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21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24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2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райс 01.05.2025" sheetId="1" r:id="rId4"/>
    <sheet state="visible" name="Прайс 01.02.2025 " sheetId="2" r:id="rId5"/>
    <sheet state="visible" name="Прайс выставка" sheetId="3" r:id="rId6"/>
    <sheet state="visible" name="Прайс PLITONIT" sheetId="4" r:id="rId7"/>
    <sheet state="visible" name="Прайс Бауцентр" sheetId="5" r:id="rId8"/>
    <sheet state="visible" name="Прайс 01.01.2025" sheetId="6" r:id="rId9"/>
    <sheet state="visible" name="Прайс СТМ 01.01.2025" sheetId="7" r:id="rId10"/>
    <sheet state="visible" name="Прайс 01.12.2024" sheetId="8" r:id="rId11"/>
    <sheet state="visible" name="Прайс 01.12.2024 дилер Мск" sheetId="9" r:id="rId12"/>
    <sheet state="visible" name="Прайс ТП 01.12.2024" sheetId="10" r:id="rId13"/>
    <sheet state="visible" name="Прайс 21.10.2024" sheetId="11" r:id="rId14"/>
    <sheet state="visible" name="Прайс 10.10.2024 дилер Мск" sheetId="12" r:id="rId15"/>
    <sheet state="visible" name="Прайс ТП 21.10.2024" sheetId="13" r:id="rId16"/>
    <sheet state="visible" name="Прайс 01.10.2024" sheetId="14" r:id="rId17"/>
    <sheet state="visible" name="Прайс СТМ 01.10.2024" sheetId="15" r:id="rId18"/>
    <sheet state="visible" name="Прайс 10.09.2024" sheetId="16" r:id="rId19"/>
    <sheet state="visible" name="Прайс 10.09.2024 дилер" sheetId="17" r:id="rId20"/>
    <sheet state="visible" name="КМ пластик мешок" sheetId="18" r:id="rId21"/>
    <sheet state="visible" name="Прайс для СТМ 01.08.2024" sheetId="19" r:id="rId22"/>
    <sheet state="visible" name="Прайс 10.06.2024" sheetId="20" r:id="rId23"/>
    <sheet state="visible" name="Прайс 10.06.2024 конкур." sheetId="21" r:id="rId24"/>
    <sheet state="visible" name="Фасовка" sheetId="22" r:id="rId25"/>
    <sheet state="visible" name="Литокол" sheetId="23" r:id="rId26"/>
    <sheet state="visible" name="Прайс 09.04.2024" sheetId="24" r:id="rId27"/>
    <sheet state="visible" name="Прайс 09.04.2024 (копия)" sheetId="25" r:id="rId28"/>
    <sheet state="visible" name="Прайс 22.01.2024 печать" sheetId="26" r:id="rId29"/>
    <sheet state="visible" name="Расчёты прайса СТМ" sheetId="27" r:id="rId30"/>
    <sheet state="visible" name="Подковы" sheetId="28" r:id="rId31"/>
    <sheet state="visible" name="ООО «КАВпак»" sheetId="29" r:id="rId32"/>
    <sheet state="visible" name="ЗУБР" sheetId="30" r:id="rId33"/>
    <sheet state="visible" name="КМ цинк" sheetId="31" r:id="rId34"/>
    <sheet state="visible" name="Прайс Saint-Gobain" sheetId="32" r:id="rId35"/>
    <sheet state="visible" name="Прайс Аллигатор" sheetId="33" r:id="rId36"/>
    <sheet state="visible" name="Прайс Краски Кубани" sheetId="34" r:id="rId37"/>
    <sheet state="visible" name="Прайс Краски Кубани (ДС)" sheetId="35" r:id="rId38"/>
    <sheet state="visible" name="Прайс Краски Кубани (ДС) 31.03." sheetId="36" r:id="rId39"/>
    <sheet state="visible" name="Прайс Курбанов" sheetId="37" r:id="rId40"/>
    <sheet state="visible" name="Прайс 01.10.23 печать" sheetId="38" r:id="rId41"/>
    <sheet state="visible" name="Прайс 01.10.23" sheetId="39" r:id="rId42"/>
    <sheet state="visible" name="Прайс 01.10.23 корр. Н.Н." sheetId="40" r:id="rId43"/>
    <sheet state="visible" name="Прайс Галактика " sheetId="41" r:id="rId44"/>
    <sheet state="visible" name="Прайс Вершина" sheetId="42" r:id="rId45"/>
    <sheet state="visible" name="Прайс СТМ 01.10.23" sheetId="43" r:id="rId46"/>
    <sheet state="visible" name="МИР ИНСТРУМЕНТА" sheetId="44" r:id="rId47"/>
    <sheet state="visible" name="Прайс 01.12.22 текущий" sheetId="45" r:id="rId48"/>
  </sheets>
  <externalReferences>
    <externalReference r:id="rId49"/>
  </externalReferences>
  <definedNames/>
  <calcPr/>
  <extLst>
    <ext uri="GoogleSheetsCustomDataVersion2">
      <go:sheetsCustomData xmlns:go="http://customooxmlschemas.google.com/" r:id="rId50" roundtripDataChecksum="8HPe5ygc4dO0ntfQG7gYdsPfKo0mqEmKKFBWZ8VN008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48">
      <text>
        <t xml:space="preserve">3D-крестики - 94,5 руб.
ОП - 81 руб.
======</t>
      </text>
    </comment>
    <comment authorId="0" ref="R49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R51">
      <text>
        <t xml:space="preserve">TLS - 633 руб
3D-крестики - 612 руб. и 701 руб.
======</t>
      </text>
    </comment>
    <comment authorId="0" ref="R53">
      <text>
        <t xml:space="preserve">3D-крестики - 215 руб.
======</t>
      </text>
    </comment>
    <comment authorId="0" ref="R64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R67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48">
      <text>
        <t xml:space="preserve">3D-крестики - 94,5 руб.
ОП - 81 руб.
======</t>
      </text>
    </comment>
    <comment authorId="0" ref="R49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R51">
      <text>
        <t xml:space="preserve">TLS - 633 руб
3D-крестики - 612 руб. и 701 руб.
======</t>
      </text>
    </comment>
    <comment authorId="0" ref="R53">
      <text>
        <t xml:space="preserve">3D-крестики - 215 руб.
======</t>
      </text>
    </comment>
    <comment authorId="0" ref="R65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48">
      <text>
        <t xml:space="preserve">3D-крестики - 94,5 руб.
ОП - 81 руб.
======</t>
      </text>
    </comment>
    <comment authorId="0" ref="R49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R51">
      <text>
        <t xml:space="preserve">TLS - 633 руб
3D-крестики - 612 руб. и 701 руб.
======</t>
      </text>
    </comment>
    <comment authorId="0" ref="R53">
      <text>
        <t xml:space="preserve">3D-крестики - 215 руб.
======</t>
      </text>
    </comment>
    <comment authorId="0" ref="J64">
      <text>
        <t xml:space="preserve">======
ID#AAABb5khoYw
Ольга Будкова    (2025-01-20 07:43:00)
цена с учетом замечания Насти Савчук</t>
      </text>
    </comment>
    <comment authorId="0" ref="J63">
      <text>
        <t xml:space="preserve">======
ID#AAABb5khoYs
Ольга Будкова    (2025-01-20 07:42:54)
цена с учетом замечания Насти Савчук</t>
      </text>
    </comment>
    <comment authorId="0" ref="J62">
      <text>
        <t xml:space="preserve">======
ID#AAABb5khoYo
Ольга Будкова    (2025-01-20 07:42:47)
цена с учетом замечания Насти Савчук</t>
      </text>
    </comment>
    <comment authorId="0" ref="J61">
      <text>
        <t xml:space="preserve">======
ID#AAABb5khoYk
Ольга Будкова    (2025-01-20 07:42:42)
цена с учетом замечания Насти Савчук</t>
      </text>
    </comment>
    <comment authorId="0" ref="J60">
      <text>
        <t xml:space="preserve">======
ID#AAABb5khoYg
Ольга Будкова    (2025-01-20 07:42:37)
цена с учетом замечания Насти Савчук</t>
      </text>
    </comment>
    <comment authorId="0" ref="J59">
      <text>
        <t xml:space="preserve">======
ID#AAABb5khoYc
Ольга Будкова    (2025-01-20 07:42:32)
цена с учетом замечания Насти Савчук</t>
      </text>
    </comment>
    <comment authorId="0" ref="J58">
      <text>
        <t xml:space="preserve">======
ID#AAABb5khoYY
Ольга Будкова    (2025-01-20 07:42:25)
цена с учетом замечания Насти Савчук</t>
      </text>
    </comment>
    <comment authorId="0" ref="J57">
      <text>
        <t xml:space="preserve">======
ID#AAABb5khoYU
Ольга Будкова    (2025-01-20 07:42:20)
цена с учетом замечания Насти Савчук</t>
      </text>
    </comment>
    <comment authorId="0" ref="J56">
      <text>
        <t xml:space="preserve">======
ID#AAABb5khoYQ
Ольга Будкова    (2025-01-20 07:42:15)
цена с учетом замечания Насти Савчук</t>
      </text>
    </comment>
    <comment authorId="0" ref="J55">
      <text>
        <t xml:space="preserve">======
ID#AAABb3iRXz4
Ольга Будкова    (2025-01-20 07:42:03)
цена с учетом замечания Насти Савчук</t>
      </text>
    </comment>
  </commentList>
  <extLst>
    <ext uri="GoogleSheetsCustomDataVersion2">
      <go:sheetsCustomData xmlns:go="http://customooxmlschemas.google.com/" r:id="rId1" roundtripDataSignature="AMtx7mj92Nu3Tx98iM2DmuJsBzunGZhlSA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O6">
      <text>
        <t xml:space="preserve">338+15=353 руб.
======</t>
      </text>
    </comment>
    <comment authorId="0" ref="J7">
      <text>
        <t xml:space="preserve">1502+40=1542 руб.
======</t>
      </text>
    </comment>
    <comment authorId="0" ref="L7">
      <text>
        <t xml:space="preserve">931
======</t>
      </text>
    </comment>
    <comment authorId="0" ref="O7">
      <text>
        <t xml:space="preserve">638
======</t>
      </text>
    </comment>
    <comment authorId="0" ref="J8">
      <text>
        <t xml:space="preserve">4593
======</t>
      </text>
    </comment>
    <comment authorId="0" ref="L8">
      <text>
        <t xml:space="preserve">2774
======</t>
      </text>
    </comment>
    <comment authorId="0" ref="O8">
      <text>
        <t xml:space="preserve">1902
======</t>
      </text>
    </comment>
    <comment authorId="0" ref="S9">
      <text>
        <t xml:space="preserve">100 штук стоят 320 руб.
======</t>
      </text>
    </comment>
    <comment authorId="0" ref="L18">
      <text>
        <t xml:space="preserve">571
======</t>
      </text>
    </comment>
    <comment authorId="0" ref="L19">
      <text>
        <t xml:space="preserve">1063 руб
======</t>
      </text>
    </comment>
    <comment authorId="0" ref="J20">
      <text>
        <t xml:space="preserve">7460руб.
======</t>
      </text>
    </comment>
    <comment authorId="0" ref="L20">
      <text>
        <t xml:space="preserve">4228 руб.
======</t>
      </text>
    </comment>
    <comment authorId="0" ref="S20">
      <text>
        <t xml:space="preserve">2000 штук стоят 3100 руб.
======</t>
      </text>
    </comment>
    <comment authorId="0" ref="L22">
      <text>
        <t xml:space="preserve">381
======</t>
      </text>
    </comment>
    <comment authorId="0" ref="L23">
      <text>
        <t xml:space="preserve">847
======</t>
      </text>
    </comment>
    <comment authorId="0" ref="L24">
      <text>
        <t xml:space="preserve">4170
======</t>
      </text>
    </comment>
    <comment authorId="0" ref="L30">
      <text>
        <t xml:space="preserve">409
======</t>
      </text>
    </comment>
    <comment authorId="0" ref="J31">
      <text>
        <t xml:space="preserve">1669
======</t>
      </text>
    </comment>
    <comment authorId="0" ref="L31">
      <text>
        <t xml:space="preserve">1004
======</t>
      </text>
    </comment>
    <comment authorId="0" ref="O31">
      <text>
        <t xml:space="preserve">683
======</t>
      </text>
    </comment>
    <comment authorId="0" ref="J32">
      <text>
        <t xml:space="preserve">6590
======</t>
      </text>
    </comment>
    <comment authorId="0" ref="L32">
      <text>
        <t xml:space="preserve">3966
======</t>
      </text>
    </comment>
    <comment authorId="0" ref="O32">
      <text>
        <t xml:space="preserve">2697
======</t>
      </text>
    </comment>
    <comment authorId="0" ref="O33">
      <text>
        <t xml:space="preserve">90
======</t>
      </text>
    </comment>
    <comment authorId="0" ref="L34">
      <text>
        <t xml:space="preserve">485
======</t>
      </text>
    </comment>
    <comment authorId="0" ref="O34">
      <text>
        <t xml:space="preserve">329
======</t>
      </text>
    </comment>
    <comment authorId="0" ref="J35">
      <text>
        <t xml:space="preserve">1973
======</t>
      </text>
    </comment>
    <comment authorId="0" ref="L35">
      <text>
        <t xml:space="preserve">1187
======</t>
      </text>
    </comment>
    <comment authorId="0" ref="O35">
      <text>
        <t xml:space="preserve">806
======</t>
      </text>
    </comment>
    <comment authorId="0" ref="J36">
      <text>
        <t xml:space="preserve">5636
======</t>
      </text>
    </comment>
    <comment authorId="0" ref="O36">
      <text>
        <t xml:space="preserve">2303
======</t>
      </text>
    </comment>
    <comment authorId="0" ref="L38">
      <text>
        <t xml:space="preserve">480
======</t>
      </text>
    </comment>
    <comment authorId="0" ref="L39">
      <text>
        <t xml:space="preserve">1390
======</t>
      </text>
    </comment>
    <comment authorId="0" ref="O39">
      <text>
        <t xml:space="preserve">941
======</t>
      </text>
    </comment>
    <comment authorId="0" ref="S44">
      <text>
        <t xml:space="preserve">100 штук стоят 270 руб.
======</t>
      </text>
    </comment>
    <comment authorId="0" ref="S46">
      <text>
        <t xml:space="preserve">20 штук стоят 290 руб.
======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5">
      <text>
        <t xml:space="preserve">TLS - 85 руб.
3D-крестики - 119 руб. и 90 руб.
ОП - 90 руб.
======</t>
      </text>
    </comment>
    <comment authorId="0" ref="P6">
      <text>
        <t xml:space="preserve">TLS - 420 руб.
3D-крестики - 570 руб. и 420 руб.
ОП -420 руб.
======</t>
      </text>
    </comment>
    <comment authorId="0" ref="J7">
      <text>
        <t xml:space="preserve">1502+40=1542 руб.
======</t>
      </text>
    </comment>
    <comment authorId="0" ref="L7">
      <text>
        <t xml:space="preserve">1051+30=1081 руб.
======</t>
      </text>
    </comment>
    <comment authorId="0" ref="N7">
      <text>
        <t xml:space="preserve">931
======</t>
      </text>
    </comment>
    <comment authorId="0" ref="P7">
      <text>
        <t xml:space="preserve">781
======</t>
      </text>
    </comment>
    <comment authorId="0" ref="J8">
      <text>
        <t xml:space="preserve">4593
======</t>
      </text>
    </comment>
    <comment authorId="0" ref="L8">
      <text>
        <t xml:space="preserve">3221
======</t>
      </text>
    </comment>
    <comment authorId="0" ref="N8">
      <text>
        <t xml:space="preserve">2774
======</t>
      </text>
    </comment>
    <comment authorId="0" ref="P8">
      <text>
        <t xml:space="preserve">2327
======</t>
      </text>
    </comment>
    <comment authorId="0" ref="P9">
      <text>
        <t xml:space="preserve">TLS - 160 руб за 100 штук. Отсюда за 50 штук цена 80 руб., за 200 штук цена 320 руб.
3D-крестики желтый - 141 руб., черный - 130 руб. и 112,5 руб.
======</t>
      </text>
    </comment>
    <comment authorId="0" ref="P10">
      <text>
        <t xml:space="preserve">3D-крестики желтый - 520 руб., черный - 416 руб. и 405 руб.
======</t>
      </text>
    </comment>
    <comment authorId="0" ref="P17">
      <text>
        <t xml:space="preserve">TLS - 96 руб.
3D-крестики - 112 руб.
ОП - 105 руб.
======</t>
      </text>
    </comment>
    <comment authorId="0" ref="L18">
      <text>
        <t xml:space="preserve">666 или 667
======</t>
      </text>
    </comment>
    <comment authorId="0" ref="N18">
      <text>
        <t xml:space="preserve">571
======</t>
      </text>
    </comment>
    <comment authorId="0" ref="P18">
      <text>
        <t xml:space="preserve">478 руб
TLS - 480 руб
3D-крестики - 500 руб.
ОП - 463 руб.
======</t>
      </text>
    </comment>
    <comment authorId="0" ref="L19">
      <text>
        <t xml:space="preserve">1235
======</t>
      </text>
    </comment>
    <comment authorId="0" ref="N19">
      <text>
        <t xml:space="preserve">1063 руб
======</t>
      </text>
    </comment>
    <comment authorId="0" ref="P19">
      <text>
        <t xml:space="preserve">891
======</t>
      </text>
    </comment>
    <comment authorId="0" ref="J20">
      <text>
        <t xml:space="preserve">7460руб.
======</t>
      </text>
    </comment>
    <comment authorId="0" ref="L20">
      <text>
        <t xml:space="preserve">4912
======</t>
      </text>
    </comment>
    <comment authorId="0" ref="N20">
      <text>
        <t xml:space="preserve">4228 руб.
======</t>
      </text>
    </comment>
    <comment authorId="0" ref="P20">
      <text>
        <t xml:space="preserve">3543
======</t>
      </text>
    </comment>
    <comment authorId="0" ref="P21">
      <text>
        <t xml:space="preserve">TLS - 165 руб.
3D-крестики - 193 руб.
ОП - 172 р.
======</t>
      </text>
    </comment>
    <comment authorId="0" ref="L22">
      <text>
        <t xml:space="preserve">445
======</t>
      </text>
    </comment>
    <comment authorId="0" ref="N22">
      <text>
        <t xml:space="preserve">381
======</t>
      </text>
    </comment>
    <comment authorId="0" ref="P22">
      <text>
        <t xml:space="preserve">3D-крестики - 366 руб.
ОП - 326 руб.
======</t>
      </text>
    </comment>
    <comment authorId="0" ref="N23">
      <text>
        <t xml:space="preserve">847
======</t>
      </text>
    </comment>
    <comment authorId="0" ref="P23">
      <text>
        <t xml:space="preserve">741
======</t>
      </text>
    </comment>
    <comment authorId="0" ref="L24">
      <text>
        <t xml:space="preserve">4853
======</t>
      </text>
    </comment>
    <comment authorId="0" ref="N24">
      <text>
        <t xml:space="preserve">4170
======</t>
      </text>
    </comment>
    <comment authorId="0" ref="N30">
      <text>
        <t xml:space="preserve">409
======</t>
      </text>
    </comment>
    <comment authorId="0" ref="J31">
      <text>
        <t xml:space="preserve">1669
======</t>
      </text>
    </comment>
    <comment authorId="0" ref="L31">
      <text>
        <t xml:space="preserve">1169
======</t>
      </text>
    </comment>
    <comment authorId="0" ref="N31">
      <text>
        <t xml:space="preserve">1004
======</t>
      </text>
    </comment>
    <comment authorId="0" ref="P31">
      <text>
        <t xml:space="preserve">839
======</t>
      </text>
    </comment>
    <comment authorId="0" ref="J32">
      <text>
        <t xml:space="preserve">6590
======</t>
      </text>
    </comment>
    <comment authorId="0" ref="L32">
      <text>
        <t xml:space="preserve">4617
======</t>
      </text>
    </comment>
    <comment authorId="0" ref="N32">
      <text>
        <t xml:space="preserve">3966
======</t>
      </text>
    </comment>
    <comment authorId="0" ref="P32">
      <text>
        <t xml:space="preserve">3315
======</t>
      </text>
    </comment>
    <comment authorId="0" ref="L34">
      <text>
        <t xml:space="preserve">565
======</t>
      </text>
    </comment>
    <comment authorId="0" ref="N34">
      <text>
        <t xml:space="preserve">485
======</t>
      </text>
    </comment>
    <comment authorId="0" ref="P34">
      <text>
        <t xml:space="preserve">405
======</t>
      </text>
    </comment>
    <comment authorId="0" ref="J35">
      <text>
        <t xml:space="preserve">1973
======</t>
      </text>
    </comment>
    <comment authorId="0" ref="L35">
      <text>
        <t xml:space="preserve">1382
======</t>
      </text>
    </comment>
    <comment authorId="0" ref="N35">
      <text>
        <t xml:space="preserve">1187
======</t>
      </text>
    </comment>
    <comment authorId="0" ref="P35">
      <text>
        <t xml:space="preserve">992
======</t>
      </text>
    </comment>
    <comment authorId="0" ref="J36">
      <text>
        <t xml:space="preserve">5636
======</t>
      </text>
    </comment>
    <comment authorId="0" ref="L36">
      <text>
        <t xml:space="preserve">3948
======</t>
      </text>
    </comment>
    <comment authorId="0" ref="P36">
      <text>
        <t xml:space="preserve">2833
======</t>
      </text>
    </comment>
    <comment authorId="0" ref="N38">
      <text>
        <t xml:space="preserve">480
======</t>
      </text>
    </comment>
    <comment authorId="0" ref="P38">
      <text>
        <t xml:space="preserve">400
======</t>
      </text>
    </comment>
    <comment authorId="0" ref="N39">
      <text>
        <t xml:space="preserve">1390
======</t>
      </text>
    </comment>
    <comment authorId="0" ref="P39">
      <text>
        <t xml:space="preserve">1159
======</t>
      </text>
    </comment>
    <comment authorId="0" ref="P44">
      <text>
        <t xml:space="preserve">TLS - 102 руб. за 100 штук. Отсюда цена за 50 штук - 51 руб.
======</t>
      </text>
    </comment>
    <comment authorId="0" ref="P45">
      <text>
        <t xml:space="preserve">3D-крестики - 94,5 руб.
ОП - 81 руб.
======</t>
      </text>
    </comment>
    <comment authorId="0" ref="P46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P48">
      <text>
        <t xml:space="preserve">TLS - 633 руб
3D-крестики - 612 руб. и 701 руб.
======</t>
      </text>
    </comment>
    <comment authorId="0" ref="P50">
      <text>
        <t xml:space="preserve">3D-крестики - 215 руб.
======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O5">
      <text>
        <t xml:space="preserve">TLS - 85 руб.
3D-крестики - 119 руб. и 90 руб.
ОП - 90 руб.
======</t>
      </text>
    </comment>
    <comment authorId="0" ref="O6">
      <text>
        <t xml:space="preserve">TLS - 420 руб.
3D-крестики - 570 руб. и 420 руб.
ОП -420 руб.
======</t>
      </text>
    </comment>
    <comment authorId="0" ref="S6">
      <text>
        <t xml:space="preserve">338+15=353 руб.
======</t>
      </text>
    </comment>
    <comment authorId="0" ref="I7">
      <text>
        <t xml:space="preserve">1502+40=1542 руб.
======</t>
      </text>
    </comment>
    <comment authorId="0" ref="K7">
      <text>
        <t xml:space="preserve">1051+30=1081 руб.
======</t>
      </text>
    </comment>
    <comment authorId="0" ref="M7">
      <text>
        <t xml:space="preserve">931
======</t>
      </text>
    </comment>
    <comment authorId="0" ref="O7">
      <text>
        <t xml:space="preserve">781
======</t>
      </text>
    </comment>
    <comment authorId="0" ref="Q7">
      <text>
        <t xml:space="preserve">706
======</t>
      </text>
    </comment>
    <comment authorId="0" ref="S7">
      <text>
        <t xml:space="preserve">638
======</t>
      </text>
    </comment>
    <comment authorId="0" ref="I8">
      <text>
        <t xml:space="preserve">4593
======</t>
      </text>
    </comment>
    <comment authorId="0" ref="K8">
      <text>
        <t xml:space="preserve">3221
======</t>
      </text>
    </comment>
    <comment authorId="0" ref="M8">
      <text>
        <t xml:space="preserve">2774
======</t>
      </text>
    </comment>
    <comment authorId="0" ref="O8">
      <text>
        <t xml:space="preserve">2327
======</t>
      </text>
    </comment>
    <comment authorId="0" ref="Q8">
      <text>
        <t xml:space="preserve">2103
======</t>
      </text>
    </comment>
    <comment authorId="0" ref="S8">
      <text>
        <t xml:space="preserve">1902
======</t>
      </text>
    </comment>
    <comment authorId="0" ref="O9">
      <text>
        <t xml:space="preserve">TLS - 160 руб за 100 штук. Отсюда за 50 штук цена 80 руб., за 200 штук цена 320 руб.
3D-крестики желтый - 141 руб., черный - 130 руб. и 112,5 руб.
======</t>
      </text>
    </comment>
    <comment authorId="0" ref="Z9">
      <text>
        <t xml:space="preserve">100 штук стоят 320 руб.
======</t>
      </text>
    </comment>
    <comment authorId="0" ref="O10">
      <text>
        <t xml:space="preserve">3D-крестики желтый - 520 руб., черный - 416 руб. и 405 руб.
======</t>
      </text>
    </comment>
    <comment authorId="0" ref="O17">
      <text>
        <t xml:space="preserve">TLS - 96 руб.
3D-крестики - 112 руб.
ОП - 105 руб.
======</t>
      </text>
    </comment>
    <comment authorId="0" ref="Y17">
      <text>
        <t xml:space="preserve">300 штук стоят 630 руб.
======</t>
      </text>
    </comment>
    <comment authorId="0" ref="K18">
      <text>
        <t xml:space="preserve">666 или 667
======</t>
      </text>
    </comment>
    <comment authorId="0" ref="M18">
      <text>
        <t xml:space="preserve">571
======</t>
      </text>
    </comment>
    <comment authorId="0" ref="O18">
      <text>
        <t xml:space="preserve">478 руб
TLS - 480 руб
3D-крестики - 500 руб.
ОП - 463 руб.
======</t>
      </text>
    </comment>
    <comment authorId="0" ref="Q18">
      <text>
        <t xml:space="preserve">432 руб
======</t>
      </text>
    </comment>
    <comment authorId="0" ref="K19">
      <text>
        <t xml:space="preserve">1235
======</t>
      </text>
    </comment>
    <comment authorId="0" ref="M19">
      <text>
        <t xml:space="preserve">1063 руб
======</t>
      </text>
    </comment>
    <comment authorId="0" ref="O19">
      <text>
        <t xml:space="preserve">891
======</t>
      </text>
    </comment>
    <comment authorId="0" ref="Q19">
      <text>
        <t xml:space="preserve">805 руб
======</t>
      </text>
    </comment>
    <comment authorId="0" ref="S19">
      <text>
        <t xml:space="preserve">727
======</t>
      </text>
    </comment>
    <comment authorId="0" ref="I20">
      <text>
        <t xml:space="preserve">7460руб.
======</t>
      </text>
    </comment>
    <comment authorId="0" ref="K20">
      <text>
        <t xml:space="preserve">4912
======</t>
      </text>
    </comment>
    <comment authorId="0" ref="M20">
      <text>
        <t xml:space="preserve">4228 руб.
======</t>
      </text>
    </comment>
    <comment authorId="0" ref="O20">
      <text>
        <t xml:space="preserve">3543
======</t>
      </text>
    </comment>
    <comment authorId="0" ref="Q20">
      <text>
        <t xml:space="preserve">3201
======</t>
      </text>
    </comment>
    <comment authorId="0" ref="S20">
      <text>
        <t xml:space="preserve">2893
======</t>
      </text>
    </comment>
    <comment authorId="0" ref="Z20">
      <text>
        <t xml:space="preserve">2000 штук стоят 3100 руб.
======</t>
      </text>
    </comment>
    <comment authorId="0" ref="O21">
      <text>
        <t xml:space="preserve">TLS - 165 руб.
3D-крестики - 193 руб.
ОП - 172 р.
======</t>
      </text>
    </comment>
    <comment authorId="0" ref="K22">
      <text>
        <t xml:space="preserve">445
======</t>
      </text>
    </comment>
    <comment authorId="0" ref="M22">
      <text>
        <t xml:space="preserve">381
======</t>
      </text>
    </comment>
    <comment authorId="0" ref="O22">
      <text>
        <t xml:space="preserve">3D-крестики - 366 руб.
ОП - 326 руб.
======</t>
      </text>
    </comment>
    <comment authorId="0" ref="Q22">
      <text>
        <t xml:space="preserve">303
======</t>
      </text>
    </comment>
    <comment authorId="0" ref="S22">
      <text>
        <t xml:space="preserve">273
======</t>
      </text>
    </comment>
    <comment authorId="0" ref="M23">
      <text>
        <t xml:space="preserve">847
======</t>
      </text>
    </comment>
    <comment authorId="0" ref="O23">
      <text>
        <t xml:space="preserve">741
======</t>
      </text>
    </comment>
    <comment authorId="0" ref="Q23">
      <text>
        <t xml:space="preserve">741
======</t>
      </text>
    </comment>
    <comment authorId="0" ref="S23">
      <text>
        <t xml:space="preserve">668
======</t>
      </text>
    </comment>
    <comment authorId="0" ref="K24">
      <text>
        <t xml:space="preserve">4853
======</t>
      </text>
    </comment>
    <comment authorId="0" ref="M24">
      <text>
        <t xml:space="preserve">4170
======</t>
      </text>
    </comment>
    <comment authorId="0" ref="S24">
      <text>
        <t xml:space="preserve">3293
======</t>
      </text>
    </comment>
    <comment authorId="0" ref="M30">
      <text>
        <t xml:space="preserve">409
======</t>
      </text>
    </comment>
    <comment authorId="0" ref="I31">
      <text>
        <t xml:space="preserve">1669
======</t>
      </text>
    </comment>
    <comment authorId="0" ref="K31">
      <text>
        <t xml:space="preserve">1169
======</t>
      </text>
    </comment>
    <comment authorId="0" ref="M31">
      <text>
        <t xml:space="preserve">1004
======</t>
      </text>
    </comment>
    <comment authorId="0" ref="O31">
      <text>
        <t xml:space="preserve">839
======</t>
      </text>
    </comment>
    <comment authorId="0" ref="Q31">
      <text>
        <t xml:space="preserve">757
======</t>
      </text>
    </comment>
    <comment authorId="0" ref="S31">
      <text>
        <t xml:space="preserve">683
======</t>
      </text>
    </comment>
    <comment authorId="0" ref="I32">
      <text>
        <t xml:space="preserve">6590
======</t>
      </text>
    </comment>
    <comment authorId="0" ref="K32">
      <text>
        <t xml:space="preserve">4617
======</t>
      </text>
    </comment>
    <comment authorId="0" ref="M32">
      <text>
        <t xml:space="preserve">3966
======</t>
      </text>
    </comment>
    <comment authorId="0" ref="O32">
      <text>
        <t xml:space="preserve">3315
======</t>
      </text>
    </comment>
    <comment authorId="0" ref="Q32">
      <text>
        <t xml:space="preserve">2990
======</t>
      </text>
    </comment>
    <comment authorId="0" ref="S32">
      <text>
        <t xml:space="preserve">2697
======</t>
      </text>
    </comment>
    <comment authorId="0" ref="S33">
      <text>
        <t xml:space="preserve">90
======</t>
      </text>
    </comment>
    <comment authorId="0" ref="K34">
      <text>
        <t xml:space="preserve">565
======</t>
      </text>
    </comment>
    <comment authorId="0" ref="M34">
      <text>
        <t xml:space="preserve">485
======</t>
      </text>
    </comment>
    <comment authorId="0" ref="O34">
      <text>
        <t xml:space="preserve">405
======</t>
      </text>
    </comment>
    <comment authorId="0" ref="Q34">
      <text>
        <t xml:space="preserve">365
======</t>
      </text>
    </comment>
    <comment authorId="0" ref="S34">
      <text>
        <t xml:space="preserve">329
======</t>
      </text>
    </comment>
    <comment authorId="0" ref="I35">
      <text>
        <t xml:space="preserve">1973
======</t>
      </text>
    </comment>
    <comment authorId="0" ref="K35">
      <text>
        <t xml:space="preserve">1382
======</t>
      </text>
    </comment>
    <comment authorId="0" ref="M35">
      <text>
        <t xml:space="preserve">1187
======</t>
      </text>
    </comment>
    <comment authorId="0" ref="O35">
      <text>
        <t xml:space="preserve">992
======</t>
      </text>
    </comment>
    <comment authorId="0" ref="Q35">
      <text>
        <t xml:space="preserve">894
======</t>
      </text>
    </comment>
    <comment authorId="0" ref="S35">
      <text>
        <t xml:space="preserve">806
======</t>
      </text>
    </comment>
    <comment authorId="0" ref="I36">
      <text>
        <t xml:space="preserve">5636
======</t>
      </text>
    </comment>
    <comment authorId="0" ref="K36">
      <text>
        <t xml:space="preserve">3948
======</t>
      </text>
    </comment>
    <comment authorId="0" ref="O36">
      <text>
        <t xml:space="preserve">2833
======</t>
      </text>
    </comment>
    <comment authorId="0" ref="Q36">
      <text>
        <t xml:space="preserve">2554
======</t>
      </text>
    </comment>
    <comment authorId="0" ref="S36">
      <text>
        <t xml:space="preserve">2303
======</t>
      </text>
    </comment>
    <comment authorId="0" ref="M38">
      <text>
        <t xml:space="preserve">480
======</t>
      </text>
    </comment>
    <comment authorId="0" ref="O38">
      <text>
        <t xml:space="preserve">400
======</t>
      </text>
    </comment>
    <comment authorId="0" ref="M39">
      <text>
        <t xml:space="preserve">1390
======</t>
      </text>
    </comment>
    <comment authorId="0" ref="O39">
      <text>
        <t xml:space="preserve">1159
======</t>
      </text>
    </comment>
    <comment authorId="0" ref="S39">
      <text>
        <t xml:space="preserve">941
======</t>
      </text>
    </comment>
    <comment authorId="0" ref="O44">
      <text>
        <t xml:space="preserve">TLS - 102 руб. за 100 штук. Отсюда цена за 50 штук - 51 руб.
======</t>
      </text>
    </comment>
    <comment authorId="0" ref="Z44">
      <text>
        <t xml:space="preserve">100 штук стоят 270 руб.
======</t>
      </text>
    </comment>
    <comment authorId="0" ref="O45">
      <text>
        <t xml:space="preserve">3D-крестики - 94,5 руб.
ОП - 81 руб.
======</t>
      </text>
    </comment>
    <comment authorId="0" ref="O46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Y46">
      <text>
        <t xml:space="preserve">20 штук стоят 265 руб.
======</t>
      </text>
    </comment>
    <comment authorId="0" ref="Z46">
      <text>
        <t xml:space="preserve">20 штук стоят 290 руб.
======</t>
      </text>
    </comment>
    <comment authorId="0" ref="O48">
      <text>
        <t xml:space="preserve">TLS - 633 руб
3D-крестики - 612 руб. и 701 руб.
======</t>
      </text>
    </comment>
    <comment authorId="0" ref="O50">
      <text>
        <t xml:space="preserve">3D-крестики - 215 руб.
======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N6">
      <text>
        <t xml:space="preserve">338+15=353 руб.
======</t>
      </text>
    </comment>
    <comment authorId="0" ref="I7">
      <text>
        <t xml:space="preserve">1502+40=1542 руб.
======</t>
      </text>
    </comment>
    <comment authorId="0" ref="K7">
      <text>
        <t xml:space="preserve">931
======</t>
      </text>
    </comment>
    <comment authorId="0" ref="N7">
      <text>
        <t xml:space="preserve">638
======</t>
      </text>
    </comment>
    <comment authorId="0" ref="I8">
      <text>
        <t xml:space="preserve">4593
======</t>
      </text>
    </comment>
    <comment authorId="0" ref="K8">
      <text>
        <t xml:space="preserve">2774
======</t>
      </text>
    </comment>
    <comment authorId="0" ref="N8">
      <text>
        <t xml:space="preserve">1902
======</t>
      </text>
    </comment>
    <comment authorId="0" ref="R9">
      <text>
        <t xml:space="preserve">100 штук стоят 320 руб.
======</t>
      </text>
    </comment>
    <comment authorId="0" ref="Q17">
      <text>
        <t xml:space="preserve">300 штук стоят 630 руб.
======</t>
      </text>
    </comment>
    <comment authorId="0" ref="K18">
      <text>
        <t xml:space="preserve">571
======</t>
      </text>
    </comment>
    <comment authorId="0" ref="K19">
      <text>
        <t xml:space="preserve">1063 руб
======</t>
      </text>
    </comment>
    <comment authorId="0" ref="I20">
      <text>
        <t xml:space="preserve">7460руб.
======</t>
      </text>
    </comment>
    <comment authorId="0" ref="K20">
      <text>
        <t xml:space="preserve">4228 руб.
======</t>
      </text>
    </comment>
    <comment authorId="0" ref="R20">
      <text>
        <t xml:space="preserve">2000 штук стоят 3100 руб.
======</t>
      </text>
    </comment>
    <comment authorId="0" ref="K22">
      <text>
        <t xml:space="preserve">381
======</t>
      </text>
    </comment>
    <comment authorId="0" ref="K23">
      <text>
        <t xml:space="preserve">847
======</t>
      </text>
    </comment>
    <comment authorId="0" ref="K24">
      <text>
        <t xml:space="preserve">4170
======</t>
      </text>
    </comment>
    <comment authorId="0" ref="K30">
      <text>
        <t xml:space="preserve">409
======</t>
      </text>
    </comment>
    <comment authorId="0" ref="I31">
      <text>
        <t xml:space="preserve">1669
======</t>
      </text>
    </comment>
    <comment authorId="0" ref="K31">
      <text>
        <t xml:space="preserve">1004
======</t>
      </text>
    </comment>
    <comment authorId="0" ref="N31">
      <text>
        <t xml:space="preserve">683
======</t>
      </text>
    </comment>
    <comment authorId="0" ref="I32">
      <text>
        <t xml:space="preserve">6590
======</t>
      </text>
    </comment>
    <comment authorId="0" ref="K32">
      <text>
        <t xml:space="preserve">3966
======</t>
      </text>
    </comment>
    <comment authorId="0" ref="N32">
      <text>
        <t xml:space="preserve">2697
======</t>
      </text>
    </comment>
    <comment authorId="0" ref="N33">
      <text>
        <t xml:space="preserve">90
======</t>
      </text>
    </comment>
    <comment authorId="0" ref="K34">
      <text>
        <t xml:space="preserve">485
======</t>
      </text>
    </comment>
    <comment authorId="0" ref="N34">
      <text>
        <t xml:space="preserve">329
======</t>
      </text>
    </comment>
    <comment authorId="0" ref="I35">
      <text>
        <t xml:space="preserve">1973
======</t>
      </text>
    </comment>
    <comment authorId="0" ref="K35">
      <text>
        <t xml:space="preserve">1187
======</t>
      </text>
    </comment>
    <comment authorId="0" ref="N35">
      <text>
        <t xml:space="preserve">806
======</t>
      </text>
    </comment>
    <comment authorId="0" ref="I36">
      <text>
        <t xml:space="preserve">5636
======</t>
      </text>
    </comment>
    <comment authorId="0" ref="N36">
      <text>
        <t xml:space="preserve">2303
======</t>
      </text>
    </comment>
    <comment authorId="0" ref="K38">
      <text>
        <t xml:space="preserve">480
======</t>
      </text>
    </comment>
    <comment authorId="0" ref="K39">
      <text>
        <t xml:space="preserve">1390
======</t>
      </text>
    </comment>
    <comment authorId="0" ref="N39">
      <text>
        <t xml:space="preserve">941
======</t>
      </text>
    </comment>
    <comment authorId="0" ref="R44">
      <text>
        <t xml:space="preserve">100 штук стоят 270 руб.
======</t>
      </text>
    </comment>
    <comment authorId="0" ref="Q46">
      <text>
        <t xml:space="preserve">20 штук стоят 265 руб.
======</t>
      </text>
    </comment>
    <comment authorId="0" ref="R46">
      <text>
        <t xml:space="preserve">20 штук стоят 290 руб.
======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O5">
      <text>
        <t xml:space="preserve">TLS - 85 руб.
3D-крестики - 119 руб. и 90 руб.
ОП - 90 руб.
======</t>
      </text>
    </comment>
    <comment authorId="0" ref="O6">
      <text>
        <t xml:space="preserve">TLS - 420 руб.
3D-крестики - 570 руб. и 420 руб.
ОП -420 руб.
======</t>
      </text>
    </comment>
    <comment authorId="0" ref="I7">
      <text>
        <t xml:space="preserve">1502+40=1542 руб.
======</t>
      </text>
    </comment>
    <comment authorId="0" ref="K7">
      <text>
        <t xml:space="preserve">1051+30=1081 руб.
======</t>
      </text>
    </comment>
    <comment authorId="0" ref="M7">
      <text>
        <t xml:space="preserve">931
======</t>
      </text>
    </comment>
    <comment authorId="0" ref="O7">
      <text>
        <t xml:space="preserve">781
======</t>
      </text>
    </comment>
    <comment authorId="0" ref="Q7">
      <text>
        <t xml:space="preserve">706
======</t>
      </text>
    </comment>
    <comment authorId="0" ref="I8">
      <text>
        <t xml:space="preserve">4593
======</t>
      </text>
    </comment>
    <comment authorId="0" ref="K8">
      <text>
        <t xml:space="preserve">3221
======</t>
      </text>
    </comment>
    <comment authorId="0" ref="M8">
      <text>
        <t xml:space="preserve">2774
======</t>
      </text>
    </comment>
    <comment authorId="0" ref="O8">
      <text>
        <t xml:space="preserve">2327
======</t>
      </text>
    </comment>
    <comment authorId="0" ref="Q8">
      <text>
        <t xml:space="preserve">2103
======</t>
      </text>
    </comment>
    <comment authorId="0" ref="O9">
      <text>
        <t xml:space="preserve">TLS - 160 руб за 100 штук. Отсюда за 50 штук цена 80 руб., за 200 штук цена 320 руб.
3D-крестики желтый - 141 руб., черный - 130 руб. и 112,5 руб.
======</t>
      </text>
    </comment>
    <comment authorId="0" ref="X9">
      <text>
        <t xml:space="preserve">100 штук стоят 320 руб.
======</t>
      </text>
    </comment>
    <comment authorId="0" ref="O10">
      <text>
        <t xml:space="preserve">3D-крестики желтый - 520 руб., черный - 416 руб. и 405 руб.
======</t>
      </text>
    </comment>
    <comment authorId="0" ref="O17">
      <text>
        <t xml:space="preserve">TLS - 96 руб.
3D-крестики - 112 руб.
ОП - 105 руб.
======</t>
      </text>
    </comment>
    <comment authorId="0" ref="W17">
      <text>
        <t xml:space="preserve">300 штук стоят 630 руб.
======</t>
      </text>
    </comment>
    <comment authorId="0" ref="K18">
      <text>
        <t xml:space="preserve">666 или 667
======</t>
      </text>
    </comment>
    <comment authorId="0" ref="M18">
      <text>
        <t xml:space="preserve">571
======</t>
      </text>
    </comment>
    <comment authorId="0" ref="O18">
      <text>
        <t xml:space="preserve">478 руб
TLS - 480 руб
3D-крестики - 500 руб.
ОП - 463 руб.
======</t>
      </text>
    </comment>
    <comment authorId="0" ref="Q18">
      <text>
        <t xml:space="preserve">432 руб
======</t>
      </text>
    </comment>
    <comment authorId="0" ref="K19">
      <text>
        <t xml:space="preserve">1235
======</t>
      </text>
    </comment>
    <comment authorId="0" ref="M19">
      <text>
        <t xml:space="preserve">1063 руб
======</t>
      </text>
    </comment>
    <comment authorId="0" ref="O19">
      <text>
        <t xml:space="preserve">891
======</t>
      </text>
    </comment>
    <comment authorId="0" ref="Q19">
      <text>
        <t xml:space="preserve">805 руб
======</t>
      </text>
    </comment>
    <comment authorId="0" ref="I20">
      <text>
        <t xml:space="preserve">7460руб.
======</t>
      </text>
    </comment>
    <comment authorId="0" ref="K20">
      <text>
        <t xml:space="preserve">4912
======</t>
      </text>
    </comment>
    <comment authorId="0" ref="M20">
      <text>
        <t xml:space="preserve">4228 руб.
======</t>
      </text>
    </comment>
    <comment authorId="0" ref="O20">
      <text>
        <t xml:space="preserve">3543
======</t>
      </text>
    </comment>
    <comment authorId="0" ref="Q20">
      <text>
        <t xml:space="preserve">3201
======</t>
      </text>
    </comment>
    <comment authorId="0" ref="X20">
      <text>
        <t xml:space="preserve">2000 штук стоят 3100 руб.
======</t>
      </text>
    </comment>
    <comment authorId="0" ref="O21">
      <text>
        <t xml:space="preserve">TLS - 165 руб.
3D-крестики - 193 руб.
ОП - 172 р.
======</t>
      </text>
    </comment>
    <comment authorId="0" ref="K22">
      <text>
        <t xml:space="preserve">445
======</t>
      </text>
    </comment>
    <comment authorId="0" ref="M22">
      <text>
        <t xml:space="preserve">381
======</t>
      </text>
    </comment>
    <comment authorId="0" ref="O22">
      <text>
        <t xml:space="preserve">3D-крестики - 366 руб.
ОП - 326 руб.
======</t>
      </text>
    </comment>
    <comment authorId="0" ref="Q22">
      <text>
        <t xml:space="preserve">303
======</t>
      </text>
    </comment>
    <comment authorId="0" ref="M23">
      <text>
        <t xml:space="preserve">847
======</t>
      </text>
    </comment>
    <comment authorId="0" ref="O23">
      <text>
        <t xml:space="preserve">741
======</t>
      </text>
    </comment>
    <comment authorId="0" ref="Q23">
      <text>
        <t xml:space="preserve">741
======</t>
      </text>
    </comment>
    <comment authorId="0" ref="K24">
      <text>
        <t xml:space="preserve">4853
======</t>
      </text>
    </comment>
    <comment authorId="0" ref="M24">
      <text>
        <t xml:space="preserve">4170
======</t>
      </text>
    </comment>
    <comment authorId="0" ref="M30">
      <text>
        <t xml:space="preserve">409
======</t>
      </text>
    </comment>
    <comment authorId="0" ref="I31">
      <text>
        <t xml:space="preserve">1669
======</t>
      </text>
    </comment>
    <comment authorId="0" ref="K31">
      <text>
        <t xml:space="preserve">1169
======</t>
      </text>
    </comment>
    <comment authorId="0" ref="M31">
      <text>
        <t xml:space="preserve">1004
======</t>
      </text>
    </comment>
    <comment authorId="0" ref="O31">
      <text>
        <t xml:space="preserve">839
======</t>
      </text>
    </comment>
    <comment authorId="0" ref="Q31">
      <text>
        <t xml:space="preserve">757
======</t>
      </text>
    </comment>
    <comment authorId="0" ref="I32">
      <text>
        <t xml:space="preserve">6590
======</t>
      </text>
    </comment>
    <comment authorId="0" ref="K32">
      <text>
        <t xml:space="preserve">4617
======</t>
      </text>
    </comment>
    <comment authorId="0" ref="M32">
      <text>
        <t xml:space="preserve">3966
======</t>
      </text>
    </comment>
    <comment authorId="0" ref="O32">
      <text>
        <t xml:space="preserve">3315
======</t>
      </text>
    </comment>
    <comment authorId="0" ref="Q32">
      <text>
        <t xml:space="preserve">2990
======</t>
      </text>
    </comment>
    <comment authorId="0" ref="K34">
      <text>
        <t xml:space="preserve">565
======</t>
      </text>
    </comment>
    <comment authorId="0" ref="M34">
      <text>
        <t xml:space="preserve">485
======</t>
      </text>
    </comment>
    <comment authorId="0" ref="O34">
      <text>
        <t xml:space="preserve">405
======</t>
      </text>
    </comment>
    <comment authorId="0" ref="Q34">
      <text>
        <t xml:space="preserve">365
======</t>
      </text>
    </comment>
    <comment authorId="0" ref="I35">
      <text>
        <t xml:space="preserve">1973
======</t>
      </text>
    </comment>
    <comment authorId="0" ref="K35">
      <text>
        <t xml:space="preserve">1382
======</t>
      </text>
    </comment>
    <comment authorId="0" ref="M35">
      <text>
        <t xml:space="preserve">1187
======</t>
      </text>
    </comment>
    <comment authorId="0" ref="O35">
      <text>
        <t xml:space="preserve">992
======</t>
      </text>
    </comment>
    <comment authorId="0" ref="Q35">
      <text>
        <t xml:space="preserve">894
======</t>
      </text>
    </comment>
    <comment authorId="0" ref="I36">
      <text>
        <t xml:space="preserve">5636
======</t>
      </text>
    </comment>
    <comment authorId="0" ref="K36">
      <text>
        <t xml:space="preserve">3948
======</t>
      </text>
    </comment>
    <comment authorId="0" ref="O36">
      <text>
        <t xml:space="preserve">2833
======</t>
      </text>
    </comment>
    <comment authorId="0" ref="Q36">
      <text>
        <t xml:space="preserve">2554
======</t>
      </text>
    </comment>
    <comment authorId="0" ref="M38">
      <text>
        <t xml:space="preserve">480
======</t>
      </text>
    </comment>
    <comment authorId="0" ref="O38">
      <text>
        <t xml:space="preserve">400
======</t>
      </text>
    </comment>
    <comment authorId="0" ref="M39">
      <text>
        <t xml:space="preserve">1390
======</t>
      </text>
    </comment>
    <comment authorId="0" ref="O39">
      <text>
        <t xml:space="preserve">1159
======</t>
      </text>
    </comment>
    <comment authorId="0" ref="O44">
      <text>
        <t xml:space="preserve">TLS - 102 руб. за 100 штук. Отсюда цена за 50 штук - 51 руб.
======</t>
      </text>
    </comment>
    <comment authorId="0" ref="X44">
      <text>
        <t xml:space="preserve">100 штук стоят 270 руб.
======</t>
      </text>
    </comment>
    <comment authorId="0" ref="O45">
      <text>
        <t xml:space="preserve">3D-крестики - 94,5 руб.
ОП - 81 руб.
======</t>
      </text>
    </comment>
    <comment authorId="0" ref="O46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W46">
      <text>
        <t xml:space="preserve">20 штук стоят 265 руб.
======</t>
      </text>
    </comment>
    <comment authorId="0" ref="X46">
      <text>
        <t xml:space="preserve">20 штук стоят 290 руб.
======</t>
      </text>
    </comment>
    <comment authorId="0" ref="O48">
      <text>
        <t xml:space="preserve">TLS - 633 руб
3D-крестики - 612 руб. и 701 руб.
======</t>
      </text>
    </comment>
    <comment authorId="0" ref="O50">
      <text>
        <t xml:space="preserve">3D-крестики - 215 руб.
======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O5">
      <text>
        <t xml:space="preserve">TLS - 85 руб.
3D-крестики - 119 руб. и 90 руб.
ОП - 90 руб.
======</t>
      </text>
    </comment>
    <comment authorId="0" ref="O6">
      <text>
        <t xml:space="preserve">TLS - 420 руб.
3D-крестики - 570 руб. и 420 руб.
ОП -420 руб.
======</t>
      </text>
    </comment>
    <comment authorId="0" ref="S6">
      <text>
        <t xml:space="preserve">338+15=353 руб.
======</t>
      </text>
    </comment>
    <comment authorId="0" ref="I7">
      <text>
        <t xml:space="preserve">1502+40=1542 руб.
======</t>
      </text>
    </comment>
    <comment authorId="0" ref="K7">
      <text>
        <t xml:space="preserve">1051+30=1081 руб.
======</t>
      </text>
    </comment>
    <comment authorId="0" ref="M7">
      <text>
        <t xml:space="preserve">931
======</t>
      </text>
    </comment>
    <comment authorId="0" ref="O7">
      <text>
        <t xml:space="preserve">781
======</t>
      </text>
    </comment>
    <comment authorId="0" ref="Q7">
      <text>
        <t xml:space="preserve">706
======</t>
      </text>
    </comment>
    <comment authorId="0" ref="S7">
      <text>
        <t xml:space="preserve">638
======</t>
      </text>
    </comment>
    <comment authorId="0" ref="I8">
      <text>
        <t xml:space="preserve">4593
======</t>
      </text>
    </comment>
    <comment authorId="0" ref="K8">
      <text>
        <t xml:space="preserve">3221
======</t>
      </text>
    </comment>
    <comment authorId="0" ref="M8">
      <text>
        <t xml:space="preserve">2774
======</t>
      </text>
    </comment>
    <comment authorId="0" ref="O8">
      <text>
        <t xml:space="preserve">2327
======</t>
      </text>
    </comment>
    <comment authorId="0" ref="Q8">
      <text>
        <t xml:space="preserve">2103
======</t>
      </text>
    </comment>
    <comment authorId="0" ref="S8">
      <text>
        <t xml:space="preserve">1902
======</t>
      </text>
    </comment>
    <comment authorId="0" ref="O9">
      <text>
        <t xml:space="preserve">TLS - 160 руб за 100 штук. Отсюда за 50 штук цена 80 руб., за 200 штук цена 320 руб.
3D-крестики желтый - 141 руб., черный - 130 руб. и 112,5 руб.
======</t>
      </text>
    </comment>
    <comment authorId="0" ref="Z9">
      <text>
        <t xml:space="preserve">100 штук стоят 320 руб.
======</t>
      </text>
    </comment>
    <comment authorId="0" ref="O10">
      <text>
        <t xml:space="preserve">3D-крестики желтый - 520 руб., черный - 416 руб. и 405 руб.
======</t>
      </text>
    </comment>
    <comment authorId="0" ref="O17">
      <text>
        <t xml:space="preserve">TLS - 96 руб.
3D-крестики - 112 руб.
ОП - 105 руб.
======</t>
      </text>
    </comment>
    <comment authorId="0" ref="Y17">
      <text>
        <t xml:space="preserve">300 штук стоят 630 руб.
======</t>
      </text>
    </comment>
    <comment authorId="0" ref="K18">
      <text>
        <t xml:space="preserve">666 или 667
======</t>
      </text>
    </comment>
    <comment authorId="0" ref="M18">
      <text>
        <t xml:space="preserve">571
======</t>
      </text>
    </comment>
    <comment authorId="0" ref="O18">
      <text>
        <t xml:space="preserve">478 руб
TLS - 480 руб
3D-крестики - 500 руб.
ОП - 463 руб.
======</t>
      </text>
    </comment>
    <comment authorId="0" ref="Q18">
      <text>
        <t xml:space="preserve">432 руб
======</t>
      </text>
    </comment>
    <comment authorId="0" ref="K19">
      <text>
        <t xml:space="preserve">1235
======</t>
      </text>
    </comment>
    <comment authorId="0" ref="M19">
      <text>
        <t xml:space="preserve">1063 руб
======</t>
      </text>
    </comment>
    <comment authorId="0" ref="O19">
      <text>
        <t xml:space="preserve">891
======</t>
      </text>
    </comment>
    <comment authorId="0" ref="Q19">
      <text>
        <t xml:space="preserve">805 руб
======</t>
      </text>
    </comment>
    <comment authorId="0" ref="S19">
      <text>
        <t xml:space="preserve">727
======</t>
      </text>
    </comment>
    <comment authorId="0" ref="I20">
      <text>
        <t xml:space="preserve">7460руб.
======</t>
      </text>
    </comment>
    <comment authorId="0" ref="K20">
      <text>
        <t xml:space="preserve">4912
======</t>
      </text>
    </comment>
    <comment authorId="0" ref="M20">
      <text>
        <t xml:space="preserve">4228 руб.
======</t>
      </text>
    </comment>
    <comment authorId="0" ref="O20">
      <text>
        <t xml:space="preserve">3543
======</t>
      </text>
    </comment>
    <comment authorId="0" ref="Q20">
      <text>
        <t xml:space="preserve">3201
======</t>
      </text>
    </comment>
    <comment authorId="0" ref="S20">
      <text>
        <t xml:space="preserve">2893
======</t>
      </text>
    </comment>
    <comment authorId="0" ref="Z20">
      <text>
        <t xml:space="preserve">2000 штук стоят 3100 руб.
======</t>
      </text>
    </comment>
    <comment authorId="0" ref="O21">
      <text>
        <t xml:space="preserve">TLS - 165 руб.
3D-крестики - 193 руб.
ОП - 172 р.
======</t>
      </text>
    </comment>
    <comment authorId="0" ref="K22">
      <text>
        <t xml:space="preserve">445
======</t>
      </text>
    </comment>
    <comment authorId="0" ref="M22">
      <text>
        <t xml:space="preserve">381
======</t>
      </text>
    </comment>
    <comment authorId="0" ref="O22">
      <text>
        <t xml:space="preserve">3D-крестики - 366 руб.
ОП - 326 руб.
======</t>
      </text>
    </comment>
    <comment authorId="0" ref="Q22">
      <text>
        <t xml:space="preserve">303
======</t>
      </text>
    </comment>
    <comment authorId="0" ref="S22">
      <text>
        <t xml:space="preserve">273
======</t>
      </text>
    </comment>
    <comment authorId="0" ref="M23">
      <text>
        <t xml:space="preserve">847
======</t>
      </text>
    </comment>
    <comment authorId="0" ref="O23">
      <text>
        <t xml:space="preserve">741
======</t>
      </text>
    </comment>
    <comment authorId="0" ref="Q23">
      <text>
        <t xml:space="preserve">741
======</t>
      </text>
    </comment>
    <comment authorId="0" ref="S23">
      <text>
        <t xml:space="preserve">668
======</t>
      </text>
    </comment>
    <comment authorId="0" ref="K24">
      <text>
        <t xml:space="preserve">4853
======</t>
      </text>
    </comment>
    <comment authorId="0" ref="M24">
      <text>
        <t xml:space="preserve">4170
======</t>
      </text>
    </comment>
    <comment authorId="0" ref="S24">
      <text>
        <t xml:space="preserve">3293
======</t>
      </text>
    </comment>
    <comment authorId="0" ref="M30">
      <text>
        <t xml:space="preserve">409
======</t>
      </text>
    </comment>
    <comment authorId="0" ref="I31">
      <text>
        <t xml:space="preserve">1669
======</t>
      </text>
    </comment>
    <comment authorId="0" ref="K31">
      <text>
        <t xml:space="preserve">1169
======</t>
      </text>
    </comment>
    <comment authorId="0" ref="M31">
      <text>
        <t xml:space="preserve">1004
======</t>
      </text>
    </comment>
    <comment authorId="0" ref="O31">
      <text>
        <t xml:space="preserve">839
======</t>
      </text>
    </comment>
    <comment authorId="0" ref="Q31">
      <text>
        <t xml:space="preserve">757
======</t>
      </text>
    </comment>
    <comment authorId="0" ref="S31">
      <text>
        <t xml:space="preserve">683
======</t>
      </text>
    </comment>
    <comment authorId="0" ref="I32">
      <text>
        <t xml:space="preserve">6590
======</t>
      </text>
    </comment>
    <comment authorId="0" ref="K32">
      <text>
        <t xml:space="preserve">4617
======</t>
      </text>
    </comment>
    <comment authorId="0" ref="M32">
      <text>
        <t xml:space="preserve">3966
======</t>
      </text>
    </comment>
    <comment authorId="0" ref="O32">
      <text>
        <t xml:space="preserve">3315
======</t>
      </text>
    </comment>
    <comment authorId="0" ref="Q32">
      <text>
        <t xml:space="preserve">2990
======</t>
      </text>
    </comment>
    <comment authorId="0" ref="S32">
      <text>
        <t xml:space="preserve">2697
======</t>
      </text>
    </comment>
    <comment authorId="0" ref="S33">
      <text>
        <t xml:space="preserve">90
======</t>
      </text>
    </comment>
    <comment authorId="0" ref="K34">
      <text>
        <t xml:space="preserve">565
======</t>
      </text>
    </comment>
    <comment authorId="0" ref="M34">
      <text>
        <t xml:space="preserve">485
======</t>
      </text>
    </comment>
    <comment authorId="0" ref="O34">
      <text>
        <t xml:space="preserve">405
======</t>
      </text>
    </comment>
    <comment authorId="0" ref="Q34">
      <text>
        <t xml:space="preserve">365
======</t>
      </text>
    </comment>
    <comment authorId="0" ref="S34">
      <text>
        <t xml:space="preserve">329
======</t>
      </text>
    </comment>
    <comment authorId="0" ref="I35">
      <text>
        <t xml:space="preserve">1973
======</t>
      </text>
    </comment>
    <comment authorId="0" ref="K35">
      <text>
        <t xml:space="preserve">1382
======</t>
      </text>
    </comment>
    <comment authorId="0" ref="M35">
      <text>
        <t xml:space="preserve">1187
======</t>
      </text>
    </comment>
    <comment authorId="0" ref="O35">
      <text>
        <t xml:space="preserve">992
======</t>
      </text>
    </comment>
    <comment authorId="0" ref="Q35">
      <text>
        <t xml:space="preserve">894
======</t>
      </text>
    </comment>
    <comment authorId="0" ref="S35">
      <text>
        <t xml:space="preserve">806
======</t>
      </text>
    </comment>
    <comment authorId="0" ref="I36">
      <text>
        <t xml:space="preserve">5636
======</t>
      </text>
    </comment>
    <comment authorId="0" ref="K36">
      <text>
        <t xml:space="preserve">3948
======</t>
      </text>
    </comment>
    <comment authorId="0" ref="O36">
      <text>
        <t xml:space="preserve">2833
======</t>
      </text>
    </comment>
    <comment authorId="0" ref="Q36">
      <text>
        <t xml:space="preserve">2554
======</t>
      </text>
    </comment>
    <comment authorId="0" ref="S36">
      <text>
        <t xml:space="preserve">2303
======</t>
      </text>
    </comment>
    <comment authorId="0" ref="M38">
      <text>
        <t xml:space="preserve">480
======</t>
      </text>
    </comment>
    <comment authorId="0" ref="O38">
      <text>
        <t xml:space="preserve">400
======</t>
      </text>
    </comment>
    <comment authorId="0" ref="M39">
      <text>
        <t xml:space="preserve">1390
======</t>
      </text>
    </comment>
    <comment authorId="0" ref="O39">
      <text>
        <t xml:space="preserve">1159
======</t>
      </text>
    </comment>
    <comment authorId="0" ref="S39">
      <text>
        <t xml:space="preserve">941
======</t>
      </text>
    </comment>
    <comment authorId="0" ref="O44">
      <text>
        <t xml:space="preserve">TLS - 102 руб. за 100 штук. Отсюда цена за 50 штук - 51 руб.
======</t>
      </text>
    </comment>
    <comment authorId="0" ref="Z44">
      <text>
        <t xml:space="preserve">100 штук стоят 270 руб.
======</t>
      </text>
    </comment>
    <comment authorId="0" ref="O45">
      <text>
        <t xml:space="preserve">3D-крестики - 94,5 руб.
ОП - 81 руб.
======</t>
      </text>
    </comment>
    <comment authorId="0" ref="O46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Y46">
      <text>
        <t xml:space="preserve">20 штук стоят 265 руб.
======</t>
      </text>
    </comment>
    <comment authorId="0" ref="Z46">
      <text>
        <t xml:space="preserve">20 штук стоят 290 руб.
======</t>
      </text>
    </comment>
    <comment authorId="0" ref="O48">
      <text>
        <t xml:space="preserve">TLS - 633 руб
3D-крестики - 612 руб. и 701 руб.
======</t>
      </text>
    </comment>
    <comment authorId="0" ref="O50">
      <text>
        <t xml:space="preserve">3D-крестики - 215 руб.
======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8">
      <text>
        <t xml:space="preserve">Поставщик Промполимер
======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O5">
      <text>
        <t xml:space="preserve">TLS - 85 руб.
3D-крестики - 119 руб. и 90 руб.
ОП - 90 руб.
======</t>
      </text>
    </comment>
    <comment authorId="0" ref="O6">
      <text>
        <t xml:space="preserve">TLS - 420 руб.
3D-крестики - 570 руб. и 420 руб.
ОП -420 руб.
======</t>
      </text>
    </comment>
    <comment authorId="0" ref="O9">
      <text>
        <t xml:space="preserve">TLS - 160 руб за 100 штук. Отсюда за 50 штук цена 80 руб., за 200 штук цена 320 руб.
3D-крестики желтый - 141 руб., черный - 130 руб. и 112,5 руб.
======</t>
      </text>
    </comment>
    <comment authorId="0" ref="V9">
      <text>
        <t xml:space="preserve">100 штук стоят 320 руб.
======</t>
      </text>
    </comment>
    <comment authorId="0" ref="O10">
      <text>
        <t xml:space="preserve">3D-крестики желтый - 520 руб., черный - 416 руб. и 405 руб.
======</t>
      </text>
    </comment>
    <comment authorId="0" ref="O17">
      <text>
        <t xml:space="preserve">TLS - 96 руб.
3D-крестики - 112 руб.
ОП - 105 руб.
======</t>
      </text>
    </comment>
    <comment authorId="0" ref="U17">
      <text>
        <t xml:space="preserve">300 штук стоят 630 руб.
======</t>
      </text>
    </comment>
    <comment authorId="0" ref="O18">
      <text>
        <t xml:space="preserve">TLS - 480 руб
3D-крестики - 500 руб.
ОП - 463 руб.
======</t>
      </text>
    </comment>
    <comment authorId="0" ref="V20">
      <text>
        <t xml:space="preserve">2000 штук стоят 3100 руб.
======</t>
      </text>
    </comment>
    <comment authorId="0" ref="O21">
      <text>
        <t xml:space="preserve">TLS - 165 руб.
3D-крестики - 193 руб.
ОП - 172 р.
======</t>
      </text>
    </comment>
    <comment authorId="0" ref="O22">
      <text>
        <t xml:space="preserve">3D-крестики - 366 руб.
ОП - 326 руб.
======</t>
      </text>
    </comment>
    <comment authorId="0" ref="O44">
      <text>
        <t xml:space="preserve">TLS - 102 руб. за 100 штук. Отсюда цена за 50 штук - 51 руб.
======</t>
      </text>
    </comment>
    <comment authorId="0" ref="V44">
      <text>
        <t xml:space="preserve">100 штук стоят 270 руб.
======</t>
      </text>
    </comment>
    <comment authorId="0" ref="O45">
      <text>
        <t xml:space="preserve">3D-крестики - 94,5 руб.
ОП - 81 руб.
======</t>
      </text>
    </comment>
    <comment authorId="0" ref="O46">
      <text>
        <t xml:space="preserve">TLS - 145 руб за 20 штук. Отсюда цена за 40 штук - 290 руб.
3D-крестики - 166 руб. за 20 штук. Отсюда цена за 40 штук 332 руб.
ОП - 270 руб.
======</t>
      </text>
    </comment>
    <comment authorId="0" ref="U46">
      <text>
        <t xml:space="preserve">20 штук стоят 265 руб.
======</t>
      </text>
    </comment>
    <comment authorId="0" ref="V46">
      <text>
        <t xml:space="preserve">20 штук стоят 290 руб.
======</t>
      </text>
    </comment>
    <comment authorId="0" ref="O48">
      <text>
        <t xml:space="preserve">TLS - 633 руб
3D-крестики - 612 руб. и 701 руб.
======</t>
      </text>
    </comment>
    <comment authorId="0" ref="O50">
      <text>
        <t xml:space="preserve">3D-крестики - 215 руб.
======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8">
      <text>
        <t xml:space="preserve">Поставщик Промполимер
======</t>
      </text>
    </comment>
    <comment authorId="0" ref="C1">
      <text>
        <t xml:space="preserve">======
ID#AAABS0_Nfy8
Евгения    (2024-08-02 06:40:55)
цена рассчитана, как среднее между прайсами ОЦД и дилера</t>
      </text>
    </comment>
    <comment authorId="0" ref="B1">
      <text>
        <t xml:space="preserve">======
ID#AAABS0_Nfy4
Евгения    (2024-08-02 06:20:12)
в СС учтено: сырье, накладные расходы, работа по фасовке, скотч прозрачный, скотч фирменный, гофрокороб, этикета на короб, этикета для штрих-кода. 
Взята МАКСИМАЛЬНАЯ себестоимость</t>
      </text>
    </comment>
  </commentList>
  <extLst>
    <ext uri="GoogleSheetsCustomDataVersion2">
      <go:sheetsCustomData xmlns:go="http://customooxmlschemas.google.com/" r:id="rId1" roundtripDataSignature="AMtx7mhhbukKH7PzmlLDemmKfGixOZc9pA=="/>
    </ext>
  </extL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5">
      <text>
        <t xml:space="preserve">в магазине СОМ цена 202 руб по акции
======</t>
      </text>
    </comment>
    <comment authorId="0" ref="V9">
      <text>
        <t xml:space="preserve">320 руб за 100 штук на сайте
======</t>
      </text>
    </comment>
    <comment authorId="0" ref="W9">
      <text>
        <t xml:space="preserve">в магазине СОМ цена 288 руб за 100 штук
======</t>
      </text>
    </comment>
    <comment authorId="0" ref="U17">
      <text>
        <t xml:space="preserve">630 руб. за 300 штук на сайте
======</t>
      </text>
    </comment>
    <comment authorId="0" ref="U18">
      <text>
        <t xml:space="preserve">630 руб. за 300 штук на сайте
======</t>
      </text>
    </comment>
    <comment authorId="0" ref="U19">
      <text>
        <t xml:space="preserve">630 руб. за 300 штук на сайте
======</t>
      </text>
    </comment>
    <comment authorId="0" ref="U20">
      <text>
        <t xml:space="preserve">630 руб. за 300 штук на сайте
======</t>
      </text>
    </comment>
    <comment authorId="0" ref="V20">
      <text>
        <t xml:space="preserve">3100 руб за 3000 штук на сайте
======</t>
      </text>
    </comment>
    <comment authorId="0" ref="V44">
      <text>
        <t xml:space="preserve">270 руб за 100 штук
======</t>
      </text>
    </comment>
    <comment authorId="0" ref="U46">
      <text>
        <t xml:space="preserve">660 руб за 50 штук на сайте
======</t>
      </text>
    </comment>
    <comment authorId="0" ref="V46">
      <text>
        <t xml:space="preserve">290 руб. за 20 штук на сайте
======</t>
      </text>
    </comment>
    <comment authorId="0" ref="U47">
      <text>
        <t xml:space="preserve">пластик
======</t>
      </text>
    </comment>
    <comment authorId="0" ref="V47">
      <text>
        <t xml:space="preserve">пластик
======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Z5">
      <text>
        <t xml:space="preserve">в магазине СОМ цена 202 руб по акции
======</t>
      </text>
    </comment>
    <comment authorId="0" ref="AA9">
      <text>
        <t xml:space="preserve">320 руб за 100 штук на сайте
======</t>
      </text>
    </comment>
    <comment authorId="0" ref="AB9">
      <text>
        <t xml:space="preserve">в магазине СОМ цена 288 руб за 100 штук
======</t>
      </text>
    </comment>
    <comment authorId="0" ref="Z17">
      <text>
        <t xml:space="preserve">630 руб. за 300 штук на сайте
======</t>
      </text>
    </comment>
    <comment authorId="0" ref="Z18">
      <text>
        <t xml:space="preserve">630 руб. за 300 штук на сайте
======</t>
      </text>
    </comment>
    <comment authorId="0" ref="Z19">
      <text>
        <t xml:space="preserve">630 руб. за 300 штук на сайте
======</t>
      </text>
    </comment>
    <comment authorId="0" ref="Z20">
      <text>
        <t xml:space="preserve">630 руб. за 300 штук на сайте
======</t>
      </text>
    </comment>
    <comment authorId="0" ref="AA20">
      <text>
        <t xml:space="preserve">3100 руб за 3000 штук на сайте
======</t>
      </text>
    </comment>
    <comment authorId="0" ref="AA30">
      <text>
        <t xml:space="preserve">270 руб за 100 штук
======</t>
      </text>
    </comment>
    <comment authorId="0" ref="Z32">
      <text>
        <t xml:space="preserve">660 руб за 50 штук на сайте
======</t>
      </text>
    </comment>
    <comment authorId="0" ref="AA32">
      <text>
        <t xml:space="preserve">290 руб. за 20 штук на сайте
======</t>
      </text>
    </comment>
    <comment authorId="0" ref="Z33">
      <text>
        <t xml:space="preserve">пластик
======</t>
      </text>
    </comment>
    <comment authorId="0" ref="AA33">
      <text>
        <t xml:space="preserve">пластик
======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5">
      <text>
        <t xml:space="preserve">в магазине СОМ цена 202 руб по акции
======</t>
      </text>
    </comment>
    <comment authorId="0" ref="V9">
      <text>
        <t xml:space="preserve">320 руб за 100 штук на сайте
======</t>
      </text>
    </comment>
    <comment authorId="0" ref="W9">
      <text>
        <t xml:space="preserve">в магазине СОМ цена 288 руб за 100 штук
======</t>
      </text>
    </comment>
    <comment authorId="0" ref="U17">
      <text>
        <t xml:space="preserve">630 руб. за 300 штук на сайте
======</t>
      </text>
    </comment>
    <comment authorId="0" ref="U19">
      <text>
        <t xml:space="preserve">630 руб. за 300 штук на сайте
======</t>
      </text>
    </comment>
    <comment authorId="0" ref="U21">
      <text>
        <t xml:space="preserve">630 руб. за 300 штук на сайте
======</t>
      </text>
    </comment>
    <comment authorId="0" ref="U23">
      <text>
        <t xml:space="preserve">630 руб. за 300 штук на сайте
======</t>
      </text>
    </comment>
    <comment authorId="0" ref="V23">
      <text>
        <t xml:space="preserve">3100 руб за 3000 штук на сайте
======</t>
      </text>
    </comment>
    <comment authorId="0" ref="V48">
      <text>
        <t xml:space="preserve">270 руб за 100 штук
======</t>
      </text>
    </comment>
    <comment authorId="0" ref="U50">
      <text>
        <t xml:space="preserve">660 руб за 50 штук на сайте
======</t>
      </text>
    </comment>
    <comment authorId="0" ref="V50">
      <text>
        <t xml:space="preserve">290 руб. за 20 штук на сайте
======</t>
      </text>
    </comment>
    <comment authorId="0" ref="U51">
      <text>
        <t xml:space="preserve">пластик
======</t>
      </text>
    </comment>
    <comment authorId="0" ref="V51">
      <text>
        <t xml:space="preserve">пластик
======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V5">
      <text>
        <t xml:space="preserve">в магазине СОМ цена 202 руб по акции
======</t>
      </text>
    </comment>
    <comment authorId="0" ref="W9">
      <text>
        <t xml:space="preserve">320 руб за 100 штук на сайте
======</t>
      </text>
    </comment>
    <comment authorId="0" ref="X9">
      <text>
        <t xml:space="preserve">в магазине СОМ цена 288 руб за 100 штук
======</t>
      </text>
    </comment>
    <comment authorId="0" ref="V17">
      <text>
        <t xml:space="preserve">630 руб. за 300 штук на сайте
======</t>
      </text>
    </comment>
    <comment authorId="0" ref="V19">
      <text>
        <t xml:space="preserve">630 руб. за 300 штук на сайте
======</t>
      </text>
    </comment>
    <comment authorId="0" ref="V21">
      <text>
        <t xml:space="preserve">630 руб. за 300 штук на сайте
======</t>
      </text>
    </comment>
    <comment authorId="0" ref="V23">
      <text>
        <t xml:space="preserve">630 руб. за 300 штук на сайте
======</t>
      </text>
    </comment>
    <comment authorId="0" ref="W23">
      <text>
        <t xml:space="preserve">3100 руб за 3000 штук на сайте
======</t>
      </text>
    </comment>
    <comment authorId="0" ref="W48">
      <text>
        <t xml:space="preserve">270 руб за 100 штук
======</t>
      </text>
    </comment>
    <comment authorId="0" ref="V50">
      <text>
        <t xml:space="preserve">660 руб за 50 штук на сайте
======</t>
      </text>
    </comment>
    <comment authorId="0" ref="W50">
      <text>
        <t xml:space="preserve">290 руб. за 20 штук на сайте
======</t>
      </text>
    </comment>
    <comment authorId="0" ref="V51">
      <text>
        <t xml:space="preserve">пластик
======</t>
      </text>
    </comment>
    <comment authorId="0" ref="W51">
      <text>
        <t xml:space="preserve">пластик
======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1">
      <text>
        <t xml:space="preserve">можно менять
======</t>
      </text>
    </comment>
    <comment authorId="0" ref="H7">
      <text>
        <t xml:space="preserve">107,85 руб. из АБС
======</t>
      </text>
    </comment>
    <comment authorId="0" ref="I7">
      <text>
        <t xml:space="preserve">102,96 руб. из АБС
======</t>
      </text>
    </comment>
    <comment authorId="0" ref="H8">
      <text>
        <t xml:space="preserve">409,96 руб. из АБС
======</t>
      </text>
    </comment>
    <comment authorId="0" ref="I8">
      <text>
        <t xml:space="preserve">400,35 руб. из АБС
======</t>
      </text>
    </comment>
    <comment authorId="0" ref="H9">
      <text>
        <t xml:space="preserve">из УПМ
======</t>
      </text>
    </comment>
    <comment authorId="0" ref="I9">
      <text>
        <t xml:space="preserve">из УПМ
======</t>
      </text>
    </comment>
    <comment authorId="0" ref="H15">
      <text>
        <t xml:space="preserve">101,67 из АБС
======</t>
      </text>
    </comment>
    <comment authorId="0" ref="I15">
      <text>
        <t xml:space="preserve">101,67 из АБС
======</t>
      </text>
    </comment>
    <comment authorId="0" ref="H16">
      <text>
        <t xml:space="preserve">199,57 руб. из АБС
======</t>
      </text>
    </comment>
    <comment authorId="0" ref="I16">
      <text>
        <t xml:space="preserve">199,57 руб. из АБС
======</t>
      </text>
    </comment>
    <comment authorId="0" ref="H17">
      <text>
        <t xml:space="preserve">из УПМ
======</t>
      </text>
    </comment>
    <comment authorId="0" ref="I17">
      <text>
        <t xml:space="preserve">из УПМ
======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">
      <text>
        <t xml:space="preserve">можно менять
======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">
      <text>
        <t xml:space="preserve">можно менять
======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">
      <text>
        <t xml:space="preserve">можно менять
======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21">
      <text>
        <t xml:space="preserve">если производим из АБС по 145 руб/кг. Если брать из УПМ, то будет дороже - 130,86 руб.
======</t>
      </text>
    </comment>
    <comment authorId="0" ref="H22">
      <text>
        <t xml:space="preserve">если производим из АБС по 145 руб/кг. Если брать из УПМ, то будет дороже - 258,05 руб.
======</t>
      </text>
    </comment>
    <comment authorId="0" ref="H23">
      <text>
        <t xml:space="preserve">если производим из АБС по 145 руб/кг. Если брать из УПМ, то будет дороже - 648,32 руб.
======</t>
      </text>
    </comment>
    <comment authorId="0" ref="H24">
      <text>
        <t xml:space="preserve">если производим из АБС по 145 руб/кг. Если брать из УПМ, то будет дороже - 3094,45 руб.
======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S17">
      <text>
        <t xml:space="preserve">450 руб за упаковку 300 штук
======</t>
      </text>
    </comment>
    <comment authorId="0" ref="X17">
      <text>
        <t xml:space="preserve">420 руб за упаковку 300 штук
======</t>
      </text>
    </comment>
    <comment authorId="0" ref="AD17">
      <text>
        <t xml:space="preserve">380 руб за упаковку 300 штук
======</t>
      </text>
    </comment>
    <comment authorId="0" ref="H21">
      <text>
        <t xml:space="preserve">если производим из АБС по 145 руб/кг. Если брать из УПМ, то будет дороже - 130,86 руб.
======</t>
      </text>
    </comment>
    <comment authorId="0" ref="H22">
      <text>
        <t xml:space="preserve">если производим из АБС по 145 руб/кг. Если брать из УПМ, то будет дороже - 258,05 руб.
======</t>
      </text>
    </comment>
    <comment authorId="0" ref="H23">
      <text>
        <t xml:space="preserve">если производим из АБС по 145 руб/кг. Если брать из УПМ, то будет дороже - 648,32 руб.
======</t>
      </text>
    </comment>
    <comment authorId="0" ref="H24">
      <text>
        <t xml:space="preserve">если производим из АБС по 145 руб/кг. Если брать из УПМ, то будет дороже - 3094,45 руб.
======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81">
      <text>
        <t xml:space="preserve">наш стандарт
======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5">
      <text>
        <t xml:space="preserve">фасовка 4 руб., короб 1,605 руб., скотч 0,1 руб, пакет + наклейка 4,68 руб., этикетка на короб 0,035 руб.
======</t>
      </text>
    </comment>
    <comment authorId="0" ref="D6">
      <text>
        <t xml:space="preserve">фасовка 4 руб., короб 1,605 руб., скотч 0,1 руб, пакет + наклейка 4,68 руб., этикетка на короб 0,035 руб.
======</t>
      </text>
    </comment>
    <comment authorId="0" ref="D7">
      <text>
        <t xml:space="preserve">фасовка 4 руб., короб 1,605 руб., скотч 0,1 руб, пакет + наклейка 4,68 руб., этикетка на короб 0,035 руб.
======</t>
      </text>
    </comment>
    <comment authorId="0" ref="D8">
      <text>
        <t xml:space="preserve">фасовка 4 руб., короб 1,605 руб., скотч 0,1 руб, пакет + наклейка 4,68 руб., этикетка на короб 0,035 руб.
======</t>
      </text>
    </comment>
    <comment authorId="0" ref="D9">
      <text>
        <t xml:space="preserve">фасовка 4 руб., короб 1,605 руб., скотч 0,1 руб, пакет + наклейка 4,68 руб., этикетка на короб 0,035 руб.
======</t>
      </text>
    </comment>
    <comment authorId="0" ref="D10">
      <text>
        <t xml:space="preserve">фасовка 4,5 руб., короб 6,42 руб., скотч 0,4 руб, пакет + наклейка 8,44 руб., этикетка на короб 0,14 руб.
======</t>
      </text>
    </comment>
    <comment authorId="0" ref="D11">
      <text>
        <t xml:space="preserve">фасовка 4,5 руб., короб 6,42 руб., скотч 0,4 руб, пакет + наклейка 8,44 руб., этикетка на короб 0,14 руб.
======</t>
      </text>
    </comment>
    <comment authorId="0" ref="D12">
      <text>
        <t xml:space="preserve">фасовка 4,5 руб., короб 6,42 руб., скотч 0,4 руб, пакет + наклейка 8,44 руб., этикетка на короб 0,14 руб.
======</t>
      </text>
    </comment>
    <comment authorId="0" ref="D13">
      <text>
        <t xml:space="preserve">фасовка 4,5 руб., короб 6,42 руб., скотч 0,4 руб, пакет + наклейка 8,44 руб., этикетка на короб 0,14 руб.
======</t>
      </text>
    </comment>
    <comment authorId="0" ref="D14">
      <text>
        <t xml:space="preserve">фасовка 4,5 руб., короб 6,42 руб., скотч 0,4 руб, пакет + наклейка 8,44 руб., этикетка на короб 0,14 руб.
======</t>
      </text>
    </comment>
  </commentList>
</comments>
</file>

<file path=xl/sharedStrings.xml><?xml version="1.0" encoding="utf-8"?>
<sst xmlns="http://schemas.openxmlformats.org/spreadsheetml/2006/main" count="6468" uniqueCount="947">
  <si>
    <t xml:space="preserve"> ПРАЙС - ЛИСТ от 01.05.2025</t>
  </si>
  <si>
    <t>15 000 - 29 000</t>
  </si>
  <si>
    <t>30 000 - 99 000</t>
  </si>
  <si>
    <t>100 000 - 299 000</t>
  </si>
  <si>
    <t>300 000 - 500 000</t>
  </si>
  <si>
    <t>500 000 - 1 млн</t>
  </si>
  <si>
    <t>от 1 млн</t>
  </si>
  <si>
    <t>до 1 млн на 90 дней</t>
  </si>
  <si>
    <t>от 1 млн на 90 дней</t>
  </si>
  <si>
    <t>скидка от РРЦ</t>
  </si>
  <si>
    <t>скидка от КОЦ 300</t>
  </si>
  <si>
    <t>СЕРИЯ "Кольцо - Стандарт"</t>
  </si>
  <si>
    <t>Кол-во</t>
  </si>
  <si>
    <t>СС, руб. на 01.04.2025</t>
  </si>
  <si>
    <t>СС на ед., руб. на 01.01.2025</t>
  </si>
  <si>
    <t>Маркетплейсы</t>
  </si>
  <si>
    <t>РРЦ / Сайт</t>
  </si>
  <si>
    <t>МОЦ</t>
  </si>
  <si>
    <t>БОЦ</t>
  </si>
  <si>
    <t>КОЦ 100</t>
  </si>
  <si>
    <t>КОЦ 300</t>
  </si>
  <si>
    <t>КОЦ 500</t>
  </si>
  <si>
    <t>КОЦ 1млн</t>
  </si>
  <si>
    <t>ЦД до 1 млн</t>
  </si>
  <si>
    <t>ЦД от 1 млн</t>
  </si>
  <si>
    <t>уп/ящ</t>
  </si>
  <si>
    <t>шт/уп</t>
  </si>
  <si>
    <t>упаковки</t>
  </si>
  <si>
    <t>изд.</t>
  </si>
  <si>
    <t>Зажим СВП</t>
  </si>
  <si>
    <t>"Кольцо"       "Стандарт"</t>
  </si>
  <si>
    <t xml:space="preserve">1,5
1,0            </t>
  </si>
  <si>
    <t>оранж
желтый</t>
  </si>
  <si>
    <t>40 / 50</t>
  </si>
  <si>
    <t>10 /14</t>
  </si>
  <si>
    <t>4 / 6</t>
  </si>
  <si>
    <t>1</t>
  </si>
  <si>
    <t>россыпь</t>
  </si>
  <si>
    <t>Клин СВП</t>
  </si>
  <si>
    <t>"Кольцо" "Стандарт"</t>
  </si>
  <si>
    <t>-</t>
  </si>
  <si>
    <t>черный, 
белый, оранжевый</t>
  </si>
  <si>
    <t>Набор</t>
  </si>
  <si>
    <t>1,5 / 1,0</t>
  </si>
  <si>
    <t>зажим + клин</t>
  </si>
  <si>
    <t>50+50</t>
  </si>
  <si>
    <t>СЕРИЯ "Profi MINI"</t>
  </si>
  <si>
    <t>СС, руб. на 01.01.2025</t>
  </si>
  <si>
    <t>Зажим SVP</t>
  </si>
  <si>
    <t>"Profi MINI"      3-12 мм</t>
  </si>
  <si>
    <t>0,7 - 1,0 - 1,2 - 1,4 - 2,0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</si>
  <si>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</si>
  <si>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Клин SVP</t>
  </si>
  <si>
    <t xml:space="preserve">"Profi MINI"     </t>
  </si>
  <si>
    <t xml:space="preserve">"Profi MINI"      </t>
  </si>
  <si>
    <t>СЕРИИ "Profi MIDI" и "Profi MAXI"</t>
  </si>
  <si>
    <t>"Profi MIDI" 3 - 12 мм</t>
  </si>
  <si>
    <t>желтый</t>
  </si>
  <si>
    <t>"Profi MAXI" 12 - 24 мм</t>
  </si>
  <si>
    <t>"Profi MIDI - MAXI"</t>
  </si>
  <si>
    <t>чёрный</t>
  </si>
  <si>
    <t>ПРОЧИЕ ТОВАРЫ</t>
  </si>
  <si>
    <t>Подкова</t>
  </si>
  <si>
    <t>1,0 - 1,5 - 2,0 - 2,5 - 3,0 мм</t>
  </si>
  <si>
    <t>цветные</t>
  </si>
  <si>
    <t>Подложка</t>
  </si>
  <si>
    <t>цветная</t>
  </si>
  <si>
    <t>Маяк для наливного пола</t>
  </si>
  <si>
    <t>оранж</t>
  </si>
  <si>
    <t>Щипцы для СВП</t>
  </si>
  <si>
    <t>металл</t>
  </si>
  <si>
    <t>оранжевые
черные</t>
  </si>
  <si>
    <t>пластик</t>
  </si>
  <si>
    <t>Крепёж маяка</t>
  </si>
  <si>
    <t>черный+ желтый</t>
  </si>
  <si>
    <t>Клинья</t>
  </si>
  <si>
    <t>5 мм</t>
  </si>
  <si>
    <t>8 мм</t>
  </si>
  <si>
    <t>Крестик</t>
  </si>
  <si>
    <t>1,5 мм</t>
  </si>
  <si>
    <t>2,0 мм</t>
  </si>
  <si>
    <t>3,0 мм</t>
  </si>
  <si>
    <t>Фиксатор угла плитки</t>
  </si>
  <si>
    <t xml:space="preserve">Пылеотвод для УШМ </t>
  </si>
  <si>
    <t>?</t>
  </si>
  <si>
    <t>Шпатель</t>
  </si>
  <si>
    <t>красный/желтый</t>
  </si>
  <si>
    <t xml:space="preserve"> ПРАЙС - ЛИСТ от 01.02.2025</t>
  </si>
  <si>
    <t>от 1 млн руб.</t>
  </si>
  <si>
    <t>скидка от ОЦД</t>
  </si>
  <si>
    <t>КОЦ</t>
  </si>
  <si>
    <t>ОЦД</t>
  </si>
  <si>
    <t>ОЦД 500</t>
  </si>
  <si>
    <t>Дилер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</si>
  <si>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</si>
  <si>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Диллер</t>
  </si>
  <si>
    <t>оцинкованный</t>
  </si>
  <si>
    <t>Выставка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</si>
  <si>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</si>
  <si>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№ п/п</t>
  </si>
  <si>
    <t>Номенклатура</t>
  </si>
  <si>
    <t>Цена за ед. с НДС, руб.</t>
  </si>
  <si>
    <t>PLITONIT зажим PROFI (1,0 мм) 100 шт. (ведро)</t>
  </si>
  <si>
    <t>PLITONIT зажим PROFI (1,4 мм) 100 шт. кр. (ведро)</t>
  </si>
  <si>
    <t>PLITONIT зажим PROFI (2,0 мм) 100 шт. син. (ведро)</t>
  </si>
  <si>
    <t>PLITONIT клин PROFI 50 шт. черн. (ведро)</t>
  </si>
  <si>
    <t>PLITONIT зажим PROFI (1,0 мм) 120 шт. Б/Ц (ведро)</t>
  </si>
  <si>
    <t>PLITONIT зажим PROFI (1,4 мм) 120 шт. кр. (ведро)</t>
  </si>
  <si>
    <t>PLITONIT зажим PROFI (2,0 мм) 120 шт. син. (ведро)</t>
  </si>
  <si>
    <t>PLITONIT клин PROFI 60 шт. черн. (ведро)</t>
  </si>
  <si>
    <t>в стоимость включено: изделия, ведро пластиковое, наклейка на ведро, гофрокороб, скотч прозрачный, доставка</t>
  </si>
  <si>
    <t>PLITONIT зажим PROFI (1,0 мм) 140 шт. Б/Ц контейнер</t>
  </si>
  <si>
    <t>PLITONIT зажим PROFI (1,4 мм) 140 шт. кр. контейнер</t>
  </si>
  <si>
    <t>PLITONIT зажим PROFI (2,0 мм) 140 шт. син. контейнер</t>
  </si>
  <si>
    <t>PLITONIT клин PROFI 80 шт. черн. контейнер</t>
  </si>
  <si>
    <t>в стоимость включено: изделия, контейнер пластиковый, наклейка на контейнер, гофрокороб, скотч прозрачный, доставка</t>
  </si>
  <si>
    <t>PLITONIT маяк для наливного пола желт. 20 шт.
(прозрачный пакет + картонный перегиб с европодвесом)</t>
  </si>
  <si>
    <t>PLITONIT маяк для наливного пола желт. 20 шт.
(прокрашенный пакет)</t>
  </si>
  <si>
    <t>ВАЖНО! минимальная партия пакетов 55 тысяч штук. Плюс затраты на флексоформу</t>
  </si>
  <si>
    <t>PLITONIT маяк для наливного пола 500 шт. желт. СП (в коробе)*</t>
  </si>
  <si>
    <t>минимальная партия закупки коробов - 5760 штук</t>
  </si>
  <si>
    <t>в стоимость включено: изделия, пакет прозрачный, перегиб картонный, гофрокороб, скотч прозрачный, доставка</t>
  </si>
  <si>
    <t>* - маяк 500 штук, гофрокороб, скотч, этикетка на коробку. Без какого-либо пакета или пленки внутри</t>
  </si>
  <si>
    <t>Цена за ед. с НДС**, руб.</t>
  </si>
  <si>
    <t>PLITONIT Набор PROFI mini (0,7 мм) 50 шт. желт. СФ + Клин PROFI mini (У) 50 шт. черн. СП</t>
  </si>
  <si>
    <t>PLITONIT Набор PROFI mini (1,0 мм) 50 шт. Б/Ц СФ + Клин PROFI mini (У) 50 шт. черн. СП</t>
  </si>
  <si>
    <t>PLITONIT Набор PROFI mini (1,4 мм) 50 шт. красн. СФ + Клин PROFI mini (У) 50 шт. черн. СП</t>
  </si>
  <si>
    <t>PLITONIT Набор PROFI mini (2,0 мм) 50 шт. син. СФ + Клин PROFI mini (У) 50 шт. черн. СП</t>
  </si>
  <si>
    <t>PLITONIT Подковы дистанционные (1,0 мм) 50 шт. желт. СП</t>
  </si>
  <si>
    <t>PLITONIT Подковы дистанционные (1,5 мм) 50 шт. оранж. СП</t>
  </si>
  <si>
    <t>PLITONIT Подковы дистанционные (2,0 мм) 50 шт. син. СП</t>
  </si>
  <si>
    <t>PLITONIT Подложка 50 шт. мультиколор  СП</t>
  </si>
  <si>
    <t>PLITONIT Крестик (1,5 мм) 100 шт. СП</t>
  </si>
  <si>
    <t>PLITONIT Крестик (2,0 мм) 100 шт. СП</t>
  </si>
  <si>
    <t>PLITONIT Крестик (3,0 мм) 100 шт. СП</t>
  </si>
  <si>
    <t>** - цена без учета пакетов/перегибов</t>
  </si>
  <si>
    <t xml:space="preserve">Индивидуальная (для СТМ) </t>
  </si>
  <si>
    <t>Цена</t>
  </si>
  <si>
    <t>PLITONIT зажим PROFI (1,0 мм) 100 шт. Б/Ц СФ СП</t>
  </si>
  <si>
    <t>PLITONIT зажим PROFI (1,0 мм) 500 шт. Б/Ц СФ СП</t>
  </si>
  <si>
    <t>PLITONIT зажим PROFI (1,4 мм) 100 шт. кр. СФ СП</t>
  </si>
  <si>
    <t>PLITONIT зажим PROFI (1,4 мм) 500 шт. кр. СФ СП</t>
  </si>
  <si>
    <t>PLITONIT зажим PROFI (2,0 мм) 100 шт. син. СП</t>
  </si>
  <si>
    <t>PLITONIT зажим PROFI (2,0 мм) 500 шт. син. СП</t>
  </si>
  <si>
    <t>PLITONIT клин PROFI (A) 100 шт. черн. СП</t>
  </si>
  <si>
    <t>PLITONIT клин PROFI (A) 300 шт. черн. СП</t>
  </si>
  <si>
    <t>PLITONIT клин PROFI (П) 100 шт. черн. СП</t>
  </si>
  <si>
    <t>PLITONIT клин PROFI (П) 300 шт. черн. СП</t>
  </si>
  <si>
    <t>PLITONIT клин PROFI (У) 100 шт. черн. СП</t>
  </si>
  <si>
    <t>PLITONIT клин PROFI (У) 300 шт. черн. СП</t>
  </si>
  <si>
    <t>PLITONIT щипцы металлические универсальные СП</t>
  </si>
  <si>
    <t>цена с учетом пакетов и перегибов</t>
  </si>
  <si>
    <t>Нормативная СС с НДС, руб.</t>
  </si>
  <si>
    <t>PLITONIT щипцы пластиковые универсальные СП</t>
  </si>
  <si>
    <t>Вариант 1</t>
  </si>
  <si>
    <t>Пластиковые барашки, металлические втулки с резьбой на насадках, черный цвет, с гравировкой (одна гравировка - лого) без наклейки</t>
  </si>
  <si>
    <t>PLITONIT щипцы пластиковые универсальные СП ВАРИАНТ 1</t>
  </si>
  <si>
    <t>Вариант 2</t>
  </si>
  <si>
    <t>Металлические барашки, металлические втулки с резьбой на насадках,  кирпичный цвет, без наклейки и без гравировок</t>
  </si>
  <si>
    <t>PLITONIT щипцы пластиковые универсальные СП ВАРИАНТ 2</t>
  </si>
  <si>
    <t>Вариант 3</t>
  </si>
  <si>
    <t>Пластиковые барашки регулирующих винтов, металлические втулки с резьбой на насадках, кирпичный цвет, без наклейки и без гравировок</t>
  </si>
  <si>
    <t>PLITONIT щипцы пластиковые универсальные СП ВАРИАНТ 3</t>
  </si>
  <si>
    <t>Цена с НДС, руб</t>
  </si>
  <si>
    <t>PLITONIT клин PROFI  100 шт. белый СП</t>
  </si>
  <si>
    <t>PLITONIT клин PROFI  300 шт. белый СП</t>
  </si>
  <si>
    <t>Нормативная себестоимость СЕТИ, с НДС руб. (с учетом 12 ТПА и инфляции 10%)</t>
  </si>
  <si>
    <t>Прайс для клиента, с НДС руб. (из ОЦД 500)</t>
  </si>
  <si>
    <t>Прайс для клиента, с НДС руб. (из расчета конкурентов)</t>
  </si>
  <si>
    <t>Зажим SVP-PROFI mini (1,0 мм) 100 шт. желт. СФ СП</t>
  </si>
  <si>
    <t>Зажим SVP-PROFI mini (1,4 мм) 100 шт. кр. СФ СП</t>
  </si>
  <si>
    <t>Зажим SVP-PROFI mini (2,0 мм) 100 шт. син. СП</t>
  </si>
  <si>
    <t>Клин SVP-PROFI mini (У) 100 шт. черн. СП</t>
  </si>
  <si>
    <t>Подковы дистанционные (1,0 мм) 100 шт. желт. СП*</t>
  </si>
  <si>
    <t>Подковы дистанционные (1,5 мм) 100 шт. оранж. СП*</t>
  </si>
  <si>
    <t>Подковы дистанционные (2,0 мм) 100 шт. син. СП*</t>
  </si>
  <si>
    <t>Подложка 100 шт. мультиколор СП*</t>
  </si>
  <si>
    <t>Регулируемые щипцы для СВП универсальные пластиковые черн. СП</t>
  </si>
  <si>
    <t>* - в данный момент у нас есть фасовка по 50 штук. Будет новая упаковка, новая номенклатура в фасовке</t>
  </si>
  <si>
    <t xml:space="preserve"> ПРАЙС - ЛИСТ от 01.01.2025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</si>
  <si>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</si>
  <si>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Маяк</t>
  </si>
  <si>
    <t>для наливного пола</t>
  </si>
  <si>
    <t>НАИМЕНОВАНИЕ</t>
  </si>
  <si>
    <t>СЕБЕСТОИМОСТЬ без пакета/перегиба, руб. с НДС на 01.01.2025</t>
  </si>
  <si>
    <t>Прайс ОЦД 500</t>
  </si>
  <si>
    <t>Прайс от 1 млн</t>
  </si>
  <si>
    <t>Цена пакета, 
перегиба на 01.01.2025</t>
  </si>
  <si>
    <t>СТМ 
от 500 т.р.
без учета пакета, перегиба</t>
  </si>
  <si>
    <t>СТМ 
от 500 т.р.
без учета пакета, перегиба за ед.</t>
  </si>
  <si>
    <t>Наценка к макс НСС, %</t>
  </si>
  <si>
    <t>СТМ 
от 1 млн.
без учета пакета, перегиба</t>
  </si>
  <si>
    <t>СТМ 
от 1 млн.
без учета пакета, перегиба за ед.</t>
  </si>
  <si>
    <t>Группа СВП</t>
  </si>
  <si>
    <t xml:space="preserve">Зажим СВП Кольцо/Стандарт 100 шт. </t>
  </si>
  <si>
    <t xml:space="preserve">Зажим СВП Кольцо/Стандарт 500 шт. </t>
  </si>
  <si>
    <t xml:space="preserve">Зажим СВП Кольцо/Стандарт 1000 шт. </t>
  </si>
  <si>
    <t xml:space="preserve">Зажим СВП Кольцо/Стандарт 3000 шт. </t>
  </si>
  <si>
    <t xml:space="preserve">Клин СВП 50 шт. </t>
  </si>
  <si>
    <t xml:space="preserve">Клин СВП 200 шт. </t>
  </si>
  <si>
    <t xml:space="preserve">Клин СВП 500 шт. </t>
  </si>
  <si>
    <t xml:space="preserve">Клин СВП 1500 шт. </t>
  </si>
  <si>
    <t xml:space="preserve">Набор СВП Кольцо/Стандарт 50 шт.  + Клин СВП 50 шт. </t>
  </si>
  <si>
    <t>Группа SVP-PROFI mini</t>
  </si>
  <si>
    <t xml:space="preserve">Зажим SVP-PROFI mini 100 шт. </t>
  </si>
  <si>
    <t xml:space="preserve">Зажим SVP-PROFI mini 500 шт. </t>
  </si>
  <si>
    <t xml:space="preserve">Зажим SVP-PROFI mini 1000 шт. </t>
  </si>
  <si>
    <t xml:space="preserve">Зажим SVP-PROFI mini 4000 шт. </t>
  </si>
  <si>
    <t>Клин SVP-PROFI mini 100 шт.</t>
  </si>
  <si>
    <t>Клин SVP-PROFI mini 200 шт.</t>
  </si>
  <si>
    <t>Клин SVP-PROFI mini 500 шт.</t>
  </si>
  <si>
    <t>Клин SVP-PROFI mini 2500 шт.</t>
  </si>
  <si>
    <t xml:space="preserve">Набор PROFI mini 50 шт.  + Клин PROFI mini 50 шт. </t>
  </si>
  <si>
    <t>Группа SVP-PROFI midi</t>
  </si>
  <si>
    <t>Зажим SVP-PROFI midi (1,0 мм) 50 шт.</t>
  </si>
  <si>
    <t xml:space="preserve">Зажим SVP-PROFI midi (1,0 мм) 200 шт. </t>
  </si>
  <si>
    <t>Зажим SVP-PROFI midi (1,0 мм) 500 шт.</t>
  </si>
  <si>
    <t xml:space="preserve">Зажим SVP-PROFI midi (1,0 мм) 2000 шт. </t>
  </si>
  <si>
    <t>Группа SVP-PROFI maxi</t>
  </si>
  <si>
    <t xml:space="preserve">Зажим SVP-PROFI maxi (1,0 мм) 50 шт. </t>
  </si>
  <si>
    <t xml:space="preserve">Зажим SVP-PROFI maxi (1,0 мм) 200 шт. </t>
  </si>
  <si>
    <t>Зажим SVP-PROFI maxi (1,0 мм) 500 шт.</t>
  </si>
  <si>
    <t>Зажим SVP-PROFI maxi (1,0 мм) 1500 шт.</t>
  </si>
  <si>
    <t>Клин SVP-PROFI maxi 30 шт.</t>
  </si>
  <si>
    <t>Клин SVP-PROFI maxi 100 шт.</t>
  </si>
  <si>
    <t xml:space="preserve">Клин SVP-PROFI maxi 300 шт. </t>
  </si>
  <si>
    <t>Группа Маяк для наливного пола</t>
  </si>
  <si>
    <t xml:space="preserve">Маяк для НП 40 шт. оранж. СП </t>
  </si>
  <si>
    <t>Группа Инструмент</t>
  </si>
  <si>
    <t xml:space="preserve">Регулируемые щипцы для СВП универсальные металл </t>
  </si>
  <si>
    <t>Регулируемые щипцы для СВП универсальные пластик</t>
  </si>
  <si>
    <t>Группа Подковы дистанционные / Подложка</t>
  </si>
  <si>
    <t>Подковы дистанционные 50 шт.  (1мм)</t>
  </si>
  <si>
    <t>Подковы дистанционные 50 шт. (остальные)</t>
  </si>
  <si>
    <t>Подложка 50 шт.</t>
  </si>
  <si>
    <t xml:space="preserve"> ПРАЙС - ЛИСТ от 01.12.2024</t>
  </si>
  <si>
    <t>СС, руб. на 01.11.2024</t>
  </si>
  <si>
    <t>СС на ед., руб. на 01.11.2024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</si>
  <si>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</si>
  <si>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 xml:space="preserve"> ПРАЙС - ЛИСТ дилер Москва от 01.12.2024</t>
  </si>
  <si>
    <t>РОП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</si>
  <si>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</si>
  <si>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 xml:space="preserve"> ПРАЙС - ЛИСТ от 21.10.2024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</si>
  <si>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</si>
  <si>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WB</t>
  </si>
  <si>
    <t>Ozon</t>
  </si>
  <si>
    <t>цены с сайта СОМ</t>
  </si>
  <si>
    <t>3D-крестики</t>
  </si>
  <si>
    <t>TLS</t>
  </si>
  <si>
    <t>Намерение</t>
  </si>
  <si>
    <t>СС, руб. на 01.10.2024</t>
  </si>
  <si>
    <t>РРЦ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</si>
  <si>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</si>
  <si>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153-168</t>
  </si>
  <si>
    <t>1175/1348</t>
  </si>
  <si>
    <t>Оля, здесь нужно поднять цену</t>
  </si>
  <si>
    <t>1,75 ₽</t>
  </si>
  <si>
    <t>1,0 мм</t>
  </si>
  <si>
    <t xml:space="preserve"> ПРАЙС - ЛИСТ дилер Москва от 10.10.2024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</si>
  <si>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</si>
  <si>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</si>
  <si>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 xml:space="preserve"> ПРАЙС - ЛИСТ от 01.10.2024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</si>
  <si>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</si>
  <si>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0,27 ₽</t>
  </si>
  <si>
    <t>0,19 ₽</t>
  </si>
  <si>
    <t>0,50 ₽</t>
  </si>
  <si>
    <t>0,44 ₽</t>
  </si>
  <si>
    <t>0,20 ₽</t>
  </si>
  <si>
    <t>0,13 ₽</t>
  </si>
  <si>
    <t>0,21 ₽</t>
  </si>
  <si>
    <t>0,15 ₽</t>
  </si>
  <si>
    <t>0,16 ₽</t>
  </si>
  <si>
    <t>СЕБЕСТОИМОСТЬ без пакета/перегиба, руб. с НДС на 23.09.2024</t>
  </si>
  <si>
    <t>Наценка к максимальной себестоимости, %</t>
  </si>
  <si>
    <t>СТМ 
от 1 млн.р.
без учета пакета, перегиба</t>
  </si>
  <si>
    <t>Прайс ОЦД без пакета
300-500 тыс. руб.</t>
  </si>
  <si>
    <t>Прайс Дилер без пакета
от 1 млн. руб.</t>
  </si>
  <si>
    <t>прайс в текущей презентации</t>
  </si>
  <si>
    <t>ГРУППА ПРОИЗВОДСТВО - СП</t>
  </si>
  <si>
    <t xml:space="preserve">Подковы дистанционные 50 шт. </t>
  </si>
  <si>
    <t>Подлжока 50 шт.</t>
  </si>
  <si>
    <t>3,94- 8,51 - 14,58 - 20,27</t>
  </si>
  <si>
    <t xml:space="preserve"> ПРАЙС - ЛИСТ от 10.09.2024</t>
  </si>
  <si>
    <t>СС, руб. на 01.09.2024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</si>
  <si>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</si>
  <si>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175 ₽</t>
  </si>
  <si>
    <t>27 ₽</t>
  </si>
  <si>
    <t>39 ₽</t>
  </si>
  <si>
    <t>50 ₽</t>
  </si>
  <si>
    <t>88 ₽</t>
  </si>
  <si>
    <t>20 ₽</t>
  </si>
  <si>
    <t>26 ₽</t>
  </si>
  <si>
    <t>21 ₽</t>
  </si>
  <si>
    <t>29 ₽</t>
  </si>
  <si>
    <t>32 ₽</t>
  </si>
  <si>
    <t>от 100 000 руб.</t>
  </si>
  <si>
    <t>Наша наценка от цены дилера</t>
  </si>
  <si>
    <t>наценка дилера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</si>
  <si>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</si>
  <si>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Наименование</t>
  </si>
  <si>
    <t>Нормативная себестоимость, руб.</t>
  </si>
  <si>
    <t>Прайс с НДС 
(наценка 60% к НСС), руб.</t>
  </si>
  <si>
    <t>Прайс с НДС 
(наценка 40% к НСС), руб.</t>
  </si>
  <si>
    <t>Прайс с НДС 
(наценка 20% к НСС), руб.</t>
  </si>
  <si>
    <t>Текущий прайс</t>
  </si>
  <si>
    <t>Рентабельность,%</t>
  </si>
  <si>
    <t>Крепёж Маяка (пластик) россыпь мешок</t>
  </si>
  <si>
    <t>Упаковка (она же транспортная упаковка)- полиэтиленовый мешок</t>
  </si>
  <si>
    <t>СЕБЕСТОИМОСТЬ без пакета/перегиба, руб. с НДС</t>
  </si>
  <si>
    <t xml:space="preserve"> ПРАЙС - ЛИСТ от 10.06.2024</t>
  </si>
  <si>
    <t>СС, руб.</t>
  </si>
  <si>
    <t>155/153/168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</si>
  <si>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</si>
  <si>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186/229/219/198</t>
  </si>
  <si>
    <t>3D</t>
  </si>
  <si>
    <t>TLS (30/60)</t>
  </si>
  <si>
    <t>3D от 50</t>
  </si>
  <si>
    <t>TLS от 150</t>
  </si>
  <si>
    <t>3D от 100</t>
  </si>
  <si>
    <t>105/90</t>
  </si>
  <si>
    <t>100/138</t>
  </si>
  <si>
    <t>90/119</t>
  </si>
  <si>
    <t>485/415</t>
  </si>
  <si>
    <t>460/617,5</t>
  </si>
  <si>
    <t>420/570</t>
  </si>
  <si>
    <t>100/90</t>
  </si>
  <si>
    <t>125/139</t>
  </si>
  <si>
    <t>112,5/130</t>
  </si>
  <si>
    <t>400/360</t>
  </si>
  <si>
    <t>450/444</t>
  </si>
  <si>
    <t>405/416</t>
  </si>
  <si>
    <t>1000/900</t>
  </si>
  <si>
    <t xml:space="preserve">3D 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</si>
  <si>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</si>
  <si>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120/105</t>
  </si>
  <si>
    <t>540/475</t>
  </si>
  <si>
    <t>220/200</t>
  </si>
  <si>
    <t>130/115</t>
  </si>
  <si>
    <t>82-96</t>
  </si>
  <si>
    <t>370/310</t>
  </si>
  <si>
    <t>376/320</t>
  </si>
  <si>
    <t>332/280</t>
  </si>
  <si>
    <t>DECOR</t>
  </si>
  <si>
    <t>300 и 500</t>
  </si>
  <si>
    <t>40+40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</si>
  <si>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</si>
  <si>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50 и 100</t>
  </si>
  <si>
    <t>20 и 50</t>
  </si>
  <si>
    <t xml:space="preserve">Маяк для НП 20 шт. </t>
  </si>
  <si>
    <t xml:space="preserve">Маяк для НП 40 шт. </t>
  </si>
  <si>
    <t xml:space="preserve">Маяк для НП 50 шт. </t>
  </si>
  <si>
    <t>Подковы дистанционные (1,0 мм) 20 шт. желт. СП</t>
  </si>
  <si>
    <t>Подковы дистанционные (1,0 мм) 40 шт. желт. СП</t>
  </si>
  <si>
    <t>Подковы дистанционные (1,0 мм) 50 шт. желт. СП</t>
  </si>
  <si>
    <t>Подковы дистанционные (1,5 мм) 20 шт. оранж. СП</t>
  </si>
  <si>
    <t>Подковы дистанционные (1,5 мм) 40 шт. оранж. СП</t>
  </si>
  <si>
    <t>Подковы дистанционные (1,5 мм) 50 шт. оранж. СП</t>
  </si>
  <si>
    <t>Подковы дистанционные (2,0 мм) 20 шт. син. СП</t>
  </si>
  <si>
    <t>Подковы дистанционные (2,0 мм) 40 шт. син. СП</t>
  </si>
  <si>
    <t>Подковы дистанционные (2,0 мм) 50 шт. син. СП</t>
  </si>
  <si>
    <t>Подковы дистанционные (2,5 мм) 20 шт. фиолет. СП</t>
  </si>
  <si>
    <t>Подковы дистанционные (2,5 мм) 40 шт. фиолет. СП</t>
  </si>
  <si>
    <t>Подковы дистанционные (2,5 мм) 50 шт. фиолет. СП</t>
  </si>
  <si>
    <t>Подковы дистанционные (3,0 мм) 20 шт. темн-син. СП</t>
  </si>
  <si>
    <t>Подковы дистанционные (3,0 мм) 40 шт. темн-син. СП</t>
  </si>
  <si>
    <t>Подковы дистанционные (3,0 мм) 50 шт. темн-син. СП</t>
  </si>
  <si>
    <t xml:space="preserve">Упаковка - прокрашенный пакет (аналогичен нашему), цена 4.5 руб/шт </t>
  </si>
  <si>
    <t>Транспортная упаковка - наш стандартный гофрокороб</t>
  </si>
  <si>
    <t>Наценка - 60% к НСС</t>
  </si>
  <si>
    <t>Дата расчета - 22.07.2024</t>
  </si>
  <si>
    <t>Доставка включена в стоимость</t>
  </si>
  <si>
    <t xml:space="preserve"> ПРАЙС - ЛИСТ от 09.04.2024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</si>
  <si>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</si>
  <si>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>Нормативная</t>
  </si>
  <si>
    <r>
      <rPr>
        <rFont val="Calibri"/>
        <color theme="1"/>
        <sz val="10.0"/>
      </rPr>
      <t>б/ц</t>
    </r>
    <r>
      <rPr>
        <rFont val="Calibri"/>
        <color theme="1"/>
        <sz val="10.0"/>
      </rPr>
      <t>, желтый, зеленый, красный, синий.</t>
    </r>
  </si>
  <si>
    <t xml:space="preserve"> ПРАЙС - ЛИСТ от 22.01.2024</t>
  </si>
  <si>
    <t>3,94- 8,51 - 14,58 - 20,27 руб. пакеты наши</t>
  </si>
  <si>
    <t>ОЦД без пакета, этикетки "Завод ПР"</t>
  </si>
  <si>
    <t>0,9 руб. - этикетка "Завод Пластик Руси", 6,42 руб. - перегиб для россыпи</t>
  </si>
  <si>
    <r>
      <rPr>
        <rFont val="Calibri"/>
        <color theme="1"/>
        <sz val="11.0"/>
      </rPr>
      <t>б/ц</t>
    </r>
    <r>
      <rPr>
        <rFont val="Calibri"/>
        <color theme="1"/>
        <sz val="11.0"/>
      </rPr>
      <t>, желтый, зеленый, красный, синий.</t>
    </r>
  </si>
  <si>
    <t>пакет КМ-50 - 1,2 руб., этикетка-перегиб 7,23 руб.</t>
  </si>
  <si>
    <t>Плитонит</t>
  </si>
  <si>
    <t>Упаковка</t>
  </si>
  <si>
    <r>
      <rPr>
        <rFont val="Calibri"/>
        <color theme="1"/>
        <sz val="11.0"/>
      </rPr>
      <t>б/ц</t>
    </r>
    <r>
      <rPr>
        <rFont val="Calibri"/>
        <color theme="1"/>
        <sz val="11.0"/>
      </rPr>
      <t>, желтый, зеленый, красный, синий.</t>
    </r>
  </si>
  <si>
    <t>Кол-во изделий, шт.</t>
  </si>
  <si>
    <t>Прайс с НДС, руб.</t>
  </si>
  <si>
    <t>Подковы дистанционные (1,0 мм) желт. россыпь СП</t>
  </si>
  <si>
    <t>Подковы дистанционные (1,5 мм) оранж. россыпь СП</t>
  </si>
  <si>
    <t>Подковы дистанционные (2,0 мм) син. россыпь СП</t>
  </si>
  <si>
    <t>Подковы дистанционные (2,5 мм) фиолет. россыпь СП</t>
  </si>
  <si>
    <t>Упаковка - наш стандартный гофрокороб</t>
  </si>
  <si>
    <t>Наценка - 30% к СС</t>
  </si>
  <si>
    <t>Зажим SVP-PROFI mini (0,7 мм) Б/Ц</t>
  </si>
  <si>
    <t>3 940 ₽</t>
  </si>
  <si>
    <t>Зажим SVP-PROFI mini (1,0 мм) желтый</t>
  </si>
  <si>
    <t>3 743 ₽</t>
  </si>
  <si>
    <t>Зажим SVP-PROFI mini (1,2 мм) зеленый</t>
  </si>
  <si>
    <t>3 793 ₽</t>
  </si>
  <si>
    <t>Зажим SVP-PROFI mini (1,4 мм) красный</t>
  </si>
  <si>
    <t>3 984 ₽</t>
  </si>
  <si>
    <t>Зажим SVP-PROFI mini (2,0 мм) синий</t>
  </si>
  <si>
    <t>3 947 ₽</t>
  </si>
  <si>
    <t>Зажим СВП Кольцо (1,0 мм) желтый</t>
  </si>
  <si>
    <t>3 812 ₽</t>
  </si>
  <si>
    <t>Зажим СВП Кольцо (1,5 мм) оранжевый</t>
  </si>
  <si>
    <t>3 528 ₽</t>
  </si>
  <si>
    <t>Зажим СВП Стандарт (1,0 мм) желтый</t>
  </si>
  <si>
    <t>5 368 ₽</t>
  </si>
  <si>
    <t>Зажим СВП Стандарт (1,5 мм) оранжевый</t>
  </si>
  <si>
    <t>4 768 ₽</t>
  </si>
  <si>
    <t>Клин SVP-PROFI mini черный</t>
  </si>
  <si>
    <t>5 231 ₽</t>
  </si>
  <si>
    <t>Клин СВП черный</t>
  </si>
  <si>
    <t>5 372 ₽</t>
  </si>
  <si>
    <t>Зажим SVP-PROFI maxi (1,0 мм) желтый</t>
  </si>
  <si>
    <t>5 902 ₽</t>
  </si>
  <si>
    <t>Клин SVP-PROFI maxi черный</t>
  </si>
  <si>
    <t>4 252 ₽</t>
  </si>
  <si>
    <t>Зажим SVP-PROFI midi (1,0 мм) желтый</t>
  </si>
  <si>
    <t>4 611 ₽</t>
  </si>
  <si>
    <t>Маяк для НП оранжевый</t>
  </si>
  <si>
    <t>7 967 ₽</t>
  </si>
  <si>
    <t>Вариант 1
Прайс (+25% к СС)</t>
  </si>
  <si>
    <t>Вариант 2
Прайс (+20% к СС)</t>
  </si>
  <si>
    <t>Сначала озвучиваем клиенту прайс по варианту 1</t>
  </si>
  <si>
    <t>Набор Profi Midi 1,0 зажим 50 + клин 50</t>
  </si>
  <si>
    <t>236,85 ₽</t>
  </si>
  <si>
    <t>227,37 ₽</t>
  </si>
  <si>
    <t>Набор Profi Midi 1,0 зажим 150 + клин 50</t>
  </si>
  <si>
    <t>399,92 ₽</t>
  </si>
  <si>
    <t>383,93 ₽</t>
  </si>
  <si>
    <t>Набор Profi Midi 1,0 зажим 250 + клин 250</t>
  </si>
  <si>
    <t>1 142,78 ₽</t>
  </si>
  <si>
    <t>1 097,07 ₽</t>
  </si>
  <si>
    <t>Зажим SVP Profi Maxi 1,0 (100 шт)</t>
  </si>
  <si>
    <t>198,90 ₽</t>
  </si>
  <si>
    <t>190,94 ₽</t>
  </si>
  <si>
    <t>Зажим SVP Profi Maxi 1,0 (300 шт)</t>
  </si>
  <si>
    <t>579,78 ₽</t>
  </si>
  <si>
    <t>556,59 ₽</t>
  </si>
  <si>
    <t>Зажим SVP Profi Midi 1,0 (100 шт)</t>
  </si>
  <si>
    <t>159,05 ₽</t>
  </si>
  <si>
    <t>152,69 ₽</t>
  </si>
  <si>
    <t>Зажим SVP Profi Midi 1,0 (300 шт)</t>
  </si>
  <si>
    <t>460,24 ₽</t>
  </si>
  <si>
    <t>441,83 ₽</t>
  </si>
  <si>
    <t>Зажим SVP Profi Midi 1,0 (500 шт)</t>
  </si>
  <si>
    <t>744,24 ₽</t>
  </si>
  <si>
    <t>714,47 ₽</t>
  </si>
  <si>
    <t>Зажим SVP Profi Midi 1,0 (3000 шт)</t>
  </si>
  <si>
    <t>4 303,89 ₽</t>
  </si>
  <si>
    <t>4 131,73 ₽</t>
  </si>
  <si>
    <t>Клин SVP Profi Mini (50 шт)</t>
  </si>
  <si>
    <t>84,65 ₽</t>
  </si>
  <si>
    <t>81,26 ₽</t>
  </si>
  <si>
    <t>Клин SVP Profi Mini (100 шт)</t>
  </si>
  <si>
    <t>141,47 ₽</t>
  </si>
  <si>
    <t>135,81 ₽</t>
  </si>
  <si>
    <t>Клин SVP Profi Mini (250 шт)</t>
  </si>
  <si>
    <t>319,15 ₽</t>
  </si>
  <si>
    <t>306,39 ₽</t>
  </si>
  <si>
    <t>Клин SVP Profi Mini (500 шт)</t>
  </si>
  <si>
    <t>599,39 ₽</t>
  </si>
  <si>
    <t>575,42 ₽</t>
  </si>
  <si>
    <t>Зажим "Кольцо" 1 мм (50 шт)</t>
  </si>
  <si>
    <t>49,00 ₽</t>
  </si>
  <si>
    <t>47,04 ₽</t>
  </si>
  <si>
    <t>Зажим "Кольцо" 1 мм (100 шт)</t>
  </si>
  <si>
    <t>77,68 ₽</t>
  </si>
  <si>
    <t>74,58 ₽</t>
  </si>
  <si>
    <t>Зажим "Кольцо" 1 мм (300 шт)</t>
  </si>
  <si>
    <t>191,26 ₽</t>
  </si>
  <si>
    <t>183,61 ₽</t>
  </si>
  <si>
    <t>Зажим "Кольцо" 1 мм (500 шт)</t>
  </si>
  <si>
    <t>329,89 ₽</t>
  </si>
  <si>
    <t>316,70 ₽</t>
  </si>
  <si>
    <t>Зажим "Кольцо" 1,5 мм (50 шт)</t>
  </si>
  <si>
    <t>46,81 ₽</t>
  </si>
  <si>
    <t>44,94 ₽</t>
  </si>
  <si>
    <t>Зажим "Кольцо" 1,5 мм (100 шт)</t>
  </si>
  <si>
    <t>73,30 ₽</t>
  </si>
  <si>
    <t>70,37 ₽</t>
  </si>
  <si>
    <t>Зажим "Кольцо" 1,5 мм (300 шт)</t>
  </si>
  <si>
    <t>178,11 ₽</t>
  </si>
  <si>
    <t>170,99 ₽</t>
  </si>
  <si>
    <t>Набор СВП "Кольцо " зажим 1 мм 50 +клин 50</t>
  </si>
  <si>
    <t>140,70 ₽</t>
  </si>
  <si>
    <t>135,07 ₽</t>
  </si>
  <si>
    <t>Набор СВП "Кольцо " зажим 1 мм 250 +клин 250</t>
  </si>
  <si>
    <t>648,58 ₽</t>
  </si>
  <si>
    <t>622,64 ₽</t>
  </si>
  <si>
    <t>Набор СВП "Кольцо " зажим 1,5 мм 50 +клин 50</t>
  </si>
  <si>
    <t>138,51 ₽</t>
  </si>
  <si>
    <t>132,97 ₽</t>
  </si>
  <si>
    <t>Набор СВП "Кольцо " зажим 1,5 мм 250 +клин 250</t>
  </si>
  <si>
    <t>637,63 ₽</t>
  </si>
  <si>
    <t>612,12 ₽</t>
  </si>
  <si>
    <t>Подкова 1 мм (50 шт)</t>
  </si>
  <si>
    <t>96,90 ₽</t>
  </si>
  <si>
    <t>93,03 ₽</t>
  </si>
  <si>
    <t>Подкова 1 мм (100 шт)</t>
  </si>
  <si>
    <t>182,60 ₽</t>
  </si>
  <si>
    <t>175,29 ₽</t>
  </si>
  <si>
    <t>Подкова 1 мм (200 шт)</t>
  </si>
  <si>
    <t>337,37 ₽</t>
  </si>
  <si>
    <t>323,88 ₽</t>
  </si>
  <si>
    <t>Подкова 1,5 мм (50 шт)</t>
  </si>
  <si>
    <t>107,93 ₽</t>
  </si>
  <si>
    <t>103,62 ₽</t>
  </si>
  <si>
    <t>Подкова 1,5 мм (100 шт)</t>
  </si>
  <si>
    <t>204,66 ₽</t>
  </si>
  <si>
    <t>196,47 ₽</t>
  </si>
  <si>
    <t>Подкова 1,5 мм (200 шт)</t>
  </si>
  <si>
    <t>381,49 ₽</t>
  </si>
  <si>
    <t>366,23 ₽</t>
  </si>
  <si>
    <t>Подкова 2 мм (50 шт)</t>
  </si>
  <si>
    <t>104,90 ₽</t>
  </si>
  <si>
    <t>100,70 ₽</t>
  </si>
  <si>
    <t>Подкова 2 мм (100 шт)</t>
  </si>
  <si>
    <t>198,59 ₽</t>
  </si>
  <si>
    <t>190,64 ₽</t>
  </si>
  <si>
    <t>Подкова 2 мм (200 шт)</t>
  </si>
  <si>
    <t>369,35 ₽</t>
  </si>
  <si>
    <t>354,58 ₽</t>
  </si>
  <si>
    <t>Подкова 2,5 мм (50 шт)</t>
  </si>
  <si>
    <t>108,84 ₽</t>
  </si>
  <si>
    <t>104,49 ₽</t>
  </si>
  <si>
    <t>Подкова 2,5 мм (100 шт)</t>
  </si>
  <si>
    <t>206,48 ₽</t>
  </si>
  <si>
    <t>198,22 ₽</t>
  </si>
  <si>
    <t>Подкова 2,5 мм (200 шт)</t>
  </si>
  <si>
    <t>385,13 ₽</t>
  </si>
  <si>
    <t>369,72 ₽</t>
  </si>
  <si>
    <t>Подкова 3 мм (50 шт)</t>
  </si>
  <si>
    <t>116,48 ₽</t>
  </si>
  <si>
    <t>111,82 ₽</t>
  </si>
  <si>
    <t>Подкова 3 мм (100 шт)</t>
  </si>
  <si>
    <t>221,75 ₽</t>
  </si>
  <si>
    <t>212,88 ₽</t>
  </si>
  <si>
    <t>Подкова 3 мм (200 шт)</t>
  </si>
  <si>
    <t>415,67 ₽</t>
  </si>
  <si>
    <t>399,04 ₽</t>
  </si>
  <si>
    <t>Клин СВП Кольцо (50 шт)</t>
  </si>
  <si>
    <t>120,50 ₽</t>
  </si>
  <si>
    <t>115,68 ₽</t>
  </si>
  <si>
    <t>Клин СВП Кольцо (100 шт)</t>
  </si>
  <si>
    <t>207,55 ₽</t>
  </si>
  <si>
    <t>199,25 ₽</t>
  </si>
  <si>
    <t>Клин СВП Кольцо (250 шт)</t>
  </si>
  <si>
    <t>498,42 ₽</t>
  </si>
  <si>
    <t>478,48 ₽</t>
  </si>
  <si>
    <t>Зажим SVP Profi Mini 0,7 мм (50 шт)</t>
  </si>
  <si>
    <t>50,17 ₽</t>
  </si>
  <si>
    <t>48,16 ₽</t>
  </si>
  <si>
    <t>Зажим SVP Profi Mini 0,7 мм (100 шт)</t>
  </si>
  <si>
    <t>79,66 ₽</t>
  </si>
  <si>
    <t>76,47 ₽</t>
  </si>
  <si>
    <t>Зажим SVP Profi Mini 0,7 мм (300 шт)</t>
  </si>
  <si>
    <t>196,80 ₽</t>
  </si>
  <si>
    <t>188,92 ₽</t>
  </si>
  <si>
    <t>Зажим SVP Profi Mini 0,7 мм (500 шт)</t>
  </si>
  <si>
    <t>339,78 ₽</t>
  </si>
  <si>
    <t>326,19 ₽</t>
  </si>
  <si>
    <t>Зажим SVP Profi Mini 1 мм (50 шт)</t>
  </si>
  <si>
    <t>48,17 ₽</t>
  </si>
  <si>
    <t>46,25 ₽</t>
  </si>
  <si>
    <t>Зажим SVP Profi Mini 1 мм (100 шт)</t>
  </si>
  <si>
    <t>75,66 ₽</t>
  </si>
  <si>
    <t>72,64 ₽</t>
  </si>
  <si>
    <t>Зажим SVP Profi Mini 1 мм (300 шт)</t>
  </si>
  <si>
    <t>184,81 ₽</t>
  </si>
  <si>
    <t>177,42 ₽</t>
  </si>
  <si>
    <t>Зажим SVP Profi Mini 1 мм (500 шт)</t>
  </si>
  <si>
    <t>319,80 ₽</t>
  </si>
  <si>
    <t>307,01 ₽</t>
  </si>
  <si>
    <t>Зажим SVP Profi Mini 1,4 мм (50 шт)</t>
  </si>
  <si>
    <t>51,08 ₽</t>
  </si>
  <si>
    <t>49,04 ₽</t>
  </si>
  <si>
    <t>Зажим SVP Profi Mini 1,4 мм (100 шт)</t>
  </si>
  <si>
    <t>81,47 ₽</t>
  </si>
  <si>
    <t>78,21 ₽</t>
  </si>
  <si>
    <t>Зажим SVP Profi Mini 1,4 мм (300 шт)</t>
  </si>
  <si>
    <t>202,24 ₽</t>
  </si>
  <si>
    <t>194,15 ₽</t>
  </si>
  <si>
    <t>Зажим SVP Profi Mini 1,4 мм (500 шт)</t>
  </si>
  <si>
    <t>348,85 ₽</t>
  </si>
  <si>
    <t>334,89 ₽</t>
  </si>
  <si>
    <t>Зажим SVP Profi Mini 2 мм (50 шт)</t>
  </si>
  <si>
    <t>50,23 ₽</t>
  </si>
  <si>
    <t>48,22 ₽</t>
  </si>
  <si>
    <t>Зажим SVP Profi Mini 2 мм (100 шт)</t>
  </si>
  <si>
    <t>79,77 ₽</t>
  </si>
  <si>
    <t>76,58 ₽</t>
  </si>
  <si>
    <t>Зажим SVP Profi Mini 2 мм (300 шт)</t>
  </si>
  <si>
    <t>197,12 ₽</t>
  </si>
  <si>
    <t>189,24 ₽</t>
  </si>
  <si>
    <t>Зажим SVP Profi Mini 2 мм (500 шт)</t>
  </si>
  <si>
    <t>340,32 ₽</t>
  </si>
  <si>
    <t>326,71 ₽</t>
  </si>
  <si>
    <t>Набор Зажим SVP Profi Mini 0,7 мм 50 шт+ клин 50 шт</t>
  </si>
  <si>
    <t>105,31 ₽</t>
  </si>
  <si>
    <t>101,10 ₽</t>
  </si>
  <si>
    <t>Набор Зажим SVP Profi Mini 0,7 мм 250 шт+ клин 250 шт</t>
  </si>
  <si>
    <t>464,91 ₽</t>
  </si>
  <si>
    <t>446,32 ₽</t>
  </si>
  <si>
    <t>Набор Зажим SVP Profi Mini 1 мм 50 шт+ клин 50 шт</t>
  </si>
  <si>
    <t>103,31 ₽</t>
  </si>
  <si>
    <t>99,18 ₽</t>
  </si>
  <si>
    <t>Набор Зажим SVP Profi Mini 1 мм 250 шт+ клин 250 шт</t>
  </si>
  <si>
    <t>454,92 ₽</t>
  </si>
  <si>
    <t>436,73 ₽</t>
  </si>
  <si>
    <t>Набор Зажим SVP Profi Mini 1,4 мм 50 шт+ клин 50 шт</t>
  </si>
  <si>
    <t>106,22 ₽</t>
  </si>
  <si>
    <t>101,97 ₽</t>
  </si>
  <si>
    <t>Набор Зажим SVP Profi Mini 1,4 мм 250 шт+ клин 250 шт</t>
  </si>
  <si>
    <t>469,45 ₽</t>
  </si>
  <si>
    <t>450,67 ₽</t>
  </si>
  <si>
    <t>Набор Зажим SVP Profi Mini 2 мм 50 шт+ клин 50 шт</t>
  </si>
  <si>
    <t>105,37 ₽</t>
  </si>
  <si>
    <t>101,15 ₽</t>
  </si>
  <si>
    <t>Набор Зажим SVP Profi Mini 2 мм 250 шт+ клин 250 шт</t>
  </si>
  <si>
    <t>465,19 ₽</t>
  </si>
  <si>
    <t>446,58 ₽</t>
  </si>
  <si>
    <t>Набор Зажим SVP Profi Maxi 1 мм 50 шт+ клин 50 шт</t>
  </si>
  <si>
    <t>256,24 ₽</t>
  </si>
  <si>
    <t>245,99 ₽</t>
  </si>
  <si>
    <t>Набор Зажим SVP Profi Maxi 1 мм 150 шт+ клин 50 шт</t>
  </si>
  <si>
    <t>459,69 ₽</t>
  </si>
  <si>
    <t>441,31 ₽</t>
  </si>
  <si>
    <t>Набор Зажим SVP Profi Maxi 1 мм 250 шт+ клин 250 шт</t>
  </si>
  <si>
    <t>1 242,40 ₽</t>
  </si>
  <si>
    <t>1 192,70 ₽</t>
  </si>
  <si>
    <t>Клин SVP Profi MIDI - MAXI (50 шт)</t>
  </si>
  <si>
    <t>178,79 ₽</t>
  </si>
  <si>
    <t>171,64 ₽</t>
  </si>
  <si>
    <t>Клин SVP Profi MIDI - MAXI (100 шт)</t>
  </si>
  <si>
    <t>333,98 ₽</t>
  </si>
  <si>
    <t>320,63 ₽</t>
  </si>
  <si>
    <t>Клин SVP Profi MIDI - MAXI (250 шт)</t>
  </si>
  <si>
    <t>799,47 ₽</t>
  </si>
  <si>
    <t>767,49 ₽</t>
  </si>
  <si>
    <t>Крепёж Маяка 100 шт. (оцинкованный) СП</t>
  </si>
  <si>
    <t>Старый прайс</t>
  </si>
  <si>
    <t>Закупочная цена до 01.02.2024</t>
  </si>
  <si>
    <t>наценка</t>
  </si>
  <si>
    <t>Себестоимость до 01.02.2024</t>
  </si>
  <si>
    <t>Если оставляем старую наценку</t>
  </si>
  <si>
    <t>Закупочная цена c 01.02.2024</t>
  </si>
  <si>
    <t>Себестоимость c 01.02.2024</t>
  </si>
  <si>
    <t>Если чуть выравниваем наценку</t>
  </si>
  <si>
    <t>Наименование изделия</t>
  </si>
  <si>
    <t>Маяк для наливного пола желтый Saint-Gobain</t>
  </si>
  <si>
    <t>Стоимость пресс-формы без НДС</t>
  </si>
  <si>
    <t>С доставкой</t>
  </si>
  <si>
    <t>НДС для ПФ</t>
  </si>
  <si>
    <t>Маяк для наливного пола 20 шт. пакет с наклейкой</t>
  </si>
  <si>
    <t>Доставка, руб.</t>
  </si>
  <si>
    <t>Маяк для наливного пола 30 шт. пакет с наклейкой</t>
  </si>
  <si>
    <t>Итого цена пресс-формы, руб.</t>
  </si>
  <si>
    <t>Маяк для наливного пола 20 шт. пакет с перегибом</t>
  </si>
  <si>
    <t>Наша наценка, %</t>
  </si>
  <si>
    <t>Маяк для наливного пола 30 шт. пакет с перегибом</t>
  </si>
  <si>
    <t>Итого цена пресс-формы для клиента, руб.</t>
  </si>
  <si>
    <t>Маяк для наливного пола 1000 шт. гофрокороб</t>
  </si>
  <si>
    <t>Самовывоз</t>
  </si>
  <si>
    <t>Себестоимость изделия, руб. с НДС</t>
  </si>
  <si>
    <t>Итого цена изделия для клиента (без фасовки), руб.</t>
  </si>
  <si>
    <t>Доставка (примерный расчет)</t>
  </si>
  <si>
    <t>за 1100 кг цена доставка авиа составит 380 тысяч рублей</t>
  </si>
  <si>
    <t>Все ПФ примерно будет 350 кг</t>
  </si>
  <si>
    <t>Тогда доставка авиа ПФ составит примерно</t>
  </si>
  <si>
    <t>Растаможка, примерно</t>
  </si>
  <si>
    <t>Суммарно доставка, руб.</t>
  </si>
  <si>
    <t>Берем с запасом</t>
  </si>
  <si>
    <t xml:space="preserve"> ПРАЙС - ЛИСТ от 19.01.2024</t>
  </si>
  <si>
    <t>учтена работа фасовки, гофрокороб, скотч, эткетка на коробку. БЕЗ пакета, наклейки, перегиба и проч.</t>
  </si>
  <si>
    <t>СТМ!!!!</t>
  </si>
  <si>
    <t>Себестоимость в нашей фасовке, руб.</t>
  </si>
  <si>
    <t>Себестоимость без пакета и нашей этикетки, руб.</t>
  </si>
  <si>
    <t>Прайс для ООО "Аллигатор"</t>
  </si>
  <si>
    <t>Себестоимость, руб.</t>
  </si>
  <si>
    <r>
      <rPr>
        <rFont val="Calibri"/>
        <color theme="1"/>
        <sz val="13.0"/>
      </rPr>
      <t>б/ц</t>
    </r>
    <r>
      <rPr>
        <rFont val="Calibri"/>
        <color theme="1"/>
        <sz val="13.0"/>
      </rPr>
      <t>, желтый, зеленый, красный, синий.</t>
    </r>
  </si>
  <si>
    <t>беру максимальную себестоимость</t>
  </si>
  <si>
    <t>Краски Кубани</t>
  </si>
  <si>
    <t>Краски Кубани (старый прайс)</t>
  </si>
  <si>
    <r>
      <rPr>
        <rFont val="Calibri"/>
        <color theme="1"/>
        <sz val="13.0"/>
      </rPr>
      <t>б/ц</t>
    </r>
    <r>
      <rPr>
        <rFont val="Calibri"/>
        <color theme="1"/>
        <sz val="13.0"/>
      </rPr>
      <t>, желтый, зеленый, красный, синий.</t>
    </r>
  </si>
  <si>
    <r>
      <rPr>
        <rFont val="Calibri"/>
        <color theme="1"/>
        <sz val="13.0"/>
      </rPr>
      <t>б/ц</t>
    </r>
    <r>
      <rPr>
        <rFont val="Calibri"/>
        <color theme="1"/>
        <sz val="13.0"/>
      </rPr>
      <t>, желтый, зеленый, красный, синий.</t>
    </r>
  </si>
  <si>
    <t xml:space="preserve"> ПРАЙС - ЛИСТ от 31.03.2024</t>
  </si>
  <si>
    <r>
      <rPr>
        <rFont val="Calibri"/>
        <color theme="1"/>
        <sz val="13.0"/>
      </rPr>
      <t>б/ц</t>
    </r>
    <r>
      <rPr>
        <rFont val="Calibri"/>
        <color theme="1"/>
        <sz val="13.0"/>
      </rPr>
      <t>, желтый, зеленый, красный, синий.</t>
    </r>
  </si>
  <si>
    <t xml:space="preserve"> ПРАЙС - ЛИСТ ИП Курбанов</t>
  </si>
  <si>
    <t>Рекомендуемая
 рыночная цена, руб.</t>
  </si>
  <si>
    <t>от 1 млн руб. с НДС</t>
  </si>
  <si>
    <t>756 ₽</t>
  </si>
  <si>
    <t>1,51 ₽</t>
  </si>
  <si>
    <t>1 502 ₽</t>
  </si>
  <si>
    <t>1,50 ₽</t>
  </si>
  <si>
    <t>4 473 ₽</t>
  </si>
  <si>
    <t>1,49 ₽</t>
  </si>
  <si>
    <t>242 ₽</t>
  </si>
  <si>
    <t>4,83 ₽</t>
  </si>
  <si>
    <t>893 ₽</t>
  </si>
  <si>
    <t>4,46 ₽</t>
  </si>
  <si>
    <t>2 205 ₽</t>
  </si>
  <si>
    <t>4,41 ₽</t>
  </si>
  <si>
    <t>6 615 ₽</t>
  </si>
  <si>
    <t>329 ₽</t>
  </si>
  <si>
    <r>
      <rPr>
        <rFont val="Calibri"/>
        <color theme="1"/>
        <sz val="11.0"/>
      </rPr>
      <t>б/ц</t>
    </r>
    <r>
      <rPr>
        <rFont val="Calibri"/>
        <color theme="1"/>
        <sz val="11.0"/>
      </rPr>
      <t>, желтый, зеленый, красный, синий.</t>
    </r>
  </si>
  <si>
    <t>194 ₽</t>
  </si>
  <si>
    <t>1,94 ₽</t>
  </si>
  <si>
    <t>882 ₽</t>
  </si>
  <si>
    <t>1,76 ₽</t>
  </si>
  <si>
    <t>1 722 ₽</t>
  </si>
  <si>
    <t>1,72 ₽</t>
  </si>
  <si>
    <t>6 846 ₽</t>
  </si>
  <si>
    <t>1,71 ₽</t>
  </si>
  <si>
    <t>299 ₽</t>
  </si>
  <si>
    <t>2,99 ₽</t>
  </si>
  <si>
    <t>567 ₽</t>
  </si>
  <si>
    <t>2,84 ₽</t>
  </si>
  <si>
    <t>1 386 ₽</t>
  </si>
  <si>
    <t>2,77 ₽</t>
  </si>
  <si>
    <t>6 825 ₽</t>
  </si>
  <si>
    <t>2,73 ₽</t>
  </si>
  <si>
    <t>247 ₽</t>
  </si>
  <si>
    <t>185 ₽</t>
  </si>
  <si>
    <t>3,70 ₽</t>
  </si>
  <si>
    <t>672 ₽</t>
  </si>
  <si>
    <t>3,36 ₽</t>
  </si>
  <si>
    <t>1 649 ₽</t>
  </si>
  <si>
    <t>3,30 ₽</t>
  </si>
  <si>
    <t>6 510 ₽</t>
  </si>
  <si>
    <t>3,26 ₽</t>
  </si>
  <si>
    <t>216 ₽</t>
  </si>
  <si>
    <t>4,33 ₽</t>
  </si>
  <si>
    <t>798 ₽</t>
  </si>
  <si>
    <t>3,99 ₽</t>
  </si>
  <si>
    <t>1 953 ₽</t>
  </si>
  <si>
    <t>3,91 ₽</t>
  </si>
  <si>
    <t>5 576 ₽</t>
  </si>
  <si>
    <t>3,72 ₽</t>
  </si>
  <si>
    <t>254 ₽</t>
  </si>
  <si>
    <t>8,45 ₽</t>
  </si>
  <si>
    <t>795 ₽</t>
  </si>
  <si>
    <t>7,95 ₽</t>
  </si>
  <si>
    <t>2 301 ₽</t>
  </si>
  <si>
    <t>7,67 ₽</t>
  </si>
  <si>
    <t>220,50 ₽</t>
  </si>
  <si>
    <t>126,00 ₽</t>
  </si>
  <si>
    <t>2,52 ₽</t>
  </si>
  <si>
    <t>420,00 ₽</t>
  </si>
  <si>
    <t>10,50 ₽</t>
  </si>
  <si>
    <t>1 521 ₽</t>
  </si>
  <si>
    <t>388 ₽</t>
  </si>
  <si>
    <t>3,88 ₽</t>
  </si>
  <si>
    <t>212 ₽</t>
  </si>
  <si>
    <t>4,23 ₽</t>
  </si>
  <si>
    <t>262,50 ₽</t>
  </si>
  <si>
    <t>2,63 ₽</t>
  </si>
  <si>
    <t>41 ₽</t>
  </si>
  <si>
    <t>0,41 ₽</t>
  </si>
  <si>
    <t>58 ₽</t>
  </si>
  <si>
    <t>0,29 ₽</t>
  </si>
  <si>
    <t>76 ₽</t>
  </si>
  <si>
    <t>0,76 ₽</t>
  </si>
  <si>
    <t>131 ₽</t>
  </si>
  <si>
    <t>0,66 ₽</t>
  </si>
  <si>
    <t>0,32 ₽</t>
  </si>
  <si>
    <t>44 ₽</t>
  </si>
  <si>
    <t>0,22 ₽</t>
  </si>
  <si>
    <t>48 ₽</t>
  </si>
  <si>
    <t>0,24 ₽</t>
  </si>
  <si>
    <t xml:space="preserve"> ПРАЙС - ЛИСТ от 01.10.2023</t>
  </si>
  <si>
    <r>
      <rPr>
        <rFont val="Calibri"/>
        <color theme="1"/>
        <sz val="11.0"/>
      </rPr>
      <t>б/ц</t>
    </r>
    <r>
      <rPr>
        <rFont val="Calibri"/>
        <color theme="1"/>
        <sz val="11.0"/>
      </rPr>
      <t>, желтый, зеленый, красный, синий.</t>
    </r>
  </si>
  <si>
    <t>198 ₽</t>
  </si>
  <si>
    <t>1,98 ₽</t>
  </si>
  <si>
    <t>108 ₽</t>
  </si>
  <si>
    <t>2,16 ₽</t>
  </si>
  <si>
    <t>если увеличиваем прайс на</t>
  </si>
  <si>
    <t>TLS
от 30 до 60</t>
  </si>
  <si>
    <t>Себестоимость на 4 квартал 2023 , руб.</t>
  </si>
  <si>
    <t>Текущий прайс РРЦ</t>
  </si>
  <si>
    <t>Наценка к себестоимости</t>
  </si>
  <si>
    <r>
      <rPr>
        <rFont val="Calibri"/>
        <color theme="1"/>
        <sz val="11.0"/>
      </rPr>
      <t>б/ц</t>
    </r>
    <r>
      <rPr>
        <rFont val="Calibri"/>
        <color theme="1"/>
        <sz val="11.0"/>
      </rPr>
      <t>, желтый, зеленый, красный, синий.</t>
    </r>
  </si>
  <si>
    <t>DECOR 
до 300 тысяч</t>
  </si>
  <si>
    <t>3D от 15 тысяч</t>
  </si>
  <si>
    <t>3D от 75 тысяч</t>
  </si>
  <si>
    <t>3D от 150 тысяч</t>
  </si>
  <si>
    <t>TLS
от 60</t>
  </si>
  <si>
    <r>
      <rPr>
        <rFont val="Calibri"/>
        <color theme="1"/>
        <sz val="11.0"/>
      </rPr>
      <t>б/ц</t>
    </r>
    <r>
      <rPr>
        <rFont val="Calibri"/>
        <color theme="1"/>
        <sz val="11.0"/>
      </rPr>
      <t>, желтый, зеленый, красный, синий.</t>
    </r>
  </si>
  <si>
    <t xml:space="preserve"> ПРАЙС - ЛИСТ Галактика от 12.12.2023</t>
  </si>
  <si>
    <t>Индивидуальная цена с нашей доставкой</t>
  </si>
  <si>
    <t>Индивидуальная цена с учетом самовывоза</t>
  </si>
  <si>
    <t>СС</t>
  </si>
  <si>
    <t>Галактика</t>
  </si>
  <si>
    <t>с нашей доставкой</t>
  </si>
  <si>
    <t>с самовывозом</t>
  </si>
  <si>
    <t>наценка ТЦ1</t>
  </si>
  <si>
    <t>наценка ТЦ2</t>
  </si>
  <si>
    <r>
      <rPr>
        <rFont val="Calibri"/>
        <color theme="1"/>
        <sz val="11.0"/>
      </rPr>
      <t>б/ц</t>
    </r>
    <r>
      <rPr>
        <rFont val="Calibri"/>
        <color theme="1"/>
        <sz val="11.0"/>
      </rPr>
      <t>, желтый, зеленый, красный, синий.</t>
    </r>
  </si>
  <si>
    <t>Информация по клиенту</t>
  </si>
  <si>
    <t>Счет 300000
 70 мест
 3,85м3
 490кг</t>
  </si>
  <si>
    <t>КИТ
 Срок 5 дней</t>
  </si>
  <si>
    <t>Байкал</t>
  </si>
  <si>
    <t>Деловые Линии</t>
  </si>
  <si>
    <t>Наёмный транспорт 
 Безнал/без НДС
 Срок 5 дней</t>
  </si>
  <si>
    <t>Рос
 авто
 транс
 с ндс</t>
  </si>
  <si>
    <r>
      <rPr>
        <rFont val="Calibri"/>
        <color theme="1"/>
        <sz val="12.0"/>
      </rPr>
      <t xml:space="preserve">сайт </t>
    </r>
    <r>
      <rPr>
        <rFont val="Calibri"/>
        <color rgb="FF1155CC"/>
        <sz val="12.0"/>
        <u/>
      </rPr>
      <t>https://www.galaktika.me/</t>
    </r>
  </si>
  <si>
    <t>Терминал</t>
  </si>
  <si>
    <t>адресная</t>
  </si>
  <si>
    <t>7 ТЦ: Макеевка (гл. офис), Донецк (3 шт.), Мариуполь, Горловка, Енакиево</t>
  </si>
  <si>
    <t>Мариуполь</t>
  </si>
  <si>
    <t>молчат</t>
  </si>
  <si>
    <t>17000-18000</t>
  </si>
  <si>
    <t>Донецк</t>
  </si>
  <si>
    <t>19000-21000</t>
  </si>
  <si>
    <t>Торговая площадь ТЦ суммарно 102 616 кв.м.</t>
  </si>
  <si>
    <t>Луганск</t>
  </si>
  <si>
    <t>25000-27000</t>
  </si>
  <si>
    <t>Даты открытия ТЦ:</t>
  </si>
  <si>
    <t>Макеевка</t>
  </si>
  <si>
    <t>самый крупный (30 тыс. кв.м.)</t>
  </si>
  <si>
    <t>средняя</t>
  </si>
  <si>
    <t>27 600 кв.м.</t>
  </si>
  <si>
    <t>увеличение на</t>
  </si>
  <si>
    <t>относительно РФ</t>
  </si>
  <si>
    <t>Горловка</t>
  </si>
  <si>
    <t>11 000 кв.м.</t>
  </si>
  <si>
    <t>тр. расходы в выручке</t>
  </si>
  <si>
    <t>Донецк ЖД</t>
  </si>
  <si>
    <t>10 000 кв.м.</t>
  </si>
  <si>
    <t>Енакиево (ударение на А)</t>
  </si>
  <si>
    <t>8 000 кв.м.</t>
  </si>
  <si>
    <t>Счет 500000
 100 мест
 5,5м3
 700кг</t>
  </si>
  <si>
    <t>Наёмный транспорт 
 Безнал/без НДС
 срок 1 день</t>
  </si>
  <si>
    <t>Донечк Петровский</t>
  </si>
  <si>
    <t>10 016 кв.м.</t>
  </si>
  <si>
    <t>6 000 кв.м.</t>
  </si>
  <si>
    <t>В наличии клин СВП по 50 штук цена 139 руб.</t>
  </si>
  <si>
    <t>--</t>
  </si>
  <si>
    <t>В наличии клин СВП по 200 штук цена 521,55 руб.</t>
  </si>
  <si>
    <t>сделка в CRM</t>
  </si>
  <si>
    <t>https://strategiy2000.amocrm.ru/leads/detail/33337390</t>
  </si>
  <si>
    <t>Краснодар (тлюстенхабль, адресная доставка за городом) счет 300000р / 70 мест</t>
  </si>
  <si>
    <t>Байкал сервис / перевозка для компании ВИСТ-К</t>
  </si>
  <si>
    <t>Краснодар (адресная по городу) счет 500000р / 100 мест</t>
  </si>
  <si>
    <t>Байкал сервис (просчёт в л.к.)</t>
  </si>
  <si>
    <t xml:space="preserve"> ПРАЙС - ЛИСТ Вершина от 12.12.2023</t>
  </si>
  <si>
    <t>Индивидуальная цена с нашей доставкой ОТ 500 ДО 1 МЛН</t>
  </si>
  <si>
    <t>Вершина</t>
  </si>
  <si>
    <t>наценка к сс</t>
  </si>
  <si>
    <r>
      <rPr>
        <rFont val="Calibri"/>
        <color theme="1"/>
        <sz val="11.0"/>
      </rPr>
      <t>б/ц</t>
    </r>
    <r>
      <rPr>
        <rFont val="Calibri"/>
        <color theme="1"/>
        <sz val="11.0"/>
      </rPr>
      <t>, желтый, зеленый, красный, синий.</t>
    </r>
  </si>
  <si>
    <t>1. Нужно предложить пробную закупку по хорошей цены</t>
  </si>
  <si>
    <t>2. Замерить толщину основания наших зажимов и конкурентов</t>
  </si>
  <si>
    <t>3. Нужна реклама на территории Белорусии</t>
  </si>
  <si>
    <t>4. Аня сама возвращается к вопросам стоимости, клиент ничего не говорит про цену</t>
  </si>
  <si>
    <t>5. Просит список позиций для заказа</t>
  </si>
  <si>
    <t>https://smesi.by/</t>
  </si>
  <si>
    <t>Наименование товара</t>
  </si>
  <si>
    <t>Цена продажи</t>
  </si>
  <si>
    <t>Наша РРЦ</t>
  </si>
  <si>
    <t>Прайс клиенту</t>
  </si>
  <si>
    <t>Наценка клиента от нашей цены</t>
  </si>
  <si>
    <t>Наценка клиента от цены конкурентов</t>
  </si>
  <si>
    <t>Подкова TLS 100 шт.</t>
  </si>
  <si>
    <t>Зажим TLS 0,5 мм 100 шт.</t>
  </si>
  <si>
    <t>Зажим TLS 1 мм 100 шт.</t>
  </si>
  <si>
    <t>Зажим TLS 1,4 мм 100 шт.</t>
  </si>
  <si>
    <t>Зажим TLS 2,0 мм 100 шт.</t>
  </si>
  <si>
    <t>Зажим TLS 1 мм 500 шт.</t>
  </si>
  <si>
    <t>Зажим TLS 1,4 мм 500 шт.</t>
  </si>
  <si>
    <t>Клин TLS  100 шт.</t>
  </si>
  <si>
    <t>Зажим TLS 1,0 мм SMART 100 шт.</t>
  </si>
  <si>
    <t>Зажим TLS 1,5 мм SMART 100 шт.</t>
  </si>
  <si>
    <t>средняя наценка</t>
  </si>
  <si>
    <t>«Пиар-строй» — специализированный интернет-магазин стройматериалов</t>
  </si>
  <si>
    <t>интернет-магазин для Вашего удобства!
собственный транспорт для доставки товаров на объект
склад
офлайн-магазин площадью 800 м²</t>
  </si>
  <si>
    <t>Цена по прайсу за 1 ед. изделия, руб.</t>
  </si>
  <si>
    <t>Минимум, до которого можно падать, за 1 единицу изделия, руб.</t>
  </si>
  <si>
    <t>Зажим СВП Кольцо (1,5 мм) оранж.</t>
  </si>
  <si>
    <t>Зажим СВП Кольцо (1,0 мм) желт.</t>
  </si>
  <si>
    <t>Зажим СВП Стандарт (1,5 мм) оранж.</t>
  </si>
  <si>
    <t>Зажим СВП Стандарт (1,0 мм) желт.</t>
  </si>
  <si>
    <t>Зажим SVP-PROFI mini (1,0 мм) Б/Ц</t>
  </si>
  <si>
    <t>Зажим SVP-PROFI mini (1,0 мм) желт.</t>
  </si>
  <si>
    <t>Зажим SVP-PROFI mini (1,2 мм) Б/Ц</t>
  </si>
  <si>
    <t>Зажим SVP-PROFI mini (1,4 мм) Б/Ц</t>
  </si>
  <si>
    <t>Зажим SVP-PROFI mini (1,4 мм) красн.</t>
  </si>
  <si>
    <t>Зажим SVP-PROFI mini (2,0 мм) Б/Ц</t>
  </si>
  <si>
    <t>Зажим SVP-PROFI mini (2,0 мм) син.</t>
  </si>
  <si>
    <t>Клин SVP-PROFI mini черн.</t>
  </si>
  <si>
    <t>Клин SVP-PROFI mini бел.</t>
  </si>
  <si>
    <t>Клин SVP-PROFI mini оранж.</t>
  </si>
  <si>
    <t>Зажим SVP-PROFI maxi (1,0 мм) желт.</t>
  </si>
  <si>
    <t>Зажим SVP-PROFI midi (1,0 мм) желт.</t>
  </si>
  <si>
    <t>Клин SVP-PROFI maxi черн.</t>
  </si>
  <si>
    <t>Маяк для НП оранж.</t>
  </si>
  <si>
    <t>Регулируемые щипцы для СВП универсальные металл (оранж., красн., черн.)</t>
  </si>
  <si>
    <t>Подковы дистанционные</t>
  </si>
  <si>
    <t>В цену входит само изделие + работа по фасовке + короб + скотч прозрачный + 1 этикетка пустышка</t>
  </si>
  <si>
    <t>Клиент ООО "Мир инструмента"</t>
  </si>
  <si>
    <t>Ориентировочный объем заказа - от 1 млн руб в месяц, в среднем - 3 млн рублей в месяц</t>
  </si>
  <si>
    <t>Продают по всей России</t>
  </si>
  <si>
    <t>СТМ, прозрачный пакет + наклейка</t>
  </si>
  <si>
    <t>доставка за наш счет, Подмосковье</t>
  </si>
  <si>
    <t>Наименование товара по версии клиента</t>
  </si>
  <si>
    <t>Себестоимость за ед. без упаковки, руб.</t>
  </si>
  <si>
    <t>Затраты на упаковку, руб.</t>
  </si>
  <si>
    <t>Итого наша себестоимость, руб.</t>
  </si>
  <si>
    <t>Проходная цена клиента за уп. руб</t>
  </si>
  <si>
    <t>Проходная цена за шт.руб</t>
  </si>
  <si>
    <t>Рентабельность, %</t>
  </si>
  <si>
    <t>ИТОГО предлагаемый прайс, руб.</t>
  </si>
  <si>
    <t>Примечание</t>
  </si>
  <si>
    <t>Зажим SVP-PROFI mini (1,4 мм) 100 шт. Б/Ц СФ СП</t>
  </si>
  <si>
    <t>Зажим для системы выравнивания плитки СВП Ворота, 100 шт. в пакете// Matrix</t>
  </si>
  <si>
    <t>Клин SVP-PROFI mini (У) 50 шт. черн. СП</t>
  </si>
  <si>
    <t>Клин для системы выравнивания плитки СВП Ворота, 50 шт. в пакете// Matrix</t>
  </si>
  <si>
    <t>посчитала, если клины из УПМ и АБС</t>
  </si>
  <si>
    <t>Клин SVP-PROFI mini (А) 50 шт. черн. СП</t>
  </si>
  <si>
    <t>АБС будем покупать с 5 декабря</t>
  </si>
  <si>
    <t>Набор PROFI mini (1,4 мм) 40 шт. Б/Ц СФ + Клин PROFI mini (У) 40 шт. черн. СП</t>
  </si>
  <si>
    <t>Комплект зажим + клин для системы выравнивания плитки СВП Ворота, 40/40 шт. в пакете// Matrix</t>
  </si>
  <si>
    <t>Набор PROFI mini (1,4 мм) 40 шт. Б/Ц СФ + Клин PROFI mini (А) 40 шт. черн. СП</t>
  </si>
  <si>
    <t>Зажим SVP-PROFI mini (1,4 мм) 500 шт. Б/Ц СФ СП</t>
  </si>
  <si>
    <t>Зажим для системы выравнивания плитки СВП Ворота, 500 шт. в пакете// Matrix</t>
  </si>
  <si>
    <t>Клин SVP-PROFI mini (У) 250 шт. черн. СП</t>
  </si>
  <si>
    <t>Клин для системы выравнивания плитки СВП Ворота, 250 шт. в пакете// Matrix</t>
  </si>
  <si>
    <t>Клин SVP-PROFI mini (А) 250 шт. черн. СП</t>
  </si>
  <si>
    <t>Набор PROFI mini (1,4 мм) 250 шт. Б/Ц СФ + Клин PROFI mini (У) 250 шт. черн. СП</t>
  </si>
  <si>
    <t>Комплект зажим + клин для системы выравнивания плитки СВП Ворота, 250/250 шт. в пакете// Matrix</t>
  </si>
  <si>
    <t>Набор PROFI mini (1,4 мм) 250 шт. Б/Ц СФ + Клин PROFI mini (А) 250 шт. черн. СП</t>
  </si>
  <si>
    <t>Пакеты прозрачные и наклейка (за наш счет)</t>
  </si>
  <si>
    <t>Упаковочные материалы</t>
  </si>
  <si>
    <t>цена за партию.руб</t>
  </si>
  <si>
    <t>цена (пакет+наклейка) за уп.руб</t>
  </si>
  <si>
    <t>цена (пакет+наклейка) за шт.руб</t>
  </si>
  <si>
    <t>Наклейка - 0,91 руб мин.партия 15 000шт.</t>
  </si>
  <si>
    <t>13 650,00</t>
  </si>
  <si>
    <t>Пакет 20*30 - 3,77 руб. мин. Партия 10 000 шт.</t>
  </si>
  <si>
    <t>37 700,00</t>
  </si>
  <si>
    <t>Пакет 30*40 - 7,53 руб. мин. Партия 5 000 шт.</t>
  </si>
  <si>
    <t>37 650,00</t>
  </si>
  <si>
    <t>Итого затрат:</t>
  </si>
  <si>
    <t>89 000,00</t>
  </si>
  <si>
    <t xml:space="preserve"> ПРАЙС - ЛИСТ от 01.12.2022</t>
  </si>
  <si>
    <t>1,5
1,0            0,8</t>
  </si>
  <si>
    <r>
      <rPr>
        <rFont val="Calibri"/>
        <color theme="1"/>
        <sz val="14.0"/>
      </rPr>
      <t>б/ц</t>
    </r>
    <r>
      <rPr>
        <rFont val="Calibri"/>
        <color theme="1"/>
        <sz val="14.0"/>
      </rPr>
      <t>, желтый, зеленый, красный, синий.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</si>
</sst>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_-* #,##0.00\ [$₽-419]_-;\-* #,##0.00\ [$₽-419]_-;_-* &quot;-&quot;??\ [$₽-419]_-;_-@"/>
    <numFmt numFmtId="165" formatCode="_-* #,##0_-;\-* #,##0_-;_-* &quot;-&quot;??_-;_-@"/>
    <numFmt numFmtId="166" formatCode="0.0"/>
    <numFmt numFmtId="167" formatCode="_-* #,##0.00\ [$₽-419]_-;\-* #,##0.00\ [$₽-419]_-;_-* &quot;-&quot;??.00\ [$₽-419]_-;_-@"/>
    <numFmt numFmtId="168" formatCode="_-* #,##0\ [$₽-419]_-;\-* #,##0\ [$₽-419]_-;_-* &quot;-&quot;??\ [$₽-419]_-;_-@"/>
    <numFmt numFmtId="169" formatCode="#,##0.00[$ ₽]"/>
    <numFmt numFmtId="170" formatCode="#,##0[$ ₽]"/>
    <numFmt numFmtId="171" formatCode="d.m.yyyy"/>
    <numFmt numFmtId="172" formatCode="dd.mm.yyyy"/>
    <numFmt numFmtId="173" formatCode="_-* #,##0.0\ [$₽-419]_-;\-* #,##0.0\ [$₽-419]_-;_-* &quot;-&quot;??.0\ [$₽-419]_-;_-@"/>
    <numFmt numFmtId="174" formatCode="0.0%"/>
    <numFmt numFmtId="175" formatCode="_-* #,##0.00_-;\-* #,##0.00_-;_-* &quot;-&quot;??_-;_-@"/>
  </numFmts>
  <fonts count="68">
    <font>
      <sz val="11.0"/>
      <color theme="1"/>
      <name val="Calibri"/>
      <scheme val="minor"/>
    </font>
    <font>
      <b/>
      <sz val="24.0"/>
      <color theme="1"/>
      <name val="Calibri"/>
    </font>
    <font/>
    <font>
      <sz val="11.0"/>
      <color theme="1"/>
      <name val="Calibri"/>
    </font>
    <font>
      <b/>
      <sz val="16.0"/>
      <color theme="1"/>
      <name val="Calibri"/>
    </font>
    <font>
      <b/>
      <sz val="8.0"/>
      <color theme="1"/>
      <name val="Calibri"/>
    </font>
    <font>
      <b/>
      <sz val="11.0"/>
      <color theme="1"/>
      <name val="Calibri"/>
    </font>
    <font>
      <b/>
      <sz val="15.0"/>
      <color theme="1"/>
      <name val="Calibri"/>
    </font>
    <font>
      <sz val="9.0"/>
      <color theme="1"/>
      <name val="Calibri"/>
    </font>
    <font>
      <sz val="11.0"/>
      <color rgb="FF000000"/>
      <name val="Calibri"/>
    </font>
    <font>
      <sz val="9.0"/>
      <color rgb="FF000000"/>
      <name val="Calibri"/>
    </font>
    <font>
      <b/>
      <sz val="18.0"/>
      <color theme="1"/>
      <name val="Calibri"/>
    </font>
    <font>
      <b/>
      <sz val="12.0"/>
      <color theme="1"/>
      <name val="Calibri"/>
    </font>
    <font>
      <sz val="14.0"/>
      <color theme="1"/>
      <name val="Calibri"/>
    </font>
    <font>
      <sz val="10.0"/>
      <color theme="1"/>
      <name val="Calibri"/>
    </font>
    <font>
      <sz val="12.0"/>
      <color theme="1"/>
      <name val="Calibri"/>
    </font>
    <font>
      <b/>
      <sz val="10.0"/>
      <color theme="1"/>
      <name val="Calibri"/>
    </font>
    <font>
      <color theme="1"/>
      <name val="Calibri"/>
    </font>
    <font>
      <b/>
      <sz val="12.0"/>
      <color rgb="FFFF0000"/>
      <name val="Calibri"/>
    </font>
    <font>
      <sz val="12.0"/>
      <color rgb="FF000000"/>
      <name val="Calibri"/>
    </font>
    <font>
      <i/>
      <sz val="14.0"/>
      <color theme="1"/>
      <name val="Calibri"/>
    </font>
    <font>
      <i/>
      <sz val="10.0"/>
      <color theme="1"/>
      <name val="Calibri"/>
    </font>
    <font>
      <b/>
      <sz val="14.0"/>
      <color theme="1"/>
      <name val="Calibri"/>
    </font>
    <font>
      <b/>
      <sz val="11.0"/>
      <color theme="1"/>
      <name val="Century Gothic"/>
    </font>
    <font>
      <sz val="11.0"/>
      <color theme="1"/>
      <name val="Century Gothic"/>
    </font>
    <font>
      <b/>
      <sz val="11.0"/>
      <color rgb="FFFF0000"/>
      <name val="Century Gothic"/>
    </font>
    <font>
      <sz val="11.0"/>
      <color rgb="FF003F2F"/>
      <name val="Century Gothic"/>
    </font>
    <font>
      <b/>
      <sz val="11.0"/>
      <color rgb="FF000000"/>
      <name val="Century Gothic"/>
    </font>
    <font>
      <i/>
      <sz val="11.0"/>
      <color rgb="FF000000"/>
      <name val="&quot;Century Gothic&quot;"/>
    </font>
    <font>
      <color theme="1"/>
      <name val="Century Gothic"/>
    </font>
    <font>
      <b/>
      <i/>
      <color theme="1"/>
      <name val="Century Gothic"/>
    </font>
    <font>
      <b/>
      <sz val="9.0"/>
      <color theme="1"/>
      <name val="Calibri"/>
    </font>
    <font>
      <b/>
      <sz val="12.0"/>
      <color rgb="FF000000"/>
      <name val="Calibri"/>
    </font>
    <font>
      <b/>
      <sz val="15.0"/>
      <color theme="1"/>
      <name val="Century Gothic"/>
    </font>
    <font>
      <sz val="10.0"/>
      <color theme="1"/>
      <name val="Century Gothic"/>
    </font>
    <font>
      <b/>
      <sz val="11.0"/>
      <color theme="1"/>
      <name val="Times New Roman"/>
    </font>
    <font>
      <sz val="11.0"/>
      <color theme="1"/>
      <name val="Times New Roman"/>
    </font>
    <font>
      <b/>
      <i/>
      <color theme="1"/>
      <name val="Calibri"/>
    </font>
    <font>
      <b/>
      <sz val="11.0"/>
      <color rgb="FF000000"/>
      <name val="Calibri"/>
    </font>
    <font>
      <i/>
      <sz val="11.0"/>
      <color theme="1"/>
      <name val="Calibri"/>
    </font>
    <font>
      <color rgb="FF003F2F"/>
      <name val="Arial"/>
    </font>
    <font>
      <sz val="9.0"/>
      <color theme="1"/>
      <name val="Arial"/>
    </font>
    <font>
      <b/>
      <color theme="1"/>
      <name val="Times New Roman"/>
    </font>
    <font>
      <color theme="1"/>
      <name val="Times New Roman"/>
    </font>
    <font>
      <b/>
      <color theme="1"/>
      <name val="Calibri"/>
    </font>
    <font>
      <b/>
      <sz val="13.0"/>
      <color theme="1"/>
      <name val="Calibri"/>
    </font>
    <font>
      <sz val="13.0"/>
      <color theme="1"/>
      <name val="Calibri"/>
    </font>
    <font>
      <b/>
      <sz val="11.0"/>
      <color rgb="FFFF0000"/>
      <name val="Calibri"/>
    </font>
    <font>
      <b/>
      <sz val="9.0"/>
      <color rgb="FFFF0000"/>
      <name val="Calibri"/>
    </font>
    <font>
      <sz val="13.0"/>
      <color rgb="FF000000"/>
      <name val="Calibri"/>
    </font>
    <font>
      <b/>
      <i/>
      <sz val="13.0"/>
      <color theme="1"/>
      <name val="Calibri"/>
    </font>
    <font>
      <b/>
      <sz val="13.0"/>
      <color rgb="FFFF0000"/>
      <name val="Calibri"/>
    </font>
    <font>
      <i/>
      <sz val="13.0"/>
      <color theme="1"/>
      <name val="Calibri"/>
    </font>
    <font>
      <b/>
      <sz val="10.0"/>
      <color rgb="FFFF0000"/>
      <name val="Calibri"/>
    </font>
    <font>
      <b/>
      <sz val="20.0"/>
      <color theme="1"/>
      <name val="Calibri"/>
    </font>
    <font>
      <sz val="16.0"/>
      <color theme="1"/>
      <name val="Calibri"/>
    </font>
    <font>
      <sz val="10.0"/>
      <color theme="1"/>
      <name val="Times New Roman"/>
    </font>
    <font>
      <sz val="10.0"/>
      <color rgb="FF000000"/>
      <name val="Times New Roman"/>
    </font>
    <font>
      <u/>
      <sz val="12.0"/>
      <color theme="1"/>
      <name val="Calibri"/>
    </font>
    <font>
      <b/>
      <sz val="10.0"/>
      <color theme="1"/>
      <name val="Times New Roman"/>
    </font>
    <font>
      <u/>
      <sz val="12.0"/>
      <color rgb="FF000000"/>
      <name val="Calibri"/>
    </font>
    <font>
      <b/>
      <sz val="11.0"/>
      <color rgb="FF000000"/>
      <name val="Times New Roman"/>
    </font>
    <font>
      <sz val="11.0"/>
      <color rgb="FF000000"/>
      <name val="Times New Roman"/>
    </font>
    <font>
      <b/>
      <i/>
      <sz val="11.0"/>
      <color rgb="FF000000"/>
      <name val="Times New Roman"/>
    </font>
    <font>
      <b/>
      <i/>
      <sz val="13.0"/>
      <color rgb="FF000000"/>
      <name val="Times New Roman"/>
    </font>
    <font>
      <sz val="13.0"/>
      <color rgb="FF000000"/>
      <name val="Times New Roman"/>
    </font>
    <font>
      <sz val="12.0"/>
      <color rgb="FFFF0000"/>
      <name val="Calibri"/>
    </font>
    <font>
      <sz val="11.0"/>
      <color rgb="FFFF0000"/>
      <name val="Calibri"/>
    </font>
  </fonts>
  <fills count="40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E69138"/>
        <bgColor rgb="FFE6913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B6D7A8"/>
        <bgColor rgb="FFB6D7A8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D6E5CB"/>
        <bgColor rgb="FFD6E5CB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  <fill>
      <patternFill patternType="solid">
        <fgColor rgb="FFFBFB6D"/>
        <bgColor rgb="FFFBFB6D"/>
      </patternFill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C9DAF8"/>
        <bgColor rgb="FFC9DAF8"/>
      </patternFill>
    </fill>
    <fill>
      <patternFill patternType="solid">
        <fgColor rgb="FF9BBB59"/>
        <bgColor rgb="FF9BBB59"/>
      </patternFill>
    </fill>
    <fill>
      <patternFill patternType="solid">
        <fgColor rgb="FFF9CB9C"/>
        <bgColor rgb="FFF9CB9C"/>
      </patternFill>
    </fill>
    <fill>
      <patternFill patternType="solid">
        <fgColor rgb="FF00FF00"/>
        <bgColor rgb="FF00FF00"/>
      </patternFill>
    </fill>
    <fill>
      <patternFill patternType="solid">
        <fgColor rgb="FFFBE4D5"/>
        <bgColor rgb="FFFBE4D5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C27BA0"/>
        <bgColor rgb="FFC27BA0"/>
      </patternFill>
    </fill>
    <fill>
      <patternFill patternType="solid">
        <fgColor rgb="FF9CC2E5"/>
        <bgColor rgb="FF9CC2E5"/>
      </patternFill>
    </fill>
    <fill>
      <patternFill patternType="solid">
        <fgColor rgb="FF76A5AF"/>
        <bgColor rgb="FF76A5AF"/>
      </patternFill>
    </fill>
    <fill>
      <patternFill patternType="solid">
        <fgColor rgb="FFDEEAF6"/>
        <bgColor rgb="FFDEEAF6"/>
      </patternFill>
    </fill>
    <fill>
      <patternFill patternType="solid">
        <fgColor rgb="FFFFE699"/>
        <bgColor rgb="FFFFE699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E7E6E6"/>
        <bgColor rgb="FFE7E6E6"/>
      </patternFill>
    </fill>
  </fills>
  <borders count="78">
    <border/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  <bottom style="dotted">
        <color rgb="FF000000"/>
      </bottom>
    </border>
    <border>
      <right style="double">
        <color rgb="FF000000"/>
      </right>
      <top style="double">
        <color rgb="FF000000"/>
      </top>
      <bottom style="dotted">
        <color rgb="FF000000"/>
      </bottom>
    </border>
    <border>
      <left style="double">
        <color rgb="FF000000"/>
      </left>
      <bottom style="dotted">
        <color rgb="FF000000"/>
      </bottom>
    </border>
    <border>
      <bottom style="dotted">
        <color rgb="FF000000"/>
      </bottom>
    </border>
    <border>
      <right style="double">
        <color rgb="FF000000"/>
      </right>
      <bottom style="dotted">
        <color rgb="FF000000"/>
      </bottom>
    </border>
    <border>
      <right style="dotted">
        <color rgb="FF000000"/>
      </right>
      <top style="dotted">
        <color rgb="FF000000"/>
      </top>
      <bottom style="double">
        <color rgb="FF000000"/>
      </bottom>
    </border>
    <border>
      <left style="dotted">
        <color rgb="FF000000"/>
      </left>
      <right style="double">
        <color rgb="FF000000"/>
      </right>
      <top style="dotted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left style="double">
        <color rgb="FF000000"/>
      </left>
      <right style="dotted">
        <color rgb="FF000000"/>
      </right>
      <bottom style="double">
        <color rgb="FF000000"/>
      </bottom>
    </border>
    <border>
      <left style="dotted">
        <color rgb="FF000000"/>
      </left>
      <right style="double">
        <color rgb="FF000000"/>
      </right>
      <bottom style="double">
        <color rgb="FF000000"/>
      </bottom>
    </border>
    <border>
      <left style="dotted">
        <color rgb="FF000000"/>
      </left>
      <right style="double">
        <color rgb="FF000000"/>
      </right>
      <top style="double">
        <color rgb="FF000000"/>
      </top>
      <bottom style="dotted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tted">
        <color rgb="FF000000"/>
      </bottom>
    </border>
    <border>
      <right style="dotted">
        <color rgb="FF000000"/>
      </right>
      <top style="double">
        <color rgb="FF000000"/>
      </top>
      <bottom style="dotted">
        <color rgb="FF000000"/>
      </bottom>
    </border>
    <border>
      <left style="dotted">
        <color rgb="FF000000"/>
      </left>
      <right style="double">
        <color rgb="FF000000"/>
      </right>
      <top style="dotted">
        <color rgb="FF000000"/>
      </top>
      <bottom style="dotted">
        <color rgb="FF000000"/>
      </bottom>
    </border>
    <border>
      <left style="double">
        <color rgb="FF000000"/>
      </left>
      <right style="dotted">
        <color rgb="FF000000"/>
      </right>
      <top style="double">
        <color rgb="FF000000"/>
      </top>
      <bottom style="dotted">
        <color rgb="FF000000"/>
      </bottom>
    </border>
    <border>
      <left style="double">
        <color rgb="FF000000"/>
      </left>
    </border>
    <border>
      <right style="double">
        <color rgb="FF000000"/>
      </right>
    </border>
    <border>
      <left style="double">
        <color rgb="FF000000"/>
      </left>
      <right style="double">
        <color rgb="FF000000"/>
      </right>
      <top style="dotted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  <bottom style="dotted">
        <color rgb="FF000000"/>
      </bottom>
    </border>
    <border>
      <left style="double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right style="double">
        <color rgb="FF000000"/>
      </right>
      <top style="dotted">
        <color rgb="FF000000"/>
      </top>
      <bottom style="dotted">
        <color rgb="FF000000"/>
      </bottom>
    </border>
    <border>
      <left style="double">
        <color rgb="FF000000"/>
      </left>
      <top style="dotted">
        <color rgb="FF000000"/>
      </top>
      <bottom style="dotted">
        <color rgb="FF000000"/>
      </bottom>
    </border>
    <border>
      <left style="dotted">
        <color rgb="FF000000"/>
      </left>
      <right style="double">
        <color rgb="FF000000"/>
      </right>
      <bottom style="dotted">
        <color rgb="FF000000"/>
      </bottom>
    </border>
    <border>
      <left style="double">
        <color rgb="FF000000"/>
      </left>
      <right style="double">
        <color rgb="FF000000"/>
      </right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 style="double">
        <color rgb="FF000000"/>
      </left>
      <right style="dotted">
        <color rgb="FF000000"/>
      </right>
      <top style="double">
        <color rgb="FF000000"/>
      </top>
      <bottom style="double">
        <color rgb="FF000000"/>
      </bottom>
    </border>
    <border>
      <left style="dotted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top style="dotted">
        <color rgb="FF000000"/>
      </top>
    </border>
    <border>
      <left style="dotted">
        <color rgb="FF000000"/>
      </left>
      <right style="double">
        <color rgb="FF000000"/>
      </right>
      <top style="dotted">
        <color rgb="FF000000"/>
      </top>
    </border>
    <border>
      <left style="double">
        <color rgb="FF000000"/>
      </left>
      <top style="dotted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top style="dotted">
        <color rgb="FF000000"/>
      </top>
      <bottom style="double">
        <color rgb="FF000000"/>
      </bottom>
    </border>
    <border>
      <left style="double">
        <color rgb="FF000000"/>
      </left>
      <right style="dotted">
        <color rgb="FF000000"/>
      </right>
      <top style="dotted">
        <color rgb="FF000000"/>
      </top>
      <bottom style="double">
        <color rgb="FF000000"/>
      </bottom>
    </border>
    <border>
      <left style="dotted">
        <color rgb="FF000000"/>
      </left>
      <right style="double">
        <color rgb="FF000000"/>
      </right>
    </border>
    <border>
      <left style="dotted">
        <color rgb="FF000000"/>
      </left>
      <right style="double">
        <color rgb="FF000000"/>
      </right>
      <top style="double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ACC8BD"/>
      </right>
      <bottom style="thin">
        <color rgb="FFACC8BD"/>
      </bottom>
    </border>
    <border>
      <left style="thin">
        <color rgb="FFACC8BD"/>
      </left>
      <right style="thin">
        <color rgb="FFACC8BD"/>
      </right>
      <bottom style="thin">
        <color rgb="FFACC8BD"/>
      </bottom>
    </border>
    <border>
      <right style="thin">
        <color rgb="FFACC8BD"/>
      </right>
      <top style="thin">
        <color rgb="FFACC8BD"/>
      </top>
      <bottom style="thin">
        <color rgb="FFACC8BD"/>
      </bottom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top style="double">
        <color rgb="FF000000"/>
      </top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left style="double">
        <color rgb="FF000000"/>
      </left>
      <right style="dotted">
        <color rgb="FF000000"/>
      </right>
      <bottom style="dotted">
        <color rgb="FF000000"/>
      </bottom>
    </border>
    <border>
      <top style="dotted">
        <color rgb="FF000000"/>
      </top>
    </border>
    <border>
      <top style="dotted">
        <color rgb="FF000000"/>
      </top>
      <bottom style="double">
        <color rgb="FF000000"/>
      </bottom>
    </border>
    <border>
      <left style="double">
        <color rgb="FF000000"/>
      </left>
      <right style="dotted">
        <color rgb="FF000000"/>
      </right>
      <top/>
      <bottom style="double">
        <color rgb="FF000000"/>
      </bottom>
    </border>
    <border>
      <left style="dotted">
        <color rgb="FF000000"/>
      </left>
      <right style="double">
        <color rgb="FF000000"/>
      </right>
      <top/>
      <bottom style="double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double">
        <color rgb="FF000000"/>
      </left>
      <right style="double">
        <color rgb="FF000000"/>
      </right>
      <top/>
    </border>
    <border>
      <top/>
    </border>
    <border>
      <left style="thin">
        <color rgb="FF000000"/>
      </left>
      <bottom style="thin">
        <color rgb="FF000000"/>
      </bottom>
    </border>
    <border>
      <top/>
      <bottom style="double">
        <color rgb="FF000000"/>
      </bottom>
    </border>
  </borders>
  <cellStyleXfs count="1">
    <xf borderId="0" fillId="0" fontId="0" numFmtId="0" applyAlignment="1" applyFont="1"/>
  </cellStyleXfs>
  <cellXfs count="839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0" fillId="0" fontId="3" numFmtId="49" xfId="0" applyAlignment="1" applyFont="1" applyNumberFormat="1">
      <alignment horizontal="center" vertical="center"/>
    </xf>
    <xf borderId="0" fillId="0" fontId="3" numFmtId="49" xfId="0" applyAlignment="1" applyFont="1" applyNumberFormat="1">
      <alignment horizontal="center" shrinkToFit="0" vertical="center" wrapText="1"/>
    </xf>
    <xf borderId="0" fillId="0" fontId="1" numFmtId="0" xfId="0" applyAlignment="1" applyFont="1">
      <alignment horizontal="center" vertical="center"/>
    </xf>
    <xf borderId="0" fillId="0" fontId="4" numFmtId="49" xfId="0" applyAlignment="1" applyFont="1" applyNumberFormat="1">
      <alignment horizontal="center" vertical="center"/>
    </xf>
    <xf borderId="0" fillId="0" fontId="4" numFmtId="49" xfId="0" applyAlignment="1" applyFont="1" applyNumberFormat="1">
      <alignment horizontal="center" readingOrder="0" vertical="center"/>
    </xf>
    <xf borderId="0" fillId="3" fontId="4" numFmtId="0" xfId="0" applyAlignment="1" applyFill="1" applyFont="1">
      <alignment horizontal="center" readingOrder="0" shrinkToFit="0" vertical="center" wrapText="1"/>
    </xf>
    <xf borderId="0" fillId="0" fontId="5" numFmtId="164" xfId="0" applyAlignment="1" applyFont="1" applyNumberFormat="1">
      <alignment horizontal="left" shrinkToFit="0" vertical="center" wrapText="1"/>
    </xf>
    <xf borderId="0" fillId="0" fontId="5" numFmtId="164" xfId="0" applyAlignment="1" applyFont="1" applyNumberFormat="1">
      <alignment shrinkToFit="0" vertical="center" wrapText="1"/>
    </xf>
    <xf borderId="0" fillId="0" fontId="6" numFmtId="164" xfId="0" applyAlignment="1" applyFont="1" applyNumberFormat="1">
      <alignment horizontal="left" shrinkToFit="0" vertical="center" wrapText="1"/>
    </xf>
    <xf borderId="0" fillId="0" fontId="6" numFmtId="0" xfId="0" applyFont="1"/>
    <xf borderId="0" fillId="4" fontId="7" numFmtId="9" xfId="0" applyAlignment="1" applyFill="1" applyFont="1" applyNumberFormat="1">
      <alignment horizontal="center" readingOrder="0"/>
    </xf>
    <xf borderId="0" fillId="0" fontId="1" numFmtId="0" xfId="0" applyFont="1"/>
    <xf borderId="0" fillId="5" fontId="3" numFmtId="9" xfId="0" applyFill="1" applyFont="1" applyNumberFormat="1"/>
    <xf borderId="0" fillId="0" fontId="8" numFmtId="0" xfId="0" applyAlignment="1" applyFont="1">
      <alignment shrinkToFit="0" wrapText="1"/>
    </xf>
    <xf borderId="0" fillId="5" fontId="3" numFmtId="9" xfId="0" applyAlignment="1" applyFont="1" applyNumberFormat="1">
      <alignment readingOrder="0"/>
    </xf>
    <xf borderId="0" fillId="5" fontId="9" numFmtId="9" xfId="0" applyAlignment="1" applyFont="1" applyNumberFormat="1">
      <alignment horizontal="right" shrinkToFit="0" vertical="bottom" wrapText="0"/>
    </xf>
    <xf borderId="0" fillId="5" fontId="9" numFmtId="9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4" fillId="0" fontId="11" numFmtId="0" xfId="0" applyAlignment="1" applyBorder="1" applyFont="1">
      <alignment horizontal="center" shrinkToFit="0" vertical="center" wrapText="1"/>
    </xf>
    <xf borderId="5" fillId="0" fontId="2" numFmtId="0" xfId="0" applyBorder="1" applyFont="1"/>
    <xf borderId="6" fillId="0" fontId="2" numFmtId="0" xfId="0" applyBorder="1" applyFont="1"/>
    <xf borderId="7" fillId="6" fontId="6" numFmtId="0" xfId="0" applyAlignment="1" applyBorder="1" applyFill="1" applyFont="1">
      <alignment horizontal="center" readingOrder="0" shrinkToFit="0" vertical="center" wrapText="1"/>
    </xf>
    <xf borderId="8" fillId="7" fontId="4" numFmtId="0" xfId="0" applyAlignment="1" applyBorder="1" applyFill="1" applyFont="1">
      <alignment horizontal="center" shrinkToFit="0" vertical="center" wrapText="1"/>
    </xf>
    <xf borderId="9" fillId="0" fontId="2" numFmtId="0" xfId="0" applyBorder="1" applyFont="1"/>
    <xf borderId="8" fillId="7" fontId="4" numFmtId="0" xfId="0" applyAlignment="1" applyBorder="1" applyFont="1">
      <alignment horizontal="center" readingOrder="0" shrinkToFit="0" vertical="center" wrapText="1"/>
    </xf>
    <xf borderId="8" fillId="3" fontId="4" numFmtId="0" xfId="0" applyAlignment="1" applyBorder="1" applyFont="1">
      <alignment horizontal="center" readingOrder="0" shrinkToFit="0" vertical="center" wrapText="1"/>
    </xf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0" fontId="12" numFmtId="165" xfId="0" applyAlignment="1" applyBorder="1" applyFont="1" applyNumberFormat="1">
      <alignment horizontal="center" shrinkToFit="0" vertical="center" wrapText="1"/>
    </xf>
    <xf borderId="14" fillId="0" fontId="12" numFmtId="165" xfId="0" applyAlignment="1" applyBorder="1" applyFont="1" applyNumberFormat="1">
      <alignment horizontal="center" shrinkToFit="0" vertical="center" wrapText="1"/>
    </xf>
    <xf borderId="15" fillId="0" fontId="2" numFmtId="0" xfId="0" applyBorder="1" applyFont="1"/>
    <xf borderId="16" fillId="7" fontId="12" numFmtId="164" xfId="0" applyAlignment="1" applyBorder="1" applyFont="1" applyNumberFormat="1">
      <alignment horizontal="center" shrinkToFit="0" vertical="center" wrapText="1"/>
    </xf>
    <xf borderId="17" fillId="7" fontId="12" numFmtId="164" xfId="0" applyAlignment="1" applyBorder="1" applyFont="1" applyNumberFormat="1">
      <alignment horizontal="center" shrinkToFit="0" vertical="center" wrapText="1"/>
    </xf>
    <xf borderId="16" fillId="3" fontId="12" numFmtId="164" xfId="0" applyAlignment="1" applyBorder="1" applyFont="1" applyNumberFormat="1">
      <alignment horizontal="center" shrinkToFit="0" vertical="center" wrapText="1"/>
    </xf>
    <xf borderId="17" fillId="3" fontId="12" numFmtId="164" xfId="0" applyAlignment="1" applyBorder="1" applyFont="1" applyNumberFormat="1">
      <alignment horizontal="center" shrinkToFit="0" vertical="center" wrapText="1"/>
    </xf>
    <xf borderId="4" fillId="0" fontId="13" numFmtId="0" xfId="0" applyAlignment="1" applyBorder="1" applyFont="1">
      <alignment horizontal="center" shrinkToFit="0" vertical="center" wrapText="1"/>
    </xf>
    <xf borderId="5" fillId="0" fontId="13" numFmtId="0" xfId="0" applyAlignment="1" applyBorder="1" applyFont="1">
      <alignment horizontal="center" shrinkToFit="0" vertical="center" wrapText="1"/>
    </xf>
    <xf borderId="5" fillId="0" fontId="13" numFmtId="166" xfId="0" applyAlignment="1" applyBorder="1" applyFont="1" applyNumberFormat="1">
      <alignment horizontal="center" shrinkToFit="0" vertical="center" wrapText="1"/>
    </xf>
    <xf borderId="6" fillId="0" fontId="14" numFmtId="0" xfId="0" applyAlignment="1" applyBorder="1" applyFont="1">
      <alignment horizontal="center" shrinkToFit="0" vertical="center" wrapText="1"/>
    </xf>
    <xf borderId="8" fillId="0" fontId="12" numFmtId="49" xfId="0" applyAlignment="1" applyBorder="1" applyFont="1" applyNumberFormat="1">
      <alignment horizontal="center" shrinkToFit="0" vertical="center" wrapText="1"/>
    </xf>
    <xf borderId="18" fillId="0" fontId="12" numFmtId="165" xfId="0" applyAlignment="1" applyBorder="1" applyFont="1" applyNumberFormat="1">
      <alignment horizontal="center" shrinkToFit="0" vertical="center" wrapText="1"/>
    </xf>
    <xf borderId="19" fillId="8" fontId="6" numFmtId="167" xfId="0" applyAlignment="1" applyBorder="1" applyFill="1" applyFont="1" applyNumberFormat="1">
      <alignment horizontal="center" readingOrder="0" shrinkToFit="0" vertical="center" wrapText="1"/>
    </xf>
    <xf borderId="19" fillId="8" fontId="3" numFmtId="167" xfId="0" applyAlignment="1" applyBorder="1" applyFont="1" applyNumberFormat="1">
      <alignment horizontal="center" shrinkToFit="0" vertical="center" wrapText="1"/>
    </xf>
    <xf borderId="20" fillId="8" fontId="12" numFmtId="168" xfId="0" applyAlignment="1" applyBorder="1" applyFont="1" applyNumberFormat="1">
      <alignment horizontal="center" shrinkToFit="0" vertical="center" wrapText="1"/>
    </xf>
    <xf borderId="21" fillId="8" fontId="15" numFmtId="164" xfId="0" applyAlignment="1" applyBorder="1" applyFont="1" applyNumberFormat="1">
      <alignment horizontal="center" shrinkToFit="0" vertical="center" wrapText="1"/>
    </xf>
    <xf borderId="20" fillId="8" fontId="12" numFmtId="168" xfId="0" applyAlignment="1" applyBorder="1" applyFont="1" applyNumberFormat="1">
      <alignment horizontal="center" readingOrder="0" shrinkToFit="0" vertical="center" wrapText="1"/>
    </xf>
    <xf borderId="18" fillId="8" fontId="15" numFmtId="164" xfId="0" applyAlignment="1" applyBorder="1" applyFont="1" applyNumberFormat="1">
      <alignment horizontal="center" shrinkToFit="0" vertical="center" wrapText="1"/>
    </xf>
    <xf borderId="22" fillId="8" fontId="12" numFmtId="168" xfId="0" applyAlignment="1" applyBorder="1" applyFont="1" applyNumberFormat="1">
      <alignment horizontal="center" readingOrder="0" shrinkToFit="0" vertical="center" wrapText="1"/>
    </xf>
    <xf borderId="22" fillId="8" fontId="12" numFmtId="168" xfId="0" applyAlignment="1" applyBorder="1" applyFont="1" applyNumberFormat="1">
      <alignment horizontal="center" shrinkToFit="0" vertical="center" wrapText="1"/>
    </xf>
    <xf borderId="9" fillId="0" fontId="15" numFmtId="164" xfId="0" applyAlignment="1" applyBorder="1" applyFont="1" applyNumberFormat="1">
      <alignment horizontal="center" shrinkToFit="0" vertical="center" wrapText="1"/>
    </xf>
    <xf borderId="23" fillId="0" fontId="2" numFmtId="0" xfId="0" applyBorder="1" applyFont="1"/>
    <xf borderId="24" fillId="0" fontId="2" numFmtId="0" xfId="0" applyBorder="1" applyFont="1"/>
    <xf borderId="10" fillId="0" fontId="12" numFmtId="49" xfId="0" applyAlignment="1" applyBorder="1" applyFont="1" applyNumberFormat="1">
      <alignment horizontal="center" shrinkToFit="0" vertical="center" wrapText="1"/>
    </xf>
    <xf borderId="21" fillId="0" fontId="12" numFmtId="165" xfId="0" applyAlignment="1" applyBorder="1" applyFont="1" applyNumberFormat="1">
      <alignment horizontal="center" shrinkToFit="0" vertical="center" wrapText="1"/>
    </xf>
    <xf borderId="25" fillId="0" fontId="6" numFmtId="167" xfId="0" applyAlignment="1" applyBorder="1" applyFont="1" applyNumberFormat="1">
      <alignment horizontal="center" readingOrder="0" shrinkToFit="0" vertical="center" wrapText="1"/>
    </xf>
    <xf borderId="25" fillId="8" fontId="3" numFmtId="167" xfId="0" applyAlignment="1" applyBorder="1" applyFont="1" applyNumberFormat="1">
      <alignment horizontal="center" shrinkToFit="0" vertical="center" wrapText="1"/>
    </xf>
    <xf borderId="26" fillId="8" fontId="12" numFmtId="168" xfId="0" applyAlignment="1" applyBorder="1" applyFont="1" applyNumberFormat="1">
      <alignment horizontal="center" shrinkToFit="0" vertical="center" wrapText="1"/>
    </xf>
    <xf borderId="27" fillId="8" fontId="12" numFmtId="168" xfId="0" applyAlignment="1" applyBorder="1" applyFont="1" applyNumberFormat="1">
      <alignment horizontal="center" shrinkToFit="0" vertical="center" wrapText="1"/>
    </xf>
    <xf borderId="28" fillId="0" fontId="15" numFmtId="164" xfId="0" applyAlignment="1" applyBorder="1" applyFont="1" applyNumberFormat="1">
      <alignment horizontal="center" shrinkToFit="0" vertical="center" wrapText="1"/>
    </xf>
    <xf quotePrefix="1" borderId="29" fillId="0" fontId="12" numFmtId="49" xfId="0" applyAlignment="1" applyBorder="1" applyFont="1" applyNumberFormat="1">
      <alignment horizontal="center" shrinkToFit="0" vertical="center" wrapText="1"/>
    </xf>
    <xf borderId="25" fillId="8" fontId="3" numFmtId="164" xfId="0" applyAlignment="1" applyBorder="1" applyFont="1" applyNumberFormat="1">
      <alignment horizontal="center" shrinkToFit="0" vertical="center" wrapText="1"/>
    </xf>
    <xf borderId="10" fillId="0" fontId="16" numFmtId="0" xfId="0" applyAlignment="1" applyBorder="1" applyFont="1">
      <alignment horizontal="center" readingOrder="0" shrinkToFit="0" vertical="center" wrapText="1"/>
    </xf>
    <xf borderId="30" fillId="0" fontId="12" numFmtId="165" xfId="0" applyAlignment="1" applyBorder="1" applyFont="1" applyNumberFormat="1">
      <alignment horizontal="center" readingOrder="0" shrinkToFit="0" vertical="center" wrapText="1"/>
    </xf>
    <xf borderId="31" fillId="0" fontId="6" numFmtId="167" xfId="0" applyAlignment="1" applyBorder="1" applyFont="1" applyNumberFormat="1">
      <alignment horizontal="center" readingOrder="0" shrinkToFit="0" vertical="center" wrapText="1"/>
    </xf>
    <xf borderId="15" fillId="8" fontId="3" numFmtId="167" xfId="0" applyAlignment="1" applyBorder="1" applyFont="1" applyNumberFormat="1">
      <alignment horizontal="center" shrinkToFit="0" vertical="center" wrapText="1"/>
    </xf>
    <xf borderId="30" fillId="0" fontId="15" numFmtId="164" xfId="0" applyAlignment="1" applyBorder="1" applyFont="1" applyNumberFormat="1">
      <alignment horizontal="center"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18" fillId="0" fontId="15" numFmtId="164" xfId="0" applyAlignment="1" applyBorder="1" applyFont="1" applyNumberFormat="1">
      <alignment horizontal="center" shrinkToFit="0" vertical="center" wrapText="1"/>
    </xf>
    <xf borderId="22" fillId="0" fontId="12" numFmtId="168" xfId="0" applyAlignment="1" applyBorder="1" applyFont="1" applyNumberFormat="1">
      <alignment horizontal="center" readingOrder="0" shrinkToFit="0" vertical="center" wrapText="1"/>
    </xf>
    <xf borderId="29" fillId="0" fontId="12" numFmtId="0" xfId="0" applyAlignment="1" applyBorder="1" applyFont="1">
      <alignment horizontal="center" shrinkToFit="0" vertical="center" wrapText="1"/>
    </xf>
    <xf borderId="26" fillId="0" fontId="12" numFmtId="168" xfId="0" applyAlignment="1" applyBorder="1" applyFont="1" applyNumberFormat="1">
      <alignment horizontal="center" readingOrder="0" shrinkToFit="0" vertical="center" wrapText="1"/>
    </xf>
    <xf borderId="21" fillId="0" fontId="15" numFmtId="164" xfId="0" applyAlignment="1" applyBorder="1" applyFont="1" applyNumberFormat="1">
      <alignment horizontal="center" shrinkToFit="0" vertical="center" wrapText="1"/>
    </xf>
    <xf borderId="27" fillId="0" fontId="12" numFmtId="168" xfId="0" applyAlignment="1" applyBorder="1" applyFont="1" applyNumberFormat="1">
      <alignment horizontal="center" readingOrder="0" shrinkToFit="0" vertical="center" wrapText="1"/>
    </xf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0" fillId="0" fontId="3" numFmtId="0" xfId="0" applyFont="1"/>
    <xf borderId="1" fillId="0" fontId="13" numFmtId="0" xfId="0" applyAlignment="1" applyBorder="1" applyFont="1">
      <alignment horizontal="center" shrinkToFit="0" vertical="center" wrapText="1"/>
    </xf>
    <xf borderId="2" fillId="0" fontId="13" numFmtId="0" xfId="0" applyAlignment="1" applyBorder="1" applyFont="1">
      <alignment horizontal="center" shrinkToFit="0" vertical="center" wrapText="1"/>
    </xf>
    <xf borderId="2" fillId="0" fontId="13" numFmtId="166" xfId="0" applyAlignment="1" applyBorder="1" applyFont="1" applyNumberFormat="1">
      <alignment horizontal="center" shrinkToFit="0" vertical="center" wrapText="1"/>
    </xf>
    <xf borderId="3" fillId="0" fontId="14" numFmtId="0" xfId="0" applyAlignment="1" applyBorder="1" applyFont="1">
      <alignment horizontal="center" shrinkToFit="0" vertical="center" wrapText="1"/>
    </xf>
    <xf borderId="35" fillId="0" fontId="12" numFmtId="0" xfId="0" applyAlignment="1" applyBorder="1" applyFont="1">
      <alignment horizontal="center" shrinkToFit="0" vertical="center" wrapText="1"/>
    </xf>
    <xf borderId="36" fillId="0" fontId="12" numFmtId="165" xfId="0" applyAlignment="1" applyBorder="1" applyFont="1" applyNumberFormat="1">
      <alignment horizontal="center" shrinkToFit="0" vertical="center" wrapText="1"/>
    </xf>
    <xf borderId="37" fillId="0" fontId="6" numFmtId="167" xfId="0" applyAlignment="1" applyBorder="1" applyFont="1" applyNumberFormat="1">
      <alignment horizontal="center" readingOrder="0" shrinkToFit="0" vertical="center" wrapText="1"/>
    </xf>
    <xf borderId="37" fillId="0" fontId="3" numFmtId="167" xfId="0" applyAlignment="1" applyBorder="1" applyFont="1" applyNumberFormat="1">
      <alignment horizontal="center" shrinkToFit="0" vertical="center" wrapText="1"/>
    </xf>
    <xf borderId="1" fillId="0" fontId="12" numFmtId="168" xfId="0" applyAlignment="1" applyBorder="1" applyFont="1" applyNumberFormat="1">
      <alignment horizontal="center" shrinkToFit="0" vertical="center" wrapText="1"/>
    </xf>
    <xf borderId="36" fillId="0" fontId="15" numFmtId="164" xfId="0" applyAlignment="1" applyBorder="1" applyFont="1" applyNumberFormat="1">
      <alignment horizontal="center" shrinkToFit="0" vertical="center" wrapText="1"/>
    </xf>
    <xf borderId="35" fillId="0" fontId="12" numFmtId="168" xfId="0" applyAlignment="1" applyBorder="1" applyFont="1" applyNumberFormat="1">
      <alignment horizontal="center" readingOrder="0" shrinkToFit="0" vertical="center" wrapText="1"/>
    </xf>
    <xf borderId="35" fillId="0" fontId="12" numFmtId="168" xfId="0" applyAlignment="1" applyBorder="1" applyFont="1" applyNumberFormat="1">
      <alignment horizontal="center" shrinkToFit="0" vertical="center" wrapText="1"/>
    </xf>
    <xf borderId="0" fillId="0" fontId="15" numFmtId="0" xfId="0" applyFont="1"/>
    <xf borderId="0" fillId="0" fontId="17" numFmtId="10" xfId="0" applyFont="1" applyNumberFormat="1"/>
    <xf borderId="0" fillId="0" fontId="3" numFmtId="164" xfId="0" applyFont="1" applyNumberFormat="1"/>
    <xf borderId="5" fillId="0" fontId="14" numFmtId="0" xfId="0" applyAlignment="1" applyBorder="1" applyFont="1">
      <alignment horizontal="center" shrinkToFit="0" vertical="center" wrapText="1"/>
    </xf>
    <xf borderId="0" fillId="8" fontId="17" numFmtId="0" xfId="0" applyFont="1"/>
    <xf borderId="29" fillId="0" fontId="12" numFmtId="49" xfId="0" applyAlignment="1" applyBorder="1" applyFont="1" applyNumberFormat="1">
      <alignment horizontal="center" shrinkToFit="0" vertical="center" wrapText="1"/>
    </xf>
    <xf borderId="30" fillId="8" fontId="15" numFmtId="164" xfId="0" applyAlignment="1" applyBorder="1" applyFont="1" applyNumberFormat="1">
      <alignment horizontal="center" shrinkToFit="0" vertical="center" wrapText="1"/>
    </xf>
    <xf borderId="21" fillId="8" fontId="12" numFmtId="165" xfId="0" applyAlignment="1" applyBorder="1" applyFont="1" applyNumberFormat="1">
      <alignment horizontal="center" shrinkToFit="0" vertical="center" wrapText="1"/>
    </xf>
    <xf borderId="26" fillId="8" fontId="12" numFmtId="168" xfId="0" applyAlignment="1" applyBorder="1" applyFont="1" applyNumberFormat="1">
      <alignment horizontal="center" readingOrder="0" shrinkToFit="0" vertical="center" wrapText="1"/>
    </xf>
    <xf borderId="27" fillId="8" fontId="12" numFmtId="168" xfId="0" applyAlignment="1" applyBorder="1" applyFont="1" applyNumberFormat="1">
      <alignment horizontal="center" readingOrder="0" shrinkToFit="0" vertical="center" wrapText="1"/>
    </xf>
    <xf borderId="1" fillId="8" fontId="12" numFmtId="168" xfId="0" applyAlignment="1" applyBorder="1" applyFont="1" applyNumberFormat="1">
      <alignment horizontal="center" shrinkToFit="0" vertical="center" wrapText="1"/>
    </xf>
    <xf borderId="36" fillId="8" fontId="15" numFmtId="164" xfId="0" applyAlignment="1" applyBorder="1" applyFont="1" applyNumberFormat="1">
      <alignment horizontal="center" shrinkToFit="0" vertical="center" wrapText="1"/>
    </xf>
    <xf borderId="35" fillId="8" fontId="12" numFmtId="168" xfId="0" applyAlignment="1" applyBorder="1" applyFont="1" applyNumberFormat="1">
      <alignment horizontal="center" readingOrder="0" shrinkToFit="0" vertical="center" wrapText="1"/>
    </xf>
    <xf borderId="0" fillId="0" fontId="9" numFmtId="0" xfId="0" applyAlignment="1" applyFont="1">
      <alignment shrinkToFit="0" vertical="bottom" wrapText="0"/>
    </xf>
    <xf borderId="8" fillId="0" fontId="18" numFmtId="0" xfId="0" applyAlignment="1" applyBorder="1" applyFont="1">
      <alignment horizontal="center" shrinkToFit="0" vertical="center" wrapText="1"/>
    </xf>
    <xf borderId="8" fillId="8" fontId="6" numFmtId="167" xfId="0" applyAlignment="1" applyBorder="1" applyFont="1" applyNumberFormat="1">
      <alignment horizontal="center" readingOrder="0" shrinkToFit="0" vertical="center" wrapText="1"/>
    </xf>
    <xf borderId="29" fillId="0" fontId="18" numFmtId="0" xfId="0" applyAlignment="1" applyBorder="1" applyFont="1">
      <alignment horizontal="center" shrinkToFit="0" vertical="center" wrapText="1"/>
    </xf>
    <xf borderId="29" fillId="8" fontId="6" numFmtId="167" xfId="0" applyAlignment="1" applyBorder="1" applyFont="1" applyNumberFormat="1">
      <alignment horizontal="center" readingOrder="0" shrinkToFit="0" vertical="center" wrapText="1"/>
    </xf>
    <xf borderId="38" fillId="0" fontId="18" numFmtId="0" xfId="0" applyAlignment="1" applyBorder="1" applyFont="1">
      <alignment horizontal="center" shrinkToFit="0" vertical="center" wrapText="1"/>
    </xf>
    <xf borderId="39" fillId="0" fontId="12" numFmtId="165" xfId="0" applyAlignment="1" applyBorder="1" applyFont="1" applyNumberFormat="1">
      <alignment horizontal="center" shrinkToFit="0" vertical="center" wrapText="1"/>
    </xf>
    <xf borderId="40" fillId="0" fontId="18" numFmtId="0" xfId="0" applyAlignment="1" applyBorder="1" applyFont="1">
      <alignment horizontal="center" shrinkToFit="0" vertical="center" wrapText="1"/>
    </xf>
    <xf borderId="38" fillId="8" fontId="6" numFmtId="167" xfId="0" applyAlignment="1" applyBorder="1" applyFont="1" applyNumberFormat="1">
      <alignment horizontal="center" readingOrder="0" shrinkToFit="0" vertical="center" wrapText="1"/>
    </xf>
    <xf borderId="41" fillId="8" fontId="3" numFmtId="167" xfId="0" applyAlignment="1" applyBorder="1" applyFont="1" applyNumberFormat="1">
      <alignment horizontal="center" shrinkToFit="0" vertical="center" wrapText="1"/>
    </xf>
    <xf borderId="14" fillId="8" fontId="19" numFmtId="164" xfId="0" applyAlignment="1" applyBorder="1" applyFont="1" applyNumberFormat="1">
      <alignment horizontal="center" shrinkToFit="0" vertical="center" wrapText="1"/>
    </xf>
    <xf borderId="21" fillId="8" fontId="19" numFmtId="164" xfId="0" applyAlignment="1" applyBorder="1" applyFont="1" applyNumberFormat="1">
      <alignment horizontal="center" shrinkToFit="0" vertical="center" wrapText="1"/>
    </xf>
    <xf borderId="4" fillId="0" fontId="20" numFmtId="0" xfId="0" applyAlignment="1" applyBorder="1" applyFont="1">
      <alignment horizontal="center" shrinkToFit="0" vertical="center" wrapText="1"/>
    </xf>
    <xf borderId="5" fillId="0" fontId="20" numFmtId="0" xfId="0" applyAlignment="1" applyBorder="1" applyFont="1">
      <alignment horizontal="center" shrinkToFit="0" vertical="center" wrapText="1"/>
    </xf>
    <xf borderId="5" fillId="0" fontId="20" numFmtId="166" xfId="0" applyAlignment="1" applyBorder="1" applyFont="1" applyNumberFormat="1">
      <alignment horizontal="center" shrinkToFit="0" vertical="center" wrapText="1"/>
    </xf>
    <xf borderId="6" fillId="0" fontId="21" numFmtId="0" xfId="0" applyAlignment="1" applyBorder="1" applyFont="1">
      <alignment horizontal="center" shrinkToFit="0" vertical="center" wrapText="1"/>
    </xf>
    <xf borderId="38" fillId="0" fontId="12" numFmtId="0" xfId="0" applyAlignment="1" applyBorder="1" applyFont="1">
      <alignment horizontal="center" shrinkToFit="0" vertical="center" wrapText="1"/>
    </xf>
    <xf borderId="40" fillId="0" fontId="12" numFmtId="0" xfId="0" applyAlignment="1" applyBorder="1" applyFont="1">
      <alignment horizontal="center" shrinkToFit="0" vertical="center" wrapText="1"/>
    </xf>
    <xf borderId="40" fillId="8" fontId="6" numFmtId="167" xfId="0" applyAlignment="1" applyBorder="1" applyFont="1" applyNumberFormat="1">
      <alignment horizontal="center" readingOrder="0" shrinkToFit="0" vertical="center" wrapText="1"/>
    </xf>
    <xf borderId="13" fillId="8" fontId="12" numFmtId="168" xfId="0" applyAlignment="1" applyBorder="1" applyFont="1" applyNumberFormat="1">
      <alignment horizontal="center" shrinkToFit="0" vertical="center" wrapText="1"/>
    </xf>
    <xf borderId="14" fillId="8" fontId="15" numFmtId="164" xfId="0" applyAlignment="1" applyBorder="1" applyFont="1" applyNumberFormat="1">
      <alignment horizontal="center" shrinkToFit="0" vertical="center" wrapText="1"/>
    </xf>
    <xf borderId="13" fillId="8" fontId="12" numFmtId="168" xfId="0" applyAlignment="1" applyBorder="1" applyFont="1" applyNumberFormat="1">
      <alignment horizontal="center" readingOrder="0" shrinkToFit="0" vertical="center" wrapText="1"/>
    </xf>
    <xf borderId="42" fillId="8" fontId="12" numFmtId="168" xfId="0" applyAlignment="1" applyBorder="1" applyFont="1" applyNumberFormat="1">
      <alignment horizontal="center" readingOrder="0" shrinkToFit="0" vertical="center" wrapText="1"/>
    </xf>
    <xf borderId="42" fillId="8" fontId="12" numFmtId="168" xfId="0" applyAlignment="1" applyBorder="1" applyFont="1" applyNumberFormat="1">
      <alignment horizontal="center" shrinkToFit="0" vertical="center" wrapText="1"/>
    </xf>
    <xf borderId="43" fillId="7" fontId="12" numFmtId="164" xfId="0" applyAlignment="1" applyBorder="1" applyFont="1" applyNumberFormat="1">
      <alignment horizontal="center" shrinkToFit="0" vertical="center" wrapText="1"/>
    </xf>
    <xf borderId="5" fillId="0" fontId="15" numFmtId="0" xfId="0" applyAlignment="1" applyBorder="1" applyFont="1">
      <alignment horizontal="center" shrinkToFit="0" vertical="center" wrapText="1"/>
    </xf>
    <xf borderId="6" fillId="0" fontId="14" numFmtId="166" xfId="0" applyAlignment="1" applyBorder="1" applyFont="1" applyNumberFormat="1">
      <alignment horizontal="center" shrinkToFit="0" vertical="center" wrapText="1"/>
    </xf>
    <xf borderId="8" fillId="0" fontId="6" numFmtId="169" xfId="0" applyAlignment="1" applyBorder="1" applyFont="1" applyNumberFormat="1">
      <alignment horizontal="center" readingOrder="0" shrinkToFit="0" vertical="center" wrapText="1"/>
    </xf>
    <xf borderId="18" fillId="0" fontId="3" numFmtId="169" xfId="0" applyAlignment="1" applyBorder="1" applyFont="1" applyNumberFormat="1">
      <alignment horizontal="center" shrinkToFit="0" vertical="center" wrapText="1"/>
    </xf>
    <xf borderId="1" fillId="0" fontId="12" numFmtId="169" xfId="0" applyAlignment="1" applyBorder="1" applyFont="1" applyNumberFormat="1">
      <alignment horizontal="center" shrinkToFit="0" vertical="center" wrapText="1"/>
    </xf>
    <xf borderId="18" fillId="0" fontId="15" numFmtId="169" xfId="0" applyAlignment="1" applyBorder="1" applyFont="1" applyNumberFormat="1">
      <alignment horizontal="center" shrinkToFit="0" vertical="center" wrapText="1"/>
    </xf>
    <xf borderId="35" fillId="0" fontId="12" numFmtId="164" xfId="0" applyAlignment="1" applyBorder="1" applyFont="1" applyNumberFormat="1">
      <alignment horizontal="center" readingOrder="0" shrinkToFit="0" vertical="center" wrapText="1"/>
    </xf>
    <xf borderId="4" fillId="0" fontId="13" numFmtId="0" xfId="0" applyAlignment="1" applyBorder="1" applyFont="1">
      <alignment horizontal="center" readingOrder="0" shrinkToFit="0" vertical="center" wrapText="1"/>
    </xf>
    <xf borderId="35" fillId="8" fontId="12" numFmtId="164" xfId="0" applyAlignment="1" applyBorder="1" applyFont="1" applyNumberFormat="1">
      <alignment horizontal="center" readingOrder="0" shrinkToFit="0" vertical="center" wrapText="1"/>
    </xf>
    <xf borderId="2" fillId="0" fontId="14" numFmtId="166" xfId="0" applyAlignment="1" applyBorder="1" applyFont="1" applyNumberFormat="1">
      <alignment horizontal="center" shrinkToFit="0" vertical="center" wrapText="1"/>
    </xf>
    <xf borderId="1" fillId="0" fontId="12" numFmtId="0" xfId="0" applyAlignment="1" applyBorder="1" applyFont="1">
      <alignment horizontal="center" shrinkToFit="0" vertical="center" wrapText="1"/>
    </xf>
    <xf borderId="1" fillId="0" fontId="6" numFmtId="169" xfId="0" applyAlignment="1" applyBorder="1" applyFont="1" applyNumberFormat="1">
      <alignment horizontal="center" readingOrder="0" shrinkToFit="0" vertical="center" wrapText="1"/>
    </xf>
    <xf borderId="4" fillId="0" fontId="12" numFmtId="0" xfId="0" applyAlignment="1" applyBorder="1" applyFont="1">
      <alignment horizontal="center" shrinkToFit="0" vertical="center" wrapText="1"/>
    </xf>
    <xf borderId="44" fillId="0" fontId="12" numFmtId="165" xfId="0" applyAlignment="1" applyBorder="1" applyFont="1" applyNumberFormat="1">
      <alignment horizontal="center" shrinkToFit="0" vertical="center" wrapText="1"/>
    </xf>
    <xf borderId="4" fillId="0" fontId="6" numFmtId="169" xfId="0" applyAlignment="1" applyBorder="1" applyFont="1" applyNumberFormat="1">
      <alignment horizontal="center" readingOrder="0" shrinkToFit="0" vertical="center" wrapText="1"/>
    </xf>
    <xf borderId="22" fillId="0" fontId="12" numFmtId="0" xfId="0" applyAlignment="1" applyBorder="1" applyFont="1">
      <alignment horizontal="center" shrinkToFit="0" vertical="center" wrapText="1"/>
    </xf>
    <xf borderId="22" fillId="0" fontId="6" numFmtId="169" xfId="0" applyAlignment="1" applyBorder="1" applyFont="1" applyNumberFormat="1">
      <alignment horizontal="center" readingOrder="0" shrinkToFit="0" vertical="center" wrapText="1"/>
    </xf>
    <xf borderId="22" fillId="9" fontId="6" numFmtId="170" xfId="0" applyAlignment="1" applyBorder="1" applyFill="1" applyFont="1" applyNumberFormat="1">
      <alignment horizontal="center" readingOrder="0" shrinkToFit="0" vertical="center" wrapText="1"/>
    </xf>
    <xf borderId="22" fillId="0" fontId="6" numFmtId="170" xfId="0" applyAlignment="1" applyBorder="1" applyFont="1" applyNumberFormat="1">
      <alignment horizontal="center" readingOrder="0" shrinkToFit="0" vertical="center" wrapText="1"/>
    </xf>
    <xf borderId="42" fillId="0" fontId="12" numFmtId="0" xfId="0" applyAlignment="1" applyBorder="1" applyFont="1">
      <alignment horizontal="center" shrinkToFit="0" vertical="center" wrapText="1"/>
    </xf>
    <xf borderId="42" fillId="0" fontId="6" numFmtId="169" xfId="0" applyAlignment="1" applyBorder="1" applyFont="1" applyNumberFormat="1">
      <alignment horizontal="center" readingOrder="0" shrinkToFit="0" vertical="center" wrapText="1"/>
    </xf>
    <xf borderId="14" fillId="0" fontId="3" numFmtId="169" xfId="0" applyAlignment="1" applyBorder="1" applyFont="1" applyNumberFormat="1">
      <alignment horizontal="center" shrinkToFit="0" vertical="center" wrapText="1"/>
    </xf>
    <xf borderId="42" fillId="9" fontId="6" numFmtId="170" xfId="0" applyAlignment="1" applyBorder="1" applyFont="1" applyNumberFormat="1">
      <alignment horizontal="center" readingOrder="0" shrinkToFit="0" vertical="center" wrapText="1"/>
    </xf>
    <xf borderId="42" fillId="0" fontId="6" numFmtId="170" xfId="0" applyAlignment="1" applyBorder="1" applyFont="1" applyNumberFormat="1">
      <alignment horizontal="center" readingOrder="0" shrinkToFit="0" vertical="center" wrapText="1"/>
    </xf>
    <xf borderId="42" fillId="0" fontId="12" numFmtId="169" xfId="0" applyAlignment="1" applyBorder="1" applyFont="1" applyNumberFormat="1">
      <alignment horizontal="center" readingOrder="0" shrinkToFit="0" vertical="center" wrapText="1"/>
    </xf>
    <xf borderId="14" fillId="0" fontId="15" numFmtId="169" xfId="0" applyAlignment="1" applyBorder="1" applyFont="1" applyNumberFormat="1">
      <alignment horizontal="center" shrinkToFit="0" vertical="center" wrapText="1"/>
    </xf>
    <xf borderId="1" fillId="0" fontId="13" numFmtId="0" xfId="0" applyAlignment="1" applyBorder="1" applyFont="1">
      <alignment horizontal="center" readingOrder="0" shrinkToFit="0" vertical="center" wrapText="1"/>
    </xf>
    <xf borderId="3" fillId="0" fontId="14" numFmtId="166" xfId="0" applyAlignment="1" applyBorder="1" applyFont="1" applyNumberFormat="1">
      <alignment horizontal="center" shrinkToFit="0" vertical="center" wrapText="1"/>
    </xf>
    <xf borderId="1" fillId="10" fontId="12" numFmtId="0" xfId="0" applyAlignment="1" applyBorder="1" applyFill="1" applyFont="1">
      <alignment horizontal="center" readingOrder="0" shrinkToFit="0" vertical="center" wrapText="1"/>
    </xf>
    <xf borderId="36" fillId="0" fontId="12" numFmtId="165" xfId="0" applyAlignment="1" applyBorder="1" applyFont="1" applyNumberFormat="1">
      <alignment horizontal="center" readingOrder="0" shrinkToFit="0" vertical="center" wrapText="1"/>
    </xf>
    <xf borderId="36" fillId="0" fontId="3" numFmtId="169" xfId="0" applyAlignment="1" applyBorder="1" applyFont="1" applyNumberFormat="1">
      <alignment horizontal="center" shrinkToFit="0" vertical="center" wrapText="1"/>
    </xf>
    <xf borderId="35" fillId="9" fontId="12" numFmtId="168" xfId="0" applyAlignment="1" applyBorder="1" applyFont="1" applyNumberFormat="1">
      <alignment horizontal="center" shrinkToFit="0" vertical="center" wrapText="1"/>
    </xf>
    <xf borderId="36" fillId="9" fontId="15" numFmtId="169" xfId="0" applyAlignment="1" applyBorder="1" applyFont="1" applyNumberFormat="1">
      <alignment horizontal="center" shrinkToFit="0" vertical="center" wrapText="1"/>
    </xf>
    <xf borderId="36" fillId="9" fontId="15" numFmtId="164" xfId="0" applyAlignment="1" applyBorder="1" applyFont="1" applyNumberFormat="1">
      <alignment horizontal="center" shrinkToFit="0" vertical="center" wrapText="1"/>
    </xf>
    <xf borderId="35" fillId="9" fontId="12" numFmtId="168" xfId="0" applyAlignment="1" applyBorder="1" applyFont="1" applyNumberFormat="1">
      <alignment horizontal="center" readingOrder="0" shrinkToFit="0" vertical="center" wrapText="1"/>
    </xf>
    <xf borderId="35" fillId="9" fontId="12" numFmtId="164" xfId="0" applyAlignment="1" applyBorder="1" applyFont="1" applyNumberFormat="1">
      <alignment horizontal="center" readingOrder="0" shrinkToFit="0" vertical="center" wrapText="1"/>
    </xf>
    <xf borderId="0" fillId="0" fontId="3" numFmtId="0" xfId="0" applyAlignment="1" applyFont="1">
      <alignment readingOrder="0"/>
    </xf>
    <xf borderId="3" fillId="0" fontId="14" numFmtId="166" xfId="0" applyAlignment="1" applyBorder="1" applyFont="1" applyNumberFormat="1">
      <alignment horizontal="center" readingOrder="0" shrinkToFit="0" vertical="center" wrapText="1"/>
    </xf>
    <xf borderId="36" fillId="9" fontId="15" numFmtId="164" xfId="0" applyAlignment="1" applyBorder="1" applyFont="1" applyNumberFormat="1">
      <alignment horizontal="center" readingOrder="0" shrinkToFit="0" vertical="center" wrapText="1"/>
    </xf>
    <xf borderId="0" fillId="0" fontId="9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readingOrder="0"/>
    </xf>
    <xf borderId="0" fillId="0" fontId="10" numFmtId="0" xfId="0" applyAlignment="1" applyFont="1">
      <alignment shrinkToFit="0" vertical="bottom" wrapText="0"/>
    </xf>
    <xf borderId="0" fillId="7" fontId="4" numFmtId="0" xfId="0" applyAlignment="1" applyFont="1">
      <alignment horizontal="center" shrinkToFit="0" vertical="center" wrapText="1"/>
    </xf>
    <xf borderId="0" fillId="7" fontId="12" numFmtId="164" xfId="0" applyAlignment="1" applyFont="1" applyNumberFormat="1">
      <alignment horizontal="center" shrinkToFit="0" vertical="center" wrapText="1"/>
    </xf>
    <xf borderId="19" fillId="8" fontId="6" numFmtId="167" xfId="0" applyAlignment="1" applyBorder="1" applyFont="1" applyNumberFormat="1">
      <alignment horizontal="center" shrinkToFit="0" vertical="center" wrapText="1"/>
    </xf>
    <xf borderId="0" fillId="0" fontId="15" numFmtId="164" xfId="0" applyAlignment="1" applyFont="1" applyNumberFormat="1">
      <alignment horizontal="center" shrinkToFit="0" vertical="center" wrapText="1"/>
    </xf>
    <xf borderId="25" fillId="0" fontId="6" numFmtId="167" xfId="0" applyAlignment="1" applyBorder="1" applyFont="1" applyNumberFormat="1">
      <alignment horizontal="center" shrinkToFit="0" vertical="center" wrapText="1"/>
    </xf>
    <xf borderId="22" fillId="0" fontId="12" numFmtId="168" xfId="0" applyAlignment="1" applyBorder="1" applyFont="1" applyNumberFormat="1">
      <alignment horizontal="center" shrinkToFit="0" vertical="center" wrapText="1"/>
    </xf>
    <xf borderId="26" fillId="0" fontId="12" numFmtId="168" xfId="0" applyAlignment="1" applyBorder="1" applyFont="1" applyNumberFormat="1">
      <alignment horizontal="center" shrinkToFit="0" vertical="center" wrapText="1"/>
    </xf>
    <xf borderId="27" fillId="0" fontId="12" numFmtId="168" xfId="0" applyAlignment="1" applyBorder="1" applyFont="1" applyNumberFormat="1">
      <alignment horizontal="center" shrinkToFit="0" vertical="center" wrapText="1"/>
    </xf>
    <xf borderId="20" fillId="11" fontId="12" numFmtId="168" xfId="0" applyAlignment="1" applyBorder="1" applyFill="1" applyFont="1" applyNumberFormat="1">
      <alignment horizontal="center" shrinkToFit="0" vertical="center" wrapText="1"/>
    </xf>
    <xf borderId="18" fillId="11" fontId="15" numFmtId="164" xfId="0" applyAlignment="1" applyBorder="1" applyFont="1" applyNumberFormat="1">
      <alignment horizontal="center" shrinkToFit="0" vertical="center" wrapText="1"/>
    </xf>
    <xf borderId="20" fillId="11" fontId="12" numFmtId="168" xfId="0" applyAlignment="1" applyBorder="1" applyFont="1" applyNumberFormat="1">
      <alignment horizontal="center" readingOrder="0" shrinkToFit="0" vertical="center" wrapText="1"/>
    </xf>
    <xf borderId="26" fillId="11" fontId="12" numFmtId="168" xfId="0" applyAlignment="1" applyBorder="1" applyFont="1" applyNumberFormat="1">
      <alignment horizontal="center" shrinkToFit="0" vertical="center" wrapText="1"/>
    </xf>
    <xf borderId="21" fillId="11" fontId="15" numFmtId="164" xfId="0" applyAlignment="1" applyBorder="1" applyFont="1" applyNumberFormat="1">
      <alignment horizontal="center" shrinkToFit="0" vertical="center" wrapText="1"/>
    </xf>
    <xf borderId="27" fillId="11" fontId="12" numFmtId="168" xfId="0" applyAlignment="1" applyBorder="1" applyFont="1" applyNumberFormat="1">
      <alignment horizontal="center" shrinkToFit="0" vertical="center" wrapText="1"/>
    </xf>
    <xf borderId="30" fillId="11" fontId="15" numFmtId="164" xfId="0" applyAlignment="1" applyBorder="1" applyFont="1" applyNumberFormat="1">
      <alignment horizontal="center" shrinkToFit="0" vertical="center" wrapText="1"/>
    </xf>
    <xf borderId="26" fillId="11" fontId="12" numFmtId="168" xfId="0" applyAlignment="1" applyBorder="1" applyFont="1" applyNumberFormat="1">
      <alignment horizontal="center" readingOrder="0" shrinkToFit="0" vertical="center" wrapText="1"/>
    </xf>
    <xf borderId="27" fillId="11" fontId="12" numFmtId="168" xfId="0" applyAlignment="1" applyBorder="1" applyFont="1" applyNumberFormat="1">
      <alignment horizontal="center" readingOrder="0" shrinkToFit="0" vertical="center" wrapText="1"/>
    </xf>
    <xf borderId="1" fillId="11" fontId="12" numFmtId="168" xfId="0" applyAlignment="1" applyBorder="1" applyFont="1" applyNumberFormat="1">
      <alignment horizontal="center" shrinkToFit="0" vertical="center" wrapText="1"/>
    </xf>
    <xf borderId="36" fillId="11" fontId="15" numFmtId="164" xfId="0" applyAlignment="1" applyBorder="1" applyFont="1" applyNumberFormat="1">
      <alignment horizontal="center" shrinkToFit="0" vertical="center" wrapText="1"/>
    </xf>
    <xf borderId="35" fillId="11" fontId="12" numFmtId="168" xfId="0" applyAlignment="1" applyBorder="1" applyFont="1" applyNumberFormat="1">
      <alignment horizontal="center" readingOrder="0" shrinkToFit="0" vertical="center" wrapText="1"/>
    </xf>
    <xf borderId="8" fillId="8" fontId="6" numFmtId="167" xfId="0" applyAlignment="1" applyBorder="1" applyFont="1" applyNumberFormat="1">
      <alignment horizontal="center" shrinkToFit="0" vertical="center" wrapText="1"/>
    </xf>
    <xf borderId="22" fillId="11" fontId="12" numFmtId="168" xfId="0" applyAlignment="1" applyBorder="1" applyFont="1" applyNumberFormat="1">
      <alignment horizontal="center" shrinkToFit="0" vertical="center" wrapText="1"/>
    </xf>
    <xf borderId="22" fillId="11" fontId="12" numFmtId="168" xfId="0" applyAlignment="1" applyBorder="1" applyFont="1" applyNumberFormat="1">
      <alignment horizontal="center" readingOrder="0" shrinkToFit="0" vertical="center" wrapText="1"/>
    </xf>
    <xf borderId="0" fillId="11" fontId="15" numFmtId="164" xfId="0" applyAlignment="1" applyFont="1" applyNumberFormat="1">
      <alignment horizontal="center" shrinkToFit="0" vertical="center" wrapText="1"/>
    </xf>
    <xf borderId="29" fillId="8" fontId="6" numFmtId="167" xfId="0" applyAlignment="1" applyBorder="1" applyFont="1" applyNumberFormat="1">
      <alignment horizontal="center" shrinkToFit="0" vertical="center" wrapText="1"/>
    </xf>
    <xf borderId="38" fillId="8" fontId="6" numFmtId="167" xfId="0" applyAlignment="1" applyBorder="1" applyFont="1" applyNumberFormat="1">
      <alignment horizontal="center" shrinkToFit="0" vertical="center" wrapText="1"/>
    </xf>
    <xf borderId="14" fillId="11" fontId="19" numFmtId="164" xfId="0" applyAlignment="1" applyBorder="1" applyFont="1" applyNumberFormat="1">
      <alignment horizontal="center" shrinkToFit="0" vertical="center" wrapText="1"/>
    </xf>
    <xf borderId="21" fillId="11" fontId="19" numFmtId="164" xfId="0" applyAlignment="1" applyBorder="1" applyFont="1" applyNumberFormat="1">
      <alignment horizontal="center" shrinkToFit="0" vertical="center" wrapText="1"/>
    </xf>
    <xf borderId="0" fillId="8" fontId="15" numFmtId="164" xfId="0" applyAlignment="1" applyFont="1" applyNumberFormat="1">
      <alignment horizontal="center" shrinkToFit="0" vertical="center" wrapText="1"/>
    </xf>
    <xf borderId="40" fillId="8" fontId="6" numFmtId="167" xfId="0" applyAlignment="1" applyBorder="1" applyFont="1" applyNumberFormat="1">
      <alignment horizontal="center" shrinkToFit="0" vertical="center" wrapText="1"/>
    </xf>
    <xf borderId="35" fillId="0" fontId="12" numFmtId="164" xfId="0" applyAlignment="1" applyBorder="1" applyFont="1" applyNumberFormat="1">
      <alignment horizontal="center" shrinkToFit="0" vertical="center" wrapText="1"/>
    </xf>
    <xf borderId="35" fillId="8" fontId="12" numFmtId="164" xfId="0" applyAlignment="1" applyBorder="1" applyFont="1" applyNumberFormat="1">
      <alignment horizontal="center" shrinkToFit="0" vertical="center" wrapText="1"/>
    </xf>
    <xf borderId="35" fillId="8" fontId="12" numFmtId="168" xfId="0" applyAlignment="1" applyBorder="1" applyFont="1" applyNumberFormat="1">
      <alignment horizontal="center" shrinkToFit="0" vertical="center" wrapText="1"/>
    </xf>
    <xf borderId="5" fillId="0" fontId="14" numFmtId="166" xfId="0" applyAlignment="1" applyBorder="1" applyFont="1" applyNumberFormat="1">
      <alignment horizontal="center" shrinkToFit="0" vertical="center" wrapText="1"/>
    </xf>
    <xf borderId="8" fillId="11" fontId="12" numFmtId="169" xfId="0" applyAlignment="1" applyBorder="1" applyFont="1" applyNumberFormat="1">
      <alignment horizontal="center" readingOrder="0" shrinkToFit="0" vertical="center" wrapText="1"/>
    </xf>
    <xf borderId="38" fillId="11" fontId="12" numFmtId="169" xfId="0" applyAlignment="1" applyBorder="1" applyFont="1" applyNumberFormat="1">
      <alignment horizontal="center" readingOrder="0" shrinkToFit="0" vertical="center" wrapText="1"/>
    </xf>
    <xf borderId="42" fillId="0" fontId="12" numFmtId="168" xfId="0" applyAlignment="1" applyBorder="1" applyFont="1" applyNumberFormat="1">
      <alignment horizontal="center" shrinkToFit="0" vertical="center" wrapText="1"/>
    </xf>
    <xf borderId="14" fillId="0" fontId="15" numFmtId="164" xfId="0" applyAlignment="1" applyBorder="1" applyFont="1" applyNumberFormat="1">
      <alignment horizontal="center" shrinkToFit="0" vertical="center" wrapText="1"/>
    </xf>
    <xf borderId="40" fillId="11" fontId="12" numFmtId="169" xfId="0" applyAlignment="1" applyBorder="1" applyFont="1" applyNumberFormat="1">
      <alignment horizontal="center" readingOrder="0" shrinkToFit="0" vertical="center" wrapText="1"/>
    </xf>
    <xf borderId="1" fillId="11" fontId="12" numFmtId="169" xfId="0" applyAlignment="1" applyBorder="1" applyFont="1" applyNumberFormat="1">
      <alignment horizontal="center" shrinkToFit="0" vertical="center" wrapText="1"/>
    </xf>
    <xf borderId="36" fillId="11" fontId="15" numFmtId="169" xfId="0" applyAlignment="1" applyBorder="1" applyFont="1" applyNumberFormat="1">
      <alignment horizontal="center" shrinkToFit="0" vertical="center" wrapText="1"/>
    </xf>
    <xf borderId="35" fillId="11" fontId="12" numFmtId="164" xfId="0" applyAlignment="1" applyBorder="1" applyFont="1" applyNumberFormat="1">
      <alignment horizontal="center" readingOrder="0" shrinkToFit="0" vertical="center" wrapText="1"/>
    </xf>
    <xf borderId="35" fillId="11" fontId="12" numFmtId="168" xfId="0" applyAlignment="1" applyBorder="1" applyFont="1" applyNumberFormat="1">
      <alignment horizontal="center" shrinkToFit="0" vertical="center" wrapText="1"/>
    </xf>
    <xf borderId="1" fillId="11" fontId="12" numFmtId="169" xfId="0" applyAlignment="1" applyBorder="1" applyFont="1" applyNumberFormat="1">
      <alignment horizontal="center" readingOrder="0" shrinkToFit="0" vertical="center" wrapText="1"/>
    </xf>
    <xf borderId="0" fillId="0" fontId="12" numFmtId="0" xfId="0" applyAlignment="1" applyFont="1">
      <alignment horizontal="center"/>
    </xf>
    <xf borderId="7" fillId="7" fontId="22" numFmtId="0" xfId="0" applyAlignment="1" applyBorder="1" applyFont="1">
      <alignment horizontal="center" readingOrder="0"/>
    </xf>
    <xf borderId="15" fillId="7" fontId="12" numFmtId="0" xfId="0" applyAlignment="1" applyBorder="1" applyFont="1">
      <alignment horizontal="center" readingOrder="0"/>
    </xf>
    <xf borderId="37" fillId="0" fontId="12" numFmtId="1" xfId="0" applyAlignment="1" applyBorder="1" applyFont="1" applyNumberFormat="1">
      <alignment horizontal="center"/>
    </xf>
    <xf borderId="45" fillId="12" fontId="23" numFmtId="0" xfId="0" applyAlignment="1" applyBorder="1" applyFill="1" applyFont="1">
      <alignment horizontal="center" shrinkToFit="0" vertical="center" wrapText="1"/>
    </xf>
    <xf borderId="0" fillId="0" fontId="24" numFmtId="0" xfId="0" applyAlignment="1" applyFont="1">
      <alignment horizontal="center" shrinkToFit="0" vertical="center" wrapText="1"/>
    </xf>
    <xf borderId="45" fillId="0" fontId="24" numFmtId="0" xfId="0" applyAlignment="1" applyBorder="1" applyFont="1">
      <alignment horizontal="center" shrinkToFit="0" vertical="center" wrapText="1"/>
    </xf>
    <xf borderId="45" fillId="0" fontId="24" numFmtId="0" xfId="0" applyAlignment="1" applyBorder="1" applyFont="1">
      <alignment horizontal="left" shrinkToFit="0" vertical="center" wrapText="1"/>
    </xf>
    <xf borderId="45" fillId="0" fontId="24" numFmtId="169" xfId="0" applyAlignment="1" applyBorder="1" applyFont="1" applyNumberFormat="1">
      <alignment horizontal="center" shrinkToFit="0" vertical="center" wrapText="1"/>
    </xf>
    <xf borderId="0" fillId="0" fontId="24" numFmtId="0" xfId="0" applyAlignment="1" applyFont="1">
      <alignment horizontal="left" shrinkToFit="0" vertical="center" wrapText="1"/>
    </xf>
    <xf borderId="45" fillId="13" fontId="23" numFmtId="0" xfId="0" applyAlignment="1" applyBorder="1" applyFill="1" applyFont="1">
      <alignment horizontal="center" shrinkToFit="0" vertical="center" wrapText="1"/>
    </xf>
    <xf borderId="45" fillId="14" fontId="23" numFmtId="0" xfId="0" applyAlignment="1" applyBorder="1" applyFill="1" applyFont="1">
      <alignment horizontal="center" shrinkToFit="0" vertical="center" wrapText="1"/>
    </xf>
    <xf borderId="0" fillId="0" fontId="25" numFmtId="0" xfId="0" applyAlignment="1" applyFont="1">
      <alignment horizontal="left" shrinkToFit="0" vertical="center" wrapText="1"/>
    </xf>
    <xf borderId="45" fillId="15" fontId="23" numFmtId="0" xfId="0" applyAlignment="1" applyBorder="1" applyFill="1" applyFont="1">
      <alignment horizontal="center" shrinkToFit="0" vertical="center" wrapText="1"/>
    </xf>
    <xf borderId="46" fillId="16" fontId="26" numFmtId="0" xfId="0" applyAlignment="1" applyBorder="1" applyFill="1" applyFont="1">
      <alignment horizontal="left" vertical="top"/>
    </xf>
    <xf borderId="45" fillId="16" fontId="26" numFmtId="0" xfId="0" applyAlignment="1" applyBorder="1" applyFont="1">
      <alignment horizontal="left" shrinkToFit="0" vertical="top" wrapText="1"/>
    </xf>
    <xf borderId="0" fillId="8" fontId="26" numFmtId="0" xfId="0" applyAlignment="1" applyFont="1">
      <alignment horizontal="left" vertical="top"/>
    </xf>
    <xf borderId="47" fillId="0" fontId="2" numFmtId="0" xfId="0" applyBorder="1" applyFont="1"/>
    <xf borderId="45" fillId="16" fontId="26" numFmtId="0" xfId="0" applyAlignment="1" applyBorder="1" applyFont="1">
      <alignment horizontal="left" vertical="top"/>
    </xf>
    <xf borderId="45" fillId="0" fontId="24" numFmtId="0" xfId="0" applyAlignment="1" applyBorder="1" applyFont="1">
      <alignment horizontal="left" vertical="top"/>
    </xf>
    <xf borderId="45" fillId="0" fontId="24" numFmtId="0" xfId="0" applyAlignment="1" applyBorder="1" applyFont="1">
      <alignment horizontal="right" shrinkToFit="0" vertical="top" wrapText="0"/>
    </xf>
    <xf borderId="0" fillId="0" fontId="24" numFmtId="0" xfId="0" applyAlignment="1" applyFont="1">
      <alignment horizontal="right" shrinkToFit="0" vertical="top" wrapText="0"/>
    </xf>
    <xf borderId="48" fillId="0" fontId="24" numFmtId="0" xfId="0" applyAlignment="1" applyBorder="1" applyFont="1">
      <alignment horizontal="right" shrinkToFit="0" vertical="top" wrapText="0"/>
    </xf>
    <xf borderId="49" fillId="0" fontId="24" numFmtId="0" xfId="0" applyAlignment="1" applyBorder="1" applyFont="1">
      <alignment horizontal="right" shrinkToFit="0" vertical="top" wrapText="0"/>
    </xf>
    <xf borderId="50" fillId="0" fontId="24" numFmtId="0" xfId="0" applyAlignment="1" applyBorder="1" applyFont="1">
      <alignment horizontal="right" shrinkToFit="0" vertical="top" wrapText="0"/>
    </xf>
    <xf borderId="51" fillId="0" fontId="24" numFmtId="0" xfId="0" applyAlignment="1" applyBorder="1" applyFont="1">
      <alignment horizontal="right" shrinkToFit="0" vertical="top" wrapText="0"/>
    </xf>
    <xf borderId="45" fillId="17" fontId="23" numFmtId="0" xfId="0" applyAlignment="1" applyBorder="1" applyFill="1" applyFont="1">
      <alignment horizontal="center" shrinkToFit="0" vertical="center" wrapText="1"/>
    </xf>
    <xf borderId="0" fillId="0" fontId="24" numFmtId="171" xfId="0" applyAlignment="1" applyFont="1" applyNumberFormat="1">
      <alignment horizontal="center" shrinkToFit="0" vertical="center" wrapText="1"/>
    </xf>
    <xf borderId="52" fillId="0" fontId="24" numFmtId="0" xfId="0" applyAlignment="1" applyBorder="1" applyFont="1">
      <alignment shrinkToFit="0" wrapText="1"/>
    </xf>
    <xf borderId="45" fillId="5" fontId="23" numFmtId="0" xfId="0" applyAlignment="1" applyBorder="1" applyFont="1">
      <alignment horizontal="center" shrinkToFit="0" vertical="center" wrapText="1"/>
    </xf>
    <xf borderId="45" fillId="5" fontId="23" numFmtId="0" xfId="0" applyAlignment="1" applyBorder="1" applyFont="1">
      <alignment horizontal="center" readingOrder="0" shrinkToFit="0" vertical="center" wrapText="1"/>
    </xf>
    <xf borderId="0" fillId="0" fontId="24" numFmtId="172" xfId="0" applyAlignment="1" applyFont="1" applyNumberFormat="1">
      <alignment horizontal="center" readingOrder="0" shrinkToFit="0" vertical="center" wrapText="1"/>
    </xf>
    <xf borderId="45" fillId="0" fontId="24" numFmtId="0" xfId="0" applyAlignment="1" applyBorder="1" applyFont="1">
      <alignment horizontal="left" readingOrder="0" shrinkToFit="0" vertical="center" wrapText="1"/>
    </xf>
    <xf borderId="45" fillId="0" fontId="24" numFmtId="169" xfId="0" applyAlignment="1" applyBorder="1" applyFont="1" applyNumberFormat="1">
      <alignment horizontal="center" readingOrder="0" shrinkToFit="0" vertical="center" wrapText="1"/>
    </xf>
    <xf borderId="0" fillId="0" fontId="24" numFmtId="10" xfId="0" applyAlignment="1" applyFont="1" applyNumberFormat="1">
      <alignment horizontal="center" shrinkToFit="0" vertical="center" wrapText="1"/>
    </xf>
    <xf borderId="45" fillId="18" fontId="23" numFmtId="0" xfId="0" applyAlignment="1" applyBorder="1" applyFill="1" applyFont="1">
      <alignment horizontal="center" shrinkToFit="0" vertical="center" wrapText="1"/>
    </xf>
    <xf borderId="45" fillId="18" fontId="23" numFmtId="0" xfId="0" applyAlignment="1" applyBorder="1" applyFont="1">
      <alignment horizontal="center" readingOrder="0" shrinkToFit="0" vertical="center" wrapText="1"/>
    </xf>
    <xf borderId="0" fillId="6" fontId="23" numFmtId="0" xfId="0" applyAlignment="1" applyFont="1">
      <alignment horizontal="center" readingOrder="0" shrinkToFit="0" vertical="center" wrapText="1"/>
    </xf>
    <xf borderId="46" fillId="6" fontId="27" numFmtId="0" xfId="0" applyAlignment="1" applyBorder="1" applyFont="1">
      <alignment horizontal="center" vertical="top"/>
    </xf>
    <xf borderId="46" fillId="6" fontId="27" numFmtId="0" xfId="0" applyAlignment="1" applyBorder="1" applyFont="1">
      <alignment horizontal="center" readingOrder="0" vertical="top"/>
    </xf>
    <xf borderId="45" fillId="0" fontId="24" numFmtId="0" xfId="0" applyAlignment="1" applyBorder="1" applyFont="1">
      <alignment horizontal="center" readingOrder="0" shrinkToFit="0" vertical="center" wrapText="1"/>
    </xf>
    <xf borderId="45" fillId="0" fontId="24" numFmtId="0" xfId="0" applyAlignment="1" applyBorder="1" applyFont="1">
      <alignment readingOrder="0" vertical="top"/>
    </xf>
    <xf borderId="45" fillId="0" fontId="24" numFmtId="0" xfId="0" applyAlignment="1" applyBorder="1" applyFont="1">
      <alignment horizontal="right" readingOrder="0" vertical="top"/>
    </xf>
    <xf borderId="45" fillId="19" fontId="23" numFmtId="0" xfId="0" applyAlignment="1" applyBorder="1" applyFill="1" applyFont="1">
      <alignment horizontal="center" readingOrder="0" shrinkToFit="0" vertical="center" wrapText="1"/>
    </xf>
    <xf borderId="0" fillId="0" fontId="24" numFmtId="0" xfId="0" applyAlignment="1" applyFont="1">
      <alignment horizontal="center" shrinkToFit="0" vertical="center" wrapText="1"/>
    </xf>
    <xf borderId="45" fillId="0" fontId="24" numFmtId="0" xfId="0" applyAlignment="1" applyBorder="1" applyFont="1">
      <alignment horizontal="center" shrinkToFit="0" vertical="center" wrapText="1"/>
    </xf>
    <xf borderId="45" fillId="20" fontId="24" numFmtId="0" xfId="0" applyAlignment="1" applyBorder="1" applyFill="1" applyFont="1">
      <alignment horizontal="center" readingOrder="0" shrinkToFit="0" vertical="center" wrapText="1"/>
    </xf>
    <xf borderId="0" fillId="0" fontId="24" numFmtId="0" xfId="0" applyAlignment="1" applyFont="1">
      <alignment horizontal="center" readingOrder="0" shrinkToFit="0" vertical="center" wrapText="1"/>
    </xf>
    <xf borderId="45" fillId="0" fontId="24" numFmtId="2" xfId="0" applyAlignment="1" applyBorder="1" applyFont="1" applyNumberFormat="1">
      <alignment horizontal="center" readingOrder="0" shrinkToFit="0" vertical="center" wrapText="1"/>
    </xf>
    <xf borderId="0" fillId="0" fontId="24" numFmtId="0" xfId="0" applyAlignment="1" applyFont="1">
      <alignment horizontal="left" readingOrder="0" shrinkToFit="0" vertical="center" wrapText="1"/>
    </xf>
    <xf borderId="0" fillId="0" fontId="28" numFmtId="0" xfId="0" applyAlignment="1" applyFont="1">
      <alignment readingOrder="0" shrinkToFit="0" wrapText="1"/>
    </xf>
    <xf borderId="0" fillId="0" fontId="24" numFmtId="0" xfId="0" applyAlignment="1" applyFont="1">
      <alignment horizontal="left" shrinkToFit="0" vertical="center" wrapText="1"/>
    </xf>
    <xf borderId="20" fillId="10" fontId="12" numFmtId="168" xfId="0" applyAlignment="1" applyBorder="1" applyFont="1" applyNumberFormat="1">
      <alignment horizontal="center" shrinkToFit="0" vertical="center" wrapText="1"/>
    </xf>
    <xf borderId="18" fillId="10" fontId="15" numFmtId="164" xfId="0" applyAlignment="1" applyBorder="1" applyFont="1" applyNumberFormat="1">
      <alignment horizontal="center" shrinkToFit="0" vertical="center" wrapText="1"/>
    </xf>
    <xf borderId="22" fillId="10" fontId="12" numFmtId="168" xfId="0" applyAlignment="1" applyBorder="1" applyFont="1" applyNumberFormat="1">
      <alignment horizontal="center" shrinkToFit="0" vertical="center" wrapText="1"/>
    </xf>
    <xf borderId="22" fillId="10" fontId="12" numFmtId="168" xfId="0" applyAlignment="1" applyBorder="1" applyFont="1" applyNumberFormat="1">
      <alignment horizontal="center" readingOrder="0" shrinkToFit="0" vertical="center" wrapText="1"/>
    </xf>
    <xf borderId="26" fillId="10" fontId="12" numFmtId="168" xfId="0" applyAlignment="1" applyBorder="1" applyFont="1" applyNumberFormat="1">
      <alignment horizontal="center" shrinkToFit="0" vertical="center" wrapText="1"/>
    </xf>
    <xf borderId="21" fillId="10" fontId="15" numFmtId="164" xfId="0" applyAlignment="1" applyBorder="1" applyFont="1" applyNumberFormat="1">
      <alignment horizontal="center" shrinkToFit="0" vertical="center" wrapText="1"/>
    </xf>
    <xf borderId="27" fillId="10" fontId="12" numFmtId="168" xfId="0" applyAlignment="1" applyBorder="1" applyFont="1" applyNumberFormat="1">
      <alignment horizontal="center" shrinkToFit="0" vertical="center" wrapText="1"/>
    </xf>
    <xf borderId="14" fillId="10" fontId="19" numFmtId="164" xfId="0" applyAlignment="1" applyBorder="1" applyFont="1" applyNumberFormat="1">
      <alignment horizontal="center" shrinkToFit="0" vertical="center" wrapText="1"/>
    </xf>
    <xf borderId="21" fillId="10" fontId="19" numFmtId="164" xfId="0" applyAlignment="1" applyBorder="1" applyFont="1" applyNumberFormat="1">
      <alignment horizontal="center" shrinkToFit="0" vertical="center" wrapText="1"/>
    </xf>
    <xf borderId="1" fillId="10" fontId="12" numFmtId="169" xfId="0" applyAlignment="1" applyBorder="1" applyFont="1" applyNumberFormat="1">
      <alignment horizontal="center" shrinkToFit="0" vertical="center" wrapText="1"/>
    </xf>
    <xf borderId="18" fillId="10" fontId="15" numFmtId="169" xfId="0" applyAlignment="1" applyBorder="1" applyFont="1" applyNumberFormat="1">
      <alignment horizontal="center" shrinkToFit="0" vertical="center" wrapText="1"/>
    </xf>
    <xf borderId="35" fillId="10" fontId="12" numFmtId="164" xfId="0" applyAlignment="1" applyBorder="1" applyFont="1" applyNumberFormat="1">
      <alignment horizontal="center" readingOrder="0" shrinkToFit="0" vertical="center" wrapText="1"/>
    </xf>
    <xf borderId="36" fillId="10" fontId="15" numFmtId="164" xfId="0" applyAlignment="1" applyBorder="1" applyFont="1" applyNumberFormat="1">
      <alignment horizontal="center" shrinkToFit="0" vertical="center" wrapText="1"/>
    </xf>
    <xf borderId="35" fillId="10" fontId="12" numFmtId="164" xfId="0" applyAlignment="1" applyBorder="1" applyFont="1" applyNumberFormat="1">
      <alignment horizontal="center" shrinkToFit="0" vertical="center" wrapText="1"/>
    </xf>
    <xf borderId="35" fillId="10" fontId="12" numFmtId="168" xfId="0" applyAlignment="1" applyBorder="1" applyFont="1" applyNumberFormat="1">
      <alignment horizontal="center" shrinkToFit="0" vertical="center" wrapText="1"/>
    </xf>
    <xf borderId="35" fillId="10" fontId="12" numFmtId="168" xfId="0" applyAlignment="1" applyBorder="1" applyFont="1" applyNumberFormat="1">
      <alignment horizontal="center" readingOrder="0" shrinkToFit="0" vertical="center" wrapText="1"/>
    </xf>
    <xf borderId="53" fillId="19" fontId="23" numFmtId="0" xfId="0" applyAlignment="1" applyBorder="1" applyFont="1">
      <alignment horizontal="center" shrinkToFit="0" vertical="center" wrapText="1"/>
    </xf>
    <xf borderId="54" fillId="19" fontId="23" numFmtId="0" xfId="0" applyAlignment="1" applyBorder="1" applyFont="1">
      <alignment horizontal="center" readingOrder="0" shrinkToFit="0" vertical="center" wrapText="1"/>
    </xf>
    <xf borderId="55" fillId="19" fontId="23" numFmtId="0" xfId="0" applyAlignment="1" applyBorder="1" applyFont="1">
      <alignment horizontal="center" readingOrder="0" shrinkToFit="0" vertical="center" wrapText="1"/>
    </xf>
    <xf borderId="53" fillId="21" fontId="23" numFmtId="0" xfId="0" applyAlignment="1" applyBorder="1" applyFill="1" applyFont="1">
      <alignment horizontal="center" shrinkToFit="0" vertical="center" wrapText="1"/>
    </xf>
    <xf borderId="54" fillId="21" fontId="23" numFmtId="0" xfId="0" applyAlignment="1" applyBorder="1" applyFont="1">
      <alignment horizontal="center" readingOrder="0" shrinkToFit="0" vertical="center" wrapText="1"/>
    </xf>
    <xf borderId="55" fillId="21" fontId="23" numFmtId="0" xfId="0" applyAlignment="1" applyBorder="1" applyFont="1">
      <alignment horizontal="center" readingOrder="0" shrinkToFit="0" vertical="center" wrapText="1"/>
    </xf>
    <xf borderId="53" fillId="22" fontId="23" numFmtId="0" xfId="0" applyAlignment="1" applyBorder="1" applyFill="1" applyFont="1">
      <alignment horizontal="center" readingOrder="0" shrinkToFit="0" vertical="center" wrapText="1"/>
    </xf>
    <xf borderId="54" fillId="22" fontId="23" numFmtId="0" xfId="0" applyAlignment="1" applyBorder="1" applyFont="1">
      <alignment horizontal="center" readingOrder="0" shrinkToFit="0" vertical="center" wrapText="1"/>
    </xf>
    <xf borderId="55" fillId="22" fontId="23" numFmtId="0" xfId="0" applyAlignment="1" applyBorder="1" applyFont="1">
      <alignment horizontal="center" readingOrder="0" shrinkToFit="0" vertical="center" wrapText="1"/>
    </xf>
    <xf borderId="0" fillId="0" fontId="29" numFmtId="0" xfId="0" applyAlignment="1" applyFont="1">
      <alignment shrinkToFit="0" vertical="center" wrapText="1"/>
    </xf>
    <xf borderId="56" fillId="20" fontId="30" numFmtId="0" xfId="0" applyAlignment="1" applyBorder="1" applyFont="1">
      <alignment shrinkToFit="0" vertical="center" wrapText="1"/>
    </xf>
    <xf borderId="57" fillId="20" fontId="30" numFmtId="0" xfId="0" applyAlignment="1" applyBorder="1" applyFont="1">
      <alignment horizontal="center" shrinkToFit="0" vertical="center" wrapText="1"/>
    </xf>
    <xf borderId="58" fillId="20" fontId="30" numFmtId="0" xfId="0" applyAlignment="1" applyBorder="1" applyFont="1">
      <alignment horizontal="center" shrinkToFit="0" vertical="center" wrapText="1"/>
    </xf>
    <xf borderId="56" fillId="20" fontId="30" numFmtId="0" xfId="0" applyAlignment="1" applyBorder="1" applyFont="1">
      <alignment horizontal="center" shrinkToFit="0" vertical="center" wrapText="1"/>
    </xf>
    <xf borderId="59" fillId="7" fontId="29" numFmtId="0" xfId="0" applyAlignment="1" applyBorder="1" applyFont="1">
      <alignment shrinkToFit="0" vertical="center" wrapText="1"/>
    </xf>
    <xf borderId="60" fillId="7" fontId="29" numFmtId="0" xfId="0" applyAlignment="1" applyBorder="1" applyFont="1">
      <alignment horizontal="center" shrinkToFit="0" vertical="center" wrapText="1"/>
    </xf>
    <xf borderId="58" fillId="7" fontId="29" numFmtId="0" xfId="0" applyAlignment="1" applyBorder="1" applyFont="1">
      <alignment horizontal="center" shrinkToFit="0" vertical="center" wrapText="1"/>
    </xf>
    <xf borderId="59" fillId="7" fontId="29" numFmtId="0" xfId="0" applyAlignment="1" applyBorder="1" applyFont="1">
      <alignment horizontal="center" shrinkToFit="0" vertical="center" wrapText="1"/>
    </xf>
    <xf borderId="59" fillId="0" fontId="29" numFmtId="0" xfId="0" applyAlignment="1" applyBorder="1" applyFont="1">
      <alignment shrinkToFit="0" vertical="center" wrapText="1"/>
    </xf>
    <xf borderId="60" fillId="0" fontId="29" numFmtId="0" xfId="0" applyAlignment="1" applyBorder="1" applyFont="1">
      <alignment horizontal="center" readingOrder="0" shrinkToFit="0" vertical="center" wrapText="1"/>
    </xf>
    <xf borderId="60" fillId="0" fontId="29" numFmtId="1" xfId="0" applyAlignment="1" applyBorder="1" applyFont="1" applyNumberFormat="1">
      <alignment horizontal="center" readingOrder="0" shrinkToFit="0" vertical="center" wrapText="1"/>
    </xf>
    <xf borderId="58" fillId="0" fontId="29" numFmtId="0" xfId="0" applyAlignment="1" applyBorder="1" applyFont="1">
      <alignment horizontal="center" readingOrder="0" shrinkToFit="0" vertical="center" wrapText="1"/>
    </xf>
    <xf borderId="59" fillId="0" fontId="29" numFmtId="1" xfId="0" applyAlignment="1" applyBorder="1" applyFont="1" applyNumberFormat="1">
      <alignment horizontal="center" shrinkToFit="0" vertical="center" wrapText="1"/>
    </xf>
    <xf borderId="60" fillId="0" fontId="29" numFmtId="2" xfId="0" applyAlignment="1" applyBorder="1" applyFont="1" applyNumberFormat="1">
      <alignment horizontal="center" shrinkToFit="0" vertical="center" wrapText="1"/>
    </xf>
    <xf borderId="58" fillId="0" fontId="29" numFmtId="9" xfId="0" applyAlignment="1" applyBorder="1" applyFont="1" applyNumberFormat="1">
      <alignment horizontal="center" shrinkToFit="0" vertical="center" wrapText="1"/>
    </xf>
    <xf borderId="60" fillId="10" fontId="29" numFmtId="0" xfId="0" applyAlignment="1" applyBorder="1" applyFont="1">
      <alignment horizontal="center" readingOrder="0" shrinkToFit="0" vertical="center" wrapText="1"/>
    </xf>
    <xf borderId="60" fillId="10" fontId="29" numFmtId="1" xfId="0" applyAlignment="1" applyBorder="1" applyFont="1" applyNumberFormat="1">
      <alignment horizontal="center" readingOrder="0" shrinkToFit="0" vertical="center" wrapText="1"/>
    </xf>
    <xf borderId="58" fillId="10" fontId="29" numFmtId="0" xfId="0" applyAlignment="1" applyBorder="1" applyFont="1">
      <alignment horizontal="center" readingOrder="0" shrinkToFit="0" vertical="center" wrapText="1"/>
    </xf>
    <xf borderId="59" fillId="10" fontId="29" numFmtId="1" xfId="0" applyAlignment="1" applyBorder="1" applyFont="1" applyNumberFormat="1">
      <alignment horizontal="center" shrinkToFit="0" vertical="center" wrapText="1"/>
    </xf>
    <xf borderId="60" fillId="10" fontId="29" numFmtId="2" xfId="0" applyAlignment="1" applyBorder="1" applyFont="1" applyNumberFormat="1">
      <alignment horizontal="center" shrinkToFit="0" vertical="center" wrapText="1"/>
    </xf>
    <xf borderId="58" fillId="10" fontId="29" numFmtId="9" xfId="0" applyAlignment="1" applyBorder="1" applyFont="1" applyNumberFormat="1">
      <alignment horizontal="center" shrinkToFit="0" vertical="center" wrapText="1"/>
    </xf>
    <xf borderId="57" fillId="20" fontId="30" numFmtId="0" xfId="0" applyAlignment="1" applyBorder="1" applyFont="1">
      <alignment horizontal="center" readingOrder="0" shrinkToFit="0" vertical="center" wrapText="1"/>
    </xf>
    <xf borderId="60" fillId="0" fontId="29" numFmtId="0" xfId="0" applyAlignment="1" applyBorder="1" applyFont="1">
      <alignment horizontal="center" shrinkToFit="0" vertical="center" wrapText="1"/>
    </xf>
    <xf borderId="59" fillId="0" fontId="29" numFmtId="0" xfId="0" applyAlignment="1" applyBorder="1" applyFont="1">
      <alignment readingOrder="0" shrinkToFit="0" vertical="center" wrapText="1"/>
    </xf>
    <xf borderId="61" fillId="0" fontId="29" numFmtId="0" xfId="0" applyAlignment="1" applyBorder="1" applyFont="1">
      <alignment readingOrder="0" shrinkToFit="0" vertical="center" wrapText="1"/>
    </xf>
    <xf borderId="62" fillId="0" fontId="29" numFmtId="0" xfId="0" applyAlignment="1" applyBorder="1" applyFont="1">
      <alignment horizontal="center" readingOrder="0" shrinkToFit="0" vertical="center" wrapText="1"/>
    </xf>
    <xf borderId="62" fillId="0" fontId="29" numFmtId="1" xfId="0" applyAlignment="1" applyBorder="1" applyFont="1" applyNumberFormat="1">
      <alignment horizontal="center" readingOrder="0" shrinkToFit="0" vertical="center" wrapText="1"/>
    </xf>
    <xf borderId="63" fillId="0" fontId="29" numFmtId="0" xfId="0" applyAlignment="1" applyBorder="1" applyFont="1">
      <alignment horizontal="center" readingOrder="0" shrinkToFit="0" vertical="center" wrapText="1"/>
    </xf>
    <xf borderId="61" fillId="0" fontId="29" numFmtId="1" xfId="0" applyAlignment="1" applyBorder="1" applyFont="1" applyNumberFormat="1">
      <alignment horizontal="center" shrinkToFit="0" vertical="center" wrapText="1"/>
    </xf>
    <xf borderId="62" fillId="0" fontId="29" numFmtId="2" xfId="0" applyAlignment="1" applyBorder="1" applyFont="1" applyNumberFormat="1">
      <alignment horizontal="center" shrinkToFit="0" vertical="center" wrapText="1"/>
    </xf>
    <xf borderId="63" fillId="0" fontId="29" numFmtId="9" xfId="0" applyAlignment="1" applyBorder="1" applyFont="1" applyNumberFormat="1">
      <alignment horizontal="center" shrinkToFit="0" vertical="center" wrapText="1"/>
    </xf>
    <xf borderId="0" fillId="0" fontId="29" numFmtId="0" xfId="0" applyAlignment="1" applyFont="1">
      <alignment horizontal="center" shrinkToFit="0" vertical="center" wrapText="1"/>
    </xf>
    <xf borderId="0" fillId="0" fontId="29" numFmtId="0" xfId="0" applyFont="1"/>
    <xf borderId="1" fillId="2" fontId="1" numFmtId="164" xfId="0" applyAlignment="1" applyBorder="1" applyFont="1" applyNumberFormat="1">
      <alignment horizontal="center" shrinkToFit="0" vertical="center" wrapText="1"/>
    </xf>
    <xf borderId="0" fillId="0" fontId="8" numFmtId="0" xfId="0" applyFont="1"/>
    <xf borderId="7" fillId="6" fontId="6" numFmtId="0" xfId="0" applyAlignment="1" applyBorder="1" applyFont="1">
      <alignment horizontal="center" shrinkToFit="0" vertical="center" wrapText="1"/>
    </xf>
    <xf borderId="37" fillId="0" fontId="6" numFmtId="167" xfId="0" applyAlignment="1" applyBorder="1" applyFont="1" applyNumberFormat="1">
      <alignment horizontal="center" shrinkToFit="0" vertical="center" wrapText="1"/>
    </xf>
    <xf borderId="8" fillId="8" fontId="12" numFmtId="168" xfId="0" applyAlignment="1" applyBorder="1" applyFont="1" applyNumberFormat="1">
      <alignment horizontal="center" shrinkToFit="0" vertical="center" wrapText="1"/>
    </xf>
    <xf borderId="19" fillId="8" fontId="12" numFmtId="167" xfId="0" applyAlignment="1" applyBorder="1" applyFont="1" applyNumberFormat="1">
      <alignment horizontal="center" shrinkToFit="0" vertical="center" wrapText="1"/>
    </xf>
    <xf borderId="29" fillId="8" fontId="12" numFmtId="168" xfId="0" applyAlignment="1" applyBorder="1" applyFont="1" applyNumberFormat="1">
      <alignment horizontal="center" shrinkToFit="0" vertical="center" wrapText="1"/>
    </xf>
    <xf borderId="25" fillId="8" fontId="12" numFmtId="167" xfId="0" applyAlignment="1" applyBorder="1" applyFont="1" applyNumberFormat="1">
      <alignment horizontal="center" shrinkToFit="0" vertical="center" wrapText="1"/>
    </xf>
    <xf borderId="38" fillId="8" fontId="12" numFmtId="168" xfId="0" applyAlignment="1" applyBorder="1" applyFont="1" applyNumberFormat="1">
      <alignment horizontal="center" shrinkToFit="0" vertical="center" wrapText="1"/>
    </xf>
    <xf borderId="41" fillId="8" fontId="12" numFmtId="167" xfId="0" applyAlignment="1" applyBorder="1" applyFont="1" applyNumberFormat="1">
      <alignment horizontal="center" shrinkToFit="0" vertical="center" wrapText="1"/>
    </xf>
    <xf borderId="29" fillId="0" fontId="12" numFmtId="168" xfId="0" applyAlignment="1" applyBorder="1" applyFont="1" applyNumberFormat="1">
      <alignment horizontal="center" shrinkToFit="0" vertical="center" wrapText="1"/>
    </xf>
    <xf borderId="38" fillId="0" fontId="12" numFmtId="168" xfId="0" applyAlignment="1" applyBorder="1" applyFont="1" applyNumberFormat="1">
      <alignment horizontal="center" shrinkToFit="0" vertical="center" wrapText="1"/>
    </xf>
    <xf borderId="32" fillId="0" fontId="12" numFmtId="167" xfId="0" applyAlignment="1" applyBorder="1" applyFont="1" applyNumberFormat="1">
      <alignment horizontal="center" shrinkToFit="0" vertical="center" wrapText="1"/>
    </xf>
    <xf borderId="37" fillId="8" fontId="6" numFmtId="167" xfId="0" applyAlignment="1" applyBorder="1" applyFont="1" applyNumberFormat="1">
      <alignment horizontal="center" shrinkToFit="0" vertical="center" wrapText="1"/>
    </xf>
    <xf borderId="41" fillId="8" fontId="12" numFmtId="168" xfId="0" applyAlignment="1" applyBorder="1" applyFont="1" applyNumberFormat="1">
      <alignment horizontal="center" shrinkToFit="0" vertical="center" wrapText="1"/>
    </xf>
    <xf borderId="1" fillId="0" fontId="12" numFmtId="167" xfId="0" applyAlignment="1" applyBorder="1" applyFont="1" applyNumberFormat="1">
      <alignment horizontal="center" shrinkToFit="0" vertical="center" wrapText="1"/>
    </xf>
    <xf borderId="40" fillId="8" fontId="12" numFmtId="168" xfId="0" applyAlignment="1" applyBorder="1" applyFont="1" applyNumberFormat="1">
      <alignment horizontal="center" shrinkToFit="0" vertical="center" wrapText="1"/>
    </xf>
    <xf borderId="0" fillId="0" fontId="4" numFmtId="168" xfId="0" applyAlignment="1" applyFont="1" applyNumberFormat="1">
      <alignment horizontal="center" vertical="center"/>
    </xf>
    <xf borderId="0" fillId="0" fontId="31" numFmtId="49" xfId="0" applyAlignment="1" applyFont="1" applyNumberFormat="1">
      <alignment horizontal="center" vertical="center"/>
    </xf>
    <xf borderId="0" fillId="0" fontId="6" numFmtId="168" xfId="0" applyAlignment="1" applyFont="1" applyNumberFormat="1">
      <alignment horizontal="center"/>
    </xf>
    <xf borderId="0" fillId="0" fontId="8" numFmtId="0" xfId="0" applyAlignment="1" applyFont="1">
      <alignment horizontal="center"/>
    </xf>
    <xf borderId="64" fillId="0" fontId="2" numFmtId="0" xfId="0" applyBorder="1" applyFont="1"/>
    <xf borderId="0" fillId="0" fontId="4" numFmtId="168" xfId="0" applyAlignment="1" applyFont="1" applyNumberForma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33" fillId="7" fontId="12" numFmtId="164" xfId="0" applyAlignment="1" applyBorder="1" applyFont="1" applyNumberFormat="1">
      <alignment horizontal="center" shrinkToFit="0" vertical="center" wrapText="1"/>
    </xf>
    <xf borderId="0" fillId="0" fontId="12" numFmtId="168" xfId="0" applyAlignment="1" applyFont="1" applyNumberFormat="1">
      <alignment horizontal="center" shrinkToFit="0" vertical="center" wrapText="1"/>
    </xf>
    <xf borderId="0" fillId="0" fontId="12" numFmtId="164" xfId="0" applyAlignment="1" applyFont="1" applyNumberFormat="1">
      <alignment horizontal="center" shrinkToFit="0" vertical="center" wrapText="1"/>
    </xf>
    <xf borderId="64" fillId="8" fontId="15" numFmtId="10" xfId="0" applyAlignment="1" applyBorder="1" applyFont="1" applyNumberFormat="1">
      <alignment horizontal="center" shrinkToFit="0" vertical="center" wrapText="1"/>
    </xf>
    <xf borderId="19" fillId="8" fontId="12" numFmtId="168" xfId="0" applyAlignment="1" applyBorder="1" applyFont="1" applyNumberFormat="1">
      <alignment horizontal="center" shrinkToFit="0" vertical="center" wrapText="1"/>
    </xf>
    <xf borderId="0" fillId="0" fontId="15" numFmtId="168" xfId="0" applyAlignment="1" applyFont="1" applyNumberFormat="1">
      <alignment horizontal="center" shrinkToFit="0" vertical="center" wrapText="1"/>
    </xf>
    <xf borderId="65" fillId="8" fontId="15" numFmtId="10" xfId="0" applyAlignment="1" applyBorder="1" applyFont="1" applyNumberFormat="1">
      <alignment horizontal="center" shrinkToFit="0" vertical="center" wrapText="1"/>
    </xf>
    <xf borderId="25" fillId="8" fontId="12" numFmtId="168" xfId="0" applyAlignment="1" applyBorder="1" applyFont="1" applyNumberFormat="1">
      <alignment horizontal="center" shrinkToFit="0" vertical="center" wrapText="1"/>
    </xf>
    <xf borderId="64" fillId="15" fontId="15" numFmtId="10" xfId="0" applyAlignment="1" applyBorder="1" applyFont="1" applyNumberFormat="1">
      <alignment horizontal="center" shrinkToFit="0" vertical="center" wrapText="1"/>
    </xf>
    <xf borderId="65" fillId="15" fontId="15" numFmtId="10" xfId="0" applyAlignment="1" applyBorder="1" applyFont="1" applyNumberFormat="1">
      <alignment horizontal="center" shrinkToFit="0" vertical="center" wrapText="1"/>
    </xf>
    <xf borderId="2" fillId="0" fontId="15" numFmtId="10" xfId="0" applyAlignment="1" applyBorder="1" applyFont="1" applyNumberFormat="1">
      <alignment horizontal="center" shrinkToFit="0" vertical="center" wrapText="1"/>
    </xf>
    <xf borderId="37" fillId="8" fontId="12" numFmtId="168" xfId="0" applyAlignment="1" applyBorder="1" applyFont="1" applyNumberFormat="1">
      <alignment horizontal="center" shrinkToFit="0" vertical="center" wrapText="1"/>
    </xf>
    <xf borderId="2" fillId="15" fontId="15" numFmtId="10" xfId="0" applyAlignment="1" applyBorder="1" applyFont="1" applyNumberFormat="1">
      <alignment horizontal="center" shrinkToFit="0" vertical="center" wrapText="1"/>
    </xf>
    <xf borderId="3" fillId="0" fontId="15" numFmtId="164" xfId="0" applyAlignment="1" applyBorder="1" applyFont="1" applyNumberFormat="1">
      <alignment horizontal="center" shrinkToFit="0" vertical="center" wrapText="1"/>
    </xf>
    <xf borderId="66" fillId="8" fontId="12" numFmtId="168" xfId="0" applyAlignment="1" applyBorder="1" applyFont="1" applyNumberFormat="1">
      <alignment horizontal="center" shrinkToFit="0" vertical="center" wrapText="1"/>
    </xf>
    <xf borderId="0" fillId="0" fontId="17" numFmtId="168" xfId="0" applyAlignment="1" applyFont="1" applyNumberFormat="1">
      <alignment horizontal="center"/>
    </xf>
    <xf borderId="0" fillId="0" fontId="17" numFmtId="0" xfId="0" applyAlignment="1" applyFont="1">
      <alignment horizontal="center"/>
    </xf>
    <xf borderId="42" fillId="8" fontId="32" numFmtId="168" xfId="0" applyAlignment="1" applyBorder="1" applyFont="1" applyNumberFormat="1">
      <alignment horizontal="center" shrinkToFit="0" vertical="center" wrapText="1"/>
    </xf>
    <xf borderId="0" fillId="0" fontId="19" numFmtId="168" xfId="0" applyAlignment="1" applyFont="1" applyNumberFormat="1">
      <alignment horizontal="center" shrinkToFit="0" vertical="center" wrapText="1"/>
    </xf>
    <xf borderId="0" fillId="0" fontId="19" numFmtId="164" xfId="0" applyAlignment="1" applyFont="1" applyNumberFormat="1">
      <alignment horizontal="center" shrinkToFit="0" vertical="center" wrapText="1"/>
    </xf>
    <xf borderId="36" fillId="8" fontId="15" numFmtId="168" xfId="0" applyAlignment="1" applyBorder="1" applyFont="1" applyNumberFormat="1">
      <alignment horizontal="center" shrinkToFit="0" vertical="center" wrapText="1"/>
    </xf>
    <xf borderId="36" fillId="0" fontId="15" numFmtId="168" xfId="0" applyAlignment="1" applyBorder="1" applyFont="1" applyNumberFormat="1">
      <alignment horizontal="center" shrinkToFit="0" vertical="center" wrapText="1"/>
    </xf>
    <xf borderId="0" fillId="23" fontId="4" numFmtId="49" xfId="0" applyAlignment="1" applyFill="1" applyFont="1" applyNumberFormat="1">
      <alignment horizontal="center" vertical="center"/>
    </xf>
    <xf borderId="0" fillId="24" fontId="4" numFmtId="49" xfId="0" applyAlignment="1" applyFill="1" applyFont="1" applyNumberFormat="1">
      <alignment horizontal="center" vertical="center"/>
    </xf>
    <xf borderId="0" fillId="23" fontId="9" numFmtId="9" xfId="0" applyAlignment="1" applyFont="1" applyNumberFormat="1">
      <alignment horizontal="right" shrinkToFit="0" vertical="bottom" wrapText="0"/>
    </xf>
    <xf borderId="0" fillId="23" fontId="10" numFmtId="0" xfId="0" applyAlignment="1" applyFont="1">
      <alignment shrinkToFit="0" vertical="bottom" wrapText="0"/>
    </xf>
    <xf borderId="0" fillId="24" fontId="9" numFmtId="9" xfId="0" applyAlignment="1" applyFont="1" applyNumberFormat="1">
      <alignment horizontal="right" shrinkToFit="0" vertical="bottom" wrapText="0"/>
    </xf>
    <xf borderId="0" fillId="24" fontId="10" numFmtId="0" xfId="0" applyAlignment="1" applyFont="1">
      <alignment shrinkToFit="0" vertical="bottom" wrapText="0"/>
    </xf>
    <xf borderId="37" fillId="0" fontId="6" numFmtId="164" xfId="0" applyAlignment="1" applyBorder="1" applyFont="1" applyNumberFormat="1">
      <alignment horizontal="center" shrinkToFit="0" vertical="center" wrapText="1"/>
    </xf>
    <xf borderId="0" fillId="10" fontId="12" numFmtId="168" xfId="0" applyAlignment="1" applyFont="1" applyNumberFormat="1">
      <alignment horizontal="center" shrinkToFit="0" vertical="center" wrapText="1"/>
    </xf>
    <xf borderId="45" fillId="19" fontId="23" numFmtId="0" xfId="0" applyAlignment="1" applyBorder="1" applyFont="1">
      <alignment horizontal="center" shrinkToFit="0" vertical="center" wrapText="1"/>
    </xf>
    <xf borderId="45" fillId="21" fontId="23" numFmtId="0" xfId="0" applyAlignment="1" applyBorder="1" applyFont="1">
      <alignment horizontal="center" shrinkToFit="0" vertical="center" wrapText="1"/>
    </xf>
    <xf borderId="45" fillId="25" fontId="23" numFmtId="0" xfId="0" applyAlignment="1" applyBorder="1" applyFill="1" applyFont="1">
      <alignment horizontal="center" shrinkToFit="0" vertical="center" wrapText="1"/>
    </xf>
    <xf borderId="57" fillId="26" fontId="33" numFmtId="0" xfId="0" applyAlignment="1" applyBorder="1" applyFill="1" applyFont="1">
      <alignment shrinkToFit="0" vertical="center" wrapText="1"/>
    </xf>
    <xf borderId="57" fillId="26" fontId="33" numFmtId="0" xfId="0" applyAlignment="1" applyBorder="1" applyFont="1">
      <alignment horizontal="center" shrinkToFit="0" vertical="center" wrapText="1"/>
    </xf>
    <xf borderId="57" fillId="20" fontId="30" numFmtId="0" xfId="0" applyAlignment="1" applyBorder="1" applyFont="1">
      <alignment shrinkToFit="0" vertical="center" wrapText="1"/>
    </xf>
    <xf borderId="60" fillId="7" fontId="29" numFmtId="0" xfId="0" applyAlignment="1" applyBorder="1" applyFont="1">
      <alignment shrinkToFit="0" vertical="center" wrapText="1"/>
    </xf>
    <xf borderId="60" fillId="0" fontId="29" numFmtId="0" xfId="0" applyAlignment="1" applyBorder="1" applyFont="1">
      <alignment shrinkToFit="0" vertical="center" wrapText="1"/>
    </xf>
    <xf borderId="60" fillId="6" fontId="29" numFmtId="1" xfId="0" applyAlignment="1" applyBorder="1" applyFont="1" applyNumberFormat="1">
      <alignment horizontal="center" shrinkToFit="0" vertical="center" wrapText="1"/>
    </xf>
    <xf borderId="60" fillId="0" fontId="29" numFmtId="10" xfId="0" applyAlignment="1" applyBorder="1" applyFont="1" applyNumberFormat="1">
      <alignment horizontal="center" shrinkToFit="0" vertical="center" wrapText="1"/>
    </xf>
    <xf borderId="60" fillId="25" fontId="29" numFmtId="1" xfId="0" applyAlignment="1" applyBorder="1" applyFont="1" applyNumberFormat="1">
      <alignment horizontal="center" shrinkToFit="0" vertical="center" wrapText="1"/>
    </xf>
    <xf borderId="60" fillId="7" fontId="29" numFmtId="1" xfId="0" applyAlignment="1" applyBorder="1" applyFont="1" applyNumberFormat="1">
      <alignment horizontal="center" shrinkToFit="0" vertical="center" wrapText="1"/>
    </xf>
    <xf borderId="57" fillId="20" fontId="30" numFmtId="1" xfId="0" applyAlignment="1" applyBorder="1" applyFont="1" applyNumberFormat="1">
      <alignment horizontal="center" shrinkToFit="0" vertical="center" wrapText="1"/>
    </xf>
    <xf borderId="60" fillId="0" fontId="29" numFmtId="1" xfId="0" applyAlignment="1" applyBorder="1" applyFont="1" applyNumberFormat="1">
      <alignment horizontal="center" shrinkToFit="0" vertical="center" wrapText="1"/>
    </xf>
    <xf borderId="60" fillId="5" fontId="29" numFmtId="0" xfId="0" applyAlignment="1" applyBorder="1" applyFont="1">
      <alignment horizontal="center" shrinkToFit="0" vertical="center" wrapText="1"/>
    </xf>
    <xf borderId="45" fillId="0" fontId="34" numFmtId="0" xfId="0" applyAlignment="1" applyBorder="1" applyFont="1">
      <alignment horizontal="center" shrinkToFit="0" vertical="center" wrapText="1"/>
    </xf>
    <xf borderId="0" fillId="0" fontId="9" numFmtId="164" xfId="0" applyAlignment="1" applyFont="1" applyNumberFormat="1">
      <alignment shrinkToFit="0" vertical="bottom" wrapText="0"/>
    </xf>
    <xf borderId="42" fillId="0" fontId="32" numFmtId="168" xfId="0" applyAlignment="1" applyBorder="1" applyFont="1" applyNumberFormat="1">
      <alignment horizontal="center" shrinkToFit="0" vertical="center" wrapText="1"/>
    </xf>
    <xf borderId="14" fillId="0" fontId="19" numFmtId="164" xfId="0" applyAlignment="1" applyBorder="1" applyFont="1" applyNumberFormat="1">
      <alignment horizontal="center" shrinkToFit="0" vertical="center" wrapText="1"/>
    </xf>
    <xf borderId="21" fillId="0" fontId="19" numFmtId="164" xfId="0" applyAlignment="1" applyBorder="1" applyFont="1" applyNumberFormat="1">
      <alignment horizontal="center" shrinkToFit="0" vertical="center" wrapText="1"/>
    </xf>
    <xf borderId="35" fillId="11" fontId="12" numFmtId="164" xfId="0" applyAlignment="1" applyBorder="1" applyFont="1" applyNumberFormat="1">
      <alignment horizontal="center" shrinkToFit="0" vertical="center" wrapText="1"/>
    </xf>
    <xf borderId="22" fillId="0" fontId="12" numFmtId="164" xfId="0" applyAlignment="1" applyBorder="1" applyFont="1" applyNumberFormat="1">
      <alignment horizontal="center" shrinkToFit="0" vertical="center" wrapText="1"/>
    </xf>
    <xf borderId="42" fillId="0" fontId="12" numFmtId="164" xfId="0" applyAlignment="1" applyBorder="1" applyFont="1" applyNumberFormat="1">
      <alignment horizontal="center" shrinkToFit="0" vertical="center" wrapText="1"/>
    </xf>
    <xf borderId="27" fillId="0" fontId="12" numFmtId="164" xfId="0" applyAlignment="1" applyBorder="1" applyFont="1" applyNumberFormat="1">
      <alignment horizontal="center" shrinkToFit="0" vertical="center" wrapText="1"/>
    </xf>
    <xf borderId="0" fillId="0" fontId="3" numFmtId="10" xfId="0" applyAlignment="1" applyFont="1" applyNumberFormat="1">
      <alignment horizontal="center" shrinkToFit="0" vertical="center" wrapText="1"/>
    </xf>
    <xf borderId="0" fillId="0" fontId="9" numFmtId="9" xfId="0" applyAlignment="1" applyFont="1" applyNumberFormat="1">
      <alignment horizontal="right" shrinkToFit="0" vertical="bottom" wrapText="0"/>
    </xf>
    <xf borderId="0" fillId="0" fontId="6" numFmtId="10" xfId="0" applyFont="1" applyNumberFormat="1"/>
    <xf borderId="8" fillId="9" fontId="4" numFmtId="0" xfId="0" applyAlignment="1" applyBorder="1" applyFont="1">
      <alignment horizontal="center" shrinkToFit="0" vertical="center" wrapText="1"/>
    </xf>
    <xf borderId="7" fillId="6" fontId="6" numFmtId="10" xfId="0" applyAlignment="1" applyBorder="1" applyFont="1" applyNumberFormat="1">
      <alignment horizontal="center" shrinkToFit="0" vertical="center" wrapText="1"/>
    </xf>
    <xf borderId="17" fillId="7" fontId="16" numFmtId="164" xfId="0" applyAlignment="1" applyBorder="1" applyFont="1" applyNumberFormat="1">
      <alignment horizontal="center" shrinkToFit="0" vertical="center" wrapText="1"/>
    </xf>
    <xf borderId="16" fillId="9" fontId="12" numFmtId="164" xfId="0" applyAlignment="1" applyBorder="1" applyFont="1" applyNumberFormat="1">
      <alignment horizontal="center" shrinkToFit="0" vertical="center" wrapText="1"/>
    </xf>
    <xf borderId="17" fillId="9" fontId="12" numFmtId="164" xfId="0" applyAlignment="1" applyBorder="1" applyFont="1" applyNumberFormat="1">
      <alignment horizontal="center" shrinkToFit="0" vertical="center" wrapText="1"/>
    </xf>
    <xf borderId="64" fillId="0" fontId="15" numFmtId="164" xfId="0" applyAlignment="1" applyBorder="1" applyFont="1" applyNumberFormat="1">
      <alignment horizontal="center" shrinkToFit="0" vertical="center" wrapText="1"/>
    </xf>
    <xf borderId="18" fillId="0" fontId="15" numFmtId="10" xfId="0" applyAlignment="1" applyBorder="1" applyFont="1" applyNumberFormat="1">
      <alignment horizontal="center" shrinkToFit="0" vertical="center" wrapText="1"/>
    </xf>
    <xf borderId="37" fillId="0" fontId="6" numFmtId="10" xfId="0" applyAlignment="1" applyBorder="1" applyFont="1" applyNumberFormat="1">
      <alignment horizontal="center" shrinkToFit="0" vertical="center" wrapText="1"/>
    </xf>
    <xf borderId="65" fillId="0" fontId="15" numFmtId="164" xfId="0" applyAlignment="1" applyBorder="1" applyFont="1" applyNumberFormat="1">
      <alignment horizontal="center" shrinkToFit="0" vertical="center" wrapText="1"/>
    </xf>
    <xf borderId="21" fillId="0" fontId="15" numFmtId="10" xfId="0" applyAlignment="1" applyBorder="1" applyFont="1" applyNumberFormat="1">
      <alignment horizontal="center" shrinkToFit="0" vertical="center" wrapText="1"/>
    </xf>
    <xf borderId="2" fillId="0" fontId="15" numFmtId="164" xfId="0" applyAlignment="1" applyBorder="1" applyFont="1" applyNumberFormat="1">
      <alignment horizontal="center" shrinkToFit="0" vertical="center" wrapText="1"/>
    </xf>
    <xf borderId="36" fillId="0" fontId="15" numFmtId="10" xfId="0" applyAlignment="1" applyBorder="1" applyFont="1" applyNumberFormat="1">
      <alignment horizontal="center" shrinkToFit="0" vertical="center" wrapText="1"/>
    </xf>
    <xf borderId="0" fillId="0" fontId="3" numFmtId="10" xfId="0" applyFont="1" applyNumberFormat="1"/>
    <xf borderId="67" fillId="0" fontId="19" numFmtId="164" xfId="0" applyAlignment="1" applyBorder="1" applyFont="1" applyNumberFormat="1">
      <alignment horizontal="center" shrinkToFit="0" vertical="center" wrapText="1"/>
    </xf>
    <xf borderId="68" fillId="0" fontId="15" numFmtId="164" xfId="0" applyAlignment="1" applyBorder="1" applyFont="1" applyNumberFormat="1">
      <alignment horizontal="center" shrinkToFit="0" vertical="center" wrapText="1"/>
    </xf>
    <xf borderId="14" fillId="0" fontId="15" numFmtId="10" xfId="0" applyAlignment="1" applyBorder="1" applyFont="1" applyNumberFormat="1">
      <alignment horizontal="center" shrinkToFit="0" vertical="center" wrapText="1"/>
    </xf>
    <xf borderId="2" fillId="0" fontId="15" numFmtId="168" xfId="0" applyAlignment="1" applyBorder="1" applyFont="1" applyNumberFormat="1">
      <alignment horizontal="center" shrinkToFit="0" vertical="center" wrapText="1"/>
    </xf>
    <xf borderId="11" fillId="0" fontId="15" numFmtId="164" xfId="0" applyAlignment="1" applyBorder="1" applyFont="1" applyNumberFormat="1">
      <alignment horizontal="center" shrinkToFit="0" vertical="center" wrapText="1"/>
    </xf>
    <xf borderId="67" fillId="0" fontId="15" numFmtId="164" xfId="0" applyAlignment="1" applyBorder="1" applyFont="1" applyNumberFormat="1">
      <alignment horizontal="center" shrinkToFit="0" vertical="center" wrapText="1"/>
    </xf>
    <xf borderId="45" fillId="27" fontId="35" numFmtId="0" xfId="0" applyAlignment="1" applyBorder="1" applyFill="1" applyFont="1">
      <alignment horizontal="center" shrinkToFit="0" vertical="center" wrapText="1"/>
    </xf>
    <xf borderId="45" fillId="11" fontId="35" numFmtId="0" xfId="0" applyAlignment="1" applyBorder="1" applyFont="1">
      <alignment horizontal="center" shrinkToFit="0" vertical="center" wrapText="1"/>
    </xf>
    <xf borderId="0" fillId="0" fontId="35" numFmtId="49" xfId="0" applyAlignment="1" applyFont="1" applyNumberFormat="1">
      <alignment horizontal="center" shrinkToFit="0" vertical="center" wrapText="1"/>
    </xf>
    <xf borderId="45" fillId="0" fontId="36" numFmtId="0" xfId="0" applyAlignment="1" applyBorder="1" applyFont="1">
      <alignment horizontal="center" shrinkToFit="0" vertical="center" wrapText="1"/>
    </xf>
    <xf borderId="52" fillId="0" fontId="14" numFmtId="0" xfId="0" applyAlignment="1" applyBorder="1" applyFont="1">
      <alignment horizontal="left" shrinkToFit="0" vertical="center" wrapText="1"/>
    </xf>
    <xf borderId="45" fillId="0" fontId="3" numFmtId="4" xfId="0" applyAlignment="1" applyBorder="1" applyFont="1" applyNumberFormat="1">
      <alignment horizontal="center" shrinkToFit="0" vertical="center" wrapText="1"/>
    </xf>
    <xf borderId="45" fillId="0" fontId="3" numFmtId="10" xfId="0" applyAlignment="1" applyBorder="1" applyFont="1" applyNumberFormat="1">
      <alignment horizontal="center" shrinkToFit="0" vertical="center" wrapText="1"/>
    </xf>
    <xf borderId="0" fillId="0" fontId="36" numFmtId="0" xfId="0" applyAlignment="1" applyFont="1">
      <alignment shrinkToFit="0" wrapText="1"/>
    </xf>
    <xf borderId="0" fillId="0" fontId="36" numFmtId="0" xfId="0" applyAlignment="1" applyFont="1">
      <alignment horizontal="center" shrinkToFit="0" vertical="center" wrapText="1"/>
    </xf>
    <xf borderId="0" fillId="0" fontId="36" numFmtId="0" xfId="0" applyAlignment="1" applyFont="1">
      <alignment horizontal="left" shrinkToFit="0" vertical="center" wrapText="1"/>
    </xf>
    <xf borderId="0" fillId="0" fontId="36" numFmtId="10" xfId="0" applyAlignment="1" applyFont="1" applyNumberFormat="1">
      <alignment shrinkToFit="0" wrapText="1"/>
    </xf>
    <xf borderId="45" fillId="19" fontId="6" numFmtId="0" xfId="0" applyAlignment="1" applyBorder="1" applyFont="1">
      <alignment horizontal="center" shrinkToFit="0" vertical="center" wrapText="1"/>
    </xf>
    <xf borderId="45" fillId="21" fontId="6" numFmtId="0" xfId="0" applyAlignment="1" applyBorder="1" applyFont="1">
      <alignment horizontal="center" shrinkToFit="0" vertical="center" wrapText="1"/>
    </xf>
    <xf borderId="45" fillId="25" fontId="6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shrinkToFit="0" vertical="center" wrapText="1"/>
    </xf>
    <xf borderId="57" fillId="26" fontId="7" numFmtId="0" xfId="0" applyAlignment="1" applyBorder="1" applyFont="1">
      <alignment shrinkToFit="0" vertical="center" wrapText="1"/>
    </xf>
    <xf borderId="57" fillId="26" fontId="7" numFmtId="0" xfId="0" applyAlignment="1" applyBorder="1" applyFont="1">
      <alignment horizontal="center" shrinkToFit="0" vertical="center" wrapText="1"/>
    </xf>
    <xf borderId="57" fillId="20" fontId="37" numFmtId="0" xfId="0" applyAlignment="1" applyBorder="1" applyFont="1">
      <alignment shrinkToFit="0" vertical="center" wrapText="1"/>
    </xf>
    <xf borderId="57" fillId="20" fontId="37" numFmtId="0" xfId="0" applyAlignment="1" applyBorder="1" applyFont="1">
      <alignment horizontal="center" shrinkToFit="0" vertical="center" wrapText="1"/>
    </xf>
    <xf borderId="60" fillId="7" fontId="17" numFmtId="0" xfId="0" applyAlignment="1" applyBorder="1" applyFont="1">
      <alignment shrinkToFit="0" vertical="center" wrapText="1"/>
    </xf>
    <xf borderId="60" fillId="7" fontId="17" numFmtId="0" xfId="0" applyAlignment="1" applyBorder="1" applyFont="1">
      <alignment horizontal="center" shrinkToFit="0" vertical="center" wrapText="1"/>
    </xf>
    <xf borderId="60" fillId="0" fontId="17" numFmtId="0" xfId="0" applyAlignment="1" applyBorder="1" applyFont="1">
      <alignment shrinkToFit="0" vertical="center" wrapText="1"/>
    </xf>
    <xf borderId="60" fillId="0" fontId="17" numFmtId="0" xfId="0" applyAlignment="1" applyBorder="1" applyFont="1">
      <alignment horizontal="center" shrinkToFit="0" vertical="center" wrapText="1"/>
    </xf>
    <xf borderId="60" fillId="6" fontId="17" numFmtId="1" xfId="0" applyAlignment="1" applyBorder="1" applyFont="1" applyNumberFormat="1">
      <alignment horizontal="center" shrinkToFit="0" vertical="center" wrapText="1"/>
    </xf>
    <xf borderId="60" fillId="0" fontId="17" numFmtId="10" xfId="0" applyAlignment="1" applyBorder="1" applyFont="1" applyNumberFormat="1">
      <alignment horizontal="center" shrinkToFit="0" vertical="center" wrapText="1"/>
    </xf>
    <xf borderId="60" fillId="25" fontId="17" numFmtId="1" xfId="0" applyAlignment="1" applyBorder="1" applyFont="1" applyNumberFormat="1">
      <alignment horizontal="center" shrinkToFit="0" vertical="center" wrapText="1"/>
    </xf>
    <xf borderId="60" fillId="7" fontId="17" numFmtId="1" xfId="0" applyAlignment="1" applyBorder="1" applyFont="1" applyNumberFormat="1">
      <alignment horizontal="center" shrinkToFit="0" vertical="center" wrapText="1"/>
    </xf>
    <xf borderId="57" fillId="20" fontId="37" numFmtId="1" xfId="0" applyAlignment="1" applyBorder="1" applyFont="1" applyNumberFormat="1">
      <alignment horizontal="center" shrinkToFit="0" vertical="center" wrapText="1"/>
    </xf>
    <xf borderId="60" fillId="0" fontId="17" numFmtId="1" xfId="0" applyAlignment="1" applyBorder="1" applyFont="1" applyNumberFormat="1">
      <alignment horizontal="center" shrinkToFit="0" vertical="center" wrapText="1"/>
    </xf>
    <xf borderId="60" fillId="5" fontId="17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horizontal="center" shrinkToFit="0" vertical="center" wrapText="1"/>
    </xf>
    <xf borderId="45" fillId="0" fontId="14" numFmtId="0" xfId="0" applyAlignment="1" applyBorder="1" applyFont="1">
      <alignment horizontal="center" shrinkToFit="0" vertical="center" wrapText="1"/>
    </xf>
    <xf borderId="19" fillId="12" fontId="4" numFmtId="0" xfId="0" applyAlignment="1" applyBorder="1" applyFont="1">
      <alignment horizontal="center" shrinkToFit="0" vertical="center" wrapText="1"/>
    </xf>
    <xf borderId="33" fillId="12" fontId="12" numFmtId="164" xfId="0" applyAlignment="1" applyBorder="1" applyFont="1" applyNumberFormat="1">
      <alignment horizontal="center" shrinkToFit="0" vertical="center" wrapText="1"/>
    </xf>
    <xf borderId="64" fillId="12" fontId="12" numFmtId="168" xfId="0" applyAlignment="1" applyBorder="1" applyFont="1" applyNumberFormat="1">
      <alignment horizontal="center" shrinkToFit="0" vertical="center" wrapText="1"/>
    </xf>
    <xf borderId="65" fillId="12" fontId="12" numFmtId="168" xfId="0" applyAlignment="1" applyBorder="1" applyFont="1" applyNumberFormat="1">
      <alignment horizontal="center" shrinkToFit="0" vertical="center" wrapText="1"/>
    </xf>
    <xf borderId="64" fillId="12" fontId="12" numFmtId="173" xfId="0" applyAlignment="1" applyBorder="1" applyFont="1" applyNumberFormat="1">
      <alignment horizontal="center" shrinkToFit="0" vertical="center" wrapText="1"/>
    </xf>
    <xf borderId="2" fillId="12" fontId="12" numFmtId="168" xfId="0" applyAlignment="1" applyBorder="1" applyFont="1" applyNumberFormat="1">
      <alignment horizontal="center" shrinkToFit="0" vertical="center" wrapText="1"/>
    </xf>
    <xf borderId="2" fillId="12" fontId="12" numFmtId="164" xfId="0" applyAlignment="1" applyBorder="1" applyFont="1" applyNumberFormat="1">
      <alignment horizontal="center" shrinkToFit="0" vertical="center" wrapText="1"/>
    </xf>
    <xf borderId="68" fillId="12" fontId="12" numFmtId="173" xfId="0" applyAlignment="1" applyBorder="1" applyFont="1" applyNumberFormat="1">
      <alignment horizontal="center" shrinkToFit="0" vertical="center" wrapText="1"/>
    </xf>
    <xf borderId="68" fillId="12" fontId="12" numFmtId="168" xfId="0" applyAlignment="1" applyBorder="1" applyFont="1" applyNumberFormat="1">
      <alignment horizontal="center" shrinkToFit="0" vertical="center" wrapText="1"/>
    </xf>
    <xf borderId="11" fillId="12" fontId="12" numFmtId="168" xfId="0" applyAlignment="1" applyBorder="1" applyFont="1" applyNumberFormat="1">
      <alignment horizontal="center" shrinkToFit="0" vertical="center" wrapText="1"/>
    </xf>
    <xf borderId="67" fillId="12" fontId="12" numFmtId="168" xfId="0" applyAlignment="1" applyBorder="1" applyFont="1" applyNumberFormat="1">
      <alignment horizontal="center" shrinkToFit="0" vertical="center" wrapText="1"/>
    </xf>
    <xf borderId="67" fillId="12" fontId="12" numFmtId="173" xfId="0" applyAlignment="1" applyBorder="1" applyFont="1" applyNumberForma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7" fillId="0" fontId="11" numFmtId="0" xfId="0" applyAlignment="1" applyBorder="1" applyFont="1">
      <alignment horizontal="center" shrinkToFit="0" vertical="center" wrapText="1"/>
    </xf>
    <xf borderId="43" fillId="0" fontId="12" numFmtId="165" xfId="0" applyAlignment="1" applyBorder="1" applyFont="1" applyNumberFormat="1">
      <alignment horizontal="center" shrinkToFit="0" vertical="center" wrapText="1"/>
    </xf>
    <xf borderId="45" fillId="0" fontId="17" numFmtId="0" xfId="0" applyAlignment="1" applyBorder="1" applyFont="1">
      <alignment shrinkToFit="0" wrapText="1"/>
    </xf>
    <xf borderId="47" fillId="0" fontId="17" numFmtId="0" xfId="0" applyAlignment="1" applyBorder="1" applyFont="1">
      <alignment shrinkToFit="0" wrapText="1"/>
    </xf>
    <xf borderId="47" fillId="0" fontId="3" numFmtId="4" xfId="0" applyAlignment="1" applyBorder="1" applyFont="1" applyNumberFormat="1">
      <alignment horizontal="center" shrinkToFit="0" vertical="center" wrapText="1"/>
    </xf>
    <xf borderId="45" fillId="17" fontId="3" numFmtId="4" xfId="0" applyAlignment="1" applyBorder="1" applyFont="1" applyNumberFormat="1">
      <alignment horizontal="center" shrinkToFit="0" vertical="center" wrapText="1"/>
    </xf>
    <xf borderId="0" fillId="0" fontId="35" numFmtId="0" xfId="0" applyAlignment="1" applyFont="1">
      <alignment horizontal="center" shrinkToFit="0" vertical="center" wrapText="1"/>
    </xf>
    <xf borderId="0" fillId="0" fontId="35" numFmtId="10" xfId="0" applyAlignment="1" applyFont="1" applyNumberFormat="1">
      <alignment horizontal="center" shrinkToFit="0" vertical="center" wrapText="1"/>
    </xf>
    <xf borderId="0" fillId="0" fontId="36" numFmtId="168" xfId="0" applyAlignment="1" applyFont="1" applyNumberFormat="1">
      <alignment horizontal="center" shrinkToFit="0" vertical="center" wrapText="1"/>
    </xf>
    <xf borderId="0" fillId="0" fontId="36" numFmtId="164" xfId="0" applyAlignment="1" applyFont="1" applyNumberFormat="1">
      <alignment horizontal="center" shrinkToFit="0" vertical="center" wrapText="1"/>
    </xf>
    <xf borderId="10" fillId="0" fontId="12" numFmtId="0" xfId="0" applyAlignment="1" applyBorder="1" applyFont="1">
      <alignment horizontal="center" shrinkToFit="0" vertical="center" wrapText="1"/>
    </xf>
    <xf borderId="23" fillId="0" fontId="12" numFmtId="0" xfId="0" applyAlignment="1" applyBorder="1" applyFont="1">
      <alignment horizontal="center" shrinkToFit="0" vertical="center" wrapText="1"/>
    </xf>
    <xf borderId="66" fillId="0" fontId="12" numFmtId="168" xfId="0" applyAlignment="1" applyBorder="1" applyFont="1" applyNumberFormat="1">
      <alignment horizontal="center" shrinkToFit="0" vertical="center" wrapText="1"/>
    </xf>
    <xf borderId="0" fillId="28" fontId="4" numFmtId="168" xfId="0" applyAlignment="1" applyFill="1" applyFont="1" applyNumberFormat="1">
      <alignment horizontal="center" vertical="center"/>
    </xf>
    <xf borderId="0" fillId="28" fontId="6" numFmtId="168" xfId="0" applyAlignment="1" applyFont="1" applyNumberFormat="1">
      <alignment horizontal="center"/>
    </xf>
    <xf borderId="0" fillId="28" fontId="12" numFmtId="168" xfId="0" applyAlignment="1" applyFont="1" applyNumberFormat="1">
      <alignment horizontal="center" shrinkToFit="0" vertical="center" wrapText="1"/>
    </xf>
    <xf borderId="0" fillId="28" fontId="15" numFmtId="168" xfId="0" applyAlignment="1" applyFont="1" applyNumberFormat="1">
      <alignment horizontal="center" shrinkToFit="0" vertical="center" wrapText="1"/>
    </xf>
    <xf borderId="0" fillId="28" fontId="15" numFmtId="173" xfId="0" applyAlignment="1" applyFont="1" applyNumberFormat="1">
      <alignment horizontal="center" shrinkToFit="0" vertical="center" wrapText="1"/>
    </xf>
    <xf borderId="0" fillId="28" fontId="17" numFmtId="168" xfId="0" applyAlignment="1" applyFont="1" applyNumberFormat="1">
      <alignment horizontal="center"/>
    </xf>
    <xf borderId="0" fillId="28" fontId="4" numFmtId="168" xfId="0" applyAlignment="1" applyFont="1" applyNumberFormat="1">
      <alignment horizontal="center" shrinkToFit="0" vertical="center" wrapText="1"/>
    </xf>
    <xf borderId="0" fillId="28" fontId="17" numFmtId="0" xfId="0" applyFont="1"/>
    <xf borderId="0" fillId="28" fontId="19" numFmtId="168" xfId="0" applyAlignment="1" applyFont="1" applyNumberFormat="1">
      <alignment horizontal="center" shrinkToFit="0" vertical="center" wrapText="1"/>
    </xf>
    <xf borderId="4" fillId="29" fontId="6" numFmtId="0" xfId="0" applyAlignment="1" applyBorder="1" applyFill="1" applyFont="1">
      <alignment horizontal="center" shrinkToFit="0" vertical="center" wrapText="1"/>
    </xf>
    <xf borderId="8" fillId="29" fontId="4" numFmtId="0" xfId="0" applyAlignment="1" applyBorder="1" applyFont="1">
      <alignment horizontal="center" shrinkToFit="0" vertical="center" wrapText="1"/>
    </xf>
    <xf borderId="0" fillId="29" fontId="5" numFmtId="0" xfId="0" applyAlignment="1" applyFont="1">
      <alignment horizontal="center" shrinkToFit="0" vertical="center" wrapText="1"/>
    </xf>
    <xf borderId="0" fillId="29" fontId="4" numFmtId="0" xfId="0" applyAlignment="1" applyFont="1">
      <alignment horizontal="center" shrinkToFit="0" vertical="center" wrapText="1"/>
    </xf>
    <xf borderId="69" fillId="29" fontId="12" numFmtId="164" xfId="0" applyAlignment="1" applyBorder="1" applyFont="1" applyNumberFormat="1">
      <alignment horizontal="center" shrinkToFit="0" vertical="center" wrapText="1"/>
    </xf>
    <xf borderId="70" fillId="29" fontId="12" numFmtId="164" xfId="0" applyAlignment="1" applyBorder="1" applyFont="1" applyNumberFormat="1">
      <alignment horizontal="center" shrinkToFit="0" vertical="center" wrapText="1"/>
    </xf>
    <xf borderId="0" fillId="29" fontId="5" numFmtId="164" xfId="0" applyAlignment="1" applyFont="1" applyNumberFormat="1">
      <alignment horizontal="center" shrinkToFit="0" vertical="center" wrapText="1"/>
    </xf>
    <xf borderId="0" fillId="29" fontId="12" numFmtId="164" xfId="0" applyAlignment="1" applyFont="1" applyNumberForma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0" fillId="0" fontId="6" numFmtId="168" xfId="0" applyAlignment="1" applyFont="1" applyNumberFormat="1">
      <alignment horizontal="center" shrinkToFit="0" vertical="center" wrapText="1"/>
    </xf>
    <xf borderId="0" fillId="0" fontId="15" numFmtId="167" xfId="0" applyAlignment="1" applyFont="1" applyNumberFormat="1">
      <alignment horizontal="center" shrinkToFit="0" vertical="center" wrapText="1"/>
    </xf>
    <xf borderId="3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0" fillId="8" fontId="6" numFmtId="168" xfId="0" applyAlignment="1" applyFont="1" applyNumberFormat="1">
      <alignment horizontal="center" shrinkToFit="0" vertical="center" wrapText="1"/>
    </xf>
    <xf borderId="0" fillId="0" fontId="38" numFmtId="168" xfId="0" applyAlignment="1" applyFont="1" applyNumberFormat="1">
      <alignment horizontal="center" shrinkToFit="0" vertical="center" wrapText="1"/>
    </xf>
    <xf borderId="6" fillId="0" fontId="39" numFmtId="0" xfId="0" applyAlignment="1" applyBorder="1" applyFont="1">
      <alignment horizontal="center" shrinkToFit="0" vertical="center" wrapText="1"/>
    </xf>
    <xf borderId="4" fillId="11" fontId="13" numFmtId="0" xfId="0" applyAlignment="1" applyBorder="1" applyFont="1">
      <alignment horizontal="center" shrinkToFit="0" vertical="center" wrapText="1"/>
    </xf>
    <xf borderId="5" fillId="11" fontId="13" numFmtId="0" xfId="0" applyAlignment="1" applyBorder="1" applyFont="1">
      <alignment horizontal="center" shrinkToFit="0" vertical="center" wrapText="1"/>
    </xf>
    <xf borderId="5" fillId="11" fontId="13" numFmtId="166" xfId="0" applyAlignment="1" applyBorder="1" applyFont="1" applyNumberFormat="1">
      <alignment horizontal="center" shrinkToFit="0" vertical="center" wrapText="1"/>
    </xf>
    <xf borderId="6" fillId="11" fontId="3" numFmtId="0" xfId="0" applyAlignment="1" applyBorder="1" applyFont="1">
      <alignment horizontal="center" shrinkToFit="0" vertical="center" wrapText="1"/>
    </xf>
    <xf borderId="6" fillId="0" fontId="3" numFmtId="166" xfId="0" applyAlignment="1" applyBorder="1" applyFont="1" applyNumberFormat="1">
      <alignment horizontal="center" shrinkToFit="0" vertical="center" wrapText="1"/>
    </xf>
    <xf borderId="0" fillId="0" fontId="6" numFmtId="164" xfId="0" applyAlignment="1" applyFont="1" applyNumberFormat="1">
      <alignment horizontal="center" shrinkToFit="0" vertical="center" wrapText="1"/>
    </xf>
    <xf borderId="1" fillId="11" fontId="13" numFmtId="0" xfId="0" applyAlignment="1" applyBorder="1" applyFont="1">
      <alignment horizontal="center" shrinkToFit="0" vertical="center" wrapText="1"/>
    </xf>
    <xf borderId="2" fillId="11" fontId="13" numFmtId="0" xfId="0" applyAlignment="1" applyBorder="1" applyFont="1">
      <alignment horizontal="center" shrinkToFit="0" vertical="center" wrapText="1"/>
    </xf>
    <xf borderId="2" fillId="11" fontId="3" numFmtId="166" xfId="0" applyAlignment="1" applyBorder="1" applyFont="1" applyNumberFormat="1">
      <alignment horizontal="center" shrinkToFit="0" vertical="center" wrapText="1"/>
    </xf>
    <xf borderId="5" fillId="0" fontId="3" numFmtId="166" xfId="0" applyAlignment="1" applyBorder="1" applyFont="1" applyNumberFormat="1">
      <alignment horizontal="center" shrinkToFit="0" vertical="center" wrapText="1"/>
    </xf>
    <xf borderId="8" fillId="29" fontId="12" numFmtId="0" xfId="0" applyAlignment="1" applyBorder="1" applyFont="1">
      <alignment horizontal="center" shrinkToFit="0" vertical="center" wrapText="1"/>
    </xf>
    <xf borderId="0" fillId="29" fontId="12" numFmtId="0" xfId="0" applyAlignment="1" applyFont="1">
      <alignment horizontal="center" shrinkToFit="0" vertical="center" wrapText="1"/>
    </xf>
    <xf borderId="46" fillId="16" fontId="40" numFmtId="0" xfId="0" applyAlignment="1" applyBorder="1" applyFont="1">
      <alignment horizontal="left" vertical="top"/>
    </xf>
    <xf borderId="45" fillId="16" fontId="40" numFmtId="0" xfId="0" applyAlignment="1" applyBorder="1" applyFont="1">
      <alignment horizontal="left" shrinkToFit="0" vertical="top" wrapText="1"/>
    </xf>
    <xf borderId="45" fillId="16" fontId="40" numFmtId="0" xfId="0" applyAlignment="1" applyBorder="1" applyFont="1">
      <alignment horizontal="left" vertical="top"/>
    </xf>
    <xf borderId="45" fillId="0" fontId="41" numFmtId="0" xfId="0" applyAlignment="1" applyBorder="1" applyFont="1">
      <alignment horizontal="left" vertical="top"/>
    </xf>
    <xf borderId="45" fillId="0" fontId="41" numFmtId="0" xfId="0" applyAlignment="1" applyBorder="1" applyFont="1">
      <alignment horizontal="right" shrinkToFit="0" vertical="top" wrapText="0"/>
    </xf>
    <xf borderId="45" fillId="0" fontId="36" numFmtId="0" xfId="0" applyAlignment="1" applyBorder="1" applyFont="1">
      <alignment shrinkToFit="0" vertical="bottom" wrapText="1"/>
    </xf>
    <xf borderId="45" fillId="0" fontId="36" numFmtId="3" xfId="0" applyAlignment="1" applyBorder="1" applyFont="1" applyNumberFormat="1">
      <alignment horizontal="center" shrinkToFit="0" wrapText="1"/>
    </xf>
    <xf borderId="45" fillId="0" fontId="36" numFmtId="4" xfId="0" applyAlignment="1" applyBorder="1" applyFont="1" applyNumberFormat="1">
      <alignment horizontal="center" shrinkToFit="0" vertical="center" wrapText="1"/>
    </xf>
    <xf borderId="47" fillId="0" fontId="36" numFmtId="0" xfId="0" applyAlignment="1" applyBorder="1" applyFont="1">
      <alignment shrinkToFit="0" vertical="bottom" wrapText="1"/>
    </xf>
    <xf borderId="47" fillId="0" fontId="36" numFmtId="3" xfId="0" applyAlignment="1" applyBorder="1" applyFont="1" applyNumberFormat="1">
      <alignment horizontal="center" shrinkToFit="0" wrapText="1"/>
    </xf>
    <xf borderId="0" fillId="0" fontId="36" numFmtId="167" xfId="0" applyAlignment="1" applyFont="1" applyNumberFormat="1">
      <alignment horizontal="center" shrinkToFit="0" vertical="center" wrapText="1"/>
    </xf>
    <xf borderId="45" fillId="0" fontId="36" numFmtId="0" xfId="0" applyAlignment="1" applyBorder="1" applyFont="1">
      <alignment horizontal="center" shrinkToFit="0" wrapText="1"/>
    </xf>
    <xf borderId="47" fillId="0" fontId="36" numFmtId="0" xfId="0" applyAlignment="1" applyBorder="1" applyFont="1">
      <alignment horizontal="center" shrinkToFit="0" wrapText="1"/>
    </xf>
    <xf borderId="0" fillId="0" fontId="35" numFmtId="164" xfId="0" applyAlignment="1" applyFont="1" applyNumberFormat="1">
      <alignment horizontal="center" shrinkToFit="0" vertical="center" wrapText="1"/>
    </xf>
    <xf borderId="45" fillId="27" fontId="42" numFmtId="0" xfId="0" applyAlignment="1" applyBorder="1" applyFont="1">
      <alignment horizontal="center" vertical="center"/>
    </xf>
    <xf borderId="45" fillId="27" fontId="42" numFmtId="0" xfId="0" applyAlignment="1" applyBorder="1" applyFont="1">
      <alignment horizontal="center" shrinkToFit="0" vertical="center" wrapText="1"/>
    </xf>
    <xf borderId="0" fillId="0" fontId="43" numFmtId="0" xfId="0" applyAlignment="1" applyFont="1">
      <alignment horizontal="center" vertical="center"/>
    </xf>
    <xf borderId="45" fillId="0" fontId="43" numFmtId="0" xfId="0" applyAlignment="1" applyBorder="1" applyFont="1">
      <alignment horizontal="center" vertical="center"/>
    </xf>
    <xf borderId="45" fillId="0" fontId="43" numFmtId="0" xfId="0" applyAlignment="1" applyBorder="1" applyFont="1">
      <alignment horizontal="left" shrinkToFit="0" vertical="center" wrapText="1"/>
    </xf>
    <xf borderId="0" fillId="0" fontId="43" numFmtId="0" xfId="0" applyAlignment="1" applyFont="1">
      <alignment horizontal="left" vertical="center"/>
    </xf>
    <xf borderId="0" fillId="0" fontId="37" numFmtId="0" xfId="0" applyFont="1"/>
    <xf borderId="0" fillId="0" fontId="17" numFmtId="169" xfId="0" applyFont="1" applyNumberFormat="1"/>
    <xf borderId="0" fillId="0" fontId="44" numFmtId="169" xfId="0" applyAlignment="1" applyFont="1" applyNumberFormat="1">
      <alignment horizontal="center"/>
    </xf>
    <xf borderId="0" fillId="0" fontId="17" numFmtId="10" xfId="0" applyAlignment="1" applyFont="1" applyNumberFormat="1">
      <alignment horizontal="center"/>
    </xf>
    <xf borderId="45" fillId="25" fontId="44" numFmtId="0" xfId="0" applyBorder="1" applyFont="1"/>
    <xf borderId="45" fillId="0" fontId="17" numFmtId="169" xfId="0" applyAlignment="1" applyBorder="1" applyFont="1" applyNumberFormat="1">
      <alignment horizontal="center"/>
    </xf>
    <xf borderId="45" fillId="17" fontId="44" numFmtId="169" xfId="0" applyAlignment="1" applyBorder="1" applyFont="1" applyNumberFormat="1">
      <alignment horizontal="center"/>
    </xf>
    <xf borderId="45" fillId="0" fontId="44" numFmtId="10" xfId="0" applyAlignment="1" applyBorder="1" applyFont="1" applyNumberFormat="1">
      <alignment horizontal="center"/>
    </xf>
    <xf borderId="45" fillId="0" fontId="17" numFmtId="0" xfId="0" applyBorder="1" applyFont="1"/>
    <xf borderId="45" fillId="0" fontId="17" numFmtId="169" xfId="0" applyBorder="1" applyFont="1" applyNumberFormat="1"/>
    <xf borderId="45" fillId="0" fontId="17" numFmtId="10" xfId="0" applyAlignment="1" applyBorder="1" applyFont="1" applyNumberFormat="1">
      <alignment horizontal="center"/>
    </xf>
    <xf borderId="45" fillId="17" fontId="44" numFmtId="170" xfId="0" applyAlignment="1" applyBorder="1" applyFont="1" applyNumberFormat="1">
      <alignment horizontal="center"/>
    </xf>
    <xf borderId="0" fillId="0" fontId="44" numFmtId="170" xfId="0" applyAlignment="1" applyFont="1" applyNumberFormat="1">
      <alignment horizontal="center"/>
    </xf>
    <xf borderId="0" fillId="0" fontId="17" numFmtId="0" xfId="0" applyAlignment="1" applyFont="1">
      <alignment horizontal="center" shrinkToFit="0" wrapText="1"/>
    </xf>
    <xf borderId="45" fillId="30" fontId="44" numFmtId="0" xfId="0" applyAlignment="1" applyBorder="1" applyFill="1" applyFont="1">
      <alignment horizontal="left" shrinkToFit="0" wrapText="1"/>
    </xf>
    <xf borderId="45" fillId="30" fontId="44" numFmtId="0" xfId="0" applyAlignment="1" applyBorder="1" applyFont="1">
      <alignment horizontal="center" shrinkToFit="0" wrapText="1"/>
    </xf>
    <xf borderId="45" fillId="12" fontId="35" numFmtId="0" xfId="0" applyAlignment="1" applyBorder="1" applyFont="1">
      <alignment horizontal="center" shrinkToFit="0" vertical="center" wrapText="1"/>
    </xf>
    <xf borderId="45" fillId="0" fontId="17" numFmtId="169" xfId="0" applyAlignment="1" applyBorder="1" applyFont="1" applyNumberFormat="1">
      <alignment shrinkToFit="0" wrapText="1"/>
    </xf>
    <xf borderId="52" fillId="25" fontId="44" numFmtId="0" xfId="0" applyAlignment="1" applyBorder="1" applyFont="1">
      <alignment shrinkToFit="0" wrapText="1"/>
    </xf>
    <xf borderId="71" fillId="0" fontId="2" numFmtId="0" xfId="0" applyBorder="1" applyFont="1"/>
    <xf borderId="72" fillId="0" fontId="2" numFmtId="0" xfId="0" applyBorder="1" applyFont="1"/>
    <xf borderId="45" fillId="0" fontId="36" numFmtId="169" xfId="0" applyAlignment="1" applyBorder="1" applyFont="1" applyNumberFormat="1">
      <alignment horizontal="center" shrinkToFit="0" vertical="center" wrapText="1"/>
    </xf>
    <xf borderId="45" fillId="13" fontId="17" numFmtId="10" xfId="0" applyAlignment="1" applyBorder="1" applyFont="1" applyNumberFormat="1">
      <alignment shrinkToFit="0" wrapText="1"/>
    </xf>
    <xf borderId="45" fillId="0" fontId="44" numFmtId="0" xfId="0" applyAlignment="1" applyBorder="1" applyFont="1">
      <alignment shrinkToFit="0" wrapText="1"/>
    </xf>
    <xf borderId="45" fillId="11" fontId="44" numFmtId="169" xfId="0" applyAlignment="1" applyBorder="1" applyFont="1" applyNumberFormat="1">
      <alignment shrinkToFit="0" wrapText="1"/>
    </xf>
    <xf borderId="0" fillId="0" fontId="17" numFmtId="0" xfId="0" applyAlignment="1" applyFont="1">
      <alignment shrinkToFit="0" wrapText="1"/>
    </xf>
    <xf borderId="0" fillId="0" fontId="17" numFmtId="169" xfId="0" applyAlignment="1" applyFont="1" applyNumberFormat="1">
      <alignment shrinkToFit="0" wrapText="1"/>
    </xf>
    <xf borderId="1" fillId="2" fontId="45" numFmtId="164" xfId="0" applyAlignment="1" applyBorder="1" applyFont="1" applyNumberFormat="1">
      <alignment horizontal="center" shrinkToFit="0" vertical="center" wrapText="1"/>
    </xf>
    <xf borderId="0" fillId="0" fontId="46" numFmtId="49" xfId="0" applyAlignment="1" applyFont="1" applyNumberFormat="1">
      <alignment horizontal="center" vertical="center"/>
    </xf>
    <xf borderId="0" fillId="0" fontId="46" numFmtId="0" xfId="0" applyFont="1"/>
    <xf borderId="0" fillId="11" fontId="46" numFmtId="10" xfId="0" applyAlignment="1" applyFont="1" applyNumberFormat="1">
      <alignment horizontal="center" shrinkToFit="0" vertical="center" wrapText="1"/>
    </xf>
    <xf borderId="0" fillId="0" fontId="45" numFmtId="0" xfId="0" applyAlignment="1" applyFont="1">
      <alignment horizontal="center" vertical="center"/>
    </xf>
    <xf borderId="0" fillId="0" fontId="46" numFmtId="49" xfId="0" applyAlignment="1" applyFont="1" applyNumberFormat="1">
      <alignment horizontal="center" shrinkToFit="0" vertical="center" wrapText="1"/>
    </xf>
    <xf borderId="0" fillId="0" fontId="45" numFmtId="49" xfId="0" applyAlignment="1" applyFont="1" applyNumberFormat="1">
      <alignment horizontal="center" vertical="center"/>
    </xf>
    <xf borderId="0" fillId="0" fontId="45" numFmtId="164" xfId="0" applyAlignment="1" applyFont="1" applyNumberFormat="1">
      <alignment horizontal="left" shrinkToFit="0" vertical="center" wrapText="1"/>
    </xf>
    <xf borderId="0" fillId="0" fontId="45" numFmtId="164" xfId="0" applyAlignment="1" applyFont="1" applyNumberFormat="1">
      <alignment shrinkToFit="0" vertical="center" wrapText="1"/>
    </xf>
    <xf borderId="0" fillId="0" fontId="47" numFmtId="49" xfId="0" applyAlignment="1" applyFont="1" applyNumberFormat="1">
      <alignment horizontal="center" shrinkToFit="0" vertical="center" wrapText="1"/>
    </xf>
    <xf borderId="0" fillId="0" fontId="48" numFmtId="49" xfId="0" applyAlignment="1" applyFont="1" applyNumberFormat="1">
      <alignment horizontal="center" shrinkToFit="0" vertical="center" wrapText="1"/>
    </xf>
    <xf borderId="0" fillId="0" fontId="45" numFmtId="0" xfId="0" applyFont="1"/>
    <xf borderId="0" fillId="5" fontId="46" numFmtId="9" xfId="0" applyFont="1" applyNumberFormat="1"/>
    <xf borderId="0" fillId="5" fontId="49" numFmtId="9" xfId="0" applyAlignment="1" applyFont="1" applyNumberFormat="1">
      <alignment horizontal="right" shrinkToFit="0" vertical="bottom" wrapText="0"/>
    </xf>
    <xf borderId="0" fillId="0" fontId="49" numFmtId="0" xfId="0" applyAlignment="1" applyFont="1">
      <alignment shrinkToFit="0" vertical="bottom" wrapText="0"/>
    </xf>
    <xf borderId="4" fillId="0" fontId="45" numFmtId="0" xfId="0" applyAlignment="1" applyBorder="1" applyFont="1">
      <alignment horizontal="center" shrinkToFit="0" vertical="center" wrapText="1"/>
    </xf>
    <xf borderId="4" fillId="29" fontId="45" numFmtId="0" xfId="0" applyAlignment="1" applyBorder="1" applyFont="1">
      <alignment horizontal="center" shrinkToFit="0" vertical="center" wrapText="1"/>
    </xf>
    <xf borderId="8" fillId="25" fontId="45" numFmtId="0" xfId="0" applyAlignment="1" applyBorder="1" applyFont="1">
      <alignment horizontal="center" shrinkToFit="0" vertical="center" wrapText="1"/>
    </xf>
    <xf borderId="8" fillId="29" fontId="45" numFmtId="0" xfId="0" applyAlignment="1" applyBorder="1" applyFont="1">
      <alignment horizontal="center" shrinkToFit="0" vertical="center" wrapText="1"/>
    </xf>
    <xf borderId="0" fillId="29" fontId="45" numFmtId="0" xfId="0" applyAlignment="1" applyFont="1">
      <alignment horizontal="center" shrinkToFit="0" vertical="center" wrapText="1"/>
    </xf>
    <xf borderId="13" fillId="0" fontId="45" numFmtId="165" xfId="0" applyAlignment="1" applyBorder="1" applyFont="1" applyNumberFormat="1">
      <alignment horizontal="center" shrinkToFit="0" vertical="center" wrapText="1"/>
    </xf>
    <xf borderId="14" fillId="0" fontId="45" numFmtId="165" xfId="0" applyAlignment="1" applyBorder="1" applyFont="1" applyNumberFormat="1">
      <alignment horizontal="center" shrinkToFit="0" vertical="center" wrapText="1"/>
    </xf>
    <xf borderId="69" fillId="25" fontId="45" numFmtId="164" xfId="0" applyAlignment="1" applyBorder="1" applyFont="1" applyNumberFormat="1">
      <alignment horizontal="center" shrinkToFit="0" vertical="center" wrapText="1"/>
    </xf>
    <xf borderId="70" fillId="25" fontId="45" numFmtId="164" xfId="0" applyAlignment="1" applyBorder="1" applyFont="1" applyNumberFormat="1">
      <alignment horizontal="center" shrinkToFit="0" vertical="center" wrapText="1"/>
    </xf>
    <xf borderId="69" fillId="29" fontId="45" numFmtId="164" xfId="0" applyAlignment="1" applyBorder="1" applyFont="1" applyNumberFormat="1">
      <alignment horizontal="center" shrinkToFit="0" vertical="center" wrapText="1"/>
    </xf>
    <xf borderId="70" fillId="29" fontId="45" numFmtId="164" xfId="0" applyAlignment="1" applyBorder="1" applyFont="1" applyNumberFormat="1">
      <alignment horizontal="center" shrinkToFit="0" vertical="center" wrapText="1"/>
    </xf>
    <xf borderId="0" fillId="29" fontId="45" numFmtId="164" xfId="0" applyAlignment="1" applyFont="1" applyNumberFormat="1">
      <alignment horizontal="center" shrinkToFit="0" vertical="center" wrapText="1"/>
    </xf>
    <xf borderId="4" fillId="0" fontId="46" numFmtId="0" xfId="0" applyAlignment="1" applyBorder="1" applyFont="1">
      <alignment horizontal="center" shrinkToFit="0" vertical="center" wrapText="1"/>
    </xf>
    <xf borderId="5" fillId="0" fontId="46" numFmtId="0" xfId="0" applyAlignment="1" applyBorder="1" applyFont="1">
      <alignment horizontal="center" shrinkToFit="0" vertical="center" wrapText="1"/>
    </xf>
    <xf borderId="5" fillId="0" fontId="46" numFmtId="166" xfId="0" applyAlignment="1" applyBorder="1" applyFont="1" applyNumberFormat="1">
      <alignment horizontal="center" shrinkToFit="0" vertical="center" wrapText="1"/>
    </xf>
    <xf borderId="6" fillId="0" fontId="46" numFmtId="0" xfId="0" applyAlignment="1" applyBorder="1" applyFont="1">
      <alignment horizontal="center" shrinkToFit="0" vertical="center" wrapText="1"/>
    </xf>
    <xf borderId="8" fillId="0" fontId="45" numFmtId="49" xfId="0" applyAlignment="1" applyBorder="1" applyFont="1" applyNumberFormat="1">
      <alignment horizontal="center" shrinkToFit="0" vertical="center" wrapText="1"/>
    </xf>
    <xf borderId="18" fillId="0" fontId="45" numFmtId="165" xfId="0" applyAlignment="1" applyBorder="1" applyFont="1" applyNumberFormat="1">
      <alignment horizontal="center" shrinkToFit="0" vertical="center" wrapText="1"/>
    </xf>
    <xf borderId="22" fillId="0" fontId="45" numFmtId="164" xfId="0" applyAlignment="1" applyBorder="1" applyFont="1" applyNumberFormat="1">
      <alignment horizontal="center" shrinkToFit="0" vertical="center" wrapText="1"/>
    </xf>
    <xf borderId="22" fillId="0" fontId="45" numFmtId="168" xfId="0" applyAlignment="1" applyBorder="1" applyFont="1" applyNumberFormat="1">
      <alignment horizontal="center" shrinkToFit="0" vertical="center" wrapText="1"/>
    </xf>
    <xf borderId="18" fillId="0" fontId="46" numFmtId="164" xfId="0" applyAlignment="1" applyBorder="1" applyFont="1" applyNumberFormat="1">
      <alignment horizontal="center" shrinkToFit="0" vertical="center" wrapText="1"/>
    </xf>
    <xf borderId="0" fillId="0" fontId="46" numFmtId="174" xfId="0" applyAlignment="1" applyFont="1" applyNumberFormat="1">
      <alignment horizontal="center" shrinkToFit="0" vertical="center" wrapText="1"/>
    </xf>
    <xf borderId="0" fillId="0" fontId="46" numFmtId="164" xfId="0" applyAlignment="1" applyFont="1" applyNumberFormat="1">
      <alignment horizontal="center" shrinkToFit="0" vertical="center" wrapText="1"/>
    </xf>
    <xf borderId="10" fillId="0" fontId="45" numFmtId="49" xfId="0" applyAlignment="1" applyBorder="1" applyFont="1" applyNumberFormat="1">
      <alignment horizontal="center" shrinkToFit="0" vertical="center" wrapText="1"/>
    </xf>
    <xf borderId="21" fillId="0" fontId="45" numFmtId="165" xfId="0" applyAlignment="1" applyBorder="1" applyFont="1" applyNumberFormat="1">
      <alignment horizontal="center" shrinkToFit="0" vertical="center" wrapText="1"/>
    </xf>
    <xf borderId="27" fillId="0" fontId="45" numFmtId="164" xfId="0" applyAlignment="1" applyBorder="1" applyFont="1" applyNumberFormat="1">
      <alignment horizontal="center" shrinkToFit="0" vertical="center" wrapText="1"/>
    </xf>
    <xf borderId="27" fillId="0" fontId="45" numFmtId="168" xfId="0" applyAlignment="1" applyBorder="1" applyFont="1" applyNumberFormat="1">
      <alignment horizontal="center" shrinkToFit="0" vertical="center" wrapText="1"/>
    </xf>
    <xf borderId="21" fillId="0" fontId="46" numFmtId="164" xfId="0" applyAlignment="1" applyBorder="1" applyFont="1" applyNumberFormat="1">
      <alignment horizontal="center" shrinkToFit="0" vertical="center" wrapText="1"/>
    </xf>
    <xf borderId="4" fillId="11" fontId="46" numFmtId="0" xfId="0" applyAlignment="1" applyBorder="1" applyFont="1">
      <alignment horizontal="center" shrinkToFit="0" vertical="center" wrapText="1"/>
    </xf>
    <xf borderId="5" fillId="11" fontId="46" numFmtId="0" xfId="0" applyAlignment="1" applyBorder="1" applyFont="1">
      <alignment horizontal="center" shrinkToFit="0" vertical="center" wrapText="1"/>
    </xf>
    <xf borderId="5" fillId="11" fontId="46" numFmtId="166" xfId="0" applyAlignment="1" applyBorder="1" applyFont="1" applyNumberFormat="1">
      <alignment horizontal="center" shrinkToFit="0" vertical="center" wrapText="1"/>
    </xf>
    <xf borderId="6" fillId="11" fontId="46" numFmtId="0" xfId="0" applyAlignment="1" applyBorder="1" applyFont="1">
      <alignment horizontal="center" shrinkToFit="0" vertical="center" wrapText="1"/>
    </xf>
    <xf borderId="8" fillId="11" fontId="45" numFmtId="0" xfId="0" applyAlignment="1" applyBorder="1" applyFont="1">
      <alignment horizontal="center" shrinkToFit="0" vertical="center" wrapText="1"/>
    </xf>
    <xf borderId="18" fillId="11" fontId="45" numFmtId="165" xfId="0" applyAlignment="1" applyBorder="1" applyFont="1" applyNumberFormat="1">
      <alignment horizontal="center" shrinkToFit="0" vertical="center" wrapText="1"/>
    </xf>
    <xf borderId="0" fillId="11" fontId="46" numFmtId="0" xfId="0" applyFont="1"/>
    <xf borderId="22" fillId="11" fontId="45" numFmtId="164" xfId="0" applyAlignment="1" applyBorder="1" applyFont="1" applyNumberFormat="1">
      <alignment horizontal="center" shrinkToFit="0" vertical="center" wrapText="1"/>
    </xf>
    <xf borderId="22" fillId="11" fontId="45" numFmtId="168" xfId="0" applyAlignment="1" applyBorder="1" applyFont="1" applyNumberFormat="1">
      <alignment horizontal="center" shrinkToFit="0" vertical="center" wrapText="1"/>
    </xf>
    <xf borderId="18" fillId="11" fontId="46" numFmtId="164" xfId="0" applyAlignment="1" applyBorder="1" applyFont="1" applyNumberFormat="1">
      <alignment horizontal="center" shrinkToFit="0" vertical="center" wrapText="1"/>
    </xf>
    <xf borderId="29" fillId="11" fontId="45" numFmtId="0" xfId="0" applyAlignment="1" applyBorder="1" applyFont="1">
      <alignment horizontal="center" shrinkToFit="0" vertical="center" wrapText="1"/>
    </xf>
    <xf borderId="21" fillId="11" fontId="45" numFmtId="165" xfId="0" applyAlignment="1" applyBorder="1" applyFont="1" applyNumberFormat="1">
      <alignment horizontal="center" shrinkToFit="0" vertical="center" wrapText="1"/>
    </xf>
    <xf borderId="27" fillId="11" fontId="45" numFmtId="164" xfId="0" applyAlignment="1" applyBorder="1" applyFont="1" applyNumberFormat="1">
      <alignment horizontal="center" shrinkToFit="0" vertical="center" wrapText="1"/>
    </xf>
    <xf borderId="27" fillId="11" fontId="45" numFmtId="168" xfId="0" applyAlignment="1" applyBorder="1" applyFont="1" applyNumberFormat="1">
      <alignment horizontal="center" shrinkToFit="0" vertical="center" wrapText="1"/>
    </xf>
    <xf borderId="21" fillId="11" fontId="46" numFmtId="164" xfId="0" applyAlignment="1" applyBorder="1" applyFont="1" applyNumberFormat="1">
      <alignment horizontal="center" shrinkToFit="0" vertical="center" wrapText="1"/>
    </xf>
    <xf borderId="1" fillId="0" fontId="46" numFmtId="0" xfId="0" applyAlignment="1" applyBorder="1" applyFont="1">
      <alignment horizontal="center" shrinkToFit="0" vertical="center" wrapText="1"/>
    </xf>
    <xf borderId="2" fillId="0" fontId="46" numFmtId="0" xfId="0" applyAlignment="1" applyBorder="1" applyFont="1">
      <alignment horizontal="center" shrinkToFit="0" vertical="center" wrapText="1"/>
    </xf>
    <xf borderId="2" fillId="0" fontId="46" numFmtId="166" xfId="0" applyAlignment="1" applyBorder="1" applyFont="1" applyNumberFormat="1">
      <alignment horizontal="center" shrinkToFit="0" vertical="center" wrapText="1"/>
    </xf>
    <xf borderId="3" fillId="0" fontId="46" numFmtId="0" xfId="0" applyAlignment="1" applyBorder="1" applyFont="1">
      <alignment horizontal="center" shrinkToFit="0" vertical="center" wrapText="1"/>
    </xf>
    <xf borderId="35" fillId="0" fontId="45" numFmtId="0" xfId="0" applyAlignment="1" applyBorder="1" applyFont="1">
      <alignment horizontal="center" shrinkToFit="0" vertical="center" wrapText="1"/>
    </xf>
    <xf borderId="36" fillId="0" fontId="45" numFmtId="165" xfId="0" applyAlignment="1" applyBorder="1" applyFont="1" applyNumberFormat="1">
      <alignment horizontal="center" shrinkToFit="0" vertical="center" wrapText="1"/>
    </xf>
    <xf borderId="35" fillId="0" fontId="45" numFmtId="164" xfId="0" applyAlignment="1" applyBorder="1" applyFont="1" applyNumberFormat="1">
      <alignment horizontal="center" shrinkToFit="0" vertical="center" wrapText="1"/>
    </xf>
    <xf borderId="35" fillId="0" fontId="45" numFmtId="168" xfId="0" applyAlignment="1" applyBorder="1" applyFont="1" applyNumberFormat="1">
      <alignment horizontal="center" shrinkToFit="0" vertical="center" wrapText="1"/>
    </xf>
    <xf borderId="36" fillId="0" fontId="46" numFmtId="164" xfId="0" applyAlignment="1" applyBorder="1" applyFont="1" applyNumberFormat="1">
      <alignment horizontal="center" shrinkToFit="0" vertical="center" wrapText="1"/>
    </xf>
    <xf borderId="0" fillId="0" fontId="46" numFmtId="164" xfId="0" applyFont="1" applyNumberFormat="1"/>
    <xf borderId="0" fillId="0" fontId="49" numFmtId="164" xfId="0" applyAlignment="1" applyFont="1" applyNumberFormat="1">
      <alignment shrinkToFit="0" vertical="bottom" wrapText="0"/>
    </xf>
    <xf borderId="8" fillId="0" fontId="45" numFmtId="0" xfId="0" applyAlignment="1" applyBorder="1" applyFont="1">
      <alignment horizontal="center" shrinkToFit="0" vertical="center" wrapText="1"/>
    </xf>
    <xf borderId="29" fillId="0" fontId="45" numFmtId="0" xfId="0" applyAlignment="1" applyBorder="1" applyFont="1">
      <alignment horizontal="center" shrinkToFit="0" vertical="center" wrapText="1"/>
    </xf>
    <xf borderId="6" fillId="0" fontId="46" numFmtId="166" xfId="0" applyAlignment="1" applyBorder="1" applyFont="1" applyNumberFormat="1">
      <alignment horizontal="center" shrinkToFit="0" vertical="center" wrapText="1"/>
    </xf>
    <xf borderId="1" fillId="0" fontId="45" numFmtId="0" xfId="0" applyAlignment="1" applyBorder="1" applyFont="1">
      <alignment horizontal="center" shrinkToFit="0" vertical="center" wrapText="1"/>
    </xf>
    <xf borderId="36" fillId="0" fontId="46" numFmtId="168" xfId="0" applyAlignment="1" applyBorder="1" applyFont="1" applyNumberFormat="1">
      <alignment horizontal="center" shrinkToFit="0" vertical="center" wrapText="1"/>
    </xf>
    <xf borderId="0" fillId="0" fontId="50" numFmtId="10" xfId="0" applyAlignment="1" applyFont="1" applyNumberFormat="1">
      <alignment horizontal="center" vertical="center"/>
    </xf>
    <xf borderId="0" fillId="0" fontId="50" numFmtId="0" xfId="0" applyAlignment="1" applyFont="1">
      <alignment horizontal="center" vertical="center"/>
    </xf>
    <xf borderId="0" fillId="0" fontId="51" numFmtId="49" xfId="0" applyAlignment="1" applyFont="1" applyNumberFormat="1">
      <alignment horizontal="center" shrinkToFit="0" vertical="center" wrapText="1"/>
    </xf>
    <xf borderId="0" fillId="0" fontId="50" numFmtId="0" xfId="0" applyFont="1"/>
    <xf borderId="8" fillId="31" fontId="50" numFmtId="0" xfId="0" applyAlignment="1" applyBorder="1" applyFill="1" applyFont="1">
      <alignment horizontal="center" shrinkToFit="0" vertical="center" wrapText="1"/>
    </xf>
    <xf borderId="69" fillId="31" fontId="50" numFmtId="164" xfId="0" applyAlignment="1" applyBorder="1" applyFont="1" applyNumberFormat="1">
      <alignment horizontal="center" shrinkToFit="0" vertical="center" wrapText="1"/>
    </xf>
    <xf borderId="70" fillId="31" fontId="50" numFmtId="164" xfId="0" applyAlignment="1" applyBorder="1" applyFont="1" applyNumberFormat="1">
      <alignment horizontal="center" shrinkToFit="0" vertical="center" wrapText="1"/>
    </xf>
    <xf borderId="22" fillId="0" fontId="50" numFmtId="168" xfId="0" applyAlignment="1" applyBorder="1" applyFont="1" applyNumberFormat="1">
      <alignment horizontal="center" shrinkToFit="0" vertical="center" wrapText="1"/>
    </xf>
    <xf borderId="18" fillId="0" fontId="52" numFmtId="164" xfId="0" applyAlignment="1" applyBorder="1" applyFont="1" applyNumberFormat="1">
      <alignment horizontal="center" shrinkToFit="0" vertical="center" wrapText="1"/>
    </xf>
    <xf borderId="27" fillId="0" fontId="50" numFmtId="168" xfId="0" applyAlignment="1" applyBorder="1" applyFont="1" applyNumberFormat="1">
      <alignment horizontal="center" shrinkToFit="0" vertical="center" wrapText="1"/>
    </xf>
    <xf borderId="21" fillId="0" fontId="52" numFmtId="164" xfId="0" applyAlignment="1" applyBorder="1" applyFont="1" applyNumberFormat="1">
      <alignment horizontal="center" shrinkToFit="0" vertical="center" wrapText="1"/>
    </xf>
    <xf borderId="35" fillId="0" fontId="50" numFmtId="168" xfId="0" applyAlignment="1" applyBorder="1" applyFont="1" applyNumberFormat="1">
      <alignment horizontal="center" shrinkToFit="0" vertical="center" wrapText="1"/>
    </xf>
    <xf borderId="36" fillId="0" fontId="52" numFmtId="164" xfId="0" applyAlignment="1" applyBorder="1" applyFont="1" applyNumberFormat="1">
      <alignment horizontal="center" shrinkToFit="0" vertical="center" wrapText="1"/>
    </xf>
    <xf borderId="0" fillId="0" fontId="52" numFmtId="0" xfId="0" applyFont="1"/>
    <xf borderId="35" fillId="0" fontId="50" numFmtId="164" xfId="0" applyAlignment="1" applyBorder="1" applyFont="1" applyNumberFormat="1">
      <alignment horizontal="center" shrinkToFit="0" vertical="center" wrapText="1"/>
    </xf>
    <xf borderId="36" fillId="0" fontId="52" numFmtId="168" xfId="0" applyAlignment="1" applyBorder="1" applyFont="1" applyNumberFormat="1">
      <alignment horizontal="center" shrinkToFit="0" vertical="center" wrapText="1"/>
    </xf>
    <xf borderId="0" fillId="0" fontId="53" numFmtId="49" xfId="0" applyAlignment="1" applyFont="1" applyNumberFormat="1">
      <alignment horizontal="center" shrinkToFit="0" vertical="center" wrapText="1"/>
    </xf>
    <xf borderId="0" fillId="0" fontId="9" numFmtId="49" xfId="0" applyFont="1" applyNumberFormat="1"/>
    <xf borderId="0" fillId="0" fontId="9" numFmtId="0" xfId="0" applyFont="1"/>
    <xf borderId="33" fillId="0" fontId="9" numFmtId="0" xfId="0" applyAlignment="1" applyBorder="1" applyFon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9" numFmtId="9" xfId="0" applyAlignment="1" applyFont="1" applyNumberFormat="1">
      <alignment horizontal="center" vertical="bottom"/>
    </xf>
    <xf borderId="0" fillId="8" fontId="4" numFmtId="0" xfId="0" applyAlignment="1" applyFont="1">
      <alignment horizontal="center" shrinkToFit="0" vertical="center" wrapText="1"/>
    </xf>
    <xf borderId="4" fillId="29" fontId="32" numFmtId="0" xfId="0" applyAlignment="1" applyBorder="1" applyFont="1">
      <alignment horizontal="center"/>
    </xf>
    <xf borderId="0" fillId="29" fontId="32" numFmtId="0" xfId="0" applyAlignment="1" applyFont="1">
      <alignment horizontal="center"/>
    </xf>
    <xf borderId="0" fillId="8" fontId="12" numFmtId="164" xfId="0" applyAlignment="1" applyFont="1" applyNumberFormat="1">
      <alignment horizontal="center" shrinkToFit="0" vertical="center" wrapText="1"/>
    </xf>
    <xf borderId="16" fillId="29" fontId="32" numFmtId="164" xfId="0" applyAlignment="1" applyBorder="1" applyFont="1" applyNumberFormat="1">
      <alignment horizontal="center"/>
    </xf>
    <xf borderId="34" fillId="29" fontId="32" numFmtId="164" xfId="0" applyAlignment="1" applyBorder="1" applyFont="1" applyNumberFormat="1">
      <alignment horizontal="center"/>
    </xf>
    <xf borderId="0" fillId="29" fontId="32" numFmtId="164" xfId="0" applyAlignment="1" applyFont="1" applyNumberFormat="1">
      <alignment horizontal="center"/>
    </xf>
    <xf borderId="32" fillId="29" fontId="32" numFmtId="164" xfId="0" applyAlignment="1" applyBorder="1" applyFont="1" applyNumberFormat="1">
      <alignment horizontal="center"/>
    </xf>
    <xf borderId="0" fillId="8" fontId="15" numFmtId="168" xfId="0" applyAlignment="1" applyFont="1" applyNumberFormat="1">
      <alignment horizontal="center" shrinkToFit="0" vertical="center" wrapText="1"/>
    </xf>
    <xf borderId="66" fillId="0" fontId="32" numFmtId="164" xfId="0" applyAlignment="1" applyBorder="1" applyFont="1" applyNumberFormat="1">
      <alignment horizontal="center"/>
    </xf>
    <xf borderId="12" fillId="0" fontId="19" numFmtId="168" xfId="0" applyAlignment="1" applyBorder="1" applyFont="1" applyNumberFormat="1">
      <alignment horizontal="center"/>
    </xf>
    <xf borderId="0" fillId="0" fontId="19" numFmtId="168" xfId="0" applyAlignment="1" applyFont="1" applyNumberFormat="1">
      <alignment horizontal="center"/>
    </xf>
    <xf borderId="4" fillId="0" fontId="19" numFmtId="168" xfId="0" applyAlignment="1" applyBorder="1" applyFont="1" applyNumberFormat="1">
      <alignment horizontal="center"/>
    </xf>
    <xf borderId="6" fillId="0" fontId="19" numFmtId="164" xfId="0" applyAlignment="1" applyBorder="1" applyFont="1" applyNumberFormat="1">
      <alignment horizontal="center"/>
    </xf>
    <xf borderId="12" fillId="0" fontId="19" numFmtId="164" xfId="0" applyAlignment="1" applyBorder="1" applyFont="1" applyNumberFormat="1">
      <alignment horizontal="center"/>
    </xf>
    <xf borderId="0" fillId="0" fontId="19" numFmtId="164" xfId="0" applyAlignment="1" applyFont="1" applyNumberFormat="1">
      <alignment horizontal="center"/>
    </xf>
    <xf borderId="23" fillId="0" fontId="19" numFmtId="168" xfId="0" applyAlignment="1" applyBorder="1" applyFont="1" applyNumberFormat="1">
      <alignment horizontal="center"/>
    </xf>
    <xf borderId="24" fillId="0" fontId="19" numFmtId="164" xfId="0" applyAlignment="1" applyBorder="1" applyFont="1" applyNumberFormat="1">
      <alignment horizontal="center"/>
    </xf>
    <xf borderId="16" fillId="0" fontId="32" numFmtId="164" xfId="0" applyAlignment="1" applyBorder="1" applyFont="1" applyNumberFormat="1">
      <alignment horizontal="center"/>
    </xf>
    <xf borderId="34" fillId="0" fontId="19" numFmtId="164" xfId="0" applyAlignment="1" applyBorder="1" applyFont="1" applyNumberFormat="1">
      <alignment horizontal="center"/>
    </xf>
    <xf borderId="32" fillId="0" fontId="19" numFmtId="168" xfId="0" applyAlignment="1" applyBorder="1" applyFont="1" applyNumberFormat="1">
      <alignment horizontal="center"/>
    </xf>
    <xf borderId="1" fillId="0" fontId="19" numFmtId="168" xfId="0" applyAlignment="1" applyBorder="1" applyFont="1" applyNumberFormat="1">
      <alignment horizontal="center"/>
    </xf>
    <xf borderId="3" fillId="0" fontId="19" numFmtId="164" xfId="0" applyAlignment="1" applyBorder="1" applyFont="1" applyNumberFormat="1">
      <alignment horizontal="center"/>
    </xf>
    <xf borderId="33" fillId="0" fontId="9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0" fillId="0" fontId="9" numFmtId="164" xfId="0" applyAlignment="1" applyFont="1" applyNumberFormat="1">
      <alignment vertical="bottom"/>
    </xf>
    <xf borderId="4" fillId="8" fontId="13" numFmtId="0" xfId="0" applyAlignment="1" applyBorder="1" applyFont="1">
      <alignment horizontal="center" shrinkToFit="0" vertical="center" wrapText="1"/>
    </xf>
    <xf borderId="5" fillId="8" fontId="13" numFmtId="0" xfId="0" applyAlignment="1" applyBorder="1" applyFont="1">
      <alignment horizontal="center" shrinkToFit="0" vertical="center" wrapText="1"/>
    </xf>
    <xf borderId="5" fillId="8" fontId="13" numFmtId="166" xfId="0" applyAlignment="1" applyBorder="1" applyFont="1" applyNumberFormat="1">
      <alignment horizontal="center" shrinkToFit="0" vertical="center" wrapText="1"/>
    </xf>
    <xf borderId="6" fillId="8" fontId="3" numFmtId="0" xfId="0" applyAlignment="1" applyBorder="1" applyFont="1">
      <alignment horizontal="center" shrinkToFit="0" vertical="center" wrapText="1"/>
    </xf>
    <xf borderId="1" fillId="8" fontId="13" numFmtId="0" xfId="0" applyAlignment="1" applyBorder="1" applyFont="1">
      <alignment horizontal="center" shrinkToFit="0" vertical="center" wrapText="1"/>
    </xf>
    <xf borderId="2" fillId="8" fontId="13" numFmtId="0" xfId="0" applyAlignment="1" applyBorder="1" applyFont="1">
      <alignment horizontal="center" shrinkToFit="0" vertical="center" wrapText="1"/>
    </xf>
    <xf borderId="2" fillId="8" fontId="3" numFmtId="166" xfId="0" applyAlignment="1" applyBorder="1" applyFont="1" applyNumberFormat="1">
      <alignment horizontal="center" shrinkToFit="0" vertical="center" wrapText="1"/>
    </xf>
    <xf borderId="3" fillId="0" fontId="19" numFmtId="168" xfId="0" applyAlignment="1" applyBorder="1" applyFont="1" applyNumberFormat="1">
      <alignment horizontal="center"/>
    </xf>
    <xf borderId="4" fillId="0" fontId="19" numFmtId="164" xfId="0" applyAlignment="1" applyBorder="1" applyFont="1" applyNumberFormat="1">
      <alignment horizontal="center"/>
    </xf>
    <xf borderId="32" fillId="0" fontId="19" numFmtId="164" xfId="0" applyAlignment="1" applyBorder="1" applyFont="1" applyNumberFormat="1">
      <alignment horizontal="center"/>
    </xf>
    <xf borderId="42" fillId="0" fontId="32" numFmtId="164" xfId="0" applyAlignment="1" applyBorder="1" applyFont="1" applyNumberFormat="1">
      <alignment horizontal="center" shrinkToFit="0" vertical="center" wrapText="1"/>
    </xf>
    <xf borderId="2" fillId="0" fontId="3" numFmtId="166" xfId="0" applyAlignment="1" applyBorder="1" applyFont="1" applyNumberFormat="1">
      <alignment horizontal="center" shrinkToFit="0" vertical="center" wrapText="1"/>
    </xf>
    <xf borderId="0" fillId="5" fontId="54" numFmtId="9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73" fillId="11" fontId="3" numFmtId="175" xfId="0" applyAlignment="1" applyBorder="1" applyFont="1" applyNumberFormat="1">
      <alignment horizontal="center" vertical="center"/>
    </xf>
    <xf borderId="0" fillId="0" fontId="55" numFmtId="49" xfId="0" applyAlignment="1" applyFont="1" applyNumberFormat="1">
      <alignment horizontal="center" vertical="center"/>
    </xf>
    <xf borderId="73" fillId="11" fontId="3" numFmtId="175" xfId="0" applyAlignment="1" applyBorder="1" applyFont="1" applyNumberFormat="1">
      <alignment horizontal="center" shrinkToFit="0" vertical="center" wrapText="1"/>
    </xf>
    <xf borderId="33" fillId="0" fontId="3" numFmtId="0" xfId="0" applyAlignment="1" applyBorder="1" applyFont="1">
      <alignment horizontal="center"/>
    </xf>
    <xf borderId="33" fillId="0" fontId="3" numFmtId="0" xfId="0" applyBorder="1" applyFont="1"/>
    <xf borderId="0" fillId="0" fontId="3" numFmtId="175" xfId="0" applyFont="1" applyNumberFormat="1"/>
    <xf borderId="0" fillId="0" fontId="3" numFmtId="9" xfId="0" applyFont="1" applyNumberFormat="1"/>
    <xf borderId="7" fillId="32" fontId="6" numFmtId="164" xfId="0" applyAlignment="1" applyBorder="1" applyFill="1" applyFont="1" applyNumberFormat="1">
      <alignment horizontal="center" shrinkToFit="0" vertical="center" wrapText="1"/>
    </xf>
    <xf borderId="74" fillId="33" fontId="12" numFmtId="164" xfId="0" applyAlignment="1" applyBorder="1" applyFill="1" applyFont="1" applyNumberFormat="1">
      <alignment horizontal="center" shrinkToFit="0" vertical="center" wrapText="1"/>
    </xf>
    <xf borderId="74" fillId="34" fontId="12" numFmtId="164" xfId="0" applyAlignment="1" applyBorder="1" applyFill="1" applyFont="1" applyNumberFormat="1">
      <alignment horizontal="center" shrinkToFit="0" vertical="center" wrapText="1"/>
    </xf>
    <xf borderId="73" fillId="29" fontId="4" numFmtId="0" xfId="0" applyAlignment="1" applyBorder="1" applyFont="1">
      <alignment horizontal="center" shrinkToFit="0" vertical="center" wrapText="1"/>
    </xf>
    <xf borderId="73" fillId="29" fontId="12" numFmtId="164" xfId="0" applyAlignment="1" applyBorder="1" applyFont="1" applyNumberFormat="1">
      <alignment horizontal="center" shrinkToFit="0" vertical="center" wrapText="1"/>
    </xf>
    <xf borderId="22" fillId="6" fontId="12" numFmtId="164" xfId="0" applyAlignment="1" applyBorder="1" applyFont="1" applyNumberFormat="1">
      <alignment horizontal="center" shrinkToFit="0" vertical="center" wrapText="1"/>
    </xf>
    <xf borderId="22" fillId="35" fontId="12" numFmtId="164" xfId="0" applyAlignment="1" applyBorder="1" applyFill="1" applyFont="1" applyNumberFormat="1">
      <alignment horizontal="center" shrinkToFit="0" vertical="center" wrapText="1"/>
    </xf>
    <xf borderId="0" fillId="18" fontId="17" numFmtId="10" xfId="0" applyFont="1" applyNumberFormat="1"/>
    <xf borderId="27" fillId="6" fontId="12" numFmtId="164" xfId="0" applyAlignment="1" applyBorder="1" applyFont="1" applyNumberFormat="1">
      <alignment horizontal="center" shrinkToFit="0" vertical="center" wrapText="1"/>
    </xf>
    <xf borderId="27" fillId="35" fontId="12" numFmtId="164" xfId="0" applyAlignment="1" applyBorder="1" applyFont="1" applyNumberFormat="1">
      <alignment horizontal="center" shrinkToFit="0" vertical="center" wrapText="1"/>
    </xf>
    <xf borderId="35" fillId="6" fontId="12" numFmtId="164" xfId="0" applyAlignment="1" applyBorder="1" applyFont="1" applyNumberFormat="1">
      <alignment horizontal="center" shrinkToFit="0" vertical="center" wrapText="1"/>
    </xf>
    <xf borderId="35" fillId="35" fontId="12" numFmtId="164" xfId="0" applyAlignment="1" applyBorder="1" applyFont="1" applyNumberFormat="1">
      <alignment horizontal="center" shrinkToFit="0" vertical="center" wrapText="1"/>
    </xf>
    <xf borderId="0" fillId="0" fontId="3" numFmtId="0" xfId="0" applyAlignment="1" applyFont="1">
      <alignment horizontal="center"/>
    </xf>
    <xf borderId="7" fillId="32" fontId="12" numFmtId="164" xfId="0" applyAlignment="1" applyBorder="1" applyFont="1" applyNumberFormat="1">
      <alignment horizontal="center" shrinkToFit="0" vertical="center" wrapText="1"/>
    </xf>
    <xf borderId="7" fillId="33" fontId="12" numFmtId="164" xfId="0" applyAlignment="1" applyBorder="1" applyFont="1" applyNumberFormat="1">
      <alignment horizontal="center" shrinkToFit="0" vertical="center" wrapText="1"/>
    </xf>
    <xf borderId="42" fillId="35" fontId="32" numFmtId="164" xfId="0" applyAlignment="1" applyBorder="1" applyFont="1" applyNumberFormat="1">
      <alignment horizontal="center" shrinkToFit="0" vertical="center" wrapText="1"/>
    </xf>
    <xf borderId="0" fillId="0" fontId="9" numFmtId="175" xfId="0" applyFont="1" applyNumberFormat="1"/>
    <xf borderId="42" fillId="6" fontId="12" numFmtId="164" xfId="0" applyAlignment="1" applyBorder="1" applyFont="1" applyNumberFormat="1">
      <alignment horizontal="center" shrinkToFit="0" vertical="center" wrapText="1"/>
    </xf>
    <xf borderId="42" fillId="35" fontId="12" numFmtId="164" xfId="0" applyAlignment="1" applyBorder="1" applyFont="1" applyNumberFormat="1">
      <alignment horizontal="center" shrinkToFit="0" vertical="center" wrapText="1"/>
    </xf>
    <xf borderId="73" fillId="11" fontId="14" numFmtId="175" xfId="0" applyAlignment="1" applyBorder="1" applyFont="1" applyNumberFormat="1">
      <alignment horizontal="center" vertical="center"/>
    </xf>
    <xf borderId="75" fillId="29" fontId="4" numFmtId="0" xfId="0" applyAlignment="1" applyBorder="1" applyFont="1">
      <alignment horizontal="center" shrinkToFit="0" vertical="center" wrapText="1"/>
    </xf>
    <xf borderId="75" fillId="29" fontId="12" numFmtId="164" xfId="0" applyAlignment="1" applyBorder="1" applyFont="1" applyNumberFormat="1">
      <alignment horizontal="center" shrinkToFit="0" vertical="center" wrapText="1"/>
    </xf>
    <xf borderId="22" fillId="11" fontId="12" numFmtId="164" xfId="0" applyAlignment="1" applyBorder="1" applyFont="1" applyNumberFormat="1">
      <alignment horizontal="center" shrinkToFit="0" vertical="center" wrapText="1"/>
    </xf>
    <xf borderId="27" fillId="11" fontId="12" numFmtId="164" xfId="0" applyAlignment="1" applyBorder="1" applyFont="1" applyNumberFormat="1">
      <alignment horizontal="center" shrinkToFit="0" vertical="center" wrapText="1"/>
    </xf>
    <xf borderId="0" fillId="0" fontId="3" numFmtId="0" xfId="0" applyAlignment="1" applyFont="1">
      <alignment shrinkToFit="0" wrapText="1"/>
    </xf>
    <xf borderId="0" fillId="0" fontId="17" numFmtId="166" xfId="0" applyAlignment="1" applyFont="1" applyNumberFormat="1">
      <alignment shrinkToFit="0" wrapText="1"/>
    </xf>
    <xf borderId="0" fillId="0" fontId="9" numFmtId="0" xfId="0" applyAlignment="1" applyFont="1">
      <alignment shrinkToFit="0" wrapText="1"/>
    </xf>
    <xf borderId="42" fillId="11" fontId="12" numFmtId="164" xfId="0" applyAlignment="1" applyBorder="1" applyFont="1" applyNumberFormat="1">
      <alignment horizontal="center" shrinkToFit="0" vertical="center" wrapText="1"/>
    </xf>
    <xf borderId="1" fillId="23" fontId="1" numFmtId="164" xfId="0" applyAlignment="1" applyBorder="1" applyFont="1" applyNumberFormat="1">
      <alignment horizontal="center" shrinkToFit="0" vertical="center" wrapText="1"/>
    </xf>
    <xf borderId="0" fillId="0" fontId="22" numFmtId="49" xfId="0" applyAlignment="1" applyFont="1" applyNumberFormat="1">
      <alignment horizontal="center" shrinkToFit="0" vertical="center" wrapText="1"/>
    </xf>
    <xf borderId="0" fillId="0" fontId="22" numFmtId="4" xfId="0" applyAlignment="1" applyFont="1" applyNumberFormat="1">
      <alignment horizontal="center" shrinkToFit="0" vertical="center" wrapText="1"/>
    </xf>
    <xf borderId="0" fillId="0" fontId="7" numFmtId="0" xfId="0" applyFont="1"/>
    <xf borderId="0" fillId="0" fontId="10" numFmtId="4" xfId="0" applyAlignment="1" applyFont="1" applyNumberFormat="1">
      <alignment shrinkToFit="0" vertical="bottom" wrapText="0"/>
    </xf>
    <xf borderId="4" fillId="29" fontId="4" numFmtId="0" xfId="0" applyAlignment="1" applyBorder="1" applyFont="1">
      <alignment horizontal="center" shrinkToFit="0" vertical="center" wrapText="1"/>
    </xf>
    <xf borderId="0" fillId="29" fontId="4" numFmtId="4" xfId="0" applyAlignment="1" applyFont="1" applyNumberFormat="1">
      <alignment horizontal="center" shrinkToFit="0" vertical="center" wrapText="1"/>
    </xf>
    <xf borderId="23" fillId="29" fontId="12" numFmtId="164" xfId="0" applyAlignment="1" applyBorder="1" applyFont="1" applyNumberFormat="1">
      <alignment horizontal="center" shrinkToFit="0" vertical="center" wrapText="1"/>
    </xf>
    <xf borderId="0" fillId="29" fontId="12" numFmtId="4" xfId="0" applyAlignment="1" applyFont="1" applyNumberFormat="1">
      <alignment horizontal="center" shrinkToFit="0" vertical="center" wrapText="1"/>
    </xf>
    <xf borderId="0" fillId="0" fontId="15" numFmtId="4" xfId="0" applyAlignment="1" applyFont="1" applyNumberFormat="1">
      <alignment horizontal="center" shrinkToFit="0" vertical="center" wrapText="1"/>
    </xf>
    <xf borderId="0" fillId="0" fontId="15" numFmtId="10" xfId="0" applyAlignment="1" applyFont="1" applyNumberFormat="1">
      <alignment horizontal="center" shrinkToFit="0" vertical="center" wrapText="1"/>
    </xf>
    <xf borderId="0" fillId="0" fontId="9" numFmtId="4" xfId="0" applyAlignment="1" applyFont="1" applyNumberFormat="1">
      <alignment shrinkToFit="0" vertical="bottom" wrapText="0"/>
    </xf>
    <xf borderId="0" fillId="0" fontId="17" numFmtId="4" xfId="0" applyFont="1" applyNumberFormat="1"/>
    <xf borderId="46" fillId="0" fontId="56" numFmtId="0" xfId="0" applyAlignment="1" applyBorder="1" applyFont="1">
      <alignment horizontal="center"/>
    </xf>
    <xf borderId="71" fillId="0" fontId="56" numFmtId="0" xfId="0" applyAlignment="1" applyBorder="1" applyFont="1">
      <alignment horizontal="center"/>
    </xf>
    <xf borderId="72" fillId="0" fontId="56" numFmtId="0" xfId="0" applyAlignment="1" applyBorder="1" applyFont="1">
      <alignment horizontal="center"/>
    </xf>
    <xf borderId="72" fillId="8" fontId="57" numFmtId="0" xfId="0" applyAlignment="1" applyBorder="1" applyFont="1">
      <alignment horizontal="center"/>
    </xf>
    <xf borderId="0" fillId="0" fontId="58" numFmtId="0" xfId="0" applyFont="1"/>
    <xf borderId="60" fillId="0" fontId="56" numFmtId="0" xfId="0" applyAlignment="1" applyBorder="1" applyFont="1">
      <alignment horizontal="center"/>
    </xf>
    <xf borderId="47" fillId="0" fontId="56" numFmtId="0" xfId="0" applyAlignment="1" applyBorder="1" applyFont="1">
      <alignment horizontal="center"/>
    </xf>
    <xf borderId="60" fillId="0" fontId="56" numFmtId="4" xfId="0" applyAlignment="1" applyBorder="1" applyFont="1" applyNumberFormat="1">
      <alignment horizontal="center"/>
    </xf>
    <xf borderId="60" fillId="0" fontId="56" numFmtId="0" xfId="0" applyAlignment="1" applyBorder="1" applyFont="1">
      <alignment horizontal="center" vertical="top"/>
    </xf>
    <xf borderId="0" fillId="0" fontId="15" numFmtId="172" xfId="0" applyFont="1" applyNumberFormat="1"/>
    <xf borderId="0" fillId="0" fontId="56" numFmtId="0" xfId="0" applyFont="1"/>
    <xf borderId="0" fillId="0" fontId="56" numFmtId="4" xfId="0" applyFont="1" applyNumberFormat="1"/>
    <xf borderId="0" fillId="11" fontId="59" numFmtId="0" xfId="0" applyAlignment="1" applyFont="1">
      <alignment horizontal="right"/>
    </xf>
    <xf borderId="0" fillId="11" fontId="59" numFmtId="10" xfId="0" applyFont="1" applyNumberFormat="1"/>
    <xf borderId="0" fillId="0" fontId="56" numFmtId="0" xfId="0" applyAlignment="1" applyFont="1">
      <alignment horizontal="right"/>
    </xf>
    <xf borderId="0" fillId="0" fontId="56" numFmtId="10" xfId="0" applyFont="1" applyNumberFormat="1"/>
    <xf borderId="0" fillId="0" fontId="15" numFmtId="171" xfId="0" applyFont="1" applyNumberFormat="1"/>
    <xf borderId="0" fillId="0" fontId="60" numFmtId="0" xfId="0" applyFont="1"/>
    <xf borderId="52" fillId="0" fontId="56" numFmtId="0" xfId="0" applyAlignment="1" applyBorder="1" applyFont="1">
      <alignment horizontal="center"/>
    </xf>
    <xf borderId="72" fillId="0" fontId="56" numFmtId="0" xfId="0" applyAlignment="1" applyBorder="1" applyFont="1">
      <alignment horizontal="center" shrinkToFit="0" wrapText="1"/>
    </xf>
    <xf borderId="0" fillId="0" fontId="43" numFmtId="0" xfId="0" applyFont="1"/>
    <xf borderId="76" fillId="0" fontId="56" numFmtId="0" xfId="0" applyAlignment="1" applyBorder="1" applyFont="1">
      <alignment horizontal="center"/>
    </xf>
    <xf borderId="57" fillId="0" fontId="2" numFmtId="0" xfId="0" applyBorder="1" applyFont="1"/>
    <xf borderId="60" fillId="0" fontId="2" numFmtId="0" xfId="0" applyBorder="1" applyFont="1"/>
    <xf borderId="60" fillId="0" fontId="56" numFmtId="0" xfId="0" applyAlignment="1" applyBorder="1" applyFont="1">
      <alignment horizontal="center" shrinkToFit="0" wrapText="1"/>
    </xf>
    <xf borderId="77" fillId="29" fontId="12" numFmtId="164" xfId="0" applyAlignment="1" applyBorder="1" applyFont="1" applyNumberFormat="1">
      <alignment horizontal="center" shrinkToFit="0" vertical="center" wrapText="1"/>
    </xf>
    <xf borderId="64" fillId="0" fontId="15" numFmtId="4" xfId="0" applyAlignment="1" applyBorder="1" applyFont="1" applyNumberFormat="1">
      <alignment horizontal="center" shrinkToFit="0" vertical="center" wrapText="1"/>
    </xf>
    <xf borderId="65" fillId="0" fontId="15" numFmtId="4" xfId="0" applyAlignment="1" applyBorder="1" applyFont="1" applyNumberFormat="1">
      <alignment horizontal="center" shrinkToFit="0" vertical="center" wrapText="1"/>
    </xf>
    <xf borderId="2" fillId="0" fontId="15" numFmtId="4" xfId="0" applyAlignment="1" applyBorder="1" applyFont="1" applyNumberFormat="1">
      <alignment horizontal="center" shrinkToFit="0" vertical="center" wrapText="1"/>
    </xf>
    <xf borderId="68" fillId="0" fontId="15" numFmtId="4" xfId="0" applyAlignment="1" applyBorder="1" applyFont="1" applyNumberFormat="1">
      <alignment horizontal="center" shrinkToFit="0" vertical="center" wrapText="1"/>
    </xf>
    <xf borderId="0" fillId="0" fontId="15" numFmtId="0" xfId="0" applyAlignment="1" applyFont="1">
      <alignment shrinkToFit="0" wrapText="1"/>
    </xf>
    <xf borderId="52" fillId="0" fontId="16" numFmtId="0" xfId="0" applyAlignment="1" applyBorder="1" applyFont="1">
      <alignment horizontal="center"/>
    </xf>
    <xf borderId="45" fillId="0" fontId="16" numFmtId="0" xfId="0" applyAlignment="1" applyBorder="1" applyFont="1">
      <alignment horizontal="center" shrinkToFit="0" wrapText="1"/>
    </xf>
    <xf borderId="0" fillId="0" fontId="14" numFmtId="0" xfId="0" applyAlignment="1" applyFont="1">
      <alignment horizontal="center" shrinkToFit="0" wrapText="1"/>
    </xf>
    <xf borderId="0" fillId="0" fontId="14" numFmtId="0" xfId="0" applyAlignment="1" applyFont="1">
      <alignment horizontal="center"/>
    </xf>
    <xf borderId="0" fillId="0" fontId="14" numFmtId="4" xfId="0" applyAlignment="1" applyFont="1" applyNumberFormat="1">
      <alignment horizontal="center"/>
    </xf>
    <xf borderId="52" fillId="0" fontId="15" numFmtId="0" xfId="0" applyBorder="1" applyFont="1"/>
    <xf borderId="45" fillId="0" fontId="15" numFmtId="0" xfId="0" applyBorder="1" applyFont="1"/>
    <xf borderId="45" fillId="0" fontId="15" numFmtId="0" xfId="0" applyAlignment="1" applyBorder="1" applyFont="1">
      <alignment shrinkToFit="0" wrapText="1"/>
    </xf>
    <xf borderId="45" fillId="0" fontId="17" numFmtId="10" xfId="0" applyAlignment="1" applyBorder="1" applyFont="1" applyNumberFormat="1">
      <alignment shrinkToFit="0" wrapText="1"/>
    </xf>
    <xf borderId="45" fillId="0" fontId="3" numFmtId="0" xfId="0" applyBorder="1" applyFont="1"/>
    <xf borderId="52" fillId="0" fontId="12" numFmtId="0" xfId="0" applyAlignment="1" applyBorder="1" applyFont="1">
      <alignment horizontal="right"/>
    </xf>
    <xf borderId="45" fillId="0" fontId="44" numFmtId="0" xfId="0" applyBorder="1" applyFont="1"/>
    <xf borderId="45" fillId="0" fontId="44" numFmtId="10" xfId="0" applyBorder="1" applyFont="1" applyNumberFormat="1"/>
    <xf borderId="0" fillId="0" fontId="12" numFmtId="0" xfId="0" applyFont="1"/>
    <xf borderId="0" fillId="0" fontId="44" numFmtId="0" xfId="0" applyFont="1"/>
    <xf borderId="45" fillId="36" fontId="61" numFmtId="0" xfId="0" applyAlignment="1" applyBorder="1" applyFill="1" applyFont="1">
      <alignment horizontal="center" shrinkToFit="0" vertical="center" wrapText="1"/>
    </xf>
    <xf borderId="72" fillId="36" fontId="61" numFmtId="0" xfId="0" applyAlignment="1" applyBorder="1" applyFont="1">
      <alignment horizontal="center" shrinkToFit="0" vertical="center" wrapText="1"/>
    </xf>
    <xf borderId="47" fillId="0" fontId="62" numFmtId="0" xfId="0" applyAlignment="1" applyBorder="1" applyFont="1">
      <alignment shrinkToFit="0" vertical="center" wrapText="1"/>
    </xf>
    <xf borderId="60" fillId="0" fontId="62" numFmtId="0" xfId="0" applyAlignment="1" applyBorder="1" applyFont="1">
      <alignment horizontal="center" shrinkToFit="0" vertical="center" wrapText="1"/>
    </xf>
    <xf borderId="0" fillId="0" fontId="35" numFmtId="0" xfId="0" applyFont="1"/>
    <xf borderId="0" fillId="0" fontId="36" numFmtId="0" xfId="0" applyAlignment="1" applyFont="1">
      <alignment horizontal="center"/>
    </xf>
    <xf borderId="0" fillId="0" fontId="36" numFmtId="0" xfId="0" applyAlignment="1" applyFont="1">
      <alignment horizontal="left"/>
    </xf>
    <xf borderId="0" fillId="0" fontId="36" numFmtId="0" xfId="0" applyFont="1"/>
    <xf borderId="45" fillId="12" fontId="63" numFmtId="0" xfId="0" applyAlignment="1" applyBorder="1" applyFont="1">
      <alignment horizontal="center" shrinkToFit="0" wrapText="1"/>
    </xf>
    <xf borderId="72" fillId="7" fontId="63" numFmtId="0" xfId="0" applyAlignment="1" applyBorder="1" applyFont="1">
      <alignment horizontal="center" shrinkToFit="0" wrapText="1"/>
    </xf>
    <xf borderId="72" fillId="15" fontId="63" numFmtId="0" xfId="0" applyAlignment="1" applyBorder="1" applyFont="1">
      <alignment horizontal="center" shrinkToFit="0" wrapText="1"/>
    </xf>
    <xf borderId="72" fillId="19" fontId="63" numFmtId="0" xfId="0" applyAlignment="1" applyBorder="1" applyFont="1">
      <alignment horizontal="center" shrinkToFit="0" wrapText="1"/>
    </xf>
    <xf borderId="72" fillId="30" fontId="64" numFmtId="0" xfId="0" applyAlignment="1" applyBorder="1" applyFont="1">
      <alignment horizontal="center" shrinkToFit="0" wrapText="1"/>
    </xf>
    <xf borderId="72" fillId="37" fontId="63" numFmtId="0" xfId="0" applyAlignment="1" applyBorder="1" applyFill="1" applyFont="1">
      <alignment horizontal="center" shrinkToFit="0" wrapText="1"/>
    </xf>
    <xf borderId="52" fillId="0" fontId="36" numFmtId="0" xfId="0" applyAlignment="1" applyBorder="1" applyFont="1">
      <alignment horizontal="left" shrinkToFit="0" vertical="center" wrapText="1"/>
    </xf>
    <xf borderId="47" fillId="8" fontId="57" numFmtId="0" xfId="0" applyAlignment="1" applyBorder="1" applyFont="1">
      <alignment shrinkToFit="0" wrapText="1"/>
    </xf>
    <xf borderId="60" fillId="0" fontId="62" numFmtId="0" xfId="0" applyAlignment="1" applyBorder="1" applyFont="1">
      <alignment horizontal="center" shrinkToFit="0" vertical="bottom" wrapText="1"/>
    </xf>
    <xf borderId="60" fillId="0" fontId="62" numFmtId="10" xfId="0" applyAlignment="1" applyBorder="1" applyFont="1" applyNumberFormat="1">
      <alignment horizontal="center" shrinkToFit="0" vertical="bottom" wrapText="1"/>
    </xf>
    <xf borderId="60" fillId="38" fontId="65" numFmtId="0" xfId="0" applyAlignment="1" applyBorder="1" applyFill="1" applyFont="1">
      <alignment horizontal="center" shrinkToFit="0" vertical="bottom" wrapText="1"/>
    </xf>
    <xf borderId="0" fillId="0" fontId="62" numFmtId="0" xfId="0" applyAlignment="1" applyFont="1">
      <alignment shrinkToFit="0" vertical="bottom" wrapText="1"/>
    </xf>
    <xf borderId="0" fillId="0" fontId="62" numFmtId="0" xfId="0" applyAlignment="1" applyFont="1">
      <alignment horizontal="center" shrinkToFit="0" vertical="bottom" wrapText="1"/>
    </xf>
    <xf borderId="0" fillId="8" fontId="62" numFmtId="0" xfId="0" applyAlignment="1" applyFont="1">
      <alignment shrinkToFit="0" wrapText="1"/>
    </xf>
    <xf borderId="45" fillId="39" fontId="63" numFmtId="0" xfId="0" applyAlignment="1" applyBorder="1" applyFill="1" applyFont="1">
      <alignment horizontal="center" shrinkToFit="0" wrapText="1"/>
    </xf>
    <xf borderId="72" fillId="39" fontId="63" numFmtId="0" xfId="0" applyAlignment="1" applyBorder="1" applyFont="1">
      <alignment horizontal="center" shrinkToFit="0" vertical="bottom" wrapText="1"/>
    </xf>
    <xf borderId="47" fillId="0" fontId="62" numFmtId="0" xfId="0" applyAlignment="1" applyBorder="1" applyFont="1">
      <alignment shrinkToFit="0" vertical="bottom" wrapText="1"/>
    </xf>
    <xf borderId="60" fillId="0" fontId="62" numFmtId="0" xfId="0" applyAlignment="1" applyBorder="1" applyFont="1">
      <alignment shrinkToFit="0" vertical="bottom" wrapText="1"/>
    </xf>
    <xf borderId="6" fillId="0" fontId="13" numFmtId="0" xfId="0" applyAlignment="1" applyBorder="1" applyFont="1">
      <alignment horizontal="center" shrinkToFit="0" vertical="center" wrapText="1"/>
    </xf>
    <xf borderId="3" fillId="0" fontId="13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shrinkToFit="0" vertical="center" wrapText="1"/>
    </xf>
    <xf borderId="42" fillId="0" fontId="18" numFmtId="164" xfId="0" applyAlignment="1" applyBorder="1" applyFont="1" applyNumberFormat="1">
      <alignment horizontal="center" shrinkToFit="0" vertical="center" wrapText="1"/>
    </xf>
    <xf borderId="14" fillId="0" fontId="66" numFmtId="164" xfId="0" applyAlignment="1" applyBorder="1" applyFont="1" applyNumberFormat="1">
      <alignment horizontal="center" shrinkToFit="0" vertical="center" wrapText="1"/>
    </xf>
    <xf borderId="0" fillId="0" fontId="67" numFmtId="0" xfId="0" applyFont="1"/>
    <xf borderId="21" fillId="0" fontId="66" numFmtId="164" xfId="0" applyAlignment="1" applyBorder="1" applyFont="1" applyNumberFormat="1">
      <alignment horizontal="center" shrinkToFit="0" vertical="center" wrapText="1"/>
    </xf>
    <xf borderId="6" fillId="0" fontId="20" numFmtId="0" xfId="0" applyAlignment="1" applyBorder="1" applyFont="1">
      <alignment horizontal="center" shrinkToFit="0" vertical="center" wrapText="1"/>
    </xf>
    <xf borderId="6" fillId="0" fontId="13" numFmtId="166" xfId="0" applyAlignment="1" applyBorder="1" applyFont="1" applyNumberFormat="1">
      <alignment horizontal="center" shrinkToFit="0" vertical="center" wrapText="1"/>
    </xf>
    <xf borderId="2" fillId="0" fontId="12" numFmtId="0" xfId="0" applyAlignment="1" applyBorder="1" applyFont="1">
      <alignment horizontal="center" shrinkToFit="0" vertical="center" wrapText="1"/>
    </xf>
    <xf borderId="2" fillId="0" fontId="12" numFmtId="165" xfId="0" applyAlignment="1" applyBorder="1" applyFont="1" applyNumberFormat="1">
      <alignment horizontal="center" shrinkToFit="0" vertical="center" wrapText="1"/>
    </xf>
    <xf borderId="2" fillId="0" fontId="12" numFmtId="164" xfId="0" applyAlignment="1" applyBorder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1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externalLink" Target="externalLinks/externalLink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max\AppData\Local\Microsoft\Windows\Temporary%20Internet%20Files\Content.Outlook\DKWYWVBR\&#1055;&#1088;&#1072;&#1081;&#1089;%20&#1086;&#1082;&#1086;&#1085;&#1095;.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Система скидок"/>
      <sheetName val="АССОРТИМЕНТ"/>
      <sheetName val="ЦЕНЫ"/>
      <sheetName val="ЦЕНЫ 1"/>
      <sheetName val="П-Л сравнит."/>
      <sheetName val="П-Л оконч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5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6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7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8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9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0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1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2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3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4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15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16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17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18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19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20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21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22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alaktika.me/" TargetMode="External"/><Relationship Id="rId2" Type="http://schemas.openxmlformats.org/officeDocument/2006/relationships/hyperlink" Target="https://strategiy2000.amocrm.ru/leads/detail/33337390" TargetMode="External"/><Relationship Id="rId3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hyperlink" Target="https://smesi.by/" TargetMode="External"/><Relationship Id="rId3" Type="http://schemas.openxmlformats.org/officeDocument/2006/relationships/drawing" Target="../drawings/drawing42.xml"/><Relationship Id="rId4" Type="http://schemas.openxmlformats.org/officeDocument/2006/relationships/vmlDrawing" Target="../drawings/vmlDrawing23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44.xml"/><Relationship Id="rId3" Type="http://schemas.openxmlformats.org/officeDocument/2006/relationships/vmlDrawing" Target="../drawings/vmlDrawing24.v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topLeftCell="H1" activePane="topRight" state="frozen"/>
      <selection activeCell="I2" sqref="I2" pane="topRight"/>
    </sheetView>
  </sheetViews>
  <sheetFormatPr customHeight="1" defaultColWidth="14.43" defaultRowHeight="15.0"/>
  <cols>
    <col customWidth="1" min="1" max="1" width="16.29"/>
    <col customWidth="1" min="2" max="2" width="15.14"/>
    <col customWidth="1" min="3" max="3" width="10.29"/>
    <col customWidth="1" min="4" max="4" width="10.57"/>
    <col customWidth="1" min="5" max="5" width="10.71"/>
    <col customWidth="1" min="6" max="6" width="9.57"/>
    <col customWidth="1" min="7" max="7" width="4.57"/>
    <col customWidth="1" min="8" max="8" width="11.57"/>
    <col customWidth="1" min="9" max="9" width="7.71"/>
    <col customWidth="1" min="10" max="10" width="12.14"/>
    <col customWidth="1" min="11" max="11" width="11.0"/>
    <col customWidth="1" min="12" max="12" width="11.86"/>
    <col customWidth="1" min="13" max="13" width="10.86"/>
    <col customWidth="1" min="14" max="14" width="12.57"/>
    <col customWidth="1" min="15" max="15" width="10.0"/>
    <col customWidth="1" min="16" max="16" width="12.14"/>
    <col customWidth="1" min="17" max="17" width="11.43"/>
    <col customWidth="1" min="18" max="18" width="11.29"/>
    <col customWidth="1" min="19" max="19" width="10.71"/>
    <col customWidth="1" min="20" max="20" width="12.43"/>
    <col customWidth="1" min="21" max="21" width="10.71"/>
    <col customWidth="1" min="22" max="22" width="12.57"/>
    <col customWidth="1" min="23" max="23" width="12.0"/>
    <col customWidth="1" min="24" max="24" width="12.71"/>
    <col customWidth="1" min="25" max="25" width="11.57"/>
    <col customWidth="1" min="26" max="26" width="14.86"/>
    <col customWidth="1" min="27" max="27" width="15.29"/>
    <col customWidth="1" min="28" max="29" width="14.0"/>
  </cols>
  <sheetData>
    <row r="1">
      <c r="A1" s="1" t="s">
        <v>0</v>
      </c>
      <c r="B1" s="2"/>
      <c r="C1" s="2"/>
      <c r="D1" s="2"/>
      <c r="E1" s="2"/>
      <c r="F1" s="3"/>
      <c r="G1" s="4"/>
      <c r="H1" s="5"/>
      <c r="I1" s="5"/>
      <c r="J1" s="5"/>
      <c r="K1" s="5"/>
      <c r="L1" s="5"/>
      <c r="M1" s="6"/>
      <c r="N1" s="7" t="s">
        <v>1</v>
      </c>
      <c r="P1" s="7" t="s">
        <v>2</v>
      </c>
      <c r="R1" s="7" t="s">
        <v>3</v>
      </c>
      <c r="T1" s="7" t="s">
        <v>4</v>
      </c>
      <c r="V1" s="8" t="s">
        <v>5</v>
      </c>
      <c r="X1" s="8" t="s">
        <v>6</v>
      </c>
      <c r="Z1" s="9" t="s">
        <v>7</v>
      </c>
      <c r="AB1" s="9" t="s">
        <v>8</v>
      </c>
    </row>
    <row r="2">
      <c r="A2" s="10"/>
      <c r="B2" s="11"/>
      <c r="C2" s="10"/>
      <c r="D2" s="12"/>
      <c r="E2" s="10"/>
      <c r="F2" s="10"/>
      <c r="H2" s="13"/>
      <c r="I2" s="13"/>
      <c r="J2" s="14">
        <v>0.3</v>
      </c>
      <c r="K2" s="15"/>
      <c r="L2" s="15"/>
      <c r="M2" s="15"/>
      <c r="N2" s="16">
        <v>0.3</v>
      </c>
      <c r="O2" s="17" t="s">
        <v>9</v>
      </c>
      <c r="P2" s="16">
        <v>0.4</v>
      </c>
      <c r="Q2" s="17" t="s">
        <v>9</v>
      </c>
      <c r="R2" s="16">
        <v>0.5</v>
      </c>
      <c r="S2" s="17" t="s">
        <v>9</v>
      </c>
      <c r="T2" s="16">
        <v>0.55</v>
      </c>
      <c r="U2" s="17" t="s">
        <v>9</v>
      </c>
      <c r="V2" s="18">
        <v>0.05</v>
      </c>
      <c r="W2" s="17" t="s">
        <v>10</v>
      </c>
      <c r="X2" s="19">
        <v>0.1</v>
      </c>
      <c r="Y2" s="17" t="s">
        <v>10</v>
      </c>
      <c r="Z2" s="20">
        <v>2.34</v>
      </c>
      <c r="AA2" s="21" t="s">
        <v>9</v>
      </c>
      <c r="AB2" s="20">
        <v>2.68</v>
      </c>
      <c r="AC2" s="21" t="s">
        <v>9</v>
      </c>
    </row>
    <row r="3">
      <c r="A3" s="22" t="s">
        <v>11</v>
      </c>
      <c r="B3" s="23"/>
      <c r="C3" s="23"/>
      <c r="D3" s="24"/>
      <c r="E3" s="22" t="s">
        <v>12</v>
      </c>
      <c r="F3" s="24"/>
      <c r="H3" s="25" t="s">
        <v>13</v>
      </c>
      <c r="I3" s="25" t="s">
        <v>14</v>
      </c>
      <c r="J3" s="26" t="s">
        <v>15</v>
      </c>
      <c r="K3" s="27"/>
      <c r="L3" s="26" t="s">
        <v>16</v>
      </c>
      <c r="M3" s="27"/>
      <c r="N3" s="26" t="s">
        <v>17</v>
      </c>
      <c r="O3" s="27"/>
      <c r="P3" s="26" t="s">
        <v>18</v>
      </c>
      <c r="Q3" s="27"/>
      <c r="R3" s="28" t="s">
        <v>19</v>
      </c>
      <c r="S3" s="27"/>
      <c r="T3" s="28" t="s">
        <v>20</v>
      </c>
      <c r="U3" s="27"/>
      <c r="V3" s="28" t="s">
        <v>21</v>
      </c>
      <c r="W3" s="27"/>
      <c r="X3" s="28" t="s">
        <v>22</v>
      </c>
      <c r="Y3" s="27"/>
      <c r="Z3" s="29" t="s">
        <v>23</v>
      </c>
      <c r="AA3" s="27"/>
      <c r="AB3" s="29" t="s">
        <v>24</v>
      </c>
      <c r="AC3" s="27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5"/>
      <c r="J4" s="36" t="s">
        <v>27</v>
      </c>
      <c r="K4" s="37" t="s">
        <v>28</v>
      </c>
      <c r="L4" s="36" t="s">
        <v>27</v>
      </c>
      <c r="M4" s="37" t="s">
        <v>28</v>
      </c>
      <c r="N4" s="36" t="s">
        <v>27</v>
      </c>
      <c r="O4" s="37" t="s">
        <v>28</v>
      </c>
      <c r="P4" s="36" t="s">
        <v>27</v>
      </c>
      <c r="Q4" s="37" t="s">
        <v>28</v>
      </c>
      <c r="R4" s="36" t="s">
        <v>27</v>
      </c>
      <c r="S4" s="37" t="s">
        <v>28</v>
      </c>
      <c r="T4" s="36" t="s">
        <v>27</v>
      </c>
      <c r="U4" s="37" t="s">
        <v>28</v>
      </c>
      <c r="V4" s="36" t="s">
        <v>27</v>
      </c>
      <c r="W4" s="37" t="s">
        <v>28</v>
      </c>
      <c r="X4" s="36" t="s">
        <v>27</v>
      </c>
      <c r="Y4" s="37" t="s">
        <v>28</v>
      </c>
      <c r="Z4" s="38" t="s">
        <v>27</v>
      </c>
      <c r="AA4" s="39" t="s">
        <v>28</v>
      </c>
      <c r="AB4" s="38" t="s">
        <v>27</v>
      </c>
      <c r="AC4" s="39" t="s">
        <v>28</v>
      </c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46">
        <v>66.08</v>
      </c>
      <c r="I5" s="47">
        <f t="shared" ref="I5:I14" si="1">H5/F5</f>
        <v>0.6608</v>
      </c>
      <c r="J5" s="48">
        <f t="shared" ref="J5:J8" si="2">L5+L5*$J$2</f>
        <v>331.5</v>
      </c>
      <c r="K5" s="49">
        <f t="shared" ref="K5:K8" si="3">J5/F5</f>
        <v>3.315</v>
      </c>
      <c r="L5" s="50">
        <v>255.0</v>
      </c>
      <c r="M5" s="51">
        <f t="shared" ref="M5:M14" si="4">L5/F5</f>
        <v>2.55</v>
      </c>
      <c r="N5" s="52">
        <v>143.0</v>
      </c>
      <c r="O5" s="51">
        <f t="shared" ref="O5:O14" si="5">N5/F5</f>
        <v>1.43</v>
      </c>
      <c r="P5" s="52">
        <v>122.0</v>
      </c>
      <c r="Q5" s="51">
        <f t="shared" ref="Q5:Q14" si="6">P5/F5</f>
        <v>1.22</v>
      </c>
      <c r="R5" s="52">
        <v>102.0</v>
      </c>
      <c r="S5" s="51">
        <f t="shared" ref="S5:S14" si="7">R5/F5</f>
        <v>1.02</v>
      </c>
      <c r="T5" s="52">
        <v>92.0</v>
      </c>
      <c r="U5" s="51">
        <f t="shared" ref="U5:U14" si="8">T5/F5</f>
        <v>0.92</v>
      </c>
      <c r="V5" s="52">
        <f>T5-T5*$V$2</f>
        <v>87.4</v>
      </c>
      <c r="W5" s="51">
        <f t="shared" ref="W5:W14" si="9">V5/F5</f>
        <v>0.874</v>
      </c>
      <c r="X5" s="53">
        <f>T5-T5*$X$2</f>
        <v>82.8</v>
      </c>
      <c r="Y5" s="54">
        <f t="shared" ref="Y5:Y14" si="10">X5/F5</f>
        <v>0.828</v>
      </c>
      <c r="Z5" s="53">
        <v>83.0</v>
      </c>
      <c r="AA5" s="54">
        <f t="shared" ref="AA5:AA14" si="11">Z5/F5</f>
        <v>0.83</v>
      </c>
      <c r="AB5" s="53">
        <v>74.7</v>
      </c>
      <c r="AC5" s="54">
        <f t="shared" ref="AC5:AC14" si="12">AB5/F5</f>
        <v>0.747</v>
      </c>
    </row>
    <row r="6" ht="15.75" customHeight="1">
      <c r="A6" s="55"/>
      <c r="D6" s="56"/>
      <c r="E6" s="57" t="s">
        <v>34</v>
      </c>
      <c r="F6" s="58">
        <v>500.0</v>
      </c>
      <c r="H6" s="59">
        <v>296.26</v>
      </c>
      <c r="I6" s="60">
        <f t="shared" si="1"/>
        <v>0.59252</v>
      </c>
      <c r="J6" s="61">
        <f t="shared" si="2"/>
        <v>1574.625</v>
      </c>
      <c r="K6" s="49">
        <f t="shared" si="3"/>
        <v>3.14925</v>
      </c>
      <c r="L6" s="61">
        <f>(M5-M5*5%)*$F$6</f>
        <v>1211.25</v>
      </c>
      <c r="M6" s="49">
        <f t="shared" si="4"/>
        <v>2.4225</v>
      </c>
      <c r="N6" s="62">
        <f>(O5-O5*5%)*$F$6</f>
        <v>679.25</v>
      </c>
      <c r="O6" s="49">
        <f t="shared" si="5"/>
        <v>1.3585</v>
      </c>
      <c r="P6" s="62">
        <f>(Q5-Q5*5%)*$F$6</f>
        <v>579.5</v>
      </c>
      <c r="Q6" s="49">
        <f t="shared" si="6"/>
        <v>1.159</v>
      </c>
      <c r="R6" s="62">
        <f>(S5-S5*5%)*$F$6</f>
        <v>484.5</v>
      </c>
      <c r="S6" s="49">
        <f t="shared" si="7"/>
        <v>0.969</v>
      </c>
      <c r="T6" s="62">
        <f>(U5-U5*5%)*$F$6</f>
        <v>437</v>
      </c>
      <c r="U6" s="49">
        <f t="shared" si="8"/>
        <v>0.874</v>
      </c>
      <c r="V6" s="62">
        <f>(W5-W5*5%)*$F$6</f>
        <v>415.15</v>
      </c>
      <c r="W6" s="49">
        <f t="shared" si="9"/>
        <v>0.8303</v>
      </c>
      <c r="X6" s="62">
        <f>(Y5-Y5*5%)*$F$6</f>
        <v>393.3</v>
      </c>
      <c r="Y6" s="63">
        <f t="shared" si="10"/>
        <v>0.7866</v>
      </c>
      <c r="Z6" s="62">
        <f>(AA5-AA5*0.05)*$F$6</f>
        <v>394.25</v>
      </c>
      <c r="AA6" s="63">
        <f t="shared" si="11"/>
        <v>0.7885</v>
      </c>
      <c r="AB6" s="62">
        <f t="shared" ref="AB6:AB9" si="13">(AC5-AC5*0.05)*F6</f>
        <v>354.825</v>
      </c>
      <c r="AC6" s="63">
        <f t="shared" si="12"/>
        <v>0.70965</v>
      </c>
    </row>
    <row r="7" ht="15.75" customHeight="1">
      <c r="A7" s="55"/>
      <c r="D7" s="56"/>
      <c r="E7" s="64" t="s">
        <v>35</v>
      </c>
      <c r="F7" s="58">
        <v>1000.0</v>
      </c>
      <c r="H7" s="59">
        <v>588.34</v>
      </c>
      <c r="I7" s="60">
        <f t="shared" si="1"/>
        <v>0.58834</v>
      </c>
      <c r="J7" s="61">
        <f t="shared" si="2"/>
        <v>2991.7875</v>
      </c>
      <c r="K7" s="49">
        <f t="shared" si="3"/>
        <v>2.9917875</v>
      </c>
      <c r="L7" s="61">
        <f>(M6-M6*5%)*$F$7</f>
        <v>2301.375</v>
      </c>
      <c r="M7" s="49">
        <f t="shared" si="4"/>
        <v>2.301375</v>
      </c>
      <c r="N7" s="62">
        <f>(O6-O6*5%)*$F$7</f>
        <v>1290.575</v>
      </c>
      <c r="O7" s="49">
        <f t="shared" si="5"/>
        <v>1.290575</v>
      </c>
      <c r="P7" s="62">
        <f>(Q6-Q6*5%)*$F$7</f>
        <v>1101.05</v>
      </c>
      <c r="Q7" s="49">
        <f t="shared" si="6"/>
        <v>1.10105</v>
      </c>
      <c r="R7" s="62">
        <f>(S6-S6*5%)*$F$7</f>
        <v>920.55</v>
      </c>
      <c r="S7" s="49">
        <f t="shared" si="7"/>
        <v>0.92055</v>
      </c>
      <c r="T7" s="62">
        <f>(U6-U6*5%)*$F$7</f>
        <v>830.3</v>
      </c>
      <c r="U7" s="49">
        <f t="shared" si="8"/>
        <v>0.8303</v>
      </c>
      <c r="V7" s="62">
        <f>(W6-W6*5%)*$F$7</f>
        <v>788.785</v>
      </c>
      <c r="W7" s="49">
        <f t="shared" si="9"/>
        <v>0.788785</v>
      </c>
      <c r="X7" s="62">
        <f>(Y6-Y6*5%)*$F$7</f>
        <v>747.27</v>
      </c>
      <c r="Y7" s="63">
        <f t="shared" si="10"/>
        <v>0.74727</v>
      </c>
      <c r="Z7" s="62">
        <f t="shared" ref="Z7:Z9" si="14">(AA6-AA6*0.05)*F7</f>
        <v>749.075</v>
      </c>
      <c r="AA7" s="63">
        <f t="shared" si="11"/>
        <v>0.749075</v>
      </c>
      <c r="AB7" s="62">
        <f t="shared" si="13"/>
        <v>674.1675</v>
      </c>
      <c r="AC7" s="63">
        <f t="shared" si="12"/>
        <v>0.6741675</v>
      </c>
    </row>
    <row r="8" ht="15.75" customHeight="1">
      <c r="A8" s="55"/>
      <c r="D8" s="56"/>
      <c r="E8" s="64" t="s">
        <v>36</v>
      </c>
      <c r="F8" s="58">
        <v>3000.0</v>
      </c>
      <c r="H8" s="59">
        <v>1765.28</v>
      </c>
      <c r="I8" s="65">
        <f t="shared" si="1"/>
        <v>0.5884266667</v>
      </c>
      <c r="J8" s="61">
        <f t="shared" si="2"/>
        <v>8526.594375</v>
      </c>
      <c r="K8" s="49">
        <f t="shared" si="3"/>
        <v>2.842198125</v>
      </c>
      <c r="L8" s="61">
        <f>(M7-M7*5%)*$F$8</f>
        <v>6558.91875</v>
      </c>
      <c r="M8" s="49">
        <f t="shared" si="4"/>
        <v>2.18630625</v>
      </c>
      <c r="N8" s="62">
        <f>(O7-O7*5%)*$F$8</f>
        <v>3678.13875</v>
      </c>
      <c r="O8" s="49">
        <f t="shared" si="5"/>
        <v>1.22604625</v>
      </c>
      <c r="P8" s="62">
        <f>(Q7-Q7*5%)*$F$8</f>
        <v>3137.9925</v>
      </c>
      <c r="Q8" s="49">
        <f t="shared" si="6"/>
        <v>1.0459975</v>
      </c>
      <c r="R8" s="62">
        <f>(S7-S7*5%)*$F$8</f>
        <v>2623.5675</v>
      </c>
      <c r="S8" s="49">
        <f t="shared" si="7"/>
        <v>0.8745225</v>
      </c>
      <c r="T8" s="62">
        <f>(U7-U7*5%)*$F$8</f>
        <v>2366.355</v>
      </c>
      <c r="U8" s="49">
        <f t="shared" si="8"/>
        <v>0.788785</v>
      </c>
      <c r="V8" s="62">
        <f>(W7-W7*5%)*$F$8</f>
        <v>2248.03725</v>
      </c>
      <c r="W8" s="49">
        <f t="shared" si="9"/>
        <v>0.74934575</v>
      </c>
      <c r="X8" s="62">
        <f>(Y7-Y7*5%)*$F$8</f>
        <v>2129.7195</v>
      </c>
      <c r="Y8" s="63">
        <f t="shared" si="10"/>
        <v>0.7099065</v>
      </c>
      <c r="Z8" s="62">
        <f t="shared" si="14"/>
        <v>2134.86375</v>
      </c>
      <c r="AA8" s="63">
        <f t="shared" si="11"/>
        <v>0.71162125</v>
      </c>
      <c r="AB8" s="62">
        <f t="shared" si="13"/>
        <v>1921.377375</v>
      </c>
      <c r="AC8" s="63">
        <f t="shared" si="12"/>
        <v>0.640459125</v>
      </c>
    </row>
    <row r="9" ht="15.75" customHeight="1">
      <c r="A9" s="55"/>
      <c r="D9" s="56"/>
      <c r="E9" s="66" t="s">
        <v>37</v>
      </c>
      <c r="F9" s="67">
        <v>6472.0</v>
      </c>
      <c r="H9" s="68">
        <v>3643.59</v>
      </c>
      <c r="I9" s="69">
        <f t="shared" si="1"/>
        <v>0.5629774413</v>
      </c>
      <c r="J9" s="62"/>
      <c r="L9" s="62">
        <f>(M8-M8*5%)*F9</f>
        <v>13442.28535</v>
      </c>
      <c r="M9" s="70">
        <f t="shared" si="4"/>
        <v>2.076990938</v>
      </c>
      <c r="N9" s="62">
        <f>(O8-O8*5%)*F9</f>
        <v>7538.222764</v>
      </c>
      <c r="O9" s="70">
        <f t="shared" si="5"/>
        <v>1.164743938</v>
      </c>
      <c r="P9" s="62">
        <f>(Q8-Q8*5%)*F9</f>
        <v>6431.211029</v>
      </c>
      <c r="Q9" s="70">
        <f t="shared" si="6"/>
        <v>0.993697625</v>
      </c>
      <c r="R9" s="62">
        <f>(S8-S8*5%)*F9</f>
        <v>5376.914139</v>
      </c>
      <c r="S9" s="70">
        <f t="shared" si="7"/>
        <v>0.830796375</v>
      </c>
      <c r="T9" s="62">
        <f>(U8-U8*5%)*F9</f>
        <v>4849.765694</v>
      </c>
      <c r="U9" s="70">
        <f t="shared" si="8"/>
        <v>0.74934575</v>
      </c>
      <c r="V9" s="62">
        <f>(W8-W8*5%)*F9</f>
        <v>4607.277409</v>
      </c>
      <c r="W9" s="70">
        <f t="shared" si="9"/>
        <v>0.7118784625</v>
      </c>
      <c r="X9" s="62">
        <f>(Y8-Y8*5%)*F9</f>
        <v>4364.789125</v>
      </c>
      <c r="Y9" s="70">
        <f t="shared" si="10"/>
        <v>0.674411175</v>
      </c>
      <c r="Z9" s="62">
        <f t="shared" si="14"/>
        <v>4375.332094</v>
      </c>
      <c r="AA9" s="70">
        <f t="shared" si="11"/>
        <v>0.6760401875</v>
      </c>
      <c r="AB9" s="62">
        <f t="shared" si="13"/>
        <v>3937.798884</v>
      </c>
      <c r="AC9" s="70">
        <f t="shared" si="12"/>
        <v>0.6084361688</v>
      </c>
    </row>
    <row r="10" ht="15.75" customHeight="1">
      <c r="A10" s="40" t="s">
        <v>38</v>
      </c>
      <c r="B10" s="41" t="s">
        <v>39</v>
      </c>
      <c r="C10" s="42" t="s">
        <v>40</v>
      </c>
      <c r="D10" s="43" t="s">
        <v>41</v>
      </c>
      <c r="E10" s="71">
        <v>40.0</v>
      </c>
      <c r="F10" s="45">
        <v>50.0</v>
      </c>
      <c r="H10" s="46">
        <v>83.43</v>
      </c>
      <c r="I10" s="47">
        <f t="shared" si="1"/>
        <v>1.6686</v>
      </c>
      <c r="J10" s="48">
        <f t="shared" ref="J10:J13" si="15">L10+L10*$J$2</f>
        <v>383.5</v>
      </c>
      <c r="K10" s="51">
        <f t="shared" ref="K10:K13" si="16">J10/F10</f>
        <v>7.67</v>
      </c>
      <c r="L10" s="50">
        <v>295.0</v>
      </c>
      <c r="M10" s="72">
        <f t="shared" si="4"/>
        <v>5.9</v>
      </c>
      <c r="N10" s="73">
        <v>188.0</v>
      </c>
      <c r="O10" s="72">
        <f t="shared" si="5"/>
        <v>3.76</v>
      </c>
      <c r="P10" s="52">
        <v>162.0</v>
      </c>
      <c r="Q10" s="72">
        <f t="shared" si="6"/>
        <v>3.24</v>
      </c>
      <c r="R10" s="52">
        <v>154.0</v>
      </c>
      <c r="S10" s="72">
        <f t="shared" si="7"/>
        <v>3.08</v>
      </c>
      <c r="T10" s="52">
        <v>154.0</v>
      </c>
      <c r="U10" s="72">
        <f t="shared" si="8"/>
        <v>3.08</v>
      </c>
      <c r="V10" s="52">
        <f>T10-T10*5%</f>
        <v>146.3</v>
      </c>
      <c r="W10" s="51">
        <f t="shared" si="9"/>
        <v>2.926</v>
      </c>
      <c r="X10" s="53">
        <f t="shared" ref="X10:X13" si="17">T10-T10*$X$2</f>
        <v>138.6</v>
      </c>
      <c r="Y10" s="54">
        <f t="shared" si="10"/>
        <v>2.772</v>
      </c>
      <c r="Z10" s="53">
        <v>140.0</v>
      </c>
      <c r="AA10" s="54">
        <f t="shared" si="11"/>
        <v>2.8</v>
      </c>
      <c r="AB10" s="53">
        <v>126.0</v>
      </c>
      <c r="AC10" s="54">
        <f t="shared" si="12"/>
        <v>2.52</v>
      </c>
    </row>
    <row r="11" ht="15.75" customHeight="1">
      <c r="A11" s="55"/>
      <c r="D11" s="56"/>
      <c r="E11" s="74">
        <v>10.0</v>
      </c>
      <c r="F11" s="58">
        <v>200.0</v>
      </c>
      <c r="H11" s="59">
        <v>310.84</v>
      </c>
      <c r="I11" s="60">
        <f t="shared" si="1"/>
        <v>1.5542</v>
      </c>
      <c r="J11" s="61">
        <f t="shared" si="15"/>
        <v>1415.7</v>
      </c>
      <c r="K11" s="49">
        <f t="shared" si="16"/>
        <v>7.0785</v>
      </c>
      <c r="L11" s="75">
        <v>1089.0</v>
      </c>
      <c r="M11" s="76">
        <f t="shared" si="4"/>
        <v>5.445</v>
      </c>
      <c r="N11" s="77">
        <v>693.0</v>
      </c>
      <c r="O11" s="76">
        <f t="shared" si="5"/>
        <v>3.465</v>
      </c>
      <c r="P11" s="77">
        <v>596.0</v>
      </c>
      <c r="Q11" s="76">
        <f t="shared" si="6"/>
        <v>2.98</v>
      </c>
      <c r="R11" s="77">
        <v>568.0</v>
      </c>
      <c r="S11" s="76">
        <f t="shared" si="7"/>
        <v>2.84</v>
      </c>
      <c r="T11" s="77">
        <v>568.0</v>
      </c>
      <c r="U11" s="76">
        <f t="shared" si="8"/>
        <v>2.84</v>
      </c>
      <c r="V11" s="62">
        <f t="shared" ref="V11:V13" si="18">T11-T11*$V$2</f>
        <v>539.6</v>
      </c>
      <c r="W11" s="49">
        <f t="shared" si="9"/>
        <v>2.698</v>
      </c>
      <c r="X11" s="62">
        <f t="shared" si="17"/>
        <v>511.2</v>
      </c>
      <c r="Y11" s="63">
        <f t="shared" si="10"/>
        <v>2.556</v>
      </c>
      <c r="Z11" s="62">
        <v>516.0</v>
      </c>
      <c r="AA11" s="63">
        <f t="shared" si="11"/>
        <v>2.58</v>
      </c>
      <c r="AB11" s="62">
        <v>464.4</v>
      </c>
      <c r="AC11" s="63">
        <f t="shared" si="12"/>
        <v>2.322</v>
      </c>
    </row>
    <row r="12" ht="15.75" customHeight="1">
      <c r="A12" s="55"/>
      <c r="D12" s="56"/>
      <c r="E12" s="74">
        <v>3.0</v>
      </c>
      <c r="F12" s="58">
        <v>500.0</v>
      </c>
      <c r="H12" s="59">
        <v>761.9</v>
      </c>
      <c r="I12" s="60">
        <f t="shared" si="1"/>
        <v>1.5238</v>
      </c>
      <c r="J12" s="61">
        <f t="shared" si="15"/>
        <v>3500.9</v>
      </c>
      <c r="K12" s="49">
        <f t="shared" si="16"/>
        <v>7.0018</v>
      </c>
      <c r="L12" s="75">
        <v>2693.0</v>
      </c>
      <c r="M12" s="76">
        <f t="shared" si="4"/>
        <v>5.386</v>
      </c>
      <c r="N12" s="77">
        <v>1716.0</v>
      </c>
      <c r="O12" s="76">
        <f t="shared" si="5"/>
        <v>3.432</v>
      </c>
      <c r="P12" s="77">
        <v>1474.0</v>
      </c>
      <c r="Q12" s="76">
        <f t="shared" si="6"/>
        <v>2.948</v>
      </c>
      <c r="R12" s="77">
        <v>1403.0</v>
      </c>
      <c r="S12" s="76">
        <f t="shared" si="7"/>
        <v>2.806</v>
      </c>
      <c r="T12" s="77">
        <v>1403.0</v>
      </c>
      <c r="U12" s="76">
        <f t="shared" si="8"/>
        <v>2.806</v>
      </c>
      <c r="V12" s="62">
        <f t="shared" si="18"/>
        <v>1332.85</v>
      </c>
      <c r="W12" s="49">
        <f t="shared" si="9"/>
        <v>2.6657</v>
      </c>
      <c r="X12" s="62">
        <f t="shared" si="17"/>
        <v>1262.7</v>
      </c>
      <c r="Y12" s="63">
        <f t="shared" si="10"/>
        <v>2.5254</v>
      </c>
      <c r="Z12" s="62">
        <v>1275.0</v>
      </c>
      <c r="AA12" s="63">
        <f t="shared" si="11"/>
        <v>2.55</v>
      </c>
      <c r="AB12" s="62">
        <v>1147.5</v>
      </c>
      <c r="AC12" s="63">
        <f t="shared" si="12"/>
        <v>2.295</v>
      </c>
    </row>
    <row r="13" ht="15.75" customHeight="1">
      <c r="A13" s="55"/>
      <c r="D13" s="56"/>
      <c r="E13" s="74">
        <v>1.0</v>
      </c>
      <c r="F13" s="58">
        <v>1500.0</v>
      </c>
      <c r="H13" s="59">
        <v>2285.96</v>
      </c>
      <c r="I13" s="65">
        <f t="shared" si="1"/>
        <v>1.523973333</v>
      </c>
      <c r="J13" s="61">
        <f t="shared" si="15"/>
        <v>10500.1</v>
      </c>
      <c r="K13" s="49">
        <f t="shared" si="16"/>
        <v>7.000066667</v>
      </c>
      <c r="L13" s="75">
        <v>8077.0</v>
      </c>
      <c r="M13" s="49">
        <f t="shared" si="4"/>
        <v>5.384666667</v>
      </c>
      <c r="N13" s="77">
        <v>5148.0</v>
      </c>
      <c r="O13" s="76">
        <f t="shared" si="5"/>
        <v>3.432</v>
      </c>
      <c r="P13" s="77">
        <v>4422.0</v>
      </c>
      <c r="Q13" s="76">
        <f t="shared" si="6"/>
        <v>2.948</v>
      </c>
      <c r="R13" s="77">
        <v>4208.0</v>
      </c>
      <c r="S13" s="76">
        <f t="shared" si="7"/>
        <v>2.805333333</v>
      </c>
      <c r="T13" s="77">
        <v>4208.0</v>
      </c>
      <c r="U13" s="76">
        <f t="shared" si="8"/>
        <v>2.805333333</v>
      </c>
      <c r="V13" s="62">
        <f t="shared" si="18"/>
        <v>3997.6</v>
      </c>
      <c r="W13" s="49">
        <f t="shared" si="9"/>
        <v>2.665066667</v>
      </c>
      <c r="X13" s="62">
        <f t="shared" si="17"/>
        <v>3787.2</v>
      </c>
      <c r="Y13" s="63">
        <f t="shared" si="10"/>
        <v>2.5248</v>
      </c>
      <c r="Z13" s="62">
        <v>3825.0</v>
      </c>
      <c r="AA13" s="63">
        <f t="shared" si="11"/>
        <v>2.55</v>
      </c>
      <c r="AB13" s="62">
        <v>3442.5</v>
      </c>
      <c r="AC13" s="63">
        <f t="shared" si="12"/>
        <v>2.295</v>
      </c>
    </row>
    <row r="14">
      <c r="A14" s="78"/>
      <c r="B14" s="79"/>
      <c r="C14" s="79"/>
      <c r="D14" s="80"/>
      <c r="E14" s="66" t="s">
        <v>37</v>
      </c>
      <c r="F14" s="67">
        <v>2579.0</v>
      </c>
      <c r="G14" s="81"/>
      <c r="H14" s="68">
        <v>3740.2</v>
      </c>
      <c r="I14" s="69">
        <f t="shared" si="1"/>
        <v>1.450252036</v>
      </c>
      <c r="J14" s="62"/>
      <c r="K14" s="70"/>
      <c r="L14" s="62">
        <f>(M13-M13*5%)*F14</f>
        <v>13192.70257</v>
      </c>
      <c r="M14" s="70">
        <f t="shared" si="4"/>
        <v>5.115433333</v>
      </c>
      <c r="N14" s="62">
        <f>(O13-O13*5%)*F14</f>
        <v>8408.5716</v>
      </c>
      <c r="O14" s="70">
        <f t="shared" si="5"/>
        <v>3.2604</v>
      </c>
      <c r="P14" s="62">
        <f>(Q13-Q13*5%)*F14</f>
        <v>7222.7474</v>
      </c>
      <c r="Q14" s="70">
        <f t="shared" si="6"/>
        <v>2.8006</v>
      </c>
      <c r="R14" s="62">
        <f>(S13-S13*5%)*F14</f>
        <v>6873.206933</v>
      </c>
      <c r="S14" s="70">
        <f t="shared" si="7"/>
        <v>2.665066667</v>
      </c>
      <c r="T14" s="62">
        <f>(U13-U13*5%)*F14</f>
        <v>6873.206933</v>
      </c>
      <c r="U14" s="70">
        <f t="shared" si="8"/>
        <v>2.665066667</v>
      </c>
      <c r="V14" s="62">
        <f>(W13-W13*5%)*F14</f>
        <v>6529.546587</v>
      </c>
      <c r="W14" s="70">
        <f t="shared" si="9"/>
        <v>2.531813333</v>
      </c>
      <c r="X14" s="62">
        <f>(Y13-Y13*5%)*F14</f>
        <v>6185.88624</v>
      </c>
      <c r="Y14" s="70">
        <f t="shared" si="10"/>
        <v>2.39856</v>
      </c>
      <c r="Z14" s="62">
        <v>6247.6275</v>
      </c>
      <c r="AA14" s="70">
        <f t="shared" si="11"/>
        <v>2.4225</v>
      </c>
      <c r="AB14" s="62">
        <v>5622.86475</v>
      </c>
      <c r="AC14" s="70">
        <f t="shared" si="12"/>
        <v>2.18025</v>
      </c>
    </row>
    <row r="15" ht="39.75" customHeight="1">
      <c r="A15" s="82" t="s">
        <v>42</v>
      </c>
      <c r="B15" s="83" t="s">
        <v>39</v>
      </c>
      <c r="C15" s="84" t="s">
        <v>43</v>
      </c>
      <c r="D15" s="85" t="s">
        <v>44</v>
      </c>
      <c r="E15" s="86">
        <v>30.0</v>
      </c>
      <c r="F15" s="87" t="s">
        <v>45</v>
      </c>
      <c r="G15" s="81"/>
      <c r="H15" s="88">
        <v>124.19</v>
      </c>
      <c r="I15" s="89">
        <f>H15/100</f>
        <v>1.2419</v>
      </c>
      <c r="J15" s="90">
        <f>L15+L15*$J$2</f>
        <v>551.2</v>
      </c>
      <c r="K15" s="91">
        <f>J15/100</f>
        <v>5.512</v>
      </c>
      <c r="L15" s="92">
        <v>424.0</v>
      </c>
      <c r="M15" s="91">
        <f>L15/100</f>
        <v>4.24</v>
      </c>
      <c r="N15" s="92">
        <v>255.0</v>
      </c>
      <c r="O15" s="91">
        <f>N15/100</f>
        <v>2.55</v>
      </c>
      <c r="P15" s="92">
        <v>219.0</v>
      </c>
      <c r="Q15" s="91">
        <f>P15/100</f>
        <v>2.19</v>
      </c>
      <c r="R15" s="92">
        <v>199.0</v>
      </c>
      <c r="S15" s="91">
        <f>R15/100</f>
        <v>1.99</v>
      </c>
      <c r="T15" s="92">
        <v>199.0</v>
      </c>
      <c r="U15" s="91">
        <f>T15/100</f>
        <v>1.99</v>
      </c>
      <c r="V15" s="93">
        <f>T15-T15*$V$2</f>
        <v>189.05</v>
      </c>
      <c r="W15" s="91">
        <f>V15/100</f>
        <v>1.8905</v>
      </c>
      <c r="X15" s="93">
        <f>T15-T15*X2</f>
        <v>179.1</v>
      </c>
      <c r="Y15" s="91">
        <f>X15/100</f>
        <v>1.791</v>
      </c>
      <c r="Z15" s="93">
        <v>177.0</v>
      </c>
      <c r="AA15" s="91">
        <f>Z15/100</f>
        <v>1.77</v>
      </c>
      <c r="AB15" s="93">
        <v>160.0</v>
      </c>
      <c r="AC15" s="91">
        <f>AB15/100</f>
        <v>1.6</v>
      </c>
    </row>
    <row r="16" ht="21.75" customHeight="1">
      <c r="A16" s="94"/>
      <c r="B16" s="94"/>
      <c r="C16" s="94"/>
      <c r="D16" s="81"/>
      <c r="E16" s="94"/>
      <c r="F16" s="94"/>
      <c r="H16" s="81"/>
      <c r="I16" s="81"/>
      <c r="R16" s="95"/>
      <c r="T16" s="96"/>
      <c r="V16" s="96"/>
      <c r="Z16" s="96"/>
    </row>
    <row r="17">
      <c r="A17" s="22" t="s">
        <v>46</v>
      </c>
      <c r="B17" s="23"/>
      <c r="C17" s="23"/>
      <c r="D17" s="24"/>
      <c r="E17" s="22" t="s">
        <v>12</v>
      </c>
      <c r="F17" s="24"/>
      <c r="H17" s="25" t="s">
        <v>47</v>
      </c>
      <c r="I17" s="25" t="s">
        <v>14</v>
      </c>
      <c r="J17" s="26" t="s">
        <v>15</v>
      </c>
      <c r="K17" s="27"/>
      <c r="L17" s="26" t="s">
        <v>16</v>
      </c>
      <c r="M17" s="27"/>
      <c r="N17" s="26" t="s">
        <v>17</v>
      </c>
      <c r="O17" s="27"/>
      <c r="P17" s="26" t="s">
        <v>18</v>
      </c>
      <c r="Q17" s="27"/>
      <c r="R17" s="28" t="s">
        <v>19</v>
      </c>
      <c r="S17" s="27"/>
      <c r="T17" s="28" t="s">
        <v>20</v>
      </c>
      <c r="U17" s="27"/>
      <c r="V17" s="28" t="s">
        <v>21</v>
      </c>
      <c r="W17" s="27"/>
      <c r="X17" s="28" t="s">
        <v>22</v>
      </c>
      <c r="Y17" s="27"/>
      <c r="Z17" s="29" t="s">
        <v>23</v>
      </c>
      <c r="AA17" s="27"/>
      <c r="AB17" s="29" t="s">
        <v>24</v>
      </c>
      <c r="AC17" s="27"/>
    </row>
    <row r="18" ht="21.0" customHeight="1">
      <c r="A18" s="78"/>
      <c r="B18" s="79"/>
      <c r="C18" s="79"/>
      <c r="D18" s="80"/>
      <c r="E18" s="33" t="s">
        <v>25</v>
      </c>
      <c r="F18" s="34" t="s">
        <v>26</v>
      </c>
      <c r="H18" s="35"/>
      <c r="I18" s="35"/>
      <c r="J18" s="36" t="s">
        <v>27</v>
      </c>
      <c r="K18" s="36" t="s">
        <v>28</v>
      </c>
      <c r="L18" s="36" t="s">
        <v>27</v>
      </c>
      <c r="M18" s="37" t="s">
        <v>28</v>
      </c>
      <c r="N18" s="36" t="s">
        <v>27</v>
      </c>
      <c r="O18" s="37" t="s">
        <v>28</v>
      </c>
      <c r="P18" s="36" t="s">
        <v>27</v>
      </c>
      <c r="Q18" s="37" t="s">
        <v>28</v>
      </c>
      <c r="R18" s="36" t="s">
        <v>27</v>
      </c>
      <c r="S18" s="37" t="s">
        <v>28</v>
      </c>
      <c r="T18" s="36" t="s">
        <v>27</v>
      </c>
      <c r="U18" s="37" t="s">
        <v>28</v>
      </c>
      <c r="V18" s="36" t="s">
        <v>27</v>
      </c>
      <c r="W18" s="37" t="s">
        <v>28</v>
      </c>
      <c r="X18" s="36" t="s">
        <v>27</v>
      </c>
      <c r="Y18" s="37" t="s">
        <v>28</v>
      </c>
      <c r="Z18" s="38" t="s">
        <v>27</v>
      </c>
      <c r="AA18" s="39" t="s">
        <v>28</v>
      </c>
      <c r="AB18" s="38" t="s">
        <v>27</v>
      </c>
      <c r="AC18" s="39" t="s">
        <v>28</v>
      </c>
    </row>
    <row r="19" ht="15.75" customHeight="1">
      <c r="A19" s="40" t="s">
        <v>48</v>
      </c>
      <c r="B19" s="41" t="s">
        <v>49</v>
      </c>
      <c r="C19" s="42" t="s">
        <v>50</v>
      </c>
      <c r="D19" s="97" t="s">
        <v>51</v>
      </c>
      <c r="E19" s="44">
        <v>40.0</v>
      </c>
      <c r="F19" s="45">
        <v>100.0</v>
      </c>
      <c r="H19" s="46">
        <v>63.67</v>
      </c>
      <c r="I19" s="47">
        <f t="shared" ref="I19:I28" si="19">H19/F19</f>
        <v>0.6367</v>
      </c>
      <c r="J19" s="48">
        <f t="shared" ref="J19:J22" si="20">L19+L19*$J$2</f>
        <v>421.2</v>
      </c>
      <c r="K19" s="51">
        <f t="shared" ref="K19:K22" si="21">J19/F19</f>
        <v>4.212</v>
      </c>
      <c r="L19" s="50">
        <v>324.0</v>
      </c>
      <c r="M19" s="51">
        <f t="shared" ref="M19:M28" si="22">L19/F19</f>
        <v>3.24</v>
      </c>
      <c r="N19" s="52">
        <v>167.2</v>
      </c>
      <c r="O19" s="51">
        <f t="shared" ref="O19:O28" si="23">N19/F19</f>
        <v>1.672</v>
      </c>
      <c r="P19" s="52">
        <v>143.0</v>
      </c>
      <c r="Q19" s="51">
        <f t="shared" ref="Q19:Q28" si="24">P19/F19</f>
        <v>1.43</v>
      </c>
      <c r="R19" s="52">
        <v>118.8</v>
      </c>
      <c r="S19" s="51">
        <f t="shared" ref="S19:S28" si="25">R19/F19</f>
        <v>1.188</v>
      </c>
      <c r="T19" s="52">
        <v>106.7</v>
      </c>
      <c r="U19" s="51">
        <f t="shared" ref="U19:U28" si="26">T19/F19</f>
        <v>1.067</v>
      </c>
      <c r="V19" s="52">
        <f>T19-T19*$V$2</f>
        <v>101.365</v>
      </c>
      <c r="W19" s="51">
        <f t="shared" ref="W19:W28" si="27">V19/F19</f>
        <v>1.01365</v>
      </c>
      <c r="X19" s="62">
        <f>T19-T19*$X$2</f>
        <v>96.03</v>
      </c>
      <c r="Y19" s="72">
        <f t="shared" ref="Y19:Y28" si="28">X19/F19</f>
        <v>0.9603</v>
      </c>
      <c r="Z19" s="62">
        <v>97.0</v>
      </c>
      <c r="AA19" s="72">
        <f t="shared" ref="AA19:AA28" si="29">Z19/F19</f>
        <v>0.97</v>
      </c>
      <c r="AB19" s="62">
        <v>88.0</v>
      </c>
      <c r="AC19" s="72">
        <f t="shared" ref="AC19:AC28" si="30">AB19/F19</f>
        <v>0.88</v>
      </c>
    </row>
    <row r="20" ht="15.75" customHeight="1">
      <c r="A20" s="55"/>
      <c r="E20" s="57">
        <v>10.0</v>
      </c>
      <c r="F20" s="58">
        <v>500.0</v>
      </c>
      <c r="G20" s="98"/>
      <c r="H20" s="59">
        <v>284.21</v>
      </c>
      <c r="I20" s="60">
        <f t="shared" si="19"/>
        <v>0.56842</v>
      </c>
      <c r="J20" s="61">
        <f t="shared" si="20"/>
        <v>2000.7</v>
      </c>
      <c r="K20" s="49">
        <f t="shared" si="21"/>
        <v>4.0014</v>
      </c>
      <c r="L20" s="61">
        <f>(M19-M19*5%)*$F$20</f>
        <v>1539</v>
      </c>
      <c r="M20" s="49">
        <f t="shared" si="22"/>
        <v>3.078</v>
      </c>
      <c r="N20" s="62">
        <f>(O19-O19*5%)*$F$20</f>
        <v>794.2</v>
      </c>
      <c r="O20" s="49">
        <f t="shared" si="23"/>
        <v>1.5884</v>
      </c>
      <c r="P20" s="62">
        <f>(Q19-Q19*5%)*$F$20</f>
        <v>679.25</v>
      </c>
      <c r="Q20" s="49">
        <f t="shared" si="24"/>
        <v>1.3585</v>
      </c>
      <c r="R20" s="62">
        <f>(S19-S19*5%)*$F$20</f>
        <v>564.3</v>
      </c>
      <c r="S20" s="49">
        <f t="shared" si="25"/>
        <v>1.1286</v>
      </c>
      <c r="T20" s="62">
        <f>(U19-U19*5%)*$F$20</f>
        <v>506.825</v>
      </c>
      <c r="U20" s="49">
        <f t="shared" si="26"/>
        <v>1.01365</v>
      </c>
      <c r="V20" s="62">
        <f>(W19-W19*5%)*$F$20</f>
        <v>481.48375</v>
      </c>
      <c r="W20" s="49">
        <f t="shared" si="27"/>
        <v>0.9629675</v>
      </c>
      <c r="X20" s="62">
        <f>(Y19-Y19*5%)*$F$20</f>
        <v>456.1425</v>
      </c>
      <c r="Y20" s="76">
        <f t="shared" si="28"/>
        <v>0.912285</v>
      </c>
      <c r="Z20" s="62">
        <f t="shared" ref="Z20:Z23" si="31">(AA19-AA19*0.05)*F20</f>
        <v>460.75</v>
      </c>
      <c r="AA20" s="76">
        <f t="shared" si="29"/>
        <v>0.9215</v>
      </c>
      <c r="AB20" s="62">
        <f t="shared" ref="AB20:AB23" si="32">(AC19-AC19*0.05)*F20</f>
        <v>418</v>
      </c>
      <c r="AC20" s="76">
        <f t="shared" si="30"/>
        <v>0.836</v>
      </c>
    </row>
    <row r="21" ht="15.75" customHeight="1">
      <c r="A21" s="55"/>
      <c r="E21" s="99">
        <v>4.0</v>
      </c>
      <c r="F21" s="58">
        <v>1000.0</v>
      </c>
      <c r="H21" s="59">
        <v>564.22</v>
      </c>
      <c r="I21" s="60">
        <f t="shared" si="19"/>
        <v>0.56422</v>
      </c>
      <c r="J21" s="61">
        <f t="shared" si="20"/>
        <v>3801.33</v>
      </c>
      <c r="K21" s="49">
        <f t="shared" si="21"/>
        <v>3.80133</v>
      </c>
      <c r="L21" s="61">
        <f>(M20-M20*5%)*$F$21</f>
        <v>2924.1</v>
      </c>
      <c r="M21" s="49">
        <f t="shared" si="22"/>
        <v>2.9241</v>
      </c>
      <c r="N21" s="62">
        <f>(O20-O20*5%)*$F$21</f>
        <v>1508.98</v>
      </c>
      <c r="O21" s="49">
        <f t="shared" si="23"/>
        <v>1.50898</v>
      </c>
      <c r="P21" s="62">
        <f>(Q20-Q20*5%)*$F$21</f>
        <v>1290.575</v>
      </c>
      <c r="Q21" s="49">
        <f t="shared" si="24"/>
        <v>1.290575</v>
      </c>
      <c r="R21" s="62">
        <f>(S20-S20*5%)*$F$21</f>
        <v>1072.17</v>
      </c>
      <c r="S21" s="49">
        <f t="shared" si="25"/>
        <v>1.07217</v>
      </c>
      <c r="T21" s="62">
        <f>(U20-U20*5%)*$F$21</f>
        <v>962.9675</v>
      </c>
      <c r="U21" s="49">
        <f t="shared" si="26"/>
        <v>0.9629675</v>
      </c>
      <c r="V21" s="62">
        <f>(W20-W20*5%)*$F$21</f>
        <v>914.819125</v>
      </c>
      <c r="W21" s="49">
        <f t="shared" si="27"/>
        <v>0.914819125</v>
      </c>
      <c r="X21" s="62">
        <f>(Y20-Y20*5%)*$F$21</f>
        <v>866.67075</v>
      </c>
      <c r="Y21" s="76">
        <f t="shared" si="28"/>
        <v>0.86667075</v>
      </c>
      <c r="Z21" s="62">
        <f t="shared" si="31"/>
        <v>875.425</v>
      </c>
      <c r="AA21" s="76">
        <f t="shared" si="29"/>
        <v>0.875425</v>
      </c>
      <c r="AB21" s="62">
        <f t="shared" si="32"/>
        <v>794.2</v>
      </c>
      <c r="AC21" s="76">
        <f t="shared" si="30"/>
        <v>0.7942</v>
      </c>
    </row>
    <row r="22" ht="15.75" customHeight="1">
      <c r="A22" s="55"/>
      <c r="E22" s="99">
        <v>1.0</v>
      </c>
      <c r="F22" s="58">
        <v>4000.0</v>
      </c>
      <c r="H22" s="59">
        <v>2217.27</v>
      </c>
      <c r="I22" s="65">
        <f t="shared" si="19"/>
        <v>0.5543175</v>
      </c>
      <c r="J22" s="61">
        <f t="shared" si="20"/>
        <v>14445.054</v>
      </c>
      <c r="K22" s="49">
        <f t="shared" si="21"/>
        <v>3.6112635</v>
      </c>
      <c r="L22" s="62">
        <f>(M21-M21*5%)*$F$22</f>
        <v>11111.58</v>
      </c>
      <c r="M22" s="49">
        <f t="shared" si="22"/>
        <v>2.777895</v>
      </c>
      <c r="N22" s="62">
        <f>(O21-O21*5%)*$F$22</f>
        <v>5734.124</v>
      </c>
      <c r="O22" s="49">
        <f t="shared" si="23"/>
        <v>1.433531</v>
      </c>
      <c r="P22" s="62">
        <f>(Q21-Q21*5%)*$F$22</f>
        <v>4904.185</v>
      </c>
      <c r="Q22" s="49">
        <f t="shared" si="24"/>
        <v>1.22604625</v>
      </c>
      <c r="R22" s="62">
        <f>(S21-S21*5%)*$F$22</f>
        <v>4074.246</v>
      </c>
      <c r="S22" s="49">
        <f t="shared" si="25"/>
        <v>1.0185615</v>
      </c>
      <c r="T22" s="62">
        <f>(U21-U21*5%)*$F$22</f>
        <v>3659.2765</v>
      </c>
      <c r="U22" s="49">
        <f t="shared" si="26"/>
        <v>0.914819125</v>
      </c>
      <c r="V22" s="62">
        <f>(W21-W21*5%)*$F$22</f>
        <v>3476.312675</v>
      </c>
      <c r="W22" s="49">
        <f t="shared" si="27"/>
        <v>0.8690781688</v>
      </c>
      <c r="X22" s="62">
        <f>(Y21-Y21*5%)*$F$22</f>
        <v>3293.34885</v>
      </c>
      <c r="Y22" s="76">
        <f t="shared" si="28"/>
        <v>0.8233372125</v>
      </c>
      <c r="Z22" s="62">
        <f t="shared" si="31"/>
        <v>3326.615</v>
      </c>
      <c r="AA22" s="76">
        <f t="shared" si="29"/>
        <v>0.83165375</v>
      </c>
      <c r="AB22" s="62">
        <f t="shared" si="32"/>
        <v>3017.96</v>
      </c>
      <c r="AC22" s="76">
        <f t="shared" si="30"/>
        <v>0.75449</v>
      </c>
    </row>
    <row r="23" ht="15.75" customHeight="1">
      <c r="A23" s="55"/>
      <c r="E23" s="66" t="s">
        <v>37</v>
      </c>
      <c r="F23" s="67">
        <v>5974.0</v>
      </c>
      <c r="H23" s="68">
        <v>3049.74</v>
      </c>
      <c r="I23" s="69">
        <f t="shared" si="19"/>
        <v>0.5105021761</v>
      </c>
      <c r="J23" s="62"/>
      <c r="K23" s="100"/>
      <c r="L23" s="62">
        <f>(M22-M22*5%)*F23</f>
        <v>15765.38749</v>
      </c>
      <c r="M23" s="100">
        <f t="shared" si="22"/>
        <v>2.63900025</v>
      </c>
      <c r="N23" s="62">
        <f>(O22-O22*5%)*F23</f>
        <v>8135.718484</v>
      </c>
      <c r="O23" s="70">
        <f t="shared" si="23"/>
        <v>1.36185445</v>
      </c>
      <c r="P23" s="62">
        <f>(Q22-Q22*5%)*F23</f>
        <v>6958.180283</v>
      </c>
      <c r="Q23" s="70">
        <f t="shared" si="24"/>
        <v>1.164743938</v>
      </c>
      <c r="R23" s="62">
        <f>(S22-S22*5%)*F23</f>
        <v>5780.642081</v>
      </c>
      <c r="S23" s="70">
        <f t="shared" si="25"/>
        <v>0.967633425</v>
      </c>
      <c r="T23" s="62">
        <f>(U22-U22*5%)*F23</f>
        <v>5191.87298</v>
      </c>
      <c r="U23" s="70">
        <f t="shared" si="26"/>
        <v>0.8690781688</v>
      </c>
      <c r="V23" s="62">
        <f>(W22-W22*5%)*F23</f>
        <v>4932.279331</v>
      </c>
      <c r="W23" s="70">
        <f t="shared" si="27"/>
        <v>0.8256242603</v>
      </c>
      <c r="X23" s="62">
        <f>(Y22-Y22*5%)*F23</f>
        <v>4672.685682</v>
      </c>
      <c r="Y23" s="70">
        <f t="shared" si="28"/>
        <v>0.7821703519</v>
      </c>
      <c r="Z23" s="62">
        <f t="shared" si="31"/>
        <v>4719.884527</v>
      </c>
      <c r="AA23" s="70">
        <f t="shared" si="29"/>
        <v>0.7900710625</v>
      </c>
      <c r="AB23" s="62">
        <f t="shared" si="32"/>
        <v>4281.957097</v>
      </c>
      <c r="AC23" s="70">
        <f t="shared" si="30"/>
        <v>0.7167655</v>
      </c>
    </row>
    <row r="24" ht="15.75" customHeight="1">
      <c r="A24" s="40" t="s">
        <v>52</v>
      </c>
      <c r="B24" s="41" t="s">
        <v>53</v>
      </c>
      <c r="C24" s="42" t="s">
        <v>40</v>
      </c>
      <c r="D24" s="43" t="s">
        <v>41</v>
      </c>
      <c r="E24" s="44">
        <v>30.0</v>
      </c>
      <c r="F24" s="45">
        <v>100.0</v>
      </c>
      <c r="H24" s="46">
        <v>114.73</v>
      </c>
      <c r="I24" s="47">
        <f t="shared" si="19"/>
        <v>1.1473</v>
      </c>
      <c r="J24" s="48">
        <f t="shared" ref="J24:J27" si="33">L24+L24*$J$2</f>
        <v>684.97</v>
      </c>
      <c r="K24" s="51">
        <f t="shared" ref="K24:K27" si="34">J24/F24</f>
        <v>6.8497</v>
      </c>
      <c r="L24" s="50">
        <v>526.9</v>
      </c>
      <c r="M24" s="51">
        <f t="shared" si="22"/>
        <v>5.269</v>
      </c>
      <c r="N24" s="52">
        <v>257.4</v>
      </c>
      <c r="O24" s="51">
        <f t="shared" si="23"/>
        <v>2.574</v>
      </c>
      <c r="P24" s="52">
        <v>221.1</v>
      </c>
      <c r="Q24" s="51">
        <f t="shared" si="24"/>
        <v>2.211</v>
      </c>
      <c r="R24" s="52">
        <v>192.5</v>
      </c>
      <c r="S24" s="51">
        <f t="shared" si="25"/>
        <v>1.925</v>
      </c>
      <c r="T24" s="52">
        <v>176.0</v>
      </c>
      <c r="U24" s="72">
        <f t="shared" si="26"/>
        <v>1.76</v>
      </c>
      <c r="V24" s="52">
        <f>T24-T24*5%</f>
        <v>167.2</v>
      </c>
      <c r="W24" s="51">
        <f t="shared" si="27"/>
        <v>1.672</v>
      </c>
      <c r="X24" s="53">
        <f t="shared" ref="X24:X26" si="35">T24-T24*$X$2</f>
        <v>158.4</v>
      </c>
      <c r="Y24" s="72">
        <f t="shared" si="28"/>
        <v>1.584</v>
      </c>
      <c r="Z24" s="53">
        <v>160.0</v>
      </c>
      <c r="AA24" s="72">
        <f t="shared" si="29"/>
        <v>1.6</v>
      </c>
      <c r="AB24" s="53">
        <v>144.0</v>
      </c>
      <c r="AC24" s="72">
        <f t="shared" si="30"/>
        <v>1.44</v>
      </c>
    </row>
    <row r="25" ht="15.75" customHeight="1">
      <c r="A25" s="55"/>
      <c r="D25" s="56"/>
      <c r="E25" s="57">
        <v>15.0</v>
      </c>
      <c r="F25" s="101">
        <v>200.0</v>
      </c>
      <c r="G25" s="98"/>
      <c r="H25" s="59">
        <v>225.27</v>
      </c>
      <c r="I25" s="60">
        <f t="shared" si="19"/>
        <v>1.12635</v>
      </c>
      <c r="J25" s="61">
        <f t="shared" si="33"/>
        <v>1351.35</v>
      </c>
      <c r="K25" s="49">
        <f t="shared" si="34"/>
        <v>6.75675</v>
      </c>
      <c r="L25" s="102">
        <v>1039.5</v>
      </c>
      <c r="M25" s="49">
        <f t="shared" si="22"/>
        <v>5.1975</v>
      </c>
      <c r="N25" s="103">
        <v>489.5</v>
      </c>
      <c r="O25" s="49">
        <f t="shared" si="23"/>
        <v>2.4475</v>
      </c>
      <c r="P25" s="103">
        <v>419.1</v>
      </c>
      <c r="Q25" s="49">
        <f t="shared" si="24"/>
        <v>2.0955</v>
      </c>
      <c r="R25" s="103">
        <v>365.2</v>
      </c>
      <c r="S25" s="49">
        <f t="shared" si="25"/>
        <v>1.826</v>
      </c>
      <c r="T25" s="103">
        <v>333.3</v>
      </c>
      <c r="U25" s="76">
        <f t="shared" si="26"/>
        <v>1.6665</v>
      </c>
      <c r="V25" s="62">
        <f t="shared" ref="V25:V27" si="36">T25-T25*$V$2</f>
        <v>316.635</v>
      </c>
      <c r="W25" s="49">
        <f t="shared" si="27"/>
        <v>1.583175</v>
      </c>
      <c r="X25" s="62">
        <f t="shared" si="35"/>
        <v>299.97</v>
      </c>
      <c r="Y25" s="76">
        <f t="shared" si="28"/>
        <v>1.49985</v>
      </c>
      <c r="Z25" s="62">
        <v>303.0</v>
      </c>
      <c r="AA25" s="76">
        <f t="shared" si="29"/>
        <v>1.515</v>
      </c>
      <c r="AB25" s="62">
        <v>272.7</v>
      </c>
      <c r="AC25" s="76">
        <f t="shared" si="30"/>
        <v>1.3635</v>
      </c>
    </row>
    <row r="26" ht="15.75" customHeight="1">
      <c r="A26" s="55"/>
      <c r="D26" s="56"/>
      <c r="E26" s="99">
        <v>5.0</v>
      </c>
      <c r="F26" s="58">
        <v>500.0</v>
      </c>
      <c r="H26" s="59">
        <v>547.95</v>
      </c>
      <c r="I26" s="60">
        <f t="shared" si="19"/>
        <v>1.0959</v>
      </c>
      <c r="J26" s="61">
        <f t="shared" si="33"/>
        <v>3344.77</v>
      </c>
      <c r="K26" s="49">
        <f t="shared" si="34"/>
        <v>6.68954</v>
      </c>
      <c r="L26" s="102">
        <v>2572.9</v>
      </c>
      <c r="M26" s="49">
        <f t="shared" si="22"/>
        <v>5.1458</v>
      </c>
      <c r="N26" s="103">
        <v>1083.5</v>
      </c>
      <c r="O26" s="49">
        <f t="shared" si="23"/>
        <v>2.167</v>
      </c>
      <c r="P26" s="103">
        <v>931.7</v>
      </c>
      <c r="Q26" s="49">
        <f t="shared" si="24"/>
        <v>1.8634</v>
      </c>
      <c r="R26" s="103">
        <v>815.1</v>
      </c>
      <c r="S26" s="49">
        <f t="shared" si="25"/>
        <v>1.6302</v>
      </c>
      <c r="T26" s="103">
        <v>815.1</v>
      </c>
      <c r="U26" s="76">
        <f t="shared" si="26"/>
        <v>1.6302</v>
      </c>
      <c r="V26" s="62">
        <f t="shared" si="36"/>
        <v>774.345</v>
      </c>
      <c r="W26" s="49">
        <f t="shared" si="27"/>
        <v>1.54869</v>
      </c>
      <c r="X26" s="62">
        <f t="shared" si="35"/>
        <v>733.59</v>
      </c>
      <c r="Y26" s="76">
        <f t="shared" si="28"/>
        <v>1.46718</v>
      </c>
      <c r="Z26" s="62">
        <v>741.0</v>
      </c>
      <c r="AA26" s="76">
        <f t="shared" si="29"/>
        <v>1.482</v>
      </c>
      <c r="AB26" s="62">
        <v>668.0</v>
      </c>
      <c r="AC26" s="76">
        <f t="shared" si="30"/>
        <v>1.336</v>
      </c>
    </row>
    <row r="27" ht="15.75" customHeight="1">
      <c r="A27" s="55"/>
      <c r="D27" s="56"/>
      <c r="E27" s="99">
        <v>1.0</v>
      </c>
      <c r="F27" s="58">
        <v>2500.0</v>
      </c>
      <c r="H27" s="59">
        <v>2691.59</v>
      </c>
      <c r="I27" s="65">
        <f t="shared" si="19"/>
        <v>1.076636</v>
      </c>
      <c r="J27" s="61">
        <f t="shared" si="33"/>
        <v>16552.25</v>
      </c>
      <c r="K27" s="49">
        <f t="shared" si="34"/>
        <v>6.6209</v>
      </c>
      <c r="L27" s="103">
        <v>12732.5</v>
      </c>
      <c r="M27" s="49">
        <f t="shared" si="22"/>
        <v>5.093</v>
      </c>
      <c r="N27" s="103">
        <v>5338.3</v>
      </c>
      <c r="O27" s="49">
        <f t="shared" si="23"/>
        <v>2.13532</v>
      </c>
      <c r="P27" s="103">
        <v>4587.0</v>
      </c>
      <c r="Q27" s="49">
        <f t="shared" si="24"/>
        <v>1.8348</v>
      </c>
      <c r="R27" s="103">
        <v>4015.0</v>
      </c>
      <c r="S27" s="49">
        <f t="shared" si="25"/>
        <v>1.606</v>
      </c>
      <c r="T27" s="77">
        <v>4015.0</v>
      </c>
      <c r="U27" s="76">
        <f t="shared" si="26"/>
        <v>1.606</v>
      </c>
      <c r="V27" s="62">
        <f t="shared" si="36"/>
        <v>3814.25</v>
      </c>
      <c r="W27" s="49">
        <f t="shared" si="27"/>
        <v>1.5257</v>
      </c>
      <c r="X27" s="62">
        <v>3293.0</v>
      </c>
      <c r="Y27" s="76">
        <f t="shared" si="28"/>
        <v>1.3172</v>
      </c>
      <c r="Z27" s="62">
        <v>3650.0</v>
      </c>
      <c r="AA27" s="76">
        <f t="shared" si="29"/>
        <v>1.46</v>
      </c>
      <c r="AB27" s="62">
        <v>3293.0</v>
      </c>
      <c r="AC27" s="76">
        <f t="shared" si="30"/>
        <v>1.3172</v>
      </c>
    </row>
    <row r="28">
      <c r="A28" s="55"/>
      <c r="D28" s="56"/>
      <c r="E28" s="66" t="s">
        <v>37</v>
      </c>
      <c r="F28" s="67">
        <v>3484.0</v>
      </c>
      <c r="G28" s="81"/>
      <c r="H28" s="68">
        <v>3571.98</v>
      </c>
      <c r="I28" s="69">
        <f t="shared" si="19"/>
        <v>1.025252583</v>
      </c>
      <c r="J28" s="62"/>
      <c r="K28" s="100"/>
      <c r="L28" s="62">
        <f>(M27-M27*5%)*F28</f>
        <v>16856.8114</v>
      </c>
      <c r="M28" s="100">
        <f t="shared" si="22"/>
        <v>4.83835</v>
      </c>
      <c r="N28" s="62">
        <f>(O27-O27*5%)*F28</f>
        <v>7067.482136</v>
      </c>
      <c r="O28" s="70">
        <f t="shared" si="23"/>
        <v>2.028554</v>
      </c>
      <c r="P28" s="62">
        <f>(Q27-Q27*5%)*F28</f>
        <v>6072.82104</v>
      </c>
      <c r="Q28" s="70">
        <f t="shared" si="24"/>
        <v>1.74306</v>
      </c>
      <c r="R28" s="62">
        <f>(S27-S27*5%)*F28</f>
        <v>5315.5388</v>
      </c>
      <c r="S28" s="70">
        <f t="shared" si="25"/>
        <v>1.5257</v>
      </c>
      <c r="T28" s="62">
        <f>(U27-U27*5%)*F28</f>
        <v>5315.5388</v>
      </c>
      <c r="U28" s="70">
        <f t="shared" si="26"/>
        <v>1.5257</v>
      </c>
      <c r="V28" s="62">
        <f>(W27-W27*5%)*F28</f>
        <v>5049.76186</v>
      </c>
      <c r="W28" s="70">
        <f t="shared" si="27"/>
        <v>1.449415</v>
      </c>
      <c r="X28" s="62">
        <f>(Y27-Y27*5%)*F28</f>
        <v>4359.66856</v>
      </c>
      <c r="Y28" s="70">
        <f t="shared" si="28"/>
        <v>1.25134</v>
      </c>
      <c r="Z28" s="62">
        <v>4832.308</v>
      </c>
      <c r="AA28" s="70">
        <f t="shared" si="29"/>
        <v>1.387</v>
      </c>
      <c r="AB28" s="62">
        <v>4359.66856</v>
      </c>
      <c r="AC28" s="70">
        <f t="shared" si="30"/>
        <v>1.25134</v>
      </c>
    </row>
    <row r="29">
      <c r="A29" s="82" t="s">
        <v>42</v>
      </c>
      <c r="B29" s="84" t="s">
        <v>54</v>
      </c>
      <c r="C29" s="84" t="s">
        <v>50</v>
      </c>
      <c r="D29" s="85" t="s">
        <v>44</v>
      </c>
      <c r="E29" s="86">
        <v>40.0</v>
      </c>
      <c r="F29" s="87" t="s">
        <v>45</v>
      </c>
      <c r="G29" s="81"/>
      <c r="H29" s="88">
        <v>89.38</v>
      </c>
      <c r="I29" s="89">
        <f>H29/100</f>
        <v>0.8938</v>
      </c>
      <c r="J29" s="104">
        <f>L29+L29*$J$2</f>
        <v>551.98</v>
      </c>
      <c r="K29" s="105">
        <f>J29/100</f>
        <v>5.5198</v>
      </c>
      <c r="L29" s="106">
        <v>424.6</v>
      </c>
      <c r="M29" s="105">
        <f>L29/100</f>
        <v>4.246</v>
      </c>
      <c r="N29" s="92">
        <v>191.4</v>
      </c>
      <c r="O29" s="91">
        <f>N29/100</f>
        <v>1.914</v>
      </c>
      <c r="P29" s="92">
        <v>165.0</v>
      </c>
      <c r="Q29" s="91">
        <f>P29/100</f>
        <v>1.65</v>
      </c>
      <c r="R29" s="92">
        <v>138.6</v>
      </c>
      <c r="S29" s="91">
        <f>R29/100</f>
        <v>1.386</v>
      </c>
      <c r="T29" s="92">
        <v>134.2</v>
      </c>
      <c r="U29" s="91">
        <f>T29/100</f>
        <v>1.342</v>
      </c>
      <c r="V29" s="93">
        <f>T29-T29*$V$2</f>
        <v>127.49</v>
      </c>
      <c r="W29" s="91">
        <f>V29/100</f>
        <v>1.2749</v>
      </c>
      <c r="X29" s="93">
        <f>T29-T29*$X$2</f>
        <v>120.78</v>
      </c>
      <c r="Y29" s="91">
        <f>X29/100</f>
        <v>1.2078</v>
      </c>
      <c r="Z29" s="93">
        <v>122.0</v>
      </c>
      <c r="AA29" s="91">
        <f>Z29/100</f>
        <v>1.22</v>
      </c>
      <c r="AB29" s="93">
        <v>109.8</v>
      </c>
      <c r="AC29" s="91">
        <f>AB29/100</f>
        <v>1.098</v>
      </c>
    </row>
    <row r="30" ht="15.75" customHeight="1">
      <c r="A30" s="94"/>
      <c r="B30" s="94"/>
      <c r="C30" s="94"/>
      <c r="D30" s="81"/>
      <c r="E30" s="94"/>
      <c r="F30" s="94"/>
      <c r="H30" s="81"/>
      <c r="I30" s="81"/>
      <c r="X30" s="107"/>
      <c r="Y30" s="107"/>
      <c r="AB30" s="107"/>
      <c r="AC30" s="107"/>
    </row>
    <row r="31">
      <c r="A31" s="22" t="s">
        <v>55</v>
      </c>
      <c r="B31" s="23"/>
      <c r="C31" s="23"/>
      <c r="D31" s="24"/>
      <c r="E31" s="22" t="s">
        <v>12</v>
      </c>
      <c r="F31" s="24"/>
      <c r="H31" s="25" t="s">
        <v>47</v>
      </c>
      <c r="I31" s="25" t="s">
        <v>14</v>
      </c>
      <c r="J31" s="26" t="s">
        <v>15</v>
      </c>
      <c r="K31" s="27"/>
      <c r="L31" s="26" t="s">
        <v>16</v>
      </c>
      <c r="M31" s="27"/>
      <c r="N31" s="26" t="s">
        <v>17</v>
      </c>
      <c r="O31" s="27"/>
      <c r="P31" s="26" t="s">
        <v>18</v>
      </c>
      <c r="Q31" s="27"/>
      <c r="R31" s="28" t="s">
        <v>19</v>
      </c>
      <c r="S31" s="27"/>
      <c r="T31" s="28" t="s">
        <v>20</v>
      </c>
      <c r="U31" s="27"/>
      <c r="V31" s="28" t="s">
        <v>21</v>
      </c>
      <c r="W31" s="27"/>
      <c r="X31" s="28" t="s">
        <v>22</v>
      </c>
      <c r="Y31" s="27"/>
      <c r="Z31" s="29" t="s">
        <v>23</v>
      </c>
      <c r="AA31" s="27"/>
      <c r="AB31" s="29" t="s">
        <v>24</v>
      </c>
      <c r="AC31" s="27"/>
    </row>
    <row r="32" ht="21.0" customHeight="1">
      <c r="A32" s="78"/>
      <c r="B32" s="79"/>
      <c r="C32" s="79"/>
      <c r="D32" s="80"/>
      <c r="E32" s="33" t="s">
        <v>25</v>
      </c>
      <c r="F32" s="34" t="s">
        <v>26</v>
      </c>
      <c r="H32" s="35"/>
      <c r="I32" s="35"/>
      <c r="J32" s="36" t="s">
        <v>27</v>
      </c>
      <c r="K32" s="36" t="s">
        <v>28</v>
      </c>
      <c r="L32" s="36" t="s">
        <v>27</v>
      </c>
      <c r="M32" s="37" t="s">
        <v>28</v>
      </c>
      <c r="N32" s="36" t="s">
        <v>27</v>
      </c>
      <c r="O32" s="37" t="s">
        <v>28</v>
      </c>
      <c r="P32" s="36" t="s">
        <v>27</v>
      </c>
      <c r="Q32" s="37" t="s">
        <v>28</v>
      </c>
      <c r="R32" s="36" t="s">
        <v>27</v>
      </c>
      <c r="S32" s="37" t="s">
        <v>28</v>
      </c>
      <c r="T32" s="36" t="s">
        <v>27</v>
      </c>
      <c r="U32" s="37" t="s">
        <v>28</v>
      </c>
      <c r="V32" s="36" t="s">
        <v>27</v>
      </c>
      <c r="W32" s="37" t="s">
        <v>28</v>
      </c>
      <c r="X32" s="36" t="s">
        <v>27</v>
      </c>
      <c r="Y32" s="37" t="s">
        <v>28</v>
      </c>
      <c r="Z32" s="38" t="s">
        <v>27</v>
      </c>
      <c r="AA32" s="39" t="s">
        <v>28</v>
      </c>
      <c r="AB32" s="38" t="s">
        <v>27</v>
      </c>
      <c r="AC32" s="39" t="s">
        <v>28</v>
      </c>
    </row>
    <row r="33" ht="15.75" customHeight="1">
      <c r="A33" s="40" t="s">
        <v>48</v>
      </c>
      <c r="B33" s="41" t="s">
        <v>56</v>
      </c>
      <c r="C33" s="42">
        <v>1.0</v>
      </c>
      <c r="D33" s="43" t="s">
        <v>57</v>
      </c>
      <c r="E33" s="108"/>
      <c r="F33" s="45">
        <v>50.0</v>
      </c>
      <c r="H33" s="109">
        <v>73.08</v>
      </c>
      <c r="I33" s="47">
        <f t="shared" ref="I33:I43" si="37">H33/F33</f>
        <v>1.4616</v>
      </c>
      <c r="J33" s="48">
        <f t="shared" ref="J33:J43" si="38">L33+L33*$J$2</f>
        <v>429</v>
      </c>
      <c r="K33" s="51">
        <f t="shared" ref="K33:K43" si="39">J33/F33</f>
        <v>8.58</v>
      </c>
      <c r="L33" s="50">
        <v>330.0</v>
      </c>
      <c r="M33" s="51">
        <f t="shared" ref="M33:M43" si="40">L33/F33</f>
        <v>6.6</v>
      </c>
      <c r="N33" s="53">
        <f>L33-L33*$N$2</f>
        <v>231</v>
      </c>
      <c r="O33" s="51">
        <f t="shared" ref="O33:O43" si="41">N33/F33</f>
        <v>4.62</v>
      </c>
      <c r="P33" s="53">
        <f>L33-L33*$P$2</f>
        <v>198</v>
      </c>
      <c r="Q33" s="51">
        <f t="shared" ref="Q33:Q43" si="42">P33/F33</f>
        <v>3.96</v>
      </c>
      <c r="R33" s="53">
        <f>L33-L33*$R$2</f>
        <v>165</v>
      </c>
      <c r="S33" s="51">
        <f t="shared" ref="S33:S43" si="43">R33/F33</f>
        <v>3.3</v>
      </c>
      <c r="T33" s="53">
        <f>L33-L33*$T$2</f>
        <v>148.5</v>
      </c>
      <c r="U33" s="51">
        <f t="shared" ref="U33:U43" si="44">T33/F33</f>
        <v>2.97</v>
      </c>
      <c r="V33" s="52">
        <f>T33-T33*$V$2</f>
        <v>141.075</v>
      </c>
      <c r="W33" s="51">
        <f t="shared" ref="W33:W43" si="45">V33/F33</f>
        <v>2.8215</v>
      </c>
      <c r="X33" s="53">
        <f>T33-T33*$X$2</f>
        <v>133.65</v>
      </c>
      <c r="Y33" s="51">
        <f t="shared" ref="Y33:Y43" si="46">X33/F33</f>
        <v>2.673</v>
      </c>
      <c r="Z33" s="53">
        <v>135.0</v>
      </c>
      <c r="AA33" s="51">
        <f t="shared" ref="AA33:AA43" si="47">Z33/F33</f>
        <v>2.7</v>
      </c>
      <c r="AB33" s="53">
        <v>121.5</v>
      </c>
      <c r="AC33" s="51">
        <f t="shared" ref="AC33:AC43" si="48">AB33/F33</f>
        <v>2.43</v>
      </c>
    </row>
    <row r="34" ht="15.75" customHeight="1">
      <c r="A34" s="55"/>
      <c r="D34" s="56"/>
      <c r="E34" s="110"/>
      <c r="F34" s="58">
        <v>200.0</v>
      </c>
      <c r="H34" s="111">
        <v>268.19</v>
      </c>
      <c r="I34" s="60">
        <f t="shared" si="37"/>
        <v>1.34095</v>
      </c>
      <c r="J34" s="61">
        <f t="shared" si="38"/>
        <v>1630.2</v>
      </c>
      <c r="K34" s="49">
        <f t="shared" si="39"/>
        <v>8.151</v>
      </c>
      <c r="L34" s="61">
        <f>(M33-M33*5%)*$F$34</f>
        <v>1254</v>
      </c>
      <c r="M34" s="49">
        <f t="shared" si="40"/>
        <v>6.27</v>
      </c>
      <c r="N34" s="62">
        <f>(O33-O33*5%)*$F$34</f>
        <v>877.8</v>
      </c>
      <c r="O34" s="49">
        <f t="shared" si="41"/>
        <v>4.389</v>
      </c>
      <c r="P34" s="62">
        <f>(Q33-Q33*5%)*$F$34</f>
        <v>752.4</v>
      </c>
      <c r="Q34" s="49">
        <f t="shared" si="42"/>
        <v>3.762</v>
      </c>
      <c r="R34" s="62">
        <f>(S33-S33*5%)*$F$34</f>
        <v>627</v>
      </c>
      <c r="S34" s="49">
        <f t="shared" si="43"/>
        <v>3.135</v>
      </c>
      <c r="T34" s="62">
        <f>(U33-U33*5%)*$F$34</f>
        <v>564.3</v>
      </c>
      <c r="U34" s="49">
        <f t="shared" si="44"/>
        <v>2.8215</v>
      </c>
      <c r="V34" s="62">
        <f>(W33-W33*5%)*$F$34</f>
        <v>536.085</v>
      </c>
      <c r="W34" s="49">
        <f t="shared" si="45"/>
        <v>2.680425</v>
      </c>
      <c r="X34" s="62">
        <f>(Y33-Y33*5%)*$F$34</f>
        <v>507.87</v>
      </c>
      <c r="Y34" s="49">
        <f t="shared" si="46"/>
        <v>2.53935</v>
      </c>
      <c r="Z34" s="62">
        <f t="shared" ref="Z34:Z36" si="49">(AA33-AA33*0.05)*F34</f>
        <v>513</v>
      </c>
      <c r="AA34" s="49">
        <f t="shared" si="47"/>
        <v>2.565</v>
      </c>
      <c r="AB34" s="62">
        <f t="shared" ref="AB34:AB36" si="50">(AC33-AC33*0.05)*F34</f>
        <v>461.7</v>
      </c>
      <c r="AC34" s="49">
        <f t="shared" si="48"/>
        <v>2.3085</v>
      </c>
    </row>
    <row r="35" ht="15.75" customHeight="1">
      <c r="A35" s="55"/>
      <c r="D35" s="56"/>
      <c r="E35" s="112"/>
      <c r="F35" s="113">
        <v>500.0</v>
      </c>
      <c r="H35" s="111">
        <v>652.13</v>
      </c>
      <c r="I35" s="60">
        <f t="shared" si="37"/>
        <v>1.30426</v>
      </c>
      <c r="J35" s="61">
        <f t="shared" si="38"/>
        <v>3871.725</v>
      </c>
      <c r="K35" s="49">
        <f t="shared" si="39"/>
        <v>7.74345</v>
      </c>
      <c r="L35" s="61">
        <f>(M34-M34*5%)*$F$35</f>
        <v>2978.25</v>
      </c>
      <c r="M35" s="49">
        <f t="shared" si="40"/>
        <v>5.9565</v>
      </c>
      <c r="N35" s="62">
        <f>(O34-O34*5%)*$F$35</f>
        <v>2084.775</v>
      </c>
      <c r="O35" s="49">
        <f t="shared" si="41"/>
        <v>4.16955</v>
      </c>
      <c r="P35" s="62">
        <f>(Q34-Q34*5%)*$F$35</f>
        <v>1786.95</v>
      </c>
      <c r="Q35" s="49">
        <f t="shared" si="42"/>
        <v>3.5739</v>
      </c>
      <c r="R35" s="62">
        <f>(S34-S34*5%)*$F$35</f>
        <v>1489.125</v>
      </c>
      <c r="S35" s="49">
        <f t="shared" si="43"/>
        <v>2.97825</v>
      </c>
      <c r="T35" s="62">
        <f>(U34-U34*5%)*$F$35</f>
        <v>1340.2125</v>
      </c>
      <c r="U35" s="49">
        <f t="shared" si="44"/>
        <v>2.680425</v>
      </c>
      <c r="V35" s="62">
        <f>(W34-W34*5%)*$F$35</f>
        <v>1273.201875</v>
      </c>
      <c r="W35" s="49">
        <f t="shared" si="45"/>
        <v>2.54640375</v>
      </c>
      <c r="X35" s="62">
        <f>(Y34-Y34*5%)*$F$35</f>
        <v>1206.19125</v>
      </c>
      <c r="Y35" s="49">
        <f t="shared" si="46"/>
        <v>2.4123825</v>
      </c>
      <c r="Z35" s="62">
        <f t="shared" si="49"/>
        <v>1218.375</v>
      </c>
      <c r="AA35" s="49">
        <f t="shared" si="47"/>
        <v>2.43675</v>
      </c>
      <c r="AB35" s="62">
        <f t="shared" si="50"/>
        <v>1096.5375</v>
      </c>
      <c r="AC35" s="49">
        <f t="shared" si="48"/>
        <v>2.193075</v>
      </c>
    </row>
    <row r="36" ht="15.75" customHeight="1">
      <c r="A36" s="78"/>
      <c r="B36" s="79"/>
      <c r="C36" s="79"/>
      <c r="D36" s="80"/>
      <c r="E36" s="114"/>
      <c r="F36" s="34">
        <v>2000.0</v>
      </c>
      <c r="H36" s="115">
        <v>2593.97</v>
      </c>
      <c r="I36" s="116">
        <f t="shared" si="37"/>
        <v>1.296985</v>
      </c>
      <c r="J36" s="62">
        <f t="shared" si="38"/>
        <v>14712.555</v>
      </c>
      <c r="K36" s="117">
        <f t="shared" si="39"/>
        <v>7.3562775</v>
      </c>
      <c r="L36" s="62">
        <f>(M35-M35*5%)*$F$36</f>
        <v>11317.35</v>
      </c>
      <c r="M36" s="117">
        <f t="shared" si="40"/>
        <v>5.658675</v>
      </c>
      <c r="N36" s="62">
        <f>(O35-O35*5%)*$F$36</f>
        <v>7922.145</v>
      </c>
      <c r="O36" s="118">
        <f t="shared" si="41"/>
        <v>3.9610725</v>
      </c>
      <c r="P36" s="62">
        <f>(Q35-Q35*5%)*$F$36</f>
        <v>6790.41</v>
      </c>
      <c r="Q36" s="118">
        <f t="shared" si="42"/>
        <v>3.395205</v>
      </c>
      <c r="R36" s="62">
        <f>(S35-S35*5%)*$F$36</f>
        <v>5658.675</v>
      </c>
      <c r="S36" s="118">
        <f t="shared" si="43"/>
        <v>2.8293375</v>
      </c>
      <c r="T36" s="62">
        <f>(U35-U35*5%)*$F$36</f>
        <v>5092.8075</v>
      </c>
      <c r="U36" s="118">
        <f t="shared" si="44"/>
        <v>2.54640375</v>
      </c>
      <c r="V36" s="62">
        <f>(W35-W35*5%)*$F$36</f>
        <v>4838.167125</v>
      </c>
      <c r="W36" s="49">
        <f t="shared" si="45"/>
        <v>2.419083563</v>
      </c>
      <c r="X36" s="62">
        <f>(Y35-Y35*5%)*$F$36</f>
        <v>4583.52675</v>
      </c>
      <c r="Y36" s="49">
        <f t="shared" si="46"/>
        <v>2.291763375</v>
      </c>
      <c r="Z36" s="62">
        <f t="shared" si="49"/>
        <v>4629.825</v>
      </c>
      <c r="AA36" s="49">
        <f t="shared" si="47"/>
        <v>2.3149125</v>
      </c>
      <c r="AB36" s="62">
        <f t="shared" si="50"/>
        <v>4166.8425</v>
      </c>
      <c r="AC36" s="49">
        <f t="shared" si="48"/>
        <v>2.08342125</v>
      </c>
    </row>
    <row r="37" ht="15.75" customHeight="1">
      <c r="A37" s="119" t="s">
        <v>48</v>
      </c>
      <c r="B37" s="120" t="s">
        <v>58</v>
      </c>
      <c r="C37" s="121">
        <v>1.0</v>
      </c>
      <c r="D37" s="122" t="s">
        <v>57</v>
      </c>
      <c r="E37" s="71">
        <v>40.0</v>
      </c>
      <c r="F37" s="45">
        <v>50.0</v>
      </c>
      <c r="H37" s="109">
        <v>93.93</v>
      </c>
      <c r="I37" s="47">
        <f t="shared" si="37"/>
        <v>1.8786</v>
      </c>
      <c r="J37" s="48">
        <f t="shared" si="38"/>
        <v>429</v>
      </c>
      <c r="K37" s="51">
        <f t="shared" si="39"/>
        <v>8.58</v>
      </c>
      <c r="L37" s="50">
        <v>330.0</v>
      </c>
      <c r="M37" s="51">
        <f t="shared" si="40"/>
        <v>6.6</v>
      </c>
      <c r="N37" s="53">
        <f>L37-L37*$N$2</f>
        <v>231</v>
      </c>
      <c r="O37" s="51">
        <f t="shared" si="41"/>
        <v>4.62</v>
      </c>
      <c r="P37" s="53">
        <f>L37-L37*$P$2</f>
        <v>198</v>
      </c>
      <c r="Q37" s="51">
        <f t="shared" si="42"/>
        <v>3.96</v>
      </c>
      <c r="R37" s="53">
        <f>L37-L37*$R$2</f>
        <v>165</v>
      </c>
      <c r="S37" s="51">
        <f t="shared" si="43"/>
        <v>3.3</v>
      </c>
      <c r="T37" s="53">
        <f>L37-L37*$T$2</f>
        <v>148.5</v>
      </c>
      <c r="U37" s="51">
        <f t="shared" si="44"/>
        <v>2.97</v>
      </c>
      <c r="V37" s="52">
        <f>T37-T37*$V$2</f>
        <v>141.075</v>
      </c>
      <c r="W37" s="51">
        <f t="shared" si="45"/>
        <v>2.8215</v>
      </c>
      <c r="X37" s="53">
        <f>T37-T37*$X$2</f>
        <v>133.65</v>
      </c>
      <c r="Y37" s="51">
        <f t="shared" si="46"/>
        <v>2.673</v>
      </c>
      <c r="Z37" s="53">
        <v>135.0</v>
      </c>
      <c r="AA37" s="51">
        <f t="shared" si="47"/>
        <v>2.7</v>
      </c>
      <c r="AB37" s="53">
        <v>121.5</v>
      </c>
      <c r="AC37" s="51">
        <f t="shared" si="48"/>
        <v>2.43</v>
      </c>
    </row>
    <row r="38" ht="15.75" customHeight="1">
      <c r="A38" s="55"/>
      <c r="D38" s="56"/>
      <c r="E38" s="74">
        <v>12.0</v>
      </c>
      <c r="F38" s="58">
        <v>200.0</v>
      </c>
      <c r="H38" s="111">
        <v>351.57</v>
      </c>
      <c r="I38" s="60">
        <f t="shared" si="37"/>
        <v>1.75785</v>
      </c>
      <c r="J38" s="61">
        <f t="shared" si="38"/>
        <v>1630.2</v>
      </c>
      <c r="K38" s="49">
        <f t="shared" si="39"/>
        <v>8.151</v>
      </c>
      <c r="L38" s="61">
        <f>(M37-M37*5%)*$F$38</f>
        <v>1254</v>
      </c>
      <c r="M38" s="49">
        <f t="shared" si="40"/>
        <v>6.27</v>
      </c>
      <c r="N38" s="62">
        <f>(O37-O37*5%)*$F$38</f>
        <v>877.8</v>
      </c>
      <c r="O38" s="49">
        <f t="shared" si="41"/>
        <v>4.389</v>
      </c>
      <c r="P38" s="62">
        <f>(Q37-Q37*5%)*$F$38</f>
        <v>752.4</v>
      </c>
      <c r="Q38" s="49">
        <f t="shared" si="42"/>
        <v>3.762</v>
      </c>
      <c r="R38" s="62">
        <f>(S37-S37*5%)*$F$38</f>
        <v>627</v>
      </c>
      <c r="S38" s="49">
        <f t="shared" si="43"/>
        <v>3.135</v>
      </c>
      <c r="T38" s="62">
        <f>(U37-U37*5%)*$F$38</f>
        <v>564.3</v>
      </c>
      <c r="U38" s="49">
        <f t="shared" si="44"/>
        <v>2.8215</v>
      </c>
      <c r="V38" s="62">
        <f>(W37-W37*5%)*$F$38</f>
        <v>536.085</v>
      </c>
      <c r="W38" s="49">
        <f t="shared" si="45"/>
        <v>2.680425</v>
      </c>
      <c r="X38" s="62">
        <f>(Y37-Y37*5%)*$F$38</f>
        <v>507.87</v>
      </c>
      <c r="Y38" s="49">
        <f t="shared" si="46"/>
        <v>2.53935</v>
      </c>
      <c r="Z38" s="62">
        <f t="shared" ref="Z38:Z40" si="51">(AA37-AA37*0.05)*F38</f>
        <v>513</v>
      </c>
      <c r="AA38" s="49">
        <f t="shared" si="47"/>
        <v>2.565</v>
      </c>
      <c r="AB38" s="62">
        <f t="shared" ref="AB38:AB40" si="52">(AC37-AC37*0.05)*F38</f>
        <v>461.7</v>
      </c>
      <c r="AC38" s="49">
        <f t="shared" si="48"/>
        <v>2.3085</v>
      </c>
    </row>
    <row r="39" ht="15.75" customHeight="1">
      <c r="A39" s="55"/>
      <c r="D39" s="56"/>
      <c r="E39" s="123">
        <v>4.0</v>
      </c>
      <c r="F39" s="113">
        <v>500.0</v>
      </c>
      <c r="H39" s="111">
        <v>866.86</v>
      </c>
      <c r="I39" s="60">
        <f t="shared" si="37"/>
        <v>1.73372</v>
      </c>
      <c r="J39" s="61">
        <f t="shared" si="38"/>
        <v>3871.725</v>
      </c>
      <c r="K39" s="49">
        <f t="shared" si="39"/>
        <v>7.74345</v>
      </c>
      <c r="L39" s="61">
        <f>(M38-M38*5%)*$F$39</f>
        <v>2978.25</v>
      </c>
      <c r="M39" s="49">
        <f t="shared" si="40"/>
        <v>5.9565</v>
      </c>
      <c r="N39" s="62">
        <f>(O38-O38*5%)*$F$39</f>
        <v>2084.775</v>
      </c>
      <c r="O39" s="49">
        <f t="shared" si="41"/>
        <v>4.16955</v>
      </c>
      <c r="P39" s="62">
        <f>(Q38-Q38*5%)*$F$39</f>
        <v>1786.95</v>
      </c>
      <c r="Q39" s="49">
        <f t="shared" si="42"/>
        <v>3.5739</v>
      </c>
      <c r="R39" s="62">
        <f>(S38-S38*5%)*$F$39</f>
        <v>1489.125</v>
      </c>
      <c r="S39" s="49">
        <f t="shared" si="43"/>
        <v>2.97825</v>
      </c>
      <c r="T39" s="62">
        <f>(U38-U38*5%)*$F$39</f>
        <v>1340.2125</v>
      </c>
      <c r="U39" s="49">
        <f t="shared" si="44"/>
        <v>2.680425</v>
      </c>
      <c r="V39" s="62">
        <f>(W38-W38*5%)*$F$39</f>
        <v>1273.201875</v>
      </c>
      <c r="W39" s="49">
        <f t="shared" si="45"/>
        <v>2.54640375</v>
      </c>
      <c r="X39" s="62">
        <f>(Y38-Y38*5%)*$F$39</f>
        <v>1206.19125</v>
      </c>
      <c r="Y39" s="49">
        <f t="shared" si="46"/>
        <v>2.4123825</v>
      </c>
      <c r="Z39" s="62">
        <f t="shared" si="51"/>
        <v>1218.375</v>
      </c>
      <c r="AA39" s="49">
        <f t="shared" si="47"/>
        <v>2.43675</v>
      </c>
      <c r="AB39" s="62">
        <f t="shared" si="52"/>
        <v>1096.5375</v>
      </c>
      <c r="AC39" s="49">
        <f t="shared" si="48"/>
        <v>2.193075</v>
      </c>
    </row>
    <row r="40" ht="15.75" customHeight="1">
      <c r="A40" s="78"/>
      <c r="B40" s="79"/>
      <c r="C40" s="79"/>
      <c r="D40" s="80"/>
      <c r="E40" s="124">
        <v>2.0</v>
      </c>
      <c r="F40" s="34">
        <v>1500.0</v>
      </c>
      <c r="H40" s="115">
        <v>2563.22</v>
      </c>
      <c r="I40" s="116">
        <f t="shared" si="37"/>
        <v>1.708813333</v>
      </c>
      <c r="J40" s="62">
        <f t="shared" si="38"/>
        <v>11034.41625</v>
      </c>
      <c r="K40" s="49">
        <f t="shared" si="39"/>
        <v>7.3562775</v>
      </c>
      <c r="L40" s="62">
        <f>(M39-M39*5%)*$F$40</f>
        <v>8488.0125</v>
      </c>
      <c r="M40" s="49">
        <f t="shared" si="40"/>
        <v>5.658675</v>
      </c>
      <c r="N40" s="62">
        <f>(O39-O39*5%)*$F$40</f>
        <v>5941.60875</v>
      </c>
      <c r="O40" s="49">
        <f t="shared" si="41"/>
        <v>3.9610725</v>
      </c>
      <c r="P40" s="62">
        <f>(Q39-Q39*5%)*$F$40</f>
        <v>5092.8075</v>
      </c>
      <c r="Q40" s="49">
        <f t="shared" si="42"/>
        <v>3.395205</v>
      </c>
      <c r="R40" s="62">
        <f>(S39-S39*5%)*$F$40</f>
        <v>4244.00625</v>
      </c>
      <c r="S40" s="49">
        <f t="shared" si="43"/>
        <v>2.8293375</v>
      </c>
      <c r="T40" s="62">
        <f>(U39-U39*5%)*$F$40</f>
        <v>3819.605625</v>
      </c>
      <c r="U40" s="49">
        <f t="shared" si="44"/>
        <v>2.54640375</v>
      </c>
      <c r="V40" s="62">
        <f>(W39-W39*5%)*$F$40</f>
        <v>3628.625344</v>
      </c>
      <c r="W40" s="49">
        <f t="shared" si="45"/>
        <v>2.419083563</v>
      </c>
      <c r="X40" s="62">
        <f>(Y39-Y39*5%)*$F$40</f>
        <v>3437.645063</v>
      </c>
      <c r="Y40" s="49">
        <f t="shared" si="46"/>
        <v>2.291763375</v>
      </c>
      <c r="Z40" s="62">
        <f t="shared" si="51"/>
        <v>3472.36875</v>
      </c>
      <c r="AA40" s="49">
        <f t="shared" si="47"/>
        <v>2.3149125</v>
      </c>
      <c r="AB40" s="62">
        <f t="shared" si="52"/>
        <v>3125.131875</v>
      </c>
      <c r="AC40" s="49">
        <f t="shared" si="48"/>
        <v>2.08342125</v>
      </c>
    </row>
    <row r="41">
      <c r="A41" s="40" t="s">
        <v>52</v>
      </c>
      <c r="B41" s="41" t="s">
        <v>59</v>
      </c>
      <c r="C41" s="42" t="s">
        <v>40</v>
      </c>
      <c r="D41" s="43" t="s">
        <v>60</v>
      </c>
      <c r="E41" s="71"/>
      <c r="F41" s="45">
        <v>30.0</v>
      </c>
      <c r="H41" s="109">
        <v>95.25</v>
      </c>
      <c r="I41" s="47">
        <f t="shared" si="37"/>
        <v>3.175</v>
      </c>
      <c r="J41" s="48">
        <f t="shared" si="38"/>
        <v>401.83</v>
      </c>
      <c r="K41" s="51">
        <f t="shared" si="39"/>
        <v>13.39433333</v>
      </c>
      <c r="L41" s="50">
        <v>309.1</v>
      </c>
      <c r="M41" s="51">
        <f t="shared" si="40"/>
        <v>10.30333333</v>
      </c>
      <c r="N41" s="52">
        <v>196.9</v>
      </c>
      <c r="O41" s="51">
        <f t="shared" si="41"/>
        <v>6.563333333</v>
      </c>
      <c r="P41" s="52">
        <v>168.3</v>
      </c>
      <c r="Q41" s="51">
        <f t="shared" si="42"/>
        <v>5.61</v>
      </c>
      <c r="R41" s="52">
        <v>140.8</v>
      </c>
      <c r="S41" s="51">
        <f t="shared" si="43"/>
        <v>4.693333333</v>
      </c>
      <c r="T41" s="52">
        <v>126.5</v>
      </c>
      <c r="U41" s="51">
        <f t="shared" si="44"/>
        <v>4.216666667</v>
      </c>
      <c r="V41" s="52">
        <f t="shared" ref="V41:V43" si="53">T41-T41*$V$2</f>
        <v>120.175</v>
      </c>
      <c r="W41" s="51">
        <f t="shared" si="45"/>
        <v>4.005833333</v>
      </c>
      <c r="X41" s="52">
        <f t="shared" ref="X41:X43" si="54">T41-T41*$X$2</f>
        <v>113.85</v>
      </c>
      <c r="Y41" s="51">
        <f t="shared" si="46"/>
        <v>3.795</v>
      </c>
      <c r="Z41" s="53">
        <v>115.0</v>
      </c>
      <c r="AA41" s="51">
        <f t="shared" si="47"/>
        <v>3.833333333</v>
      </c>
      <c r="AB41" s="53">
        <v>104.0</v>
      </c>
      <c r="AC41" s="51">
        <f t="shared" si="48"/>
        <v>3.466666667</v>
      </c>
    </row>
    <row r="42">
      <c r="A42" s="55"/>
      <c r="D42" s="56"/>
      <c r="E42" s="123"/>
      <c r="F42" s="113">
        <v>100.0</v>
      </c>
      <c r="H42" s="111">
        <v>270.38</v>
      </c>
      <c r="I42" s="60">
        <f t="shared" si="37"/>
        <v>2.7038</v>
      </c>
      <c r="J42" s="61">
        <f t="shared" si="38"/>
        <v>1256.97</v>
      </c>
      <c r="K42" s="49">
        <f t="shared" si="39"/>
        <v>12.5697</v>
      </c>
      <c r="L42" s="102">
        <v>966.9</v>
      </c>
      <c r="M42" s="49">
        <f t="shared" si="40"/>
        <v>9.669</v>
      </c>
      <c r="N42" s="103">
        <v>614.9</v>
      </c>
      <c r="O42" s="49">
        <f t="shared" si="41"/>
        <v>6.149</v>
      </c>
      <c r="P42" s="103">
        <v>528.0</v>
      </c>
      <c r="Q42" s="49">
        <f t="shared" si="42"/>
        <v>5.28</v>
      </c>
      <c r="R42" s="103">
        <v>440.0</v>
      </c>
      <c r="S42" s="49">
        <f t="shared" si="43"/>
        <v>4.4</v>
      </c>
      <c r="T42" s="103">
        <v>397.1</v>
      </c>
      <c r="U42" s="49">
        <f t="shared" si="44"/>
        <v>3.971</v>
      </c>
      <c r="V42" s="62">
        <f t="shared" si="53"/>
        <v>377.245</v>
      </c>
      <c r="W42" s="49">
        <f t="shared" si="45"/>
        <v>3.77245</v>
      </c>
      <c r="X42" s="62">
        <f t="shared" si="54"/>
        <v>357.39</v>
      </c>
      <c r="Y42" s="49">
        <f t="shared" si="46"/>
        <v>3.5739</v>
      </c>
      <c r="Z42" s="62">
        <v>361.0</v>
      </c>
      <c r="AA42" s="49">
        <f t="shared" si="47"/>
        <v>3.61</v>
      </c>
      <c r="AB42" s="62">
        <v>325.0</v>
      </c>
      <c r="AC42" s="49">
        <f t="shared" si="48"/>
        <v>3.25</v>
      </c>
    </row>
    <row r="43">
      <c r="A43" s="78"/>
      <c r="B43" s="79"/>
      <c r="C43" s="79"/>
      <c r="D43" s="80"/>
      <c r="E43" s="124"/>
      <c r="F43" s="34">
        <v>300.0</v>
      </c>
      <c r="H43" s="125">
        <v>788.66</v>
      </c>
      <c r="I43" s="116">
        <f t="shared" si="37"/>
        <v>2.628866667</v>
      </c>
      <c r="J43" s="126">
        <f t="shared" si="38"/>
        <v>3637.92</v>
      </c>
      <c r="K43" s="127">
        <f t="shared" si="39"/>
        <v>12.1264</v>
      </c>
      <c r="L43" s="128">
        <v>2798.4</v>
      </c>
      <c r="M43" s="127">
        <f t="shared" si="40"/>
        <v>9.328</v>
      </c>
      <c r="N43" s="129">
        <v>1782.0</v>
      </c>
      <c r="O43" s="127">
        <f t="shared" si="41"/>
        <v>5.94</v>
      </c>
      <c r="P43" s="129">
        <v>1529.0</v>
      </c>
      <c r="Q43" s="127">
        <f t="shared" si="42"/>
        <v>5.096666667</v>
      </c>
      <c r="R43" s="129">
        <v>1274.9</v>
      </c>
      <c r="S43" s="127">
        <f t="shared" si="43"/>
        <v>4.249666667</v>
      </c>
      <c r="T43" s="129">
        <v>1148.4</v>
      </c>
      <c r="U43" s="127">
        <f t="shared" si="44"/>
        <v>3.828</v>
      </c>
      <c r="V43" s="130">
        <f t="shared" si="53"/>
        <v>1090.98</v>
      </c>
      <c r="W43" s="127">
        <f t="shared" si="45"/>
        <v>3.6366</v>
      </c>
      <c r="X43" s="130">
        <f t="shared" si="54"/>
        <v>1033.56</v>
      </c>
      <c r="Y43" s="127">
        <f t="shared" si="46"/>
        <v>3.4452</v>
      </c>
      <c r="Z43" s="130">
        <v>1044.0</v>
      </c>
      <c r="AA43" s="127">
        <f t="shared" si="47"/>
        <v>3.48</v>
      </c>
      <c r="AB43" s="130">
        <v>941.0</v>
      </c>
      <c r="AC43" s="127">
        <f t="shared" si="48"/>
        <v>3.136666667</v>
      </c>
    </row>
    <row r="44" ht="15.75" customHeight="1">
      <c r="A44" s="94"/>
      <c r="B44" s="94"/>
      <c r="C44" s="94"/>
      <c r="D44" s="81"/>
      <c r="E44" s="94"/>
      <c r="F44" s="94"/>
      <c r="H44" s="81"/>
      <c r="I44" s="81"/>
      <c r="X44" s="107"/>
      <c r="Y44" s="107"/>
      <c r="AB44" s="107"/>
      <c r="AC44" s="107"/>
    </row>
    <row r="45">
      <c r="A45" s="22" t="s">
        <v>61</v>
      </c>
      <c r="B45" s="23"/>
      <c r="C45" s="23"/>
      <c r="D45" s="24"/>
      <c r="E45" s="22" t="s">
        <v>12</v>
      </c>
      <c r="F45" s="24"/>
      <c r="H45" s="25" t="s">
        <v>47</v>
      </c>
      <c r="I45" s="25" t="s">
        <v>14</v>
      </c>
      <c r="J45" s="26" t="s">
        <v>15</v>
      </c>
      <c r="K45" s="27"/>
      <c r="L45" s="26" t="s">
        <v>16</v>
      </c>
      <c r="M45" s="27"/>
      <c r="N45" s="26" t="s">
        <v>17</v>
      </c>
      <c r="O45" s="27"/>
      <c r="P45" s="26" t="s">
        <v>18</v>
      </c>
      <c r="Q45" s="27"/>
      <c r="R45" s="28" t="s">
        <v>19</v>
      </c>
      <c r="S45" s="27"/>
      <c r="T45" s="28" t="s">
        <v>20</v>
      </c>
      <c r="U45" s="27"/>
      <c r="V45" s="28" t="s">
        <v>21</v>
      </c>
      <c r="W45" s="27"/>
      <c r="X45" s="28" t="s">
        <v>22</v>
      </c>
      <c r="Y45" s="27"/>
      <c r="Z45" s="29" t="s">
        <v>23</v>
      </c>
      <c r="AA45" s="27"/>
      <c r="AB45" s="29" t="s">
        <v>24</v>
      </c>
      <c r="AC45" s="27"/>
    </row>
    <row r="46" ht="15.75" customHeight="1">
      <c r="A46" s="30"/>
      <c r="B46" s="31"/>
      <c r="C46" s="31"/>
      <c r="D46" s="32"/>
      <c r="E46" s="33" t="s">
        <v>25</v>
      </c>
      <c r="F46" s="34" t="s">
        <v>26</v>
      </c>
      <c r="H46" s="35"/>
      <c r="I46" s="35"/>
      <c r="J46" s="36" t="s">
        <v>27</v>
      </c>
      <c r="K46" s="131" t="s">
        <v>28</v>
      </c>
      <c r="L46" s="36" t="s">
        <v>27</v>
      </c>
      <c r="M46" s="37" t="s">
        <v>28</v>
      </c>
      <c r="N46" s="36" t="s">
        <v>27</v>
      </c>
      <c r="O46" s="37" t="s">
        <v>28</v>
      </c>
      <c r="P46" s="36" t="s">
        <v>27</v>
      </c>
      <c r="Q46" s="37" t="s">
        <v>28</v>
      </c>
      <c r="R46" s="36" t="s">
        <v>27</v>
      </c>
      <c r="S46" s="37" t="s">
        <v>28</v>
      </c>
      <c r="T46" s="36" t="s">
        <v>27</v>
      </c>
      <c r="U46" s="37" t="s">
        <v>28</v>
      </c>
      <c r="V46" s="36" t="s">
        <v>27</v>
      </c>
      <c r="W46" s="37" t="s">
        <v>28</v>
      </c>
      <c r="X46" s="36" t="s">
        <v>27</v>
      </c>
      <c r="Y46" s="37" t="s">
        <v>28</v>
      </c>
      <c r="Z46" s="38" t="s">
        <v>27</v>
      </c>
      <c r="AA46" s="39" t="s">
        <v>28</v>
      </c>
      <c r="AB46" s="38" t="s">
        <v>27</v>
      </c>
      <c r="AC46" s="39" t="s">
        <v>28</v>
      </c>
    </row>
    <row r="47">
      <c r="A47" s="40" t="s">
        <v>62</v>
      </c>
      <c r="B47" s="132" t="s">
        <v>63</v>
      </c>
      <c r="C47" s="23"/>
      <c r="D47" s="133" t="s">
        <v>64</v>
      </c>
      <c r="E47" s="71">
        <v>50.0</v>
      </c>
      <c r="F47" s="45">
        <v>50.0</v>
      </c>
      <c r="H47" s="134">
        <v>95.25</v>
      </c>
      <c r="I47" s="135">
        <f t="shared" ref="I47:I64" si="55">H47/F47</f>
        <v>1.905</v>
      </c>
      <c r="J47" s="136">
        <f t="shared" ref="J47:J53" si="56">L47+L47*$J$2</f>
        <v>429</v>
      </c>
      <c r="K47" s="137">
        <f t="shared" ref="K47:K64" si="57">J47/F47</f>
        <v>8.58</v>
      </c>
      <c r="L47" s="138">
        <v>330.0</v>
      </c>
      <c r="M47" s="91">
        <f>L47/$F$47</f>
        <v>6.6</v>
      </c>
      <c r="N47" s="93">
        <f>L47-L47*N2</f>
        <v>231</v>
      </c>
      <c r="O47" s="91">
        <f>N47/$F$47</f>
        <v>4.62</v>
      </c>
      <c r="P47" s="93">
        <f>L47-L47*P2</f>
        <v>198</v>
      </c>
      <c r="Q47" s="91">
        <f>P47/$F$47</f>
        <v>3.96</v>
      </c>
      <c r="R47" s="93">
        <f>L47-L47*R2</f>
        <v>165</v>
      </c>
      <c r="S47" s="91">
        <f>R47/$F$47</f>
        <v>3.3</v>
      </c>
      <c r="T47" s="93">
        <f>L47-L47*T2</f>
        <v>148.5</v>
      </c>
      <c r="U47" s="91">
        <f>T47/$F$47</f>
        <v>2.97</v>
      </c>
      <c r="V47" s="93">
        <f>T47-T47*$V$2</f>
        <v>141.075</v>
      </c>
      <c r="W47" s="91">
        <f t="shared" ref="W47:W53" si="58">V47/F47</f>
        <v>2.8215</v>
      </c>
      <c r="X47" s="93">
        <f>T47-T47*X2</f>
        <v>133.65</v>
      </c>
      <c r="Y47" s="91">
        <f>X47/$F$47</f>
        <v>2.673</v>
      </c>
      <c r="Z47" s="93">
        <v>135.0</v>
      </c>
      <c r="AA47" s="91">
        <v>2.7</v>
      </c>
      <c r="AB47" s="93">
        <v>121.5</v>
      </c>
      <c r="AC47" s="91">
        <v>2.43</v>
      </c>
    </row>
    <row r="48">
      <c r="A48" s="40" t="s">
        <v>65</v>
      </c>
      <c r="B48" s="132"/>
      <c r="C48" s="23"/>
      <c r="D48" s="133" t="s">
        <v>66</v>
      </c>
      <c r="E48" s="71">
        <v>50.0</v>
      </c>
      <c r="F48" s="45">
        <v>50.0</v>
      </c>
      <c r="H48" s="134">
        <v>71.15</v>
      </c>
      <c r="I48" s="135">
        <f t="shared" si="55"/>
        <v>1.423</v>
      </c>
      <c r="J48" s="136">
        <f t="shared" si="56"/>
        <v>357.5</v>
      </c>
      <c r="K48" s="137">
        <f t="shared" si="57"/>
        <v>7.15</v>
      </c>
      <c r="L48" s="138">
        <v>275.0</v>
      </c>
      <c r="M48" s="91">
        <f>L48/$F$48</f>
        <v>5.5</v>
      </c>
      <c r="N48" s="93">
        <f>L48-L48*N2</f>
        <v>192.5</v>
      </c>
      <c r="O48" s="91">
        <f>N48/$F$48</f>
        <v>3.85</v>
      </c>
      <c r="P48" s="93">
        <f>L48-L48*P2</f>
        <v>165</v>
      </c>
      <c r="Q48" s="91">
        <f>P48/$F$48</f>
        <v>3.3</v>
      </c>
      <c r="R48" s="93">
        <f>L48-L48*R2</f>
        <v>137.5</v>
      </c>
      <c r="S48" s="91">
        <f>R48/$F$48</f>
        <v>2.75</v>
      </c>
      <c r="T48" s="93">
        <f>L48-L48*T2</f>
        <v>123.75</v>
      </c>
      <c r="U48" s="91">
        <f>T48/$F$48</f>
        <v>2.475</v>
      </c>
      <c r="V48" s="92">
        <f>T48-T48*V2</f>
        <v>117.5625</v>
      </c>
      <c r="W48" s="91">
        <f t="shared" si="58"/>
        <v>2.35125</v>
      </c>
      <c r="X48" s="93">
        <f>T48-T48*X2</f>
        <v>111.375</v>
      </c>
      <c r="Y48" s="91">
        <f>X48/$F$48</f>
        <v>2.2275</v>
      </c>
      <c r="Z48" s="93">
        <v>112.5</v>
      </c>
      <c r="AA48" s="91">
        <v>2.25</v>
      </c>
      <c r="AB48" s="93">
        <v>101.25</v>
      </c>
      <c r="AC48" s="91">
        <v>2.025</v>
      </c>
    </row>
    <row r="49">
      <c r="A49" s="139" t="s">
        <v>67</v>
      </c>
      <c r="B49" s="41"/>
      <c r="C49" s="23"/>
      <c r="D49" s="133" t="s">
        <v>68</v>
      </c>
      <c r="E49" s="71">
        <v>40.0</v>
      </c>
      <c r="F49" s="45">
        <v>40.0</v>
      </c>
      <c r="H49" s="134">
        <v>185.02</v>
      </c>
      <c r="I49" s="135">
        <f t="shared" si="55"/>
        <v>4.6255</v>
      </c>
      <c r="J49" s="136">
        <f t="shared" si="56"/>
        <v>915.2</v>
      </c>
      <c r="K49" s="137">
        <f t="shared" si="57"/>
        <v>22.88</v>
      </c>
      <c r="L49" s="140">
        <v>704.0</v>
      </c>
      <c r="M49" s="105">
        <f>L49/$F$49</f>
        <v>17.6</v>
      </c>
      <c r="N49" s="92">
        <v>378.4</v>
      </c>
      <c r="O49" s="105">
        <f>N49/$F$49</f>
        <v>9.46</v>
      </c>
      <c r="P49" s="92">
        <v>325.6</v>
      </c>
      <c r="Q49" s="105">
        <f>P49/$F$49</f>
        <v>8.14</v>
      </c>
      <c r="R49" s="92">
        <v>270.6</v>
      </c>
      <c r="S49" s="105">
        <f>R49/$F$49</f>
        <v>6.765</v>
      </c>
      <c r="T49" s="92">
        <v>244.2</v>
      </c>
      <c r="U49" s="105">
        <f>T49/$F$49</f>
        <v>6.105</v>
      </c>
      <c r="V49" s="92">
        <v>255.2</v>
      </c>
      <c r="W49" s="105">
        <f t="shared" si="58"/>
        <v>6.38</v>
      </c>
      <c r="X49" s="92">
        <v>220.0</v>
      </c>
      <c r="Y49" s="105">
        <f>X49/$F$49</f>
        <v>5.5</v>
      </c>
      <c r="Z49" s="93">
        <v>222.0</v>
      </c>
      <c r="AA49" s="105">
        <v>5.55</v>
      </c>
      <c r="AB49" s="93">
        <v>199.8</v>
      </c>
      <c r="AC49" s="105">
        <v>4.995</v>
      </c>
    </row>
    <row r="50">
      <c r="A50" s="82" t="s">
        <v>69</v>
      </c>
      <c r="B50" s="83" t="s">
        <v>70</v>
      </c>
      <c r="C50" s="2"/>
      <c r="D50" s="141" t="s">
        <v>71</v>
      </c>
      <c r="E50" s="142">
        <v>50.0</v>
      </c>
      <c r="F50" s="87">
        <v>1.0</v>
      </c>
      <c r="H50" s="143">
        <v>624.41</v>
      </c>
      <c r="I50" s="135">
        <f t="shared" si="55"/>
        <v>624.41</v>
      </c>
      <c r="J50" s="93">
        <f t="shared" si="56"/>
        <v>2392.39</v>
      </c>
      <c r="K50" s="137">
        <f t="shared" si="57"/>
        <v>2392.39</v>
      </c>
      <c r="L50" s="92">
        <v>1840.3</v>
      </c>
      <c r="M50" s="105">
        <f>L50/$F$50</f>
        <v>1840.3</v>
      </c>
      <c r="N50" s="92">
        <v>1274.9</v>
      </c>
      <c r="O50" s="105">
        <f>N50/$F$50</f>
        <v>1274.9</v>
      </c>
      <c r="P50" s="92">
        <v>1195.7</v>
      </c>
      <c r="Q50" s="105">
        <f>P50/$F$50</f>
        <v>1195.7</v>
      </c>
      <c r="R50" s="92">
        <v>1115.4</v>
      </c>
      <c r="S50" s="105">
        <f>R50/$F$50</f>
        <v>1115.4</v>
      </c>
      <c r="T50" s="92">
        <v>955.9</v>
      </c>
      <c r="U50" s="105">
        <f>T50/$F$50</f>
        <v>955.9</v>
      </c>
      <c r="V50" s="92">
        <v>908.0</v>
      </c>
      <c r="W50" s="105">
        <f t="shared" si="58"/>
        <v>908</v>
      </c>
      <c r="X50" s="92">
        <v>860.2</v>
      </c>
      <c r="Y50" s="105">
        <f>X50/$F$50</f>
        <v>860.2</v>
      </c>
      <c r="Z50" s="93">
        <v>869.4</v>
      </c>
      <c r="AA50" s="105">
        <v>869.4</v>
      </c>
      <c r="AB50" s="93">
        <v>782.46</v>
      </c>
      <c r="AC50" s="105">
        <v>782.46</v>
      </c>
    </row>
    <row r="51">
      <c r="A51" s="82" t="s">
        <v>69</v>
      </c>
      <c r="B51" s="83" t="s">
        <v>72</v>
      </c>
      <c r="C51" s="2"/>
      <c r="D51" s="141" t="s">
        <v>71</v>
      </c>
      <c r="E51" s="144">
        <v>50.0</v>
      </c>
      <c r="F51" s="145">
        <v>1.0</v>
      </c>
      <c r="H51" s="146">
        <v>261.27</v>
      </c>
      <c r="I51" s="135">
        <f t="shared" si="55"/>
        <v>261.27</v>
      </c>
      <c r="J51" s="93">
        <f t="shared" si="56"/>
        <v>2123.55</v>
      </c>
      <c r="K51" s="137">
        <f t="shared" si="57"/>
        <v>2123.55</v>
      </c>
      <c r="L51" s="92">
        <v>1633.5</v>
      </c>
      <c r="M51" s="105">
        <f>L51/$F$51</f>
        <v>1633.5</v>
      </c>
      <c r="N51" s="92">
        <v>968.0</v>
      </c>
      <c r="O51" s="105">
        <f>N51/$F$51</f>
        <v>968</v>
      </c>
      <c r="P51" s="92">
        <v>825.0</v>
      </c>
      <c r="Q51" s="105">
        <f>P51/$F$51</f>
        <v>825</v>
      </c>
      <c r="R51" s="92">
        <v>693.0</v>
      </c>
      <c r="S51" s="105">
        <f>R51/$F$51</f>
        <v>693</v>
      </c>
      <c r="T51" s="92">
        <v>638.0</v>
      </c>
      <c r="U51" s="105">
        <f>T51/$F$51</f>
        <v>638</v>
      </c>
      <c r="V51" s="92">
        <v>606.0</v>
      </c>
      <c r="W51" s="105">
        <f t="shared" si="58"/>
        <v>606</v>
      </c>
      <c r="X51" s="92">
        <v>594.0</v>
      </c>
      <c r="Y51" s="105">
        <f>X51/$F$51</f>
        <v>594</v>
      </c>
      <c r="Z51" s="93">
        <v>580.0</v>
      </c>
      <c r="AA51" s="105">
        <v>580.0</v>
      </c>
      <c r="AB51" s="93">
        <v>540.0</v>
      </c>
      <c r="AC51" s="105">
        <v>540.0</v>
      </c>
    </row>
    <row r="52">
      <c r="A52" s="40" t="s">
        <v>73</v>
      </c>
      <c r="B52" s="83" t="s">
        <v>72</v>
      </c>
      <c r="C52" s="2"/>
      <c r="D52" s="141" t="s">
        <v>74</v>
      </c>
      <c r="E52" s="71">
        <v>100.0</v>
      </c>
      <c r="F52" s="45">
        <v>50.0</v>
      </c>
      <c r="H52" s="134">
        <v>115.59</v>
      </c>
      <c r="I52" s="135">
        <f t="shared" si="55"/>
        <v>2.3118</v>
      </c>
      <c r="J52" s="93">
        <f t="shared" si="56"/>
        <v>401.83</v>
      </c>
      <c r="K52" s="137">
        <f t="shared" si="57"/>
        <v>8.0366</v>
      </c>
      <c r="L52" s="92">
        <v>309.1</v>
      </c>
      <c r="M52" s="105">
        <f>L52/$F$52</f>
        <v>6.182</v>
      </c>
      <c r="N52" s="92">
        <v>212.3</v>
      </c>
      <c r="O52" s="105">
        <f>N52/$F$52</f>
        <v>4.246</v>
      </c>
      <c r="P52" s="92">
        <v>200.2</v>
      </c>
      <c r="Q52" s="105">
        <f>P52/$F$52</f>
        <v>4.004</v>
      </c>
      <c r="R52" s="92">
        <v>187.0</v>
      </c>
      <c r="S52" s="105">
        <f>R52/$F$52</f>
        <v>3.74</v>
      </c>
      <c r="T52" s="92">
        <v>169.0</v>
      </c>
      <c r="U52" s="105">
        <f>T52/$F$52</f>
        <v>3.38</v>
      </c>
      <c r="V52" s="92">
        <v>162.0</v>
      </c>
      <c r="W52" s="105">
        <f t="shared" si="58"/>
        <v>3.24</v>
      </c>
      <c r="X52" s="92">
        <v>162.0</v>
      </c>
      <c r="Y52" s="105">
        <f>X52/$F$52</f>
        <v>3.24</v>
      </c>
      <c r="Z52" s="92">
        <v>162.0</v>
      </c>
      <c r="AA52" s="105">
        <v>2.94</v>
      </c>
      <c r="AB52" s="93">
        <v>147.0</v>
      </c>
      <c r="AC52" s="105">
        <v>2.94</v>
      </c>
    </row>
    <row r="53">
      <c r="A53" s="40" t="s">
        <v>73</v>
      </c>
      <c r="B53" s="83" t="s">
        <v>72</v>
      </c>
      <c r="C53" s="2"/>
      <c r="D53" s="141" t="s">
        <v>74</v>
      </c>
      <c r="E53" s="71">
        <v>50.0</v>
      </c>
      <c r="F53" s="45">
        <v>100.0</v>
      </c>
      <c r="H53" s="134">
        <v>221.61</v>
      </c>
      <c r="I53" s="135">
        <f t="shared" si="55"/>
        <v>2.2161</v>
      </c>
      <c r="J53" s="93">
        <f t="shared" si="56"/>
        <v>776.49</v>
      </c>
      <c r="K53" s="137">
        <f t="shared" si="57"/>
        <v>7.7649</v>
      </c>
      <c r="L53" s="92">
        <v>597.3</v>
      </c>
      <c r="M53" s="105">
        <f>L53/$F$53</f>
        <v>5.973</v>
      </c>
      <c r="N53" s="92">
        <v>411.4</v>
      </c>
      <c r="O53" s="105">
        <f>N53/$F$53</f>
        <v>4.114</v>
      </c>
      <c r="P53" s="92">
        <v>388.3</v>
      </c>
      <c r="Q53" s="105">
        <f>P53/$F$53</f>
        <v>3.883</v>
      </c>
      <c r="R53" s="92">
        <v>363.0</v>
      </c>
      <c r="S53" s="105">
        <f>R53/$F$53</f>
        <v>3.63</v>
      </c>
      <c r="T53" s="92">
        <v>326.0</v>
      </c>
      <c r="U53" s="105">
        <f>T53/$F$53</f>
        <v>3.26</v>
      </c>
      <c r="V53" s="93">
        <f>T53-T53*$V$2</f>
        <v>309.7</v>
      </c>
      <c r="W53" s="105">
        <f t="shared" si="58"/>
        <v>3.097</v>
      </c>
      <c r="X53" s="93">
        <f>T53-T53*X2</f>
        <v>293.4</v>
      </c>
      <c r="Y53" s="105">
        <f>X53/$F$53</f>
        <v>2.934</v>
      </c>
      <c r="Z53" s="92">
        <v>294.0</v>
      </c>
      <c r="AA53" s="105">
        <v>2.84</v>
      </c>
      <c r="AB53" s="93">
        <v>284.0</v>
      </c>
      <c r="AC53" s="105">
        <v>2.84</v>
      </c>
    </row>
    <row r="54" ht="15.75" customHeight="1">
      <c r="A54" s="40" t="s">
        <v>75</v>
      </c>
      <c r="B54" s="41" t="s">
        <v>76</v>
      </c>
      <c r="C54" s="23"/>
      <c r="D54" s="133" t="s">
        <v>72</v>
      </c>
      <c r="E54" s="147">
        <v>300.0</v>
      </c>
      <c r="F54" s="45">
        <v>100.0</v>
      </c>
      <c r="H54" s="148">
        <v>24.36</v>
      </c>
      <c r="I54" s="135">
        <f t="shared" si="55"/>
        <v>0.2436</v>
      </c>
      <c r="J54" s="149">
        <v>117.0</v>
      </c>
      <c r="K54" s="135">
        <f t="shared" si="57"/>
        <v>1.17</v>
      </c>
      <c r="L54" s="150">
        <v>55.0</v>
      </c>
      <c r="M54" s="135">
        <f>L54/$F$54</f>
        <v>0.55</v>
      </c>
      <c r="N54" s="150">
        <v>37.0</v>
      </c>
      <c r="O54" s="135">
        <f>N54/$F$54</f>
        <v>0.37</v>
      </c>
      <c r="P54" s="150">
        <v>35.0</v>
      </c>
      <c r="Q54" s="135">
        <f>P54/$F$54</f>
        <v>0.35</v>
      </c>
      <c r="R54" s="150">
        <v>33.0</v>
      </c>
      <c r="S54" s="135">
        <f>R54/$F$54</f>
        <v>0.33</v>
      </c>
      <c r="T54" s="150">
        <v>33.0</v>
      </c>
      <c r="U54" s="135">
        <f>T54/$F$54</f>
        <v>0.33</v>
      </c>
      <c r="V54" s="150">
        <v>33.0</v>
      </c>
      <c r="W54" s="135">
        <f>V54/$F$54</f>
        <v>0.33</v>
      </c>
      <c r="X54" s="150">
        <v>33.0</v>
      </c>
      <c r="Y54" s="135">
        <f>X54/$F$54</f>
        <v>0.33</v>
      </c>
      <c r="Z54" s="150">
        <v>33.0</v>
      </c>
      <c r="AA54" s="135">
        <f>Z54/$F$54</f>
        <v>0.33</v>
      </c>
      <c r="AB54" s="150">
        <v>33.0</v>
      </c>
      <c r="AC54" s="135">
        <f>AB54/$F$54</f>
        <v>0.33</v>
      </c>
    </row>
    <row r="55" ht="15.75" customHeight="1">
      <c r="A55" s="78"/>
      <c r="B55" s="79"/>
      <c r="C55" s="79"/>
      <c r="D55" s="80"/>
      <c r="E55" s="151">
        <v>200.0</v>
      </c>
      <c r="F55" s="34">
        <v>200.0</v>
      </c>
      <c r="H55" s="152">
        <v>40.66</v>
      </c>
      <c r="I55" s="153">
        <f t="shared" si="55"/>
        <v>0.2033</v>
      </c>
      <c r="J55" s="154">
        <v>174.0</v>
      </c>
      <c r="K55" s="153">
        <f t="shared" si="57"/>
        <v>0.87</v>
      </c>
      <c r="L55" s="155">
        <v>80.0</v>
      </c>
      <c r="M55" s="153">
        <f>L55/$F$55</f>
        <v>0.4</v>
      </c>
      <c r="N55" s="155">
        <v>55.0</v>
      </c>
      <c r="O55" s="153">
        <f>N55/$F$55</f>
        <v>0.275</v>
      </c>
      <c r="P55" s="155">
        <v>53.0</v>
      </c>
      <c r="Q55" s="153">
        <f>P55/$F$55</f>
        <v>0.265</v>
      </c>
      <c r="R55" s="155">
        <v>48.0</v>
      </c>
      <c r="S55" s="153">
        <f>R55/$F$55</f>
        <v>0.24</v>
      </c>
      <c r="T55" s="155">
        <v>48.0</v>
      </c>
      <c r="U55" s="153">
        <f>T55/$F$55</f>
        <v>0.24</v>
      </c>
      <c r="V55" s="155">
        <v>48.0</v>
      </c>
      <c r="W55" s="153">
        <f>V55/$F$55</f>
        <v>0.24</v>
      </c>
      <c r="X55" s="155">
        <v>48.0</v>
      </c>
      <c r="Y55" s="153">
        <f>X55/$F$55</f>
        <v>0.24</v>
      </c>
      <c r="Z55" s="155">
        <v>48.0</v>
      </c>
      <c r="AA55" s="153">
        <f>Z55/$F$55</f>
        <v>0.24</v>
      </c>
      <c r="AB55" s="155">
        <v>48.0</v>
      </c>
      <c r="AC55" s="153">
        <f>AB55/$F$55</f>
        <v>0.24</v>
      </c>
    </row>
    <row r="56" ht="15.75" customHeight="1">
      <c r="A56" s="40" t="s">
        <v>75</v>
      </c>
      <c r="B56" s="41" t="s">
        <v>77</v>
      </c>
      <c r="C56" s="23"/>
      <c r="D56" s="133" t="s">
        <v>72</v>
      </c>
      <c r="E56" s="147">
        <v>100.0</v>
      </c>
      <c r="F56" s="45">
        <v>100.0</v>
      </c>
      <c r="H56" s="148">
        <v>49.54</v>
      </c>
      <c r="I56" s="135">
        <f t="shared" si="55"/>
        <v>0.4954</v>
      </c>
      <c r="J56" s="149">
        <v>149.0</v>
      </c>
      <c r="K56" s="135">
        <f t="shared" si="57"/>
        <v>1.49</v>
      </c>
      <c r="L56" s="150">
        <v>97.0</v>
      </c>
      <c r="M56" s="135">
        <f>L56/$F$56</f>
        <v>0.97</v>
      </c>
      <c r="N56" s="150">
        <v>67.0</v>
      </c>
      <c r="O56" s="135">
        <f>N56/$F$56</f>
        <v>0.67</v>
      </c>
      <c r="P56" s="150">
        <v>64.0</v>
      </c>
      <c r="Q56" s="135">
        <f>P56/$F$56</f>
        <v>0.64</v>
      </c>
      <c r="R56" s="150">
        <v>58.0</v>
      </c>
      <c r="S56" s="135">
        <f>R56/$F$56</f>
        <v>0.58</v>
      </c>
      <c r="T56" s="150">
        <v>58.0</v>
      </c>
      <c r="U56" s="135">
        <f>T56/$F$56</f>
        <v>0.58</v>
      </c>
      <c r="V56" s="150">
        <v>58.0</v>
      </c>
      <c r="W56" s="135">
        <f>V56/$F$56</f>
        <v>0.58</v>
      </c>
      <c r="X56" s="150">
        <v>58.0</v>
      </c>
      <c r="Y56" s="135">
        <f>X56/$F$56</f>
        <v>0.58</v>
      </c>
      <c r="Z56" s="150">
        <v>58.0</v>
      </c>
      <c r="AA56" s="135">
        <f>Z56/$F$56</f>
        <v>0.58</v>
      </c>
      <c r="AB56" s="150">
        <v>58.0</v>
      </c>
      <c r="AC56" s="135">
        <f>AB56/$F$56</f>
        <v>0.58</v>
      </c>
    </row>
    <row r="57" ht="15.75" customHeight="1">
      <c r="A57" s="78"/>
      <c r="B57" s="79"/>
      <c r="C57" s="79"/>
      <c r="D57" s="80"/>
      <c r="E57" s="151">
        <v>80.0</v>
      </c>
      <c r="F57" s="34">
        <v>200.0</v>
      </c>
      <c r="H57" s="152">
        <v>91.12</v>
      </c>
      <c r="I57" s="153">
        <f t="shared" si="55"/>
        <v>0.4556</v>
      </c>
      <c r="J57" s="154">
        <v>261.0</v>
      </c>
      <c r="K57" s="153">
        <f t="shared" si="57"/>
        <v>1.305</v>
      </c>
      <c r="L57" s="155">
        <v>169.0</v>
      </c>
      <c r="M57" s="153">
        <f>L57/$F$57</f>
        <v>0.845</v>
      </c>
      <c r="N57" s="155">
        <v>117.0</v>
      </c>
      <c r="O57" s="153">
        <f>N57/$F$57</f>
        <v>0.585</v>
      </c>
      <c r="P57" s="155">
        <v>110.0</v>
      </c>
      <c r="Q57" s="153">
        <f>P57/$F$57</f>
        <v>0.55</v>
      </c>
      <c r="R57" s="155">
        <v>103.0</v>
      </c>
      <c r="S57" s="153">
        <f>R57/$F$57</f>
        <v>0.515</v>
      </c>
      <c r="T57" s="155">
        <v>103.0</v>
      </c>
      <c r="U57" s="153">
        <f>T57/$F$57</f>
        <v>0.515</v>
      </c>
      <c r="V57" s="155">
        <v>103.0</v>
      </c>
      <c r="W57" s="153">
        <f>V57/$F$57</f>
        <v>0.515</v>
      </c>
      <c r="X57" s="155">
        <v>103.0</v>
      </c>
      <c r="Y57" s="153">
        <f>X57/$F$57</f>
        <v>0.515</v>
      </c>
      <c r="Z57" s="155">
        <v>103.0</v>
      </c>
      <c r="AA57" s="153">
        <f>Z57/$F$57</f>
        <v>0.515</v>
      </c>
      <c r="AB57" s="155">
        <v>103.0</v>
      </c>
      <c r="AC57" s="153">
        <f>AB57/$F$57</f>
        <v>0.515</v>
      </c>
    </row>
    <row r="58" ht="15.75" customHeight="1">
      <c r="A58" s="40" t="s">
        <v>78</v>
      </c>
      <c r="B58" s="41" t="s">
        <v>79</v>
      </c>
      <c r="C58" s="23"/>
      <c r="D58" s="133" t="s">
        <v>72</v>
      </c>
      <c r="E58" s="147">
        <v>300.0</v>
      </c>
      <c r="F58" s="45">
        <v>100.0</v>
      </c>
      <c r="H58" s="148">
        <v>16.4</v>
      </c>
      <c r="I58" s="135">
        <f t="shared" si="55"/>
        <v>0.164</v>
      </c>
      <c r="J58" s="149">
        <v>117.0</v>
      </c>
      <c r="K58" s="135">
        <f t="shared" si="57"/>
        <v>1.17</v>
      </c>
      <c r="L58" s="150">
        <v>40.0</v>
      </c>
      <c r="M58" s="135">
        <f>L58/$F$58</f>
        <v>0.4</v>
      </c>
      <c r="N58" s="150">
        <v>28.0</v>
      </c>
      <c r="O58" s="135">
        <f>N58/$F$58</f>
        <v>0.28</v>
      </c>
      <c r="P58" s="150">
        <v>26.0</v>
      </c>
      <c r="Q58" s="135">
        <f>P58/$F$58</f>
        <v>0.26</v>
      </c>
      <c r="R58" s="150">
        <v>25.0</v>
      </c>
      <c r="S58" s="135">
        <f>R58/$F$58</f>
        <v>0.25</v>
      </c>
      <c r="T58" s="150">
        <v>25.0</v>
      </c>
      <c r="U58" s="135">
        <f>T58/$F$58</f>
        <v>0.25</v>
      </c>
      <c r="V58" s="150">
        <v>25.0</v>
      </c>
      <c r="W58" s="135">
        <f>V58/$F$58</f>
        <v>0.25</v>
      </c>
      <c r="X58" s="150">
        <v>25.0</v>
      </c>
      <c r="Y58" s="135">
        <f>X58/$F$58</f>
        <v>0.25</v>
      </c>
      <c r="Z58" s="150">
        <v>25.0</v>
      </c>
      <c r="AA58" s="135">
        <f>Z58/$F$58</f>
        <v>0.25</v>
      </c>
      <c r="AB58" s="150">
        <v>25.0</v>
      </c>
      <c r="AC58" s="135">
        <f>AB58/$F$58</f>
        <v>0.25</v>
      </c>
    </row>
    <row r="59" ht="15.75" customHeight="1">
      <c r="A59" s="78"/>
      <c r="B59" s="79"/>
      <c r="C59" s="79"/>
      <c r="D59" s="80"/>
      <c r="E59" s="151">
        <v>200.0</v>
      </c>
      <c r="F59" s="34">
        <v>200.0</v>
      </c>
      <c r="H59" s="152">
        <v>24.73</v>
      </c>
      <c r="I59" s="153">
        <f t="shared" si="55"/>
        <v>0.12365</v>
      </c>
      <c r="J59" s="154">
        <v>169.0</v>
      </c>
      <c r="K59" s="153">
        <f t="shared" si="57"/>
        <v>0.845</v>
      </c>
      <c r="L59" s="155">
        <v>56.0</v>
      </c>
      <c r="M59" s="153">
        <f>L59/$F$59</f>
        <v>0.28</v>
      </c>
      <c r="N59" s="155">
        <v>40.0</v>
      </c>
      <c r="O59" s="153">
        <f>N59/$F$59</f>
        <v>0.2</v>
      </c>
      <c r="P59" s="155">
        <v>37.0</v>
      </c>
      <c r="Q59" s="153">
        <f>P59/$F$59</f>
        <v>0.185</v>
      </c>
      <c r="R59" s="155">
        <v>35.0</v>
      </c>
      <c r="S59" s="153">
        <f>R59/$F$59</f>
        <v>0.175</v>
      </c>
      <c r="T59" s="155">
        <v>35.0</v>
      </c>
      <c r="U59" s="153">
        <f>T59/$F$59</f>
        <v>0.175</v>
      </c>
      <c r="V59" s="155">
        <v>35.0</v>
      </c>
      <c r="W59" s="153">
        <f>V59/$F$59</f>
        <v>0.175</v>
      </c>
      <c r="X59" s="155">
        <v>35.0</v>
      </c>
      <c r="Y59" s="153">
        <f>X59/$F$59</f>
        <v>0.175</v>
      </c>
      <c r="Z59" s="155">
        <v>35.0</v>
      </c>
      <c r="AA59" s="153">
        <f>Z59/$F$59</f>
        <v>0.175</v>
      </c>
      <c r="AB59" s="155">
        <v>35.0</v>
      </c>
      <c r="AC59" s="153">
        <f>AB59/$F$59</f>
        <v>0.175</v>
      </c>
    </row>
    <row r="60" ht="15.75" customHeight="1">
      <c r="A60" s="40" t="s">
        <v>78</v>
      </c>
      <c r="B60" s="41" t="s">
        <v>80</v>
      </c>
      <c r="C60" s="23"/>
      <c r="D60" s="133" t="s">
        <v>72</v>
      </c>
      <c r="E60" s="147">
        <v>300.0</v>
      </c>
      <c r="F60" s="45">
        <v>100.0</v>
      </c>
      <c r="H60" s="148">
        <v>17.6</v>
      </c>
      <c r="I60" s="135">
        <f t="shared" si="55"/>
        <v>0.176</v>
      </c>
      <c r="J60" s="149">
        <v>130.0</v>
      </c>
      <c r="K60" s="135">
        <f t="shared" si="57"/>
        <v>1.3</v>
      </c>
      <c r="L60" s="150">
        <v>44.0</v>
      </c>
      <c r="M60" s="135">
        <f>L60/$F$60</f>
        <v>0.44</v>
      </c>
      <c r="N60" s="150">
        <v>30.0</v>
      </c>
      <c r="O60" s="135">
        <f>N60/$F$60</f>
        <v>0.3</v>
      </c>
      <c r="P60" s="150">
        <v>29.0</v>
      </c>
      <c r="Q60" s="135">
        <f>P60/$F$60</f>
        <v>0.29</v>
      </c>
      <c r="R60" s="150">
        <v>26.0</v>
      </c>
      <c r="S60" s="135">
        <f>R60/$F$60</f>
        <v>0.26</v>
      </c>
      <c r="T60" s="150">
        <v>26.0</v>
      </c>
      <c r="U60" s="135">
        <f>T60/$F$60</f>
        <v>0.26</v>
      </c>
      <c r="V60" s="150">
        <v>26.0</v>
      </c>
      <c r="W60" s="135">
        <f>V60/$F$60</f>
        <v>0.26</v>
      </c>
      <c r="X60" s="150">
        <v>26.0</v>
      </c>
      <c r="Y60" s="135">
        <f>X60/$F$60</f>
        <v>0.26</v>
      </c>
      <c r="Z60" s="150">
        <v>26.0</v>
      </c>
      <c r="AA60" s="135">
        <f>Z60/$F$60</f>
        <v>0.26</v>
      </c>
      <c r="AB60" s="150">
        <v>26.0</v>
      </c>
      <c r="AC60" s="135">
        <f>AB60/$F$60</f>
        <v>0.26</v>
      </c>
    </row>
    <row r="61" ht="15.75" customHeight="1">
      <c r="A61" s="78"/>
      <c r="B61" s="79"/>
      <c r="C61" s="79"/>
      <c r="D61" s="80"/>
      <c r="E61" s="151">
        <v>200.0</v>
      </c>
      <c r="F61" s="34">
        <v>200.0</v>
      </c>
      <c r="H61" s="152">
        <v>27.13</v>
      </c>
      <c r="I61" s="153">
        <f t="shared" si="55"/>
        <v>0.13565</v>
      </c>
      <c r="J61" s="154">
        <v>189.0</v>
      </c>
      <c r="K61" s="153">
        <f t="shared" si="57"/>
        <v>0.945</v>
      </c>
      <c r="L61" s="155">
        <v>63.0</v>
      </c>
      <c r="M61" s="153">
        <f>L61/$F$61</f>
        <v>0.315</v>
      </c>
      <c r="N61" s="155">
        <v>44.0</v>
      </c>
      <c r="O61" s="153">
        <f>N61/$F$61</f>
        <v>0.22</v>
      </c>
      <c r="P61" s="155">
        <v>42.0</v>
      </c>
      <c r="Q61" s="153">
        <f>P61/$F$61</f>
        <v>0.21</v>
      </c>
      <c r="R61" s="155">
        <v>40.0</v>
      </c>
      <c r="S61" s="153">
        <f>R61/$F$61</f>
        <v>0.2</v>
      </c>
      <c r="T61" s="155">
        <v>40.0</v>
      </c>
      <c r="U61" s="153">
        <f>T61/$F$61</f>
        <v>0.2</v>
      </c>
      <c r="V61" s="155">
        <v>40.0</v>
      </c>
      <c r="W61" s="153">
        <f>V61/$F$61</f>
        <v>0.2</v>
      </c>
      <c r="X61" s="155">
        <v>40.0</v>
      </c>
      <c r="Y61" s="153">
        <f>X61/$F$61</f>
        <v>0.2</v>
      </c>
      <c r="Z61" s="155">
        <v>40.0</v>
      </c>
      <c r="AA61" s="153">
        <f>Z61/$F$61</f>
        <v>0.2</v>
      </c>
      <c r="AB61" s="155">
        <v>40.0</v>
      </c>
      <c r="AC61" s="153">
        <f>AB61/$F$61</f>
        <v>0.2</v>
      </c>
    </row>
    <row r="62" ht="15.75" customHeight="1">
      <c r="A62" s="40" t="s">
        <v>78</v>
      </c>
      <c r="B62" s="41" t="s">
        <v>81</v>
      </c>
      <c r="C62" s="23"/>
      <c r="D62" s="133" t="s">
        <v>72</v>
      </c>
      <c r="E62" s="147">
        <v>300.0</v>
      </c>
      <c r="F62" s="45">
        <v>100.0</v>
      </c>
      <c r="H62" s="148">
        <v>21.2</v>
      </c>
      <c r="I62" s="135">
        <f t="shared" si="55"/>
        <v>0.212</v>
      </c>
      <c r="J62" s="149">
        <v>130.0</v>
      </c>
      <c r="K62" s="135">
        <f t="shared" si="57"/>
        <v>1.3</v>
      </c>
      <c r="L62" s="150">
        <v>44.0</v>
      </c>
      <c r="M62" s="135">
        <f>L62/$F$62</f>
        <v>0.44</v>
      </c>
      <c r="N62" s="150">
        <v>30.0</v>
      </c>
      <c r="O62" s="135">
        <f>N62/$F$62</f>
        <v>0.3</v>
      </c>
      <c r="P62" s="150">
        <v>29.0</v>
      </c>
      <c r="Q62" s="135">
        <f>P62/$F$62</f>
        <v>0.29</v>
      </c>
      <c r="R62" s="150">
        <v>26.0</v>
      </c>
      <c r="S62" s="135">
        <f>R62/$F$62</f>
        <v>0.26</v>
      </c>
      <c r="T62" s="150">
        <v>26.0</v>
      </c>
      <c r="U62" s="135">
        <f>T62/$F$62</f>
        <v>0.26</v>
      </c>
      <c r="V62" s="150">
        <v>26.0</v>
      </c>
      <c r="W62" s="135">
        <f>V62/$F$62</f>
        <v>0.26</v>
      </c>
      <c r="X62" s="150">
        <v>26.0</v>
      </c>
      <c r="Y62" s="135">
        <f>X62/$F$62</f>
        <v>0.26</v>
      </c>
      <c r="Z62" s="150">
        <v>26.0</v>
      </c>
      <c r="AA62" s="135">
        <f>Z62/$F$62</f>
        <v>0.26</v>
      </c>
      <c r="AB62" s="150">
        <v>26.0</v>
      </c>
      <c r="AC62" s="135">
        <f>AB62/$F$62</f>
        <v>0.26</v>
      </c>
    </row>
    <row r="63" ht="15.75" customHeight="1">
      <c r="A63" s="78"/>
      <c r="B63" s="79"/>
      <c r="C63" s="79"/>
      <c r="D63" s="80"/>
      <c r="E63" s="151">
        <v>200.0</v>
      </c>
      <c r="F63" s="34">
        <v>200.0</v>
      </c>
      <c r="H63" s="156">
        <v>34.33</v>
      </c>
      <c r="I63" s="157">
        <f t="shared" si="55"/>
        <v>0.17165</v>
      </c>
      <c r="J63" s="154">
        <v>215.0</v>
      </c>
      <c r="K63" s="153">
        <f t="shared" si="57"/>
        <v>1.075</v>
      </c>
      <c r="L63" s="155">
        <v>73.0</v>
      </c>
      <c r="M63" s="153">
        <f>L63/$F$63</f>
        <v>0.365</v>
      </c>
      <c r="N63" s="155">
        <v>46.0</v>
      </c>
      <c r="O63" s="153">
        <f>N63/$F$63</f>
        <v>0.23</v>
      </c>
      <c r="P63" s="155">
        <v>44.0</v>
      </c>
      <c r="Q63" s="153">
        <f>P63/$F$63</f>
        <v>0.22</v>
      </c>
      <c r="R63" s="155">
        <v>42.0</v>
      </c>
      <c r="S63" s="153">
        <f>R63/$F$63</f>
        <v>0.21</v>
      </c>
      <c r="T63" s="155">
        <v>42.0</v>
      </c>
      <c r="U63" s="153">
        <f>T63/$F$63</f>
        <v>0.21</v>
      </c>
      <c r="V63" s="155">
        <v>42.0</v>
      </c>
      <c r="W63" s="153">
        <f>V63/$F$63</f>
        <v>0.21</v>
      </c>
      <c r="X63" s="155">
        <v>42.0</v>
      </c>
      <c r="Y63" s="153">
        <f>X63/$F$63</f>
        <v>0.21</v>
      </c>
      <c r="Z63" s="155">
        <v>42.0</v>
      </c>
      <c r="AA63" s="153">
        <f>Z63/$F$63</f>
        <v>0.21</v>
      </c>
      <c r="AB63" s="155">
        <v>42.0</v>
      </c>
      <c r="AC63" s="153">
        <f>AB63/$F$63</f>
        <v>0.21</v>
      </c>
    </row>
    <row r="64" ht="38.25" customHeight="1">
      <c r="A64" s="158" t="s">
        <v>82</v>
      </c>
      <c r="B64" s="83"/>
      <c r="C64" s="2"/>
      <c r="D64" s="159" t="s">
        <v>68</v>
      </c>
      <c r="E64" s="160">
        <v>50.0</v>
      </c>
      <c r="F64" s="161">
        <v>1.0</v>
      </c>
      <c r="H64" s="143">
        <v>439.43</v>
      </c>
      <c r="I64" s="162">
        <f t="shared" si="55"/>
        <v>439.43</v>
      </c>
      <c r="J64" s="163">
        <f>L64+L64*$J$2</f>
        <v>1103.7</v>
      </c>
      <c r="K64" s="164">
        <f t="shared" si="57"/>
        <v>1103.7</v>
      </c>
      <c r="L64" s="163">
        <v>849.0</v>
      </c>
      <c r="M64" s="165"/>
      <c r="N64" s="163">
        <v>790.0</v>
      </c>
      <c r="O64" s="165"/>
      <c r="P64" s="163">
        <v>749.0</v>
      </c>
      <c r="Q64" s="165"/>
      <c r="R64" s="163">
        <v>690.0</v>
      </c>
      <c r="S64" s="165"/>
      <c r="T64" s="163">
        <v>665.0</v>
      </c>
      <c r="U64" s="165"/>
      <c r="V64" s="163">
        <f>T64-T64*$V$2</f>
        <v>631.75</v>
      </c>
      <c r="W64" s="165"/>
      <c r="X64" s="166">
        <v>599.0</v>
      </c>
      <c r="Y64" s="165"/>
      <c r="Z64" s="167">
        <v>665.0</v>
      </c>
      <c r="AA64" s="165"/>
      <c r="AB64" s="166">
        <v>599.0</v>
      </c>
      <c r="AC64" s="165"/>
    </row>
    <row r="65" ht="38.25" customHeight="1">
      <c r="A65" s="158" t="s">
        <v>83</v>
      </c>
      <c r="B65" s="83"/>
      <c r="C65" s="2"/>
      <c r="D65" s="159" t="s">
        <v>68</v>
      </c>
      <c r="E65" s="160" t="s">
        <v>84</v>
      </c>
      <c r="F65" s="161"/>
      <c r="H65" s="143"/>
      <c r="I65" s="162" t="str">
        <f>H65</f>
        <v/>
      </c>
      <c r="J65" s="163">
        <v>2990.0</v>
      </c>
      <c r="K65" s="164"/>
      <c r="L65" s="163">
        <v>2300.0</v>
      </c>
      <c r="M65" s="165"/>
      <c r="N65" s="163">
        <v>1610.0</v>
      </c>
      <c r="O65" s="165"/>
      <c r="P65" s="163">
        <v>1380.0</v>
      </c>
      <c r="Q65" s="165"/>
      <c r="R65" s="163">
        <v>1150.0</v>
      </c>
      <c r="S65" s="165"/>
      <c r="T65" s="163">
        <v>1035.0</v>
      </c>
      <c r="U65" s="165"/>
      <c r="V65" s="166">
        <v>984.0</v>
      </c>
      <c r="W65" s="165"/>
      <c r="X65" s="166">
        <v>935.0</v>
      </c>
      <c r="Y65" s="165"/>
      <c r="Z65" s="167">
        <v>1035.0</v>
      </c>
      <c r="AA65" s="165"/>
      <c r="AB65" s="166">
        <v>935.0</v>
      </c>
      <c r="AC65" s="165"/>
    </row>
    <row r="66" ht="15.75" customHeight="1">
      <c r="A66" s="94"/>
      <c r="B66" s="94"/>
      <c r="C66" s="94"/>
      <c r="D66" s="81"/>
      <c r="E66" s="94"/>
      <c r="F66" s="94"/>
      <c r="H66" s="168"/>
      <c r="I66" s="81"/>
    </row>
    <row r="67" ht="38.25" customHeight="1">
      <c r="A67" s="158" t="s">
        <v>85</v>
      </c>
      <c r="B67" s="83"/>
      <c r="C67" s="2"/>
      <c r="D67" s="169" t="s">
        <v>86</v>
      </c>
      <c r="E67" s="160"/>
      <c r="F67" s="161">
        <v>1.0</v>
      </c>
      <c r="H67" s="143">
        <v>35.0</v>
      </c>
      <c r="I67" s="162">
        <f>H67/F67</f>
        <v>35</v>
      </c>
      <c r="J67" s="166">
        <v>286.0</v>
      </c>
      <c r="K67" s="164">
        <f>J67/F67</f>
        <v>286</v>
      </c>
      <c r="L67" s="166">
        <v>220.0</v>
      </c>
      <c r="M67" s="170">
        <v>220.0</v>
      </c>
      <c r="N67" s="166">
        <v>125.0</v>
      </c>
      <c r="O67" s="170">
        <v>125.0</v>
      </c>
      <c r="P67" s="166">
        <v>104.0</v>
      </c>
      <c r="Q67" s="170">
        <v>104.0</v>
      </c>
      <c r="R67" s="166">
        <v>83.0</v>
      </c>
      <c r="S67" s="170">
        <v>83.0</v>
      </c>
      <c r="T67" s="166">
        <v>73.0</v>
      </c>
      <c r="U67" s="170">
        <v>73.0</v>
      </c>
      <c r="V67" s="166">
        <v>69.0</v>
      </c>
      <c r="W67" s="170">
        <v>69.0</v>
      </c>
      <c r="X67" s="166">
        <v>65.0</v>
      </c>
      <c r="Y67" s="170">
        <v>65.0</v>
      </c>
      <c r="Z67" s="167">
        <v>73.0</v>
      </c>
      <c r="AA67" s="170">
        <v>73.0</v>
      </c>
      <c r="AB67" s="166">
        <v>65.0</v>
      </c>
      <c r="AC67" s="170">
        <v>65.0</v>
      </c>
    </row>
    <row r="68" ht="15.75" customHeight="1">
      <c r="A68" s="94"/>
      <c r="B68" s="94"/>
      <c r="C68" s="94"/>
      <c r="D68" s="81"/>
      <c r="E68" s="94"/>
      <c r="F68" s="94"/>
      <c r="H68" s="81"/>
      <c r="I68" s="81"/>
      <c r="L68" s="171"/>
    </row>
    <row r="69" ht="15.75" customHeight="1">
      <c r="A69" s="94"/>
      <c r="B69" s="94"/>
      <c r="C69" s="94"/>
      <c r="D69" s="81"/>
      <c r="E69" s="94"/>
      <c r="F69" s="94"/>
      <c r="H69" s="81"/>
      <c r="I69" s="81"/>
      <c r="L69" s="171"/>
    </row>
    <row r="70" ht="15.75" customHeight="1">
      <c r="A70" s="94"/>
      <c r="B70" s="94"/>
      <c r="C70" s="94"/>
      <c r="D70" s="81"/>
      <c r="E70" s="94"/>
      <c r="F70" s="94"/>
      <c r="H70" s="81"/>
      <c r="I70" s="81"/>
      <c r="L70" s="171"/>
    </row>
    <row r="71" ht="15.75" customHeight="1">
      <c r="A71" s="94"/>
      <c r="B71" s="94"/>
      <c r="C71" s="94"/>
      <c r="D71" s="81"/>
      <c r="E71" s="94"/>
      <c r="F71" s="94"/>
      <c r="H71" s="81"/>
      <c r="I71" s="81"/>
      <c r="L71" s="171"/>
    </row>
    <row r="72" ht="15.75" customHeight="1">
      <c r="A72" s="94"/>
      <c r="B72" s="94"/>
      <c r="C72" s="94"/>
      <c r="D72" s="81"/>
      <c r="E72" s="94"/>
      <c r="F72" s="94"/>
      <c r="H72" s="81"/>
      <c r="I72" s="81"/>
      <c r="L72" s="171"/>
    </row>
    <row r="73" ht="15.75" customHeight="1">
      <c r="A73" s="94"/>
      <c r="B73" s="94"/>
      <c r="C73" s="94"/>
      <c r="D73" s="81"/>
      <c r="E73" s="94"/>
      <c r="F73" s="94"/>
      <c r="H73" s="81"/>
      <c r="I73" s="81"/>
      <c r="L73" s="171"/>
    </row>
    <row r="74" ht="15.75" customHeight="1">
      <c r="A74" s="94"/>
      <c r="B74" s="94"/>
      <c r="C74" s="94"/>
      <c r="D74" s="81"/>
      <c r="E74" s="94"/>
      <c r="F74" s="94"/>
      <c r="H74" s="81"/>
      <c r="I74" s="81"/>
      <c r="L74" s="171"/>
    </row>
    <row r="75" ht="15.75" customHeight="1">
      <c r="A75" s="94"/>
      <c r="B75" s="94"/>
      <c r="C75" s="94"/>
      <c r="D75" s="81"/>
      <c r="E75" s="94"/>
      <c r="F75" s="94"/>
      <c r="H75" s="81"/>
      <c r="I75" s="81"/>
      <c r="L75" s="171"/>
    </row>
    <row r="76" ht="15.75" customHeight="1">
      <c r="A76" s="94"/>
      <c r="B76" s="94"/>
      <c r="C76" s="94"/>
      <c r="D76" s="81"/>
      <c r="E76" s="94"/>
      <c r="F76" s="94"/>
      <c r="H76" s="81"/>
      <c r="I76" s="81"/>
      <c r="L76" s="171"/>
    </row>
    <row r="77" ht="15.75" customHeight="1">
      <c r="A77" s="94"/>
      <c r="B77" s="94"/>
      <c r="C77" s="94"/>
      <c r="D77" s="81"/>
      <c r="E77" s="94"/>
      <c r="F77" s="94"/>
      <c r="H77" s="81"/>
      <c r="I77" s="81"/>
    </row>
    <row r="78" ht="15.75" customHeight="1">
      <c r="A78" s="94"/>
      <c r="B78" s="94"/>
      <c r="C78" s="94"/>
      <c r="D78" s="81"/>
      <c r="E78" s="94"/>
      <c r="F78" s="94"/>
      <c r="H78" s="81"/>
      <c r="I78" s="81"/>
    </row>
    <row r="79" ht="15.75" customHeight="1">
      <c r="A79" s="94"/>
      <c r="B79" s="94"/>
      <c r="C79" s="94"/>
      <c r="D79" s="81"/>
      <c r="E79" s="94"/>
      <c r="F79" s="94"/>
      <c r="H79" s="81"/>
      <c r="I79" s="81"/>
    </row>
    <row r="80" ht="15.75" customHeight="1">
      <c r="A80" s="94"/>
      <c r="B80" s="94"/>
      <c r="C80" s="94"/>
      <c r="D80" s="81"/>
      <c r="E80" s="94"/>
      <c r="F80" s="94"/>
      <c r="H80" s="81"/>
      <c r="I80" s="81"/>
    </row>
    <row r="81" ht="15.75" customHeight="1">
      <c r="A81" s="94"/>
      <c r="B81" s="94"/>
      <c r="C81" s="94"/>
      <c r="D81" s="81"/>
      <c r="E81" s="94"/>
      <c r="F81" s="94"/>
      <c r="H81" s="81"/>
      <c r="I81" s="81"/>
    </row>
    <row r="82" ht="15.75" customHeight="1">
      <c r="A82" s="94"/>
      <c r="B82" s="94"/>
      <c r="C82" s="94"/>
      <c r="D82" s="81"/>
      <c r="E82" s="94"/>
      <c r="F82" s="94"/>
      <c r="H82" s="81"/>
      <c r="I82" s="81"/>
    </row>
    <row r="83" ht="15.75" customHeight="1">
      <c r="A83" s="94"/>
      <c r="B83" s="94"/>
      <c r="C83" s="94"/>
      <c r="D83" s="81"/>
      <c r="E83" s="94"/>
      <c r="F83" s="94"/>
      <c r="H83" s="81"/>
      <c r="I83" s="81"/>
    </row>
    <row r="84" ht="15.75" customHeight="1">
      <c r="A84" s="94"/>
      <c r="B84" s="94"/>
      <c r="C84" s="94"/>
      <c r="D84" s="81"/>
      <c r="E84" s="94"/>
      <c r="F84" s="94"/>
      <c r="H84" s="81"/>
      <c r="I84" s="81"/>
    </row>
    <row r="85" ht="15.75" customHeight="1">
      <c r="A85" s="94"/>
      <c r="B85" s="94"/>
      <c r="C85" s="94"/>
      <c r="D85" s="81"/>
      <c r="E85" s="94"/>
      <c r="F85" s="94"/>
      <c r="H85" s="81"/>
      <c r="I85" s="81"/>
    </row>
    <row r="86" ht="15.75" customHeight="1">
      <c r="A86" s="94"/>
      <c r="B86" s="94"/>
      <c r="C86" s="94"/>
      <c r="D86" s="81"/>
      <c r="E86" s="94"/>
      <c r="F86" s="94"/>
      <c r="H86" s="81"/>
      <c r="I86" s="81"/>
    </row>
    <row r="87" ht="15.75" customHeight="1">
      <c r="A87" s="94"/>
      <c r="B87" s="94"/>
      <c r="C87" s="94"/>
      <c r="D87" s="81"/>
      <c r="E87" s="94"/>
      <c r="F87" s="94"/>
      <c r="H87" s="81"/>
      <c r="I87" s="81"/>
    </row>
    <row r="88" ht="15.75" customHeight="1">
      <c r="A88" s="94"/>
      <c r="B88" s="94"/>
      <c r="C88" s="94"/>
      <c r="D88" s="81"/>
      <c r="E88" s="94"/>
      <c r="F88" s="94"/>
      <c r="H88" s="81"/>
      <c r="I88" s="81"/>
    </row>
    <row r="89" ht="15.75" customHeight="1">
      <c r="A89" s="94"/>
      <c r="B89" s="94"/>
      <c r="C89" s="94"/>
      <c r="D89" s="81"/>
      <c r="E89" s="94"/>
      <c r="F89" s="94"/>
      <c r="H89" s="81"/>
      <c r="I89" s="81"/>
    </row>
    <row r="90" ht="15.75" customHeight="1">
      <c r="A90" s="94"/>
      <c r="B90" s="94"/>
      <c r="C90" s="94"/>
      <c r="D90" s="81"/>
      <c r="E90" s="94"/>
      <c r="F90" s="94"/>
      <c r="H90" s="81"/>
      <c r="I90" s="81"/>
    </row>
    <row r="91" ht="15.75" customHeight="1">
      <c r="A91" s="94"/>
      <c r="B91" s="94"/>
      <c r="C91" s="94"/>
      <c r="D91" s="81"/>
      <c r="E91" s="94"/>
      <c r="F91" s="94"/>
      <c r="H91" s="81"/>
      <c r="I91" s="81"/>
    </row>
    <row r="92" ht="15.75" customHeight="1">
      <c r="A92" s="94"/>
      <c r="B92" s="94"/>
      <c r="C92" s="94"/>
      <c r="D92" s="81"/>
      <c r="E92" s="94"/>
      <c r="F92" s="94"/>
      <c r="H92" s="81"/>
      <c r="I92" s="81"/>
    </row>
    <row r="93" ht="15.75" customHeight="1">
      <c r="A93" s="94"/>
      <c r="B93" s="94"/>
      <c r="C93" s="94"/>
      <c r="D93" s="81"/>
      <c r="E93" s="94"/>
      <c r="F93" s="94"/>
      <c r="H93" s="81"/>
      <c r="I93" s="81"/>
    </row>
    <row r="94" ht="15.75" customHeight="1">
      <c r="A94" s="94"/>
      <c r="B94" s="94"/>
      <c r="C94" s="94"/>
      <c r="D94" s="81"/>
      <c r="E94" s="94"/>
      <c r="F94" s="94"/>
      <c r="H94" s="81"/>
      <c r="I94" s="81"/>
    </row>
    <row r="95" ht="15.75" customHeight="1">
      <c r="A95" s="94"/>
      <c r="B95" s="94"/>
      <c r="C95" s="94"/>
      <c r="D95" s="81"/>
      <c r="E95" s="94"/>
      <c r="F95" s="94"/>
      <c r="H95" s="81"/>
      <c r="I95" s="81"/>
    </row>
    <row r="96" ht="15.75" customHeight="1">
      <c r="A96" s="94"/>
      <c r="B96" s="94"/>
      <c r="C96" s="94"/>
      <c r="D96" s="81"/>
      <c r="E96" s="94"/>
      <c r="F96" s="94"/>
      <c r="H96" s="81"/>
      <c r="I96" s="81"/>
    </row>
    <row r="97" ht="15.75" customHeight="1">
      <c r="A97" s="94"/>
      <c r="B97" s="94"/>
      <c r="C97" s="94"/>
      <c r="D97" s="81"/>
      <c r="E97" s="94"/>
      <c r="F97" s="94"/>
      <c r="H97" s="81"/>
      <c r="I97" s="81"/>
    </row>
    <row r="98" ht="15.75" customHeight="1">
      <c r="A98" s="94"/>
      <c r="B98" s="94"/>
      <c r="C98" s="94"/>
      <c r="D98" s="81"/>
      <c r="E98" s="94"/>
      <c r="F98" s="94"/>
      <c r="H98" s="81"/>
      <c r="I98" s="81"/>
    </row>
    <row r="99" ht="15.75" customHeight="1">
      <c r="A99" s="94"/>
      <c r="B99" s="94"/>
      <c r="C99" s="94"/>
      <c r="D99" s="81"/>
      <c r="E99" s="94"/>
      <c r="F99" s="94"/>
      <c r="H99" s="81"/>
      <c r="I99" s="81"/>
    </row>
    <row r="100" ht="15.75" customHeight="1">
      <c r="A100" s="94"/>
      <c r="B100" s="94"/>
      <c r="C100" s="94"/>
      <c r="D100" s="81"/>
      <c r="E100" s="94"/>
      <c r="F100" s="94"/>
      <c r="H100" s="81"/>
      <c r="I100" s="81"/>
    </row>
    <row r="101" ht="15.75" customHeight="1">
      <c r="A101" s="94"/>
      <c r="B101" s="94"/>
      <c r="C101" s="94"/>
      <c r="D101" s="81"/>
      <c r="E101" s="94"/>
      <c r="F101" s="94"/>
      <c r="H101" s="81"/>
      <c r="I101" s="81"/>
    </row>
    <row r="102" ht="15.75" customHeight="1">
      <c r="A102" s="94"/>
      <c r="B102" s="94"/>
      <c r="C102" s="94"/>
      <c r="D102" s="81"/>
      <c r="E102" s="94"/>
      <c r="F102" s="94"/>
      <c r="H102" s="81"/>
      <c r="I102" s="81"/>
    </row>
    <row r="103" ht="15.75" customHeight="1">
      <c r="A103" s="94"/>
      <c r="B103" s="94"/>
      <c r="C103" s="94"/>
      <c r="D103" s="81"/>
      <c r="E103" s="94"/>
      <c r="F103" s="94"/>
      <c r="H103" s="81"/>
      <c r="I103" s="81"/>
    </row>
    <row r="104" ht="15.75" customHeight="1">
      <c r="A104" s="94"/>
      <c r="B104" s="94"/>
      <c r="C104" s="94"/>
      <c r="D104" s="81"/>
      <c r="E104" s="94"/>
      <c r="F104" s="94"/>
      <c r="H104" s="81"/>
      <c r="I104" s="81"/>
    </row>
    <row r="105" ht="15.75" customHeight="1">
      <c r="A105" s="94"/>
      <c r="B105" s="94"/>
      <c r="C105" s="94"/>
      <c r="D105" s="81"/>
      <c r="E105" s="94"/>
      <c r="F105" s="94"/>
      <c r="H105" s="81"/>
      <c r="I105" s="81"/>
    </row>
    <row r="106" ht="15.75" customHeight="1">
      <c r="A106" s="94"/>
      <c r="B106" s="94"/>
      <c r="C106" s="94"/>
      <c r="D106" s="81"/>
      <c r="E106" s="94"/>
      <c r="F106" s="94"/>
      <c r="H106" s="81"/>
      <c r="I106" s="81"/>
    </row>
    <row r="107" ht="15.75" customHeight="1">
      <c r="A107" s="94"/>
      <c r="B107" s="94"/>
      <c r="C107" s="94"/>
      <c r="D107" s="81"/>
      <c r="E107" s="94"/>
      <c r="F107" s="94"/>
      <c r="H107" s="81"/>
      <c r="I107" s="81"/>
    </row>
    <row r="108" ht="15.75" customHeight="1">
      <c r="A108" s="94"/>
      <c r="B108" s="94"/>
      <c r="C108" s="94"/>
      <c r="D108" s="81"/>
      <c r="E108" s="94"/>
      <c r="F108" s="94"/>
      <c r="H108" s="81"/>
      <c r="I108" s="81"/>
    </row>
    <row r="109" ht="15.75" customHeight="1">
      <c r="A109" s="94"/>
      <c r="B109" s="94"/>
      <c r="C109" s="94"/>
      <c r="D109" s="81"/>
      <c r="E109" s="94"/>
      <c r="F109" s="94"/>
      <c r="H109" s="81"/>
      <c r="I109" s="81"/>
    </row>
    <row r="110" ht="15.75" customHeight="1">
      <c r="A110" s="94"/>
      <c r="B110" s="94"/>
      <c r="C110" s="94"/>
      <c r="D110" s="81"/>
      <c r="E110" s="94"/>
      <c r="F110" s="94"/>
      <c r="H110" s="81"/>
      <c r="I110" s="81"/>
    </row>
    <row r="111" ht="15.75" customHeight="1">
      <c r="A111" s="94"/>
      <c r="B111" s="94"/>
      <c r="C111" s="94"/>
      <c r="D111" s="81"/>
      <c r="E111" s="94"/>
      <c r="F111" s="94"/>
      <c r="H111" s="81"/>
      <c r="I111" s="81"/>
    </row>
    <row r="112" ht="15.75" customHeight="1">
      <c r="A112" s="94"/>
      <c r="B112" s="94"/>
      <c r="C112" s="94"/>
      <c r="D112" s="81"/>
      <c r="E112" s="94"/>
      <c r="F112" s="94"/>
      <c r="H112" s="81"/>
      <c r="I112" s="81"/>
    </row>
    <row r="113" ht="15.75" customHeight="1">
      <c r="A113" s="94"/>
      <c r="B113" s="94"/>
      <c r="C113" s="94"/>
      <c r="D113" s="81"/>
      <c r="E113" s="94"/>
      <c r="F113" s="94"/>
      <c r="H113" s="81"/>
      <c r="I113" s="81"/>
    </row>
    <row r="114" ht="15.75" customHeight="1">
      <c r="A114" s="94"/>
      <c r="B114" s="94"/>
      <c r="C114" s="94"/>
      <c r="D114" s="81"/>
      <c r="E114" s="94"/>
      <c r="F114" s="94"/>
      <c r="H114" s="81"/>
      <c r="I114" s="81"/>
    </row>
    <row r="115" ht="15.75" customHeight="1">
      <c r="A115" s="94"/>
      <c r="B115" s="94"/>
      <c r="C115" s="94"/>
      <c r="D115" s="81"/>
      <c r="E115" s="94"/>
      <c r="F115" s="94"/>
      <c r="H115" s="81"/>
      <c r="I115" s="81"/>
    </row>
    <row r="116" ht="15.75" customHeight="1">
      <c r="A116" s="94"/>
      <c r="B116" s="94"/>
      <c r="C116" s="94"/>
      <c r="D116" s="81"/>
      <c r="E116" s="94"/>
      <c r="F116" s="94"/>
      <c r="H116" s="81"/>
      <c r="I116" s="81"/>
    </row>
    <row r="117" ht="15.75" customHeight="1">
      <c r="A117" s="94"/>
      <c r="B117" s="94"/>
      <c r="C117" s="94"/>
      <c r="D117" s="81"/>
      <c r="E117" s="94"/>
      <c r="F117" s="94"/>
      <c r="H117" s="81"/>
      <c r="I117" s="81"/>
    </row>
    <row r="118" ht="15.75" customHeight="1">
      <c r="A118" s="94"/>
      <c r="B118" s="94"/>
      <c r="C118" s="94"/>
      <c r="D118" s="81"/>
      <c r="E118" s="94"/>
      <c r="F118" s="94"/>
      <c r="H118" s="81"/>
      <c r="I118" s="81"/>
    </row>
    <row r="119" ht="15.75" customHeight="1">
      <c r="A119" s="94"/>
      <c r="B119" s="94"/>
      <c r="C119" s="94"/>
      <c r="D119" s="81"/>
      <c r="E119" s="94"/>
      <c r="F119" s="94"/>
      <c r="H119" s="81"/>
      <c r="I119" s="81"/>
    </row>
    <row r="120" ht="15.75" customHeight="1">
      <c r="A120" s="94"/>
      <c r="B120" s="94"/>
      <c r="C120" s="94"/>
      <c r="D120" s="81"/>
      <c r="E120" s="94"/>
      <c r="F120" s="94"/>
      <c r="H120" s="81"/>
      <c r="I120" s="81"/>
    </row>
    <row r="121" ht="15.75" customHeight="1">
      <c r="A121" s="94"/>
      <c r="B121" s="94"/>
      <c r="C121" s="94"/>
      <c r="D121" s="81"/>
      <c r="E121" s="94"/>
      <c r="F121" s="94"/>
      <c r="H121" s="81"/>
      <c r="I121" s="81"/>
    </row>
    <row r="122" ht="15.75" customHeight="1">
      <c r="A122" s="94"/>
      <c r="B122" s="94"/>
      <c r="C122" s="94"/>
      <c r="D122" s="81"/>
      <c r="E122" s="94"/>
      <c r="F122" s="94"/>
      <c r="H122" s="81"/>
      <c r="I122" s="81"/>
    </row>
    <row r="123" ht="15.75" customHeight="1">
      <c r="A123" s="94"/>
      <c r="B123" s="94"/>
      <c r="C123" s="94"/>
      <c r="D123" s="81"/>
      <c r="E123" s="94"/>
      <c r="F123" s="94"/>
      <c r="H123" s="81"/>
      <c r="I123" s="81"/>
    </row>
    <row r="124" ht="15.75" customHeight="1">
      <c r="A124" s="94"/>
      <c r="B124" s="94"/>
      <c r="C124" s="94"/>
      <c r="D124" s="81"/>
      <c r="E124" s="94"/>
      <c r="F124" s="94"/>
      <c r="H124" s="81"/>
      <c r="I124" s="81"/>
    </row>
    <row r="125" ht="15.75" customHeight="1">
      <c r="A125" s="94"/>
      <c r="B125" s="94"/>
      <c r="C125" s="94"/>
      <c r="D125" s="81"/>
      <c r="E125" s="94"/>
      <c r="F125" s="94"/>
      <c r="H125" s="81"/>
      <c r="I125" s="81"/>
    </row>
    <row r="126" ht="15.75" customHeight="1">
      <c r="A126" s="94"/>
      <c r="B126" s="94"/>
      <c r="C126" s="94"/>
      <c r="D126" s="81"/>
      <c r="E126" s="94"/>
      <c r="F126" s="94"/>
      <c r="H126" s="81"/>
      <c r="I126" s="81"/>
    </row>
    <row r="127" ht="15.75" customHeight="1">
      <c r="A127" s="94"/>
      <c r="B127" s="94"/>
      <c r="C127" s="94"/>
      <c r="D127" s="81"/>
      <c r="E127" s="94"/>
      <c r="F127" s="94"/>
      <c r="H127" s="81"/>
      <c r="I127" s="81"/>
    </row>
    <row r="128" ht="15.75" customHeight="1">
      <c r="A128" s="94"/>
      <c r="B128" s="94"/>
      <c r="C128" s="94"/>
      <c r="D128" s="81"/>
      <c r="E128" s="94"/>
      <c r="F128" s="94"/>
      <c r="H128" s="81"/>
      <c r="I128" s="81"/>
    </row>
    <row r="129" ht="15.75" customHeight="1">
      <c r="A129" s="94"/>
      <c r="B129" s="94"/>
      <c r="C129" s="94"/>
      <c r="D129" s="81"/>
      <c r="E129" s="94"/>
      <c r="F129" s="94"/>
      <c r="H129" s="81"/>
      <c r="I129" s="81"/>
    </row>
    <row r="130" ht="15.75" customHeight="1">
      <c r="A130" s="94"/>
      <c r="B130" s="94"/>
      <c r="C130" s="94"/>
      <c r="D130" s="81"/>
      <c r="E130" s="94"/>
      <c r="F130" s="94"/>
      <c r="H130" s="81"/>
      <c r="I130" s="81"/>
    </row>
    <row r="131" ht="15.75" customHeight="1">
      <c r="A131" s="94"/>
      <c r="B131" s="94"/>
      <c r="C131" s="94"/>
      <c r="D131" s="81"/>
      <c r="E131" s="94"/>
      <c r="F131" s="94"/>
      <c r="H131" s="81"/>
      <c r="I131" s="81"/>
    </row>
    <row r="132" ht="15.75" customHeight="1">
      <c r="A132" s="94"/>
      <c r="B132" s="94"/>
      <c r="C132" s="94"/>
      <c r="D132" s="81"/>
      <c r="E132" s="94"/>
      <c r="F132" s="94"/>
      <c r="H132" s="81"/>
      <c r="I132" s="81"/>
    </row>
    <row r="133" ht="15.75" customHeight="1">
      <c r="A133" s="94"/>
      <c r="B133" s="94"/>
      <c r="C133" s="94"/>
      <c r="D133" s="81"/>
      <c r="E133" s="94"/>
      <c r="F133" s="94"/>
      <c r="H133" s="81"/>
      <c r="I133" s="81"/>
    </row>
    <row r="134" ht="15.75" customHeight="1">
      <c r="A134" s="94"/>
      <c r="B134" s="94"/>
      <c r="C134" s="94"/>
      <c r="D134" s="81"/>
      <c r="E134" s="94"/>
      <c r="F134" s="94"/>
      <c r="H134" s="81"/>
      <c r="I134" s="81"/>
    </row>
    <row r="135" ht="15.75" customHeight="1">
      <c r="A135" s="94"/>
      <c r="B135" s="94"/>
      <c r="C135" s="94"/>
      <c r="D135" s="81"/>
      <c r="E135" s="94"/>
      <c r="F135" s="94"/>
      <c r="H135" s="81"/>
      <c r="I135" s="81"/>
    </row>
    <row r="136" ht="15.75" customHeight="1">
      <c r="A136" s="94"/>
      <c r="B136" s="94"/>
      <c r="C136" s="94"/>
      <c r="D136" s="81"/>
      <c r="E136" s="94"/>
      <c r="F136" s="94"/>
      <c r="H136" s="81"/>
      <c r="I136" s="81"/>
    </row>
    <row r="137" ht="15.75" customHeight="1">
      <c r="A137" s="94"/>
      <c r="B137" s="94"/>
      <c r="C137" s="94"/>
      <c r="D137" s="81"/>
      <c r="E137" s="94"/>
      <c r="F137" s="94"/>
      <c r="H137" s="81"/>
      <c r="I137" s="81"/>
    </row>
    <row r="138" ht="15.75" customHeight="1">
      <c r="A138" s="94"/>
      <c r="B138" s="94"/>
      <c r="C138" s="94"/>
      <c r="D138" s="81"/>
      <c r="E138" s="94"/>
      <c r="F138" s="94"/>
      <c r="H138" s="81"/>
      <c r="I138" s="81"/>
    </row>
    <row r="139" ht="15.75" customHeight="1">
      <c r="A139" s="94"/>
      <c r="B139" s="94"/>
      <c r="C139" s="94"/>
      <c r="D139" s="81"/>
      <c r="E139" s="94"/>
      <c r="F139" s="94"/>
      <c r="H139" s="81"/>
      <c r="I139" s="81"/>
    </row>
    <row r="140" ht="15.75" customHeight="1">
      <c r="A140" s="94"/>
      <c r="B140" s="94"/>
      <c r="C140" s="94"/>
      <c r="D140" s="81"/>
      <c r="E140" s="94"/>
      <c r="F140" s="94"/>
      <c r="H140" s="81"/>
      <c r="I140" s="81"/>
    </row>
    <row r="141" ht="15.75" customHeight="1">
      <c r="A141" s="94"/>
      <c r="B141" s="94"/>
      <c r="C141" s="94"/>
      <c r="D141" s="81"/>
      <c r="E141" s="94"/>
      <c r="F141" s="94"/>
      <c r="H141" s="81"/>
      <c r="I141" s="81"/>
    </row>
    <row r="142" ht="15.75" customHeight="1">
      <c r="A142" s="94"/>
      <c r="B142" s="94"/>
      <c r="C142" s="94"/>
      <c r="D142" s="81"/>
      <c r="E142" s="94"/>
      <c r="F142" s="94"/>
      <c r="H142" s="81"/>
      <c r="I142" s="81"/>
    </row>
    <row r="143" ht="15.75" customHeight="1">
      <c r="A143" s="94"/>
      <c r="B143" s="94"/>
      <c r="C143" s="94"/>
      <c r="D143" s="81"/>
      <c r="E143" s="94"/>
      <c r="F143" s="94"/>
      <c r="H143" s="81"/>
      <c r="I143" s="81"/>
    </row>
    <row r="144" ht="15.75" customHeight="1">
      <c r="A144" s="94"/>
      <c r="B144" s="94"/>
      <c r="C144" s="94"/>
      <c r="D144" s="81"/>
      <c r="E144" s="94"/>
      <c r="F144" s="94"/>
      <c r="H144" s="81"/>
      <c r="I144" s="81"/>
    </row>
    <row r="145" ht="15.75" customHeight="1">
      <c r="A145" s="94"/>
      <c r="B145" s="94"/>
      <c r="C145" s="94"/>
      <c r="D145" s="81"/>
      <c r="E145" s="94"/>
      <c r="F145" s="94"/>
      <c r="H145" s="81"/>
      <c r="I145" s="81"/>
    </row>
    <row r="146" ht="15.75" customHeight="1">
      <c r="A146" s="94"/>
      <c r="B146" s="94"/>
      <c r="C146" s="94"/>
      <c r="D146" s="81"/>
      <c r="E146" s="94"/>
      <c r="F146" s="94"/>
      <c r="H146" s="81"/>
      <c r="I146" s="81"/>
    </row>
    <row r="147" ht="15.75" customHeight="1">
      <c r="A147" s="94"/>
      <c r="B147" s="94"/>
      <c r="C147" s="94"/>
      <c r="D147" s="81"/>
      <c r="E147" s="94"/>
      <c r="F147" s="94"/>
      <c r="H147" s="81"/>
      <c r="I147" s="81"/>
    </row>
    <row r="148" ht="15.75" customHeight="1">
      <c r="A148" s="94"/>
      <c r="B148" s="94"/>
      <c r="C148" s="94"/>
      <c r="D148" s="81"/>
      <c r="E148" s="94"/>
      <c r="F148" s="94"/>
      <c r="H148" s="81"/>
      <c r="I148" s="81"/>
    </row>
    <row r="149" ht="15.75" customHeight="1">
      <c r="A149" s="94"/>
      <c r="B149" s="94"/>
      <c r="C149" s="94"/>
      <c r="D149" s="81"/>
      <c r="E149" s="94"/>
      <c r="F149" s="94"/>
      <c r="H149" s="81"/>
      <c r="I149" s="81"/>
    </row>
    <row r="150" ht="15.75" customHeight="1">
      <c r="A150" s="94"/>
      <c r="B150" s="94"/>
      <c r="C150" s="94"/>
      <c r="D150" s="81"/>
      <c r="E150" s="94"/>
      <c r="F150" s="94"/>
      <c r="H150" s="81"/>
      <c r="I150" s="81"/>
    </row>
    <row r="151" ht="15.75" customHeight="1">
      <c r="A151" s="94"/>
      <c r="B151" s="94"/>
      <c r="C151" s="94"/>
      <c r="D151" s="81"/>
      <c r="E151" s="94"/>
      <c r="F151" s="94"/>
      <c r="H151" s="81"/>
      <c r="I151" s="81"/>
    </row>
    <row r="152" ht="15.75" customHeight="1">
      <c r="A152" s="94"/>
      <c r="B152" s="94"/>
      <c r="C152" s="94"/>
      <c r="D152" s="81"/>
      <c r="E152" s="94"/>
      <c r="F152" s="94"/>
      <c r="H152" s="81"/>
      <c r="I152" s="81"/>
    </row>
    <row r="153" ht="15.75" customHeight="1">
      <c r="A153" s="94"/>
      <c r="B153" s="94"/>
      <c r="C153" s="94"/>
      <c r="D153" s="81"/>
      <c r="E153" s="94"/>
      <c r="F153" s="94"/>
      <c r="H153" s="81"/>
      <c r="I153" s="81"/>
    </row>
    <row r="154" ht="15.75" customHeight="1">
      <c r="A154" s="94"/>
      <c r="B154" s="94"/>
      <c r="C154" s="94"/>
      <c r="D154" s="81"/>
      <c r="E154" s="94"/>
      <c r="F154" s="94"/>
      <c r="H154" s="81"/>
      <c r="I154" s="81"/>
    </row>
    <row r="155" ht="15.75" customHeight="1">
      <c r="A155" s="94"/>
      <c r="B155" s="94"/>
      <c r="C155" s="94"/>
      <c r="D155" s="81"/>
      <c r="E155" s="94"/>
      <c r="F155" s="94"/>
      <c r="H155" s="81"/>
      <c r="I155" s="81"/>
    </row>
    <row r="156" ht="15.75" customHeight="1">
      <c r="A156" s="94"/>
      <c r="B156" s="94"/>
      <c r="C156" s="94"/>
      <c r="D156" s="81"/>
      <c r="E156" s="94"/>
      <c r="F156" s="94"/>
      <c r="H156" s="81"/>
      <c r="I156" s="81"/>
    </row>
    <row r="157" ht="15.75" customHeight="1">
      <c r="A157" s="94"/>
      <c r="B157" s="94"/>
      <c r="C157" s="94"/>
      <c r="D157" s="81"/>
      <c r="E157" s="94"/>
      <c r="F157" s="94"/>
      <c r="H157" s="81"/>
      <c r="I157" s="81"/>
    </row>
    <row r="158" ht="15.75" customHeight="1">
      <c r="A158" s="94"/>
      <c r="B158" s="94"/>
      <c r="C158" s="94"/>
      <c r="D158" s="81"/>
      <c r="E158" s="94"/>
      <c r="F158" s="94"/>
      <c r="H158" s="81"/>
      <c r="I158" s="81"/>
    </row>
    <row r="159" ht="15.75" customHeight="1">
      <c r="A159" s="94"/>
      <c r="B159" s="94"/>
      <c r="C159" s="94"/>
      <c r="D159" s="81"/>
      <c r="E159" s="94"/>
      <c r="F159" s="94"/>
      <c r="H159" s="81"/>
      <c r="I159" s="81"/>
    </row>
    <row r="160" ht="15.75" customHeight="1">
      <c r="A160" s="94"/>
      <c r="B160" s="94"/>
      <c r="C160" s="94"/>
      <c r="D160" s="81"/>
      <c r="E160" s="94"/>
      <c r="F160" s="94"/>
      <c r="H160" s="81"/>
      <c r="I160" s="81"/>
    </row>
    <row r="161" ht="15.75" customHeight="1">
      <c r="A161" s="94"/>
      <c r="B161" s="94"/>
      <c r="C161" s="94"/>
      <c r="D161" s="81"/>
      <c r="E161" s="94"/>
      <c r="F161" s="94"/>
      <c r="H161" s="81"/>
      <c r="I161" s="81"/>
    </row>
    <row r="162" ht="15.75" customHeight="1">
      <c r="A162" s="94"/>
      <c r="B162" s="94"/>
      <c r="C162" s="94"/>
      <c r="D162" s="81"/>
      <c r="E162" s="94"/>
      <c r="F162" s="94"/>
      <c r="H162" s="81"/>
      <c r="I162" s="81"/>
    </row>
    <row r="163" ht="15.75" customHeight="1">
      <c r="A163" s="94"/>
      <c r="B163" s="94"/>
      <c r="C163" s="94"/>
      <c r="D163" s="81"/>
      <c r="E163" s="94"/>
      <c r="F163" s="94"/>
      <c r="H163" s="81"/>
      <c r="I163" s="81"/>
    </row>
    <row r="164" ht="15.75" customHeight="1">
      <c r="A164" s="94"/>
      <c r="B164" s="94"/>
      <c r="C164" s="94"/>
      <c r="D164" s="81"/>
      <c r="E164" s="94"/>
      <c r="F164" s="94"/>
      <c r="H164" s="81"/>
      <c r="I164" s="81"/>
    </row>
    <row r="165" ht="15.75" customHeight="1">
      <c r="A165" s="94"/>
      <c r="B165" s="94"/>
      <c r="C165" s="94"/>
      <c r="D165" s="81"/>
      <c r="E165" s="94"/>
      <c r="F165" s="94"/>
      <c r="H165" s="81"/>
      <c r="I165" s="81"/>
    </row>
    <row r="166" ht="15.75" customHeight="1">
      <c r="A166" s="94"/>
      <c r="B166" s="94"/>
      <c r="C166" s="94"/>
      <c r="D166" s="81"/>
      <c r="E166" s="94"/>
      <c r="F166" s="94"/>
      <c r="H166" s="81"/>
      <c r="I166" s="81"/>
    </row>
    <row r="167" ht="15.75" customHeight="1">
      <c r="A167" s="94"/>
      <c r="B167" s="94"/>
      <c r="C167" s="94"/>
      <c r="D167" s="81"/>
      <c r="E167" s="94"/>
      <c r="F167" s="94"/>
      <c r="H167" s="81"/>
      <c r="I167" s="81"/>
    </row>
    <row r="168" ht="15.75" customHeight="1">
      <c r="A168" s="94"/>
      <c r="B168" s="94"/>
      <c r="C168" s="94"/>
      <c r="D168" s="81"/>
      <c r="E168" s="94"/>
      <c r="F168" s="94"/>
      <c r="H168" s="81"/>
      <c r="I168" s="81"/>
    </row>
    <row r="169" ht="15.75" customHeight="1">
      <c r="A169" s="94"/>
      <c r="B169" s="94"/>
      <c r="C169" s="94"/>
      <c r="D169" s="81"/>
      <c r="E169" s="94"/>
      <c r="F169" s="94"/>
      <c r="H169" s="81"/>
      <c r="I169" s="81"/>
    </row>
    <row r="170" ht="15.75" customHeight="1">
      <c r="A170" s="94"/>
      <c r="B170" s="94"/>
      <c r="C170" s="94"/>
      <c r="D170" s="81"/>
      <c r="E170" s="94"/>
      <c r="F170" s="94"/>
      <c r="H170" s="81"/>
      <c r="I170" s="81"/>
    </row>
    <row r="171" ht="15.75" customHeight="1">
      <c r="A171" s="94"/>
      <c r="B171" s="94"/>
      <c r="C171" s="94"/>
      <c r="D171" s="81"/>
      <c r="E171" s="94"/>
      <c r="F171" s="94"/>
      <c r="H171" s="81"/>
      <c r="I171" s="81"/>
    </row>
    <row r="172" ht="15.75" customHeight="1">
      <c r="A172" s="94"/>
      <c r="B172" s="94"/>
      <c r="C172" s="94"/>
      <c r="D172" s="81"/>
      <c r="E172" s="94"/>
      <c r="F172" s="94"/>
      <c r="H172" s="81"/>
      <c r="I172" s="81"/>
    </row>
    <row r="173" ht="15.75" customHeight="1">
      <c r="A173" s="94"/>
      <c r="B173" s="94"/>
      <c r="C173" s="94"/>
      <c r="D173" s="81"/>
      <c r="E173" s="94"/>
      <c r="F173" s="94"/>
      <c r="H173" s="81"/>
      <c r="I173" s="81"/>
    </row>
    <row r="174" ht="15.75" customHeight="1">
      <c r="A174" s="94"/>
      <c r="B174" s="94"/>
      <c r="C174" s="94"/>
      <c r="D174" s="81"/>
      <c r="E174" s="94"/>
      <c r="F174" s="94"/>
      <c r="H174" s="81"/>
      <c r="I174" s="81"/>
    </row>
    <row r="175" ht="15.75" customHeight="1">
      <c r="A175" s="94"/>
      <c r="B175" s="94"/>
      <c r="C175" s="94"/>
      <c r="D175" s="81"/>
      <c r="E175" s="94"/>
      <c r="F175" s="94"/>
      <c r="H175" s="81"/>
      <c r="I175" s="81"/>
    </row>
    <row r="176" ht="15.75" customHeight="1">
      <c r="A176" s="94"/>
      <c r="B176" s="94"/>
      <c r="C176" s="94"/>
      <c r="D176" s="81"/>
      <c r="E176" s="94"/>
      <c r="F176" s="94"/>
      <c r="H176" s="81"/>
      <c r="I176" s="81"/>
    </row>
    <row r="177" ht="15.75" customHeight="1">
      <c r="A177" s="94"/>
      <c r="B177" s="94"/>
      <c r="C177" s="94"/>
      <c r="D177" s="81"/>
      <c r="E177" s="94"/>
      <c r="F177" s="94"/>
      <c r="H177" s="81"/>
      <c r="I177" s="81"/>
    </row>
    <row r="178" ht="15.75" customHeight="1">
      <c r="A178" s="94"/>
      <c r="B178" s="94"/>
      <c r="C178" s="94"/>
      <c r="D178" s="81"/>
      <c r="E178" s="94"/>
      <c r="F178" s="94"/>
      <c r="H178" s="81"/>
      <c r="I178" s="81"/>
    </row>
    <row r="179" ht="15.75" customHeight="1">
      <c r="A179" s="94"/>
      <c r="B179" s="94"/>
      <c r="C179" s="94"/>
      <c r="D179" s="81"/>
      <c r="E179" s="94"/>
      <c r="F179" s="94"/>
      <c r="H179" s="81"/>
      <c r="I179" s="81"/>
    </row>
    <row r="180" ht="15.75" customHeight="1">
      <c r="A180" s="94"/>
      <c r="B180" s="94"/>
      <c r="C180" s="94"/>
      <c r="D180" s="81"/>
      <c r="E180" s="94"/>
      <c r="F180" s="94"/>
      <c r="H180" s="81"/>
      <c r="I180" s="81"/>
    </row>
    <row r="181" ht="15.75" customHeight="1">
      <c r="A181" s="94"/>
      <c r="B181" s="94"/>
      <c r="C181" s="94"/>
      <c r="D181" s="81"/>
      <c r="E181" s="94"/>
      <c r="F181" s="94"/>
      <c r="H181" s="81"/>
      <c r="I181" s="81"/>
    </row>
    <row r="182" ht="15.75" customHeight="1">
      <c r="A182" s="94"/>
      <c r="B182" s="94"/>
      <c r="C182" s="94"/>
      <c r="D182" s="81"/>
      <c r="E182" s="94"/>
      <c r="F182" s="94"/>
      <c r="H182" s="81"/>
      <c r="I182" s="81"/>
    </row>
    <row r="183" ht="15.75" customHeight="1">
      <c r="A183" s="94"/>
      <c r="B183" s="94"/>
      <c r="C183" s="94"/>
      <c r="D183" s="81"/>
      <c r="E183" s="94"/>
      <c r="F183" s="94"/>
      <c r="H183" s="81"/>
      <c r="I183" s="81"/>
    </row>
    <row r="184" ht="15.75" customHeight="1">
      <c r="A184" s="94"/>
      <c r="B184" s="94"/>
      <c r="C184" s="94"/>
      <c r="D184" s="81"/>
      <c r="E184" s="94"/>
      <c r="F184" s="94"/>
      <c r="H184" s="81"/>
      <c r="I184" s="81"/>
    </row>
    <row r="185" ht="15.75" customHeight="1">
      <c r="A185" s="94"/>
      <c r="B185" s="94"/>
      <c r="C185" s="94"/>
      <c r="D185" s="81"/>
      <c r="E185" s="94"/>
      <c r="F185" s="94"/>
      <c r="H185" s="81"/>
      <c r="I185" s="81"/>
    </row>
    <row r="186" ht="15.75" customHeight="1">
      <c r="A186" s="94"/>
      <c r="B186" s="94"/>
      <c r="C186" s="94"/>
      <c r="D186" s="81"/>
      <c r="E186" s="94"/>
      <c r="F186" s="94"/>
      <c r="H186" s="81"/>
      <c r="I186" s="81"/>
    </row>
    <row r="187" ht="15.75" customHeight="1">
      <c r="A187" s="94"/>
      <c r="B187" s="94"/>
      <c r="C187" s="94"/>
      <c r="D187" s="81"/>
      <c r="E187" s="94"/>
      <c r="F187" s="94"/>
      <c r="H187" s="81"/>
      <c r="I187" s="81"/>
    </row>
    <row r="188" ht="15.75" customHeight="1">
      <c r="A188" s="94"/>
      <c r="B188" s="94"/>
      <c r="C188" s="94"/>
      <c r="D188" s="81"/>
      <c r="E188" s="94"/>
      <c r="F188" s="94"/>
      <c r="H188" s="81"/>
      <c r="I188" s="81"/>
    </row>
    <row r="189" ht="15.75" customHeight="1">
      <c r="A189" s="94"/>
      <c r="B189" s="94"/>
      <c r="C189" s="94"/>
      <c r="D189" s="81"/>
      <c r="E189" s="94"/>
      <c r="F189" s="94"/>
      <c r="H189" s="81"/>
      <c r="I189" s="81"/>
    </row>
    <row r="190" ht="15.75" customHeight="1">
      <c r="A190" s="94"/>
      <c r="B190" s="94"/>
      <c r="C190" s="94"/>
      <c r="D190" s="81"/>
      <c r="E190" s="94"/>
      <c r="F190" s="94"/>
      <c r="H190" s="81"/>
      <c r="I190" s="81"/>
    </row>
    <row r="191" ht="15.75" customHeight="1">
      <c r="A191" s="94"/>
      <c r="B191" s="94"/>
      <c r="C191" s="94"/>
      <c r="D191" s="81"/>
      <c r="E191" s="94"/>
      <c r="F191" s="94"/>
      <c r="H191" s="81"/>
      <c r="I191" s="81"/>
    </row>
    <row r="192" ht="15.75" customHeight="1">
      <c r="A192" s="94"/>
      <c r="B192" s="94"/>
      <c r="C192" s="94"/>
      <c r="D192" s="81"/>
      <c r="E192" s="94"/>
      <c r="F192" s="94"/>
      <c r="H192" s="81"/>
      <c r="I192" s="81"/>
    </row>
    <row r="193" ht="15.75" customHeight="1">
      <c r="A193" s="94"/>
      <c r="B193" s="94"/>
      <c r="C193" s="94"/>
      <c r="D193" s="81"/>
      <c r="E193" s="94"/>
      <c r="F193" s="94"/>
      <c r="H193" s="81"/>
      <c r="I193" s="81"/>
    </row>
    <row r="194" ht="15.75" customHeight="1">
      <c r="A194" s="94"/>
      <c r="B194" s="94"/>
      <c r="C194" s="94"/>
      <c r="D194" s="81"/>
      <c r="E194" s="94"/>
      <c r="F194" s="94"/>
      <c r="H194" s="81"/>
      <c r="I194" s="81"/>
    </row>
    <row r="195" ht="15.75" customHeight="1">
      <c r="A195" s="94"/>
      <c r="B195" s="94"/>
      <c r="C195" s="94"/>
      <c r="D195" s="81"/>
      <c r="E195" s="94"/>
      <c r="F195" s="94"/>
      <c r="H195" s="81"/>
      <c r="I195" s="81"/>
    </row>
    <row r="196" ht="15.75" customHeight="1">
      <c r="A196" s="94"/>
      <c r="B196" s="94"/>
      <c r="C196" s="94"/>
      <c r="D196" s="81"/>
      <c r="E196" s="94"/>
      <c r="F196" s="94"/>
      <c r="H196" s="81"/>
      <c r="I196" s="81"/>
    </row>
    <row r="197" ht="15.75" customHeight="1">
      <c r="A197" s="94"/>
      <c r="B197" s="94"/>
      <c r="C197" s="94"/>
      <c r="D197" s="81"/>
      <c r="E197" s="94"/>
      <c r="F197" s="94"/>
      <c r="H197" s="81"/>
      <c r="I197" s="81"/>
    </row>
    <row r="198" ht="15.75" customHeight="1">
      <c r="A198" s="94"/>
      <c r="B198" s="94"/>
      <c r="C198" s="94"/>
      <c r="D198" s="81"/>
      <c r="E198" s="94"/>
      <c r="F198" s="94"/>
      <c r="H198" s="81"/>
      <c r="I198" s="81"/>
    </row>
    <row r="199" ht="15.75" customHeight="1">
      <c r="A199" s="94"/>
      <c r="B199" s="94"/>
      <c r="C199" s="94"/>
      <c r="D199" s="81"/>
      <c r="E199" s="94"/>
      <c r="F199" s="94"/>
      <c r="H199" s="81"/>
      <c r="I199" s="81"/>
    </row>
    <row r="200" ht="15.75" customHeight="1">
      <c r="A200" s="94"/>
      <c r="B200" s="94"/>
      <c r="C200" s="94"/>
      <c r="D200" s="81"/>
      <c r="E200" s="94"/>
      <c r="F200" s="94"/>
      <c r="H200" s="81"/>
      <c r="I200" s="81"/>
    </row>
    <row r="201" ht="15.75" customHeight="1">
      <c r="A201" s="94"/>
      <c r="B201" s="94"/>
      <c r="C201" s="94"/>
      <c r="D201" s="81"/>
      <c r="E201" s="94"/>
      <c r="F201" s="94"/>
      <c r="H201" s="81"/>
      <c r="I201" s="81"/>
    </row>
    <row r="202" ht="15.75" customHeight="1">
      <c r="A202" s="94"/>
      <c r="B202" s="94"/>
      <c r="C202" s="94"/>
      <c r="D202" s="81"/>
      <c r="E202" s="94"/>
      <c r="F202" s="94"/>
      <c r="H202" s="81"/>
      <c r="I202" s="81"/>
    </row>
    <row r="203" ht="15.75" customHeight="1">
      <c r="A203" s="94"/>
      <c r="B203" s="94"/>
      <c r="C203" s="94"/>
      <c r="D203" s="81"/>
      <c r="E203" s="94"/>
      <c r="F203" s="94"/>
      <c r="H203" s="81"/>
      <c r="I203" s="81"/>
    </row>
    <row r="204" ht="15.75" customHeight="1">
      <c r="A204" s="94"/>
      <c r="B204" s="94"/>
      <c r="C204" s="94"/>
      <c r="D204" s="81"/>
      <c r="E204" s="94"/>
      <c r="F204" s="94"/>
      <c r="H204" s="81"/>
      <c r="I204" s="81"/>
    </row>
    <row r="205" ht="15.75" customHeight="1">
      <c r="A205" s="94"/>
      <c r="B205" s="94"/>
      <c r="C205" s="94"/>
      <c r="D205" s="81"/>
      <c r="E205" s="94"/>
      <c r="F205" s="94"/>
      <c r="H205" s="81"/>
      <c r="I205" s="81"/>
    </row>
    <row r="206" ht="15.75" customHeight="1">
      <c r="A206" s="94"/>
      <c r="B206" s="94"/>
      <c r="C206" s="94"/>
      <c r="D206" s="81"/>
      <c r="E206" s="94"/>
      <c r="F206" s="94"/>
      <c r="H206" s="81"/>
      <c r="I206" s="81"/>
    </row>
    <row r="207" ht="15.75" customHeight="1">
      <c r="A207" s="94"/>
      <c r="B207" s="94"/>
      <c r="C207" s="94"/>
      <c r="D207" s="81"/>
      <c r="E207" s="94"/>
      <c r="F207" s="94"/>
      <c r="H207" s="81"/>
      <c r="I207" s="81"/>
    </row>
    <row r="208" ht="15.75" customHeight="1">
      <c r="A208" s="94"/>
      <c r="B208" s="94"/>
      <c r="C208" s="94"/>
      <c r="D208" s="81"/>
      <c r="E208" s="94"/>
      <c r="F208" s="94"/>
      <c r="H208" s="81"/>
      <c r="I208" s="81"/>
    </row>
    <row r="209" ht="15.75" customHeight="1">
      <c r="A209" s="94"/>
      <c r="B209" s="94"/>
      <c r="C209" s="94"/>
      <c r="D209" s="81"/>
      <c r="E209" s="94"/>
      <c r="F209" s="94"/>
      <c r="H209" s="81"/>
      <c r="I209" s="81"/>
    </row>
    <row r="210" ht="15.75" customHeight="1">
      <c r="A210" s="94"/>
      <c r="B210" s="94"/>
      <c r="C210" s="94"/>
      <c r="D210" s="81"/>
      <c r="E210" s="94"/>
      <c r="F210" s="94"/>
      <c r="H210" s="81"/>
      <c r="I210" s="81"/>
    </row>
    <row r="211" ht="15.75" customHeight="1">
      <c r="A211" s="94"/>
      <c r="B211" s="94"/>
      <c r="C211" s="94"/>
      <c r="D211" s="81"/>
      <c r="E211" s="94"/>
      <c r="F211" s="94"/>
      <c r="H211" s="81"/>
      <c r="I211" s="81"/>
    </row>
    <row r="212" ht="15.75" customHeight="1">
      <c r="A212" s="94"/>
      <c r="B212" s="94"/>
      <c r="C212" s="94"/>
      <c r="D212" s="81"/>
      <c r="E212" s="94"/>
      <c r="F212" s="94"/>
      <c r="H212" s="81"/>
      <c r="I212" s="81"/>
    </row>
    <row r="213" ht="15.75" customHeight="1">
      <c r="A213" s="94"/>
      <c r="B213" s="94"/>
      <c r="C213" s="94"/>
      <c r="D213" s="81"/>
      <c r="E213" s="94"/>
      <c r="F213" s="94"/>
      <c r="H213" s="81"/>
      <c r="I213" s="81"/>
    </row>
    <row r="214" ht="15.75" customHeight="1">
      <c r="A214" s="94"/>
      <c r="B214" s="94"/>
      <c r="C214" s="94"/>
      <c r="D214" s="81"/>
      <c r="E214" s="94"/>
      <c r="F214" s="94"/>
      <c r="H214" s="81"/>
      <c r="I214" s="81"/>
    </row>
    <row r="215" ht="15.75" customHeight="1">
      <c r="A215" s="94"/>
      <c r="B215" s="94"/>
      <c r="C215" s="94"/>
      <c r="D215" s="81"/>
      <c r="E215" s="94"/>
      <c r="F215" s="94"/>
      <c r="H215" s="81"/>
      <c r="I215" s="81"/>
    </row>
    <row r="216" ht="15.75" customHeight="1">
      <c r="A216" s="94"/>
      <c r="B216" s="94"/>
      <c r="C216" s="94"/>
      <c r="D216" s="81"/>
      <c r="E216" s="94"/>
      <c r="F216" s="94"/>
      <c r="H216" s="81"/>
      <c r="I216" s="81"/>
    </row>
    <row r="217" ht="15.75" customHeight="1">
      <c r="A217" s="94"/>
      <c r="B217" s="94"/>
      <c r="C217" s="94"/>
      <c r="D217" s="81"/>
      <c r="E217" s="94"/>
      <c r="F217" s="94"/>
      <c r="H217" s="81"/>
      <c r="I217" s="81"/>
    </row>
    <row r="218" ht="15.75" customHeight="1">
      <c r="A218" s="94"/>
      <c r="B218" s="94"/>
      <c r="C218" s="94"/>
      <c r="D218" s="81"/>
      <c r="E218" s="94"/>
      <c r="F218" s="94"/>
      <c r="H218" s="81"/>
      <c r="I218" s="81"/>
    </row>
    <row r="219" ht="15.75" customHeight="1">
      <c r="A219" s="94"/>
      <c r="B219" s="94"/>
      <c r="C219" s="94"/>
      <c r="D219" s="81"/>
      <c r="E219" s="94"/>
      <c r="F219" s="94"/>
      <c r="H219" s="81"/>
      <c r="I219" s="81"/>
    </row>
    <row r="220" ht="15.75" customHeight="1">
      <c r="A220" s="94"/>
      <c r="B220" s="94"/>
      <c r="C220" s="94"/>
      <c r="D220" s="81"/>
      <c r="E220" s="94"/>
      <c r="F220" s="94"/>
      <c r="H220" s="81"/>
      <c r="I220" s="81"/>
    </row>
    <row r="221" ht="15.75" customHeight="1">
      <c r="A221" s="94"/>
      <c r="B221" s="94"/>
      <c r="C221" s="94"/>
      <c r="D221" s="81"/>
      <c r="E221" s="94"/>
      <c r="F221" s="94"/>
      <c r="H221" s="81"/>
      <c r="I221" s="81"/>
    </row>
    <row r="222" ht="15.75" customHeight="1">
      <c r="A222" s="94"/>
      <c r="B222" s="94"/>
      <c r="C222" s="94"/>
      <c r="D222" s="81"/>
      <c r="E222" s="94"/>
      <c r="F222" s="94"/>
      <c r="H222" s="81"/>
      <c r="I222" s="81"/>
    </row>
    <row r="223" ht="15.75" customHeight="1">
      <c r="A223" s="94"/>
      <c r="B223" s="94"/>
      <c r="C223" s="94"/>
      <c r="D223" s="81"/>
      <c r="E223" s="94"/>
      <c r="F223" s="94"/>
      <c r="H223" s="81"/>
      <c r="I223" s="81"/>
    </row>
    <row r="224" ht="15.75" customHeight="1">
      <c r="A224" s="94"/>
      <c r="B224" s="94"/>
      <c r="C224" s="94"/>
      <c r="D224" s="81"/>
      <c r="E224" s="94"/>
      <c r="F224" s="94"/>
      <c r="H224" s="81"/>
      <c r="I224" s="81"/>
    </row>
    <row r="225" ht="15.75" customHeight="1">
      <c r="A225" s="94"/>
      <c r="B225" s="94"/>
      <c r="C225" s="94"/>
      <c r="D225" s="81"/>
      <c r="E225" s="94"/>
      <c r="F225" s="94"/>
      <c r="H225" s="81"/>
      <c r="I225" s="81"/>
    </row>
    <row r="226" ht="15.75" customHeight="1">
      <c r="A226" s="94"/>
      <c r="B226" s="94"/>
      <c r="C226" s="94"/>
      <c r="D226" s="81"/>
      <c r="E226" s="94"/>
      <c r="F226" s="94"/>
      <c r="H226" s="81"/>
      <c r="I226" s="81"/>
    </row>
    <row r="227" ht="15.75" customHeight="1">
      <c r="A227" s="94"/>
      <c r="B227" s="94"/>
      <c r="C227" s="94"/>
      <c r="D227" s="81"/>
      <c r="E227" s="94"/>
      <c r="F227" s="94"/>
      <c r="H227" s="81"/>
      <c r="I227" s="81"/>
    </row>
    <row r="228" ht="15.75" customHeight="1">
      <c r="A228" s="94"/>
      <c r="B228" s="94"/>
      <c r="C228" s="94"/>
      <c r="D228" s="81"/>
      <c r="E228" s="94"/>
      <c r="F228" s="94"/>
      <c r="H228" s="81"/>
      <c r="I228" s="81"/>
    </row>
    <row r="229" ht="15.75" customHeight="1">
      <c r="A229" s="94"/>
      <c r="B229" s="94"/>
      <c r="C229" s="94"/>
      <c r="D229" s="81"/>
      <c r="E229" s="94"/>
      <c r="F229" s="94"/>
      <c r="H229" s="81"/>
      <c r="I229" s="81"/>
    </row>
    <row r="230" ht="15.75" customHeight="1">
      <c r="A230" s="94"/>
      <c r="B230" s="94"/>
      <c r="C230" s="94"/>
      <c r="D230" s="81"/>
      <c r="E230" s="94"/>
      <c r="F230" s="94"/>
      <c r="H230" s="81"/>
      <c r="I230" s="81"/>
    </row>
    <row r="231" ht="15.75" customHeight="1">
      <c r="A231" s="94"/>
      <c r="B231" s="94"/>
      <c r="C231" s="94"/>
      <c r="D231" s="81"/>
      <c r="E231" s="94"/>
      <c r="F231" s="94"/>
      <c r="H231" s="81"/>
      <c r="I231" s="81"/>
    </row>
    <row r="232" ht="15.75" customHeight="1">
      <c r="A232" s="94"/>
      <c r="B232" s="94"/>
      <c r="C232" s="94"/>
      <c r="D232" s="81"/>
      <c r="E232" s="94"/>
      <c r="F232" s="94"/>
      <c r="H232" s="81"/>
      <c r="I232" s="81"/>
    </row>
    <row r="233" ht="15.75" customHeight="1">
      <c r="A233" s="94"/>
      <c r="B233" s="94"/>
      <c r="C233" s="94"/>
      <c r="D233" s="81"/>
      <c r="E233" s="94"/>
      <c r="F233" s="94"/>
      <c r="H233" s="81"/>
      <c r="I233" s="81"/>
    </row>
    <row r="234" ht="15.75" customHeight="1">
      <c r="A234" s="94"/>
      <c r="B234" s="94"/>
      <c r="C234" s="94"/>
      <c r="D234" s="81"/>
      <c r="E234" s="94"/>
      <c r="F234" s="94"/>
      <c r="H234" s="81"/>
      <c r="I234" s="81"/>
    </row>
    <row r="235" ht="15.75" customHeight="1">
      <c r="A235" s="94"/>
      <c r="B235" s="94"/>
      <c r="C235" s="94"/>
      <c r="D235" s="81"/>
      <c r="E235" s="94"/>
      <c r="F235" s="94"/>
      <c r="H235" s="81"/>
      <c r="I235" s="81"/>
    </row>
    <row r="236" ht="15.75" customHeight="1">
      <c r="A236" s="94"/>
      <c r="B236" s="94"/>
      <c r="C236" s="94"/>
      <c r="D236" s="81"/>
      <c r="E236" s="94"/>
      <c r="F236" s="94"/>
      <c r="H236" s="81"/>
      <c r="I236" s="81"/>
    </row>
    <row r="237" ht="15.75" customHeight="1">
      <c r="A237" s="94"/>
      <c r="B237" s="94"/>
      <c r="C237" s="94"/>
      <c r="D237" s="81"/>
      <c r="E237" s="94"/>
      <c r="F237" s="94"/>
      <c r="H237" s="81"/>
      <c r="I237" s="81"/>
    </row>
    <row r="238" ht="15.75" customHeight="1">
      <c r="A238" s="94"/>
      <c r="B238" s="94"/>
      <c r="C238" s="94"/>
      <c r="D238" s="81"/>
      <c r="E238" s="94"/>
      <c r="F238" s="94"/>
      <c r="H238" s="81"/>
      <c r="I238" s="81"/>
    </row>
    <row r="239" ht="15.75" customHeight="1">
      <c r="A239" s="94"/>
      <c r="B239" s="94"/>
      <c r="C239" s="94"/>
      <c r="D239" s="81"/>
      <c r="E239" s="94"/>
      <c r="F239" s="94"/>
      <c r="H239" s="81"/>
      <c r="I239" s="81"/>
    </row>
    <row r="240" ht="15.75" customHeight="1">
      <c r="A240" s="94"/>
      <c r="B240" s="94"/>
      <c r="C240" s="94"/>
      <c r="D240" s="81"/>
      <c r="E240" s="94"/>
      <c r="F240" s="94"/>
      <c r="H240" s="81"/>
      <c r="I240" s="81"/>
    </row>
    <row r="241" ht="15.75" customHeight="1">
      <c r="A241" s="94"/>
      <c r="B241" s="94"/>
      <c r="C241" s="94"/>
      <c r="D241" s="81"/>
      <c r="E241" s="94"/>
      <c r="F241" s="94"/>
      <c r="H241" s="81"/>
      <c r="I241" s="81"/>
    </row>
    <row r="242" ht="15.75" customHeight="1">
      <c r="A242" s="94"/>
      <c r="B242" s="94"/>
      <c r="C242" s="94"/>
      <c r="D242" s="81"/>
      <c r="E242" s="94"/>
      <c r="F242" s="94"/>
      <c r="H242" s="81"/>
      <c r="I242" s="81"/>
    </row>
    <row r="243" ht="15.75" customHeight="1">
      <c r="A243" s="94"/>
      <c r="B243" s="94"/>
      <c r="C243" s="94"/>
      <c r="D243" s="81"/>
      <c r="E243" s="94"/>
      <c r="F243" s="94"/>
      <c r="H243" s="81"/>
      <c r="I243" s="81"/>
    </row>
    <row r="244" ht="15.75" customHeight="1">
      <c r="A244" s="94"/>
      <c r="B244" s="94"/>
      <c r="C244" s="94"/>
      <c r="D244" s="81"/>
      <c r="E244" s="94"/>
      <c r="F244" s="94"/>
      <c r="H244" s="81"/>
      <c r="I244" s="81"/>
    </row>
    <row r="245" ht="15.75" customHeight="1">
      <c r="A245" s="94"/>
      <c r="B245" s="94"/>
      <c r="C245" s="94"/>
      <c r="D245" s="81"/>
      <c r="E245" s="94"/>
      <c r="F245" s="94"/>
      <c r="H245" s="81"/>
      <c r="I245" s="81"/>
    </row>
    <row r="246" ht="15.75" customHeight="1">
      <c r="A246" s="94"/>
      <c r="B246" s="94"/>
      <c r="C246" s="94"/>
      <c r="D246" s="81"/>
      <c r="E246" s="94"/>
      <c r="F246" s="94"/>
      <c r="H246" s="81"/>
      <c r="I246" s="81"/>
    </row>
    <row r="247" ht="15.75" customHeight="1">
      <c r="A247" s="94"/>
      <c r="B247" s="94"/>
      <c r="C247" s="94"/>
      <c r="D247" s="81"/>
      <c r="E247" s="94"/>
      <c r="F247" s="94"/>
      <c r="H247" s="81"/>
      <c r="I247" s="81"/>
    </row>
    <row r="248" ht="15.75" customHeight="1">
      <c r="A248" s="94"/>
      <c r="B248" s="94"/>
      <c r="C248" s="94"/>
      <c r="D248" s="81"/>
      <c r="E248" s="94"/>
      <c r="F248" s="94"/>
      <c r="H248" s="81"/>
      <c r="I248" s="81"/>
    </row>
    <row r="249" ht="15.75" customHeight="1">
      <c r="A249" s="94"/>
      <c r="B249" s="94"/>
      <c r="C249" s="94"/>
      <c r="D249" s="81"/>
      <c r="E249" s="94"/>
      <c r="F249" s="94"/>
      <c r="H249" s="81"/>
      <c r="I249" s="81"/>
    </row>
    <row r="250" ht="15.75" customHeight="1">
      <c r="A250" s="94"/>
      <c r="B250" s="94"/>
      <c r="C250" s="94"/>
      <c r="D250" s="81"/>
      <c r="E250" s="94"/>
      <c r="F250" s="94"/>
      <c r="H250" s="81"/>
      <c r="I250" s="81"/>
    </row>
    <row r="251" ht="15.75" customHeight="1">
      <c r="A251" s="94"/>
      <c r="B251" s="94"/>
      <c r="C251" s="94"/>
      <c r="D251" s="81"/>
      <c r="E251" s="94"/>
      <c r="F251" s="94"/>
      <c r="H251" s="81"/>
      <c r="I251" s="81"/>
    </row>
    <row r="252" ht="15.75" customHeight="1">
      <c r="A252" s="94"/>
      <c r="B252" s="94"/>
      <c r="C252" s="94"/>
      <c r="D252" s="81"/>
      <c r="E252" s="94"/>
      <c r="F252" s="94"/>
      <c r="H252" s="81"/>
      <c r="I252" s="81"/>
    </row>
    <row r="253" ht="15.75" customHeight="1">
      <c r="A253" s="94"/>
      <c r="B253" s="94"/>
      <c r="C253" s="94"/>
      <c r="D253" s="81"/>
      <c r="E253" s="94"/>
      <c r="F253" s="94"/>
      <c r="H253" s="81"/>
      <c r="I253" s="81"/>
    </row>
    <row r="254" ht="15.75" customHeight="1">
      <c r="A254" s="94"/>
      <c r="B254" s="94"/>
      <c r="C254" s="94"/>
      <c r="D254" s="81"/>
      <c r="E254" s="94"/>
      <c r="F254" s="94"/>
      <c r="H254" s="81"/>
      <c r="I254" s="81"/>
    </row>
    <row r="255" ht="15.75" customHeight="1">
      <c r="A255" s="94"/>
      <c r="B255" s="94"/>
      <c r="C255" s="94"/>
      <c r="D255" s="81"/>
      <c r="E255" s="94"/>
      <c r="F255" s="94"/>
      <c r="H255" s="81"/>
      <c r="I255" s="81"/>
    </row>
    <row r="256" ht="15.75" customHeight="1">
      <c r="A256" s="94"/>
      <c r="B256" s="94"/>
      <c r="C256" s="94"/>
      <c r="D256" s="81"/>
      <c r="E256" s="94"/>
      <c r="F256" s="94"/>
      <c r="H256" s="81"/>
      <c r="I256" s="81"/>
    </row>
    <row r="257" ht="15.75" customHeight="1">
      <c r="A257" s="94"/>
      <c r="B257" s="94"/>
      <c r="C257" s="94"/>
      <c r="D257" s="81"/>
      <c r="E257" s="94"/>
      <c r="F257" s="94"/>
      <c r="H257" s="81"/>
      <c r="I257" s="81"/>
    </row>
    <row r="258" ht="15.75" customHeight="1">
      <c r="A258" s="94"/>
      <c r="B258" s="94"/>
      <c r="C258" s="94"/>
      <c r="D258" s="81"/>
      <c r="E258" s="94"/>
      <c r="F258" s="94"/>
      <c r="H258" s="81"/>
      <c r="I258" s="81"/>
    </row>
    <row r="259" ht="15.75" customHeight="1">
      <c r="A259" s="94"/>
      <c r="B259" s="94"/>
      <c r="C259" s="94"/>
      <c r="D259" s="81"/>
      <c r="E259" s="94"/>
      <c r="F259" s="94"/>
      <c r="H259" s="81"/>
      <c r="I259" s="81"/>
    </row>
    <row r="260" ht="15.75" customHeight="1">
      <c r="A260" s="94"/>
      <c r="B260" s="94"/>
      <c r="C260" s="94"/>
      <c r="D260" s="81"/>
      <c r="E260" s="94"/>
      <c r="F260" s="94"/>
      <c r="H260" s="81"/>
      <c r="I260" s="81"/>
    </row>
    <row r="261" ht="15.75" customHeight="1">
      <c r="A261" s="94"/>
      <c r="B261" s="94"/>
      <c r="C261" s="94"/>
      <c r="D261" s="81"/>
      <c r="E261" s="94"/>
      <c r="F261" s="94"/>
      <c r="H261" s="81"/>
      <c r="I261" s="81"/>
    </row>
    <row r="262" ht="15.75" customHeight="1">
      <c r="A262" s="94"/>
      <c r="B262" s="94"/>
      <c r="C262" s="94"/>
      <c r="D262" s="81"/>
      <c r="E262" s="94"/>
      <c r="F262" s="94"/>
      <c r="H262" s="81"/>
      <c r="I262" s="81"/>
    </row>
    <row r="263" ht="15.75" customHeight="1">
      <c r="A263" s="94"/>
      <c r="B263" s="94"/>
      <c r="C263" s="94"/>
      <c r="D263" s="81"/>
      <c r="E263" s="94"/>
      <c r="F263" s="94"/>
      <c r="H263" s="81"/>
      <c r="I263" s="81"/>
    </row>
    <row r="264" ht="15.75" customHeight="1">
      <c r="A264" s="94"/>
      <c r="B264" s="94"/>
      <c r="C264" s="94"/>
      <c r="D264" s="81"/>
      <c r="E264" s="94"/>
      <c r="F264" s="94"/>
      <c r="H264" s="81"/>
      <c r="I264" s="81"/>
    </row>
    <row r="265" ht="15.75" customHeight="1">
      <c r="A265" s="94"/>
      <c r="B265" s="94"/>
      <c r="C265" s="94"/>
      <c r="D265" s="81"/>
      <c r="E265" s="94"/>
      <c r="F265" s="94"/>
      <c r="H265" s="81"/>
      <c r="I265" s="81"/>
    </row>
    <row r="266" ht="15.75" customHeight="1">
      <c r="A266" s="94"/>
      <c r="B266" s="94"/>
      <c r="C266" s="94"/>
      <c r="D266" s="81"/>
      <c r="E266" s="94"/>
      <c r="F266" s="94"/>
      <c r="H266" s="81"/>
      <c r="I266" s="81"/>
    </row>
    <row r="267" ht="15.75" customHeight="1">
      <c r="A267" s="94"/>
      <c r="B267" s="94"/>
      <c r="C267" s="94"/>
      <c r="D267" s="81"/>
      <c r="E267" s="94"/>
      <c r="F267" s="94"/>
      <c r="H267" s="81"/>
      <c r="I267" s="81"/>
    </row>
    <row r="268" ht="15.75" customHeight="1">
      <c r="A268" s="94"/>
      <c r="B268" s="94"/>
      <c r="C268" s="94"/>
      <c r="D268" s="81"/>
      <c r="E268" s="94"/>
      <c r="F268" s="94"/>
      <c r="H268" s="81"/>
      <c r="I268" s="81"/>
    </row>
    <row r="269" ht="15.75" customHeight="1">
      <c r="A269" s="94"/>
      <c r="B269" s="94"/>
      <c r="C269" s="94"/>
      <c r="D269" s="81"/>
      <c r="E269" s="94"/>
      <c r="F269" s="94"/>
      <c r="H269" s="81"/>
      <c r="I269" s="81"/>
    </row>
    <row r="270" ht="15.75" customHeight="1">
      <c r="A270" s="94"/>
      <c r="B270" s="94"/>
      <c r="C270" s="94"/>
      <c r="D270" s="81"/>
      <c r="E270" s="94"/>
      <c r="F270" s="94"/>
      <c r="H270" s="81"/>
      <c r="I270" s="81"/>
    </row>
    <row r="271" ht="15.75" customHeight="1">
      <c r="A271" s="94"/>
      <c r="B271" s="94"/>
      <c r="C271" s="94"/>
      <c r="D271" s="81"/>
      <c r="E271" s="94"/>
      <c r="F271" s="94"/>
      <c r="H271" s="81"/>
      <c r="I271" s="81"/>
    </row>
    <row r="272" ht="15.75" customHeight="1">
      <c r="A272" s="94"/>
      <c r="B272" s="94"/>
      <c r="C272" s="94"/>
      <c r="D272" s="81"/>
      <c r="E272" s="94"/>
      <c r="F272" s="94"/>
      <c r="H272" s="81"/>
      <c r="I272" s="81"/>
    </row>
    <row r="273" ht="15.75" customHeight="1">
      <c r="A273" s="94"/>
      <c r="B273" s="94"/>
      <c r="C273" s="94"/>
      <c r="D273" s="81"/>
      <c r="E273" s="94"/>
      <c r="F273" s="94"/>
      <c r="H273" s="81"/>
      <c r="I273" s="81"/>
    </row>
    <row r="274" ht="15.75" customHeight="1">
      <c r="A274" s="94"/>
      <c r="B274" s="94"/>
      <c r="C274" s="94"/>
      <c r="D274" s="81"/>
      <c r="E274" s="94"/>
      <c r="F274" s="94"/>
      <c r="H274" s="81"/>
      <c r="I274" s="81"/>
    </row>
    <row r="275" ht="15.75" customHeight="1">
      <c r="A275" s="94"/>
      <c r="B275" s="94"/>
      <c r="C275" s="94"/>
      <c r="D275" s="81"/>
      <c r="E275" s="94"/>
      <c r="F275" s="94"/>
      <c r="H275" s="81"/>
      <c r="I275" s="81"/>
    </row>
    <row r="276" ht="15.75" customHeight="1">
      <c r="A276" s="94"/>
      <c r="B276" s="94"/>
      <c r="C276" s="94"/>
      <c r="D276" s="81"/>
      <c r="E276" s="94"/>
      <c r="F276" s="94"/>
      <c r="H276" s="81"/>
      <c r="I276" s="81"/>
    </row>
    <row r="277" ht="15.75" customHeight="1">
      <c r="A277" s="94"/>
      <c r="B277" s="94"/>
      <c r="C277" s="94"/>
      <c r="D277" s="81"/>
      <c r="E277" s="94"/>
      <c r="F277" s="94"/>
      <c r="H277" s="81"/>
      <c r="I277" s="81"/>
    </row>
    <row r="278" ht="15.75" customHeight="1">
      <c r="A278" s="94"/>
      <c r="B278" s="94"/>
      <c r="C278" s="94"/>
      <c r="D278" s="81"/>
      <c r="E278" s="94"/>
      <c r="F278" s="94"/>
      <c r="H278" s="81"/>
      <c r="I278" s="81"/>
    </row>
    <row r="279" ht="15.75" customHeight="1">
      <c r="A279" s="94"/>
      <c r="B279" s="94"/>
      <c r="C279" s="94"/>
      <c r="D279" s="81"/>
      <c r="E279" s="94"/>
      <c r="F279" s="94"/>
      <c r="H279" s="81"/>
      <c r="I279" s="81"/>
    </row>
    <row r="280" ht="15.75" customHeight="1">
      <c r="A280" s="94"/>
      <c r="B280" s="94"/>
      <c r="C280" s="94"/>
      <c r="D280" s="81"/>
      <c r="E280" s="94"/>
      <c r="F280" s="94"/>
      <c r="H280" s="81"/>
      <c r="I280" s="81"/>
    </row>
    <row r="281" ht="15.75" customHeight="1">
      <c r="A281" s="94"/>
      <c r="B281" s="94"/>
      <c r="C281" s="94"/>
      <c r="D281" s="81"/>
      <c r="E281" s="94"/>
      <c r="F281" s="94"/>
      <c r="H281" s="81"/>
      <c r="I281" s="81"/>
    </row>
    <row r="282" ht="15.75" customHeight="1">
      <c r="A282" s="94"/>
      <c r="B282" s="94"/>
      <c r="C282" s="94"/>
      <c r="D282" s="81"/>
      <c r="E282" s="94"/>
      <c r="F282" s="94"/>
      <c r="H282" s="81"/>
      <c r="I282" s="81"/>
    </row>
    <row r="283" ht="15.75" customHeight="1">
      <c r="A283" s="94"/>
      <c r="B283" s="94"/>
      <c r="C283" s="94"/>
      <c r="D283" s="81"/>
      <c r="E283" s="94"/>
      <c r="F283" s="94"/>
      <c r="H283" s="81"/>
      <c r="I283" s="81"/>
    </row>
    <row r="284" ht="15.75" customHeight="1">
      <c r="A284" s="94"/>
      <c r="B284" s="94"/>
      <c r="C284" s="94"/>
      <c r="D284" s="81"/>
      <c r="E284" s="94"/>
      <c r="F284" s="94"/>
      <c r="H284" s="81"/>
      <c r="I284" s="81"/>
    </row>
    <row r="285" ht="15.75" customHeight="1">
      <c r="A285" s="94"/>
      <c r="B285" s="94"/>
      <c r="C285" s="94"/>
      <c r="D285" s="81"/>
      <c r="E285" s="94"/>
      <c r="F285" s="94"/>
      <c r="H285" s="81"/>
      <c r="I285" s="81"/>
    </row>
    <row r="286" ht="15.75" customHeight="1">
      <c r="A286" s="94"/>
      <c r="B286" s="94"/>
      <c r="C286" s="94"/>
      <c r="D286" s="81"/>
      <c r="E286" s="94"/>
      <c r="F286" s="94"/>
      <c r="H286" s="81"/>
      <c r="I286" s="81"/>
    </row>
    <row r="287" ht="15.75" customHeight="1">
      <c r="A287" s="94"/>
      <c r="B287" s="94"/>
      <c r="C287" s="94"/>
      <c r="D287" s="81"/>
      <c r="E287" s="94"/>
      <c r="F287" s="94"/>
      <c r="H287" s="81"/>
      <c r="I287" s="81"/>
    </row>
    <row r="288" ht="15.75" customHeight="1">
      <c r="A288" s="94"/>
      <c r="B288" s="94"/>
      <c r="C288" s="94"/>
      <c r="D288" s="81"/>
      <c r="E288" s="94"/>
      <c r="F288" s="94"/>
      <c r="H288" s="81"/>
      <c r="I288" s="81"/>
    </row>
    <row r="289" ht="15.75" customHeight="1">
      <c r="A289" s="94"/>
      <c r="B289" s="94"/>
      <c r="C289" s="94"/>
      <c r="D289" s="81"/>
      <c r="E289" s="94"/>
      <c r="F289" s="94"/>
      <c r="H289" s="81"/>
      <c r="I289" s="81"/>
    </row>
    <row r="290" ht="15.75" customHeight="1">
      <c r="A290" s="94"/>
      <c r="B290" s="94"/>
      <c r="C290" s="94"/>
      <c r="D290" s="81"/>
      <c r="E290" s="94"/>
      <c r="F290" s="94"/>
      <c r="H290" s="81"/>
      <c r="I290" s="81"/>
    </row>
    <row r="291" ht="15.75" customHeight="1">
      <c r="A291" s="94"/>
      <c r="B291" s="94"/>
      <c r="C291" s="94"/>
      <c r="D291" s="81"/>
      <c r="E291" s="94"/>
      <c r="F291" s="94"/>
      <c r="H291" s="81"/>
      <c r="I291" s="81"/>
    </row>
    <row r="292" ht="15.75" customHeight="1">
      <c r="A292" s="94"/>
      <c r="B292" s="94"/>
      <c r="C292" s="94"/>
      <c r="D292" s="81"/>
      <c r="E292" s="94"/>
      <c r="F292" s="94"/>
      <c r="H292" s="81"/>
      <c r="I292" s="81"/>
    </row>
    <row r="293" ht="15.75" customHeight="1">
      <c r="A293" s="94"/>
      <c r="B293" s="94"/>
      <c r="C293" s="94"/>
      <c r="D293" s="81"/>
      <c r="E293" s="94"/>
      <c r="F293" s="94"/>
      <c r="H293" s="81"/>
      <c r="I293" s="81"/>
    </row>
    <row r="294" ht="15.75" customHeight="1">
      <c r="A294" s="94"/>
      <c r="B294" s="94"/>
      <c r="C294" s="94"/>
      <c r="D294" s="81"/>
      <c r="E294" s="94"/>
      <c r="F294" s="94"/>
      <c r="H294" s="81"/>
      <c r="I294" s="81"/>
    </row>
    <row r="295" ht="15.75" customHeight="1">
      <c r="A295" s="94"/>
      <c r="B295" s="94"/>
      <c r="C295" s="94"/>
      <c r="D295" s="81"/>
      <c r="E295" s="94"/>
      <c r="F295" s="94"/>
      <c r="H295" s="81"/>
      <c r="I295" s="81"/>
    </row>
    <row r="296" ht="15.75" customHeight="1">
      <c r="A296" s="94"/>
      <c r="B296" s="94"/>
      <c r="C296" s="94"/>
      <c r="D296" s="81"/>
      <c r="E296" s="94"/>
      <c r="F296" s="94"/>
      <c r="H296" s="81"/>
      <c r="I296" s="81"/>
    </row>
    <row r="297" ht="15.75" customHeight="1">
      <c r="A297" s="94"/>
      <c r="B297" s="94"/>
      <c r="C297" s="94"/>
      <c r="D297" s="81"/>
      <c r="E297" s="94"/>
      <c r="F297" s="94"/>
      <c r="H297" s="81"/>
      <c r="I297" s="81"/>
    </row>
    <row r="298" ht="15.75" customHeight="1">
      <c r="A298" s="94"/>
      <c r="B298" s="94"/>
      <c r="C298" s="94"/>
      <c r="D298" s="81"/>
      <c r="E298" s="94"/>
      <c r="F298" s="94"/>
      <c r="H298" s="81"/>
      <c r="I298" s="81"/>
    </row>
    <row r="299" ht="15.75" customHeight="1">
      <c r="A299" s="94"/>
      <c r="B299" s="94"/>
      <c r="C299" s="94"/>
      <c r="D299" s="81"/>
      <c r="E299" s="94"/>
      <c r="F299" s="94"/>
      <c r="H299" s="81"/>
      <c r="I299" s="81"/>
    </row>
    <row r="300" ht="15.75" customHeight="1">
      <c r="A300" s="94"/>
      <c r="B300" s="94"/>
      <c r="C300" s="94"/>
      <c r="D300" s="81"/>
      <c r="E300" s="94"/>
      <c r="F300" s="94"/>
      <c r="H300" s="81"/>
      <c r="I300" s="81"/>
    </row>
    <row r="301" ht="15.75" customHeight="1">
      <c r="A301" s="94"/>
      <c r="B301" s="94"/>
      <c r="C301" s="94"/>
      <c r="D301" s="81"/>
      <c r="E301" s="94"/>
      <c r="F301" s="94"/>
      <c r="H301" s="81"/>
      <c r="I301" s="81"/>
    </row>
    <row r="302" ht="15.75" customHeight="1">
      <c r="A302" s="94"/>
      <c r="B302" s="94"/>
      <c r="C302" s="94"/>
      <c r="D302" s="81"/>
      <c r="E302" s="94"/>
      <c r="F302" s="94"/>
      <c r="H302" s="81"/>
      <c r="I302" s="81"/>
    </row>
    <row r="303" ht="15.75" customHeight="1">
      <c r="A303" s="94"/>
      <c r="B303" s="94"/>
      <c r="C303" s="94"/>
      <c r="D303" s="81"/>
      <c r="E303" s="94"/>
      <c r="F303" s="94"/>
      <c r="H303" s="81"/>
      <c r="I303" s="81"/>
    </row>
    <row r="304" ht="15.75" customHeight="1">
      <c r="A304" s="94"/>
      <c r="B304" s="94"/>
      <c r="C304" s="94"/>
      <c r="D304" s="81"/>
      <c r="E304" s="94"/>
      <c r="F304" s="94"/>
      <c r="H304" s="81"/>
      <c r="I304" s="81"/>
    </row>
    <row r="305" ht="15.75" customHeight="1">
      <c r="A305" s="94"/>
      <c r="B305" s="94"/>
      <c r="C305" s="94"/>
      <c r="D305" s="81"/>
      <c r="E305" s="94"/>
      <c r="F305" s="94"/>
      <c r="H305" s="81"/>
      <c r="I305" s="81"/>
    </row>
    <row r="306" ht="15.75" customHeight="1">
      <c r="A306" s="94"/>
      <c r="B306" s="94"/>
      <c r="C306" s="94"/>
      <c r="D306" s="81"/>
      <c r="E306" s="94"/>
      <c r="F306" s="94"/>
      <c r="H306" s="81"/>
      <c r="I306" s="81"/>
    </row>
    <row r="307" ht="15.75" customHeight="1">
      <c r="A307" s="94"/>
      <c r="B307" s="94"/>
      <c r="C307" s="94"/>
      <c r="D307" s="81"/>
      <c r="E307" s="94"/>
      <c r="F307" s="94"/>
      <c r="H307" s="81"/>
      <c r="I307" s="81"/>
    </row>
    <row r="308" ht="15.75" customHeight="1">
      <c r="A308" s="94"/>
      <c r="B308" s="94"/>
      <c r="C308" s="94"/>
      <c r="D308" s="81"/>
      <c r="E308" s="94"/>
      <c r="F308" s="94"/>
      <c r="H308" s="81"/>
      <c r="I308" s="81"/>
    </row>
    <row r="309" ht="15.75" customHeight="1">
      <c r="A309" s="94"/>
      <c r="B309" s="94"/>
      <c r="C309" s="94"/>
      <c r="D309" s="81"/>
      <c r="E309" s="94"/>
      <c r="F309" s="94"/>
      <c r="H309" s="81"/>
      <c r="I309" s="81"/>
    </row>
    <row r="310" ht="15.75" customHeight="1">
      <c r="A310" s="94"/>
      <c r="B310" s="94"/>
      <c r="C310" s="94"/>
      <c r="D310" s="81"/>
      <c r="E310" s="94"/>
      <c r="F310" s="94"/>
      <c r="H310" s="81"/>
      <c r="I310" s="81"/>
    </row>
    <row r="311" ht="15.75" customHeight="1">
      <c r="A311" s="94"/>
      <c r="B311" s="94"/>
      <c r="C311" s="94"/>
      <c r="D311" s="81"/>
      <c r="E311" s="94"/>
      <c r="F311" s="94"/>
      <c r="H311" s="81"/>
      <c r="I311" s="81"/>
    </row>
    <row r="312" ht="15.75" customHeight="1">
      <c r="A312" s="94"/>
      <c r="B312" s="94"/>
      <c r="C312" s="94"/>
      <c r="D312" s="81"/>
      <c r="E312" s="94"/>
      <c r="F312" s="94"/>
      <c r="H312" s="81"/>
      <c r="I312" s="81"/>
    </row>
    <row r="313" ht="15.75" customHeight="1">
      <c r="A313" s="94"/>
      <c r="B313" s="94"/>
      <c r="C313" s="94"/>
      <c r="D313" s="81"/>
      <c r="E313" s="94"/>
      <c r="F313" s="94"/>
      <c r="H313" s="81"/>
      <c r="I313" s="81"/>
    </row>
    <row r="314" ht="15.75" customHeight="1">
      <c r="A314" s="94"/>
      <c r="B314" s="94"/>
      <c r="C314" s="94"/>
      <c r="D314" s="81"/>
      <c r="E314" s="94"/>
      <c r="F314" s="94"/>
      <c r="H314" s="81"/>
      <c r="I314" s="81"/>
    </row>
    <row r="315" ht="15.75" customHeight="1">
      <c r="A315" s="94"/>
      <c r="B315" s="94"/>
      <c r="C315" s="94"/>
      <c r="D315" s="81"/>
      <c r="E315" s="94"/>
      <c r="F315" s="94"/>
      <c r="H315" s="81"/>
      <c r="I315" s="81"/>
    </row>
    <row r="316" ht="15.75" customHeight="1">
      <c r="A316" s="94"/>
      <c r="B316" s="94"/>
      <c r="C316" s="94"/>
      <c r="D316" s="81"/>
      <c r="E316" s="94"/>
      <c r="F316" s="94"/>
      <c r="H316" s="81"/>
      <c r="I316" s="81"/>
    </row>
    <row r="317" ht="15.75" customHeight="1">
      <c r="A317" s="94"/>
      <c r="B317" s="94"/>
      <c r="C317" s="94"/>
      <c r="D317" s="81"/>
      <c r="E317" s="94"/>
      <c r="F317" s="94"/>
      <c r="H317" s="81"/>
      <c r="I317" s="81"/>
    </row>
    <row r="318" ht="15.75" customHeight="1">
      <c r="A318" s="94"/>
      <c r="B318" s="94"/>
      <c r="C318" s="94"/>
      <c r="D318" s="81"/>
      <c r="E318" s="94"/>
      <c r="F318" s="94"/>
      <c r="H318" s="81"/>
      <c r="I318" s="81"/>
    </row>
    <row r="319" ht="15.75" customHeight="1">
      <c r="A319" s="94"/>
      <c r="B319" s="94"/>
      <c r="C319" s="94"/>
      <c r="D319" s="81"/>
      <c r="E319" s="94"/>
      <c r="F319" s="94"/>
      <c r="H319" s="81"/>
      <c r="I319" s="81"/>
    </row>
    <row r="320" ht="15.75" customHeight="1">
      <c r="A320" s="94"/>
      <c r="B320" s="94"/>
      <c r="C320" s="94"/>
      <c r="D320" s="81"/>
      <c r="E320" s="94"/>
      <c r="F320" s="94"/>
      <c r="H320" s="81"/>
      <c r="I320" s="81"/>
    </row>
    <row r="321" ht="15.75" customHeight="1">
      <c r="A321" s="94"/>
      <c r="B321" s="94"/>
      <c r="C321" s="94"/>
      <c r="D321" s="81"/>
      <c r="E321" s="94"/>
      <c r="F321" s="94"/>
      <c r="H321" s="81"/>
      <c r="I321" s="81"/>
    </row>
    <row r="322" ht="15.75" customHeight="1">
      <c r="A322" s="94"/>
      <c r="B322" s="94"/>
      <c r="C322" s="94"/>
      <c r="D322" s="81"/>
      <c r="E322" s="94"/>
      <c r="F322" s="94"/>
      <c r="H322" s="81"/>
      <c r="I322" s="81"/>
    </row>
    <row r="323" ht="15.75" customHeight="1">
      <c r="A323" s="94"/>
      <c r="B323" s="94"/>
      <c r="C323" s="94"/>
      <c r="D323" s="81"/>
      <c r="E323" s="94"/>
      <c r="F323" s="94"/>
      <c r="H323" s="81"/>
      <c r="I323" s="81"/>
    </row>
    <row r="324" ht="15.75" customHeight="1">
      <c r="A324" s="94"/>
      <c r="B324" s="94"/>
      <c r="C324" s="94"/>
      <c r="D324" s="81"/>
      <c r="E324" s="94"/>
      <c r="F324" s="94"/>
      <c r="H324" s="81"/>
      <c r="I324" s="81"/>
    </row>
    <row r="325" ht="15.75" customHeight="1">
      <c r="A325" s="94"/>
      <c r="B325" s="94"/>
      <c r="C325" s="94"/>
      <c r="D325" s="81"/>
      <c r="E325" s="94"/>
      <c r="F325" s="94"/>
      <c r="H325" s="81"/>
      <c r="I325" s="81"/>
    </row>
    <row r="326" ht="15.75" customHeight="1">
      <c r="A326" s="94"/>
      <c r="B326" s="94"/>
      <c r="C326" s="94"/>
      <c r="D326" s="81"/>
      <c r="E326" s="94"/>
      <c r="F326" s="94"/>
      <c r="H326" s="81"/>
      <c r="I326" s="81"/>
    </row>
    <row r="327" ht="15.75" customHeight="1">
      <c r="A327" s="94"/>
      <c r="B327" s="94"/>
      <c r="C327" s="94"/>
      <c r="D327" s="81"/>
      <c r="E327" s="94"/>
      <c r="F327" s="94"/>
      <c r="H327" s="81"/>
      <c r="I327" s="81"/>
    </row>
    <row r="328" ht="15.75" customHeight="1">
      <c r="A328" s="94"/>
      <c r="B328" s="94"/>
      <c r="C328" s="94"/>
      <c r="D328" s="81"/>
      <c r="E328" s="94"/>
      <c r="F328" s="94"/>
      <c r="H328" s="81"/>
      <c r="I328" s="81"/>
    </row>
    <row r="329" ht="15.75" customHeight="1">
      <c r="A329" s="94"/>
      <c r="B329" s="94"/>
      <c r="C329" s="94"/>
      <c r="D329" s="81"/>
      <c r="E329" s="94"/>
      <c r="F329" s="94"/>
      <c r="H329" s="81"/>
      <c r="I329" s="81"/>
    </row>
    <row r="330" ht="15.75" customHeight="1">
      <c r="A330" s="94"/>
      <c r="B330" s="94"/>
      <c r="C330" s="94"/>
      <c r="D330" s="81"/>
      <c r="E330" s="94"/>
      <c r="F330" s="94"/>
      <c r="H330" s="81"/>
      <c r="I330" s="81"/>
    </row>
    <row r="331" ht="15.75" customHeight="1">
      <c r="A331" s="94"/>
      <c r="B331" s="94"/>
      <c r="C331" s="94"/>
      <c r="D331" s="81"/>
      <c r="E331" s="94"/>
      <c r="F331" s="94"/>
      <c r="H331" s="81"/>
      <c r="I331" s="81"/>
    </row>
    <row r="332" ht="15.75" customHeight="1">
      <c r="A332" s="94"/>
      <c r="B332" s="94"/>
      <c r="C332" s="94"/>
      <c r="D332" s="81"/>
      <c r="E332" s="94"/>
      <c r="F332" s="94"/>
      <c r="H332" s="81"/>
      <c r="I332" s="81"/>
    </row>
    <row r="333" ht="15.75" customHeight="1">
      <c r="A333" s="94"/>
      <c r="B333" s="94"/>
      <c r="C333" s="94"/>
      <c r="D333" s="81"/>
      <c r="E333" s="94"/>
      <c r="F333" s="94"/>
      <c r="H333" s="81"/>
      <c r="I333" s="81"/>
    </row>
    <row r="334" ht="15.75" customHeight="1">
      <c r="A334" s="94"/>
      <c r="B334" s="94"/>
      <c r="C334" s="94"/>
      <c r="D334" s="81"/>
      <c r="E334" s="94"/>
      <c r="F334" s="94"/>
      <c r="H334" s="81"/>
      <c r="I334" s="81"/>
    </row>
    <row r="335" ht="15.75" customHeight="1">
      <c r="A335" s="94"/>
      <c r="B335" s="94"/>
      <c r="C335" s="94"/>
      <c r="D335" s="81"/>
      <c r="E335" s="94"/>
      <c r="F335" s="94"/>
      <c r="H335" s="81"/>
      <c r="I335" s="81"/>
    </row>
    <row r="336" ht="15.75" customHeight="1">
      <c r="A336" s="94"/>
      <c r="B336" s="94"/>
      <c r="C336" s="94"/>
      <c r="D336" s="81"/>
      <c r="E336" s="94"/>
      <c r="F336" s="94"/>
      <c r="H336" s="81"/>
      <c r="I336" s="81"/>
    </row>
    <row r="337" ht="15.75" customHeight="1">
      <c r="A337" s="94"/>
      <c r="B337" s="94"/>
      <c r="C337" s="94"/>
      <c r="D337" s="81"/>
      <c r="E337" s="94"/>
      <c r="F337" s="94"/>
      <c r="H337" s="81"/>
      <c r="I337" s="81"/>
    </row>
    <row r="338" ht="15.75" customHeight="1">
      <c r="A338" s="94"/>
      <c r="B338" s="94"/>
      <c r="C338" s="94"/>
      <c r="D338" s="81"/>
      <c r="E338" s="94"/>
      <c r="F338" s="94"/>
      <c r="H338" s="81"/>
      <c r="I338" s="81"/>
    </row>
    <row r="339" ht="15.75" customHeight="1">
      <c r="A339" s="94"/>
      <c r="B339" s="94"/>
      <c r="C339" s="94"/>
      <c r="D339" s="81"/>
      <c r="E339" s="94"/>
      <c r="F339" s="94"/>
      <c r="H339" s="81"/>
      <c r="I339" s="81"/>
    </row>
    <row r="340" ht="15.75" customHeight="1">
      <c r="A340" s="94"/>
      <c r="B340" s="94"/>
      <c r="C340" s="94"/>
      <c r="D340" s="81"/>
      <c r="E340" s="94"/>
      <c r="F340" s="94"/>
      <c r="H340" s="81"/>
      <c r="I340" s="81"/>
    </row>
    <row r="341" ht="15.75" customHeight="1">
      <c r="A341" s="94"/>
      <c r="B341" s="94"/>
      <c r="C341" s="94"/>
      <c r="D341" s="81"/>
      <c r="E341" s="94"/>
      <c r="F341" s="94"/>
      <c r="H341" s="81"/>
      <c r="I341" s="81"/>
    </row>
    <row r="342" ht="15.75" customHeight="1">
      <c r="A342" s="94"/>
      <c r="B342" s="94"/>
      <c r="C342" s="94"/>
      <c r="D342" s="81"/>
      <c r="E342" s="94"/>
      <c r="F342" s="94"/>
      <c r="H342" s="81"/>
      <c r="I342" s="81"/>
    </row>
    <row r="343" ht="15.75" customHeight="1">
      <c r="A343" s="94"/>
      <c r="B343" s="94"/>
      <c r="C343" s="94"/>
      <c r="D343" s="81"/>
      <c r="E343" s="94"/>
      <c r="F343" s="94"/>
      <c r="H343" s="81"/>
      <c r="I343" s="81"/>
    </row>
    <row r="344" ht="15.75" customHeight="1">
      <c r="A344" s="94"/>
      <c r="B344" s="94"/>
      <c r="C344" s="94"/>
      <c r="D344" s="81"/>
      <c r="E344" s="94"/>
      <c r="F344" s="94"/>
      <c r="H344" s="81"/>
      <c r="I344" s="81"/>
    </row>
    <row r="345" ht="15.75" customHeight="1">
      <c r="A345" s="94"/>
      <c r="B345" s="94"/>
      <c r="C345" s="94"/>
      <c r="D345" s="81"/>
      <c r="E345" s="94"/>
      <c r="F345" s="94"/>
      <c r="H345" s="81"/>
      <c r="I345" s="81"/>
    </row>
    <row r="346" ht="15.75" customHeight="1">
      <c r="A346" s="94"/>
      <c r="B346" s="94"/>
      <c r="C346" s="94"/>
      <c r="D346" s="81"/>
      <c r="E346" s="94"/>
      <c r="F346" s="94"/>
      <c r="H346" s="81"/>
      <c r="I346" s="81"/>
    </row>
    <row r="347" ht="15.75" customHeight="1">
      <c r="A347" s="94"/>
      <c r="B347" s="94"/>
      <c r="C347" s="94"/>
      <c r="D347" s="81"/>
      <c r="E347" s="94"/>
      <c r="F347" s="94"/>
      <c r="H347" s="81"/>
      <c r="I347" s="81"/>
    </row>
    <row r="348" ht="15.75" customHeight="1">
      <c r="A348" s="94"/>
      <c r="B348" s="94"/>
      <c r="C348" s="94"/>
      <c r="D348" s="81"/>
      <c r="E348" s="94"/>
      <c r="F348" s="94"/>
      <c r="H348" s="81"/>
      <c r="I348" s="81"/>
    </row>
    <row r="349" ht="15.75" customHeight="1">
      <c r="A349" s="94"/>
      <c r="B349" s="94"/>
      <c r="C349" s="94"/>
      <c r="D349" s="81"/>
      <c r="E349" s="94"/>
      <c r="F349" s="94"/>
      <c r="H349" s="81"/>
      <c r="I349" s="81"/>
    </row>
    <row r="350" ht="15.75" customHeight="1">
      <c r="A350" s="94"/>
      <c r="B350" s="94"/>
      <c r="C350" s="94"/>
      <c r="D350" s="81"/>
      <c r="E350" s="94"/>
      <c r="F350" s="94"/>
      <c r="H350" s="81"/>
      <c r="I350" s="81"/>
    </row>
    <row r="351" ht="15.75" customHeight="1">
      <c r="A351" s="94"/>
      <c r="B351" s="94"/>
      <c r="C351" s="94"/>
      <c r="D351" s="81"/>
      <c r="E351" s="94"/>
      <c r="F351" s="94"/>
      <c r="H351" s="81"/>
      <c r="I351" s="81"/>
    </row>
    <row r="352" ht="15.75" customHeight="1">
      <c r="A352" s="94"/>
      <c r="B352" s="94"/>
      <c r="C352" s="94"/>
      <c r="D352" s="81"/>
      <c r="E352" s="94"/>
      <c r="F352" s="94"/>
      <c r="H352" s="81"/>
      <c r="I352" s="81"/>
    </row>
    <row r="353" ht="15.75" customHeight="1">
      <c r="A353" s="94"/>
      <c r="B353" s="94"/>
      <c r="C353" s="94"/>
      <c r="D353" s="81"/>
      <c r="E353" s="94"/>
      <c r="F353" s="94"/>
      <c r="H353" s="81"/>
      <c r="I353" s="81"/>
    </row>
    <row r="354" ht="15.75" customHeight="1">
      <c r="A354" s="94"/>
      <c r="B354" s="94"/>
      <c r="C354" s="94"/>
      <c r="D354" s="81"/>
      <c r="E354" s="94"/>
      <c r="F354" s="94"/>
      <c r="H354" s="81"/>
      <c r="I354" s="81"/>
    </row>
    <row r="355" ht="15.75" customHeight="1">
      <c r="A355" s="94"/>
      <c r="B355" s="94"/>
      <c r="C355" s="94"/>
      <c r="D355" s="81"/>
      <c r="E355" s="94"/>
      <c r="F355" s="94"/>
      <c r="H355" s="81"/>
      <c r="I355" s="81"/>
    </row>
    <row r="356" ht="15.75" customHeight="1">
      <c r="A356" s="94"/>
      <c r="B356" s="94"/>
      <c r="C356" s="94"/>
      <c r="D356" s="81"/>
      <c r="E356" s="94"/>
      <c r="F356" s="94"/>
      <c r="H356" s="81"/>
      <c r="I356" s="81"/>
    </row>
    <row r="357" ht="15.75" customHeight="1">
      <c r="A357" s="94"/>
      <c r="B357" s="94"/>
      <c r="C357" s="94"/>
      <c r="D357" s="81"/>
      <c r="E357" s="94"/>
      <c r="F357" s="94"/>
      <c r="H357" s="81"/>
      <c r="I357" s="81"/>
    </row>
    <row r="358" ht="15.75" customHeight="1">
      <c r="A358" s="94"/>
      <c r="B358" s="94"/>
      <c r="C358" s="94"/>
      <c r="D358" s="81"/>
      <c r="E358" s="94"/>
      <c r="F358" s="94"/>
      <c r="H358" s="81"/>
      <c r="I358" s="81"/>
    </row>
    <row r="359" ht="15.75" customHeight="1">
      <c r="A359" s="94"/>
      <c r="B359" s="94"/>
      <c r="C359" s="94"/>
      <c r="D359" s="81"/>
      <c r="E359" s="94"/>
      <c r="F359" s="94"/>
      <c r="H359" s="81"/>
      <c r="I359" s="81"/>
    </row>
    <row r="360" ht="15.75" customHeight="1">
      <c r="A360" s="94"/>
      <c r="B360" s="94"/>
      <c r="C360" s="94"/>
      <c r="D360" s="81"/>
      <c r="E360" s="94"/>
      <c r="F360" s="94"/>
      <c r="H360" s="81"/>
      <c r="I360" s="81"/>
    </row>
    <row r="361" ht="15.75" customHeight="1">
      <c r="A361" s="94"/>
      <c r="B361" s="94"/>
      <c r="C361" s="94"/>
      <c r="D361" s="81"/>
      <c r="E361" s="94"/>
      <c r="F361" s="94"/>
      <c r="H361" s="81"/>
      <c r="I361" s="81"/>
    </row>
    <row r="362" ht="15.75" customHeight="1">
      <c r="A362" s="94"/>
      <c r="B362" s="94"/>
      <c r="C362" s="94"/>
      <c r="D362" s="81"/>
      <c r="E362" s="94"/>
      <c r="F362" s="94"/>
      <c r="H362" s="81"/>
      <c r="I362" s="81"/>
    </row>
    <row r="363" ht="15.75" customHeight="1">
      <c r="A363" s="94"/>
      <c r="B363" s="94"/>
      <c r="C363" s="94"/>
      <c r="D363" s="81"/>
      <c r="E363" s="94"/>
      <c r="F363" s="94"/>
      <c r="H363" s="81"/>
      <c r="I363" s="81"/>
    </row>
    <row r="364" ht="15.75" customHeight="1">
      <c r="A364" s="94"/>
      <c r="B364" s="94"/>
      <c r="C364" s="94"/>
      <c r="D364" s="81"/>
      <c r="E364" s="94"/>
      <c r="F364" s="94"/>
      <c r="H364" s="81"/>
      <c r="I364" s="81"/>
    </row>
    <row r="365" ht="15.75" customHeight="1">
      <c r="A365" s="94"/>
      <c r="B365" s="94"/>
      <c r="C365" s="94"/>
      <c r="D365" s="81"/>
      <c r="E365" s="94"/>
      <c r="F365" s="94"/>
      <c r="H365" s="81"/>
      <c r="I365" s="81"/>
    </row>
    <row r="366" ht="15.75" customHeight="1">
      <c r="A366" s="94"/>
      <c r="B366" s="94"/>
      <c r="C366" s="94"/>
      <c r="D366" s="81"/>
      <c r="E366" s="94"/>
      <c r="F366" s="94"/>
      <c r="H366" s="81"/>
      <c r="I366" s="81"/>
    </row>
    <row r="367" ht="15.75" customHeight="1">
      <c r="A367" s="94"/>
      <c r="B367" s="94"/>
      <c r="C367" s="94"/>
      <c r="D367" s="81"/>
      <c r="E367" s="94"/>
      <c r="F367" s="94"/>
      <c r="H367" s="81"/>
      <c r="I367" s="81"/>
    </row>
    <row r="368" ht="15.75" customHeight="1">
      <c r="A368" s="94"/>
      <c r="B368" s="94"/>
      <c r="C368" s="94"/>
      <c r="D368" s="81"/>
      <c r="E368" s="94"/>
      <c r="F368" s="94"/>
      <c r="H368" s="81"/>
      <c r="I368" s="81"/>
    </row>
    <row r="369" ht="15.75" customHeight="1">
      <c r="A369" s="94"/>
      <c r="B369" s="94"/>
      <c r="C369" s="94"/>
      <c r="D369" s="81"/>
      <c r="E369" s="94"/>
      <c r="F369" s="94"/>
      <c r="H369" s="81"/>
      <c r="I369" s="81"/>
    </row>
    <row r="370" ht="15.75" customHeight="1">
      <c r="A370" s="94"/>
      <c r="B370" s="94"/>
      <c r="C370" s="94"/>
      <c r="D370" s="81"/>
      <c r="E370" s="94"/>
      <c r="F370" s="94"/>
      <c r="H370" s="81"/>
      <c r="I370" s="81"/>
    </row>
    <row r="371" ht="15.75" customHeight="1">
      <c r="A371" s="94"/>
      <c r="B371" s="94"/>
      <c r="C371" s="94"/>
      <c r="D371" s="81"/>
      <c r="E371" s="94"/>
      <c r="F371" s="94"/>
      <c r="H371" s="81"/>
      <c r="I371" s="81"/>
    </row>
    <row r="372" ht="15.75" customHeight="1">
      <c r="A372" s="94"/>
      <c r="B372" s="94"/>
      <c r="C372" s="94"/>
      <c r="D372" s="81"/>
      <c r="E372" s="94"/>
      <c r="F372" s="94"/>
      <c r="H372" s="81"/>
      <c r="I372" s="81"/>
    </row>
    <row r="373" ht="15.75" customHeight="1">
      <c r="A373" s="94"/>
      <c r="B373" s="94"/>
      <c r="C373" s="94"/>
      <c r="D373" s="81"/>
      <c r="E373" s="94"/>
      <c r="F373" s="94"/>
      <c r="H373" s="81"/>
      <c r="I373" s="81"/>
    </row>
    <row r="374" ht="15.75" customHeight="1">
      <c r="A374" s="94"/>
      <c r="B374" s="94"/>
      <c r="C374" s="94"/>
      <c r="D374" s="81"/>
      <c r="E374" s="94"/>
      <c r="F374" s="94"/>
      <c r="H374" s="81"/>
      <c r="I374" s="81"/>
    </row>
    <row r="375" ht="15.75" customHeight="1">
      <c r="A375" s="94"/>
      <c r="B375" s="94"/>
      <c r="C375" s="94"/>
      <c r="D375" s="81"/>
      <c r="E375" s="94"/>
      <c r="F375" s="94"/>
      <c r="H375" s="81"/>
      <c r="I375" s="81"/>
    </row>
    <row r="376" ht="15.75" customHeight="1">
      <c r="A376" s="94"/>
      <c r="B376" s="94"/>
      <c r="C376" s="94"/>
      <c r="D376" s="81"/>
      <c r="E376" s="94"/>
      <c r="F376" s="94"/>
      <c r="H376" s="81"/>
      <c r="I376" s="81"/>
    </row>
    <row r="377" ht="15.75" customHeight="1">
      <c r="A377" s="94"/>
      <c r="B377" s="94"/>
      <c r="C377" s="94"/>
      <c r="D377" s="81"/>
      <c r="E377" s="94"/>
      <c r="F377" s="94"/>
      <c r="H377" s="81"/>
      <c r="I377" s="81"/>
    </row>
    <row r="378" ht="15.75" customHeight="1">
      <c r="A378" s="94"/>
      <c r="B378" s="94"/>
      <c r="C378" s="94"/>
      <c r="D378" s="81"/>
      <c r="E378" s="94"/>
      <c r="F378" s="94"/>
      <c r="H378" s="81"/>
      <c r="I378" s="81"/>
    </row>
    <row r="379" ht="15.75" customHeight="1">
      <c r="A379" s="94"/>
      <c r="B379" s="94"/>
      <c r="C379" s="94"/>
      <c r="D379" s="81"/>
      <c r="E379" s="94"/>
      <c r="F379" s="94"/>
      <c r="H379" s="81"/>
      <c r="I379" s="81"/>
    </row>
    <row r="380" ht="15.75" customHeight="1">
      <c r="A380" s="94"/>
      <c r="B380" s="94"/>
      <c r="C380" s="94"/>
      <c r="D380" s="81"/>
      <c r="E380" s="94"/>
      <c r="F380" s="94"/>
      <c r="H380" s="81"/>
      <c r="I380" s="81"/>
    </row>
    <row r="381" ht="15.75" customHeight="1">
      <c r="A381" s="94"/>
      <c r="B381" s="94"/>
      <c r="C381" s="94"/>
      <c r="D381" s="81"/>
      <c r="E381" s="94"/>
      <c r="F381" s="94"/>
      <c r="H381" s="81"/>
      <c r="I381" s="81"/>
    </row>
    <row r="382" ht="15.75" customHeight="1">
      <c r="A382" s="94"/>
      <c r="B382" s="94"/>
      <c r="C382" s="94"/>
      <c r="D382" s="81"/>
      <c r="E382" s="94"/>
      <c r="F382" s="94"/>
      <c r="H382" s="81"/>
      <c r="I382" s="81"/>
    </row>
    <row r="383" ht="15.75" customHeight="1">
      <c r="A383" s="94"/>
      <c r="B383" s="94"/>
      <c r="C383" s="94"/>
      <c r="D383" s="81"/>
      <c r="E383" s="94"/>
      <c r="F383" s="94"/>
      <c r="H383" s="81"/>
      <c r="I383" s="81"/>
    </row>
    <row r="384" ht="15.75" customHeight="1">
      <c r="A384" s="94"/>
      <c r="B384" s="94"/>
      <c r="C384" s="94"/>
      <c r="D384" s="81"/>
      <c r="E384" s="94"/>
      <c r="F384" s="94"/>
      <c r="H384" s="81"/>
      <c r="I384" s="81"/>
    </row>
    <row r="385" ht="15.75" customHeight="1">
      <c r="A385" s="94"/>
      <c r="B385" s="94"/>
      <c r="C385" s="94"/>
      <c r="D385" s="81"/>
      <c r="E385" s="94"/>
      <c r="F385" s="94"/>
      <c r="H385" s="81"/>
      <c r="I385" s="81"/>
    </row>
    <row r="386" ht="15.75" customHeight="1">
      <c r="A386" s="94"/>
      <c r="B386" s="94"/>
      <c r="C386" s="94"/>
      <c r="D386" s="81"/>
      <c r="E386" s="94"/>
      <c r="F386" s="94"/>
      <c r="H386" s="81"/>
      <c r="I386" s="81"/>
    </row>
    <row r="387" ht="15.75" customHeight="1">
      <c r="A387" s="94"/>
      <c r="B387" s="94"/>
      <c r="C387" s="94"/>
      <c r="D387" s="81"/>
      <c r="E387" s="94"/>
      <c r="F387" s="94"/>
      <c r="H387" s="81"/>
      <c r="I387" s="81"/>
    </row>
    <row r="388" ht="15.75" customHeight="1">
      <c r="A388" s="94"/>
      <c r="B388" s="94"/>
      <c r="C388" s="94"/>
      <c r="D388" s="81"/>
      <c r="E388" s="94"/>
      <c r="F388" s="94"/>
      <c r="H388" s="81"/>
      <c r="I388" s="81"/>
    </row>
    <row r="389" ht="15.75" customHeight="1">
      <c r="A389" s="94"/>
      <c r="B389" s="94"/>
      <c r="C389" s="94"/>
      <c r="D389" s="81"/>
      <c r="E389" s="94"/>
      <c r="F389" s="94"/>
      <c r="H389" s="81"/>
      <c r="I389" s="81"/>
    </row>
    <row r="390" ht="15.75" customHeight="1">
      <c r="A390" s="94"/>
      <c r="B390" s="94"/>
      <c r="C390" s="94"/>
      <c r="D390" s="81"/>
      <c r="E390" s="94"/>
      <c r="F390" s="94"/>
      <c r="H390" s="81"/>
      <c r="I390" s="81"/>
    </row>
    <row r="391" ht="15.75" customHeight="1">
      <c r="A391" s="94"/>
      <c r="B391" s="94"/>
      <c r="C391" s="94"/>
      <c r="D391" s="81"/>
      <c r="E391" s="94"/>
      <c r="F391" s="94"/>
      <c r="H391" s="81"/>
      <c r="I391" s="81"/>
    </row>
    <row r="392" ht="15.75" customHeight="1">
      <c r="A392" s="94"/>
      <c r="B392" s="94"/>
      <c r="C392" s="94"/>
      <c r="D392" s="81"/>
      <c r="E392" s="94"/>
      <c r="F392" s="94"/>
      <c r="H392" s="81"/>
      <c r="I392" s="81"/>
    </row>
    <row r="393" ht="15.75" customHeight="1">
      <c r="A393" s="94"/>
      <c r="B393" s="94"/>
      <c r="C393" s="94"/>
      <c r="D393" s="81"/>
      <c r="E393" s="94"/>
      <c r="F393" s="94"/>
      <c r="H393" s="81"/>
      <c r="I393" s="81"/>
    </row>
    <row r="394" ht="15.75" customHeight="1">
      <c r="A394" s="94"/>
      <c r="B394" s="94"/>
      <c r="C394" s="94"/>
      <c r="D394" s="81"/>
      <c r="E394" s="94"/>
      <c r="F394" s="94"/>
      <c r="H394" s="81"/>
      <c r="I394" s="81"/>
    </row>
    <row r="395" ht="15.75" customHeight="1">
      <c r="A395" s="94"/>
      <c r="B395" s="94"/>
      <c r="C395" s="94"/>
      <c r="D395" s="81"/>
      <c r="E395" s="94"/>
      <c r="F395" s="94"/>
      <c r="H395" s="81"/>
      <c r="I395" s="81"/>
    </row>
    <row r="396" ht="15.75" customHeight="1">
      <c r="A396" s="94"/>
      <c r="B396" s="94"/>
      <c r="C396" s="94"/>
      <c r="D396" s="81"/>
      <c r="E396" s="94"/>
      <c r="F396" s="94"/>
      <c r="H396" s="81"/>
      <c r="I396" s="81"/>
    </row>
    <row r="397" ht="15.75" customHeight="1">
      <c r="A397" s="94"/>
      <c r="B397" s="94"/>
      <c r="C397" s="94"/>
      <c r="D397" s="81"/>
      <c r="E397" s="94"/>
      <c r="F397" s="94"/>
      <c r="H397" s="81"/>
      <c r="I397" s="81"/>
    </row>
    <row r="398" ht="15.75" customHeight="1">
      <c r="A398" s="94"/>
      <c r="B398" s="94"/>
      <c r="C398" s="94"/>
      <c r="D398" s="81"/>
      <c r="E398" s="94"/>
      <c r="F398" s="94"/>
      <c r="H398" s="81"/>
      <c r="I398" s="81"/>
    </row>
    <row r="399" ht="15.75" customHeight="1">
      <c r="A399" s="94"/>
      <c r="B399" s="94"/>
      <c r="C399" s="94"/>
      <c r="D399" s="81"/>
      <c r="E399" s="94"/>
      <c r="F399" s="94"/>
      <c r="H399" s="81"/>
      <c r="I399" s="81"/>
    </row>
    <row r="400" ht="15.75" customHeight="1">
      <c r="A400" s="94"/>
      <c r="B400" s="94"/>
      <c r="C400" s="94"/>
      <c r="D400" s="81"/>
      <c r="E400" s="94"/>
      <c r="F400" s="94"/>
      <c r="H400" s="81"/>
      <c r="I400" s="81"/>
    </row>
    <row r="401" ht="15.75" customHeight="1">
      <c r="A401" s="94"/>
      <c r="B401" s="94"/>
      <c r="C401" s="94"/>
      <c r="D401" s="81"/>
      <c r="E401" s="94"/>
      <c r="F401" s="94"/>
      <c r="H401" s="81"/>
      <c r="I401" s="81"/>
    </row>
    <row r="402" ht="15.75" customHeight="1">
      <c r="A402" s="94"/>
      <c r="B402" s="94"/>
      <c r="C402" s="94"/>
      <c r="D402" s="81"/>
      <c r="E402" s="94"/>
      <c r="F402" s="94"/>
      <c r="H402" s="81"/>
      <c r="I402" s="81"/>
    </row>
    <row r="403" ht="15.75" customHeight="1">
      <c r="A403" s="94"/>
      <c r="B403" s="94"/>
      <c r="C403" s="94"/>
      <c r="D403" s="81"/>
      <c r="E403" s="94"/>
      <c r="F403" s="94"/>
      <c r="H403" s="81"/>
      <c r="I403" s="81"/>
    </row>
    <row r="404" ht="15.75" customHeight="1">
      <c r="A404" s="94"/>
      <c r="B404" s="94"/>
      <c r="C404" s="94"/>
      <c r="D404" s="81"/>
      <c r="E404" s="94"/>
      <c r="F404" s="94"/>
      <c r="H404" s="81"/>
      <c r="I404" s="81"/>
    </row>
    <row r="405" ht="15.75" customHeight="1">
      <c r="A405" s="94"/>
      <c r="B405" s="94"/>
      <c r="C405" s="94"/>
      <c r="D405" s="81"/>
      <c r="E405" s="94"/>
      <c r="F405" s="94"/>
      <c r="H405" s="81"/>
      <c r="I405" s="81"/>
    </row>
    <row r="406" ht="15.75" customHeight="1">
      <c r="A406" s="94"/>
      <c r="B406" s="94"/>
      <c r="C406" s="94"/>
      <c r="D406" s="81"/>
      <c r="E406" s="94"/>
      <c r="F406" s="94"/>
      <c r="H406" s="81"/>
      <c r="I406" s="81"/>
    </row>
    <row r="407" ht="15.75" customHeight="1">
      <c r="A407" s="94"/>
      <c r="B407" s="94"/>
      <c r="C407" s="94"/>
      <c r="D407" s="81"/>
      <c r="E407" s="94"/>
      <c r="F407" s="94"/>
      <c r="H407" s="81"/>
      <c r="I407" s="81"/>
    </row>
    <row r="408" ht="15.75" customHeight="1">
      <c r="A408" s="94"/>
      <c r="B408" s="94"/>
      <c r="C408" s="94"/>
      <c r="D408" s="81"/>
      <c r="E408" s="94"/>
      <c r="F408" s="94"/>
      <c r="H408" s="81"/>
      <c r="I408" s="81"/>
    </row>
    <row r="409" ht="15.75" customHeight="1">
      <c r="A409" s="94"/>
      <c r="B409" s="94"/>
      <c r="C409" s="94"/>
      <c r="D409" s="81"/>
      <c r="E409" s="94"/>
      <c r="F409" s="94"/>
      <c r="H409" s="81"/>
      <c r="I409" s="81"/>
    </row>
    <row r="410" ht="15.75" customHeight="1">
      <c r="A410" s="94"/>
      <c r="B410" s="94"/>
      <c r="C410" s="94"/>
      <c r="D410" s="81"/>
      <c r="E410" s="94"/>
      <c r="F410" s="94"/>
      <c r="H410" s="81"/>
      <c r="I410" s="81"/>
    </row>
    <row r="411" ht="15.75" customHeight="1">
      <c r="A411" s="94"/>
      <c r="B411" s="94"/>
      <c r="C411" s="94"/>
      <c r="D411" s="81"/>
      <c r="E411" s="94"/>
      <c r="F411" s="94"/>
      <c r="H411" s="81"/>
      <c r="I411" s="81"/>
    </row>
    <row r="412" ht="15.75" customHeight="1">
      <c r="A412" s="94"/>
      <c r="B412" s="94"/>
      <c r="C412" s="94"/>
      <c r="D412" s="81"/>
      <c r="E412" s="94"/>
      <c r="F412" s="94"/>
      <c r="H412" s="81"/>
      <c r="I412" s="81"/>
    </row>
    <row r="413" ht="15.75" customHeight="1">
      <c r="A413" s="94"/>
      <c r="B413" s="94"/>
      <c r="C413" s="94"/>
      <c r="D413" s="81"/>
      <c r="E413" s="94"/>
      <c r="F413" s="94"/>
      <c r="H413" s="81"/>
      <c r="I413" s="81"/>
    </row>
    <row r="414" ht="15.75" customHeight="1">
      <c r="A414" s="94"/>
      <c r="B414" s="94"/>
      <c r="C414" s="94"/>
      <c r="D414" s="81"/>
      <c r="E414" s="94"/>
      <c r="F414" s="94"/>
      <c r="H414" s="81"/>
      <c r="I414" s="81"/>
    </row>
    <row r="415" ht="15.75" customHeight="1">
      <c r="A415" s="94"/>
      <c r="B415" s="94"/>
      <c r="C415" s="94"/>
      <c r="D415" s="81"/>
      <c r="E415" s="94"/>
      <c r="F415" s="94"/>
      <c r="H415" s="81"/>
      <c r="I415" s="81"/>
    </row>
    <row r="416" ht="15.75" customHeight="1">
      <c r="A416" s="94"/>
      <c r="B416" s="94"/>
      <c r="C416" s="94"/>
      <c r="D416" s="81"/>
      <c r="E416" s="94"/>
      <c r="F416" s="94"/>
      <c r="H416" s="81"/>
      <c r="I416" s="81"/>
    </row>
    <row r="417" ht="15.75" customHeight="1">
      <c r="A417" s="94"/>
      <c r="B417" s="94"/>
      <c r="C417" s="94"/>
      <c r="D417" s="81"/>
      <c r="E417" s="94"/>
      <c r="F417" s="94"/>
      <c r="H417" s="81"/>
      <c r="I417" s="81"/>
    </row>
    <row r="418" ht="15.75" customHeight="1">
      <c r="A418" s="94"/>
      <c r="B418" s="94"/>
      <c r="C418" s="94"/>
      <c r="D418" s="81"/>
      <c r="E418" s="94"/>
      <c r="F418" s="94"/>
      <c r="H418" s="81"/>
      <c r="I418" s="81"/>
    </row>
    <row r="419" ht="15.75" customHeight="1">
      <c r="A419" s="94"/>
      <c r="B419" s="94"/>
      <c r="C419" s="94"/>
      <c r="D419" s="81"/>
      <c r="E419" s="94"/>
      <c r="F419" s="94"/>
      <c r="H419" s="81"/>
      <c r="I419" s="81"/>
    </row>
    <row r="420" ht="15.75" customHeight="1">
      <c r="A420" s="94"/>
      <c r="B420" s="94"/>
      <c r="C420" s="94"/>
      <c r="D420" s="81"/>
      <c r="E420" s="94"/>
      <c r="F420" s="94"/>
      <c r="H420" s="81"/>
      <c r="I420" s="81"/>
    </row>
    <row r="421" ht="15.75" customHeight="1">
      <c r="A421" s="94"/>
      <c r="B421" s="94"/>
      <c r="C421" s="94"/>
      <c r="D421" s="81"/>
      <c r="E421" s="94"/>
      <c r="F421" s="94"/>
      <c r="H421" s="81"/>
      <c r="I421" s="81"/>
    </row>
    <row r="422" ht="15.75" customHeight="1">
      <c r="A422" s="94"/>
      <c r="B422" s="94"/>
      <c r="C422" s="94"/>
      <c r="D422" s="81"/>
      <c r="E422" s="94"/>
      <c r="F422" s="94"/>
      <c r="H422" s="81"/>
      <c r="I422" s="81"/>
    </row>
    <row r="423" ht="15.75" customHeight="1">
      <c r="A423" s="94"/>
      <c r="B423" s="94"/>
      <c r="C423" s="94"/>
      <c r="D423" s="81"/>
      <c r="E423" s="94"/>
      <c r="F423" s="94"/>
      <c r="H423" s="81"/>
      <c r="I423" s="81"/>
    </row>
    <row r="424" ht="15.75" customHeight="1">
      <c r="A424" s="94"/>
      <c r="B424" s="94"/>
      <c r="C424" s="94"/>
      <c r="D424" s="81"/>
      <c r="E424" s="94"/>
      <c r="F424" s="94"/>
      <c r="H424" s="81"/>
      <c r="I424" s="81"/>
    </row>
    <row r="425" ht="15.75" customHeight="1">
      <c r="A425" s="94"/>
      <c r="B425" s="94"/>
      <c r="C425" s="94"/>
      <c r="D425" s="81"/>
      <c r="E425" s="94"/>
      <c r="F425" s="94"/>
      <c r="H425" s="81"/>
      <c r="I425" s="81"/>
    </row>
    <row r="426" ht="15.75" customHeight="1">
      <c r="A426" s="94"/>
      <c r="B426" s="94"/>
      <c r="C426" s="94"/>
      <c r="D426" s="81"/>
      <c r="E426" s="94"/>
      <c r="F426" s="94"/>
      <c r="H426" s="81"/>
      <c r="I426" s="81"/>
    </row>
    <row r="427" ht="15.75" customHeight="1">
      <c r="A427" s="94"/>
      <c r="B427" s="94"/>
      <c r="C427" s="94"/>
      <c r="D427" s="81"/>
      <c r="E427" s="94"/>
      <c r="F427" s="94"/>
      <c r="H427" s="81"/>
      <c r="I427" s="81"/>
    </row>
    <row r="428" ht="15.75" customHeight="1">
      <c r="A428" s="94"/>
      <c r="B428" s="94"/>
      <c r="C428" s="94"/>
      <c r="D428" s="81"/>
      <c r="E428" s="94"/>
      <c r="F428" s="94"/>
      <c r="H428" s="81"/>
      <c r="I428" s="81"/>
    </row>
    <row r="429" ht="15.75" customHeight="1">
      <c r="A429" s="94"/>
      <c r="B429" s="94"/>
      <c r="C429" s="94"/>
      <c r="D429" s="81"/>
      <c r="E429" s="94"/>
      <c r="F429" s="94"/>
      <c r="H429" s="81"/>
      <c r="I429" s="81"/>
    </row>
    <row r="430" ht="15.75" customHeight="1">
      <c r="A430" s="94"/>
      <c r="B430" s="94"/>
      <c r="C430" s="94"/>
      <c r="D430" s="81"/>
      <c r="E430" s="94"/>
      <c r="F430" s="94"/>
      <c r="H430" s="81"/>
      <c r="I430" s="81"/>
    </row>
    <row r="431" ht="15.75" customHeight="1">
      <c r="A431" s="94"/>
      <c r="B431" s="94"/>
      <c r="C431" s="94"/>
      <c r="D431" s="81"/>
      <c r="E431" s="94"/>
      <c r="F431" s="94"/>
      <c r="H431" s="81"/>
      <c r="I431" s="81"/>
    </row>
    <row r="432" ht="15.75" customHeight="1">
      <c r="A432" s="94"/>
      <c r="B432" s="94"/>
      <c r="C432" s="94"/>
      <c r="D432" s="81"/>
      <c r="E432" s="94"/>
      <c r="F432" s="94"/>
      <c r="H432" s="81"/>
      <c r="I432" s="81"/>
    </row>
    <row r="433" ht="15.75" customHeight="1">
      <c r="A433" s="94"/>
      <c r="B433" s="94"/>
      <c r="C433" s="94"/>
      <c r="D433" s="81"/>
      <c r="E433" s="94"/>
      <c r="F433" s="94"/>
      <c r="H433" s="81"/>
      <c r="I433" s="81"/>
    </row>
    <row r="434" ht="15.75" customHeight="1">
      <c r="A434" s="94"/>
      <c r="B434" s="94"/>
      <c r="C434" s="94"/>
      <c r="D434" s="81"/>
      <c r="E434" s="94"/>
      <c r="F434" s="94"/>
      <c r="H434" s="81"/>
      <c r="I434" s="81"/>
    </row>
    <row r="435" ht="15.75" customHeight="1">
      <c r="A435" s="94"/>
      <c r="B435" s="94"/>
      <c r="C435" s="94"/>
      <c r="D435" s="81"/>
      <c r="E435" s="94"/>
      <c r="F435" s="94"/>
      <c r="H435" s="81"/>
      <c r="I435" s="81"/>
    </row>
    <row r="436" ht="15.75" customHeight="1">
      <c r="A436" s="94"/>
      <c r="B436" s="94"/>
      <c r="C436" s="94"/>
      <c r="D436" s="81"/>
      <c r="E436" s="94"/>
      <c r="F436" s="94"/>
      <c r="H436" s="81"/>
      <c r="I436" s="81"/>
    </row>
    <row r="437" ht="15.75" customHeight="1">
      <c r="A437" s="94"/>
      <c r="B437" s="94"/>
      <c r="C437" s="94"/>
      <c r="D437" s="81"/>
      <c r="E437" s="94"/>
      <c r="F437" s="94"/>
      <c r="H437" s="81"/>
      <c r="I437" s="81"/>
    </row>
    <row r="438" ht="15.75" customHeight="1">
      <c r="A438" s="94"/>
      <c r="B438" s="94"/>
      <c r="C438" s="94"/>
      <c r="D438" s="81"/>
      <c r="E438" s="94"/>
      <c r="F438" s="94"/>
      <c r="H438" s="81"/>
      <c r="I438" s="81"/>
    </row>
    <row r="439" ht="15.75" customHeight="1">
      <c r="A439" s="94"/>
      <c r="B439" s="94"/>
      <c r="C439" s="94"/>
      <c r="D439" s="81"/>
      <c r="E439" s="94"/>
      <c r="F439" s="94"/>
      <c r="H439" s="81"/>
      <c r="I439" s="81"/>
    </row>
    <row r="440" ht="15.75" customHeight="1">
      <c r="A440" s="94"/>
      <c r="B440" s="94"/>
      <c r="C440" s="94"/>
      <c r="D440" s="81"/>
      <c r="E440" s="94"/>
      <c r="F440" s="94"/>
      <c r="H440" s="81"/>
      <c r="I440" s="81"/>
    </row>
    <row r="441" ht="15.75" customHeight="1">
      <c r="A441" s="94"/>
      <c r="B441" s="94"/>
      <c r="C441" s="94"/>
      <c r="D441" s="81"/>
      <c r="E441" s="94"/>
      <c r="F441" s="94"/>
      <c r="H441" s="81"/>
      <c r="I441" s="81"/>
    </row>
    <row r="442" ht="15.75" customHeight="1">
      <c r="A442" s="94"/>
      <c r="B442" s="94"/>
      <c r="C442" s="94"/>
      <c r="D442" s="81"/>
      <c r="E442" s="94"/>
      <c r="F442" s="94"/>
      <c r="H442" s="81"/>
      <c r="I442" s="81"/>
    </row>
    <row r="443" ht="15.75" customHeight="1">
      <c r="A443" s="94"/>
      <c r="B443" s="94"/>
      <c r="C443" s="94"/>
      <c r="D443" s="81"/>
      <c r="E443" s="94"/>
      <c r="F443" s="94"/>
      <c r="H443" s="81"/>
      <c r="I443" s="81"/>
    </row>
    <row r="444" ht="15.75" customHeight="1">
      <c r="A444" s="94"/>
      <c r="B444" s="94"/>
      <c r="C444" s="94"/>
      <c r="D444" s="81"/>
      <c r="E444" s="94"/>
      <c r="F444" s="94"/>
      <c r="H444" s="81"/>
      <c r="I444" s="81"/>
    </row>
    <row r="445" ht="15.75" customHeight="1">
      <c r="A445" s="94"/>
      <c r="B445" s="94"/>
      <c r="C445" s="94"/>
      <c r="D445" s="81"/>
      <c r="E445" s="94"/>
      <c r="F445" s="94"/>
      <c r="H445" s="81"/>
      <c r="I445" s="81"/>
    </row>
    <row r="446" ht="15.75" customHeight="1">
      <c r="A446" s="94"/>
      <c r="B446" s="94"/>
      <c r="C446" s="94"/>
      <c r="D446" s="81"/>
      <c r="E446" s="94"/>
      <c r="F446" s="94"/>
      <c r="H446" s="81"/>
      <c r="I446" s="81"/>
    </row>
    <row r="447" ht="15.75" customHeight="1">
      <c r="A447" s="94"/>
      <c r="B447" s="94"/>
      <c r="C447" s="94"/>
      <c r="D447" s="81"/>
      <c r="E447" s="94"/>
      <c r="F447" s="94"/>
      <c r="H447" s="81"/>
      <c r="I447" s="81"/>
    </row>
    <row r="448" ht="15.75" customHeight="1">
      <c r="A448" s="94"/>
      <c r="B448" s="94"/>
      <c r="C448" s="94"/>
      <c r="D448" s="81"/>
      <c r="E448" s="94"/>
      <c r="F448" s="94"/>
      <c r="H448" s="81"/>
      <c r="I448" s="81"/>
    </row>
    <row r="449" ht="15.75" customHeight="1">
      <c r="A449" s="94"/>
      <c r="B449" s="94"/>
      <c r="C449" s="94"/>
      <c r="D449" s="81"/>
      <c r="E449" s="94"/>
      <c r="F449" s="94"/>
      <c r="H449" s="81"/>
      <c r="I449" s="81"/>
    </row>
    <row r="450" ht="15.75" customHeight="1">
      <c r="A450" s="94"/>
      <c r="B450" s="94"/>
      <c r="C450" s="94"/>
      <c r="D450" s="81"/>
      <c r="E450" s="94"/>
      <c r="F450" s="94"/>
      <c r="H450" s="81"/>
      <c r="I450" s="81"/>
    </row>
    <row r="451" ht="15.75" customHeight="1">
      <c r="A451" s="94"/>
      <c r="B451" s="94"/>
      <c r="C451" s="94"/>
      <c r="D451" s="81"/>
      <c r="E451" s="94"/>
      <c r="F451" s="94"/>
      <c r="H451" s="81"/>
      <c r="I451" s="81"/>
    </row>
    <row r="452" ht="15.75" customHeight="1">
      <c r="A452" s="94"/>
      <c r="B452" s="94"/>
      <c r="C452" s="94"/>
      <c r="D452" s="81"/>
      <c r="E452" s="94"/>
      <c r="F452" s="94"/>
      <c r="H452" s="81"/>
      <c r="I452" s="81"/>
    </row>
    <row r="453" ht="15.75" customHeight="1">
      <c r="A453" s="94"/>
      <c r="B453" s="94"/>
      <c r="C453" s="94"/>
      <c r="D453" s="81"/>
      <c r="E453" s="94"/>
      <c r="F453" s="94"/>
      <c r="H453" s="81"/>
      <c r="I453" s="81"/>
    </row>
    <row r="454" ht="15.75" customHeight="1">
      <c r="A454" s="94"/>
      <c r="B454" s="94"/>
      <c r="C454" s="94"/>
      <c r="D454" s="81"/>
      <c r="E454" s="94"/>
      <c r="F454" s="94"/>
      <c r="H454" s="81"/>
      <c r="I454" s="81"/>
    </row>
    <row r="455" ht="15.75" customHeight="1">
      <c r="A455" s="94"/>
      <c r="B455" s="94"/>
      <c r="C455" s="94"/>
      <c r="D455" s="81"/>
      <c r="E455" s="94"/>
      <c r="F455" s="94"/>
      <c r="H455" s="81"/>
      <c r="I455" s="81"/>
    </row>
    <row r="456" ht="15.75" customHeight="1">
      <c r="A456" s="94"/>
      <c r="B456" s="94"/>
      <c r="C456" s="94"/>
      <c r="D456" s="81"/>
      <c r="E456" s="94"/>
      <c r="F456" s="94"/>
      <c r="H456" s="81"/>
      <c r="I456" s="81"/>
    </row>
    <row r="457" ht="15.75" customHeight="1">
      <c r="A457" s="94"/>
      <c r="B457" s="94"/>
      <c r="C457" s="94"/>
      <c r="D457" s="81"/>
      <c r="E457" s="94"/>
      <c r="F457" s="94"/>
      <c r="H457" s="81"/>
      <c r="I457" s="81"/>
    </row>
    <row r="458" ht="15.75" customHeight="1">
      <c r="A458" s="94"/>
      <c r="B458" s="94"/>
      <c r="C458" s="94"/>
      <c r="D458" s="81"/>
      <c r="E458" s="94"/>
      <c r="F458" s="94"/>
      <c r="H458" s="81"/>
      <c r="I458" s="81"/>
    </row>
    <row r="459" ht="15.75" customHeight="1">
      <c r="A459" s="94"/>
      <c r="B459" s="94"/>
      <c r="C459" s="94"/>
      <c r="D459" s="81"/>
      <c r="E459" s="94"/>
      <c r="F459" s="94"/>
      <c r="H459" s="81"/>
      <c r="I459" s="81"/>
    </row>
    <row r="460" ht="15.75" customHeight="1">
      <c r="A460" s="94"/>
      <c r="B460" s="94"/>
      <c r="C460" s="94"/>
      <c r="D460" s="81"/>
      <c r="E460" s="94"/>
      <c r="F460" s="94"/>
      <c r="H460" s="81"/>
      <c r="I460" s="81"/>
    </row>
    <row r="461" ht="15.75" customHeight="1">
      <c r="A461" s="94"/>
      <c r="B461" s="94"/>
      <c r="C461" s="94"/>
      <c r="D461" s="81"/>
      <c r="E461" s="94"/>
      <c r="F461" s="94"/>
      <c r="H461" s="81"/>
      <c r="I461" s="81"/>
    </row>
    <row r="462" ht="15.75" customHeight="1">
      <c r="A462" s="94"/>
      <c r="B462" s="94"/>
      <c r="C462" s="94"/>
      <c r="D462" s="81"/>
      <c r="E462" s="94"/>
      <c r="F462" s="94"/>
      <c r="H462" s="81"/>
      <c r="I462" s="81"/>
    </row>
    <row r="463" ht="15.75" customHeight="1">
      <c r="A463" s="94"/>
      <c r="B463" s="94"/>
      <c r="C463" s="94"/>
      <c r="D463" s="81"/>
      <c r="E463" s="94"/>
      <c r="F463" s="94"/>
      <c r="H463" s="81"/>
      <c r="I463" s="81"/>
    </row>
    <row r="464" ht="15.75" customHeight="1">
      <c r="A464" s="94"/>
      <c r="B464" s="94"/>
      <c r="C464" s="94"/>
      <c r="D464" s="81"/>
      <c r="E464" s="94"/>
      <c r="F464" s="94"/>
      <c r="H464" s="81"/>
      <c r="I464" s="81"/>
    </row>
    <row r="465" ht="15.75" customHeight="1">
      <c r="A465" s="94"/>
      <c r="B465" s="94"/>
      <c r="C465" s="94"/>
      <c r="D465" s="81"/>
      <c r="E465" s="94"/>
      <c r="F465" s="94"/>
      <c r="H465" s="81"/>
      <c r="I465" s="81"/>
    </row>
    <row r="466" ht="15.75" customHeight="1">
      <c r="A466" s="94"/>
      <c r="B466" s="94"/>
      <c r="C466" s="94"/>
      <c r="D466" s="81"/>
      <c r="E466" s="94"/>
      <c r="F466" s="94"/>
      <c r="H466" s="81"/>
      <c r="I466" s="81"/>
    </row>
    <row r="467" ht="15.75" customHeight="1">
      <c r="A467" s="94"/>
      <c r="B467" s="94"/>
      <c r="C467" s="94"/>
      <c r="D467" s="81"/>
      <c r="E467" s="94"/>
      <c r="F467" s="94"/>
      <c r="H467" s="81"/>
      <c r="I467" s="81"/>
    </row>
    <row r="468" ht="15.75" customHeight="1">
      <c r="A468" s="94"/>
      <c r="B468" s="94"/>
      <c r="C468" s="94"/>
      <c r="D468" s="81"/>
      <c r="E468" s="94"/>
      <c r="F468" s="94"/>
      <c r="H468" s="81"/>
      <c r="I468" s="81"/>
    </row>
    <row r="469" ht="15.75" customHeight="1">
      <c r="A469" s="94"/>
      <c r="B469" s="94"/>
      <c r="C469" s="94"/>
      <c r="D469" s="81"/>
      <c r="E469" s="94"/>
      <c r="F469" s="94"/>
      <c r="H469" s="81"/>
      <c r="I469" s="81"/>
    </row>
    <row r="470" ht="15.75" customHeight="1">
      <c r="A470" s="94"/>
      <c r="B470" s="94"/>
      <c r="C470" s="94"/>
      <c r="D470" s="81"/>
      <c r="E470" s="94"/>
      <c r="F470" s="94"/>
      <c r="H470" s="81"/>
      <c r="I470" s="81"/>
    </row>
    <row r="471" ht="15.75" customHeight="1">
      <c r="A471" s="94"/>
      <c r="B471" s="94"/>
      <c r="C471" s="94"/>
      <c r="D471" s="81"/>
      <c r="E471" s="94"/>
      <c r="F471" s="94"/>
      <c r="H471" s="81"/>
      <c r="I471" s="81"/>
    </row>
    <row r="472" ht="15.75" customHeight="1">
      <c r="A472" s="94"/>
      <c r="B472" s="94"/>
      <c r="C472" s="94"/>
      <c r="D472" s="81"/>
      <c r="E472" s="94"/>
      <c r="F472" s="94"/>
      <c r="H472" s="81"/>
      <c r="I472" s="81"/>
    </row>
    <row r="473" ht="15.75" customHeight="1">
      <c r="A473" s="94"/>
      <c r="B473" s="94"/>
      <c r="C473" s="94"/>
      <c r="D473" s="81"/>
      <c r="E473" s="94"/>
      <c r="F473" s="94"/>
      <c r="H473" s="81"/>
      <c r="I473" s="81"/>
    </row>
    <row r="474" ht="15.75" customHeight="1">
      <c r="A474" s="94"/>
      <c r="B474" s="94"/>
      <c r="C474" s="94"/>
      <c r="D474" s="81"/>
      <c r="E474" s="94"/>
      <c r="F474" s="94"/>
      <c r="H474" s="81"/>
      <c r="I474" s="81"/>
    </row>
    <row r="475" ht="15.75" customHeight="1">
      <c r="A475" s="94"/>
      <c r="B475" s="94"/>
      <c r="C475" s="94"/>
      <c r="D475" s="81"/>
      <c r="E475" s="94"/>
      <c r="F475" s="94"/>
      <c r="H475" s="81"/>
      <c r="I475" s="81"/>
    </row>
    <row r="476" ht="15.75" customHeight="1">
      <c r="A476" s="94"/>
      <c r="B476" s="94"/>
      <c r="C476" s="94"/>
      <c r="D476" s="81"/>
      <c r="E476" s="94"/>
      <c r="F476" s="94"/>
      <c r="H476" s="81"/>
      <c r="I476" s="81"/>
    </row>
    <row r="477" ht="15.75" customHeight="1">
      <c r="A477" s="94"/>
      <c r="B477" s="94"/>
      <c r="C477" s="94"/>
      <c r="D477" s="81"/>
      <c r="E477" s="94"/>
      <c r="F477" s="94"/>
      <c r="H477" s="81"/>
      <c r="I477" s="81"/>
    </row>
    <row r="478" ht="15.75" customHeight="1">
      <c r="A478" s="94"/>
      <c r="B478" s="94"/>
      <c r="C478" s="94"/>
      <c r="D478" s="81"/>
      <c r="E478" s="94"/>
      <c r="F478" s="94"/>
      <c r="H478" s="81"/>
      <c r="I478" s="81"/>
    </row>
    <row r="479" ht="15.75" customHeight="1">
      <c r="A479" s="94"/>
      <c r="B479" s="94"/>
      <c r="C479" s="94"/>
      <c r="D479" s="81"/>
      <c r="E479" s="94"/>
      <c r="F479" s="94"/>
      <c r="H479" s="81"/>
      <c r="I479" s="81"/>
    </row>
    <row r="480" ht="15.75" customHeight="1">
      <c r="A480" s="94"/>
      <c r="B480" s="94"/>
      <c r="C480" s="94"/>
      <c r="D480" s="81"/>
      <c r="E480" s="94"/>
      <c r="F480" s="94"/>
      <c r="H480" s="81"/>
      <c r="I480" s="81"/>
    </row>
    <row r="481" ht="15.75" customHeight="1">
      <c r="A481" s="94"/>
      <c r="B481" s="94"/>
      <c r="C481" s="94"/>
      <c r="D481" s="81"/>
      <c r="E481" s="94"/>
      <c r="F481" s="94"/>
      <c r="H481" s="81"/>
      <c r="I481" s="81"/>
    </row>
    <row r="482" ht="15.75" customHeight="1">
      <c r="A482" s="94"/>
      <c r="B482" s="94"/>
      <c r="C482" s="94"/>
      <c r="D482" s="81"/>
      <c r="E482" s="94"/>
      <c r="F482" s="94"/>
      <c r="H482" s="81"/>
      <c r="I482" s="81"/>
    </row>
    <row r="483" ht="15.75" customHeight="1">
      <c r="A483" s="94"/>
      <c r="B483" s="94"/>
      <c r="C483" s="94"/>
      <c r="D483" s="81"/>
      <c r="E483" s="94"/>
      <c r="F483" s="94"/>
      <c r="H483" s="81"/>
      <c r="I483" s="81"/>
    </row>
    <row r="484" ht="15.75" customHeight="1">
      <c r="A484" s="94"/>
      <c r="B484" s="94"/>
      <c r="C484" s="94"/>
      <c r="D484" s="81"/>
      <c r="E484" s="94"/>
      <c r="F484" s="94"/>
      <c r="H484" s="81"/>
      <c r="I484" s="81"/>
    </row>
    <row r="485" ht="15.75" customHeight="1">
      <c r="A485" s="94"/>
      <c r="B485" s="94"/>
      <c r="C485" s="94"/>
      <c r="D485" s="81"/>
      <c r="E485" s="94"/>
      <c r="F485" s="94"/>
      <c r="H485" s="81"/>
      <c r="I485" s="81"/>
    </row>
    <row r="486" ht="15.75" customHeight="1">
      <c r="A486" s="94"/>
      <c r="B486" s="94"/>
      <c r="C486" s="94"/>
      <c r="D486" s="81"/>
      <c r="E486" s="94"/>
      <c r="F486" s="94"/>
      <c r="H486" s="81"/>
      <c r="I486" s="81"/>
    </row>
    <row r="487" ht="15.75" customHeight="1">
      <c r="A487" s="94"/>
      <c r="B487" s="94"/>
      <c r="C487" s="94"/>
      <c r="D487" s="81"/>
      <c r="E487" s="94"/>
      <c r="F487" s="94"/>
      <c r="H487" s="81"/>
      <c r="I487" s="81"/>
    </row>
    <row r="488" ht="15.75" customHeight="1">
      <c r="A488" s="94"/>
      <c r="B488" s="94"/>
      <c r="C488" s="94"/>
      <c r="D488" s="81"/>
      <c r="E488" s="94"/>
      <c r="F488" s="94"/>
      <c r="H488" s="81"/>
      <c r="I488" s="81"/>
    </row>
    <row r="489" ht="15.75" customHeight="1">
      <c r="A489" s="94"/>
      <c r="B489" s="94"/>
      <c r="C489" s="94"/>
      <c r="D489" s="81"/>
      <c r="E489" s="94"/>
      <c r="F489" s="94"/>
      <c r="H489" s="81"/>
      <c r="I489" s="81"/>
    </row>
    <row r="490" ht="15.75" customHeight="1">
      <c r="A490" s="94"/>
      <c r="B490" s="94"/>
      <c r="C490" s="94"/>
      <c r="D490" s="81"/>
      <c r="E490" s="94"/>
      <c r="F490" s="94"/>
      <c r="H490" s="81"/>
      <c r="I490" s="81"/>
    </row>
    <row r="491" ht="15.75" customHeight="1">
      <c r="A491" s="94"/>
      <c r="B491" s="94"/>
      <c r="C491" s="94"/>
      <c r="D491" s="81"/>
      <c r="E491" s="94"/>
      <c r="F491" s="94"/>
      <c r="H491" s="81"/>
      <c r="I491" s="81"/>
    </row>
    <row r="492" ht="15.75" customHeight="1">
      <c r="A492" s="94"/>
      <c r="B492" s="94"/>
      <c r="C492" s="94"/>
      <c r="D492" s="81"/>
      <c r="E492" s="94"/>
      <c r="F492" s="94"/>
      <c r="H492" s="81"/>
      <c r="I492" s="81"/>
    </row>
    <row r="493" ht="15.75" customHeight="1">
      <c r="A493" s="94"/>
      <c r="B493" s="94"/>
      <c r="C493" s="94"/>
      <c r="D493" s="81"/>
      <c r="E493" s="94"/>
      <c r="F493" s="94"/>
      <c r="H493" s="81"/>
      <c r="I493" s="81"/>
    </row>
    <row r="494" ht="15.75" customHeight="1">
      <c r="A494" s="94"/>
      <c r="B494" s="94"/>
      <c r="C494" s="94"/>
      <c r="D494" s="81"/>
      <c r="E494" s="94"/>
      <c r="F494" s="94"/>
      <c r="H494" s="81"/>
      <c r="I494" s="81"/>
    </row>
    <row r="495" ht="15.75" customHeight="1">
      <c r="A495" s="94"/>
      <c r="B495" s="94"/>
      <c r="C495" s="94"/>
      <c r="D495" s="81"/>
      <c r="E495" s="94"/>
      <c r="F495" s="94"/>
      <c r="H495" s="81"/>
      <c r="I495" s="81"/>
    </row>
    <row r="496" ht="15.75" customHeight="1">
      <c r="A496" s="94"/>
      <c r="B496" s="94"/>
      <c r="C496" s="94"/>
      <c r="D496" s="81"/>
      <c r="E496" s="94"/>
      <c r="F496" s="94"/>
      <c r="H496" s="81"/>
      <c r="I496" s="81"/>
    </row>
    <row r="497" ht="15.75" customHeight="1">
      <c r="A497" s="94"/>
      <c r="B497" s="94"/>
      <c r="C497" s="94"/>
      <c r="D497" s="81"/>
      <c r="E497" s="94"/>
      <c r="F497" s="94"/>
      <c r="H497" s="81"/>
      <c r="I497" s="81"/>
    </row>
    <row r="498" ht="15.75" customHeight="1">
      <c r="A498" s="94"/>
      <c r="B498" s="94"/>
      <c r="C498" s="94"/>
      <c r="D498" s="81"/>
      <c r="E498" s="94"/>
      <c r="F498" s="94"/>
      <c r="H498" s="81"/>
      <c r="I498" s="81"/>
    </row>
    <row r="499" ht="15.75" customHeight="1">
      <c r="A499" s="94"/>
      <c r="B499" s="94"/>
      <c r="C499" s="94"/>
      <c r="D499" s="81"/>
      <c r="E499" s="94"/>
      <c r="F499" s="94"/>
      <c r="H499" s="81"/>
      <c r="I499" s="81"/>
    </row>
    <row r="500" ht="15.75" customHeight="1">
      <c r="A500" s="94"/>
      <c r="B500" s="94"/>
      <c r="C500" s="94"/>
      <c r="D500" s="81"/>
      <c r="E500" s="94"/>
      <c r="F500" s="94"/>
      <c r="H500" s="81"/>
      <c r="I500" s="81"/>
    </row>
    <row r="501" ht="15.75" customHeight="1">
      <c r="A501" s="94"/>
      <c r="B501" s="94"/>
      <c r="C501" s="94"/>
      <c r="D501" s="81"/>
      <c r="E501" s="94"/>
      <c r="F501" s="94"/>
      <c r="H501" s="81"/>
      <c r="I501" s="81"/>
    </row>
    <row r="502" ht="15.75" customHeight="1">
      <c r="A502" s="94"/>
      <c r="B502" s="94"/>
      <c r="C502" s="94"/>
      <c r="D502" s="81"/>
      <c r="E502" s="94"/>
      <c r="F502" s="94"/>
      <c r="H502" s="81"/>
      <c r="I502" s="81"/>
    </row>
    <row r="503" ht="15.75" customHeight="1">
      <c r="A503" s="94"/>
      <c r="B503" s="94"/>
      <c r="C503" s="94"/>
      <c r="D503" s="81"/>
      <c r="E503" s="94"/>
      <c r="F503" s="94"/>
      <c r="H503" s="81"/>
      <c r="I503" s="81"/>
    </row>
    <row r="504" ht="15.75" customHeight="1">
      <c r="A504" s="94"/>
      <c r="B504" s="94"/>
      <c r="C504" s="94"/>
      <c r="D504" s="81"/>
      <c r="E504" s="94"/>
      <c r="F504" s="94"/>
      <c r="H504" s="81"/>
      <c r="I504" s="81"/>
    </row>
    <row r="505" ht="15.75" customHeight="1">
      <c r="A505" s="94"/>
      <c r="B505" s="94"/>
      <c r="C505" s="94"/>
      <c r="D505" s="81"/>
      <c r="E505" s="94"/>
      <c r="F505" s="94"/>
      <c r="H505" s="81"/>
      <c r="I505" s="81"/>
    </row>
    <row r="506" ht="15.75" customHeight="1">
      <c r="A506" s="94"/>
      <c r="B506" s="94"/>
      <c r="C506" s="94"/>
      <c r="D506" s="81"/>
      <c r="E506" s="94"/>
      <c r="F506" s="94"/>
      <c r="H506" s="81"/>
      <c r="I506" s="81"/>
    </row>
    <row r="507" ht="15.75" customHeight="1">
      <c r="A507" s="94"/>
      <c r="B507" s="94"/>
      <c r="C507" s="94"/>
      <c r="D507" s="81"/>
      <c r="E507" s="94"/>
      <c r="F507" s="94"/>
      <c r="H507" s="81"/>
      <c r="I507" s="81"/>
    </row>
    <row r="508" ht="15.75" customHeight="1">
      <c r="A508" s="94"/>
      <c r="B508" s="94"/>
      <c r="C508" s="94"/>
      <c r="D508" s="81"/>
      <c r="E508" s="94"/>
      <c r="F508" s="94"/>
      <c r="H508" s="81"/>
      <c r="I508" s="81"/>
    </row>
    <row r="509" ht="15.75" customHeight="1">
      <c r="A509" s="94"/>
      <c r="B509" s="94"/>
      <c r="C509" s="94"/>
      <c r="D509" s="81"/>
      <c r="E509" s="94"/>
      <c r="F509" s="94"/>
      <c r="H509" s="81"/>
      <c r="I509" s="81"/>
    </row>
    <row r="510" ht="15.75" customHeight="1">
      <c r="A510" s="94"/>
      <c r="B510" s="94"/>
      <c r="C510" s="94"/>
      <c r="D510" s="81"/>
      <c r="E510" s="94"/>
      <c r="F510" s="94"/>
      <c r="H510" s="81"/>
      <c r="I510" s="81"/>
    </row>
    <row r="511" ht="15.75" customHeight="1">
      <c r="A511" s="94"/>
      <c r="B511" s="94"/>
      <c r="C511" s="94"/>
      <c r="D511" s="81"/>
      <c r="E511" s="94"/>
      <c r="F511" s="94"/>
      <c r="H511" s="81"/>
      <c r="I511" s="81"/>
    </row>
    <row r="512" ht="15.75" customHeight="1">
      <c r="A512" s="94"/>
      <c r="B512" s="94"/>
      <c r="C512" s="94"/>
      <c r="D512" s="81"/>
      <c r="E512" s="94"/>
      <c r="F512" s="94"/>
      <c r="H512" s="81"/>
      <c r="I512" s="81"/>
    </row>
    <row r="513" ht="15.75" customHeight="1">
      <c r="A513" s="94"/>
      <c r="B513" s="94"/>
      <c r="C513" s="94"/>
      <c r="D513" s="81"/>
      <c r="E513" s="94"/>
      <c r="F513" s="94"/>
      <c r="H513" s="81"/>
      <c r="I513" s="81"/>
    </row>
    <row r="514" ht="15.75" customHeight="1">
      <c r="A514" s="94"/>
      <c r="B514" s="94"/>
      <c r="C514" s="94"/>
      <c r="D514" s="81"/>
      <c r="E514" s="94"/>
      <c r="F514" s="94"/>
      <c r="H514" s="81"/>
      <c r="I514" s="81"/>
    </row>
    <row r="515" ht="15.75" customHeight="1">
      <c r="A515" s="94"/>
      <c r="B515" s="94"/>
      <c r="C515" s="94"/>
      <c r="D515" s="81"/>
      <c r="E515" s="94"/>
      <c r="F515" s="94"/>
      <c r="H515" s="81"/>
      <c r="I515" s="81"/>
    </row>
    <row r="516" ht="15.75" customHeight="1">
      <c r="A516" s="94"/>
      <c r="B516" s="94"/>
      <c r="C516" s="94"/>
      <c r="D516" s="81"/>
      <c r="E516" s="94"/>
      <c r="F516" s="94"/>
      <c r="H516" s="81"/>
      <c r="I516" s="81"/>
    </row>
    <row r="517" ht="15.75" customHeight="1">
      <c r="A517" s="94"/>
      <c r="B517" s="94"/>
      <c r="C517" s="94"/>
      <c r="D517" s="81"/>
      <c r="E517" s="94"/>
      <c r="F517" s="94"/>
      <c r="H517" s="81"/>
      <c r="I517" s="81"/>
    </row>
    <row r="518" ht="15.75" customHeight="1">
      <c r="A518" s="94"/>
      <c r="B518" s="94"/>
      <c r="C518" s="94"/>
      <c r="D518" s="81"/>
      <c r="E518" s="94"/>
      <c r="F518" s="94"/>
      <c r="H518" s="81"/>
      <c r="I518" s="81"/>
    </row>
    <row r="519" ht="15.75" customHeight="1">
      <c r="A519" s="94"/>
      <c r="B519" s="94"/>
      <c r="C519" s="94"/>
      <c r="D519" s="81"/>
      <c r="E519" s="94"/>
      <c r="F519" s="94"/>
      <c r="H519" s="81"/>
      <c r="I519" s="81"/>
    </row>
    <row r="520" ht="15.75" customHeight="1">
      <c r="A520" s="94"/>
      <c r="B520" s="94"/>
      <c r="C520" s="94"/>
      <c r="D520" s="81"/>
      <c r="E520" s="94"/>
      <c r="F520" s="94"/>
      <c r="H520" s="81"/>
      <c r="I520" s="81"/>
    </row>
    <row r="521" ht="15.75" customHeight="1">
      <c r="A521" s="94"/>
      <c r="B521" s="94"/>
      <c r="C521" s="94"/>
      <c r="D521" s="81"/>
      <c r="E521" s="94"/>
      <c r="F521" s="94"/>
      <c r="H521" s="81"/>
      <c r="I521" s="81"/>
    </row>
    <row r="522" ht="15.75" customHeight="1">
      <c r="A522" s="94"/>
      <c r="B522" s="94"/>
      <c r="C522" s="94"/>
      <c r="D522" s="81"/>
      <c r="E522" s="94"/>
      <c r="F522" s="94"/>
      <c r="H522" s="81"/>
      <c r="I522" s="81"/>
    </row>
    <row r="523" ht="15.75" customHeight="1">
      <c r="A523" s="94"/>
      <c r="B523" s="94"/>
      <c r="C523" s="94"/>
      <c r="D523" s="81"/>
      <c r="E523" s="94"/>
      <c r="F523" s="94"/>
      <c r="H523" s="81"/>
      <c r="I523" s="81"/>
    </row>
    <row r="524" ht="15.75" customHeight="1">
      <c r="A524" s="94"/>
      <c r="B524" s="94"/>
      <c r="C524" s="94"/>
      <c r="D524" s="81"/>
      <c r="E524" s="94"/>
      <c r="F524" s="94"/>
      <c r="H524" s="81"/>
      <c r="I524" s="81"/>
    </row>
    <row r="525" ht="15.75" customHeight="1">
      <c r="A525" s="94"/>
      <c r="B525" s="94"/>
      <c r="C525" s="94"/>
      <c r="D525" s="81"/>
      <c r="E525" s="94"/>
      <c r="F525" s="94"/>
      <c r="H525" s="81"/>
      <c r="I525" s="81"/>
    </row>
    <row r="526" ht="15.75" customHeight="1">
      <c r="A526" s="94"/>
      <c r="B526" s="94"/>
      <c r="C526" s="94"/>
      <c r="D526" s="81"/>
      <c r="E526" s="94"/>
      <c r="F526" s="94"/>
      <c r="H526" s="81"/>
      <c r="I526" s="81"/>
    </row>
    <row r="527" ht="15.75" customHeight="1">
      <c r="A527" s="94"/>
      <c r="B527" s="94"/>
      <c r="C527" s="94"/>
      <c r="D527" s="81"/>
      <c r="E527" s="94"/>
      <c r="F527" s="94"/>
      <c r="H527" s="81"/>
      <c r="I527" s="81"/>
    </row>
    <row r="528" ht="15.75" customHeight="1">
      <c r="A528" s="94"/>
      <c r="B528" s="94"/>
      <c r="C528" s="94"/>
      <c r="D528" s="81"/>
      <c r="E528" s="94"/>
      <c r="F528" s="94"/>
      <c r="H528" s="81"/>
      <c r="I528" s="81"/>
    </row>
    <row r="529" ht="15.75" customHeight="1">
      <c r="A529" s="94"/>
      <c r="B529" s="94"/>
      <c r="C529" s="94"/>
      <c r="D529" s="81"/>
      <c r="E529" s="94"/>
      <c r="F529" s="94"/>
      <c r="H529" s="81"/>
      <c r="I529" s="81"/>
    </row>
    <row r="530" ht="15.75" customHeight="1">
      <c r="A530" s="94"/>
      <c r="B530" s="94"/>
      <c r="C530" s="94"/>
      <c r="D530" s="81"/>
      <c r="E530" s="94"/>
      <c r="F530" s="94"/>
      <c r="H530" s="81"/>
      <c r="I530" s="81"/>
    </row>
    <row r="531" ht="15.75" customHeight="1">
      <c r="A531" s="94"/>
      <c r="B531" s="94"/>
      <c r="C531" s="94"/>
      <c r="D531" s="81"/>
      <c r="E531" s="94"/>
      <c r="F531" s="94"/>
      <c r="H531" s="81"/>
      <c r="I531" s="81"/>
    </row>
    <row r="532" ht="15.75" customHeight="1">
      <c r="A532" s="94"/>
      <c r="B532" s="94"/>
      <c r="C532" s="94"/>
      <c r="D532" s="81"/>
      <c r="E532" s="94"/>
      <c r="F532" s="94"/>
      <c r="H532" s="81"/>
      <c r="I532" s="81"/>
    </row>
    <row r="533" ht="15.75" customHeight="1">
      <c r="A533" s="94"/>
      <c r="B533" s="94"/>
      <c r="C533" s="94"/>
      <c r="D533" s="81"/>
      <c r="E533" s="94"/>
      <c r="F533" s="94"/>
      <c r="H533" s="81"/>
      <c r="I533" s="81"/>
    </row>
    <row r="534" ht="15.75" customHeight="1">
      <c r="A534" s="94"/>
      <c r="B534" s="94"/>
      <c r="C534" s="94"/>
      <c r="D534" s="81"/>
      <c r="E534" s="94"/>
      <c r="F534" s="94"/>
      <c r="H534" s="81"/>
      <c r="I534" s="81"/>
    </row>
    <row r="535" ht="15.75" customHeight="1">
      <c r="A535" s="94"/>
      <c r="B535" s="94"/>
      <c r="C535" s="94"/>
      <c r="D535" s="81"/>
      <c r="E535" s="94"/>
      <c r="F535" s="94"/>
      <c r="H535" s="81"/>
      <c r="I535" s="81"/>
    </row>
    <row r="536" ht="15.75" customHeight="1">
      <c r="A536" s="94"/>
      <c r="B536" s="94"/>
      <c r="C536" s="94"/>
      <c r="D536" s="81"/>
      <c r="E536" s="94"/>
      <c r="F536" s="94"/>
      <c r="H536" s="81"/>
      <c r="I536" s="81"/>
    </row>
    <row r="537" ht="15.75" customHeight="1">
      <c r="A537" s="94"/>
      <c r="B537" s="94"/>
      <c r="C537" s="94"/>
      <c r="D537" s="81"/>
      <c r="E537" s="94"/>
      <c r="F537" s="94"/>
      <c r="H537" s="81"/>
      <c r="I537" s="81"/>
    </row>
    <row r="538" ht="15.75" customHeight="1">
      <c r="A538" s="94"/>
      <c r="B538" s="94"/>
      <c r="C538" s="94"/>
      <c r="D538" s="81"/>
      <c r="E538" s="94"/>
      <c r="F538" s="94"/>
      <c r="H538" s="81"/>
      <c r="I538" s="81"/>
    </row>
    <row r="539" ht="15.75" customHeight="1">
      <c r="A539" s="94"/>
      <c r="B539" s="94"/>
      <c r="C539" s="94"/>
      <c r="D539" s="81"/>
      <c r="E539" s="94"/>
      <c r="F539" s="94"/>
      <c r="H539" s="81"/>
      <c r="I539" s="81"/>
    </row>
    <row r="540" ht="15.75" customHeight="1">
      <c r="A540" s="94"/>
      <c r="B540" s="94"/>
      <c r="C540" s="94"/>
      <c r="D540" s="81"/>
      <c r="E540" s="94"/>
      <c r="F540" s="94"/>
      <c r="H540" s="81"/>
      <c r="I540" s="81"/>
    </row>
    <row r="541" ht="15.75" customHeight="1">
      <c r="A541" s="94"/>
      <c r="B541" s="94"/>
      <c r="C541" s="94"/>
      <c r="D541" s="81"/>
      <c r="E541" s="94"/>
      <c r="F541" s="94"/>
      <c r="H541" s="81"/>
      <c r="I541" s="81"/>
    </row>
    <row r="542" ht="15.75" customHeight="1">
      <c r="A542" s="94"/>
      <c r="B542" s="94"/>
      <c r="C542" s="94"/>
      <c r="D542" s="81"/>
      <c r="E542" s="94"/>
      <c r="F542" s="94"/>
      <c r="H542" s="81"/>
      <c r="I542" s="81"/>
    </row>
    <row r="543" ht="15.75" customHeight="1">
      <c r="A543" s="94"/>
      <c r="B543" s="94"/>
      <c r="C543" s="94"/>
      <c r="D543" s="81"/>
      <c r="E543" s="94"/>
      <c r="F543" s="94"/>
      <c r="H543" s="81"/>
      <c r="I543" s="81"/>
    </row>
    <row r="544" ht="15.75" customHeight="1">
      <c r="A544" s="94"/>
      <c r="B544" s="94"/>
      <c r="C544" s="94"/>
      <c r="D544" s="81"/>
      <c r="E544" s="94"/>
      <c r="F544" s="94"/>
      <c r="H544" s="81"/>
      <c r="I544" s="81"/>
    </row>
    <row r="545" ht="15.75" customHeight="1">
      <c r="A545" s="94"/>
      <c r="B545" s="94"/>
      <c r="C545" s="94"/>
      <c r="D545" s="81"/>
      <c r="E545" s="94"/>
      <c r="F545" s="94"/>
      <c r="H545" s="81"/>
      <c r="I545" s="81"/>
    </row>
    <row r="546" ht="15.75" customHeight="1">
      <c r="A546" s="94"/>
      <c r="B546" s="94"/>
      <c r="C546" s="94"/>
      <c r="D546" s="81"/>
      <c r="E546" s="94"/>
      <c r="F546" s="94"/>
      <c r="H546" s="81"/>
      <c r="I546" s="81"/>
    </row>
    <row r="547" ht="15.75" customHeight="1">
      <c r="A547" s="94"/>
      <c r="B547" s="94"/>
      <c r="C547" s="94"/>
      <c r="D547" s="81"/>
      <c r="E547" s="94"/>
      <c r="F547" s="94"/>
      <c r="H547" s="81"/>
      <c r="I547" s="81"/>
    </row>
    <row r="548" ht="15.75" customHeight="1">
      <c r="A548" s="94"/>
      <c r="B548" s="94"/>
      <c r="C548" s="94"/>
      <c r="D548" s="81"/>
      <c r="E548" s="94"/>
      <c r="F548" s="94"/>
      <c r="H548" s="81"/>
      <c r="I548" s="81"/>
    </row>
    <row r="549" ht="15.75" customHeight="1">
      <c r="A549" s="94"/>
      <c r="B549" s="94"/>
      <c r="C549" s="94"/>
      <c r="D549" s="81"/>
      <c r="E549" s="94"/>
      <c r="F549" s="94"/>
      <c r="H549" s="81"/>
      <c r="I549" s="81"/>
    </row>
    <row r="550" ht="15.75" customHeight="1">
      <c r="A550" s="94"/>
      <c r="B550" s="94"/>
      <c r="C550" s="94"/>
      <c r="D550" s="81"/>
      <c r="E550" s="94"/>
      <c r="F550" s="94"/>
      <c r="H550" s="81"/>
      <c r="I550" s="81"/>
    </row>
    <row r="551" ht="15.75" customHeight="1">
      <c r="A551" s="94"/>
      <c r="B551" s="94"/>
      <c r="C551" s="94"/>
      <c r="D551" s="81"/>
      <c r="E551" s="94"/>
      <c r="F551" s="94"/>
      <c r="H551" s="81"/>
      <c r="I551" s="81"/>
    </row>
    <row r="552" ht="15.75" customHeight="1">
      <c r="A552" s="94"/>
      <c r="B552" s="94"/>
      <c r="C552" s="94"/>
      <c r="D552" s="81"/>
      <c r="E552" s="94"/>
      <c r="F552" s="94"/>
      <c r="H552" s="81"/>
      <c r="I552" s="81"/>
    </row>
    <row r="553" ht="15.75" customHeight="1">
      <c r="A553" s="94"/>
      <c r="B553" s="94"/>
      <c r="C553" s="94"/>
      <c r="D553" s="81"/>
      <c r="E553" s="94"/>
      <c r="F553" s="94"/>
      <c r="H553" s="81"/>
      <c r="I553" s="81"/>
    </row>
    <row r="554" ht="15.75" customHeight="1">
      <c r="A554" s="94"/>
      <c r="B554" s="94"/>
      <c r="C554" s="94"/>
      <c r="D554" s="81"/>
      <c r="E554" s="94"/>
      <c r="F554" s="94"/>
      <c r="H554" s="81"/>
      <c r="I554" s="81"/>
    </row>
    <row r="555" ht="15.75" customHeight="1">
      <c r="A555" s="94"/>
      <c r="B555" s="94"/>
      <c r="C555" s="94"/>
      <c r="D555" s="81"/>
      <c r="E555" s="94"/>
      <c r="F555" s="94"/>
      <c r="H555" s="81"/>
      <c r="I555" s="81"/>
    </row>
    <row r="556" ht="15.75" customHeight="1">
      <c r="A556" s="94"/>
      <c r="B556" s="94"/>
      <c r="C556" s="94"/>
      <c r="D556" s="81"/>
      <c r="E556" s="94"/>
      <c r="F556" s="94"/>
      <c r="H556" s="81"/>
      <c r="I556" s="81"/>
    </row>
    <row r="557" ht="15.75" customHeight="1">
      <c r="A557" s="94"/>
      <c r="B557" s="94"/>
      <c r="C557" s="94"/>
      <c r="D557" s="81"/>
      <c r="E557" s="94"/>
      <c r="F557" s="94"/>
      <c r="H557" s="81"/>
      <c r="I557" s="81"/>
    </row>
    <row r="558" ht="15.75" customHeight="1">
      <c r="A558" s="94"/>
      <c r="B558" s="94"/>
      <c r="C558" s="94"/>
      <c r="D558" s="81"/>
      <c r="E558" s="94"/>
      <c r="F558" s="94"/>
      <c r="H558" s="81"/>
      <c r="I558" s="81"/>
    </row>
    <row r="559" ht="15.75" customHeight="1">
      <c r="A559" s="94"/>
      <c r="B559" s="94"/>
      <c r="C559" s="94"/>
      <c r="D559" s="81"/>
      <c r="E559" s="94"/>
      <c r="F559" s="94"/>
      <c r="H559" s="81"/>
      <c r="I559" s="81"/>
    </row>
    <row r="560" ht="15.75" customHeight="1">
      <c r="A560" s="94"/>
      <c r="B560" s="94"/>
      <c r="C560" s="94"/>
      <c r="D560" s="81"/>
      <c r="E560" s="94"/>
      <c r="F560" s="94"/>
      <c r="H560" s="81"/>
      <c r="I560" s="81"/>
    </row>
    <row r="561" ht="15.75" customHeight="1">
      <c r="A561" s="94"/>
      <c r="B561" s="94"/>
      <c r="C561" s="94"/>
      <c r="D561" s="81"/>
      <c r="E561" s="94"/>
      <c r="F561" s="94"/>
      <c r="H561" s="81"/>
      <c r="I561" s="81"/>
    </row>
    <row r="562" ht="15.75" customHeight="1">
      <c r="A562" s="94"/>
      <c r="B562" s="94"/>
      <c r="C562" s="94"/>
      <c r="D562" s="81"/>
      <c r="E562" s="94"/>
      <c r="F562" s="94"/>
      <c r="H562" s="81"/>
      <c r="I562" s="81"/>
    </row>
    <row r="563" ht="15.75" customHeight="1">
      <c r="A563" s="94"/>
      <c r="B563" s="94"/>
      <c r="C563" s="94"/>
      <c r="D563" s="81"/>
      <c r="E563" s="94"/>
      <c r="F563" s="94"/>
      <c r="H563" s="81"/>
      <c r="I563" s="81"/>
    </row>
    <row r="564" ht="15.75" customHeight="1">
      <c r="A564" s="94"/>
      <c r="B564" s="94"/>
      <c r="C564" s="94"/>
      <c r="D564" s="81"/>
      <c r="E564" s="94"/>
      <c r="F564" s="94"/>
      <c r="H564" s="81"/>
      <c r="I564" s="81"/>
    </row>
    <row r="565" ht="15.75" customHeight="1">
      <c r="A565" s="94"/>
      <c r="B565" s="94"/>
      <c r="C565" s="94"/>
      <c r="D565" s="81"/>
      <c r="E565" s="94"/>
      <c r="F565" s="94"/>
      <c r="H565" s="81"/>
      <c r="I565" s="81"/>
    </row>
    <row r="566" ht="15.75" customHeight="1">
      <c r="A566" s="94"/>
      <c r="B566" s="94"/>
      <c r="C566" s="94"/>
      <c r="D566" s="81"/>
      <c r="E566" s="94"/>
      <c r="F566" s="94"/>
      <c r="H566" s="81"/>
      <c r="I566" s="81"/>
    </row>
    <row r="567" ht="15.75" customHeight="1">
      <c r="A567" s="94"/>
      <c r="B567" s="94"/>
      <c r="C567" s="94"/>
      <c r="D567" s="81"/>
      <c r="E567" s="94"/>
      <c r="F567" s="94"/>
      <c r="H567" s="81"/>
      <c r="I567" s="81"/>
    </row>
    <row r="568" ht="15.75" customHeight="1">
      <c r="A568" s="94"/>
      <c r="B568" s="94"/>
      <c r="C568" s="94"/>
      <c r="D568" s="81"/>
      <c r="E568" s="94"/>
      <c r="F568" s="94"/>
      <c r="H568" s="81"/>
      <c r="I568" s="81"/>
    </row>
    <row r="569" ht="15.75" customHeight="1">
      <c r="A569" s="94"/>
      <c r="B569" s="94"/>
      <c r="C569" s="94"/>
      <c r="D569" s="81"/>
      <c r="E569" s="94"/>
      <c r="F569" s="94"/>
      <c r="H569" s="81"/>
      <c r="I569" s="81"/>
    </row>
    <row r="570" ht="15.75" customHeight="1">
      <c r="A570" s="94"/>
      <c r="B570" s="94"/>
      <c r="C570" s="94"/>
      <c r="D570" s="81"/>
      <c r="E570" s="94"/>
      <c r="F570" s="94"/>
      <c r="H570" s="81"/>
      <c r="I570" s="81"/>
    </row>
    <row r="571" ht="15.75" customHeight="1">
      <c r="A571" s="94"/>
      <c r="B571" s="94"/>
      <c r="C571" s="94"/>
      <c r="D571" s="81"/>
      <c r="E571" s="94"/>
      <c r="F571" s="94"/>
      <c r="H571" s="81"/>
      <c r="I571" s="81"/>
    </row>
    <row r="572" ht="15.75" customHeight="1">
      <c r="A572" s="94"/>
      <c r="B572" s="94"/>
      <c r="C572" s="94"/>
      <c r="D572" s="81"/>
      <c r="E572" s="94"/>
      <c r="F572" s="94"/>
      <c r="H572" s="81"/>
      <c r="I572" s="81"/>
    </row>
    <row r="573" ht="15.75" customHeight="1">
      <c r="A573" s="94"/>
      <c r="B573" s="94"/>
      <c r="C573" s="94"/>
      <c r="D573" s="81"/>
      <c r="E573" s="94"/>
      <c r="F573" s="94"/>
      <c r="H573" s="81"/>
      <c r="I573" s="81"/>
    </row>
    <row r="574" ht="15.75" customHeight="1">
      <c r="A574" s="94"/>
      <c r="B574" s="94"/>
      <c r="C574" s="94"/>
      <c r="D574" s="81"/>
      <c r="E574" s="94"/>
      <c r="F574" s="94"/>
      <c r="H574" s="81"/>
      <c r="I574" s="81"/>
    </row>
    <row r="575" ht="15.75" customHeight="1">
      <c r="A575" s="94"/>
      <c r="B575" s="94"/>
      <c r="C575" s="94"/>
      <c r="D575" s="81"/>
      <c r="E575" s="94"/>
      <c r="F575" s="94"/>
      <c r="H575" s="81"/>
      <c r="I575" s="81"/>
    </row>
    <row r="576" ht="15.75" customHeight="1">
      <c r="A576" s="94"/>
      <c r="B576" s="94"/>
      <c r="C576" s="94"/>
      <c r="D576" s="81"/>
      <c r="E576" s="94"/>
      <c r="F576" s="94"/>
      <c r="H576" s="81"/>
      <c r="I576" s="81"/>
    </row>
    <row r="577" ht="15.75" customHeight="1">
      <c r="A577" s="94"/>
      <c r="B577" s="94"/>
      <c r="C577" s="94"/>
      <c r="D577" s="81"/>
      <c r="E577" s="94"/>
      <c r="F577" s="94"/>
      <c r="H577" s="81"/>
      <c r="I577" s="81"/>
    </row>
    <row r="578" ht="15.75" customHeight="1">
      <c r="A578" s="94"/>
      <c r="B578" s="94"/>
      <c r="C578" s="94"/>
      <c r="D578" s="81"/>
      <c r="E578" s="94"/>
      <c r="F578" s="94"/>
      <c r="H578" s="81"/>
      <c r="I578" s="81"/>
    </row>
    <row r="579" ht="15.75" customHeight="1">
      <c r="A579" s="94"/>
      <c r="B579" s="94"/>
      <c r="C579" s="94"/>
      <c r="D579" s="81"/>
      <c r="E579" s="94"/>
      <c r="F579" s="94"/>
      <c r="H579" s="81"/>
      <c r="I579" s="81"/>
    </row>
    <row r="580" ht="15.75" customHeight="1">
      <c r="A580" s="94"/>
      <c r="B580" s="94"/>
      <c r="C580" s="94"/>
      <c r="D580" s="81"/>
      <c r="E580" s="94"/>
      <c r="F580" s="94"/>
      <c r="H580" s="81"/>
      <c r="I580" s="81"/>
    </row>
    <row r="581" ht="15.75" customHeight="1">
      <c r="A581" s="94"/>
      <c r="B581" s="94"/>
      <c r="C581" s="94"/>
      <c r="D581" s="81"/>
      <c r="E581" s="94"/>
      <c r="F581" s="94"/>
      <c r="H581" s="81"/>
      <c r="I581" s="81"/>
    </row>
    <row r="582" ht="15.75" customHeight="1">
      <c r="A582" s="94"/>
      <c r="B582" s="94"/>
      <c r="C582" s="94"/>
      <c r="D582" s="81"/>
      <c r="E582" s="94"/>
      <c r="F582" s="94"/>
      <c r="H582" s="81"/>
      <c r="I582" s="81"/>
    </row>
    <row r="583" ht="15.75" customHeight="1">
      <c r="A583" s="94"/>
      <c r="B583" s="94"/>
      <c r="C583" s="94"/>
      <c r="D583" s="81"/>
      <c r="E583" s="94"/>
      <c r="F583" s="94"/>
      <c r="H583" s="81"/>
      <c r="I583" s="81"/>
    </row>
    <row r="584" ht="15.75" customHeight="1">
      <c r="A584" s="94"/>
      <c r="B584" s="94"/>
      <c r="C584" s="94"/>
      <c r="D584" s="81"/>
      <c r="E584" s="94"/>
      <c r="F584" s="94"/>
      <c r="H584" s="81"/>
      <c r="I584" s="81"/>
    </row>
    <row r="585" ht="15.75" customHeight="1">
      <c r="A585" s="94"/>
      <c r="B585" s="94"/>
      <c r="C585" s="94"/>
      <c r="D585" s="81"/>
      <c r="E585" s="94"/>
      <c r="F585" s="94"/>
      <c r="H585" s="81"/>
      <c r="I585" s="81"/>
    </row>
    <row r="586" ht="15.75" customHeight="1">
      <c r="A586" s="94"/>
      <c r="B586" s="94"/>
      <c r="C586" s="94"/>
      <c r="D586" s="81"/>
      <c r="E586" s="94"/>
      <c r="F586" s="94"/>
      <c r="H586" s="81"/>
      <c r="I586" s="81"/>
    </row>
    <row r="587" ht="15.75" customHeight="1">
      <c r="A587" s="94"/>
      <c r="B587" s="94"/>
      <c r="C587" s="94"/>
      <c r="D587" s="81"/>
      <c r="E587" s="94"/>
      <c r="F587" s="94"/>
      <c r="H587" s="81"/>
      <c r="I587" s="81"/>
    </row>
    <row r="588" ht="15.75" customHeight="1">
      <c r="A588" s="94"/>
      <c r="B588" s="94"/>
      <c r="C588" s="94"/>
      <c r="D588" s="81"/>
      <c r="E588" s="94"/>
      <c r="F588" s="94"/>
      <c r="H588" s="81"/>
      <c r="I588" s="81"/>
    </row>
    <row r="589" ht="15.75" customHeight="1">
      <c r="A589" s="94"/>
      <c r="B589" s="94"/>
      <c r="C589" s="94"/>
      <c r="D589" s="81"/>
      <c r="E589" s="94"/>
      <c r="F589" s="94"/>
      <c r="H589" s="81"/>
      <c r="I589" s="81"/>
    </row>
    <row r="590" ht="15.75" customHeight="1">
      <c r="A590" s="94"/>
      <c r="B590" s="94"/>
      <c r="C590" s="94"/>
      <c r="D590" s="81"/>
      <c r="E590" s="94"/>
      <c r="F590" s="94"/>
      <c r="H590" s="81"/>
      <c r="I590" s="81"/>
    </row>
    <row r="591" ht="15.75" customHeight="1">
      <c r="A591" s="94"/>
      <c r="B591" s="94"/>
      <c r="C591" s="94"/>
      <c r="D591" s="81"/>
      <c r="E591" s="94"/>
      <c r="F591" s="94"/>
      <c r="H591" s="81"/>
      <c r="I591" s="81"/>
    </row>
    <row r="592" ht="15.75" customHeight="1">
      <c r="A592" s="94"/>
      <c r="B592" s="94"/>
      <c r="C592" s="94"/>
      <c r="D592" s="81"/>
      <c r="E592" s="94"/>
      <c r="F592" s="94"/>
      <c r="H592" s="81"/>
      <c r="I592" s="81"/>
    </row>
    <row r="593" ht="15.75" customHeight="1">
      <c r="A593" s="94"/>
      <c r="B593" s="94"/>
      <c r="C593" s="94"/>
      <c r="D593" s="81"/>
      <c r="E593" s="94"/>
      <c r="F593" s="94"/>
      <c r="H593" s="81"/>
      <c r="I593" s="81"/>
    </row>
    <row r="594" ht="15.75" customHeight="1">
      <c r="A594" s="94"/>
      <c r="B594" s="94"/>
      <c r="C594" s="94"/>
      <c r="D594" s="81"/>
      <c r="E594" s="94"/>
      <c r="F594" s="94"/>
      <c r="H594" s="81"/>
      <c r="I594" s="81"/>
    </row>
    <row r="595" ht="15.75" customHeight="1">
      <c r="A595" s="94"/>
      <c r="B595" s="94"/>
      <c r="C595" s="94"/>
      <c r="D595" s="81"/>
      <c r="E595" s="94"/>
      <c r="F595" s="94"/>
      <c r="H595" s="81"/>
      <c r="I595" s="81"/>
    </row>
    <row r="596" ht="15.75" customHeight="1">
      <c r="A596" s="94"/>
      <c r="B596" s="94"/>
      <c r="C596" s="94"/>
      <c r="D596" s="81"/>
      <c r="E596" s="94"/>
      <c r="F596" s="94"/>
      <c r="H596" s="81"/>
      <c r="I596" s="81"/>
    </row>
    <row r="597" ht="15.75" customHeight="1">
      <c r="A597" s="94"/>
      <c r="B597" s="94"/>
      <c r="C597" s="94"/>
      <c r="D597" s="81"/>
      <c r="E597" s="94"/>
      <c r="F597" s="94"/>
      <c r="H597" s="81"/>
      <c r="I597" s="81"/>
    </row>
    <row r="598" ht="15.75" customHeight="1">
      <c r="A598" s="94"/>
      <c r="B598" s="94"/>
      <c r="C598" s="94"/>
      <c r="D598" s="81"/>
      <c r="E598" s="94"/>
      <c r="F598" s="94"/>
      <c r="H598" s="81"/>
      <c r="I598" s="81"/>
    </row>
    <row r="599" ht="15.75" customHeight="1">
      <c r="A599" s="94"/>
      <c r="B599" s="94"/>
      <c r="C599" s="94"/>
      <c r="D599" s="81"/>
      <c r="E599" s="94"/>
      <c r="F599" s="94"/>
      <c r="H599" s="81"/>
      <c r="I599" s="81"/>
    </row>
    <row r="600" ht="15.75" customHeight="1">
      <c r="A600" s="94"/>
      <c r="B600" s="94"/>
      <c r="C600" s="94"/>
      <c r="D600" s="81"/>
      <c r="E600" s="94"/>
      <c r="F600" s="94"/>
      <c r="H600" s="81"/>
      <c r="I600" s="81"/>
    </row>
    <row r="601" ht="15.75" customHeight="1">
      <c r="A601" s="94"/>
      <c r="B601" s="94"/>
      <c r="C601" s="94"/>
      <c r="D601" s="81"/>
      <c r="E601" s="94"/>
      <c r="F601" s="94"/>
      <c r="H601" s="81"/>
      <c r="I601" s="81"/>
    </row>
    <row r="602" ht="15.75" customHeight="1">
      <c r="A602" s="94"/>
      <c r="B602" s="94"/>
      <c r="C602" s="94"/>
      <c r="D602" s="81"/>
      <c r="E602" s="94"/>
      <c r="F602" s="94"/>
      <c r="H602" s="81"/>
      <c r="I602" s="81"/>
    </row>
    <row r="603" ht="15.75" customHeight="1">
      <c r="A603" s="94"/>
      <c r="B603" s="94"/>
      <c r="C603" s="94"/>
      <c r="D603" s="81"/>
      <c r="E603" s="94"/>
      <c r="F603" s="94"/>
      <c r="H603" s="81"/>
      <c r="I603" s="81"/>
    </row>
    <row r="604" ht="15.75" customHeight="1">
      <c r="A604" s="94"/>
      <c r="B604" s="94"/>
      <c r="C604" s="94"/>
      <c r="D604" s="81"/>
      <c r="E604" s="94"/>
      <c r="F604" s="94"/>
      <c r="H604" s="81"/>
      <c r="I604" s="81"/>
    </row>
    <row r="605" ht="15.75" customHeight="1">
      <c r="A605" s="94"/>
      <c r="B605" s="94"/>
      <c r="C605" s="94"/>
      <c r="D605" s="81"/>
      <c r="E605" s="94"/>
      <c r="F605" s="94"/>
      <c r="H605" s="81"/>
      <c r="I605" s="81"/>
    </row>
    <row r="606" ht="15.75" customHeight="1">
      <c r="A606" s="94"/>
      <c r="B606" s="94"/>
      <c r="C606" s="94"/>
      <c r="D606" s="81"/>
      <c r="E606" s="94"/>
      <c r="F606" s="94"/>
      <c r="H606" s="81"/>
      <c r="I606" s="81"/>
    </row>
    <row r="607" ht="15.75" customHeight="1">
      <c r="A607" s="94"/>
      <c r="B607" s="94"/>
      <c r="C607" s="94"/>
      <c r="D607" s="81"/>
      <c r="E607" s="94"/>
      <c r="F607" s="94"/>
      <c r="H607" s="81"/>
      <c r="I607" s="81"/>
    </row>
    <row r="608" ht="15.75" customHeight="1">
      <c r="A608" s="94"/>
      <c r="B608" s="94"/>
      <c r="C608" s="94"/>
      <c r="D608" s="81"/>
      <c r="E608" s="94"/>
      <c r="F608" s="94"/>
      <c r="H608" s="81"/>
      <c r="I608" s="81"/>
    </row>
    <row r="609" ht="15.75" customHeight="1">
      <c r="A609" s="94"/>
      <c r="B609" s="94"/>
      <c r="C609" s="94"/>
      <c r="D609" s="81"/>
      <c r="E609" s="94"/>
      <c r="F609" s="94"/>
      <c r="H609" s="81"/>
      <c r="I609" s="81"/>
    </row>
    <row r="610" ht="15.75" customHeight="1">
      <c r="A610" s="94"/>
      <c r="B610" s="94"/>
      <c r="C610" s="94"/>
      <c r="D610" s="81"/>
      <c r="E610" s="94"/>
      <c r="F610" s="94"/>
      <c r="H610" s="81"/>
      <c r="I610" s="81"/>
    </row>
    <row r="611" ht="15.75" customHeight="1">
      <c r="A611" s="94"/>
      <c r="B611" s="94"/>
      <c r="C611" s="94"/>
      <c r="D611" s="81"/>
      <c r="E611" s="94"/>
      <c r="F611" s="94"/>
      <c r="H611" s="81"/>
      <c r="I611" s="81"/>
    </row>
    <row r="612" ht="15.75" customHeight="1">
      <c r="A612" s="94"/>
      <c r="B612" s="94"/>
      <c r="C612" s="94"/>
      <c r="D612" s="81"/>
      <c r="E612" s="94"/>
      <c r="F612" s="94"/>
      <c r="H612" s="81"/>
      <c r="I612" s="81"/>
    </row>
    <row r="613" ht="15.75" customHeight="1">
      <c r="A613" s="94"/>
      <c r="B613" s="94"/>
      <c r="C613" s="94"/>
      <c r="D613" s="81"/>
      <c r="E613" s="94"/>
      <c r="F613" s="94"/>
      <c r="H613" s="81"/>
      <c r="I613" s="81"/>
    </row>
    <row r="614" ht="15.75" customHeight="1">
      <c r="A614" s="94"/>
      <c r="B614" s="94"/>
      <c r="C614" s="94"/>
      <c r="D614" s="81"/>
      <c r="E614" s="94"/>
      <c r="F614" s="94"/>
      <c r="H614" s="81"/>
      <c r="I614" s="81"/>
    </row>
    <row r="615" ht="15.75" customHeight="1">
      <c r="A615" s="94"/>
      <c r="B615" s="94"/>
      <c r="C615" s="94"/>
      <c r="D615" s="81"/>
      <c r="E615" s="94"/>
      <c r="F615" s="94"/>
      <c r="H615" s="81"/>
      <c r="I615" s="81"/>
    </row>
    <row r="616" ht="15.75" customHeight="1">
      <c r="A616" s="94"/>
      <c r="B616" s="94"/>
      <c r="C616" s="94"/>
      <c r="D616" s="81"/>
      <c r="E616" s="94"/>
      <c r="F616" s="94"/>
      <c r="H616" s="81"/>
      <c r="I616" s="81"/>
    </row>
    <row r="617" ht="15.75" customHeight="1">
      <c r="A617" s="94"/>
      <c r="B617" s="94"/>
      <c r="C617" s="94"/>
      <c r="D617" s="81"/>
      <c r="E617" s="94"/>
      <c r="F617" s="94"/>
      <c r="H617" s="81"/>
      <c r="I617" s="81"/>
    </row>
    <row r="618" ht="15.75" customHeight="1">
      <c r="A618" s="94"/>
      <c r="B618" s="94"/>
      <c r="C618" s="94"/>
      <c r="D618" s="81"/>
      <c r="E618" s="94"/>
      <c r="F618" s="94"/>
      <c r="H618" s="81"/>
      <c r="I618" s="81"/>
    </row>
    <row r="619" ht="15.75" customHeight="1">
      <c r="A619" s="94"/>
      <c r="B619" s="94"/>
      <c r="C619" s="94"/>
      <c r="D619" s="81"/>
      <c r="E619" s="94"/>
      <c r="F619" s="94"/>
      <c r="H619" s="81"/>
      <c r="I619" s="81"/>
    </row>
    <row r="620" ht="15.75" customHeight="1">
      <c r="A620" s="94"/>
      <c r="B620" s="94"/>
      <c r="C620" s="94"/>
      <c r="D620" s="81"/>
      <c r="E620" s="94"/>
      <c r="F620" s="94"/>
      <c r="H620" s="81"/>
      <c r="I620" s="81"/>
    </row>
    <row r="621" ht="15.75" customHeight="1">
      <c r="A621" s="94"/>
      <c r="B621" s="94"/>
      <c r="C621" s="94"/>
      <c r="D621" s="81"/>
      <c r="E621" s="94"/>
      <c r="F621" s="94"/>
      <c r="H621" s="81"/>
      <c r="I621" s="81"/>
    </row>
    <row r="622" ht="15.75" customHeight="1">
      <c r="A622" s="94"/>
      <c r="B622" s="94"/>
      <c r="C622" s="94"/>
      <c r="D622" s="81"/>
      <c r="E622" s="94"/>
      <c r="F622" s="94"/>
      <c r="H622" s="81"/>
      <c r="I622" s="81"/>
    </row>
    <row r="623" ht="15.75" customHeight="1">
      <c r="A623" s="94"/>
      <c r="B623" s="94"/>
      <c r="C623" s="94"/>
      <c r="D623" s="81"/>
      <c r="E623" s="94"/>
      <c r="F623" s="94"/>
      <c r="H623" s="81"/>
      <c r="I623" s="81"/>
    </row>
    <row r="624" ht="15.75" customHeight="1">
      <c r="A624" s="94"/>
      <c r="B624" s="94"/>
      <c r="C624" s="94"/>
      <c r="D624" s="81"/>
      <c r="E624" s="94"/>
      <c r="F624" s="94"/>
      <c r="H624" s="81"/>
      <c r="I624" s="81"/>
    </row>
    <row r="625" ht="15.75" customHeight="1">
      <c r="A625" s="94"/>
      <c r="B625" s="94"/>
      <c r="C625" s="94"/>
      <c r="D625" s="81"/>
      <c r="E625" s="94"/>
      <c r="F625" s="94"/>
      <c r="H625" s="81"/>
      <c r="I625" s="81"/>
    </row>
    <row r="626" ht="15.75" customHeight="1">
      <c r="A626" s="94"/>
      <c r="B626" s="94"/>
      <c r="C626" s="94"/>
      <c r="D626" s="81"/>
      <c r="E626" s="94"/>
      <c r="F626" s="94"/>
      <c r="H626" s="81"/>
      <c r="I626" s="81"/>
    </row>
    <row r="627" ht="15.75" customHeight="1">
      <c r="A627" s="94"/>
      <c r="B627" s="94"/>
      <c r="C627" s="94"/>
      <c r="D627" s="81"/>
      <c r="E627" s="94"/>
      <c r="F627" s="94"/>
      <c r="H627" s="81"/>
      <c r="I627" s="81"/>
    </row>
    <row r="628" ht="15.75" customHeight="1">
      <c r="A628" s="94"/>
      <c r="B628" s="94"/>
      <c r="C628" s="94"/>
      <c r="D628" s="81"/>
      <c r="E628" s="94"/>
      <c r="F628" s="94"/>
      <c r="H628" s="81"/>
      <c r="I628" s="81"/>
    </row>
    <row r="629" ht="15.75" customHeight="1">
      <c r="A629" s="94"/>
      <c r="B629" s="94"/>
      <c r="C629" s="94"/>
      <c r="D629" s="81"/>
      <c r="E629" s="94"/>
      <c r="F629" s="94"/>
      <c r="H629" s="81"/>
      <c r="I629" s="81"/>
    </row>
    <row r="630" ht="15.75" customHeight="1">
      <c r="A630" s="94"/>
      <c r="B630" s="94"/>
      <c r="C630" s="94"/>
      <c r="D630" s="81"/>
      <c r="E630" s="94"/>
      <c r="F630" s="94"/>
      <c r="H630" s="81"/>
      <c r="I630" s="81"/>
    </row>
    <row r="631" ht="15.75" customHeight="1">
      <c r="A631" s="94"/>
      <c r="B631" s="94"/>
      <c r="C631" s="94"/>
      <c r="D631" s="81"/>
      <c r="E631" s="94"/>
      <c r="F631" s="94"/>
      <c r="H631" s="81"/>
      <c r="I631" s="81"/>
    </row>
    <row r="632" ht="15.75" customHeight="1">
      <c r="A632" s="94"/>
      <c r="B632" s="94"/>
      <c r="C632" s="94"/>
      <c r="D632" s="81"/>
      <c r="E632" s="94"/>
      <c r="F632" s="94"/>
      <c r="H632" s="81"/>
      <c r="I632" s="81"/>
    </row>
    <row r="633" ht="15.75" customHeight="1">
      <c r="A633" s="94"/>
      <c r="B633" s="94"/>
      <c r="C633" s="94"/>
      <c r="D633" s="81"/>
      <c r="E633" s="94"/>
      <c r="F633" s="94"/>
      <c r="H633" s="81"/>
      <c r="I633" s="81"/>
    </row>
    <row r="634" ht="15.75" customHeight="1">
      <c r="A634" s="94"/>
      <c r="B634" s="94"/>
      <c r="C634" s="94"/>
      <c r="D634" s="81"/>
      <c r="E634" s="94"/>
      <c r="F634" s="94"/>
      <c r="H634" s="81"/>
      <c r="I634" s="81"/>
    </row>
    <row r="635" ht="15.75" customHeight="1">
      <c r="A635" s="94"/>
      <c r="B635" s="94"/>
      <c r="C635" s="94"/>
      <c r="D635" s="81"/>
      <c r="E635" s="94"/>
      <c r="F635" s="94"/>
      <c r="H635" s="81"/>
      <c r="I635" s="81"/>
    </row>
    <row r="636" ht="15.75" customHeight="1">
      <c r="A636" s="94"/>
      <c r="B636" s="94"/>
      <c r="C636" s="94"/>
      <c r="D636" s="81"/>
      <c r="E636" s="94"/>
      <c r="F636" s="94"/>
      <c r="H636" s="81"/>
      <c r="I636" s="81"/>
    </row>
    <row r="637" ht="15.75" customHeight="1">
      <c r="A637" s="94"/>
      <c r="B637" s="94"/>
      <c r="C637" s="94"/>
      <c r="D637" s="81"/>
      <c r="E637" s="94"/>
      <c r="F637" s="94"/>
      <c r="H637" s="81"/>
      <c r="I637" s="81"/>
    </row>
    <row r="638" ht="15.75" customHeight="1">
      <c r="A638" s="94"/>
      <c r="B638" s="94"/>
      <c r="C638" s="94"/>
      <c r="D638" s="81"/>
      <c r="E638" s="94"/>
      <c r="F638" s="94"/>
      <c r="H638" s="81"/>
      <c r="I638" s="81"/>
    </row>
    <row r="639" ht="15.75" customHeight="1">
      <c r="A639" s="94"/>
      <c r="B639" s="94"/>
      <c r="C639" s="94"/>
      <c r="D639" s="81"/>
      <c r="E639" s="94"/>
      <c r="F639" s="94"/>
      <c r="H639" s="81"/>
      <c r="I639" s="81"/>
    </row>
    <row r="640" ht="15.75" customHeight="1">
      <c r="A640" s="94"/>
      <c r="B640" s="94"/>
      <c r="C640" s="94"/>
      <c r="D640" s="81"/>
      <c r="E640" s="94"/>
      <c r="F640" s="94"/>
      <c r="H640" s="81"/>
      <c r="I640" s="81"/>
    </row>
    <row r="641" ht="15.75" customHeight="1">
      <c r="A641" s="94"/>
      <c r="B641" s="94"/>
      <c r="C641" s="94"/>
      <c r="D641" s="81"/>
      <c r="E641" s="94"/>
      <c r="F641" s="94"/>
      <c r="H641" s="81"/>
      <c r="I641" s="81"/>
    </row>
    <row r="642" ht="15.75" customHeight="1">
      <c r="A642" s="94"/>
      <c r="B642" s="94"/>
      <c r="C642" s="94"/>
      <c r="D642" s="81"/>
      <c r="E642" s="94"/>
      <c r="F642" s="94"/>
      <c r="H642" s="81"/>
      <c r="I642" s="81"/>
    </row>
    <row r="643" ht="15.75" customHeight="1">
      <c r="A643" s="94"/>
      <c r="B643" s="94"/>
      <c r="C643" s="94"/>
      <c r="D643" s="81"/>
      <c r="E643" s="94"/>
      <c r="F643" s="94"/>
      <c r="H643" s="81"/>
      <c r="I643" s="81"/>
    </row>
    <row r="644" ht="15.75" customHeight="1">
      <c r="A644" s="94"/>
      <c r="B644" s="94"/>
      <c r="C644" s="94"/>
      <c r="D644" s="81"/>
      <c r="E644" s="94"/>
      <c r="F644" s="94"/>
      <c r="H644" s="81"/>
      <c r="I644" s="81"/>
    </row>
    <row r="645" ht="15.75" customHeight="1">
      <c r="A645" s="94"/>
      <c r="B645" s="94"/>
      <c r="C645" s="94"/>
      <c r="D645" s="81"/>
      <c r="E645" s="94"/>
      <c r="F645" s="94"/>
      <c r="H645" s="81"/>
      <c r="I645" s="81"/>
    </row>
    <row r="646" ht="15.75" customHeight="1">
      <c r="A646" s="94"/>
      <c r="B646" s="94"/>
      <c r="C646" s="94"/>
      <c r="D646" s="81"/>
      <c r="E646" s="94"/>
      <c r="F646" s="94"/>
      <c r="H646" s="81"/>
      <c r="I646" s="81"/>
    </row>
    <row r="647" ht="15.75" customHeight="1">
      <c r="A647" s="94"/>
      <c r="B647" s="94"/>
      <c r="C647" s="94"/>
      <c r="D647" s="81"/>
      <c r="E647" s="94"/>
      <c r="F647" s="94"/>
      <c r="H647" s="81"/>
      <c r="I647" s="81"/>
    </row>
    <row r="648" ht="15.75" customHeight="1">
      <c r="A648" s="94"/>
      <c r="B648" s="94"/>
      <c r="C648" s="94"/>
      <c r="D648" s="81"/>
      <c r="E648" s="94"/>
      <c r="F648" s="94"/>
      <c r="H648" s="81"/>
      <c r="I648" s="81"/>
    </row>
    <row r="649" ht="15.75" customHeight="1">
      <c r="A649" s="94"/>
      <c r="B649" s="94"/>
      <c r="C649" s="94"/>
      <c r="D649" s="81"/>
      <c r="E649" s="94"/>
      <c r="F649" s="94"/>
      <c r="H649" s="81"/>
      <c r="I649" s="81"/>
    </row>
    <row r="650" ht="15.75" customHeight="1">
      <c r="A650" s="94"/>
      <c r="B650" s="94"/>
      <c r="C650" s="94"/>
      <c r="D650" s="81"/>
      <c r="E650" s="94"/>
      <c r="F650" s="94"/>
      <c r="H650" s="81"/>
      <c r="I650" s="81"/>
    </row>
    <row r="651" ht="15.75" customHeight="1">
      <c r="A651" s="94"/>
      <c r="B651" s="94"/>
      <c r="C651" s="94"/>
      <c r="D651" s="81"/>
      <c r="E651" s="94"/>
      <c r="F651" s="94"/>
      <c r="H651" s="81"/>
      <c r="I651" s="81"/>
    </row>
    <row r="652" ht="15.75" customHeight="1">
      <c r="A652" s="94"/>
      <c r="B652" s="94"/>
      <c r="C652" s="94"/>
      <c r="D652" s="81"/>
      <c r="E652" s="94"/>
      <c r="F652" s="94"/>
      <c r="H652" s="81"/>
      <c r="I652" s="81"/>
    </row>
    <row r="653" ht="15.75" customHeight="1">
      <c r="A653" s="94"/>
      <c r="B653" s="94"/>
      <c r="C653" s="94"/>
      <c r="D653" s="81"/>
      <c r="E653" s="94"/>
      <c r="F653" s="94"/>
      <c r="H653" s="81"/>
      <c r="I653" s="81"/>
    </row>
    <row r="654" ht="15.75" customHeight="1">
      <c r="A654" s="94"/>
      <c r="B654" s="94"/>
      <c r="C654" s="94"/>
      <c r="D654" s="81"/>
      <c r="E654" s="94"/>
      <c r="F654" s="94"/>
      <c r="H654" s="81"/>
      <c r="I654" s="81"/>
    </row>
    <row r="655" ht="15.75" customHeight="1">
      <c r="A655" s="94"/>
      <c r="B655" s="94"/>
      <c r="C655" s="94"/>
      <c r="D655" s="81"/>
      <c r="E655" s="94"/>
      <c r="F655" s="94"/>
      <c r="H655" s="81"/>
      <c r="I655" s="81"/>
    </row>
    <row r="656" ht="15.75" customHeight="1">
      <c r="A656" s="94"/>
      <c r="B656" s="94"/>
      <c r="C656" s="94"/>
      <c r="D656" s="81"/>
      <c r="E656" s="94"/>
      <c r="F656" s="94"/>
      <c r="H656" s="81"/>
      <c r="I656" s="81"/>
    </row>
    <row r="657" ht="15.75" customHeight="1">
      <c r="A657" s="94"/>
      <c r="B657" s="94"/>
      <c r="C657" s="94"/>
      <c r="D657" s="81"/>
      <c r="E657" s="94"/>
      <c r="F657" s="94"/>
      <c r="H657" s="81"/>
      <c r="I657" s="81"/>
    </row>
    <row r="658" ht="15.75" customHeight="1">
      <c r="A658" s="94"/>
      <c r="B658" s="94"/>
      <c r="C658" s="94"/>
      <c r="D658" s="81"/>
      <c r="E658" s="94"/>
      <c r="F658" s="94"/>
      <c r="H658" s="81"/>
      <c r="I658" s="81"/>
    </row>
    <row r="659" ht="15.75" customHeight="1">
      <c r="A659" s="94"/>
      <c r="B659" s="94"/>
      <c r="C659" s="94"/>
      <c r="D659" s="81"/>
      <c r="E659" s="94"/>
      <c r="F659" s="94"/>
      <c r="H659" s="81"/>
      <c r="I659" s="81"/>
    </row>
    <row r="660" ht="15.75" customHeight="1">
      <c r="A660" s="94"/>
      <c r="B660" s="94"/>
      <c r="C660" s="94"/>
      <c r="D660" s="81"/>
      <c r="E660" s="94"/>
      <c r="F660" s="94"/>
      <c r="H660" s="81"/>
      <c r="I660" s="81"/>
    </row>
    <row r="661" ht="15.75" customHeight="1">
      <c r="A661" s="94"/>
      <c r="B661" s="94"/>
      <c r="C661" s="94"/>
      <c r="D661" s="81"/>
      <c r="E661" s="94"/>
      <c r="F661" s="94"/>
      <c r="H661" s="81"/>
      <c r="I661" s="81"/>
    </row>
    <row r="662" ht="15.75" customHeight="1">
      <c r="A662" s="94"/>
      <c r="B662" s="94"/>
      <c r="C662" s="94"/>
      <c r="D662" s="81"/>
      <c r="E662" s="94"/>
      <c r="F662" s="94"/>
      <c r="H662" s="81"/>
      <c r="I662" s="81"/>
    </row>
    <row r="663" ht="15.75" customHeight="1">
      <c r="A663" s="94"/>
      <c r="B663" s="94"/>
      <c r="C663" s="94"/>
      <c r="D663" s="81"/>
      <c r="E663" s="94"/>
      <c r="F663" s="94"/>
      <c r="H663" s="81"/>
      <c r="I663" s="81"/>
    </row>
    <row r="664" ht="15.75" customHeight="1">
      <c r="A664" s="94"/>
      <c r="B664" s="94"/>
      <c r="C664" s="94"/>
      <c r="D664" s="81"/>
      <c r="E664" s="94"/>
      <c r="F664" s="94"/>
      <c r="H664" s="81"/>
      <c r="I664" s="81"/>
    </row>
    <row r="665" ht="15.75" customHeight="1">
      <c r="A665" s="94"/>
      <c r="B665" s="94"/>
      <c r="C665" s="94"/>
      <c r="D665" s="81"/>
      <c r="E665" s="94"/>
      <c r="F665" s="94"/>
      <c r="H665" s="81"/>
      <c r="I665" s="81"/>
    </row>
    <row r="666" ht="15.75" customHeight="1">
      <c r="A666" s="94"/>
      <c r="B666" s="94"/>
      <c r="C666" s="94"/>
      <c r="D666" s="81"/>
      <c r="E666" s="94"/>
      <c r="F666" s="94"/>
      <c r="H666" s="81"/>
      <c r="I666" s="81"/>
    </row>
    <row r="667" ht="15.75" customHeight="1">
      <c r="A667" s="94"/>
      <c r="B667" s="94"/>
      <c r="C667" s="94"/>
      <c r="D667" s="81"/>
      <c r="E667" s="94"/>
      <c r="F667" s="94"/>
      <c r="H667" s="81"/>
      <c r="I667" s="81"/>
    </row>
    <row r="668" ht="15.75" customHeight="1">
      <c r="A668" s="94"/>
      <c r="B668" s="94"/>
      <c r="C668" s="94"/>
      <c r="D668" s="81"/>
      <c r="E668" s="94"/>
      <c r="F668" s="94"/>
      <c r="H668" s="81"/>
      <c r="I668" s="81"/>
    </row>
    <row r="669" ht="15.75" customHeight="1">
      <c r="A669" s="94"/>
      <c r="B669" s="94"/>
      <c r="C669" s="94"/>
      <c r="D669" s="81"/>
      <c r="E669" s="94"/>
      <c r="F669" s="94"/>
      <c r="H669" s="81"/>
      <c r="I669" s="81"/>
    </row>
    <row r="670" ht="15.75" customHeight="1">
      <c r="A670" s="94"/>
      <c r="B670" s="94"/>
      <c r="C670" s="94"/>
      <c r="D670" s="81"/>
      <c r="E670" s="94"/>
      <c r="F670" s="94"/>
      <c r="H670" s="81"/>
      <c r="I670" s="81"/>
    </row>
    <row r="671" ht="15.75" customHeight="1">
      <c r="A671" s="94"/>
      <c r="B671" s="94"/>
      <c r="C671" s="94"/>
      <c r="D671" s="81"/>
      <c r="E671" s="94"/>
      <c r="F671" s="94"/>
      <c r="H671" s="81"/>
      <c r="I671" s="81"/>
    </row>
    <row r="672" ht="15.75" customHeight="1">
      <c r="A672" s="94"/>
      <c r="B672" s="94"/>
      <c r="C672" s="94"/>
      <c r="D672" s="81"/>
      <c r="E672" s="94"/>
      <c r="F672" s="94"/>
      <c r="H672" s="81"/>
      <c r="I672" s="81"/>
    </row>
    <row r="673" ht="15.75" customHeight="1">
      <c r="A673" s="94"/>
      <c r="B673" s="94"/>
      <c r="C673" s="94"/>
      <c r="D673" s="81"/>
      <c r="E673" s="94"/>
      <c r="F673" s="94"/>
      <c r="H673" s="81"/>
      <c r="I673" s="81"/>
    </row>
    <row r="674" ht="15.75" customHeight="1">
      <c r="A674" s="94"/>
      <c r="B674" s="94"/>
      <c r="C674" s="94"/>
      <c r="D674" s="81"/>
      <c r="E674" s="94"/>
      <c r="F674" s="94"/>
      <c r="H674" s="81"/>
      <c r="I674" s="81"/>
    </row>
    <row r="675" ht="15.75" customHeight="1">
      <c r="A675" s="94"/>
      <c r="B675" s="94"/>
      <c r="C675" s="94"/>
      <c r="D675" s="81"/>
      <c r="E675" s="94"/>
      <c r="F675" s="94"/>
      <c r="H675" s="81"/>
      <c r="I675" s="81"/>
    </row>
    <row r="676" ht="15.75" customHeight="1">
      <c r="A676" s="94"/>
      <c r="B676" s="94"/>
      <c r="C676" s="94"/>
      <c r="D676" s="81"/>
      <c r="E676" s="94"/>
      <c r="F676" s="94"/>
      <c r="H676" s="81"/>
      <c r="I676" s="81"/>
    </row>
    <row r="677" ht="15.75" customHeight="1">
      <c r="A677" s="94"/>
      <c r="B677" s="94"/>
      <c r="C677" s="94"/>
      <c r="D677" s="81"/>
      <c r="E677" s="94"/>
      <c r="F677" s="94"/>
      <c r="H677" s="81"/>
      <c r="I677" s="81"/>
    </row>
    <row r="678" ht="15.75" customHeight="1">
      <c r="A678" s="94"/>
      <c r="B678" s="94"/>
      <c r="C678" s="94"/>
      <c r="D678" s="81"/>
      <c r="E678" s="94"/>
      <c r="F678" s="94"/>
      <c r="H678" s="81"/>
      <c r="I678" s="81"/>
    </row>
    <row r="679" ht="15.75" customHeight="1">
      <c r="A679" s="94"/>
      <c r="B679" s="94"/>
      <c r="C679" s="94"/>
      <c r="D679" s="81"/>
      <c r="E679" s="94"/>
      <c r="F679" s="94"/>
      <c r="H679" s="81"/>
      <c r="I679" s="81"/>
    </row>
    <row r="680" ht="15.75" customHeight="1">
      <c r="A680" s="94"/>
      <c r="B680" s="94"/>
      <c r="C680" s="94"/>
      <c r="D680" s="81"/>
      <c r="E680" s="94"/>
      <c r="F680" s="94"/>
      <c r="H680" s="81"/>
      <c r="I680" s="81"/>
    </row>
    <row r="681" ht="15.75" customHeight="1">
      <c r="A681" s="94"/>
      <c r="B681" s="94"/>
      <c r="C681" s="94"/>
      <c r="D681" s="81"/>
      <c r="E681" s="94"/>
      <c r="F681" s="94"/>
      <c r="H681" s="81"/>
      <c r="I681" s="81"/>
    </row>
    <row r="682" ht="15.75" customHeight="1">
      <c r="A682" s="94"/>
      <c r="B682" s="94"/>
      <c r="C682" s="94"/>
      <c r="D682" s="81"/>
      <c r="E682" s="94"/>
      <c r="F682" s="94"/>
      <c r="H682" s="81"/>
      <c r="I682" s="81"/>
    </row>
    <row r="683" ht="15.75" customHeight="1">
      <c r="A683" s="94"/>
      <c r="B683" s="94"/>
      <c r="C683" s="94"/>
      <c r="D683" s="81"/>
      <c r="E683" s="94"/>
      <c r="F683" s="94"/>
      <c r="H683" s="81"/>
      <c r="I683" s="81"/>
    </row>
    <row r="684" ht="15.75" customHeight="1">
      <c r="A684" s="94"/>
      <c r="B684" s="94"/>
      <c r="C684" s="94"/>
      <c r="D684" s="81"/>
      <c r="E684" s="94"/>
      <c r="F684" s="94"/>
      <c r="H684" s="81"/>
      <c r="I684" s="81"/>
    </row>
    <row r="685" ht="15.75" customHeight="1">
      <c r="A685" s="94"/>
      <c r="B685" s="94"/>
      <c r="C685" s="94"/>
      <c r="D685" s="81"/>
      <c r="E685" s="94"/>
      <c r="F685" s="94"/>
      <c r="H685" s="81"/>
      <c r="I685" s="81"/>
    </row>
    <row r="686" ht="15.75" customHeight="1">
      <c r="A686" s="94"/>
      <c r="B686" s="94"/>
      <c r="C686" s="94"/>
      <c r="D686" s="81"/>
      <c r="E686" s="94"/>
      <c r="F686" s="94"/>
      <c r="H686" s="81"/>
      <c r="I686" s="81"/>
    </row>
    <row r="687" ht="15.75" customHeight="1">
      <c r="A687" s="94"/>
      <c r="B687" s="94"/>
      <c r="C687" s="94"/>
      <c r="D687" s="81"/>
      <c r="E687" s="94"/>
      <c r="F687" s="94"/>
      <c r="H687" s="81"/>
      <c r="I687" s="81"/>
    </row>
    <row r="688" ht="15.75" customHeight="1">
      <c r="A688" s="94"/>
      <c r="B688" s="94"/>
      <c r="C688" s="94"/>
      <c r="D688" s="81"/>
      <c r="E688" s="94"/>
      <c r="F688" s="94"/>
      <c r="H688" s="81"/>
      <c r="I688" s="81"/>
    </row>
    <row r="689" ht="15.75" customHeight="1">
      <c r="A689" s="94"/>
      <c r="B689" s="94"/>
      <c r="C689" s="94"/>
      <c r="D689" s="81"/>
      <c r="E689" s="94"/>
      <c r="F689" s="94"/>
      <c r="H689" s="81"/>
      <c r="I689" s="81"/>
    </row>
    <row r="690" ht="15.75" customHeight="1">
      <c r="A690" s="94"/>
      <c r="B690" s="94"/>
      <c r="C690" s="94"/>
      <c r="D690" s="81"/>
      <c r="E690" s="94"/>
      <c r="F690" s="94"/>
      <c r="H690" s="81"/>
      <c r="I690" s="81"/>
    </row>
    <row r="691" ht="15.75" customHeight="1">
      <c r="A691" s="94"/>
      <c r="B691" s="94"/>
      <c r="C691" s="94"/>
      <c r="D691" s="81"/>
      <c r="E691" s="94"/>
      <c r="F691" s="94"/>
      <c r="H691" s="81"/>
      <c r="I691" s="81"/>
    </row>
    <row r="692" ht="15.75" customHeight="1">
      <c r="A692" s="94"/>
      <c r="B692" s="94"/>
      <c r="C692" s="94"/>
      <c r="D692" s="81"/>
      <c r="E692" s="94"/>
      <c r="F692" s="94"/>
      <c r="H692" s="81"/>
      <c r="I692" s="81"/>
    </row>
    <row r="693" ht="15.75" customHeight="1">
      <c r="A693" s="94"/>
      <c r="B693" s="94"/>
      <c r="C693" s="94"/>
      <c r="D693" s="81"/>
      <c r="E693" s="94"/>
      <c r="F693" s="94"/>
      <c r="H693" s="81"/>
      <c r="I693" s="81"/>
    </row>
    <row r="694" ht="15.75" customHeight="1">
      <c r="A694" s="94"/>
      <c r="B694" s="94"/>
      <c r="C694" s="94"/>
      <c r="D694" s="81"/>
      <c r="E694" s="94"/>
      <c r="F694" s="94"/>
      <c r="H694" s="81"/>
      <c r="I694" s="81"/>
    </row>
    <row r="695" ht="15.75" customHeight="1">
      <c r="A695" s="94"/>
      <c r="B695" s="94"/>
      <c r="C695" s="94"/>
      <c r="D695" s="81"/>
      <c r="E695" s="94"/>
      <c r="F695" s="94"/>
      <c r="H695" s="81"/>
      <c r="I695" s="81"/>
    </row>
    <row r="696" ht="15.75" customHeight="1">
      <c r="A696" s="94"/>
      <c r="B696" s="94"/>
      <c r="C696" s="94"/>
      <c r="D696" s="81"/>
      <c r="E696" s="94"/>
      <c r="F696" s="94"/>
      <c r="H696" s="81"/>
      <c r="I696" s="81"/>
    </row>
    <row r="697" ht="15.75" customHeight="1">
      <c r="A697" s="94"/>
      <c r="B697" s="94"/>
      <c r="C697" s="94"/>
      <c r="D697" s="81"/>
      <c r="E697" s="94"/>
      <c r="F697" s="94"/>
      <c r="H697" s="81"/>
      <c r="I697" s="81"/>
    </row>
    <row r="698" ht="15.75" customHeight="1">
      <c r="A698" s="94"/>
      <c r="B698" s="94"/>
      <c r="C698" s="94"/>
      <c r="D698" s="81"/>
      <c r="E698" s="94"/>
      <c r="F698" s="94"/>
      <c r="H698" s="81"/>
      <c r="I698" s="81"/>
    </row>
    <row r="699" ht="15.75" customHeight="1">
      <c r="A699" s="94"/>
      <c r="B699" s="94"/>
      <c r="C699" s="94"/>
      <c r="D699" s="81"/>
      <c r="E699" s="94"/>
      <c r="F699" s="94"/>
      <c r="H699" s="81"/>
      <c r="I699" s="81"/>
    </row>
    <row r="700" ht="15.75" customHeight="1">
      <c r="A700" s="94"/>
      <c r="B700" s="94"/>
      <c r="C700" s="94"/>
      <c r="D700" s="81"/>
      <c r="E700" s="94"/>
      <c r="F700" s="94"/>
      <c r="H700" s="81"/>
      <c r="I700" s="81"/>
    </row>
    <row r="701" ht="15.75" customHeight="1">
      <c r="A701" s="94"/>
      <c r="B701" s="94"/>
      <c r="C701" s="94"/>
      <c r="D701" s="81"/>
      <c r="E701" s="94"/>
      <c r="F701" s="94"/>
      <c r="H701" s="81"/>
      <c r="I701" s="81"/>
    </row>
    <row r="702" ht="15.75" customHeight="1">
      <c r="A702" s="94"/>
      <c r="B702" s="94"/>
      <c r="C702" s="94"/>
      <c r="D702" s="81"/>
      <c r="E702" s="94"/>
      <c r="F702" s="94"/>
      <c r="H702" s="81"/>
      <c r="I702" s="81"/>
    </row>
    <row r="703" ht="15.75" customHeight="1">
      <c r="A703" s="94"/>
      <c r="B703" s="94"/>
      <c r="C703" s="94"/>
      <c r="D703" s="81"/>
      <c r="E703" s="94"/>
      <c r="F703" s="94"/>
      <c r="H703" s="81"/>
      <c r="I703" s="81"/>
    </row>
    <row r="704" ht="15.75" customHeight="1">
      <c r="A704" s="94"/>
      <c r="B704" s="94"/>
      <c r="C704" s="94"/>
      <c r="D704" s="81"/>
      <c r="E704" s="94"/>
      <c r="F704" s="94"/>
      <c r="H704" s="81"/>
      <c r="I704" s="81"/>
    </row>
    <row r="705" ht="15.75" customHeight="1">
      <c r="A705" s="94"/>
      <c r="B705" s="94"/>
      <c r="C705" s="94"/>
      <c r="D705" s="81"/>
      <c r="E705" s="94"/>
      <c r="F705" s="94"/>
      <c r="H705" s="81"/>
      <c r="I705" s="81"/>
    </row>
    <row r="706" ht="15.75" customHeight="1">
      <c r="A706" s="94"/>
      <c r="B706" s="94"/>
      <c r="C706" s="94"/>
      <c r="D706" s="81"/>
      <c r="E706" s="94"/>
      <c r="F706" s="94"/>
      <c r="H706" s="81"/>
      <c r="I706" s="81"/>
    </row>
    <row r="707" ht="15.75" customHeight="1">
      <c r="A707" s="94"/>
      <c r="B707" s="94"/>
      <c r="C707" s="94"/>
      <c r="D707" s="81"/>
      <c r="E707" s="94"/>
      <c r="F707" s="94"/>
      <c r="H707" s="81"/>
      <c r="I707" s="81"/>
    </row>
    <row r="708" ht="15.75" customHeight="1">
      <c r="A708" s="94"/>
      <c r="B708" s="94"/>
      <c r="C708" s="94"/>
      <c r="D708" s="81"/>
      <c r="E708" s="94"/>
      <c r="F708" s="94"/>
      <c r="H708" s="81"/>
      <c r="I708" s="81"/>
    </row>
    <row r="709" ht="15.75" customHeight="1">
      <c r="A709" s="94"/>
      <c r="B709" s="94"/>
      <c r="C709" s="94"/>
      <c r="D709" s="81"/>
      <c r="E709" s="94"/>
      <c r="F709" s="94"/>
      <c r="H709" s="81"/>
      <c r="I709" s="81"/>
    </row>
    <row r="710" ht="15.75" customHeight="1">
      <c r="A710" s="94"/>
      <c r="B710" s="94"/>
      <c r="C710" s="94"/>
      <c r="D710" s="81"/>
      <c r="E710" s="94"/>
      <c r="F710" s="94"/>
      <c r="H710" s="81"/>
      <c r="I710" s="81"/>
    </row>
    <row r="711" ht="15.75" customHeight="1">
      <c r="A711" s="94"/>
      <c r="B711" s="94"/>
      <c r="C711" s="94"/>
      <c r="D711" s="81"/>
      <c r="E711" s="94"/>
      <c r="F711" s="94"/>
      <c r="H711" s="81"/>
      <c r="I711" s="81"/>
    </row>
    <row r="712" ht="15.75" customHeight="1">
      <c r="A712" s="94"/>
      <c r="B712" s="94"/>
      <c r="C712" s="94"/>
      <c r="D712" s="81"/>
      <c r="E712" s="94"/>
      <c r="F712" s="94"/>
      <c r="H712" s="81"/>
      <c r="I712" s="81"/>
    </row>
    <row r="713" ht="15.75" customHeight="1">
      <c r="A713" s="94"/>
      <c r="B713" s="94"/>
      <c r="C713" s="94"/>
      <c r="D713" s="81"/>
      <c r="E713" s="94"/>
      <c r="F713" s="94"/>
      <c r="H713" s="81"/>
      <c r="I713" s="81"/>
    </row>
    <row r="714" ht="15.75" customHeight="1">
      <c r="A714" s="94"/>
      <c r="B714" s="94"/>
      <c r="C714" s="94"/>
      <c r="D714" s="81"/>
      <c r="E714" s="94"/>
      <c r="F714" s="94"/>
      <c r="H714" s="81"/>
      <c r="I714" s="81"/>
    </row>
    <row r="715" ht="15.75" customHeight="1">
      <c r="A715" s="94"/>
      <c r="B715" s="94"/>
      <c r="C715" s="94"/>
      <c r="D715" s="81"/>
      <c r="E715" s="94"/>
      <c r="F715" s="94"/>
      <c r="H715" s="81"/>
      <c r="I715" s="81"/>
    </row>
    <row r="716" ht="15.75" customHeight="1">
      <c r="A716" s="94"/>
      <c r="B716" s="94"/>
      <c r="C716" s="94"/>
      <c r="D716" s="81"/>
      <c r="E716" s="94"/>
      <c r="F716" s="94"/>
      <c r="H716" s="81"/>
      <c r="I716" s="81"/>
    </row>
    <row r="717" ht="15.75" customHeight="1">
      <c r="A717" s="94"/>
      <c r="B717" s="94"/>
      <c r="C717" s="94"/>
      <c r="D717" s="81"/>
      <c r="E717" s="94"/>
      <c r="F717" s="94"/>
      <c r="H717" s="81"/>
      <c r="I717" s="81"/>
    </row>
    <row r="718" ht="15.75" customHeight="1">
      <c r="A718" s="94"/>
      <c r="B718" s="94"/>
      <c r="C718" s="94"/>
      <c r="D718" s="81"/>
      <c r="E718" s="94"/>
      <c r="F718" s="94"/>
      <c r="H718" s="81"/>
      <c r="I718" s="81"/>
    </row>
    <row r="719" ht="15.75" customHeight="1">
      <c r="A719" s="94"/>
      <c r="B719" s="94"/>
      <c r="C719" s="94"/>
      <c r="D719" s="81"/>
      <c r="E719" s="94"/>
      <c r="F719" s="94"/>
      <c r="H719" s="81"/>
      <c r="I719" s="81"/>
    </row>
    <row r="720" ht="15.75" customHeight="1">
      <c r="A720" s="94"/>
      <c r="B720" s="94"/>
      <c r="C720" s="94"/>
      <c r="D720" s="81"/>
      <c r="E720" s="94"/>
      <c r="F720" s="94"/>
      <c r="H720" s="81"/>
      <c r="I720" s="81"/>
    </row>
    <row r="721" ht="15.75" customHeight="1">
      <c r="A721" s="94"/>
      <c r="B721" s="94"/>
      <c r="C721" s="94"/>
      <c r="D721" s="81"/>
      <c r="E721" s="94"/>
      <c r="F721" s="94"/>
      <c r="H721" s="81"/>
      <c r="I721" s="81"/>
    </row>
    <row r="722" ht="15.75" customHeight="1">
      <c r="A722" s="94"/>
      <c r="B722" s="94"/>
      <c r="C722" s="94"/>
      <c r="D722" s="81"/>
      <c r="E722" s="94"/>
      <c r="F722" s="94"/>
      <c r="H722" s="81"/>
      <c r="I722" s="81"/>
    </row>
    <row r="723" ht="15.75" customHeight="1">
      <c r="A723" s="94"/>
      <c r="B723" s="94"/>
      <c r="C723" s="94"/>
      <c r="D723" s="81"/>
      <c r="E723" s="94"/>
      <c r="F723" s="94"/>
      <c r="H723" s="81"/>
      <c r="I723" s="81"/>
    </row>
    <row r="724" ht="15.75" customHeight="1">
      <c r="A724" s="94"/>
      <c r="B724" s="94"/>
      <c r="C724" s="94"/>
      <c r="D724" s="81"/>
      <c r="E724" s="94"/>
      <c r="F724" s="94"/>
      <c r="H724" s="81"/>
      <c r="I724" s="81"/>
    </row>
    <row r="725" ht="15.75" customHeight="1">
      <c r="A725" s="94"/>
      <c r="B725" s="94"/>
      <c r="C725" s="94"/>
      <c r="D725" s="81"/>
      <c r="E725" s="94"/>
      <c r="F725" s="94"/>
      <c r="H725" s="81"/>
      <c r="I725" s="81"/>
    </row>
    <row r="726" ht="15.75" customHeight="1">
      <c r="A726" s="94"/>
      <c r="B726" s="94"/>
      <c r="C726" s="94"/>
      <c r="D726" s="81"/>
      <c r="E726" s="94"/>
      <c r="F726" s="94"/>
      <c r="H726" s="81"/>
      <c r="I726" s="81"/>
    </row>
    <row r="727" ht="15.75" customHeight="1">
      <c r="A727" s="94"/>
      <c r="B727" s="94"/>
      <c r="C727" s="94"/>
      <c r="D727" s="81"/>
      <c r="E727" s="94"/>
      <c r="F727" s="94"/>
      <c r="H727" s="81"/>
      <c r="I727" s="81"/>
    </row>
    <row r="728" ht="15.75" customHeight="1">
      <c r="A728" s="94"/>
      <c r="B728" s="94"/>
      <c r="C728" s="94"/>
      <c r="D728" s="81"/>
      <c r="E728" s="94"/>
      <c r="F728" s="94"/>
      <c r="H728" s="81"/>
      <c r="I728" s="81"/>
    </row>
    <row r="729" ht="15.75" customHeight="1">
      <c r="A729" s="94"/>
      <c r="B729" s="94"/>
      <c r="C729" s="94"/>
      <c r="D729" s="81"/>
      <c r="E729" s="94"/>
      <c r="F729" s="94"/>
      <c r="H729" s="81"/>
      <c r="I729" s="81"/>
    </row>
    <row r="730" ht="15.75" customHeight="1">
      <c r="A730" s="94"/>
      <c r="B730" s="94"/>
      <c r="C730" s="94"/>
      <c r="D730" s="81"/>
      <c r="E730" s="94"/>
      <c r="F730" s="94"/>
      <c r="H730" s="81"/>
      <c r="I730" s="81"/>
    </row>
    <row r="731" ht="15.75" customHeight="1">
      <c r="A731" s="94"/>
      <c r="B731" s="94"/>
      <c r="C731" s="94"/>
      <c r="D731" s="81"/>
      <c r="E731" s="94"/>
      <c r="F731" s="94"/>
      <c r="H731" s="81"/>
      <c r="I731" s="81"/>
    </row>
    <row r="732" ht="15.75" customHeight="1">
      <c r="A732" s="94"/>
      <c r="B732" s="94"/>
      <c r="C732" s="94"/>
      <c r="D732" s="81"/>
      <c r="E732" s="94"/>
      <c r="F732" s="94"/>
      <c r="H732" s="81"/>
      <c r="I732" s="81"/>
    </row>
    <row r="733" ht="15.75" customHeight="1">
      <c r="A733" s="94"/>
      <c r="B733" s="94"/>
      <c r="C733" s="94"/>
      <c r="D733" s="81"/>
      <c r="E733" s="94"/>
      <c r="F733" s="94"/>
      <c r="H733" s="81"/>
      <c r="I733" s="81"/>
    </row>
    <row r="734" ht="15.75" customHeight="1">
      <c r="A734" s="94"/>
      <c r="B734" s="94"/>
      <c r="C734" s="94"/>
      <c r="D734" s="81"/>
      <c r="E734" s="94"/>
      <c r="F734" s="94"/>
      <c r="H734" s="81"/>
      <c r="I734" s="81"/>
    </row>
    <row r="735" ht="15.75" customHeight="1">
      <c r="A735" s="94"/>
      <c r="B735" s="94"/>
      <c r="C735" s="94"/>
      <c r="D735" s="81"/>
      <c r="E735" s="94"/>
      <c r="F735" s="94"/>
      <c r="H735" s="81"/>
      <c r="I735" s="81"/>
    </row>
    <row r="736" ht="15.75" customHeight="1">
      <c r="A736" s="94"/>
      <c r="B736" s="94"/>
      <c r="C736" s="94"/>
      <c r="D736" s="81"/>
      <c r="E736" s="94"/>
      <c r="F736" s="94"/>
      <c r="H736" s="81"/>
      <c r="I736" s="81"/>
    </row>
    <row r="737" ht="15.75" customHeight="1">
      <c r="A737" s="94"/>
      <c r="B737" s="94"/>
      <c r="C737" s="94"/>
      <c r="D737" s="81"/>
      <c r="E737" s="94"/>
      <c r="F737" s="94"/>
      <c r="H737" s="81"/>
      <c r="I737" s="81"/>
    </row>
    <row r="738" ht="15.75" customHeight="1">
      <c r="A738" s="94"/>
      <c r="B738" s="94"/>
      <c r="C738" s="94"/>
      <c r="D738" s="81"/>
      <c r="E738" s="94"/>
      <c r="F738" s="94"/>
      <c r="H738" s="81"/>
      <c r="I738" s="81"/>
    </row>
    <row r="739" ht="15.75" customHeight="1">
      <c r="A739" s="94"/>
      <c r="B739" s="94"/>
      <c r="C739" s="94"/>
      <c r="D739" s="81"/>
      <c r="E739" s="94"/>
      <c r="F739" s="94"/>
      <c r="H739" s="81"/>
      <c r="I739" s="81"/>
    </row>
    <row r="740" ht="15.75" customHeight="1">
      <c r="A740" s="94"/>
      <c r="B740" s="94"/>
      <c r="C740" s="94"/>
      <c r="D740" s="81"/>
      <c r="E740" s="94"/>
      <c r="F740" s="94"/>
      <c r="H740" s="81"/>
      <c r="I740" s="81"/>
    </row>
    <row r="741" ht="15.75" customHeight="1">
      <c r="A741" s="94"/>
      <c r="B741" s="94"/>
      <c r="C741" s="94"/>
      <c r="D741" s="81"/>
      <c r="E741" s="94"/>
      <c r="F741" s="94"/>
      <c r="H741" s="81"/>
      <c r="I741" s="81"/>
    </row>
    <row r="742" ht="15.75" customHeight="1">
      <c r="A742" s="94"/>
      <c r="B742" s="94"/>
      <c r="C742" s="94"/>
      <c r="D742" s="81"/>
      <c r="E742" s="94"/>
      <c r="F742" s="94"/>
      <c r="H742" s="81"/>
      <c r="I742" s="81"/>
    </row>
    <row r="743" ht="15.75" customHeight="1">
      <c r="A743" s="94"/>
      <c r="B743" s="94"/>
      <c r="C743" s="94"/>
      <c r="D743" s="81"/>
      <c r="E743" s="94"/>
      <c r="F743" s="94"/>
      <c r="H743" s="81"/>
      <c r="I743" s="81"/>
    </row>
    <row r="744" ht="15.75" customHeight="1">
      <c r="A744" s="94"/>
      <c r="B744" s="94"/>
      <c r="C744" s="94"/>
      <c r="D744" s="81"/>
      <c r="E744" s="94"/>
      <c r="F744" s="94"/>
      <c r="H744" s="81"/>
      <c r="I744" s="81"/>
    </row>
    <row r="745" ht="15.75" customHeight="1">
      <c r="A745" s="94"/>
      <c r="B745" s="94"/>
      <c r="C745" s="94"/>
      <c r="D745" s="81"/>
      <c r="E745" s="94"/>
      <c r="F745" s="94"/>
      <c r="H745" s="81"/>
      <c r="I745" s="81"/>
    </row>
    <row r="746" ht="15.75" customHeight="1">
      <c r="A746" s="94"/>
      <c r="B746" s="94"/>
      <c r="C746" s="94"/>
      <c r="D746" s="81"/>
      <c r="E746" s="94"/>
      <c r="F746" s="94"/>
      <c r="H746" s="81"/>
      <c r="I746" s="81"/>
    </row>
    <row r="747" ht="15.75" customHeight="1">
      <c r="A747" s="94"/>
      <c r="B747" s="94"/>
      <c r="C747" s="94"/>
      <c r="D747" s="81"/>
      <c r="E747" s="94"/>
      <c r="F747" s="94"/>
      <c r="H747" s="81"/>
      <c r="I747" s="81"/>
    </row>
    <row r="748" ht="15.75" customHeight="1">
      <c r="A748" s="94"/>
      <c r="B748" s="94"/>
      <c r="C748" s="94"/>
      <c r="D748" s="81"/>
      <c r="E748" s="94"/>
      <c r="F748" s="94"/>
      <c r="H748" s="81"/>
      <c r="I748" s="81"/>
    </row>
    <row r="749" ht="15.75" customHeight="1">
      <c r="A749" s="94"/>
      <c r="B749" s="94"/>
      <c r="C749" s="94"/>
      <c r="D749" s="81"/>
      <c r="E749" s="94"/>
      <c r="F749" s="94"/>
      <c r="H749" s="81"/>
      <c r="I749" s="81"/>
    </row>
    <row r="750" ht="15.75" customHeight="1">
      <c r="A750" s="94"/>
      <c r="B750" s="94"/>
      <c r="C750" s="94"/>
      <c r="D750" s="81"/>
      <c r="E750" s="94"/>
      <c r="F750" s="94"/>
      <c r="H750" s="81"/>
      <c r="I750" s="81"/>
    </row>
    <row r="751" ht="15.75" customHeight="1">
      <c r="A751" s="94"/>
      <c r="B751" s="94"/>
      <c r="C751" s="94"/>
      <c r="D751" s="81"/>
      <c r="E751" s="94"/>
      <c r="F751" s="94"/>
      <c r="H751" s="81"/>
      <c r="I751" s="81"/>
    </row>
    <row r="752" ht="15.75" customHeight="1">
      <c r="A752" s="94"/>
      <c r="B752" s="94"/>
      <c r="C752" s="94"/>
      <c r="D752" s="81"/>
      <c r="E752" s="94"/>
      <c r="F752" s="94"/>
      <c r="H752" s="81"/>
      <c r="I752" s="81"/>
    </row>
    <row r="753" ht="15.75" customHeight="1">
      <c r="A753" s="94"/>
      <c r="B753" s="94"/>
      <c r="C753" s="94"/>
      <c r="D753" s="81"/>
      <c r="E753" s="94"/>
      <c r="F753" s="94"/>
      <c r="H753" s="81"/>
      <c r="I753" s="81"/>
    </row>
    <row r="754" ht="15.75" customHeight="1">
      <c r="A754" s="94"/>
      <c r="B754" s="94"/>
      <c r="C754" s="94"/>
      <c r="D754" s="81"/>
      <c r="E754" s="94"/>
      <c r="F754" s="94"/>
      <c r="H754" s="81"/>
      <c r="I754" s="81"/>
    </row>
    <row r="755" ht="15.75" customHeight="1">
      <c r="A755" s="94"/>
      <c r="B755" s="94"/>
      <c r="C755" s="94"/>
      <c r="D755" s="81"/>
      <c r="E755" s="94"/>
      <c r="F755" s="94"/>
      <c r="H755" s="81"/>
      <c r="I755" s="81"/>
    </row>
    <row r="756" ht="15.75" customHeight="1">
      <c r="A756" s="94"/>
      <c r="B756" s="94"/>
      <c r="C756" s="94"/>
      <c r="D756" s="81"/>
      <c r="E756" s="94"/>
      <c r="F756" s="94"/>
      <c r="H756" s="81"/>
      <c r="I756" s="81"/>
    </row>
    <row r="757" ht="15.75" customHeight="1">
      <c r="A757" s="94"/>
      <c r="B757" s="94"/>
      <c r="C757" s="94"/>
      <c r="D757" s="81"/>
      <c r="E757" s="94"/>
      <c r="F757" s="94"/>
      <c r="H757" s="81"/>
      <c r="I757" s="81"/>
    </row>
    <row r="758" ht="15.75" customHeight="1">
      <c r="A758" s="94"/>
      <c r="B758" s="94"/>
      <c r="C758" s="94"/>
      <c r="D758" s="81"/>
      <c r="E758" s="94"/>
      <c r="F758" s="94"/>
      <c r="H758" s="81"/>
      <c r="I758" s="81"/>
    </row>
    <row r="759" ht="15.75" customHeight="1">
      <c r="A759" s="94"/>
      <c r="B759" s="94"/>
      <c r="C759" s="94"/>
      <c r="D759" s="81"/>
      <c r="E759" s="94"/>
      <c r="F759" s="94"/>
      <c r="H759" s="81"/>
      <c r="I759" s="81"/>
    </row>
    <row r="760" ht="15.75" customHeight="1">
      <c r="A760" s="94"/>
      <c r="B760" s="94"/>
      <c r="C760" s="94"/>
      <c r="D760" s="81"/>
      <c r="E760" s="94"/>
      <c r="F760" s="94"/>
      <c r="H760" s="81"/>
      <c r="I760" s="81"/>
    </row>
    <row r="761" ht="15.75" customHeight="1">
      <c r="A761" s="94"/>
      <c r="B761" s="94"/>
      <c r="C761" s="94"/>
      <c r="D761" s="81"/>
      <c r="E761" s="94"/>
      <c r="F761" s="94"/>
      <c r="H761" s="81"/>
      <c r="I761" s="81"/>
    </row>
    <row r="762" ht="15.75" customHeight="1">
      <c r="A762" s="94"/>
      <c r="B762" s="94"/>
      <c r="C762" s="94"/>
      <c r="D762" s="81"/>
      <c r="E762" s="94"/>
      <c r="F762" s="94"/>
      <c r="H762" s="81"/>
      <c r="I762" s="81"/>
    </row>
    <row r="763" ht="15.75" customHeight="1">
      <c r="A763" s="94"/>
      <c r="B763" s="94"/>
      <c r="C763" s="94"/>
      <c r="D763" s="81"/>
      <c r="E763" s="94"/>
      <c r="F763" s="94"/>
      <c r="H763" s="81"/>
      <c r="I763" s="81"/>
    </row>
    <row r="764" ht="15.75" customHeight="1">
      <c r="A764" s="94"/>
      <c r="B764" s="94"/>
      <c r="C764" s="94"/>
      <c r="D764" s="81"/>
      <c r="E764" s="94"/>
      <c r="F764" s="94"/>
      <c r="H764" s="81"/>
      <c r="I764" s="81"/>
    </row>
    <row r="765" ht="15.75" customHeight="1">
      <c r="A765" s="94"/>
      <c r="B765" s="94"/>
      <c r="C765" s="94"/>
      <c r="D765" s="81"/>
      <c r="E765" s="94"/>
      <c r="F765" s="94"/>
      <c r="H765" s="81"/>
      <c r="I765" s="81"/>
    </row>
    <row r="766" ht="15.75" customHeight="1">
      <c r="A766" s="94"/>
      <c r="B766" s="94"/>
      <c r="C766" s="94"/>
      <c r="D766" s="81"/>
      <c r="E766" s="94"/>
      <c r="F766" s="94"/>
      <c r="H766" s="81"/>
      <c r="I766" s="81"/>
    </row>
    <row r="767" ht="15.75" customHeight="1">
      <c r="A767" s="94"/>
      <c r="B767" s="94"/>
      <c r="C767" s="94"/>
      <c r="D767" s="81"/>
      <c r="E767" s="94"/>
      <c r="F767" s="94"/>
      <c r="H767" s="81"/>
      <c r="I767" s="81"/>
    </row>
    <row r="768" ht="15.75" customHeight="1">
      <c r="A768" s="94"/>
      <c r="B768" s="94"/>
      <c r="C768" s="94"/>
      <c r="D768" s="81"/>
      <c r="E768" s="94"/>
      <c r="F768" s="94"/>
      <c r="H768" s="81"/>
      <c r="I768" s="81"/>
    </row>
    <row r="769" ht="15.75" customHeight="1">
      <c r="A769" s="94"/>
      <c r="B769" s="94"/>
      <c r="C769" s="94"/>
      <c r="D769" s="81"/>
      <c r="E769" s="94"/>
      <c r="F769" s="94"/>
      <c r="H769" s="81"/>
      <c r="I769" s="81"/>
    </row>
    <row r="770" ht="15.75" customHeight="1">
      <c r="A770" s="94"/>
      <c r="B770" s="94"/>
      <c r="C770" s="94"/>
      <c r="D770" s="81"/>
      <c r="E770" s="94"/>
      <c r="F770" s="94"/>
      <c r="H770" s="81"/>
      <c r="I770" s="81"/>
    </row>
    <row r="771" ht="15.75" customHeight="1">
      <c r="A771" s="94"/>
      <c r="B771" s="94"/>
      <c r="C771" s="94"/>
      <c r="D771" s="81"/>
      <c r="E771" s="94"/>
      <c r="F771" s="94"/>
      <c r="H771" s="81"/>
      <c r="I771" s="81"/>
    </row>
    <row r="772" ht="15.75" customHeight="1">
      <c r="A772" s="94"/>
      <c r="B772" s="94"/>
      <c r="C772" s="94"/>
      <c r="D772" s="81"/>
      <c r="E772" s="94"/>
      <c r="F772" s="94"/>
      <c r="H772" s="81"/>
      <c r="I772" s="81"/>
    </row>
    <row r="773" ht="15.75" customHeight="1">
      <c r="A773" s="94"/>
      <c r="B773" s="94"/>
      <c r="C773" s="94"/>
      <c r="D773" s="81"/>
      <c r="E773" s="94"/>
      <c r="F773" s="94"/>
      <c r="H773" s="81"/>
      <c r="I773" s="81"/>
    </row>
    <row r="774" ht="15.75" customHeight="1">
      <c r="A774" s="94"/>
      <c r="B774" s="94"/>
      <c r="C774" s="94"/>
      <c r="D774" s="81"/>
      <c r="E774" s="94"/>
      <c r="F774" s="94"/>
      <c r="H774" s="81"/>
      <c r="I774" s="81"/>
    </row>
    <row r="775" ht="15.75" customHeight="1">
      <c r="A775" s="94"/>
      <c r="B775" s="94"/>
      <c r="C775" s="94"/>
      <c r="D775" s="81"/>
      <c r="E775" s="94"/>
      <c r="F775" s="94"/>
      <c r="H775" s="81"/>
      <c r="I775" s="81"/>
    </row>
    <row r="776" ht="15.75" customHeight="1">
      <c r="A776" s="94"/>
      <c r="B776" s="94"/>
      <c r="C776" s="94"/>
      <c r="D776" s="81"/>
      <c r="E776" s="94"/>
      <c r="F776" s="94"/>
      <c r="H776" s="81"/>
      <c r="I776" s="81"/>
    </row>
    <row r="777" ht="15.75" customHeight="1">
      <c r="A777" s="94"/>
      <c r="B777" s="94"/>
      <c r="C777" s="94"/>
      <c r="D777" s="81"/>
      <c r="E777" s="94"/>
      <c r="F777" s="94"/>
      <c r="H777" s="81"/>
      <c r="I777" s="81"/>
    </row>
    <row r="778" ht="15.75" customHeight="1">
      <c r="A778" s="94"/>
      <c r="B778" s="94"/>
      <c r="C778" s="94"/>
      <c r="D778" s="81"/>
      <c r="E778" s="94"/>
      <c r="F778" s="94"/>
      <c r="H778" s="81"/>
      <c r="I778" s="81"/>
    </row>
    <row r="779" ht="15.75" customHeight="1">
      <c r="A779" s="94"/>
      <c r="B779" s="94"/>
      <c r="C779" s="94"/>
      <c r="D779" s="81"/>
      <c r="E779" s="94"/>
      <c r="F779" s="94"/>
      <c r="H779" s="81"/>
      <c r="I779" s="81"/>
    </row>
    <row r="780" ht="15.75" customHeight="1">
      <c r="A780" s="94"/>
      <c r="B780" s="94"/>
      <c r="C780" s="94"/>
      <c r="D780" s="81"/>
      <c r="E780" s="94"/>
      <c r="F780" s="94"/>
      <c r="H780" s="81"/>
      <c r="I780" s="81"/>
    </row>
    <row r="781" ht="15.75" customHeight="1">
      <c r="A781" s="94"/>
      <c r="B781" s="94"/>
      <c r="C781" s="94"/>
      <c r="D781" s="81"/>
      <c r="E781" s="94"/>
      <c r="F781" s="94"/>
      <c r="H781" s="81"/>
      <c r="I781" s="81"/>
    </row>
    <row r="782" ht="15.75" customHeight="1">
      <c r="A782" s="94"/>
      <c r="B782" s="94"/>
      <c r="C782" s="94"/>
      <c r="D782" s="81"/>
      <c r="E782" s="94"/>
      <c r="F782" s="94"/>
      <c r="H782" s="81"/>
      <c r="I782" s="81"/>
    </row>
    <row r="783" ht="15.75" customHeight="1">
      <c r="A783" s="94"/>
      <c r="B783" s="94"/>
      <c r="C783" s="94"/>
      <c r="D783" s="81"/>
      <c r="E783" s="94"/>
      <c r="F783" s="94"/>
      <c r="H783" s="81"/>
      <c r="I783" s="81"/>
    </row>
    <row r="784" ht="15.75" customHeight="1">
      <c r="A784" s="94"/>
      <c r="B784" s="94"/>
      <c r="C784" s="94"/>
      <c r="D784" s="81"/>
      <c r="E784" s="94"/>
      <c r="F784" s="94"/>
      <c r="H784" s="81"/>
      <c r="I784" s="81"/>
    </row>
    <row r="785" ht="15.75" customHeight="1">
      <c r="A785" s="94"/>
      <c r="B785" s="94"/>
      <c r="C785" s="94"/>
      <c r="D785" s="81"/>
      <c r="E785" s="94"/>
      <c r="F785" s="94"/>
      <c r="H785" s="81"/>
      <c r="I785" s="81"/>
    </row>
    <row r="786" ht="15.75" customHeight="1">
      <c r="A786" s="94"/>
      <c r="B786" s="94"/>
      <c r="C786" s="94"/>
      <c r="D786" s="81"/>
      <c r="E786" s="94"/>
      <c r="F786" s="94"/>
      <c r="H786" s="81"/>
      <c r="I786" s="81"/>
    </row>
    <row r="787" ht="15.75" customHeight="1">
      <c r="A787" s="94"/>
      <c r="B787" s="94"/>
      <c r="C787" s="94"/>
      <c r="D787" s="81"/>
      <c r="E787" s="94"/>
      <c r="F787" s="94"/>
      <c r="H787" s="81"/>
      <c r="I787" s="81"/>
    </row>
    <row r="788" ht="15.75" customHeight="1">
      <c r="A788" s="94"/>
      <c r="B788" s="94"/>
      <c r="C788" s="94"/>
      <c r="D788" s="81"/>
      <c r="E788" s="94"/>
      <c r="F788" s="94"/>
      <c r="H788" s="81"/>
      <c r="I788" s="81"/>
    </row>
    <row r="789" ht="15.75" customHeight="1">
      <c r="A789" s="94"/>
      <c r="B789" s="94"/>
      <c r="C789" s="94"/>
      <c r="D789" s="81"/>
      <c r="E789" s="94"/>
      <c r="F789" s="94"/>
      <c r="H789" s="81"/>
      <c r="I789" s="81"/>
    </row>
    <row r="790" ht="15.75" customHeight="1">
      <c r="A790" s="94"/>
      <c r="B790" s="94"/>
      <c r="C790" s="94"/>
      <c r="D790" s="81"/>
      <c r="E790" s="94"/>
      <c r="F790" s="94"/>
      <c r="H790" s="81"/>
      <c r="I790" s="81"/>
    </row>
    <row r="791" ht="15.75" customHeight="1">
      <c r="A791" s="94"/>
      <c r="B791" s="94"/>
      <c r="C791" s="94"/>
      <c r="D791" s="81"/>
      <c r="E791" s="94"/>
      <c r="F791" s="94"/>
      <c r="H791" s="81"/>
      <c r="I791" s="81"/>
    </row>
    <row r="792" ht="15.75" customHeight="1">
      <c r="A792" s="94"/>
      <c r="B792" s="94"/>
      <c r="C792" s="94"/>
      <c r="D792" s="81"/>
      <c r="E792" s="94"/>
      <c r="F792" s="94"/>
      <c r="H792" s="81"/>
      <c r="I792" s="81"/>
    </row>
    <row r="793" ht="15.75" customHeight="1">
      <c r="A793" s="94"/>
      <c r="B793" s="94"/>
      <c r="C793" s="94"/>
      <c r="D793" s="81"/>
      <c r="E793" s="94"/>
      <c r="F793" s="94"/>
      <c r="H793" s="81"/>
      <c r="I793" s="81"/>
    </row>
    <row r="794" ht="15.75" customHeight="1">
      <c r="A794" s="94"/>
      <c r="B794" s="94"/>
      <c r="C794" s="94"/>
      <c r="D794" s="81"/>
      <c r="E794" s="94"/>
      <c r="F794" s="94"/>
      <c r="H794" s="81"/>
      <c r="I794" s="81"/>
    </row>
    <row r="795" ht="15.75" customHeight="1">
      <c r="A795" s="94"/>
      <c r="B795" s="94"/>
      <c r="C795" s="94"/>
      <c r="D795" s="81"/>
      <c r="E795" s="94"/>
      <c r="F795" s="94"/>
      <c r="H795" s="81"/>
      <c r="I795" s="81"/>
    </row>
    <row r="796" ht="15.75" customHeight="1">
      <c r="A796" s="94"/>
      <c r="B796" s="94"/>
      <c r="C796" s="94"/>
      <c r="D796" s="81"/>
      <c r="E796" s="94"/>
      <c r="F796" s="94"/>
      <c r="H796" s="81"/>
      <c r="I796" s="81"/>
    </row>
    <row r="797" ht="15.75" customHeight="1">
      <c r="A797" s="94"/>
      <c r="B797" s="94"/>
      <c r="C797" s="94"/>
      <c r="D797" s="81"/>
      <c r="E797" s="94"/>
      <c r="F797" s="94"/>
      <c r="H797" s="81"/>
      <c r="I797" s="81"/>
    </row>
    <row r="798" ht="15.75" customHeight="1">
      <c r="A798" s="94"/>
      <c r="B798" s="94"/>
      <c r="C798" s="94"/>
      <c r="D798" s="81"/>
      <c r="E798" s="94"/>
      <c r="F798" s="94"/>
      <c r="H798" s="81"/>
      <c r="I798" s="81"/>
    </row>
    <row r="799" ht="15.75" customHeight="1">
      <c r="A799" s="94"/>
      <c r="B799" s="94"/>
      <c r="C799" s="94"/>
      <c r="D799" s="81"/>
      <c r="E799" s="94"/>
      <c r="F799" s="94"/>
      <c r="H799" s="81"/>
      <c r="I799" s="81"/>
    </row>
    <row r="800" ht="15.75" customHeight="1">
      <c r="A800" s="94"/>
      <c r="B800" s="94"/>
      <c r="C800" s="94"/>
      <c r="D800" s="81"/>
      <c r="E800" s="94"/>
      <c r="F800" s="94"/>
      <c r="H800" s="81"/>
      <c r="I800" s="81"/>
    </row>
    <row r="801" ht="15.75" customHeight="1">
      <c r="A801" s="94"/>
      <c r="B801" s="94"/>
      <c r="C801" s="94"/>
      <c r="D801" s="81"/>
      <c r="E801" s="94"/>
      <c r="F801" s="94"/>
      <c r="H801" s="81"/>
      <c r="I801" s="81"/>
    </row>
    <row r="802" ht="15.75" customHeight="1">
      <c r="A802" s="94"/>
      <c r="B802" s="94"/>
      <c r="C802" s="94"/>
      <c r="D802" s="81"/>
      <c r="E802" s="94"/>
      <c r="F802" s="94"/>
      <c r="H802" s="81"/>
      <c r="I802" s="81"/>
    </row>
    <row r="803" ht="15.75" customHeight="1">
      <c r="A803" s="94"/>
      <c r="B803" s="94"/>
      <c r="C803" s="94"/>
      <c r="D803" s="81"/>
      <c r="E803" s="94"/>
      <c r="F803" s="94"/>
      <c r="H803" s="81"/>
      <c r="I803" s="81"/>
    </row>
    <row r="804" ht="15.75" customHeight="1">
      <c r="A804" s="94"/>
      <c r="B804" s="94"/>
      <c r="C804" s="94"/>
      <c r="D804" s="81"/>
      <c r="E804" s="94"/>
      <c r="F804" s="94"/>
      <c r="H804" s="81"/>
      <c r="I804" s="81"/>
    </row>
    <row r="805" ht="15.75" customHeight="1">
      <c r="A805" s="94"/>
      <c r="B805" s="94"/>
      <c r="C805" s="94"/>
      <c r="D805" s="81"/>
      <c r="E805" s="94"/>
      <c r="F805" s="94"/>
      <c r="H805" s="81"/>
      <c r="I805" s="81"/>
    </row>
    <row r="806" ht="15.75" customHeight="1">
      <c r="A806" s="94"/>
      <c r="B806" s="94"/>
      <c r="C806" s="94"/>
      <c r="D806" s="81"/>
      <c r="E806" s="94"/>
      <c r="F806" s="94"/>
      <c r="H806" s="81"/>
      <c r="I806" s="81"/>
    </row>
    <row r="807" ht="15.75" customHeight="1">
      <c r="A807" s="94"/>
      <c r="B807" s="94"/>
      <c r="C807" s="94"/>
      <c r="D807" s="81"/>
      <c r="E807" s="94"/>
      <c r="F807" s="94"/>
      <c r="H807" s="81"/>
      <c r="I807" s="81"/>
    </row>
    <row r="808" ht="15.75" customHeight="1">
      <c r="A808" s="94"/>
      <c r="B808" s="94"/>
      <c r="C808" s="94"/>
      <c r="D808" s="81"/>
      <c r="E808" s="94"/>
      <c r="F808" s="94"/>
      <c r="H808" s="81"/>
      <c r="I808" s="81"/>
    </row>
    <row r="809" ht="15.75" customHeight="1">
      <c r="A809" s="94"/>
      <c r="B809" s="94"/>
      <c r="C809" s="94"/>
      <c r="D809" s="81"/>
      <c r="E809" s="94"/>
      <c r="F809" s="94"/>
      <c r="H809" s="81"/>
      <c r="I809" s="81"/>
    </row>
    <row r="810" ht="15.75" customHeight="1">
      <c r="A810" s="94"/>
      <c r="B810" s="94"/>
      <c r="C810" s="94"/>
      <c r="D810" s="81"/>
      <c r="E810" s="94"/>
      <c r="F810" s="94"/>
      <c r="H810" s="81"/>
      <c r="I810" s="81"/>
    </row>
    <row r="811" ht="15.75" customHeight="1">
      <c r="A811" s="94"/>
      <c r="B811" s="94"/>
      <c r="C811" s="94"/>
      <c r="D811" s="81"/>
      <c r="E811" s="94"/>
      <c r="F811" s="94"/>
      <c r="H811" s="81"/>
      <c r="I811" s="81"/>
    </row>
    <row r="812" ht="15.75" customHeight="1">
      <c r="A812" s="94"/>
      <c r="B812" s="94"/>
      <c r="C812" s="94"/>
      <c r="D812" s="81"/>
      <c r="E812" s="94"/>
      <c r="F812" s="94"/>
      <c r="H812" s="81"/>
      <c r="I812" s="81"/>
    </row>
    <row r="813" ht="15.75" customHeight="1">
      <c r="A813" s="94"/>
      <c r="B813" s="94"/>
      <c r="C813" s="94"/>
      <c r="D813" s="81"/>
      <c r="E813" s="94"/>
      <c r="F813" s="94"/>
      <c r="H813" s="81"/>
      <c r="I813" s="81"/>
    </row>
    <row r="814" ht="15.75" customHeight="1">
      <c r="A814" s="94"/>
      <c r="B814" s="94"/>
      <c r="C814" s="94"/>
      <c r="D814" s="81"/>
      <c r="E814" s="94"/>
      <c r="F814" s="94"/>
      <c r="H814" s="81"/>
      <c r="I814" s="81"/>
    </row>
    <row r="815" ht="15.75" customHeight="1">
      <c r="A815" s="94"/>
      <c r="B815" s="94"/>
      <c r="C815" s="94"/>
      <c r="D815" s="81"/>
      <c r="E815" s="94"/>
      <c r="F815" s="94"/>
      <c r="H815" s="81"/>
      <c r="I815" s="81"/>
    </row>
    <row r="816" ht="15.75" customHeight="1">
      <c r="A816" s="94"/>
      <c r="B816" s="94"/>
      <c r="C816" s="94"/>
      <c r="D816" s="81"/>
      <c r="E816" s="94"/>
      <c r="F816" s="94"/>
      <c r="H816" s="81"/>
      <c r="I816" s="81"/>
    </row>
    <row r="817" ht="15.75" customHeight="1">
      <c r="A817" s="94"/>
      <c r="B817" s="94"/>
      <c r="C817" s="94"/>
      <c r="D817" s="81"/>
      <c r="E817" s="94"/>
      <c r="F817" s="94"/>
      <c r="H817" s="81"/>
      <c r="I817" s="81"/>
    </row>
    <row r="818" ht="15.75" customHeight="1">
      <c r="A818" s="94"/>
      <c r="B818" s="94"/>
      <c r="C818" s="94"/>
      <c r="D818" s="81"/>
      <c r="E818" s="94"/>
      <c r="F818" s="94"/>
      <c r="H818" s="81"/>
      <c r="I818" s="81"/>
    </row>
    <row r="819" ht="15.75" customHeight="1">
      <c r="A819" s="94"/>
      <c r="B819" s="94"/>
      <c r="C819" s="94"/>
      <c r="D819" s="81"/>
      <c r="E819" s="94"/>
      <c r="F819" s="94"/>
      <c r="H819" s="81"/>
      <c r="I819" s="81"/>
    </row>
    <row r="820" ht="15.75" customHeight="1">
      <c r="A820" s="94"/>
      <c r="B820" s="94"/>
      <c r="C820" s="94"/>
      <c r="D820" s="81"/>
      <c r="E820" s="94"/>
      <c r="F820" s="94"/>
      <c r="H820" s="81"/>
      <c r="I820" s="81"/>
    </row>
    <row r="821" ht="15.75" customHeight="1">
      <c r="A821" s="94"/>
      <c r="B821" s="94"/>
      <c r="C821" s="94"/>
      <c r="D821" s="81"/>
      <c r="E821" s="94"/>
      <c r="F821" s="94"/>
      <c r="H821" s="81"/>
      <c r="I821" s="81"/>
    </row>
    <row r="822" ht="15.75" customHeight="1">
      <c r="A822" s="94"/>
      <c r="B822" s="94"/>
      <c r="C822" s="94"/>
      <c r="D822" s="81"/>
      <c r="E822" s="94"/>
      <c r="F822" s="94"/>
      <c r="H822" s="81"/>
      <c r="I822" s="81"/>
    </row>
    <row r="823" ht="15.75" customHeight="1">
      <c r="A823" s="94"/>
      <c r="B823" s="94"/>
      <c r="C823" s="94"/>
      <c r="D823" s="81"/>
      <c r="E823" s="94"/>
      <c r="F823" s="94"/>
      <c r="H823" s="81"/>
      <c r="I823" s="81"/>
    </row>
    <row r="824" ht="15.75" customHeight="1">
      <c r="A824" s="94"/>
      <c r="B824" s="94"/>
      <c r="C824" s="94"/>
      <c r="D824" s="81"/>
      <c r="E824" s="94"/>
      <c r="F824" s="94"/>
      <c r="H824" s="81"/>
      <c r="I824" s="81"/>
    </row>
    <row r="825" ht="15.75" customHeight="1">
      <c r="A825" s="94"/>
      <c r="B825" s="94"/>
      <c r="C825" s="94"/>
      <c r="D825" s="81"/>
      <c r="E825" s="94"/>
      <c r="F825" s="94"/>
      <c r="H825" s="81"/>
      <c r="I825" s="81"/>
    </row>
    <row r="826" ht="15.75" customHeight="1">
      <c r="A826" s="94"/>
      <c r="B826" s="94"/>
      <c r="C826" s="94"/>
      <c r="D826" s="81"/>
      <c r="E826" s="94"/>
      <c r="F826" s="94"/>
      <c r="H826" s="81"/>
      <c r="I826" s="81"/>
    </row>
    <row r="827" ht="15.75" customHeight="1">
      <c r="A827" s="94"/>
      <c r="B827" s="94"/>
      <c r="C827" s="94"/>
      <c r="D827" s="81"/>
      <c r="E827" s="94"/>
      <c r="F827" s="94"/>
      <c r="H827" s="81"/>
      <c r="I827" s="81"/>
    </row>
    <row r="828" ht="15.75" customHeight="1">
      <c r="A828" s="94"/>
      <c r="B828" s="94"/>
      <c r="C828" s="94"/>
      <c r="D828" s="81"/>
      <c r="E828" s="94"/>
      <c r="F828" s="94"/>
      <c r="H828" s="81"/>
      <c r="I828" s="81"/>
    </row>
    <row r="829" ht="15.75" customHeight="1">
      <c r="A829" s="94"/>
      <c r="B829" s="94"/>
      <c r="C829" s="94"/>
      <c r="D829" s="81"/>
      <c r="E829" s="94"/>
      <c r="F829" s="94"/>
      <c r="H829" s="81"/>
      <c r="I829" s="81"/>
    </row>
    <row r="830" ht="15.75" customHeight="1">
      <c r="A830" s="94"/>
      <c r="B830" s="94"/>
      <c r="C830" s="94"/>
      <c r="D830" s="81"/>
      <c r="E830" s="94"/>
      <c r="F830" s="94"/>
      <c r="H830" s="81"/>
      <c r="I830" s="81"/>
    </row>
    <row r="831" ht="15.75" customHeight="1">
      <c r="A831" s="94"/>
      <c r="B831" s="94"/>
      <c r="C831" s="94"/>
      <c r="D831" s="81"/>
      <c r="E831" s="94"/>
      <c r="F831" s="94"/>
      <c r="H831" s="81"/>
      <c r="I831" s="81"/>
    </row>
    <row r="832" ht="15.75" customHeight="1">
      <c r="A832" s="94"/>
      <c r="B832" s="94"/>
      <c r="C832" s="94"/>
      <c r="D832" s="81"/>
      <c r="E832" s="94"/>
      <c r="F832" s="94"/>
      <c r="H832" s="81"/>
      <c r="I832" s="81"/>
    </row>
    <row r="833" ht="15.75" customHeight="1">
      <c r="A833" s="94"/>
      <c r="B833" s="94"/>
      <c r="C833" s="94"/>
      <c r="D833" s="81"/>
      <c r="E833" s="94"/>
      <c r="F833" s="94"/>
      <c r="H833" s="81"/>
      <c r="I833" s="81"/>
    </row>
    <row r="834" ht="15.75" customHeight="1">
      <c r="A834" s="94"/>
      <c r="B834" s="94"/>
      <c r="C834" s="94"/>
      <c r="D834" s="81"/>
      <c r="E834" s="94"/>
      <c r="F834" s="94"/>
      <c r="H834" s="81"/>
      <c r="I834" s="81"/>
    </row>
    <row r="835" ht="15.75" customHeight="1">
      <c r="A835" s="94"/>
      <c r="B835" s="94"/>
      <c r="C835" s="94"/>
      <c r="D835" s="81"/>
      <c r="E835" s="94"/>
      <c r="F835" s="94"/>
      <c r="H835" s="81"/>
      <c r="I835" s="81"/>
    </row>
    <row r="836" ht="15.75" customHeight="1">
      <c r="A836" s="94"/>
      <c r="B836" s="94"/>
      <c r="C836" s="94"/>
      <c r="D836" s="81"/>
      <c r="E836" s="94"/>
      <c r="F836" s="94"/>
      <c r="H836" s="81"/>
      <c r="I836" s="81"/>
    </row>
    <row r="837" ht="15.75" customHeight="1">
      <c r="A837" s="94"/>
      <c r="B837" s="94"/>
      <c r="C837" s="94"/>
      <c r="D837" s="81"/>
      <c r="E837" s="94"/>
      <c r="F837" s="94"/>
      <c r="H837" s="81"/>
      <c r="I837" s="81"/>
    </row>
    <row r="838" ht="15.75" customHeight="1">
      <c r="A838" s="94"/>
      <c r="B838" s="94"/>
      <c r="C838" s="94"/>
      <c r="D838" s="81"/>
      <c r="E838" s="94"/>
      <c r="F838" s="94"/>
      <c r="H838" s="81"/>
      <c r="I838" s="81"/>
    </row>
    <row r="839" ht="15.75" customHeight="1">
      <c r="A839" s="94"/>
      <c r="B839" s="94"/>
      <c r="C839" s="94"/>
      <c r="D839" s="81"/>
      <c r="E839" s="94"/>
      <c r="F839" s="94"/>
      <c r="H839" s="81"/>
      <c r="I839" s="81"/>
    </row>
    <row r="840" ht="15.75" customHeight="1">
      <c r="A840" s="94"/>
      <c r="B840" s="94"/>
      <c r="C840" s="94"/>
      <c r="D840" s="81"/>
      <c r="E840" s="94"/>
      <c r="F840" s="94"/>
      <c r="H840" s="81"/>
      <c r="I840" s="81"/>
    </row>
    <row r="841" ht="15.75" customHeight="1">
      <c r="A841" s="94"/>
      <c r="B841" s="94"/>
      <c r="C841" s="94"/>
      <c r="D841" s="81"/>
      <c r="E841" s="94"/>
      <c r="F841" s="94"/>
      <c r="H841" s="81"/>
      <c r="I841" s="81"/>
    </row>
    <row r="842" ht="15.75" customHeight="1">
      <c r="A842" s="94"/>
      <c r="B842" s="94"/>
      <c r="C842" s="94"/>
      <c r="D842" s="81"/>
      <c r="E842" s="94"/>
      <c r="F842" s="94"/>
      <c r="H842" s="81"/>
      <c r="I842" s="81"/>
    </row>
    <row r="843" ht="15.75" customHeight="1">
      <c r="A843" s="94"/>
      <c r="B843" s="94"/>
      <c r="C843" s="94"/>
      <c r="D843" s="81"/>
      <c r="E843" s="94"/>
      <c r="F843" s="94"/>
      <c r="H843" s="81"/>
      <c r="I843" s="81"/>
    </row>
    <row r="844" ht="15.75" customHeight="1">
      <c r="A844" s="94"/>
      <c r="B844" s="94"/>
      <c r="C844" s="94"/>
      <c r="D844" s="81"/>
      <c r="E844" s="94"/>
      <c r="F844" s="94"/>
      <c r="H844" s="81"/>
      <c r="I844" s="81"/>
    </row>
    <row r="845" ht="15.75" customHeight="1">
      <c r="A845" s="94"/>
      <c r="B845" s="94"/>
      <c r="C845" s="94"/>
      <c r="D845" s="81"/>
      <c r="E845" s="94"/>
      <c r="F845" s="94"/>
      <c r="H845" s="81"/>
      <c r="I845" s="81"/>
    </row>
    <row r="846" ht="15.75" customHeight="1">
      <c r="A846" s="94"/>
      <c r="B846" s="94"/>
      <c r="C846" s="94"/>
      <c r="D846" s="81"/>
      <c r="E846" s="94"/>
      <c r="F846" s="94"/>
      <c r="H846" s="81"/>
      <c r="I846" s="81"/>
    </row>
    <row r="847" ht="15.75" customHeight="1">
      <c r="A847" s="94"/>
      <c r="B847" s="94"/>
      <c r="C847" s="94"/>
      <c r="D847" s="81"/>
      <c r="E847" s="94"/>
      <c r="F847" s="94"/>
      <c r="H847" s="81"/>
      <c r="I847" s="81"/>
    </row>
    <row r="848" ht="15.75" customHeight="1">
      <c r="A848" s="94"/>
      <c r="B848" s="94"/>
      <c r="C848" s="94"/>
      <c r="D848" s="81"/>
      <c r="E848" s="94"/>
      <c r="F848" s="94"/>
      <c r="H848" s="81"/>
      <c r="I848" s="81"/>
    </row>
    <row r="849" ht="15.75" customHeight="1">
      <c r="A849" s="94"/>
      <c r="B849" s="94"/>
      <c r="C849" s="94"/>
      <c r="D849" s="81"/>
      <c r="E849" s="94"/>
      <c r="F849" s="94"/>
      <c r="H849" s="81"/>
      <c r="I849" s="81"/>
    </row>
    <row r="850" ht="15.75" customHeight="1">
      <c r="A850" s="94"/>
      <c r="B850" s="94"/>
      <c r="C850" s="94"/>
      <c r="D850" s="81"/>
      <c r="E850" s="94"/>
      <c r="F850" s="94"/>
      <c r="H850" s="81"/>
      <c r="I850" s="81"/>
    </row>
    <row r="851" ht="15.75" customHeight="1">
      <c r="A851" s="94"/>
      <c r="B851" s="94"/>
      <c r="C851" s="94"/>
      <c r="D851" s="81"/>
      <c r="E851" s="94"/>
      <c r="F851" s="94"/>
      <c r="H851" s="81"/>
      <c r="I851" s="81"/>
    </row>
    <row r="852" ht="15.75" customHeight="1">
      <c r="A852" s="94"/>
      <c r="B852" s="94"/>
      <c r="C852" s="94"/>
      <c r="D852" s="81"/>
      <c r="E852" s="94"/>
      <c r="F852" s="94"/>
      <c r="H852" s="81"/>
      <c r="I852" s="81"/>
    </row>
    <row r="853" ht="15.75" customHeight="1">
      <c r="A853" s="94"/>
      <c r="B853" s="94"/>
      <c r="C853" s="94"/>
      <c r="D853" s="81"/>
      <c r="E853" s="94"/>
      <c r="F853" s="94"/>
      <c r="H853" s="81"/>
      <c r="I853" s="81"/>
    </row>
    <row r="854" ht="15.75" customHeight="1">
      <c r="A854" s="94"/>
      <c r="B854" s="94"/>
      <c r="C854" s="94"/>
      <c r="D854" s="81"/>
      <c r="E854" s="94"/>
      <c r="F854" s="94"/>
      <c r="H854" s="81"/>
      <c r="I854" s="81"/>
    </row>
    <row r="855" ht="15.75" customHeight="1">
      <c r="A855" s="94"/>
      <c r="B855" s="94"/>
      <c r="C855" s="94"/>
      <c r="D855" s="81"/>
      <c r="E855" s="94"/>
      <c r="F855" s="94"/>
      <c r="H855" s="81"/>
      <c r="I855" s="81"/>
    </row>
    <row r="856" ht="15.75" customHeight="1">
      <c r="A856" s="94"/>
      <c r="B856" s="94"/>
      <c r="C856" s="94"/>
      <c r="D856" s="81"/>
      <c r="E856" s="94"/>
      <c r="F856" s="94"/>
      <c r="H856" s="81"/>
      <c r="I856" s="81"/>
    </row>
    <row r="857" ht="15.75" customHeight="1">
      <c r="A857" s="94"/>
      <c r="B857" s="94"/>
      <c r="C857" s="94"/>
      <c r="D857" s="81"/>
      <c r="E857" s="94"/>
      <c r="F857" s="94"/>
      <c r="H857" s="81"/>
      <c r="I857" s="81"/>
    </row>
    <row r="858" ht="15.75" customHeight="1">
      <c r="A858" s="94"/>
      <c r="B858" s="94"/>
      <c r="C858" s="94"/>
      <c r="D858" s="81"/>
      <c r="E858" s="94"/>
      <c r="F858" s="94"/>
      <c r="H858" s="81"/>
      <c r="I858" s="81"/>
    </row>
    <row r="859" ht="15.75" customHeight="1">
      <c r="A859" s="94"/>
      <c r="B859" s="94"/>
      <c r="C859" s="94"/>
      <c r="D859" s="81"/>
      <c r="E859" s="94"/>
      <c r="F859" s="94"/>
      <c r="H859" s="81"/>
      <c r="I859" s="81"/>
    </row>
    <row r="860" ht="15.75" customHeight="1">
      <c r="A860" s="94"/>
      <c r="B860" s="94"/>
      <c r="C860" s="94"/>
      <c r="D860" s="81"/>
      <c r="E860" s="94"/>
      <c r="F860" s="94"/>
      <c r="H860" s="81"/>
      <c r="I860" s="81"/>
    </row>
    <row r="861" ht="15.75" customHeight="1">
      <c r="A861" s="94"/>
      <c r="B861" s="94"/>
      <c r="C861" s="94"/>
      <c r="D861" s="81"/>
      <c r="E861" s="94"/>
      <c r="F861" s="94"/>
      <c r="H861" s="81"/>
      <c r="I861" s="81"/>
    </row>
    <row r="862" ht="15.75" customHeight="1">
      <c r="A862" s="94"/>
      <c r="B862" s="94"/>
      <c r="C862" s="94"/>
      <c r="D862" s="81"/>
      <c r="E862" s="94"/>
      <c r="F862" s="94"/>
      <c r="H862" s="81"/>
      <c r="I862" s="81"/>
    </row>
    <row r="863" ht="15.75" customHeight="1">
      <c r="A863" s="94"/>
      <c r="B863" s="94"/>
      <c r="C863" s="94"/>
      <c r="D863" s="81"/>
      <c r="E863" s="94"/>
      <c r="F863" s="94"/>
      <c r="H863" s="81"/>
      <c r="I863" s="81"/>
    </row>
    <row r="864" ht="15.75" customHeight="1">
      <c r="A864" s="94"/>
      <c r="B864" s="94"/>
      <c r="C864" s="94"/>
      <c r="D864" s="81"/>
      <c r="E864" s="94"/>
      <c r="F864" s="94"/>
      <c r="H864" s="81"/>
      <c r="I864" s="81"/>
    </row>
    <row r="865" ht="15.75" customHeight="1">
      <c r="A865" s="94"/>
      <c r="B865" s="94"/>
      <c r="C865" s="94"/>
      <c r="D865" s="81"/>
      <c r="E865" s="94"/>
      <c r="F865" s="94"/>
      <c r="H865" s="81"/>
      <c r="I865" s="81"/>
    </row>
    <row r="866" ht="15.75" customHeight="1">
      <c r="A866" s="94"/>
      <c r="B866" s="94"/>
      <c r="C866" s="94"/>
      <c r="D866" s="81"/>
      <c r="E866" s="94"/>
      <c r="F866" s="94"/>
      <c r="H866" s="81"/>
      <c r="I866" s="81"/>
    </row>
    <row r="867" ht="15.75" customHeight="1">
      <c r="A867" s="94"/>
      <c r="B867" s="94"/>
      <c r="C867" s="94"/>
      <c r="D867" s="81"/>
      <c r="E867" s="94"/>
      <c r="F867" s="94"/>
      <c r="H867" s="81"/>
      <c r="I867" s="81"/>
    </row>
    <row r="868" ht="15.75" customHeight="1">
      <c r="A868" s="94"/>
      <c r="B868" s="94"/>
      <c r="C868" s="94"/>
      <c r="D868" s="81"/>
      <c r="E868" s="94"/>
      <c r="F868" s="94"/>
      <c r="H868" s="81"/>
      <c r="I868" s="81"/>
    </row>
    <row r="869" ht="15.75" customHeight="1">
      <c r="A869" s="94"/>
      <c r="B869" s="94"/>
      <c r="C869" s="94"/>
      <c r="D869" s="81"/>
      <c r="E869" s="94"/>
      <c r="F869" s="94"/>
      <c r="H869" s="81"/>
      <c r="I869" s="81"/>
    </row>
    <row r="870" ht="15.75" customHeight="1">
      <c r="A870" s="94"/>
      <c r="B870" s="94"/>
      <c r="C870" s="94"/>
      <c r="D870" s="81"/>
      <c r="E870" s="94"/>
      <c r="F870" s="94"/>
      <c r="H870" s="81"/>
      <c r="I870" s="81"/>
    </row>
    <row r="871" ht="15.75" customHeight="1">
      <c r="A871" s="94"/>
      <c r="B871" s="94"/>
      <c r="C871" s="94"/>
      <c r="D871" s="81"/>
      <c r="E871" s="94"/>
      <c r="F871" s="94"/>
      <c r="H871" s="81"/>
      <c r="I871" s="81"/>
    </row>
    <row r="872" ht="15.75" customHeight="1">
      <c r="A872" s="94"/>
      <c r="B872" s="94"/>
      <c r="C872" s="94"/>
      <c r="D872" s="81"/>
      <c r="E872" s="94"/>
      <c r="F872" s="94"/>
      <c r="H872" s="81"/>
      <c r="I872" s="81"/>
    </row>
    <row r="873" ht="15.75" customHeight="1">
      <c r="A873" s="94"/>
      <c r="B873" s="94"/>
      <c r="C873" s="94"/>
      <c r="D873" s="81"/>
      <c r="E873" s="94"/>
      <c r="F873" s="94"/>
      <c r="H873" s="81"/>
      <c r="I873" s="81"/>
    </row>
    <row r="874" ht="15.75" customHeight="1">
      <c r="A874" s="94"/>
      <c r="B874" s="94"/>
      <c r="C874" s="94"/>
      <c r="D874" s="81"/>
      <c r="E874" s="94"/>
      <c r="F874" s="94"/>
      <c r="H874" s="81"/>
      <c r="I874" s="81"/>
    </row>
    <row r="875" ht="15.75" customHeight="1">
      <c r="A875" s="94"/>
      <c r="B875" s="94"/>
      <c r="C875" s="94"/>
      <c r="D875" s="81"/>
      <c r="E875" s="94"/>
      <c r="F875" s="94"/>
      <c r="H875" s="81"/>
      <c r="I875" s="81"/>
    </row>
    <row r="876" ht="15.75" customHeight="1">
      <c r="A876" s="94"/>
      <c r="B876" s="94"/>
      <c r="C876" s="94"/>
      <c r="D876" s="81"/>
      <c r="E876" s="94"/>
      <c r="F876" s="94"/>
      <c r="H876" s="81"/>
      <c r="I876" s="81"/>
    </row>
    <row r="877" ht="15.75" customHeight="1">
      <c r="A877" s="94"/>
      <c r="B877" s="94"/>
      <c r="C877" s="94"/>
      <c r="D877" s="81"/>
      <c r="E877" s="94"/>
      <c r="F877" s="94"/>
      <c r="H877" s="81"/>
      <c r="I877" s="81"/>
    </row>
    <row r="878" ht="15.75" customHeight="1">
      <c r="A878" s="94"/>
      <c r="B878" s="94"/>
      <c r="C878" s="94"/>
      <c r="D878" s="81"/>
      <c r="E878" s="94"/>
      <c r="F878" s="94"/>
      <c r="H878" s="81"/>
      <c r="I878" s="81"/>
    </row>
    <row r="879" ht="15.75" customHeight="1">
      <c r="A879" s="94"/>
      <c r="B879" s="94"/>
      <c r="C879" s="94"/>
      <c r="D879" s="81"/>
      <c r="E879" s="94"/>
      <c r="F879" s="94"/>
      <c r="H879" s="81"/>
      <c r="I879" s="81"/>
    </row>
    <row r="880" ht="15.75" customHeight="1">
      <c r="A880" s="94"/>
      <c r="B880" s="94"/>
      <c r="C880" s="94"/>
      <c r="D880" s="81"/>
      <c r="E880" s="94"/>
      <c r="F880" s="94"/>
      <c r="H880" s="81"/>
      <c r="I880" s="81"/>
    </row>
    <row r="881" ht="15.75" customHeight="1">
      <c r="A881" s="94"/>
      <c r="B881" s="94"/>
      <c r="C881" s="94"/>
      <c r="D881" s="81"/>
      <c r="E881" s="94"/>
      <c r="F881" s="94"/>
      <c r="H881" s="81"/>
      <c r="I881" s="81"/>
    </row>
    <row r="882" ht="15.75" customHeight="1">
      <c r="A882" s="94"/>
      <c r="B882" s="94"/>
      <c r="C882" s="94"/>
      <c r="D882" s="81"/>
      <c r="E882" s="94"/>
      <c r="F882" s="94"/>
      <c r="H882" s="81"/>
      <c r="I882" s="81"/>
    </row>
    <row r="883" ht="15.75" customHeight="1">
      <c r="A883" s="94"/>
      <c r="B883" s="94"/>
      <c r="C883" s="94"/>
      <c r="D883" s="81"/>
      <c r="E883" s="94"/>
      <c r="F883" s="94"/>
      <c r="H883" s="81"/>
      <c r="I883" s="81"/>
    </row>
    <row r="884" ht="15.75" customHeight="1">
      <c r="A884" s="94"/>
      <c r="B884" s="94"/>
      <c r="C884" s="94"/>
      <c r="D884" s="81"/>
      <c r="E884" s="94"/>
      <c r="F884" s="94"/>
      <c r="H884" s="81"/>
      <c r="I884" s="81"/>
    </row>
    <row r="885" ht="15.75" customHeight="1">
      <c r="A885" s="94"/>
      <c r="B885" s="94"/>
      <c r="C885" s="94"/>
      <c r="D885" s="81"/>
      <c r="E885" s="94"/>
      <c r="F885" s="94"/>
      <c r="H885" s="81"/>
      <c r="I885" s="81"/>
    </row>
    <row r="886" ht="15.75" customHeight="1">
      <c r="A886" s="94"/>
      <c r="B886" s="94"/>
      <c r="C886" s="94"/>
      <c r="D886" s="81"/>
      <c r="E886" s="94"/>
      <c r="F886" s="94"/>
      <c r="H886" s="81"/>
      <c r="I886" s="81"/>
    </row>
    <row r="887" ht="15.75" customHeight="1">
      <c r="A887" s="94"/>
      <c r="B887" s="94"/>
      <c r="C887" s="94"/>
      <c r="D887" s="81"/>
      <c r="E887" s="94"/>
      <c r="F887" s="94"/>
      <c r="H887" s="81"/>
      <c r="I887" s="81"/>
    </row>
    <row r="888" ht="15.75" customHeight="1">
      <c r="A888" s="94"/>
      <c r="B888" s="94"/>
      <c r="C888" s="94"/>
      <c r="D888" s="81"/>
      <c r="E888" s="94"/>
      <c r="F888" s="94"/>
      <c r="H888" s="81"/>
      <c r="I888" s="81"/>
    </row>
    <row r="889" ht="15.75" customHeight="1">
      <c r="A889" s="94"/>
      <c r="B889" s="94"/>
      <c r="C889" s="94"/>
      <c r="D889" s="81"/>
      <c r="E889" s="94"/>
      <c r="F889" s="94"/>
      <c r="H889" s="81"/>
      <c r="I889" s="81"/>
    </row>
    <row r="890" ht="15.75" customHeight="1">
      <c r="A890" s="94"/>
      <c r="B890" s="94"/>
      <c r="C890" s="94"/>
      <c r="D890" s="81"/>
      <c r="E890" s="94"/>
      <c r="F890" s="94"/>
      <c r="H890" s="81"/>
      <c r="I890" s="81"/>
    </row>
    <row r="891" ht="15.75" customHeight="1">
      <c r="A891" s="94"/>
      <c r="B891" s="94"/>
      <c r="C891" s="94"/>
      <c r="D891" s="81"/>
      <c r="E891" s="94"/>
      <c r="F891" s="94"/>
      <c r="H891" s="81"/>
      <c r="I891" s="81"/>
    </row>
    <row r="892" ht="15.75" customHeight="1">
      <c r="A892" s="94"/>
      <c r="B892" s="94"/>
      <c r="C892" s="94"/>
      <c r="D892" s="81"/>
      <c r="E892" s="94"/>
      <c r="F892" s="94"/>
      <c r="H892" s="81"/>
      <c r="I892" s="81"/>
    </row>
    <row r="893" ht="15.75" customHeight="1">
      <c r="A893" s="94"/>
      <c r="B893" s="94"/>
      <c r="C893" s="94"/>
      <c r="D893" s="81"/>
      <c r="E893" s="94"/>
      <c r="F893" s="94"/>
      <c r="H893" s="81"/>
      <c r="I893" s="81"/>
    </row>
    <row r="894" ht="15.75" customHeight="1">
      <c r="A894" s="94"/>
      <c r="B894" s="94"/>
      <c r="C894" s="94"/>
      <c r="D894" s="81"/>
      <c r="E894" s="94"/>
      <c r="F894" s="94"/>
      <c r="H894" s="81"/>
      <c r="I894" s="81"/>
    </row>
    <row r="895" ht="15.75" customHeight="1">
      <c r="A895" s="94"/>
      <c r="B895" s="94"/>
      <c r="C895" s="94"/>
      <c r="D895" s="81"/>
      <c r="E895" s="94"/>
      <c r="F895" s="94"/>
      <c r="H895" s="81"/>
      <c r="I895" s="81"/>
    </row>
    <row r="896" ht="15.75" customHeight="1">
      <c r="A896" s="94"/>
      <c r="B896" s="94"/>
      <c r="C896" s="94"/>
      <c r="D896" s="81"/>
      <c r="E896" s="94"/>
      <c r="F896" s="94"/>
      <c r="H896" s="81"/>
      <c r="I896" s="81"/>
    </row>
    <row r="897" ht="15.75" customHeight="1">
      <c r="A897" s="94"/>
      <c r="B897" s="94"/>
      <c r="C897" s="94"/>
      <c r="D897" s="81"/>
      <c r="E897" s="94"/>
      <c r="F897" s="94"/>
      <c r="H897" s="81"/>
      <c r="I897" s="81"/>
    </row>
    <row r="898" ht="15.75" customHeight="1">
      <c r="A898" s="94"/>
      <c r="B898" s="94"/>
      <c r="C898" s="94"/>
      <c r="D898" s="81"/>
      <c r="E898" s="94"/>
      <c r="F898" s="94"/>
      <c r="H898" s="81"/>
      <c r="I898" s="81"/>
    </row>
    <row r="899" ht="15.75" customHeight="1">
      <c r="A899" s="94"/>
      <c r="B899" s="94"/>
      <c r="C899" s="94"/>
      <c r="D899" s="81"/>
      <c r="E899" s="94"/>
      <c r="F899" s="94"/>
      <c r="H899" s="81"/>
      <c r="I899" s="81"/>
    </row>
    <row r="900" ht="15.75" customHeight="1">
      <c r="A900" s="94"/>
      <c r="B900" s="94"/>
      <c r="C900" s="94"/>
      <c r="D900" s="81"/>
      <c r="E900" s="94"/>
      <c r="F900" s="94"/>
      <c r="H900" s="81"/>
      <c r="I900" s="81"/>
    </row>
    <row r="901" ht="15.75" customHeight="1">
      <c r="A901" s="94"/>
      <c r="B901" s="94"/>
      <c r="C901" s="94"/>
      <c r="D901" s="81"/>
      <c r="E901" s="94"/>
      <c r="F901" s="94"/>
      <c r="H901" s="81"/>
      <c r="I901" s="81"/>
    </row>
    <row r="902" ht="15.75" customHeight="1">
      <c r="A902" s="94"/>
      <c r="B902" s="94"/>
      <c r="C902" s="94"/>
      <c r="D902" s="81"/>
      <c r="E902" s="94"/>
      <c r="F902" s="94"/>
      <c r="H902" s="81"/>
      <c r="I902" s="81"/>
    </row>
    <row r="903" ht="15.75" customHeight="1">
      <c r="A903" s="94"/>
      <c r="B903" s="94"/>
      <c r="C903" s="94"/>
      <c r="D903" s="81"/>
      <c r="E903" s="94"/>
      <c r="F903" s="94"/>
      <c r="H903" s="81"/>
      <c r="I903" s="81"/>
    </row>
    <row r="904" ht="15.75" customHeight="1">
      <c r="A904" s="94"/>
      <c r="B904" s="94"/>
      <c r="C904" s="94"/>
      <c r="D904" s="81"/>
      <c r="E904" s="94"/>
      <c r="F904" s="94"/>
      <c r="H904" s="81"/>
      <c r="I904" s="81"/>
    </row>
    <row r="905" ht="15.75" customHeight="1">
      <c r="A905" s="94"/>
      <c r="B905" s="94"/>
      <c r="C905" s="94"/>
      <c r="D905" s="81"/>
      <c r="E905" s="94"/>
      <c r="F905" s="94"/>
      <c r="H905" s="81"/>
      <c r="I905" s="81"/>
    </row>
    <row r="906" ht="15.75" customHeight="1">
      <c r="A906" s="94"/>
      <c r="B906" s="94"/>
      <c r="C906" s="94"/>
      <c r="D906" s="81"/>
      <c r="E906" s="94"/>
      <c r="F906" s="94"/>
      <c r="H906" s="81"/>
      <c r="I906" s="81"/>
    </row>
    <row r="907" ht="15.75" customHeight="1">
      <c r="A907" s="94"/>
      <c r="B907" s="94"/>
      <c r="C907" s="94"/>
      <c r="D907" s="81"/>
      <c r="E907" s="94"/>
      <c r="F907" s="94"/>
      <c r="H907" s="81"/>
      <c r="I907" s="81"/>
    </row>
    <row r="908" ht="15.75" customHeight="1">
      <c r="A908" s="94"/>
      <c r="B908" s="94"/>
      <c r="C908" s="94"/>
      <c r="D908" s="81"/>
      <c r="E908" s="94"/>
      <c r="F908" s="94"/>
      <c r="H908" s="81"/>
      <c r="I908" s="81"/>
    </row>
    <row r="909" ht="15.75" customHeight="1">
      <c r="A909" s="94"/>
      <c r="B909" s="94"/>
      <c r="C909" s="94"/>
      <c r="D909" s="81"/>
      <c r="E909" s="94"/>
      <c r="F909" s="94"/>
      <c r="H909" s="81"/>
      <c r="I909" s="81"/>
    </row>
    <row r="910" ht="15.75" customHeight="1">
      <c r="A910" s="94"/>
      <c r="B910" s="94"/>
      <c r="C910" s="94"/>
      <c r="D910" s="81"/>
      <c r="E910" s="94"/>
      <c r="F910" s="94"/>
      <c r="H910" s="81"/>
      <c r="I910" s="81"/>
    </row>
    <row r="911" ht="15.75" customHeight="1">
      <c r="A911" s="94"/>
      <c r="B911" s="94"/>
      <c r="C911" s="94"/>
      <c r="D911" s="81"/>
      <c r="E911" s="94"/>
      <c r="F911" s="94"/>
      <c r="H911" s="81"/>
      <c r="I911" s="81"/>
    </row>
    <row r="912" ht="15.75" customHeight="1">
      <c r="A912" s="94"/>
      <c r="B912" s="94"/>
      <c r="C912" s="94"/>
      <c r="D912" s="81"/>
      <c r="E912" s="94"/>
      <c r="F912" s="94"/>
      <c r="H912" s="81"/>
      <c r="I912" s="81"/>
    </row>
    <row r="913" ht="15.75" customHeight="1">
      <c r="A913" s="94"/>
      <c r="B913" s="94"/>
      <c r="C913" s="94"/>
      <c r="D913" s="81"/>
      <c r="E913" s="94"/>
      <c r="F913" s="94"/>
      <c r="H913" s="81"/>
      <c r="I913" s="81"/>
    </row>
    <row r="914" ht="15.75" customHeight="1">
      <c r="A914" s="94"/>
      <c r="B914" s="94"/>
      <c r="C914" s="94"/>
      <c r="D914" s="81"/>
      <c r="E914" s="94"/>
      <c r="F914" s="94"/>
      <c r="H914" s="81"/>
      <c r="I914" s="81"/>
    </row>
    <row r="915" ht="15.75" customHeight="1">
      <c r="A915" s="94"/>
      <c r="B915" s="94"/>
      <c r="C915" s="94"/>
      <c r="D915" s="81"/>
      <c r="E915" s="94"/>
      <c r="F915" s="94"/>
      <c r="H915" s="81"/>
      <c r="I915" s="81"/>
    </row>
    <row r="916" ht="15.75" customHeight="1">
      <c r="A916" s="94"/>
      <c r="B916" s="94"/>
      <c r="C916" s="94"/>
      <c r="D916" s="81"/>
      <c r="E916" s="94"/>
      <c r="F916" s="94"/>
      <c r="H916" s="81"/>
      <c r="I916" s="81"/>
    </row>
    <row r="917" ht="15.75" customHeight="1">
      <c r="A917" s="94"/>
      <c r="B917" s="94"/>
      <c r="C917" s="94"/>
      <c r="D917" s="81"/>
      <c r="E917" s="94"/>
      <c r="F917" s="94"/>
      <c r="H917" s="81"/>
      <c r="I917" s="81"/>
    </row>
    <row r="918" ht="15.75" customHeight="1">
      <c r="A918" s="94"/>
      <c r="B918" s="94"/>
      <c r="C918" s="94"/>
      <c r="D918" s="81"/>
      <c r="E918" s="94"/>
      <c r="F918" s="94"/>
      <c r="H918" s="81"/>
      <c r="I918" s="81"/>
    </row>
    <row r="919" ht="15.75" customHeight="1">
      <c r="A919" s="94"/>
      <c r="B919" s="94"/>
      <c r="C919" s="94"/>
      <c r="D919" s="81"/>
      <c r="E919" s="94"/>
      <c r="F919" s="94"/>
      <c r="H919" s="81"/>
      <c r="I919" s="81"/>
    </row>
    <row r="920" ht="15.75" customHeight="1">
      <c r="A920" s="94"/>
      <c r="B920" s="94"/>
      <c r="C920" s="94"/>
      <c r="D920" s="81"/>
      <c r="E920" s="94"/>
      <c r="F920" s="94"/>
      <c r="H920" s="81"/>
      <c r="I920" s="81"/>
    </row>
    <row r="921" ht="15.75" customHeight="1">
      <c r="A921" s="94"/>
      <c r="B921" s="94"/>
      <c r="C921" s="94"/>
      <c r="D921" s="81"/>
      <c r="E921" s="94"/>
      <c r="F921" s="94"/>
      <c r="H921" s="81"/>
      <c r="I921" s="81"/>
    </row>
    <row r="922" ht="15.75" customHeight="1">
      <c r="A922" s="94"/>
      <c r="B922" s="94"/>
      <c r="C922" s="94"/>
      <c r="D922" s="81"/>
      <c r="E922" s="94"/>
      <c r="F922" s="94"/>
      <c r="H922" s="81"/>
      <c r="I922" s="81"/>
    </row>
    <row r="923" ht="15.75" customHeight="1">
      <c r="A923" s="94"/>
      <c r="B923" s="94"/>
      <c r="C923" s="94"/>
      <c r="D923" s="81"/>
      <c r="E923" s="94"/>
      <c r="F923" s="94"/>
      <c r="H923" s="81"/>
      <c r="I923" s="81"/>
    </row>
    <row r="924" ht="15.75" customHeight="1">
      <c r="A924" s="94"/>
      <c r="B924" s="94"/>
      <c r="C924" s="94"/>
      <c r="D924" s="81"/>
      <c r="E924" s="94"/>
      <c r="F924" s="94"/>
      <c r="H924" s="81"/>
      <c r="I924" s="81"/>
    </row>
    <row r="925" ht="15.75" customHeight="1">
      <c r="A925" s="94"/>
      <c r="B925" s="94"/>
      <c r="C925" s="94"/>
      <c r="D925" s="81"/>
      <c r="E925" s="94"/>
      <c r="F925" s="94"/>
      <c r="H925" s="81"/>
      <c r="I925" s="81"/>
    </row>
    <row r="926" ht="15.75" customHeight="1">
      <c r="A926" s="94"/>
      <c r="B926" s="94"/>
      <c r="C926" s="94"/>
      <c r="D926" s="81"/>
      <c r="E926" s="94"/>
      <c r="F926" s="94"/>
      <c r="H926" s="81"/>
      <c r="I926" s="81"/>
    </row>
    <row r="927" ht="15.75" customHeight="1">
      <c r="A927" s="94"/>
      <c r="B927" s="94"/>
      <c r="C927" s="94"/>
      <c r="D927" s="81"/>
      <c r="E927" s="94"/>
      <c r="F927" s="94"/>
      <c r="H927" s="81"/>
      <c r="I927" s="81"/>
    </row>
    <row r="928" ht="15.75" customHeight="1">
      <c r="A928" s="94"/>
      <c r="B928" s="94"/>
      <c r="C928" s="94"/>
      <c r="D928" s="81"/>
      <c r="E928" s="94"/>
      <c r="F928" s="94"/>
      <c r="H928" s="81"/>
      <c r="I928" s="81"/>
    </row>
    <row r="929" ht="15.75" customHeight="1">
      <c r="A929" s="94"/>
      <c r="B929" s="94"/>
      <c r="C929" s="94"/>
      <c r="D929" s="81"/>
      <c r="E929" s="94"/>
      <c r="F929" s="94"/>
      <c r="H929" s="81"/>
      <c r="I929" s="81"/>
    </row>
    <row r="930" ht="15.75" customHeight="1">
      <c r="A930" s="94"/>
      <c r="B930" s="94"/>
      <c r="C930" s="94"/>
      <c r="D930" s="81"/>
      <c r="E930" s="94"/>
      <c r="F930" s="94"/>
      <c r="H930" s="81"/>
      <c r="I930" s="81"/>
    </row>
    <row r="931" ht="15.75" customHeight="1">
      <c r="A931" s="94"/>
      <c r="B931" s="94"/>
      <c r="C931" s="94"/>
      <c r="D931" s="81"/>
      <c r="E931" s="94"/>
      <c r="F931" s="94"/>
      <c r="H931" s="81"/>
      <c r="I931" s="81"/>
    </row>
    <row r="932" ht="15.75" customHeight="1">
      <c r="A932" s="94"/>
      <c r="B932" s="94"/>
      <c r="C932" s="94"/>
      <c r="D932" s="81"/>
      <c r="E932" s="94"/>
      <c r="F932" s="94"/>
      <c r="H932" s="81"/>
      <c r="I932" s="81"/>
    </row>
    <row r="933" ht="15.75" customHeight="1">
      <c r="A933" s="94"/>
      <c r="B933" s="94"/>
      <c r="C933" s="94"/>
      <c r="D933" s="81"/>
      <c r="E933" s="94"/>
      <c r="F933" s="94"/>
      <c r="H933" s="81"/>
      <c r="I933" s="81"/>
    </row>
    <row r="934" ht="15.75" customHeight="1">
      <c r="A934" s="94"/>
      <c r="B934" s="94"/>
      <c r="C934" s="94"/>
      <c r="D934" s="81"/>
      <c r="E934" s="94"/>
      <c r="F934" s="94"/>
      <c r="H934" s="81"/>
      <c r="I934" s="81"/>
    </row>
    <row r="935" ht="15.75" customHeight="1">
      <c r="A935" s="94"/>
      <c r="B935" s="94"/>
      <c r="C935" s="94"/>
      <c r="D935" s="81"/>
      <c r="E935" s="94"/>
      <c r="F935" s="94"/>
      <c r="H935" s="81"/>
      <c r="I935" s="81"/>
    </row>
    <row r="936" ht="15.75" customHeight="1">
      <c r="A936" s="94"/>
      <c r="B936" s="94"/>
      <c r="C936" s="94"/>
      <c r="D936" s="81"/>
      <c r="E936" s="94"/>
      <c r="F936" s="94"/>
      <c r="H936" s="81"/>
      <c r="I936" s="81"/>
    </row>
    <row r="937" ht="15.75" customHeight="1">
      <c r="A937" s="94"/>
      <c r="B937" s="94"/>
      <c r="C937" s="94"/>
      <c r="D937" s="81"/>
      <c r="E937" s="94"/>
      <c r="F937" s="94"/>
      <c r="H937" s="81"/>
      <c r="I937" s="81"/>
    </row>
    <row r="938" ht="15.75" customHeight="1">
      <c r="A938" s="94"/>
      <c r="B938" s="94"/>
      <c r="C938" s="94"/>
      <c r="D938" s="81"/>
      <c r="E938" s="94"/>
      <c r="F938" s="94"/>
      <c r="H938" s="81"/>
      <c r="I938" s="81"/>
    </row>
    <row r="939" ht="15.75" customHeight="1">
      <c r="A939" s="94"/>
      <c r="B939" s="94"/>
      <c r="C939" s="94"/>
      <c r="D939" s="81"/>
      <c r="E939" s="94"/>
      <c r="F939" s="94"/>
      <c r="H939" s="81"/>
      <c r="I939" s="81"/>
    </row>
    <row r="940" ht="15.75" customHeight="1">
      <c r="A940" s="94"/>
      <c r="B940" s="94"/>
      <c r="C940" s="94"/>
      <c r="D940" s="81"/>
      <c r="E940" s="94"/>
      <c r="F940" s="94"/>
      <c r="H940" s="81"/>
      <c r="I940" s="81"/>
    </row>
    <row r="941" ht="15.75" customHeight="1">
      <c r="A941" s="94"/>
      <c r="B941" s="94"/>
      <c r="C941" s="94"/>
      <c r="D941" s="81"/>
      <c r="E941" s="94"/>
      <c r="F941" s="94"/>
      <c r="H941" s="81"/>
      <c r="I941" s="81"/>
    </row>
    <row r="942" ht="15.75" customHeight="1">
      <c r="A942" s="94"/>
      <c r="B942" s="94"/>
      <c r="C942" s="94"/>
      <c r="D942" s="81"/>
      <c r="E942" s="94"/>
      <c r="F942" s="94"/>
      <c r="H942" s="81"/>
      <c r="I942" s="81"/>
    </row>
    <row r="943" ht="15.75" customHeight="1">
      <c r="A943" s="94"/>
      <c r="B943" s="94"/>
      <c r="C943" s="94"/>
      <c r="D943" s="81"/>
      <c r="E943" s="94"/>
      <c r="F943" s="94"/>
      <c r="H943" s="81"/>
      <c r="I943" s="81"/>
    </row>
    <row r="944" ht="15.75" customHeight="1">
      <c r="A944" s="94"/>
      <c r="B944" s="94"/>
      <c r="C944" s="94"/>
      <c r="D944" s="81"/>
      <c r="E944" s="94"/>
      <c r="F944" s="94"/>
      <c r="H944" s="81"/>
      <c r="I944" s="81"/>
    </row>
    <row r="945" ht="15.75" customHeight="1">
      <c r="A945" s="94"/>
      <c r="B945" s="94"/>
      <c r="C945" s="94"/>
      <c r="D945" s="81"/>
      <c r="E945" s="94"/>
      <c r="F945" s="94"/>
      <c r="H945" s="81"/>
      <c r="I945" s="81"/>
    </row>
    <row r="946" ht="15.75" customHeight="1">
      <c r="A946" s="94"/>
      <c r="B946" s="94"/>
      <c r="C946" s="94"/>
      <c r="D946" s="81"/>
      <c r="E946" s="94"/>
      <c r="F946" s="94"/>
      <c r="H946" s="81"/>
      <c r="I946" s="81"/>
    </row>
    <row r="947" ht="15.75" customHeight="1">
      <c r="A947" s="94"/>
      <c r="B947" s="94"/>
      <c r="C947" s="94"/>
      <c r="D947" s="81"/>
      <c r="E947" s="94"/>
      <c r="F947" s="94"/>
      <c r="H947" s="81"/>
      <c r="I947" s="81"/>
    </row>
    <row r="948" ht="15.75" customHeight="1">
      <c r="A948" s="94"/>
      <c r="B948" s="94"/>
      <c r="C948" s="94"/>
      <c r="D948" s="81"/>
      <c r="E948" s="94"/>
      <c r="F948" s="94"/>
      <c r="H948" s="81"/>
      <c r="I948" s="81"/>
    </row>
    <row r="949" ht="15.75" customHeight="1">
      <c r="A949" s="94"/>
      <c r="B949" s="94"/>
      <c r="C949" s="94"/>
      <c r="D949" s="81"/>
      <c r="E949" s="94"/>
      <c r="F949" s="94"/>
      <c r="H949" s="81"/>
      <c r="I949" s="81"/>
    </row>
    <row r="950" ht="15.75" customHeight="1">
      <c r="A950" s="94"/>
      <c r="B950" s="94"/>
      <c r="C950" s="94"/>
      <c r="D950" s="81"/>
      <c r="E950" s="94"/>
      <c r="F950" s="94"/>
      <c r="H950" s="81"/>
      <c r="I950" s="81"/>
    </row>
    <row r="951" ht="15.75" customHeight="1">
      <c r="A951" s="94"/>
      <c r="B951" s="94"/>
      <c r="C951" s="94"/>
      <c r="D951" s="81"/>
      <c r="E951" s="94"/>
      <c r="F951" s="94"/>
      <c r="H951" s="81"/>
      <c r="I951" s="81"/>
    </row>
    <row r="952" ht="15.75" customHeight="1">
      <c r="A952" s="94"/>
      <c r="B952" s="94"/>
      <c r="C952" s="94"/>
      <c r="D952" s="81"/>
      <c r="E952" s="94"/>
      <c r="F952" s="94"/>
      <c r="H952" s="81"/>
      <c r="I952" s="81"/>
    </row>
    <row r="953" ht="15.75" customHeight="1">
      <c r="A953" s="94"/>
      <c r="B953" s="94"/>
      <c r="C953" s="94"/>
      <c r="D953" s="81"/>
      <c r="E953" s="94"/>
      <c r="F953" s="94"/>
      <c r="H953" s="81"/>
      <c r="I953" s="81"/>
    </row>
    <row r="954" ht="15.75" customHeight="1">
      <c r="A954" s="94"/>
      <c r="B954" s="94"/>
      <c r="C954" s="94"/>
      <c r="D954" s="81"/>
      <c r="E954" s="94"/>
      <c r="F954" s="94"/>
      <c r="H954" s="81"/>
      <c r="I954" s="81"/>
    </row>
    <row r="955" ht="15.75" customHeight="1">
      <c r="A955" s="94"/>
      <c r="B955" s="94"/>
      <c r="C955" s="94"/>
      <c r="D955" s="81"/>
      <c r="E955" s="94"/>
      <c r="F955" s="94"/>
      <c r="H955" s="81"/>
      <c r="I955" s="81"/>
    </row>
    <row r="956" ht="15.75" customHeight="1">
      <c r="A956" s="94"/>
      <c r="B956" s="94"/>
      <c r="C956" s="94"/>
      <c r="D956" s="81"/>
      <c r="E956" s="94"/>
      <c r="F956" s="94"/>
      <c r="H956" s="81"/>
      <c r="I956" s="81"/>
    </row>
    <row r="957" ht="15.75" customHeight="1">
      <c r="A957" s="94"/>
      <c r="B957" s="94"/>
      <c r="C957" s="94"/>
      <c r="D957" s="81"/>
      <c r="E957" s="94"/>
      <c r="F957" s="94"/>
      <c r="H957" s="81"/>
      <c r="I957" s="81"/>
    </row>
    <row r="958" ht="15.75" customHeight="1">
      <c r="A958" s="94"/>
      <c r="B958" s="94"/>
      <c r="C958" s="94"/>
      <c r="D958" s="81"/>
      <c r="E958" s="94"/>
      <c r="F958" s="94"/>
      <c r="H958" s="81"/>
      <c r="I958" s="81"/>
    </row>
    <row r="959" ht="15.75" customHeight="1">
      <c r="A959" s="94"/>
      <c r="B959" s="94"/>
      <c r="C959" s="94"/>
      <c r="D959" s="81"/>
      <c r="E959" s="94"/>
      <c r="F959" s="94"/>
      <c r="H959" s="81"/>
      <c r="I959" s="81"/>
    </row>
    <row r="960" ht="15.75" customHeight="1">
      <c r="A960" s="94"/>
      <c r="B960" s="94"/>
      <c r="C960" s="94"/>
      <c r="D960" s="81"/>
      <c r="E960" s="94"/>
      <c r="F960" s="94"/>
      <c r="H960" s="81"/>
      <c r="I960" s="81"/>
    </row>
    <row r="961" ht="15.75" customHeight="1">
      <c r="A961" s="94"/>
      <c r="B961" s="94"/>
      <c r="C961" s="94"/>
      <c r="D961" s="81"/>
      <c r="E961" s="94"/>
      <c r="F961" s="94"/>
      <c r="H961" s="81"/>
      <c r="I961" s="81"/>
    </row>
    <row r="962" ht="15.75" customHeight="1">
      <c r="A962" s="94"/>
      <c r="B962" s="94"/>
      <c r="C962" s="94"/>
      <c r="D962" s="81"/>
      <c r="E962" s="94"/>
      <c r="F962" s="94"/>
      <c r="H962" s="81"/>
      <c r="I962" s="81"/>
    </row>
    <row r="963" ht="15.75" customHeight="1">
      <c r="A963" s="94"/>
      <c r="B963" s="94"/>
      <c r="C963" s="94"/>
      <c r="D963" s="81"/>
      <c r="E963" s="94"/>
      <c r="F963" s="94"/>
      <c r="H963" s="81"/>
      <c r="I963" s="81"/>
    </row>
    <row r="964" ht="15.75" customHeight="1">
      <c r="A964" s="94"/>
      <c r="B964" s="94"/>
      <c r="C964" s="94"/>
      <c r="D964" s="81"/>
      <c r="E964" s="94"/>
      <c r="F964" s="94"/>
      <c r="H964" s="81"/>
      <c r="I964" s="81"/>
    </row>
    <row r="965" ht="15.75" customHeight="1">
      <c r="A965" s="94"/>
      <c r="B965" s="94"/>
      <c r="C965" s="94"/>
      <c r="D965" s="81"/>
      <c r="E965" s="94"/>
      <c r="F965" s="94"/>
      <c r="H965" s="81"/>
      <c r="I965" s="81"/>
    </row>
    <row r="966" ht="15.75" customHeight="1">
      <c r="A966" s="94"/>
      <c r="B966" s="94"/>
      <c r="C966" s="94"/>
      <c r="D966" s="81"/>
      <c r="E966" s="94"/>
      <c r="F966" s="94"/>
      <c r="H966" s="81"/>
      <c r="I966" s="81"/>
    </row>
    <row r="967" ht="15.75" customHeight="1">
      <c r="A967" s="94"/>
      <c r="B967" s="94"/>
      <c r="C967" s="94"/>
      <c r="D967" s="81"/>
      <c r="E967" s="94"/>
      <c r="F967" s="94"/>
      <c r="H967" s="81"/>
      <c r="I967" s="81"/>
    </row>
    <row r="968" ht="15.75" customHeight="1">
      <c r="A968" s="94"/>
      <c r="B968" s="94"/>
      <c r="C968" s="94"/>
      <c r="D968" s="81"/>
      <c r="E968" s="94"/>
      <c r="F968" s="94"/>
      <c r="H968" s="81"/>
      <c r="I968" s="81"/>
    </row>
    <row r="969" ht="15.75" customHeight="1">
      <c r="A969" s="94"/>
      <c r="B969" s="94"/>
      <c r="C969" s="94"/>
      <c r="D969" s="81"/>
      <c r="E969" s="94"/>
      <c r="F969" s="94"/>
      <c r="H969" s="81"/>
      <c r="I969" s="81"/>
    </row>
    <row r="970" ht="15.75" customHeight="1">
      <c r="A970" s="94"/>
      <c r="B970" s="94"/>
      <c r="C970" s="94"/>
      <c r="D970" s="81"/>
      <c r="E970" s="94"/>
      <c r="F970" s="94"/>
      <c r="H970" s="81"/>
      <c r="I970" s="81"/>
    </row>
    <row r="971" ht="15.75" customHeight="1">
      <c r="A971" s="94"/>
      <c r="B971" s="94"/>
      <c r="C971" s="94"/>
      <c r="D971" s="81"/>
      <c r="E971" s="94"/>
      <c r="F971" s="94"/>
      <c r="H971" s="81"/>
      <c r="I971" s="81"/>
    </row>
    <row r="972" ht="15.75" customHeight="1">
      <c r="A972" s="94"/>
      <c r="B972" s="94"/>
      <c r="C972" s="94"/>
      <c r="D972" s="81"/>
      <c r="E972" s="94"/>
      <c r="F972" s="94"/>
      <c r="H972" s="81"/>
      <c r="I972" s="81"/>
    </row>
    <row r="973" ht="15.75" customHeight="1">
      <c r="A973" s="94"/>
      <c r="B973" s="94"/>
      <c r="C973" s="94"/>
      <c r="D973" s="81"/>
      <c r="E973" s="94"/>
      <c r="F973" s="94"/>
      <c r="H973" s="81"/>
      <c r="I973" s="81"/>
    </row>
    <row r="974" ht="15.75" customHeight="1">
      <c r="A974" s="94"/>
      <c r="B974" s="94"/>
      <c r="C974" s="94"/>
      <c r="D974" s="81"/>
      <c r="E974" s="94"/>
      <c r="F974" s="94"/>
      <c r="H974" s="81"/>
      <c r="I974" s="81"/>
    </row>
    <row r="975" ht="15.75" customHeight="1">
      <c r="A975" s="94"/>
      <c r="B975" s="94"/>
      <c r="C975" s="94"/>
      <c r="D975" s="81"/>
      <c r="E975" s="94"/>
      <c r="F975" s="94"/>
      <c r="H975" s="81"/>
      <c r="I975" s="81"/>
    </row>
    <row r="976" ht="15.75" customHeight="1">
      <c r="A976" s="94"/>
      <c r="B976" s="94"/>
      <c r="C976" s="94"/>
      <c r="D976" s="81"/>
      <c r="E976" s="94"/>
      <c r="F976" s="94"/>
      <c r="H976" s="81"/>
      <c r="I976" s="81"/>
    </row>
    <row r="977" ht="15.75" customHeight="1">
      <c r="A977" s="94"/>
      <c r="B977" s="94"/>
      <c r="C977" s="94"/>
      <c r="D977" s="81"/>
      <c r="E977" s="94"/>
      <c r="F977" s="94"/>
      <c r="H977" s="81"/>
      <c r="I977" s="81"/>
    </row>
    <row r="978" ht="15.75" customHeight="1">
      <c r="A978" s="94"/>
      <c r="B978" s="94"/>
      <c r="C978" s="94"/>
      <c r="D978" s="81"/>
      <c r="E978" s="94"/>
      <c r="F978" s="94"/>
      <c r="H978" s="81"/>
      <c r="I978" s="81"/>
    </row>
    <row r="979" ht="15.75" customHeight="1">
      <c r="A979" s="94"/>
      <c r="B979" s="94"/>
      <c r="C979" s="94"/>
      <c r="D979" s="81"/>
      <c r="E979" s="94"/>
      <c r="F979" s="94"/>
      <c r="H979" s="81"/>
      <c r="I979" s="81"/>
    </row>
    <row r="980" ht="15.75" customHeight="1">
      <c r="A980" s="94"/>
      <c r="B980" s="94"/>
      <c r="C980" s="94"/>
      <c r="D980" s="81"/>
      <c r="E980" s="94"/>
      <c r="F980" s="94"/>
      <c r="H980" s="81"/>
      <c r="I980" s="81"/>
    </row>
    <row r="981" ht="15.75" customHeight="1">
      <c r="A981" s="94"/>
      <c r="B981" s="94"/>
      <c r="C981" s="94"/>
      <c r="D981" s="81"/>
      <c r="E981" s="94"/>
      <c r="F981" s="94"/>
      <c r="H981" s="81"/>
      <c r="I981" s="81"/>
    </row>
    <row r="982" ht="15.75" customHeight="1">
      <c r="A982" s="94"/>
      <c r="B982" s="94"/>
      <c r="C982" s="94"/>
      <c r="D982" s="81"/>
      <c r="E982" s="94"/>
      <c r="F982" s="94"/>
      <c r="H982" s="81"/>
      <c r="I982" s="81"/>
    </row>
  </sheetData>
  <mergeCells count="118">
    <mergeCell ref="Z1:AA1"/>
    <mergeCell ref="AB1:AC1"/>
    <mergeCell ref="A1:F1"/>
    <mergeCell ref="N1:O1"/>
    <mergeCell ref="P1:Q1"/>
    <mergeCell ref="R1:S1"/>
    <mergeCell ref="T1:U1"/>
    <mergeCell ref="V1:W1"/>
    <mergeCell ref="X1:Y1"/>
    <mergeCell ref="P3:Q3"/>
    <mergeCell ref="R3:S3"/>
    <mergeCell ref="T3:U3"/>
    <mergeCell ref="V3:W3"/>
    <mergeCell ref="X3:Y3"/>
    <mergeCell ref="Z3:AA3"/>
    <mergeCell ref="AB3:AC3"/>
    <mergeCell ref="A3:D4"/>
    <mergeCell ref="E3:F3"/>
    <mergeCell ref="H3:H4"/>
    <mergeCell ref="I3:I4"/>
    <mergeCell ref="J3:K3"/>
    <mergeCell ref="L3:M3"/>
    <mergeCell ref="N3:O3"/>
    <mergeCell ref="N17:O17"/>
    <mergeCell ref="P17:Q17"/>
    <mergeCell ref="R17:S17"/>
    <mergeCell ref="T17:U17"/>
    <mergeCell ref="V17:W17"/>
    <mergeCell ref="X17:Y17"/>
    <mergeCell ref="Z17:AA17"/>
    <mergeCell ref="AB17:AC17"/>
    <mergeCell ref="D10:D14"/>
    <mergeCell ref="A17:D18"/>
    <mergeCell ref="E17:F17"/>
    <mergeCell ref="H17:H18"/>
    <mergeCell ref="I17:I18"/>
    <mergeCell ref="J17:K17"/>
    <mergeCell ref="L17:M17"/>
    <mergeCell ref="A5:A9"/>
    <mergeCell ref="B5:B9"/>
    <mergeCell ref="C5:C9"/>
    <mergeCell ref="D5:D9"/>
    <mergeCell ref="A10:A14"/>
    <mergeCell ref="B10:B14"/>
    <mergeCell ref="C10:C14"/>
    <mergeCell ref="B47:C47"/>
    <mergeCell ref="B48:C48"/>
    <mergeCell ref="B49:C49"/>
    <mergeCell ref="B50:C50"/>
    <mergeCell ref="B51:C51"/>
    <mergeCell ref="B52:C52"/>
    <mergeCell ref="B53:C53"/>
    <mergeCell ref="B58:C59"/>
    <mergeCell ref="D58:D59"/>
    <mergeCell ref="A54:A55"/>
    <mergeCell ref="B54:C55"/>
    <mergeCell ref="D54:D55"/>
    <mergeCell ref="A56:A57"/>
    <mergeCell ref="B56:C57"/>
    <mergeCell ref="D56:D57"/>
    <mergeCell ref="A58:A59"/>
    <mergeCell ref="B65:C65"/>
    <mergeCell ref="B67:C67"/>
    <mergeCell ref="A60:A61"/>
    <mergeCell ref="B60:C61"/>
    <mergeCell ref="D60:D61"/>
    <mergeCell ref="A62:A63"/>
    <mergeCell ref="B62:C63"/>
    <mergeCell ref="D62:D63"/>
    <mergeCell ref="B64:C64"/>
    <mergeCell ref="N31:O31"/>
    <mergeCell ref="P31:Q31"/>
    <mergeCell ref="R31:S31"/>
    <mergeCell ref="T31:U31"/>
    <mergeCell ref="V31:W31"/>
    <mergeCell ref="X31:Y31"/>
    <mergeCell ref="Z31:AA31"/>
    <mergeCell ref="AB31:AC31"/>
    <mergeCell ref="D24:D28"/>
    <mergeCell ref="A31:D32"/>
    <mergeCell ref="E31:F31"/>
    <mergeCell ref="H31:H32"/>
    <mergeCell ref="I31:I32"/>
    <mergeCell ref="J31:K31"/>
    <mergeCell ref="L31:M31"/>
    <mergeCell ref="A19:A23"/>
    <mergeCell ref="B19:B23"/>
    <mergeCell ref="C19:C23"/>
    <mergeCell ref="D19:D23"/>
    <mergeCell ref="A24:A28"/>
    <mergeCell ref="B24:B28"/>
    <mergeCell ref="C24:C28"/>
    <mergeCell ref="A33:A36"/>
    <mergeCell ref="B33:B36"/>
    <mergeCell ref="C33:C36"/>
    <mergeCell ref="D33:D36"/>
    <mergeCell ref="B37:B40"/>
    <mergeCell ref="C37:C40"/>
    <mergeCell ref="D37:D40"/>
    <mergeCell ref="T45:U45"/>
    <mergeCell ref="V45:W45"/>
    <mergeCell ref="X45:Y45"/>
    <mergeCell ref="Z45:AA45"/>
    <mergeCell ref="AB45:AC45"/>
    <mergeCell ref="H45:H46"/>
    <mergeCell ref="I45:I46"/>
    <mergeCell ref="J45:K45"/>
    <mergeCell ref="L45:M45"/>
    <mergeCell ref="N45:O45"/>
    <mergeCell ref="P45:Q45"/>
    <mergeCell ref="R45:S45"/>
    <mergeCell ref="A37:A40"/>
    <mergeCell ref="A41:A43"/>
    <mergeCell ref="B41:B43"/>
    <mergeCell ref="C41:C43"/>
    <mergeCell ref="D41:D43"/>
    <mergeCell ref="A45:D46"/>
    <mergeCell ref="E45:F45"/>
  </mergeCells>
  <printOptions/>
  <pageMargins bottom="0.2362204724409449" footer="0.0" header="0.0" left="0.5511811023622047" right="0.35433070866141736" top="0.2362204724409449"/>
  <pageSetup fitToHeight="0"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topLeftCell="H1" activePane="topRight" state="frozen"/>
      <selection activeCell="I2" sqref="I2" pane="topRight"/>
    </sheetView>
  </sheetViews>
  <sheetFormatPr customHeight="1" defaultColWidth="14.43" defaultRowHeight="15.0"/>
  <cols>
    <col customWidth="1" min="1" max="1" width="16.29"/>
    <col customWidth="1" min="2" max="2" width="15.14"/>
    <col customWidth="1" min="3" max="3" width="10.29"/>
    <col customWidth="1" min="4" max="4" width="10.57"/>
    <col customWidth="1" min="5" max="5" width="10.71"/>
    <col customWidth="1" min="6" max="6" width="9.57"/>
    <col customWidth="1" min="7" max="7" width="4.57"/>
    <col customWidth="1" min="8" max="8" width="11.57"/>
    <col customWidth="1" min="9" max="9" width="7.71"/>
    <col customWidth="1" min="10" max="10" width="12.14"/>
    <col customWidth="1" min="11" max="11" width="11.0"/>
    <col customWidth="1" min="12" max="12" width="11.86"/>
    <col customWidth="1" min="13" max="13" width="12.43"/>
    <col customWidth="1" min="14" max="14" width="12.57"/>
    <col customWidth="1" min="15" max="15" width="12.43"/>
    <col customWidth="1" min="16" max="16" width="12.14"/>
    <col customWidth="1" min="17" max="17" width="12.43"/>
    <col customWidth="1" min="18" max="18" width="11.29"/>
    <col customWidth="1" min="19" max="20" width="12.43"/>
    <col customWidth="1" min="21" max="21" width="10.71"/>
    <col customWidth="1" min="22" max="22" width="12.57"/>
    <col customWidth="1" min="23" max="23" width="12.43"/>
    <col customWidth="1" min="24" max="24" width="12.71"/>
    <col customWidth="1" min="25" max="27" width="12.43"/>
  </cols>
  <sheetData>
    <row r="1">
      <c r="A1" s="1" t="s">
        <v>87</v>
      </c>
      <c r="B1" s="2"/>
      <c r="C1" s="2"/>
      <c r="D1" s="2"/>
      <c r="E1" s="2"/>
      <c r="F1" s="3"/>
      <c r="G1" s="4"/>
      <c r="H1" s="5"/>
      <c r="I1" s="5"/>
      <c r="J1" s="5"/>
      <c r="K1" s="5"/>
      <c r="L1" s="5"/>
      <c r="M1" s="6"/>
      <c r="N1" s="7" t="s">
        <v>1</v>
      </c>
      <c r="P1" s="7" t="s">
        <v>2</v>
      </c>
      <c r="R1" s="7" t="s">
        <v>3</v>
      </c>
      <c r="T1" s="7" t="s">
        <v>4</v>
      </c>
      <c r="V1" s="8" t="s">
        <v>5</v>
      </c>
      <c r="X1" s="7" t="s">
        <v>88</v>
      </c>
      <c r="Z1" s="7"/>
      <c r="AA1" s="7"/>
    </row>
    <row r="2">
      <c r="A2" s="10"/>
      <c r="B2" s="11"/>
      <c r="C2" s="10"/>
      <c r="D2" s="12"/>
      <c r="E2" s="10"/>
      <c r="F2" s="10"/>
      <c r="H2" s="13"/>
      <c r="I2" s="13"/>
      <c r="J2" s="14">
        <v>0.3</v>
      </c>
      <c r="K2" s="15"/>
      <c r="L2" s="15"/>
      <c r="M2" s="15"/>
      <c r="N2" s="16">
        <v>0.3</v>
      </c>
      <c r="O2" s="17" t="s">
        <v>9</v>
      </c>
      <c r="P2" s="16">
        <v>0.4</v>
      </c>
      <c r="Q2" s="17" t="s">
        <v>9</v>
      </c>
      <c r="R2" s="16">
        <v>0.5</v>
      </c>
      <c r="S2" s="17" t="s">
        <v>9</v>
      </c>
      <c r="T2" s="16">
        <v>0.55</v>
      </c>
      <c r="U2" s="17" t="s">
        <v>9</v>
      </c>
      <c r="V2" s="18">
        <v>0.05</v>
      </c>
      <c r="W2" s="172" t="s">
        <v>89</v>
      </c>
      <c r="X2" s="19">
        <v>0.1</v>
      </c>
      <c r="Y2" s="173" t="s">
        <v>89</v>
      </c>
      <c r="Z2" s="173"/>
      <c r="AA2" s="173"/>
    </row>
    <row r="3">
      <c r="A3" s="22" t="s">
        <v>11</v>
      </c>
      <c r="B3" s="23"/>
      <c r="C3" s="23"/>
      <c r="D3" s="24"/>
      <c r="E3" s="22" t="s">
        <v>12</v>
      </c>
      <c r="F3" s="24"/>
      <c r="H3" s="25" t="s">
        <v>47</v>
      </c>
      <c r="I3" s="25" t="s">
        <v>14</v>
      </c>
      <c r="J3" s="26" t="s">
        <v>15</v>
      </c>
      <c r="K3" s="27"/>
      <c r="L3" s="26" t="s">
        <v>16</v>
      </c>
      <c r="M3" s="27"/>
      <c r="N3" s="26" t="s">
        <v>17</v>
      </c>
      <c r="O3" s="27"/>
      <c r="P3" s="26" t="s">
        <v>18</v>
      </c>
      <c r="Q3" s="27"/>
      <c r="R3" s="26" t="s">
        <v>90</v>
      </c>
      <c r="S3" s="27"/>
      <c r="T3" s="26" t="s">
        <v>91</v>
      </c>
      <c r="U3" s="27"/>
      <c r="V3" s="28" t="s">
        <v>92</v>
      </c>
      <c r="W3" s="27"/>
      <c r="X3" s="26" t="s">
        <v>93</v>
      </c>
      <c r="Y3" s="27"/>
      <c r="Z3" s="174"/>
      <c r="AA3" s="174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5"/>
      <c r="J4" s="36" t="s">
        <v>27</v>
      </c>
      <c r="K4" s="36" t="s">
        <v>28</v>
      </c>
      <c r="L4" s="36" t="s">
        <v>27</v>
      </c>
      <c r="M4" s="37" t="s">
        <v>28</v>
      </c>
      <c r="N4" s="36" t="s">
        <v>27</v>
      </c>
      <c r="O4" s="37" t="s">
        <v>28</v>
      </c>
      <c r="P4" s="36" t="s">
        <v>27</v>
      </c>
      <c r="Q4" s="37" t="s">
        <v>28</v>
      </c>
      <c r="R4" s="36" t="s">
        <v>27</v>
      </c>
      <c r="S4" s="37" t="s">
        <v>28</v>
      </c>
      <c r="T4" s="36" t="s">
        <v>27</v>
      </c>
      <c r="U4" s="37" t="s">
        <v>28</v>
      </c>
      <c r="V4" s="36" t="s">
        <v>27</v>
      </c>
      <c r="W4" s="37" t="s">
        <v>28</v>
      </c>
      <c r="X4" s="36" t="s">
        <v>27</v>
      </c>
      <c r="Y4" s="37" t="s">
        <v>28</v>
      </c>
      <c r="Z4" s="175"/>
      <c r="AA4" s="17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176">
        <v>62.62</v>
      </c>
      <c r="I5" s="47">
        <f t="shared" ref="I5:I14" si="1">H5/F5</f>
        <v>0.6262</v>
      </c>
      <c r="J5" s="48">
        <f t="shared" ref="J5:J8" si="2">L5+L5*$J$2</f>
        <v>301.6</v>
      </c>
      <c r="K5" s="49">
        <f t="shared" ref="K5:K8" si="3">J5/F5</f>
        <v>3.016</v>
      </c>
      <c r="L5" s="48">
        <v>232.0</v>
      </c>
      <c r="M5" s="51">
        <f t="shared" ref="M5:M14" si="4">L5/F5</f>
        <v>2.32</v>
      </c>
      <c r="N5" s="53">
        <v>130.0</v>
      </c>
      <c r="O5" s="51">
        <f t="shared" ref="O5:O14" si="5">N5/F5</f>
        <v>1.3</v>
      </c>
      <c r="P5" s="53">
        <v>111.0</v>
      </c>
      <c r="Q5" s="51">
        <f t="shared" ref="Q5:Q14" si="6">P5/F5</f>
        <v>1.11</v>
      </c>
      <c r="R5" s="53">
        <v>93.0</v>
      </c>
      <c r="S5" s="51">
        <f t="shared" ref="S5:S14" si="7">R5/F5</f>
        <v>0.93</v>
      </c>
      <c r="T5" s="53">
        <v>83.0</v>
      </c>
      <c r="U5" s="51">
        <f t="shared" ref="U5:U14" si="8">T5/F5</f>
        <v>0.83</v>
      </c>
      <c r="V5" s="52">
        <f>T5-T5*$V$2</f>
        <v>78.85</v>
      </c>
      <c r="W5" s="51">
        <f t="shared" ref="W5:W14" si="9">V5/F5</f>
        <v>0.7885</v>
      </c>
      <c r="X5" s="53">
        <f>T5-T5*$X$2</f>
        <v>74.7</v>
      </c>
      <c r="Y5" s="54">
        <f t="shared" ref="Y5:Y14" si="10">X5/F5</f>
        <v>0.747</v>
      </c>
      <c r="Z5" s="177"/>
      <c r="AA5" s="177"/>
    </row>
    <row r="6" ht="15.75" customHeight="1">
      <c r="A6" s="55"/>
      <c r="D6" s="56"/>
      <c r="E6" s="57" t="s">
        <v>34</v>
      </c>
      <c r="F6" s="58">
        <v>500.0</v>
      </c>
      <c r="H6" s="178">
        <v>278.88</v>
      </c>
      <c r="I6" s="60">
        <f t="shared" si="1"/>
        <v>0.55776</v>
      </c>
      <c r="J6" s="61">
        <f t="shared" si="2"/>
        <v>1432.6</v>
      </c>
      <c r="K6" s="49">
        <f t="shared" si="3"/>
        <v>2.8652</v>
      </c>
      <c r="L6" s="61">
        <f>(M5-M5*5%)*$F$6</f>
        <v>1102</v>
      </c>
      <c r="M6" s="49">
        <f t="shared" si="4"/>
        <v>2.204</v>
      </c>
      <c r="N6" s="62">
        <f>(O5-O5*5%)*$F$6</f>
        <v>617.5</v>
      </c>
      <c r="O6" s="49">
        <f t="shared" si="5"/>
        <v>1.235</v>
      </c>
      <c r="P6" s="62">
        <f>(Q5-Q5*5%)*$F$6</f>
        <v>527.25</v>
      </c>
      <c r="Q6" s="49">
        <f t="shared" si="6"/>
        <v>1.0545</v>
      </c>
      <c r="R6" s="62">
        <f>(S5-S5*5%)*$F$6</f>
        <v>441.75</v>
      </c>
      <c r="S6" s="49">
        <f t="shared" si="7"/>
        <v>0.8835</v>
      </c>
      <c r="T6" s="62">
        <f>(U5-U5*5%)*$F$6</f>
        <v>394.25</v>
      </c>
      <c r="U6" s="49">
        <f t="shared" si="8"/>
        <v>0.7885</v>
      </c>
      <c r="V6" s="62">
        <f>(W5-W5*5%)*$F$6</f>
        <v>374.5375</v>
      </c>
      <c r="W6" s="49">
        <f t="shared" si="9"/>
        <v>0.749075</v>
      </c>
      <c r="X6" s="62">
        <f>(Y5-Y5*5%)*$F$6</f>
        <v>354.825</v>
      </c>
      <c r="Y6" s="63">
        <f t="shared" si="10"/>
        <v>0.70965</v>
      </c>
      <c r="Z6" s="177"/>
      <c r="AA6" s="177"/>
    </row>
    <row r="7" ht="15.75" customHeight="1">
      <c r="A7" s="55"/>
      <c r="D7" s="56"/>
      <c r="E7" s="64" t="s">
        <v>35</v>
      </c>
      <c r="F7" s="58">
        <v>1000.0</v>
      </c>
      <c r="H7" s="178">
        <v>553.94</v>
      </c>
      <c r="I7" s="60">
        <f t="shared" si="1"/>
        <v>0.55394</v>
      </c>
      <c r="J7" s="61">
        <f t="shared" si="2"/>
        <v>2721.94</v>
      </c>
      <c r="K7" s="49">
        <f t="shared" si="3"/>
        <v>2.72194</v>
      </c>
      <c r="L7" s="61">
        <f>(M6-M6*5%)*$F$7</f>
        <v>2093.8</v>
      </c>
      <c r="M7" s="49">
        <f t="shared" si="4"/>
        <v>2.0938</v>
      </c>
      <c r="N7" s="62">
        <f>(O6-O6*5%)*$F$7</f>
        <v>1173.25</v>
      </c>
      <c r="O7" s="49">
        <f t="shared" si="5"/>
        <v>1.17325</v>
      </c>
      <c r="P7" s="62">
        <f>(Q6-Q6*5%)*$F$7</f>
        <v>1001.775</v>
      </c>
      <c r="Q7" s="49">
        <f t="shared" si="6"/>
        <v>1.001775</v>
      </c>
      <c r="R7" s="62">
        <f>(S6-S6*5%)*$F$7</f>
        <v>839.325</v>
      </c>
      <c r="S7" s="49">
        <f t="shared" si="7"/>
        <v>0.839325</v>
      </c>
      <c r="T7" s="62">
        <f>(U6-U6*5%)*$F$7</f>
        <v>749.075</v>
      </c>
      <c r="U7" s="49">
        <f t="shared" si="8"/>
        <v>0.749075</v>
      </c>
      <c r="V7" s="62">
        <f>(W6-W6*5%)*$F$7</f>
        <v>711.62125</v>
      </c>
      <c r="W7" s="49">
        <f t="shared" si="9"/>
        <v>0.71162125</v>
      </c>
      <c r="X7" s="62">
        <f>(Y6-Y6*5%)*$F$7</f>
        <v>674.1675</v>
      </c>
      <c r="Y7" s="63">
        <f t="shared" si="10"/>
        <v>0.6741675</v>
      </c>
      <c r="Z7" s="177"/>
      <c r="AA7" s="177"/>
    </row>
    <row r="8" ht="15.75" customHeight="1">
      <c r="A8" s="55"/>
      <c r="D8" s="56"/>
      <c r="E8" s="64" t="s">
        <v>36</v>
      </c>
      <c r="F8" s="58">
        <v>3000.0</v>
      </c>
      <c r="H8" s="178">
        <v>1666.0</v>
      </c>
      <c r="I8" s="65">
        <f t="shared" si="1"/>
        <v>0.5553333333</v>
      </c>
      <c r="J8" s="61">
        <f t="shared" si="2"/>
        <v>7757.529</v>
      </c>
      <c r="K8" s="49">
        <f t="shared" si="3"/>
        <v>2.585843</v>
      </c>
      <c r="L8" s="61">
        <f>(M7-M7*5%)*$F$8</f>
        <v>5967.33</v>
      </c>
      <c r="M8" s="49">
        <f t="shared" si="4"/>
        <v>1.98911</v>
      </c>
      <c r="N8" s="62">
        <f>(O7-O7*5%)*$F$8</f>
        <v>3343.7625</v>
      </c>
      <c r="O8" s="49">
        <f t="shared" si="5"/>
        <v>1.1145875</v>
      </c>
      <c r="P8" s="62">
        <f>(Q7-Q7*5%)*$F$8</f>
        <v>2855.05875</v>
      </c>
      <c r="Q8" s="49">
        <f t="shared" si="6"/>
        <v>0.95168625</v>
      </c>
      <c r="R8" s="62">
        <f>(S7-S7*5%)*$F$8</f>
        <v>2392.07625</v>
      </c>
      <c r="S8" s="49">
        <f t="shared" si="7"/>
        <v>0.79735875</v>
      </c>
      <c r="T8" s="62">
        <f>(U7-U7*5%)*$F$8</f>
        <v>2134.86375</v>
      </c>
      <c r="U8" s="49">
        <f t="shared" si="8"/>
        <v>0.71162125</v>
      </c>
      <c r="V8" s="62">
        <f>(W7-W7*5%)*$F$8</f>
        <v>2028.120563</v>
      </c>
      <c r="W8" s="49">
        <f t="shared" si="9"/>
        <v>0.6760401875</v>
      </c>
      <c r="X8" s="62">
        <f>(Y7-Y7*5%)*$F$8</f>
        <v>1921.377375</v>
      </c>
      <c r="Y8" s="63">
        <f t="shared" si="10"/>
        <v>0.640459125</v>
      </c>
      <c r="Z8" s="177"/>
      <c r="AA8" s="177"/>
    </row>
    <row r="9" ht="15.75" customHeight="1">
      <c r="A9" s="55"/>
      <c r="D9" s="56"/>
      <c r="E9" s="66" t="s">
        <v>37</v>
      </c>
      <c r="F9" s="67">
        <v>6472.0</v>
      </c>
      <c r="H9" s="68">
        <v>3420.83</v>
      </c>
      <c r="I9" s="69">
        <f t="shared" si="1"/>
        <v>0.5285584054</v>
      </c>
      <c r="J9" s="62"/>
      <c r="L9" s="62">
        <f>(M8-M8*5%)*F9</f>
        <v>12229.84392</v>
      </c>
      <c r="M9" s="70">
        <f t="shared" si="4"/>
        <v>1.8896545</v>
      </c>
      <c r="N9" s="62">
        <f>(O8-O8*5%)*F9</f>
        <v>6852.929785</v>
      </c>
      <c r="O9" s="70">
        <f t="shared" si="5"/>
        <v>1.058858125</v>
      </c>
      <c r="P9" s="62">
        <f>(Q8-Q8*5%)*F9</f>
        <v>5851.34774</v>
      </c>
      <c r="Q9" s="70">
        <f t="shared" si="6"/>
        <v>0.9041019375</v>
      </c>
      <c r="R9" s="62">
        <f>(S8-S8*5%)*F9</f>
        <v>4902.480539</v>
      </c>
      <c r="S9" s="70">
        <f t="shared" si="7"/>
        <v>0.7574908125</v>
      </c>
      <c r="T9" s="62">
        <f>(U8-U8*5%)*F9</f>
        <v>4375.332094</v>
      </c>
      <c r="U9" s="70">
        <f t="shared" si="8"/>
        <v>0.6760401875</v>
      </c>
      <c r="V9" s="62">
        <f>(W8-W8*5%)*F9</f>
        <v>4156.565489</v>
      </c>
      <c r="W9" s="70">
        <f t="shared" si="9"/>
        <v>0.6422381781</v>
      </c>
      <c r="X9" s="62">
        <f>(Y8-Y8*5%)*F9</f>
        <v>3937.798884</v>
      </c>
      <c r="Y9" s="70">
        <f t="shared" si="10"/>
        <v>0.6084361688</v>
      </c>
      <c r="Z9" s="177"/>
      <c r="AA9" s="177"/>
    </row>
    <row r="10" ht="15.75" customHeight="1">
      <c r="A10" s="40" t="s">
        <v>38</v>
      </c>
      <c r="B10" s="41" t="s">
        <v>39</v>
      </c>
      <c r="C10" s="42" t="s">
        <v>40</v>
      </c>
      <c r="D10" s="43" t="s">
        <v>41</v>
      </c>
      <c r="E10" s="71">
        <v>40.0</v>
      </c>
      <c r="F10" s="45">
        <v>50.0</v>
      </c>
      <c r="H10" s="176">
        <v>101.17</v>
      </c>
      <c r="I10" s="47">
        <f t="shared" si="1"/>
        <v>2.0234</v>
      </c>
      <c r="J10" s="48">
        <f t="shared" ref="J10:J13" si="11">L10+L10*$J$2</f>
        <v>348.4</v>
      </c>
      <c r="K10" s="51">
        <f t="shared" ref="K10:K13" si="12">J10/F10</f>
        <v>6.968</v>
      </c>
      <c r="L10" s="48">
        <v>268.0</v>
      </c>
      <c r="M10" s="72">
        <f t="shared" si="4"/>
        <v>5.36</v>
      </c>
      <c r="N10" s="179">
        <v>171.0</v>
      </c>
      <c r="O10" s="72">
        <f t="shared" si="5"/>
        <v>3.42</v>
      </c>
      <c r="P10" s="53">
        <v>147.0</v>
      </c>
      <c r="Q10" s="72">
        <f t="shared" si="6"/>
        <v>2.94</v>
      </c>
      <c r="R10" s="53">
        <v>140.0</v>
      </c>
      <c r="S10" s="72">
        <f t="shared" si="7"/>
        <v>2.8</v>
      </c>
      <c r="T10" s="179">
        <v>140.0</v>
      </c>
      <c r="U10" s="72">
        <f t="shared" si="8"/>
        <v>2.8</v>
      </c>
      <c r="V10" s="52">
        <f>T10-T10*5%</f>
        <v>133</v>
      </c>
      <c r="W10" s="51">
        <f t="shared" si="9"/>
        <v>2.66</v>
      </c>
      <c r="X10" s="53">
        <f t="shared" ref="X10:X13" si="13">T10-T10*$X$2</f>
        <v>126</v>
      </c>
      <c r="Y10" s="54">
        <f t="shared" si="10"/>
        <v>2.52</v>
      </c>
      <c r="Z10" s="177"/>
      <c r="AA10" s="177"/>
    </row>
    <row r="11" ht="15.75" customHeight="1">
      <c r="A11" s="55"/>
      <c r="D11" s="56"/>
      <c r="E11" s="74">
        <v>10.0</v>
      </c>
      <c r="F11" s="58">
        <v>200.0</v>
      </c>
      <c r="H11" s="178">
        <v>381.6</v>
      </c>
      <c r="I11" s="60">
        <f t="shared" si="1"/>
        <v>1.908</v>
      </c>
      <c r="J11" s="61">
        <f t="shared" si="11"/>
        <v>1287</v>
      </c>
      <c r="K11" s="49">
        <f t="shared" si="12"/>
        <v>6.435</v>
      </c>
      <c r="L11" s="180">
        <v>990.0</v>
      </c>
      <c r="M11" s="76">
        <f t="shared" si="4"/>
        <v>4.95</v>
      </c>
      <c r="N11" s="181">
        <v>630.0</v>
      </c>
      <c r="O11" s="76">
        <f t="shared" si="5"/>
        <v>3.15</v>
      </c>
      <c r="P11" s="181">
        <v>542.0</v>
      </c>
      <c r="Q11" s="76">
        <f t="shared" si="6"/>
        <v>2.71</v>
      </c>
      <c r="R11" s="181">
        <v>516.0</v>
      </c>
      <c r="S11" s="76">
        <f t="shared" si="7"/>
        <v>2.58</v>
      </c>
      <c r="T11" s="181">
        <v>516.0</v>
      </c>
      <c r="U11" s="76">
        <f t="shared" si="8"/>
        <v>2.58</v>
      </c>
      <c r="V11" s="62">
        <f t="shared" ref="V11:V13" si="14">T11-T11*$V$2</f>
        <v>490.2</v>
      </c>
      <c r="W11" s="49">
        <f t="shared" si="9"/>
        <v>2.451</v>
      </c>
      <c r="X11" s="62">
        <f t="shared" si="13"/>
        <v>464.4</v>
      </c>
      <c r="Y11" s="63">
        <f t="shared" si="10"/>
        <v>2.322</v>
      </c>
      <c r="Z11" s="177"/>
      <c r="AA11" s="177"/>
    </row>
    <row r="12" ht="15.75" customHeight="1">
      <c r="A12" s="55"/>
      <c r="D12" s="56"/>
      <c r="E12" s="74">
        <v>3.0</v>
      </c>
      <c r="F12" s="58">
        <v>500.0</v>
      </c>
      <c r="H12" s="178">
        <v>939.4</v>
      </c>
      <c r="I12" s="60">
        <f t="shared" si="1"/>
        <v>1.8788</v>
      </c>
      <c r="J12" s="61">
        <f t="shared" si="11"/>
        <v>3182.4</v>
      </c>
      <c r="K12" s="49">
        <f t="shared" si="12"/>
        <v>6.3648</v>
      </c>
      <c r="L12" s="180">
        <v>2448.0</v>
      </c>
      <c r="M12" s="76">
        <f t="shared" si="4"/>
        <v>4.896</v>
      </c>
      <c r="N12" s="181">
        <v>1560.0</v>
      </c>
      <c r="O12" s="76">
        <f t="shared" si="5"/>
        <v>3.12</v>
      </c>
      <c r="P12" s="181">
        <v>1340.0</v>
      </c>
      <c r="Q12" s="76">
        <f t="shared" si="6"/>
        <v>2.68</v>
      </c>
      <c r="R12" s="181">
        <v>1275.0</v>
      </c>
      <c r="S12" s="76">
        <f t="shared" si="7"/>
        <v>2.55</v>
      </c>
      <c r="T12" s="181">
        <v>1275.0</v>
      </c>
      <c r="U12" s="76">
        <f t="shared" si="8"/>
        <v>2.55</v>
      </c>
      <c r="V12" s="62">
        <f t="shared" si="14"/>
        <v>1211.25</v>
      </c>
      <c r="W12" s="49">
        <f t="shared" si="9"/>
        <v>2.4225</v>
      </c>
      <c r="X12" s="62">
        <f t="shared" si="13"/>
        <v>1147.5</v>
      </c>
      <c r="Y12" s="63">
        <f t="shared" si="10"/>
        <v>2.295</v>
      </c>
      <c r="Z12" s="177"/>
      <c r="AA12" s="177"/>
    </row>
    <row r="13" ht="15.75" customHeight="1">
      <c r="A13" s="55"/>
      <c r="D13" s="56"/>
      <c r="E13" s="74">
        <v>1.0</v>
      </c>
      <c r="F13" s="58">
        <v>1500.0</v>
      </c>
      <c r="H13" s="178">
        <v>2822.37</v>
      </c>
      <c r="I13" s="65">
        <f t="shared" si="1"/>
        <v>1.88158</v>
      </c>
      <c r="J13" s="61">
        <f t="shared" si="11"/>
        <v>9545.9</v>
      </c>
      <c r="K13" s="49">
        <f t="shared" si="12"/>
        <v>6.363933333</v>
      </c>
      <c r="L13" s="180">
        <v>7343.0</v>
      </c>
      <c r="M13" s="49">
        <f t="shared" si="4"/>
        <v>4.895333333</v>
      </c>
      <c r="N13" s="181">
        <v>4680.0</v>
      </c>
      <c r="O13" s="76">
        <f t="shared" si="5"/>
        <v>3.12</v>
      </c>
      <c r="P13" s="181">
        <v>4020.0</v>
      </c>
      <c r="Q13" s="76">
        <f t="shared" si="6"/>
        <v>2.68</v>
      </c>
      <c r="R13" s="181">
        <v>3825.0</v>
      </c>
      <c r="S13" s="76">
        <f t="shared" si="7"/>
        <v>2.55</v>
      </c>
      <c r="T13" s="181">
        <v>3825.0</v>
      </c>
      <c r="U13" s="76">
        <f t="shared" si="8"/>
        <v>2.55</v>
      </c>
      <c r="V13" s="62">
        <f t="shared" si="14"/>
        <v>3633.75</v>
      </c>
      <c r="W13" s="49">
        <f t="shared" si="9"/>
        <v>2.4225</v>
      </c>
      <c r="X13" s="62">
        <f t="shared" si="13"/>
        <v>3442.5</v>
      </c>
      <c r="Y13" s="63">
        <f t="shared" si="10"/>
        <v>2.295</v>
      </c>
      <c r="Z13" s="177"/>
      <c r="AA13" s="177"/>
    </row>
    <row r="14">
      <c r="A14" s="78"/>
      <c r="B14" s="79"/>
      <c r="C14" s="79"/>
      <c r="D14" s="80"/>
      <c r="E14" s="66" t="s">
        <v>37</v>
      </c>
      <c r="F14" s="67">
        <v>2579.0</v>
      </c>
      <c r="G14" s="81"/>
      <c r="H14" s="68">
        <v>4736.88</v>
      </c>
      <c r="I14" s="69">
        <f t="shared" si="1"/>
        <v>1.836711904</v>
      </c>
      <c r="J14" s="62"/>
      <c r="K14" s="70"/>
      <c r="L14" s="62">
        <f>(M13-M13*5%)*F14</f>
        <v>11993.81143</v>
      </c>
      <c r="M14" s="70">
        <f t="shared" si="4"/>
        <v>4.650566667</v>
      </c>
      <c r="N14" s="62">
        <f>(O13-O13*5%)*F14</f>
        <v>7644.156</v>
      </c>
      <c r="O14" s="70">
        <f t="shared" si="5"/>
        <v>2.964</v>
      </c>
      <c r="P14" s="62">
        <f>(Q13-Q13*5%)*F14</f>
        <v>6566.134</v>
      </c>
      <c r="Q14" s="70">
        <f t="shared" si="6"/>
        <v>2.546</v>
      </c>
      <c r="R14" s="62">
        <f>(S13-S13*5%)*F14</f>
        <v>6247.6275</v>
      </c>
      <c r="S14" s="70">
        <f t="shared" si="7"/>
        <v>2.4225</v>
      </c>
      <c r="T14" s="62">
        <f>(U13-U13*5%)*F14</f>
        <v>6247.6275</v>
      </c>
      <c r="U14" s="70">
        <f t="shared" si="8"/>
        <v>2.4225</v>
      </c>
      <c r="V14" s="62">
        <f>(W13-W13*5%)*F14</f>
        <v>5935.246125</v>
      </c>
      <c r="W14" s="70">
        <f t="shared" si="9"/>
        <v>2.301375</v>
      </c>
      <c r="X14" s="62">
        <f>(Y13-Y13*5%)*F14</f>
        <v>5622.86475</v>
      </c>
      <c r="Y14" s="70">
        <f t="shared" si="10"/>
        <v>2.18025</v>
      </c>
      <c r="Z14" s="177"/>
      <c r="AA14" s="177"/>
    </row>
    <row r="15" ht="39.75" customHeight="1">
      <c r="A15" s="82" t="s">
        <v>42</v>
      </c>
      <c r="B15" s="83" t="s">
        <v>39</v>
      </c>
      <c r="C15" s="84" t="s">
        <v>43</v>
      </c>
      <c r="D15" s="85" t="s">
        <v>44</v>
      </c>
      <c r="E15" s="86">
        <v>30.0</v>
      </c>
      <c r="F15" s="87" t="s">
        <v>45</v>
      </c>
      <c r="G15" s="81"/>
      <c r="H15" s="88">
        <v>128.03</v>
      </c>
      <c r="I15" s="89">
        <f>H15/100</f>
        <v>1.2803</v>
      </c>
      <c r="J15" s="90">
        <f>L15+L15*$J$2</f>
        <v>500.5</v>
      </c>
      <c r="K15" s="91">
        <f>J15/100</f>
        <v>5.005</v>
      </c>
      <c r="L15" s="93">
        <v>385.0</v>
      </c>
      <c r="M15" s="91">
        <f>L15/100</f>
        <v>3.85</v>
      </c>
      <c r="N15" s="93">
        <v>232.0</v>
      </c>
      <c r="O15" s="91">
        <f>N15/100</f>
        <v>2.32</v>
      </c>
      <c r="P15" s="93">
        <v>199.0</v>
      </c>
      <c r="Q15" s="91">
        <f>P15/100</f>
        <v>1.99</v>
      </c>
      <c r="R15" s="93">
        <v>181.0</v>
      </c>
      <c r="S15" s="91">
        <f>R15/100</f>
        <v>1.81</v>
      </c>
      <c r="T15" s="93">
        <v>177.0</v>
      </c>
      <c r="U15" s="91">
        <f>T15/100</f>
        <v>1.77</v>
      </c>
      <c r="V15" s="93">
        <f>T15-T15*$V$2</f>
        <v>168.15</v>
      </c>
      <c r="W15" s="91">
        <f>V15/100</f>
        <v>1.6815</v>
      </c>
      <c r="X15" s="93">
        <v>160.0</v>
      </c>
      <c r="Y15" s="91">
        <f>X15/100</f>
        <v>1.6</v>
      </c>
      <c r="Z15" s="177"/>
      <c r="AA15" s="177"/>
    </row>
    <row r="16" ht="21.75" customHeight="1">
      <c r="A16" s="94"/>
      <c r="B16" s="94"/>
      <c r="C16" s="94"/>
      <c r="D16" s="81"/>
      <c r="E16" s="94"/>
      <c r="F16" s="94"/>
      <c r="H16" s="81"/>
      <c r="I16" s="81"/>
      <c r="R16" s="95"/>
      <c r="T16" s="96"/>
      <c r="V16" s="96"/>
    </row>
    <row r="17">
      <c r="A17" s="22" t="s">
        <v>46</v>
      </c>
      <c r="B17" s="23"/>
      <c r="C17" s="23"/>
      <c r="D17" s="24"/>
      <c r="E17" s="22" t="s">
        <v>12</v>
      </c>
      <c r="F17" s="24"/>
      <c r="H17" s="25" t="s">
        <v>47</v>
      </c>
      <c r="I17" s="25" t="s">
        <v>14</v>
      </c>
      <c r="J17" s="26" t="s">
        <v>15</v>
      </c>
      <c r="K17" s="27"/>
      <c r="L17" s="26" t="s">
        <v>16</v>
      </c>
      <c r="M17" s="27"/>
      <c r="N17" s="26" t="s">
        <v>17</v>
      </c>
      <c r="O17" s="27"/>
      <c r="P17" s="26" t="s">
        <v>18</v>
      </c>
      <c r="Q17" s="27"/>
      <c r="R17" s="26" t="s">
        <v>90</v>
      </c>
      <c r="S17" s="27"/>
      <c r="T17" s="26" t="s">
        <v>91</v>
      </c>
      <c r="U17" s="27"/>
      <c r="V17" s="28" t="s">
        <v>92</v>
      </c>
      <c r="W17" s="27"/>
      <c r="X17" s="26" t="s">
        <v>93</v>
      </c>
      <c r="Y17" s="27"/>
      <c r="Z17" s="174"/>
      <c r="AA17" s="174"/>
    </row>
    <row r="18" ht="21.0" customHeight="1">
      <c r="A18" s="78"/>
      <c r="B18" s="79"/>
      <c r="C18" s="79"/>
      <c r="D18" s="80"/>
      <c r="E18" s="33" t="s">
        <v>25</v>
      </c>
      <c r="F18" s="34" t="s">
        <v>26</v>
      </c>
      <c r="H18" s="35"/>
      <c r="I18" s="35"/>
      <c r="J18" s="36" t="s">
        <v>27</v>
      </c>
      <c r="K18" s="131" t="s">
        <v>28</v>
      </c>
      <c r="L18" s="36" t="s">
        <v>27</v>
      </c>
      <c r="M18" s="37" t="s">
        <v>28</v>
      </c>
      <c r="N18" s="36" t="s">
        <v>27</v>
      </c>
      <c r="O18" s="37" t="s">
        <v>28</v>
      </c>
      <c r="P18" s="36" t="s">
        <v>27</v>
      </c>
      <c r="Q18" s="37" t="s">
        <v>28</v>
      </c>
      <c r="R18" s="36" t="s">
        <v>27</v>
      </c>
      <c r="S18" s="37" t="s">
        <v>28</v>
      </c>
      <c r="T18" s="36" t="s">
        <v>27</v>
      </c>
      <c r="U18" s="37" t="s">
        <v>28</v>
      </c>
      <c r="V18" s="36" t="s">
        <v>27</v>
      </c>
      <c r="W18" s="37" t="s">
        <v>28</v>
      </c>
      <c r="X18" s="36" t="s">
        <v>27</v>
      </c>
      <c r="Y18" s="37" t="s">
        <v>28</v>
      </c>
      <c r="Z18" s="175"/>
      <c r="AA18" s="175"/>
    </row>
    <row r="19" ht="15.75" customHeight="1">
      <c r="A19" s="40" t="s">
        <v>48</v>
      </c>
      <c r="B19" s="41" t="s">
        <v>49</v>
      </c>
      <c r="C19" s="42" t="s">
        <v>50</v>
      </c>
      <c r="D19" s="97" t="s">
        <v>94</v>
      </c>
      <c r="E19" s="44">
        <v>40.0</v>
      </c>
      <c r="F19" s="45">
        <v>100.0</v>
      </c>
      <c r="H19" s="176">
        <v>65.9</v>
      </c>
      <c r="I19" s="47">
        <f t="shared" ref="I19:I28" si="15">H19/F19</f>
        <v>0.659</v>
      </c>
      <c r="J19" s="182">
        <f t="shared" ref="J19:J22" si="16">L19+L19*$J$2</f>
        <v>382.85</v>
      </c>
      <c r="K19" s="183">
        <f t="shared" ref="K19:K22" si="17">J19/F19</f>
        <v>3.8285</v>
      </c>
      <c r="L19" s="184">
        <v>294.5</v>
      </c>
      <c r="M19" s="183">
        <f t="shared" ref="M19:M28" si="18">L19/F19</f>
        <v>2.945</v>
      </c>
      <c r="N19" s="53">
        <v>152.0</v>
      </c>
      <c r="O19" s="51">
        <f t="shared" ref="O19:O28" si="19">N19/F19</f>
        <v>1.52</v>
      </c>
      <c r="P19" s="53">
        <v>130.0</v>
      </c>
      <c r="Q19" s="51">
        <f t="shared" ref="Q19:Q28" si="20">P19/F19</f>
        <v>1.3</v>
      </c>
      <c r="R19" s="53">
        <v>108.0</v>
      </c>
      <c r="S19" s="51">
        <f t="shared" ref="S19:S28" si="21">R19/F19</f>
        <v>1.08</v>
      </c>
      <c r="T19" s="53">
        <v>97.0</v>
      </c>
      <c r="U19" s="51">
        <f t="shared" ref="U19:U28" si="22">T19/F19</f>
        <v>0.97</v>
      </c>
      <c r="V19" s="52">
        <f>T19-T19*$V$2</f>
        <v>92.15</v>
      </c>
      <c r="W19" s="51">
        <f t="shared" ref="W19:W28" si="23">V19/F19</f>
        <v>0.9215</v>
      </c>
      <c r="X19" s="62">
        <v>88.0</v>
      </c>
      <c r="Y19" s="72">
        <f t="shared" ref="Y19:Y28" si="24">X19/F19</f>
        <v>0.88</v>
      </c>
      <c r="Z19" s="177"/>
      <c r="AA19" s="177"/>
    </row>
    <row r="20" ht="15.75" customHeight="1">
      <c r="A20" s="55"/>
      <c r="E20" s="57">
        <v>10.0</v>
      </c>
      <c r="F20" s="58">
        <v>500.0</v>
      </c>
      <c r="G20" s="98"/>
      <c r="H20" s="178">
        <v>295.27</v>
      </c>
      <c r="I20" s="60">
        <f t="shared" si="15"/>
        <v>0.59054</v>
      </c>
      <c r="J20" s="185">
        <f t="shared" si="16"/>
        <v>1818.5375</v>
      </c>
      <c r="K20" s="186">
        <f t="shared" si="17"/>
        <v>3.637075</v>
      </c>
      <c r="L20" s="185">
        <f>(M19-M19*5%)*$F$20</f>
        <v>1398.875</v>
      </c>
      <c r="M20" s="186">
        <f t="shared" si="18"/>
        <v>2.79775</v>
      </c>
      <c r="N20" s="62">
        <f>(O19-O19*5%)*$F$20</f>
        <v>722</v>
      </c>
      <c r="O20" s="49">
        <f t="shared" si="19"/>
        <v>1.444</v>
      </c>
      <c r="P20" s="62">
        <f>(Q19-Q19*5%)*$F$20</f>
        <v>617.5</v>
      </c>
      <c r="Q20" s="49">
        <f t="shared" si="20"/>
        <v>1.235</v>
      </c>
      <c r="R20" s="62">
        <f>(S19-S19*5%)*$F$20</f>
        <v>513</v>
      </c>
      <c r="S20" s="49">
        <f t="shared" si="21"/>
        <v>1.026</v>
      </c>
      <c r="T20" s="62">
        <f>(U19-U19*5%)*$F$20</f>
        <v>460.75</v>
      </c>
      <c r="U20" s="49">
        <f t="shared" si="22"/>
        <v>0.9215</v>
      </c>
      <c r="V20" s="62">
        <f>(W19-W19*5%)*$F$20</f>
        <v>437.7125</v>
      </c>
      <c r="W20" s="49">
        <f t="shared" si="23"/>
        <v>0.875425</v>
      </c>
      <c r="X20" s="62">
        <f>(Y19-Y19*5%)*$F$20</f>
        <v>418</v>
      </c>
      <c r="Y20" s="76">
        <f t="shared" si="24"/>
        <v>0.836</v>
      </c>
      <c r="Z20" s="177"/>
      <c r="AA20" s="177"/>
    </row>
    <row r="21" ht="15.75" customHeight="1">
      <c r="A21" s="55"/>
      <c r="E21" s="99">
        <v>4.0</v>
      </c>
      <c r="F21" s="58">
        <v>1000.0</v>
      </c>
      <c r="H21" s="178">
        <v>586.72</v>
      </c>
      <c r="I21" s="60">
        <f t="shared" si="15"/>
        <v>0.58672</v>
      </c>
      <c r="J21" s="185">
        <f t="shared" si="16"/>
        <v>3455.22125</v>
      </c>
      <c r="K21" s="186">
        <f t="shared" si="17"/>
        <v>3.45522125</v>
      </c>
      <c r="L21" s="185">
        <f>(M20-M20*5%)*$F$21</f>
        <v>2657.8625</v>
      </c>
      <c r="M21" s="186">
        <f t="shared" si="18"/>
        <v>2.6578625</v>
      </c>
      <c r="N21" s="62">
        <f>(O20-O20*5%)*$F$21</f>
        <v>1371.8</v>
      </c>
      <c r="O21" s="49">
        <f t="shared" si="19"/>
        <v>1.3718</v>
      </c>
      <c r="P21" s="62">
        <f>(Q20-Q20*5%)*$F$21</f>
        <v>1173.25</v>
      </c>
      <c r="Q21" s="49">
        <f t="shared" si="20"/>
        <v>1.17325</v>
      </c>
      <c r="R21" s="62">
        <f>(S20-S20*5%)*$F$21</f>
        <v>974.7</v>
      </c>
      <c r="S21" s="49">
        <f t="shared" si="21"/>
        <v>0.9747</v>
      </c>
      <c r="T21" s="62">
        <f>(U20-U20*5%)*$F$21</f>
        <v>875.425</v>
      </c>
      <c r="U21" s="49">
        <f t="shared" si="22"/>
        <v>0.875425</v>
      </c>
      <c r="V21" s="62">
        <f>(W20-W20*5%)*$F$21</f>
        <v>831.65375</v>
      </c>
      <c r="W21" s="49">
        <f t="shared" si="23"/>
        <v>0.83165375</v>
      </c>
      <c r="X21" s="62">
        <f>(Y20-Y20*5%)*$F$21</f>
        <v>794.2</v>
      </c>
      <c r="Y21" s="76">
        <f t="shared" si="24"/>
        <v>0.7942</v>
      </c>
      <c r="Z21" s="177"/>
      <c r="AA21" s="177"/>
    </row>
    <row r="22" ht="15.75" customHeight="1">
      <c r="A22" s="55"/>
      <c r="E22" s="99">
        <v>1.0</v>
      </c>
      <c r="F22" s="58">
        <v>4000.0</v>
      </c>
      <c r="H22" s="178">
        <v>2311.75</v>
      </c>
      <c r="I22" s="65">
        <f t="shared" si="15"/>
        <v>0.5779375</v>
      </c>
      <c r="J22" s="185">
        <f t="shared" si="16"/>
        <v>13129.84075</v>
      </c>
      <c r="K22" s="186">
        <f t="shared" si="17"/>
        <v>3.282460188</v>
      </c>
      <c r="L22" s="187">
        <f>(M21-M21*5%)*$F$22</f>
        <v>10099.8775</v>
      </c>
      <c r="M22" s="186">
        <f t="shared" si="18"/>
        <v>2.524969375</v>
      </c>
      <c r="N22" s="62">
        <f>(O21-O21*5%)*$F$22</f>
        <v>5212.84</v>
      </c>
      <c r="O22" s="49">
        <f t="shared" si="19"/>
        <v>1.30321</v>
      </c>
      <c r="P22" s="62">
        <f>(Q21-Q21*5%)*$F$22</f>
        <v>4458.35</v>
      </c>
      <c r="Q22" s="49">
        <f t="shared" si="20"/>
        <v>1.1145875</v>
      </c>
      <c r="R22" s="62">
        <f>(S21-S21*5%)*$F$22</f>
        <v>3703.86</v>
      </c>
      <c r="S22" s="49">
        <f t="shared" si="21"/>
        <v>0.925965</v>
      </c>
      <c r="T22" s="62">
        <f>(U21-U21*5%)*$F$22</f>
        <v>3326.615</v>
      </c>
      <c r="U22" s="49">
        <f t="shared" si="22"/>
        <v>0.83165375</v>
      </c>
      <c r="V22" s="62">
        <f>(W21-W21*5%)*$F$22</f>
        <v>3160.28425</v>
      </c>
      <c r="W22" s="49">
        <f t="shared" si="23"/>
        <v>0.7900710625</v>
      </c>
      <c r="X22" s="62">
        <f>(Y21-Y21*5%)*$F$22</f>
        <v>3017.96</v>
      </c>
      <c r="Y22" s="76">
        <f t="shared" si="24"/>
        <v>0.75449</v>
      </c>
      <c r="Z22" s="177"/>
      <c r="AA22" s="177"/>
    </row>
    <row r="23" ht="15.75" customHeight="1">
      <c r="A23" s="55"/>
      <c r="E23" s="66" t="s">
        <v>37</v>
      </c>
      <c r="F23" s="67">
        <v>5974.0</v>
      </c>
      <c r="H23" s="68">
        <v>3364.45</v>
      </c>
      <c r="I23" s="69">
        <f t="shared" si="15"/>
        <v>0.5631821225</v>
      </c>
      <c r="J23" s="187"/>
      <c r="K23" s="188"/>
      <c r="L23" s="187">
        <f>(M22-M22*5%)*F23</f>
        <v>14329.95869</v>
      </c>
      <c r="M23" s="188">
        <f t="shared" si="18"/>
        <v>2.398720906</v>
      </c>
      <c r="N23" s="62">
        <f>(O22-O22*5%)*F23</f>
        <v>7396.107713</v>
      </c>
      <c r="O23" s="70">
        <f t="shared" si="19"/>
        <v>1.2380495</v>
      </c>
      <c r="P23" s="62">
        <f>(Q22-Q22*5%)*F23</f>
        <v>6325.618439</v>
      </c>
      <c r="Q23" s="70">
        <f t="shared" si="20"/>
        <v>1.058858125</v>
      </c>
      <c r="R23" s="62">
        <f>(S22-S22*5%)*F23</f>
        <v>5255.129165</v>
      </c>
      <c r="S23" s="70">
        <f t="shared" si="21"/>
        <v>0.87966675</v>
      </c>
      <c r="T23" s="62">
        <f>(U22-U22*5%)*F23</f>
        <v>4719.884527</v>
      </c>
      <c r="U23" s="70">
        <f t="shared" si="22"/>
        <v>0.7900710625</v>
      </c>
      <c r="V23" s="62">
        <f>(W22-W22*5%)*F23</f>
        <v>4483.890301</v>
      </c>
      <c r="W23" s="70">
        <f t="shared" si="23"/>
        <v>0.7505675094</v>
      </c>
      <c r="X23" s="62">
        <f>(Y22-Y22*5%)*F23</f>
        <v>4281.957097</v>
      </c>
      <c r="Y23" s="70">
        <f t="shared" si="24"/>
        <v>0.7167655</v>
      </c>
      <c r="Z23" s="177"/>
      <c r="AA23" s="177"/>
    </row>
    <row r="24" ht="15.75" customHeight="1">
      <c r="A24" s="40" t="s">
        <v>52</v>
      </c>
      <c r="B24" s="41" t="s">
        <v>53</v>
      </c>
      <c r="C24" s="42" t="s">
        <v>40</v>
      </c>
      <c r="D24" s="43" t="s">
        <v>41</v>
      </c>
      <c r="E24" s="44">
        <v>30.0</v>
      </c>
      <c r="F24" s="45">
        <v>100.0</v>
      </c>
      <c r="H24" s="176">
        <v>126.64</v>
      </c>
      <c r="I24" s="47">
        <f t="shared" si="15"/>
        <v>1.2664</v>
      </c>
      <c r="J24" s="182">
        <f t="shared" ref="J24:J27" si="25">L24+L24*$J$2</f>
        <v>622.7</v>
      </c>
      <c r="K24" s="183">
        <f t="shared" ref="K24:K27" si="26">J24/F24</f>
        <v>6.227</v>
      </c>
      <c r="L24" s="184">
        <v>479.0</v>
      </c>
      <c r="M24" s="183">
        <f t="shared" si="18"/>
        <v>4.79</v>
      </c>
      <c r="N24" s="53">
        <v>234.0</v>
      </c>
      <c r="O24" s="51">
        <f t="shared" si="19"/>
        <v>2.34</v>
      </c>
      <c r="P24" s="53">
        <v>201.0</v>
      </c>
      <c r="Q24" s="51">
        <f t="shared" si="20"/>
        <v>2.01</v>
      </c>
      <c r="R24" s="53">
        <v>175.0</v>
      </c>
      <c r="S24" s="51">
        <f t="shared" si="21"/>
        <v>1.75</v>
      </c>
      <c r="T24" s="53">
        <v>160.0</v>
      </c>
      <c r="U24" s="72">
        <f t="shared" si="22"/>
        <v>1.6</v>
      </c>
      <c r="V24" s="52">
        <f>T24-T24*5%</f>
        <v>152</v>
      </c>
      <c r="W24" s="51">
        <f t="shared" si="23"/>
        <v>1.52</v>
      </c>
      <c r="X24" s="53">
        <f t="shared" ref="X24:X25" si="27">T24-T24*$X$2</f>
        <v>144</v>
      </c>
      <c r="Y24" s="72">
        <f t="shared" si="24"/>
        <v>1.44</v>
      </c>
      <c r="Z24" s="177"/>
      <c r="AA24" s="177"/>
    </row>
    <row r="25" ht="15.75" customHeight="1">
      <c r="A25" s="55"/>
      <c r="D25" s="56"/>
      <c r="E25" s="57">
        <v>15.0</v>
      </c>
      <c r="F25" s="101">
        <v>200.0</v>
      </c>
      <c r="G25" s="98"/>
      <c r="H25" s="178">
        <v>248.76</v>
      </c>
      <c r="I25" s="60">
        <f t="shared" si="15"/>
        <v>1.2438</v>
      </c>
      <c r="J25" s="185">
        <f t="shared" si="25"/>
        <v>1228.5</v>
      </c>
      <c r="K25" s="186">
        <f t="shared" si="26"/>
        <v>6.1425</v>
      </c>
      <c r="L25" s="189">
        <v>945.0</v>
      </c>
      <c r="M25" s="186">
        <f t="shared" si="18"/>
        <v>4.725</v>
      </c>
      <c r="N25" s="62">
        <v>445.0</v>
      </c>
      <c r="O25" s="49">
        <f t="shared" si="19"/>
        <v>2.225</v>
      </c>
      <c r="P25" s="62">
        <v>381.0</v>
      </c>
      <c r="Q25" s="49">
        <f t="shared" si="20"/>
        <v>1.905</v>
      </c>
      <c r="R25" s="62">
        <v>332.0</v>
      </c>
      <c r="S25" s="49">
        <f t="shared" si="21"/>
        <v>1.66</v>
      </c>
      <c r="T25" s="62">
        <v>303.0</v>
      </c>
      <c r="U25" s="76">
        <f t="shared" si="22"/>
        <v>1.515</v>
      </c>
      <c r="V25" s="62">
        <f t="shared" ref="V25:V27" si="28">T25-T25*$V$2</f>
        <v>287.85</v>
      </c>
      <c r="W25" s="49">
        <f t="shared" si="23"/>
        <v>1.43925</v>
      </c>
      <c r="X25" s="62">
        <f t="shared" si="27"/>
        <v>272.7</v>
      </c>
      <c r="Y25" s="76">
        <f t="shared" si="24"/>
        <v>1.3635</v>
      </c>
      <c r="Z25" s="177"/>
      <c r="AA25" s="177"/>
    </row>
    <row r="26" ht="15.75" customHeight="1">
      <c r="A26" s="55"/>
      <c r="D26" s="56"/>
      <c r="E26" s="99">
        <v>5.0</v>
      </c>
      <c r="F26" s="58">
        <v>500.0</v>
      </c>
      <c r="H26" s="178">
        <v>607.29</v>
      </c>
      <c r="I26" s="60">
        <f t="shared" si="15"/>
        <v>1.21458</v>
      </c>
      <c r="J26" s="185">
        <f t="shared" si="25"/>
        <v>3040.7</v>
      </c>
      <c r="K26" s="186">
        <f t="shared" si="26"/>
        <v>6.0814</v>
      </c>
      <c r="L26" s="189">
        <v>2339.0</v>
      </c>
      <c r="M26" s="186">
        <f t="shared" si="18"/>
        <v>4.678</v>
      </c>
      <c r="N26" s="62">
        <v>985.0</v>
      </c>
      <c r="O26" s="49">
        <f t="shared" si="19"/>
        <v>1.97</v>
      </c>
      <c r="P26" s="62">
        <v>847.0</v>
      </c>
      <c r="Q26" s="49">
        <f t="shared" si="20"/>
        <v>1.694</v>
      </c>
      <c r="R26" s="62">
        <v>741.0</v>
      </c>
      <c r="S26" s="49">
        <f t="shared" si="21"/>
        <v>1.482</v>
      </c>
      <c r="T26" s="62">
        <v>741.0</v>
      </c>
      <c r="U26" s="76">
        <f t="shared" si="22"/>
        <v>1.482</v>
      </c>
      <c r="V26" s="62">
        <f t="shared" si="28"/>
        <v>703.95</v>
      </c>
      <c r="W26" s="49">
        <f t="shared" si="23"/>
        <v>1.4079</v>
      </c>
      <c r="X26" s="62">
        <v>668.0</v>
      </c>
      <c r="Y26" s="76">
        <f t="shared" si="24"/>
        <v>1.336</v>
      </c>
      <c r="Z26" s="177"/>
      <c r="AA26" s="177"/>
    </row>
    <row r="27" ht="15.75" customHeight="1">
      <c r="A27" s="55"/>
      <c r="D27" s="56"/>
      <c r="E27" s="99">
        <v>1.0</v>
      </c>
      <c r="F27" s="58">
        <v>2500.0</v>
      </c>
      <c r="H27" s="178">
        <v>2993.36</v>
      </c>
      <c r="I27" s="65">
        <f t="shared" si="15"/>
        <v>1.197344</v>
      </c>
      <c r="J27" s="185">
        <f t="shared" si="25"/>
        <v>15047.5</v>
      </c>
      <c r="K27" s="186">
        <f t="shared" si="26"/>
        <v>6.019</v>
      </c>
      <c r="L27" s="190">
        <v>11575.0</v>
      </c>
      <c r="M27" s="186">
        <f t="shared" si="18"/>
        <v>4.63</v>
      </c>
      <c r="N27" s="62">
        <v>4853.0</v>
      </c>
      <c r="O27" s="49">
        <f t="shared" si="19"/>
        <v>1.9412</v>
      </c>
      <c r="P27" s="62">
        <v>4170.0</v>
      </c>
      <c r="Q27" s="49">
        <f t="shared" si="20"/>
        <v>1.668</v>
      </c>
      <c r="R27" s="62">
        <v>3650.0</v>
      </c>
      <c r="S27" s="49">
        <f t="shared" si="21"/>
        <v>1.46</v>
      </c>
      <c r="T27" s="181">
        <v>3650.0</v>
      </c>
      <c r="U27" s="76">
        <f t="shared" si="22"/>
        <v>1.46</v>
      </c>
      <c r="V27" s="62">
        <f t="shared" si="28"/>
        <v>3467.5</v>
      </c>
      <c r="W27" s="49">
        <f t="shared" si="23"/>
        <v>1.387</v>
      </c>
      <c r="X27" s="62">
        <v>3293.0</v>
      </c>
      <c r="Y27" s="76">
        <f t="shared" si="24"/>
        <v>1.3172</v>
      </c>
      <c r="Z27" s="177"/>
      <c r="AA27" s="177"/>
    </row>
    <row r="28">
      <c r="A28" s="55"/>
      <c r="D28" s="56"/>
      <c r="E28" s="66" t="s">
        <v>37</v>
      </c>
      <c r="F28" s="67">
        <v>3484.0</v>
      </c>
      <c r="G28" s="81"/>
      <c r="H28" s="68">
        <v>4149.8</v>
      </c>
      <c r="I28" s="69">
        <f t="shared" si="15"/>
        <v>1.191102181</v>
      </c>
      <c r="J28" s="187"/>
      <c r="K28" s="188"/>
      <c r="L28" s="187">
        <f>(M27-M27*5%)*F28</f>
        <v>15324.374</v>
      </c>
      <c r="M28" s="188">
        <f t="shared" si="18"/>
        <v>4.3985</v>
      </c>
      <c r="N28" s="62">
        <f>(O27-O27*5%)*F28</f>
        <v>6424.98376</v>
      </c>
      <c r="O28" s="70">
        <f t="shared" si="19"/>
        <v>1.84414</v>
      </c>
      <c r="P28" s="62">
        <f>(Q27-Q27*5%)*F28</f>
        <v>5520.7464</v>
      </c>
      <c r="Q28" s="70">
        <f t="shared" si="20"/>
        <v>1.5846</v>
      </c>
      <c r="R28" s="62">
        <f>(S27-S27*5%)*F28</f>
        <v>4832.308</v>
      </c>
      <c r="S28" s="70">
        <f t="shared" si="21"/>
        <v>1.387</v>
      </c>
      <c r="T28" s="62">
        <f>(U27-U27*5%)*F28</f>
        <v>4832.308</v>
      </c>
      <c r="U28" s="70">
        <f t="shared" si="22"/>
        <v>1.387</v>
      </c>
      <c r="V28" s="62">
        <f>(W27-W27*5%)*F28</f>
        <v>4590.6926</v>
      </c>
      <c r="W28" s="70">
        <f t="shared" si="23"/>
        <v>1.31765</v>
      </c>
      <c r="X28" s="62">
        <f>(Y27-Y27*5%)*F28</f>
        <v>4359.66856</v>
      </c>
      <c r="Y28" s="70">
        <f t="shared" si="24"/>
        <v>1.25134</v>
      </c>
      <c r="Z28" s="177"/>
      <c r="AA28" s="177"/>
    </row>
    <row r="29">
      <c r="A29" s="82" t="s">
        <v>42</v>
      </c>
      <c r="B29" s="84" t="s">
        <v>54</v>
      </c>
      <c r="C29" s="84" t="s">
        <v>50</v>
      </c>
      <c r="D29" s="85" t="s">
        <v>44</v>
      </c>
      <c r="E29" s="86">
        <v>40.0</v>
      </c>
      <c r="F29" s="87" t="s">
        <v>45</v>
      </c>
      <c r="G29" s="81"/>
      <c r="H29" s="88">
        <v>96.46</v>
      </c>
      <c r="I29" s="89">
        <f>H29/100</f>
        <v>0.9646</v>
      </c>
      <c r="J29" s="191">
        <f>L29+L29*$J$2</f>
        <v>501.8</v>
      </c>
      <c r="K29" s="192">
        <f>J29/100</f>
        <v>5.018</v>
      </c>
      <c r="L29" s="193">
        <v>386.0</v>
      </c>
      <c r="M29" s="192">
        <f>L29/100</f>
        <v>3.86</v>
      </c>
      <c r="N29" s="93">
        <v>174.0</v>
      </c>
      <c r="O29" s="91">
        <f>N29/100</f>
        <v>1.74</v>
      </c>
      <c r="P29" s="93">
        <v>150.0</v>
      </c>
      <c r="Q29" s="91">
        <f>P29/100</f>
        <v>1.5</v>
      </c>
      <c r="R29" s="93">
        <v>126.0</v>
      </c>
      <c r="S29" s="91">
        <f>R29/100</f>
        <v>1.26</v>
      </c>
      <c r="T29" s="93">
        <v>122.0</v>
      </c>
      <c r="U29" s="91">
        <f>T29/100</f>
        <v>1.22</v>
      </c>
      <c r="V29" s="93">
        <f>T29-T29*$V$2</f>
        <v>115.9</v>
      </c>
      <c r="W29" s="91">
        <f>V29/100</f>
        <v>1.159</v>
      </c>
      <c r="X29" s="93">
        <f>T29-T29*$X$2</f>
        <v>109.8</v>
      </c>
      <c r="Y29" s="91">
        <f>X29/100</f>
        <v>1.098</v>
      </c>
      <c r="Z29" s="177"/>
      <c r="AA29" s="177"/>
    </row>
    <row r="30" ht="15.75" customHeight="1">
      <c r="A30" s="94"/>
      <c r="B30" s="94"/>
      <c r="C30" s="94"/>
      <c r="D30" s="81"/>
      <c r="E30" s="94"/>
      <c r="F30" s="94"/>
      <c r="H30" s="81"/>
      <c r="I30" s="81"/>
      <c r="X30" s="107"/>
      <c r="Y30" s="107"/>
      <c r="Z30" s="107"/>
      <c r="AA30" s="107"/>
    </row>
    <row r="31">
      <c r="A31" s="22" t="s">
        <v>55</v>
      </c>
      <c r="B31" s="23"/>
      <c r="C31" s="23"/>
      <c r="D31" s="24"/>
      <c r="E31" s="22" t="s">
        <v>12</v>
      </c>
      <c r="F31" s="24"/>
      <c r="H31" s="25" t="s">
        <v>47</v>
      </c>
      <c r="I31" s="25" t="s">
        <v>14</v>
      </c>
      <c r="J31" s="26" t="s">
        <v>15</v>
      </c>
      <c r="K31" s="27"/>
      <c r="L31" s="26" t="s">
        <v>16</v>
      </c>
      <c r="M31" s="27"/>
      <c r="N31" s="26" t="s">
        <v>17</v>
      </c>
      <c r="O31" s="27"/>
      <c r="P31" s="26" t="s">
        <v>18</v>
      </c>
      <c r="Q31" s="27"/>
      <c r="R31" s="26" t="s">
        <v>90</v>
      </c>
      <c r="S31" s="27"/>
      <c r="T31" s="26" t="s">
        <v>91</v>
      </c>
      <c r="U31" s="27"/>
      <c r="V31" s="28" t="s">
        <v>92</v>
      </c>
      <c r="W31" s="27"/>
      <c r="X31" s="26" t="s">
        <v>93</v>
      </c>
      <c r="Y31" s="27"/>
      <c r="Z31" s="174"/>
      <c r="AA31" s="174"/>
    </row>
    <row r="32" ht="21.0" customHeight="1">
      <c r="A32" s="78"/>
      <c r="B32" s="79"/>
      <c r="C32" s="79"/>
      <c r="D32" s="80"/>
      <c r="E32" s="33" t="s">
        <v>25</v>
      </c>
      <c r="F32" s="34" t="s">
        <v>26</v>
      </c>
      <c r="H32" s="35"/>
      <c r="I32" s="35"/>
      <c r="J32" s="36" t="s">
        <v>27</v>
      </c>
      <c r="K32" s="131" t="s">
        <v>28</v>
      </c>
      <c r="L32" s="36" t="s">
        <v>27</v>
      </c>
      <c r="M32" s="37" t="s">
        <v>28</v>
      </c>
      <c r="N32" s="36" t="s">
        <v>27</v>
      </c>
      <c r="O32" s="37" t="s">
        <v>28</v>
      </c>
      <c r="P32" s="36" t="s">
        <v>27</v>
      </c>
      <c r="Q32" s="37" t="s">
        <v>28</v>
      </c>
      <c r="R32" s="36" t="s">
        <v>27</v>
      </c>
      <c r="S32" s="37" t="s">
        <v>28</v>
      </c>
      <c r="T32" s="36" t="s">
        <v>27</v>
      </c>
      <c r="U32" s="37" t="s">
        <v>28</v>
      </c>
      <c r="V32" s="36" t="s">
        <v>27</v>
      </c>
      <c r="W32" s="37" t="s">
        <v>28</v>
      </c>
      <c r="X32" s="36" t="s">
        <v>27</v>
      </c>
      <c r="Y32" s="37" t="s">
        <v>28</v>
      </c>
      <c r="Z32" s="175"/>
      <c r="AA32" s="175"/>
    </row>
    <row r="33" ht="15.75" customHeight="1">
      <c r="A33" s="40" t="s">
        <v>48</v>
      </c>
      <c r="B33" s="41" t="s">
        <v>56</v>
      </c>
      <c r="C33" s="42">
        <v>1.0</v>
      </c>
      <c r="D33" s="43" t="s">
        <v>57</v>
      </c>
      <c r="E33" s="108"/>
      <c r="F33" s="45">
        <v>50.0</v>
      </c>
      <c r="H33" s="194">
        <v>73.74</v>
      </c>
      <c r="I33" s="47">
        <f t="shared" ref="I33:I43" si="29">H33/F33</f>
        <v>1.4748</v>
      </c>
      <c r="J33" s="182">
        <f t="shared" ref="J33:J43" si="30">L33+L33*$J$2</f>
        <v>390</v>
      </c>
      <c r="K33" s="183">
        <f t="shared" ref="K33:K43" si="31">J33/F33</f>
        <v>7.8</v>
      </c>
      <c r="L33" s="184">
        <v>300.0</v>
      </c>
      <c r="M33" s="183">
        <f t="shared" ref="M33:M43" si="32">L33/F33</f>
        <v>6</v>
      </c>
      <c r="N33" s="195">
        <f>L33-L33*$N$2</f>
        <v>210</v>
      </c>
      <c r="O33" s="183">
        <f t="shared" ref="O33:O43" si="33">N33/F33</f>
        <v>4.2</v>
      </c>
      <c r="P33" s="195">
        <f>L33-L33*$P$2</f>
        <v>180</v>
      </c>
      <c r="Q33" s="183">
        <f t="shared" ref="Q33:Q43" si="34">P33/F33</f>
        <v>3.6</v>
      </c>
      <c r="R33" s="195">
        <f>L33-L33*$R$2</f>
        <v>150</v>
      </c>
      <c r="S33" s="183">
        <f t="shared" ref="S33:S43" si="35">R33/F33</f>
        <v>3</v>
      </c>
      <c r="T33" s="195">
        <f>L33-L33*$T$2</f>
        <v>135</v>
      </c>
      <c r="U33" s="183">
        <f t="shared" ref="U33:U43" si="36">T33/F33</f>
        <v>2.7</v>
      </c>
      <c r="V33" s="196">
        <f>T33-T33*$V$2</f>
        <v>128.25</v>
      </c>
      <c r="W33" s="183">
        <f t="shared" ref="W33:W43" si="37">V33/F33</f>
        <v>2.565</v>
      </c>
      <c r="X33" s="195">
        <f>T33-T33*$X$2</f>
        <v>121.5</v>
      </c>
      <c r="Y33" s="183">
        <f t="shared" ref="Y33:Y43" si="38">X33/F33</f>
        <v>2.43</v>
      </c>
      <c r="Z33" s="197"/>
      <c r="AA33" s="197"/>
    </row>
    <row r="34" ht="15.75" customHeight="1">
      <c r="A34" s="55"/>
      <c r="D34" s="56"/>
      <c r="E34" s="110"/>
      <c r="F34" s="58">
        <v>200.0</v>
      </c>
      <c r="H34" s="198">
        <v>270.62</v>
      </c>
      <c r="I34" s="60">
        <f t="shared" si="29"/>
        <v>1.3531</v>
      </c>
      <c r="J34" s="185">
        <f t="shared" si="30"/>
        <v>1482</v>
      </c>
      <c r="K34" s="186">
        <f t="shared" si="31"/>
        <v>7.41</v>
      </c>
      <c r="L34" s="185">
        <f>(M33-M33*5%)*$F$34</f>
        <v>1140</v>
      </c>
      <c r="M34" s="186">
        <f t="shared" si="32"/>
        <v>5.7</v>
      </c>
      <c r="N34" s="187">
        <f>(O33-O33*5%)*$F$34</f>
        <v>798</v>
      </c>
      <c r="O34" s="186">
        <f t="shared" si="33"/>
        <v>3.99</v>
      </c>
      <c r="P34" s="187">
        <f>(Q33-Q33*5%)*$F$34</f>
        <v>684</v>
      </c>
      <c r="Q34" s="186">
        <f t="shared" si="34"/>
        <v>3.42</v>
      </c>
      <c r="R34" s="187">
        <f>(S33-S33*5%)*$F$34</f>
        <v>570</v>
      </c>
      <c r="S34" s="186">
        <f t="shared" si="35"/>
        <v>2.85</v>
      </c>
      <c r="T34" s="187">
        <f>(U33-U33*5%)*$F$34</f>
        <v>513</v>
      </c>
      <c r="U34" s="186">
        <f t="shared" si="36"/>
        <v>2.565</v>
      </c>
      <c r="V34" s="187">
        <f>(W33-W33*5%)*$F$34</f>
        <v>487.35</v>
      </c>
      <c r="W34" s="186">
        <f t="shared" si="37"/>
        <v>2.43675</v>
      </c>
      <c r="X34" s="187">
        <f>(Y33-Y33*5%)*$F$34</f>
        <v>461.7</v>
      </c>
      <c r="Y34" s="186">
        <f t="shared" si="38"/>
        <v>2.3085</v>
      </c>
      <c r="Z34" s="197"/>
      <c r="AA34" s="197"/>
    </row>
    <row r="35" ht="15.75" customHeight="1">
      <c r="A35" s="55"/>
      <c r="D35" s="56"/>
      <c r="E35" s="112"/>
      <c r="F35" s="113">
        <v>500.0</v>
      </c>
      <c r="H35" s="198">
        <v>658.82</v>
      </c>
      <c r="I35" s="60">
        <f t="shared" si="29"/>
        <v>1.31764</v>
      </c>
      <c r="J35" s="185">
        <f t="shared" si="30"/>
        <v>3519.75</v>
      </c>
      <c r="K35" s="186">
        <f t="shared" si="31"/>
        <v>7.0395</v>
      </c>
      <c r="L35" s="185">
        <f>(M34-M34*5%)*$F$35</f>
        <v>2707.5</v>
      </c>
      <c r="M35" s="186">
        <f t="shared" si="32"/>
        <v>5.415</v>
      </c>
      <c r="N35" s="187">
        <f>(O34-O34*5%)*$F$35</f>
        <v>1895.25</v>
      </c>
      <c r="O35" s="186">
        <f t="shared" si="33"/>
        <v>3.7905</v>
      </c>
      <c r="P35" s="187">
        <f>(Q34-Q34*5%)*$F$35</f>
        <v>1624.5</v>
      </c>
      <c r="Q35" s="186">
        <f t="shared" si="34"/>
        <v>3.249</v>
      </c>
      <c r="R35" s="187">
        <f>(S34-S34*5%)*$F$35</f>
        <v>1353.75</v>
      </c>
      <c r="S35" s="186">
        <f t="shared" si="35"/>
        <v>2.7075</v>
      </c>
      <c r="T35" s="187">
        <f>(U34-U34*5%)*$F$35</f>
        <v>1218.375</v>
      </c>
      <c r="U35" s="186">
        <f t="shared" si="36"/>
        <v>2.43675</v>
      </c>
      <c r="V35" s="187">
        <f>(W34-W34*5%)*$F$35</f>
        <v>1157.45625</v>
      </c>
      <c r="W35" s="186">
        <f t="shared" si="37"/>
        <v>2.3149125</v>
      </c>
      <c r="X35" s="187">
        <f>(Y34-Y34*5%)*$F$35</f>
        <v>1096.5375</v>
      </c>
      <c r="Y35" s="186">
        <f t="shared" si="38"/>
        <v>2.193075</v>
      </c>
      <c r="Z35" s="197"/>
      <c r="AA35" s="197"/>
    </row>
    <row r="36" ht="15.75" customHeight="1">
      <c r="A36" s="78"/>
      <c r="B36" s="79"/>
      <c r="C36" s="79"/>
      <c r="D36" s="80"/>
      <c r="E36" s="114"/>
      <c r="F36" s="34">
        <v>2000.0</v>
      </c>
      <c r="H36" s="199">
        <v>2625.21</v>
      </c>
      <c r="I36" s="116">
        <f t="shared" si="29"/>
        <v>1.312605</v>
      </c>
      <c r="J36" s="187">
        <f t="shared" si="30"/>
        <v>13375.05</v>
      </c>
      <c r="K36" s="200">
        <f t="shared" si="31"/>
        <v>6.687525</v>
      </c>
      <c r="L36" s="187">
        <f>(M35-M35*5%)*$F$36</f>
        <v>10288.5</v>
      </c>
      <c r="M36" s="200">
        <f t="shared" si="32"/>
        <v>5.14425</v>
      </c>
      <c r="N36" s="187">
        <f>(O35-O35*5%)*$F$36</f>
        <v>7201.95</v>
      </c>
      <c r="O36" s="201">
        <f t="shared" si="33"/>
        <v>3.600975</v>
      </c>
      <c r="P36" s="187">
        <f>(Q35-Q35*5%)*$F$36</f>
        <v>6173.1</v>
      </c>
      <c r="Q36" s="201">
        <f t="shared" si="34"/>
        <v>3.08655</v>
      </c>
      <c r="R36" s="187">
        <f>(S35-S35*5%)*$F$36</f>
        <v>5144.25</v>
      </c>
      <c r="S36" s="201">
        <f t="shared" si="35"/>
        <v>2.572125</v>
      </c>
      <c r="T36" s="187">
        <f>(U35-U35*5%)*$F$36</f>
        <v>4629.825</v>
      </c>
      <c r="U36" s="201">
        <f t="shared" si="36"/>
        <v>2.3149125</v>
      </c>
      <c r="V36" s="187">
        <f>(W35-W35*5%)*$F$36</f>
        <v>4398.33375</v>
      </c>
      <c r="W36" s="186">
        <f t="shared" si="37"/>
        <v>2.199166875</v>
      </c>
      <c r="X36" s="187">
        <f>(Y35-Y35*5%)*$F$36</f>
        <v>4166.8425</v>
      </c>
      <c r="Y36" s="186">
        <f t="shared" si="38"/>
        <v>2.08342125</v>
      </c>
      <c r="Z36" s="197"/>
      <c r="AA36" s="197"/>
    </row>
    <row r="37" ht="15.75" customHeight="1">
      <c r="A37" s="119" t="s">
        <v>48</v>
      </c>
      <c r="B37" s="120" t="s">
        <v>58</v>
      </c>
      <c r="C37" s="121">
        <v>1.0</v>
      </c>
      <c r="D37" s="122" t="s">
        <v>57</v>
      </c>
      <c r="E37" s="71">
        <v>40.0</v>
      </c>
      <c r="F37" s="45">
        <v>50.0</v>
      </c>
      <c r="H37" s="194">
        <v>94.84</v>
      </c>
      <c r="I37" s="47">
        <f t="shared" si="29"/>
        <v>1.8968</v>
      </c>
      <c r="J37" s="182">
        <f t="shared" si="30"/>
        <v>390</v>
      </c>
      <c r="K37" s="183">
        <f t="shared" si="31"/>
        <v>7.8</v>
      </c>
      <c r="L37" s="184">
        <v>300.0</v>
      </c>
      <c r="M37" s="183">
        <f t="shared" si="32"/>
        <v>6</v>
      </c>
      <c r="N37" s="195">
        <f>L37-L37*$N$2</f>
        <v>210</v>
      </c>
      <c r="O37" s="183">
        <f t="shared" si="33"/>
        <v>4.2</v>
      </c>
      <c r="P37" s="195">
        <f>L37-L37*$P$2</f>
        <v>180</v>
      </c>
      <c r="Q37" s="183">
        <f t="shared" si="34"/>
        <v>3.6</v>
      </c>
      <c r="R37" s="195">
        <f>L37-L37*$R$2</f>
        <v>150</v>
      </c>
      <c r="S37" s="183">
        <f t="shared" si="35"/>
        <v>3</v>
      </c>
      <c r="T37" s="195">
        <f>L37-L37*$T$2</f>
        <v>135</v>
      </c>
      <c r="U37" s="183">
        <f t="shared" si="36"/>
        <v>2.7</v>
      </c>
      <c r="V37" s="196">
        <f>T37-T37*$V$2</f>
        <v>128.25</v>
      </c>
      <c r="W37" s="183">
        <f t="shared" si="37"/>
        <v>2.565</v>
      </c>
      <c r="X37" s="195">
        <f>T37-T37*$X$2</f>
        <v>121.5</v>
      </c>
      <c r="Y37" s="183">
        <f t="shared" si="38"/>
        <v>2.43</v>
      </c>
      <c r="Z37" s="197"/>
      <c r="AA37" s="197"/>
    </row>
    <row r="38" ht="15.75" customHeight="1">
      <c r="A38" s="55"/>
      <c r="D38" s="56"/>
      <c r="E38" s="74">
        <v>12.0</v>
      </c>
      <c r="F38" s="58">
        <v>200.0</v>
      </c>
      <c r="H38" s="198">
        <v>355.04</v>
      </c>
      <c r="I38" s="60">
        <f t="shared" si="29"/>
        <v>1.7752</v>
      </c>
      <c r="J38" s="185">
        <f t="shared" si="30"/>
        <v>1482</v>
      </c>
      <c r="K38" s="186">
        <f t="shared" si="31"/>
        <v>7.41</v>
      </c>
      <c r="L38" s="185">
        <f>(M37-M37*5%)*$F$38</f>
        <v>1140</v>
      </c>
      <c r="M38" s="186">
        <f t="shared" si="32"/>
        <v>5.7</v>
      </c>
      <c r="N38" s="187">
        <f>(O37-O37*5%)*$F$38</f>
        <v>798</v>
      </c>
      <c r="O38" s="186">
        <f t="shared" si="33"/>
        <v>3.99</v>
      </c>
      <c r="P38" s="187">
        <f>(Q37-Q37*5%)*$F$38</f>
        <v>684</v>
      </c>
      <c r="Q38" s="186">
        <f t="shared" si="34"/>
        <v>3.42</v>
      </c>
      <c r="R38" s="187">
        <f>(S37-S37*5%)*$F$38</f>
        <v>570</v>
      </c>
      <c r="S38" s="186">
        <f t="shared" si="35"/>
        <v>2.85</v>
      </c>
      <c r="T38" s="187">
        <f>(U37-U37*5%)*$F$38</f>
        <v>513</v>
      </c>
      <c r="U38" s="186">
        <f t="shared" si="36"/>
        <v>2.565</v>
      </c>
      <c r="V38" s="187">
        <f>(W37-W37*5%)*$F$38</f>
        <v>487.35</v>
      </c>
      <c r="W38" s="186">
        <f t="shared" si="37"/>
        <v>2.43675</v>
      </c>
      <c r="X38" s="187">
        <f>(Y37-Y37*5%)*$F$38</f>
        <v>461.7</v>
      </c>
      <c r="Y38" s="186">
        <f t="shared" si="38"/>
        <v>2.3085</v>
      </c>
      <c r="Z38" s="197"/>
      <c r="AA38" s="197"/>
    </row>
    <row r="39" ht="15.75" customHeight="1">
      <c r="A39" s="55"/>
      <c r="D39" s="56"/>
      <c r="E39" s="123">
        <v>4.0</v>
      </c>
      <c r="F39" s="113">
        <v>500.0</v>
      </c>
      <c r="H39" s="198">
        <v>876.13</v>
      </c>
      <c r="I39" s="60">
        <f t="shared" si="29"/>
        <v>1.75226</v>
      </c>
      <c r="J39" s="185">
        <f t="shared" si="30"/>
        <v>3519.75</v>
      </c>
      <c r="K39" s="186">
        <f t="shared" si="31"/>
        <v>7.0395</v>
      </c>
      <c r="L39" s="185">
        <f>(M38-M38*5%)*$F$39</f>
        <v>2707.5</v>
      </c>
      <c r="M39" s="186">
        <f t="shared" si="32"/>
        <v>5.415</v>
      </c>
      <c r="N39" s="187">
        <f>(O38-O38*5%)*$F$39</f>
        <v>1895.25</v>
      </c>
      <c r="O39" s="186">
        <f t="shared" si="33"/>
        <v>3.7905</v>
      </c>
      <c r="P39" s="187">
        <f>(Q38-Q38*5%)*$F$39</f>
        <v>1624.5</v>
      </c>
      <c r="Q39" s="186">
        <f t="shared" si="34"/>
        <v>3.249</v>
      </c>
      <c r="R39" s="187">
        <f>(S38-S38*5%)*$F$39</f>
        <v>1353.75</v>
      </c>
      <c r="S39" s="186">
        <f t="shared" si="35"/>
        <v>2.7075</v>
      </c>
      <c r="T39" s="187">
        <f>(U38-U38*5%)*$F$39</f>
        <v>1218.375</v>
      </c>
      <c r="U39" s="186">
        <f t="shared" si="36"/>
        <v>2.43675</v>
      </c>
      <c r="V39" s="187">
        <f>(W38-W38*5%)*$F$39</f>
        <v>1157.45625</v>
      </c>
      <c r="W39" s="186">
        <f t="shared" si="37"/>
        <v>2.3149125</v>
      </c>
      <c r="X39" s="187">
        <f>(Y38-Y38*5%)*$F$39</f>
        <v>1096.5375</v>
      </c>
      <c r="Y39" s="186">
        <f t="shared" si="38"/>
        <v>2.193075</v>
      </c>
      <c r="Z39" s="197"/>
      <c r="AA39" s="197"/>
    </row>
    <row r="40" ht="15.75" customHeight="1">
      <c r="A40" s="78"/>
      <c r="B40" s="79"/>
      <c r="C40" s="79"/>
      <c r="D40" s="80"/>
      <c r="E40" s="124">
        <v>2.0</v>
      </c>
      <c r="F40" s="34">
        <v>1500.0</v>
      </c>
      <c r="H40" s="199">
        <v>2594.95</v>
      </c>
      <c r="I40" s="116">
        <f t="shared" si="29"/>
        <v>1.729966667</v>
      </c>
      <c r="J40" s="187">
        <f t="shared" si="30"/>
        <v>10031.2875</v>
      </c>
      <c r="K40" s="186">
        <f t="shared" si="31"/>
        <v>6.687525</v>
      </c>
      <c r="L40" s="187">
        <f>(M39-M39*5%)*$F$40</f>
        <v>7716.375</v>
      </c>
      <c r="M40" s="186">
        <f t="shared" si="32"/>
        <v>5.14425</v>
      </c>
      <c r="N40" s="187">
        <f>(O39-O39*5%)*$F$40</f>
        <v>5401.4625</v>
      </c>
      <c r="O40" s="186">
        <f t="shared" si="33"/>
        <v>3.600975</v>
      </c>
      <c r="P40" s="187">
        <f>(Q39-Q39*5%)*$F$40</f>
        <v>4629.825</v>
      </c>
      <c r="Q40" s="186">
        <f t="shared" si="34"/>
        <v>3.08655</v>
      </c>
      <c r="R40" s="187">
        <f>(S39-S39*5%)*$F$40</f>
        <v>3858.1875</v>
      </c>
      <c r="S40" s="186">
        <f t="shared" si="35"/>
        <v>2.572125</v>
      </c>
      <c r="T40" s="187">
        <f>(U39-U39*5%)*$F$40</f>
        <v>3472.36875</v>
      </c>
      <c r="U40" s="186">
        <f t="shared" si="36"/>
        <v>2.3149125</v>
      </c>
      <c r="V40" s="187">
        <f>(W39-W39*5%)*$F$40</f>
        <v>3298.750313</v>
      </c>
      <c r="W40" s="186">
        <f t="shared" si="37"/>
        <v>2.199166875</v>
      </c>
      <c r="X40" s="187">
        <f>(Y39-Y39*5%)*$F$40</f>
        <v>3125.131875</v>
      </c>
      <c r="Y40" s="186">
        <f t="shared" si="38"/>
        <v>2.08342125</v>
      </c>
      <c r="Z40" s="197"/>
      <c r="AA40" s="197"/>
    </row>
    <row r="41">
      <c r="A41" s="40" t="s">
        <v>52</v>
      </c>
      <c r="B41" s="41" t="s">
        <v>59</v>
      </c>
      <c r="C41" s="42" t="s">
        <v>40</v>
      </c>
      <c r="D41" s="43" t="s">
        <v>60</v>
      </c>
      <c r="E41" s="71"/>
      <c r="F41" s="45">
        <v>30.0</v>
      </c>
      <c r="H41" s="194">
        <v>87.17</v>
      </c>
      <c r="I41" s="47">
        <f t="shared" si="29"/>
        <v>2.905666667</v>
      </c>
      <c r="J41" s="48">
        <f t="shared" si="30"/>
        <v>365.3</v>
      </c>
      <c r="K41" s="51">
        <f t="shared" si="31"/>
        <v>12.17666667</v>
      </c>
      <c r="L41" s="48">
        <v>281.0</v>
      </c>
      <c r="M41" s="51">
        <f t="shared" si="32"/>
        <v>9.366666667</v>
      </c>
      <c r="N41" s="53">
        <v>179.0</v>
      </c>
      <c r="O41" s="51">
        <f t="shared" si="33"/>
        <v>5.966666667</v>
      </c>
      <c r="P41" s="53">
        <v>153.0</v>
      </c>
      <c r="Q41" s="51">
        <f t="shared" si="34"/>
        <v>5.1</v>
      </c>
      <c r="R41" s="53">
        <v>128.0</v>
      </c>
      <c r="S41" s="51">
        <f t="shared" si="35"/>
        <v>4.266666667</v>
      </c>
      <c r="T41" s="53">
        <v>115.0</v>
      </c>
      <c r="U41" s="51">
        <f t="shared" si="36"/>
        <v>3.833333333</v>
      </c>
      <c r="V41" s="52">
        <f t="shared" ref="V41:V43" si="39">T41-T41*$V$2</f>
        <v>109.25</v>
      </c>
      <c r="W41" s="51">
        <f t="shared" si="37"/>
        <v>3.641666667</v>
      </c>
      <c r="X41" s="53">
        <v>104.0</v>
      </c>
      <c r="Y41" s="51">
        <f t="shared" si="38"/>
        <v>3.466666667</v>
      </c>
      <c r="Z41" s="202"/>
      <c r="AA41" s="202"/>
    </row>
    <row r="42">
      <c r="A42" s="55"/>
      <c r="D42" s="56"/>
      <c r="E42" s="123"/>
      <c r="F42" s="113">
        <v>100.0</v>
      </c>
      <c r="H42" s="198">
        <v>273.67</v>
      </c>
      <c r="I42" s="60">
        <f t="shared" si="29"/>
        <v>2.7367</v>
      </c>
      <c r="J42" s="61">
        <f t="shared" si="30"/>
        <v>1142.7</v>
      </c>
      <c r="K42" s="49">
        <f t="shared" si="31"/>
        <v>11.427</v>
      </c>
      <c r="L42" s="61">
        <v>879.0</v>
      </c>
      <c r="M42" s="49">
        <f t="shared" si="32"/>
        <v>8.79</v>
      </c>
      <c r="N42" s="62">
        <v>559.0</v>
      </c>
      <c r="O42" s="49">
        <f t="shared" si="33"/>
        <v>5.59</v>
      </c>
      <c r="P42" s="62">
        <v>480.0</v>
      </c>
      <c r="Q42" s="49">
        <f t="shared" si="34"/>
        <v>4.8</v>
      </c>
      <c r="R42" s="62">
        <v>400.0</v>
      </c>
      <c r="S42" s="49">
        <f t="shared" si="35"/>
        <v>4</v>
      </c>
      <c r="T42" s="62">
        <v>361.0</v>
      </c>
      <c r="U42" s="49">
        <f t="shared" si="36"/>
        <v>3.61</v>
      </c>
      <c r="V42" s="62">
        <f t="shared" si="39"/>
        <v>342.95</v>
      </c>
      <c r="W42" s="49">
        <f t="shared" si="37"/>
        <v>3.4295</v>
      </c>
      <c r="X42" s="62">
        <v>325.0</v>
      </c>
      <c r="Y42" s="49">
        <f t="shared" si="38"/>
        <v>3.25</v>
      </c>
      <c r="Z42" s="202"/>
      <c r="AA42" s="202"/>
    </row>
    <row r="43">
      <c r="A43" s="78"/>
      <c r="B43" s="79"/>
      <c r="C43" s="79"/>
      <c r="D43" s="80"/>
      <c r="E43" s="124"/>
      <c r="F43" s="34">
        <v>300.0</v>
      </c>
      <c r="H43" s="203">
        <v>799.4</v>
      </c>
      <c r="I43" s="116">
        <f t="shared" si="29"/>
        <v>2.664666667</v>
      </c>
      <c r="J43" s="126">
        <f t="shared" si="30"/>
        <v>3307.2</v>
      </c>
      <c r="K43" s="127">
        <f t="shared" si="31"/>
        <v>11.024</v>
      </c>
      <c r="L43" s="126">
        <v>2544.0</v>
      </c>
      <c r="M43" s="127">
        <f t="shared" si="32"/>
        <v>8.48</v>
      </c>
      <c r="N43" s="130">
        <v>1620.0</v>
      </c>
      <c r="O43" s="127">
        <f t="shared" si="33"/>
        <v>5.4</v>
      </c>
      <c r="P43" s="130">
        <v>1390.0</v>
      </c>
      <c r="Q43" s="127">
        <f t="shared" si="34"/>
        <v>4.633333333</v>
      </c>
      <c r="R43" s="130">
        <v>1159.0</v>
      </c>
      <c r="S43" s="127">
        <f t="shared" si="35"/>
        <v>3.863333333</v>
      </c>
      <c r="T43" s="130">
        <v>1044.0</v>
      </c>
      <c r="U43" s="127">
        <f t="shared" si="36"/>
        <v>3.48</v>
      </c>
      <c r="V43" s="130">
        <f t="shared" si="39"/>
        <v>991.8</v>
      </c>
      <c r="W43" s="127">
        <f t="shared" si="37"/>
        <v>3.306</v>
      </c>
      <c r="X43" s="130">
        <v>941.0</v>
      </c>
      <c r="Y43" s="127">
        <f t="shared" si="38"/>
        <v>3.136666667</v>
      </c>
      <c r="Z43" s="202"/>
      <c r="AA43" s="202"/>
    </row>
    <row r="44" ht="15.75" customHeight="1">
      <c r="A44" s="94"/>
      <c r="B44" s="94"/>
      <c r="C44" s="94"/>
      <c r="D44" s="81"/>
      <c r="E44" s="94"/>
      <c r="F44" s="94"/>
      <c r="H44" s="81"/>
      <c r="I44" s="81"/>
      <c r="X44" s="107"/>
      <c r="Y44" s="107"/>
      <c r="Z44" s="107"/>
      <c r="AA44" s="107"/>
    </row>
    <row r="45">
      <c r="A45" s="22" t="s">
        <v>61</v>
      </c>
      <c r="B45" s="23"/>
      <c r="C45" s="23"/>
      <c r="D45" s="24"/>
      <c r="E45" s="22" t="s">
        <v>12</v>
      </c>
      <c r="F45" s="24"/>
      <c r="H45" s="25" t="s">
        <v>47</v>
      </c>
      <c r="I45" s="25" t="s">
        <v>14</v>
      </c>
      <c r="J45" s="26" t="s">
        <v>15</v>
      </c>
      <c r="K45" s="27"/>
      <c r="L45" s="26" t="s">
        <v>16</v>
      </c>
      <c r="M45" s="27"/>
      <c r="N45" s="26" t="s">
        <v>17</v>
      </c>
      <c r="O45" s="27"/>
      <c r="P45" s="26" t="s">
        <v>18</v>
      </c>
      <c r="Q45" s="27"/>
      <c r="R45" s="26" t="s">
        <v>90</v>
      </c>
      <c r="S45" s="27"/>
      <c r="T45" s="26" t="s">
        <v>91</v>
      </c>
      <c r="U45" s="27"/>
      <c r="V45" s="28" t="s">
        <v>92</v>
      </c>
      <c r="W45" s="27"/>
      <c r="X45" s="26" t="s">
        <v>95</v>
      </c>
      <c r="Y45" s="27"/>
      <c r="Z45" s="174"/>
      <c r="AA45" s="174"/>
    </row>
    <row r="46" ht="15.75" customHeight="1">
      <c r="A46" s="30"/>
      <c r="B46" s="31"/>
      <c r="C46" s="31"/>
      <c r="D46" s="32"/>
      <c r="E46" s="33" t="s">
        <v>25</v>
      </c>
      <c r="F46" s="34" t="s">
        <v>26</v>
      </c>
      <c r="H46" s="35"/>
      <c r="I46" s="35"/>
      <c r="J46" s="36" t="s">
        <v>27</v>
      </c>
      <c r="K46" s="131" t="s">
        <v>28</v>
      </c>
      <c r="L46" s="36" t="s">
        <v>27</v>
      </c>
      <c r="M46" s="37" t="s">
        <v>28</v>
      </c>
      <c r="N46" s="36" t="s">
        <v>27</v>
      </c>
      <c r="O46" s="37" t="s">
        <v>28</v>
      </c>
      <c r="P46" s="36" t="s">
        <v>27</v>
      </c>
      <c r="Q46" s="37" t="s">
        <v>28</v>
      </c>
      <c r="R46" s="36" t="s">
        <v>27</v>
      </c>
      <c r="S46" s="37" t="s">
        <v>28</v>
      </c>
      <c r="T46" s="36" t="s">
        <v>27</v>
      </c>
      <c r="U46" s="37" t="s">
        <v>28</v>
      </c>
      <c r="V46" s="36" t="s">
        <v>27</v>
      </c>
      <c r="W46" s="37" t="s">
        <v>28</v>
      </c>
      <c r="X46" s="36" t="s">
        <v>27</v>
      </c>
      <c r="Y46" s="37" t="s">
        <v>28</v>
      </c>
      <c r="Z46" s="175"/>
      <c r="AA46" s="175"/>
    </row>
    <row r="47">
      <c r="A47" s="40" t="s">
        <v>62</v>
      </c>
      <c r="B47" s="132" t="s">
        <v>63</v>
      </c>
      <c r="C47" s="23"/>
      <c r="D47" s="133" t="s">
        <v>64</v>
      </c>
      <c r="E47" s="71">
        <v>50.0</v>
      </c>
      <c r="F47" s="45">
        <v>50.0</v>
      </c>
      <c r="H47" s="134">
        <v>92.33</v>
      </c>
      <c r="I47" s="135">
        <f t="shared" ref="I47:I65" si="40">H47/F47</f>
        <v>1.8466</v>
      </c>
      <c r="J47" s="136">
        <f t="shared" ref="J47:J54" si="41">L47+L47*$J$2</f>
        <v>390</v>
      </c>
      <c r="K47" s="137">
        <f t="shared" ref="K47:K65" si="42">J47/F47</f>
        <v>7.8</v>
      </c>
      <c r="L47" s="138">
        <v>300.0</v>
      </c>
      <c r="M47" s="91">
        <f>L47/$F$47</f>
        <v>6</v>
      </c>
      <c r="N47" s="204">
        <f>L47-L47*N2</f>
        <v>210</v>
      </c>
      <c r="O47" s="91">
        <f>N47/$F$47</f>
        <v>4.2</v>
      </c>
      <c r="P47" s="204">
        <f>L47-L47*P2</f>
        <v>180</v>
      </c>
      <c r="Q47" s="91">
        <f>P47/$F$47</f>
        <v>3.6</v>
      </c>
      <c r="R47" s="204">
        <f>L47-L47*R2</f>
        <v>150</v>
      </c>
      <c r="S47" s="91">
        <f>R47/$F$47</f>
        <v>3</v>
      </c>
      <c r="T47" s="204">
        <f>L47-L47*T2</f>
        <v>135</v>
      </c>
      <c r="U47" s="91">
        <f>T47/$F$47</f>
        <v>2.7</v>
      </c>
      <c r="V47" s="93">
        <f>T47-T47*$V$2</f>
        <v>128.25</v>
      </c>
      <c r="W47" s="91">
        <f t="shared" ref="W47:W64" si="43">V47/F47</f>
        <v>2.565</v>
      </c>
      <c r="X47" s="93">
        <f>T47-T47*X2</f>
        <v>121.5</v>
      </c>
      <c r="Y47" s="91">
        <f>X47/$F$47</f>
        <v>2.43</v>
      </c>
      <c r="Z47" s="177"/>
      <c r="AA47" s="177"/>
    </row>
    <row r="48">
      <c r="A48" s="40" t="s">
        <v>65</v>
      </c>
      <c r="B48" s="132"/>
      <c r="C48" s="23"/>
      <c r="D48" s="133" t="s">
        <v>66</v>
      </c>
      <c r="E48" s="71">
        <v>50.0</v>
      </c>
      <c r="F48" s="45">
        <v>50.0</v>
      </c>
      <c r="H48" s="134">
        <v>84.7</v>
      </c>
      <c r="I48" s="135">
        <f t="shared" si="40"/>
        <v>1.694</v>
      </c>
      <c r="J48" s="136">
        <f t="shared" si="41"/>
        <v>325</v>
      </c>
      <c r="K48" s="137">
        <f t="shared" si="42"/>
        <v>6.5</v>
      </c>
      <c r="L48" s="138">
        <v>250.0</v>
      </c>
      <c r="M48" s="91">
        <f>L48/$F$48</f>
        <v>5</v>
      </c>
      <c r="N48" s="204">
        <f>L48-L48*N2</f>
        <v>175</v>
      </c>
      <c r="O48" s="91">
        <f>N48/$F$48</f>
        <v>3.5</v>
      </c>
      <c r="P48" s="204">
        <f>L48-L48*P2</f>
        <v>150</v>
      </c>
      <c r="Q48" s="91">
        <f>P48/$F$48</f>
        <v>3</v>
      </c>
      <c r="R48" s="204">
        <f>L48-L48*R2</f>
        <v>125</v>
      </c>
      <c r="S48" s="91">
        <f>R48/$F$48</f>
        <v>2.5</v>
      </c>
      <c r="T48" s="204">
        <f>L48-L48*T2</f>
        <v>112.5</v>
      </c>
      <c r="U48" s="91">
        <f>T48/$F$48</f>
        <v>2.25</v>
      </c>
      <c r="V48" s="92">
        <f>T48-T48*V2</f>
        <v>106.875</v>
      </c>
      <c r="W48" s="91">
        <f t="shared" si="43"/>
        <v>2.1375</v>
      </c>
      <c r="X48" s="93">
        <f>T48-T48*X2</f>
        <v>101.25</v>
      </c>
      <c r="Y48" s="91">
        <f>X48/$F$48</f>
        <v>2.025</v>
      </c>
      <c r="Z48" s="177"/>
      <c r="AA48" s="177"/>
    </row>
    <row r="49">
      <c r="A49" s="139" t="s">
        <v>67</v>
      </c>
      <c r="B49" s="41"/>
      <c r="C49" s="23"/>
      <c r="D49" s="133" t="s">
        <v>68</v>
      </c>
      <c r="E49" s="71">
        <v>40.0</v>
      </c>
      <c r="F49" s="45">
        <v>40.0</v>
      </c>
      <c r="H49" s="134">
        <v>149.1</v>
      </c>
      <c r="I49" s="135">
        <f t="shared" si="40"/>
        <v>3.7275</v>
      </c>
      <c r="J49" s="136">
        <f t="shared" si="41"/>
        <v>832</v>
      </c>
      <c r="K49" s="137">
        <f t="shared" si="42"/>
        <v>20.8</v>
      </c>
      <c r="L49" s="205">
        <v>640.0</v>
      </c>
      <c r="M49" s="105">
        <f>L49/$F$49</f>
        <v>16</v>
      </c>
      <c r="N49" s="205">
        <v>344.0</v>
      </c>
      <c r="O49" s="105">
        <f>N49/$F$49</f>
        <v>8.6</v>
      </c>
      <c r="P49" s="205">
        <v>296.0</v>
      </c>
      <c r="Q49" s="105">
        <f>P49/$F$49</f>
        <v>7.4</v>
      </c>
      <c r="R49" s="205">
        <v>246.0</v>
      </c>
      <c r="S49" s="105">
        <f>R49/$F$49</f>
        <v>6.15</v>
      </c>
      <c r="T49" s="205">
        <v>222.0</v>
      </c>
      <c r="U49" s="105">
        <f>T49/$F$49</f>
        <v>5.55</v>
      </c>
      <c r="V49" s="93">
        <f t="shared" ref="V49:V53" si="44">T49-T49*$V$2</f>
        <v>210.9</v>
      </c>
      <c r="W49" s="105">
        <f t="shared" si="43"/>
        <v>5.2725</v>
      </c>
      <c r="X49" s="93">
        <v>199.8</v>
      </c>
      <c r="Y49" s="105">
        <f>X49/$F$49</f>
        <v>4.995</v>
      </c>
      <c r="Z49" s="202"/>
      <c r="AA49" s="202"/>
    </row>
    <row r="50">
      <c r="A50" s="82" t="s">
        <v>69</v>
      </c>
      <c r="B50" s="83" t="s">
        <v>70</v>
      </c>
      <c r="C50" s="2"/>
      <c r="D50" s="141" t="s">
        <v>71</v>
      </c>
      <c r="E50" s="142">
        <v>50.0</v>
      </c>
      <c r="F50" s="87">
        <v>1.0</v>
      </c>
      <c r="H50" s="143">
        <v>638.79</v>
      </c>
      <c r="I50" s="135">
        <f t="shared" si="40"/>
        <v>638.79</v>
      </c>
      <c r="J50" s="136">
        <f t="shared" si="41"/>
        <v>2174.9</v>
      </c>
      <c r="K50" s="137">
        <f t="shared" si="42"/>
        <v>2174.9</v>
      </c>
      <c r="L50" s="206">
        <v>1673.0</v>
      </c>
      <c r="M50" s="105">
        <f>L50/$F$50</f>
        <v>1673</v>
      </c>
      <c r="N50" s="206">
        <v>1159.1999999999998</v>
      </c>
      <c r="O50" s="105">
        <f>N50/$F$50</f>
        <v>1159.2</v>
      </c>
      <c r="P50" s="206">
        <v>1086.75</v>
      </c>
      <c r="Q50" s="105">
        <f>P50/$F$50</f>
        <v>1086.75</v>
      </c>
      <c r="R50" s="206">
        <v>1014.3</v>
      </c>
      <c r="S50" s="105">
        <f>R50/$F$50</f>
        <v>1014.3</v>
      </c>
      <c r="T50" s="206">
        <v>869.4</v>
      </c>
      <c r="U50" s="105">
        <f>T50/$F$50</f>
        <v>869.4</v>
      </c>
      <c r="V50" s="93">
        <f t="shared" si="44"/>
        <v>825.93</v>
      </c>
      <c r="W50" s="105">
        <f t="shared" si="43"/>
        <v>825.93</v>
      </c>
      <c r="X50" s="93">
        <v>782.46</v>
      </c>
      <c r="Y50" s="105">
        <f>X50/$F$50</f>
        <v>782.46</v>
      </c>
      <c r="Z50" s="202"/>
      <c r="AA50" s="202"/>
    </row>
    <row r="51">
      <c r="A51" s="82" t="s">
        <v>69</v>
      </c>
      <c r="B51" s="83" t="s">
        <v>72</v>
      </c>
      <c r="C51" s="2"/>
      <c r="D51" s="141" t="s">
        <v>71</v>
      </c>
      <c r="E51" s="144">
        <v>50.0</v>
      </c>
      <c r="F51" s="145">
        <v>1.0</v>
      </c>
      <c r="H51" s="146">
        <v>271.96</v>
      </c>
      <c r="I51" s="135">
        <f t="shared" si="40"/>
        <v>271.96</v>
      </c>
      <c r="J51" s="136">
        <f t="shared" si="41"/>
        <v>1930.5</v>
      </c>
      <c r="K51" s="137">
        <f t="shared" si="42"/>
        <v>1930.5</v>
      </c>
      <c r="L51" s="93">
        <v>1485.0</v>
      </c>
      <c r="M51" s="105">
        <f>L51/$F$51</f>
        <v>1485</v>
      </c>
      <c r="N51" s="204">
        <v>880.0</v>
      </c>
      <c r="O51" s="105">
        <f>N51/$F$51</f>
        <v>880</v>
      </c>
      <c r="P51" s="204">
        <v>750.0</v>
      </c>
      <c r="Q51" s="105">
        <f>P51/$F$51</f>
        <v>750</v>
      </c>
      <c r="R51" s="204">
        <v>630.0</v>
      </c>
      <c r="S51" s="105">
        <f>R51/$F$51</f>
        <v>630</v>
      </c>
      <c r="T51" s="204">
        <v>580.0</v>
      </c>
      <c r="U51" s="105">
        <f>T51/$F$51</f>
        <v>580</v>
      </c>
      <c r="V51" s="93">
        <f t="shared" si="44"/>
        <v>551</v>
      </c>
      <c r="W51" s="105">
        <f t="shared" si="43"/>
        <v>551</v>
      </c>
      <c r="X51" s="93">
        <v>540.0</v>
      </c>
      <c r="Y51" s="105">
        <f>X51/$F$51</f>
        <v>540</v>
      </c>
      <c r="Z51" s="202"/>
      <c r="AA51" s="202"/>
    </row>
    <row r="52">
      <c r="A52" s="40" t="s">
        <v>73</v>
      </c>
      <c r="B52" s="83" t="s">
        <v>72</v>
      </c>
      <c r="C52" s="2"/>
      <c r="D52" s="141" t="s">
        <v>74</v>
      </c>
      <c r="E52" s="71">
        <v>100.0</v>
      </c>
      <c r="F52" s="45">
        <v>50.0</v>
      </c>
      <c r="H52" s="134">
        <v>116.11</v>
      </c>
      <c r="I52" s="135">
        <f t="shared" si="40"/>
        <v>2.3222</v>
      </c>
      <c r="J52" s="136">
        <f t="shared" si="41"/>
        <v>365.3</v>
      </c>
      <c r="K52" s="137">
        <f t="shared" si="42"/>
        <v>7.306</v>
      </c>
      <c r="L52" s="204">
        <v>281.0</v>
      </c>
      <c r="M52" s="105">
        <f>L52/$F$52</f>
        <v>5.62</v>
      </c>
      <c r="N52" s="204">
        <v>193.0</v>
      </c>
      <c r="O52" s="105">
        <f>N52/$F$52</f>
        <v>3.86</v>
      </c>
      <c r="P52" s="204">
        <v>182.0</v>
      </c>
      <c r="Q52" s="105">
        <f>P52/$F$52</f>
        <v>3.64</v>
      </c>
      <c r="R52" s="204">
        <v>170.0</v>
      </c>
      <c r="S52" s="105">
        <f>R52/$F$52</f>
        <v>3.4</v>
      </c>
      <c r="T52" s="204">
        <v>147.0</v>
      </c>
      <c r="U52" s="105">
        <f>T52/$F$52</f>
        <v>2.94</v>
      </c>
      <c r="V52" s="93">
        <f t="shared" si="44"/>
        <v>139.65</v>
      </c>
      <c r="W52" s="105">
        <f t="shared" si="43"/>
        <v>2.793</v>
      </c>
      <c r="X52" s="93">
        <v>147.0</v>
      </c>
      <c r="Y52" s="105">
        <f>X52/$F$52</f>
        <v>2.94</v>
      </c>
      <c r="Z52" s="202"/>
      <c r="AA52" s="202"/>
    </row>
    <row r="53">
      <c r="A53" s="40" t="s">
        <v>73</v>
      </c>
      <c r="B53" s="83" t="s">
        <v>72</v>
      </c>
      <c r="C53" s="2"/>
      <c r="D53" s="141" t="s">
        <v>74</v>
      </c>
      <c r="E53" s="71">
        <v>50.0</v>
      </c>
      <c r="F53" s="45">
        <v>100.0</v>
      </c>
      <c r="H53" s="134">
        <v>222.53</v>
      </c>
      <c r="I53" s="135">
        <f t="shared" si="40"/>
        <v>2.2253</v>
      </c>
      <c r="J53" s="136">
        <f t="shared" si="41"/>
        <v>705.9</v>
      </c>
      <c r="K53" s="137">
        <f t="shared" si="42"/>
        <v>7.059</v>
      </c>
      <c r="L53" s="204">
        <v>543.0</v>
      </c>
      <c r="M53" s="105">
        <f>L53/$F$53</f>
        <v>5.43</v>
      </c>
      <c r="N53" s="204">
        <v>374.0</v>
      </c>
      <c r="O53" s="105">
        <f>N53/$F$53</f>
        <v>3.74</v>
      </c>
      <c r="P53" s="204">
        <v>353.0</v>
      </c>
      <c r="Q53" s="105">
        <f>P53/$F$53</f>
        <v>3.53</v>
      </c>
      <c r="R53" s="204">
        <v>330.0</v>
      </c>
      <c r="S53" s="105">
        <f>R53/$F$53</f>
        <v>3.3</v>
      </c>
      <c r="T53" s="204">
        <v>284.0</v>
      </c>
      <c r="U53" s="105">
        <f>T53/$F$53</f>
        <v>2.84</v>
      </c>
      <c r="V53" s="93">
        <f t="shared" si="44"/>
        <v>269.8</v>
      </c>
      <c r="W53" s="105">
        <f t="shared" si="43"/>
        <v>2.698</v>
      </c>
      <c r="X53" s="93">
        <v>284.0</v>
      </c>
      <c r="Y53" s="105">
        <f>X53/$F$53</f>
        <v>2.84</v>
      </c>
      <c r="Z53" s="202"/>
      <c r="AA53" s="202"/>
    </row>
    <row r="54">
      <c r="A54" s="40" t="s">
        <v>73</v>
      </c>
      <c r="B54" s="83" t="s">
        <v>96</v>
      </c>
      <c r="C54" s="2"/>
      <c r="D54" s="207"/>
      <c r="E54" s="71">
        <v>60.0</v>
      </c>
      <c r="F54" s="45">
        <v>100.0</v>
      </c>
      <c r="H54" s="134">
        <v>319.09</v>
      </c>
      <c r="I54" s="135">
        <f t="shared" si="40"/>
        <v>3.1909</v>
      </c>
      <c r="J54" s="136">
        <f t="shared" si="41"/>
        <v>382.2</v>
      </c>
      <c r="K54" s="137">
        <f t="shared" si="42"/>
        <v>3.822</v>
      </c>
      <c r="L54" s="204">
        <v>294.0</v>
      </c>
      <c r="M54" s="105">
        <f>L54/$F$54</f>
        <v>2.94</v>
      </c>
      <c r="N54" s="204">
        <v>203.0</v>
      </c>
      <c r="O54" s="105">
        <f>N54/$F$54</f>
        <v>2.03</v>
      </c>
      <c r="P54" s="204">
        <v>191.0</v>
      </c>
      <c r="Q54" s="105">
        <f>P54/$F$54</f>
        <v>1.91</v>
      </c>
      <c r="R54" s="204">
        <v>178.0</v>
      </c>
      <c r="S54" s="105">
        <f>R54/$F$54</f>
        <v>1.78</v>
      </c>
      <c r="T54" s="204">
        <v>178.0</v>
      </c>
      <c r="U54" s="105">
        <f>T54/$F$54</f>
        <v>1.78</v>
      </c>
      <c r="V54" s="92">
        <v>178.0</v>
      </c>
      <c r="W54" s="105">
        <f t="shared" si="43"/>
        <v>1.78</v>
      </c>
      <c r="X54" s="93">
        <v>178.0</v>
      </c>
      <c r="Y54" s="105">
        <f>X54/$F$54</f>
        <v>1.78</v>
      </c>
      <c r="Z54" s="202"/>
      <c r="AA54" s="202"/>
    </row>
    <row r="55" ht="15.75" customHeight="1">
      <c r="A55" s="40" t="s">
        <v>75</v>
      </c>
      <c r="B55" s="41" t="s">
        <v>76</v>
      </c>
      <c r="C55" s="23"/>
      <c r="D55" s="133" t="s">
        <v>72</v>
      </c>
      <c r="E55" s="147">
        <v>300.0</v>
      </c>
      <c r="F55" s="45">
        <v>100.0</v>
      </c>
      <c r="H55" s="148">
        <v>23.37</v>
      </c>
      <c r="I55" s="135">
        <f t="shared" si="40"/>
        <v>0.2337</v>
      </c>
      <c r="J55" s="208">
        <v>117.0</v>
      </c>
      <c r="K55" s="137">
        <f t="shared" si="42"/>
        <v>1.17</v>
      </c>
      <c r="L55" s="179">
        <v>50.0</v>
      </c>
      <c r="M55" s="72">
        <f>L55/$F$55</f>
        <v>0.5</v>
      </c>
      <c r="N55" s="179">
        <v>34.0</v>
      </c>
      <c r="O55" s="72">
        <f>N55/$F$55</f>
        <v>0.34</v>
      </c>
      <c r="P55" s="179">
        <v>32.0</v>
      </c>
      <c r="Q55" s="72">
        <f>P55/$F$55</f>
        <v>0.32</v>
      </c>
      <c r="R55" s="179">
        <v>30.0</v>
      </c>
      <c r="S55" s="72">
        <f>R55/$F$55</f>
        <v>0.3</v>
      </c>
      <c r="T55" s="179">
        <v>30.0</v>
      </c>
      <c r="U55" s="72">
        <f>T55/$F$55</f>
        <v>0.3</v>
      </c>
      <c r="V55" s="179">
        <v>30.0</v>
      </c>
      <c r="W55" s="72">
        <f t="shared" si="43"/>
        <v>0.3</v>
      </c>
      <c r="X55" s="179">
        <v>30.0</v>
      </c>
      <c r="Y55" s="72">
        <f>X55/$F$55</f>
        <v>0.3</v>
      </c>
      <c r="Z55" s="177"/>
      <c r="AA55" s="177"/>
    </row>
    <row r="56" ht="15.75" customHeight="1">
      <c r="A56" s="78"/>
      <c r="B56" s="79"/>
      <c r="C56" s="79"/>
      <c r="D56" s="80"/>
      <c r="E56" s="151">
        <v>200.0</v>
      </c>
      <c r="F56" s="34">
        <v>200.0</v>
      </c>
      <c r="H56" s="152">
        <v>38.68</v>
      </c>
      <c r="I56" s="153">
        <f t="shared" si="40"/>
        <v>0.1934</v>
      </c>
      <c r="J56" s="209">
        <v>174.0</v>
      </c>
      <c r="K56" s="157">
        <f t="shared" si="42"/>
        <v>0.87</v>
      </c>
      <c r="L56" s="210">
        <v>73.0</v>
      </c>
      <c r="M56" s="211">
        <f>L56/$F$56</f>
        <v>0.365</v>
      </c>
      <c r="N56" s="210">
        <v>50.0</v>
      </c>
      <c r="O56" s="211">
        <f>N56/$F$56</f>
        <v>0.25</v>
      </c>
      <c r="P56" s="210">
        <v>48.0</v>
      </c>
      <c r="Q56" s="211">
        <f>P56/$F$56</f>
        <v>0.24</v>
      </c>
      <c r="R56" s="210">
        <v>44.0</v>
      </c>
      <c r="S56" s="211">
        <f>R56/$F$56</f>
        <v>0.22</v>
      </c>
      <c r="T56" s="210">
        <v>44.0</v>
      </c>
      <c r="U56" s="211">
        <f>T56/$F$56</f>
        <v>0.22</v>
      </c>
      <c r="V56" s="210">
        <v>44.0</v>
      </c>
      <c r="W56" s="211">
        <f t="shared" si="43"/>
        <v>0.22</v>
      </c>
      <c r="X56" s="210">
        <v>44.0</v>
      </c>
      <c r="Y56" s="211">
        <f>X56/$F$56</f>
        <v>0.22</v>
      </c>
      <c r="Z56" s="177"/>
      <c r="AA56" s="177"/>
    </row>
    <row r="57" ht="15.75" customHeight="1">
      <c r="A57" s="40" t="s">
        <v>75</v>
      </c>
      <c r="B57" s="41" t="s">
        <v>77</v>
      </c>
      <c r="C57" s="23"/>
      <c r="D57" s="133" t="s">
        <v>72</v>
      </c>
      <c r="E57" s="147">
        <v>100.0</v>
      </c>
      <c r="F57" s="45">
        <v>100.0</v>
      </c>
      <c r="H57" s="148">
        <v>49.55</v>
      </c>
      <c r="I57" s="135">
        <f t="shared" si="40"/>
        <v>0.4955</v>
      </c>
      <c r="J57" s="208">
        <v>149.0</v>
      </c>
      <c r="K57" s="137">
        <f t="shared" si="42"/>
        <v>1.49</v>
      </c>
      <c r="L57" s="181">
        <v>88.0</v>
      </c>
      <c r="M57" s="72">
        <f>L57/$F$57</f>
        <v>0.88</v>
      </c>
      <c r="N57" s="181">
        <v>61.0</v>
      </c>
      <c r="O57" s="72">
        <f>N57/$F$57</f>
        <v>0.61</v>
      </c>
      <c r="P57" s="181">
        <v>58.0</v>
      </c>
      <c r="Q57" s="72">
        <f>P57/$F$57</f>
        <v>0.58</v>
      </c>
      <c r="R57" s="181">
        <v>53.0</v>
      </c>
      <c r="S57" s="72">
        <f>R57/$F$57</f>
        <v>0.53</v>
      </c>
      <c r="T57" s="181">
        <v>53.0</v>
      </c>
      <c r="U57" s="72">
        <f>T57/$F$57</f>
        <v>0.53</v>
      </c>
      <c r="V57" s="181">
        <v>53.0</v>
      </c>
      <c r="W57" s="72">
        <f t="shared" si="43"/>
        <v>0.53</v>
      </c>
      <c r="X57" s="181">
        <v>53.0</v>
      </c>
      <c r="Y57" s="72">
        <f>X57/$F$57</f>
        <v>0.53</v>
      </c>
      <c r="Z57" s="177"/>
      <c r="AA57" s="177"/>
    </row>
    <row r="58" ht="15.75" customHeight="1">
      <c r="A58" s="78"/>
      <c r="B58" s="79"/>
      <c r="C58" s="79"/>
      <c r="D58" s="80"/>
      <c r="E58" s="151">
        <v>80.0</v>
      </c>
      <c r="F58" s="34">
        <v>200.0</v>
      </c>
      <c r="H58" s="152">
        <v>91.14</v>
      </c>
      <c r="I58" s="153">
        <f t="shared" si="40"/>
        <v>0.4557</v>
      </c>
      <c r="J58" s="209">
        <v>261.0</v>
      </c>
      <c r="K58" s="157">
        <f t="shared" si="42"/>
        <v>1.305</v>
      </c>
      <c r="L58" s="181">
        <v>154.0</v>
      </c>
      <c r="M58" s="211">
        <f>L58/$F$58</f>
        <v>0.77</v>
      </c>
      <c r="N58" s="181">
        <v>106.0</v>
      </c>
      <c r="O58" s="211">
        <f>N58/$F$58</f>
        <v>0.53</v>
      </c>
      <c r="P58" s="181">
        <v>100.0</v>
      </c>
      <c r="Q58" s="211">
        <f>P58/$F$58</f>
        <v>0.5</v>
      </c>
      <c r="R58" s="181">
        <v>94.0</v>
      </c>
      <c r="S58" s="211">
        <f>R58/$F$58</f>
        <v>0.47</v>
      </c>
      <c r="T58" s="181">
        <v>94.0</v>
      </c>
      <c r="U58" s="211">
        <f>T58/$F$58</f>
        <v>0.47</v>
      </c>
      <c r="V58" s="181">
        <v>94.0</v>
      </c>
      <c r="W58" s="211">
        <f t="shared" si="43"/>
        <v>0.47</v>
      </c>
      <c r="X58" s="181">
        <v>94.0</v>
      </c>
      <c r="Y58" s="211">
        <f>X58/$F$58</f>
        <v>0.47</v>
      </c>
      <c r="Z58" s="177"/>
      <c r="AA58" s="177"/>
    </row>
    <row r="59" ht="15.75" customHeight="1">
      <c r="A59" s="40" t="s">
        <v>78</v>
      </c>
      <c r="B59" s="41" t="s">
        <v>79</v>
      </c>
      <c r="C59" s="23"/>
      <c r="D59" s="133" t="s">
        <v>72</v>
      </c>
      <c r="E59" s="147">
        <v>300.0</v>
      </c>
      <c r="F59" s="45">
        <v>100.0</v>
      </c>
      <c r="H59" s="148">
        <v>16.42</v>
      </c>
      <c r="I59" s="135">
        <f t="shared" si="40"/>
        <v>0.1642</v>
      </c>
      <c r="J59" s="208">
        <v>117.0</v>
      </c>
      <c r="K59" s="137">
        <f t="shared" si="42"/>
        <v>1.17</v>
      </c>
      <c r="L59" s="179">
        <v>36.0</v>
      </c>
      <c r="M59" s="72">
        <f>L59/$F$59</f>
        <v>0.36</v>
      </c>
      <c r="N59" s="179">
        <v>25.0</v>
      </c>
      <c r="O59" s="72">
        <f>N59/$F$59</f>
        <v>0.25</v>
      </c>
      <c r="P59" s="179">
        <v>24.0</v>
      </c>
      <c r="Q59" s="72">
        <f>P59/$F$59</f>
        <v>0.24</v>
      </c>
      <c r="R59" s="179">
        <v>23.0</v>
      </c>
      <c r="S59" s="72">
        <f>R59/$F$59</f>
        <v>0.23</v>
      </c>
      <c r="T59" s="179">
        <v>23.0</v>
      </c>
      <c r="U59" s="72">
        <f>T59/$F$59</f>
        <v>0.23</v>
      </c>
      <c r="V59" s="179">
        <v>23.0</v>
      </c>
      <c r="W59" s="72">
        <f t="shared" si="43"/>
        <v>0.23</v>
      </c>
      <c r="X59" s="179">
        <v>23.0</v>
      </c>
      <c r="Y59" s="72">
        <f>X59/$F$59</f>
        <v>0.23</v>
      </c>
      <c r="Z59" s="177"/>
      <c r="AA59" s="177"/>
    </row>
    <row r="60" ht="15.75" customHeight="1">
      <c r="A60" s="78"/>
      <c r="B60" s="79"/>
      <c r="C60" s="79"/>
      <c r="D60" s="80"/>
      <c r="E60" s="151">
        <v>200.0</v>
      </c>
      <c r="F60" s="34">
        <v>200.0</v>
      </c>
      <c r="H60" s="152">
        <v>24.75</v>
      </c>
      <c r="I60" s="153">
        <f t="shared" si="40"/>
        <v>0.12375</v>
      </c>
      <c r="J60" s="209">
        <v>169.0</v>
      </c>
      <c r="K60" s="157">
        <f t="shared" si="42"/>
        <v>0.845</v>
      </c>
      <c r="L60" s="210">
        <v>51.0</v>
      </c>
      <c r="M60" s="211">
        <f>L60/$F$60</f>
        <v>0.255</v>
      </c>
      <c r="N60" s="210">
        <v>36.0</v>
      </c>
      <c r="O60" s="211">
        <f>N60/$F$60</f>
        <v>0.18</v>
      </c>
      <c r="P60" s="210">
        <v>34.0</v>
      </c>
      <c r="Q60" s="211">
        <f>P60/$F$60</f>
        <v>0.17</v>
      </c>
      <c r="R60" s="210">
        <v>32.0</v>
      </c>
      <c r="S60" s="211">
        <f>R60/$F$60</f>
        <v>0.16</v>
      </c>
      <c r="T60" s="210">
        <v>32.0</v>
      </c>
      <c r="U60" s="211">
        <f>T60/$F$60</f>
        <v>0.16</v>
      </c>
      <c r="V60" s="210">
        <v>32.0</v>
      </c>
      <c r="W60" s="211">
        <f t="shared" si="43"/>
        <v>0.16</v>
      </c>
      <c r="X60" s="210">
        <v>32.0</v>
      </c>
      <c r="Y60" s="211">
        <f>X60/$F$60</f>
        <v>0.16</v>
      </c>
      <c r="Z60" s="177"/>
      <c r="AA60" s="177"/>
    </row>
    <row r="61" ht="15.75" customHeight="1">
      <c r="A61" s="40" t="s">
        <v>78</v>
      </c>
      <c r="B61" s="41" t="s">
        <v>80</v>
      </c>
      <c r="C61" s="23"/>
      <c r="D61" s="133" t="s">
        <v>72</v>
      </c>
      <c r="E61" s="147">
        <v>300.0</v>
      </c>
      <c r="F61" s="45">
        <v>100.0</v>
      </c>
      <c r="H61" s="148">
        <v>17.62</v>
      </c>
      <c r="I61" s="135">
        <f t="shared" si="40"/>
        <v>0.1762</v>
      </c>
      <c r="J61" s="208">
        <v>130.0</v>
      </c>
      <c r="K61" s="137">
        <f t="shared" si="42"/>
        <v>1.3</v>
      </c>
      <c r="L61" s="181">
        <v>40.0</v>
      </c>
      <c r="M61" s="72">
        <f>L61/$F$61</f>
        <v>0.4</v>
      </c>
      <c r="N61" s="181">
        <v>27.0</v>
      </c>
      <c r="O61" s="72">
        <f>N61/$F$61</f>
        <v>0.27</v>
      </c>
      <c r="P61" s="181">
        <v>26.0</v>
      </c>
      <c r="Q61" s="72">
        <f>P61/$F$61</f>
        <v>0.26</v>
      </c>
      <c r="R61" s="181">
        <v>24.0</v>
      </c>
      <c r="S61" s="72">
        <f>R61/$F$61</f>
        <v>0.24</v>
      </c>
      <c r="T61" s="181">
        <v>24.0</v>
      </c>
      <c r="U61" s="72">
        <f>T61/$F$61</f>
        <v>0.24</v>
      </c>
      <c r="V61" s="181">
        <v>24.0</v>
      </c>
      <c r="W61" s="72">
        <f t="shared" si="43"/>
        <v>0.24</v>
      </c>
      <c r="X61" s="181">
        <v>24.0</v>
      </c>
      <c r="Y61" s="72">
        <f>X61/$F$61</f>
        <v>0.24</v>
      </c>
      <c r="Z61" s="177"/>
      <c r="AA61" s="177"/>
    </row>
    <row r="62" ht="15.75" customHeight="1">
      <c r="A62" s="78"/>
      <c r="B62" s="79"/>
      <c r="C62" s="79"/>
      <c r="D62" s="80"/>
      <c r="E62" s="151">
        <v>200.0</v>
      </c>
      <c r="F62" s="34">
        <v>200.0</v>
      </c>
      <c r="H62" s="152">
        <v>27.15</v>
      </c>
      <c r="I62" s="153">
        <f t="shared" si="40"/>
        <v>0.13575</v>
      </c>
      <c r="J62" s="209">
        <v>189.0</v>
      </c>
      <c r="K62" s="157">
        <f t="shared" si="42"/>
        <v>0.945</v>
      </c>
      <c r="L62" s="181">
        <v>57.0</v>
      </c>
      <c r="M62" s="211">
        <f>L62/$F$62</f>
        <v>0.285</v>
      </c>
      <c r="N62" s="181">
        <v>40.0</v>
      </c>
      <c r="O62" s="211">
        <f>N62/$F$62</f>
        <v>0.2</v>
      </c>
      <c r="P62" s="181">
        <v>38.0</v>
      </c>
      <c r="Q62" s="211">
        <f>P62/$F$62</f>
        <v>0.19</v>
      </c>
      <c r="R62" s="181">
        <v>36.0</v>
      </c>
      <c r="S62" s="211">
        <f>R62/$F$62</f>
        <v>0.18</v>
      </c>
      <c r="T62" s="181">
        <v>36.0</v>
      </c>
      <c r="U62" s="211">
        <f>T62/$F$62</f>
        <v>0.18</v>
      </c>
      <c r="V62" s="181">
        <v>36.0</v>
      </c>
      <c r="W62" s="211">
        <f t="shared" si="43"/>
        <v>0.18</v>
      </c>
      <c r="X62" s="181">
        <v>36.0</v>
      </c>
      <c r="Y62" s="211">
        <f>X62/$F$62</f>
        <v>0.18</v>
      </c>
      <c r="Z62" s="177"/>
      <c r="AA62" s="177"/>
    </row>
    <row r="63" ht="15.75" customHeight="1">
      <c r="A63" s="40" t="s">
        <v>78</v>
      </c>
      <c r="B63" s="41" t="s">
        <v>81</v>
      </c>
      <c r="C63" s="23"/>
      <c r="D63" s="133" t="s">
        <v>72</v>
      </c>
      <c r="E63" s="147">
        <v>300.0</v>
      </c>
      <c r="F63" s="45">
        <v>100.0</v>
      </c>
      <c r="H63" s="148">
        <v>21.22</v>
      </c>
      <c r="I63" s="135">
        <f t="shared" si="40"/>
        <v>0.2122</v>
      </c>
      <c r="J63" s="208">
        <v>130.0</v>
      </c>
      <c r="K63" s="137">
        <f t="shared" si="42"/>
        <v>1.3</v>
      </c>
      <c r="L63" s="179">
        <v>40.0</v>
      </c>
      <c r="M63" s="72">
        <f>L63/$F$63</f>
        <v>0.4</v>
      </c>
      <c r="N63" s="179">
        <v>27.0</v>
      </c>
      <c r="O63" s="72">
        <f>N63/$F$63</f>
        <v>0.27</v>
      </c>
      <c r="P63" s="179">
        <v>26.0</v>
      </c>
      <c r="Q63" s="72">
        <f>P63/$F$63</f>
        <v>0.26</v>
      </c>
      <c r="R63" s="179">
        <v>24.0</v>
      </c>
      <c r="S63" s="72">
        <f>R63/$F$63</f>
        <v>0.24</v>
      </c>
      <c r="T63" s="179">
        <v>24.0</v>
      </c>
      <c r="U63" s="72">
        <f>T63/$F$63</f>
        <v>0.24</v>
      </c>
      <c r="V63" s="179">
        <v>24.0</v>
      </c>
      <c r="W63" s="72">
        <f t="shared" si="43"/>
        <v>0.24</v>
      </c>
      <c r="X63" s="179">
        <v>24.0</v>
      </c>
      <c r="Y63" s="72">
        <f>X63/$F$63</f>
        <v>0.24</v>
      </c>
      <c r="Z63" s="177"/>
      <c r="AA63" s="177"/>
    </row>
    <row r="64" ht="15.75" customHeight="1">
      <c r="A64" s="78"/>
      <c r="B64" s="79"/>
      <c r="C64" s="79"/>
      <c r="D64" s="80"/>
      <c r="E64" s="151">
        <v>200.0</v>
      </c>
      <c r="F64" s="34">
        <v>200.0</v>
      </c>
      <c r="H64" s="156">
        <v>34.35</v>
      </c>
      <c r="I64" s="157">
        <f t="shared" si="40"/>
        <v>0.17175</v>
      </c>
      <c r="J64" s="212">
        <v>215.0</v>
      </c>
      <c r="K64" s="157">
        <f t="shared" si="42"/>
        <v>1.075</v>
      </c>
      <c r="L64" s="210">
        <v>66.0</v>
      </c>
      <c r="M64" s="211">
        <f>L64/$F$64</f>
        <v>0.33</v>
      </c>
      <c r="N64" s="210">
        <v>42.0</v>
      </c>
      <c r="O64" s="211">
        <f>N64/$F$64</f>
        <v>0.21</v>
      </c>
      <c r="P64" s="210">
        <v>40.0</v>
      </c>
      <c r="Q64" s="211">
        <f>P64/$F$64</f>
        <v>0.2</v>
      </c>
      <c r="R64" s="210">
        <v>38.0</v>
      </c>
      <c r="S64" s="211">
        <f>R64/$F$64</f>
        <v>0.19</v>
      </c>
      <c r="T64" s="210">
        <v>38.0</v>
      </c>
      <c r="U64" s="211">
        <f>T64/$F$64</f>
        <v>0.19</v>
      </c>
      <c r="V64" s="210">
        <v>38.0</v>
      </c>
      <c r="W64" s="211">
        <f t="shared" si="43"/>
        <v>0.19</v>
      </c>
      <c r="X64" s="210">
        <v>38.0</v>
      </c>
      <c r="Y64" s="211">
        <f>X64/$F$64</f>
        <v>0.19</v>
      </c>
      <c r="Z64" s="177"/>
      <c r="AA64" s="177"/>
    </row>
    <row r="65" ht="38.25" customHeight="1">
      <c r="A65" s="158" t="s">
        <v>82</v>
      </c>
      <c r="B65" s="83"/>
      <c r="C65" s="2"/>
      <c r="D65" s="159" t="s">
        <v>68</v>
      </c>
      <c r="E65" s="160">
        <v>100.0</v>
      </c>
      <c r="F65" s="161">
        <v>1.0</v>
      </c>
      <c r="H65" s="143">
        <v>145.17</v>
      </c>
      <c r="I65" s="162">
        <f t="shared" si="40"/>
        <v>145.17</v>
      </c>
      <c r="J65" s="213">
        <f>L65+L65*$J$2</f>
        <v>1103.7</v>
      </c>
      <c r="K65" s="214">
        <f t="shared" si="42"/>
        <v>1103.7</v>
      </c>
      <c r="L65" s="215">
        <v>849.0</v>
      </c>
      <c r="M65" s="192"/>
      <c r="N65" s="215">
        <v>790.0</v>
      </c>
      <c r="O65" s="192"/>
      <c r="P65" s="215">
        <v>749.0</v>
      </c>
      <c r="Q65" s="192"/>
      <c r="R65" s="215">
        <v>690.0</v>
      </c>
      <c r="S65" s="192"/>
      <c r="T65" s="215">
        <v>665.0</v>
      </c>
      <c r="U65" s="192"/>
      <c r="V65" s="216">
        <f>T65-T65*$V$2</f>
        <v>631.75</v>
      </c>
      <c r="W65" s="192"/>
      <c r="X65" s="193">
        <v>599.0</v>
      </c>
      <c r="Y65" s="192"/>
      <c r="Z65" s="177"/>
      <c r="AA65" s="177"/>
    </row>
    <row r="66" ht="38.25" customHeight="1">
      <c r="A66" s="158" t="s">
        <v>83</v>
      </c>
      <c r="B66" s="83"/>
      <c r="C66" s="2"/>
      <c r="D66" s="159" t="s">
        <v>68</v>
      </c>
      <c r="E66" s="160" t="s">
        <v>84</v>
      </c>
      <c r="F66" s="161"/>
      <c r="H66" s="143">
        <v>565.83</v>
      </c>
      <c r="I66" s="162">
        <f>H66</f>
        <v>565.83</v>
      </c>
      <c r="J66" s="217">
        <v>2990.0</v>
      </c>
      <c r="K66" s="214"/>
      <c r="L66" s="215">
        <v>2300.0</v>
      </c>
      <c r="M66" s="192"/>
      <c r="N66" s="215">
        <v>1610.0</v>
      </c>
      <c r="O66" s="192"/>
      <c r="P66" s="215">
        <v>1380.0</v>
      </c>
      <c r="Q66" s="192"/>
      <c r="R66" s="215">
        <v>1150.0</v>
      </c>
      <c r="S66" s="192"/>
      <c r="T66" s="215">
        <v>1035.0</v>
      </c>
      <c r="U66" s="192"/>
      <c r="V66" s="193">
        <v>984.0</v>
      </c>
      <c r="W66" s="192"/>
      <c r="X66" s="193">
        <v>935.0</v>
      </c>
      <c r="Y66" s="192"/>
      <c r="Z66" s="177"/>
      <c r="AA66" s="177"/>
    </row>
    <row r="67" ht="15.75" customHeight="1">
      <c r="A67" s="94"/>
      <c r="B67" s="94"/>
      <c r="C67" s="94"/>
      <c r="D67" s="81"/>
      <c r="E67" s="94"/>
      <c r="F67" s="94"/>
      <c r="H67" s="81"/>
      <c r="I67" s="81"/>
    </row>
    <row r="68" ht="15.75" customHeight="1">
      <c r="A68" s="94"/>
      <c r="B68" s="94"/>
      <c r="C68" s="94"/>
      <c r="D68" s="81"/>
      <c r="E68" s="94"/>
      <c r="F68" s="94"/>
      <c r="H68" s="81"/>
      <c r="I68" s="81"/>
    </row>
    <row r="69" ht="15.75" customHeight="1">
      <c r="A69" s="94"/>
      <c r="B69" s="94"/>
      <c r="C69" s="94"/>
      <c r="D69" s="81"/>
      <c r="E69" s="94"/>
      <c r="F69" s="94"/>
      <c r="H69" s="81"/>
      <c r="I69" s="81"/>
    </row>
    <row r="70" ht="15.75" customHeight="1">
      <c r="A70" s="94"/>
      <c r="B70" s="94"/>
      <c r="C70" s="94"/>
      <c r="D70" s="81"/>
      <c r="E70" s="94"/>
      <c r="F70" s="94"/>
      <c r="H70" s="81"/>
      <c r="I70" s="81"/>
    </row>
    <row r="71" ht="15.75" customHeight="1">
      <c r="A71" s="94"/>
      <c r="B71" s="94"/>
      <c r="C71" s="94"/>
      <c r="D71" s="81"/>
      <c r="E71" s="94"/>
      <c r="F71" s="94"/>
      <c r="H71" s="81"/>
      <c r="I71" s="81"/>
    </row>
    <row r="72" ht="15.75" customHeight="1">
      <c r="A72" s="94"/>
      <c r="B72" s="94"/>
      <c r="C72" s="94"/>
      <c r="D72" s="81"/>
      <c r="E72" s="94"/>
      <c r="F72" s="94"/>
      <c r="H72" s="81"/>
      <c r="I72" s="81"/>
    </row>
    <row r="73" ht="15.75" customHeight="1">
      <c r="A73" s="94"/>
      <c r="B73" s="94"/>
      <c r="C73" s="94"/>
      <c r="D73" s="81"/>
      <c r="E73" s="94"/>
      <c r="F73" s="94"/>
      <c r="H73" s="81"/>
      <c r="I73" s="81"/>
    </row>
    <row r="74" ht="15.75" customHeight="1">
      <c r="A74" s="94"/>
      <c r="B74" s="94"/>
      <c r="C74" s="94"/>
      <c r="D74" s="81"/>
      <c r="E74" s="94"/>
      <c r="F74" s="94"/>
      <c r="H74" s="81"/>
      <c r="I74" s="81"/>
    </row>
    <row r="75" ht="15.75" customHeight="1">
      <c r="A75" s="94"/>
      <c r="B75" s="94"/>
      <c r="C75" s="94"/>
      <c r="D75" s="81"/>
      <c r="E75" s="94"/>
      <c r="F75" s="94"/>
      <c r="H75" s="81"/>
      <c r="I75" s="81"/>
    </row>
    <row r="76" ht="15.75" customHeight="1">
      <c r="A76" s="94"/>
      <c r="B76" s="94"/>
      <c r="C76" s="94"/>
      <c r="D76" s="81"/>
      <c r="E76" s="94"/>
      <c r="F76" s="94"/>
      <c r="H76" s="81"/>
      <c r="I76" s="81"/>
    </row>
    <row r="77" ht="15.75" customHeight="1">
      <c r="A77" s="94"/>
      <c r="B77" s="94"/>
      <c r="C77" s="94"/>
      <c r="D77" s="81"/>
      <c r="E77" s="94"/>
      <c r="F77" s="94"/>
      <c r="H77" s="81"/>
      <c r="I77" s="81"/>
    </row>
    <row r="78" ht="15.75" customHeight="1">
      <c r="A78" s="94"/>
      <c r="B78" s="94"/>
      <c r="C78" s="94"/>
      <c r="D78" s="81"/>
      <c r="E78" s="94"/>
      <c r="F78" s="94"/>
      <c r="H78" s="81"/>
      <c r="I78" s="81"/>
    </row>
    <row r="79" ht="15.75" customHeight="1">
      <c r="A79" s="94"/>
      <c r="B79" s="94"/>
      <c r="C79" s="94"/>
      <c r="D79" s="81"/>
      <c r="E79" s="94"/>
      <c r="F79" s="94"/>
      <c r="H79" s="81"/>
      <c r="I79" s="81"/>
    </row>
    <row r="80" ht="15.75" customHeight="1">
      <c r="A80" s="94"/>
      <c r="B80" s="94"/>
      <c r="C80" s="94"/>
      <c r="D80" s="81"/>
      <c r="E80" s="94"/>
      <c r="F80" s="94"/>
      <c r="H80" s="81"/>
      <c r="I80" s="81"/>
    </row>
    <row r="81" ht="15.75" customHeight="1">
      <c r="A81" s="94"/>
      <c r="B81" s="94"/>
      <c r="C81" s="94"/>
      <c r="D81" s="81"/>
      <c r="E81" s="94"/>
      <c r="F81" s="94"/>
      <c r="H81" s="81"/>
      <c r="I81" s="81"/>
    </row>
    <row r="82" ht="15.75" customHeight="1">
      <c r="A82" s="94"/>
      <c r="B82" s="94"/>
      <c r="C82" s="94"/>
      <c r="D82" s="81"/>
      <c r="E82" s="94"/>
      <c r="F82" s="94"/>
      <c r="H82" s="81"/>
      <c r="I82" s="81"/>
    </row>
    <row r="83" ht="15.75" customHeight="1">
      <c r="A83" s="94"/>
      <c r="B83" s="94"/>
      <c r="C83" s="94"/>
      <c r="D83" s="81"/>
      <c r="E83" s="94"/>
      <c r="F83" s="94"/>
      <c r="H83" s="81"/>
      <c r="I83" s="81"/>
    </row>
    <row r="84" ht="15.75" customHeight="1">
      <c r="A84" s="94"/>
      <c r="B84" s="94"/>
      <c r="C84" s="94"/>
      <c r="D84" s="81"/>
      <c r="E84" s="94"/>
      <c r="F84" s="94"/>
      <c r="H84" s="81"/>
      <c r="I84" s="81"/>
    </row>
    <row r="85" ht="15.75" customHeight="1">
      <c r="A85" s="94"/>
      <c r="B85" s="94"/>
      <c r="C85" s="94"/>
      <c r="D85" s="81"/>
      <c r="E85" s="94"/>
      <c r="F85" s="94"/>
      <c r="H85" s="81"/>
      <c r="I85" s="81"/>
    </row>
    <row r="86" ht="15.75" customHeight="1">
      <c r="A86" s="94"/>
      <c r="B86" s="94"/>
      <c r="C86" s="94"/>
      <c r="D86" s="81"/>
      <c r="E86" s="94"/>
      <c r="F86" s="94"/>
      <c r="H86" s="81"/>
      <c r="I86" s="81"/>
    </row>
    <row r="87" ht="15.75" customHeight="1">
      <c r="A87" s="94"/>
      <c r="B87" s="94"/>
      <c r="C87" s="94"/>
      <c r="D87" s="81"/>
      <c r="E87" s="94"/>
      <c r="F87" s="94"/>
      <c r="H87" s="81"/>
      <c r="I87" s="81"/>
    </row>
    <row r="88" ht="15.75" customHeight="1">
      <c r="A88" s="94"/>
      <c r="B88" s="94"/>
      <c r="C88" s="94"/>
      <c r="D88" s="81"/>
      <c r="E88" s="94"/>
      <c r="F88" s="94"/>
      <c r="H88" s="81"/>
      <c r="I88" s="81"/>
    </row>
    <row r="89" ht="15.75" customHeight="1">
      <c r="A89" s="94"/>
      <c r="B89" s="94"/>
      <c r="C89" s="94"/>
      <c r="D89" s="81"/>
      <c r="E89" s="94"/>
      <c r="F89" s="94"/>
      <c r="H89" s="81"/>
      <c r="I89" s="81"/>
    </row>
    <row r="90" ht="15.75" customHeight="1">
      <c r="A90" s="94"/>
      <c r="B90" s="94"/>
      <c r="C90" s="94"/>
      <c r="D90" s="81"/>
      <c r="E90" s="94"/>
      <c r="F90" s="94"/>
      <c r="H90" s="81"/>
      <c r="I90" s="81"/>
    </row>
    <row r="91" ht="15.75" customHeight="1">
      <c r="A91" s="94"/>
      <c r="B91" s="94"/>
      <c r="C91" s="94"/>
      <c r="D91" s="81"/>
      <c r="E91" s="94"/>
      <c r="F91" s="94"/>
      <c r="H91" s="81"/>
      <c r="I91" s="81"/>
    </row>
    <row r="92" ht="15.75" customHeight="1">
      <c r="A92" s="94"/>
      <c r="B92" s="94"/>
      <c r="C92" s="94"/>
      <c r="D92" s="81"/>
      <c r="E92" s="94"/>
      <c r="F92" s="94"/>
      <c r="H92" s="81"/>
      <c r="I92" s="81"/>
    </row>
    <row r="93" ht="15.75" customHeight="1">
      <c r="A93" s="94"/>
      <c r="B93" s="94"/>
      <c r="C93" s="94"/>
      <c r="D93" s="81"/>
      <c r="E93" s="94"/>
      <c r="F93" s="94"/>
      <c r="H93" s="81"/>
      <c r="I93" s="81"/>
    </row>
    <row r="94" ht="15.75" customHeight="1">
      <c r="A94" s="94"/>
      <c r="B94" s="94"/>
      <c r="C94" s="94"/>
      <c r="D94" s="81"/>
      <c r="E94" s="94"/>
      <c r="F94" s="94"/>
      <c r="H94" s="81"/>
      <c r="I94" s="81"/>
    </row>
    <row r="95" ht="15.75" customHeight="1">
      <c r="A95" s="94"/>
      <c r="B95" s="94"/>
      <c r="C95" s="94"/>
      <c r="D95" s="81"/>
      <c r="E95" s="94"/>
      <c r="F95" s="94"/>
      <c r="H95" s="81"/>
      <c r="I95" s="81"/>
    </row>
    <row r="96" ht="15.75" customHeight="1">
      <c r="A96" s="94"/>
      <c r="B96" s="94"/>
      <c r="C96" s="94"/>
      <c r="D96" s="81"/>
      <c r="E96" s="94"/>
      <c r="F96" s="94"/>
      <c r="H96" s="81"/>
      <c r="I96" s="81"/>
    </row>
    <row r="97" ht="15.75" customHeight="1">
      <c r="A97" s="94"/>
      <c r="B97" s="94"/>
      <c r="C97" s="94"/>
      <c r="D97" s="81"/>
      <c r="E97" s="94"/>
      <c r="F97" s="94"/>
      <c r="H97" s="81"/>
      <c r="I97" s="81"/>
    </row>
    <row r="98" ht="15.75" customHeight="1">
      <c r="A98" s="94"/>
      <c r="B98" s="94"/>
      <c r="C98" s="94"/>
      <c r="D98" s="81"/>
      <c r="E98" s="94"/>
      <c r="F98" s="94"/>
      <c r="H98" s="81"/>
      <c r="I98" s="81"/>
    </row>
    <row r="99" ht="15.75" customHeight="1">
      <c r="A99" s="94"/>
      <c r="B99" s="94"/>
      <c r="C99" s="94"/>
      <c r="D99" s="81"/>
      <c r="E99" s="94"/>
      <c r="F99" s="94"/>
      <c r="H99" s="81"/>
      <c r="I99" s="81"/>
    </row>
    <row r="100" ht="15.75" customHeight="1">
      <c r="A100" s="94"/>
      <c r="B100" s="94"/>
      <c r="C100" s="94"/>
      <c r="D100" s="81"/>
      <c r="E100" s="94"/>
      <c r="F100" s="94"/>
      <c r="H100" s="81"/>
      <c r="I100" s="81"/>
    </row>
    <row r="101" ht="15.75" customHeight="1">
      <c r="A101" s="94"/>
      <c r="B101" s="94"/>
      <c r="C101" s="94"/>
      <c r="D101" s="81"/>
      <c r="E101" s="94"/>
      <c r="F101" s="94"/>
      <c r="H101" s="81"/>
      <c r="I101" s="81"/>
    </row>
    <row r="102" ht="15.75" customHeight="1">
      <c r="A102" s="94"/>
      <c r="B102" s="94"/>
      <c r="C102" s="94"/>
      <c r="D102" s="81"/>
      <c r="E102" s="94"/>
      <c r="F102" s="94"/>
      <c r="H102" s="81"/>
      <c r="I102" s="81"/>
    </row>
    <row r="103" ht="15.75" customHeight="1">
      <c r="A103" s="94"/>
      <c r="B103" s="94"/>
      <c r="C103" s="94"/>
      <c r="D103" s="81"/>
      <c r="E103" s="94"/>
      <c r="F103" s="94"/>
      <c r="H103" s="81"/>
      <c r="I103" s="81"/>
    </row>
    <row r="104" ht="15.75" customHeight="1">
      <c r="A104" s="94"/>
      <c r="B104" s="94"/>
      <c r="C104" s="94"/>
      <c r="D104" s="81"/>
      <c r="E104" s="94"/>
      <c r="F104" s="94"/>
      <c r="H104" s="81"/>
      <c r="I104" s="81"/>
    </row>
    <row r="105" ht="15.75" customHeight="1">
      <c r="A105" s="94"/>
      <c r="B105" s="94"/>
      <c r="C105" s="94"/>
      <c r="D105" s="81"/>
      <c r="E105" s="94"/>
      <c r="F105" s="94"/>
      <c r="H105" s="81"/>
      <c r="I105" s="81"/>
    </row>
    <row r="106" ht="15.75" customHeight="1">
      <c r="A106" s="94"/>
      <c r="B106" s="94"/>
      <c r="C106" s="94"/>
      <c r="D106" s="81"/>
      <c r="E106" s="94"/>
      <c r="F106" s="94"/>
      <c r="H106" s="81"/>
      <c r="I106" s="81"/>
    </row>
    <row r="107" ht="15.75" customHeight="1">
      <c r="A107" s="94"/>
      <c r="B107" s="94"/>
      <c r="C107" s="94"/>
      <c r="D107" s="81"/>
      <c r="E107" s="94"/>
      <c r="F107" s="94"/>
      <c r="H107" s="81"/>
      <c r="I107" s="81"/>
    </row>
    <row r="108" ht="15.75" customHeight="1">
      <c r="A108" s="94"/>
      <c r="B108" s="94"/>
      <c r="C108" s="94"/>
      <c r="D108" s="81"/>
      <c r="E108" s="94"/>
      <c r="F108" s="94"/>
      <c r="H108" s="81"/>
      <c r="I108" s="81"/>
    </row>
    <row r="109" ht="15.75" customHeight="1">
      <c r="A109" s="94"/>
      <c r="B109" s="94"/>
      <c r="C109" s="94"/>
      <c r="D109" s="81"/>
      <c r="E109" s="94"/>
      <c r="F109" s="94"/>
      <c r="H109" s="81"/>
      <c r="I109" s="81"/>
    </row>
    <row r="110" ht="15.75" customHeight="1">
      <c r="A110" s="94"/>
      <c r="B110" s="94"/>
      <c r="C110" s="94"/>
      <c r="D110" s="81"/>
      <c r="E110" s="94"/>
      <c r="F110" s="94"/>
      <c r="H110" s="81"/>
      <c r="I110" s="81"/>
    </row>
    <row r="111" ht="15.75" customHeight="1">
      <c r="A111" s="94"/>
      <c r="B111" s="94"/>
      <c r="C111" s="94"/>
      <c r="D111" s="81"/>
      <c r="E111" s="94"/>
      <c r="F111" s="94"/>
      <c r="H111" s="81"/>
      <c r="I111" s="81"/>
    </row>
    <row r="112" ht="15.75" customHeight="1">
      <c r="A112" s="94"/>
      <c r="B112" s="94"/>
      <c r="C112" s="94"/>
      <c r="D112" s="81"/>
      <c r="E112" s="94"/>
      <c r="F112" s="94"/>
      <c r="H112" s="81"/>
      <c r="I112" s="81"/>
    </row>
    <row r="113" ht="15.75" customHeight="1">
      <c r="A113" s="94"/>
      <c r="B113" s="94"/>
      <c r="C113" s="94"/>
      <c r="D113" s="81"/>
      <c r="E113" s="94"/>
      <c r="F113" s="94"/>
      <c r="H113" s="81"/>
      <c r="I113" s="81"/>
    </row>
    <row r="114" ht="15.75" customHeight="1">
      <c r="A114" s="94"/>
      <c r="B114" s="94"/>
      <c r="C114" s="94"/>
      <c r="D114" s="81"/>
      <c r="E114" s="94"/>
      <c r="F114" s="94"/>
      <c r="H114" s="81"/>
      <c r="I114" s="81"/>
    </row>
    <row r="115" ht="15.75" customHeight="1">
      <c r="A115" s="94"/>
      <c r="B115" s="94"/>
      <c r="C115" s="94"/>
      <c r="D115" s="81"/>
      <c r="E115" s="94"/>
      <c r="F115" s="94"/>
      <c r="H115" s="81"/>
      <c r="I115" s="81"/>
    </row>
    <row r="116" ht="15.75" customHeight="1">
      <c r="A116" s="94"/>
      <c r="B116" s="94"/>
      <c r="C116" s="94"/>
      <c r="D116" s="81"/>
      <c r="E116" s="94"/>
      <c r="F116" s="94"/>
      <c r="H116" s="81"/>
      <c r="I116" s="81"/>
    </row>
    <row r="117" ht="15.75" customHeight="1">
      <c r="A117" s="94"/>
      <c r="B117" s="94"/>
      <c r="C117" s="94"/>
      <c r="D117" s="81"/>
      <c r="E117" s="94"/>
      <c r="F117" s="94"/>
      <c r="H117" s="81"/>
      <c r="I117" s="81"/>
    </row>
    <row r="118" ht="15.75" customHeight="1">
      <c r="A118" s="94"/>
      <c r="B118" s="94"/>
      <c r="C118" s="94"/>
      <c r="D118" s="81"/>
      <c r="E118" s="94"/>
      <c r="F118" s="94"/>
      <c r="H118" s="81"/>
      <c r="I118" s="81"/>
    </row>
    <row r="119" ht="15.75" customHeight="1">
      <c r="A119" s="94"/>
      <c r="B119" s="94"/>
      <c r="C119" s="94"/>
      <c r="D119" s="81"/>
      <c r="E119" s="94"/>
      <c r="F119" s="94"/>
      <c r="H119" s="81"/>
      <c r="I119" s="81"/>
    </row>
    <row r="120" ht="15.75" customHeight="1">
      <c r="A120" s="94"/>
      <c r="B120" s="94"/>
      <c r="C120" s="94"/>
      <c r="D120" s="81"/>
      <c r="E120" s="94"/>
      <c r="F120" s="94"/>
      <c r="H120" s="81"/>
      <c r="I120" s="81"/>
    </row>
    <row r="121" ht="15.75" customHeight="1">
      <c r="A121" s="94"/>
      <c r="B121" s="94"/>
      <c r="C121" s="94"/>
      <c r="D121" s="81"/>
      <c r="E121" s="94"/>
      <c r="F121" s="94"/>
      <c r="H121" s="81"/>
      <c r="I121" s="81"/>
    </row>
    <row r="122" ht="15.75" customHeight="1">
      <c r="A122" s="94"/>
      <c r="B122" s="94"/>
      <c r="C122" s="94"/>
      <c r="D122" s="81"/>
      <c r="E122" s="94"/>
      <c r="F122" s="94"/>
      <c r="H122" s="81"/>
      <c r="I122" s="81"/>
    </row>
    <row r="123" ht="15.75" customHeight="1">
      <c r="A123" s="94"/>
      <c r="B123" s="94"/>
      <c r="C123" s="94"/>
      <c r="D123" s="81"/>
      <c r="E123" s="94"/>
      <c r="F123" s="94"/>
      <c r="H123" s="81"/>
      <c r="I123" s="81"/>
    </row>
    <row r="124" ht="15.75" customHeight="1">
      <c r="A124" s="94"/>
      <c r="B124" s="94"/>
      <c r="C124" s="94"/>
      <c r="D124" s="81"/>
      <c r="E124" s="94"/>
      <c r="F124" s="94"/>
      <c r="H124" s="81"/>
      <c r="I124" s="81"/>
    </row>
    <row r="125" ht="15.75" customHeight="1">
      <c r="A125" s="94"/>
      <c r="B125" s="94"/>
      <c r="C125" s="94"/>
      <c r="D125" s="81"/>
      <c r="E125" s="94"/>
      <c r="F125" s="94"/>
      <c r="H125" s="81"/>
      <c r="I125" s="81"/>
    </row>
    <row r="126" ht="15.75" customHeight="1">
      <c r="A126" s="94"/>
      <c r="B126" s="94"/>
      <c r="C126" s="94"/>
      <c r="D126" s="81"/>
      <c r="E126" s="94"/>
      <c r="F126" s="94"/>
      <c r="H126" s="81"/>
      <c r="I126" s="81"/>
    </row>
    <row r="127" ht="15.75" customHeight="1">
      <c r="A127" s="94"/>
      <c r="B127" s="94"/>
      <c r="C127" s="94"/>
      <c r="D127" s="81"/>
      <c r="E127" s="94"/>
      <c r="F127" s="94"/>
      <c r="H127" s="81"/>
      <c r="I127" s="81"/>
    </row>
    <row r="128" ht="15.75" customHeight="1">
      <c r="A128" s="94"/>
      <c r="B128" s="94"/>
      <c r="C128" s="94"/>
      <c r="D128" s="81"/>
      <c r="E128" s="94"/>
      <c r="F128" s="94"/>
      <c r="H128" s="81"/>
      <c r="I128" s="81"/>
    </row>
    <row r="129" ht="15.75" customHeight="1">
      <c r="A129" s="94"/>
      <c r="B129" s="94"/>
      <c r="C129" s="94"/>
      <c r="D129" s="81"/>
      <c r="E129" s="94"/>
      <c r="F129" s="94"/>
      <c r="H129" s="81"/>
      <c r="I129" s="81"/>
    </row>
    <row r="130" ht="15.75" customHeight="1">
      <c r="A130" s="94"/>
      <c r="B130" s="94"/>
      <c r="C130" s="94"/>
      <c r="D130" s="81"/>
      <c r="E130" s="94"/>
      <c r="F130" s="94"/>
      <c r="H130" s="81"/>
      <c r="I130" s="81"/>
    </row>
    <row r="131" ht="15.75" customHeight="1">
      <c r="A131" s="94"/>
      <c r="B131" s="94"/>
      <c r="C131" s="94"/>
      <c r="D131" s="81"/>
      <c r="E131" s="94"/>
      <c r="F131" s="94"/>
      <c r="H131" s="81"/>
      <c r="I131" s="81"/>
    </row>
    <row r="132" ht="15.75" customHeight="1">
      <c r="A132" s="94"/>
      <c r="B132" s="94"/>
      <c r="C132" s="94"/>
      <c r="D132" s="81"/>
      <c r="E132" s="94"/>
      <c r="F132" s="94"/>
      <c r="H132" s="81"/>
      <c r="I132" s="81"/>
    </row>
    <row r="133" ht="15.75" customHeight="1">
      <c r="A133" s="94"/>
      <c r="B133" s="94"/>
      <c r="C133" s="94"/>
      <c r="D133" s="81"/>
      <c r="E133" s="94"/>
      <c r="F133" s="94"/>
      <c r="H133" s="81"/>
      <c r="I133" s="81"/>
    </row>
    <row r="134" ht="15.75" customHeight="1">
      <c r="A134" s="94"/>
      <c r="B134" s="94"/>
      <c r="C134" s="94"/>
      <c r="D134" s="81"/>
      <c r="E134" s="94"/>
      <c r="F134" s="94"/>
      <c r="H134" s="81"/>
      <c r="I134" s="81"/>
    </row>
    <row r="135" ht="15.75" customHeight="1">
      <c r="A135" s="94"/>
      <c r="B135" s="94"/>
      <c r="C135" s="94"/>
      <c r="D135" s="81"/>
      <c r="E135" s="94"/>
      <c r="F135" s="94"/>
      <c r="H135" s="81"/>
      <c r="I135" s="81"/>
    </row>
    <row r="136" ht="15.75" customHeight="1">
      <c r="A136" s="94"/>
      <c r="B136" s="94"/>
      <c r="C136" s="94"/>
      <c r="D136" s="81"/>
      <c r="E136" s="94"/>
      <c r="F136" s="94"/>
      <c r="H136" s="81"/>
      <c r="I136" s="81"/>
    </row>
    <row r="137" ht="15.75" customHeight="1">
      <c r="A137" s="94"/>
      <c r="B137" s="94"/>
      <c r="C137" s="94"/>
      <c r="D137" s="81"/>
      <c r="E137" s="94"/>
      <c r="F137" s="94"/>
      <c r="H137" s="81"/>
      <c r="I137" s="81"/>
    </row>
    <row r="138" ht="15.75" customHeight="1">
      <c r="A138" s="94"/>
      <c r="B138" s="94"/>
      <c r="C138" s="94"/>
      <c r="D138" s="81"/>
      <c r="E138" s="94"/>
      <c r="F138" s="94"/>
      <c r="H138" s="81"/>
      <c r="I138" s="81"/>
    </row>
    <row r="139" ht="15.75" customHeight="1">
      <c r="A139" s="94"/>
      <c r="B139" s="94"/>
      <c r="C139" s="94"/>
      <c r="D139" s="81"/>
      <c r="E139" s="94"/>
      <c r="F139" s="94"/>
      <c r="H139" s="81"/>
      <c r="I139" s="81"/>
    </row>
    <row r="140" ht="15.75" customHeight="1">
      <c r="A140" s="94"/>
      <c r="B140" s="94"/>
      <c r="C140" s="94"/>
      <c r="D140" s="81"/>
      <c r="E140" s="94"/>
      <c r="F140" s="94"/>
      <c r="H140" s="81"/>
      <c r="I140" s="81"/>
    </row>
    <row r="141" ht="15.75" customHeight="1">
      <c r="A141" s="94"/>
      <c r="B141" s="94"/>
      <c r="C141" s="94"/>
      <c r="D141" s="81"/>
      <c r="E141" s="94"/>
      <c r="F141" s="94"/>
      <c r="H141" s="81"/>
      <c r="I141" s="81"/>
    </row>
    <row r="142" ht="15.75" customHeight="1">
      <c r="A142" s="94"/>
      <c r="B142" s="94"/>
      <c r="C142" s="94"/>
      <c r="D142" s="81"/>
      <c r="E142" s="94"/>
      <c r="F142" s="94"/>
      <c r="H142" s="81"/>
      <c r="I142" s="81"/>
    </row>
    <row r="143" ht="15.75" customHeight="1">
      <c r="A143" s="94"/>
      <c r="B143" s="94"/>
      <c r="C143" s="94"/>
      <c r="D143" s="81"/>
      <c r="E143" s="94"/>
      <c r="F143" s="94"/>
      <c r="H143" s="81"/>
      <c r="I143" s="81"/>
    </row>
    <row r="144" ht="15.75" customHeight="1">
      <c r="A144" s="94"/>
      <c r="B144" s="94"/>
      <c r="C144" s="94"/>
      <c r="D144" s="81"/>
      <c r="E144" s="94"/>
      <c r="F144" s="94"/>
      <c r="H144" s="81"/>
      <c r="I144" s="81"/>
    </row>
    <row r="145" ht="15.75" customHeight="1">
      <c r="A145" s="94"/>
      <c r="B145" s="94"/>
      <c r="C145" s="94"/>
      <c r="D145" s="81"/>
      <c r="E145" s="94"/>
      <c r="F145" s="94"/>
      <c r="H145" s="81"/>
      <c r="I145" s="81"/>
    </row>
    <row r="146" ht="15.75" customHeight="1">
      <c r="A146" s="94"/>
      <c r="B146" s="94"/>
      <c r="C146" s="94"/>
      <c r="D146" s="81"/>
      <c r="E146" s="94"/>
      <c r="F146" s="94"/>
      <c r="H146" s="81"/>
      <c r="I146" s="81"/>
    </row>
    <row r="147" ht="15.75" customHeight="1">
      <c r="A147" s="94"/>
      <c r="B147" s="94"/>
      <c r="C147" s="94"/>
      <c r="D147" s="81"/>
      <c r="E147" s="94"/>
      <c r="F147" s="94"/>
      <c r="H147" s="81"/>
      <c r="I147" s="81"/>
    </row>
    <row r="148" ht="15.75" customHeight="1">
      <c r="A148" s="94"/>
      <c r="B148" s="94"/>
      <c r="C148" s="94"/>
      <c r="D148" s="81"/>
      <c r="E148" s="94"/>
      <c r="F148" s="94"/>
      <c r="H148" s="81"/>
      <c r="I148" s="81"/>
    </row>
    <row r="149" ht="15.75" customHeight="1">
      <c r="A149" s="94"/>
      <c r="B149" s="94"/>
      <c r="C149" s="94"/>
      <c r="D149" s="81"/>
      <c r="E149" s="94"/>
      <c r="F149" s="94"/>
      <c r="H149" s="81"/>
      <c r="I149" s="81"/>
    </row>
    <row r="150" ht="15.75" customHeight="1">
      <c r="A150" s="94"/>
      <c r="B150" s="94"/>
      <c r="C150" s="94"/>
      <c r="D150" s="81"/>
      <c r="E150" s="94"/>
      <c r="F150" s="94"/>
      <c r="H150" s="81"/>
      <c r="I150" s="81"/>
    </row>
    <row r="151" ht="15.75" customHeight="1">
      <c r="A151" s="94"/>
      <c r="B151" s="94"/>
      <c r="C151" s="94"/>
      <c r="D151" s="81"/>
      <c r="E151" s="94"/>
      <c r="F151" s="94"/>
      <c r="H151" s="81"/>
      <c r="I151" s="81"/>
    </row>
    <row r="152" ht="15.75" customHeight="1">
      <c r="A152" s="94"/>
      <c r="B152" s="94"/>
      <c r="C152" s="94"/>
      <c r="D152" s="81"/>
      <c r="E152" s="94"/>
      <c r="F152" s="94"/>
      <c r="H152" s="81"/>
      <c r="I152" s="81"/>
    </row>
    <row r="153" ht="15.75" customHeight="1">
      <c r="A153" s="94"/>
      <c r="B153" s="94"/>
      <c r="C153" s="94"/>
      <c r="D153" s="81"/>
      <c r="E153" s="94"/>
      <c r="F153" s="94"/>
      <c r="H153" s="81"/>
      <c r="I153" s="81"/>
    </row>
    <row r="154" ht="15.75" customHeight="1">
      <c r="A154" s="94"/>
      <c r="B154" s="94"/>
      <c r="C154" s="94"/>
      <c r="D154" s="81"/>
      <c r="E154" s="94"/>
      <c r="F154" s="94"/>
      <c r="H154" s="81"/>
      <c r="I154" s="81"/>
    </row>
    <row r="155" ht="15.75" customHeight="1">
      <c r="A155" s="94"/>
      <c r="B155" s="94"/>
      <c r="C155" s="94"/>
      <c r="D155" s="81"/>
      <c r="E155" s="94"/>
      <c r="F155" s="94"/>
      <c r="H155" s="81"/>
      <c r="I155" s="81"/>
    </row>
    <row r="156" ht="15.75" customHeight="1">
      <c r="A156" s="94"/>
      <c r="B156" s="94"/>
      <c r="C156" s="94"/>
      <c r="D156" s="81"/>
      <c r="E156" s="94"/>
      <c r="F156" s="94"/>
      <c r="H156" s="81"/>
      <c r="I156" s="81"/>
    </row>
    <row r="157" ht="15.75" customHeight="1">
      <c r="A157" s="94"/>
      <c r="B157" s="94"/>
      <c r="C157" s="94"/>
      <c r="D157" s="81"/>
      <c r="E157" s="94"/>
      <c r="F157" s="94"/>
      <c r="H157" s="81"/>
      <c r="I157" s="81"/>
    </row>
    <row r="158" ht="15.75" customHeight="1">
      <c r="A158" s="94"/>
      <c r="B158" s="94"/>
      <c r="C158" s="94"/>
      <c r="D158" s="81"/>
      <c r="E158" s="94"/>
      <c r="F158" s="94"/>
      <c r="H158" s="81"/>
      <c r="I158" s="81"/>
    </row>
    <row r="159" ht="15.75" customHeight="1">
      <c r="A159" s="94"/>
      <c r="B159" s="94"/>
      <c r="C159" s="94"/>
      <c r="D159" s="81"/>
      <c r="E159" s="94"/>
      <c r="F159" s="94"/>
      <c r="H159" s="81"/>
      <c r="I159" s="81"/>
    </row>
    <row r="160" ht="15.75" customHeight="1">
      <c r="A160" s="94"/>
      <c r="B160" s="94"/>
      <c r="C160" s="94"/>
      <c r="D160" s="81"/>
      <c r="E160" s="94"/>
      <c r="F160" s="94"/>
      <c r="H160" s="81"/>
      <c r="I160" s="81"/>
    </row>
    <row r="161" ht="15.75" customHeight="1">
      <c r="A161" s="94"/>
      <c r="B161" s="94"/>
      <c r="C161" s="94"/>
      <c r="D161" s="81"/>
      <c r="E161" s="94"/>
      <c r="F161" s="94"/>
      <c r="H161" s="81"/>
      <c r="I161" s="81"/>
    </row>
    <row r="162" ht="15.75" customHeight="1">
      <c r="A162" s="94"/>
      <c r="B162" s="94"/>
      <c r="C162" s="94"/>
      <c r="D162" s="81"/>
      <c r="E162" s="94"/>
      <c r="F162" s="94"/>
      <c r="H162" s="81"/>
      <c r="I162" s="81"/>
    </row>
    <row r="163" ht="15.75" customHeight="1">
      <c r="A163" s="94"/>
      <c r="B163" s="94"/>
      <c r="C163" s="94"/>
      <c r="D163" s="81"/>
      <c r="E163" s="94"/>
      <c r="F163" s="94"/>
      <c r="H163" s="81"/>
      <c r="I163" s="81"/>
    </row>
    <row r="164" ht="15.75" customHeight="1">
      <c r="A164" s="94"/>
      <c r="B164" s="94"/>
      <c r="C164" s="94"/>
      <c r="D164" s="81"/>
      <c r="E164" s="94"/>
      <c r="F164" s="94"/>
      <c r="H164" s="81"/>
      <c r="I164" s="81"/>
    </row>
    <row r="165" ht="15.75" customHeight="1">
      <c r="A165" s="94"/>
      <c r="B165" s="94"/>
      <c r="C165" s="94"/>
      <c r="D165" s="81"/>
      <c r="E165" s="94"/>
      <c r="F165" s="94"/>
      <c r="H165" s="81"/>
      <c r="I165" s="81"/>
    </row>
    <row r="166" ht="15.75" customHeight="1">
      <c r="A166" s="94"/>
      <c r="B166" s="94"/>
      <c r="C166" s="94"/>
      <c r="D166" s="81"/>
      <c r="E166" s="94"/>
      <c r="F166" s="94"/>
      <c r="H166" s="81"/>
      <c r="I166" s="81"/>
    </row>
    <row r="167" ht="15.75" customHeight="1">
      <c r="A167" s="94"/>
      <c r="B167" s="94"/>
      <c r="C167" s="94"/>
      <c r="D167" s="81"/>
      <c r="E167" s="94"/>
      <c r="F167" s="94"/>
      <c r="H167" s="81"/>
      <c r="I167" s="81"/>
    </row>
    <row r="168" ht="15.75" customHeight="1">
      <c r="A168" s="94"/>
      <c r="B168" s="94"/>
      <c r="C168" s="94"/>
      <c r="D168" s="81"/>
      <c r="E168" s="94"/>
      <c r="F168" s="94"/>
      <c r="H168" s="81"/>
      <c r="I168" s="81"/>
    </row>
    <row r="169" ht="15.75" customHeight="1">
      <c r="A169" s="94"/>
      <c r="B169" s="94"/>
      <c r="C169" s="94"/>
      <c r="D169" s="81"/>
      <c r="E169" s="94"/>
      <c r="F169" s="94"/>
      <c r="H169" s="81"/>
      <c r="I169" s="81"/>
    </row>
    <row r="170" ht="15.75" customHeight="1">
      <c r="A170" s="94"/>
      <c r="B170" s="94"/>
      <c r="C170" s="94"/>
      <c r="D170" s="81"/>
      <c r="E170" s="94"/>
      <c r="F170" s="94"/>
      <c r="H170" s="81"/>
      <c r="I170" s="81"/>
    </row>
    <row r="171" ht="15.75" customHeight="1">
      <c r="A171" s="94"/>
      <c r="B171" s="94"/>
      <c r="C171" s="94"/>
      <c r="D171" s="81"/>
      <c r="E171" s="94"/>
      <c r="F171" s="94"/>
      <c r="H171" s="81"/>
      <c r="I171" s="81"/>
    </row>
    <row r="172" ht="15.75" customHeight="1">
      <c r="A172" s="94"/>
      <c r="B172" s="94"/>
      <c r="C172" s="94"/>
      <c r="D172" s="81"/>
      <c r="E172" s="94"/>
      <c r="F172" s="94"/>
      <c r="H172" s="81"/>
      <c r="I172" s="81"/>
    </row>
    <row r="173" ht="15.75" customHeight="1">
      <c r="A173" s="94"/>
      <c r="B173" s="94"/>
      <c r="C173" s="94"/>
      <c r="D173" s="81"/>
      <c r="E173" s="94"/>
      <c r="F173" s="94"/>
      <c r="H173" s="81"/>
      <c r="I173" s="81"/>
    </row>
    <row r="174" ht="15.75" customHeight="1">
      <c r="A174" s="94"/>
      <c r="B174" s="94"/>
      <c r="C174" s="94"/>
      <c r="D174" s="81"/>
      <c r="E174" s="94"/>
      <c r="F174" s="94"/>
      <c r="H174" s="81"/>
      <c r="I174" s="81"/>
    </row>
    <row r="175" ht="15.75" customHeight="1">
      <c r="A175" s="94"/>
      <c r="B175" s="94"/>
      <c r="C175" s="94"/>
      <c r="D175" s="81"/>
      <c r="E175" s="94"/>
      <c r="F175" s="94"/>
      <c r="H175" s="81"/>
      <c r="I175" s="81"/>
    </row>
    <row r="176" ht="15.75" customHeight="1">
      <c r="A176" s="94"/>
      <c r="B176" s="94"/>
      <c r="C176" s="94"/>
      <c r="D176" s="81"/>
      <c r="E176" s="94"/>
      <c r="F176" s="94"/>
      <c r="H176" s="81"/>
      <c r="I176" s="81"/>
    </row>
    <row r="177" ht="15.75" customHeight="1">
      <c r="A177" s="94"/>
      <c r="B177" s="94"/>
      <c r="C177" s="94"/>
      <c r="D177" s="81"/>
      <c r="E177" s="94"/>
      <c r="F177" s="94"/>
      <c r="H177" s="81"/>
      <c r="I177" s="81"/>
    </row>
    <row r="178" ht="15.75" customHeight="1">
      <c r="A178" s="94"/>
      <c r="B178" s="94"/>
      <c r="C178" s="94"/>
      <c r="D178" s="81"/>
      <c r="E178" s="94"/>
      <c r="F178" s="94"/>
      <c r="H178" s="81"/>
      <c r="I178" s="81"/>
    </row>
    <row r="179" ht="15.75" customHeight="1">
      <c r="A179" s="94"/>
      <c r="B179" s="94"/>
      <c r="C179" s="94"/>
      <c r="D179" s="81"/>
      <c r="E179" s="94"/>
      <c r="F179" s="94"/>
      <c r="H179" s="81"/>
      <c r="I179" s="81"/>
    </row>
    <row r="180" ht="15.75" customHeight="1">
      <c r="A180" s="94"/>
      <c r="B180" s="94"/>
      <c r="C180" s="94"/>
      <c r="D180" s="81"/>
      <c r="E180" s="94"/>
      <c r="F180" s="94"/>
      <c r="H180" s="81"/>
      <c r="I180" s="81"/>
    </row>
    <row r="181" ht="15.75" customHeight="1">
      <c r="A181" s="94"/>
      <c r="B181" s="94"/>
      <c r="C181" s="94"/>
      <c r="D181" s="81"/>
      <c r="E181" s="94"/>
      <c r="F181" s="94"/>
      <c r="H181" s="81"/>
      <c r="I181" s="81"/>
    </row>
    <row r="182" ht="15.75" customHeight="1">
      <c r="A182" s="94"/>
      <c r="B182" s="94"/>
      <c r="C182" s="94"/>
      <c r="D182" s="81"/>
      <c r="E182" s="94"/>
      <c r="F182" s="94"/>
      <c r="H182" s="81"/>
      <c r="I182" s="81"/>
    </row>
    <row r="183" ht="15.75" customHeight="1">
      <c r="A183" s="94"/>
      <c r="B183" s="94"/>
      <c r="C183" s="94"/>
      <c r="D183" s="81"/>
      <c r="E183" s="94"/>
      <c r="F183" s="94"/>
      <c r="H183" s="81"/>
      <c r="I183" s="81"/>
    </row>
    <row r="184" ht="15.75" customHeight="1">
      <c r="A184" s="94"/>
      <c r="B184" s="94"/>
      <c r="C184" s="94"/>
      <c r="D184" s="81"/>
      <c r="E184" s="94"/>
      <c r="F184" s="94"/>
      <c r="H184" s="81"/>
      <c r="I184" s="81"/>
    </row>
    <row r="185" ht="15.75" customHeight="1">
      <c r="A185" s="94"/>
      <c r="B185" s="94"/>
      <c r="C185" s="94"/>
      <c r="D185" s="81"/>
      <c r="E185" s="94"/>
      <c r="F185" s="94"/>
      <c r="H185" s="81"/>
      <c r="I185" s="81"/>
    </row>
    <row r="186" ht="15.75" customHeight="1">
      <c r="A186" s="94"/>
      <c r="B186" s="94"/>
      <c r="C186" s="94"/>
      <c r="D186" s="81"/>
      <c r="E186" s="94"/>
      <c r="F186" s="94"/>
      <c r="H186" s="81"/>
      <c r="I186" s="81"/>
    </row>
    <row r="187" ht="15.75" customHeight="1">
      <c r="A187" s="94"/>
      <c r="B187" s="94"/>
      <c r="C187" s="94"/>
      <c r="D187" s="81"/>
      <c r="E187" s="94"/>
      <c r="F187" s="94"/>
      <c r="H187" s="81"/>
      <c r="I187" s="81"/>
    </row>
    <row r="188" ht="15.75" customHeight="1">
      <c r="A188" s="94"/>
      <c r="B188" s="94"/>
      <c r="C188" s="94"/>
      <c r="D188" s="81"/>
      <c r="E188" s="94"/>
      <c r="F188" s="94"/>
      <c r="H188" s="81"/>
      <c r="I188" s="81"/>
    </row>
    <row r="189" ht="15.75" customHeight="1">
      <c r="A189" s="94"/>
      <c r="B189" s="94"/>
      <c r="C189" s="94"/>
      <c r="D189" s="81"/>
      <c r="E189" s="94"/>
      <c r="F189" s="94"/>
      <c r="H189" s="81"/>
      <c r="I189" s="81"/>
    </row>
    <row r="190" ht="15.75" customHeight="1">
      <c r="A190" s="94"/>
      <c r="B190" s="94"/>
      <c r="C190" s="94"/>
      <c r="D190" s="81"/>
      <c r="E190" s="94"/>
      <c r="F190" s="94"/>
      <c r="H190" s="81"/>
      <c r="I190" s="81"/>
    </row>
    <row r="191" ht="15.75" customHeight="1">
      <c r="A191" s="94"/>
      <c r="B191" s="94"/>
      <c r="C191" s="94"/>
      <c r="D191" s="81"/>
      <c r="E191" s="94"/>
      <c r="F191" s="94"/>
      <c r="H191" s="81"/>
      <c r="I191" s="81"/>
    </row>
    <row r="192" ht="15.75" customHeight="1">
      <c r="A192" s="94"/>
      <c r="B192" s="94"/>
      <c r="C192" s="94"/>
      <c r="D192" s="81"/>
      <c r="E192" s="94"/>
      <c r="F192" s="94"/>
      <c r="H192" s="81"/>
      <c r="I192" s="81"/>
    </row>
    <row r="193" ht="15.75" customHeight="1">
      <c r="A193" s="94"/>
      <c r="B193" s="94"/>
      <c r="C193" s="94"/>
      <c r="D193" s="81"/>
      <c r="E193" s="94"/>
      <c r="F193" s="94"/>
      <c r="H193" s="81"/>
      <c r="I193" s="81"/>
    </row>
    <row r="194" ht="15.75" customHeight="1">
      <c r="A194" s="94"/>
      <c r="B194" s="94"/>
      <c r="C194" s="94"/>
      <c r="D194" s="81"/>
      <c r="E194" s="94"/>
      <c r="F194" s="94"/>
      <c r="H194" s="81"/>
      <c r="I194" s="81"/>
    </row>
    <row r="195" ht="15.75" customHeight="1">
      <c r="A195" s="94"/>
      <c r="B195" s="94"/>
      <c r="C195" s="94"/>
      <c r="D195" s="81"/>
      <c r="E195" s="94"/>
      <c r="F195" s="94"/>
      <c r="H195" s="81"/>
      <c r="I195" s="81"/>
    </row>
    <row r="196" ht="15.75" customHeight="1">
      <c r="A196" s="94"/>
      <c r="B196" s="94"/>
      <c r="C196" s="94"/>
      <c r="D196" s="81"/>
      <c r="E196" s="94"/>
      <c r="F196" s="94"/>
      <c r="H196" s="81"/>
      <c r="I196" s="81"/>
    </row>
    <row r="197" ht="15.75" customHeight="1">
      <c r="A197" s="94"/>
      <c r="B197" s="94"/>
      <c r="C197" s="94"/>
      <c r="D197" s="81"/>
      <c r="E197" s="94"/>
      <c r="F197" s="94"/>
      <c r="H197" s="81"/>
      <c r="I197" s="81"/>
    </row>
    <row r="198" ht="15.75" customHeight="1">
      <c r="A198" s="94"/>
      <c r="B198" s="94"/>
      <c r="C198" s="94"/>
      <c r="D198" s="81"/>
      <c r="E198" s="94"/>
      <c r="F198" s="94"/>
      <c r="H198" s="81"/>
      <c r="I198" s="81"/>
    </row>
    <row r="199" ht="15.75" customHeight="1">
      <c r="A199" s="94"/>
      <c r="B199" s="94"/>
      <c r="C199" s="94"/>
      <c r="D199" s="81"/>
      <c r="E199" s="94"/>
      <c r="F199" s="94"/>
      <c r="H199" s="81"/>
      <c r="I199" s="81"/>
    </row>
    <row r="200" ht="15.75" customHeight="1">
      <c r="A200" s="94"/>
      <c r="B200" s="94"/>
      <c r="C200" s="94"/>
      <c r="D200" s="81"/>
      <c r="E200" s="94"/>
      <c r="F200" s="94"/>
      <c r="H200" s="81"/>
      <c r="I200" s="81"/>
    </row>
    <row r="201" ht="15.75" customHeight="1">
      <c r="A201" s="94"/>
      <c r="B201" s="94"/>
      <c r="C201" s="94"/>
      <c r="D201" s="81"/>
      <c r="E201" s="94"/>
      <c r="F201" s="94"/>
      <c r="H201" s="81"/>
      <c r="I201" s="81"/>
    </row>
    <row r="202" ht="15.75" customHeight="1">
      <c r="A202" s="94"/>
      <c r="B202" s="94"/>
      <c r="C202" s="94"/>
      <c r="D202" s="81"/>
      <c r="E202" s="94"/>
      <c r="F202" s="94"/>
      <c r="H202" s="81"/>
      <c r="I202" s="81"/>
    </row>
    <row r="203" ht="15.75" customHeight="1">
      <c r="A203" s="94"/>
      <c r="B203" s="94"/>
      <c r="C203" s="94"/>
      <c r="D203" s="81"/>
      <c r="E203" s="94"/>
      <c r="F203" s="94"/>
      <c r="H203" s="81"/>
      <c r="I203" s="81"/>
    </row>
    <row r="204" ht="15.75" customHeight="1">
      <c r="A204" s="94"/>
      <c r="B204" s="94"/>
      <c r="C204" s="94"/>
      <c r="D204" s="81"/>
      <c r="E204" s="94"/>
      <c r="F204" s="94"/>
      <c r="H204" s="81"/>
      <c r="I204" s="81"/>
    </row>
    <row r="205" ht="15.75" customHeight="1">
      <c r="A205" s="94"/>
      <c r="B205" s="94"/>
      <c r="C205" s="94"/>
      <c r="D205" s="81"/>
      <c r="E205" s="94"/>
      <c r="F205" s="94"/>
      <c r="H205" s="81"/>
      <c r="I205" s="81"/>
    </row>
    <row r="206" ht="15.75" customHeight="1">
      <c r="A206" s="94"/>
      <c r="B206" s="94"/>
      <c r="C206" s="94"/>
      <c r="D206" s="81"/>
      <c r="E206" s="94"/>
      <c r="F206" s="94"/>
      <c r="H206" s="81"/>
      <c r="I206" s="81"/>
    </row>
    <row r="207" ht="15.75" customHeight="1">
      <c r="A207" s="94"/>
      <c r="B207" s="94"/>
      <c r="C207" s="94"/>
      <c r="D207" s="81"/>
      <c r="E207" s="94"/>
      <c r="F207" s="94"/>
      <c r="H207" s="81"/>
      <c r="I207" s="81"/>
    </row>
    <row r="208" ht="15.75" customHeight="1">
      <c r="A208" s="94"/>
      <c r="B208" s="94"/>
      <c r="C208" s="94"/>
      <c r="D208" s="81"/>
      <c r="E208" s="94"/>
      <c r="F208" s="94"/>
      <c r="H208" s="81"/>
      <c r="I208" s="81"/>
    </row>
    <row r="209" ht="15.75" customHeight="1">
      <c r="A209" s="94"/>
      <c r="B209" s="94"/>
      <c r="C209" s="94"/>
      <c r="D209" s="81"/>
      <c r="E209" s="94"/>
      <c r="F209" s="94"/>
      <c r="H209" s="81"/>
      <c r="I209" s="81"/>
    </row>
    <row r="210" ht="15.75" customHeight="1">
      <c r="A210" s="94"/>
      <c r="B210" s="94"/>
      <c r="C210" s="94"/>
      <c r="D210" s="81"/>
      <c r="E210" s="94"/>
      <c r="F210" s="94"/>
      <c r="H210" s="81"/>
      <c r="I210" s="81"/>
    </row>
    <row r="211" ht="15.75" customHeight="1">
      <c r="A211" s="94"/>
      <c r="B211" s="94"/>
      <c r="C211" s="94"/>
      <c r="D211" s="81"/>
      <c r="E211" s="94"/>
      <c r="F211" s="94"/>
      <c r="H211" s="81"/>
      <c r="I211" s="81"/>
    </row>
    <row r="212" ht="15.75" customHeight="1">
      <c r="A212" s="94"/>
      <c r="B212" s="94"/>
      <c r="C212" s="94"/>
      <c r="D212" s="81"/>
      <c r="E212" s="94"/>
      <c r="F212" s="94"/>
      <c r="H212" s="81"/>
      <c r="I212" s="81"/>
    </row>
    <row r="213" ht="15.75" customHeight="1">
      <c r="A213" s="94"/>
      <c r="B213" s="94"/>
      <c r="C213" s="94"/>
      <c r="D213" s="81"/>
      <c r="E213" s="94"/>
      <c r="F213" s="94"/>
      <c r="H213" s="81"/>
      <c r="I213" s="81"/>
    </row>
    <row r="214" ht="15.75" customHeight="1">
      <c r="A214" s="94"/>
      <c r="B214" s="94"/>
      <c r="C214" s="94"/>
      <c r="D214" s="81"/>
      <c r="E214" s="94"/>
      <c r="F214" s="94"/>
      <c r="H214" s="81"/>
      <c r="I214" s="81"/>
    </row>
    <row r="215" ht="15.75" customHeight="1">
      <c r="A215" s="94"/>
      <c r="B215" s="94"/>
      <c r="C215" s="94"/>
      <c r="D215" s="81"/>
      <c r="E215" s="94"/>
      <c r="F215" s="94"/>
      <c r="H215" s="81"/>
      <c r="I215" s="81"/>
    </row>
    <row r="216" ht="15.75" customHeight="1">
      <c r="A216" s="94"/>
      <c r="B216" s="94"/>
      <c r="C216" s="94"/>
      <c r="D216" s="81"/>
      <c r="E216" s="94"/>
      <c r="F216" s="94"/>
      <c r="H216" s="81"/>
      <c r="I216" s="81"/>
    </row>
    <row r="217" ht="15.75" customHeight="1">
      <c r="A217" s="94"/>
      <c r="B217" s="94"/>
      <c r="C217" s="94"/>
      <c r="D217" s="81"/>
      <c r="E217" s="94"/>
      <c r="F217" s="94"/>
      <c r="H217" s="81"/>
      <c r="I217" s="81"/>
    </row>
    <row r="218" ht="15.75" customHeight="1">
      <c r="A218" s="94"/>
      <c r="B218" s="94"/>
      <c r="C218" s="94"/>
      <c r="D218" s="81"/>
      <c r="E218" s="94"/>
      <c r="F218" s="94"/>
      <c r="H218" s="81"/>
      <c r="I218" s="81"/>
    </row>
    <row r="219" ht="15.75" customHeight="1">
      <c r="A219" s="94"/>
      <c r="B219" s="94"/>
      <c r="C219" s="94"/>
      <c r="D219" s="81"/>
      <c r="E219" s="94"/>
      <c r="F219" s="94"/>
      <c r="H219" s="81"/>
      <c r="I219" s="81"/>
    </row>
    <row r="220" ht="15.75" customHeight="1">
      <c r="A220" s="94"/>
      <c r="B220" s="94"/>
      <c r="C220" s="94"/>
      <c r="D220" s="81"/>
      <c r="E220" s="94"/>
      <c r="F220" s="94"/>
      <c r="H220" s="81"/>
      <c r="I220" s="81"/>
    </row>
    <row r="221" ht="15.75" customHeight="1">
      <c r="A221" s="94"/>
      <c r="B221" s="94"/>
      <c r="C221" s="94"/>
      <c r="D221" s="81"/>
      <c r="E221" s="94"/>
      <c r="F221" s="94"/>
      <c r="H221" s="81"/>
      <c r="I221" s="81"/>
    </row>
    <row r="222" ht="15.75" customHeight="1">
      <c r="A222" s="94"/>
      <c r="B222" s="94"/>
      <c r="C222" s="94"/>
      <c r="D222" s="81"/>
      <c r="E222" s="94"/>
      <c r="F222" s="94"/>
      <c r="H222" s="81"/>
      <c r="I222" s="81"/>
    </row>
    <row r="223" ht="15.75" customHeight="1">
      <c r="A223" s="94"/>
      <c r="B223" s="94"/>
      <c r="C223" s="94"/>
      <c r="D223" s="81"/>
      <c r="E223" s="94"/>
      <c r="F223" s="94"/>
      <c r="H223" s="81"/>
      <c r="I223" s="81"/>
    </row>
    <row r="224" ht="15.75" customHeight="1">
      <c r="A224" s="94"/>
      <c r="B224" s="94"/>
      <c r="C224" s="94"/>
      <c r="D224" s="81"/>
      <c r="E224" s="94"/>
      <c r="F224" s="94"/>
      <c r="H224" s="81"/>
      <c r="I224" s="81"/>
    </row>
    <row r="225" ht="15.75" customHeight="1">
      <c r="A225" s="94"/>
      <c r="B225" s="94"/>
      <c r="C225" s="94"/>
      <c r="D225" s="81"/>
      <c r="E225" s="94"/>
      <c r="F225" s="94"/>
      <c r="H225" s="81"/>
      <c r="I225" s="81"/>
    </row>
    <row r="226" ht="15.75" customHeight="1">
      <c r="A226" s="94"/>
      <c r="B226" s="94"/>
      <c r="C226" s="94"/>
      <c r="D226" s="81"/>
      <c r="E226" s="94"/>
      <c r="F226" s="94"/>
      <c r="H226" s="81"/>
      <c r="I226" s="81"/>
    </row>
    <row r="227" ht="15.75" customHeight="1">
      <c r="A227" s="94"/>
      <c r="B227" s="94"/>
      <c r="C227" s="94"/>
      <c r="D227" s="81"/>
      <c r="E227" s="94"/>
      <c r="F227" s="94"/>
      <c r="H227" s="81"/>
      <c r="I227" s="81"/>
    </row>
    <row r="228" ht="15.75" customHeight="1">
      <c r="A228" s="94"/>
      <c r="B228" s="94"/>
      <c r="C228" s="94"/>
      <c r="D228" s="81"/>
      <c r="E228" s="94"/>
      <c r="F228" s="94"/>
      <c r="H228" s="81"/>
      <c r="I228" s="81"/>
    </row>
    <row r="229" ht="15.75" customHeight="1">
      <c r="A229" s="94"/>
      <c r="B229" s="94"/>
      <c r="C229" s="94"/>
      <c r="D229" s="81"/>
      <c r="E229" s="94"/>
      <c r="F229" s="94"/>
      <c r="H229" s="81"/>
      <c r="I229" s="81"/>
    </row>
    <row r="230" ht="15.75" customHeight="1">
      <c r="A230" s="94"/>
      <c r="B230" s="94"/>
      <c r="C230" s="94"/>
      <c r="D230" s="81"/>
      <c r="E230" s="94"/>
      <c r="F230" s="94"/>
      <c r="H230" s="81"/>
      <c r="I230" s="81"/>
    </row>
    <row r="231" ht="15.75" customHeight="1">
      <c r="A231" s="94"/>
      <c r="B231" s="94"/>
      <c r="C231" s="94"/>
      <c r="D231" s="81"/>
      <c r="E231" s="94"/>
      <c r="F231" s="94"/>
      <c r="H231" s="81"/>
      <c r="I231" s="81"/>
    </row>
    <row r="232" ht="15.75" customHeight="1">
      <c r="A232" s="94"/>
      <c r="B232" s="94"/>
      <c r="C232" s="94"/>
      <c r="D232" s="81"/>
      <c r="E232" s="94"/>
      <c r="F232" s="94"/>
      <c r="H232" s="81"/>
      <c r="I232" s="81"/>
    </row>
    <row r="233" ht="15.75" customHeight="1">
      <c r="A233" s="94"/>
      <c r="B233" s="94"/>
      <c r="C233" s="94"/>
      <c r="D233" s="81"/>
      <c r="E233" s="94"/>
      <c r="F233" s="94"/>
      <c r="H233" s="81"/>
      <c r="I233" s="81"/>
    </row>
    <row r="234" ht="15.75" customHeight="1">
      <c r="A234" s="94"/>
      <c r="B234" s="94"/>
      <c r="C234" s="94"/>
      <c r="D234" s="81"/>
      <c r="E234" s="94"/>
      <c r="F234" s="94"/>
      <c r="H234" s="81"/>
      <c r="I234" s="81"/>
    </row>
    <row r="235" ht="15.75" customHeight="1">
      <c r="A235" s="94"/>
      <c r="B235" s="94"/>
      <c r="C235" s="94"/>
      <c r="D235" s="81"/>
      <c r="E235" s="94"/>
      <c r="F235" s="94"/>
      <c r="H235" s="81"/>
      <c r="I235" s="81"/>
    </row>
    <row r="236" ht="15.75" customHeight="1">
      <c r="A236" s="94"/>
      <c r="B236" s="94"/>
      <c r="C236" s="94"/>
      <c r="D236" s="81"/>
      <c r="E236" s="94"/>
      <c r="F236" s="94"/>
      <c r="H236" s="81"/>
      <c r="I236" s="81"/>
    </row>
    <row r="237" ht="15.75" customHeight="1">
      <c r="A237" s="94"/>
      <c r="B237" s="94"/>
      <c r="C237" s="94"/>
      <c r="D237" s="81"/>
      <c r="E237" s="94"/>
      <c r="F237" s="94"/>
      <c r="H237" s="81"/>
      <c r="I237" s="81"/>
    </row>
    <row r="238" ht="15.75" customHeight="1">
      <c r="A238" s="94"/>
      <c r="B238" s="94"/>
      <c r="C238" s="94"/>
      <c r="D238" s="81"/>
      <c r="E238" s="94"/>
      <c r="F238" s="94"/>
      <c r="H238" s="81"/>
      <c r="I238" s="81"/>
    </row>
    <row r="239" ht="15.75" customHeight="1">
      <c r="A239" s="94"/>
      <c r="B239" s="94"/>
      <c r="C239" s="94"/>
      <c r="D239" s="81"/>
      <c r="E239" s="94"/>
      <c r="F239" s="94"/>
      <c r="H239" s="81"/>
      <c r="I239" s="81"/>
    </row>
    <row r="240" ht="15.75" customHeight="1">
      <c r="A240" s="94"/>
      <c r="B240" s="94"/>
      <c r="C240" s="94"/>
      <c r="D240" s="81"/>
      <c r="E240" s="94"/>
      <c r="F240" s="94"/>
      <c r="H240" s="81"/>
      <c r="I240" s="81"/>
    </row>
    <row r="241" ht="15.75" customHeight="1">
      <c r="A241" s="94"/>
      <c r="B241" s="94"/>
      <c r="C241" s="94"/>
      <c r="D241" s="81"/>
      <c r="E241" s="94"/>
      <c r="F241" s="94"/>
      <c r="H241" s="81"/>
      <c r="I241" s="81"/>
    </row>
    <row r="242" ht="15.75" customHeight="1">
      <c r="A242" s="94"/>
      <c r="B242" s="94"/>
      <c r="C242" s="94"/>
      <c r="D242" s="81"/>
      <c r="E242" s="94"/>
      <c r="F242" s="94"/>
      <c r="H242" s="81"/>
      <c r="I242" s="81"/>
    </row>
    <row r="243" ht="15.75" customHeight="1">
      <c r="A243" s="94"/>
      <c r="B243" s="94"/>
      <c r="C243" s="94"/>
      <c r="D243" s="81"/>
      <c r="E243" s="94"/>
      <c r="F243" s="94"/>
      <c r="H243" s="81"/>
      <c r="I243" s="81"/>
    </row>
    <row r="244" ht="15.75" customHeight="1">
      <c r="A244" s="94"/>
      <c r="B244" s="94"/>
      <c r="C244" s="94"/>
      <c r="D244" s="81"/>
      <c r="E244" s="94"/>
      <c r="F244" s="94"/>
      <c r="H244" s="81"/>
      <c r="I244" s="81"/>
    </row>
    <row r="245" ht="15.75" customHeight="1">
      <c r="A245" s="94"/>
      <c r="B245" s="94"/>
      <c r="C245" s="94"/>
      <c r="D245" s="81"/>
      <c r="E245" s="94"/>
      <c r="F245" s="94"/>
      <c r="H245" s="81"/>
      <c r="I245" s="81"/>
    </row>
    <row r="246" ht="15.75" customHeight="1">
      <c r="A246" s="94"/>
      <c r="B246" s="94"/>
      <c r="C246" s="94"/>
      <c r="D246" s="81"/>
      <c r="E246" s="94"/>
      <c r="F246" s="94"/>
      <c r="H246" s="81"/>
      <c r="I246" s="81"/>
    </row>
    <row r="247" ht="15.75" customHeight="1">
      <c r="A247" s="94"/>
      <c r="B247" s="94"/>
      <c r="C247" s="94"/>
      <c r="D247" s="81"/>
      <c r="E247" s="94"/>
      <c r="F247" s="94"/>
      <c r="H247" s="81"/>
      <c r="I247" s="81"/>
    </row>
    <row r="248" ht="15.75" customHeight="1">
      <c r="A248" s="94"/>
      <c r="B248" s="94"/>
      <c r="C248" s="94"/>
      <c r="D248" s="81"/>
      <c r="E248" s="94"/>
      <c r="F248" s="94"/>
      <c r="H248" s="81"/>
      <c r="I248" s="81"/>
    </row>
    <row r="249" ht="15.75" customHeight="1">
      <c r="A249" s="94"/>
      <c r="B249" s="94"/>
      <c r="C249" s="94"/>
      <c r="D249" s="81"/>
      <c r="E249" s="94"/>
      <c r="F249" s="94"/>
      <c r="H249" s="81"/>
      <c r="I249" s="81"/>
    </row>
    <row r="250" ht="15.75" customHeight="1">
      <c r="A250" s="94"/>
      <c r="B250" s="94"/>
      <c r="C250" s="94"/>
      <c r="D250" s="81"/>
      <c r="E250" s="94"/>
      <c r="F250" s="94"/>
      <c r="H250" s="81"/>
      <c r="I250" s="81"/>
    </row>
    <row r="251" ht="15.75" customHeight="1">
      <c r="A251" s="94"/>
      <c r="B251" s="94"/>
      <c r="C251" s="94"/>
      <c r="D251" s="81"/>
      <c r="E251" s="94"/>
      <c r="F251" s="94"/>
      <c r="H251" s="81"/>
      <c r="I251" s="81"/>
    </row>
    <row r="252" ht="15.75" customHeight="1">
      <c r="A252" s="94"/>
      <c r="B252" s="94"/>
      <c r="C252" s="94"/>
      <c r="D252" s="81"/>
      <c r="E252" s="94"/>
      <c r="F252" s="94"/>
      <c r="H252" s="81"/>
      <c r="I252" s="81"/>
    </row>
    <row r="253" ht="15.75" customHeight="1">
      <c r="A253" s="94"/>
      <c r="B253" s="94"/>
      <c r="C253" s="94"/>
      <c r="D253" s="81"/>
      <c r="E253" s="94"/>
      <c r="F253" s="94"/>
      <c r="H253" s="81"/>
      <c r="I253" s="81"/>
    </row>
    <row r="254" ht="15.75" customHeight="1">
      <c r="A254" s="94"/>
      <c r="B254" s="94"/>
      <c r="C254" s="94"/>
      <c r="D254" s="81"/>
      <c r="E254" s="94"/>
      <c r="F254" s="94"/>
      <c r="H254" s="81"/>
      <c r="I254" s="81"/>
    </row>
    <row r="255" ht="15.75" customHeight="1">
      <c r="A255" s="94"/>
      <c r="B255" s="94"/>
      <c r="C255" s="94"/>
      <c r="D255" s="81"/>
      <c r="E255" s="94"/>
      <c r="F255" s="94"/>
      <c r="H255" s="81"/>
      <c r="I255" s="81"/>
    </row>
    <row r="256" ht="15.75" customHeight="1">
      <c r="A256" s="94"/>
      <c r="B256" s="94"/>
      <c r="C256" s="94"/>
      <c r="D256" s="81"/>
      <c r="E256" s="94"/>
      <c r="F256" s="94"/>
      <c r="H256" s="81"/>
      <c r="I256" s="81"/>
    </row>
    <row r="257" ht="15.75" customHeight="1">
      <c r="A257" s="94"/>
      <c r="B257" s="94"/>
      <c r="C257" s="94"/>
      <c r="D257" s="81"/>
      <c r="E257" s="94"/>
      <c r="F257" s="94"/>
      <c r="H257" s="81"/>
      <c r="I257" s="81"/>
    </row>
    <row r="258" ht="15.75" customHeight="1">
      <c r="A258" s="94"/>
      <c r="B258" s="94"/>
      <c r="C258" s="94"/>
      <c r="D258" s="81"/>
      <c r="E258" s="94"/>
      <c r="F258" s="94"/>
      <c r="H258" s="81"/>
      <c r="I258" s="81"/>
    </row>
    <row r="259" ht="15.75" customHeight="1">
      <c r="A259" s="94"/>
      <c r="B259" s="94"/>
      <c r="C259" s="94"/>
      <c r="D259" s="81"/>
      <c r="E259" s="94"/>
      <c r="F259" s="94"/>
      <c r="H259" s="81"/>
      <c r="I259" s="81"/>
    </row>
    <row r="260" ht="15.75" customHeight="1">
      <c r="A260" s="94"/>
      <c r="B260" s="94"/>
      <c r="C260" s="94"/>
      <c r="D260" s="81"/>
      <c r="E260" s="94"/>
      <c r="F260" s="94"/>
      <c r="H260" s="81"/>
      <c r="I260" s="81"/>
    </row>
    <row r="261" ht="15.75" customHeight="1">
      <c r="A261" s="94"/>
      <c r="B261" s="94"/>
      <c r="C261" s="94"/>
      <c r="D261" s="81"/>
      <c r="E261" s="94"/>
      <c r="F261" s="94"/>
      <c r="H261" s="81"/>
      <c r="I261" s="81"/>
    </row>
    <row r="262" ht="15.75" customHeight="1">
      <c r="A262" s="94"/>
      <c r="B262" s="94"/>
      <c r="C262" s="94"/>
      <c r="D262" s="81"/>
      <c r="E262" s="94"/>
      <c r="F262" s="94"/>
      <c r="H262" s="81"/>
      <c r="I262" s="81"/>
    </row>
    <row r="263" ht="15.75" customHeight="1">
      <c r="A263" s="94"/>
      <c r="B263" s="94"/>
      <c r="C263" s="94"/>
      <c r="D263" s="81"/>
      <c r="E263" s="94"/>
      <c r="F263" s="94"/>
      <c r="H263" s="81"/>
      <c r="I263" s="81"/>
    </row>
    <row r="264" ht="15.75" customHeight="1">
      <c r="A264" s="94"/>
      <c r="B264" s="94"/>
      <c r="C264" s="94"/>
      <c r="D264" s="81"/>
      <c r="E264" s="94"/>
      <c r="F264" s="94"/>
      <c r="H264" s="81"/>
      <c r="I264" s="81"/>
    </row>
    <row r="265" ht="15.75" customHeight="1">
      <c r="A265" s="94"/>
      <c r="B265" s="94"/>
      <c r="C265" s="94"/>
      <c r="D265" s="81"/>
      <c r="E265" s="94"/>
      <c r="F265" s="94"/>
      <c r="H265" s="81"/>
      <c r="I265" s="81"/>
    </row>
    <row r="266" ht="15.75" customHeight="1">
      <c r="A266" s="94"/>
      <c r="B266" s="94"/>
      <c r="C266" s="94"/>
      <c r="D266" s="81"/>
      <c r="E266" s="94"/>
      <c r="F266" s="94"/>
      <c r="H266" s="81"/>
      <c r="I266" s="81"/>
    </row>
    <row r="267" ht="15.75" customHeight="1">
      <c r="A267" s="94"/>
      <c r="B267" s="94"/>
      <c r="C267" s="94"/>
      <c r="D267" s="81"/>
      <c r="E267" s="94"/>
      <c r="F267" s="94"/>
      <c r="H267" s="81"/>
      <c r="I267" s="81"/>
    </row>
    <row r="268" ht="15.75" customHeight="1">
      <c r="A268" s="94"/>
      <c r="B268" s="94"/>
      <c r="C268" s="94"/>
      <c r="D268" s="81"/>
      <c r="E268" s="94"/>
      <c r="F268" s="94"/>
      <c r="H268" s="81"/>
      <c r="I268" s="81"/>
    </row>
    <row r="269" ht="15.75" customHeight="1">
      <c r="A269" s="94"/>
      <c r="B269" s="94"/>
      <c r="C269" s="94"/>
      <c r="D269" s="81"/>
      <c r="E269" s="94"/>
      <c r="F269" s="94"/>
      <c r="H269" s="81"/>
      <c r="I269" s="81"/>
    </row>
    <row r="270" ht="15.75" customHeight="1">
      <c r="A270" s="94"/>
      <c r="B270" s="94"/>
      <c r="C270" s="94"/>
      <c r="D270" s="81"/>
      <c r="E270" s="94"/>
      <c r="F270" s="94"/>
      <c r="H270" s="81"/>
      <c r="I270" s="81"/>
    </row>
    <row r="271" ht="15.75" customHeight="1">
      <c r="A271" s="94"/>
      <c r="B271" s="94"/>
      <c r="C271" s="94"/>
      <c r="D271" s="81"/>
      <c r="E271" s="94"/>
      <c r="F271" s="94"/>
      <c r="H271" s="81"/>
      <c r="I271" s="81"/>
    </row>
    <row r="272" ht="15.75" customHeight="1">
      <c r="A272" s="94"/>
      <c r="B272" s="94"/>
      <c r="C272" s="94"/>
      <c r="D272" s="81"/>
      <c r="E272" s="94"/>
      <c r="F272" s="94"/>
      <c r="H272" s="81"/>
      <c r="I272" s="81"/>
    </row>
    <row r="273" ht="15.75" customHeight="1">
      <c r="A273" s="94"/>
      <c r="B273" s="94"/>
      <c r="C273" s="94"/>
      <c r="D273" s="81"/>
      <c r="E273" s="94"/>
      <c r="F273" s="94"/>
      <c r="H273" s="81"/>
      <c r="I273" s="81"/>
    </row>
    <row r="274" ht="15.75" customHeight="1">
      <c r="A274" s="94"/>
      <c r="B274" s="94"/>
      <c r="C274" s="94"/>
      <c r="D274" s="81"/>
      <c r="E274" s="94"/>
      <c r="F274" s="94"/>
      <c r="H274" s="81"/>
      <c r="I274" s="81"/>
    </row>
    <row r="275" ht="15.75" customHeight="1">
      <c r="A275" s="94"/>
      <c r="B275" s="94"/>
      <c r="C275" s="94"/>
      <c r="D275" s="81"/>
      <c r="E275" s="94"/>
      <c r="F275" s="94"/>
      <c r="H275" s="81"/>
      <c r="I275" s="81"/>
    </row>
    <row r="276" ht="15.75" customHeight="1">
      <c r="A276" s="94"/>
      <c r="B276" s="94"/>
      <c r="C276" s="94"/>
      <c r="D276" s="81"/>
      <c r="E276" s="94"/>
      <c r="F276" s="94"/>
      <c r="H276" s="81"/>
      <c r="I276" s="81"/>
    </row>
    <row r="277" ht="15.75" customHeight="1">
      <c r="A277" s="94"/>
      <c r="B277" s="94"/>
      <c r="C277" s="94"/>
      <c r="D277" s="81"/>
      <c r="E277" s="94"/>
      <c r="F277" s="94"/>
      <c r="H277" s="81"/>
      <c r="I277" s="81"/>
    </row>
    <row r="278" ht="15.75" customHeight="1">
      <c r="A278" s="94"/>
      <c r="B278" s="94"/>
      <c r="C278" s="94"/>
      <c r="D278" s="81"/>
      <c r="E278" s="94"/>
      <c r="F278" s="94"/>
      <c r="H278" s="81"/>
      <c r="I278" s="81"/>
    </row>
    <row r="279" ht="15.75" customHeight="1">
      <c r="A279" s="94"/>
      <c r="B279" s="94"/>
      <c r="C279" s="94"/>
      <c r="D279" s="81"/>
      <c r="E279" s="94"/>
      <c r="F279" s="94"/>
      <c r="H279" s="81"/>
      <c r="I279" s="81"/>
    </row>
    <row r="280" ht="15.75" customHeight="1">
      <c r="A280" s="94"/>
      <c r="B280" s="94"/>
      <c r="C280" s="94"/>
      <c r="D280" s="81"/>
      <c r="E280" s="94"/>
      <c r="F280" s="94"/>
      <c r="H280" s="81"/>
      <c r="I280" s="81"/>
    </row>
    <row r="281" ht="15.75" customHeight="1">
      <c r="A281" s="94"/>
      <c r="B281" s="94"/>
      <c r="C281" s="94"/>
      <c r="D281" s="81"/>
      <c r="E281" s="94"/>
      <c r="F281" s="94"/>
      <c r="H281" s="81"/>
      <c r="I281" s="81"/>
    </row>
    <row r="282" ht="15.75" customHeight="1">
      <c r="A282" s="94"/>
      <c r="B282" s="94"/>
      <c r="C282" s="94"/>
      <c r="D282" s="81"/>
      <c r="E282" s="94"/>
      <c r="F282" s="94"/>
      <c r="H282" s="81"/>
      <c r="I282" s="81"/>
    </row>
    <row r="283" ht="15.75" customHeight="1">
      <c r="A283" s="94"/>
      <c r="B283" s="94"/>
      <c r="C283" s="94"/>
      <c r="D283" s="81"/>
      <c r="E283" s="94"/>
      <c r="F283" s="94"/>
      <c r="H283" s="81"/>
      <c r="I283" s="81"/>
    </row>
    <row r="284" ht="15.75" customHeight="1">
      <c r="A284" s="94"/>
      <c r="B284" s="94"/>
      <c r="C284" s="94"/>
      <c r="D284" s="81"/>
      <c r="E284" s="94"/>
      <c r="F284" s="94"/>
      <c r="H284" s="81"/>
      <c r="I284" s="81"/>
    </row>
    <row r="285" ht="15.75" customHeight="1">
      <c r="A285" s="94"/>
      <c r="B285" s="94"/>
      <c r="C285" s="94"/>
      <c r="D285" s="81"/>
      <c r="E285" s="94"/>
      <c r="F285" s="94"/>
      <c r="H285" s="81"/>
      <c r="I285" s="81"/>
    </row>
    <row r="286" ht="15.75" customHeight="1">
      <c r="A286" s="94"/>
      <c r="B286" s="94"/>
      <c r="C286" s="94"/>
      <c r="D286" s="81"/>
      <c r="E286" s="94"/>
      <c r="F286" s="94"/>
      <c r="H286" s="81"/>
      <c r="I286" s="81"/>
    </row>
    <row r="287" ht="15.75" customHeight="1">
      <c r="A287" s="94"/>
      <c r="B287" s="94"/>
      <c r="C287" s="94"/>
      <c r="D287" s="81"/>
      <c r="E287" s="94"/>
      <c r="F287" s="94"/>
      <c r="H287" s="81"/>
      <c r="I287" s="81"/>
    </row>
    <row r="288" ht="15.75" customHeight="1">
      <c r="A288" s="94"/>
      <c r="B288" s="94"/>
      <c r="C288" s="94"/>
      <c r="D288" s="81"/>
      <c r="E288" s="94"/>
      <c r="F288" s="94"/>
      <c r="H288" s="81"/>
      <c r="I288" s="81"/>
    </row>
    <row r="289" ht="15.75" customHeight="1">
      <c r="A289" s="94"/>
      <c r="B289" s="94"/>
      <c r="C289" s="94"/>
      <c r="D289" s="81"/>
      <c r="E289" s="94"/>
      <c r="F289" s="94"/>
      <c r="H289" s="81"/>
      <c r="I289" s="81"/>
    </row>
    <row r="290" ht="15.75" customHeight="1">
      <c r="A290" s="94"/>
      <c r="B290" s="94"/>
      <c r="C290" s="94"/>
      <c r="D290" s="81"/>
      <c r="E290" s="94"/>
      <c r="F290" s="94"/>
      <c r="H290" s="81"/>
      <c r="I290" s="81"/>
    </row>
    <row r="291" ht="15.75" customHeight="1">
      <c r="A291" s="94"/>
      <c r="B291" s="94"/>
      <c r="C291" s="94"/>
      <c r="D291" s="81"/>
      <c r="E291" s="94"/>
      <c r="F291" s="94"/>
      <c r="H291" s="81"/>
      <c r="I291" s="81"/>
    </row>
    <row r="292" ht="15.75" customHeight="1">
      <c r="A292" s="94"/>
      <c r="B292" s="94"/>
      <c r="C292" s="94"/>
      <c r="D292" s="81"/>
      <c r="E292" s="94"/>
      <c r="F292" s="94"/>
      <c r="H292" s="81"/>
      <c r="I292" s="81"/>
    </row>
    <row r="293" ht="15.75" customHeight="1">
      <c r="A293" s="94"/>
      <c r="B293" s="94"/>
      <c r="C293" s="94"/>
      <c r="D293" s="81"/>
      <c r="E293" s="94"/>
      <c r="F293" s="94"/>
      <c r="H293" s="81"/>
      <c r="I293" s="81"/>
    </row>
    <row r="294" ht="15.75" customHeight="1">
      <c r="A294" s="94"/>
      <c r="B294" s="94"/>
      <c r="C294" s="94"/>
      <c r="D294" s="81"/>
      <c r="E294" s="94"/>
      <c r="F294" s="94"/>
      <c r="H294" s="81"/>
      <c r="I294" s="81"/>
    </row>
    <row r="295" ht="15.75" customHeight="1">
      <c r="A295" s="94"/>
      <c r="B295" s="94"/>
      <c r="C295" s="94"/>
      <c r="D295" s="81"/>
      <c r="E295" s="94"/>
      <c r="F295" s="94"/>
      <c r="H295" s="81"/>
      <c r="I295" s="81"/>
    </row>
    <row r="296" ht="15.75" customHeight="1">
      <c r="A296" s="94"/>
      <c r="B296" s="94"/>
      <c r="C296" s="94"/>
      <c r="D296" s="81"/>
      <c r="E296" s="94"/>
      <c r="F296" s="94"/>
      <c r="H296" s="81"/>
      <c r="I296" s="81"/>
    </row>
    <row r="297" ht="15.75" customHeight="1">
      <c r="A297" s="94"/>
      <c r="B297" s="94"/>
      <c r="C297" s="94"/>
      <c r="D297" s="81"/>
      <c r="E297" s="94"/>
      <c r="F297" s="94"/>
      <c r="H297" s="81"/>
      <c r="I297" s="81"/>
    </row>
    <row r="298" ht="15.75" customHeight="1">
      <c r="A298" s="94"/>
      <c r="B298" s="94"/>
      <c r="C298" s="94"/>
      <c r="D298" s="81"/>
      <c r="E298" s="94"/>
      <c r="F298" s="94"/>
      <c r="H298" s="81"/>
      <c r="I298" s="81"/>
    </row>
    <row r="299" ht="15.75" customHeight="1">
      <c r="A299" s="94"/>
      <c r="B299" s="94"/>
      <c r="C299" s="94"/>
      <c r="D299" s="81"/>
      <c r="E299" s="94"/>
      <c r="F299" s="94"/>
      <c r="H299" s="81"/>
      <c r="I299" s="81"/>
    </row>
    <row r="300" ht="15.75" customHeight="1">
      <c r="A300" s="94"/>
      <c r="B300" s="94"/>
      <c r="C300" s="94"/>
      <c r="D300" s="81"/>
      <c r="E300" s="94"/>
      <c r="F300" s="94"/>
      <c r="H300" s="81"/>
      <c r="I300" s="81"/>
    </row>
    <row r="301" ht="15.75" customHeight="1">
      <c r="A301" s="94"/>
      <c r="B301" s="94"/>
      <c r="C301" s="94"/>
      <c r="D301" s="81"/>
      <c r="E301" s="94"/>
      <c r="F301" s="94"/>
      <c r="H301" s="81"/>
      <c r="I301" s="81"/>
    </row>
    <row r="302" ht="15.75" customHeight="1">
      <c r="A302" s="94"/>
      <c r="B302" s="94"/>
      <c r="C302" s="94"/>
      <c r="D302" s="81"/>
      <c r="E302" s="94"/>
      <c r="F302" s="94"/>
      <c r="H302" s="81"/>
      <c r="I302" s="81"/>
    </row>
    <row r="303" ht="15.75" customHeight="1">
      <c r="A303" s="94"/>
      <c r="B303" s="94"/>
      <c r="C303" s="94"/>
      <c r="D303" s="81"/>
      <c r="E303" s="94"/>
      <c r="F303" s="94"/>
      <c r="H303" s="81"/>
      <c r="I303" s="81"/>
    </row>
    <row r="304" ht="15.75" customHeight="1">
      <c r="A304" s="94"/>
      <c r="B304" s="94"/>
      <c r="C304" s="94"/>
      <c r="D304" s="81"/>
      <c r="E304" s="94"/>
      <c r="F304" s="94"/>
      <c r="H304" s="81"/>
      <c r="I304" s="81"/>
    </row>
    <row r="305" ht="15.75" customHeight="1">
      <c r="A305" s="94"/>
      <c r="B305" s="94"/>
      <c r="C305" s="94"/>
      <c r="D305" s="81"/>
      <c r="E305" s="94"/>
      <c r="F305" s="94"/>
      <c r="H305" s="81"/>
      <c r="I305" s="81"/>
    </row>
    <row r="306" ht="15.75" customHeight="1">
      <c r="A306" s="94"/>
      <c r="B306" s="94"/>
      <c r="C306" s="94"/>
      <c r="D306" s="81"/>
      <c r="E306" s="94"/>
      <c r="F306" s="94"/>
      <c r="H306" s="81"/>
      <c r="I306" s="81"/>
    </row>
    <row r="307" ht="15.75" customHeight="1">
      <c r="A307" s="94"/>
      <c r="B307" s="94"/>
      <c r="C307" s="94"/>
      <c r="D307" s="81"/>
      <c r="E307" s="94"/>
      <c r="F307" s="94"/>
      <c r="H307" s="81"/>
      <c r="I307" s="81"/>
    </row>
    <row r="308" ht="15.75" customHeight="1">
      <c r="A308" s="94"/>
      <c r="B308" s="94"/>
      <c r="C308" s="94"/>
      <c r="D308" s="81"/>
      <c r="E308" s="94"/>
      <c r="F308" s="94"/>
      <c r="H308" s="81"/>
      <c r="I308" s="81"/>
    </row>
    <row r="309" ht="15.75" customHeight="1">
      <c r="A309" s="94"/>
      <c r="B309" s="94"/>
      <c r="C309" s="94"/>
      <c r="D309" s="81"/>
      <c r="E309" s="94"/>
      <c r="F309" s="94"/>
      <c r="H309" s="81"/>
      <c r="I309" s="81"/>
    </row>
    <row r="310" ht="15.75" customHeight="1">
      <c r="A310" s="94"/>
      <c r="B310" s="94"/>
      <c r="C310" s="94"/>
      <c r="D310" s="81"/>
      <c r="E310" s="94"/>
      <c r="F310" s="94"/>
      <c r="H310" s="81"/>
      <c r="I310" s="81"/>
    </row>
    <row r="311" ht="15.75" customHeight="1">
      <c r="A311" s="94"/>
      <c r="B311" s="94"/>
      <c r="C311" s="94"/>
      <c r="D311" s="81"/>
      <c r="E311" s="94"/>
      <c r="F311" s="94"/>
      <c r="H311" s="81"/>
      <c r="I311" s="81"/>
    </row>
    <row r="312" ht="15.75" customHeight="1">
      <c r="A312" s="94"/>
      <c r="B312" s="94"/>
      <c r="C312" s="94"/>
      <c r="D312" s="81"/>
      <c r="E312" s="94"/>
      <c r="F312" s="94"/>
      <c r="H312" s="81"/>
      <c r="I312" s="81"/>
    </row>
    <row r="313" ht="15.75" customHeight="1">
      <c r="A313" s="94"/>
      <c r="B313" s="94"/>
      <c r="C313" s="94"/>
      <c r="D313" s="81"/>
      <c r="E313" s="94"/>
      <c r="F313" s="94"/>
      <c r="H313" s="81"/>
      <c r="I313" s="81"/>
    </row>
    <row r="314" ht="15.75" customHeight="1">
      <c r="A314" s="94"/>
      <c r="B314" s="94"/>
      <c r="C314" s="94"/>
      <c r="D314" s="81"/>
      <c r="E314" s="94"/>
      <c r="F314" s="94"/>
      <c r="H314" s="81"/>
      <c r="I314" s="81"/>
    </row>
    <row r="315" ht="15.75" customHeight="1">
      <c r="A315" s="94"/>
      <c r="B315" s="94"/>
      <c r="C315" s="94"/>
      <c r="D315" s="81"/>
      <c r="E315" s="94"/>
      <c r="F315" s="94"/>
      <c r="H315" s="81"/>
      <c r="I315" s="81"/>
    </row>
    <row r="316" ht="15.75" customHeight="1">
      <c r="A316" s="94"/>
      <c r="B316" s="94"/>
      <c r="C316" s="94"/>
      <c r="D316" s="81"/>
      <c r="E316" s="94"/>
      <c r="F316" s="94"/>
      <c r="H316" s="81"/>
      <c r="I316" s="81"/>
    </row>
    <row r="317" ht="15.75" customHeight="1">
      <c r="A317" s="94"/>
      <c r="B317" s="94"/>
      <c r="C317" s="94"/>
      <c r="D317" s="81"/>
      <c r="E317" s="94"/>
      <c r="F317" s="94"/>
      <c r="H317" s="81"/>
      <c r="I317" s="81"/>
    </row>
    <row r="318" ht="15.75" customHeight="1">
      <c r="A318" s="94"/>
      <c r="B318" s="94"/>
      <c r="C318" s="94"/>
      <c r="D318" s="81"/>
      <c r="E318" s="94"/>
      <c r="F318" s="94"/>
      <c r="H318" s="81"/>
      <c r="I318" s="81"/>
    </row>
    <row r="319" ht="15.75" customHeight="1">
      <c r="A319" s="94"/>
      <c r="B319" s="94"/>
      <c r="C319" s="94"/>
      <c r="D319" s="81"/>
      <c r="E319" s="94"/>
      <c r="F319" s="94"/>
      <c r="H319" s="81"/>
      <c r="I319" s="81"/>
    </row>
    <row r="320" ht="15.75" customHeight="1">
      <c r="A320" s="94"/>
      <c r="B320" s="94"/>
      <c r="C320" s="94"/>
      <c r="D320" s="81"/>
      <c r="E320" s="94"/>
      <c r="F320" s="94"/>
      <c r="H320" s="81"/>
      <c r="I320" s="81"/>
    </row>
    <row r="321" ht="15.75" customHeight="1">
      <c r="A321" s="94"/>
      <c r="B321" s="94"/>
      <c r="C321" s="94"/>
      <c r="D321" s="81"/>
      <c r="E321" s="94"/>
      <c r="F321" s="94"/>
      <c r="H321" s="81"/>
      <c r="I321" s="81"/>
    </row>
    <row r="322" ht="15.75" customHeight="1">
      <c r="A322" s="94"/>
      <c r="B322" s="94"/>
      <c r="C322" s="94"/>
      <c r="D322" s="81"/>
      <c r="E322" s="94"/>
      <c r="F322" s="94"/>
      <c r="H322" s="81"/>
      <c r="I322" s="81"/>
    </row>
    <row r="323" ht="15.75" customHeight="1">
      <c r="A323" s="94"/>
      <c r="B323" s="94"/>
      <c r="C323" s="94"/>
      <c r="D323" s="81"/>
      <c r="E323" s="94"/>
      <c r="F323" s="94"/>
      <c r="H323" s="81"/>
      <c r="I323" s="81"/>
    </row>
    <row r="324" ht="15.75" customHeight="1">
      <c r="A324" s="94"/>
      <c r="B324" s="94"/>
      <c r="C324" s="94"/>
      <c r="D324" s="81"/>
      <c r="E324" s="94"/>
      <c r="F324" s="94"/>
      <c r="H324" s="81"/>
      <c r="I324" s="81"/>
    </row>
    <row r="325" ht="15.75" customHeight="1">
      <c r="A325" s="94"/>
      <c r="B325" s="94"/>
      <c r="C325" s="94"/>
      <c r="D325" s="81"/>
      <c r="E325" s="94"/>
      <c r="F325" s="94"/>
      <c r="H325" s="81"/>
      <c r="I325" s="81"/>
    </row>
    <row r="326" ht="15.75" customHeight="1">
      <c r="A326" s="94"/>
      <c r="B326" s="94"/>
      <c r="C326" s="94"/>
      <c r="D326" s="81"/>
      <c r="E326" s="94"/>
      <c r="F326" s="94"/>
      <c r="H326" s="81"/>
      <c r="I326" s="81"/>
    </row>
    <row r="327" ht="15.75" customHeight="1">
      <c r="A327" s="94"/>
      <c r="B327" s="94"/>
      <c r="C327" s="94"/>
      <c r="D327" s="81"/>
      <c r="E327" s="94"/>
      <c r="F327" s="94"/>
      <c r="H327" s="81"/>
      <c r="I327" s="81"/>
    </row>
    <row r="328" ht="15.75" customHeight="1">
      <c r="A328" s="94"/>
      <c r="B328" s="94"/>
      <c r="C328" s="94"/>
      <c r="D328" s="81"/>
      <c r="E328" s="94"/>
      <c r="F328" s="94"/>
      <c r="H328" s="81"/>
      <c r="I328" s="81"/>
    </row>
    <row r="329" ht="15.75" customHeight="1">
      <c r="A329" s="94"/>
      <c r="B329" s="94"/>
      <c r="C329" s="94"/>
      <c r="D329" s="81"/>
      <c r="E329" s="94"/>
      <c r="F329" s="94"/>
      <c r="H329" s="81"/>
      <c r="I329" s="81"/>
    </row>
    <row r="330" ht="15.75" customHeight="1">
      <c r="A330" s="94"/>
      <c r="B330" s="94"/>
      <c r="C330" s="94"/>
      <c r="D330" s="81"/>
      <c r="E330" s="94"/>
      <c r="F330" s="94"/>
      <c r="H330" s="81"/>
      <c r="I330" s="81"/>
    </row>
    <row r="331" ht="15.75" customHeight="1">
      <c r="A331" s="94"/>
      <c r="B331" s="94"/>
      <c r="C331" s="94"/>
      <c r="D331" s="81"/>
      <c r="E331" s="94"/>
      <c r="F331" s="94"/>
      <c r="H331" s="81"/>
      <c r="I331" s="81"/>
    </row>
    <row r="332" ht="15.75" customHeight="1">
      <c r="A332" s="94"/>
      <c r="B332" s="94"/>
      <c r="C332" s="94"/>
      <c r="D332" s="81"/>
      <c r="E332" s="94"/>
      <c r="F332" s="94"/>
      <c r="H332" s="81"/>
      <c r="I332" s="81"/>
    </row>
    <row r="333" ht="15.75" customHeight="1">
      <c r="A333" s="94"/>
      <c r="B333" s="94"/>
      <c r="C333" s="94"/>
      <c r="D333" s="81"/>
      <c r="E333" s="94"/>
      <c r="F333" s="94"/>
      <c r="H333" s="81"/>
      <c r="I333" s="81"/>
    </row>
    <row r="334" ht="15.75" customHeight="1">
      <c r="A334" s="94"/>
      <c r="B334" s="94"/>
      <c r="C334" s="94"/>
      <c r="D334" s="81"/>
      <c r="E334" s="94"/>
      <c r="F334" s="94"/>
      <c r="H334" s="81"/>
      <c r="I334" s="81"/>
    </row>
    <row r="335" ht="15.75" customHeight="1">
      <c r="A335" s="94"/>
      <c r="B335" s="94"/>
      <c r="C335" s="94"/>
      <c r="D335" s="81"/>
      <c r="E335" s="94"/>
      <c r="F335" s="94"/>
      <c r="H335" s="81"/>
      <c r="I335" s="81"/>
    </row>
    <row r="336" ht="15.75" customHeight="1">
      <c r="A336" s="94"/>
      <c r="B336" s="94"/>
      <c r="C336" s="94"/>
      <c r="D336" s="81"/>
      <c r="E336" s="94"/>
      <c r="F336" s="94"/>
      <c r="H336" s="81"/>
      <c r="I336" s="81"/>
    </row>
    <row r="337" ht="15.75" customHeight="1">
      <c r="A337" s="94"/>
      <c r="B337" s="94"/>
      <c r="C337" s="94"/>
      <c r="D337" s="81"/>
      <c r="E337" s="94"/>
      <c r="F337" s="94"/>
      <c r="H337" s="81"/>
      <c r="I337" s="81"/>
    </row>
    <row r="338" ht="15.75" customHeight="1">
      <c r="A338" s="94"/>
      <c r="B338" s="94"/>
      <c r="C338" s="94"/>
      <c r="D338" s="81"/>
      <c r="E338" s="94"/>
      <c r="F338" s="94"/>
      <c r="H338" s="81"/>
      <c r="I338" s="81"/>
    </row>
    <row r="339" ht="15.75" customHeight="1">
      <c r="A339" s="94"/>
      <c r="B339" s="94"/>
      <c r="C339" s="94"/>
      <c r="D339" s="81"/>
      <c r="E339" s="94"/>
      <c r="F339" s="94"/>
      <c r="H339" s="81"/>
      <c r="I339" s="81"/>
    </row>
    <row r="340" ht="15.75" customHeight="1">
      <c r="A340" s="94"/>
      <c r="B340" s="94"/>
      <c r="C340" s="94"/>
      <c r="D340" s="81"/>
      <c r="E340" s="94"/>
      <c r="F340" s="94"/>
      <c r="H340" s="81"/>
      <c r="I340" s="81"/>
    </row>
    <row r="341" ht="15.75" customHeight="1">
      <c r="A341" s="94"/>
      <c r="B341" s="94"/>
      <c r="C341" s="94"/>
      <c r="D341" s="81"/>
      <c r="E341" s="94"/>
      <c r="F341" s="94"/>
      <c r="H341" s="81"/>
      <c r="I341" s="81"/>
    </row>
    <row r="342" ht="15.75" customHeight="1">
      <c r="A342" s="94"/>
      <c r="B342" s="94"/>
      <c r="C342" s="94"/>
      <c r="D342" s="81"/>
      <c r="E342" s="94"/>
      <c r="F342" s="94"/>
      <c r="H342" s="81"/>
      <c r="I342" s="81"/>
    </row>
    <row r="343" ht="15.75" customHeight="1">
      <c r="A343" s="94"/>
      <c r="B343" s="94"/>
      <c r="C343" s="94"/>
      <c r="D343" s="81"/>
      <c r="E343" s="94"/>
      <c r="F343" s="94"/>
      <c r="H343" s="81"/>
      <c r="I343" s="81"/>
    </row>
    <row r="344" ht="15.75" customHeight="1">
      <c r="A344" s="94"/>
      <c r="B344" s="94"/>
      <c r="C344" s="94"/>
      <c r="D344" s="81"/>
      <c r="E344" s="94"/>
      <c r="F344" s="94"/>
      <c r="H344" s="81"/>
      <c r="I344" s="81"/>
    </row>
    <row r="345" ht="15.75" customHeight="1">
      <c r="A345" s="94"/>
      <c r="B345" s="94"/>
      <c r="C345" s="94"/>
      <c r="D345" s="81"/>
      <c r="E345" s="94"/>
      <c r="F345" s="94"/>
      <c r="H345" s="81"/>
      <c r="I345" s="81"/>
    </row>
    <row r="346" ht="15.75" customHeight="1">
      <c r="A346" s="94"/>
      <c r="B346" s="94"/>
      <c r="C346" s="94"/>
      <c r="D346" s="81"/>
      <c r="E346" s="94"/>
      <c r="F346" s="94"/>
      <c r="H346" s="81"/>
      <c r="I346" s="81"/>
    </row>
    <row r="347" ht="15.75" customHeight="1">
      <c r="A347" s="94"/>
      <c r="B347" s="94"/>
      <c r="C347" s="94"/>
      <c r="D347" s="81"/>
      <c r="E347" s="94"/>
      <c r="F347" s="94"/>
      <c r="H347" s="81"/>
      <c r="I347" s="81"/>
    </row>
    <row r="348" ht="15.75" customHeight="1">
      <c r="A348" s="94"/>
      <c r="B348" s="94"/>
      <c r="C348" s="94"/>
      <c r="D348" s="81"/>
      <c r="E348" s="94"/>
      <c r="F348" s="94"/>
      <c r="H348" s="81"/>
      <c r="I348" s="81"/>
    </row>
    <row r="349" ht="15.75" customHeight="1">
      <c r="A349" s="94"/>
      <c r="B349" s="94"/>
      <c r="C349" s="94"/>
      <c r="D349" s="81"/>
      <c r="E349" s="94"/>
      <c r="F349" s="94"/>
      <c r="H349" s="81"/>
      <c r="I349" s="81"/>
    </row>
    <row r="350" ht="15.75" customHeight="1">
      <c r="A350" s="94"/>
      <c r="B350" s="94"/>
      <c r="C350" s="94"/>
      <c r="D350" s="81"/>
      <c r="E350" s="94"/>
      <c r="F350" s="94"/>
      <c r="H350" s="81"/>
      <c r="I350" s="81"/>
    </row>
    <row r="351" ht="15.75" customHeight="1">
      <c r="A351" s="94"/>
      <c r="B351" s="94"/>
      <c r="C351" s="94"/>
      <c r="D351" s="81"/>
      <c r="E351" s="94"/>
      <c r="F351" s="94"/>
      <c r="H351" s="81"/>
      <c r="I351" s="81"/>
    </row>
    <row r="352" ht="15.75" customHeight="1">
      <c r="A352" s="94"/>
      <c r="B352" s="94"/>
      <c r="C352" s="94"/>
      <c r="D352" s="81"/>
      <c r="E352" s="94"/>
      <c r="F352" s="94"/>
      <c r="H352" s="81"/>
      <c r="I352" s="81"/>
    </row>
    <row r="353" ht="15.75" customHeight="1">
      <c r="A353" s="94"/>
      <c r="B353" s="94"/>
      <c r="C353" s="94"/>
      <c r="D353" s="81"/>
      <c r="E353" s="94"/>
      <c r="F353" s="94"/>
      <c r="H353" s="81"/>
      <c r="I353" s="81"/>
    </row>
    <row r="354" ht="15.75" customHeight="1">
      <c r="A354" s="94"/>
      <c r="B354" s="94"/>
      <c r="C354" s="94"/>
      <c r="D354" s="81"/>
      <c r="E354" s="94"/>
      <c r="F354" s="94"/>
      <c r="H354" s="81"/>
      <c r="I354" s="81"/>
    </row>
    <row r="355" ht="15.75" customHeight="1">
      <c r="A355" s="94"/>
      <c r="B355" s="94"/>
      <c r="C355" s="94"/>
      <c r="D355" s="81"/>
      <c r="E355" s="94"/>
      <c r="F355" s="94"/>
      <c r="H355" s="81"/>
      <c r="I355" s="81"/>
    </row>
    <row r="356" ht="15.75" customHeight="1">
      <c r="A356" s="94"/>
      <c r="B356" s="94"/>
      <c r="C356" s="94"/>
      <c r="D356" s="81"/>
      <c r="E356" s="94"/>
      <c r="F356" s="94"/>
      <c r="H356" s="81"/>
      <c r="I356" s="81"/>
    </row>
    <row r="357" ht="15.75" customHeight="1">
      <c r="A357" s="94"/>
      <c r="B357" s="94"/>
      <c r="C357" s="94"/>
      <c r="D357" s="81"/>
      <c r="E357" s="94"/>
      <c r="F357" s="94"/>
      <c r="H357" s="81"/>
      <c r="I357" s="81"/>
    </row>
    <row r="358" ht="15.75" customHeight="1">
      <c r="A358" s="94"/>
      <c r="B358" s="94"/>
      <c r="C358" s="94"/>
      <c r="D358" s="81"/>
      <c r="E358" s="94"/>
      <c r="F358" s="94"/>
      <c r="H358" s="81"/>
      <c r="I358" s="81"/>
    </row>
    <row r="359" ht="15.75" customHeight="1">
      <c r="A359" s="94"/>
      <c r="B359" s="94"/>
      <c r="C359" s="94"/>
      <c r="D359" s="81"/>
      <c r="E359" s="94"/>
      <c r="F359" s="94"/>
      <c r="H359" s="81"/>
      <c r="I359" s="81"/>
    </row>
    <row r="360" ht="15.75" customHeight="1">
      <c r="A360" s="94"/>
      <c r="B360" s="94"/>
      <c r="C360" s="94"/>
      <c r="D360" s="81"/>
      <c r="E360" s="94"/>
      <c r="F360" s="94"/>
      <c r="H360" s="81"/>
      <c r="I360" s="81"/>
    </row>
    <row r="361" ht="15.75" customHeight="1">
      <c r="A361" s="94"/>
      <c r="B361" s="94"/>
      <c r="C361" s="94"/>
      <c r="D361" s="81"/>
      <c r="E361" s="94"/>
      <c r="F361" s="94"/>
      <c r="H361" s="81"/>
      <c r="I361" s="81"/>
    </row>
    <row r="362" ht="15.75" customHeight="1">
      <c r="A362" s="94"/>
      <c r="B362" s="94"/>
      <c r="C362" s="94"/>
      <c r="D362" s="81"/>
      <c r="E362" s="94"/>
      <c r="F362" s="94"/>
      <c r="H362" s="81"/>
      <c r="I362" s="81"/>
    </row>
    <row r="363" ht="15.75" customHeight="1">
      <c r="A363" s="94"/>
      <c r="B363" s="94"/>
      <c r="C363" s="94"/>
      <c r="D363" s="81"/>
      <c r="E363" s="94"/>
      <c r="F363" s="94"/>
      <c r="H363" s="81"/>
      <c r="I363" s="81"/>
    </row>
    <row r="364" ht="15.75" customHeight="1">
      <c r="A364" s="94"/>
      <c r="B364" s="94"/>
      <c r="C364" s="94"/>
      <c r="D364" s="81"/>
      <c r="E364" s="94"/>
      <c r="F364" s="94"/>
      <c r="H364" s="81"/>
      <c r="I364" s="81"/>
    </row>
    <row r="365" ht="15.75" customHeight="1">
      <c r="A365" s="94"/>
      <c r="B365" s="94"/>
      <c r="C365" s="94"/>
      <c r="D365" s="81"/>
      <c r="E365" s="94"/>
      <c r="F365" s="94"/>
      <c r="H365" s="81"/>
      <c r="I365" s="81"/>
    </row>
    <row r="366" ht="15.75" customHeight="1">
      <c r="A366" s="94"/>
      <c r="B366" s="94"/>
      <c r="C366" s="94"/>
      <c r="D366" s="81"/>
      <c r="E366" s="94"/>
      <c r="F366" s="94"/>
      <c r="H366" s="81"/>
      <c r="I366" s="81"/>
    </row>
    <row r="367" ht="15.75" customHeight="1">
      <c r="A367" s="94"/>
      <c r="B367" s="94"/>
      <c r="C367" s="94"/>
      <c r="D367" s="81"/>
      <c r="E367" s="94"/>
      <c r="F367" s="94"/>
      <c r="H367" s="81"/>
      <c r="I367" s="81"/>
    </row>
    <row r="368" ht="15.75" customHeight="1">
      <c r="A368" s="94"/>
      <c r="B368" s="94"/>
      <c r="C368" s="94"/>
      <c r="D368" s="81"/>
      <c r="E368" s="94"/>
      <c r="F368" s="94"/>
      <c r="H368" s="81"/>
      <c r="I368" s="81"/>
    </row>
    <row r="369" ht="15.75" customHeight="1">
      <c r="A369" s="94"/>
      <c r="B369" s="94"/>
      <c r="C369" s="94"/>
      <c r="D369" s="81"/>
      <c r="E369" s="94"/>
      <c r="F369" s="94"/>
      <c r="H369" s="81"/>
      <c r="I369" s="81"/>
    </row>
    <row r="370" ht="15.75" customHeight="1">
      <c r="A370" s="94"/>
      <c r="B370" s="94"/>
      <c r="C370" s="94"/>
      <c r="D370" s="81"/>
      <c r="E370" s="94"/>
      <c r="F370" s="94"/>
      <c r="H370" s="81"/>
      <c r="I370" s="81"/>
    </row>
    <row r="371" ht="15.75" customHeight="1">
      <c r="A371" s="94"/>
      <c r="B371" s="94"/>
      <c r="C371" s="94"/>
      <c r="D371" s="81"/>
      <c r="E371" s="94"/>
      <c r="F371" s="94"/>
      <c r="H371" s="81"/>
      <c r="I371" s="81"/>
    </row>
    <row r="372" ht="15.75" customHeight="1">
      <c r="A372" s="94"/>
      <c r="B372" s="94"/>
      <c r="C372" s="94"/>
      <c r="D372" s="81"/>
      <c r="E372" s="94"/>
      <c r="F372" s="94"/>
      <c r="H372" s="81"/>
      <c r="I372" s="81"/>
    </row>
    <row r="373" ht="15.75" customHeight="1">
      <c r="A373" s="94"/>
      <c r="B373" s="94"/>
      <c r="C373" s="94"/>
      <c r="D373" s="81"/>
      <c r="E373" s="94"/>
      <c r="F373" s="94"/>
      <c r="H373" s="81"/>
      <c r="I373" s="81"/>
    </row>
    <row r="374" ht="15.75" customHeight="1">
      <c r="A374" s="94"/>
      <c r="B374" s="94"/>
      <c r="C374" s="94"/>
      <c r="D374" s="81"/>
      <c r="E374" s="94"/>
      <c r="F374" s="94"/>
      <c r="H374" s="81"/>
      <c r="I374" s="81"/>
    </row>
    <row r="375" ht="15.75" customHeight="1">
      <c r="A375" s="94"/>
      <c r="B375" s="94"/>
      <c r="C375" s="94"/>
      <c r="D375" s="81"/>
      <c r="E375" s="94"/>
      <c r="F375" s="94"/>
      <c r="H375" s="81"/>
      <c r="I375" s="81"/>
    </row>
    <row r="376" ht="15.75" customHeight="1">
      <c r="A376" s="94"/>
      <c r="B376" s="94"/>
      <c r="C376" s="94"/>
      <c r="D376" s="81"/>
      <c r="E376" s="94"/>
      <c r="F376" s="94"/>
      <c r="H376" s="81"/>
      <c r="I376" s="81"/>
    </row>
    <row r="377" ht="15.75" customHeight="1">
      <c r="A377" s="94"/>
      <c r="B377" s="94"/>
      <c r="C377" s="94"/>
      <c r="D377" s="81"/>
      <c r="E377" s="94"/>
      <c r="F377" s="94"/>
      <c r="H377" s="81"/>
      <c r="I377" s="81"/>
    </row>
    <row r="378" ht="15.75" customHeight="1">
      <c r="A378" s="94"/>
      <c r="B378" s="94"/>
      <c r="C378" s="94"/>
      <c r="D378" s="81"/>
      <c r="E378" s="94"/>
      <c r="F378" s="94"/>
      <c r="H378" s="81"/>
      <c r="I378" s="81"/>
    </row>
    <row r="379" ht="15.75" customHeight="1">
      <c r="A379" s="94"/>
      <c r="B379" s="94"/>
      <c r="C379" s="94"/>
      <c r="D379" s="81"/>
      <c r="E379" s="94"/>
      <c r="F379" s="94"/>
      <c r="H379" s="81"/>
      <c r="I379" s="81"/>
    </row>
    <row r="380" ht="15.75" customHeight="1">
      <c r="A380" s="94"/>
      <c r="B380" s="94"/>
      <c r="C380" s="94"/>
      <c r="D380" s="81"/>
      <c r="E380" s="94"/>
      <c r="F380" s="94"/>
      <c r="H380" s="81"/>
      <c r="I380" s="81"/>
    </row>
    <row r="381" ht="15.75" customHeight="1">
      <c r="A381" s="94"/>
      <c r="B381" s="94"/>
      <c r="C381" s="94"/>
      <c r="D381" s="81"/>
      <c r="E381" s="94"/>
      <c r="F381" s="94"/>
      <c r="H381" s="81"/>
      <c r="I381" s="81"/>
    </row>
    <row r="382" ht="15.75" customHeight="1">
      <c r="A382" s="94"/>
      <c r="B382" s="94"/>
      <c r="C382" s="94"/>
      <c r="D382" s="81"/>
      <c r="E382" s="94"/>
      <c r="F382" s="94"/>
      <c r="H382" s="81"/>
      <c r="I382" s="81"/>
    </row>
    <row r="383" ht="15.75" customHeight="1">
      <c r="A383" s="94"/>
      <c r="B383" s="94"/>
      <c r="C383" s="94"/>
      <c r="D383" s="81"/>
      <c r="E383" s="94"/>
      <c r="F383" s="94"/>
      <c r="H383" s="81"/>
      <c r="I383" s="81"/>
    </row>
    <row r="384" ht="15.75" customHeight="1">
      <c r="A384" s="94"/>
      <c r="B384" s="94"/>
      <c r="C384" s="94"/>
      <c r="D384" s="81"/>
      <c r="E384" s="94"/>
      <c r="F384" s="94"/>
      <c r="H384" s="81"/>
      <c r="I384" s="81"/>
    </row>
    <row r="385" ht="15.75" customHeight="1">
      <c r="A385" s="94"/>
      <c r="B385" s="94"/>
      <c r="C385" s="94"/>
      <c r="D385" s="81"/>
      <c r="E385" s="94"/>
      <c r="F385" s="94"/>
      <c r="H385" s="81"/>
      <c r="I385" s="81"/>
    </row>
    <row r="386" ht="15.75" customHeight="1">
      <c r="A386" s="94"/>
      <c r="B386" s="94"/>
      <c r="C386" s="94"/>
      <c r="D386" s="81"/>
      <c r="E386" s="94"/>
      <c r="F386" s="94"/>
      <c r="H386" s="81"/>
      <c r="I386" s="81"/>
    </row>
    <row r="387" ht="15.75" customHeight="1">
      <c r="A387" s="94"/>
      <c r="B387" s="94"/>
      <c r="C387" s="94"/>
      <c r="D387" s="81"/>
      <c r="E387" s="94"/>
      <c r="F387" s="94"/>
      <c r="H387" s="81"/>
      <c r="I387" s="81"/>
    </row>
    <row r="388" ht="15.75" customHeight="1">
      <c r="A388" s="94"/>
      <c r="B388" s="94"/>
      <c r="C388" s="94"/>
      <c r="D388" s="81"/>
      <c r="E388" s="94"/>
      <c r="F388" s="94"/>
      <c r="H388" s="81"/>
      <c r="I388" s="81"/>
    </row>
    <row r="389" ht="15.75" customHeight="1">
      <c r="A389" s="94"/>
      <c r="B389" s="94"/>
      <c r="C389" s="94"/>
      <c r="D389" s="81"/>
      <c r="E389" s="94"/>
      <c r="F389" s="94"/>
      <c r="H389" s="81"/>
      <c r="I389" s="81"/>
    </row>
    <row r="390" ht="15.75" customHeight="1">
      <c r="A390" s="94"/>
      <c r="B390" s="94"/>
      <c r="C390" s="94"/>
      <c r="D390" s="81"/>
      <c r="E390" s="94"/>
      <c r="F390" s="94"/>
      <c r="H390" s="81"/>
      <c r="I390" s="81"/>
    </row>
    <row r="391" ht="15.75" customHeight="1">
      <c r="A391" s="94"/>
      <c r="B391" s="94"/>
      <c r="C391" s="94"/>
      <c r="D391" s="81"/>
      <c r="E391" s="94"/>
      <c r="F391" s="94"/>
      <c r="H391" s="81"/>
      <c r="I391" s="81"/>
    </row>
    <row r="392" ht="15.75" customHeight="1">
      <c r="A392" s="94"/>
      <c r="B392" s="94"/>
      <c r="C392" s="94"/>
      <c r="D392" s="81"/>
      <c r="E392" s="94"/>
      <c r="F392" s="94"/>
      <c r="H392" s="81"/>
      <c r="I392" s="81"/>
    </row>
    <row r="393" ht="15.75" customHeight="1">
      <c r="A393" s="94"/>
      <c r="B393" s="94"/>
      <c r="C393" s="94"/>
      <c r="D393" s="81"/>
      <c r="E393" s="94"/>
      <c r="F393" s="94"/>
      <c r="H393" s="81"/>
      <c r="I393" s="81"/>
    </row>
    <row r="394" ht="15.75" customHeight="1">
      <c r="A394" s="94"/>
      <c r="B394" s="94"/>
      <c r="C394" s="94"/>
      <c r="D394" s="81"/>
      <c r="E394" s="94"/>
      <c r="F394" s="94"/>
      <c r="H394" s="81"/>
      <c r="I394" s="81"/>
    </row>
    <row r="395" ht="15.75" customHeight="1">
      <c r="A395" s="94"/>
      <c r="B395" s="94"/>
      <c r="C395" s="94"/>
      <c r="D395" s="81"/>
      <c r="E395" s="94"/>
      <c r="F395" s="94"/>
      <c r="H395" s="81"/>
      <c r="I395" s="81"/>
    </row>
    <row r="396" ht="15.75" customHeight="1">
      <c r="A396" s="94"/>
      <c r="B396" s="94"/>
      <c r="C396" s="94"/>
      <c r="D396" s="81"/>
      <c r="E396" s="94"/>
      <c r="F396" s="94"/>
      <c r="H396" s="81"/>
      <c r="I396" s="81"/>
    </row>
    <row r="397" ht="15.75" customHeight="1">
      <c r="A397" s="94"/>
      <c r="B397" s="94"/>
      <c r="C397" s="94"/>
      <c r="D397" s="81"/>
      <c r="E397" s="94"/>
      <c r="F397" s="94"/>
      <c r="H397" s="81"/>
      <c r="I397" s="81"/>
    </row>
    <row r="398" ht="15.75" customHeight="1">
      <c r="A398" s="94"/>
      <c r="B398" s="94"/>
      <c r="C398" s="94"/>
      <c r="D398" s="81"/>
      <c r="E398" s="94"/>
      <c r="F398" s="94"/>
      <c r="H398" s="81"/>
      <c r="I398" s="81"/>
    </row>
    <row r="399" ht="15.75" customHeight="1">
      <c r="A399" s="94"/>
      <c r="B399" s="94"/>
      <c r="C399" s="94"/>
      <c r="D399" s="81"/>
      <c r="E399" s="94"/>
      <c r="F399" s="94"/>
      <c r="H399" s="81"/>
      <c r="I399" s="81"/>
    </row>
    <row r="400" ht="15.75" customHeight="1">
      <c r="A400" s="94"/>
      <c r="B400" s="94"/>
      <c r="C400" s="94"/>
      <c r="D400" s="81"/>
      <c r="E400" s="94"/>
      <c r="F400" s="94"/>
      <c r="H400" s="81"/>
      <c r="I400" s="81"/>
    </row>
    <row r="401" ht="15.75" customHeight="1">
      <c r="A401" s="94"/>
      <c r="B401" s="94"/>
      <c r="C401" s="94"/>
      <c r="D401" s="81"/>
      <c r="E401" s="94"/>
      <c r="F401" s="94"/>
      <c r="H401" s="81"/>
      <c r="I401" s="81"/>
    </row>
    <row r="402" ht="15.75" customHeight="1">
      <c r="A402" s="94"/>
      <c r="B402" s="94"/>
      <c r="C402" s="94"/>
      <c r="D402" s="81"/>
      <c r="E402" s="94"/>
      <c r="F402" s="94"/>
      <c r="H402" s="81"/>
      <c r="I402" s="81"/>
    </row>
    <row r="403" ht="15.75" customHeight="1">
      <c r="A403" s="94"/>
      <c r="B403" s="94"/>
      <c r="C403" s="94"/>
      <c r="D403" s="81"/>
      <c r="E403" s="94"/>
      <c r="F403" s="94"/>
      <c r="H403" s="81"/>
      <c r="I403" s="81"/>
    </row>
    <row r="404" ht="15.75" customHeight="1">
      <c r="A404" s="94"/>
      <c r="B404" s="94"/>
      <c r="C404" s="94"/>
      <c r="D404" s="81"/>
      <c r="E404" s="94"/>
      <c r="F404" s="94"/>
      <c r="H404" s="81"/>
      <c r="I404" s="81"/>
    </row>
    <row r="405" ht="15.75" customHeight="1">
      <c r="A405" s="94"/>
      <c r="B405" s="94"/>
      <c r="C405" s="94"/>
      <c r="D405" s="81"/>
      <c r="E405" s="94"/>
      <c r="F405" s="94"/>
      <c r="H405" s="81"/>
      <c r="I405" s="81"/>
    </row>
    <row r="406" ht="15.75" customHeight="1">
      <c r="A406" s="94"/>
      <c r="B406" s="94"/>
      <c r="C406" s="94"/>
      <c r="D406" s="81"/>
      <c r="E406" s="94"/>
      <c r="F406" s="94"/>
      <c r="H406" s="81"/>
      <c r="I406" s="81"/>
    </row>
    <row r="407" ht="15.75" customHeight="1">
      <c r="A407" s="94"/>
      <c r="B407" s="94"/>
      <c r="C407" s="94"/>
      <c r="D407" s="81"/>
      <c r="E407" s="94"/>
      <c r="F407" s="94"/>
      <c r="H407" s="81"/>
      <c r="I407" s="81"/>
    </row>
    <row r="408" ht="15.75" customHeight="1">
      <c r="A408" s="94"/>
      <c r="B408" s="94"/>
      <c r="C408" s="94"/>
      <c r="D408" s="81"/>
      <c r="E408" s="94"/>
      <c r="F408" s="94"/>
      <c r="H408" s="81"/>
      <c r="I408" s="81"/>
    </row>
    <row r="409" ht="15.75" customHeight="1">
      <c r="A409" s="94"/>
      <c r="B409" s="94"/>
      <c r="C409" s="94"/>
      <c r="D409" s="81"/>
      <c r="E409" s="94"/>
      <c r="F409" s="94"/>
      <c r="H409" s="81"/>
      <c r="I409" s="81"/>
    </row>
    <row r="410" ht="15.75" customHeight="1">
      <c r="A410" s="94"/>
      <c r="B410" s="94"/>
      <c r="C410" s="94"/>
      <c r="D410" s="81"/>
      <c r="E410" s="94"/>
      <c r="F410" s="94"/>
      <c r="H410" s="81"/>
      <c r="I410" s="81"/>
    </row>
    <row r="411" ht="15.75" customHeight="1">
      <c r="A411" s="94"/>
      <c r="B411" s="94"/>
      <c r="C411" s="94"/>
      <c r="D411" s="81"/>
      <c r="E411" s="94"/>
      <c r="F411" s="94"/>
      <c r="H411" s="81"/>
      <c r="I411" s="81"/>
    </row>
    <row r="412" ht="15.75" customHeight="1">
      <c r="A412" s="94"/>
      <c r="B412" s="94"/>
      <c r="C412" s="94"/>
      <c r="D412" s="81"/>
      <c r="E412" s="94"/>
      <c r="F412" s="94"/>
      <c r="H412" s="81"/>
      <c r="I412" s="81"/>
    </row>
    <row r="413" ht="15.75" customHeight="1">
      <c r="A413" s="94"/>
      <c r="B413" s="94"/>
      <c r="C413" s="94"/>
      <c r="D413" s="81"/>
      <c r="E413" s="94"/>
      <c r="F413" s="94"/>
      <c r="H413" s="81"/>
      <c r="I413" s="81"/>
    </row>
    <row r="414" ht="15.75" customHeight="1">
      <c r="A414" s="94"/>
      <c r="B414" s="94"/>
      <c r="C414" s="94"/>
      <c r="D414" s="81"/>
      <c r="E414" s="94"/>
      <c r="F414" s="94"/>
      <c r="H414" s="81"/>
      <c r="I414" s="81"/>
    </row>
    <row r="415" ht="15.75" customHeight="1">
      <c r="A415" s="94"/>
      <c r="B415" s="94"/>
      <c r="C415" s="94"/>
      <c r="D415" s="81"/>
      <c r="E415" s="94"/>
      <c r="F415" s="94"/>
      <c r="H415" s="81"/>
      <c r="I415" s="81"/>
    </row>
    <row r="416" ht="15.75" customHeight="1">
      <c r="A416" s="94"/>
      <c r="B416" s="94"/>
      <c r="C416" s="94"/>
      <c r="D416" s="81"/>
      <c r="E416" s="94"/>
      <c r="F416" s="94"/>
      <c r="H416" s="81"/>
      <c r="I416" s="81"/>
    </row>
    <row r="417" ht="15.75" customHeight="1">
      <c r="A417" s="94"/>
      <c r="B417" s="94"/>
      <c r="C417" s="94"/>
      <c r="D417" s="81"/>
      <c r="E417" s="94"/>
      <c r="F417" s="94"/>
      <c r="H417" s="81"/>
      <c r="I417" s="81"/>
    </row>
    <row r="418" ht="15.75" customHeight="1">
      <c r="A418" s="94"/>
      <c r="B418" s="94"/>
      <c r="C418" s="94"/>
      <c r="D418" s="81"/>
      <c r="E418" s="94"/>
      <c r="F418" s="94"/>
      <c r="H418" s="81"/>
      <c r="I418" s="81"/>
    </row>
    <row r="419" ht="15.75" customHeight="1">
      <c r="A419" s="94"/>
      <c r="B419" s="94"/>
      <c r="C419" s="94"/>
      <c r="D419" s="81"/>
      <c r="E419" s="94"/>
      <c r="F419" s="94"/>
      <c r="H419" s="81"/>
      <c r="I419" s="81"/>
    </row>
    <row r="420" ht="15.75" customHeight="1">
      <c r="A420" s="94"/>
      <c r="B420" s="94"/>
      <c r="C420" s="94"/>
      <c r="D420" s="81"/>
      <c r="E420" s="94"/>
      <c r="F420" s="94"/>
      <c r="H420" s="81"/>
      <c r="I420" s="81"/>
    </row>
    <row r="421" ht="15.75" customHeight="1">
      <c r="A421" s="94"/>
      <c r="B421" s="94"/>
      <c r="C421" s="94"/>
      <c r="D421" s="81"/>
      <c r="E421" s="94"/>
      <c r="F421" s="94"/>
      <c r="H421" s="81"/>
      <c r="I421" s="81"/>
    </row>
    <row r="422" ht="15.75" customHeight="1">
      <c r="A422" s="94"/>
      <c r="B422" s="94"/>
      <c r="C422" s="94"/>
      <c r="D422" s="81"/>
      <c r="E422" s="94"/>
      <c r="F422" s="94"/>
      <c r="H422" s="81"/>
      <c r="I422" s="81"/>
    </row>
    <row r="423" ht="15.75" customHeight="1">
      <c r="A423" s="94"/>
      <c r="B423" s="94"/>
      <c r="C423" s="94"/>
      <c r="D423" s="81"/>
      <c r="E423" s="94"/>
      <c r="F423" s="94"/>
      <c r="H423" s="81"/>
      <c r="I423" s="81"/>
    </row>
    <row r="424" ht="15.75" customHeight="1">
      <c r="A424" s="94"/>
      <c r="B424" s="94"/>
      <c r="C424" s="94"/>
      <c r="D424" s="81"/>
      <c r="E424" s="94"/>
      <c r="F424" s="94"/>
      <c r="H424" s="81"/>
      <c r="I424" s="81"/>
    </row>
    <row r="425" ht="15.75" customHeight="1">
      <c r="A425" s="94"/>
      <c r="B425" s="94"/>
      <c r="C425" s="94"/>
      <c r="D425" s="81"/>
      <c r="E425" s="94"/>
      <c r="F425" s="94"/>
      <c r="H425" s="81"/>
      <c r="I425" s="81"/>
    </row>
    <row r="426" ht="15.75" customHeight="1">
      <c r="A426" s="94"/>
      <c r="B426" s="94"/>
      <c r="C426" s="94"/>
      <c r="D426" s="81"/>
      <c r="E426" s="94"/>
      <c r="F426" s="94"/>
      <c r="H426" s="81"/>
      <c r="I426" s="81"/>
    </row>
    <row r="427" ht="15.75" customHeight="1">
      <c r="A427" s="94"/>
      <c r="B427" s="94"/>
      <c r="C427" s="94"/>
      <c r="D427" s="81"/>
      <c r="E427" s="94"/>
      <c r="F427" s="94"/>
      <c r="H427" s="81"/>
      <c r="I427" s="81"/>
    </row>
    <row r="428" ht="15.75" customHeight="1">
      <c r="A428" s="94"/>
      <c r="B428" s="94"/>
      <c r="C428" s="94"/>
      <c r="D428" s="81"/>
      <c r="E428" s="94"/>
      <c r="F428" s="94"/>
      <c r="H428" s="81"/>
      <c r="I428" s="81"/>
    </row>
    <row r="429" ht="15.75" customHeight="1">
      <c r="A429" s="94"/>
      <c r="B429" s="94"/>
      <c r="C429" s="94"/>
      <c r="D429" s="81"/>
      <c r="E429" s="94"/>
      <c r="F429" s="94"/>
      <c r="H429" s="81"/>
      <c r="I429" s="81"/>
    </row>
    <row r="430" ht="15.75" customHeight="1">
      <c r="A430" s="94"/>
      <c r="B430" s="94"/>
      <c r="C430" s="94"/>
      <c r="D430" s="81"/>
      <c r="E430" s="94"/>
      <c r="F430" s="94"/>
      <c r="H430" s="81"/>
      <c r="I430" s="81"/>
    </row>
    <row r="431" ht="15.75" customHeight="1">
      <c r="A431" s="94"/>
      <c r="B431" s="94"/>
      <c r="C431" s="94"/>
      <c r="D431" s="81"/>
      <c r="E431" s="94"/>
      <c r="F431" s="94"/>
      <c r="H431" s="81"/>
      <c r="I431" s="81"/>
    </row>
    <row r="432" ht="15.75" customHeight="1">
      <c r="A432" s="94"/>
      <c r="B432" s="94"/>
      <c r="C432" s="94"/>
      <c r="D432" s="81"/>
      <c r="E432" s="94"/>
      <c r="F432" s="94"/>
      <c r="H432" s="81"/>
      <c r="I432" s="81"/>
    </row>
    <row r="433" ht="15.75" customHeight="1">
      <c r="A433" s="94"/>
      <c r="B433" s="94"/>
      <c r="C433" s="94"/>
      <c r="D433" s="81"/>
      <c r="E433" s="94"/>
      <c r="F433" s="94"/>
      <c r="H433" s="81"/>
      <c r="I433" s="81"/>
    </row>
    <row r="434" ht="15.75" customHeight="1">
      <c r="A434" s="94"/>
      <c r="B434" s="94"/>
      <c r="C434" s="94"/>
      <c r="D434" s="81"/>
      <c r="E434" s="94"/>
      <c r="F434" s="94"/>
      <c r="H434" s="81"/>
      <c r="I434" s="81"/>
    </row>
    <row r="435" ht="15.75" customHeight="1">
      <c r="A435" s="94"/>
      <c r="B435" s="94"/>
      <c r="C435" s="94"/>
      <c r="D435" s="81"/>
      <c r="E435" s="94"/>
      <c r="F435" s="94"/>
      <c r="H435" s="81"/>
      <c r="I435" s="81"/>
    </row>
    <row r="436" ht="15.75" customHeight="1">
      <c r="A436" s="94"/>
      <c r="B436" s="94"/>
      <c r="C436" s="94"/>
      <c r="D436" s="81"/>
      <c r="E436" s="94"/>
      <c r="F436" s="94"/>
      <c r="H436" s="81"/>
      <c r="I436" s="81"/>
    </row>
    <row r="437" ht="15.75" customHeight="1">
      <c r="A437" s="94"/>
      <c r="B437" s="94"/>
      <c r="C437" s="94"/>
      <c r="D437" s="81"/>
      <c r="E437" s="94"/>
      <c r="F437" s="94"/>
      <c r="H437" s="81"/>
      <c r="I437" s="81"/>
    </row>
    <row r="438" ht="15.75" customHeight="1">
      <c r="A438" s="94"/>
      <c r="B438" s="94"/>
      <c r="C438" s="94"/>
      <c r="D438" s="81"/>
      <c r="E438" s="94"/>
      <c r="F438" s="94"/>
      <c r="H438" s="81"/>
      <c r="I438" s="81"/>
    </row>
    <row r="439" ht="15.75" customHeight="1">
      <c r="A439" s="94"/>
      <c r="B439" s="94"/>
      <c r="C439" s="94"/>
      <c r="D439" s="81"/>
      <c r="E439" s="94"/>
      <c r="F439" s="94"/>
      <c r="H439" s="81"/>
      <c r="I439" s="81"/>
    </row>
    <row r="440" ht="15.75" customHeight="1">
      <c r="A440" s="94"/>
      <c r="B440" s="94"/>
      <c r="C440" s="94"/>
      <c r="D440" s="81"/>
      <c r="E440" s="94"/>
      <c r="F440" s="94"/>
      <c r="H440" s="81"/>
      <c r="I440" s="81"/>
    </row>
    <row r="441" ht="15.75" customHeight="1">
      <c r="A441" s="94"/>
      <c r="B441" s="94"/>
      <c r="C441" s="94"/>
      <c r="D441" s="81"/>
      <c r="E441" s="94"/>
      <c r="F441" s="94"/>
      <c r="H441" s="81"/>
      <c r="I441" s="81"/>
    </row>
    <row r="442" ht="15.75" customHeight="1">
      <c r="A442" s="94"/>
      <c r="B442" s="94"/>
      <c r="C442" s="94"/>
      <c r="D442" s="81"/>
      <c r="E442" s="94"/>
      <c r="F442" s="94"/>
      <c r="H442" s="81"/>
      <c r="I442" s="81"/>
    </row>
    <row r="443" ht="15.75" customHeight="1">
      <c r="A443" s="94"/>
      <c r="B443" s="94"/>
      <c r="C443" s="94"/>
      <c r="D443" s="81"/>
      <c r="E443" s="94"/>
      <c r="F443" s="94"/>
      <c r="H443" s="81"/>
      <c r="I443" s="81"/>
    </row>
    <row r="444" ht="15.75" customHeight="1">
      <c r="A444" s="94"/>
      <c r="B444" s="94"/>
      <c r="C444" s="94"/>
      <c r="D444" s="81"/>
      <c r="E444" s="94"/>
      <c r="F444" s="94"/>
      <c r="H444" s="81"/>
      <c r="I444" s="81"/>
    </row>
    <row r="445" ht="15.75" customHeight="1">
      <c r="A445" s="94"/>
      <c r="B445" s="94"/>
      <c r="C445" s="94"/>
      <c r="D445" s="81"/>
      <c r="E445" s="94"/>
      <c r="F445" s="94"/>
      <c r="H445" s="81"/>
      <c r="I445" s="81"/>
    </row>
    <row r="446" ht="15.75" customHeight="1">
      <c r="A446" s="94"/>
      <c r="B446" s="94"/>
      <c r="C446" s="94"/>
      <c r="D446" s="81"/>
      <c r="E446" s="94"/>
      <c r="F446" s="94"/>
      <c r="H446" s="81"/>
      <c r="I446" s="81"/>
    </row>
    <row r="447" ht="15.75" customHeight="1">
      <c r="A447" s="94"/>
      <c r="B447" s="94"/>
      <c r="C447" s="94"/>
      <c r="D447" s="81"/>
      <c r="E447" s="94"/>
      <c r="F447" s="94"/>
      <c r="H447" s="81"/>
      <c r="I447" s="81"/>
    </row>
    <row r="448" ht="15.75" customHeight="1">
      <c r="A448" s="94"/>
      <c r="B448" s="94"/>
      <c r="C448" s="94"/>
      <c r="D448" s="81"/>
      <c r="E448" s="94"/>
      <c r="F448" s="94"/>
      <c r="H448" s="81"/>
      <c r="I448" s="81"/>
    </row>
    <row r="449" ht="15.75" customHeight="1">
      <c r="A449" s="94"/>
      <c r="B449" s="94"/>
      <c r="C449" s="94"/>
      <c r="D449" s="81"/>
      <c r="E449" s="94"/>
      <c r="F449" s="94"/>
      <c r="H449" s="81"/>
      <c r="I449" s="81"/>
    </row>
    <row r="450" ht="15.75" customHeight="1">
      <c r="A450" s="94"/>
      <c r="B450" s="94"/>
      <c r="C450" s="94"/>
      <c r="D450" s="81"/>
      <c r="E450" s="94"/>
      <c r="F450" s="94"/>
      <c r="H450" s="81"/>
      <c r="I450" s="81"/>
    </row>
    <row r="451" ht="15.75" customHeight="1">
      <c r="A451" s="94"/>
      <c r="B451" s="94"/>
      <c r="C451" s="94"/>
      <c r="D451" s="81"/>
      <c r="E451" s="94"/>
      <c r="F451" s="94"/>
      <c r="H451" s="81"/>
      <c r="I451" s="81"/>
    </row>
    <row r="452" ht="15.75" customHeight="1">
      <c r="A452" s="94"/>
      <c r="B452" s="94"/>
      <c r="C452" s="94"/>
      <c r="D452" s="81"/>
      <c r="E452" s="94"/>
      <c r="F452" s="94"/>
      <c r="H452" s="81"/>
      <c r="I452" s="81"/>
    </row>
    <row r="453" ht="15.75" customHeight="1">
      <c r="A453" s="94"/>
      <c r="B453" s="94"/>
      <c r="C453" s="94"/>
      <c r="D453" s="81"/>
      <c r="E453" s="94"/>
      <c r="F453" s="94"/>
      <c r="H453" s="81"/>
      <c r="I453" s="81"/>
    </row>
    <row r="454" ht="15.75" customHeight="1">
      <c r="A454" s="94"/>
      <c r="B454" s="94"/>
      <c r="C454" s="94"/>
      <c r="D454" s="81"/>
      <c r="E454" s="94"/>
      <c r="F454" s="94"/>
      <c r="H454" s="81"/>
      <c r="I454" s="81"/>
    </row>
    <row r="455" ht="15.75" customHeight="1">
      <c r="A455" s="94"/>
      <c r="B455" s="94"/>
      <c r="C455" s="94"/>
      <c r="D455" s="81"/>
      <c r="E455" s="94"/>
      <c r="F455" s="94"/>
      <c r="H455" s="81"/>
      <c r="I455" s="81"/>
    </row>
    <row r="456" ht="15.75" customHeight="1">
      <c r="A456" s="94"/>
      <c r="B456" s="94"/>
      <c r="C456" s="94"/>
      <c r="D456" s="81"/>
      <c r="E456" s="94"/>
      <c r="F456" s="94"/>
      <c r="H456" s="81"/>
      <c r="I456" s="81"/>
    </row>
    <row r="457" ht="15.75" customHeight="1">
      <c r="A457" s="94"/>
      <c r="B457" s="94"/>
      <c r="C457" s="94"/>
      <c r="D457" s="81"/>
      <c r="E457" s="94"/>
      <c r="F457" s="94"/>
      <c r="H457" s="81"/>
      <c r="I457" s="81"/>
    </row>
    <row r="458" ht="15.75" customHeight="1">
      <c r="A458" s="94"/>
      <c r="B458" s="94"/>
      <c r="C458" s="94"/>
      <c r="D458" s="81"/>
      <c r="E458" s="94"/>
      <c r="F458" s="94"/>
      <c r="H458" s="81"/>
      <c r="I458" s="81"/>
    </row>
    <row r="459" ht="15.75" customHeight="1">
      <c r="A459" s="94"/>
      <c r="B459" s="94"/>
      <c r="C459" s="94"/>
      <c r="D459" s="81"/>
      <c r="E459" s="94"/>
      <c r="F459" s="94"/>
      <c r="H459" s="81"/>
      <c r="I459" s="81"/>
    </row>
    <row r="460" ht="15.75" customHeight="1">
      <c r="A460" s="94"/>
      <c r="B460" s="94"/>
      <c r="C460" s="94"/>
      <c r="D460" s="81"/>
      <c r="E460" s="94"/>
      <c r="F460" s="94"/>
      <c r="H460" s="81"/>
      <c r="I460" s="81"/>
    </row>
    <row r="461" ht="15.75" customHeight="1">
      <c r="A461" s="94"/>
      <c r="B461" s="94"/>
      <c r="C461" s="94"/>
      <c r="D461" s="81"/>
      <c r="E461" s="94"/>
      <c r="F461" s="94"/>
      <c r="H461" s="81"/>
      <c r="I461" s="81"/>
    </row>
    <row r="462" ht="15.75" customHeight="1">
      <c r="A462" s="94"/>
      <c r="B462" s="94"/>
      <c r="C462" s="94"/>
      <c r="D462" s="81"/>
      <c r="E462" s="94"/>
      <c r="F462" s="94"/>
      <c r="H462" s="81"/>
      <c r="I462" s="81"/>
    </row>
    <row r="463" ht="15.75" customHeight="1">
      <c r="A463" s="94"/>
      <c r="B463" s="94"/>
      <c r="C463" s="94"/>
      <c r="D463" s="81"/>
      <c r="E463" s="94"/>
      <c r="F463" s="94"/>
      <c r="H463" s="81"/>
      <c r="I463" s="81"/>
    </row>
    <row r="464" ht="15.75" customHeight="1">
      <c r="A464" s="94"/>
      <c r="B464" s="94"/>
      <c r="C464" s="94"/>
      <c r="D464" s="81"/>
      <c r="E464" s="94"/>
      <c r="F464" s="94"/>
      <c r="H464" s="81"/>
      <c r="I464" s="81"/>
    </row>
    <row r="465" ht="15.75" customHeight="1">
      <c r="A465" s="94"/>
      <c r="B465" s="94"/>
      <c r="C465" s="94"/>
      <c r="D465" s="81"/>
      <c r="E465" s="94"/>
      <c r="F465" s="94"/>
      <c r="H465" s="81"/>
      <c r="I465" s="81"/>
    </row>
    <row r="466" ht="15.75" customHeight="1">
      <c r="A466" s="94"/>
      <c r="B466" s="94"/>
      <c r="C466" s="94"/>
      <c r="D466" s="81"/>
      <c r="E466" s="94"/>
      <c r="F466" s="94"/>
      <c r="H466" s="81"/>
      <c r="I466" s="81"/>
    </row>
    <row r="467" ht="15.75" customHeight="1">
      <c r="A467" s="94"/>
      <c r="B467" s="94"/>
      <c r="C467" s="94"/>
      <c r="D467" s="81"/>
      <c r="E467" s="94"/>
      <c r="F467" s="94"/>
      <c r="H467" s="81"/>
      <c r="I467" s="81"/>
    </row>
    <row r="468" ht="15.75" customHeight="1">
      <c r="A468" s="94"/>
      <c r="B468" s="94"/>
      <c r="C468" s="94"/>
      <c r="D468" s="81"/>
      <c r="E468" s="94"/>
      <c r="F468" s="94"/>
      <c r="H468" s="81"/>
      <c r="I468" s="81"/>
    </row>
    <row r="469" ht="15.75" customHeight="1">
      <c r="A469" s="94"/>
      <c r="B469" s="94"/>
      <c r="C469" s="94"/>
      <c r="D469" s="81"/>
      <c r="E469" s="94"/>
      <c r="F469" s="94"/>
      <c r="H469" s="81"/>
      <c r="I469" s="81"/>
    </row>
    <row r="470" ht="15.75" customHeight="1">
      <c r="A470" s="94"/>
      <c r="B470" s="94"/>
      <c r="C470" s="94"/>
      <c r="D470" s="81"/>
      <c r="E470" s="94"/>
      <c r="F470" s="94"/>
      <c r="H470" s="81"/>
      <c r="I470" s="81"/>
    </row>
    <row r="471" ht="15.75" customHeight="1">
      <c r="A471" s="94"/>
      <c r="B471" s="94"/>
      <c r="C471" s="94"/>
      <c r="D471" s="81"/>
      <c r="E471" s="94"/>
      <c r="F471" s="94"/>
      <c r="H471" s="81"/>
      <c r="I471" s="81"/>
    </row>
    <row r="472" ht="15.75" customHeight="1">
      <c r="A472" s="94"/>
      <c r="B472" s="94"/>
      <c r="C472" s="94"/>
      <c r="D472" s="81"/>
      <c r="E472" s="94"/>
      <c r="F472" s="94"/>
      <c r="H472" s="81"/>
      <c r="I472" s="81"/>
    </row>
    <row r="473" ht="15.75" customHeight="1">
      <c r="A473" s="94"/>
      <c r="B473" s="94"/>
      <c r="C473" s="94"/>
      <c r="D473" s="81"/>
      <c r="E473" s="94"/>
      <c r="F473" s="94"/>
      <c r="H473" s="81"/>
      <c r="I473" s="81"/>
    </row>
    <row r="474" ht="15.75" customHeight="1">
      <c r="A474" s="94"/>
      <c r="B474" s="94"/>
      <c r="C474" s="94"/>
      <c r="D474" s="81"/>
      <c r="E474" s="94"/>
      <c r="F474" s="94"/>
      <c r="H474" s="81"/>
      <c r="I474" s="81"/>
    </row>
    <row r="475" ht="15.75" customHeight="1">
      <c r="A475" s="94"/>
      <c r="B475" s="94"/>
      <c r="C475" s="94"/>
      <c r="D475" s="81"/>
      <c r="E475" s="94"/>
      <c r="F475" s="94"/>
      <c r="H475" s="81"/>
      <c r="I475" s="81"/>
    </row>
    <row r="476" ht="15.75" customHeight="1">
      <c r="A476" s="94"/>
      <c r="B476" s="94"/>
      <c r="C476" s="94"/>
      <c r="D476" s="81"/>
      <c r="E476" s="94"/>
      <c r="F476" s="94"/>
      <c r="H476" s="81"/>
      <c r="I476" s="81"/>
    </row>
    <row r="477" ht="15.75" customHeight="1">
      <c r="A477" s="94"/>
      <c r="B477" s="94"/>
      <c r="C477" s="94"/>
      <c r="D477" s="81"/>
      <c r="E477" s="94"/>
      <c r="F477" s="94"/>
      <c r="H477" s="81"/>
      <c r="I477" s="81"/>
    </row>
    <row r="478" ht="15.75" customHeight="1">
      <c r="A478" s="94"/>
      <c r="B478" s="94"/>
      <c r="C478" s="94"/>
      <c r="D478" s="81"/>
      <c r="E478" s="94"/>
      <c r="F478" s="94"/>
      <c r="H478" s="81"/>
      <c r="I478" s="81"/>
    </row>
    <row r="479" ht="15.75" customHeight="1">
      <c r="A479" s="94"/>
      <c r="B479" s="94"/>
      <c r="C479" s="94"/>
      <c r="D479" s="81"/>
      <c r="E479" s="94"/>
      <c r="F479" s="94"/>
      <c r="H479" s="81"/>
      <c r="I479" s="81"/>
    </row>
    <row r="480" ht="15.75" customHeight="1">
      <c r="A480" s="94"/>
      <c r="B480" s="94"/>
      <c r="C480" s="94"/>
      <c r="D480" s="81"/>
      <c r="E480" s="94"/>
      <c r="F480" s="94"/>
      <c r="H480" s="81"/>
      <c r="I480" s="81"/>
    </row>
    <row r="481" ht="15.75" customHeight="1">
      <c r="A481" s="94"/>
      <c r="B481" s="94"/>
      <c r="C481" s="94"/>
      <c r="D481" s="81"/>
      <c r="E481" s="94"/>
      <c r="F481" s="94"/>
      <c r="H481" s="81"/>
      <c r="I481" s="81"/>
    </row>
    <row r="482" ht="15.75" customHeight="1">
      <c r="A482" s="94"/>
      <c r="B482" s="94"/>
      <c r="C482" s="94"/>
      <c r="D482" s="81"/>
      <c r="E482" s="94"/>
      <c r="F482" s="94"/>
      <c r="H482" s="81"/>
      <c r="I482" s="81"/>
    </row>
    <row r="483" ht="15.75" customHeight="1">
      <c r="A483" s="94"/>
      <c r="B483" s="94"/>
      <c r="C483" s="94"/>
      <c r="D483" s="81"/>
      <c r="E483" s="94"/>
      <c r="F483" s="94"/>
      <c r="H483" s="81"/>
      <c r="I483" s="81"/>
    </row>
    <row r="484" ht="15.75" customHeight="1">
      <c r="A484" s="94"/>
      <c r="B484" s="94"/>
      <c r="C484" s="94"/>
      <c r="D484" s="81"/>
      <c r="E484" s="94"/>
      <c r="F484" s="94"/>
      <c r="H484" s="81"/>
      <c r="I484" s="81"/>
    </row>
    <row r="485" ht="15.75" customHeight="1">
      <c r="A485" s="94"/>
      <c r="B485" s="94"/>
      <c r="C485" s="94"/>
      <c r="D485" s="81"/>
      <c r="E485" s="94"/>
      <c r="F485" s="94"/>
      <c r="H485" s="81"/>
      <c r="I485" s="81"/>
    </row>
    <row r="486" ht="15.75" customHeight="1">
      <c r="A486" s="94"/>
      <c r="B486" s="94"/>
      <c r="C486" s="94"/>
      <c r="D486" s="81"/>
      <c r="E486" s="94"/>
      <c r="F486" s="94"/>
      <c r="H486" s="81"/>
      <c r="I486" s="81"/>
    </row>
    <row r="487" ht="15.75" customHeight="1">
      <c r="A487" s="94"/>
      <c r="B487" s="94"/>
      <c r="C487" s="94"/>
      <c r="D487" s="81"/>
      <c r="E487" s="94"/>
      <c r="F487" s="94"/>
      <c r="H487" s="81"/>
      <c r="I487" s="81"/>
    </row>
    <row r="488" ht="15.75" customHeight="1">
      <c r="A488" s="94"/>
      <c r="B488" s="94"/>
      <c r="C488" s="94"/>
      <c r="D488" s="81"/>
      <c r="E488" s="94"/>
      <c r="F488" s="94"/>
      <c r="H488" s="81"/>
      <c r="I488" s="81"/>
    </row>
    <row r="489" ht="15.75" customHeight="1">
      <c r="A489" s="94"/>
      <c r="B489" s="94"/>
      <c r="C489" s="94"/>
      <c r="D489" s="81"/>
      <c r="E489" s="94"/>
      <c r="F489" s="94"/>
      <c r="H489" s="81"/>
      <c r="I489" s="81"/>
    </row>
    <row r="490" ht="15.75" customHeight="1">
      <c r="A490" s="94"/>
      <c r="B490" s="94"/>
      <c r="C490" s="94"/>
      <c r="D490" s="81"/>
      <c r="E490" s="94"/>
      <c r="F490" s="94"/>
      <c r="H490" s="81"/>
      <c r="I490" s="81"/>
    </row>
    <row r="491" ht="15.75" customHeight="1">
      <c r="A491" s="94"/>
      <c r="B491" s="94"/>
      <c r="C491" s="94"/>
      <c r="D491" s="81"/>
      <c r="E491" s="94"/>
      <c r="F491" s="94"/>
      <c r="H491" s="81"/>
      <c r="I491" s="81"/>
    </row>
    <row r="492" ht="15.75" customHeight="1">
      <c r="A492" s="94"/>
      <c r="B492" s="94"/>
      <c r="C492" s="94"/>
      <c r="D492" s="81"/>
      <c r="E492" s="94"/>
      <c r="F492" s="94"/>
      <c r="H492" s="81"/>
      <c r="I492" s="81"/>
    </row>
    <row r="493" ht="15.75" customHeight="1">
      <c r="A493" s="94"/>
      <c r="B493" s="94"/>
      <c r="C493" s="94"/>
      <c r="D493" s="81"/>
      <c r="E493" s="94"/>
      <c r="F493" s="94"/>
      <c r="H493" s="81"/>
      <c r="I493" s="81"/>
    </row>
    <row r="494" ht="15.75" customHeight="1">
      <c r="A494" s="94"/>
      <c r="B494" s="94"/>
      <c r="C494" s="94"/>
      <c r="D494" s="81"/>
      <c r="E494" s="94"/>
      <c r="F494" s="94"/>
      <c r="H494" s="81"/>
      <c r="I494" s="81"/>
    </row>
    <row r="495" ht="15.75" customHeight="1">
      <c r="A495" s="94"/>
      <c r="B495" s="94"/>
      <c r="C495" s="94"/>
      <c r="D495" s="81"/>
      <c r="E495" s="94"/>
      <c r="F495" s="94"/>
      <c r="H495" s="81"/>
      <c r="I495" s="81"/>
    </row>
    <row r="496" ht="15.75" customHeight="1">
      <c r="A496" s="94"/>
      <c r="B496" s="94"/>
      <c r="C496" s="94"/>
      <c r="D496" s="81"/>
      <c r="E496" s="94"/>
      <c r="F496" s="94"/>
      <c r="H496" s="81"/>
      <c r="I496" s="81"/>
    </row>
    <row r="497" ht="15.75" customHeight="1">
      <c r="A497" s="94"/>
      <c r="B497" s="94"/>
      <c r="C497" s="94"/>
      <c r="D497" s="81"/>
      <c r="E497" s="94"/>
      <c r="F497" s="94"/>
      <c r="H497" s="81"/>
      <c r="I497" s="81"/>
    </row>
    <row r="498" ht="15.75" customHeight="1">
      <c r="A498" s="94"/>
      <c r="B498" s="94"/>
      <c r="C498" s="94"/>
      <c r="D498" s="81"/>
      <c r="E498" s="94"/>
      <c r="F498" s="94"/>
      <c r="H498" s="81"/>
      <c r="I498" s="81"/>
    </row>
    <row r="499" ht="15.75" customHeight="1">
      <c r="A499" s="94"/>
      <c r="B499" s="94"/>
      <c r="C499" s="94"/>
      <c r="D499" s="81"/>
      <c r="E499" s="94"/>
      <c r="F499" s="94"/>
      <c r="H499" s="81"/>
      <c r="I499" s="81"/>
    </row>
    <row r="500" ht="15.75" customHeight="1">
      <c r="A500" s="94"/>
      <c r="B500" s="94"/>
      <c r="C500" s="94"/>
      <c r="D500" s="81"/>
      <c r="E500" s="94"/>
      <c r="F500" s="94"/>
      <c r="H500" s="81"/>
      <c r="I500" s="81"/>
    </row>
    <row r="501" ht="15.75" customHeight="1">
      <c r="A501" s="94"/>
      <c r="B501" s="94"/>
      <c r="C501" s="94"/>
      <c r="D501" s="81"/>
      <c r="E501" s="94"/>
      <c r="F501" s="94"/>
      <c r="H501" s="81"/>
      <c r="I501" s="81"/>
    </row>
    <row r="502" ht="15.75" customHeight="1">
      <c r="A502" s="94"/>
      <c r="B502" s="94"/>
      <c r="C502" s="94"/>
      <c r="D502" s="81"/>
      <c r="E502" s="94"/>
      <c r="F502" s="94"/>
      <c r="H502" s="81"/>
      <c r="I502" s="81"/>
    </row>
    <row r="503" ht="15.75" customHeight="1">
      <c r="A503" s="94"/>
      <c r="B503" s="94"/>
      <c r="C503" s="94"/>
      <c r="D503" s="81"/>
      <c r="E503" s="94"/>
      <c r="F503" s="94"/>
      <c r="H503" s="81"/>
      <c r="I503" s="81"/>
    </row>
    <row r="504" ht="15.75" customHeight="1">
      <c r="A504" s="94"/>
      <c r="B504" s="94"/>
      <c r="C504" s="94"/>
      <c r="D504" s="81"/>
      <c r="E504" s="94"/>
      <c r="F504" s="94"/>
      <c r="H504" s="81"/>
      <c r="I504" s="81"/>
    </row>
    <row r="505" ht="15.75" customHeight="1">
      <c r="A505" s="94"/>
      <c r="B505" s="94"/>
      <c r="C505" s="94"/>
      <c r="D505" s="81"/>
      <c r="E505" s="94"/>
      <c r="F505" s="94"/>
      <c r="H505" s="81"/>
      <c r="I505" s="81"/>
    </row>
    <row r="506" ht="15.75" customHeight="1">
      <c r="A506" s="94"/>
      <c r="B506" s="94"/>
      <c r="C506" s="94"/>
      <c r="D506" s="81"/>
      <c r="E506" s="94"/>
      <c r="F506" s="94"/>
      <c r="H506" s="81"/>
      <c r="I506" s="81"/>
    </row>
    <row r="507" ht="15.75" customHeight="1">
      <c r="A507" s="94"/>
      <c r="B507" s="94"/>
      <c r="C507" s="94"/>
      <c r="D507" s="81"/>
      <c r="E507" s="94"/>
      <c r="F507" s="94"/>
      <c r="H507" s="81"/>
      <c r="I507" s="81"/>
    </row>
    <row r="508" ht="15.75" customHeight="1">
      <c r="A508" s="94"/>
      <c r="B508" s="94"/>
      <c r="C508" s="94"/>
      <c r="D508" s="81"/>
      <c r="E508" s="94"/>
      <c r="F508" s="94"/>
      <c r="H508" s="81"/>
      <c r="I508" s="81"/>
    </row>
    <row r="509" ht="15.75" customHeight="1">
      <c r="A509" s="94"/>
      <c r="B509" s="94"/>
      <c r="C509" s="94"/>
      <c r="D509" s="81"/>
      <c r="E509" s="94"/>
      <c r="F509" s="94"/>
      <c r="H509" s="81"/>
      <c r="I509" s="81"/>
    </row>
    <row r="510" ht="15.75" customHeight="1">
      <c r="A510" s="94"/>
      <c r="B510" s="94"/>
      <c r="C510" s="94"/>
      <c r="D510" s="81"/>
      <c r="E510" s="94"/>
      <c r="F510" s="94"/>
      <c r="H510" s="81"/>
      <c r="I510" s="81"/>
    </row>
    <row r="511" ht="15.75" customHeight="1">
      <c r="A511" s="94"/>
      <c r="B511" s="94"/>
      <c r="C511" s="94"/>
      <c r="D511" s="81"/>
      <c r="E511" s="94"/>
      <c r="F511" s="94"/>
      <c r="H511" s="81"/>
      <c r="I511" s="81"/>
    </row>
    <row r="512" ht="15.75" customHeight="1">
      <c r="A512" s="94"/>
      <c r="B512" s="94"/>
      <c r="C512" s="94"/>
      <c r="D512" s="81"/>
      <c r="E512" s="94"/>
      <c r="F512" s="94"/>
      <c r="H512" s="81"/>
      <c r="I512" s="81"/>
    </row>
    <row r="513" ht="15.75" customHeight="1">
      <c r="A513" s="94"/>
      <c r="B513" s="94"/>
      <c r="C513" s="94"/>
      <c r="D513" s="81"/>
      <c r="E513" s="94"/>
      <c r="F513" s="94"/>
      <c r="H513" s="81"/>
      <c r="I513" s="81"/>
    </row>
    <row r="514" ht="15.75" customHeight="1">
      <c r="A514" s="94"/>
      <c r="B514" s="94"/>
      <c r="C514" s="94"/>
      <c r="D514" s="81"/>
      <c r="E514" s="94"/>
      <c r="F514" s="94"/>
      <c r="H514" s="81"/>
      <c r="I514" s="81"/>
    </row>
    <row r="515" ht="15.75" customHeight="1">
      <c r="A515" s="94"/>
      <c r="B515" s="94"/>
      <c r="C515" s="94"/>
      <c r="D515" s="81"/>
      <c r="E515" s="94"/>
      <c r="F515" s="94"/>
      <c r="H515" s="81"/>
      <c r="I515" s="81"/>
    </row>
    <row r="516" ht="15.75" customHeight="1">
      <c r="A516" s="94"/>
      <c r="B516" s="94"/>
      <c r="C516" s="94"/>
      <c r="D516" s="81"/>
      <c r="E516" s="94"/>
      <c r="F516" s="94"/>
      <c r="H516" s="81"/>
      <c r="I516" s="81"/>
    </row>
    <row r="517" ht="15.75" customHeight="1">
      <c r="A517" s="94"/>
      <c r="B517" s="94"/>
      <c r="C517" s="94"/>
      <c r="D517" s="81"/>
      <c r="E517" s="94"/>
      <c r="F517" s="94"/>
      <c r="H517" s="81"/>
      <c r="I517" s="81"/>
    </row>
    <row r="518" ht="15.75" customHeight="1">
      <c r="A518" s="94"/>
      <c r="B518" s="94"/>
      <c r="C518" s="94"/>
      <c r="D518" s="81"/>
      <c r="E518" s="94"/>
      <c r="F518" s="94"/>
      <c r="H518" s="81"/>
      <c r="I518" s="81"/>
    </row>
    <row r="519" ht="15.75" customHeight="1">
      <c r="A519" s="94"/>
      <c r="B519" s="94"/>
      <c r="C519" s="94"/>
      <c r="D519" s="81"/>
      <c r="E519" s="94"/>
      <c r="F519" s="94"/>
      <c r="H519" s="81"/>
      <c r="I519" s="81"/>
    </row>
    <row r="520" ht="15.75" customHeight="1">
      <c r="A520" s="94"/>
      <c r="B520" s="94"/>
      <c r="C520" s="94"/>
      <c r="D520" s="81"/>
      <c r="E520" s="94"/>
      <c r="F520" s="94"/>
      <c r="H520" s="81"/>
      <c r="I520" s="81"/>
    </row>
    <row r="521" ht="15.75" customHeight="1">
      <c r="A521" s="94"/>
      <c r="B521" s="94"/>
      <c r="C521" s="94"/>
      <c r="D521" s="81"/>
      <c r="E521" s="94"/>
      <c r="F521" s="94"/>
      <c r="H521" s="81"/>
      <c r="I521" s="81"/>
    </row>
    <row r="522" ht="15.75" customHeight="1">
      <c r="A522" s="94"/>
      <c r="B522" s="94"/>
      <c r="C522" s="94"/>
      <c r="D522" s="81"/>
      <c r="E522" s="94"/>
      <c r="F522" s="94"/>
      <c r="H522" s="81"/>
      <c r="I522" s="81"/>
    </row>
    <row r="523" ht="15.75" customHeight="1">
      <c r="A523" s="94"/>
      <c r="B523" s="94"/>
      <c r="C523" s="94"/>
      <c r="D523" s="81"/>
      <c r="E523" s="94"/>
      <c r="F523" s="94"/>
      <c r="H523" s="81"/>
      <c r="I523" s="81"/>
    </row>
    <row r="524" ht="15.75" customHeight="1">
      <c r="A524" s="94"/>
      <c r="B524" s="94"/>
      <c r="C524" s="94"/>
      <c r="D524" s="81"/>
      <c r="E524" s="94"/>
      <c r="F524" s="94"/>
      <c r="H524" s="81"/>
      <c r="I524" s="81"/>
    </row>
    <row r="525" ht="15.75" customHeight="1">
      <c r="A525" s="94"/>
      <c r="B525" s="94"/>
      <c r="C525" s="94"/>
      <c r="D525" s="81"/>
      <c r="E525" s="94"/>
      <c r="F525" s="94"/>
      <c r="H525" s="81"/>
      <c r="I525" s="81"/>
    </row>
    <row r="526" ht="15.75" customHeight="1">
      <c r="A526" s="94"/>
      <c r="B526" s="94"/>
      <c r="C526" s="94"/>
      <c r="D526" s="81"/>
      <c r="E526" s="94"/>
      <c r="F526" s="94"/>
      <c r="H526" s="81"/>
      <c r="I526" s="81"/>
    </row>
    <row r="527" ht="15.75" customHeight="1">
      <c r="A527" s="94"/>
      <c r="B527" s="94"/>
      <c r="C527" s="94"/>
      <c r="D527" s="81"/>
      <c r="E527" s="94"/>
      <c r="F527" s="94"/>
      <c r="H527" s="81"/>
      <c r="I527" s="81"/>
    </row>
    <row r="528" ht="15.75" customHeight="1">
      <c r="A528" s="94"/>
      <c r="B528" s="94"/>
      <c r="C528" s="94"/>
      <c r="D528" s="81"/>
      <c r="E528" s="94"/>
      <c r="F528" s="94"/>
      <c r="H528" s="81"/>
      <c r="I528" s="81"/>
    </row>
    <row r="529" ht="15.75" customHeight="1">
      <c r="A529" s="94"/>
      <c r="B529" s="94"/>
      <c r="C529" s="94"/>
      <c r="D529" s="81"/>
      <c r="E529" s="94"/>
      <c r="F529" s="94"/>
      <c r="H529" s="81"/>
      <c r="I529" s="81"/>
    </row>
    <row r="530" ht="15.75" customHeight="1">
      <c r="A530" s="94"/>
      <c r="B530" s="94"/>
      <c r="C530" s="94"/>
      <c r="D530" s="81"/>
      <c r="E530" s="94"/>
      <c r="F530" s="94"/>
      <c r="H530" s="81"/>
      <c r="I530" s="81"/>
    </row>
    <row r="531" ht="15.75" customHeight="1">
      <c r="A531" s="94"/>
      <c r="B531" s="94"/>
      <c r="C531" s="94"/>
      <c r="D531" s="81"/>
      <c r="E531" s="94"/>
      <c r="F531" s="94"/>
      <c r="H531" s="81"/>
      <c r="I531" s="81"/>
    </row>
    <row r="532" ht="15.75" customHeight="1">
      <c r="A532" s="94"/>
      <c r="B532" s="94"/>
      <c r="C532" s="94"/>
      <c r="D532" s="81"/>
      <c r="E532" s="94"/>
      <c r="F532" s="94"/>
      <c r="H532" s="81"/>
      <c r="I532" s="81"/>
    </row>
    <row r="533" ht="15.75" customHeight="1">
      <c r="A533" s="94"/>
      <c r="B533" s="94"/>
      <c r="C533" s="94"/>
      <c r="D533" s="81"/>
      <c r="E533" s="94"/>
      <c r="F533" s="94"/>
      <c r="H533" s="81"/>
      <c r="I533" s="81"/>
    </row>
    <row r="534" ht="15.75" customHeight="1">
      <c r="A534" s="94"/>
      <c r="B534" s="94"/>
      <c r="C534" s="94"/>
      <c r="D534" s="81"/>
      <c r="E534" s="94"/>
      <c r="F534" s="94"/>
      <c r="H534" s="81"/>
      <c r="I534" s="81"/>
    </row>
    <row r="535" ht="15.75" customHeight="1">
      <c r="A535" s="94"/>
      <c r="B535" s="94"/>
      <c r="C535" s="94"/>
      <c r="D535" s="81"/>
      <c r="E535" s="94"/>
      <c r="F535" s="94"/>
      <c r="H535" s="81"/>
      <c r="I535" s="81"/>
    </row>
    <row r="536" ht="15.75" customHeight="1">
      <c r="A536" s="94"/>
      <c r="B536" s="94"/>
      <c r="C536" s="94"/>
      <c r="D536" s="81"/>
      <c r="E536" s="94"/>
      <c r="F536" s="94"/>
      <c r="H536" s="81"/>
      <c r="I536" s="81"/>
    </row>
    <row r="537" ht="15.75" customHeight="1">
      <c r="A537" s="94"/>
      <c r="B537" s="94"/>
      <c r="C537" s="94"/>
      <c r="D537" s="81"/>
      <c r="E537" s="94"/>
      <c r="F537" s="94"/>
      <c r="H537" s="81"/>
      <c r="I537" s="81"/>
    </row>
    <row r="538" ht="15.75" customHeight="1">
      <c r="A538" s="94"/>
      <c r="B538" s="94"/>
      <c r="C538" s="94"/>
      <c r="D538" s="81"/>
      <c r="E538" s="94"/>
      <c r="F538" s="94"/>
      <c r="H538" s="81"/>
      <c r="I538" s="81"/>
    </row>
    <row r="539" ht="15.75" customHeight="1">
      <c r="A539" s="94"/>
      <c r="B539" s="94"/>
      <c r="C539" s="94"/>
      <c r="D539" s="81"/>
      <c r="E539" s="94"/>
      <c r="F539" s="94"/>
      <c r="H539" s="81"/>
      <c r="I539" s="81"/>
    </row>
    <row r="540" ht="15.75" customHeight="1">
      <c r="A540" s="94"/>
      <c r="B540" s="94"/>
      <c r="C540" s="94"/>
      <c r="D540" s="81"/>
      <c r="E540" s="94"/>
      <c r="F540" s="94"/>
      <c r="H540" s="81"/>
      <c r="I540" s="81"/>
    </row>
    <row r="541" ht="15.75" customHeight="1">
      <c r="A541" s="94"/>
      <c r="B541" s="94"/>
      <c r="C541" s="94"/>
      <c r="D541" s="81"/>
      <c r="E541" s="94"/>
      <c r="F541" s="94"/>
      <c r="H541" s="81"/>
      <c r="I541" s="81"/>
    </row>
    <row r="542" ht="15.75" customHeight="1">
      <c r="A542" s="94"/>
      <c r="B542" s="94"/>
      <c r="C542" s="94"/>
      <c r="D542" s="81"/>
      <c r="E542" s="94"/>
      <c r="F542" s="94"/>
      <c r="H542" s="81"/>
      <c r="I542" s="81"/>
    </row>
    <row r="543" ht="15.75" customHeight="1">
      <c r="A543" s="94"/>
      <c r="B543" s="94"/>
      <c r="C543" s="94"/>
      <c r="D543" s="81"/>
      <c r="E543" s="94"/>
      <c r="F543" s="94"/>
      <c r="H543" s="81"/>
      <c r="I543" s="81"/>
    </row>
    <row r="544" ht="15.75" customHeight="1">
      <c r="A544" s="94"/>
      <c r="B544" s="94"/>
      <c r="C544" s="94"/>
      <c r="D544" s="81"/>
      <c r="E544" s="94"/>
      <c r="F544" s="94"/>
      <c r="H544" s="81"/>
      <c r="I544" s="81"/>
    </row>
    <row r="545" ht="15.75" customHeight="1">
      <c r="A545" s="94"/>
      <c r="B545" s="94"/>
      <c r="C545" s="94"/>
      <c r="D545" s="81"/>
      <c r="E545" s="94"/>
      <c r="F545" s="94"/>
      <c r="H545" s="81"/>
      <c r="I545" s="81"/>
    </row>
    <row r="546" ht="15.75" customHeight="1">
      <c r="A546" s="94"/>
      <c r="B546" s="94"/>
      <c r="C546" s="94"/>
      <c r="D546" s="81"/>
      <c r="E546" s="94"/>
      <c r="F546" s="94"/>
      <c r="H546" s="81"/>
      <c r="I546" s="81"/>
    </row>
    <row r="547" ht="15.75" customHeight="1">
      <c r="A547" s="94"/>
      <c r="B547" s="94"/>
      <c r="C547" s="94"/>
      <c r="D547" s="81"/>
      <c r="E547" s="94"/>
      <c r="F547" s="94"/>
      <c r="H547" s="81"/>
      <c r="I547" s="81"/>
    </row>
    <row r="548" ht="15.75" customHeight="1">
      <c r="A548" s="94"/>
      <c r="B548" s="94"/>
      <c r="C548" s="94"/>
      <c r="D548" s="81"/>
      <c r="E548" s="94"/>
      <c r="F548" s="94"/>
      <c r="H548" s="81"/>
      <c r="I548" s="81"/>
    </row>
    <row r="549" ht="15.75" customHeight="1">
      <c r="A549" s="94"/>
      <c r="B549" s="94"/>
      <c r="C549" s="94"/>
      <c r="D549" s="81"/>
      <c r="E549" s="94"/>
      <c r="F549" s="94"/>
      <c r="H549" s="81"/>
      <c r="I549" s="81"/>
    </row>
    <row r="550" ht="15.75" customHeight="1">
      <c r="A550" s="94"/>
      <c r="B550" s="94"/>
      <c r="C550" s="94"/>
      <c r="D550" s="81"/>
      <c r="E550" s="94"/>
      <c r="F550" s="94"/>
      <c r="H550" s="81"/>
      <c r="I550" s="81"/>
    </row>
    <row r="551" ht="15.75" customHeight="1">
      <c r="A551" s="94"/>
      <c r="B551" s="94"/>
      <c r="C551" s="94"/>
      <c r="D551" s="81"/>
      <c r="E551" s="94"/>
      <c r="F551" s="94"/>
      <c r="H551" s="81"/>
      <c r="I551" s="81"/>
    </row>
    <row r="552" ht="15.75" customHeight="1">
      <c r="A552" s="94"/>
      <c r="B552" s="94"/>
      <c r="C552" s="94"/>
      <c r="D552" s="81"/>
      <c r="E552" s="94"/>
      <c r="F552" s="94"/>
      <c r="H552" s="81"/>
      <c r="I552" s="81"/>
    </row>
    <row r="553" ht="15.75" customHeight="1">
      <c r="A553" s="94"/>
      <c r="B553" s="94"/>
      <c r="C553" s="94"/>
      <c r="D553" s="81"/>
      <c r="E553" s="94"/>
      <c r="F553" s="94"/>
      <c r="H553" s="81"/>
      <c r="I553" s="81"/>
    </row>
    <row r="554" ht="15.75" customHeight="1">
      <c r="A554" s="94"/>
      <c r="B554" s="94"/>
      <c r="C554" s="94"/>
      <c r="D554" s="81"/>
      <c r="E554" s="94"/>
      <c r="F554" s="94"/>
      <c r="H554" s="81"/>
      <c r="I554" s="81"/>
    </row>
    <row r="555" ht="15.75" customHeight="1">
      <c r="A555" s="94"/>
      <c r="B555" s="94"/>
      <c r="C555" s="94"/>
      <c r="D555" s="81"/>
      <c r="E555" s="94"/>
      <c r="F555" s="94"/>
      <c r="H555" s="81"/>
      <c r="I555" s="81"/>
    </row>
    <row r="556" ht="15.75" customHeight="1">
      <c r="A556" s="94"/>
      <c r="B556" s="94"/>
      <c r="C556" s="94"/>
      <c r="D556" s="81"/>
      <c r="E556" s="94"/>
      <c r="F556" s="94"/>
      <c r="H556" s="81"/>
      <c r="I556" s="81"/>
    </row>
    <row r="557" ht="15.75" customHeight="1">
      <c r="A557" s="94"/>
      <c r="B557" s="94"/>
      <c r="C557" s="94"/>
      <c r="D557" s="81"/>
      <c r="E557" s="94"/>
      <c r="F557" s="94"/>
      <c r="H557" s="81"/>
      <c r="I557" s="81"/>
    </row>
    <row r="558" ht="15.75" customHeight="1">
      <c r="A558" s="94"/>
      <c r="B558" s="94"/>
      <c r="C558" s="94"/>
      <c r="D558" s="81"/>
      <c r="E558" s="94"/>
      <c r="F558" s="94"/>
      <c r="H558" s="81"/>
      <c r="I558" s="81"/>
    </row>
    <row r="559" ht="15.75" customHeight="1">
      <c r="A559" s="94"/>
      <c r="B559" s="94"/>
      <c r="C559" s="94"/>
      <c r="D559" s="81"/>
      <c r="E559" s="94"/>
      <c r="F559" s="94"/>
      <c r="H559" s="81"/>
      <c r="I559" s="81"/>
    </row>
    <row r="560" ht="15.75" customHeight="1">
      <c r="A560" s="94"/>
      <c r="B560" s="94"/>
      <c r="C560" s="94"/>
      <c r="D560" s="81"/>
      <c r="E560" s="94"/>
      <c r="F560" s="94"/>
      <c r="H560" s="81"/>
      <c r="I560" s="81"/>
    </row>
    <row r="561" ht="15.75" customHeight="1">
      <c r="A561" s="94"/>
      <c r="B561" s="94"/>
      <c r="C561" s="94"/>
      <c r="D561" s="81"/>
      <c r="E561" s="94"/>
      <c r="F561" s="94"/>
      <c r="H561" s="81"/>
      <c r="I561" s="81"/>
    </row>
    <row r="562" ht="15.75" customHeight="1">
      <c r="A562" s="94"/>
      <c r="B562" s="94"/>
      <c r="C562" s="94"/>
      <c r="D562" s="81"/>
      <c r="E562" s="94"/>
      <c r="F562" s="94"/>
      <c r="H562" s="81"/>
      <c r="I562" s="81"/>
    </row>
    <row r="563" ht="15.75" customHeight="1">
      <c r="A563" s="94"/>
      <c r="B563" s="94"/>
      <c r="C563" s="94"/>
      <c r="D563" s="81"/>
      <c r="E563" s="94"/>
      <c r="F563" s="94"/>
      <c r="H563" s="81"/>
      <c r="I563" s="81"/>
    </row>
    <row r="564" ht="15.75" customHeight="1">
      <c r="A564" s="94"/>
      <c r="B564" s="94"/>
      <c r="C564" s="94"/>
      <c r="D564" s="81"/>
      <c r="E564" s="94"/>
      <c r="F564" s="94"/>
      <c r="H564" s="81"/>
      <c r="I564" s="81"/>
    </row>
    <row r="565" ht="15.75" customHeight="1">
      <c r="A565" s="94"/>
      <c r="B565" s="94"/>
      <c r="C565" s="94"/>
      <c r="D565" s="81"/>
      <c r="E565" s="94"/>
      <c r="F565" s="94"/>
      <c r="H565" s="81"/>
      <c r="I565" s="81"/>
    </row>
    <row r="566" ht="15.75" customHeight="1">
      <c r="A566" s="94"/>
      <c r="B566" s="94"/>
      <c r="C566" s="94"/>
      <c r="D566" s="81"/>
      <c r="E566" s="94"/>
      <c r="F566" s="94"/>
      <c r="H566" s="81"/>
      <c r="I566" s="81"/>
    </row>
    <row r="567" ht="15.75" customHeight="1">
      <c r="A567" s="94"/>
      <c r="B567" s="94"/>
      <c r="C567" s="94"/>
      <c r="D567" s="81"/>
      <c r="E567" s="94"/>
      <c r="F567" s="94"/>
      <c r="H567" s="81"/>
      <c r="I567" s="81"/>
    </row>
    <row r="568" ht="15.75" customHeight="1">
      <c r="A568" s="94"/>
      <c r="B568" s="94"/>
      <c r="C568" s="94"/>
      <c r="D568" s="81"/>
      <c r="E568" s="94"/>
      <c r="F568" s="94"/>
      <c r="H568" s="81"/>
      <c r="I568" s="81"/>
    </row>
    <row r="569" ht="15.75" customHeight="1">
      <c r="A569" s="94"/>
      <c r="B569" s="94"/>
      <c r="C569" s="94"/>
      <c r="D569" s="81"/>
      <c r="E569" s="94"/>
      <c r="F569" s="94"/>
      <c r="H569" s="81"/>
      <c r="I569" s="81"/>
    </row>
    <row r="570" ht="15.75" customHeight="1">
      <c r="A570" s="94"/>
      <c r="B570" s="94"/>
      <c r="C570" s="94"/>
      <c r="D570" s="81"/>
      <c r="E570" s="94"/>
      <c r="F570" s="94"/>
      <c r="H570" s="81"/>
      <c r="I570" s="81"/>
    </row>
    <row r="571" ht="15.75" customHeight="1">
      <c r="A571" s="94"/>
      <c r="B571" s="94"/>
      <c r="C571" s="94"/>
      <c r="D571" s="81"/>
      <c r="E571" s="94"/>
      <c r="F571" s="94"/>
      <c r="H571" s="81"/>
      <c r="I571" s="81"/>
    </row>
    <row r="572" ht="15.75" customHeight="1">
      <c r="A572" s="94"/>
      <c r="B572" s="94"/>
      <c r="C572" s="94"/>
      <c r="D572" s="81"/>
      <c r="E572" s="94"/>
      <c r="F572" s="94"/>
      <c r="H572" s="81"/>
      <c r="I572" s="81"/>
    </row>
    <row r="573" ht="15.75" customHeight="1">
      <c r="A573" s="94"/>
      <c r="B573" s="94"/>
      <c r="C573" s="94"/>
      <c r="D573" s="81"/>
      <c r="E573" s="94"/>
      <c r="F573" s="94"/>
      <c r="H573" s="81"/>
      <c r="I573" s="81"/>
    </row>
    <row r="574" ht="15.75" customHeight="1">
      <c r="A574" s="94"/>
      <c r="B574" s="94"/>
      <c r="C574" s="94"/>
      <c r="D574" s="81"/>
      <c r="E574" s="94"/>
      <c r="F574" s="94"/>
      <c r="H574" s="81"/>
      <c r="I574" s="81"/>
    </row>
    <row r="575" ht="15.75" customHeight="1">
      <c r="A575" s="94"/>
      <c r="B575" s="94"/>
      <c r="C575" s="94"/>
      <c r="D575" s="81"/>
      <c r="E575" s="94"/>
      <c r="F575" s="94"/>
      <c r="H575" s="81"/>
      <c r="I575" s="81"/>
    </row>
    <row r="576" ht="15.75" customHeight="1">
      <c r="A576" s="94"/>
      <c r="B576" s="94"/>
      <c r="C576" s="94"/>
      <c r="D576" s="81"/>
      <c r="E576" s="94"/>
      <c r="F576" s="94"/>
      <c r="H576" s="81"/>
      <c r="I576" s="81"/>
    </row>
    <row r="577" ht="15.75" customHeight="1">
      <c r="A577" s="94"/>
      <c r="B577" s="94"/>
      <c r="C577" s="94"/>
      <c r="D577" s="81"/>
      <c r="E577" s="94"/>
      <c r="F577" s="94"/>
      <c r="H577" s="81"/>
      <c r="I577" s="81"/>
    </row>
    <row r="578" ht="15.75" customHeight="1">
      <c r="A578" s="94"/>
      <c r="B578" s="94"/>
      <c r="C578" s="94"/>
      <c r="D578" s="81"/>
      <c r="E578" s="94"/>
      <c r="F578" s="94"/>
      <c r="H578" s="81"/>
      <c r="I578" s="81"/>
    </row>
    <row r="579" ht="15.75" customHeight="1">
      <c r="A579" s="94"/>
      <c r="B579" s="94"/>
      <c r="C579" s="94"/>
      <c r="D579" s="81"/>
      <c r="E579" s="94"/>
      <c r="F579" s="94"/>
      <c r="H579" s="81"/>
      <c r="I579" s="81"/>
    </row>
    <row r="580" ht="15.75" customHeight="1">
      <c r="A580" s="94"/>
      <c r="B580" s="94"/>
      <c r="C580" s="94"/>
      <c r="D580" s="81"/>
      <c r="E580" s="94"/>
      <c r="F580" s="94"/>
      <c r="H580" s="81"/>
      <c r="I580" s="81"/>
    </row>
    <row r="581" ht="15.75" customHeight="1">
      <c r="A581" s="94"/>
      <c r="B581" s="94"/>
      <c r="C581" s="94"/>
      <c r="D581" s="81"/>
      <c r="E581" s="94"/>
      <c r="F581" s="94"/>
      <c r="H581" s="81"/>
      <c r="I581" s="81"/>
    </row>
    <row r="582" ht="15.75" customHeight="1">
      <c r="A582" s="94"/>
      <c r="B582" s="94"/>
      <c r="C582" s="94"/>
      <c r="D582" s="81"/>
      <c r="E582" s="94"/>
      <c r="F582" s="94"/>
      <c r="H582" s="81"/>
      <c r="I582" s="81"/>
    </row>
    <row r="583" ht="15.75" customHeight="1">
      <c r="A583" s="94"/>
      <c r="B583" s="94"/>
      <c r="C583" s="94"/>
      <c r="D583" s="81"/>
      <c r="E583" s="94"/>
      <c r="F583" s="94"/>
      <c r="H583" s="81"/>
      <c r="I583" s="81"/>
    </row>
    <row r="584" ht="15.75" customHeight="1">
      <c r="A584" s="94"/>
      <c r="B584" s="94"/>
      <c r="C584" s="94"/>
      <c r="D584" s="81"/>
      <c r="E584" s="94"/>
      <c r="F584" s="94"/>
      <c r="H584" s="81"/>
      <c r="I584" s="81"/>
    </row>
    <row r="585" ht="15.75" customHeight="1">
      <c r="A585" s="94"/>
      <c r="B585" s="94"/>
      <c r="C585" s="94"/>
      <c r="D585" s="81"/>
      <c r="E585" s="94"/>
      <c r="F585" s="94"/>
      <c r="H585" s="81"/>
      <c r="I585" s="81"/>
    </row>
    <row r="586" ht="15.75" customHeight="1">
      <c r="A586" s="94"/>
      <c r="B586" s="94"/>
      <c r="C586" s="94"/>
      <c r="D586" s="81"/>
      <c r="E586" s="94"/>
      <c r="F586" s="94"/>
      <c r="H586" s="81"/>
      <c r="I586" s="81"/>
    </row>
    <row r="587" ht="15.75" customHeight="1">
      <c r="A587" s="94"/>
      <c r="B587" s="94"/>
      <c r="C587" s="94"/>
      <c r="D587" s="81"/>
      <c r="E587" s="94"/>
      <c r="F587" s="94"/>
      <c r="H587" s="81"/>
      <c r="I587" s="81"/>
    </row>
    <row r="588" ht="15.75" customHeight="1">
      <c r="A588" s="94"/>
      <c r="B588" s="94"/>
      <c r="C588" s="94"/>
      <c r="D588" s="81"/>
      <c r="E588" s="94"/>
      <c r="F588" s="94"/>
      <c r="H588" s="81"/>
      <c r="I588" s="81"/>
    </row>
    <row r="589" ht="15.75" customHeight="1">
      <c r="A589" s="94"/>
      <c r="B589" s="94"/>
      <c r="C589" s="94"/>
      <c r="D589" s="81"/>
      <c r="E589" s="94"/>
      <c r="F589" s="94"/>
      <c r="H589" s="81"/>
      <c r="I589" s="81"/>
    </row>
    <row r="590" ht="15.75" customHeight="1">
      <c r="A590" s="94"/>
      <c r="B590" s="94"/>
      <c r="C590" s="94"/>
      <c r="D590" s="81"/>
      <c r="E590" s="94"/>
      <c r="F590" s="94"/>
      <c r="H590" s="81"/>
      <c r="I590" s="81"/>
    </row>
    <row r="591" ht="15.75" customHeight="1">
      <c r="A591" s="94"/>
      <c r="B591" s="94"/>
      <c r="C591" s="94"/>
      <c r="D591" s="81"/>
      <c r="E591" s="94"/>
      <c r="F591" s="94"/>
      <c r="H591" s="81"/>
      <c r="I591" s="81"/>
    </row>
    <row r="592" ht="15.75" customHeight="1">
      <c r="A592" s="94"/>
      <c r="B592" s="94"/>
      <c r="C592" s="94"/>
      <c r="D592" s="81"/>
      <c r="E592" s="94"/>
      <c r="F592" s="94"/>
      <c r="H592" s="81"/>
      <c r="I592" s="81"/>
    </row>
    <row r="593" ht="15.75" customHeight="1">
      <c r="A593" s="94"/>
      <c r="B593" s="94"/>
      <c r="C593" s="94"/>
      <c r="D593" s="81"/>
      <c r="E593" s="94"/>
      <c r="F593" s="94"/>
      <c r="H593" s="81"/>
      <c r="I593" s="81"/>
    </row>
    <row r="594" ht="15.75" customHeight="1">
      <c r="A594" s="94"/>
      <c r="B594" s="94"/>
      <c r="C594" s="94"/>
      <c r="D594" s="81"/>
      <c r="E594" s="94"/>
      <c r="F594" s="94"/>
      <c r="H594" s="81"/>
      <c r="I594" s="81"/>
    </row>
    <row r="595" ht="15.75" customHeight="1">
      <c r="A595" s="94"/>
      <c r="B595" s="94"/>
      <c r="C595" s="94"/>
      <c r="D595" s="81"/>
      <c r="E595" s="94"/>
      <c r="F595" s="94"/>
      <c r="H595" s="81"/>
      <c r="I595" s="81"/>
    </row>
    <row r="596" ht="15.75" customHeight="1">
      <c r="A596" s="94"/>
      <c r="B596" s="94"/>
      <c r="C596" s="94"/>
      <c r="D596" s="81"/>
      <c r="E596" s="94"/>
      <c r="F596" s="94"/>
      <c r="H596" s="81"/>
      <c r="I596" s="81"/>
    </row>
    <row r="597" ht="15.75" customHeight="1">
      <c r="A597" s="94"/>
      <c r="B597" s="94"/>
      <c r="C597" s="94"/>
      <c r="D597" s="81"/>
      <c r="E597" s="94"/>
      <c r="F597" s="94"/>
      <c r="H597" s="81"/>
      <c r="I597" s="81"/>
    </row>
    <row r="598" ht="15.75" customHeight="1">
      <c r="A598" s="94"/>
      <c r="B598" s="94"/>
      <c r="C598" s="94"/>
      <c r="D598" s="81"/>
      <c r="E598" s="94"/>
      <c r="F598" s="94"/>
      <c r="H598" s="81"/>
      <c r="I598" s="81"/>
    </row>
    <row r="599" ht="15.75" customHeight="1">
      <c r="A599" s="94"/>
      <c r="B599" s="94"/>
      <c r="C599" s="94"/>
      <c r="D599" s="81"/>
      <c r="E599" s="94"/>
      <c r="F599" s="94"/>
      <c r="H599" s="81"/>
      <c r="I599" s="81"/>
    </row>
    <row r="600" ht="15.75" customHeight="1">
      <c r="A600" s="94"/>
      <c r="B600" s="94"/>
      <c r="C600" s="94"/>
      <c r="D600" s="81"/>
      <c r="E600" s="94"/>
      <c r="F600" s="94"/>
      <c r="H600" s="81"/>
      <c r="I600" s="81"/>
    </row>
    <row r="601" ht="15.75" customHeight="1">
      <c r="A601" s="94"/>
      <c r="B601" s="94"/>
      <c r="C601" s="94"/>
      <c r="D601" s="81"/>
      <c r="E601" s="94"/>
      <c r="F601" s="94"/>
      <c r="H601" s="81"/>
      <c r="I601" s="81"/>
    </row>
    <row r="602" ht="15.75" customHeight="1">
      <c r="A602" s="94"/>
      <c r="B602" s="94"/>
      <c r="C602" s="94"/>
      <c r="D602" s="81"/>
      <c r="E602" s="94"/>
      <c r="F602" s="94"/>
      <c r="H602" s="81"/>
      <c r="I602" s="81"/>
    </row>
    <row r="603" ht="15.75" customHeight="1">
      <c r="A603" s="94"/>
      <c r="B603" s="94"/>
      <c r="C603" s="94"/>
      <c r="D603" s="81"/>
      <c r="E603" s="94"/>
      <c r="F603" s="94"/>
      <c r="H603" s="81"/>
      <c r="I603" s="81"/>
    </row>
    <row r="604" ht="15.75" customHeight="1">
      <c r="A604" s="94"/>
      <c r="B604" s="94"/>
      <c r="C604" s="94"/>
      <c r="D604" s="81"/>
      <c r="E604" s="94"/>
      <c r="F604" s="94"/>
      <c r="H604" s="81"/>
      <c r="I604" s="81"/>
    </row>
    <row r="605" ht="15.75" customHeight="1">
      <c r="A605" s="94"/>
      <c r="B605" s="94"/>
      <c r="C605" s="94"/>
      <c r="D605" s="81"/>
      <c r="E605" s="94"/>
      <c r="F605" s="94"/>
      <c r="H605" s="81"/>
      <c r="I605" s="81"/>
    </row>
    <row r="606" ht="15.75" customHeight="1">
      <c r="A606" s="94"/>
      <c r="B606" s="94"/>
      <c r="C606" s="94"/>
      <c r="D606" s="81"/>
      <c r="E606" s="94"/>
      <c r="F606" s="94"/>
      <c r="H606" s="81"/>
      <c r="I606" s="81"/>
    </row>
    <row r="607" ht="15.75" customHeight="1">
      <c r="A607" s="94"/>
      <c r="B607" s="94"/>
      <c r="C607" s="94"/>
      <c r="D607" s="81"/>
      <c r="E607" s="94"/>
      <c r="F607" s="94"/>
      <c r="H607" s="81"/>
      <c r="I607" s="81"/>
    </row>
    <row r="608" ht="15.75" customHeight="1">
      <c r="A608" s="94"/>
      <c r="B608" s="94"/>
      <c r="C608" s="94"/>
      <c r="D608" s="81"/>
      <c r="E608" s="94"/>
      <c r="F608" s="94"/>
      <c r="H608" s="81"/>
      <c r="I608" s="81"/>
    </row>
    <row r="609" ht="15.75" customHeight="1">
      <c r="A609" s="94"/>
      <c r="B609" s="94"/>
      <c r="C609" s="94"/>
      <c r="D609" s="81"/>
      <c r="E609" s="94"/>
      <c r="F609" s="94"/>
      <c r="H609" s="81"/>
      <c r="I609" s="81"/>
    </row>
    <row r="610" ht="15.75" customHeight="1">
      <c r="A610" s="94"/>
      <c r="B610" s="94"/>
      <c r="C610" s="94"/>
      <c r="D610" s="81"/>
      <c r="E610" s="94"/>
      <c r="F610" s="94"/>
      <c r="H610" s="81"/>
      <c r="I610" s="81"/>
    </row>
    <row r="611" ht="15.75" customHeight="1">
      <c r="A611" s="94"/>
      <c r="B611" s="94"/>
      <c r="C611" s="94"/>
      <c r="D611" s="81"/>
      <c r="E611" s="94"/>
      <c r="F611" s="94"/>
      <c r="H611" s="81"/>
      <c r="I611" s="81"/>
    </row>
    <row r="612" ht="15.75" customHeight="1">
      <c r="A612" s="94"/>
      <c r="B612" s="94"/>
      <c r="C612" s="94"/>
      <c r="D612" s="81"/>
      <c r="E612" s="94"/>
      <c r="F612" s="94"/>
      <c r="H612" s="81"/>
      <c r="I612" s="81"/>
    </row>
    <row r="613" ht="15.75" customHeight="1">
      <c r="A613" s="94"/>
      <c r="B613" s="94"/>
      <c r="C613" s="94"/>
      <c r="D613" s="81"/>
      <c r="E613" s="94"/>
      <c r="F613" s="94"/>
      <c r="H613" s="81"/>
      <c r="I613" s="81"/>
    </row>
    <row r="614" ht="15.75" customHeight="1">
      <c r="A614" s="94"/>
      <c r="B614" s="94"/>
      <c r="C614" s="94"/>
      <c r="D614" s="81"/>
      <c r="E614" s="94"/>
      <c r="F614" s="94"/>
      <c r="H614" s="81"/>
      <c r="I614" s="81"/>
    </row>
    <row r="615" ht="15.75" customHeight="1">
      <c r="A615" s="94"/>
      <c r="B615" s="94"/>
      <c r="C615" s="94"/>
      <c r="D615" s="81"/>
      <c r="E615" s="94"/>
      <c r="F615" s="94"/>
      <c r="H615" s="81"/>
      <c r="I615" s="81"/>
    </row>
    <row r="616" ht="15.75" customHeight="1">
      <c r="A616" s="94"/>
      <c r="B616" s="94"/>
      <c r="C616" s="94"/>
      <c r="D616" s="81"/>
      <c r="E616" s="94"/>
      <c r="F616" s="94"/>
      <c r="H616" s="81"/>
      <c r="I616" s="81"/>
    </row>
    <row r="617" ht="15.75" customHeight="1">
      <c r="A617" s="94"/>
      <c r="B617" s="94"/>
      <c r="C617" s="94"/>
      <c r="D617" s="81"/>
      <c r="E617" s="94"/>
      <c r="F617" s="94"/>
      <c r="H617" s="81"/>
      <c r="I617" s="81"/>
    </row>
    <row r="618" ht="15.75" customHeight="1">
      <c r="A618" s="94"/>
      <c r="B618" s="94"/>
      <c r="C618" s="94"/>
      <c r="D618" s="81"/>
      <c r="E618" s="94"/>
      <c r="F618" s="94"/>
      <c r="H618" s="81"/>
      <c r="I618" s="81"/>
    </row>
    <row r="619" ht="15.75" customHeight="1">
      <c r="A619" s="94"/>
      <c r="B619" s="94"/>
      <c r="C619" s="94"/>
      <c r="D619" s="81"/>
      <c r="E619" s="94"/>
      <c r="F619" s="94"/>
      <c r="H619" s="81"/>
      <c r="I619" s="81"/>
    </row>
    <row r="620" ht="15.75" customHeight="1">
      <c r="A620" s="94"/>
      <c r="B620" s="94"/>
      <c r="C620" s="94"/>
      <c r="D620" s="81"/>
      <c r="E620" s="94"/>
      <c r="F620" s="94"/>
      <c r="H620" s="81"/>
      <c r="I620" s="81"/>
    </row>
    <row r="621" ht="15.75" customHeight="1">
      <c r="A621" s="94"/>
      <c r="B621" s="94"/>
      <c r="C621" s="94"/>
      <c r="D621" s="81"/>
      <c r="E621" s="94"/>
      <c r="F621" s="94"/>
      <c r="H621" s="81"/>
      <c r="I621" s="81"/>
    </row>
    <row r="622" ht="15.75" customHeight="1">
      <c r="A622" s="94"/>
      <c r="B622" s="94"/>
      <c r="C622" s="94"/>
      <c r="D622" s="81"/>
      <c r="E622" s="94"/>
      <c r="F622" s="94"/>
      <c r="H622" s="81"/>
      <c r="I622" s="81"/>
    </row>
    <row r="623" ht="15.75" customHeight="1">
      <c r="A623" s="94"/>
      <c r="B623" s="94"/>
      <c r="C623" s="94"/>
      <c r="D623" s="81"/>
      <c r="E623" s="94"/>
      <c r="F623" s="94"/>
      <c r="H623" s="81"/>
      <c r="I623" s="81"/>
    </row>
    <row r="624" ht="15.75" customHeight="1">
      <c r="A624" s="94"/>
      <c r="B624" s="94"/>
      <c r="C624" s="94"/>
      <c r="D624" s="81"/>
      <c r="E624" s="94"/>
      <c r="F624" s="94"/>
      <c r="H624" s="81"/>
      <c r="I624" s="81"/>
    </row>
    <row r="625" ht="15.75" customHeight="1">
      <c r="A625" s="94"/>
      <c r="B625" s="94"/>
      <c r="C625" s="94"/>
      <c r="D625" s="81"/>
      <c r="E625" s="94"/>
      <c r="F625" s="94"/>
      <c r="H625" s="81"/>
      <c r="I625" s="81"/>
    </row>
    <row r="626" ht="15.75" customHeight="1">
      <c r="A626" s="94"/>
      <c r="B626" s="94"/>
      <c r="C626" s="94"/>
      <c r="D626" s="81"/>
      <c r="E626" s="94"/>
      <c r="F626" s="94"/>
      <c r="H626" s="81"/>
      <c r="I626" s="81"/>
    </row>
    <row r="627" ht="15.75" customHeight="1">
      <c r="A627" s="94"/>
      <c r="B627" s="94"/>
      <c r="C627" s="94"/>
      <c r="D627" s="81"/>
      <c r="E627" s="94"/>
      <c r="F627" s="94"/>
      <c r="H627" s="81"/>
      <c r="I627" s="81"/>
    </row>
    <row r="628" ht="15.75" customHeight="1">
      <c r="A628" s="94"/>
      <c r="B628" s="94"/>
      <c r="C628" s="94"/>
      <c r="D628" s="81"/>
      <c r="E628" s="94"/>
      <c r="F628" s="94"/>
      <c r="H628" s="81"/>
      <c r="I628" s="81"/>
    </row>
    <row r="629" ht="15.75" customHeight="1">
      <c r="A629" s="94"/>
      <c r="B629" s="94"/>
      <c r="C629" s="94"/>
      <c r="D629" s="81"/>
      <c r="E629" s="94"/>
      <c r="F629" s="94"/>
      <c r="H629" s="81"/>
      <c r="I629" s="81"/>
    </row>
    <row r="630" ht="15.75" customHeight="1">
      <c r="A630" s="94"/>
      <c r="B630" s="94"/>
      <c r="C630" s="94"/>
      <c r="D630" s="81"/>
      <c r="E630" s="94"/>
      <c r="F630" s="94"/>
      <c r="H630" s="81"/>
      <c r="I630" s="81"/>
    </row>
    <row r="631" ht="15.75" customHeight="1">
      <c r="A631" s="94"/>
      <c r="B631" s="94"/>
      <c r="C631" s="94"/>
      <c r="D631" s="81"/>
      <c r="E631" s="94"/>
      <c r="F631" s="94"/>
      <c r="H631" s="81"/>
      <c r="I631" s="81"/>
    </row>
    <row r="632" ht="15.75" customHeight="1">
      <c r="A632" s="94"/>
      <c r="B632" s="94"/>
      <c r="C632" s="94"/>
      <c r="D632" s="81"/>
      <c r="E632" s="94"/>
      <c r="F632" s="94"/>
      <c r="H632" s="81"/>
      <c r="I632" s="81"/>
    </row>
    <row r="633" ht="15.75" customHeight="1">
      <c r="A633" s="94"/>
      <c r="B633" s="94"/>
      <c r="C633" s="94"/>
      <c r="D633" s="81"/>
      <c r="E633" s="94"/>
      <c r="F633" s="94"/>
      <c r="H633" s="81"/>
      <c r="I633" s="81"/>
    </row>
    <row r="634" ht="15.75" customHeight="1">
      <c r="A634" s="94"/>
      <c r="B634" s="94"/>
      <c r="C634" s="94"/>
      <c r="D634" s="81"/>
      <c r="E634" s="94"/>
      <c r="F634" s="94"/>
      <c r="H634" s="81"/>
      <c r="I634" s="81"/>
    </row>
    <row r="635" ht="15.75" customHeight="1">
      <c r="A635" s="94"/>
      <c r="B635" s="94"/>
      <c r="C635" s="94"/>
      <c r="D635" s="81"/>
      <c r="E635" s="94"/>
      <c r="F635" s="94"/>
      <c r="H635" s="81"/>
      <c r="I635" s="81"/>
    </row>
    <row r="636" ht="15.75" customHeight="1">
      <c r="A636" s="94"/>
      <c r="B636" s="94"/>
      <c r="C636" s="94"/>
      <c r="D636" s="81"/>
      <c r="E636" s="94"/>
      <c r="F636" s="94"/>
      <c r="H636" s="81"/>
      <c r="I636" s="81"/>
    </row>
    <row r="637" ht="15.75" customHeight="1">
      <c r="A637" s="94"/>
      <c r="B637" s="94"/>
      <c r="C637" s="94"/>
      <c r="D637" s="81"/>
      <c r="E637" s="94"/>
      <c r="F637" s="94"/>
      <c r="H637" s="81"/>
      <c r="I637" s="81"/>
    </row>
    <row r="638" ht="15.75" customHeight="1">
      <c r="A638" s="94"/>
      <c r="B638" s="94"/>
      <c r="C638" s="94"/>
      <c r="D638" s="81"/>
      <c r="E638" s="94"/>
      <c r="F638" s="94"/>
      <c r="H638" s="81"/>
      <c r="I638" s="81"/>
    </row>
    <row r="639" ht="15.75" customHeight="1">
      <c r="A639" s="94"/>
      <c r="B639" s="94"/>
      <c r="C639" s="94"/>
      <c r="D639" s="81"/>
      <c r="E639" s="94"/>
      <c r="F639" s="94"/>
      <c r="H639" s="81"/>
      <c r="I639" s="81"/>
    </row>
    <row r="640" ht="15.75" customHeight="1">
      <c r="A640" s="94"/>
      <c r="B640" s="94"/>
      <c r="C640" s="94"/>
      <c r="D640" s="81"/>
      <c r="E640" s="94"/>
      <c r="F640" s="94"/>
      <c r="H640" s="81"/>
      <c r="I640" s="81"/>
    </row>
    <row r="641" ht="15.75" customHeight="1">
      <c r="A641" s="94"/>
      <c r="B641" s="94"/>
      <c r="C641" s="94"/>
      <c r="D641" s="81"/>
      <c r="E641" s="94"/>
      <c r="F641" s="94"/>
      <c r="H641" s="81"/>
      <c r="I641" s="81"/>
    </row>
    <row r="642" ht="15.75" customHeight="1">
      <c r="A642" s="94"/>
      <c r="B642" s="94"/>
      <c r="C642" s="94"/>
      <c r="D642" s="81"/>
      <c r="E642" s="94"/>
      <c r="F642" s="94"/>
      <c r="H642" s="81"/>
      <c r="I642" s="81"/>
    </row>
    <row r="643" ht="15.75" customHeight="1">
      <c r="A643" s="94"/>
      <c r="B643" s="94"/>
      <c r="C643" s="94"/>
      <c r="D643" s="81"/>
      <c r="E643" s="94"/>
      <c r="F643" s="94"/>
      <c r="H643" s="81"/>
      <c r="I643" s="81"/>
    </row>
    <row r="644" ht="15.75" customHeight="1">
      <c r="A644" s="94"/>
      <c r="B644" s="94"/>
      <c r="C644" s="94"/>
      <c r="D644" s="81"/>
      <c r="E644" s="94"/>
      <c r="F644" s="94"/>
      <c r="H644" s="81"/>
      <c r="I644" s="81"/>
    </row>
    <row r="645" ht="15.75" customHeight="1">
      <c r="A645" s="94"/>
      <c r="B645" s="94"/>
      <c r="C645" s="94"/>
      <c r="D645" s="81"/>
      <c r="E645" s="94"/>
      <c r="F645" s="94"/>
      <c r="H645" s="81"/>
      <c r="I645" s="81"/>
    </row>
    <row r="646" ht="15.75" customHeight="1">
      <c r="A646" s="94"/>
      <c r="B646" s="94"/>
      <c r="C646" s="94"/>
      <c r="D646" s="81"/>
      <c r="E646" s="94"/>
      <c r="F646" s="94"/>
      <c r="H646" s="81"/>
      <c r="I646" s="81"/>
    </row>
    <row r="647" ht="15.75" customHeight="1">
      <c r="A647" s="94"/>
      <c r="B647" s="94"/>
      <c r="C647" s="94"/>
      <c r="D647" s="81"/>
      <c r="E647" s="94"/>
      <c r="F647" s="94"/>
      <c r="H647" s="81"/>
      <c r="I647" s="81"/>
    </row>
    <row r="648" ht="15.75" customHeight="1">
      <c r="A648" s="94"/>
      <c r="B648" s="94"/>
      <c r="C648" s="94"/>
      <c r="D648" s="81"/>
      <c r="E648" s="94"/>
      <c r="F648" s="94"/>
      <c r="H648" s="81"/>
      <c r="I648" s="81"/>
    </row>
    <row r="649" ht="15.75" customHeight="1">
      <c r="A649" s="94"/>
      <c r="B649" s="94"/>
      <c r="C649" s="94"/>
      <c r="D649" s="81"/>
      <c r="E649" s="94"/>
      <c r="F649" s="94"/>
      <c r="H649" s="81"/>
      <c r="I649" s="81"/>
    </row>
    <row r="650" ht="15.75" customHeight="1">
      <c r="A650" s="94"/>
      <c r="B650" s="94"/>
      <c r="C650" s="94"/>
      <c r="D650" s="81"/>
      <c r="E650" s="94"/>
      <c r="F650" s="94"/>
      <c r="H650" s="81"/>
      <c r="I650" s="81"/>
    </row>
    <row r="651" ht="15.75" customHeight="1">
      <c r="A651" s="94"/>
      <c r="B651" s="94"/>
      <c r="C651" s="94"/>
      <c r="D651" s="81"/>
      <c r="E651" s="94"/>
      <c r="F651" s="94"/>
      <c r="H651" s="81"/>
      <c r="I651" s="81"/>
    </row>
    <row r="652" ht="15.75" customHeight="1">
      <c r="A652" s="94"/>
      <c r="B652" s="94"/>
      <c r="C652" s="94"/>
      <c r="D652" s="81"/>
      <c r="E652" s="94"/>
      <c r="F652" s="94"/>
      <c r="H652" s="81"/>
      <c r="I652" s="81"/>
    </row>
    <row r="653" ht="15.75" customHeight="1">
      <c r="A653" s="94"/>
      <c r="B653" s="94"/>
      <c r="C653" s="94"/>
      <c r="D653" s="81"/>
      <c r="E653" s="94"/>
      <c r="F653" s="94"/>
      <c r="H653" s="81"/>
      <c r="I653" s="81"/>
    </row>
    <row r="654" ht="15.75" customHeight="1">
      <c r="A654" s="94"/>
      <c r="B654" s="94"/>
      <c r="C654" s="94"/>
      <c r="D654" s="81"/>
      <c r="E654" s="94"/>
      <c r="F654" s="94"/>
      <c r="H654" s="81"/>
      <c r="I654" s="81"/>
    </row>
    <row r="655" ht="15.75" customHeight="1">
      <c r="A655" s="94"/>
      <c r="B655" s="94"/>
      <c r="C655" s="94"/>
      <c r="D655" s="81"/>
      <c r="E655" s="94"/>
      <c r="F655" s="94"/>
      <c r="H655" s="81"/>
      <c r="I655" s="81"/>
    </row>
    <row r="656" ht="15.75" customHeight="1">
      <c r="A656" s="94"/>
      <c r="B656" s="94"/>
      <c r="C656" s="94"/>
      <c r="D656" s="81"/>
      <c r="E656" s="94"/>
      <c r="F656" s="94"/>
      <c r="H656" s="81"/>
      <c r="I656" s="81"/>
    </row>
    <row r="657" ht="15.75" customHeight="1">
      <c r="A657" s="94"/>
      <c r="B657" s="94"/>
      <c r="C657" s="94"/>
      <c r="D657" s="81"/>
      <c r="E657" s="94"/>
      <c r="F657" s="94"/>
      <c r="H657" s="81"/>
      <c r="I657" s="81"/>
    </row>
    <row r="658" ht="15.75" customHeight="1">
      <c r="A658" s="94"/>
      <c r="B658" s="94"/>
      <c r="C658" s="94"/>
      <c r="D658" s="81"/>
      <c r="E658" s="94"/>
      <c r="F658" s="94"/>
      <c r="H658" s="81"/>
      <c r="I658" s="81"/>
    </row>
    <row r="659" ht="15.75" customHeight="1">
      <c r="A659" s="94"/>
      <c r="B659" s="94"/>
      <c r="C659" s="94"/>
      <c r="D659" s="81"/>
      <c r="E659" s="94"/>
      <c r="F659" s="94"/>
      <c r="H659" s="81"/>
      <c r="I659" s="81"/>
    </row>
    <row r="660" ht="15.75" customHeight="1">
      <c r="A660" s="94"/>
      <c r="B660" s="94"/>
      <c r="C660" s="94"/>
      <c r="D660" s="81"/>
      <c r="E660" s="94"/>
      <c r="F660" s="94"/>
      <c r="H660" s="81"/>
      <c r="I660" s="81"/>
    </row>
    <row r="661" ht="15.75" customHeight="1">
      <c r="A661" s="94"/>
      <c r="B661" s="94"/>
      <c r="C661" s="94"/>
      <c r="D661" s="81"/>
      <c r="E661" s="94"/>
      <c r="F661" s="94"/>
      <c r="H661" s="81"/>
      <c r="I661" s="81"/>
    </row>
    <row r="662" ht="15.75" customHeight="1">
      <c r="A662" s="94"/>
      <c r="B662" s="94"/>
      <c r="C662" s="94"/>
      <c r="D662" s="81"/>
      <c r="E662" s="94"/>
      <c r="F662" s="94"/>
      <c r="H662" s="81"/>
      <c r="I662" s="81"/>
    </row>
    <row r="663" ht="15.75" customHeight="1">
      <c r="A663" s="94"/>
      <c r="B663" s="94"/>
      <c r="C663" s="94"/>
      <c r="D663" s="81"/>
      <c r="E663" s="94"/>
      <c r="F663" s="94"/>
      <c r="H663" s="81"/>
      <c r="I663" s="81"/>
    </row>
    <row r="664" ht="15.75" customHeight="1">
      <c r="A664" s="94"/>
      <c r="B664" s="94"/>
      <c r="C664" s="94"/>
      <c r="D664" s="81"/>
      <c r="E664" s="94"/>
      <c r="F664" s="94"/>
      <c r="H664" s="81"/>
      <c r="I664" s="81"/>
    </row>
    <row r="665" ht="15.75" customHeight="1">
      <c r="A665" s="94"/>
      <c r="B665" s="94"/>
      <c r="C665" s="94"/>
      <c r="D665" s="81"/>
      <c r="E665" s="94"/>
      <c r="F665" s="94"/>
      <c r="H665" s="81"/>
      <c r="I665" s="81"/>
    </row>
    <row r="666" ht="15.75" customHeight="1">
      <c r="A666" s="94"/>
      <c r="B666" s="94"/>
      <c r="C666" s="94"/>
      <c r="D666" s="81"/>
      <c r="E666" s="94"/>
      <c r="F666" s="94"/>
      <c r="H666" s="81"/>
      <c r="I666" s="81"/>
    </row>
    <row r="667" ht="15.75" customHeight="1">
      <c r="A667" s="94"/>
      <c r="B667" s="94"/>
      <c r="C667" s="94"/>
      <c r="D667" s="81"/>
      <c r="E667" s="94"/>
      <c r="F667" s="94"/>
      <c r="H667" s="81"/>
      <c r="I667" s="81"/>
    </row>
    <row r="668" ht="15.75" customHeight="1">
      <c r="A668" s="94"/>
      <c r="B668" s="94"/>
      <c r="C668" s="94"/>
      <c r="D668" s="81"/>
      <c r="E668" s="94"/>
      <c r="F668" s="94"/>
      <c r="H668" s="81"/>
      <c r="I668" s="81"/>
    </row>
    <row r="669" ht="15.75" customHeight="1">
      <c r="A669" s="94"/>
      <c r="B669" s="94"/>
      <c r="C669" s="94"/>
      <c r="D669" s="81"/>
      <c r="E669" s="94"/>
      <c r="F669" s="94"/>
      <c r="H669" s="81"/>
      <c r="I669" s="81"/>
    </row>
    <row r="670" ht="15.75" customHeight="1">
      <c r="A670" s="94"/>
      <c r="B670" s="94"/>
      <c r="C670" s="94"/>
      <c r="D670" s="81"/>
      <c r="E670" s="94"/>
      <c r="F670" s="94"/>
      <c r="H670" s="81"/>
      <c r="I670" s="81"/>
    </row>
    <row r="671" ht="15.75" customHeight="1">
      <c r="A671" s="94"/>
      <c r="B671" s="94"/>
      <c r="C671" s="94"/>
      <c r="D671" s="81"/>
      <c r="E671" s="94"/>
      <c r="F671" s="94"/>
      <c r="H671" s="81"/>
      <c r="I671" s="81"/>
    </row>
    <row r="672" ht="15.75" customHeight="1">
      <c r="A672" s="94"/>
      <c r="B672" s="94"/>
      <c r="C672" s="94"/>
      <c r="D672" s="81"/>
      <c r="E672" s="94"/>
      <c r="F672" s="94"/>
      <c r="H672" s="81"/>
      <c r="I672" s="81"/>
    </row>
    <row r="673" ht="15.75" customHeight="1">
      <c r="A673" s="94"/>
      <c r="B673" s="94"/>
      <c r="C673" s="94"/>
      <c r="D673" s="81"/>
      <c r="E673" s="94"/>
      <c r="F673" s="94"/>
      <c r="H673" s="81"/>
      <c r="I673" s="81"/>
    </row>
    <row r="674" ht="15.75" customHeight="1">
      <c r="A674" s="94"/>
      <c r="B674" s="94"/>
      <c r="C674" s="94"/>
      <c r="D674" s="81"/>
      <c r="E674" s="94"/>
      <c r="F674" s="94"/>
      <c r="H674" s="81"/>
      <c r="I674" s="81"/>
    </row>
    <row r="675" ht="15.75" customHeight="1">
      <c r="A675" s="94"/>
      <c r="B675" s="94"/>
      <c r="C675" s="94"/>
      <c r="D675" s="81"/>
      <c r="E675" s="94"/>
      <c r="F675" s="94"/>
      <c r="H675" s="81"/>
      <c r="I675" s="81"/>
    </row>
    <row r="676" ht="15.75" customHeight="1">
      <c r="A676" s="94"/>
      <c r="B676" s="94"/>
      <c r="C676" s="94"/>
      <c r="D676" s="81"/>
      <c r="E676" s="94"/>
      <c r="F676" s="94"/>
      <c r="H676" s="81"/>
      <c r="I676" s="81"/>
    </row>
    <row r="677" ht="15.75" customHeight="1">
      <c r="A677" s="94"/>
      <c r="B677" s="94"/>
      <c r="C677" s="94"/>
      <c r="D677" s="81"/>
      <c r="E677" s="94"/>
      <c r="F677" s="94"/>
      <c r="H677" s="81"/>
      <c r="I677" s="81"/>
    </row>
    <row r="678" ht="15.75" customHeight="1">
      <c r="A678" s="94"/>
      <c r="B678" s="94"/>
      <c r="C678" s="94"/>
      <c r="D678" s="81"/>
      <c r="E678" s="94"/>
      <c r="F678" s="94"/>
      <c r="H678" s="81"/>
      <c r="I678" s="81"/>
    </row>
    <row r="679" ht="15.75" customHeight="1">
      <c r="A679" s="94"/>
      <c r="B679" s="94"/>
      <c r="C679" s="94"/>
      <c r="D679" s="81"/>
      <c r="E679" s="94"/>
      <c r="F679" s="94"/>
      <c r="H679" s="81"/>
      <c r="I679" s="81"/>
    </row>
    <row r="680" ht="15.75" customHeight="1">
      <c r="A680" s="94"/>
      <c r="B680" s="94"/>
      <c r="C680" s="94"/>
      <c r="D680" s="81"/>
      <c r="E680" s="94"/>
      <c r="F680" s="94"/>
      <c r="H680" s="81"/>
      <c r="I680" s="81"/>
    </row>
    <row r="681" ht="15.75" customHeight="1">
      <c r="A681" s="94"/>
      <c r="B681" s="94"/>
      <c r="C681" s="94"/>
      <c r="D681" s="81"/>
      <c r="E681" s="94"/>
      <c r="F681" s="94"/>
      <c r="H681" s="81"/>
      <c r="I681" s="81"/>
    </row>
    <row r="682" ht="15.75" customHeight="1">
      <c r="A682" s="94"/>
      <c r="B682" s="94"/>
      <c r="C682" s="94"/>
      <c r="D682" s="81"/>
      <c r="E682" s="94"/>
      <c r="F682" s="94"/>
      <c r="H682" s="81"/>
      <c r="I682" s="81"/>
    </row>
    <row r="683" ht="15.75" customHeight="1">
      <c r="A683" s="94"/>
      <c r="B683" s="94"/>
      <c r="C683" s="94"/>
      <c r="D683" s="81"/>
      <c r="E683" s="94"/>
      <c r="F683" s="94"/>
      <c r="H683" s="81"/>
      <c r="I683" s="81"/>
    </row>
    <row r="684" ht="15.75" customHeight="1">
      <c r="A684" s="94"/>
      <c r="B684" s="94"/>
      <c r="C684" s="94"/>
      <c r="D684" s="81"/>
      <c r="E684" s="94"/>
      <c r="F684" s="94"/>
      <c r="H684" s="81"/>
      <c r="I684" s="81"/>
    </row>
    <row r="685" ht="15.75" customHeight="1">
      <c r="A685" s="94"/>
      <c r="B685" s="94"/>
      <c r="C685" s="94"/>
      <c r="D685" s="81"/>
      <c r="E685" s="94"/>
      <c r="F685" s="94"/>
      <c r="H685" s="81"/>
      <c r="I685" s="81"/>
    </row>
    <row r="686" ht="15.75" customHeight="1">
      <c r="A686" s="94"/>
      <c r="B686" s="94"/>
      <c r="C686" s="94"/>
      <c r="D686" s="81"/>
      <c r="E686" s="94"/>
      <c r="F686" s="94"/>
      <c r="H686" s="81"/>
      <c r="I686" s="81"/>
    </row>
    <row r="687" ht="15.75" customHeight="1">
      <c r="A687" s="94"/>
      <c r="B687" s="94"/>
      <c r="C687" s="94"/>
      <c r="D687" s="81"/>
      <c r="E687" s="94"/>
      <c r="F687" s="94"/>
      <c r="H687" s="81"/>
      <c r="I687" s="81"/>
    </row>
    <row r="688" ht="15.75" customHeight="1">
      <c r="A688" s="94"/>
      <c r="B688" s="94"/>
      <c r="C688" s="94"/>
      <c r="D688" s="81"/>
      <c r="E688" s="94"/>
      <c r="F688" s="94"/>
      <c r="H688" s="81"/>
      <c r="I688" s="81"/>
    </row>
    <row r="689" ht="15.75" customHeight="1">
      <c r="A689" s="94"/>
      <c r="B689" s="94"/>
      <c r="C689" s="94"/>
      <c r="D689" s="81"/>
      <c r="E689" s="94"/>
      <c r="F689" s="94"/>
      <c r="H689" s="81"/>
      <c r="I689" s="81"/>
    </row>
    <row r="690" ht="15.75" customHeight="1">
      <c r="A690" s="94"/>
      <c r="B690" s="94"/>
      <c r="C690" s="94"/>
      <c r="D690" s="81"/>
      <c r="E690" s="94"/>
      <c r="F690" s="94"/>
      <c r="H690" s="81"/>
      <c r="I690" s="81"/>
    </row>
    <row r="691" ht="15.75" customHeight="1">
      <c r="A691" s="94"/>
      <c r="B691" s="94"/>
      <c r="C691" s="94"/>
      <c r="D691" s="81"/>
      <c r="E691" s="94"/>
      <c r="F691" s="94"/>
      <c r="H691" s="81"/>
      <c r="I691" s="81"/>
    </row>
    <row r="692" ht="15.75" customHeight="1">
      <c r="A692" s="94"/>
      <c r="B692" s="94"/>
      <c r="C692" s="94"/>
      <c r="D692" s="81"/>
      <c r="E692" s="94"/>
      <c r="F692" s="94"/>
      <c r="H692" s="81"/>
      <c r="I692" s="81"/>
    </row>
    <row r="693" ht="15.75" customHeight="1">
      <c r="A693" s="94"/>
      <c r="B693" s="94"/>
      <c r="C693" s="94"/>
      <c r="D693" s="81"/>
      <c r="E693" s="94"/>
      <c r="F693" s="94"/>
      <c r="H693" s="81"/>
      <c r="I693" s="81"/>
    </row>
    <row r="694" ht="15.75" customHeight="1">
      <c r="A694" s="94"/>
      <c r="B694" s="94"/>
      <c r="C694" s="94"/>
      <c r="D694" s="81"/>
      <c r="E694" s="94"/>
      <c r="F694" s="94"/>
      <c r="H694" s="81"/>
      <c r="I694" s="81"/>
    </row>
    <row r="695" ht="15.75" customHeight="1">
      <c r="A695" s="94"/>
      <c r="B695" s="94"/>
      <c r="C695" s="94"/>
      <c r="D695" s="81"/>
      <c r="E695" s="94"/>
      <c r="F695" s="94"/>
      <c r="H695" s="81"/>
      <c r="I695" s="81"/>
    </row>
    <row r="696" ht="15.75" customHeight="1">
      <c r="A696" s="94"/>
      <c r="B696" s="94"/>
      <c r="C696" s="94"/>
      <c r="D696" s="81"/>
      <c r="E696" s="94"/>
      <c r="F696" s="94"/>
      <c r="H696" s="81"/>
      <c r="I696" s="81"/>
    </row>
    <row r="697" ht="15.75" customHeight="1">
      <c r="A697" s="94"/>
      <c r="B697" s="94"/>
      <c r="C697" s="94"/>
      <c r="D697" s="81"/>
      <c r="E697" s="94"/>
      <c r="F697" s="94"/>
      <c r="H697" s="81"/>
      <c r="I697" s="81"/>
    </row>
    <row r="698" ht="15.75" customHeight="1">
      <c r="A698" s="94"/>
      <c r="B698" s="94"/>
      <c r="C698" s="94"/>
      <c r="D698" s="81"/>
      <c r="E698" s="94"/>
      <c r="F698" s="94"/>
      <c r="H698" s="81"/>
      <c r="I698" s="81"/>
    </row>
    <row r="699" ht="15.75" customHeight="1">
      <c r="A699" s="94"/>
      <c r="B699" s="94"/>
      <c r="C699" s="94"/>
      <c r="D699" s="81"/>
      <c r="E699" s="94"/>
      <c r="F699" s="94"/>
      <c r="H699" s="81"/>
      <c r="I699" s="81"/>
    </row>
    <row r="700" ht="15.75" customHeight="1">
      <c r="A700" s="94"/>
      <c r="B700" s="94"/>
      <c r="C700" s="94"/>
      <c r="D700" s="81"/>
      <c r="E700" s="94"/>
      <c r="F700" s="94"/>
      <c r="H700" s="81"/>
      <c r="I700" s="81"/>
    </row>
    <row r="701" ht="15.75" customHeight="1">
      <c r="A701" s="94"/>
      <c r="B701" s="94"/>
      <c r="C701" s="94"/>
      <c r="D701" s="81"/>
      <c r="E701" s="94"/>
      <c r="F701" s="94"/>
      <c r="H701" s="81"/>
      <c r="I701" s="81"/>
    </row>
    <row r="702" ht="15.75" customHeight="1">
      <c r="A702" s="94"/>
      <c r="B702" s="94"/>
      <c r="C702" s="94"/>
      <c r="D702" s="81"/>
      <c r="E702" s="94"/>
      <c r="F702" s="94"/>
      <c r="H702" s="81"/>
      <c r="I702" s="81"/>
    </row>
    <row r="703" ht="15.75" customHeight="1">
      <c r="A703" s="94"/>
      <c r="B703" s="94"/>
      <c r="C703" s="94"/>
      <c r="D703" s="81"/>
      <c r="E703" s="94"/>
      <c r="F703" s="94"/>
      <c r="H703" s="81"/>
      <c r="I703" s="81"/>
    </row>
    <row r="704" ht="15.75" customHeight="1">
      <c r="A704" s="94"/>
      <c r="B704" s="94"/>
      <c r="C704" s="94"/>
      <c r="D704" s="81"/>
      <c r="E704" s="94"/>
      <c r="F704" s="94"/>
      <c r="H704" s="81"/>
      <c r="I704" s="81"/>
    </row>
    <row r="705" ht="15.75" customHeight="1">
      <c r="A705" s="94"/>
      <c r="B705" s="94"/>
      <c r="C705" s="94"/>
      <c r="D705" s="81"/>
      <c r="E705" s="94"/>
      <c r="F705" s="94"/>
      <c r="H705" s="81"/>
      <c r="I705" s="81"/>
    </row>
    <row r="706" ht="15.75" customHeight="1">
      <c r="A706" s="94"/>
      <c r="B706" s="94"/>
      <c r="C706" s="94"/>
      <c r="D706" s="81"/>
      <c r="E706" s="94"/>
      <c r="F706" s="94"/>
      <c r="H706" s="81"/>
      <c r="I706" s="81"/>
    </row>
    <row r="707" ht="15.75" customHeight="1">
      <c r="A707" s="94"/>
      <c r="B707" s="94"/>
      <c r="C707" s="94"/>
      <c r="D707" s="81"/>
      <c r="E707" s="94"/>
      <c r="F707" s="94"/>
      <c r="H707" s="81"/>
      <c r="I707" s="81"/>
    </row>
    <row r="708" ht="15.75" customHeight="1">
      <c r="A708" s="94"/>
      <c r="B708" s="94"/>
      <c r="C708" s="94"/>
      <c r="D708" s="81"/>
      <c r="E708" s="94"/>
      <c r="F708" s="94"/>
      <c r="H708" s="81"/>
      <c r="I708" s="81"/>
    </row>
    <row r="709" ht="15.75" customHeight="1">
      <c r="A709" s="94"/>
      <c r="B709" s="94"/>
      <c r="C709" s="94"/>
      <c r="D709" s="81"/>
      <c r="E709" s="94"/>
      <c r="F709" s="94"/>
      <c r="H709" s="81"/>
      <c r="I709" s="81"/>
    </row>
    <row r="710" ht="15.75" customHeight="1">
      <c r="A710" s="94"/>
      <c r="B710" s="94"/>
      <c r="C710" s="94"/>
      <c r="D710" s="81"/>
      <c r="E710" s="94"/>
      <c r="F710" s="94"/>
      <c r="H710" s="81"/>
      <c r="I710" s="81"/>
    </row>
    <row r="711" ht="15.75" customHeight="1">
      <c r="A711" s="94"/>
      <c r="B711" s="94"/>
      <c r="C711" s="94"/>
      <c r="D711" s="81"/>
      <c r="E711" s="94"/>
      <c r="F711" s="94"/>
      <c r="H711" s="81"/>
      <c r="I711" s="81"/>
    </row>
    <row r="712" ht="15.75" customHeight="1">
      <c r="A712" s="94"/>
      <c r="B712" s="94"/>
      <c r="C712" s="94"/>
      <c r="D712" s="81"/>
      <c r="E712" s="94"/>
      <c r="F712" s="94"/>
      <c r="H712" s="81"/>
      <c r="I712" s="81"/>
    </row>
    <row r="713" ht="15.75" customHeight="1">
      <c r="A713" s="94"/>
      <c r="B713" s="94"/>
      <c r="C713" s="94"/>
      <c r="D713" s="81"/>
      <c r="E713" s="94"/>
      <c r="F713" s="94"/>
      <c r="H713" s="81"/>
      <c r="I713" s="81"/>
    </row>
    <row r="714" ht="15.75" customHeight="1">
      <c r="A714" s="94"/>
      <c r="B714" s="94"/>
      <c r="C714" s="94"/>
      <c r="D714" s="81"/>
      <c r="E714" s="94"/>
      <c r="F714" s="94"/>
      <c r="H714" s="81"/>
      <c r="I714" s="81"/>
    </row>
    <row r="715" ht="15.75" customHeight="1">
      <c r="A715" s="94"/>
      <c r="B715" s="94"/>
      <c r="C715" s="94"/>
      <c r="D715" s="81"/>
      <c r="E715" s="94"/>
      <c r="F715" s="94"/>
      <c r="H715" s="81"/>
      <c r="I715" s="81"/>
    </row>
    <row r="716" ht="15.75" customHeight="1">
      <c r="A716" s="94"/>
      <c r="B716" s="94"/>
      <c r="C716" s="94"/>
      <c r="D716" s="81"/>
      <c r="E716" s="94"/>
      <c r="F716" s="94"/>
      <c r="H716" s="81"/>
      <c r="I716" s="81"/>
    </row>
    <row r="717" ht="15.75" customHeight="1">
      <c r="A717" s="94"/>
      <c r="B717" s="94"/>
      <c r="C717" s="94"/>
      <c r="D717" s="81"/>
      <c r="E717" s="94"/>
      <c r="F717" s="94"/>
      <c r="H717" s="81"/>
      <c r="I717" s="81"/>
    </row>
    <row r="718" ht="15.75" customHeight="1">
      <c r="A718" s="94"/>
      <c r="B718" s="94"/>
      <c r="C718" s="94"/>
      <c r="D718" s="81"/>
      <c r="E718" s="94"/>
      <c r="F718" s="94"/>
      <c r="H718" s="81"/>
      <c r="I718" s="81"/>
    </row>
    <row r="719" ht="15.75" customHeight="1">
      <c r="A719" s="94"/>
      <c r="B719" s="94"/>
      <c r="C719" s="94"/>
      <c r="D719" s="81"/>
      <c r="E719" s="94"/>
      <c r="F719" s="94"/>
      <c r="H719" s="81"/>
      <c r="I719" s="81"/>
    </row>
    <row r="720" ht="15.75" customHeight="1">
      <c r="A720" s="94"/>
      <c r="B720" s="94"/>
      <c r="C720" s="94"/>
      <c r="D720" s="81"/>
      <c r="E720" s="94"/>
      <c r="F720" s="94"/>
      <c r="H720" s="81"/>
      <c r="I720" s="81"/>
    </row>
    <row r="721" ht="15.75" customHeight="1">
      <c r="A721" s="94"/>
      <c r="B721" s="94"/>
      <c r="C721" s="94"/>
      <c r="D721" s="81"/>
      <c r="E721" s="94"/>
      <c r="F721" s="94"/>
      <c r="H721" s="81"/>
      <c r="I721" s="81"/>
    </row>
    <row r="722" ht="15.75" customHeight="1">
      <c r="A722" s="94"/>
      <c r="B722" s="94"/>
      <c r="C722" s="94"/>
      <c r="D722" s="81"/>
      <c r="E722" s="94"/>
      <c r="F722" s="94"/>
      <c r="H722" s="81"/>
      <c r="I722" s="81"/>
    </row>
    <row r="723" ht="15.75" customHeight="1">
      <c r="A723" s="94"/>
      <c r="B723" s="94"/>
      <c r="C723" s="94"/>
      <c r="D723" s="81"/>
      <c r="E723" s="94"/>
      <c r="F723" s="94"/>
      <c r="H723" s="81"/>
      <c r="I723" s="81"/>
    </row>
    <row r="724" ht="15.75" customHeight="1">
      <c r="A724" s="94"/>
      <c r="B724" s="94"/>
      <c r="C724" s="94"/>
      <c r="D724" s="81"/>
      <c r="E724" s="94"/>
      <c r="F724" s="94"/>
      <c r="H724" s="81"/>
      <c r="I724" s="81"/>
    </row>
    <row r="725" ht="15.75" customHeight="1">
      <c r="A725" s="94"/>
      <c r="B725" s="94"/>
      <c r="C725" s="94"/>
      <c r="D725" s="81"/>
      <c r="E725" s="94"/>
      <c r="F725" s="94"/>
      <c r="H725" s="81"/>
      <c r="I725" s="81"/>
    </row>
    <row r="726" ht="15.75" customHeight="1">
      <c r="A726" s="94"/>
      <c r="B726" s="94"/>
      <c r="C726" s="94"/>
      <c r="D726" s="81"/>
      <c r="E726" s="94"/>
      <c r="F726" s="94"/>
      <c r="H726" s="81"/>
      <c r="I726" s="81"/>
    </row>
    <row r="727" ht="15.75" customHeight="1">
      <c r="A727" s="94"/>
      <c r="B727" s="94"/>
      <c r="C727" s="94"/>
      <c r="D727" s="81"/>
      <c r="E727" s="94"/>
      <c r="F727" s="94"/>
      <c r="H727" s="81"/>
      <c r="I727" s="81"/>
    </row>
    <row r="728" ht="15.75" customHeight="1">
      <c r="A728" s="94"/>
      <c r="B728" s="94"/>
      <c r="C728" s="94"/>
      <c r="D728" s="81"/>
      <c r="E728" s="94"/>
      <c r="F728" s="94"/>
      <c r="H728" s="81"/>
      <c r="I728" s="81"/>
    </row>
    <row r="729" ht="15.75" customHeight="1">
      <c r="A729" s="94"/>
      <c r="B729" s="94"/>
      <c r="C729" s="94"/>
      <c r="D729" s="81"/>
      <c r="E729" s="94"/>
      <c r="F729" s="94"/>
      <c r="H729" s="81"/>
      <c r="I729" s="81"/>
    </row>
    <row r="730" ht="15.75" customHeight="1">
      <c r="A730" s="94"/>
      <c r="B730" s="94"/>
      <c r="C730" s="94"/>
      <c r="D730" s="81"/>
      <c r="E730" s="94"/>
      <c r="F730" s="94"/>
      <c r="H730" s="81"/>
      <c r="I730" s="81"/>
    </row>
    <row r="731" ht="15.75" customHeight="1">
      <c r="A731" s="94"/>
      <c r="B731" s="94"/>
      <c r="C731" s="94"/>
      <c r="D731" s="81"/>
      <c r="E731" s="94"/>
      <c r="F731" s="94"/>
      <c r="H731" s="81"/>
      <c r="I731" s="81"/>
    </row>
    <row r="732" ht="15.75" customHeight="1">
      <c r="A732" s="94"/>
      <c r="B732" s="94"/>
      <c r="C732" s="94"/>
      <c r="D732" s="81"/>
      <c r="E732" s="94"/>
      <c r="F732" s="94"/>
      <c r="H732" s="81"/>
      <c r="I732" s="81"/>
    </row>
    <row r="733" ht="15.75" customHeight="1">
      <c r="A733" s="94"/>
      <c r="B733" s="94"/>
      <c r="C733" s="94"/>
      <c r="D733" s="81"/>
      <c r="E733" s="94"/>
      <c r="F733" s="94"/>
      <c r="H733" s="81"/>
      <c r="I733" s="81"/>
    </row>
    <row r="734" ht="15.75" customHeight="1">
      <c r="A734" s="94"/>
      <c r="B734" s="94"/>
      <c r="C734" s="94"/>
      <c r="D734" s="81"/>
      <c r="E734" s="94"/>
      <c r="F734" s="94"/>
      <c r="H734" s="81"/>
      <c r="I734" s="81"/>
    </row>
    <row r="735" ht="15.75" customHeight="1">
      <c r="A735" s="94"/>
      <c r="B735" s="94"/>
      <c r="C735" s="94"/>
      <c r="D735" s="81"/>
      <c r="E735" s="94"/>
      <c r="F735" s="94"/>
      <c r="H735" s="81"/>
      <c r="I735" s="81"/>
    </row>
    <row r="736" ht="15.75" customHeight="1">
      <c r="A736" s="94"/>
      <c r="B736" s="94"/>
      <c r="C736" s="94"/>
      <c r="D736" s="81"/>
      <c r="E736" s="94"/>
      <c r="F736" s="94"/>
      <c r="H736" s="81"/>
      <c r="I736" s="81"/>
    </row>
    <row r="737" ht="15.75" customHeight="1">
      <c r="A737" s="94"/>
      <c r="B737" s="94"/>
      <c r="C737" s="94"/>
      <c r="D737" s="81"/>
      <c r="E737" s="94"/>
      <c r="F737" s="94"/>
      <c r="H737" s="81"/>
      <c r="I737" s="81"/>
    </row>
    <row r="738" ht="15.75" customHeight="1">
      <c r="A738" s="94"/>
      <c r="B738" s="94"/>
      <c r="C738" s="94"/>
      <c r="D738" s="81"/>
      <c r="E738" s="94"/>
      <c r="F738" s="94"/>
      <c r="H738" s="81"/>
      <c r="I738" s="81"/>
    </row>
    <row r="739" ht="15.75" customHeight="1">
      <c r="A739" s="94"/>
      <c r="B739" s="94"/>
      <c r="C739" s="94"/>
      <c r="D739" s="81"/>
      <c r="E739" s="94"/>
      <c r="F739" s="94"/>
      <c r="H739" s="81"/>
      <c r="I739" s="81"/>
    </row>
    <row r="740" ht="15.75" customHeight="1">
      <c r="A740" s="94"/>
      <c r="B740" s="94"/>
      <c r="C740" s="94"/>
      <c r="D740" s="81"/>
      <c r="E740" s="94"/>
      <c r="F740" s="94"/>
      <c r="H740" s="81"/>
      <c r="I740" s="81"/>
    </row>
    <row r="741" ht="15.75" customHeight="1">
      <c r="A741" s="94"/>
      <c r="B741" s="94"/>
      <c r="C741" s="94"/>
      <c r="D741" s="81"/>
      <c r="E741" s="94"/>
      <c r="F741" s="94"/>
      <c r="H741" s="81"/>
      <c r="I741" s="81"/>
    </row>
    <row r="742" ht="15.75" customHeight="1">
      <c r="A742" s="94"/>
      <c r="B742" s="94"/>
      <c r="C742" s="94"/>
      <c r="D742" s="81"/>
      <c r="E742" s="94"/>
      <c r="F742" s="94"/>
      <c r="H742" s="81"/>
      <c r="I742" s="81"/>
    </row>
    <row r="743" ht="15.75" customHeight="1">
      <c r="A743" s="94"/>
      <c r="B743" s="94"/>
      <c r="C743" s="94"/>
      <c r="D743" s="81"/>
      <c r="E743" s="94"/>
      <c r="F743" s="94"/>
      <c r="H743" s="81"/>
      <c r="I743" s="81"/>
    </row>
    <row r="744" ht="15.75" customHeight="1">
      <c r="A744" s="94"/>
      <c r="B744" s="94"/>
      <c r="C744" s="94"/>
      <c r="D744" s="81"/>
      <c r="E744" s="94"/>
      <c r="F744" s="94"/>
      <c r="H744" s="81"/>
      <c r="I744" s="81"/>
    </row>
    <row r="745" ht="15.75" customHeight="1">
      <c r="A745" s="94"/>
      <c r="B745" s="94"/>
      <c r="C745" s="94"/>
      <c r="D745" s="81"/>
      <c r="E745" s="94"/>
      <c r="F745" s="94"/>
      <c r="H745" s="81"/>
      <c r="I745" s="81"/>
    </row>
    <row r="746" ht="15.75" customHeight="1">
      <c r="A746" s="94"/>
      <c r="B746" s="94"/>
      <c r="C746" s="94"/>
      <c r="D746" s="81"/>
      <c r="E746" s="94"/>
      <c r="F746" s="94"/>
      <c r="H746" s="81"/>
      <c r="I746" s="81"/>
    </row>
    <row r="747" ht="15.75" customHeight="1">
      <c r="A747" s="94"/>
      <c r="B747" s="94"/>
      <c r="C747" s="94"/>
      <c r="D747" s="81"/>
      <c r="E747" s="94"/>
      <c r="F747" s="94"/>
      <c r="H747" s="81"/>
      <c r="I747" s="81"/>
    </row>
    <row r="748" ht="15.75" customHeight="1">
      <c r="A748" s="94"/>
      <c r="B748" s="94"/>
      <c r="C748" s="94"/>
      <c r="D748" s="81"/>
      <c r="E748" s="94"/>
      <c r="F748" s="94"/>
      <c r="H748" s="81"/>
      <c r="I748" s="81"/>
    </row>
    <row r="749" ht="15.75" customHeight="1">
      <c r="A749" s="94"/>
      <c r="B749" s="94"/>
      <c r="C749" s="94"/>
      <c r="D749" s="81"/>
      <c r="E749" s="94"/>
      <c r="F749" s="94"/>
      <c r="H749" s="81"/>
      <c r="I749" s="81"/>
    </row>
    <row r="750" ht="15.75" customHeight="1">
      <c r="A750" s="94"/>
      <c r="B750" s="94"/>
      <c r="C750" s="94"/>
      <c r="D750" s="81"/>
      <c r="E750" s="94"/>
      <c r="F750" s="94"/>
      <c r="H750" s="81"/>
      <c r="I750" s="81"/>
    </row>
    <row r="751" ht="15.75" customHeight="1">
      <c r="A751" s="94"/>
      <c r="B751" s="94"/>
      <c r="C751" s="94"/>
      <c r="D751" s="81"/>
      <c r="E751" s="94"/>
      <c r="F751" s="94"/>
      <c r="H751" s="81"/>
      <c r="I751" s="81"/>
    </row>
    <row r="752" ht="15.75" customHeight="1">
      <c r="A752" s="94"/>
      <c r="B752" s="94"/>
      <c r="C752" s="94"/>
      <c r="D752" s="81"/>
      <c r="E752" s="94"/>
      <c r="F752" s="94"/>
      <c r="H752" s="81"/>
      <c r="I752" s="81"/>
    </row>
    <row r="753" ht="15.75" customHeight="1">
      <c r="A753" s="94"/>
      <c r="B753" s="94"/>
      <c r="C753" s="94"/>
      <c r="D753" s="81"/>
      <c r="E753" s="94"/>
      <c r="F753" s="94"/>
      <c r="H753" s="81"/>
      <c r="I753" s="81"/>
    </row>
    <row r="754" ht="15.75" customHeight="1">
      <c r="A754" s="94"/>
      <c r="B754" s="94"/>
      <c r="C754" s="94"/>
      <c r="D754" s="81"/>
      <c r="E754" s="94"/>
      <c r="F754" s="94"/>
      <c r="H754" s="81"/>
      <c r="I754" s="81"/>
    </row>
    <row r="755" ht="15.75" customHeight="1">
      <c r="A755" s="94"/>
      <c r="B755" s="94"/>
      <c r="C755" s="94"/>
      <c r="D755" s="81"/>
      <c r="E755" s="94"/>
      <c r="F755" s="94"/>
      <c r="H755" s="81"/>
      <c r="I755" s="81"/>
    </row>
    <row r="756" ht="15.75" customHeight="1">
      <c r="A756" s="94"/>
      <c r="B756" s="94"/>
      <c r="C756" s="94"/>
      <c r="D756" s="81"/>
      <c r="E756" s="94"/>
      <c r="F756" s="94"/>
      <c r="H756" s="81"/>
      <c r="I756" s="81"/>
    </row>
    <row r="757" ht="15.75" customHeight="1">
      <c r="A757" s="94"/>
      <c r="B757" s="94"/>
      <c r="C757" s="94"/>
      <c r="D757" s="81"/>
      <c r="E757" s="94"/>
      <c r="F757" s="94"/>
      <c r="H757" s="81"/>
      <c r="I757" s="81"/>
    </row>
    <row r="758" ht="15.75" customHeight="1">
      <c r="A758" s="94"/>
      <c r="B758" s="94"/>
      <c r="C758" s="94"/>
      <c r="D758" s="81"/>
      <c r="E758" s="94"/>
      <c r="F758" s="94"/>
      <c r="H758" s="81"/>
      <c r="I758" s="81"/>
    </row>
    <row r="759" ht="15.75" customHeight="1">
      <c r="A759" s="94"/>
      <c r="B759" s="94"/>
      <c r="C759" s="94"/>
      <c r="D759" s="81"/>
      <c r="E759" s="94"/>
      <c r="F759" s="94"/>
      <c r="H759" s="81"/>
      <c r="I759" s="81"/>
    </row>
    <row r="760" ht="15.75" customHeight="1">
      <c r="A760" s="94"/>
      <c r="B760" s="94"/>
      <c r="C760" s="94"/>
      <c r="D760" s="81"/>
      <c r="E760" s="94"/>
      <c r="F760" s="94"/>
      <c r="H760" s="81"/>
      <c r="I760" s="81"/>
    </row>
    <row r="761" ht="15.75" customHeight="1">
      <c r="A761" s="94"/>
      <c r="B761" s="94"/>
      <c r="C761" s="94"/>
      <c r="D761" s="81"/>
      <c r="E761" s="94"/>
      <c r="F761" s="94"/>
      <c r="H761" s="81"/>
      <c r="I761" s="81"/>
    </row>
    <row r="762" ht="15.75" customHeight="1">
      <c r="A762" s="94"/>
      <c r="B762" s="94"/>
      <c r="C762" s="94"/>
      <c r="D762" s="81"/>
      <c r="E762" s="94"/>
      <c r="F762" s="94"/>
      <c r="H762" s="81"/>
      <c r="I762" s="81"/>
    </row>
    <row r="763" ht="15.75" customHeight="1">
      <c r="A763" s="94"/>
      <c r="B763" s="94"/>
      <c r="C763" s="94"/>
      <c r="D763" s="81"/>
      <c r="E763" s="94"/>
      <c r="F763" s="94"/>
      <c r="H763" s="81"/>
      <c r="I763" s="81"/>
    </row>
    <row r="764" ht="15.75" customHeight="1">
      <c r="A764" s="94"/>
      <c r="B764" s="94"/>
      <c r="C764" s="94"/>
      <c r="D764" s="81"/>
      <c r="E764" s="94"/>
      <c r="F764" s="94"/>
      <c r="H764" s="81"/>
      <c r="I764" s="81"/>
    </row>
    <row r="765" ht="15.75" customHeight="1">
      <c r="A765" s="94"/>
      <c r="B765" s="94"/>
      <c r="C765" s="94"/>
      <c r="D765" s="81"/>
      <c r="E765" s="94"/>
      <c r="F765" s="94"/>
      <c r="H765" s="81"/>
      <c r="I765" s="81"/>
    </row>
    <row r="766" ht="15.75" customHeight="1">
      <c r="A766" s="94"/>
      <c r="B766" s="94"/>
      <c r="C766" s="94"/>
      <c r="D766" s="81"/>
      <c r="E766" s="94"/>
      <c r="F766" s="94"/>
      <c r="H766" s="81"/>
      <c r="I766" s="81"/>
    </row>
    <row r="767" ht="15.75" customHeight="1">
      <c r="A767" s="94"/>
      <c r="B767" s="94"/>
      <c r="C767" s="94"/>
      <c r="D767" s="81"/>
      <c r="E767" s="94"/>
      <c r="F767" s="94"/>
      <c r="H767" s="81"/>
      <c r="I767" s="81"/>
    </row>
    <row r="768" ht="15.75" customHeight="1">
      <c r="A768" s="94"/>
      <c r="B768" s="94"/>
      <c r="C768" s="94"/>
      <c r="D768" s="81"/>
      <c r="E768" s="94"/>
      <c r="F768" s="94"/>
      <c r="H768" s="81"/>
      <c r="I768" s="81"/>
    </row>
    <row r="769" ht="15.75" customHeight="1">
      <c r="A769" s="94"/>
      <c r="B769" s="94"/>
      <c r="C769" s="94"/>
      <c r="D769" s="81"/>
      <c r="E769" s="94"/>
      <c r="F769" s="94"/>
      <c r="H769" s="81"/>
      <c r="I769" s="81"/>
    </row>
    <row r="770" ht="15.75" customHeight="1">
      <c r="A770" s="94"/>
      <c r="B770" s="94"/>
      <c r="C770" s="94"/>
      <c r="D770" s="81"/>
      <c r="E770" s="94"/>
      <c r="F770" s="94"/>
      <c r="H770" s="81"/>
      <c r="I770" s="81"/>
    </row>
    <row r="771" ht="15.75" customHeight="1">
      <c r="A771" s="94"/>
      <c r="B771" s="94"/>
      <c r="C771" s="94"/>
      <c r="D771" s="81"/>
      <c r="E771" s="94"/>
      <c r="F771" s="94"/>
      <c r="H771" s="81"/>
      <c r="I771" s="81"/>
    </row>
    <row r="772" ht="15.75" customHeight="1">
      <c r="A772" s="94"/>
      <c r="B772" s="94"/>
      <c r="C772" s="94"/>
      <c r="D772" s="81"/>
      <c r="E772" s="94"/>
      <c r="F772" s="94"/>
      <c r="H772" s="81"/>
      <c r="I772" s="81"/>
    </row>
    <row r="773" ht="15.75" customHeight="1">
      <c r="A773" s="94"/>
      <c r="B773" s="94"/>
      <c r="C773" s="94"/>
      <c r="D773" s="81"/>
      <c r="E773" s="94"/>
      <c r="F773" s="94"/>
      <c r="H773" s="81"/>
      <c r="I773" s="81"/>
    </row>
    <row r="774" ht="15.75" customHeight="1">
      <c r="A774" s="94"/>
      <c r="B774" s="94"/>
      <c r="C774" s="94"/>
      <c r="D774" s="81"/>
      <c r="E774" s="94"/>
      <c r="F774" s="94"/>
      <c r="H774" s="81"/>
      <c r="I774" s="81"/>
    </row>
    <row r="775" ht="15.75" customHeight="1">
      <c r="A775" s="94"/>
      <c r="B775" s="94"/>
      <c r="C775" s="94"/>
      <c r="D775" s="81"/>
      <c r="E775" s="94"/>
      <c r="F775" s="94"/>
      <c r="H775" s="81"/>
      <c r="I775" s="81"/>
    </row>
    <row r="776" ht="15.75" customHeight="1">
      <c r="A776" s="94"/>
      <c r="B776" s="94"/>
      <c r="C776" s="94"/>
      <c r="D776" s="81"/>
      <c r="E776" s="94"/>
      <c r="F776" s="94"/>
      <c r="H776" s="81"/>
      <c r="I776" s="81"/>
    </row>
    <row r="777" ht="15.75" customHeight="1">
      <c r="A777" s="94"/>
      <c r="B777" s="94"/>
      <c r="C777" s="94"/>
      <c r="D777" s="81"/>
      <c r="E777" s="94"/>
      <c r="F777" s="94"/>
      <c r="H777" s="81"/>
      <c r="I777" s="81"/>
    </row>
    <row r="778" ht="15.75" customHeight="1">
      <c r="A778" s="94"/>
      <c r="B778" s="94"/>
      <c r="C778" s="94"/>
      <c r="D778" s="81"/>
      <c r="E778" s="94"/>
      <c r="F778" s="94"/>
      <c r="H778" s="81"/>
      <c r="I778" s="81"/>
    </row>
    <row r="779" ht="15.75" customHeight="1">
      <c r="A779" s="94"/>
      <c r="B779" s="94"/>
      <c r="C779" s="94"/>
      <c r="D779" s="81"/>
      <c r="E779" s="94"/>
      <c r="F779" s="94"/>
      <c r="H779" s="81"/>
      <c r="I779" s="81"/>
    </row>
    <row r="780" ht="15.75" customHeight="1">
      <c r="A780" s="94"/>
      <c r="B780" s="94"/>
      <c r="C780" s="94"/>
      <c r="D780" s="81"/>
      <c r="E780" s="94"/>
      <c r="F780" s="94"/>
      <c r="H780" s="81"/>
      <c r="I780" s="81"/>
    </row>
    <row r="781" ht="15.75" customHeight="1">
      <c r="A781" s="94"/>
      <c r="B781" s="94"/>
      <c r="C781" s="94"/>
      <c r="D781" s="81"/>
      <c r="E781" s="94"/>
      <c r="F781" s="94"/>
      <c r="H781" s="81"/>
      <c r="I781" s="81"/>
    </row>
    <row r="782" ht="15.75" customHeight="1">
      <c r="A782" s="94"/>
      <c r="B782" s="94"/>
      <c r="C782" s="94"/>
      <c r="D782" s="81"/>
      <c r="E782" s="94"/>
      <c r="F782" s="94"/>
      <c r="H782" s="81"/>
      <c r="I782" s="81"/>
    </row>
    <row r="783" ht="15.75" customHeight="1">
      <c r="A783" s="94"/>
      <c r="B783" s="94"/>
      <c r="C783" s="94"/>
      <c r="D783" s="81"/>
      <c r="E783" s="94"/>
      <c r="F783" s="94"/>
      <c r="H783" s="81"/>
      <c r="I783" s="81"/>
    </row>
    <row r="784" ht="15.75" customHeight="1">
      <c r="A784" s="94"/>
      <c r="B784" s="94"/>
      <c r="C784" s="94"/>
      <c r="D784" s="81"/>
      <c r="E784" s="94"/>
      <c r="F784" s="94"/>
      <c r="H784" s="81"/>
      <c r="I784" s="81"/>
    </row>
    <row r="785" ht="15.75" customHeight="1">
      <c r="A785" s="94"/>
      <c r="B785" s="94"/>
      <c r="C785" s="94"/>
      <c r="D785" s="81"/>
      <c r="E785" s="94"/>
      <c r="F785" s="94"/>
      <c r="H785" s="81"/>
      <c r="I785" s="81"/>
    </row>
    <row r="786" ht="15.75" customHeight="1">
      <c r="A786" s="94"/>
      <c r="B786" s="94"/>
      <c r="C786" s="94"/>
      <c r="D786" s="81"/>
      <c r="E786" s="94"/>
      <c r="F786" s="94"/>
      <c r="H786" s="81"/>
      <c r="I786" s="81"/>
    </row>
    <row r="787" ht="15.75" customHeight="1">
      <c r="A787" s="94"/>
      <c r="B787" s="94"/>
      <c r="C787" s="94"/>
      <c r="D787" s="81"/>
      <c r="E787" s="94"/>
      <c r="F787" s="94"/>
      <c r="H787" s="81"/>
      <c r="I787" s="81"/>
    </row>
    <row r="788" ht="15.75" customHeight="1">
      <c r="A788" s="94"/>
      <c r="B788" s="94"/>
      <c r="C788" s="94"/>
      <c r="D788" s="81"/>
      <c r="E788" s="94"/>
      <c r="F788" s="94"/>
      <c r="H788" s="81"/>
      <c r="I788" s="81"/>
    </row>
    <row r="789" ht="15.75" customHeight="1">
      <c r="A789" s="94"/>
      <c r="B789" s="94"/>
      <c r="C789" s="94"/>
      <c r="D789" s="81"/>
      <c r="E789" s="94"/>
      <c r="F789" s="94"/>
      <c r="H789" s="81"/>
      <c r="I789" s="81"/>
    </row>
    <row r="790" ht="15.75" customHeight="1">
      <c r="A790" s="94"/>
      <c r="B790" s="94"/>
      <c r="C790" s="94"/>
      <c r="D790" s="81"/>
      <c r="E790" s="94"/>
      <c r="F790" s="94"/>
      <c r="H790" s="81"/>
      <c r="I790" s="81"/>
    </row>
    <row r="791" ht="15.75" customHeight="1">
      <c r="A791" s="94"/>
      <c r="B791" s="94"/>
      <c r="C791" s="94"/>
      <c r="D791" s="81"/>
      <c r="E791" s="94"/>
      <c r="F791" s="94"/>
      <c r="H791" s="81"/>
      <c r="I791" s="81"/>
    </row>
    <row r="792" ht="15.75" customHeight="1">
      <c r="A792" s="94"/>
      <c r="B792" s="94"/>
      <c r="C792" s="94"/>
      <c r="D792" s="81"/>
      <c r="E792" s="94"/>
      <c r="F792" s="94"/>
      <c r="H792" s="81"/>
      <c r="I792" s="81"/>
    </row>
    <row r="793" ht="15.75" customHeight="1">
      <c r="A793" s="94"/>
      <c r="B793" s="94"/>
      <c r="C793" s="94"/>
      <c r="D793" s="81"/>
      <c r="E793" s="94"/>
      <c r="F793" s="94"/>
      <c r="H793" s="81"/>
      <c r="I793" s="81"/>
    </row>
    <row r="794" ht="15.75" customHeight="1">
      <c r="A794" s="94"/>
      <c r="B794" s="94"/>
      <c r="C794" s="94"/>
      <c r="D794" s="81"/>
      <c r="E794" s="94"/>
      <c r="F794" s="94"/>
      <c r="H794" s="81"/>
      <c r="I794" s="81"/>
    </row>
    <row r="795" ht="15.75" customHeight="1">
      <c r="A795" s="94"/>
      <c r="B795" s="94"/>
      <c r="C795" s="94"/>
      <c r="D795" s="81"/>
      <c r="E795" s="94"/>
      <c r="F795" s="94"/>
      <c r="H795" s="81"/>
      <c r="I795" s="81"/>
    </row>
    <row r="796" ht="15.75" customHeight="1">
      <c r="A796" s="94"/>
      <c r="B796" s="94"/>
      <c r="C796" s="94"/>
      <c r="D796" s="81"/>
      <c r="E796" s="94"/>
      <c r="F796" s="94"/>
      <c r="H796" s="81"/>
      <c r="I796" s="81"/>
    </row>
    <row r="797" ht="15.75" customHeight="1">
      <c r="A797" s="94"/>
      <c r="B797" s="94"/>
      <c r="C797" s="94"/>
      <c r="D797" s="81"/>
      <c r="E797" s="94"/>
      <c r="F797" s="94"/>
      <c r="H797" s="81"/>
      <c r="I797" s="81"/>
    </row>
    <row r="798" ht="15.75" customHeight="1">
      <c r="A798" s="94"/>
      <c r="B798" s="94"/>
      <c r="C798" s="94"/>
      <c r="D798" s="81"/>
      <c r="E798" s="94"/>
      <c r="F798" s="94"/>
      <c r="H798" s="81"/>
      <c r="I798" s="81"/>
    </row>
    <row r="799" ht="15.75" customHeight="1">
      <c r="A799" s="94"/>
      <c r="B799" s="94"/>
      <c r="C799" s="94"/>
      <c r="D799" s="81"/>
      <c r="E799" s="94"/>
      <c r="F799" s="94"/>
      <c r="H799" s="81"/>
      <c r="I799" s="81"/>
    </row>
    <row r="800" ht="15.75" customHeight="1">
      <c r="A800" s="94"/>
      <c r="B800" s="94"/>
      <c r="C800" s="94"/>
      <c r="D800" s="81"/>
      <c r="E800" s="94"/>
      <c r="F800" s="94"/>
      <c r="H800" s="81"/>
      <c r="I800" s="81"/>
    </row>
    <row r="801" ht="15.75" customHeight="1">
      <c r="A801" s="94"/>
      <c r="B801" s="94"/>
      <c r="C801" s="94"/>
      <c r="D801" s="81"/>
      <c r="E801" s="94"/>
      <c r="F801" s="94"/>
      <c r="H801" s="81"/>
      <c r="I801" s="81"/>
    </row>
    <row r="802" ht="15.75" customHeight="1">
      <c r="A802" s="94"/>
      <c r="B802" s="94"/>
      <c r="C802" s="94"/>
      <c r="D802" s="81"/>
      <c r="E802" s="94"/>
      <c r="F802" s="94"/>
      <c r="H802" s="81"/>
      <c r="I802" s="81"/>
    </row>
    <row r="803" ht="15.75" customHeight="1">
      <c r="A803" s="94"/>
      <c r="B803" s="94"/>
      <c r="C803" s="94"/>
      <c r="D803" s="81"/>
      <c r="E803" s="94"/>
      <c r="F803" s="94"/>
      <c r="H803" s="81"/>
      <c r="I803" s="81"/>
    </row>
    <row r="804" ht="15.75" customHeight="1">
      <c r="A804" s="94"/>
      <c r="B804" s="94"/>
      <c r="C804" s="94"/>
      <c r="D804" s="81"/>
      <c r="E804" s="94"/>
      <c r="F804" s="94"/>
      <c r="H804" s="81"/>
      <c r="I804" s="81"/>
    </row>
    <row r="805" ht="15.75" customHeight="1">
      <c r="A805" s="94"/>
      <c r="B805" s="94"/>
      <c r="C805" s="94"/>
      <c r="D805" s="81"/>
      <c r="E805" s="94"/>
      <c r="F805" s="94"/>
      <c r="H805" s="81"/>
      <c r="I805" s="81"/>
    </row>
    <row r="806" ht="15.75" customHeight="1">
      <c r="A806" s="94"/>
      <c r="B806" s="94"/>
      <c r="C806" s="94"/>
      <c r="D806" s="81"/>
      <c r="E806" s="94"/>
      <c r="F806" s="94"/>
      <c r="H806" s="81"/>
      <c r="I806" s="81"/>
    </row>
    <row r="807" ht="15.75" customHeight="1">
      <c r="A807" s="94"/>
      <c r="B807" s="94"/>
      <c r="C807" s="94"/>
      <c r="D807" s="81"/>
      <c r="E807" s="94"/>
      <c r="F807" s="94"/>
      <c r="H807" s="81"/>
      <c r="I807" s="81"/>
    </row>
    <row r="808" ht="15.75" customHeight="1">
      <c r="A808" s="94"/>
      <c r="B808" s="94"/>
      <c r="C808" s="94"/>
      <c r="D808" s="81"/>
      <c r="E808" s="94"/>
      <c r="F808" s="94"/>
      <c r="H808" s="81"/>
      <c r="I808" s="81"/>
    </row>
    <row r="809" ht="15.75" customHeight="1">
      <c r="A809" s="94"/>
      <c r="B809" s="94"/>
      <c r="C809" s="94"/>
      <c r="D809" s="81"/>
      <c r="E809" s="94"/>
      <c r="F809" s="94"/>
      <c r="H809" s="81"/>
      <c r="I809" s="81"/>
    </row>
    <row r="810" ht="15.75" customHeight="1">
      <c r="A810" s="94"/>
      <c r="B810" s="94"/>
      <c r="C810" s="94"/>
      <c r="D810" s="81"/>
      <c r="E810" s="94"/>
      <c r="F810" s="94"/>
      <c r="H810" s="81"/>
      <c r="I810" s="81"/>
    </row>
    <row r="811" ht="15.75" customHeight="1">
      <c r="A811" s="94"/>
      <c r="B811" s="94"/>
      <c r="C811" s="94"/>
      <c r="D811" s="81"/>
      <c r="E811" s="94"/>
      <c r="F811" s="94"/>
      <c r="H811" s="81"/>
      <c r="I811" s="81"/>
    </row>
    <row r="812" ht="15.75" customHeight="1">
      <c r="A812" s="94"/>
      <c r="B812" s="94"/>
      <c r="C812" s="94"/>
      <c r="D812" s="81"/>
      <c r="E812" s="94"/>
      <c r="F812" s="94"/>
      <c r="H812" s="81"/>
      <c r="I812" s="81"/>
    </row>
    <row r="813" ht="15.75" customHeight="1">
      <c r="A813" s="94"/>
      <c r="B813" s="94"/>
      <c r="C813" s="94"/>
      <c r="D813" s="81"/>
      <c r="E813" s="94"/>
      <c r="F813" s="94"/>
      <c r="H813" s="81"/>
      <c r="I813" s="81"/>
    </row>
    <row r="814" ht="15.75" customHeight="1">
      <c r="A814" s="94"/>
      <c r="B814" s="94"/>
      <c r="C814" s="94"/>
      <c r="D814" s="81"/>
      <c r="E814" s="94"/>
      <c r="F814" s="94"/>
      <c r="H814" s="81"/>
      <c r="I814" s="81"/>
    </row>
    <row r="815" ht="15.75" customHeight="1">
      <c r="A815" s="94"/>
      <c r="B815" s="94"/>
      <c r="C815" s="94"/>
      <c r="D815" s="81"/>
      <c r="E815" s="94"/>
      <c r="F815" s="94"/>
      <c r="H815" s="81"/>
      <c r="I815" s="81"/>
    </row>
    <row r="816" ht="15.75" customHeight="1">
      <c r="A816" s="94"/>
      <c r="B816" s="94"/>
      <c r="C816" s="94"/>
      <c r="D816" s="81"/>
      <c r="E816" s="94"/>
      <c r="F816" s="94"/>
      <c r="H816" s="81"/>
      <c r="I816" s="81"/>
    </row>
    <row r="817" ht="15.75" customHeight="1">
      <c r="A817" s="94"/>
      <c r="B817" s="94"/>
      <c r="C817" s="94"/>
      <c r="D817" s="81"/>
      <c r="E817" s="94"/>
      <c r="F817" s="94"/>
      <c r="H817" s="81"/>
      <c r="I817" s="81"/>
    </row>
    <row r="818" ht="15.75" customHeight="1">
      <c r="A818" s="94"/>
      <c r="B818" s="94"/>
      <c r="C818" s="94"/>
      <c r="D818" s="81"/>
      <c r="E818" s="94"/>
      <c r="F818" s="94"/>
      <c r="H818" s="81"/>
      <c r="I818" s="81"/>
    </row>
    <row r="819" ht="15.75" customHeight="1">
      <c r="A819" s="94"/>
      <c r="B819" s="94"/>
      <c r="C819" s="94"/>
      <c r="D819" s="81"/>
      <c r="E819" s="94"/>
      <c r="F819" s="94"/>
      <c r="H819" s="81"/>
      <c r="I819" s="81"/>
    </row>
    <row r="820" ht="15.75" customHeight="1">
      <c r="A820" s="94"/>
      <c r="B820" s="94"/>
      <c r="C820" s="94"/>
      <c r="D820" s="81"/>
      <c r="E820" s="94"/>
      <c r="F820" s="94"/>
      <c r="H820" s="81"/>
      <c r="I820" s="81"/>
    </row>
    <row r="821" ht="15.75" customHeight="1">
      <c r="A821" s="94"/>
      <c r="B821" s="94"/>
      <c r="C821" s="94"/>
      <c r="D821" s="81"/>
      <c r="E821" s="94"/>
      <c r="F821" s="94"/>
      <c r="H821" s="81"/>
      <c r="I821" s="81"/>
    </row>
    <row r="822" ht="15.75" customHeight="1">
      <c r="A822" s="94"/>
      <c r="B822" s="94"/>
      <c r="C822" s="94"/>
      <c r="D822" s="81"/>
      <c r="E822" s="94"/>
      <c r="F822" s="94"/>
      <c r="H822" s="81"/>
      <c r="I822" s="81"/>
    </row>
    <row r="823" ht="15.75" customHeight="1">
      <c r="A823" s="94"/>
      <c r="B823" s="94"/>
      <c r="C823" s="94"/>
      <c r="D823" s="81"/>
      <c r="E823" s="94"/>
      <c r="F823" s="94"/>
      <c r="H823" s="81"/>
      <c r="I823" s="81"/>
    </row>
    <row r="824" ht="15.75" customHeight="1">
      <c r="A824" s="94"/>
      <c r="B824" s="94"/>
      <c r="C824" s="94"/>
      <c r="D824" s="81"/>
      <c r="E824" s="94"/>
      <c r="F824" s="94"/>
      <c r="H824" s="81"/>
      <c r="I824" s="81"/>
    </row>
    <row r="825" ht="15.75" customHeight="1">
      <c r="A825" s="94"/>
      <c r="B825" s="94"/>
      <c r="C825" s="94"/>
      <c r="D825" s="81"/>
      <c r="E825" s="94"/>
      <c r="F825" s="94"/>
      <c r="H825" s="81"/>
      <c r="I825" s="81"/>
    </row>
    <row r="826" ht="15.75" customHeight="1">
      <c r="A826" s="94"/>
      <c r="B826" s="94"/>
      <c r="C826" s="94"/>
      <c r="D826" s="81"/>
      <c r="E826" s="94"/>
      <c r="F826" s="94"/>
      <c r="H826" s="81"/>
      <c r="I826" s="81"/>
    </row>
    <row r="827" ht="15.75" customHeight="1">
      <c r="A827" s="94"/>
      <c r="B827" s="94"/>
      <c r="C827" s="94"/>
      <c r="D827" s="81"/>
      <c r="E827" s="94"/>
      <c r="F827" s="94"/>
      <c r="H827" s="81"/>
      <c r="I827" s="81"/>
    </row>
    <row r="828" ht="15.75" customHeight="1">
      <c r="A828" s="94"/>
      <c r="B828" s="94"/>
      <c r="C828" s="94"/>
      <c r="D828" s="81"/>
      <c r="E828" s="94"/>
      <c r="F828" s="94"/>
      <c r="H828" s="81"/>
      <c r="I828" s="81"/>
    </row>
    <row r="829" ht="15.75" customHeight="1">
      <c r="A829" s="94"/>
      <c r="B829" s="94"/>
      <c r="C829" s="94"/>
      <c r="D829" s="81"/>
      <c r="E829" s="94"/>
      <c r="F829" s="94"/>
      <c r="H829" s="81"/>
      <c r="I829" s="81"/>
    </row>
    <row r="830" ht="15.75" customHeight="1">
      <c r="A830" s="94"/>
      <c r="B830" s="94"/>
      <c r="C830" s="94"/>
      <c r="D830" s="81"/>
      <c r="E830" s="94"/>
      <c r="F830" s="94"/>
      <c r="H830" s="81"/>
      <c r="I830" s="81"/>
    </row>
    <row r="831" ht="15.75" customHeight="1">
      <c r="A831" s="94"/>
      <c r="B831" s="94"/>
      <c r="C831" s="94"/>
      <c r="D831" s="81"/>
      <c r="E831" s="94"/>
      <c r="F831" s="94"/>
      <c r="H831" s="81"/>
      <c r="I831" s="81"/>
    </row>
    <row r="832" ht="15.75" customHeight="1">
      <c r="A832" s="94"/>
      <c r="B832" s="94"/>
      <c r="C832" s="94"/>
      <c r="D832" s="81"/>
      <c r="E832" s="94"/>
      <c r="F832" s="94"/>
      <c r="H832" s="81"/>
      <c r="I832" s="81"/>
    </row>
    <row r="833" ht="15.75" customHeight="1">
      <c r="A833" s="94"/>
      <c r="B833" s="94"/>
      <c r="C833" s="94"/>
      <c r="D833" s="81"/>
      <c r="E833" s="94"/>
      <c r="F833" s="94"/>
      <c r="H833" s="81"/>
      <c r="I833" s="81"/>
    </row>
    <row r="834" ht="15.75" customHeight="1">
      <c r="A834" s="94"/>
      <c r="B834" s="94"/>
      <c r="C834" s="94"/>
      <c r="D834" s="81"/>
      <c r="E834" s="94"/>
      <c r="F834" s="94"/>
      <c r="H834" s="81"/>
      <c r="I834" s="81"/>
    </row>
    <row r="835" ht="15.75" customHeight="1">
      <c r="A835" s="94"/>
      <c r="B835" s="94"/>
      <c r="C835" s="94"/>
      <c r="D835" s="81"/>
      <c r="E835" s="94"/>
      <c r="F835" s="94"/>
      <c r="H835" s="81"/>
      <c r="I835" s="81"/>
    </row>
    <row r="836" ht="15.75" customHeight="1">
      <c r="A836" s="94"/>
      <c r="B836" s="94"/>
      <c r="C836" s="94"/>
      <c r="D836" s="81"/>
      <c r="E836" s="94"/>
      <c r="F836" s="94"/>
      <c r="H836" s="81"/>
      <c r="I836" s="81"/>
    </row>
    <row r="837" ht="15.75" customHeight="1">
      <c r="A837" s="94"/>
      <c r="B837" s="94"/>
      <c r="C837" s="94"/>
      <c r="D837" s="81"/>
      <c r="E837" s="94"/>
      <c r="F837" s="94"/>
      <c r="H837" s="81"/>
      <c r="I837" s="81"/>
    </row>
    <row r="838" ht="15.75" customHeight="1">
      <c r="A838" s="94"/>
      <c r="B838" s="94"/>
      <c r="C838" s="94"/>
      <c r="D838" s="81"/>
      <c r="E838" s="94"/>
      <c r="F838" s="94"/>
      <c r="H838" s="81"/>
      <c r="I838" s="81"/>
    </row>
    <row r="839" ht="15.75" customHeight="1">
      <c r="A839" s="94"/>
      <c r="B839" s="94"/>
      <c r="C839" s="94"/>
      <c r="D839" s="81"/>
      <c r="E839" s="94"/>
      <c r="F839" s="94"/>
      <c r="H839" s="81"/>
      <c r="I839" s="81"/>
    </row>
    <row r="840" ht="15.75" customHeight="1">
      <c r="A840" s="94"/>
      <c r="B840" s="94"/>
      <c r="C840" s="94"/>
      <c r="D840" s="81"/>
      <c r="E840" s="94"/>
      <c r="F840" s="94"/>
      <c r="H840" s="81"/>
      <c r="I840" s="81"/>
    </row>
    <row r="841" ht="15.75" customHeight="1">
      <c r="A841" s="94"/>
      <c r="B841" s="94"/>
      <c r="C841" s="94"/>
      <c r="D841" s="81"/>
      <c r="E841" s="94"/>
      <c r="F841" s="94"/>
      <c r="H841" s="81"/>
      <c r="I841" s="81"/>
    </row>
    <row r="842" ht="15.75" customHeight="1">
      <c r="A842" s="94"/>
      <c r="B842" s="94"/>
      <c r="C842" s="94"/>
      <c r="D842" s="81"/>
      <c r="E842" s="94"/>
      <c r="F842" s="94"/>
      <c r="H842" s="81"/>
      <c r="I842" s="81"/>
    </row>
    <row r="843" ht="15.75" customHeight="1">
      <c r="A843" s="94"/>
      <c r="B843" s="94"/>
      <c r="C843" s="94"/>
      <c r="D843" s="81"/>
      <c r="E843" s="94"/>
      <c r="F843" s="94"/>
      <c r="H843" s="81"/>
      <c r="I843" s="81"/>
    </row>
    <row r="844" ht="15.75" customHeight="1">
      <c r="A844" s="94"/>
      <c r="B844" s="94"/>
      <c r="C844" s="94"/>
      <c r="D844" s="81"/>
      <c r="E844" s="94"/>
      <c r="F844" s="94"/>
      <c r="H844" s="81"/>
      <c r="I844" s="81"/>
    </row>
    <row r="845" ht="15.75" customHeight="1">
      <c r="A845" s="94"/>
      <c r="B845" s="94"/>
      <c r="C845" s="94"/>
      <c r="D845" s="81"/>
      <c r="E845" s="94"/>
      <c r="F845" s="94"/>
      <c r="H845" s="81"/>
      <c r="I845" s="81"/>
    </row>
    <row r="846" ht="15.75" customHeight="1">
      <c r="A846" s="94"/>
      <c r="B846" s="94"/>
      <c r="C846" s="94"/>
      <c r="D846" s="81"/>
      <c r="E846" s="94"/>
      <c r="F846" s="94"/>
      <c r="H846" s="81"/>
      <c r="I846" s="81"/>
    </row>
    <row r="847" ht="15.75" customHeight="1">
      <c r="A847" s="94"/>
      <c r="B847" s="94"/>
      <c r="C847" s="94"/>
      <c r="D847" s="81"/>
      <c r="E847" s="94"/>
      <c r="F847" s="94"/>
      <c r="H847" s="81"/>
      <c r="I847" s="81"/>
    </row>
    <row r="848" ht="15.75" customHeight="1">
      <c r="A848" s="94"/>
      <c r="B848" s="94"/>
      <c r="C848" s="94"/>
      <c r="D848" s="81"/>
      <c r="E848" s="94"/>
      <c r="F848" s="94"/>
      <c r="H848" s="81"/>
      <c r="I848" s="81"/>
    </row>
    <row r="849" ht="15.75" customHeight="1">
      <c r="A849" s="94"/>
      <c r="B849" s="94"/>
      <c r="C849" s="94"/>
      <c r="D849" s="81"/>
      <c r="E849" s="94"/>
      <c r="F849" s="94"/>
      <c r="H849" s="81"/>
      <c r="I849" s="81"/>
    </row>
    <row r="850" ht="15.75" customHeight="1">
      <c r="A850" s="94"/>
      <c r="B850" s="94"/>
      <c r="C850" s="94"/>
      <c r="D850" s="81"/>
      <c r="E850" s="94"/>
      <c r="F850" s="94"/>
      <c r="H850" s="81"/>
      <c r="I850" s="81"/>
    </row>
    <row r="851" ht="15.75" customHeight="1">
      <c r="A851" s="94"/>
      <c r="B851" s="94"/>
      <c r="C851" s="94"/>
      <c r="D851" s="81"/>
      <c r="E851" s="94"/>
      <c r="F851" s="94"/>
      <c r="H851" s="81"/>
      <c r="I851" s="81"/>
    </row>
    <row r="852" ht="15.75" customHeight="1">
      <c r="A852" s="94"/>
      <c r="B852" s="94"/>
      <c r="C852" s="94"/>
      <c r="D852" s="81"/>
      <c r="E852" s="94"/>
      <c r="F852" s="94"/>
      <c r="H852" s="81"/>
      <c r="I852" s="81"/>
    </row>
    <row r="853" ht="15.75" customHeight="1">
      <c r="A853" s="94"/>
      <c r="B853" s="94"/>
      <c r="C853" s="94"/>
      <c r="D853" s="81"/>
      <c r="E853" s="94"/>
      <c r="F853" s="94"/>
      <c r="H853" s="81"/>
      <c r="I853" s="81"/>
    </row>
    <row r="854" ht="15.75" customHeight="1">
      <c r="A854" s="94"/>
      <c r="B854" s="94"/>
      <c r="C854" s="94"/>
      <c r="D854" s="81"/>
      <c r="E854" s="94"/>
      <c r="F854" s="94"/>
      <c r="H854" s="81"/>
      <c r="I854" s="81"/>
    </row>
    <row r="855" ht="15.75" customHeight="1">
      <c r="A855" s="94"/>
      <c r="B855" s="94"/>
      <c r="C855" s="94"/>
      <c r="D855" s="81"/>
      <c r="E855" s="94"/>
      <c r="F855" s="94"/>
      <c r="H855" s="81"/>
      <c r="I855" s="81"/>
    </row>
    <row r="856" ht="15.75" customHeight="1">
      <c r="A856" s="94"/>
      <c r="B856" s="94"/>
      <c r="C856" s="94"/>
      <c r="D856" s="81"/>
      <c r="E856" s="94"/>
      <c r="F856" s="94"/>
      <c r="H856" s="81"/>
      <c r="I856" s="81"/>
    </row>
    <row r="857" ht="15.75" customHeight="1">
      <c r="A857" s="94"/>
      <c r="B857" s="94"/>
      <c r="C857" s="94"/>
      <c r="D857" s="81"/>
      <c r="E857" s="94"/>
      <c r="F857" s="94"/>
      <c r="H857" s="81"/>
      <c r="I857" s="81"/>
    </row>
    <row r="858" ht="15.75" customHeight="1">
      <c r="A858" s="94"/>
      <c r="B858" s="94"/>
      <c r="C858" s="94"/>
      <c r="D858" s="81"/>
      <c r="E858" s="94"/>
      <c r="F858" s="94"/>
      <c r="H858" s="81"/>
      <c r="I858" s="81"/>
    </row>
    <row r="859" ht="15.75" customHeight="1">
      <c r="A859" s="94"/>
      <c r="B859" s="94"/>
      <c r="C859" s="94"/>
      <c r="D859" s="81"/>
      <c r="E859" s="94"/>
      <c r="F859" s="94"/>
      <c r="H859" s="81"/>
      <c r="I859" s="81"/>
    </row>
    <row r="860" ht="15.75" customHeight="1">
      <c r="A860" s="94"/>
      <c r="B860" s="94"/>
      <c r="C860" s="94"/>
      <c r="D860" s="81"/>
      <c r="E860" s="94"/>
      <c r="F860" s="94"/>
      <c r="H860" s="81"/>
      <c r="I860" s="81"/>
    </row>
    <row r="861" ht="15.75" customHeight="1">
      <c r="A861" s="94"/>
      <c r="B861" s="94"/>
      <c r="C861" s="94"/>
      <c r="D861" s="81"/>
      <c r="E861" s="94"/>
      <c r="F861" s="94"/>
      <c r="H861" s="81"/>
      <c r="I861" s="81"/>
    </row>
    <row r="862" ht="15.75" customHeight="1">
      <c r="A862" s="94"/>
      <c r="B862" s="94"/>
      <c r="C862" s="94"/>
      <c r="D862" s="81"/>
      <c r="E862" s="94"/>
      <c r="F862" s="94"/>
      <c r="H862" s="81"/>
      <c r="I862" s="81"/>
    </row>
    <row r="863" ht="15.75" customHeight="1">
      <c r="A863" s="94"/>
      <c r="B863" s="94"/>
      <c r="C863" s="94"/>
      <c r="D863" s="81"/>
      <c r="E863" s="94"/>
      <c r="F863" s="94"/>
      <c r="H863" s="81"/>
      <c r="I863" s="81"/>
    </row>
    <row r="864" ht="15.75" customHeight="1">
      <c r="A864" s="94"/>
      <c r="B864" s="94"/>
      <c r="C864" s="94"/>
      <c r="D864" s="81"/>
      <c r="E864" s="94"/>
      <c r="F864" s="94"/>
      <c r="H864" s="81"/>
      <c r="I864" s="81"/>
    </row>
    <row r="865" ht="15.75" customHeight="1">
      <c r="A865" s="94"/>
      <c r="B865" s="94"/>
      <c r="C865" s="94"/>
      <c r="D865" s="81"/>
      <c r="E865" s="94"/>
      <c r="F865" s="94"/>
      <c r="H865" s="81"/>
      <c r="I865" s="81"/>
    </row>
    <row r="866" ht="15.75" customHeight="1">
      <c r="A866" s="94"/>
      <c r="B866" s="94"/>
      <c r="C866" s="94"/>
      <c r="D866" s="81"/>
      <c r="E866" s="94"/>
      <c r="F866" s="94"/>
      <c r="H866" s="81"/>
      <c r="I866" s="81"/>
    </row>
    <row r="867" ht="15.75" customHeight="1">
      <c r="A867" s="94"/>
      <c r="B867" s="94"/>
      <c r="C867" s="94"/>
      <c r="D867" s="81"/>
      <c r="E867" s="94"/>
      <c r="F867" s="94"/>
      <c r="H867" s="81"/>
      <c r="I867" s="81"/>
    </row>
    <row r="868" ht="15.75" customHeight="1">
      <c r="A868" s="94"/>
      <c r="B868" s="94"/>
      <c r="C868" s="94"/>
      <c r="D868" s="81"/>
      <c r="E868" s="94"/>
      <c r="F868" s="94"/>
      <c r="H868" s="81"/>
      <c r="I868" s="81"/>
    </row>
    <row r="869" ht="15.75" customHeight="1">
      <c r="A869" s="94"/>
      <c r="B869" s="94"/>
      <c r="C869" s="94"/>
      <c r="D869" s="81"/>
      <c r="E869" s="94"/>
      <c r="F869" s="94"/>
      <c r="H869" s="81"/>
      <c r="I869" s="81"/>
    </row>
    <row r="870" ht="15.75" customHeight="1">
      <c r="A870" s="94"/>
      <c r="B870" s="94"/>
      <c r="C870" s="94"/>
      <c r="D870" s="81"/>
      <c r="E870" s="94"/>
      <c r="F870" s="94"/>
      <c r="H870" s="81"/>
      <c r="I870" s="81"/>
    </row>
    <row r="871" ht="15.75" customHeight="1">
      <c r="A871" s="94"/>
      <c r="B871" s="94"/>
      <c r="C871" s="94"/>
      <c r="D871" s="81"/>
      <c r="E871" s="94"/>
      <c r="F871" s="94"/>
      <c r="H871" s="81"/>
      <c r="I871" s="81"/>
    </row>
    <row r="872" ht="15.75" customHeight="1">
      <c r="A872" s="94"/>
      <c r="B872" s="94"/>
      <c r="C872" s="94"/>
      <c r="D872" s="81"/>
      <c r="E872" s="94"/>
      <c r="F872" s="94"/>
      <c r="H872" s="81"/>
      <c r="I872" s="81"/>
    </row>
    <row r="873" ht="15.75" customHeight="1">
      <c r="A873" s="94"/>
      <c r="B873" s="94"/>
      <c r="C873" s="94"/>
      <c r="D873" s="81"/>
      <c r="E873" s="94"/>
      <c r="F873" s="94"/>
      <c r="H873" s="81"/>
      <c r="I873" s="81"/>
    </row>
    <row r="874" ht="15.75" customHeight="1">
      <c r="A874" s="94"/>
      <c r="B874" s="94"/>
      <c r="C874" s="94"/>
      <c r="D874" s="81"/>
      <c r="E874" s="94"/>
      <c r="F874" s="94"/>
      <c r="H874" s="81"/>
      <c r="I874" s="81"/>
    </row>
    <row r="875" ht="15.75" customHeight="1">
      <c r="A875" s="94"/>
      <c r="B875" s="94"/>
      <c r="C875" s="94"/>
      <c r="D875" s="81"/>
      <c r="E875" s="94"/>
      <c r="F875" s="94"/>
      <c r="H875" s="81"/>
      <c r="I875" s="81"/>
    </row>
    <row r="876" ht="15.75" customHeight="1">
      <c r="A876" s="94"/>
      <c r="B876" s="94"/>
      <c r="C876" s="94"/>
      <c r="D876" s="81"/>
      <c r="E876" s="94"/>
      <c r="F876" s="94"/>
      <c r="H876" s="81"/>
      <c r="I876" s="81"/>
    </row>
    <row r="877" ht="15.75" customHeight="1">
      <c r="A877" s="94"/>
      <c r="B877" s="94"/>
      <c r="C877" s="94"/>
      <c r="D877" s="81"/>
      <c r="E877" s="94"/>
      <c r="F877" s="94"/>
      <c r="H877" s="81"/>
      <c r="I877" s="81"/>
    </row>
    <row r="878" ht="15.75" customHeight="1">
      <c r="A878" s="94"/>
      <c r="B878" s="94"/>
      <c r="C878" s="94"/>
      <c r="D878" s="81"/>
      <c r="E878" s="94"/>
      <c r="F878" s="94"/>
      <c r="H878" s="81"/>
      <c r="I878" s="81"/>
    </row>
    <row r="879" ht="15.75" customHeight="1">
      <c r="A879" s="94"/>
      <c r="B879" s="94"/>
      <c r="C879" s="94"/>
      <c r="D879" s="81"/>
      <c r="E879" s="94"/>
      <c r="F879" s="94"/>
      <c r="H879" s="81"/>
      <c r="I879" s="81"/>
    </row>
    <row r="880" ht="15.75" customHeight="1">
      <c r="A880" s="94"/>
      <c r="B880" s="94"/>
      <c r="C880" s="94"/>
      <c r="D880" s="81"/>
      <c r="E880" s="94"/>
      <c r="F880" s="94"/>
      <c r="H880" s="81"/>
      <c r="I880" s="81"/>
    </row>
    <row r="881" ht="15.75" customHeight="1">
      <c r="A881" s="94"/>
      <c r="B881" s="94"/>
      <c r="C881" s="94"/>
      <c r="D881" s="81"/>
      <c r="E881" s="94"/>
      <c r="F881" s="94"/>
      <c r="H881" s="81"/>
      <c r="I881" s="81"/>
    </row>
    <row r="882" ht="15.75" customHeight="1">
      <c r="A882" s="94"/>
      <c r="B882" s="94"/>
      <c r="C882" s="94"/>
      <c r="D882" s="81"/>
      <c r="E882" s="94"/>
      <c r="F882" s="94"/>
      <c r="H882" s="81"/>
      <c r="I882" s="81"/>
    </row>
    <row r="883" ht="15.75" customHeight="1">
      <c r="A883" s="94"/>
      <c r="B883" s="94"/>
      <c r="C883" s="94"/>
      <c r="D883" s="81"/>
      <c r="E883" s="94"/>
      <c r="F883" s="94"/>
      <c r="H883" s="81"/>
      <c r="I883" s="81"/>
    </row>
    <row r="884" ht="15.75" customHeight="1">
      <c r="A884" s="94"/>
      <c r="B884" s="94"/>
      <c r="C884" s="94"/>
      <c r="D884" s="81"/>
      <c r="E884" s="94"/>
      <c r="F884" s="94"/>
      <c r="H884" s="81"/>
      <c r="I884" s="81"/>
    </row>
    <row r="885" ht="15.75" customHeight="1">
      <c r="A885" s="94"/>
      <c r="B885" s="94"/>
      <c r="C885" s="94"/>
      <c r="D885" s="81"/>
      <c r="E885" s="94"/>
      <c r="F885" s="94"/>
      <c r="H885" s="81"/>
      <c r="I885" s="81"/>
    </row>
    <row r="886" ht="15.75" customHeight="1">
      <c r="A886" s="94"/>
      <c r="B886" s="94"/>
      <c r="C886" s="94"/>
      <c r="D886" s="81"/>
      <c r="E886" s="94"/>
      <c r="F886" s="94"/>
      <c r="H886" s="81"/>
      <c r="I886" s="81"/>
    </row>
    <row r="887" ht="15.75" customHeight="1">
      <c r="A887" s="94"/>
      <c r="B887" s="94"/>
      <c r="C887" s="94"/>
      <c r="D887" s="81"/>
      <c r="E887" s="94"/>
      <c r="F887" s="94"/>
      <c r="H887" s="81"/>
      <c r="I887" s="81"/>
    </row>
    <row r="888" ht="15.75" customHeight="1">
      <c r="A888" s="94"/>
      <c r="B888" s="94"/>
      <c r="C888" s="94"/>
      <c r="D888" s="81"/>
      <c r="E888" s="94"/>
      <c r="F888" s="94"/>
      <c r="H888" s="81"/>
      <c r="I888" s="81"/>
    </row>
    <row r="889" ht="15.75" customHeight="1">
      <c r="A889" s="94"/>
      <c r="B889" s="94"/>
      <c r="C889" s="94"/>
      <c r="D889" s="81"/>
      <c r="E889" s="94"/>
      <c r="F889" s="94"/>
      <c r="H889" s="81"/>
      <c r="I889" s="81"/>
    </row>
    <row r="890" ht="15.75" customHeight="1">
      <c r="A890" s="94"/>
      <c r="B890" s="94"/>
      <c r="C890" s="94"/>
      <c r="D890" s="81"/>
      <c r="E890" s="94"/>
      <c r="F890" s="94"/>
      <c r="H890" s="81"/>
      <c r="I890" s="81"/>
    </row>
    <row r="891" ht="15.75" customHeight="1">
      <c r="A891" s="94"/>
      <c r="B891" s="94"/>
      <c r="C891" s="94"/>
      <c r="D891" s="81"/>
      <c r="E891" s="94"/>
      <c r="F891" s="94"/>
      <c r="H891" s="81"/>
      <c r="I891" s="81"/>
    </row>
    <row r="892" ht="15.75" customHeight="1">
      <c r="A892" s="94"/>
      <c r="B892" s="94"/>
      <c r="C892" s="94"/>
      <c r="D892" s="81"/>
      <c r="E892" s="94"/>
      <c r="F892" s="94"/>
      <c r="H892" s="81"/>
      <c r="I892" s="81"/>
    </row>
    <row r="893" ht="15.75" customHeight="1">
      <c r="A893" s="94"/>
      <c r="B893" s="94"/>
      <c r="C893" s="94"/>
      <c r="D893" s="81"/>
      <c r="E893" s="94"/>
      <c r="F893" s="94"/>
      <c r="H893" s="81"/>
      <c r="I893" s="81"/>
    </row>
    <row r="894" ht="15.75" customHeight="1">
      <c r="A894" s="94"/>
      <c r="B894" s="94"/>
      <c r="C894" s="94"/>
      <c r="D894" s="81"/>
      <c r="E894" s="94"/>
      <c r="F894" s="94"/>
      <c r="H894" s="81"/>
      <c r="I894" s="81"/>
    </row>
    <row r="895" ht="15.75" customHeight="1">
      <c r="A895" s="94"/>
      <c r="B895" s="94"/>
      <c r="C895" s="94"/>
      <c r="D895" s="81"/>
      <c r="E895" s="94"/>
      <c r="F895" s="94"/>
      <c r="H895" s="81"/>
      <c r="I895" s="81"/>
    </row>
    <row r="896" ht="15.75" customHeight="1">
      <c r="A896" s="94"/>
      <c r="B896" s="94"/>
      <c r="C896" s="94"/>
      <c r="D896" s="81"/>
      <c r="E896" s="94"/>
      <c r="F896" s="94"/>
      <c r="H896" s="81"/>
      <c r="I896" s="81"/>
    </row>
    <row r="897" ht="15.75" customHeight="1">
      <c r="A897" s="94"/>
      <c r="B897" s="94"/>
      <c r="C897" s="94"/>
      <c r="D897" s="81"/>
      <c r="E897" s="94"/>
      <c r="F897" s="94"/>
      <c r="H897" s="81"/>
      <c r="I897" s="81"/>
    </row>
    <row r="898" ht="15.75" customHeight="1">
      <c r="A898" s="94"/>
      <c r="B898" s="94"/>
      <c r="C898" s="94"/>
      <c r="D898" s="81"/>
      <c r="E898" s="94"/>
      <c r="F898" s="94"/>
      <c r="H898" s="81"/>
      <c r="I898" s="81"/>
    </row>
    <row r="899" ht="15.75" customHeight="1">
      <c r="A899" s="94"/>
      <c r="B899" s="94"/>
      <c r="C899" s="94"/>
      <c r="D899" s="81"/>
      <c r="E899" s="94"/>
      <c r="F899" s="94"/>
      <c r="H899" s="81"/>
      <c r="I899" s="81"/>
    </row>
    <row r="900" ht="15.75" customHeight="1">
      <c r="A900" s="94"/>
      <c r="B900" s="94"/>
      <c r="C900" s="94"/>
      <c r="D900" s="81"/>
      <c r="E900" s="94"/>
      <c r="F900" s="94"/>
      <c r="H900" s="81"/>
      <c r="I900" s="81"/>
    </row>
    <row r="901" ht="15.75" customHeight="1">
      <c r="A901" s="94"/>
      <c r="B901" s="94"/>
      <c r="C901" s="94"/>
      <c r="D901" s="81"/>
      <c r="E901" s="94"/>
      <c r="F901" s="94"/>
      <c r="H901" s="81"/>
      <c r="I901" s="81"/>
    </row>
    <row r="902" ht="15.75" customHeight="1">
      <c r="A902" s="94"/>
      <c r="B902" s="94"/>
      <c r="C902" s="94"/>
      <c r="D902" s="81"/>
      <c r="E902" s="94"/>
      <c r="F902" s="94"/>
      <c r="H902" s="81"/>
      <c r="I902" s="81"/>
    </row>
    <row r="903" ht="15.75" customHeight="1">
      <c r="A903" s="94"/>
      <c r="B903" s="94"/>
      <c r="C903" s="94"/>
      <c r="D903" s="81"/>
      <c r="E903" s="94"/>
      <c r="F903" s="94"/>
      <c r="H903" s="81"/>
      <c r="I903" s="81"/>
    </row>
    <row r="904" ht="15.75" customHeight="1">
      <c r="A904" s="94"/>
      <c r="B904" s="94"/>
      <c r="C904" s="94"/>
      <c r="D904" s="81"/>
      <c r="E904" s="94"/>
      <c r="F904" s="94"/>
      <c r="H904" s="81"/>
      <c r="I904" s="81"/>
    </row>
    <row r="905" ht="15.75" customHeight="1">
      <c r="A905" s="94"/>
      <c r="B905" s="94"/>
      <c r="C905" s="94"/>
      <c r="D905" s="81"/>
      <c r="E905" s="94"/>
      <c r="F905" s="94"/>
      <c r="H905" s="81"/>
      <c r="I905" s="81"/>
    </row>
    <row r="906" ht="15.75" customHeight="1">
      <c r="A906" s="94"/>
      <c r="B906" s="94"/>
      <c r="C906" s="94"/>
      <c r="D906" s="81"/>
      <c r="E906" s="94"/>
      <c r="F906" s="94"/>
      <c r="H906" s="81"/>
      <c r="I906" s="81"/>
    </row>
    <row r="907" ht="15.75" customHeight="1">
      <c r="A907" s="94"/>
      <c r="B907" s="94"/>
      <c r="C907" s="94"/>
      <c r="D907" s="81"/>
      <c r="E907" s="94"/>
      <c r="F907" s="94"/>
      <c r="H907" s="81"/>
      <c r="I907" s="81"/>
    </row>
    <row r="908" ht="15.75" customHeight="1">
      <c r="A908" s="94"/>
      <c r="B908" s="94"/>
      <c r="C908" s="94"/>
      <c r="D908" s="81"/>
      <c r="E908" s="94"/>
      <c r="F908" s="94"/>
      <c r="H908" s="81"/>
      <c r="I908" s="81"/>
    </row>
    <row r="909" ht="15.75" customHeight="1">
      <c r="A909" s="94"/>
      <c r="B909" s="94"/>
      <c r="C909" s="94"/>
      <c r="D909" s="81"/>
      <c r="E909" s="94"/>
      <c r="F909" s="94"/>
      <c r="H909" s="81"/>
      <c r="I909" s="81"/>
    </row>
    <row r="910" ht="15.75" customHeight="1">
      <c r="A910" s="94"/>
      <c r="B910" s="94"/>
      <c r="C910" s="94"/>
      <c r="D910" s="81"/>
      <c r="E910" s="94"/>
      <c r="F910" s="94"/>
      <c r="H910" s="81"/>
      <c r="I910" s="81"/>
    </row>
    <row r="911" ht="15.75" customHeight="1">
      <c r="A911" s="94"/>
      <c r="B911" s="94"/>
      <c r="C911" s="94"/>
      <c r="D911" s="81"/>
      <c r="E911" s="94"/>
      <c r="F911" s="94"/>
      <c r="H911" s="81"/>
      <c r="I911" s="81"/>
    </row>
    <row r="912" ht="15.75" customHeight="1">
      <c r="A912" s="94"/>
      <c r="B912" s="94"/>
      <c r="C912" s="94"/>
      <c r="D912" s="81"/>
      <c r="E912" s="94"/>
      <c r="F912" s="94"/>
      <c r="H912" s="81"/>
      <c r="I912" s="81"/>
    </row>
    <row r="913" ht="15.75" customHeight="1">
      <c r="A913" s="94"/>
      <c r="B913" s="94"/>
      <c r="C913" s="94"/>
      <c r="D913" s="81"/>
      <c r="E913" s="94"/>
      <c r="F913" s="94"/>
      <c r="H913" s="81"/>
      <c r="I913" s="81"/>
    </row>
    <row r="914" ht="15.75" customHeight="1">
      <c r="A914" s="94"/>
      <c r="B914" s="94"/>
      <c r="C914" s="94"/>
      <c r="D914" s="81"/>
      <c r="E914" s="94"/>
      <c r="F914" s="94"/>
      <c r="H914" s="81"/>
      <c r="I914" s="81"/>
    </row>
    <row r="915" ht="15.75" customHeight="1">
      <c r="A915" s="94"/>
      <c r="B915" s="94"/>
      <c r="C915" s="94"/>
      <c r="D915" s="81"/>
      <c r="E915" s="94"/>
      <c r="F915" s="94"/>
      <c r="H915" s="81"/>
      <c r="I915" s="81"/>
    </row>
    <row r="916" ht="15.75" customHeight="1">
      <c r="A916" s="94"/>
      <c r="B916" s="94"/>
      <c r="C916" s="94"/>
      <c r="D916" s="81"/>
      <c r="E916" s="94"/>
      <c r="F916" s="94"/>
      <c r="H916" s="81"/>
      <c r="I916" s="81"/>
    </row>
    <row r="917" ht="15.75" customHeight="1">
      <c r="A917" s="94"/>
      <c r="B917" s="94"/>
      <c r="C917" s="94"/>
      <c r="D917" s="81"/>
      <c r="E917" s="94"/>
      <c r="F917" s="94"/>
      <c r="H917" s="81"/>
      <c r="I917" s="81"/>
    </row>
    <row r="918" ht="15.75" customHeight="1">
      <c r="A918" s="94"/>
      <c r="B918" s="94"/>
      <c r="C918" s="94"/>
      <c r="D918" s="81"/>
      <c r="E918" s="94"/>
      <c r="F918" s="94"/>
      <c r="H918" s="81"/>
      <c r="I918" s="81"/>
    </row>
    <row r="919" ht="15.75" customHeight="1">
      <c r="A919" s="94"/>
      <c r="B919" s="94"/>
      <c r="C919" s="94"/>
      <c r="D919" s="81"/>
      <c r="E919" s="94"/>
      <c r="F919" s="94"/>
      <c r="H919" s="81"/>
      <c r="I919" s="81"/>
    </row>
    <row r="920" ht="15.75" customHeight="1">
      <c r="A920" s="94"/>
      <c r="B920" s="94"/>
      <c r="C920" s="94"/>
      <c r="D920" s="81"/>
      <c r="E920" s="94"/>
      <c r="F920" s="94"/>
      <c r="H920" s="81"/>
      <c r="I920" s="81"/>
    </row>
    <row r="921" ht="15.75" customHeight="1">
      <c r="A921" s="94"/>
      <c r="B921" s="94"/>
      <c r="C921" s="94"/>
      <c r="D921" s="81"/>
      <c r="E921" s="94"/>
      <c r="F921" s="94"/>
      <c r="H921" s="81"/>
      <c r="I921" s="81"/>
    </row>
    <row r="922" ht="15.75" customHeight="1">
      <c r="A922" s="94"/>
      <c r="B922" s="94"/>
      <c r="C922" s="94"/>
      <c r="D922" s="81"/>
      <c r="E922" s="94"/>
      <c r="F922" s="94"/>
      <c r="H922" s="81"/>
      <c r="I922" s="81"/>
    </row>
    <row r="923" ht="15.75" customHeight="1">
      <c r="A923" s="94"/>
      <c r="B923" s="94"/>
      <c r="C923" s="94"/>
      <c r="D923" s="81"/>
      <c r="E923" s="94"/>
      <c r="F923" s="94"/>
      <c r="H923" s="81"/>
      <c r="I923" s="81"/>
    </row>
    <row r="924" ht="15.75" customHeight="1">
      <c r="A924" s="94"/>
      <c r="B924" s="94"/>
      <c r="C924" s="94"/>
      <c r="D924" s="81"/>
      <c r="E924" s="94"/>
      <c r="F924" s="94"/>
      <c r="H924" s="81"/>
      <c r="I924" s="81"/>
    </row>
    <row r="925" ht="15.75" customHeight="1">
      <c r="A925" s="94"/>
      <c r="B925" s="94"/>
      <c r="C925" s="94"/>
      <c r="D925" s="81"/>
      <c r="E925" s="94"/>
      <c r="F925" s="94"/>
      <c r="H925" s="81"/>
      <c r="I925" s="81"/>
    </row>
    <row r="926" ht="15.75" customHeight="1">
      <c r="A926" s="94"/>
      <c r="B926" s="94"/>
      <c r="C926" s="94"/>
      <c r="D926" s="81"/>
      <c r="E926" s="94"/>
      <c r="F926" s="94"/>
      <c r="H926" s="81"/>
      <c r="I926" s="81"/>
    </row>
    <row r="927" ht="15.75" customHeight="1">
      <c r="A927" s="94"/>
      <c r="B927" s="94"/>
      <c r="C927" s="94"/>
      <c r="D927" s="81"/>
      <c r="E927" s="94"/>
      <c r="F927" s="94"/>
      <c r="H927" s="81"/>
      <c r="I927" s="81"/>
    </row>
    <row r="928" ht="15.75" customHeight="1">
      <c r="A928" s="94"/>
      <c r="B928" s="94"/>
      <c r="C928" s="94"/>
      <c r="D928" s="81"/>
      <c r="E928" s="94"/>
      <c r="F928" s="94"/>
      <c r="H928" s="81"/>
      <c r="I928" s="81"/>
    </row>
    <row r="929" ht="15.75" customHeight="1">
      <c r="A929" s="94"/>
      <c r="B929" s="94"/>
      <c r="C929" s="94"/>
      <c r="D929" s="81"/>
      <c r="E929" s="94"/>
      <c r="F929" s="94"/>
      <c r="H929" s="81"/>
      <c r="I929" s="81"/>
    </row>
    <row r="930" ht="15.75" customHeight="1">
      <c r="A930" s="94"/>
      <c r="B930" s="94"/>
      <c r="C930" s="94"/>
      <c r="D930" s="81"/>
      <c r="E930" s="94"/>
      <c r="F930" s="94"/>
      <c r="H930" s="81"/>
      <c r="I930" s="81"/>
    </row>
    <row r="931" ht="15.75" customHeight="1">
      <c r="A931" s="94"/>
      <c r="B931" s="94"/>
      <c r="C931" s="94"/>
      <c r="D931" s="81"/>
      <c r="E931" s="94"/>
      <c r="F931" s="94"/>
      <c r="H931" s="81"/>
      <c r="I931" s="81"/>
    </row>
    <row r="932" ht="15.75" customHeight="1">
      <c r="A932" s="94"/>
      <c r="B932" s="94"/>
      <c r="C932" s="94"/>
      <c r="D932" s="81"/>
      <c r="E932" s="94"/>
      <c r="F932" s="94"/>
      <c r="H932" s="81"/>
      <c r="I932" s="81"/>
    </row>
    <row r="933" ht="15.75" customHeight="1">
      <c r="A933" s="94"/>
      <c r="B933" s="94"/>
      <c r="C933" s="94"/>
      <c r="D933" s="81"/>
      <c r="E933" s="94"/>
      <c r="F933" s="94"/>
      <c r="H933" s="81"/>
      <c r="I933" s="81"/>
    </row>
    <row r="934" ht="15.75" customHeight="1">
      <c r="A934" s="94"/>
      <c r="B934" s="94"/>
      <c r="C934" s="94"/>
      <c r="D934" s="81"/>
      <c r="E934" s="94"/>
      <c r="F934" s="94"/>
      <c r="H934" s="81"/>
      <c r="I934" s="81"/>
    </row>
    <row r="935" ht="15.75" customHeight="1">
      <c r="A935" s="94"/>
      <c r="B935" s="94"/>
      <c r="C935" s="94"/>
      <c r="D935" s="81"/>
      <c r="E935" s="94"/>
      <c r="F935" s="94"/>
      <c r="H935" s="81"/>
      <c r="I935" s="81"/>
    </row>
    <row r="936" ht="15.75" customHeight="1">
      <c r="A936" s="94"/>
      <c r="B936" s="94"/>
      <c r="C936" s="94"/>
      <c r="D936" s="81"/>
      <c r="E936" s="94"/>
      <c r="F936" s="94"/>
      <c r="H936" s="81"/>
      <c r="I936" s="81"/>
    </row>
    <row r="937" ht="15.75" customHeight="1">
      <c r="A937" s="94"/>
      <c r="B937" s="94"/>
      <c r="C937" s="94"/>
      <c r="D937" s="81"/>
      <c r="E937" s="94"/>
      <c r="F937" s="94"/>
      <c r="H937" s="81"/>
      <c r="I937" s="81"/>
    </row>
    <row r="938" ht="15.75" customHeight="1">
      <c r="A938" s="94"/>
      <c r="B938" s="94"/>
      <c r="C938" s="94"/>
      <c r="D938" s="81"/>
      <c r="E938" s="94"/>
      <c r="F938" s="94"/>
      <c r="H938" s="81"/>
      <c r="I938" s="81"/>
    </row>
    <row r="939" ht="15.75" customHeight="1">
      <c r="A939" s="94"/>
      <c r="B939" s="94"/>
      <c r="C939" s="94"/>
      <c r="D939" s="81"/>
      <c r="E939" s="94"/>
      <c r="F939" s="94"/>
      <c r="H939" s="81"/>
      <c r="I939" s="81"/>
    </row>
    <row r="940" ht="15.75" customHeight="1">
      <c r="A940" s="94"/>
      <c r="B940" s="94"/>
      <c r="C940" s="94"/>
      <c r="D940" s="81"/>
      <c r="E940" s="94"/>
      <c r="F940" s="94"/>
      <c r="H940" s="81"/>
      <c r="I940" s="81"/>
    </row>
    <row r="941" ht="15.75" customHeight="1">
      <c r="A941" s="94"/>
      <c r="B941" s="94"/>
      <c r="C941" s="94"/>
      <c r="D941" s="81"/>
      <c r="E941" s="94"/>
      <c r="F941" s="94"/>
      <c r="H941" s="81"/>
      <c r="I941" s="81"/>
    </row>
    <row r="942" ht="15.75" customHeight="1">
      <c r="A942" s="94"/>
      <c r="B942" s="94"/>
      <c r="C942" s="94"/>
      <c r="D942" s="81"/>
      <c r="E942" s="94"/>
      <c r="F942" s="94"/>
      <c r="H942" s="81"/>
      <c r="I942" s="81"/>
    </row>
    <row r="943" ht="15.75" customHeight="1">
      <c r="A943" s="94"/>
      <c r="B943" s="94"/>
      <c r="C943" s="94"/>
      <c r="D943" s="81"/>
      <c r="E943" s="94"/>
      <c r="F943" s="94"/>
      <c r="H943" s="81"/>
      <c r="I943" s="81"/>
    </row>
    <row r="944" ht="15.75" customHeight="1">
      <c r="A944" s="94"/>
      <c r="B944" s="94"/>
      <c r="C944" s="94"/>
      <c r="D944" s="81"/>
      <c r="E944" s="94"/>
      <c r="F944" s="94"/>
      <c r="H944" s="81"/>
      <c r="I944" s="81"/>
    </row>
    <row r="945" ht="15.75" customHeight="1">
      <c r="A945" s="94"/>
      <c r="B945" s="94"/>
      <c r="C945" s="94"/>
      <c r="D945" s="81"/>
      <c r="E945" s="94"/>
      <c r="F945" s="94"/>
      <c r="H945" s="81"/>
      <c r="I945" s="81"/>
    </row>
    <row r="946" ht="15.75" customHeight="1">
      <c r="A946" s="94"/>
      <c r="B946" s="94"/>
      <c r="C946" s="94"/>
      <c r="D946" s="81"/>
      <c r="E946" s="94"/>
      <c r="F946" s="94"/>
      <c r="H946" s="81"/>
      <c r="I946" s="81"/>
    </row>
    <row r="947" ht="15.75" customHeight="1">
      <c r="A947" s="94"/>
      <c r="B947" s="94"/>
      <c r="C947" s="94"/>
      <c r="D947" s="81"/>
      <c r="E947" s="94"/>
      <c r="F947" s="94"/>
      <c r="H947" s="81"/>
      <c r="I947" s="81"/>
    </row>
    <row r="948" ht="15.75" customHeight="1">
      <c r="A948" s="94"/>
      <c r="B948" s="94"/>
      <c r="C948" s="94"/>
      <c r="D948" s="81"/>
      <c r="E948" s="94"/>
      <c r="F948" s="94"/>
      <c r="H948" s="81"/>
      <c r="I948" s="81"/>
    </row>
    <row r="949" ht="15.75" customHeight="1">
      <c r="A949" s="94"/>
      <c r="B949" s="94"/>
      <c r="C949" s="94"/>
      <c r="D949" s="81"/>
      <c r="E949" s="94"/>
      <c r="F949" s="94"/>
      <c r="H949" s="81"/>
      <c r="I949" s="81"/>
    </row>
    <row r="950" ht="15.75" customHeight="1">
      <c r="A950" s="94"/>
      <c r="B950" s="94"/>
      <c r="C950" s="94"/>
      <c r="D950" s="81"/>
      <c r="E950" s="94"/>
      <c r="F950" s="94"/>
      <c r="H950" s="81"/>
      <c r="I950" s="81"/>
    </row>
    <row r="951" ht="15.75" customHeight="1">
      <c r="A951" s="94"/>
      <c r="B951" s="94"/>
      <c r="C951" s="94"/>
      <c r="D951" s="81"/>
      <c r="E951" s="94"/>
      <c r="F951" s="94"/>
      <c r="H951" s="81"/>
      <c r="I951" s="81"/>
    </row>
    <row r="952" ht="15.75" customHeight="1">
      <c r="A952" s="94"/>
      <c r="B952" s="94"/>
      <c r="C952" s="94"/>
      <c r="D952" s="81"/>
      <c r="E952" s="94"/>
      <c r="F952" s="94"/>
      <c r="H952" s="81"/>
      <c r="I952" s="81"/>
    </row>
    <row r="953" ht="15.75" customHeight="1">
      <c r="A953" s="94"/>
      <c r="B953" s="94"/>
      <c r="C953" s="94"/>
      <c r="D953" s="81"/>
      <c r="E953" s="94"/>
      <c r="F953" s="94"/>
      <c r="H953" s="81"/>
      <c r="I953" s="81"/>
    </row>
    <row r="954" ht="15.75" customHeight="1">
      <c r="A954" s="94"/>
      <c r="B954" s="94"/>
      <c r="C954" s="94"/>
      <c r="D954" s="81"/>
      <c r="E954" s="94"/>
      <c r="F954" s="94"/>
      <c r="H954" s="81"/>
      <c r="I954" s="81"/>
    </row>
    <row r="955" ht="15.75" customHeight="1">
      <c r="A955" s="94"/>
      <c r="B955" s="94"/>
      <c r="C955" s="94"/>
      <c r="D955" s="81"/>
      <c r="E955" s="94"/>
      <c r="F955" s="94"/>
      <c r="H955" s="81"/>
      <c r="I955" s="81"/>
    </row>
    <row r="956" ht="15.75" customHeight="1">
      <c r="A956" s="94"/>
      <c r="B956" s="94"/>
      <c r="C956" s="94"/>
      <c r="D956" s="81"/>
      <c r="E956" s="94"/>
      <c r="F956" s="94"/>
      <c r="H956" s="81"/>
      <c r="I956" s="81"/>
    </row>
    <row r="957" ht="15.75" customHeight="1">
      <c r="A957" s="94"/>
      <c r="B957" s="94"/>
      <c r="C957" s="94"/>
      <c r="D957" s="81"/>
      <c r="E957" s="94"/>
      <c r="F957" s="94"/>
      <c r="H957" s="81"/>
      <c r="I957" s="81"/>
    </row>
    <row r="958" ht="15.75" customHeight="1">
      <c r="A958" s="94"/>
      <c r="B958" s="94"/>
      <c r="C958" s="94"/>
      <c r="D958" s="81"/>
      <c r="E958" s="94"/>
      <c r="F958" s="94"/>
      <c r="H958" s="81"/>
      <c r="I958" s="81"/>
    </row>
    <row r="959" ht="15.75" customHeight="1">
      <c r="A959" s="94"/>
      <c r="B959" s="94"/>
      <c r="C959" s="94"/>
      <c r="D959" s="81"/>
      <c r="E959" s="94"/>
      <c r="F959" s="94"/>
      <c r="H959" s="81"/>
      <c r="I959" s="81"/>
    </row>
    <row r="960" ht="15.75" customHeight="1">
      <c r="A960" s="94"/>
      <c r="B960" s="94"/>
      <c r="C960" s="94"/>
      <c r="D960" s="81"/>
      <c r="E960" s="94"/>
      <c r="F960" s="94"/>
      <c r="H960" s="81"/>
      <c r="I960" s="81"/>
    </row>
    <row r="961" ht="15.75" customHeight="1">
      <c r="A961" s="94"/>
      <c r="B961" s="94"/>
      <c r="C961" s="94"/>
      <c r="D961" s="81"/>
      <c r="E961" s="94"/>
      <c r="F961" s="94"/>
      <c r="H961" s="81"/>
      <c r="I961" s="81"/>
    </row>
    <row r="962" ht="15.75" customHeight="1">
      <c r="A962" s="94"/>
      <c r="B962" s="94"/>
      <c r="C962" s="94"/>
      <c r="D962" s="81"/>
      <c r="E962" s="94"/>
      <c r="F962" s="94"/>
      <c r="H962" s="81"/>
      <c r="I962" s="81"/>
    </row>
    <row r="963" ht="15.75" customHeight="1">
      <c r="A963" s="94"/>
      <c r="B963" s="94"/>
      <c r="C963" s="94"/>
      <c r="D963" s="81"/>
      <c r="E963" s="94"/>
      <c r="F963" s="94"/>
      <c r="H963" s="81"/>
      <c r="I963" s="81"/>
    </row>
    <row r="964" ht="15.75" customHeight="1">
      <c r="A964" s="94"/>
      <c r="B964" s="94"/>
      <c r="C964" s="94"/>
      <c r="D964" s="81"/>
      <c r="E964" s="94"/>
      <c r="F964" s="94"/>
      <c r="H964" s="81"/>
      <c r="I964" s="81"/>
    </row>
    <row r="965" ht="15.75" customHeight="1">
      <c r="A965" s="94"/>
      <c r="B965" s="94"/>
      <c r="C965" s="94"/>
      <c r="D965" s="81"/>
      <c r="E965" s="94"/>
      <c r="F965" s="94"/>
      <c r="H965" s="81"/>
      <c r="I965" s="81"/>
    </row>
    <row r="966" ht="15.75" customHeight="1">
      <c r="A966" s="94"/>
      <c r="B966" s="94"/>
      <c r="C966" s="94"/>
      <c r="D966" s="81"/>
      <c r="E966" s="94"/>
      <c r="F966" s="94"/>
      <c r="H966" s="81"/>
      <c r="I966" s="81"/>
    </row>
    <row r="967" ht="15.75" customHeight="1">
      <c r="A967" s="94"/>
      <c r="B967" s="94"/>
      <c r="C967" s="94"/>
      <c r="D967" s="81"/>
      <c r="E967" s="94"/>
      <c r="F967" s="94"/>
      <c r="H967" s="81"/>
      <c r="I967" s="81"/>
    </row>
    <row r="968" ht="15.75" customHeight="1">
      <c r="A968" s="94"/>
      <c r="B968" s="94"/>
      <c r="C968" s="94"/>
      <c r="D968" s="81"/>
      <c r="E968" s="94"/>
      <c r="F968" s="94"/>
      <c r="H968" s="81"/>
      <c r="I968" s="81"/>
    </row>
    <row r="969" ht="15.75" customHeight="1">
      <c r="A969" s="94"/>
      <c r="B969" s="94"/>
      <c r="C969" s="94"/>
      <c r="D969" s="81"/>
      <c r="E969" s="94"/>
      <c r="F969" s="94"/>
      <c r="H969" s="81"/>
      <c r="I969" s="81"/>
    </row>
    <row r="970" ht="15.75" customHeight="1">
      <c r="A970" s="94"/>
      <c r="B970" s="94"/>
      <c r="C970" s="94"/>
      <c r="D970" s="81"/>
      <c r="E970" s="94"/>
      <c r="F970" s="94"/>
      <c r="H970" s="81"/>
      <c r="I970" s="81"/>
    </row>
    <row r="971" ht="15.75" customHeight="1">
      <c r="A971" s="94"/>
      <c r="B971" s="94"/>
      <c r="C971" s="94"/>
      <c r="D971" s="81"/>
      <c r="E971" s="94"/>
      <c r="F971" s="94"/>
      <c r="H971" s="81"/>
      <c r="I971" s="81"/>
    </row>
    <row r="972" ht="15.75" customHeight="1">
      <c r="A972" s="94"/>
      <c r="B972" s="94"/>
      <c r="C972" s="94"/>
      <c r="D972" s="81"/>
      <c r="E972" s="94"/>
      <c r="F972" s="94"/>
      <c r="H972" s="81"/>
      <c r="I972" s="81"/>
    </row>
    <row r="973" ht="15.75" customHeight="1">
      <c r="A973" s="94"/>
      <c r="B973" s="94"/>
      <c r="C973" s="94"/>
      <c r="D973" s="81"/>
      <c r="E973" s="94"/>
      <c r="F973" s="94"/>
      <c r="H973" s="81"/>
      <c r="I973" s="81"/>
    </row>
    <row r="974" ht="15.75" customHeight="1">
      <c r="A974" s="94"/>
      <c r="B974" s="94"/>
      <c r="C974" s="94"/>
      <c r="D974" s="81"/>
      <c r="E974" s="94"/>
      <c r="F974" s="94"/>
      <c r="H974" s="81"/>
      <c r="I974" s="81"/>
    </row>
    <row r="975" ht="15.75" customHeight="1">
      <c r="A975" s="94"/>
      <c r="B975" s="94"/>
      <c r="C975" s="94"/>
      <c r="D975" s="81"/>
      <c r="E975" s="94"/>
      <c r="F975" s="94"/>
      <c r="H975" s="81"/>
      <c r="I975" s="81"/>
    </row>
    <row r="976" ht="15.75" customHeight="1">
      <c r="A976" s="94"/>
      <c r="B976" s="94"/>
      <c r="C976" s="94"/>
      <c r="D976" s="81"/>
      <c r="E976" s="94"/>
      <c r="F976" s="94"/>
      <c r="H976" s="81"/>
      <c r="I976" s="81"/>
    </row>
    <row r="977" ht="15.75" customHeight="1">
      <c r="A977" s="94"/>
      <c r="B977" s="94"/>
      <c r="C977" s="94"/>
      <c r="D977" s="81"/>
      <c r="E977" s="94"/>
      <c r="F977" s="94"/>
      <c r="H977" s="81"/>
      <c r="I977" s="81"/>
    </row>
    <row r="978" ht="15.75" customHeight="1">
      <c r="A978" s="94"/>
      <c r="B978" s="94"/>
      <c r="C978" s="94"/>
      <c r="D978" s="81"/>
      <c r="E978" s="94"/>
      <c r="F978" s="94"/>
      <c r="H978" s="81"/>
      <c r="I978" s="81"/>
    </row>
    <row r="979" ht="15.75" customHeight="1">
      <c r="A979" s="94"/>
      <c r="B979" s="94"/>
      <c r="C979" s="94"/>
      <c r="D979" s="81"/>
      <c r="E979" s="94"/>
      <c r="F979" s="94"/>
      <c r="H979" s="81"/>
      <c r="I979" s="81"/>
    </row>
    <row r="980" ht="15.75" customHeight="1">
      <c r="A980" s="94"/>
      <c r="B980" s="94"/>
      <c r="C980" s="94"/>
      <c r="D980" s="81"/>
      <c r="E980" s="94"/>
      <c r="F980" s="94"/>
      <c r="H980" s="81"/>
      <c r="I980" s="81"/>
    </row>
    <row r="981" ht="15.75" customHeight="1">
      <c r="A981" s="94"/>
      <c r="B981" s="94"/>
      <c r="C981" s="94"/>
      <c r="D981" s="81"/>
      <c r="E981" s="94"/>
      <c r="F981" s="94"/>
      <c r="H981" s="81"/>
      <c r="I981" s="81"/>
    </row>
    <row r="982" ht="15.75" customHeight="1">
      <c r="A982" s="94"/>
      <c r="B982" s="94"/>
      <c r="C982" s="94"/>
      <c r="D982" s="81"/>
      <c r="E982" s="94"/>
      <c r="F982" s="94"/>
      <c r="H982" s="81"/>
      <c r="I982" s="81"/>
    </row>
    <row r="983" ht="15.75" customHeight="1">
      <c r="A983" s="94"/>
      <c r="B983" s="94"/>
      <c r="C983" s="94"/>
      <c r="D983" s="81"/>
      <c r="E983" s="94"/>
      <c r="F983" s="94"/>
      <c r="H983" s="81"/>
      <c r="I983" s="81"/>
    </row>
  </sheetData>
  <mergeCells count="108">
    <mergeCell ref="A1:F1"/>
    <mergeCell ref="N1:O1"/>
    <mergeCell ref="P1:Q1"/>
    <mergeCell ref="R1:S1"/>
    <mergeCell ref="T1:U1"/>
    <mergeCell ref="V1:W1"/>
    <mergeCell ref="X1:Y1"/>
    <mergeCell ref="P3:Q3"/>
    <mergeCell ref="R3:S3"/>
    <mergeCell ref="T3:U3"/>
    <mergeCell ref="V3:W3"/>
    <mergeCell ref="X3:Y3"/>
    <mergeCell ref="A3:D4"/>
    <mergeCell ref="E3:F3"/>
    <mergeCell ref="H3:H4"/>
    <mergeCell ref="I3:I4"/>
    <mergeCell ref="J3:K3"/>
    <mergeCell ref="L3:M3"/>
    <mergeCell ref="N3:O3"/>
    <mergeCell ref="N17:O17"/>
    <mergeCell ref="P17:Q17"/>
    <mergeCell ref="R17:S17"/>
    <mergeCell ref="T17:U17"/>
    <mergeCell ref="V17:W17"/>
    <mergeCell ref="X17:Y17"/>
    <mergeCell ref="D10:D14"/>
    <mergeCell ref="A17:D18"/>
    <mergeCell ref="E17:F17"/>
    <mergeCell ref="H17:H18"/>
    <mergeCell ref="I17:I18"/>
    <mergeCell ref="J17:K17"/>
    <mergeCell ref="L17:M17"/>
    <mergeCell ref="A5:A9"/>
    <mergeCell ref="B5:B9"/>
    <mergeCell ref="C5:C9"/>
    <mergeCell ref="D5:D9"/>
    <mergeCell ref="A10:A14"/>
    <mergeCell ref="B10:B14"/>
    <mergeCell ref="C10:C14"/>
    <mergeCell ref="N31:O31"/>
    <mergeCell ref="P31:Q31"/>
    <mergeCell ref="R31:S31"/>
    <mergeCell ref="T31:U31"/>
    <mergeCell ref="V31:W31"/>
    <mergeCell ref="X31:Y31"/>
    <mergeCell ref="B54:C54"/>
    <mergeCell ref="A55:A56"/>
    <mergeCell ref="B55:C56"/>
    <mergeCell ref="D55:D56"/>
    <mergeCell ref="A57:A58"/>
    <mergeCell ref="B57:C58"/>
    <mergeCell ref="D57:D58"/>
    <mergeCell ref="B63:C64"/>
    <mergeCell ref="D63:D64"/>
    <mergeCell ref="B65:C65"/>
    <mergeCell ref="B66:C66"/>
    <mergeCell ref="A59:A60"/>
    <mergeCell ref="B59:C60"/>
    <mergeCell ref="D59:D60"/>
    <mergeCell ref="A61:A62"/>
    <mergeCell ref="B61:C62"/>
    <mergeCell ref="D61:D62"/>
    <mergeCell ref="A63:A64"/>
    <mergeCell ref="D24:D28"/>
    <mergeCell ref="A31:D32"/>
    <mergeCell ref="E31:F31"/>
    <mergeCell ref="H31:H32"/>
    <mergeCell ref="I31:I32"/>
    <mergeCell ref="J31:K31"/>
    <mergeCell ref="L31:M31"/>
    <mergeCell ref="A19:A23"/>
    <mergeCell ref="B19:B23"/>
    <mergeCell ref="C19:C23"/>
    <mergeCell ref="D19:D23"/>
    <mergeCell ref="A24:A28"/>
    <mergeCell ref="B24:B28"/>
    <mergeCell ref="C24:C28"/>
    <mergeCell ref="A33:A36"/>
    <mergeCell ref="B33:B36"/>
    <mergeCell ref="C33:C36"/>
    <mergeCell ref="D33:D36"/>
    <mergeCell ref="B37:B40"/>
    <mergeCell ref="C37:C40"/>
    <mergeCell ref="D37:D40"/>
    <mergeCell ref="T45:U45"/>
    <mergeCell ref="V45:W45"/>
    <mergeCell ref="X45:Y45"/>
    <mergeCell ref="H45:H46"/>
    <mergeCell ref="I45:I46"/>
    <mergeCell ref="J45:K45"/>
    <mergeCell ref="L45:M45"/>
    <mergeCell ref="N45:O45"/>
    <mergeCell ref="P45:Q45"/>
    <mergeCell ref="R45:S45"/>
    <mergeCell ref="A37:A40"/>
    <mergeCell ref="A41:A43"/>
    <mergeCell ref="B41:B43"/>
    <mergeCell ref="C41:C43"/>
    <mergeCell ref="D41:D43"/>
    <mergeCell ref="A45:D46"/>
    <mergeCell ref="E45:F45"/>
    <mergeCell ref="B47:C47"/>
    <mergeCell ref="B48:C48"/>
    <mergeCell ref="B49:C49"/>
    <mergeCell ref="B50:C50"/>
    <mergeCell ref="B51:C51"/>
    <mergeCell ref="B52:C52"/>
    <mergeCell ref="B53:C53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5.14"/>
    <col customWidth="1" min="3" max="3" width="10.29"/>
    <col customWidth="1" min="4" max="4" width="10.57"/>
    <col customWidth="1" min="5" max="5" width="10.71"/>
    <col customWidth="1" min="6" max="6" width="9.57"/>
    <col customWidth="1" min="7" max="7" width="4.57"/>
    <col customWidth="1" min="9" max="9" width="4.57"/>
    <col customWidth="1" min="10" max="10" width="11.86"/>
    <col customWidth="1" min="11" max="11" width="12.43"/>
  </cols>
  <sheetData>
    <row r="1">
      <c r="A1" s="1" t="s">
        <v>87</v>
      </c>
      <c r="B1" s="2"/>
      <c r="C1" s="2"/>
      <c r="D1" s="2"/>
      <c r="E1" s="2"/>
      <c r="F1" s="3"/>
      <c r="G1" s="4"/>
      <c r="H1" s="218"/>
      <c r="I1" s="4"/>
      <c r="J1" s="5"/>
      <c r="K1" s="6"/>
    </row>
    <row r="2">
      <c r="A2" s="10"/>
      <c r="B2" s="11"/>
      <c r="C2" s="10"/>
      <c r="D2" s="12"/>
      <c r="E2" s="10"/>
      <c r="F2" s="10"/>
      <c r="H2" s="218"/>
      <c r="J2" s="15"/>
      <c r="K2" s="15"/>
    </row>
    <row r="3">
      <c r="A3" s="22" t="s">
        <v>11</v>
      </c>
      <c r="B3" s="23"/>
      <c r="C3" s="23"/>
      <c r="D3" s="24"/>
      <c r="E3" s="22" t="s">
        <v>12</v>
      </c>
      <c r="F3" s="24"/>
      <c r="H3" s="219" t="s">
        <v>97</v>
      </c>
      <c r="J3" s="26" t="s">
        <v>16</v>
      </c>
      <c r="K3" s="27"/>
    </row>
    <row r="4">
      <c r="A4" s="30"/>
      <c r="B4" s="31"/>
      <c r="C4" s="31"/>
      <c r="D4" s="32"/>
      <c r="E4" s="33" t="s">
        <v>25</v>
      </c>
      <c r="F4" s="34" t="s">
        <v>26</v>
      </c>
      <c r="H4" s="220" t="s">
        <v>27</v>
      </c>
      <c r="J4" s="36" t="s">
        <v>27</v>
      </c>
      <c r="K4" s="37" t="s">
        <v>28</v>
      </c>
    </row>
    <row r="5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221">
        <f t="shared" ref="H5:H15" si="1">J5*1.1</f>
        <v>255.2</v>
      </c>
      <c r="J5" s="48">
        <v>232.0</v>
      </c>
      <c r="K5" s="51">
        <f t="shared" ref="K5:K14" si="2">J5/F5</f>
        <v>2.32</v>
      </c>
    </row>
    <row r="6">
      <c r="A6" s="55"/>
      <c r="D6" s="56"/>
      <c r="E6" s="57" t="s">
        <v>34</v>
      </c>
      <c r="F6" s="58">
        <v>500.0</v>
      </c>
      <c r="H6" s="221">
        <f t="shared" si="1"/>
        <v>1212.2</v>
      </c>
      <c r="J6" s="61">
        <f>(K5-K5*5%)*$F$6</f>
        <v>1102</v>
      </c>
      <c r="K6" s="49">
        <f t="shared" si="2"/>
        <v>2.204</v>
      </c>
    </row>
    <row r="7">
      <c r="A7" s="55"/>
      <c r="D7" s="56"/>
      <c r="E7" s="64" t="s">
        <v>35</v>
      </c>
      <c r="F7" s="58">
        <v>1000.0</v>
      </c>
      <c r="H7" s="221">
        <f t="shared" si="1"/>
        <v>2303.18</v>
      </c>
      <c r="J7" s="61">
        <f>(K6-K6*5%)*$F$7</f>
        <v>2093.8</v>
      </c>
      <c r="K7" s="49">
        <f t="shared" si="2"/>
        <v>2.0938</v>
      </c>
    </row>
    <row r="8">
      <c r="A8" s="55"/>
      <c r="D8" s="56"/>
      <c r="E8" s="64" t="s">
        <v>36</v>
      </c>
      <c r="F8" s="58">
        <v>3000.0</v>
      </c>
      <c r="H8" s="221">
        <f t="shared" si="1"/>
        <v>6564.063</v>
      </c>
      <c r="J8" s="61">
        <f>(K7-K7*5%)*$F$8</f>
        <v>5967.33</v>
      </c>
      <c r="K8" s="49">
        <f t="shared" si="2"/>
        <v>1.98911</v>
      </c>
    </row>
    <row r="9">
      <c r="A9" s="55"/>
      <c r="D9" s="56"/>
      <c r="E9" s="66" t="s">
        <v>37</v>
      </c>
      <c r="F9" s="67">
        <v>6472.0</v>
      </c>
      <c r="H9" s="221">
        <f t="shared" si="1"/>
        <v>13452.82832</v>
      </c>
      <c r="J9" s="62">
        <f>(K8-K8*5%)*F9</f>
        <v>12229.84392</v>
      </c>
      <c r="K9" s="70">
        <f t="shared" si="2"/>
        <v>1.8896545</v>
      </c>
    </row>
    <row r="10">
      <c r="A10" s="40" t="s">
        <v>38</v>
      </c>
      <c r="B10" s="41" t="s">
        <v>39</v>
      </c>
      <c r="C10" s="42" t="s">
        <v>40</v>
      </c>
      <c r="D10" s="43" t="s">
        <v>41</v>
      </c>
      <c r="E10" s="71">
        <v>40.0</v>
      </c>
      <c r="F10" s="45">
        <v>50.0</v>
      </c>
      <c r="H10" s="221">
        <f t="shared" si="1"/>
        <v>294.8</v>
      </c>
      <c r="J10" s="48">
        <v>268.0</v>
      </c>
      <c r="K10" s="72">
        <f t="shared" si="2"/>
        <v>5.36</v>
      </c>
    </row>
    <row r="11">
      <c r="A11" s="55"/>
      <c r="D11" s="56"/>
      <c r="E11" s="74">
        <v>10.0</v>
      </c>
      <c r="F11" s="58">
        <v>200.0</v>
      </c>
      <c r="H11" s="221">
        <f t="shared" si="1"/>
        <v>1089</v>
      </c>
      <c r="J11" s="180">
        <v>990.0</v>
      </c>
      <c r="K11" s="76">
        <f t="shared" si="2"/>
        <v>4.95</v>
      </c>
    </row>
    <row r="12">
      <c r="A12" s="55"/>
      <c r="D12" s="56"/>
      <c r="E12" s="74">
        <v>3.0</v>
      </c>
      <c r="F12" s="58">
        <v>500.0</v>
      </c>
      <c r="H12" s="221">
        <f t="shared" si="1"/>
        <v>2692.8</v>
      </c>
      <c r="J12" s="180">
        <v>2448.0</v>
      </c>
      <c r="K12" s="76">
        <f t="shared" si="2"/>
        <v>4.896</v>
      </c>
    </row>
    <row r="13">
      <c r="A13" s="55"/>
      <c r="D13" s="56"/>
      <c r="E13" s="74">
        <v>1.0</v>
      </c>
      <c r="F13" s="58">
        <v>1500.0</v>
      </c>
      <c r="H13" s="221">
        <f t="shared" si="1"/>
        <v>8077.3</v>
      </c>
      <c r="J13" s="180">
        <v>7343.0</v>
      </c>
      <c r="K13" s="49">
        <f t="shared" si="2"/>
        <v>4.895333333</v>
      </c>
    </row>
    <row r="14">
      <c r="A14" s="78"/>
      <c r="B14" s="79"/>
      <c r="C14" s="79"/>
      <c r="D14" s="80"/>
      <c r="E14" s="66" t="s">
        <v>37</v>
      </c>
      <c r="F14" s="67">
        <v>2579.0</v>
      </c>
      <c r="G14" s="81"/>
      <c r="H14" s="221">
        <f t="shared" si="1"/>
        <v>13193.19258</v>
      </c>
      <c r="I14" s="81"/>
      <c r="J14" s="62">
        <f>(K13-K13*5%)*F14</f>
        <v>11993.81143</v>
      </c>
      <c r="K14" s="70">
        <f t="shared" si="2"/>
        <v>4.650566667</v>
      </c>
    </row>
    <row r="15">
      <c r="A15" s="82" t="s">
        <v>42</v>
      </c>
      <c r="B15" s="83" t="s">
        <v>39</v>
      </c>
      <c r="C15" s="84" t="s">
        <v>43</v>
      </c>
      <c r="D15" s="85" t="s">
        <v>44</v>
      </c>
      <c r="E15" s="86">
        <v>30.0</v>
      </c>
      <c r="F15" s="87" t="s">
        <v>45</v>
      </c>
      <c r="G15" s="81"/>
      <c r="H15" s="221">
        <f t="shared" si="1"/>
        <v>423.5</v>
      </c>
      <c r="I15" s="81"/>
      <c r="J15" s="93">
        <v>385.0</v>
      </c>
      <c r="K15" s="91">
        <f>J15/100</f>
        <v>3.85</v>
      </c>
    </row>
    <row r="16">
      <c r="A16" s="94"/>
      <c r="B16" s="94"/>
      <c r="C16" s="94"/>
      <c r="D16" s="81"/>
      <c r="E16" s="94"/>
      <c r="F16" s="94"/>
      <c r="H16" s="218"/>
    </row>
    <row r="17">
      <c r="A17" s="22" t="s">
        <v>46</v>
      </c>
      <c r="B17" s="23"/>
      <c r="C17" s="23"/>
      <c r="D17" s="24"/>
      <c r="E17" s="22" t="s">
        <v>12</v>
      </c>
      <c r="F17" s="24"/>
      <c r="H17" s="219" t="s">
        <v>97</v>
      </c>
      <c r="J17" s="26" t="s">
        <v>16</v>
      </c>
      <c r="K17" s="27"/>
    </row>
    <row r="18">
      <c r="A18" s="78"/>
      <c r="B18" s="79"/>
      <c r="C18" s="79"/>
      <c r="D18" s="80"/>
      <c r="E18" s="33" t="s">
        <v>25</v>
      </c>
      <c r="F18" s="34" t="s">
        <v>26</v>
      </c>
      <c r="H18" s="220" t="s">
        <v>27</v>
      </c>
      <c r="J18" s="36" t="s">
        <v>27</v>
      </c>
      <c r="K18" s="37" t="s">
        <v>28</v>
      </c>
    </row>
    <row r="19">
      <c r="A19" s="40" t="s">
        <v>48</v>
      </c>
      <c r="B19" s="41" t="s">
        <v>49</v>
      </c>
      <c r="C19" s="42" t="s">
        <v>50</v>
      </c>
      <c r="D19" s="97" t="s">
        <v>98</v>
      </c>
      <c r="E19" s="44">
        <v>40.0</v>
      </c>
      <c r="F19" s="45">
        <v>100.0</v>
      </c>
      <c r="H19" s="221">
        <f t="shared" ref="H19:H29" si="3">J19*1.1</f>
        <v>323.95</v>
      </c>
      <c r="J19" s="184">
        <v>294.5</v>
      </c>
      <c r="K19" s="183">
        <f t="shared" ref="K19:K28" si="4">J19/F19</f>
        <v>2.945</v>
      </c>
    </row>
    <row r="20">
      <c r="A20" s="55"/>
      <c r="E20" s="57">
        <v>10.0</v>
      </c>
      <c r="F20" s="58">
        <v>500.0</v>
      </c>
      <c r="G20" s="98"/>
      <c r="H20" s="221">
        <f t="shared" si="3"/>
        <v>1538.7625</v>
      </c>
      <c r="I20" s="98"/>
      <c r="J20" s="185">
        <f>(K19-K19*5%)*$F$20</f>
        <v>1398.875</v>
      </c>
      <c r="K20" s="186">
        <f t="shared" si="4"/>
        <v>2.79775</v>
      </c>
    </row>
    <row r="21">
      <c r="A21" s="55"/>
      <c r="E21" s="99">
        <v>4.0</v>
      </c>
      <c r="F21" s="58">
        <v>1000.0</v>
      </c>
      <c r="H21" s="221">
        <f t="shared" si="3"/>
        <v>2923.64875</v>
      </c>
      <c r="J21" s="185">
        <f>(K20-K20*5%)*$F$21</f>
        <v>2657.8625</v>
      </c>
      <c r="K21" s="186">
        <f t="shared" si="4"/>
        <v>2.6578625</v>
      </c>
    </row>
    <row r="22">
      <c r="A22" s="55"/>
      <c r="E22" s="99">
        <v>1.0</v>
      </c>
      <c r="F22" s="58">
        <v>4000.0</v>
      </c>
      <c r="H22" s="221">
        <f t="shared" si="3"/>
        <v>11109.86525</v>
      </c>
      <c r="J22" s="187">
        <f>(K21-K21*5%)*$F$22</f>
        <v>10099.8775</v>
      </c>
      <c r="K22" s="186">
        <f t="shared" si="4"/>
        <v>2.524969375</v>
      </c>
    </row>
    <row r="23">
      <c r="A23" s="55"/>
      <c r="E23" s="66" t="s">
        <v>37</v>
      </c>
      <c r="F23" s="67">
        <v>5974.0</v>
      </c>
      <c r="H23" s="221">
        <f t="shared" si="3"/>
        <v>15762.95456</v>
      </c>
      <c r="J23" s="187">
        <f>(K22-K22*5%)*F23</f>
        <v>14329.95869</v>
      </c>
      <c r="K23" s="188">
        <f t="shared" si="4"/>
        <v>2.398720906</v>
      </c>
    </row>
    <row r="24">
      <c r="A24" s="40" t="s">
        <v>52</v>
      </c>
      <c r="B24" s="41" t="s">
        <v>53</v>
      </c>
      <c r="C24" s="42" t="s">
        <v>40</v>
      </c>
      <c r="D24" s="43" t="s">
        <v>41</v>
      </c>
      <c r="E24" s="44">
        <v>30.0</v>
      </c>
      <c r="F24" s="45">
        <v>100.0</v>
      </c>
      <c r="H24" s="221">
        <f t="shared" si="3"/>
        <v>526.9</v>
      </c>
      <c r="J24" s="184">
        <v>479.0</v>
      </c>
      <c r="K24" s="183">
        <f t="shared" si="4"/>
        <v>4.79</v>
      </c>
    </row>
    <row r="25">
      <c r="A25" s="55"/>
      <c r="D25" s="56"/>
      <c r="E25" s="57">
        <v>15.0</v>
      </c>
      <c r="F25" s="101">
        <v>200.0</v>
      </c>
      <c r="G25" s="98"/>
      <c r="H25" s="221">
        <f t="shared" si="3"/>
        <v>1039.5</v>
      </c>
      <c r="I25" s="98"/>
      <c r="J25" s="189">
        <v>945.0</v>
      </c>
      <c r="K25" s="186">
        <f t="shared" si="4"/>
        <v>4.725</v>
      </c>
    </row>
    <row r="26">
      <c r="A26" s="55"/>
      <c r="D26" s="56"/>
      <c r="E26" s="99">
        <v>5.0</v>
      </c>
      <c r="F26" s="58">
        <v>500.0</v>
      </c>
      <c r="H26" s="221">
        <f t="shared" si="3"/>
        <v>2572.9</v>
      </c>
      <c r="J26" s="189">
        <v>2339.0</v>
      </c>
      <c r="K26" s="186">
        <f t="shared" si="4"/>
        <v>4.678</v>
      </c>
    </row>
    <row r="27">
      <c r="A27" s="55"/>
      <c r="D27" s="56"/>
      <c r="E27" s="99">
        <v>1.0</v>
      </c>
      <c r="F27" s="58">
        <v>2500.0</v>
      </c>
      <c r="H27" s="221">
        <f t="shared" si="3"/>
        <v>12732.5</v>
      </c>
      <c r="J27" s="190">
        <v>11575.0</v>
      </c>
      <c r="K27" s="186">
        <f t="shared" si="4"/>
        <v>4.63</v>
      </c>
    </row>
    <row r="28">
      <c r="A28" s="55"/>
      <c r="D28" s="56"/>
      <c r="E28" s="66" t="s">
        <v>37</v>
      </c>
      <c r="F28" s="67">
        <v>3484.0</v>
      </c>
      <c r="G28" s="81"/>
      <c r="H28" s="221">
        <f t="shared" si="3"/>
        <v>16856.8114</v>
      </c>
      <c r="I28" s="81"/>
      <c r="J28" s="187">
        <f>(K27-K27*5%)*F28</f>
        <v>15324.374</v>
      </c>
      <c r="K28" s="188">
        <f t="shared" si="4"/>
        <v>4.3985</v>
      </c>
    </row>
    <row r="29">
      <c r="A29" s="82" t="s">
        <v>42</v>
      </c>
      <c r="B29" s="84" t="s">
        <v>54</v>
      </c>
      <c r="C29" s="84" t="s">
        <v>50</v>
      </c>
      <c r="D29" s="85" t="s">
        <v>44</v>
      </c>
      <c r="E29" s="86">
        <v>40.0</v>
      </c>
      <c r="F29" s="87" t="s">
        <v>45</v>
      </c>
      <c r="G29" s="81"/>
      <c r="H29" s="221">
        <f t="shared" si="3"/>
        <v>424.6</v>
      </c>
      <c r="I29" s="81"/>
      <c r="J29" s="193">
        <v>386.0</v>
      </c>
      <c r="K29" s="192">
        <f>J29/100</f>
        <v>3.86</v>
      </c>
    </row>
    <row r="30">
      <c r="A30" s="94"/>
      <c r="B30" s="94"/>
      <c r="C30" s="94"/>
      <c r="D30" s="81"/>
      <c r="E30" s="94"/>
      <c r="F30" s="94"/>
      <c r="H30" s="218"/>
    </row>
    <row r="31">
      <c r="A31" s="22" t="s">
        <v>55</v>
      </c>
      <c r="B31" s="23"/>
      <c r="C31" s="23"/>
      <c r="D31" s="24"/>
      <c r="E31" s="22" t="s">
        <v>12</v>
      </c>
      <c r="F31" s="24"/>
      <c r="H31" s="219" t="s">
        <v>97</v>
      </c>
      <c r="J31" s="26" t="s">
        <v>16</v>
      </c>
      <c r="K31" s="27"/>
    </row>
    <row r="32">
      <c r="A32" s="78"/>
      <c r="B32" s="79"/>
      <c r="C32" s="79"/>
      <c r="D32" s="80"/>
      <c r="E32" s="33" t="s">
        <v>25</v>
      </c>
      <c r="F32" s="34" t="s">
        <v>26</v>
      </c>
      <c r="H32" s="220" t="s">
        <v>27</v>
      </c>
      <c r="J32" s="36" t="s">
        <v>27</v>
      </c>
      <c r="K32" s="37" t="s">
        <v>28</v>
      </c>
    </row>
    <row r="33">
      <c r="A33" s="40" t="s">
        <v>48</v>
      </c>
      <c r="B33" s="41" t="s">
        <v>56</v>
      </c>
      <c r="C33" s="42">
        <v>1.0</v>
      </c>
      <c r="D33" s="43" t="s">
        <v>57</v>
      </c>
      <c r="E33" s="108"/>
      <c r="F33" s="45">
        <v>50.0</v>
      </c>
      <c r="H33" s="221">
        <f t="shared" ref="H33:H43" si="5">J33*1.1</f>
        <v>330</v>
      </c>
      <c r="J33" s="184">
        <v>300.0</v>
      </c>
      <c r="K33" s="183">
        <f t="shared" ref="K33:K43" si="6">J33/F33</f>
        <v>6</v>
      </c>
    </row>
    <row r="34">
      <c r="A34" s="55"/>
      <c r="D34" s="56"/>
      <c r="E34" s="110"/>
      <c r="F34" s="58">
        <v>200.0</v>
      </c>
      <c r="H34" s="221">
        <f t="shared" si="5"/>
        <v>1254</v>
      </c>
      <c r="J34" s="185">
        <f>(K33-K33*5%)*$F$34</f>
        <v>1140</v>
      </c>
      <c r="K34" s="186">
        <f t="shared" si="6"/>
        <v>5.7</v>
      </c>
    </row>
    <row r="35">
      <c r="A35" s="55"/>
      <c r="D35" s="56"/>
      <c r="E35" s="112"/>
      <c r="F35" s="113">
        <v>500.0</v>
      </c>
      <c r="H35" s="221">
        <f t="shared" si="5"/>
        <v>2978.25</v>
      </c>
      <c r="J35" s="185">
        <f>(K34-K34*5%)*$F$35</f>
        <v>2707.5</v>
      </c>
      <c r="K35" s="186">
        <f t="shared" si="6"/>
        <v>5.415</v>
      </c>
    </row>
    <row r="36">
      <c r="A36" s="78"/>
      <c r="B36" s="79"/>
      <c r="C36" s="79"/>
      <c r="D36" s="80"/>
      <c r="E36" s="114"/>
      <c r="F36" s="34">
        <v>2000.0</v>
      </c>
      <c r="H36" s="221">
        <f t="shared" si="5"/>
        <v>11317.35</v>
      </c>
      <c r="J36" s="187">
        <f>(K35-K35*5%)*$F$36</f>
        <v>10288.5</v>
      </c>
      <c r="K36" s="200">
        <f t="shared" si="6"/>
        <v>5.14425</v>
      </c>
    </row>
    <row r="37">
      <c r="A37" s="119" t="s">
        <v>48</v>
      </c>
      <c r="B37" s="120" t="s">
        <v>58</v>
      </c>
      <c r="C37" s="121">
        <v>1.0</v>
      </c>
      <c r="D37" s="122" t="s">
        <v>57</v>
      </c>
      <c r="E37" s="71">
        <v>40.0</v>
      </c>
      <c r="F37" s="45">
        <v>50.0</v>
      </c>
      <c r="H37" s="221">
        <f t="shared" si="5"/>
        <v>330</v>
      </c>
      <c r="J37" s="184">
        <v>300.0</v>
      </c>
      <c r="K37" s="183">
        <f t="shared" si="6"/>
        <v>6</v>
      </c>
    </row>
    <row r="38">
      <c r="A38" s="55"/>
      <c r="D38" s="56"/>
      <c r="E38" s="74">
        <v>12.0</v>
      </c>
      <c r="F38" s="58">
        <v>200.0</v>
      </c>
      <c r="H38" s="221">
        <f t="shared" si="5"/>
        <v>1254</v>
      </c>
      <c r="J38" s="185">
        <f>(K37-K37*5%)*$F$38</f>
        <v>1140</v>
      </c>
      <c r="K38" s="186">
        <f t="shared" si="6"/>
        <v>5.7</v>
      </c>
    </row>
    <row r="39">
      <c r="A39" s="55"/>
      <c r="D39" s="56"/>
      <c r="E39" s="123">
        <v>4.0</v>
      </c>
      <c r="F39" s="113">
        <v>500.0</v>
      </c>
      <c r="H39" s="221">
        <f t="shared" si="5"/>
        <v>2978.25</v>
      </c>
      <c r="J39" s="185">
        <f>(K38-K38*5%)*$F$39</f>
        <v>2707.5</v>
      </c>
      <c r="K39" s="186">
        <f t="shared" si="6"/>
        <v>5.415</v>
      </c>
    </row>
    <row r="40">
      <c r="A40" s="78"/>
      <c r="B40" s="79"/>
      <c r="C40" s="79"/>
      <c r="D40" s="80"/>
      <c r="E40" s="124">
        <v>2.0</v>
      </c>
      <c r="F40" s="34">
        <v>1500.0</v>
      </c>
      <c r="H40" s="221">
        <f t="shared" si="5"/>
        <v>8488.0125</v>
      </c>
      <c r="J40" s="187">
        <f>(K39-K39*5%)*$F$40</f>
        <v>7716.375</v>
      </c>
      <c r="K40" s="186">
        <f t="shared" si="6"/>
        <v>5.14425</v>
      </c>
    </row>
    <row r="41">
      <c r="A41" s="40" t="s">
        <v>52</v>
      </c>
      <c r="B41" s="41" t="s">
        <v>59</v>
      </c>
      <c r="C41" s="42" t="s">
        <v>40</v>
      </c>
      <c r="D41" s="43" t="s">
        <v>60</v>
      </c>
      <c r="E41" s="71"/>
      <c r="F41" s="45">
        <v>30.0</v>
      </c>
      <c r="H41" s="221">
        <f t="shared" si="5"/>
        <v>309.1</v>
      </c>
      <c r="J41" s="48">
        <v>281.0</v>
      </c>
      <c r="K41" s="51">
        <f t="shared" si="6"/>
        <v>9.366666667</v>
      </c>
    </row>
    <row r="42">
      <c r="A42" s="55"/>
      <c r="D42" s="56"/>
      <c r="E42" s="123"/>
      <c r="F42" s="113">
        <v>100.0</v>
      </c>
      <c r="H42" s="221">
        <f t="shared" si="5"/>
        <v>966.9</v>
      </c>
      <c r="J42" s="61">
        <v>879.0</v>
      </c>
      <c r="K42" s="49">
        <f t="shared" si="6"/>
        <v>8.79</v>
      </c>
    </row>
    <row r="43">
      <c r="A43" s="78"/>
      <c r="B43" s="79"/>
      <c r="C43" s="79"/>
      <c r="D43" s="80"/>
      <c r="E43" s="124"/>
      <c r="F43" s="34">
        <v>300.0</v>
      </c>
      <c r="H43" s="221">
        <f t="shared" si="5"/>
        <v>2798.4</v>
      </c>
      <c r="J43" s="126">
        <v>2544.0</v>
      </c>
      <c r="K43" s="127">
        <f t="shared" si="6"/>
        <v>8.48</v>
      </c>
    </row>
    <row r="44">
      <c r="A44" s="94"/>
      <c r="B44" s="94"/>
      <c r="C44" s="94"/>
      <c r="D44" s="81"/>
      <c r="E44" s="94"/>
      <c r="F44" s="94"/>
      <c r="H44" s="218"/>
    </row>
    <row r="45">
      <c r="A45" s="22" t="s">
        <v>61</v>
      </c>
      <c r="B45" s="23"/>
      <c r="C45" s="23"/>
      <c r="D45" s="24"/>
      <c r="E45" s="22" t="s">
        <v>12</v>
      </c>
      <c r="F45" s="24"/>
      <c r="H45" s="219" t="s">
        <v>97</v>
      </c>
      <c r="J45" s="26" t="s">
        <v>16</v>
      </c>
      <c r="K45" s="27"/>
    </row>
    <row r="46">
      <c r="A46" s="30"/>
      <c r="B46" s="31"/>
      <c r="C46" s="31"/>
      <c r="D46" s="32"/>
      <c r="E46" s="33" t="s">
        <v>25</v>
      </c>
      <c r="F46" s="34" t="s">
        <v>26</v>
      </c>
      <c r="H46" s="220" t="s">
        <v>27</v>
      </c>
      <c r="J46" s="36" t="s">
        <v>27</v>
      </c>
      <c r="K46" s="37" t="s">
        <v>28</v>
      </c>
    </row>
    <row r="47">
      <c r="A47" s="40" t="s">
        <v>62</v>
      </c>
      <c r="B47" s="132" t="s">
        <v>63</v>
      </c>
      <c r="C47" s="23"/>
      <c r="D47" s="133" t="s">
        <v>64</v>
      </c>
      <c r="E47" s="71">
        <v>50.0</v>
      </c>
      <c r="F47" s="45">
        <v>50.0</v>
      </c>
      <c r="H47" s="221">
        <f t="shared" ref="H47:H66" si="7">J47*1.1</f>
        <v>330</v>
      </c>
      <c r="J47" s="138">
        <v>300.0</v>
      </c>
      <c r="K47" s="91">
        <f>J47/$F$47</f>
        <v>6</v>
      </c>
    </row>
    <row r="48">
      <c r="A48" s="40" t="s">
        <v>65</v>
      </c>
      <c r="B48" s="132"/>
      <c r="C48" s="23"/>
      <c r="D48" s="133" t="s">
        <v>66</v>
      </c>
      <c r="E48" s="71">
        <v>50.0</v>
      </c>
      <c r="F48" s="45">
        <v>50.0</v>
      </c>
      <c r="H48" s="221">
        <f t="shared" si="7"/>
        <v>275</v>
      </c>
      <c r="J48" s="138">
        <v>250.0</v>
      </c>
      <c r="K48" s="91">
        <f>J48/$F$48</f>
        <v>5</v>
      </c>
    </row>
    <row r="49">
      <c r="A49" s="139" t="s">
        <v>67</v>
      </c>
      <c r="B49" s="41"/>
      <c r="C49" s="23"/>
      <c r="D49" s="133" t="s">
        <v>68</v>
      </c>
      <c r="E49" s="71">
        <v>40.0</v>
      </c>
      <c r="F49" s="45">
        <v>40.0</v>
      </c>
      <c r="H49" s="221">
        <f t="shared" si="7"/>
        <v>704</v>
      </c>
      <c r="J49" s="205">
        <v>640.0</v>
      </c>
      <c r="K49" s="105">
        <f>J49/$F$49</f>
        <v>16</v>
      </c>
    </row>
    <row r="50">
      <c r="A50" s="82" t="s">
        <v>69</v>
      </c>
      <c r="B50" s="83" t="s">
        <v>70</v>
      </c>
      <c r="C50" s="2"/>
      <c r="D50" s="141" t="s">
        <v>71</v>
      </c>
      <c r="E50" s="142">
        <v>50.0</v>
      </c>
      <c r="F50" s="87">
        <v>1.0</v>
      </c>
      <c r="H50" s="221">
        <f t="shared" si="7"/>
        <v>1840.3</v>
      </c>
      <c r="J50" s="206">
        <v>1673.0</v>
      </c>
      <c r="K50" s="105">
        <f>J50/$F$50</f>
        <v>1673</v>
      </c>
    </row>
    <row r="51">
      <c r="A51" s="82" t="s">
        <v>69</v>
      </c>
      <c r="B51" s="83" t="s">
        <v>72</v>
      </c>
      <c r="C51" s="2"/>
      <c r="D51" s="141" t="s">
        <v>71</v>
      </c>
      <c r="E51" s="144">
        <v>50.0</v>
      </c>
      <c r="F51" s="145">
        <v>1.0</v>
      </c>
      <c r="H51" s="221">
        <f t="shared" si="7"/>
        <v>1633.5</v>
      </c>
      <c r="J51" s="93">
        <v>1485.0</v>
      </c>
      <c r="K51" s="105">
        <f>J51/$F$51</f>
        <v>1485</v>
      </c>
    </row>
    <row r="52">
      <c r="A52" s="40" t="s">
        <v>73</v>
      </c>
      <c r="B52" s="83" t="s">
        <v>72</v>
      </c>
      <c r="C52" s="2"/>
      <c r="D52" s="141" t="s">
        <v>74</v>
      </c>
      <c r="E52" s="71">
        <v>100.0</v>
      </c>
      <c r="F52" s="45">
        <v>50.0</v>
      </c>
      <c r="H52" s="221">
        <f t="shared" si="7"/>
        <v>309.1</v>
      </c>
      <c r="J52" s="204">
        <v>281.0</v>
      </c>
      <c r="K52" s="105">
        <f>J52/$F$52</f>
        <v>5.62</v>
      </c>
    </row>
    <row r="53">
      <c r="A53" s="40" t="s">
        <v>73</v>
      </c>
      <c r="B53" s="83" t="s">
        <v>72</v>
      </c>
      <c r="C53" s="2"/>
      <c r="D53" s="141" t="s">
        <v>74</v>
      </c>
      <c r="E53" s="71">
        <v>50.0</v>
      </c>
      <c r="F53" s="45">
        <v>100.0</v>
      </c>
      <c r="H53" s="221">
        <f t="shared" si="7"/>
        <v>597.3</v>
      </c>
      <c r="J53" s="204">
        <v>543.0</v>
      </c>
      <c r="K53" s="105">
        <f>J53/$F$53</f>
        <v>5.43</v>
      </c>
    </row>
    <row r="54">
      <c r="A54" s="40" t="s">
        <v>73</v>
      </c>
      <c r="B54" s="83" t="s">
        <v>96</v>
      </c>
      <c r="C54" s="2"/>
      <c r="D54" s="207"/>
      <c r="E54" s="71">
        <v>60.0</v>
      </c>
      <c r="F54" s="45">
        <v>100.0</v>
      </c>
      <c r="H54" s="221">
        <f t="shared" si="7"/>
        <v>323.4</v>
      </c>
      <c r="J54" s="204">
        <v>294.0</v>
      </c>
      <c r="K54" s="105">
        <f>J54/$F$54</f>
        <v>2.94</v>
      </c>
    </row>
    <row r="55">
      <c r="A55" s="40" t="s">
        <v>75</v>
      </c>
      <c r="B55" s="41" t="s">
        <v>76</v>
      </c>
      <c r="C55" s="23"/>
      <c r="D55" s="133" t="s">
        <v>72</v>
      </c>
      <c r="E55" s="147">
        <v>300.0</v>
      </c>
      <c r="F55" s="45">
        <v>100.0</v>
      </c>
      <c r="H55" s="221">
        <f t="shared" si="7"/>
        <v>55</v>
      </c>
      <c r="J55" s="179">
        <v>50.0</v>
      </c>
      <c r="K55" s="72">
        <f>J55/$F$55</f>
        <v>0.5</v>
      </c>
    </row>
    <row r="56">
      <c r="A56" s="78"/>
      <c r="B56" s="79"/>
      <c r="C56" s="79"/>
      <c r="D56" s="80"/>
      <c r="E56" s="151">
        <v>200.0</v>
      </c>
      <c r="F56" s="34">
        <v>200.0</v>
      </c>
      <c r="H56" s="221">
        <f t="shared" si="7"/>
        <v>80.3</v>
      </c>
      <c r="J56" s="210">
        <v>73.0</v>
      </c>
      <c r="K56" s="211">
        <f>J56/$F$56</f>
        <v>0.365</v>
      </c>
    </row>
    <row r="57">
      <c r="A57" s="40" t="s">
        <v>75</v>
      </c>
      <c r="B57" s="41" t="s">
        <v>77</v>
      </c>
      <c r="C57" s="23"/>
      <c r="D57" s="133" t="s">
        <v>72</v>
      </c>
      <c r="E57" s="147">
        <v>100.0</v>
      </c>
      <c r="F57" s="45">
        <v>100.0</v>
      </c>
      <c r="H57" s="221">
        <f t="shared" si="7"/>
        <v>96.8</v>
      </c>
      <c r="J57" s="181">
        <v>88.0</v>
      </c>
      <c r="K57" s="72">
        <f>J57/$F$57</f>
        <v>0.88</v>
      </c>
    </row>
    <row r="58">
      <c r="A58" s="78"/>
      <c r="B58" s="79"/>
      <c r="C58" s="79"/>
      <c r="D58" s="80"/>
      <c r="E58" s="151">
        <v>80.0</v>
      </c>
      <c r="F58" s="34">
        <v>200.0</v>
      </c>
      <c r="H58" s="221">
        <f t="shared" si="7"/>
        <v>169.4</v>
      </c>
      <c r="J58" s="181">
        <v>154.0</v>
      </c>
      <c r="K58" s="211">
        <f>J58/$F$58</f>
        <v>0.77</v>
      </c>
    </row>
    <row r="59">
      <c r="A59" s="40" t="s">
        <v>78</v>
      </c>
      <c r="B59" s="41" t="s">
        <v>79</v>
      </c>
      <c r="C59" s="23"/>
      <c r="D59" s="133" t="s">
        <v>72</v>
      </c>
      <c r="E59" s="147">
        <v>300.0</v>
      </c>
      <c r="F59" s="45">
        <v>100.0</v>
      </c>
      <c r="H59" s="221">
        <f t="shared" si="7"/>
        <v>39.6</v>
      </c>
      <c r="J59" s="179">
        <v>36.0</v>
      </c>
      <c r="K59" s="72">
        <f>J59/$F$59</f>
        <v>0.36</v>
      </c>
    </row>
    <row r="60">
      <c r="A60" s="78"/>
      <c r="B60" s="79"/>
      <c r="C60" s="79"/>
      <c r="D60" s="80"/>
      <c r="E60" s="151">
        <v>200.0</v>
      </c>
      <c r="F60" s="34">
        <v>200.0</v>
      </c>
      <c r="H60" s="221">
        <f t="shared" si="7"/>
        <v>56.1</v>
      </c>
      <c r="J60" s="210">
        <v>51.0</v>
      </c>
      <c r="K60" s="211">
        <f>J60/$F$60</f>
        <v>0.255</v>
      </c>
    </row>
    <row r="61">
      <c r="A61" s="40" t="s">
        <v>78</v>
      </c>
      <c r="B61" s="41" t="s">
        <v>80</v>
      </c>
      <c r="C61" s="23"/>
      <c r="D61" s="133" t="s">
        <v>72</v>
      </c>
      <c r="E61" s="147">
        <v>300.0</v>
      </c>
      <c r="F61" s="45">
        <v>100.0</v>
      </c>
      <c r="H61" s="221">
        <f t="shared" si="7"/>
        <v>44</v>
      </c>
      <c r="J61" s="181">
        <v>40.0</v>
      </c>
      <c r="K61" s="72">
        <f>J61/$F$61</f>
        <v>0.4</v>
      </c>
    </row>
    <row r="62">
      <c r="A62" s="78"/>
      <c r="B62" s="79"/>
      <c r="C62" s="79"/>
      <c r="D62" s="80"/>
      <c r="E62" s="151">
        <v>200.0</v>
      </c>
      <c r="F62" s="34">
        <v>200.0</v>
      </c>
      <c r="H62" s="221">
        <f t="shared" si="7"/>
        <v>62.7</v>
      </c>
      <c r="J62" s="181">
        <v>57.0</v>
      </c>
      <c r="K62" s="211">
        <f>J62/$F$62</f>
        <v>0.285</v>
      </c>
    </row>
    <row r="63">
      <c r="A63" s="40" t="s">
        <v>78</v>
      </c>
      <c r="B63" s="41" t="s">
        <v>81</v>
      </c>
      <c r="C63" s="23"/>
      <c r="D63" s="133" t="s">
        <v>72</v>
      </c>
      <c r="E63" s="147">
        <v>300.0</v>
      </c>
      <c r="F63" s="45">
        <v>100.0</v>
      </c>
      <c r="H63" s="221">
        <f t="shared" si="7"/>
        <v>44</v>
      </c>
      <c r="J63" s="179">
        <v>40.0</v>
      </c>
      <c r="K63" s="72">
        <f>J63/$F$63</f>
        <v>0.4</v>
      </c>
    </row>
    <row r="64">
      <c r="A64" s="78"/>
      <c r="B64" s="79"/>
      <c r="C64" s="79"/>
      <c r="D64" s="80"/>
      <c r="E64" s="151">
        <v>200.0</v>
      </c>
      <c r="F64" s="34">
        <v>200.0</v>
      </c>
      <c r="H64" s="221">
        <f t="shared" si="7"/>
        <v>72.6</v>
      </c>
      <c r="J64" s="210">
        <v>66.0</v>
      </c>
      <c r="K64" s="211">
        <f>J64/$F$64</f>
        <v>0.33</v>
      </c>
    </row>
    <row r="65">
      <c r="A65" s="158" t="s">
        <v>82</v>
      </c>
      <c r="B65" s="83"/>
      <c r="C65" s="2"/>
      <c r="D65" s="159" t="s">
        <v>68</v>
      </c>
      <c r="E65" s="160">
        <v>100.0</v>
      </c>
      <c r="F65" s="161">
        <v>1.0</v>
      </c>
      <c r="H65" s="221">
        <f t="shared" si="7"/>
        <v>933.9</v>
      </c>
      <c r="J65" s="215">
        <v>849.0</v>
      </c>
      <c r="K65" s="192"/>
    </row>
    <row r="66">
      <c r="A66" s="158" t="s">
        <v>83</v>
      </c>
      <c r="B66" s="83"/>
      <c r="C66" s="2"/>
      <c r="D66" s="159" t="s">
        <v>68</v>
      </c>
      <c r="E66" s="160" t="s">
        <v>84</v>
      </c>
      <c r="F66" s="161"/>
      <c r="H66" s="221">
        <f t="shared" si="7"/>
        <v>2530</v>
      </c>
      <c r="J66" s="215">
        <v>2300.0</v>
      </c>
      <c r="K66" s="192"/>
    </row>
    <row r="67">
      <c r="A67" s="94"/>
      <c r="B67" s="94"/>
      <c r="C67" s="94"/>
      <c r="D67" s="81"/>
      <c r="E67" s="94"/>
      <c r="F67" s="94"/>
      <c r="H67" s="218"/>
    </row>
    <row r="68">
      <c r="A68" s="94"/>
      <c r="B68" s="94"/>
      <c r="C68" s="94"/>
      <c r="D68" s="81"/>
      <c r="E68" s="94"/>
      <c r="F68" s="94"/>
      <c r="H68" s="218"/>
    </row>
    <row r="69">
      <c r="A69" s="94"/>
      <c r="B69" s="94"/>
      <c r="C69" s="94"/>
      <c r="D69" s="81"/>
      <c r="E69" s="94"/>
      <c r="F69" s="94"/>
      <c r="H69" s="218"/>
    </row>
    <row r="70">
      <c r="A70" s="94"/>
      <c r="B70" s="94"/>
      <c r="C70" s="94"/>
      <c r="D70" s="81"/>
      <c r="E70" s="94"/>
      <c r="F70" s="94"/>
      <c r="H70" s="218"/>
    </row>
    <row r="71">
      <c r="A71" s="94"/>
      <c r="B71" s="94"/>
      <c r="C71" s="94"/>
      <c r="D71" s="81"/>
      <c r="E71" s="94"/>
      <c r="F71" s="94"/>
      <c r="H71" s="218"/>
    </row>
    <row r="72">
      <c r="A72" s="94"/>
      <c r="B72" s="94"/>
      <c r="C72" s="94"/>
      <c r="D72" s="81"/>
      <c r="E72" s="94"/>
      <c r="F72" s="94"/>
      <c r="H72" s="218"/>
    </row>
    <row r="73">
      <c r="A73" s="94"/>
      <c r="B73" s="94"/>
      <c r="C73" s="94"/>
      <c r="D73" s="81"/>
      <c r="E73" s="94"/>
      <c r="F73" s="94"/>
      <c r="H73" s="218"/>
    </row>
    <row r="74">
      <c r="A74" s="94"/>
      <c r="B74" s="94"/>
      <c r="C74" s="94"/>
      <c r="D74" s="81"/>
      <c r="E74" s="94"/>
      <c r="F74" s="94"/>
      <c r="H74" s="218"/>
    </row>
    <row r="75">
      <c r="A75" s="94"/>
      <c r="B75" s="94"/>
      <c r="C75" s="94"/>
      <c r="D75" s="81"/>
      <c r="E75" s="94"/>
      <c r="F75" s="94"/>
      <c r="H75" s="218"/>
    </row>
    <row r="76">
      <c r="A76" s="94"/>
      <c r="B76" s="94"/>
      <c r="C76" s="94"/>
      <c r="D76" s="81"/>
      <c r="E76" s="94"/>
      <c r="F76" s="94"/>
      <c r="H76" s="218"/>
    </row>
    <row r="77">
      <c r="A77" s="94"/>
      <c r="B77" s="94"/>
      <c r="C77" s="94"/>
      <c r="D77" s="81"/>
      <c r="E77" s="94"/>
      <c r="F77" s="94"/>
      <c r="H77" s="218"/>
    </row>
    <row r="78">
      <c r="A78" s="94"/>
      <c r="B78" s="94"/>
      <c r="C78" s="94"/>
      <c r="D78" s="81"/>
      <c r="E78" s="94"/>
      <c r="F78" s="94"/>
      <c r="H78" s="218"/>
    </row>
    <row r="79">
      <c r="A79" s="94"/>
      <c r="B79" s="94"/>
      <c r="C79" s="94"/>
      <c r="D79" s="81"/>
      <c r="E79" s="94"/>
      <c r="F79" s="94"/>
      <c r="H79" s="218"/>
    </row>
    <row r="80">
      <c r="A80" s="94"/>
      <c r="B80" s="94"/>
      <c r="C80" s="94"/>
      <c r="D80" s="81"/>
      <c r="E80" s="94"/>
      <c r="F80" s="94"/>
      <c r="H80" s="218"/>
    </row>
    <row r="81">
      <c r="A81" s="94"/>
      <c r="B81" s="94"/>
      <c r="C81" s="94"/>
      <c r="D81" s="81"/>
      <c r="E81" s="94"/>
      <c r="F81" s="94"/>
      <c r="H81" s="218"/>
    </row>
    <row r="82">
      <c r="A82" s="94"/>
      <c r="B82" s="94"/>
      <c r="C82" s="94"/>
      <c r="D82" s="81"/>
      <c r="E82" s="94"/>
      <c r="F82" s="94"/>
      <c r="H82" s="218"/>
    </row>
    <row r="83">
      <c r="A83" s="94"/>
      <c r="B83" s="94"/>
      <c r="C83" s="94"/>
      <c r="D83" s="81"/>
      <c r="E83" s="94"/>
      <c r="F83" s="94"/>
      <c r="H83" s="218"/>
    </row>
    <row r="84">
      <c r="A84" s="94"/>
      <c r="B84" s="94"/>
      <c r="C84" s="94"/>
      <c r="D84" s="81"/>
      <c r="E84" s="94"/>
      <c r="F84" s="94"/>
      <c r="H84" s="218"/>
    </row>
    <row r="85">
      <c r="A85" s="94"/>
      <c r="B85" s="94"/>
      <c r="C85" s="94"/>
      <c r="D85" s="81"/>
      <c r="E85" s="94"/>
      <c r="F85" s="94"/>
      <c r="H85" s="218"/>
    </row>
    <row r="86">
      <c r="A86" s="94"/>
      <c r="B86" s="94"/>
      <c r="C86" s="94"/>
      <c r="D86" s="81"/>
      <c r="E86" s="94"/>
      <c r="F86" s="94"/>
      <c r="H86" s="218"/>
    </row>
    <row r="87">
      <c r="A87" s="94"/>
      <c r="B87" s="94"/>
      <c r="C87" s="94"/>
      <c r="D87" s="81"/>
      <c r="E87" s="94"/>
      <c r="F87" s="94"/>
      <c r="H87" s="218"/>
    </row>
    <row r="88">
      <c r="A88" s="94"/>
      <c r="B88" s="94"/>
      <c r="C88" s="94"/>
      <c r="D88" s="81"/>
      <c r="E88" s="94"/>
      <c r="F88" s="94"/>
      <c r="H88" s="218"/>
    </row>
    <row r="89">
      <c r="A89" s="94"/>
      <c r="B89" s="94"/>
      <c r="C89" s="94"/>
      <c r="D89" s="81"/>
      <c r="E89" s="94"/>
      <c r="F89" s="94"/>
      <c r="H89" s="218"/>
    </row>
    <row r="90">
      <c r="A90" s="94"/>
      <c r="B90" s="94"/>
      <c r="C90" s="94"/>
      <c r="D90" s="81"/>
      <c r="E90" s="94"/>
      <c r="F90" s="94"/>
      <c r="H90" s="218"/>
    </row>
    <row r="91">
      <c r="A91" s="94"/>
      <c r="B91" s="94"/>
      <c r="C91" s="94"/>
      <c r="D91" s="81"/>
      <c r="E91" s="94"/>
      <c r="F91" s="94"/>
      <c r="H91" s="218"/>
    </row>
    <row r="92">
      <c r="A92" s="94"/>
      <c r="B92" s="94"/>
      <c r="C92" s="94"/>
      <c r="D92" s="81"/>
      <c r="E92" s="94"/>
      <c r="F92" s="94"/>
      <c r="H92" s="218"/>
    </row>
    <row r="93">
      <c r="A93" s="94"/>
      <c r="B93" s="94"/>
      <c r="C93" s="94"/>
      <c r="D93" s="81"/>
      <c r="E93" s="94"/>
      <c r="F93" s="94"/>
      <c r="H93" s="218"/>
    </row>
    <row r="94">
      <c r="A94" s="94"/>
      <c r="B94" s="94"/>
      <c r="C94" s="94"/>
      <c r="D94" s="81"/>
      <c r="E94" s="94"/>
      <c r="F94" s="94"/>
      <c r="H94" s="218"/>
    </row>
    <row r="95">
      <c r="A95" s="94"/>
      <c r="B95" s="94"/>
      <c r="C95" s="94"/>
      <c r="D95" s="81"/>
      <c r="E95" s="94"/>
      <c r="F95" s="94"/>
      <c r="H95" s="218"/>
    </row>
    <row r="96">
      <c r="A96" s="94"/>
      <c r="B96" s="94"/>
      <c r="C96" s="94"/>
      <c r="D96" s="81"/>
      <c r="E96" s="94"/>
      <c r="F96" s="94"/>
      <c r="H96" s="218"/>
    </row>
    <row r="97">
      <c r="A97" s="94"/>
      <c r="B97" s="94"/>
      <c r="C97" s="94"/>
      <c r="D97" s="81"/>
      <c r="E97" s="94"/>
      <c r="F97" s="94"/>
      <c r="H97" s="218"/>
    </row>
    <row r="98">
      <c r="A98" s="94"/>
      <c r="B98" s="94"/>
      <c r="C98" s="94"/>
      <c r="D98" s="81"/>
      <c r="E98" s="94"/>
      <c r="F98" s="94"/>
      <c r="H98" s="218"/>
    </row>
    <row r="99">
      <c r="A99" s="94"/>
      <c r="B99" s="94"/>
      <c r="C99" s="94"/>
      <c r="D99" s="81"/>
      <c r="E99" s="94"/>
      <c r="F99" s="94"/>
      <c r="H99" s="218"/>
    </row>
    <row r="100">
      <c r="A100" s="94"/>
      <c r="B100" s="94"/>
      <c r="C100" s="94"/>
      <c r="D100" s="81"/>
      <c r="E100" s="94"/>
      <c r="F100" s="94"/>
      <c r="H100" s="218"/>
    </row>
    <row r="101">
      <c r="A101" s="94"/>
      <c r="B101" s="94"/>
      <c r="C101" s="94"/>
      <c r="D101" s="81"/>
      <c r="E101" s="94"/>
      <c r="F101" s="94"/>
      <c r="H101" s="218"/>
    </row>
    <row r="102">
      <c r="A102" s="94"/>
      <c r="B102" s="94"/>
      <c r="C102" s="94"/>
      <c r="D102" s="81"/>
      <c r="E102" s="94"/>
      <c r="F102" s="94"/>
      <c r="H102" s="218"/>
    </row>
    <row r="103">
      <c r="A103" s="94"/>
      <c r="B103" s="94"/>
      <c r="C103" s="94"/>
      <c r="D103" s="81"/>
      <c r="E103" s="94"/>
      <c r="F103" s="94"/>
      <c r="H103" s="218"/>
    </row>
    <row r="104">
      <c r="A104" s="94"/>
      <c r="B104" s="94"/>
      <c r="C104" s="94"/>
      <c r="D104" s="81"/>
      <c r="E104" s="94"/>
      <c r="F104" s="94"/>
      <c r="H104" s="218"/>
    </row>
    <row r="105">
      <c r="A105" s="94"/>
      <c r="B105" s="94"/>
      <c r="C105" s="94"/>
      <c r="D105" s="81"/>
      <c r="E105" s="94"/>
      <c r="F105" s="94"/>
      <c r="H105" s="218"/>
    </row>
    <row r="106">
      <c r="A106" s="94"/>
      <c r="B106" s="94"/>
      <c r="C106" s="94"/>
      <c r="D106" s="81"/>
      <c r="E106" s="94"/>
      <c r="F106" s="94"/>
      <c r="H106" s="218"/>
    </row>
    <row r="107">
      <c r="A107" s="94"/>
      <c r="B107" s="94"/>
      <c r="C107" s="94"/>
      <c r="D107" s="81"/>
      <c r="E107" s="94"/>
      <c r="F107" s="94"/>
      <c r="H107" s="218"/>
    </row>
    <row r="108">
      <c r="A108" s="94"/>
      <c r="B108" s="94"/>
      <c r="C108" s="94"/>
      <c r="D108" s="81"/>
      <c r="E108" s="94"/>
      <c r="F108" s="94"/>
      <c r="H108" s="218"/>
    </row>
    <row r="109">
      <c r="A109" s="94"/>
      <c r="B109" s="94"/>
      <c r="C109" s="94"/>
      <c r="D109" s="81"/>
      <c r="E109" s="94"/>
      <c r="F109" s="94"/>
      <c r="H109" s="218"/>
    </row>
    <row r="110">
      <c r="A110" s="94"/>
      <c r="B110" s="94"/>
      <c r="C110" s="94"/>
      <c r="D110" s="81"/>
      <c r="E110" s="94"/>
      <c r="F110" s="94"/>
      <c r="H110" s="218"/>
    </row>
    <row r="111">
      <c r="A111" s="94"/>
      <c r="B111" s="94"/>
      <c r="C111" s="94"/>
      <c r="D111" s="81"/>
      <c r="E111" s="94"/>
      <c r="F111" s="94"/>
      <c r="H111" s="218"/>
    </row>
    <row r="112">
      <c r="A112" s="94"/>
      <c r="B112" s="94"/>
      <c r="C112" s="94"/>
      <c r="D112" s="81"/>
      <c r="E112" s="94"/>
      <c r="F112" s="94"/>
      <c r="H112" s="218"/>
    </row>
    <row r="113">
      <c r="A113" s="94"/>
      <c r="B113" s="94"/>
      <c r="C113" s="94"/>
      <c r="D113" s="81"/>
      <c r="E113" s="94"/>
      <c r="F113" s="94"/>
      <c r="H113" s="218"/>
    </row>
    <row r="114">
      <c r="A114" s="94"/>
      <c r="B114" s="94"/>
      <c r="C114" s="94"/>
      <c r="D114" s="81"/>
      <c r="E114" s="94"/>
      <c r="F114" s="94"/>
      <c r="H114" s="218"/>
    </row>
    <row r="115">
      <c r="A115" s="94"/>
      <c r="B115" s="94"/>
      <c r="C115" s="94"/>
      <c r="D115" s="81"/>
      <c r="E115" s="94"/>
      <c r="F115" s="94"/>
      <c r="H115" s="218"/>
    </row>
    <row r="116">
      <c r="A116" s="94"/>
      <c r="B116" s="94"/>
      <c r="C116" s="94"/>
      <c r="D116" s="81"/>
      <c r="E116" s="94"/>
      <c r="F116" s="94"/>
      <c r="H116" s="218"/>
    </row>
    <row r="117">
      <c r="A117" s="94"/>
      <c r="B117" s="94"/>
      <c r="C117" s="94"/>
      <c r="D117" s="81"/>
      <c r="E117" s="94"/>
      <c r="F117" s="94"/>
      <c r="H117" s="218"/>
    </row>
    <row r="118">
      <c r="A118" s="94"/>
      <c r="B118" s="94"/>
      <c r="C118" s="94"/>
      <c r="D118" s="81"/>
      <c r="E118" s="94"/>
      <c r="F118" s="94"/>
      <c r="H118" s="218"/>
    </row>
    <row r="119">
      <c r="A119" s="94"/>
      <c r="B119" s="94"/>
      <c r="C119" s="94"/>
      <c r="D119" s="81"/>
      <c r="E119" s="94"/>
      <c r="F119" s="94"/>
      <c r="H119" s="218"/>
    </row>
    <row r="120">
      <c r="A120" s="94"/>
      <c r="B120" s="94"/>
      <c r="C120" s="94"/>
      <c r="D120" s="81"/>
      <c r="E120" s="94"/>
      <c r="F120" s="94"/>
      <c r="H120" s="218"/>
    </row>
    <row r="121">
      <c r="A121" s="94"/>
      <c r="B121" s="94"/>
      <c r="C121" s="94"/>
      <c r="D121" s="81"/>
      <c r="E121" s="94"/>
      <c r="F121" s="94"/>
      <c r="H121" s="218"/>
    </row>
    <row r="122">
      <c r="A122" s="94"/>
      <c r="B122" s="94"/>
      <c r="C122" s="94"/>
      <c r="D122" s="81"/>
      <c r="E122" s="94"/>
      <c r="F122" s="94"/>
      <c r="H122" s="218"/>
    </row>
    <row r="123">
      <c r="A123" s="94"/>
      <c r="B123" s="94"/>
      <c r="C123" s="94"/>
      <c r="D123" s="81"/>
      <c r="E123" s="94"/>
      <c r="F123" s="94"/>
      <c r="H123" s="218"/>
    </row>
    <row r="124">
      <c r="A124" s="94"/>
      <c r="B124" s="94"/>
      <c r="C124" s="94"/>
      <c r="D124" s="81"/>
      <c r="E124" s="94"/>
      <c r="F124" s="94"/>
      <c r="H124" s="218"/>
    </row>
    <row r="125">
      <c r="A125" s="94"/>
      <c r="B125" s="94"/>
      <c r="C125" s="94"/>
      <c r="D125" s="81"/>
      <c r="E125" s="94"/>
      <c r="F125" s="94"/>
      <c r="H125" s="218"/>
    </row>
    <row r="126">
      <c r="A126" s="94"/>
      <c r="B126" s="94"/>
      <c r="C126" s="94"/>
      <c r="D126" s="81"/>
      <c r="E126" s="94"/>
      <c r="F126" s="94"/>
      <c r="H126" s="218"/>
    </row>
    <row r="127">
      <c r="A127" s="94"/>
      <c r="B127" s="94"/>
      <c r="C127" s="94"/>
      <c r="D127" s="81"/>
      <c r="E127" s="94"/>
      <c r="F127" s="94"/>
      <c r="H127" s="218"/>
    </row>
    <row r="128">
      <c r="A128" s="94"/>
      <c r="B128" s="94"/>
      <c r="C128" s="94"/>
      <c r="D128" s="81"/>
      <c r="E128" s="94"/>
      <c r="F128" s="94"/>
      <c r="H128" s="218"/>
    </row>
    <row r="129">
      <c r="A129" s="94"/>
      <c r="B129" s="94"/>
      <c r="C129" s="94"/>
      <c r="D129" s="81"/>
      <c r="E129" s="94"/>
      <c r="F129" s="94"/>
      <c r="H129" s="218"/>
    </row>
    <row r="130">
      <c r="A130" s="94"/>
      <c r="B130" s="94"/>
      <c r="C130" s="94"/>
      <c r="D130" s="81"/>
      <c r="E130" s="94"/>
      <c r="F130" s="94"/>
      <c r="H130" s="218"/>
    </row>
    <row r="131">
      <c r="A131" s="94"/>
      <c r="B131" s="94"/>
      <c r="C131" s="94"/>
      <c r="D131" s="81"/>
      <c r="E131" s="94"/>
      <c r="F131" s="94"/>
      <c r="H131" s="218"/>
    </row>
    <row r="132">
      <c r="A132" s="94"/>
      <c r="B132" s="94"/>
      <c r="C132" s="94"/>
      <c r="D132" s="81"/>
      <c r="E132" s="94"/>
      <c r="F132" s="94"/>
      <c r="H132" s="218"/>
    </row>
    <row r="133">
      <c r="A133" s="94"/>
      <c r="B133" s="94"/>
      <c r="C133" s="94"/>
      <c r="D133" s="81"/>
      <c r="E133" s="94"/>
      <c r="F133" s="94"/>
      <c r="H133" s="218"/>
    </row>
    <row r="134">
      <c r="A134" s="94"/>
      <c r="B134" s="94"/>
      <c r="C134" s="94"/>
      <c r="D134" s="81"/>
      <c r="E134" s="94"/>
      <c r="F134" s="94"/>
      <c r="H134" s="218"/>
    </row>
    <row r="135">
      <c r="A135" s="94"/>
      <c r="B135" s="94"/>
      <c r="C135" s="94"/>
      <c r="D135" s="81"/>
      <c r="E135" s="94"/>
      <c r="F135" s="94"/>
      <c r="H135" s="218"/>
    </row>
    <row r="136">
      <c r="A136" s="94"/>
      <c r="B136" s="94"/>
      <c r="C136" s="94"/>
      <c r="D136" s="81"/>
      <c r="E136" s="94"/>
      <c r="F136" s="94"/>
      <c r="H136" s="218"/>
    </row>
    <row r="137">
      <c r="A137" s="94"/>
      <c r="B137" s="94"/>
      <c r="C137" s="94"/>
      <c r="D137" s="81"/>
      <c r="E137" s="94"/>
      <c r="F137" s="94"/>
      <c r="H137" s="218"/>
    </row>
    <row r="138">
      <c r="A138" s="94"/>
      <c r="B138" s="94"/>
      <c r="C138" s="94"/>
      <c r="D138" s="81"/>
      <c r="E138" s="94"/>
      <c r="F138" s="94"/>
      <c r="H138" s="218"/>
    </row>
    <row r="139">
      <c r="A139" s="94"/>
      <c r="B139" s="94"/>
      <c r="C139" s="94"/>
      <c r="D139" s="81"/>
      <c r="E139" s="94"/>
      <c r="F139" s="94"/>
      <c r="H139" s="218"/>
    </row>
    <row r="140">
      <c r="A140" s="94"/>
      <c r="B140" s="94"/>
      <c r="C140" s="94"/>
      <c r="D140" s="81"/>
      <c r="E140" s="94"/>
      <c r="F140" s="94"/>
      <c r="H140" s="218"/>
    </row>
    <row r="141">
      <c r="A141" s="94"/>
      <c r="B141" s="94"/>
      <c r="C141" s="94"/>
      <c r="D141" s="81"/>
      <c r="E141" s="94"/>
      <c r="F141" s="94"/>
      <c r="H141" s="218"/>
    </row>
    <row r="142">
      <c r="A142" s="94"/>
      <c r="B142" s="94"/>
      <c r="C142" s="94"/>
      <c r="D142" s="81"/>
      <c r="E142" s="94"/>
      <c r="F142" s="94"/>
      <c r="H142" s="218"/>
    </row>
    <row r="143">
      <c r="A143" s="94"/>
      <c r="B143" s="94"/>
      <c r="C143" s="94"/>
      <c r="D143" s="81"/>
      <c r="E143" s="94"/>
      <c r="F143" s="94"/>
      <c r="H143" s="218"/>
    </row>
    <row r="144">
      <c r="A144" s="94"/>
      <c r="B144" s="94"/>
      <c r="C144" s="94"/>
      <c r="D144" s="81"/>
      <c r="E144" s="94"/>
      <c r="F144" s="94"/>
      <c r="H144" s="218"/>
    </row>
    <row r="145">
      <c r="A145" s="94"/>
      <c r="B145" s="94"/>
      <c r="C145" s="94"/>
      <c r="D145" s="81"/>
      <c r="E145" s="94"/>
      <c r="F145" s="94"/>
      <c r="H145" s="218"/>
    </row>
    <row r="146">
      <c r="A146" s="94"/>
      <c r="B146" s="94"/>
      <c r="C146" s="94"/>
      <c r="D146" s="81"/>
      <c r="E146" s="94"/>
      <c r="F146" s="94"/>
      <c r="H146" s="218"/>
    </row>
    <row r="147">
      <c r="A147" s="94"/>
      <c r="B147" s="94"/>
      <c r="C147" s="94"/>
      <c r="D147" s="81"/>
      <c r="E147" s="94"/>
      <c r="F147" s="94"/>
      <c r="H147" s="218"/>
    </row>
    <row r="148">
      <c r="A148" s="94"/>
      <c r="B148" s="94"/>
      <c r="C148" s="94"/>
      <c r="D148" s="81"/>
      <c r="E148" s="94"/>
      <c r="F148" s="94"/>
      <c r="H148" s="218"/>
    </row>
    <row r="149">
      <c r="A149" s="94"/>
      <c r="B149" s="94"/>
      <c r="C149" s="94"/>
      <c r="D149" s="81"/>
      <c r="E149" s="94"/>
      <c r="F149" s="94"/>
      <c r="H149" s="218"/>
    </row>
    <row r="150">
      <c r="A150" s="94"/>
      <c r="B150" s="94"/>
      <c r="C150" s="94"/>
      <c r="D150" s="81"/>
      <c r="E150" s="94"/>
      <c r="F150" s="94"/>
      <c r="H150" s="218"/>
    </row>
    <row r="151">
      <c r="A151" s="94"/>
      <c r="B151" s="94"/>
      <c r="C151" s="94"/>
      <c r="D151" s="81"/>
      <c r="E151" s="94"/>
      <c r="F151" s="94"/>
      <c r="H151" s="218"/>
    </row>
    <row r="152">
      <c r="A152" s="94"/>
      <c r="B152" s="94"/>
      <c r="C152" s="94"/>
      <c r="D152" s="81"/>
      <c r="E152" s="94"/>
      <c r="F152" s="94"/>
      <c r="H152" s="218"/>
    </row>
    <row r="153">
      <c r="A153" s="94"/>
      <c r="B153" s="94"/>
      <c r="C153" s="94"/>
      <c r="D153" s="81"/>
      <c r="E153" s="94"/>
      <c r="F153" s="94"/>
      <c r="H153" s="218"/>
    </row>
    <row r="154">
      <c r="A154" s="94"/>
      <c r="B154" s="94"/>
      <c r="C154" s="94"/>
      <c r="D154" s="81"/>
      <c r="E154" s="94"/>
      <c r="F154" s="94"/>
      <c r="H154" s="218"/>
    </row>
    <row r="155">
      <c r="A155" s="94"/>
      <c r="B155" s="94"/>
      <c r="C155" s="94"/>
      <c r="D155" s="81"/>
      <c r="E155" s="94"/>
      <c r="F155" s="94"/>
      <c r="H155" s="218"/>
    </row>
    <row r="156">
      <c r="A156" s="94"/>
      <c r="B156" s="94"/>
      <c r="C156" s="94"/>
      <c r="D156" s="81"/>
      <c r="E156" s="94"/>
      <c r="F156" s="94"/>
      <c r="H156" s="218"/>
    </row>
    <row r="157">
      <c r="A157" s="94"/>
      <c r="B157" s="94"/>
      <c r="C157" s="94"/>
      <c r="D157" s="81"/>
      <c r="E157" s="94"/>
      <c r="F157" s="94"/>
      <c r="H157" s="218"/>
    </row>
    <row r="158">
      <c r="A158" s="94"/>
      <c r="B158" s="94"/>
      <c r="C158" s="94"/>
      <c r="D158" s="81"/>
      <c r="E158" s="94"/>
      <c r="F158" s="94"/>
      <c r="H158" s="218"/>
    </row>
    <row r="159">
      <c r="A159" s="94"/>
      <c r="B159" s="94"/>
      <c r="C159" s="94"/>
      <c r="D159" s="81"/>
      <c r="E159" s="94"/>
      <c r="F159" s="94"/>
      <c r="H159" s="218"/>
    </row>
    <row r="160">
      <c r="A160" s="94"/>
      <c r="B160" s="94"/>
      <c r="C160" s="94"/>
      <c r="D160" s="81"/>
      <c r="E160" s="94"/>
      <c r="F160" s="94"/>
      <c r="H160" s="218"/>
    </row>
    <row r="161">
      <c r="A161" s="94"/>
      <c r="B161" s="94"/>
      <c r="C161" s="94"/>
      <c r="D161" s="81"/>
      <c r="E161" s="94"/>
      <c r="F161" s="94"/>
      <c r="H161" s="218"/>
    </row>
    <row r="162">
      <c r="A162" s="94"/>
      <c r="B162" s="94"/>
      <c r="C162" s="94"/>
      <c r="D162" s="81"/>
      <c r="E162" s="94"/>
      <c r="F162" s="94"/>
      <c r="H162" s="218"/>
    </row>
    <row r="163">
      <c r="A163" s="94"/>
      <c r="B163" s="94"/>
      <c r="C163" s="94"/>
      <c r="D163" s="81"/>
      <c r="E163" s="94"/>
      <c r="F163" s="94"/>
      <c r="H163" s="218"/>
    </row>
    <row r="164">
      <c r="A164" s="94"/>
      <c r="B164" s="94"/>
      <c r="C164" s="94"/>
      <c r="D164" s="81"/>
      <c r="E164" s="94"/>
      <c r="F164" s="94"/>
      <c r="H164" s="218"/>
    </row>
    <row r="165">
      <c r="A165" s="94"/>
      <c r="B165" s="94"/>
      <c r="C165" s="94"/>
      <c r="D165" s="81"/>
      <c r="E165" s="94"/>
      <c r="F165" s="94"/>
      <c r="H165" s="218"/>
    </row>
    <row r="166">
      <c r="A166" s="94"/>
      <c r="B166" s="94"/>
      <c r="C166" s="94"/>
      <c r="D166" s="81"/>
      <c r="E166" s="94"/>
      <c r="F166" s="94"/>
      <c r="H166" s="218"/>
    </row>
    <row r="167">
      <c r="A167" s="94"/>
      <c r="B167" s="94"/>
      <c r="C167" s="94"/>
      <c r="D167" s="81"/>
      <c r="E167" s="94"/>
      <c r="F167" s="94"/>
      <c r="H167" s="218"/>
    </row>
    <row r="168">
      <c r="A168" s="94"/>
      <c r="B168" s="94"/>
      <c r="C168" s="94"/>
      <c r="D168" s="81"/>
      <c r="E168" s="94"/>
      <c r="F168" s="94"/>
      <c r="H168" s="218"/>
    </row>
    <row r="169">
      <c r="A169" s="94"/>
      <c r="B169" s="94"/>
      <c r="C169" s="94"/>
      <c r="D169" s="81"/>
      <c r="E169" s="94"/>
      <c r="F169" s="94"/>
      <c r="H169" s="218"/>
    </row>
    <row r="170">
      <c r="A170" s="94"/>
      <c r="B170" s="94"/>
      <c r="C170" s="94"/>
      <c r="D170" s="81"/>
      <c r="E170" s="94"/>
      <c r="F170" s="94"/>
      <c r="H170" s="218"/>
    </row>
    <row r="171">
      <c r="A171" s="94"/>
      <c r="B171" s="94"/>
      <c r="C171" s="94"/>
      <c r="D171" s="81"/>
      <c r="E171" s="94"/>
      <c r="F171" s="94"/>
      <c r="H171" s="218"/>
    </row>
    <row r="172">
      <c r="A172" s="94"/>
      <c r="B172" s="94"/>
      <c r="C172" s="94"/>
      <c r="D172" s="81"/>
      <c r="E172" s="94"/>
      <c r="F172" s="94"/>
      <c r="H172" s="218"/>
    </row>
    <row r="173">
      <c r="A173" s="94"/>
      <c r="B173" s="94"/>
      <c r="C173" s="94"/>
      <c r="D173" s="81"/>
      <c r="E173" s="94"/>
      <c r="F173" s="94"/>
      <c r="H173" s="218"/>
    </row>
    <row r="174">
      <c r="A174" s="94"/>
      <c r="B174" s="94"/>
      <c r="C174" s="94"/>
      <c r="D174" s="81"/>
      <c r="E174" s="94"/>
      <c r="F174" s="94"/>
      <c r="H174" s="218"/>
    </row>
    <row r="175">
      <c r="A175" s="94"/>
      <c r="B175" s="94"/>
      <c r="C175" s="94"/>
      <c r="D175" s="81"/>
      <c r="E175" s="94"/>
      <c r="F175" s="94"/>
      <c r="H175" s="218"/>
    </row>
    <row r="176">
      <c r="A176" s="94"/>
      <c r="B176" s="94"/>
      <c r="C176" s="94"/>
      <c r="D176" s="81"/>
      <c r="E176" s="94"/>
      <c r="F176" s="94"/>
      <c r="H176" s="218"/>
    </row>
    <row r="177">
      <c r="A177" s="94"/>
      <c r="B177" s="94"/>
      <c r="C177" s="94"/>
      <c r="D177" s="81"/>
      <c r="E177" s="94"/>
      <c r="F177" s="94"/>
      <c r="H177" s="218"/>
    </row>
    <row r="178">
      <c r="A178" s="94"/>
      <c r="B178" s="94"/>
      <c r="C178" s="94"/>
      <c r="D178" s="81"/>
      <c r="E178" s="94"/>
      <c r="F178" s="94"/>
      <c r="H178" s="218"/>
    </row>
    <row r="179">
      <c r="A179" s="94"/>
      <c r="B179" s="94"/>
      <c r="C179" s="94"/>
      <c r="D179" s="81"/>
      <c r="E179" s="94"/>
      <c r="F179" s="94"/>
      <c r="H179" s="218"/>
    </row>
    <row r="180">
      <c r="A180" s="94"/>
      <c r="B180" s="94"/>
      <c r="C180" s="94"/>
      <c r="D180" s="81"/>
      <c r="E180" s="94"/>
      <c r="F180" s="94"/>
      <c r="H180" s="218"/>
    </row>
    <row r="181">
      <c r="A181" s="94"/>
      <c r="B181" s="94"/>
      <c r="C181" s="94"/>
      <c r="D181" s="81"/>
      <c r="E181" s="94"/>
      <c r="F181" s="94"/>
      <c r="H181" s="218"/>
    </row>
    <row r="182">
      <c r="A182" s="94"/>
      <c r="B182" s="94"/>
      <c r="C182" s="94"/>
      <c r="D182" s="81"/>
      <c r="E182" s="94"/>
      <c r="F182" s="94"/>
      <c r="H182" s="218"/>
    </row>
    <row r="183">
      <c r="A183" s="94"/>
      <c r="B183" s="94"/>
      <c r="C183" s="94"/>
      <c r="D183" s="81"/>
      <c r="E183" s="94"/>
      <c r="F183" s="94"/>
      <c r="H183" s="218"/>
    </row>
    <row r="184">
      <c r="A184" s="94"/>
      <c r="B184" s="94"/>
      <c r="C184" s="94"/>
      <c r="D184" s="81"/>
      <c r="E184" s="94"/>
      <c r="F184" s="94"/>
      <c r="H184" s="218"/>
    </row>
    <row r="185">
      <c r="A185" s="94"/>
      <c r="B185" s="94"/>
      <c r="C185" s="94"/>
      <c r="D185" s="81"/>
      <c r="E185" s="94"/>
      <c r="F185" s="94"/>
      <c r="H185" s="218"/>
    </row>
    <row r="186">
      <c r="A186" s="94"/>
      <c r="B186" s="94"/>
      <c r="C186" s="94"/>
      <c r="D186" s="81"/>
      <c r="E186" s="94"/>
      <c r="F186" s="94"/>
      <c r="H186" s="218"/>
    </row>
    <row r="187">
      <c r="A187" s="94"/>
      <c r="B187" s="94"/>
      <c r="C187" s="94"/>
      <c r="D187" s="81"/>
      <c r="E187" s="94"/>
      <c r="F187" s="94"/>
      <c r="H187" s="218"/>
    </row>
    <row r="188">
      <c r="A188" s="94"/>
      <c r="B188" s="94"/>
      <c r="C188" s="94"/>
      <c r="D188" s="81"/>
      <c r="E188" s="94"/>
      <c r="F188" s="94"/>
      <c r="H188" s="218"/>
    </row>
    <row r="189">
      <c r="A189" s="94"/>
      <c r="B189" s="94"/>
      <c r="C189" s="94"/>
      <c r="D189" s="81"/>
      <c r="E189" s="94"/>
      <c r="F189" s="94"/>
      <c r="H189" s="218"/>
    </row>
    <row r="190">
      <c r="A190" s="94"/>
      <c r="B190" s="94"/>
      <c r="C190" s="94"/>
      <c r="D190" s="81"/>
      <c r="E190" s="94"/>
      <c r="F190" s="94"/>
      <c r="H190" s="218"/>
    </row>
    <row r="191">
      <c r="A191" s="94"/>
      <c r="B191" s="94"/>
      <c r="C191" s="94"/>
      <c r="D191" s="81"/>
      <c r="E191" s="94"/>
      <c r="F191" s="94"/>
      <c r="H191" s="218"/>
    </row>
    <row r="192">
      <c r="A192" s="94"/>
      <c r="B192" s="94"/>
      <c r="C192" s="94"/>
      <c r="D192" s="81"/>
      <c r="E192" s="94"/>
      <c r="F192" s="94"/>
      <c r="H192" s="218"/>
    </row>
    <row r="193">
      <c r="A193" s="94"/>
      <c r="B193" s="94"/>
      <c r="C193" s="94"/>
      <c r="D193" s="81"/>
      <c r="E193" s="94"/>
      <c r="F193" s="94"/>
      <c r="H193" s="218"/>
    </row>
    <row r="194">
      <c r="A194" s="94"/>
      <c r="B194" s="94"/>
      <c r="C194" s="94"/>
      <c r="D194" s="81"/>
      <c r="E194" s="94"/>
      <c r="F194" s="94"/>
      <c r="H194" s="218"/>
    </row>
    <row r="195">
      <c r="A195" s="94"/>
      <c r="B195" s="94"/>
      <c r="C195" s="94"/>
      <c r="D195" s="81"/>
      <c r="E195" s="94"/>
      <c r="F195" s="94"/>
      <c r="H195" s="218"/>
    </row>
    <row r="196">
      <c r="A196" s="94"/>
      <c r="B196" s="94"/>
      <c r="C196" s="94"/>
      <c r="D196" s="81"/>
      <c r="E196" s="94"/>
      <c r="F196" s="94"/>
      <c r="H196" s="218"/>
    </row>
    <row r="197">
      <c r="A197" s="94"/>
      <c r="B197" s="94"/>
      <c r="C197" s="94"/>
      <c r="D197" s="81"/>
      <c r="E197" s="94"/>
      <c r="F197" s="94"/>
      <c r="H197" s="218"/>
    </row>
    <row r="198">
      <c r="A198" s="94"/>
      <c r="B198" s="94"/>
      <c r="C198" s="94"/>
      <c r="D198" s="81"/>
      <c r="E198" s="94"/>
      <c r="F198" s="94"/>
      <c r="H198" s="218"/>
    </row>
    <row r="199">
      <c r="A199" s="94"/>
      <c r="B199" s="94"/>
      <c r="C199" s="94"/>
      <c r="D199" s="81"/>
      <c r="E199" s="94"/>
      <c r="F199" s="94"/>
      <c r="H199" s="218"/>
    </row>
    <row r="200">
      <c r="A200" s="94"/>
      <c r="B200" s="94"/>
      <c r="C200" s="94"/>
      <c r="D200" s="81"/>
      <c r="E200" s="94"/>
      <c r="F200" s="94"/>
      <c r="H200" s="218"/>
    </row>
    <row r="201">
      <c r="A201" s="94"/>
      <c r="B201" s="94"/>
      <c r="C201" s="94"/>
      <c r="D201" s="81"/>
      <c r="E201" s="94"/>
      <c r="F201" s="94"/>
      <c r="H201" s="218"/>
    </row>
    <row r="202">
      <c r="A202" s="94"/>
      <c r="B202" s="94"/>
      <c r="C202" s="94"/>
      <c r="D202" s="81"/>
      <c r="E202" s="94"/>
      <c r="F202" s="94"/>
      <c r="H202" s="218"/>
    </row>
    <row r="203">
      <c r="A203" s="94"/>
      <c r="B203" s="94"/>
      <c r="C203" s="94"/>
      <c r="D203" s="81"/>
      <c r="E203" s="94"/>
      <c r="F203" s="94"/>
      <c r="H203" s="218"/>
    </row>
    <row r="204">
      <c r="A204" s="94"/>
      <c r="B204" s="94"/>
      <c r="C204" s="94"/>
      <c r="D204" s="81"/>
      <c r="E204" s="94"/>
      <c r="F204" s="94"/>
      <c r="H204" s="218"/>
    </row>
    <row r="205">
      <c r="A205" s="94"/>
      <c r="B205" s="94"/>
      <c r="C205" s="94"/>
      <c r="D205" s="81"/>
      <c r="E205" s="94"/>
      <c r="F205" s="94"/>
      <c r="H205" s="218"/>
    </row>
    <row r="206">
      <c r="A206" s="94"/>
      <c r="B206" s="94"/>
      <c r="C206" s="94"/>
      <c r="D206" s="81"/>
      <c r="E206" s="94"/>
      <c r="F206" s="94"/>
      <c r="H206" s="218"/>
    </row>
    <row r="207">
      <c r="A207" s="94"/>
      <c r="B207" s="94"/>
      <c r="C207" s="94"/>
      <c r="D207" s="81"/>
      <c r="E207" s="94"/>
      <c r="F207" s="94"/>
      <c r="H207" s="218"/>
    </row>
    <row r="208">
      <c r="A208" s="94"/>
      <c r="B208" s="94"/>
      <c r="C208" s="94"/>
      <c r="D208" s="81"/>
      <c r="E208" s="94"/>
      <c r="F208" s="94"/>
      <c r="H208" s="218"/>
    </row>
    <row r="209">
      <c r="A209" s="94"/>
      <c r="B209" s="94"/>
      <c r="C209" s="94"/>
      <c r="D209" s="81"/>
      <c r="E209" s="94"/>
      <c r="F209" s="94"/>
      <c r="H209" s="218"/>
    </row>
    <row r="210">
      <c r="A210" s="94"/>
      <c r="B210" s="94"/>
      <c r="C210" s="94"/>
      <c r="D210" s="81"/>
      <c r="E210" s="94"/>
      <c r="F210" s="94"/>
      <c r="H210" s="218"/>
    </row>
    <row r="211">
      <c r="A211" s="94"/>
      <c r="B211" s="94"/>
      <c r="C211" s="94"/>
      <c r="D211" s="81"/>
      <c r="E211" s="94"/>
      <c r="F211" s="94"/>
      <c r="H211" s="218"/>
    </row>
    <row r="212">
      <c r="A212" s="94"/>
      <c r="B212" s="94"/>
      <c r="C212" s="94"/>
      <c r="D212" s="81"/>
      <c r="E212" s="94"/>
      <c r="F212" s="94"/>
      <c r="H212" s="218"/>
    </row>
    <row r="213">
      <c r="A213" s="94"/>
      <c r="B213" s="94"/>
      <c r="C213" s="94"/>
      <c r="D213" s="81"/>
      <c r="E213" s="94"/>
      <c r="F213" s="94"/>
      <c r="H213" s="218"/>
    </row>
    <row r="214">
      <c r="A214" s="94"/>
      <c r="B214" s="94"/>
      <c r="C214" s="94"/>
      <c r="D214" s="81"/>
      <c r="E214" s="94"/>
      <c r="F214" s="94"/>
      <c r="H214" s="218"/>
    </row>
    <row r="215">
      <c r="A215" s="94"/>
      <c r="B215" s="94"/>
      <c r="C215" s="94"/>
      <c r="D215" s="81"/>
      <c r="E215" s="94"/>
      <c r="F215" s="94"/>
      <c r="H215" s="218"/>
    </row>
    <row r="216">
      <c r="A216" s="94"/>
      <c r="B216" s="94"/>
      <c r="C216" s="94"/>
      <c r="D216" s="81"/>
      <c r="E216" s="94"/>
      <c r="F216" s="94"/>
      <c r="H216" s="218"/>
    </row>
    <row r="217">
      <c r="A217" s="94"/>
      <c r="B217" s="94"/>
      <c r="C217" s="94"/>
      <c r="D217" s="81"/>
      <c r="E217" s="94"/>
      <c r="F217" s="94"/>
      <c r="H217" s="218"/>
    </row>
    <row r="218">
      <c r="A218" s="94"/>
      <c r="B218" s="94"/>
      <c r="C218" s="94"/>
      <c r="D218" s="81"/>
      <c r="E218" s="94"/>
      <c r="F218" s="94"/>
      <c r="H218" s="218"/>
    </row>
    <row r="219">
      <c r="A219" s="94"/>
      <c r="B219" s="94"/>
      <c r="C219" s="94"/>
      <c r="D219" s="81"/>
      <c r="E219" s="94"/>
      <c r="F219" s="94"/>
      <c r="H219" s="218"/>
    </row>
    <row r="220">
      <c r="A220" s="94"/>
      <c r="B220" s="94"/>
      <c r="C220" s="94"/>
      <c r="D220" s="81"/>
      <c r="E220" s="94"/>
      <c r="F220" s="94"/>
      <c r="H220" s="218"/>
    </row>
    <row r="221">
      <c r="A221" s="94"/>
      <c r="B221" s="94"/>
      <c r="C221" s="94"/>
      <c r="D221" s="81"/>
      <c r="E221" s="94"/>
      <c r="F221" s="94"/>
      <c r="H221" s="218"/>
    </row>
    <row r="222">
      <c r="A222" s="94"/>
      <c r="B222" s="94"/>
      <c r="C222" s="94"/>
      <c r="D222" s="81"/>
      <c r="E222" s="94"/>
      <c r="F222" s="94"/>
      <c r="H222" s="218"/>
    </row>
    <row r="223">
      <c r="A223" s="94"/>
      <c r="B223" s="94"/>
      <c r="C223" s="94"/>
      <c r="D223" s="81"/>
      <c r="E223" s="94"/>
      <c r="F223" s="94"/>
      <c r="H223" s="218"/>
    </row>
    <row r="224">
      <c r="A224" s="94"/>
      <c r="B224" s="94"/>
      <c r="C224" s="94"/>
      <c r="D224" s="81"/>
      <c r="E224" s="94"/>
      <c r="F224" s="94"/>
      <c r="H224" s="218"/>
    </row>
    <row r="225">
      <c r="A225" s="94"/>
      <c r="B225" s="94"/>
      <c r="C225" s="94"/>
      <c r="D225" s="81"/>
      <c r="E225" s="94"/>
      <c r="F225" s="94"/>
      <c r="H225" s="218"/>
    </row>
    <row r="226">
      <c r="A226" s="94"/>
      <c r="B226" s="94"/>
      <c r="C226" s="94"/>
      <c r="D226" s="81"/>
      <c r="E226" s="94"/>
      <c r="F226" s="94"/>
      <c r="H226" s="218"/>
    </row>
    <row r="227">
      <c r="A227" s="94"/>
      <c r="B227" s="94"/>
      <c r="C227" s="94"/>
      <c r="D227" s="81"/>
      <c r="E227" s="94"/>
      <c r="F227" s="94"/>
      <c r="H227" s="218"/>
    </row>
    <row r="228">
      <c r="A228" s="94"/>
      <c r="B228" s="94"/>
      <c r="C228" s="94"/>
      <c r="D228" s="81"/>
      <c r="E228" s="94"/>
      <c r="F228" s="94"/>
      <c r="H228" s="218"/>
    </row>
    <row r="229">
      <c r="A229" s="94"/>
      <c r="B229" s="94"/>
      <c r="C229" s="94"/>
      <c r="D229" s="81"/>
      <c r="E229" s="94"/>
      <c r="F229" s="94"/>
      <c r="H229" s="218"/>
    </row>
    <row r="230">
      <c r="A230" s="94"/>
      <c r="B230" s="94"/>
      <c r="C230" s="94"/>
      <c r="D230" s="81"/>
      <c r="E230" s="94"/>
      <c r="F230" s="94"/>
      <c r="H230" s="218"/>
    </row>
    <row r="231">
      <c r="A231" s="94"/>
      <c r="B231" s="94"/>
      <c r="C231" s="94"/>
      <c r="D231" s="81"/>
      <c r="E231" s="94"/>
      <c r="F231" s="94"/>
      <c r="H231" s="218"/>
    </row>
    <row r="232">
      <c r="A232" s="94"/>
      <c r="B232" s="94"/>
      <c r="C232" s="94"/>
      <c r="D232" s="81"/>
      <c r="E232" s="94"/>
      <c r="F232" s="94"/>
      <c r="H232" s="218"/>
    </row>
    <row r="233">
      <c r="A233" s="94"/>
      <c r="B233" s="94"/>
      <c r="C233" s="94"/>
      <c r="D233" s="81"/>
      <c r="E233" s="94"/>
      <c r="F233" s="94"/>
      <c r="H233" s="218"/>
    </row>
    <row r="234">
      <c r="A234" s="94"/>
      <c r="B234" s="94"/>
      <c r="C234" s="94"/>
      <c r="D234" s="81"/>
      <c r="E234" s="94"/>
      <c r="F234" s="94"/>
      <c r="H234" s="218"/>
    </row>
    <row r="235">
      <c r="A235" s="94"/>
      <c r="B235" s="94"/>
      <c r="C235" s="94"/>
      <c r="D235" s="81"/>
      <c r="E235" s="94"/>
      <c r="F235" s="94"/>
      <c r="H235" s="218"/>
    </row>
    <row r="236">
      <c r="A236" s="94"/>
      <c r="B236" s="94"/>
      <c r="C236" s="94"/>
      <c r="D236" s="81"/>
      <c r="E236" s="94"/>
      <c r="F236" s="94"/>
      <c r="H236" s="218"/>
    </row>
    <row r="237">
      <c r="A237" s="94"/>
      <c r="B237" s="94"/>
      <c r="C237" s="94"/>
      <c r="D237" s="81"/>
      <c r="E237" s="94"/>
      <c r="F237" s="94"/>
      <c r="H237" s="218"/>
    </row>
    <row r="238">
      <c r="A238" s="94"/>
      <c r="B238" s="94"/>
      <c r="C238" s="94"/>
      <c r="D238" s="81"/>
      <c r="E238" s="94"/>
      <c r="F238" s="94"/>
      <c r="H238" s="218"/>
    </row>
    <row r="239">
      <c r="A239" s="94"/>
      <c r="B239" s="94"/>
      <c r="C239" s="94"/>
      <c r="D239" s="81"/>
      <c r="E239" s="94"/>
      <c r="F239" s="94"/>
      <c r="H239" s="218"/>
    </row>
    <row r="240">
      <c r="A240" s="94"/>
      <c r="B240" s="94"/>
      <c r="C240" s="94"/>
      <c r="D240" s="81"/>
      <c r="E240" s="94"/>
      <c r="F240" s="94"/>
      <c r="H240" s="218"/>
    </row>
    <row r="241">
      <c r="A241" s="94"/>
      <c r="B241" s="94"/>
      <c r="C241" s="94"/>
      <c r="D241" s="81"/>
      <c r="E241" s="94"/>
      <c r="F241" s="94"/>
      <c r="H241" s="218"/>
    </row>
    <row r="242">
      <c r="A242" s="94"/>
      <c r="B242" s="94"/>
      <c r="C242" s="94"/>
      <c r="D242" s="81"/>
      <c r="E242" s="94"/>
      <c r="F242" s="94"/>
      <c r="H242" s="218"/>
    </row>
    <row r="243">
      <c r="A243" s="94"/>
      <c r="B243" s="94"/>
      <c r="C243" s="94"/>
      <c r="D243" s="81"/>
      <c r="E243" s="94"/>
      <c r="F243" s="94"/>
      <c r="H243" s="218"/>
    </row>
    <row r="244">
      <c r="A244" s="94"/>
      <c r="B244" s="94"/>
      <c r="C244" s="94"/>
      <c r="D244" s="81"/>
      <c r="E244" s="94"/>
      <c r="F244" s="94"/>
      <c r="H244" s="218"/>
    </row>
    <row r="245">
      <c r="A245" s="94"/>
      <c r="B245" s="94"/>
      <c r="C245" s="94"/>
      <c r="D245" s="81"/>
      <c r="E245" s="94"/>
      <c r="F245" s="94"/>
      <c r="H245" s="218"/>
    </row>
    <row r="246">
      <c r="A246" s="94"/>
      <c r="B246" s="94"/>
      <c r="C246" s="94"/>
      <c r="D246" s="81"/>
      <c r="E246" s="94"/>
      <c r="F246" s="94"/>
      <c r="H246" s="218"/>
    </row>
    <row r="247">
      <c r="A247" s="94"/>
      <c r="B247" s="94"/>
      <c r="C247" s="94"/>
      <c r="D247" s="81"/>
      <c r="E247" s="94"/>
      <c r="F247" s="94"/>
      <c r="H247" s="218"/>
    </row>
    <row r="248">
      <c r="A248" s="94"/>
      <c r="B248" s="94"/>
      <c r="C248" s="94"/>
      <c r="D248" s="81"/>
      <c r="E248" s="94"/>
      <c r="F248" s="94"/>
      <c r="H248" s="218"/>
    </row>
    <row r="249">
      <c r="A249" s="94"/>
      <c r="B249" s="94"/>
      <c r="C249" s="94"/>
      <c r="D249" s="81"/>
      <c r="E249" s="94"/>
      <c r="F249" s="94"/>
      <c r="H249" s="218"/>
    </row>
    <row r="250">
      <c r="A250" s="94"/>
      <c r="B250" s="94"/>
      <c r="C250" s="94"/>
      <c r="D250" s="81"/>
      <c r="E250" s="94"/>
      <c r="F250" s="94"/>
      <c r="H250" s="218"/>
    </row>
    <row r="251">
      <c r="A251" s="94"/>
      <c r="B251" s="94"/>
      <c r="C251" s="94"/>
      <c r="D251" s="81"/>
      <c r="E251" s="94"/>
      <c r="F251" s="94"/>
      <c r="H251" s="218"/>
    </row>
    <row r="252">
      <c r="A252" s="94"/>
      <c r="B252" s="94"/>
      <c r="C252" s="94"/>
      <c r="D252" s="81"/>
      <c r="E252" s="94"/>
      <c r="F252" s="94"/>
      <c r="H252" s="218"/>
    </row>
    <row r="253">
      <c r="A253" s="94"/>
      <c r="B253" s="94"/>
      <c r="C253" s="94"/>
      <c r="D253" s="81"/>
      <c r="E253" s="94"/>
      <c r="F253" s="94"/>
      <c r="H253" s="218"/>
    </row>
    <row r="254">
      <c r="A254" s="94"/>
      <c r="B254" s="94"/>
      <c r="C254" s="94"/>
      <c r="D254" s="81"/>
      <c r="E254" s="94"/>
      <c r="F254" s="94"/>
      <c r="H254" s="218"/>
    </row>
    <row r="255">
      <c r="A255" s="94"/>
      <c r="B255" s="94"/>
      <c r="C255" s="94"/>
      <c r="D255" s="81"/>
      <c r="E255" s="94"/>
      <c r="F255" s="94"/>
      <c r="H255" s="218"/>
    </row>
    <row r="256">
      <c r="A256" s="94"/>
      <c r="B256" s="94"/>
      <c r="C256" s="94"/>
      <c r="D256" s="81"/>
      <c r="E256" s="94"/>
      <c r="F256" s="94"/>
      <c r="H256" s="218"/>
    </row>
    <row r="257">
      <c r="A257" s="94"/>
      <c r="B257" s="94"/>
      <c r="C257" s="94"/>
      <c r="D257" s="81"/>
      <c r="E257" s="94"/>
      <c r="F257" s="94"/>
      <c r="H257" s="218"/>
    </row>
    <row r="258">
      <c r="A258" s="94"/>
      <c r="B258" s="94"/>
      <c r="C258" s="94"/>
      <c r="D258" s="81"/>
      <c r="E258" s="94"/>
      <c r="F258" s="94"/>
      <c r="H258" s="218"/>
    </row>
    <row r="259">
      <c r="A259" s="94"/>
      <c r="B259" s="94"/>
      <c r="C259" s="94"/>
      <c r="D259" s="81"/>
      <c r="E259" s="94"/>
      <c r="F259" s="94"/>
      <c r="H259" s="218"/>
    </row>
    <row r="260">
      <c r="A260" s="94"/>
      <c r="B260" s="94"/>
      <c r="C260" s="94"/>
      <c r="D260" s="81"/>
      <c r="E260" s="94"/>
      <c r="F260" s="94"/>
      <c r="H260" s="218"/>
    </row>
    <row r="261">
      <c r="A261" s="94"/>
      <c r="B261" s="94"/>
      <c r="C261" s="94"/>
      <c r="D261" s="81"/>
      <c r="E261" s="94"/>
      <c r="F261" s="94"/>
      <c r="H261" s="218"/>
    </row>
    <row r="262">
      <c r="A262" s="94"/>
      <c r="B262" s="94"/>
      <c r="C262" s="94"/>
      <c r="D262" s="81"/>
      <c r="E262" s="94"/>
      <c r="F262" s="94"/>
      <c r="H262" s="218"/>
    </row>
    <row r="263">
      <c r="A263" s="94"/>
      <c r="B263" s="94"/>
      <c r="C263" s="94"/>
      <c r="D263" s="81"/>
      <c r="E263" s="94"/>
      <c r="F263" s="94"/>
      <c r="H263" s="218"/>
    </row>
    <row r="264">
      <c r="A264" s="94"/>
      <c r="B264" s="94"/>
      <c r="C264" s="94"/>
      <c r="D264" s="81"/>
      <c r="E264" s="94"/>
      <c r="F264" s="94"/>
      <c r="H264" s="218"/>
    </row>
    <row r="265">
      <c r="A265" s="94"/>
      <c r="B265" s="94"/>
      <c r="C265" s="94"/>
      <c r="D265" s="81"/>
      <c r="E265" s="94"/>
      <c r="F265" s="94"/>
      <c r="H265" s="218"/>
    </row>
    <row r="266">
      <c r="A266" s="94"/>
      <c r="B266" s="94"/>
      <c r="C266" s="94"/>
      <c r="D266" s="81"/>
      <c r="E266" s="94"/>
      <c r="F266" s="94"/>
      <c r="H266" s="218"/>
    </row>
    <row r="267">
      <c r="A267" s="94"/>
      <c r="B267" s="94"/>
      <c r="C267" s="94"/>
      <c r="D267" s="81"/>
      <c r="E267" s="94"/>
      <c r="F267" s="94"/>
      <c r="H267" s="218"/>
    </row>
    <row r="268">
      <c r="A268" s="94"/>
      <c r="B268" s="94"/>
      <c r="C268" s="94"/>
      <c r="D268" s="81"/>
      <c r="E268" s="94"/>
      <c r="F268" s="94"/>
      <c r="H268" s="218"/>
    </row>
    <row r="269">
      <c r="A269" s="94"/>
      <c r="B269" s="94"/>
      <c r="C269" s="94"/>
      <c r="D269" s="81"/>
      <c r="E269" s="94"/>
      <c r="F269" s="94"/>
      <c r="H269" s="218"/>
    </row>
    <row r="270">
      <c r="A270" s="94"/>
      <c r="B270" s="94"/>
      <c r="C270" s="94"/>
      <c r="D270" s="81"/>
      <c r="E270" s="94"/>
      <c r="F270" s="94"/>
      <c r="H270" s="218"/>
    </row>
    <row r="271">
      <c r="A271" s="94"/>
      <c r="B271" s="94"/>
      <c r="C271" s="94"/>
      <c r="D271" s="81"/>
      <c r="E271" s="94"/>
      <c r="F271" s="94"/>
      <c r="H271" s="218"/>
    </row>
    <row r="272">
      <c r="A272" s="94"/>
      <c r="B272" s="94"/>
      <c r="C272" s="94"/>
      <c r="D272" s="81"/>
      <c r="E272" s="94"/>
      <c r="F272" s="94"/>
      <c r="H272" s="218"/>
    </row>
    <row r="273">
      <c r="A273" s="94"/>
      <c r="B273" s="94"/>
      <c r="C273" s="94"/>
      <c r="D273" s="81"/>
      <c r="E273" s="94"/>
      <c r="F273" s="94"/>
      <c r="H273" s="218"/>
    </row>
    <row r="274">
      <c r="A274" s="94"/>
      <c r="B274" s="94"/>
      <c r="C274" s="94"/>
      <c r="D274" s="81"/>
      <c r="E274" s="94"/>
      <c r="F274" s="94"/>
      <c r="H274" s="218"/>
    </row>
    <row r="275">
      <c r="A275" s="94"/>
      <c r="B275" s="94"/>
      <c r="C275" s="94"/>
      <c r="D275" s="81"/>
      <c r="E275" s="94"/>
      <c r="F275" s="94"/>
      <c r="H275" s="218"/>
    </row>
    <row r="276">
      <c r="A276" s="94"/>
      <c r="B276" s="94"/>
      <c r="C276" s="94"/>
      <c r="D276" s="81"/>
      <c r="E276" s="94"/>
      <c r="F276" s="94"/>
      <c r="H276" s="218"/>
    </row>
    <row r="277">
      <c r="A277" s="94"/>
      <c r="B277" s="94"/>
      <c r="C277" s="94"/>
      <c r="D277" s="81"/>
      <c r="E277" s="94"/>
      <c r="F277" s="94"/>
      <c r="H277" s="218"/>
    </row>
    <row r="278">
      <c r="A278" s="94"/>
      <c r="B278" s="94"/>
      <c r="C278" s="94"/>
      <c r="D278" s="81"/>
      <c r="E278" s="94"/>
      <c r="F278" s="94"/>
      <c r="H278" s="218"/>
    </row>
    <row r="279">
      <c r="A279" s="94"/>
      <c r="B279" s="94"/>
      <c r="C279" s="94"/>
      <c r="D279" s="81"/>
      <c r="E279" s="94"/>
      <c r="F279" s="94"/>
      <c r="H279" s="218"/>
    </row>
    <row r="280">
      <c r="A280" s="94"/>
      <c r="B280" s="94"/>
      <c r="C280" s="94"/>
      <c r="D280" s="81"/>
      <c r="E280" s="94"/>
      <c r="F280" s="94"/>
      <c r="H280" s="218"/>
    </row>
    <row r="281">
      <c r="A281" s="94"/>
      <c r="B281" s="94"/>
      <c r="C281" s="94"/>
      <c r="D281" s="81"/>
      <c r="E281" s="94"/>
      <c r="F281" s="94"/>
      <c r="H281" s="218"/>
    </row>
    <row r="282">
      <c r="A282" s="94"/>
      <c r="B282" s="94"/>
      <c r="C282" s="94"/>
      <c r="D282" s="81"/>
      <c r="E282" s="94"/>
      <c r="F282" s="94"/>
      <c r="H282" s="218"/>
    </row>
    <row r="283">
      <c r="A283" s="94"/>
      <c r="B283" s="94"/>
      <c r="C283" s="94"/>
      <c r="D283" s="81"/>
      <c r="E283" s="94"/>
      <c r="F283" s="94"/>
      <c r="H283" s="218"/>
    </row>
    <row r="284">
      <c r="A284" s="94"/>
      <c r="B284" s="94"/>
      <c r="C284" s="94"/>
      <c r="D284" s="81"/>
      <c r="E284" s="94"/>
      <c r="F284" s="94"/>
      <c r="H284" s="218"/>
    </row>
    <row r="285">
      <c r="A285" s="94"/>
      <c r="B285" s="94"/>
      <c r="C285" s="94"/>
      <c r="D285" s="81"/>
      <c r="E285" s="94"/>
      <c r="F285" s="94"/>
      <c r="H285" s="218"/>
    </row>
    <row r="286">
      <c r="A286" s="94"/>
      <c r="B286" s="94"/>
      <c r="C286" s="94"/>
      <c r="D286" s="81"/>
      <c r="E286" s="94"/>
      <c r="F286" s="94"/>
      <c r="H286" s="218"/>
    </row>
    <row r="287">
      <c r="A287" s="94"/>
      <c r="B287" s="94"/>
      <c r="C287" s="94"/>
      <c r="D287" s="81"/>
      <c r="E287" s="94"/>
      <c r="F287" s="94"/>
      <c r="H287" s="218"/>
    </row>
    <row r="288">
      <c r="A288" s="94"/>
      <c r="B288" s="94"/>
      <c r="C288" s="94"/>
      <c r="D288" s="81"/>
      <c r="E288" s="94"/>
      <c r="F288" s="94"/>
      <c r="H288" s="218"/>
    </row>
    <row r="289">
      <c r="A289" s="94"/>
      <c r="B289" s="94"/>
      <c r="C289" s="94"/>
      <c r="D289" s="81"/>
      <c r="E289" s="94"/>
      <c r="F289" s="94"/>
      <c r="H289" s="218"/>
    </row>
    <row r="290">
      <c r="A290" s="94"/>
      <c r="B290" s="94"/>
      <c r="C290" s="94"/>
      <c r="D290" s="81"/>
      <c r="E290" s="94"/>
      <c r="F290" s="94"/>
      <c r="H290" s="218"/>
    </row>
    <row r="291">
      <c r="A291" s="94"/>
      <c r="B291" s="94"/>
      <c r="C291" s="94"/>
      <c r="D291" s="81"/>
      <c r="E291" s="94"/>
      <c r="F291" s="94"/>
      <c r="H291" s="218"/>
    </row>
    <row r="292">
      <c r="A292" s="94"/>
      <c r="B292" s="94"/>
      <c r="C292" s="94"/>
      <c r="D292" s="81"/>
      <c r="E292" s="94"/>
      <c r="F292" s="94"/>
      <c r="H292" s="218"/>
    </row>
    <row r="293">
      <c r="A293" s="94"/>
      <c r="B293" s="94"/>
      <c r="C293" s="94"/>
      <c r="D293" s="81"/>
      <c r="E293" s="94"/>
      <c r="F293" s="94"/>
      <c r="H293" s="218"/>
    </row>
    <row r="294">
      <c r="A294" s="94"/>
      <c r="B294" s="94"/>
      <c r="C294" s="94"/>
      <c r="D294" s="81"/>
      <c r="E294" s="94"/>
      <c r="F294" s="94"/>
      <c r="H294" s="218"/>
    </row>
    <row r="295">
      <c r="A295" s="94"/>
      <c r="B295" s="94"/>
      <c r="C295" s="94"/>
      <c r="D295" s="81"/>
      <c r="E295" s="94"/>
      <c r="F295" s="94"/>
      <c r="H295" s="218"/>
    </row>
    <row r="296">
      <c r="A296" s="94"/>
      <c r="B296" s="94"/>
      <c r="C296" s="94"/>
      <c r="D296" s="81"/>
      <c r="E296" s="94"/>
      <c r="F296" s="94"/>
      <c r="H296" s="218"/>
    </row>
    <row r="297">
      <c r="A297" s="94"/>
      <c r="B297" s="94"/>
      <c r="C297" s="94"/>
      <c r="D297" s="81"/>
      <c r="E297" s="94"/>
      <c r="F297" s="94"/>
      <c r="H297" s="218"/>
    </row>
    <row r="298">
      <c r="A298" s="94"/>
      <c r="B298" s="94"/>
      <c r="C298" s="94"/>
      <c r="D298" s="81"/>
      <c r="E298" s="94"/>
      <c r="F298" s="94"/>
      <c r="H298" s="218"/>
    </row>
    <row r="299">
      <c r="A299" s="94"/>
      <c r="B299" s="94"/>
      <c r="C299" s="94"/>
      <c r="D299" s="81"/>
      <c r="E299" s="94"/>
      <c r="F299" s="94"/>
      <c r="H299" s="218"/>
    </row>
    <row r="300">
      <c r="A300" s="94"/>
      <c r="B300" s="94"/>
      <c r="C300" s="94"/>
      <c r="D300" s="81"/>
      <c r="E300" s="94"/>
      <c r="F300" s="94"/>
      <c r="H300" s="218"/>
    </row>
    <row r="301">
      <c r="A301" s="94"/>
      <c r="B301" s="94"/>
      <c r="C301" s="94"/>
      <c r="D301" s="81"/>
      <c r="E301" s="94"/>
      <c r="F301" s="94"/>
      <c r="H301" s="218"/>
    </row>
    <row r="302">
      <c r="A302" s="94"/>
      <c r="B302" s="94"/>
      <c r="C302" s="94"/>
      <c r="D302" s="81"/>
      <c r="E302" s="94"/>
      <c r="F302" s="94"/>
      <c r="H302" s="218"/>
    </row>
    <row r="303">
      <c r="A303" s="94"/>
      <c r="B303" s="94"/>
      <c r="C303" s="94"/>
      <c r="D303" s="81"/>
      <c r="E303" s="94"/>
      <c r="F303" s="94"/>
      <c r="H303" s="218"/>
    </row>
    <row r="304">
      <c r="A304" s="94"/>
      <c r="B304" s="94"/>
      <c r="C304" s="94"/>
      <c r="D304" s="81"/>
      <c r="E304" s="94"/>
      <c r="F304" s="94"/>
      <c r="H304" s="218"/>
    </row>
    <row r="305">
      <c r="A305" s="94"/>
      <c r="B305" s="94"/>
      <c r="C305" s="94"/>
      <c r="D305" s="81"/>
      <c r="E305" s="94"/>
      <c r="F305" s="94"/>
      <c r="H305" s="218"/>
    </row>
    <row r="306">
      <c r="A306" s="94"/>
      <c r="B306" s="94"/>
      <c r="C306" s="94"/>
      <c r="D306" s="81"/>
      <c r="E306" s="94"/>
      <c r="F306" s="94"/>
      <c r="H306" s="218"/>
    </row>
    <row r="307">
      <c r="A307" s="94"/>
      <c r="B307" s="94"/>
      <c r="C307" s="94"/>
      <c r="D307" s="81"/>
      <c r="E307" s="94"/>
      <c r="F307" s="94"/>
      <c r="H307" s="218"/>
    </row>
    <row r="308">
      <c r="A308" s="94"/>
      <c r="B308" s="94"/>
      <c r="C308" s="94"/>
      <c r="D308" s="81"/>
      <c r="E308" s="94"/>
      <c r="F308" s="94"/>
      <c r="H308" s="218"/>
    </row>
    <row r="309">
      <c r="A309" s="94"/>
      <c r="B309" s="94"/>
      <c r="C309" s="94"/>
      <c r="D309" s="81"/>
      <c r="E309" s="94"/>
      <c r="F309" s="94"/>
      <c r="H309" s="218"/>
    </row>
    <row r="310">
      <c r="A310" s="94"/>
      <c r="B310" s="94"/>
      <c r="C310" s="94"/>
      <c r="D310" s="81"/>
      <c r="E310" s="94"/>
      <c r="F310" s="94"/>
      <c r="H310" s="218"/>
    </row>
    <row r="311">
      <c r="A311" s="94"/>
      <c r="B311" s="94"/>
      <c r="C311" s="94"/>
      <c r="D311" s="81"/>
      <c r="E311" s="94"/>
      <c r="F311" s="94"/>
      <c r="H311" s="218"/>
    </row>
    <row r="312">
      <c r="A312" s="94"/>
      <c r="B312" s="94"/>
      <c r="C312" s="94"/>
      <c r="D312" s="81"/>
      <c r="E312" s="94"/>
      <c r="F312" s="94"/>
      <c r="H312" s="218"/>
    </row>
    <row r="313">
      <c r="A313" s="94"/>
      <c r="B313" s="94"/>
      <c r="C313" s="94"/>
      <c r="D313" s="81"/>
      <c r="E313" s="94"/>
      <c r="F313" s="94"/>
      <c r="H313" s="218"/>
    </row>
    <row r="314">
      <c r="A314" s="94"/>
      <c r="B314" s="94"/>
      <c r="C314" s="94"/>
      <c r="D314" s="81"/>
      <c r="E314" s="94"/>
      <c r="F314" s="94"/>
      <c r="H314" s="218"/>
    </row>
    <row r="315">
      <c r="A315" s="94"/>
      <c r="B315" s="94"/>
      <c r="C315" s="94"/>
      <c r="D315" s="81"/>
      <c r="E315" s="94"/>
      <c r="F315" s="94"/>
      <c r="H315" s="218"/>
    </row>
    <row r="316">
      <c r="A316" s="94"/>
      <c r="B316" s="94"/>
      <c r="C316" s="94"/>
      <c r="D316" s="81"/>
      <c r="E316" s="94"/>
      <c r="F316" s="94"/>
      <c r="H316" s="218"/>
    </row>
    <row r="317">
      <c r="A317" s="94"/>
      <c r="B317" s="94"/>
      <c r="C317" s="94"/>
      <c r="D317" s="81"/>
      <c r="E317" s="94"/>
      <c r="F317" s="94"/>
      <c r="H317" s="218"/>
    </row>
    <row r="318">
      <c r="A318" s="94"/>
      <c r="B318" s="94"/>
      <c r="C318" s="94"/>
      <c r="D318" s="81"/>
      <c r="E318" s="94"/>
      <c r="F318" s="94"/>
      <c r="H318" s="218"/>
    </row>
    <row r="319">
      <c r="A319" s="94"/>
      <c r="B319" s="94"/>
      <c r="C319" s="94"/>
      <c r="D319" s="81"/>
      <c r="E319" s="94"/>
      <c r="F319" s="94"/>
      <c r="H319" s="218"/>
    </row>
    <row r="320">
      <c r="A320" s="94"/>
      <c r="B320" s="94"/>
      <c r="C320" s="94"/>
      <c r="D320" s="81"/>
      <c r="E320" s="94"/>
      <c r="F320" s="94"/>
      <c r="H320" s="218"/>
    </row>
    <row r="321">
      <c r="A321" s="94"/>
      <c r="B321" s="94"/>
      <c r="C321" s="94"/>
      <c r="D321" s="81"/>
      <c r="E321" s="94"/>
      <c r="F321" s="94"/>
      <c r="H321" s="218"/>
    </row>
    <row r="322">
      <c r="A322" s="94"/>
      <c r="B322" s="94"/>
      <c r="C322" s="94"/>
      <c r="D322" s="81"/>
      <c r="E322" s="94"/>
      <c r="F322" s="94"/>
      <c r="H322" s="218"/>
    </row>
    <row r="323">
      <c r="A323" s="94"/>
      <c r="B323" s="94"/>
      <c r="C323" s="94"/>
      <c r="D323" s="81"/>
      <c r="E323" s="94"/>
      <c r="F323" s="94"/>
      <c r="H323" s="218"/>
    </row>
    <row r="324">
      <c r="A324" s="94"/>
      <c r="B324" s="94"/>
      <c r="C324" s="94"/>
      <c r="D324" s="81"/>
      <c r="E324" s="94"/>
      <c r="F324" s="94"/>
      <c r="H324" s="218"/>
    </row>
    <row r="325">
      <c r="A325" s="94"/>
      <c r="B325" s="94"/>
      <c r="C325" s="94"/>
      <c r="D325" s="81"/>
      <c r="E325" s="94"/>
      <c r="F325" s="94"/>
      <c r="H325" s="218"/>
    </row>
    <row r="326">
      <c r="A326" s="94"/>
      <c r="B326" s="94"/>
      <c r="C326" s="94"/>
      <c r="D326" s="81"/>
      <c r="E326" s="94"/>
      <c r="F326" s="94"/>
      <c r="H326" s="218"/>
    </row>
    <row r="327">
      <c r="A327" s="94"/>
      <c r="B327" s="94"/>
      <c r="C327" s="94"/>
      <c r="D327" s="81"/>
      <c r="E327" s="94"/>
      <c r="F327" s="94"/>
      <c r="H327" s="218"/>
    </row>
    <row r="328">
      <c r="A328" s="94"/>
      <c r="B328" s="94"/>
      <c r="C328" s="94"/>
      <c r="D328" s="81"/>
      <c r="E328" s="94"/>
      <c r="F328" s="94"/>
      <c r="H328" s="218"/>
    </row>
    <row r="329">
      <c r="A329" s="94"/>
      <c r="B329" s="94"/>
      <c r="C329" s="94"/>
      <c r="D329" s="81"/>
      <c r="E329" s="94"/>
      <c r="F329" s="94"/>
      <c r="H329" s="218"/>
    </row>
    <row r="330">
      <c r="A330" s="94"/>
      <c r="B330" s="94"/>
      <c r="C330" s="94"/>
      <c r="D330" s="81"/>
      <c r="E330" s="94"/>
      <c r="F330" s="94"/>
      <c r="H330" s="218"/>
    </row>
    <row r="331">
      <c r="A331" s="94"/>
      <c r="B331" s="94"/>
      <c r="C331" s="94"/>
      <c r="D331" s="81"/>
      <c r="E331" s="94"/>
      <c r="F331" s="94"/>
      <c r="H331" s="218"/>
    </row>
    <row r="332">
      <c r="A332" s="94"/>
      <c r="B332" s="94"/>
      <c r="C332" s="94"/>
      <c r="D332" s="81"/>
      <c r="E332" s="94"/>
      <c r="F332" s="94"/>
      <c r="H332" s="218"/>
    </row>
    <row r="333">
      <c r="A333" s="94"/>
      <c r="B333" s="94"/>
      <c r="C333" s="94"/>
      <c r="D333" s="81"/>
      <c r="E333" s="94"/>
      <c r="F333" s="94"/>
      <c r="H333" s="218"/>
    </row>
    <row r="334">
      <c r="A334" s="94"/>
      <c r="B334" s="94"/>
      <c r="C334" s="94"/>
      <c r="D334" s="81"/>
      <c r="E334" s="94"/>
      <c r="F334" s="94"/>
      <c r="H334" s="218"/>
    </row>
    <row r="335">
      <c r="A335" s="94"/>
      <c r="B335" s="94"/>
      <c r="C335" s="94"/>
      <c r="D335" s="81"/>
      <c r="E335" s="94"/>
      <c r="F335" s="94"/>
      <c r="H335" s="218"/>
    </row>
    <row r="336">
      <c r="A336" s="94"/>
      <c r="B336" s="94"/>
      <c r="C336" s="94"/>
      <c r="D336" s="81"/>
      <c r="E336" s="94"/>
      <c r="F336" s="94"/>
      <c r="H336" s="218"/>
    </row>
    <row r="337">
      <c r="A337" s="94"/>
      <c r="B337" s="94"/>
      <c r="C337" s="94"/>
      <c r="D337" s="81"/>
      <c r="E337" s="94"/>
      <c r="F337" s="94"/>
      <c r="H337" s="218"/>
    </row>
    <row r="338">
      <c r="A338" s="94"/>
      <c r="B338" s="94"/>
      <c r="C338" s="94"/>
      <c r="D338" s="81"/>
      <c r="E338" s="94"/>
      <c r="F338" s="94"/>
      <c r="H338" s="218"/>
    </row>
    <row r="339">
      <c r="A339" s="94"/>
      <c r="B339" s="94"/>
      <c r="C339" s="94"/>
      <c r="D339" s="81"/>
      <c r="E339" s="94"/>
      <c r="F339" s="94"/>
      <c r="H339" s="218"/>
    </row>
    <row r="340">
      <c r="A340" s="94"/>
      <c r="B340" s="94"/>
      <c r="C340" s="94"/>
      <c r="D340" s="81"/>
      <c r="E340" s="94"/>
      <c r="F340" s="94"/>
      <c r="H340" s="218"/>
    </row>
    <row r="341">
      <c r="A341" s="94"/>
      <c r="B341" s="94"/>
      <c r="C341" s="94"/>
      <c r="D341" s="81"/>
      <c r="E341" s="94"/>
      <c r="F341" s="94"/>
      <c r="H341" s="218"/>
    </row>
    <row r="342">
      <c r="A342" s="94"/>
      <c r="B342" s="94"/>
      <c r="C342" s="94"/>
      <c r="D342" s="81"/>
      <c r="E342" s="94"/>
      <c r="F342" s="94"/>
      <c r="H342" s="218"/>
    </row>
    <row r="343">
      <c r="A343" s="94"/>
      <c r="B343" s="94"/>
      <c r="C343" s="94"/>
      <c r="D343" s="81"/>
      <c r="E343" s="94"/>
      <c r="F343" s="94"/>
      <c r="H343" s="218"/>
    </row>
    <row r="344">
      <c r="A344" s="94"/>
      <c r="B344" s="94"/>
      <c r="C344" s="94"/>
      <c r="D344" s="81"/>
      <c r="E344" s="94"/>
      <c r="F344" s="94"/>
      <c r="H344" s="218"/>
    </row>
    <row r="345">
      <c r="A345" s="94"/>
      <c r="B345" s="94"/>
      <c r="C345" s="94"/>
      <c r="D345" s="81"/>
      <c r="E345" s="94"/>
      <c r="F345" s="94"/>
      <c r="H345" s="218"/>
    </row>
    <row r="346">
      <c r="A346" s="94"/>
      <c r="B346" s="94"/>
      <c r="C346" s="94"/>
      <c r="D346" s="81"/>
      <c r="E346" s="94"/>
      <c r="F346" s="94"/>
      <c r="H346" s="218"/>
    </row>
    <row r="347">
      <c r="A347" s="94"/>
      <c r="B347" s="94"/>
      <c r="C347" s="94"/>
      <c r="D347" s="81"/>
      <c r="E347" s="94"/>
      <c r="F347" s="94"/>
      <c r="H347" s="218"/>
    </row>
    <row r="348">
      <c r="A348" s="94"/>
      <c r="B348" s="94"/>
      <c r="C348" s="94"/>
      <c r="D348" s="81"/>
      <c r="E348" s="94"/>
      <c r="F348" s="94"/>
      <c r="H348" s="218"/>
    </row>
    <row r="349">
      <c r="A349" s="94"/>
      <c r="B349" s="94"/>
      <c r="C349" s="94"/>
      <c r="D349" s="81"/>
      <c r="E349" s="94"/>
      <c r="F349" s="94"/>
      <c r="H349" s="218"/>
    </row>
    <row r="350">
      <c r="A350" s="94"/>
      <c r="B350" s="94"/>
      <c r="C350" s="94"/>
      <c r="D350" s="81"/>
      <c r="E350" s="94"/>
      <c r="F350" s="94"/>
      <c r="H350" s="218"/>
    </row>
    <row r="351">
      <c r="A351" s="94"/>
      <c r="B351" s="94"/>
      <c r="C351" s="94"/>
      <c r="D351" s="81"/>
      <c r="E351" s="94"/>
      <c r="F351" s="94"/>
      <c r="H351" s="218"/>
    </row>
    <row r="352">
      <c r="A352" s="94"/>
      <c r="B352" s="94"/>
      <c r="C352" s="94"/>
      <c r="D352" s="81"/>
      <c r="E352" s="94"/>
      <c r="F352" s="94"/>
      <c r="H352" s="218"/>
    </row>
    <row r="353">
      <c r="A353" s="94"/>
      <c r="B353" s="94"/>
      <c r="C353" s="94"/>
      <c r="D353" s="81"/>
      <c r="E353" s="94"/>
      <c r="F353" s="94"/>
      <c r="H353" s="218"/>
    </row>
    <row r="354">
      <c r="A354" s="94"/>
      <c r="B354" s="94"/>
      <c r="C354" s="94"/>
      <c r="D354" s="81"/>
      <c r="E354" s="94"/>
      <c r="F354" s="94"/>
      <c r="H354" s="218"/>
    </row>
    <row r="355">
      <c r="A355" s="94"/>
      <c r="B355" s="94"/>
      <c r="C355" s="94"/>
      <c r="D355" s="81"/>
      <c r="E355" s="94"/>
      <c r="F355" s="94"/>
      <c r="H355" s="218"/>
    </row>
    <row r="356">
      <c r="A356" s="94"/>
      <c r="B356" s="94"/>
      <c r="C356" s="94"/>
      <c r="D356" s="81"/>
      <c r="E356" s="94"/>
      <c r="F356" s="94"/>
      <c r="H356" s="218"/>
    </row>
    <row r="357">
      <c r="A357" s="94"/>
      <c r="B357" s="94"/>
      <c r="C357" s="94"/>
      <c r="D357" s="81"/>
      <c r="E357" s="94"/>
      <c r="F357" s="94"/>
      <c r="H357" s="218"/>
    </row>
    <row r="358">
      <c r="A358" s="94"/>
      <c r="B358" s="94"/>
      <c r="C358" s="94"/>
      <c r="D358" s="81"/>
      <c r="E358" s="94"/>
      <c r="F358" s="94"/>
      <c r="H358" s="218"/>
    </row>
    <row r="359">
      <c r="A359" s="94"/>
      <c r="B359" s="94"/>
      <c r="C359" s="94"/>
      <c r="D359" s="81"/>
      <c r="E359" s="94"/>
      <c r="F359" s="94"/>
      <c r="H359" s="218"/>
    </row>
    <row r="360">
      <c r="A360" s="94"/>
      <c r="B360" s="94"/>
      <c r="C360" s="94"/>
      <c r="D360" s="81"/>
      <c r="E360" s="94"/>
      <c r="F360" s="94"/>
      <c r="H360" s="218"/>
    </row>
    <row r="361">
      <c r="A361" s="94"/>
      <c r="B361" s="94"/>
      <c r="C361" s="94"/>
      <c r="D361" s="81"/>
      <c r="E361" s="94"/>
      <c r="F361" s="94"/>
      <c r="H361" s="218"/>
    </row>
    <row r="362">
      <c r="A362" s="94"/>
      <c r="B362" s="94"/>
      <c r="C362" s="94"/>
      <c r="D362" s="81"/>
      <c r="E362" s="94"/>
      <c r="F362" s="94"/>
      <c r="H362" s="218"/>
    </row>
    <row r="363">
      <c r="A363" s="94"/>
      <c r="B363" s="94"/>
      <c r="C363" s="94"/>
      <c r="D363" s="81"/>
      <c r="E363" s="94"/>
      <c r="F363" s="94"/>
      <c r="H363" s="218"/>
    </row>
    <row r="364">
      <c r="A364" s="94"/>
      <c r="B364" s="94"/>
      <c r="C364" s="94"/>
      <c r="D364" s="81"/>
      <c r="E364" s="94"/>
      <c r="F364" s="94"/>
      <c r="H364" s="218"/>
    </row>
    <row r="365">
      <c r="A365" s="94"/>
      <c r="B365" s="94"/>
      <c r="C365" s="94"/>
      <c r="D365" s="81"/>
      <c r="E365" s="94"/>
      <c r="F365" s="94"/>
      <c r="H365" s="218"/>
    </row>
    <row r="366">
      <c r="A366" s="94"/>
      <c r="B366" s="94"/>
      <c r="C366" s="94"/>
      <c r="D366" s="81"/>
      <c r="E366" s="94"/>
      <c r="F366" s="94"/>
      <c r="H366" s="218"/>
    </row>
    <row r="367">
      <c r="A367" s="94"/>
      <c r="B367" s="94"/>
      <c r="C367" s="94"/>
      <c r="D367" s="81"/>
      <c r="E367" s="94"/>
      <c r="F367" s="94"/>
      <c r="H367" s="218"/>
    </row>
    <row r="368">
      <c r="A368" s="94"/>
      <c r="B368" s="94"/>
      <c r="C368" s="94"/>
      <c r="D368" s="81"/>
      <c r="E368" s="94"/>
      <c r="F368" s="94"/>
      <c r="H368" s="218"/>
    </row>
    <row r="369">
      <c r="A369" s="94"/>
      <c r="B369" s="94"/>
      <c r="C369" s="94"/>
      <c r="D369" s="81"/>
      <c r="E369" s="94"/>
      <c r="F369" s="94"/>
      <c r="H369" s="218"/>
    </row>
    <row r="370">
      <c r="A370" s="94"/>
      <c r="B370" s="94"/>
      <c r="C370" s="94"/>
      <c r="D370" s="81"/>
      <c r="E370" s="94"/>
      <c r="F370" s="94"/>
      <c r="H370" s="218"/>
    </row>
    <row r="371">
      <c r="A371" s="94"/>
      <c r="B371" s="94"/>
      <c r="C371" s="94"/>
      <c r="D371" s="81"/>
      <c r="E371" s="94"/>
      <c r="F371" s="94"/>
      <c r="H371" s="218"/>
    </row>
    <row r="372">
      <c r="A372" s="94"/>
      <c r="B372" s="94"/>
      <c r="C372" s="94"/>
      <c r="D372" s="81"/>
      <c r="E372" s="94"/>
      <c r="F372" s="94"/>
      <c r="H372" s="218"/>
    </row>
    <row r="373">
      <c r="A373" s="94"/>
      <c r="B373" s="94"/>
      <c r="C373" s="94"/>
      <c r="D373" s="81"/>
      <c r="E373" s="94"/>
      <c r="F373" s="94"/>
      <c r="H373" s="218"/>
    </row>
    <row r="374">
      <c r="A374" s="94"/>
      <c r="B374" s="94"/>
      <c r="C374" s="94"/>
      <c r="D374" s="81"/>
      <c r="E374" s="94"/>
      <c r="F374" s="94"/>
      <c r="H374" s="218"/>
    </row>
    <row r="375">
      <c r="A375" s="94"/>
      <c r="B375" s="94"/>
      <c r="C375" s="94"/>
      <c r="D375" s="81"/>
      <c r="E375" s="94"/>
      <c r="F375" s="94"/>
      <c r="H375" s="218"/>
    </row>
    <row r="376">
      <c r="A376" s="94"/>
      <c r="B376" s="94"/>
      <c r="C376" s="94"/>
      <c r="D376" s="81"/>
      <c r="E376" s="94"/>
      <c r="F376" s="94"/>
      <c r="H376" s="218"/>
    </row>
    <row r="377">
      <c r="A377" s="94"/>
      <c r="B377" s="94"/>
      <c r="C377" s="94"/>
      <c r="D377" s="81"/>
      <c r="E377" s="94"/>
      <c r="F377" s="94"/>
      <c r="H377" s="218"/>
    </row>
    <row r="378">
      <c r="A378" s="94"/>
      <c r="B378" s="94"/>
      <c r="C378" s="94"/>
      <c r="D378" s="81"/>
      <c r="E378" s="94"/>
      <c r="F378" s="94"/>
      <c r="H378" s="218"/>
    </row>
    <row r="379">
      <c r="A379" s="94"/>
      <c r="B379" s="94"/>
      <c r="C379" s="94"/>
      <c r="D379" s="81"/>
      <c r="E379" s="94"/>
      <c r="F379" s="94"/>
      <c r="H379" s="218"/>
    </row>
    <row r="380">
      <c r="A380" s="94"/>
      <c r="B380" s="94"/>
      <c r="C380" s="94"/>
      <c r="D380" s="81"/>
      <c r="E380" s="94"/>
      <c r="F380" s="94"/>
      <c r="H380" s="218"/>
    </row>
    <row r="381">
      <c r="A381" s="94"/>
      <c r="B381" s="94"/>
      <c r="C381" s="94"/>
      <c r="D381" s="81"/>
      <c r="E381" s="94"/>
      <c r="F381" s="94"/>
      <c r="H381" s="218"/>
    </row>
    <row r="382">
      <c r="A382" s="94"/>
      <c r="B382" s="94"/>
      <c r="C382" s="94"/>
      <c r="D382" s="81"/>
      <c r="E382" s="94"/>
      <c r="F382" s="94"/>
      <c r="H382" s="218"/>
    </row>
    <row r="383">
      <c r="A383" s="94"/>
      <c r="B383" s="94"/>
      <c r="C383" s="94"/>
      <c r="D383" s="81"/>
      <c r="E383" s="94"/>
      <c r="F383" s="94"/>
      <c r="H383" s="218"/>
    </row>
    <row r="384">
      <c r="A384" s="94"/>
      <c r="B384" s="94"/>
      <c r="C384" s="94"/>
      <c r="D384" s="81"/>
      <c r="E384" s="94"/>
      <c r="F384" s="94"/>
      <c r="H384" s="218"/>
    </row>
    <row r="385">
      <c r="A385" s="94"/>
      <c r="B385" s="94"/>
      <c r="C385" s="94"/>
      <c r="D385" s="81"/>
      <c r="E385" s="94"/>
      <c r="F385" s="94"/>
      <c r="H385" s="218"/>
    </row>
    <row r="386">
      <c r="A386" s="94"/>
      <c r="B386" s="94"/>
      <c r="C386" s="94"/>
      <c r="D386" s="81"/>
      <c r="E386" s="94"/>
      <c r="F386" s="94"/>
      <c r="H386" s="218"/>
    </row>
    <row r="387">
      <c r="A387" s="94"/>
      <c r="B387" s="94"/>
      <c r="C387" s="94"/>
      <c r="D387" s="81"/>
      <c r="E387" s="94"/>
      <c r="F387" s="94"/>
      <c r="H387" s="218"/>
    </row>
    <row r="388">
      <c r="A388" s="94"/>
      <c r="B388" s="94"/>
      <c r="C388" s="94"/>
      <c r="D388" s="81"/>
      <c r="E388" s="94"/>
      <c r="F388" s="94"/>
      <c r="H388" s="218"/>
    </row>
    <row r="389">
      <c r="A389" s="94"/>
      <c r="B389" s="94"/>
      <c r="C389" s="94"/>
      <c r="D389" s="81"/>
      <c r="E389" s="94"/>
      <c r="F389" s="94"/>
      <c r="H389" s="218"/>
    </row>
    <row r="390">
      <c r="A390" s="94"/>
      <c r="B390" s="94"/>
      <c r="C390" s="94"/>
      <c r="D390" s="81"/>
      <c r="E390" s="94"/>
      <c r="F390" s="94"/>
      <c r="H390" s="218"/>
    </row>
    <row r="391">
      <c r="A391" s="94"/>
      <c r="B391" s="94"/>
      <c r="C391" s="94"/>
      <c r="D391" s="81"/>
      <c r="E391" s="94"/>
      <c r="F391" s="94"/>
      <c r="H391" s="218"/>
    </row>
    <row r="392">
      <c r="A392" s="94"/>
      <c r="B392" s="94"/>
      <c r="C392" s="94"/>
      <c r="D392" s="81"/>
      <c r="E392" s="94"/>
      <c r="F392" s="94"/>
      <c r="H392" s="218"/>
    </row>
    <row r="393">
      <c r="A393" s="94"/>
      <c r="B393" s="94"/>
      <c r="C393" s="94"/>
      <c r="D393" s="81"/>
      <c r="E393" s="94"/>
      <c r="F393" s="94"/>
      <c r="H393" s="218"/>
    </row>
    <row r="394">
      <c r="A394" s="94"/>
      <c r="B394" s="94"/>
      <c r="C394" s="94"/>
      <c r="D394" s="81"/>
      <c r="E394" s="94"/>
      <c r="F394" s="94"/>
      <c r="H394" s="218"/>
    </row>
    <row r="395">
      <c r="A395" s="94"/>
      <c r="B395" s="94"/>
      <c r="C395" s="94"/>
      <c r="D395" s="81"/>
      <c r="E395" s="94"/>
      <c r="F395" s="94"/>
      <c r="H395" s="218"/>
    </row>
    <row r="396">
      <c r="A396" s="94"/>
      <c r="B396" s="94"/>
      <c r="C396" s="94"/>
      <c r="D396" s="81"/>
      <c r="E396" s="94"/>
      <c r="F396" s="94"/>
      <c r="H396" s="218"/>
    </row>
    <row r="397">
      <c r="A397" s="94"/>
      <c r="B397" s="94"/>
      <c r="C397" s="94"/>
      <c r="D397" s="81"/>
      <c r="E397" s="94"/>
      <c r="F397" s="94"/>
      <c r="H397" s="218"/>
    </row>
    <row r="398">
      <c r="A398" s="94"/>
      <c r="B398" s="94"/>
      <c r="C398" s="94"/>
      <c r="D398" s="81"/>
      <c r="E398" s="94"/>
      <c r="F398" s="94"/>
      <c r="H398" s="218"/>
    </row>
    <row r="399">
      <c r="A399" s="94"/>
      <c r="B399" s="94"/>
      <c r="C399" s="94"/>
      <c r="D399" s="81"/>
      <c r="E399" s="94"/>
      <c r="F399" s="94"/>
      <c r="H399" s="218"/>
    </row>
    <row r="400">
      <c r="A400" s="94"/>
      <c r="B400" s="94"/>
      <c r="C400" s="94"/>
      <c r="D400" s="81"/>
      <c r="E400" s="94"/>
      <c r="F400" s="94"/>
      <c r="H400" s="218"/>
    </row>
    <row r="401">
      <c r="A401" s="94"/>
      <c r="B401" s="94"/>
      <c r="C401" s="94"/>
      <c r="D401" s="81"/>
      <c r="E401" s="94"/>
      <c r="F401" s="94"/>
      <c r="H401" s="218"/>
    </row>
    <row r="402">
      <c r="A402" s="94"/>
      <c r="B402" s="94"/>
      <c r="C402" s="94"/>
      <c r="D402" s="81"/>
      <c r="E402" s="94"/>
      <c r="F402" s="94"/>
      <c r="H402" s="218"/>
    </row>
    <row r="403">
      <c r="A403" s="94"/>
      <c r="B403" s="94"/>
      <c r="C403" s="94"/>
      <c r="D403" s="81"/>
      <c r="E403" s="94"/>
      <c r="F403" s="94"/>
      <c r="H403" s="218"/>
    </row>
    <row r="404">
      <c r="A404" s="94"/>
      <c r="B404" s="94"/>
      <c r="C404" s="94"/>
      <c r="D404" s="81"/>
      <c r="E404" s="94"/>
      <c r="F404" s="94"/>
      <c r="H404" s="218"/>
    </row>
    <row r="405">
      <c r="A405" s="94"/>
      <c r="B405" s="94"/>
      <c r="C405" s="94"/>
      <c r="D405" s="81"/>
      <c r="E405" s="94"/>
      <c r="F405" s="94"/>
      <c r="H405" s="218"/>
    </row>
    <row r="406">
      <c r="A406" s="94"/>
      <c r="B406" s="94"/>
      <c r="C406" s="94"/>
      <c r="D406" s="81"/>
      <c r="E406" s="94"/>
      <c r="F406" s="94"/>
      <c r="H406" s="218"/>
    </row>
    <row r="407">
      <c r="A407" s="94"/>
      <c r="B407" s="94"/>
      <c r="C407" s="94"/>
      <c r="D407" s="81"/>
      <c r="E407" s="94"/>
      <c r="F407" s="94"/>
      <c r="H407" s="218"/>
    </row>
    <row r="408">
      <c r="A408" s="94"/>
      <c r="B408" s="94"/>
      <c r="C408" s="94"/>
      <c r="D408" s="81"/>
      <c r="E408" s="94"/>
      <c r="F408" s="94"/>
      <c r="H408" s="218"/>
    </row>
    <row r="409">
      <c r="A409" s="94"/>
      <c r="B409" s="94"/>
      <c r="C409" s="94"/>
      <c r="D409" s="81"/>
      <c r="E409" s="94"/>
      <c r="F409" s="94"/>
      <c r="H409" s="218"/>
    </row>
    <row r="410">
      <c r="A410" s="94"/>
      <c r="B410" s="94"/>
      <c r="C410" s="94"/>
      <c r="D410" s="81"/>
      <c r="E410" s="94"/>
      <c r="F410" s="94"/>
      <c r="H410" s="218"/>
    </row>
    <row r="411">
      <c r="A411" s="94"/>
      <c r="B411" s="94"/>
      <c r="C411" s="94"/>
      <c r="D411" s="81"/>
      <c r="E411" s="94"/>
      <c r="F411" s="94"/>
      <c r="H411" s="218"/>
    </row>
    <row r="412">
      <c r="A412" s="94"/>
      <c r="B412" s="94"/>
      <c r="C412" s="94"/>
      <c r="D412" s="81"/>
      <c r="E412" s="94"/>
      <c r="F412" s="94"/>
      <c r="H412" s="218"/>
    </row>
    <row r="413">
      <c r="A413" s="94"/>
      <c r="B413" s="94"/>
      <c r="C413" s="94"/>
      <c r="D413" s="81"/>
      <c r="E413" s="94"/>
      <c r="F413" s="94"/>
      <c r="H413" s="218"/>
    </row>
    <row r="414">
      <c r="A414" s="94"/>
      <c r="B414" s="94"/>
      <c r="C414" s="94"/>
      <c r="D414" s="81"/>
      <c r="E414" s="94"/>
      <c r="F414" s="94"/>
      <c r="H414" s="218"/>
    </row>
    <row r="415">
      <c r="A415" s="94"/>
      <c r="B415" s="94"/>
      <c r="C415" s="94"/>
      <c r="D415" s="81"/>
      <c r="E415" s="94"/>
      <c r="F415" s="94"/>
      <c r="H415" s="218"/>
    </row>
    <row r="416">
      <c r="A416" s="94"/>
      <c r="B416" s="94"/>
      <c r="C416" s="94"/>
      <c r="D416" s="81"/>
      <c r="E416" s="94"/>
      <c r="F416" s="94"/>
      <c r="H416" s="218"/>
    </row>
    <row r="417">
      <c r="A417" s="94"/>
      <c r="B417" s="94"/>
      <c r="C417" s="94"/>
      <c r="D417" s="81"/>
      <c r="E417" s="94"/>
      <c r="F417" s="94"/>
      <c r="H417" s="218"/>
    </row>
    <row r="418">
      <c r="A418" s="94"/>
      <c r="B418" s="94"/>
      <c r="C418" s="94"/>
      <c r="D418" s="81"/>
      <c r="E418" s="94"/>
      <c r="F418" s="94"/>
      <c r="H418" s="218"/>
    </row>
    <row r="419">
      <c r="A419" s="94"/>
      <c r="B419" s="94"/>
      <c r="C419" s="94"/>
      <c r="D419" s="81"/>
      <c r="E419" s="94"/>
      <c r="F419" s="94"/>
      <c r="H419" s="218"/>
    </row>
    <row r="420">
      <c r="A420" s="94"/>
      <c r="B420" s="94"/>
      <c r="C420" s="94"/>
      <c r="D420" s="81"/>
      <c r="E420" s="94"/>
      <c r="F420" s="94"/>
      <c r="H420" s="218"/>
    </row>
    <row r="421">
      <c r="A421" s="94"/>
      <c r="B421" s="94"/>
      <c r="C421" s="94"/>
      <c r="D421" s="81"/>
      <c r="E421" s="94"/>
      <c r="F421" s="94"/>
      <c r="H421" s="218"/>
    </row>
    <row r="422">
      <c r="A422" s="94"/>
      <c r="B422" s="94"/>
      <c r="C422" s="94"/>
      <c r="D422" s="81"/>
      <c r="E422" s="94"/>
      <c r="F422" s="94"/>
      <c r="H422" s="218"/>
    </row>
    <row r="423">
      <c r="A423" s="94"/>
      <c r="B423" s="94"/>
      <c r="C423" s="94"/>
      <c r="D423" s="81"/>
      <c r="E423" s="94"/>
      <c r="F423" s="94"/>
      <c r="H423" s="218"/>
    </row>
    <row r="424">
      <c r="A424" s="94"/>
      <c r="B424" s="94"/>
      <c r="C424" s="94"/>
      <c r="D424" s="81"/>
      <c r="E424" s="94"/>
      <c r="F424" s="94"/>
      <c r="H424" s="218"/>
    </row>
    <row r="425">
      <c r="A425" s="94"/>
      <c r="B425" s="94"/>
      <c r="C425" s="94"/>
      <c r="D425" s="81"/>
      <c r="E425" s="94"/>
      <c r="F425" s="94"/>
      <c r="H425" s="218"/>
    </row>
    <row r="426">
      <c r="A426" s="94"/>
      <c r="B426" s="94"/>
      <c r="C426" s="94"/>
      <c r="D426" s="81"/>
      <c r="E426" s="94"/>
      <c r="F426" s="94"/>
      <c r="H426" s="218"/>
    </row>
    <row r="427">
      <c r="A427" s="94"/>
      <c r="B427" s="94"/>
      <c r="C427" s="94"/>
      <c r="D427" s="81"/>
      <c r="E427" s="94"/>
      <c r="F427" s="94"/>
      <c r="H427" s="218"/>
    </row>
    <row r="428">
      <c r="A428" s="94"/>
      <c r="B428" s="94"/>
      <c r="C428" s="94"/>
      <c r="D428" s="81"/>
      <c r="E428" s="94"/>
      <c r="F428" s="94"/>
      <c r="H428" s="218"/>
    </row>
    <row r="429">
      <c r="A429" s="94"/>
      <c r="B429" s="94"/>
      <c r="C429" s="94"/>
      <c r="D429" s="81"/>
      <c r="E429" s="94"/>
      <c r="F429" s="94"/>
      <c r="H429" s="218"/>
    </row>
    <row r="430">
      <c r="A430" s="94"/>
      <c r="B430" s="94"/>
      <c r="C430" s="94"/>
      <c r="D430" s="81"/>
      <c r="E430" s="94"/>
      <c r="F430" s="94"/>
      <c r="H430" s="218"/>
    </row>
    <row r="431">
      <c r="A431" s="94"/>
      <c r="B431" s="94"/>
      <c r="C431" s="94"/>
      <c r="D431" s="81"/>
      <c r="E431" s="94"/>
      <c r="F431" s="94"/>
      <c r="H431" s="218"/>
    </row>
    <row r="432">
      <c r="A432" s="94"/>
      <c r="B432" s="94"/>
      <c r="C432" s="94"/>
      <c r="D432" s="81"/>
      <c r="E432" s="94"/>
      <c r="F432" s="94"/>
      <c r="H432" s="218"/>
    </row>
    <row r="433">
      <c r="A433" s="94"/>
      <c r="B433" s="94"/>
      <c r="C433" s="94"/>
      <c r="D433" s="81"/>
      <c r="E433" s="94"/>
      <c r="F433" s="94"/>
      <c r="H433" s="218"/>
    </row>
    <row r="434">
      <c r="A434" s="94"/>
      <c r="B434" s="94"/>
      <c r="C434" s="94"/>
      <c r="D434" s="81"/>
      <c r="E434" s="94"/>
      <c r="F434" s="94"/>
      <c r="H434" s="218"/>
    </row>
    <row r="435">
      <c r="A435" s="94"/>
      <c r="B435" s="94"/>
      <c r="C435" s="94"/>
      <c r="D435" s="81"/>
      <c r="E435" s="94"/>
      <c r="F435" s="94"/>
      <c r="H435" s="218"/>
    </row>
    <row r="436">
      <c r="A436" s="94"/>
      <c r="B436" s="94"/>
      <c r="C436" s="94"/>
      <c r="D436" s="81"/>
      <c r="E436" s="94"/>
      <c r="F436" s="94"/>
      <c r="H436" s="218"/>
    </row>
    <row r="437">
      <c r="A437" s="94"/>
      <c r="B437" s="94"/>
      <c r="C437" s="94"/>
      <c r="D437" s="81"/>
      <c r="E437" s="94"/>
      <c r="F437" s="94"/>
      <c r="H437" s="218"/>
    </row>
    <row r="438">
      <c r="A438" s="94"/>
      <c r="B438" s="94"/>
      <c r="C438" s="94"/>
      <c r="D438" s="81"/>
      <c r="E438" s="94"/>
      <c r="F438" s="94"/>
      <c r="H438" s="218"/>
    </row>
    <row r="439">
      <c r="A439" s="94"/>
      <c r="B439" s="94"/>
      <c r="C439" s="94"/>
      <c r="D439" s="81"/>
      <c r="E439" s="94"/>
      <c r="F439" s="94"/>
      <c r="H439" s="218"/>
    </row>
    <row r="440">
      <c r="A440" s="94"/>
      <c r="B440" s="94"/>
      <c r="C440" s="94"/>
      <c r="D440" s="81"/>
      <c r="E440" s="94"/>
      <c r="F440" s="94"/>
      <c r="H440" s="218"/>
    </row>
    <row r="441">
      <c r="A441" s="94"/>
      <c r="B441" s="94"/>
      <c r="C441" s="94"/>
      <c r="D441" s="81"/>
      <c r="E441" s="94"/>
      <c r="F441" s="94"/>
      <c r="H441" s="218"/>
    </row>
    <row r="442">
      <c r="A442" s="94"/>
      <c r="B442" s="94"/>
      <c r="C442" s="94"/>
      <c r="D442" s="81"/>
      <c r="E442" s="94"/>
      <c r="F442" s="94"/>
      <c r="H442" s="218"/>
    </row>
    <row r="443">
      <c r="A443" s="94"/>
      <c r="B443" s="94"/>
      <c r="C443" s="94"/>
      <c r="D443" s="81"/>
      <c r="E443" s="94"/>
      <c r="F443" s="94"/>
      <c r="H443" s="218"/>
    </row>
    <row r="444">
      <c r="A444" s="94"/>
      <c r="B444" s="94"/>
      <c r="C444" s="94"/>
      <c r="D444" s="81"/>
      <c r="E444" s="94"/>
      <c r="F444" s="94"/>
      <c r="H444" s="218"/>
    </row>
    <row r="445">
      <c r="A445" s="94"/>
      <c r="B445" s="94"/>
      <c r="C445" s="94"/>
      <c r="D445" s="81"/>
      <c r="E445" s="94"/>
      <c r="F445" s="94"/>
      <c r="H445" s="218"/>
    </row>
    <row r="446">
      <c r="A446" s="94"/>
      <c r="B446" s="94"/>
      <c r="C446" s="94"/>
      <c r="D446" s="81"/>
      <c r="E446" s="94"/>
      <c r="F446" s="94"/>
      <c r="H446" s="218"/>
    </row>
    <row r="447">
      <c r="A447" s="94"/>
      <c r="B447" s="94"/>
      <c r="C447" s="94"/>
      <c r="D447" s="81"/>
      <c r="E447" s="94"/>
      <c r="F447" s="94"/>
      <c r="H447" s="218"/>
    </row>
    <row r="448">
      <c r="A448" s="94"/>
      <c r="B448" s="94"/>
      <c r="C448" s="94"/>
      <c r="D448" s="81"/>
      <c r="E448" s="94"/>
      <c r="F448" s="94"/>
      <c r="H448" s="218"/>
    </row>
    <row r="449">
      <c r="A449" s="94"/>
      <c r="B449" s="94"/>
      <c r="C449" s="94"/>
      <c r="D449" s="81"/>
      <c r="E449" s="94"/>
      <c r="F449" s="94"/>
      <c r="H449" s="218"/>
    </row>
    <row r="450">
      <c r="A450" s="94"/>
      <c r="B450" s="94"/>
      <c r="C450" s="94"/>
      <c r="D450" s="81"/>
      <c r="E450" s="94"/>
      <c r="F450" s="94"/>
      <c r="H450" s="218"/>
    </row>
    <row r="451">
      <c r="A451" s="94"/>
      <c r="B451" s="94"/>
      <c r="C451" s="94"/>
      <c r="D451" s="81"/>
      <c r="E451" s="94"/>
      <c r="F451" s="94"/>
      <c r="H451" s="218"/>
    </row>
    <row r="452">
      <c r="A452" s="94"/>
      <c r="B452" s="94"/>
      <c r="C452" s="94"/>
      <c r="D452" s="81"/>
      <c r="E452" s="94"/>
      <c r="F452" s="94"/>
      <c r="H452" s="218"/>
    </row>
    <row r="453">
      <c r="A453" s="94"/>
      <c r="B453" s="94"/>
      <c r="C453" s="94"/>
      <c r="D453" s="81"/>
      <c r="E453" s="94"/>
      <c r="F453" s="94"/>
      <c r="H453" s="218"/>
    </row>
    <row r="454">
      <c r="A454" s="94"/>
      <c r="B454" s="94"/>
      <c r="C454" s="94"/>
      <c r="D454" s="81"/>
      <c r="E454" s="94"/>
      <c r="F454" s="94"/>
      <c r="H454" s="218"/>
    </row>
    <row r="455">
      <c r="A455" s="94"/>
      <c r="B455" s="94"/>
      <c r="C455" s="94"/>
      <c r="D455" s="81"/>
      <c r="E455" s="94"/>
      <c r="F455" s="94"/>
      <c r="H455" s="218"/>
    </row>
    <row r="456">
      <c r="A456" s="94"/>
      <c r="B456" s="94"/>
      <c r="C456" s="94"/>
      <c r="D456" s="81"/>
      <c r="E456" s="94"/>
      <c r="F456" s="94"/>
      <c r="H456" s="218"/>
    </row>
    <row r="457">
      <c r="A457" s="94"/>
      <c r="B457" s="94"/>
      <c r="C457" s="94"/>
      <c r="D457" s="81"/>
      <c r="E457" s="94"/>
      <c r="F457" s="94"/>
      <c r="H457" s="218"/>
    </row>
    <row r="458">
      <c r="A458" s="94"/>
      <c r="B458" s="94"/>
      <c r="C458" s="94"/>
      <c r="D458" s="81"/>
      <c r="E458" s="94"/>
      <c r="F458" s="94"/>
      <c r="H458" s="218"/>
    </row>
    <row r="459">
      <c r="A459" s="94"/>
      <c r="B459" s="94"/>
      <c r="C459" s="94"/>
      <c r="D459" s="81"/>
      <c r="E459" s="94"/>
      <c r="F459" s="94"/>
      <c r="H459" s="218"/>
    </row>
    <row r="460">
      <c r="A460" s="94"/>
      <c r="B460" s="94"/>
      <c r="C460" s="94"/>
      <c r="D460" s="81"/>
      <c r="E460" s="94"/>
      <c r="F460" s="94"/>
      <c r="H460" s="218"/>
    </row>
    <row r="461">
      <c r="A461" s="94"/>
      <c r="B461" s="94"/>
      <c r="C461" s="94"/>
      <c r="D461" s="81"/>
      <c r="E461" s="94"/>
      <c r="F461" s="94"/>
      <c r="H461" s="218"/>
    </row>
    <row r="462">
      <c r="A462" s="94"/>
      <c r="B462" s="94"/>
      <c r="C462" s="94"/>
      <c r="D462" s="81"/>
      <c r="E462" s="94"/>
      <c r="F462" s="94"/>
      <c r="H462" s="218"/>
    </row>
    <row r="463">
      <c r="A463" s="94"/>
      <c r="B463" s="94"/>
      <c r="C463" s="94"/>
      <c r="D463" s="81"/>
      <c r="E463" s="94"/>
      <c r="F463" s="94"/>
      <c r="H463" s="218"/>
    </row>
    <row r="464">
      <c r="A464" s="94"/>
      <c r="B464" s="94"/>
      <c r="C464" s="94"/>
      <c r="D464" s="81"/>
      <c r="E464" s="94"/>
      <c r="F464" s="94"/>
      <c r="H464" s="218"/>
    </row>
    <row r="465">
      <c r="A465" s="94"/>
      <c r="B465" s="94"/>
      <c r="C465" s="94"/>
      <c r="D465" s="81"/>
      <c r="E465" s="94"/>
      <c r="F465" s="94"/>
      <c r="H465" s="218"/>
    </row>
    <row r="466">
      <c r="A466" s="94"/>
      <c r="B466" s="94"/>
      <c r="C466" s="94"/>
      <c r="D466" s="81"/>
      <c r="E466" s="94"/>
      <c r="F466" s="94"/>
      <c r="H466" s="218"/>
    </row>
    <row r="467">
      <c r="A467" s="94"/>
      <c r="B467" s="94"/>
      <c r="C467" s="94"/>
      <c r="D467" s="81"/>
      <c r="E467" s="94"/>
      <c r="F467" s="94"/>
      <c r="H467" s="218"/>
    </row>
    <row r="468">
      <c r="A468" s="94"/>
      <c r="B468" s="94"/>
      <c r="C468" s="94"/>
      <c r="D468" s="81"/>
      <c r="E468" s="94"/>
      <c r="F468" s="94"/>
      <c r="H468" s="218"/>
    </row>
    <row r="469">
      <c r="A469" s="94"/>
      <c r="B469" s="94"/>
      <c r="C469" s="94"/>
      <c r="D469" s="81"/>
      <c r="E469" s="94"/>
      <c r="F469" s="94"/>
      <c r="H469" s="218"/>
    </row>
    <row r="470">
      <c r="A470" s="94"/>
      <c r="B470" s="94"/>
      <c r="C470" s="94"/>
      <c r="D470" s="81"/>
      <c r="E470" s="94"/>
      <c r="F470" s="94"/>
      <c r="H470" s="218"/>
    </row>
    <row r="471">
      <c r="A471" s="94"/>
      <c r="B471" s="94"/>
      <c r="C471" s="94"/>
      <c r="D471" s="81"/>
      <c r="E471" s="94"/>
      <c r="F471" s="94"/>
      <c r="H471" s="218"/>
    </row>
    <row r="472">
      <c r="A472" s="94"/>
      <c r="B472" s="94"/>
      <c r="C472" s="94"/>
      <c r="D472" s="81"/>
      <c r="E472" s="94"/>
      <c r="F472" s="94"/>
      <c r="H472" s="218"/>
    </row>
    <row r="473">
      <c r="A473" s="94"/>
      <c r="B473" s="94"/>
      <c r="C473" s="94"/>
      <c r="D473" s="81"/>
      <c r="E473" s="94"/>
      <c r="F473" s="94"/>
      <c r="H473" s="218"/>
    </row>
    <row r="474">
      <c r="A474" s="94"/>
      <c r="B474" s="94"/>
      <c r="C474" s="94"/>
      <c r="D474" s="81"/>
      <c r="E474" s="94"/>
      <c r="F474" s="94"/>
      <c r="H474" s="218"/>
    </row>
    <row r="475">
      <c r="A475" s="94"/>
      <c r="B475" s="94"/>
      <c r="C475" s="94"/>
      <c r="D475" s="81"/>
      <c r="E475" s="94"/>
      <c r="F475" s="94"/>
      <c r="H475" s="218"/>
    </row>
    <row r="476">
      <c r="A476" s="94"/>
      <c r="B476" s="94"/>
      <c r="C476" s="94"/>
      <c r="D476" s="81"/>
      <c r="E476" s="94"/>
      <c r="F476" s="94"/>
      <c r="H476" s="218"/>
    </row>
    <row r="477">
      <c r="A477" s="94"/>
      <c r="B477" s="94"/>
      <c r="C477" s="94"/>
      <c r="D477" s="81"/>
      <c r="E477" s="94"/>
      <c r="F477" s="94"/>
      <c r="H477" s="218"/>
    </row>
    <row r="478">
      <c r="A478" s="94"/>
      <c r="B478" s="94"/>
      <c r="C478" s="94"/>
      <c r="D478" s="81"/>
      <c r="E478" s="94"/>
      <c r="F478" s="94"/>
      <c r="H478" s="218"/>
    </row>
    <row r="479">
      <c r="A479" s="94"/>
      <c r="B479" s="94"/>
      <c r="C479" s="94"/>
      <c r="D479" s="81"/>
      <c r="E479" s="94"/>
      <c r="F479" s="94"/>
      <c r="H479" s="218"/>
    </row>
    <row r="480">
      <c r="A480" s="94"/>
      <c r="B480" s="94"/>
      <c r="C480" s="94"/>
      <c r="D480" s="81"/>
      <c r="E480" s="94"/>
      <c r="F480" s="94"/>
      <c r="H480" s="218"/>
    </row>
    <row r="481">
      <c r="A481" s="94"/>
      <c r="B481" s="94"/>
      <c r="C481" s="94"/>
      <c r="D481" s="81"/>
      <c r="E481" s="94"/>
      <c r="F481" s="94"/>
      <c r="H481" s="218"/>
    </row>
    <row r="482">
      <c r="A482" s="94"/>
      <c r="B482" s="94"/>
      <c r="C482" s="94"/>
      <c r="D482" s="81"/>
      <c r="E482" s="94"/>
      <c r="F482" s="94"/>
      <c r="H482" s="218"/>
    </row>
    <row r="483">
      <c r="A483" s="94"/>
      <c r="B483" s="94"/>
      <c r="C483" s="94"/>
      <c r="D483" s="81"/>
      <c r="E483" s="94"/>
      <c r="F483" s="94"/>
      <c r="H483" s="218"/>
    </row>
    <row r="484">
      <c r="A484" s="94"/>
      <c r="B484" s="94"/>
      <c r="C484" s="94"/>
      <c r="D484" s="81"/>
      <c r="E484" s="94"/>
      <c r="F484" s="94"/>
      <c r="H484" s="218"/>
    </row>
    <row r="485">
      <c r="A485" s="94"/>
      <c r="B485" s="94"/>
      <c r="C485" s="94"/>
      <c r="D485" s="81"/>
      <c r="E485" s="94"/>
      <c r="F485" s="94"/>
      <c r="H485" s="218"/>
    </row>
    <row r="486">
      <c r="A486" s="94"/>
      <c r="B486" s="94"/>
      <c r="C486" s="94"/>
      <c r="D486" s="81"/>
      <c r="E486" s="94"/>
      <c r="F486" s="94"/>
      <c r="H486" s="218"/>
    </row>
    <row r="487">
      <c r="A487" s="94"/>
      <c r="B487" s="94"/>
      <c r="C487" s="94"/>
      <c r="D487" s="81"/>
      <c r="E487" s="94"/>
      <c r="F487" s="94"/>
      <c r="H487" s="218"/>
    </row>
    <row r="488">
      <c r="A488" s="94"/>
      <c r="B488" s="94"/>
      <c r="C488" s="94"/>
      <c r="D488" s="81"/>
      <c r="E488" s="94"/>
      <c r="F488" s="94"/>
      <c r="H488" s="218"/>
    </row>
    <row r="489">
      <c r="A489" s="94"/>
      <c r="B489" s="94"/>
      <c r="C489" s="94"/>
      <c r="D489" s="81"/>
      <c r="E489" s="94"/>
      <c r="F489" s="94"/>
      <c r="H489" s="218"/>
    </row>
    <row r="490">
      <c r="A490" s="94"/>
      <c r="B490" s="94"/>
      <c r="C490" s="94"/>
      <c r="D490" s="81"/>
      <c r="E490" s="94"/>
      <c r="F490" s="94"/>
      <c r="H490" s="218"/>
    </row>
    <row r="491">
      <c r="A491" s="94"/>
      <c r="B491" s="94"/>
      <c r="C491" s="94"/>
      <c r="D491" s="81"/>
      <c r="E491" s="94"/>
      <c r="F491" s="94"/>
      <c r="H491" s="218"/>
    </row>
    <row r="492">
      <c r="A492" s="94"/>
      <c r="B492" s="94"/>
      <c r="C492" s="94"/>
      <c r="D492" s="81"/>
      <c r="E492" s="94"/>
      <c r="F492" s="94"/>
      <c r="H492" s="218"/>
    </row>
    <row r="493">
      <c r="A493" s="94"/>
      <c r="B493" s="94"/>
      <c r="C493" s="94"/>
      <c r="D493" s="81"/>
      <c r="E493" s="94"/>
      <c r="F493" s="94"/>
      <c r="H493" s="218"/>
    </row>
    <row r="494">
      <c r="A494" s="94"/>
      <c r="B494" s="94"/>
      <c r="C494" s="94"/>
      <c r="D494" s="81"/>
      <c r="E494" s="94"/>
      <c r="F494" s="94"/>
      <c r="H494" s="218"/>
    </row>
    <row r="495">
      <c r="A495" s="94"/>
      <c r="B495" s="94"/>
      <c r="C495" s="94"/>
      <c r="D495" s="81"/>
      <c r="E495" s="94"/>
      <c r="F495" s="94"/>
      <c r="H495" s="218"/>
    </row>
    <row r="496">
      <c r="A496" s="94"/>
      <c r="B496" s="94"/>
      <c r="C496" s="94"/>
      <c r="D496" s="81"/>
      <c r="E496" s="94"/>
      <c r="F496" s="94"/>
      <c r="H496" s="218"/>
    </row>
    <row r="497">
      <c r="A497" s="94"/>
      <c r="B497" s="94"/>
      <c r="C497" s="94"/>
      <c r="D497" s="81"/>
      <c r="E497" s="94"/>
      <c r="F497" s="94"/>
      <c r="H497" s="218"/>
    </row>
    <row r="498">
      <c r="A498" s="94"/>
      <c r="B498" s="94"/>
      <c r="C498" s="94"/>
      <c r="D498" s="81"/>
      <c r="E498" s="94"/>
      <c r="F498" s="94"/>
      <c r="H498" s="218"/>
    </row>
    <row r="499">
      <c r="A499" s="94"/>
      <c r="B499" s="94"/>
      <c r="C499" s="94"/>
      <c r="D499" s="81"/>
      <c r="E499" s="94"/>
      <c r="F499" s="94"/>
      <c r="H499" s="218"/>
    </row>
    <row r="500">
      <c r="A500" s="94"/>
      <c r="B500" s="94"/>
      <c r="C500" s="94"/>
      <c r="D500" s="81"/>
      <c r="E500" s="94"/>
      <c r="F500" s="94"/>
      <c r="H500" s="218"/>
    </row>
    <row r="501">
      <c r="A501" s="94"/>
      <c r="B501" s="94"/>
      <c r="C501" s="94"/>
      <c r="D501" s="81"/>
      <c r="E501" s="94"/>
      <c r="F501" s="94"/>
      <c r="H501" s="218"/>
    </row>
    <row r="502">
      <c r="A502" s="94"/>
      <c r="B502" s="94"/>
      <c r="C502" s="94"/>
      <c r="D502" s="81"/>
      <c r="E502" s="94"/>
      <c r="F502" s="94"/>
      <c r="H502" s="218"/>
    </row>
    <row r="503">
      <c r="A503" s="94"/>
      <c r="B503" s="94"/>
      <c r="C503" s="94"/>
      <c r="D503" s="81"/>
      <c r="E503" s="94"/>
      <c r="F503" s="94"/>
      <c r="H503" s="218"/>
    </row>
    <row r="504">
      <c r="A504" s="94"/>
      <c r="B504" s="94"/>
      <c r="C504" s="94"/>
      <c r="D504" s="81"/>
      <c r="E504" s="94"/>
      <c r="F504" s="94"/>
      <c r="H504" s="218"/>
    </row>
    <row r="505">
      <c r="A505" s="94"/>
      <c r="B505" s="94"/>
      <c r="C505" s="94"/>
      <c r="D505" s="81"/>
      <c r="E505" s="94"/>
      <c r="F505" s="94"/>
      <c r="H505" s="218"/>
    </row>
    <row r="506">
      <c r="A506" s="94"/>
      <c r="B506" s="94"/>
      <c r="C506" s="94"/>
      <c r="D506" s="81"/>
      <c r="E506" s="94"/>
      <c r="F506" s="94"/>
      <c r="H506" s="218"/>
    </row>
    <row r="507">
      <c r="A507" s="94"/>
      <c r="B507" s="94"/>
      <c r="C507" s="94"/>
      <c r="D507" s="81"/>
      <c r="E507" s="94"/>
      <c r="F507" s="94"/>
      <c r="H507" s="218"/>
    </row>
    <row r="508">
      <c r="A508" s="94"/>
      <c r="B508" s="94"/>
      <c r="C508" s="94"/>
      <c r="D508" s="81"/>
      <c r="E508" s="94"/>
      <c r="F508" s="94"/>
      <c r="H508" s="218"/>
    </row>
    <row r="509">
      <c r="A509" s="94"/>
      <c r="B509" s="94"/>
      <c r="C509" s="94"/>
      <c r="D509" s="81"/>
      <c r="E509" s="94"/>
      <c r="F509" s="94"/>
      <c r="H509" s="218"/>
    </row>
    <row r="510">
      <c r="A510" s="94"/>
      <c r="B510" s="94"/>
      <c r="C510" s="94"/>
      <c r="D510" s="81"/>
      <c r="E510" s="94"/>
      <c r="F510" s="94"/>
      <c r="H510" s="218"/>
    </row>
    <row r="511">
      <c r="A511" s="94"/>
      <c r="B511" s="94"/>
      <c r="C511" s="94"/>
      <c r="D511" s="81"/>
      <c r="E511" s="94"/>
      <c r="F511" s="94"/>
      <c r="H511" s="218"/>
    </row>
    <row r="512">
      <c r="A512" s="94"/>
      <c r="B512" s="94"/>
      <c r="C512" s="94"/>
      <c r="D512" s="81"/>
      <c r="E512" s="94"/>
      <c r="F512" s="94"/>
      <c r="H512" s="218"/>
    </row>
    <row r="513">
      <c r="A513" s="94"/>
      <c r="B513" s="94"/>
      <c r="C513" s="94"/>
      <c r="D513" s="81"/>
      <c r="E513" s="94"/>
      <c r="F513" s="94"/>
      <c r="H513" s="218"/>
    </row>
    <row r="514">
      <c r="A514" s="94"/>
      <c r="B514" s="94"/>
      <c r="C514" s="94"/>
      <c r="D514" s="81"/>
      <c r="E514" s="94"/>
      <c r="F514" s="94"/>
      <c r="H514" s="218"/>
    </row>
    <row r="515">
      <c r="A515" s="94"/>
      <c r="B515" s="94"/>
      <c r="C515" s="94"/>
      <c r="D515" s="81"/>
      <c r="E515" s="94"/>
      <c r="F515" s="94"/>
      <c r="H515" s="218"/>
    </row>
    <row r="516">
      <c r="A516" s="94"/>
      <c r="B516" s="94"/>
      <c r="C516" s="94"/>
      <c r="D516" s="81"/>
      <c r="E516" s="94"/>
      <c r="F516" s="94"/>
      <c r="H516" s="218"/>
    </row>
    <row r="517">
      <c r="A517" s="94"/>
      <c r="B517" s="94"/>
      <c r="C517" s="94"/>
      <c r="D517" s="81"/>
      <c r="E517" s="94"/>
      <c r="F517" s="94"/>
      <c r="H517" s="218"/>
    </row>
    <row r="518">
      <c r="A518" s="94"/>
      <c r="B518" s="94"/>
      <c r="C518" s="94"/>
      <c r="D518" s="81"/>
      <c r="E518" s="94"/>
      <c r="F518" s="94"/>
      <c r="H518" s="218"/>
    </row>
    <row r="519">
      <c r="A519" s="94"/>
      <c r="B519" s="94"/>
      <c r="C519" s="94"/>
      <c r="D519" s="81"/>
      <c r="E519" s="94"/>
      <c r="F519" s="94"/>
      <c r="H519" s="218"/>
    </row>
    <row r="520">
      <c r="A520" s="94"/>
      <c r="B520" s="94"/>
      <c r="C520" s="94"/>
      <c r="D520" s="81"/>
      <c r="E520" s="94"/>
      <c r="F520" s="94"/>
      <c r="H520" s="218"/>
    </row>
    <row r="521">
      <c r="A521" s="94"/>
      <c r="B521" s="94"/>
      <c r="C521" s="94"/>
      <c r="D521" s="81"/>
      <c r="E521" s="94"/>
      <c r="F521" s="94"/>
      <c r="H521" s="218"/>
    </row>
    <row r="522">
      <c r="A522" s="94"/>
      <c r="B522" s="94"/>
      <c r="C522" s="94"/>
      <c r="D522" s="81"/>
      <c r="E522" s="94"/>
      <c r="F522" s="94"/>
      <c r="H522" s="218"/>
    </row>
    <row r="523">
      <c r="A523" s="94"/>
      <c r="B523" s="94"/>
      <c r="C523" s="94"/>
      <c r="D523" s="81"/>
      <c r="E523" s="94"/>
      <c r="F523" s="94"/>
      <c r="H523" s="218"/>
    </row>
    <row r="524">
      <c r="A524" s="94"/>
      <c r="B524" s="94"/>
      <c r="C524" s="94"/>
      <c r="D524" s="81"/>
      <c r="E524" s="94"/>
      <c r="F524" s="94"/>
      <c r="H524" s="218"/>
    </row>
    <row r="525">
      <c r="A525" s="94"/>
      <c r="B525" s="94"/>
      <c r="C525" s="94"/>
      <c r="D525" s="81"/>
      <c r="E525" s="94"/>
      <c r="F525" s="94"/>
      <c r="H525" s="218"/>
    </row>
    <row r="526">
      <c r="A526" s="94"/>
      <c r="B526" s="94"/>
      <c r="C526" s="94"/>
      <c r="D526" s="81"/>
      <c r="E526" s="94"/>
      <c r="F526" s="94"/>
      <c r="H526" s="218"/>
    </row>
    <row r="527">
      <c r="A527" s="94"/>
      <c r="B527" s="94"/>
      <c r="C527" s="94"/>
      <c r="D527" s="81"/>
      <c r="E527" s="94"/>
      <c r="F527" s="94"/>
      <c r="H527" s="218"/>
    </row>
    <row r="528">
      <c r="A528" s="94"/>
      <c r="B528" s="94"/>
      <c r="C528" s="94"/>
      <c r="D528" s="81"/>
      <c r="E528" s="94"/>
      <c r="F528" s="94"/>
      <c r="H528" s="218"/>
    </row>
    <row r="529">
      <c r="A529" s="94"/>
      <c r="B529" s="94"/>
      <c r="C529" s="94"/>
      <c r="D529" s="81"/>
      <c r="E529" s="94"/>
      <c r="F529" s="94"/>
      <c r="H529" s="218"/>
    </row>
    <row r="530">
      <c r="A530" s="94"/>
      <c r="B530" s="94"/>
      <c r="C530" s="94"/>
      <c r="D530" s="81"/>
      <c r="E530" s="94"/>
      <c r="F530" s="94"/>
      <c r="H530" s="218"/>
    </row>
    <row r="531">
      <c r="A531" s="94"/>
      <c r="B531" s="94"/>
      <c r="C531" s="94"/>
      <c r="D531" s="81"/>
      <c r="E531" s="94"/>
      <c r="F531" s="94"/>
      <c r="H531" s="218"/>
    </row>
    <row r="532">
      <c r="A532" s="94"/>
      <c r="B532" s="94"/>
      <c r="C532" s="94"/>
      <c r="D532" s="81"/>
      <c r="E532" s="94"/>
      <c r="F532" s="94"/>
      <c r="H532" s="218"/>
    </row>
    <row r="533">
      <c r="A533" s="94"/>
      <c r="B533" s="94"/>
      <c r="C533" s="94"/>
      <c r="D533" s="81"/>
      <c r="E533" s="94"/>
      <c r="F533" s="94"/>
      <c r="H533" s="218"/>
    </row>
    <row r="534">
      <c r="A534" s="94"/>
      <c r="B534" s="94"/>
      <c r="C534" s="94"/>
      <c r="D534" s="81"/>
      <c r="E534" s="94"/>
      <c r="F534" s="94"/>
      <c r="H534" s="218"/>
    </row>
    <row r="535">
      <c r="A535" s="94"/>
      <c r="B535" s="94"/>
      <c r="C535" s="94"/>
      <c r="D535" s="81"/>
      <c r="E535" s="94"/>
      <c r="F535" s="94"/>
      <c r="H535" s="218"/>
    </row>
    <row r="536">
      <c r="A536" s="94"/>
      <c r="B536" s="94"/>
      <c r="C536" s="94"/>
      <c r="D536" s="81"/>
      <c r="E536" s="94"/>
      <c r="F536" s="94"/>
      <c r="H536" s="218"/>
    </row>
    <row r="537">
      <c r="A537" s="94"/>
      <c r="B537" s="94"/>
      <c r="C537" s="94"/>
      <c r="D537" s="81"/>
      <c r="E537" s="94"/>
      <c r="F537" s="94"/>
      <c r="H537" s="218"/>
    </row>
    <row r="538">
      <c r="A538" s="94"/>
      <c r="B538" s="94"/>
      <c r="C538" s="94"/>
      <c r="D538" s="81"/>
      <c r="E538" s="94"/>
      <c r="F538" s="94"/>
      <c r="H538" s="218"/>
    </row>
    <row r="539">
      <c r="A539" s="94"/>
      <c r="B539" s="94"/>
      <c r="C539" s="94"/>
      <c r="D539" s="81"/>
      <c r="E539" s="94"/>
      <c r="F539" s="94"/>
      <c r="H539" s="218"/>
    </row>
    <row r="540">
      <c r="A540" s="94"/>
      <c r="B540" s="94"/>
      <c r="C540" s="94"/>
      <c r="D540" s="81"/>
      <c r="E540" s="94"/>
      <c r="F540" s="94"/>
      <c r="H540" s="218"/>
    </row>
    <row r="541">
      <c r="A541" s="94"/>
      <c r="B541" s="94"/>
      <c r="C541" s="94"/>
      <c r="D541" s="81"/>
      <c r="E541" s="94"/>
      <c r="F541" s="94"/>
      <c r="H541" s="218"/>
    </row>
    <row r="542">
      <c r="A542" s="94"/>
      <c r="B542" s="94"/>
      <c r="C542" s="94"/>
      <c r="D542" s="81"/>
      <c r="E542" s="94"/>
      <c r="F542" s="94"/>
      <c r="H542" s="218"/>
    </row>
    <row r="543">
      <c r="A543" s="94"/>
      <c r="B543" s="94"/>
      <c r="C543" s="94"/>
      <c r="D543" s="81"/>
      <c r="E543" s="94"/>
      <c r="F543" s="94"/>
      <c r="H543" s="218"/>
    </row>
    <row r="544">
      <c r="A544" s="94"/>
      <c r="B544" s="94"/>
      <c r="C544" s="94"/>
      <c r="D544" s="81"/>
      <c r="E544" s="94"/>
      <c r="F544" s="94"/>
      <c r="H544" s="218"/>
    </row>
    <row r="545">
      <c r="A545" s="94"/>
      <c r="B545" s="94"/>
      <c r="C545" s="94"/>
      <c r="D545" s="81"/>
      <c r="E545" s="94"/>
      <c r="F545" s="94"/>
      <c r="H545" s="218"/>
    </row>
    <row r="546">
      <c r="A546" s="94"/>
      <c r="B546" s="94"/>
      <c r="C546" s="94"/>
      <c r="D546" s="81"/>
      <c r="E546" s="94"/>
      <c r="F546" s="94"/>
      <c r="H546" s="218"/>
    </row>
    <row r="547">
      <c r="A547" s="94"/>
      <c r="B547" s="94"/>
      <c r="C547" s="94"/>
      <c r="D547" s="81"/>
      <c r="E547" s="94"/>
      <c r="F547" s="94"/>
      <c r="H547" s="218"/>
    </row>
    <row r="548">
      <c r="A548" s="94"/>
      <c r="B548" s="94"/>
      <c r="C548" s="94"/>
      <c r="D548" s="81"/>
      <c r="E548" s="94"/>
      <c r="F548" s="94"/>
      <c r="H548" s="218"/>
    </row>
    <row r="549">
      <c r="A549" s="94"/>
      <c r="B549" s="94"/>
      <c r="C549" s="94"/>
      <c r="D549" s="81"/>
      <c r="E549" s="94"/>
      <c r="F549" s="94"/>
      <c r="H549" s="218"/>
    </row>
    <row r="550">
      <c r="A550" s="94"/>
      <c r="B550" s="94"/>
      <c r="C550" s="94"/>
      <c r="D550" s="81"/>
      <c r="E550" s="94"/>
      <c r="F550" s="94"/>
      <c r="H550" s="218"/>
    </row>
    <row r="551">
      <c r="A551" s="94"/>
      <c r="B551" s="94"/>
      <c r="C551" s="94"/>
      <c r="D551" s="81"/>
      <c r="E551" s="94"/>
      <c r="F551" s="94"/>
      <c r="H551" s="218"/>
    </row>
    <row r="552">
      <c r="A552" s="94"/>
      <c r="B552" s="94"/>
      <c r="C552" s="94"/>
      <c r="D552" s="81"/>
      <c r="E552" s="94"/>
      <c r="F552" s="94"/>
      <c r="H552" s="218"/>
    </row>
    <row r="553">
      <c r="A553" s="94"/>
      <c r="B553" s="94"/>
      <c r="C553" s="94"/>
      <c r="D553" s="81"/>
      <c r="E553" s="94"/>
      <c r="F553" s="94"/>
      <c r="H553" s="218"/>
    </row>
    <row r="554">
      <c r="A554" s="94"/>
      <c r="B554" s="94"/>
      <c r="C554" s="94"/>
      <c r="D554" s="81"/>
      <c r="E554" s="94"/>
      <c r="F554" s="94"/>
      <c r="H554" s="218"/>
    </row>
    <row r="555">
      <c r="A555" s="94"/>
      <c r="B555" s="94"/>
      <c r="C555" s="94"/>
      <c r="D555" s="81"/>
      <c r="E555" s="94"/>
      <c r="F555" s="94"/>
      <c r="H555" s="218"/>
    </row>
    <row r="556">
      <c r="A556" s="94"/>
      <c r="B556" s="94"/>
      <c r="C556" s="94"/>
      <c r="D556" s="81"/>
      <c r="E556" s="94"/>
      <c r="F556" s="94"/>
      <c r="H556" s="218"/>
    </row>
    <row r="557">
      <c r="A557" s="94"/>
      <c r="B557" s="94"/>
      <c r="C557" s="94"/>
      <c r="D557" s="81"/>
      <c r="E557" s="94"/>
      <c r="F557" s="94"/>
      <c r="H557" s="218"/>
    </row>
    <row r="558">
      <c r="A558" s="94"/>
      <c r="B558" s="94"/>
      <c r="C558" s="94"/>
      <c r="D558" s="81"/>
      <c r="E558" s="94"/>
      <c r="F558" s="94"/>
      <c r="H558" s="218"/>
    </row>
    <row r="559">
      <c r="A559" s="94"/>
      <c r="B559" s="94"/>
      <c r="C559" s="94"/>
      <c r="D559" s="81"/>
      <c r="E559" s="94"/>
      <c r="F559" s="94"/>
      <c r="H559" s="218"/>
    </row>
    <row r="560">
      <c r="A560" s="94"/>
      <c r="B560" s="94"/>
      <c r="C560" s="94"/>
      <c r="D560" s="81"/>
      <c r="E560" s="94"/>
      <c r="F560" s="94"/>
      <c r="H560" s="218"/>
    </row>
    <row r="561">
      <c r="A561" s="94"/>
      <c r="B561" s="94"/>
      <c r="C561" s="94"/>
      <c r="D561" s="81"/>
      <c r="E561" s="94"/>
      <c r="F561" s="94"/>
      <c r="H561" s="218"/>
    </row>
    <row r="562">
      <c r="A562" s="94"/>
      <c r="B562" s="94"/>
      <c r="C562" s="94"/>
      <c r="D562" s="81"/>
      <c r="E562" s="94"/>
      <c r="F562" s="94"/>
      <c r="H562" s="218"/>
    </row>
    <row r="563">
      <c r="A563" s="94"/>
      <c r="B563" s="94"/>
      <c r="C563" s="94"/>
      <c r="D563" s="81"/>
      <c r="E563" s="94"/>
      <c r="F563" s="94"/>
      <c r="H563" s="218"/>
    </row>
    <row r="564">
      <c r="A564" s="94"/>
      <c r="B564" s="94"/>
      <c r="C564" s="94"/>
      <c r="D564" s="81"/>
      <c r="E564" s="94"/>
      <c r="F564" s="94"/>
      <c r="H564" s="218"/>
    </row>
    <row r="565">
      <c r="A565" s="94"/>
      <c r="B565" s="94"/>
      <c r="C565" s="94"/>
      <c r="D565" s="81"/>
      <c r="E565" s="94"/>
      <c r="F565" s="94"/>
      <c r="H565" s="218"/>
    </row>
    <row r="566">
      <c r="A566" s="94"/>
      <c r="B566" s="94"/>
      <c r="C566" s="94"/>
      <c r="D566" s="81"/>
      <c r="E566" s="94"/>
      <c r="F566" s="94"/>
      <c r="H566" s="218"/>
    </row>
    <row r="567">
      <c r="A567" s="94"/>
      <c r="B567" s="94"/>
      <c r="C567" s="94"/>
      <c r="D567" s="81"/>
      <c r="E567" s="94"/>
      <c r="F567" s="94"/>
      <c r="H567" s="218"/>
    </row>
    <row r="568">
      <c r="A568" s="94"/>
      <c r="B568" s="94"/>
      <c r="C568" s="94"/>
      <c r="D568" s="81"/>
      <c r="E568" s="94"/>
      <c r="F568" s="94"/>
      <c r="H568" s="218"/>
    </row>
    <row r="569">
      <c r="A569" s="94"/>
      <c r="B569" s="94"/>
      <c r="C569" s="94"/>
      <c r="D569" s="81"/>
      <c r="E569" s="94"/>
      <c r="F569" s="94"/>
      <c r="H569" s="218"/>
    </row>
    <row r="570">
      <c r="A570" s="94"/>
      <c r="B570" s="94"/>
      <c r="C570" s="94"/>
      <c r="D570" s="81"/>
      <c r="E570" s="94"/>
      <c r="F570" s="94"/>
      <c r="H570" s="218"/>
    </row>
    <row r="571">
      <c r="A571" s="94"/>
      <c r="B571" s="94"/>
      <c r="C571" s="94"/>
      <c r="D571" s="81"/>
      <c r="E571" s="94"/>
      <c r="F571" s="94"/>
      <c r="H571" s="218"/>
    </row>
    <row r="572">
      <c r="A572" s="94"/>
      <c r="B572" s="94"/>
      <c r="C572" s="94"/>
      <c r="D572" s="81"/>
      <c r="E572" s="94"/>
      <c r="F572" s="94"/>
      <c r="H572" s="218"/>
    </row>
    <row r="573">
      <c r="A573" s="94"/>
      <c r="B573" s="94"/>
      <c r="C573" s="94"/>
      <c r="D573" s="81"/>
      <c r="E573" s="94"/>
      <c r="F573" s="94"/>
      <c r="H573" s="218"/>
    </row>
    <row r="574">
      <c r="A574" s="94"/>
      <c r="B574" s="94"/>
      <c r="C574" s="94"/>
      <c r="D574" s="81"/>
      <c r="E574" s="94"/>
      <c r="F574" s="94"/>
      <c r="H574" s="218"/>
    </row>
    <row r="575">
      <c r="A575" s="94"/>
      <c r="B575" s="94"/>
      <c r="C575" s="94"/>
      <c r="D575" s="81"/>
      <c r="E575" s="94"/>
      <c r="F575" s="94"/>
      <c r="H575" s="218"/>
    </row>
    <row r="576">
      <c r="A576" s="94"/>
      <c r="B576" s="94"/>
      <c r="C576" s="94"/>
      <c r="D576" s="81"/>
      <c r="E576" s="94"/>
      <c r="F576" s="94"/>
      <c r="H576" s="218"/>
    </row>
    <row r="577">
      <c r="A577" s="94"/>
      <c r="B577" s="94"/>
      <c r="C577" s="94"/>
      <c r="D577" s="81"/>
      <c r="E577" s="94"/>
      <c r="F577" s="94"/>
      <c r="H577" s="218"/>
    </row>
    <row r="578">
      <c r="A578" s="94"/>
      <c r="B578" s="94"/>
      <c r="C578" s="94"/>
      <c r="D578" s="81"/>
      <c r="E578" s="94"/>
      <c r="F578" s="94"/>
      <c r="H578" s="218"/>
    </row>
    <row r="579">
      <c r="A579" s="94"/>
      <c r="B579" s="94"/>
      <c r="C579" s="94"/>
      <c r="D579" s="81"/>
      <c r="E579" s="94"/>
      <c r="F579" s="94"/>
      <c r="H579" s="218"/>
    </row>
    <row r="580">
      <c r="A580" s="94"/>
      <c r="B580" s="94"/>
      <c r="C580" s="94"/>
      <c r="D580" s="81"/>
      <c r="E580" s="94"/>
      <c r="F580" s="94"/>
      <c r="H580" s="218"/>
    </row>
    <row r="581">
      <c r="A581" s="94"/>
      <c r="B581" s="94"/>
      <c r="C581" s="94"/>
      <c r="D581" s="81"/>
      <c r="E581" s="94"/>
      <c r="F581" s="94"/>
      <c r="H581" s="218"/>
    </row>
    <row r="582">
      <c r="A582" s="94"/>
      <c r="B582" s="94"/>
      <c r="C582" s="94"/>
      <c r="D582" s="81"/>
      <c r="E582" s="94"/>
      <c r="F582" s="94"/>
      <c r="H582" s="218"/>
    </row>
    <row r="583">
      <c r="A583" s="94"/>
      <c r="B583" s="94"/>
      <c r="C583" s="94"/>
      <c r="D583" s="81"/>
      <c r="E583" s="94"/>
      <c r="F583" s="94"/>
      <c r="H583" s="218"/>
    </row>
    <row r="584">
      <c r="A584" s="94"/>
      <c r="B584" s="94"/>
      <c r="C584" s="94"/>
      <c r="D584" s="81"/>
      <c r="E584" s="94"/>
      <c r="F584" s="94"/>
      <c r="H584" s="218"/>
    </row>
    <row r="585">
      <c r="A585" s="94"/>
      <c r="B585" s="94"/>
      <c r="C585" s="94"/>
      <c r="D585" s="81"/>
      <c r="E585" s="94"/>
      <c r="F585" s="94"/>
      <c r="H585" s="218"/>
    </row>
    <row r="586">
      <c r="A586" s="94"/>
      <c r="B586" s="94"/>
      <c r="C586" s="94"/>
      <c r="D586" s="81"/>
      <c r="E586" s="94"/>
      <c r="F586" s="94"/>
      <c r="H586" s="218"/>
    </row>
    <row r="587">
      <c r="A587" s="94"/>
      <c r="B587" s="94"/>
      <c r="C587" s="94"/>
      <c r="D587" s="81"/>
      <c r="E587" s="94"/>
      <c r="F587" s="94"/>
      <c r="H587" s="218"/>
    </row>
    <row r="588">
      <c r="A588" s="94"/>
      <c r="B588" s="94"/>
      <c r="C588" s="94"/>
      <c r="D588" s="81"/>
      <c r="E588" s="94"/>
      <c r="F588" s="94"/>
      <c r="H588" s="218"/>
    </row>
    <row r="589">
      <c r="A589" s="94"/>
      <c r="B589" s="94"/>
      <c r="C589" s="94"/>
      <c r="D589" s="81"/>
      <c r="E589" s="94"/>
      <c r="F589" s="94"/>
      <c r="H589" s="218"/>
    </row>
    <row r="590">
      <c r="A590" s="94"/>
      <c r="B590" s="94"/>
      <c r="C590" s="94"/>
      <c r="D590" s="81"/>
      <c r="E590" s="94"/>
      <c r="F590" s="94"/>
      <c r="H590" s="218"/>
    </row>
    <row r="591">
      <c r="A591" s="94"/>
      <c r="B591" s="94"/>
      <c r="C591" s="94"/>
      <c r="D591" s="81"/>
      <c r="E591" s="94"/>
      <c r="F591" s="94"/>
      <c r="H591" s="218"/>
    </row>
    <row r="592">
      <c r="A592" s="94"/>
      <c r="B592" s="94"/>
      <c r="C592" s="94"/>
      <c r="D592" s="81"/>
      <c r="E592" s="94"/>
      <c r="F592" s="94"/>
      <c r="H592" s="218"/>
    </row>
    <row r="593">
      <c r="A593" s="94"/>
      <c r="B593" s="94"/>
      <c r="C593" s="94"/>
      <c r="D593" s="81"/>
      <c r="E593" s="94"/>
      <c r="F593" s="94"/>
      <c r="H593" s="218"/>
    </row>
    <row r="594">
      <c r="A594" s="94"/>
      <c r="B594" s="94"/>
      <c r="C594" s="94"/>
      <c r="D594" s="81"/>
      <c r="E594" s="94"/>
      <c r="F594" s="94"/>
      <c r="H594" s="218"/>
    </row>
    <row r="595">
      <c r="A595" s="94"/>
      <c r="B595" s="94"/>
      <c r="C595" s="94"/>
      <c r="D595" s="81"/>
      <c r="E595" s="94"/>
      <c r="F595" s="94"/>
      <c r="H595" s="218"/>
    </row>
    <row r="596">
      <c r="A596" s="94"/>
      <c r="B596" s="94"/>
      <c r="C596" s="94"/>
      <c r="D596" s="81"/>
      <c r="E596" s="94"/>
      <c r="F596" s="94"/>
      <c r="H596" s="218"/>
    </row>
    <row r="597">
      <c r="A597" s="94"/>
      <c r="B597" s="94"/>
      <c r="C597" s="94"/>
      <c r="D597" s="81"/>
      <c r="E597" s="94"/>
      <c r="F597" s="94"/>
      <c r="H597" s="218"/>
    </row>
    <row r="598">
      <c r="A598" s="94"/>
      <c r="B598" s="94"/>
      <c r="C598" s="94"/>
      <c r="D598" s="81"/>
      <c r="E598" s="94"/>
      <c r="F598" s="94"/>
      <c r="H598" s="218"/>
    </row>
    <row r="599">
      <c r="A599" s="94"/>
      <c r="B599" s="94"/>
      <c r="C599" s="94"/>
      <c r="D599" s="81"/>
      <c r="E599" s="94"/>
      <c r="F599" s="94"/>
      <c r="H599" s="218"/>
    </row>
    <row r="600">
      <c r="A600" s="94"/>
      <c r="B600" s="94"/>
      <c r="C600" s="94"/>
      <c r="D600" s="81"/>
      <c r="E600" s="94"/>
      <c r="F600" s="94"/>
      <c r="H600" s="218"/>
    </row>
    <row r="601">
      <c r="A601" s="94"/>
      <c r="B601" s="94"/>
      <c r="C601" s="94"/>
      <c r="D601" s="81"/>
      <c r="E601" s="94"/>
      <c r="F601" s="94"/>
      <c r="H601" s="218"/>
    </row>
    <row r="602">
      <c r="A602" s="94"/>
      <c r="B602" s="94"/>
      <c r="C602" s="94"/>
      <c r="D602" s="81"/>
      <c r="E602" s="94"/>
      <c r="F602" s="94"/>
      <c r="H602" s="218"/>
    </row>
    <row r="603">
      <c r="A603" s="94"/>
      <c r="B603" s="94"/>
      <c r="C603" s="94"/>
      <c r="D603" s="81"/>
      <c r="E603" s="94"/>
      <c r="F603" s="94"/>
      <c r="H603" s="218"/>
    </row>
    <row r="604">
      <c r="A604" s="94"/>
      <c r="B604" s="94"/>
      <c r="C604" s="94"/>
      <c r="D604" s="81"/>
      <c r="E604" s="94"/>
      <c r="F604" s="94"/>
      <c r="H604" s="218"/>
    </row>
    <row r="605">
      <c r="A605" s="94"/>
      <c r="B605" s="94"/>
      <c r="C605" s="94"/>
      <c r="D605" s="81"/>
      <c r="E605" s="94"/>
      <c r="F605" s="94"/>
      <c r="H605" s="218"/>
    </row>
    <row r="606">
      <c r="A606" s="94"/>
      <c r="B606" s="94"/>
      <c r="C606" s="94"/>
      <c r="D606" s="81"/>
      <c r="E606" s="94"/>
      <c r="F606" s="94"/>
      <c r="H606" s="218"/>
    </row>
    <row r="607">
      <c r="A607" s="94"/>
      <c r="B607" s="94"/>
      <c r="C607" s="94"/>
      <c r="D607" s="81"/>
      <c r="E607" s="94"/>
      <c r="F607" s="94"/>
      <c r="H607" s="218"/>
    </row>
    <row r="608">
      <c r="A608" s="94"/>
      <c r="B608" s="94"/>
      <c r="C608" s="94"/>
      <c r="D608" s="81"/>
      <c r="E608" s="94"/>
      <c r="F608" s="94"/>
      <c r="H608" s="218"/>
    </row>
    <row r="609">
      <c r="A609" s="94"/>
      <c r="B609" s="94"/>
      <c r="C609" s="94"/>
      <c r="D609" s="81"/>
      <c r="E609" s="94"/>
      <c r="F609" s="94"/>
      <c r="H609" s="218"/>
    </row>
    <row r="610">
      <c r="A610" s="94"/>
      <c r="B610" s="94"/>
      <c r="C610" s="94"/>
      <c r="D610" s="81"/>
      <c r="E610" s="94"/>
      <c r="F610" s="94"/>
      <c r="H610" s="218"/>
    </row>
    <row r="611">
      <c r="A611" s="94"/>
      <c r="B611" s="94"/>
      <c r="C611" s="94"/>
      <c r="D611" s="81"/>
      <c r="E611" s="94"/>
      <c r="F611" s="94"/>
      <c r="H611" s="218"/>
    </row>
    <row r="612">
      <c r="A612" s="94"/>
      <c r="B612" s="94"/>
      <c r="C612" s="94"/>
      <c r="D612" s="81"/>
      <c r="E612" s="94"/>
      <c r="F612" s="94"/>
      <c r="H612" s="218"/>
    </row>
    <row r="613">
      <c r="A613" s="94"/>
      <c r="B613" s="94"/>
      <c r="C613" s="94"/>
      <c r="D613" s="81"/>
      <c r="E613" s="94"/>
      <c r="F613" s="94"/>
      <c r="H613" s="218"/>
    </row>
    <row r="614">
      <c r="A614" s="94"/>
      <c r="B614" s="94"/>
      <c r="C614" s="94"/>
      <c r="D614" s="81"/>
      <c r="E614" s="94"/>
      <c r="F614" s="94"/>
      <c r="H614" s="218"/>
    </row>
    <row r="615">
      <c r="A615" s="94"/>
      <c r="B615" s="94"/>
      <c r="C615" s="94"/>
      <c r="D615" s="81"/>
      <c r="E615" s="94"/>
      <c r="F615" s="94"/>
      <c r="H615" s="218"/>
    </row>
    <row r="616">
      <c r="A616" s="94"/>
      <c r="B616" s="94"/>
      <c r="C616" s="94"/>
      <c r="D616" s="81"/>
      <c r="E616" s="94"/>
      <c r="F616" s="94"/>
      <c r="H616" s="218"/>
    </row>
    <row r="617">
      <c r="A617" s="94"/>
      <c r="B617" s="94"/>
      <c r="C617" s="94"/>
      <c r="D617" s="81"/>
      <c r="E617" s="94"/>
      <c r="F617" s="94"/>
      <c r="H617" s="218"/>
    </row>
    <row r="618">
      <c r="A618" s="94"/>
      <c r="B618" s="94"/>
      <c r="C618" s="94"/>
      <c r="D618" s="81"/>
      <c r="E618" s="94"/>
      <c r="F618" s="94"/>
      <c r="H618" s="218"/>
    </row>
    <row r="619">
      <c r="A619" s="94"/>
      <c r="B619" s="94"/>
      <c r="C619" s="94"/>
      <c r="D619" s="81"/>
      <c r="E619" s="94"/>
      <c r="F619" s="94"/>
      <c r="H619" s="218"/>
    </row>
    <row r="620">
      <c r="A620" s="94"/>
      <c r="B620" s="94"/>
      <c r="C620" s="94"/>
      <c r="D620" s="81"/>
      <c r="E620" s="94"/>
      <c r="F620" s="94"/>
      <c r="H620" s="218"/>
    </row>
    <row r="621">
      <c r="A621" s="94"/>
      <c r="B621" s="94"/>
      <c r="C621" s="94"/>
      <c r="D621" s="81"/>
      <c r="E621" s="94"/>
      <c r="F621" s="94"/>
      <c r="H621" s="218"/>
    </row>
    <row r="622">
      <c r="A622" s="94"/>
      <c r="B622" s="94"/>
      <c r="C622" s="94"/>
      <c r="D622" s="81"/>
      <c r="E622" s="94"/>
      <c r="F622" s="94"/>
      <c r="H622" s="218"/>
    </row>
    <row r="623">
      <c r="A623" s="94"/>
      <c r="B623" s="94"/>
      <c r="C623" s="94"/>
      <c r="D623" s="81"/>
      <c r="E623" s="94"/>
      <c r="F623" s="94"/>
      <c r="H623" s="218"/>
    </row>
    <row r="624">
      <c r="A624" s="94"/>
      <c r="B624" s="94"/>
      <c r="C624" s="94"/>
      <c r="D624" s="81"/>
      <c r="E624" s="94"/>
      <c r="F624" s="94"/>
      <c r="H624" s="218"/>
    </row>
    <row r="625">
      <c r="A625" s="94"/>
      <c r="B625" s="94"/>
      <c r="C625" s="94"/>
      <c r="D625" s="81"/>
      <c r="E625" s="94"/>
      <c r="F625" s="94"/>
      <c r="H625" s="218"/>
    </row>
    <row r="626">
      <c r="A626" s="94"/>
      <c r="B626" s="94"/>
      <c r="C626" s="94"/>
      <c r="D626" s="81"/>
      <c r="E626" s="94"/>
      <c r="F626" s="94"/>
      <c r="H626" s="218"/>
    </row>
    <row r="627">
      <c r="A627" s="94"/>
      <c r="B627" s="94"/>
      <c r="C627" s="94"/>
      <c r="D627" s="81"/>
      <c r="E627" s="94"/>
      <c r="F627" s="94"/>
      <c r="H627" s="218"/>
    </row>
    <row r="628">
      <c r="A628" s="94"/>
      <c r="B628" s="94"/>
      <c r="C628" s="94"/>
      <c r="D628" s="81"/>
      <c r="E628" s="94"/>
      <c r="F628" s="94"/>
      <c r="H628" s="218"/>
    </row>
    <row r="629">
      <c r="A629" s="94"/>
      <c r="B629" s="94"/>
      <c r="C629" s="94"/>
      <c r="D629" s="81"/>
      <c r="E629" s="94"/>
      <c r="F629" s="94"/>
      <c r="H629" s="218"/>
    </row>
    <row r="630">
      <c r="A630" s="94"/>
      <c r="B630" s="94"/>
      <c r="C630" s="94"/>
      <c r="D630" s="81"/>
      <c r="E630" s="94"/>
      <c r="F630" s="94"/>
      <c r="H630" s="218"/>
    </row>
    <row r="631">
      <c r="A631" s="94"/>
      <c r="B631" s="94"/>
      <c r="C631" s="94"/>
      <c r="D631" s="81"/>
      <c r="E631" s="94"/>
      <c r="F631" s="94"/>
      <c r="H631" s="218"/>
    </row>
    <row r="632">
      <c r="A632" s="94"/>
      <c r="B632" s="94"/>
      <c r="C632" s="94"/>
      <c r="D632" s="81"/>
      <c r="E632" s="94"/>
      <c r="F632" s="94"/>
      <c r="H632" s="218"/>
    </row>
    <row r="633">
      <c r="A633" s="94"/>
      <c r="B633" s="94"/>
      <c r="C633" s="94"/>
      <c r="D633" s="81"/>
      <c r="E633" s="94"/>
      <c r="F633" s="94"/>
      <c r="H633" s="218"/>
    </row>
    <row r="634">
      <c r="A634" s="94"/>
      <c r="B634" s="94"/>
      <c r="C634" s="94"/>
      <c r="D634" s="81"/>
      <c r="E634" s="94"/>
      <c r="F634" s="94"/>
      <c r="H634" s="218"/>
    </row>
    <row r="635">
      <c r="A635" s="94"/>
      <c r="B635" s="94"/>
      <c r="C635" s="94"/>
      <c r="D635" s="81"/>
      <c r="E635" s="94"/>
      <c r="F635" s="94"/>
      <c r="H635" s="218"/>
    </row>
    <row r="636">
      <c r="A636" s="94"/>
      <c r="B636" s="94"/>
      <c r="C636" s="94"/>
      <c r="D636" s="81"/>
      <c r="E636" s="94"/>
      <c r="F636" s="94"/>
      <c r="H636" s="218"/>
    </row>
    <row r="637">
      <c r="A637" s="94"/>
      <c r="B637" s="94"/>
      <c r="C637" s="94"/>
      <c r="D637" s="81"/>
      <c r="E637" s="94"/>
      <c r="F637" s="94"/>
      <c r="H637" s="218"/>
    </row>
    <row r="638">
      <c r="A638" s="94"/>
      <c r="B638" s="94"/>
      <c r="C638" s="94"/>
      <c r="D638" s="81"/>
      <c r="E638" s="94"/>
      <c r="F638" s="94"/>
      <c r="H638" s="218"/>
    </row>
    <row r="639">
      <c r="A639" s="94"/>
      <c r="B639" s="94"/>
      <c r="C639" s="94"/>
      <c r="D639" s="81"/>
      <c r="E639" s="94"/>
      <c r="F639" s="94"/>
      <c r="H639" s="218"/>
    </row>
    <row r="640">
      <c r="A640" s="94"/>
      <c r="B640" s="94"/>
      <c r="C640" s="94"/>
      <c r="D640" s="81"/>
      <c r="E640" s="94"/>
      <c r="F640" s="94"/>
      <c r="H640" s="218"/>
    </row>
    <row r="641">
      <c r="A641" s="94"/>
      <c r="B641" s="94"/>
      <c r="C641" s="94"/>
      <c r="D641" s="81"/>
      <c r="E641" s="94"/>
      <c r="F641" s="94"/>
      <c r="H641" s="218"/>
    </row>
    <row r="642">
      <c r="A642" s="94"/>
      <c r="B642" s="94"/>
      <c r="C642" s="94"/>
      <c r="D642" s="81"/>
      <c r="E642" s="94"/>
      <c r="F642" s="94"/>
      <c r="H642" s="218"/>
    </row>
    <row r="643">
      <c r="A643" s="94"/>
      <c r="B643" s="94"/>
      <c r="C643" s="94"/>
      <c r="D643" s="81"/>
      <c r="E643" s="94"/>
      <c r="F643" s="94"/>
      <c r="H643" s="218"/>
    </row>
    <row r="644">
      <c r="A644" s="94"/>
      <c r="B644" s="94"/>
      <c r="C644" s="94"/>
      <c r="D644" s="81"/>
      <c r="E644" s="94"/>
      <c r="F644" s="94"/>
      <c r="H644" s="218"/>
    </row>
    <row r="645">
      <c r="A645" s="94"/>
      <c r="B645" s="94"/>
      <c r="C645" s="94"/>
      <c r="D645" s="81"/>
      <c r="E645" s="94"/>
      <c r="F645" s="94"/>
      <c r="H645" s="218"/>
    </row>
    <row r="646">
      <c r="A646" s="94"/>
      <c r="B646" s="94"/>
      <c r="C646" s="94"/>
      <c r="D646" s="81"/>
      <c r="E646" s="94"/>
      <c r="F646" s="94"/>
      <c r="H646" s="218"/>
    </row>
    <row r="647">
      <c r="A647" s="94"/>
      <c r="B647" s="94"/>
      <c r="C647" s="94"/>
      <c r="D647" s="81"/>
      <c r="E647" s="94"/>
      <c r="F647" s="94"/>
      <c r="H647" s="218"/>
    </row>
    <row r="648">
      <c r="A648" s="94"/>
      <c r="B648" s="94"/>
      <c r="C648" s="94"/>
      <c r="D648" s="81"/>
      <c r="E648" s="94"/>
      <c r="F648" s="94"/>
      <c r="H648" s="218"/>
    </row>
    <row r="649">
      <c r="A649" s="94"/>
      <c r="B649" s="94"/>
      <c r="C649" s="94"/>
      <c r="D649" s="81"/>
      <c r="E649" s="94"/>
      <c r="F649" s="94"/>
      <c r="H649" s="218"/>
    </row>
    <row r="650">
      <c r="A650" s="94"/>
      <c r="B650" s="94"/>
      <c r="C650" s="94"/>
      <c r="D650" s="81"/>
      <c r="E650" s="94"/>
      <c r="F650" s="94"/>
      <c r="H650" s="218"/>
    </row>
    <row r="651">
      <c r="A651" s="94"/>
      <c r="B651" s="94"/>
      <c r="C651" s="94"/>
      <c r="D651" s="81"/>
      <c r="E651" s="94"/>
      <c r="F651" s="94"/>
      <c r="H651" s="218"/>
    </row>
    <row r="652">
      <c r="A652" s="94"/>
      <c r="B652" s="94"/>
      <c r="C652" s="94"/>
      <c r="D652" s="81"/>
      <c r="E652" s="94"/>
      <c r="F652" s="94"/>
      <c r="H652" s="218"/>
    </row>
    <row r="653">
      <c r="A653" s="94"/>
      <c r="B653" s="94"/>
      <c r="C653" s="94"/>
      <c r="D653" s="81"/>
      <c r="E653" s="94"/>
      <c r="F653" s="94"/>
      <c r="H653" s="218"/>
    </row>
    <row r="654">
      <c r="A654" s="94"/>
      <c r="B654" s="94"/>
      <c r="C654" s="94"/>
      <c r="D654" s="81"/>
      <c r="E654" s="94"/>
      <c r="F654" s="94"/>
      <c r="H654" s="218"/>
    </row>
    <row r="655">
      <c r="A655" s="94"/>
      <c r="B655" s="94"/>
      <c r="C655" s="94"/>
      <c r="D655" s="81"/>
      <c r="E655" s="94"/>
      <c r="F655" s="94"/>
      <c r="H655" s="218"/>
    </row>
    <row r="656">
      <c r="A656" s="94"/>
      <c r="B656" s="94"/>
      <c r="C656" s="94"/>
      <c r="D656" s="81"/>
      <c r="E656" s="94"/>
      <c r="F656" s="94"/>
      <c r="H656" s="218"/>
    </row>
    <row r="657">
      <c r="A657" s="94"/>
      <c r="B657" s="94"/>
      <c r="C657" s="94"/>
      <c r="D657" s="81"/>
      <c r="E657" s="94"/>
      <c r="F657" s="94"/>
      <c r="H657" s="218"/>
    </row>
    <row r="658">
      <c r="A658" s="94"/>
      <c r="B658" s="94"/>
      <c r="C658" s="94"/>
      <c r="D658" s="81"/>
      <c r="E658" s="94"/>
      <c r="F658" s="94"/>
      <c r="H658" s="218"/>
    </row>
    <row r="659">
      <c r="A659" s="94"/>
      <c r="B659" s="94"/>
      <c r="C659" s="94"/>
      <c r="D659" s="81"/>
      <c r="E659" s="94"/>
      <c r="F659" s="94"/>
      <c r="H659" s="218"/>
    </row>
    <row r="660">
      <c r="A660" s="94"/>
      <c r="B660" s="94"/>
      <c r="C660" s="94"/>
      <c r="D660" s="81"/>
      <c r="E660" s="94"/>
      <c r="F660" s="94"/>
      <c r="H660" s="218"/>
    </row>
    <row r="661">
      <c r="A661" s="94"/>
      <c r="B661" s="94"/>
      <c r="C661" s="94"/>
      <c r="D661" s="81"/>
      <c r="E661" s="94"/>
      <c r="F661" s="94"/>
      <c r="H661" s="218"/>
    </row>
    <row r="662">
      <c r="A662" s="94"/>
      <c r="B662" s="94"/>
      <c r="C662" s="94"/>
      <c r="D662" s="81"/>
      <c r="E662" s="94"/>
      <c r="F662" s="94"/>
      <c r="H662" s="218"/>
    </row>
    <row r="663">
      <c r="A663" s="94"/>
      <c r="B663" s="94"/>
      <c r="C663" s="94"/>
      <c r="D663" s="81"/>
      <c r="E663" s="94"/>
      <c r="F663" s="94"/>
      <c r="H663" s="218"/>
    </row>
    <row r="664">
      <c r="A664" s="94"/>
      <c r="B664" s="94"/>
      <c r="C664" s="94"/>
      <c r="D664" s="81"/>
      <c r="E664" s="94"/>
      <c r="F664" s="94"/>
      <c r="H664" s="218"/>
    </row>
    <row r="665">
      <c r="A665" s="94"/>
      <c r="B665" s="94"/>
      <c r="C665" s="94"/>
      <c r="D665" s="81"/>
      <c r="E665" s="94"/>
      <c r="F665" s="94"/>
      <c r="H665" s="218"/>
    </row>
    <row r="666">
      <c r="A666" s="94"/>
      <c r="B666" s="94"/>
      <c r="C666" s="94"/>
      <c r="D666" s="81"/>
      <c r="E666" s="94"/>
      <c r="F666" s="94"/>
      <c r="H666" s="218"/>
    </row>
    <row r="667">
      <c r="A667" s="94"/>
      <c r="B667" s="94"/>
      <c r="C667" s="94"/>
      <c r="D667" s="81"/>
      <c r="E667" s="94"/>
      <c r="F667" s="94"/>
      <c r="H667" s="218"/>
    </row>
    <row r="668">
      <c r="A668" s="94"/>
      <c r="B668" s="94"/>
      <c r="C668" s="94"/>
      <c r="D668" s="81"/>
      <c r="E668" s="94"/>
      <c r="F668" s="94"/>
      <c r="H668" s="218"/>
    </row>
    <row r="669">
      <c r="A669" s="94"/>
      <c r="B669" s="94"/>
      <c r="C669" s="94"/>
      <c r="D669" s="81"/>
      <c r="E669" s="94"/>
      <c r="F669" s="94"/>
      <c r="H669" s="218"/>
    </row>
    <row r="670">
      <c r="A670" s="94"/>
      <c r="B670" s="94"/>
      <c r="C670" s="94"/>
      <c r="D670" s="81"/>
      <c r="E670" s="94"/>
      <c r="F670" s="94"/>
      <c r="H670" s="218"/>
    </row>
    <row r="671">
      <c r="A671" s="94"/>
      <c r="B671" s="94"/>
      <c r="C671" s="94"/>
      <c r="D671" s="81"/>
      <c r="E671" s="94"/>
      <c r="F671" s="94"/>
      <c r="H671" s="218"/>
    </row>
    <row r="672">
      <c r="A672" s="94"/>
      <c r="B672" s="94"/>
      <c r="C672" s="94"/>
      <c r="D672" s="81"/>
      <c r="E672" s="94"/>
      <c r="F672" s="94"/>
      <c r="H672" s="218"/>
    </row>
    <row r="673">
      <c r="A673" s="94"/>
      <c r="B673" s="94"/>
      <c r="C673" s="94"/>
      <c r="D673" s="81"/>
      <c r="E673" s="94"/>
      <c r="F673" s="94"/>
      <c r="H673" s="218"/>
    </row>
    <row r="674">
      <c r="A674" s="94"/>
      <c r="B674" s="94"/>
      <c r="C674" s="94"/>
      <c r="D674" s="81"/>
      <c r="E674" s="94"/>
      <c r="F674" s="94"/>
      <c r="H674" s="218"/>
    </row>
    <row r="675">
      <c r="A675" s="94"/>
      <c r="B675" s="94"/>
      <c r="C675" s="94"/>
      <c r="D675" s="81"/>
      <c r="E675" s="94"/>
      <c r="F675" s="94"/>
      <c r="H675" s="218"/>
    </row>
    <row r="676">
      <c r="A676" s="94"/>
      <c r="B676" s="94"/>
      <c r="C676" s="94"/>
      <c r="D676" s="81"/>
      <c r="E676" s="94"/>
      <c r="F676" s="94"/>
      <c r="H676" s="218"/>
    </row>
    <row r="677">
      <c r="A677" s="94"/>
      <c r="B677" s="94"/>
      <c r="C677" s="94"/>
      <c r="D677" s="81"/>
      <c r="E677" s="94"/>
      <c r="F677" s="94"/>
      <c r="H677" s="218"/>
    </row>
    <row r="678">
      <c r="A678" s="94"/>
      <c r="B678" s="94"/>
      <c r="C678" s="94"/>
      <c r="D678" s="81"/>
      <c r="E678" s="94"/>
      <c r="F678" s="94"/>
      <c r="H678" s="218"/>
    </row>
    <row r="679">
      <c r="A679" s="94"/>
      <c r="B679" s="94"/>
      <c r="C679" s="94"/>
      <c r="D679" s="81"/>
      <c r="E679" s="94"/>
      <c r="F679" s="94"/>
      <c r="H679" s="218"/>
    </row>
    <row r="680">
      <c r="A680" s="94"/>
      <c r="B680" s="94"/>
      <c r="C680" s="94"/>
      <c r="D680" s="81"/>
      <c r="E680" s="94"/>
      <c r="F680" s="94"/>
      <c r="H680" s="218"/>
    </row>
    <row r="681">
      <c r="A681" s="94"/>
      <c r="B681" s="94"/>
      <c r="C681" s="94"/>
      <c r="D681" s="81"/>
      <c r="E681" s="94"/>
      <c r="F681" s="94"/>
      <c r="H681" s="218"/>
    </row>
    <row r="682">
      <c r="A682" s="94"/>
      <c r="B682" s="94"/>
      <c r="C682" s="94"/>
      <c r="D682" s="81"/>
      <c r="E682" s="94"/>
      <c r="F682" s="94"/>
      <c r="H682" s="218"/>
    </row>
    <row r="683">
      <c r="A683" s="94"/>
      <c r="B683" s="94"/>
      <c r="C683" s="94"/>
      <c r="D683" s="81"/>
      <c r="E683" s="94"/>
      <c r="F683" s="94"/>
      <c r="H683" s="218"/>
    </row>
    <row r="684">
      <c r="A684" s="94"/>
      <c r="B684" s="94"/>
      <c r="C684" s="94"/>
      <c r="D684" s="81"/>
      <c r="E684" s="94"/>
      <c r="F684" s="94"/>
      <c r="H684" s="218"/>
    </row>
    <row r="685">
      <c r="A685" s="94"/>
      <c r="B685" s="94"/>
      <c r="C685" s="94"/>
      <c r="D685" s="81"/>
      <c r="E685" s="94"/>
      <c r="F685" s="94"/>
      <c r="H685" s="218"/>
    </row>
    <row r="686">
      <c r="A686" s="94"/>
      <c r="B686" s="94"/>
      <c r="C686" s="94"/>
      <c r="D686" s="81"/>
      <c r="E686" s="94"/>
      <c r="F686" s="94"/>
      <c r="H686" s="218"/>
    </row>
    <row r="687">
      <c r="A687" s="94"/>
      <c r="B687" s="94"/>
      <c r="C687" s="94"/>
      <c r="D687" s="81"/>
      <c r="E687" s="94"/>
      <c r="F687" s="94"/>
      <c r="H687" s="218"/>
    </row>
    <row r="688">
      <c r="A688" s="94"/>
      <c r="B688" s="94"/>
      <c r="C688" s="94"/>
      <c r="D688" s="81"/>
      <c r="E688" s="94"/>
      <c r="F688" s="94"/>
      <c r="H688" s="218"/>
    </row>
    <row r="689">
      <c r="A689" s="94"/>
      <c r="B689" s="94"/>
      <c r="C689" s="94"/>
      <c r="D689" s="81"/>
      <c r="E689" s="94"/>
      <c r="F689" s="94"/>
      <c r="H689" s="218"/>
    </row>
    <row r="690">
      <c r="A690" s="94"/>
      <c r="B690" s="94"/>
      <c r="C690" s="94"/>
      <c r="D690" s="81"/>
      <c r="E690" s="94"/>
      <c r="F690" s="94"/>
      <c r="H690" s="218"/>
    </row>
    <row r="691">
      <c r="A691" s="94"/>
      <c r="B691" s="94"/>
      <c r="C691" s="94"/>
      <c r="D691" s="81"/>
      <c r="E691" s="94"/>
      <c r="F691" s="94"/>
      <c r="H691" s="218"/>
    </row>
    <row r="692">
      <c r="A692" s="94"/>
      <c r="B692" s="94"/>
      <c r="C692" s="94"/>
      <c r="D692" s="81"/>
      <c r="E692" s="94"/>
      <c r="F692" s="94"/>
      <c r="H692" s="218"/>
    </row>
    <row r="693">
      <c r="A693" s="94"/>
      <c r="B693" s="94"/>
      <c r="C693" s="94"/>
      <c r="D693" s="81"/>
      <c r="E693" s="94"/>
      <c r="F693" s="94"/>
      <c r="H693" s="218"/>
    </row>
    <row r="694">
      <c r="A694" s="94"/>
      <c r="B694" s="94"/>
      <c r="C694" s="94"/>
      <c r="D694" s="81"/>
      <c r="E694" s="94"/>
      <c r="F694" s="94"/>
      <c r="H694" s="218"/>
    </row>
    <row r="695">
      <c r="A695" s="94"/>
      <c r="B695" s="94"/>
      <c r="C695" s="94"/>
      <c r="D695" s="81"/>
      <c r="E695" s="94"/>
      <c r="F695" s="94"/>
      <c r="H695" s="218"/>
    </row>
    <row r="696">
      <c r="A696" s="94"/>
      <c r="B696" s="94"/>
      <c r="C696" s="94"/>
      <c r="D696" s="81"/>
      <c r="E696" s="94"/>
      <c r="F696" s="94"/>
      <c r="H696" s="218"/>
    </row>
    <row r="697">
      <c r="A697" s="94"/>
      <c r="B697" s="94"/>
      <c r="C697" s="94"/>
      <c r="D697" s="81"/>
      <c r="E697" s="94"/>
      <c r="F697" s="94"/>
      <c r="H697" s="218"/>
    </row>
    <row r="698">
      <c r="A698" s="94"/>
      <c r="B698" s="94"/>
      <c r="C698" s="94"/>
      <c r="D698" s="81"/>
      <c r="E698" s="94"/>
      <c r="F698" s="94"/>
      <c r="H698" s="218"/>
    </row>
    <row r="699">
      <c r="A699" s="94"/>
      <c r="B699" s="94"/>
      <c r="C699" s="94"/>
      <c r="D699" s="81"/>
      <c r="E699" s="94"/>
      <c r="F699" s="94"/>
      <c r="H699" s="218"/>
    </row>
    <row r="700">
      <c r="A700" s="94"/>
      <c r="B700" s="94"/>
      <c r="C700" s="94"/>
      <c r="D700" s="81"/>
      <c r="E700" s="94"/>
      <c r="F700" s="94"/>
      <c r="H700" s="218"/>
    </row>
    <row r="701">
      <c r="A701" s="94"/>
      <c r="B701" s="94"/>
      <c r="C701" s="94"/>
      <c r="D701" s="81"/>
      <c r="E701" s="94"/>
      <c r="F701" s="94"/>
      <c r="H701" s="218"/>
    </row>
    <row r="702">
      <c r="A702" s="94"/>
      <c r="B702" s="94"/>
      <c r="C702" s="94"/>
      <c r="D702" s="81"/>
      <c r="E702" s="94"/>
      <c r="F702" s="94"/>
      <c r="H702" s="218"/>
    </row>
    <row r="703">
      <c r="A703" s="94"/>
      <c r="B703" s="94"/>
      <c r="C703" s="94"/>
      <c r="D703" s="81"/>
      <c r="E703" s="94"/>
      <c r="F703" s="94"/>
      <c r="H703" s="218"/>
    </row>
    <row r="704">
      <c r="A704" s="94"/>
      <c r="B704" s="94"/>
      <c r="C704" s="94"/>
      <c r="D704" s="81"/>
      <c r="E704" s="94"/>
      <c r="F704" s="94"/>
      <c r="H704" s="218"/>
    </row>
    <row r="705">
      <c r="A705" s="94"/>
      <c r="B705" s="94"/>
      <c r="C705" s="94"/>
      <c r="D705" s="81"/>
      <c r="E705" s="94"/>
      <c r="F705" s="94"/>
      <c r="H705" s="218"/>
    </row>
    <row r="706">
      <c r="A706" s="94"/>
      <c r="B706" s="94"/>
      <c r="C706" s="94"/>
      <c r="D706" s="81"/>
      <c r="E706" s="94"/>
      <c r="F706" s="94"/>
      <c r="H706" s="218"/>
    </row>
    <row r="707">
      <c r="A707" s="94"/>
      <c r="B707" s="94"/>
      <c r="C707" s="94"/>
      <c r="D707" s="81"/>
      <c r="E707" s="94"/>
      <c r="F707" s="94"/>
      <c r="H707" s="218"/>
    </row>
    <row r="708">
      <c r="A708" s="94"/>
      <c r="B708" s="94"/>
      <c r="C708" s="94"/>
      <c r="D708" s="81"/>
      <c r="E708" s="94"/>
      <c r="F708" s="94"/>
      <c r="H708" s="218"/>
    </row>
    <row r="709">
      <c r="A709" s="94"/>
      <c r="B709" s="94"/>
      <c r="C709" s="94"/>
      <c r="D709" s="81"/>
      <c r="E709" s="94"/>
      <c r="F709" s="94"/>
      <c r="H709" s="218"/>
    </row>
    <row r="710">
      <c r="A710" s="94"/>
      <c r="B710" s="94"/>
      <c r="C710" s="94"/>
      <c r="D710" s="81"/>
      <c r="E710" s="94"/>
      <c r="F710" s="94"/>
      <c r="H710" s="218"/>
    </row>
    <row r="711">
      <c r="A711" s="94"/>
      <c r="B711" s="94"/>
      <c r="C711" s="94"/>
      <c r="D711" s="81"/>
      <c r="E711" s="94"/>
      <c r="F711" s="94"/>
      <c r="H711" s="218"/>
    </row>
    <row r="712">
      <c r="A712" s="94"/>
      <c r="B712" s="94"/>
      <c r="C712" s="94"/>
      <c r="D712" s="81"/>
      <c r="E712" s="94"/>
      <c r="F712" s="94"/>
      <c r="H712" s="218"/>
    </row>
    <row r="713">
      <c r="A713" s="94"/>
      <c r="B713" s="94"/>
      <c r="C713" s="94"/>
      <c r="D713" s="81"/>
      <c r="E713" s="94"/>
      <c r="F713" s="94"/>
      <c r="H713" s="218"/>
    </row>
    <row r="714">
      <c r="A714" s="94"/>
      <c r="B714" s="94"/>
      <c r="C714" s="94"/>
      <c r="D714" s="81"/>
      <c r="E714" s="94"/>
      <c r="F714" s="94"/>
      <c r="H714" s="218"/>
    </row>
    <row r="715">
      <c r="A715" s="94"/>
      <c r="B715" s="94"/>
      <c r="C715" s="94"/>
      <c r="D715" s="81"/>
      <c r="E715" s="94"/>
      <c r="F715" s="94"/>
      <c r="H715" s="218"/>
    </row>
    <row r="716">
      <c r="A716" s="94"/>
      <c r="B716" s="94"/>
      <c r="C716" s="94"/>
      <c r="D716" s="81"/>
      <c r="E716" s="94"/>
      <c r="F716" s="94"/>
      <c r="H716" s="218"/>
    </row>
    <row r="717">
      <c r="A717" s="94"/>
      <c r="B717" s="94"/>
      <c r="C717" s="94"/>
      <c r="D717" s="81"/>
      <c r="E717" s="94"/>
      <c r="F717" s="94"/>
      <c r="H717" s="218"/>
    </row>
    <row r="718">
      <c r="A718" s="94"/>
      <c r="B718" s="94"/>
      <c r="C718" s="94"/>
      <c r="D718" s="81"/>
      <c r="E718" s="94"/>
      <c r="F718" s="94"/>
      <c r="H718" s="218"/>
    </row>
    <row r="719">
      <c r="A719" s="94"/>
      <c r="B719" s="94"/>
      <c r="C719" s="94"/>
      <c r="D719" s="81"/>
      <c r="E719" s="94"/>
      <c r="F719" s="94"/>
      <c r="H719" s="218"/>
    </row>
    <row r="720">
      <c r="A720" s="94"/>
      <c r="B720" s="94"/>
      <c r="C720" s="94"/>
      <c r="D720" s="81"/>
      <c r="E720" s="94"/>
      <c r="F720" s="94"/>
      <c r="H720" s="218"/>
    </row>
    <row r="721">
      <c r="A721" s="94"/>
      <c r="B721" s="94"/>
      <c r="C721" s="94"/>
      <c r="D721" s="81"/>
      <c r="E721" s="94"/>
      <c r="F721" s="94"/>
      <c r="H721" s="218"/>
    </row>
    <row r="722">
      <c r="A722" s="94"/>
      <c r="B722" s="94"/>
      <c r="C722" s="94"/>
      <c r="D722" s="81"/>
      <c r="E722" s="94"/>
      <c r="F722" s="94"/>
      <c r="H722" s="218"/>
    </row>
    <row r="723">
      <c r="A723" s="94"/>
      <c r="B723" s="94"/>
      <c r="C723" s="94"/>
      <c r="D723" s="81"/>
      <c r="E723" s="94"/>
      <c r="F723" s="94"/>
      <c r="H723" s="218"/>
    </row>
    <row r="724">
      <c r="A724" s="94"/>
      <c r="B724" s="94"/>
      <c r="C724" s="94"/>
      <c r="D724" s="81"/>
      <c r="E724" s="94"/>
      <c r="F724" s="94"/>
      <c r="H724" s="218"/>
    </row>
    <row r="725">
      <c r="A725" s="94"/>
      <c r="B725" s="94"/>
      <c r="C725" s="94"/>
      <c r="D725" s="81"/>
      <c r="E725" s="94"/>
      <c r="F725" s="94"/>
      <c r="H725" s="218"/>
    </row>
    <row r="726">
      <c r="A726" s="94"/>
      <c r="B726" s="94"/>
      <c r="C726" s="94"/>
      <c r="D726" s="81"/>
      <c r="E726" s="94"/>
      <c r="F726" s="94"/>
      <c r="H726" s="218"/>
    </row>
    <row r="727">
      <c r="A727" s="94"/>
      <c r="B727" s="94"/>
      <c r="C727" s="94"/>
      <c r="D727" s="81"/>
      <c r="E727" s="94"/>
      <c r="F727" s="94"/>
      <c r="H727" s="218"/>
    </row>
    <row r="728">
      <c r="A728" s="94"/>
      <c r="B728" s="94"/>
      <c r="C728" s="94"/>
      <c r="D728" s="81"/>
      <c r="E728" s="94"/>
      <c r="F728" s="94"/>
      <c r="H728" s="218"/>
    </row>
    <row r="729">
      <c r="A729" s="94"/>
      <c r="B729" s="94"/>
      <c r="C729" s="94"/>
      <c r="D729" s="81"/>
      <c r="E729" s="94"/>
      <c r="F729" s="94"/>
      <c r="H729" s="218"/>
    </row>
    <row r="730">
      <c r="A730" s="94"/>
      <c r="B730" s="94"/>
      <c r="C730" s="94"/>
      <c r="D730" s="81"/>
      <c r="E730" s="94"/>
      <c r="F730" s="94"/>
      <c r="H730" s="218"/>
    </row>
    <row r="731">
      <c r="A731" s="94"/>
      <c r="B731" s="94"/>
      <c r="C731" s="94"/>
      <c r="D731" s="81"/>
      <c r="E731" s="94"/>
      <c r="F731" s="94"/>
      <c r="H731" s="218"/>
    </row>
    <row r="732">
      <c r="A732" s="94"/>
      <c r="B732" s="94"/>
      <c r="C732" s="94"/>
      <c r="D732" s="81"/>
      <c r="E732" s="94"/>
      <c r="F732" s="94"/>
      <c r="H732" s="218"/>
    </row>
    <row r="733">
      <c r="A733" s="94"/>
      <c r="B733" s="94"/>
      <c r="C733" s="94"/>
      <c r="D733" s="81"/>
      <c r="E733" s="94"/>
      <c r="F733" s="94"/>
      <c r="H733" s="218"/>
    </row>
    <row r="734">
      <c r="A734" s="94"/>
      <c r="B734" s="94"/>
      <c r="C734" s="94"/>
      <c r="D734" s="81"/>
      <c r="E734" s="94"/>
      <c r="F734" s="94"/>
      <c r="H734" s="218"/>
    </row>
    <row r="735">
      <c r="A735" s="94"/>
      <c r="B735" s="94"/>
      <c r="C735" s="94"/>
      <c r="D735" s="81"/>
      <c r="E735" s="94"/>
      <c r="F735" s="94"/>
      <c r="H735" s="218"/>
    </row>
    <row r="736">
      <c r="A736" s="94"/>
      <c r="B736" s="94"/>
      <c r="C736" s="94"/>
      <c r="D736" s="81"/>
      <c r="E736" s="94"/>
      <c r="F736" s="94"/>
      <c r="H736" s="218"/>
    </row>
    <row r="737">
      <c r="A737" s="94"/>
      <c r="B737" s="94"/>
      <c r="C737" s="94"/>
      <c r="D737" s="81"/>
      <c r="E737" s="94"/>
      <c r="F737" s="94"/>
      <c r="H737" s="218"/>
    </row>
    <row r="738">
      <c r="A738" s="94"/>
      <c r="B738" s="94"/>
      <c r="C738" s="94"/>
      <c r="D738" s="81"/>
      <c r="E738" s="94"/>
      <c r="F738" s="94"/>
      <c r="H738" s="218"/>
    </row>
    <row r="739">
      <c r="A739" s="94"/>
      <c r="B739" s="94"/>
      <c r="C739" s="94"/>
      <c r="D739" s="81"/>
      <c r="E739" s="94"/>
      <c r="F739" s="94"/>
      <c r="H739" s="218"/>
    </row>
    <row r="740">
      <c r="A740" s="94"/>
      <c r="B740" s="94"/>
      <c r="C740" s="94"/>
      <c r="D740" s="81"/>
      <c r="E740" s="94"/>
      <c r="F740" s="94"/>
      <c r="H740" s="218"/>
    </row>
    <row r="741">
      <c r="A741" s="94"/>
      <c r="B741" s="94"/>
      <c r="C741" s="94"/>
      <c r="D741" s="81"/>
      <c r="E741" s="94"/>
      <c r="F741" s="94"/>
      <c r="H741" s="218"/>
    </row>
    <row r="742">
      <c r="A742" s="94"/>
      <c r="B742" s="94"/>
      <c r="C742" s="94"/>
      <c r="D742" s="81"/>
      <c r="E742" s="94"/>
      <c r="F742" s="94"/>
      <c r="H742" s="218"/>
    </row>
    <row r="743">
      <c r="A743" s="94"/>
      <c r="B743" s="94"/>
      <c r="C743" s="94"/>
      <c r="D743" s="81"/>
      <c r="E743" s="94"/>
      <c r="F743" s="94"/>
      <c r="H743" s="218"/>
    </row>
    <row r="744">
      <c r="A744" s="94"/>
      <c r="B744" s="94"/>
      <c r="C744" s="94"/>
      <c r="D744" s="81"/>
      <c r="E744" s="94"/>
      <c r="F744" s="94"/>
      <c r="H744" s="218"/>
    </row>
    <row r="745">
      <c r="A745" s="94"/>
      <c r="B745" s="94"/>
      <c r="C745" s="94"/>
      <c r="D745" s="81"/>
      <c r="E745" s="94"/>
      <c r="F745" s="94"/>
      <c r="H745" s="218"/>
    </row>
    <row r="746">
      <c r="A746" s="94"/>
      <c r="B746" s="94"/>
      <c r="C746" s="94"/>
      <c r="D746" s="81"/>
      <c r="E746" s="94"/>
      <c r="F746" s="94"/>
      <c r="H746" s="218"/>
    </row>
    <row r="747">
      <c r="A747" s="94"/>
      <c r="B747" s="94"/>
      <c r="C747" s="94"/>
      <c r="D747" s="81"/>
      <c r="E747" s="94"/>
      <c r="F747" s="94"/>
      <c r="H747" s="218"/>
    </row>
    <row r="748">
      <c r="A748" s="94"/>
      <c r="B748" s="94"/>
      <c r="C748" s="94"/>
      <c r="D748" s="81"/>
      <c r="E748" s="94"/>
      <c r="F748" s="94"/>
      <c r="H748" s="218"/>
    </row>
    <row r="749">
      <c r="A749" s="94"/>
      <c r="B749" s="94"/>
      <c r="C749" s="94"/>
      <c r="D749" s="81"/>
      <c r="E749" s="94"/>
      <c r="F749" s="94"/>
      <c r="H749" s="218"/>
    </row>
    <row r="750">
      <c r="A750" s="94"/>
      <c r="B750" s="94"/>
      <c r="C750" s="94"/>
      <c r="D750" s="81"/>
      <c r="E750" s="94"/>
      <c r="F750" s="94"/>
      <c r="H750" s="218"/>
    </row>
    <row r="751">
      <c r="A751" s="94"/>
      <c r="B751" s="94"/>
      <c r="C751" s="94"/>
      <c r="D751" s="81"/>
      <c r="E751" s="94"/>
      <c r="F751" s="94"/>
      <c r="H751" s="218"/>
    </row>
    <row r="752">
      <c r="A752" s="94"/>
      <c r="B752" s="94"/>
      <c r="C752" s="94"/>
      <c r="D752" s="81"/>
      <c r="E752" s="94"/>
      <c r="F752" s="94"/>
      <c r="H752" s="218"/>
    </row>
    <row r="753">
      <c r="A753" s="94"/>
      <c r="B753" s="94"/>
      <c r="C753" s="94"/>
      <c r="D753" s="81"/>
      <c r="E753" s="94"/>
      <c r="F753" s="94"/>
      <c r="H753" s="218"/>
    </row>
    <row r="754">
      <c r="A754" s="94"/>
      <c r="B754" s="94"/>
      <c r="C754" s="94"/>
      <c r="D754" s="81"/>
      <c r="E754" s="94"/>
      <c r="F754" s="94"/>
      <c r="H754" s="218"/>
    </row>
    <row r="755">
      <c r="A755" s="94"/>
      <c r="B755" s="94"/>
      <c r="C755" s="94"/>
      <c r="D755" s="81"/>
      <c r="E755" s="94"/>
      <c r="F755" s="94"/>
      <c r="H755" s="218"/>
    </row>
    <row r="756">
      <c r="A756" s="94"/>
      <c r="B756" s="94"/>
      <c r="C756" s="94"/>
      <c r="D756" s="81"/>
      <c r="E756" s="94"/>
      <c r="F756" s="94"/>
      <c r="H756" s="218"/>
    </row>
    <row r="757">
      <c r="A757" s="94"/>
      <c r="B757" s="94"/>
      <c r="C757" s="94"/>
      <c r="D757" s="81"/>
      <c r="E757" s="94"/>
      <c r="F757" s="94"/>
      <c r="H757" s="218"/>
    </row>
    <row r="758">
      <c r="A758" s="94"/>
      <c r="B758" s="94"/>
      <c r="C758" s="94"/>
      <c r="D758" s="81"/>
      <c r="E758" s="94"/>
      <c r="F758" s="94"/>
      <c r="H758" s="218"/>
    </row>
    <row r="759">
      <c r="A759" s="94"/>
      <c r="B759" s="94"/>
      <c r="C759" s="94"/>
      <c r="D759" s="81"/>
      <c r="E759" s="94"/>
      <c r="F759" s="94"/>
      <c r="H759" s="218"/>
    </row>
    <row r="760">
      <c r="A760" s="94"/>
      <c r="B760" s="94"/>
      <c r="C760" s="94"/>
      <c r="D760" s="81"/>
      <c r="E760" s="94"/>
      <c r="F760" s="94"/>
      <c r="H760" s="218"/>
    </row>
    <row r="761">
      <c r="A761" s="94"/>
      <c r="B761" s="94"/>
      <c r="C761" s="94"/>
      <c r="D761" s="81"/>
      <c r="E761" s="94"/>
      <c r="F761" s="94"/>
      <c r="H761" s="218"/>
    </row>
    <row r="762">
      <c r="A762" s="94"/>
      <c r="B762" s="94"/>
      <c r="C762" s="94"/>
      <c r="D762" s="81"/>
      <c r="E762" s="94"/>
      <c r="F762" s="94"/>
      <c r="H762" s="218"/>
    </row>
    <row r="763">
      <c r="A763" s="94"/>
      <c r="B763" s="94"/>
      <c r="C763" s="94"/>
      <c r="D763" s="81"/>
      <c r="E763" s="94"/>
      <c r="F763" s="94"/>
      <c r="H763" s="218"/>
    </row>
    <row r="764">
      <c r="A764" s="94"/>
      <c r="B764" s="94"/>
      <c r="C764" s="94"/>
      <c r="D764" s="81"/>
      <c r="E764" s="94"/>
      <c r="F764" s="94"/>
      <c r="H764" s="218"/>
    </row>
    <row r="765">
      <c r="A765" s="94"/>
      <c r="B765" s="94"/>
      <c r="C765" s="94"/>
      <c r="D765" s="81"/>
      <c r="E765" s="94"/>
      <c r="F765" s="94"/>
      <c r="H765" s="218"/>
    </row>
    <row r="766">
      <c r="A766" s="94"/>
      <c r="B766" s="94"/>
      <c r="C766" s="94"/>
      <c r="D766" s="81"/>
      <c r="E766" s="94"/>
      <c r="F766" s="94"/>
      <c r="H766" s="218"/>
    </row>
    <row r="767">
      <c r="A767" s="94"/>
      <c r="B767" s="94"/>
      <c r="C767" s="94"/>
      <c r="D767" s="81"/>
      <c r="E767" s="94"/>
      <c r="F767" s="94"/>
      <c r="H767" s="218"/>
    </row>
    <row r="768">
      <c r="A768" s="94"/>
      <c r="B768" s="94"/>
      <c r="C768" s="94"/>
      <c r="D768" s="81"/>
      <c r="E768" s="94"/>
      <c r="F768" s="94"/>
      <c r="H768" s="218"/>
    </row>
    <row r="769">
      <c r="A769" s="94"/>
      <c r="B769" s="94"/>
      <c r="C769" s="94"/>
      <c r="D769" s="81"/>
      <c r="E769" s="94"/>
      <c r="F769" s="94"/>
      <c r="H769" s="218"/>
    </row>
    <row r="770">
      <c r="A770" s="94"/>
      <c r="B770" s="94"/>
      <c r="C770" s="94"/>
      <c r="D770" s="81"/>
      <c r="E770" s="94"/>
      <c r="F770" s="94"/>
      <c r="H770" s="218"/>
    </row>
    <row r="771">
      <c r="A771" s="94"/>
      <c r="B771" s="94"/>
      <c r="C771" s="94"/>
      <c r="D771" s="81"/>
      <c r="E771" s="94"/>
      <c r="F771" s="94"/>
      <c r="H771" s="218"/>
    </row>
    <row r="772">
      <c r="A772" s="94"/>
      <c r="B772" s="94"/>
      <c r="C772" s="94"/>
      <c r="D772" s="81"/>
      <c r="E772" s="94"/>
      <c r="F772" s="94"/>
      <c r="H772" s="218"/>
    </row>
    <row r="773">
      <c r="A773" s="94"/>
      <c r="B773" s="94"/>
      <c r="C773" s="94"/>
      <c r="D773" s="81"/>
      <c r="E773" s="94"/>
      <c r="F773" s="94"/>
      <c r="H773" s="218"/>
    </row>
    <row r="774">
      <c r="A774" s="94"/>
      <c r="B774" s="94"/>
      <c r="C774" s="94"/>
      <c r="D774" s="81"/>
      <c r="E774" s="94"/>
      <c r="F774" s="94"/>
      <c r="H774" s="218"/>
    </row>
    <row r="775">
      <c r="A775" s="94"/>
      <c r="B775" s="94"/>
      <c r="C775" s="94"/>
      <c r="D775" s="81"/>
      <c r="E775" s="94"/>
      <c r="F775" s="94"/>
      <c r="H775" s="218"/>
    </row>
    <row r="776">
      <c r="A776" s="94"/>
      <c r="B776" s="94"/>
      <c r="C776" s="94"/>
      <c r="D776" s="81"/>
      <c r="E776" s="94"/>
      <c r="F776" s="94"/>
      <c r="H776" s="218"/>
    </row>
    <row r="777">
      <c r="A777" s="94"/>
      <c r="B777" s="94"/>
      <c r="C777" s="94"/>
      <c r="D777" s="81"/>
      <c r="E777" s="94"/>
      <c r="F777" s="94"/>
      <c r="H777" s="218"/>
    </row>
    <row r="778">
      <c r="A778" s="94"/>
      <c r="B778" s="94"/>
      <c r="C778" s="94"/>
      <c r="D778" s="81"/>
      <c r="E778" s="94"/>
      <c r="F778" s="94"/>
      <c r="H778" s="218"/>
    </row>
    <row r="779">
      <c r="A779" s="94"/>
      <c r="B779" s="94"/>
      <c r="C779" s="94"/>
      <c r="D779" s="81"/>
      <c r="E779" s="94"/>
      <c r="F779" s="94"/>
      <c r="H779" s="218"/>
    </row>
    <row r="780">
      <c r="A780" s="94"/>
      <c r="B780" s="94"/>
      <c r="C780" s="94"/>
      <c r="D780" s="81"/>
      <c r="E780" s="94"/>
      <c r="F780" s="94"/>
      <c r="H780" s="218"/>
    </row>
    <row r="781">
      <c r="A781" s="94"/>
      <c r="B781" s="94"/>
      <c r="C781" s="94"/>
      <c r="D781" s="81"/>
      <c r="E781" s="94"/>
      <c r="F781" s="94"/>
      <c r="H781" s="218"/>
    </row>
    <row r="782">
      <c r="A782" s="94"/>
      <c r="B782" s="94"/>
      <c r="C782" s="94"/>
      <c r="D782" s="81"/>
      <c r="E782" s="94"/>
      <c r="F782" s="94"/>
      <c r="H782" s="218"/>
    </row>
    <row r="783">
      <c r="A783" s="94"/>
      <c r="B783" s="94"/>
      <c r="C783" s="94"/>
      <c r="D783" s="81"/>
      <c r="E783" s="94"/>
      <c r="F783" s="94"/>
      <c r="H783" s="218"/>
    </row>
    <row r="784">
      <c r="A784" s="94"/>
      <c r="B784" s="94"/>
      <c r="C784" s="94"/>
      <c r="D784" s="81"/>
      <c r="E784" s="94"/>
      <c r="F784" s="94"/>
      <c r="H784" s="218"/>
    </row>
    <row r="785">
      <c r="A785" s="94"/>
      <c r="B785" s="94"/>
      <c r="C785" s="94"/>
      <c r="D785" s="81"/>
      <c r="E785" s="94"/>
      <c r="F785" s="94"/>
      <c r="H785" s="218"/>
    </row>
    <row r="786">
      <c r="A786" s="94"/>
      <c r="B786" s="94"/>
      <c r="C786" s="94"/>
      <c r="D786" s="81"/>
      <c r="E786" s="94"/>
      <c r="F786" s="94"/>
      <c r="H786" s="218"/>
    </row>
    <row r="787">
      <c r="A787" s="94"/>
      <c r="B787" s="94"/>
      <c r="C787" s="94"/>
      <c r="D787" s="81"/>
      <c r="E787" s="94"/>
      <c r="F787" s="94"/>
      <c r="H787" s="218"/>
    </row>
    <row r="788">
      <c r="A788" s="94"/>
      <c r="B788" s="94"/>
      <c r="C788" s="94"/>
      <c r="D788" s="81"/>
      <c r="E788" s="94"/>
      <c r="F788" s="94"/>
      <c r="H788" s="218"/>
    </row>
    <row r="789">
      <c r="A789" s="94"/>
      <c r="B789" s="94"/>
      <c r="C789" s="94"/>
      <c r="D789" s="81"/>
      <c r="E789" s="94"/>
      <c r="F789" s="94"/>
      <c r="H789" s="218"/>
    </row>
    <row r="790">
      <c r="A790" s="94"/>
      <c r="B790" s="94"/>
      <c r="C790" s="94"/>
      <c r="D790" s="81"/>
      <c r="E790" s="94"/>
      <c r="F790" s="94"/>
      <c r="H790" s="218"/>
    </row>
    <row r="791">
      <c r="A791" s="94"/>
      <c r="B791" s="94"/>
      <c r="C791" s="94"/>
      <c r="D791" s="81"/>
      <c r="E791" s="94"/>
      <c r="F791" s="94"/>
      <c r="H791" s="218"/>
    </row>
    <row r="792">
      <c r="A792" s="94"/>
      <c r="B792" s="94"/>
      <c r="C792" s="94"/>
      <c r="D792" s="81"/>
      <c r="E792" s="94"/>
      <c r="F792" s="94"/>
      <c r="H792" s="218"/>
    </row>
    <row r="793">
      <c r="A793" s="94"/>
      <c r="B793" s="94"/>
      <c r="C793" s="94"/>
      <c r="D793" s="81"/>
      <c r="E793" s="94"/>
      <c r="F793" s="94"/>
      <c r="H793" s="218"/>
    </row>
    <row r="794">
      <c r="A794" s="94"/>
      <c r="B794" s="94"/>
      <c r="C794" s="94"/>
      <c r="D794" s="81"/>
      <c r="E794" s="94"/>
      <c r="F794" s="94"/>
      <c r="H794" s="218"/>
    </row>
    <row r="795">
      <c r="A795" s="94"/>
      <c r="B795" s="94"/>
      <c r="C795" s="94"/>
      <c r="D795" s="81"/>
      <c r="E795" s="94"/>
      <c r="F795" s="94"/>
      <c r="H795" s="218"/>
    </row>
    <row r="796">
      <c r="A796" s="94"/>
      <c r="B796" s="94"/>
      <c r="C796" s="94"/>
      <c r="D796" s="81"/>
      <c r="E796" s="94"/>
      <c r="F796" s="94"/>
      <c r="H796" s="218"/>
    </row>
    <row r="797">
      <c r="A797" s="94"/>
      <c r="B797" s="94"/>
      <c r="C797" s="94"/>
      <c r="D797" s="81"/>
      <c r="E797" s="94"/>
      <c r="F797" s="94"/>
      <c r="H797" s="218"/>
    </row>
    <row r="798">
      <c r="A798" s="94"/>
      <c r="B798" s="94"/>
      <c r="C798" s="94"/>
      <c r="D798" s="81"/>
      <c r="E798" s="94"/>
      <c r="F798" s="94"/>
      <c r="H798" s="218"/>
    </row>
    <row r="799">
      <c r="A799" s="94"/>
      <c r="B799" s="94"/>
      <c r="C799" s="94"/>
      <c r="D799" s="81"/>
      <c r="E799" s="94"/>
      <c r="F799" s="94"/>
      <c r="H799" s="218"/>
    </row>
    <row r="800">
      <c r="A800" s="94"/>
      <c r="B800" s="94"/>
      <c r="C800" s="94"/>
      <c r="D800" s="81"/>
      <c r="E800" s="94"/>
      <c r="F800" s="94"/>
      <c r="H800" s="218"/>
    </row>
    <row r="801">
      <c r="A801" s="94"/>
      <c r="B801" s="94"/>
      <c r="C801" s="94"/>
      <c r="D801" s="81"/>
      <c r="E801" s="94"/>
      <c r="F801" s="94"/>
      <c r="H801" s="218"/>
    </row>
    <row r="802">
      <c r="A802" s="94"/>
      <c r="B802" s="94"/>
      <c r="C802" s="94"/>
      <c r="D802" s="81"/>
      <c r="E802" s="94"/>
      <c r="F802" s="94"/>
      <c r="H802" s="218"/>
    </row>
    <row r="803">
      <c r="A803" s="94"/>
      <c r="B803" s="94"/>
      <c r="C803" s="94"/>
      <c r="D803" s="81"/>
      <c r="E803" s="94"/>
      <c r="F803" s="94"/>
      <c r="H803" s="218"/>
    </row>
    <row r="804">
      <c r="A804" s="94"/>
      <c r="B804" s="94"/>
      <c r="C804" s="94"/>
      <c r="D804" s="81"/>
      <c r="E804" s="94"/>
      <c r="F804" s="94"/>
      <c r="H804" s="218"/>
    </row>
    <row r="805">
      <c r="A805" s="94"/>
      <c r="B805" s="94"/>
      <c r="C805" s="94"/>
      <c r="D805" s="81"/>
      <c r="E805" s="94"/>
      <c r="F805" s="94"/>
      <c r="H805" s="218"/>
    </row>
    <row r="806">
      <c r="A806" s="94"/>
      <c r="B806" s="94"/>
      <c r="C806" s="94"/>
      <c r="D806" s="81"/>
      <c r="E806" s="94"/>
      <c r="F806" s="94"/>
      <c r="H806" s="218"/>
    </row>
    <row r="807">
      <c r="A807" s="94"/>
      <c r="B807" s="94"/>
      <c r="C807" s="94"/>
      <c r="D807" s="81"/>
      <c r="E807" s="94"/>
      <c r="F807" s="94"/>
      <c r="H807" s="218"/>
    </row>
    <row r="808">
      <c r="A808" s="94"/>
      <c r="B808" s="94"/>
      <c r="C808" s="94"/>
      <c r="D808" s="81"/>
      <c r="E808" s="94"/>
      <c r="F808" s="94"/>
      <c r="H808" s="218"/>
    </row>
    <row r="809">
      <c r="A809" s="94"/>
      <c r="B809" s="94"/>
      <c r="C809" s="94"/>
      <c r="D809" s="81"/>
      <c r="E809" s="94"/>
      <c r="F809" s="94"/>
      <c r="H809" s="218"/>
    </row>
    <row r="810">
      <c r="A810" s="94"/>
      <c r="B810" s="94"/>
      <c r="C810" s="94"/>
      <c r="D810" s="81"/>
      <c r="E810" s="94"/>
      <c r="F810" s="94"/>
      <c r="H810" s="218"/>
    </row>
    <row r="811">
      <c r="A811" s="94"/>
      <c r="B811" s="94"/>
      <c r="C811" s="94"/>
      <c r="D811" s="81"/>
      <c r="E811" s="94"/>
      <c r="F811" s="94"/>
      <c r="H811" s="218"/>
    </row>
    <row r="812">
      <c r="A812" s="94"/>
      <c r="B812" s="94"/>
      <c r="C812" s="94"/>
      <c r="D812" s="81"/>
      <c r="E812" s="94"/>
      <c r="F812" s="94"/>
      <c r="H812" s="218"/>
    </row>
    <row r="813">
      <c r="A813" s="94"/>
      <c r="B813" s="94"/>
      <c r="C813" s="94"/>
      <c r="D813" s="81"/>
      <c r="E813" s="94"/>
      <c r="F813" s="94"/>
      <c r="H813" s="218"/>
    </row>
    <row r="814">
      <c r="A814" s="94"/>
      <c r="B814" s="94"/>
      <c r="C814" s="94"/>
      <c r="D814" s="81"/>
      <c r="E814" s="94"/>
      <c r="F814" s="94"/>
      <c r="H814" s="218"/>
    </row>
    <row r="815">
      <c r="A815" s="94"/>
      <c r="B815" s="94"/>
      <c r="C815" s="94"/>
      <c r="D815" s="81"/>
      <c r="E815" s="94"/>
      <c r="F815" s="94"/>
      <c r="H815" s="218"/>
    </row>
    <row r="816">
      <c r="A816" s="94"/>
      <c r="B816" s="94"/>
      <c r="C816" s="94"/>
      <c r="D816" s="81"/>
      <c r="E816" s="94"/>
      <c r="F816" s="94"/>
      <c r="H816" s="218"/>
    </row>
    <row r="817">
      <c r="A817" s="94"/>
      <c r="B817" s="94"/>
      <c r="C817" s="94"/>
      <c r="D817" s="81"/>
      <c r="E817" s="94"/>
      <c r="F817" s="94"/>
      <c r="H817" s="218"/>
    </row>
    <row r="818">
      <c r="A818" s="94"/>
      <c r="B818" s="94"/>
      <c r="C818" s="94"/>
      <c r="D818" s="81"/>
      <c r="E818" s="94"/>
      <c r="F818" s="94"/>
      <c r="H818" s="218"/>
    </row>
    <row r="819">
      <c r="A819" s="94"/>
      <c r="B819" s="94"/>
      <c r="C819" s="94"/>
      <c r="D819" s="81"/>
      <c r="E819" s="94"/>
      <c r="F819" s="94"/>
      <c r="H819" s="218"/>
    </row>
    <row r="820">
      <c r="A820" s="94"/>
      <c r="B820" s="94"/>
      <c r="C820" s="94"/>
      <c r="D820" s="81"/>
      <c r="E820" s="94"/>
      <c r="F820" s="94"/>
      <c r="H820" s="218"/>
    </row>
    <row r="821">
      <c r="A821" s="94"/>
      <c r="B821" s="94"/>
      <c r="C821" s="94"/>
      <c r="D821" s="81"/>
      <c r="E821" s="94"/>
      <c r="F821" s="94"/>
      <c r="H821" s="218"/>
    </row>
    <row r="822">
      <c r="A822" s="94"/>
      <c r="B822" s="94"/>
      <c r="C822" s="94"/>
      <c r="D822" s="81"/>
      <c r="E822" s="94"/>
      <c r="F822" s="94"/>
      <c r="H822" s="218"/>
    </row>
    <row r="823">
      <c r="A823" s="94"/>
      <c r="B823" s="94"/>
      <c r="C823" s="94"/>
      <c r="D823" s="81"/>
      <c r="E823" s="94"/>
      <c r="F823" s="94"/>
      <c r="H823" s="218"/>
    </row>
    <row r="824">
      <c r="A824" s="94"/>
      <c r="B824" s="94"/>
      <c r="C824" s="94"/>
      <c r="D824" s="81"/>
      <c r="E824" s="94"/>
      <c r="F824" s="94"/>
      <c r="H824" s="218"/>
    </row>
    <row r="825">
      <c r="A825" s="94"/>
      <c r="B825" s="94"/>
      <c r="C825" s="94"/>
      <c r="D825" s="81"/>
      <c r="E825" s="94"/>
      <c r="F825" s="94"/>
      <c r="H825" s="218"/>
    </row>
    <row r="826">
      <c r="A826" s="94"/>
      <c r="B826" s="94"/>
      <c r="C826" s="94"/>
      <c r="D826" s="81"/>
      <c r="E826" s="94"/>
      <c r="F826" s="94"/>
      <c r="H826" s="218"/>
    </row>
    <row r="827">
      <c r="A827" s="94"/>
      <c r="B827" s="94"/>
      <c r="C827" s="94"/>
      <c r="D827" s="81"/>
      <c r="E827" s="94"/>
      <c r="F827" s="94"/>
      <c r="H827" s="218"/>
    </row>
    <row r="828">
      <c r="A828" s="94"/>
      <c r="B828" s="94"/>
      <c r="C828" s="94"/>
      <c r="D828" s="81"/>
      <c r="E828" s="94"/>
      <c r="F828" s="94"/>
      <c r="H828" s="218"/>
    </row>
    <row r="829">
      <c r="A829" s="94"/>
      <c r="B829" s="94"/>
      <c r="C829" s="94"/>
      <c r="D829" s="81"/>
      <c r="E829" s="94"/>
      <c r="F829" s="94"/>
      <c r="H829" s="218"/>
    </row>
    <row r="830">
      <c r="A830" s="94"/>
      <c r="B830" s="94"/>
      <c r="C830" s="94"/>
      <c r="D830" s="81"/>
      <c r="E830" s="94"/>
      <c r="F830" s="94"/>
      <c r="H830" s="218"/>
    </row>
    <row r="831">
      <c r="A831" s="94"/>
      <c r="B831" s="94"/>
      <c r="C831" s="94"/>
      <c r="D831" s="81"/>
      <c r="E831" s="94"/>
      <c r="F831" s="94"/>
      <c r="H831" s="218"/>
    </row>
    <row r="832">
      <c r="A832" s="94"/>
      <c r="B832" s="94"/>
      <c r="C832" s="94"/>
      <c r="D832" s="81"/>
      <c r="E832" s="94"/>
      <c r="F832" s="94"/>
      <c r="H832" s="218"/>
    </row>
    <row r="833">
      <c r="A833" s="94"/>
      <c r="B833" s="94"/>
      <c r="C833" s="94"/>
      <c r="D833" s="81"/>
      <c r="E833" s="94"/>
      <c r="F833" s="94"/>
      <c r="H833" s="218"/>
    </row>
    <row r="834">
      <c r="A834" s="94"/>
      <c r="B834" s="94"/>
      <c r="C834" s="94"/>
      <c r="D834" s="81"/>
      <c r="E834" s="94"/>
      <c r="F834" s="94"/>
      <c r="H834" s="218"/>
    </row>
    <row r="835">
      <c r="A835" s="94"/>
      <c r="B835" s="94"/>
      <c r="C835" s="94"/>
      <c r="D835" s="81"/>
      <c r="E835" s="94"/>
      <c r="F835" s="94"/>
      <c r="H835" s="218"/>
    </row>
    <row r="836">
      <c r="A836" s="94"/>
      <c r="B836" s="94"/>
      <c r="C836" s="94"/>
      <c r="D836" s="81"/>
      <c r="E836" s="94"/>
      <c r="F836" s="94"/>
      <c r="H836" s="218"/>
    </row>
    <row r="837">
      <c r="A837" s="94"/>
      <c r="B837" s="94"/>
      <c r="C837" s="94"/>
      <c r="D837" s="81"/>
      <c r="E837" s="94"/>
      <c r="F837" s="94"/>
      <c r="H837" s="218"/>
    </row>
    <row r="838">
      <c r="A838" s="94"/>
      <c r="B838" s="94"/>
      <c r="C838" s="94"/>
      <c r="D838" s="81"/>
      <c r="E838" s="94"/>
      <c r="F838" s="94"/>
      <c r="H838" s="218"/>
    </row>
    <row r="839">
      <c r="A839" s="94"/>
      <c r="B839" s="94"/>
      <c r="C839" s="94"/>
      <c r="D839" s="81"/>
      <c r="E839" s="94"/>
      <c r="F839" s="94"/>
      <c r="H839" s="218"/>
    </row>
    <row r="840">
      <c r="A840" s="94"/>
      <c r="B840" s="94"/>
      <c r="C840" s="94"/>
      <c r="D840" s="81"/>
      <c r="E840" s="94"/>
      <c r="F840" s="94"/>
      <c r="H840" s="218"/>
    </row>
    <row r="841">
      <c r="A841" s="94"/>
      <c r="B841" s="94"/>
      <c r="C841" s="94"/>
      <c r="D841" s="81"/>
      <c r="E841" s="94"/>
      <c r="F841" s="94"/>
      <c r="H841" s="218"/>
    </row>
    <row r="842">
      <c r="A842" s="94"/>
      <c r="B842" s="94"/>
      <c r="C842" s="94"/>
      <c r="D842" s="81"/>
      <c r="E842" s="94"/>
      <c r="F842" s="94"/>
      <c r="H842" s="218"/>
    </row>
    <row r="843">
      <c r="A843" s="94"/>
      <c r="B843" s="94"/>
      <c r="C843" s="94"/>
      <c r="D843" s="81"/>
      <c r="E843" s="94"/>
      <c r="F843" s="94"/>
      <c r="H843" s="218"/>
    </row>
    <row r="844">
      <c r="A844" s="94"/>
      <c r="B844" s="94"/>
      <c r="C844" s="94"/>
      <c r="D844" s="81"/>
      <c r="E844" s="94"/>
      <c r="F844" s="94"/>
      <c r="H844" s="218"/>
    </row>
    <row r="845">
      <c r="A845" s="94"/>
      <c r="B845" s="94"/>
      <c r="C845" s="94"/>
      <c r="D845" s="81"/>
      <c r="E845" s="94"/>
      <c r="F845" s="94"/>
      <c r="H845" s="218"/>
    </row>
    <row r="846">
      <c r="A846" s="94"/>
      <c r="B846" s="94"/>
      <c r="C846" s="94"/>
      <c r="D846" s="81"/>
      <c r="E846" s="94"/>
      <c r="F846" s="94"/>
      <c r="H846" s="218"/>
    </row>
    <row r="847">
      <c r="A847" s="94"/>
      <c r="B847" s="94"/>
      <c r="C847" s="94"/>
      <c r="D847" s="81"/>
      <c r="E847" s="94"/>
      <c r="F847" s="94"/>
      <c r="H847" s="218"/>
    </row>
    <row r="848">
      <c r="A848" s="94"/>
      <c r="B848" s="94"/>
      <c r="C848" s="94"/>
      <c r="D848" s="81"/>
      <c r="E848" s="94"/>
      <c r="F848" s="94"/>
      <c r="H848" s="218"/>
    </row>
    <row r="849">
      <c r="A849" s="94"/>
      <c r="B849" s="94"/>
      <c r="C849" s="94"/>
      <c r="D849" s="81"/>
      <c r="E849" s="94"/>
      <c r="F849" s="94"/>
      <c r="H849" s="218"/>
    </row>
    <row r="850">
      <c r="A850" s="94"/>
      <c r="B850" s="94"/>
      <c r="C850" s="94"/>
      <c r="D850" s="81"/>
      <c r="E850" s="94"/>
      <c r="F850" s="94"/>
      <c r="H850" s="218"/>
    </row>
    <row r="851">
      <c r="A851" s="94"/>
      <c r="B851" s="94"/>
      <c r="C851" s="94"/>
      <c r="D851" s="81"/>
      <c r="E851" s="94"/>
      <c r="F851" s="94"/>
      <c r="H851" s="218"/>
    </row>
    <row r="852">
      <c r="A852" s="94"/>
      <c r="B852" s="94"/>
      <c r="C852" s="94"/>
      <c r="D852" s="81"/>
      <c r="E852" s="94"/>
      <c r="F852" s="94"/>
      <c r="H852" s="218"/>
    </row>
    <row r="853">
      <c r="A853" s="94"/>
      <c r="B853" s="94"/>
      <c r="C853" s="94"/>
      <c r="D853" s="81"/>
      <c r="E853" s="94"/>
      <c r="F853" s="94"/>
      <c r="H853" s="218"/>
    </row>
    <row r="854">
      <c r="A854" s="94"/>
      <c r="B854" s="94"/>
      <c r="C854" s="94"/>
      <c r="D854" s="81"/>
      <c r="E854" s="94"/>
      <c r="F854" s="94"/>
      <c r="H854" s="218"/>
    </row>
    <row r="855">
      <c r="A855" s="94"/>
      <c r="B855" s="94"/>
      <c r="C855" s="94"/>
      <c r="D855" s="81"/>
      <c r="E855" s="94"/>
      <c r="F855" s="94"/>
      <c r="H855" s="218"/>
    </row>
    <row r="856">
      <c r="A856" s="94"/>
      <c r="B856" s="94"/>
      <c r="C856" s="94"/>
      <c r="D856" s="81"/>
      <c r="E856" s="94"/>
      <c r="F856" s="94"/>
      <c r="H856" s="218"/>
    </row>
    <row r="857">
      <c r="A857" s="94"/>
      <c r="B857" s="94"/>
      <c r="C857" s="94"/>
      <c r="D857" s="81"/>
      <c r="E857" s="94"/>
      <c r="F857" s="94"/>
      <c r="H857" s="218"/>
    </row>
    <row r="858">
      <c r="A858" s="94"/>
      <c r="B858" s="94"/>
      <c r="C858" s="94"/>
      <c r="D858" s="81"/>
      <c r="E858" s="94"/>
      <c r="F858" s="94"/>
      <c r="H858" s="218"/>
    </row>
    <row r="859">
      <c r="A859" s="94"/>
      <c r="B859" s="94"/>
      <c r="C859" s="94"/>
      <c r="D859" s="81"/>
      <c r="E859" s="94"/>
      <c r="F859" s="94"/>
      <c r="H859" s="218"/>
    </row>
    <row r="860">
      <c r="A860" s="94"/>
      <c r="B860" s="94"/>
      <c r="C860" s="94"/>
      <c r="D860" s="81"/>
      <c r="E860" s="94"/>
      <c r="F860" s="94"/>
      <c r="H860" s="218"/>
    </row>
    <row r="861">
      <c r="A861" s="94"/>
      <c r="B861" s="94"/>
      <c r="C861" s="94"/>
      <c r="D861" s="81"/>
      <c r="E861" s="94"/>
      <c r="F861" s="94"/>
      <c r="H861" s="218"/>
    </row>
    <row r="862">
      <c r="A862" s="94"/>
      <c r="B862" s="94"/>
      <c r="C862" s="94"/>
      <c r="D862" s="81"/>
      <c r="E862" s="94"/>
      <c r="F862" s="94"/>
      <c r="H862" s="218"/>
    </row>
    <row r="863">
      <c r="A863" s="94"/>
      <c r="B863" s="94"/>
      <c r="C863" s="94"/>
      <c r="D863" s="81"/>
      <c r="E863" s="94"/>
      <c r="F863" s="94"/>
      <c r="H863" s="218"/>
    </row>
    <row r="864">
      <c r="A864" s="94"/>
      <c r="B864" s="94"/>
      <c r="C864" s="94"/>
      <c r="D864" s="81"/>
      <c r="E864" s="94"/>
      <c r="F864" s="94"/>
      <c r="H864" s="218"/>
    </row>
    <row r="865">
      <c r="A865" s="94"/>
      <c r="B865" s="94"/>
      <c r="C865" s="94"/>
      <c r="D865" s="81"/>
      <c r="E865" s="94"/>
      <c r="F865" s="94"/>
      <c r="H865" s="218"/>
    </row>
    <row r="866">
      <c r="A866" s="94"/>
      <c r="B866" s="94"/>
      <c r="C866" s="94"/>
      <c r="D866" s="81"/>
      <c r="E866" s="94"/>
      <c r="F866" s="94"/>
      <c r="H866" s="218"/>
    </row>
    <row r="867">
      <c r="A867" s="94"/>
      <c r="B867" s="94"/>
      <c r="C867" s="94"/>
      <c r="D867" s="81"/>
      <c r="E867" s="94"/>
      <c r="F867" s="94"/>
      <c r="H867" s="218"/>
    </row>
    <row r="868">
      <c r="A868" s="94"/>
      <c r="B868" s="94"/>
      <c r="C868" s="94"/>
      <c r="D868" s="81"/>
      <c r="E868" s="94"/>
      <c r="F868" s="94"/>
      <c r="H868" s="218"/>
    </row>
    <row r="869">
      <c r="A869" s="94"/>
      <c r="B869" s="94"/>
      <c r="C869" s="94"/>
      <c r="D869" s="81"/>
      <c r="E869" s="94"/>
      <c r="F869" s="94"/>
      <c r="H869" s="218"/>
    </row>
    <row r="870">
      <c r="A870" s="94"/>
      <c r="B870" s="94"/>
      <c r="C870" s="94"/>
      <c r="D870" s="81"/>
      <c r="E870" s="94"/>
      <c r="F870" s="94"/>
      <c r="H870" s="218"/>
    </row>
    <row r="871">
      <c r="A871" s="94"/>
      <c r="B871" s="94"/>
      <c r="C871" s="94"/>
      <c r="D871" s="81"/>
      <c r="E871" s="94"/>
      <c r="F871" s="94"/>
      <c r="H871" s="218"/>
    </row>
    <row r="872">
      <c r="A872" s="94"/>
      <c r="B872" s="94"/>
      <c r="C872" s="94"/>
      <c r="D872" s="81"/>
      <c r="E872" s="94"/>
      <c r="F872" s="94"/>
      <c r="H872" s="218"/>
    </row>
    <row r="873">
      <c r="A873" s="94"/>
      <c r="B873" s="94"/>
      <c r="C873" s="94"/>
      <c r="D873" s="81"/>
      <c r="E873" s="94"/>
      <c r="F873" s="94"/>
      <c r="H873" s="218"/>
    </row>
    <row r="874">
      <c r="A874" s="94"/>
      <c r="B874" s="94"/>
      <c r="C874" s="94"/>
      <c r="D874" s="81"/>
      <c r="E874" s="94"/>
      <c r="F874" s="94"/>
      <c r="H874" s="218"/>
    </row>
    <row r="875">
      <c r="A875" s="94"/>
      <c r="B875" s="94"/>
      <c r="C875" s="94"/>
      <c r="D875" s="81"/>
      <c r="E875" s="94"/>
      <c r="F875" s="94"/>
      <c r="H875" s="218"/>
    </row>
    <row r="876">
      <c r="A876" s="94"/>
      <c r="B876" s="94"/>
      <c r="C876" s="94"/>
      <c r="D876" s="81"/>
      <c r="E876" s="94"/>
      <c r="F876" s="94"/>
      <c r="H876" s="218"/>
    </row>
    <row r="877">
      <c r="A877" s="94"/>
      <c r="B877" s="94"/>
      <c r="C877" s="94"/>
      <c r="D877" s="81"/>
      <c r="E877" s="94"/>
      <c r="F877" s="94"/>
      <c r="H877" s="218"/>
    </row>
    <row r="878">
      <c r="A878" s="94"/>
      <c r="B878" s="94"/>
      <c r="C878" s="94"/>
      <c r="D878" s="81"/>
      <c r="E878" s="94"/>
      <c r="F878" s="94"/>
      <c r="H878" s="218"/>
    </row>
    <row r="879">
      <c r="A879" s="94"/>
      <c r="B879" s="94"/>
      <c r="C879" s="94"/>
      <c r="D879" s="81"/>
      <c r="E879" s="94"/>
      <c r="F879" s="94"/>
      <c r="H879" s="218"/>
    </row>
    <row r="880">
      <c r="A880" s="94"/>
      <c r="B880" s="94"/>
      <c r="C880" s="94"/>
      <c r="D880" s="81"/>
      <c r="E880" s="94"/>
      <c r="F880" s="94"/>
      <c r="H880" s="218"/>
    </row>
    <row r="881">
      <c r="A881" s="94"/>
      <c r="B881" s="94"/>
      <c r="C881" s="94"/>
      <c r="D881" s="81"/>
      <c r="E881" s="94"/>
      <c r="F881" s="94"/>
      <c r="H881" s="218"/>
    </row>
    <row r="882">
      <c r="A882" s="94"/>
      <c r="B882" s="94"/>
      <c r="C882" s="94"/>
      <c r="D882" s="81"/>
      <c r="E882" s="94"/>
      <c r="F882" s="94"/>
      <c r="H882" s="218"/>
    </row>
    <row r="883">
      <c r="A883" s="94"/>
      <c r="B883" s="94"/>
      <c r="C883" s="94"/>
      <c r="D883" s="81"/>
      <c r="E883" s="94"/>
      <c r="F883" s="94"/>
      <c r="H883" s="218"/>
    </row>
    <row r="884">
      <c r="A884" s="94"/>
      <c r="B884" s="94"/>
      <c r="C884" s="94"/>
      <c r="D884" s="81"/>
      <c r="E884" s="94"/>
      <c r="F884" s="94"/>
      <c r="H884" s="218"/>
    </row>
    <row r="885">
      <c r="A885" s="94"/>
      <c r="B885" s="94"/>
      <c r="C885" s="94"/>
      <c r="D885" s="81"/>
      <c r="E885" s="94"/>
      <c r="F885" s="94"/>
      <c r="H885" s="218"/>
    </row>
    <row r="886">
      <c r="A886" s="94"/>
      <c r="B886" s="94"/>
      <c r="C886" s="94"/>
      <c r="D886" s="81"/>
      <c r="E886" s="94"/>
      <c r="F886" s="94"/>
      <c r="H886" s="218"/>
    </row>
    <row r="887">
      <c r="A887" s="94"/>
      <c r="B887" s="94"/>
      <c r="C887" s="94"/>
      <c r="D887" s="81"/>
      <c r="E887" s="94"/>
      <c r="F887" s="94"/>
      <c r="H887" s="218"/>
    </row>
    <row r="888">
      <c r="A888" s="94"/>
      <c r="B888" s="94"/>
      <c r="C888" s="94"/>
      <c r="D888" s="81"/>
      <c r="E888" s="94"/>
      <c r="F888" s="94"/>
      <c r="H888" s="218"/>
    </row>
    <row r="889">
      <c r="A889" s="94"/>
      <c r="B889" s="94"/>
      <c r="C889" s="94"/>
      <c r="D889" s="81"/>
      <c r="E889" s="94"/>
      <c r="F889" s="94"/>
      <c r="H889" s="218"/>
    </row>
    <row r="890">
      <c r="A890" s="94"/>
      <c r="B890" s="94"/>
      <c r="C890" s="94"/>
      <c r="D890" s="81"/>
      <c r="E890" s="94"/>
      <c r="F890" s="94"/>
      <c r="H890" s="218"/>
    </row>
    <row r="891">
      <c r="A891" s="94"/>
      <c r="B891" s="94"/>
      <c r="C891" s="94"/>
      <c r="D891" s="81"/>
      <c r="E891" s="94"/>
      <c r="F891" s="94"/>
      <c r="H891" s="218"/>
    </row>
    <row r="892">
      <c r="A892" s="94"/>
      <c r="B892" s="94"/>
      <c r="C892" s="94"/>
      <c r="D892" s="81"/>
      <c r="E892" s="94"/>
      <c r="F892" s="94"/>
      <c r="H892" s="218"/>
    </row>
    <row r="893">
      <c r="A893" s="94"/>
      <c r="B893" s="94"/>
      <c r="C893" s="94"/>
      <c r="D893" s="81"/>
      <c r="E893" s="94"/>
      <c r="F893" s="94"/>
      <c r="H893" s="218"/>
    </row>
    <row r="894">
      <c r="A894" s="94"/>
      <c r="B894" s="94"/>
      <c r="C894" s="94"/>
      <c r="D894" s="81"/>
      <c r="E894" s="94"/>
      <c r="F894" s="94"/>
      <c r="H894" s="218"/>
    </row>
    <row r="895">
      <c r="A895" s="94"/>
      <c r="B895" s="94"/>
      <c r="C895" s="94"/>
      <c r="D895" s="81"/>
      <c r="E895" s="94"/>
      <c r="F895" s="94"/>
      <c r="H895" s="218"/>
    </row>
    <row r="896">
      <c r="A896" s="94"/>
      <c r="B896" s="94"/>
      <c r="C896" s="94"/>
      <c r="D896" s="81"/>
      <c r="E896" s="94"/>
      <c r="F896" s="94"/>
      <c r="H896" s="218"/>
    </row>
    <row r="897">
      <c r="A897" s="94"/>
      <c r="B897" s="94"/>
      <c r="C897" s="94"/>
      <c r="D897" s="81"/>
      <c r="E897" s="94"/>
      <c r="F897" s="94"/>
      <c r="H897" s="218"/>
    </row>
    <row r="898">
      <c r="A898" s="94"/>
      <c r="B898" s="94"/>
      <c r="C898" s="94"/>
      <c r="D898" s="81"/>
      <c r="E898" s="94"/>
      <c r="F898" s="94"/>
      <c r="H898" s="218"/>
    </row>
    <row r="899">
      <c r="A899" s="94"/>
      <c r="B899" s="94"/>
      <c r="C899" s="94"/>
      <c r="D899" s="81"/>
      <c r="E899" s="94"/>
      <c r="F899" s="94"/>
      <c r="H899" s="218"/>
    </row>
    <row r="900">
      <c r="A900" s="94"/>
      <c r="B900" s="94"/>
      <c r="C900" s="94"/>
      <c r="D900" s="81"/>
      <c r="E900" s="94"/>
      <c r="F900" s="94"/>
      <c r="H900" s="218"/>
    </row>
    <row r="901">
      <c r="A901" s="94"/>
      <c r="B901" s="94"/>
      <c r="C901" s="94"/>
      <c r="D901" s="81"/>
      <c r="E901" s="94"/>
      <c r="F901" s="94"/>
      <c r="H901" s="218"/>
    </row>
    <row r="902">
      <c r="A902" s="94"/>
      <c r="B902" s="94"/>
      <c r="C902" s="94"/>
      <c r="D902" s="81"/>
      <c r="E902" s="94"/>
      <c r="F902" s="94"/>
      <c r="H902" s="218"/>
    </row>
    <row r="903">
      <c r="A903" s="94"/>
      <c r="B903" s="94"/>
      <c r="C903" s="94"/>
      <c r="D903" s="81"/>
      <c r="E903" s="94"/>
      <c r="F903" s="94"/>
      <c r="H903" s="218"/>
    </row>
    <row r="904">
      <c r="A904" s="94"/>
      <c r="B904" s="94"/>
      <c r="C904" s="94"/>
      <c r="D904" s="81"/>
      <c r="E904" s="94"/>
      <c r="F904" s="94"/>
      <c r="H904" s="218"/>
    </row>
    <row r="905">
      <c r="A905" s="94"/>
      <c r="B905" s="94"/>
      <c r="C905" s="94"/>
      <c r="D905" s="81"/>
      <c r="E905" s="94"/>
      <c r="F905" s="94"/>
      <c r="H905" s="218"/>
    </row>
    <row r="906">
      <c r="A906" s="94"/>
      <c r="B906" s="94"/>
      <c r="C906" s="94"/>
      <c r="D906" s="81"/>
      <c r="E906" s="94"/>
      <c r="F906" s="94"/>
      <c r="H906" s="218"/>
    </row>
    <row r="907">
      <c r="A907" s="94"/>
      <c r="B907" s="94"/>
      <c r="C907" s="94"/>
      <c r="D907" s="81"/>
      <c r="E907" s="94"/>
      <c r="F907" s="94"/>
      <c r="H907" s="218"/>
    </row>
    <row r="908">
      <c r="A908" s="94"/>
      <c r="B908" s="94"/>
      <c r="C908" s="94"/>
      <c r="D908" s="81"/>
      <c r="E908" s="94"/>
      <c r="F908" s="94"/>
      <c r="H908" s="218"/>
    </row>
    <row r="909">
      <c r="A909" s="94"/>
      <c r="B909" s="94"/>
      <c r="C909" s="94"/>
      <c r="D909" s="81"/>
      <c r="E909" s="94"/>
      <c r="F909" s="94"/>
      <c r="H909" s="218"/>
    </row>
    <row r="910">
      <c r="A910" s="94"/>
      <c r="B910" s="94"/>
      <c r="C910" s="94"/>
      <c r="D910" s="81"/>
      <c r="E910" s="94"/>
      <c r="F910" s="94"/>
      <c r="H910" s="218"/>
    </row>
    <row r="911">
      <c r="A911" s="94"/>
      <c r="B911" s="94"/>
      <c r="C911" s="94"/>
      <c r="D911" s="81"/>
      <c r="E911" s="94"/>
      <c r="F911" s="94"/>
      <c r="H911" s="218"/>
    </row>
    <row r="912">
      <c r="A912" s="94"/>
      <c r="B912" s="94"/>
      <c r="C912" s="94"/>
      <c r="D912" s="81"/>
      <c r="E912" s="94"/>
      <c r="F912" s="94"/>
      <c r="H912" s="218"/>
    </row>
    <row r="913">
      <c r="A913" s="94"/>
      <c r="B913" s="94"/>
      <c r="C913" s="94"/>
      <c r="D913" s="81"/>
      <c r="E913" s="94"/>
      <c r="F913" s="94"/>
      <c r="H913" s="218"/>
    </row>
    <row r="914">
      <c r="A914" s="94"/>
      <c r="B914" s="94"/>
      <c r="C914" s="94"/>
      <c r="D914" s="81"/>
      <c r="E914" s="94"/>
      <c r="F914" s="94"/>
      <c r="H914" s="218"/>
    </row>
    <row r="915">
      <c r="A915" s="94"/>
      <c r="B915" s="94"/>
      <c r="C915" s="94"/>
      <c r="D915" s="81"/>
      <c r="E915" s="94"/>
      <c r="F915" s="94"/>
      <c r="H915" s="218"/>
    </row>
    <row r="916">
      <c r="A916" s="94"/>
      <c r="B916" s="94"/>
      <c r="C916" s="94"/>
      <c r="D916" s="81"/>
      <c r="E916" s="94"/>
      <c r="F916" s="94"/>
      <c r="H916" s="218"/>
    </row>
    <row r="917">
      <c r="A917" s="94"/>
      <c r="B917" s="94"/>
      <c r="C917" s="94"/>
      <c r="D917" s="81"/>
      <c r="E917" s="94"/>
      <c r="F917" s="94"/>
      <c r="H917" s="218"/>
    </row>
    <row r="918">
      <c r="A918" s="94"/>
      <c r="B918" s="94"/>
      <c r="C918" s="94"/>
      <c r="D918" s="81"/>
      <c r="E918" s="94"/>
      <c r="F918" s="94"/>
      <c r="H918" s="218"/>
    </row>
    <row r="919">
      <c r="A919" s="94"/>
      <c r="B919" s="94"/>
      <c r="C919" s="94"/>
      <c r="D919" s="81"/>
      <c r="E919" s="94"/>
      <c r="F919" s="94"/>
      <c r="H919" s="218"/>
    </row>
    <row r="920">
      <c r="A920" s="94"/>
      <c r="B920" s="94"/>
      <c r="C920" s="94"/>
      <c r="D920" s="81"/>
      <c r="E920" s="94"/>
      <c r="F920" s="94"/>
      <c r="H920" s="218"/>
    </row>
    <row r="921">
      <c r="A921" s="94"/>
      <c r="B921" s="94"/>
      <c r="C921" s="94"/>
      <c r="D921" s="81"/>
      <c r="E921" s="94"/>
      <c r="F921" s="94"/>
      <c r="H921" s="218"/>
    </row>
    <row r="922">
      <c r="A922" s="94"/>
      <c r="B922" s="94"/>
      <c r="C922" s="94"/>
      <c r="D922" s="81"/>
      <c r="E922" s="94"/>
      <c r="F922" s="94"/>
      <c r="H922" s="218"/>
    </row>
    <row r="923">
      <c r="A923" s="94"/>
      <c r="B923" s="94"/>
      <c r="C923" s="94"/>
      <c r="D923" s="81"/>
      <c r="E923" s="94"/>
      <c r="F923" s="94"/>
      <c r="H923" s="218"/>
    </row>
    <row r="924">
      <c r="A924" s="94"/>
      <c r="B924" s="94"/>
      <c r="C924" s="94"/>
      <c r="D924" s="81"/>
      <c r="E924" s="94"/>
      <c r="F924" s="94"/>
      <c r="H924" s="218"/>
    </row>
    <row r="925">
      <c r="A925" s="94"/>
      <c r="B925" s="94"/>
      <c r="C925" s="94"/>
      <c r="D925" s="81"/>
      <c r="E925" s="94"/>
      <c r="F925" s="94"/>
      <c r="H925" s="218"/>
    </row>
    <row r="926">
      <c r="A926" s="94"/>
      <c r="B926" s="94"/>
      <c r="C926" s="94"/>
      <c r="D926" s="81"/>
      <c r="E926" s="94"/>
      <c r="F926" s="94"/>
      <c r="H926" s="218"/>
    </row>
    <row r="927">
      <c r="A927" s="94"/>
      <c r="B927" s="94"/>
      <c r="C927" s="94"/>
      <c r="D927" s="81"/>
      <c r="E927" s="94"/>
      <c r="F927" s="94"/>
      <c r="H927" s="218"/>
    </row>
    <row r="928">
      <c r="A928" s="94"/>
      <c r="B928" s="94"/>
      <c r="C928" s="94"/>
      <c r="D928" s="81"/>
      <c r="E928" s="94"/>
      <c r="F928" s="94"/>
      <c r="H928" s="218"/>
    </row>
    <row r="929">
      <c r="A929" s="94"/>
      <c r="B929" s="94"/>
      <c r="C929" s="94"/>
      <c r="D929" s="81"/>
      <c r="E929" s="94"/>
      <c r="F929" s="94"/>
      <c r="H929" s="218"/>
    </row>
    <row r="930">
      <c r="A930" s="94"/>
      <c r="B930" s="94"/>
      <c r="C930" s="94"/>
      <c r="D930" s="81"/>
      <c r="E930" s="94"/>
      <c r="F930" s="94"/>
      <c r="H930" s="218"/>
    </row>
    <row r="931">
      <c r="A931" s="94"/>
      <c r="B931" s="94"/>
      <c r="C931" s="94"/>
      <c r="D931" s="81"/>
      <c r="E931" s="94"/>
      <c r="F931" s="94"/>
      <c r="H931" s="218"/>
    </row>
    <row r="932">
      <c r="A932" s="94"/>
      <c r="B932" s="94"/>
      <c r="C932" s="94"/>
      <c r="D932" s="81"/>
      <c r="E932" s="94"/>
      <c r="F932" s="94"/>
      <c r="H932" s="218"/>
    </row>
    <row r="933">
      <c r="A933" s="94"/>
      <c r="B933" s="94"/>
      <c r="C933" s="94"/>
      <c r="D933" s="81"/>
      <c r="E933" s="94"/>
      <c r="F933" s="94"/>
      <c r="H933" s="218"/>
    </row>
    <row r="934">
      <c r="A934" s="94"/>
      <c r="B934" s="94"/>
      <c r="C934" s="94"/>
      <c r="D934" s="81"/>
      <c r="E934" s="94"/>
      <c r="F934" s="94"/>
      <c r="H934" s="218"/>
    </row>
    <row r="935">
      <c r="A935" s="94"/>
      <c r="B935" s="94"/>
      <c r="C935" s="94"/>
      <c r="D935" s="81"/>
      <c r="E935" s="94"/>
      <c r="F935" s="94"/>
      <c r="H935" s="218"/>
    </row>
    <row r="936">
      <c r="A936" s="94"/>
      <c r="B936" s="94"/>
      <c r="C936" s="94"/>
      <c r="D936" s="81"/>
      <c r="E936" s="94"/>
      <c r="F936" s="94"/>
      <c r="H936" s="218"/>
    </row>
    <row r="937">
      <c r="A937" s="94"/>
      <c r="B937" s="94"/>
      <c r="C937" s="94"/>
      <c r="D937" s="81"/>
      <c r="E937" s="94"/>
      <c r="F937" s="94"/>
      <c r="H937" s="218"/>
    </row>
    <row r="938">
      <c r="A938" s="94"/>
      <c r="B938" s="94"/>
      <c r="C938" s="94"/>
      <c r="D938" s="81"/>
      <c r="E938" s="94"/>
      <c r="F938" s="94"/>
      <c r="H938" s="218"/>
    </row>
    <row r="939">
      <c r="A939" s="94"/>
      <c r="B939" s="94"/>
      <c r="C939" s="94"/>
      <c r="D939" s="81"/>
      <c r="E939" s="94"/>
      <c r="F939" s="94"/>
      <c r="H939" s="218"/>
    </row>
    <row r="940">
      <c r="A940" s="94"/>
      <c r="B940" s="94"/>
      <c r="C940" s="94"/>
      <c r="D940" s="81"/>
      <c r="E940" s="94"/>
      <c r="F940" s="94"/>
      <c r="H940" s="218"/>
    </row>
    <row r="941">
      <c r="A941" s="94"/>
      <c r="B941" s="94"/>
      <c r="C941" s="94"/>
      <c r="D941" s="81"/>
      <c r="E941" s="94"/>
      <c r="F941" s="94"/>
      <c r="H941" s="218"/>
    </row>
    <row r="942">
      <c r="A942" s="94"/>
      <c r="B942" s="94"/>
      <c r="C942" s="94"/>
      <c r="D942" s="81"/>
      <c r="E942" s="94"/>
      <c r="F942" s="94"/>
      <c r="H942" s="218"/>
    </row>
    <row r="943">
      <c r="A943" s="94"/>
      <c r="B943" s="94"/>
      <c r="C943" s="94"/>
      <c r="D943" s="81"/>
      <c r="E943" s="94"/>
      <c r="F943" s="94"/>
      <c r="H943" s="218"/>
    </row>
    <row r="944">
      <c r="A944" s="94"/>
      <c r="B944" s="94"/>
      <c r="C944" s="94"/>
      <c r="D944" s="81"/>
      <c r="E944" s="94"/>
      <c r="F944" s="94"/>
      <c r="H944" s="218"/>
    </row>
    <row r="945">
      <c r="A945" s="94"/>
      <c r="B945" s="94"/>
      <c r="C945" s="94"/>
      <c r="D945" s="81"/>
      <c r="E945" s="94"/>
      <c r="F945" s="94"/>
      <c r="H945" s="218"/>
    </row>
    <row r="946">
      <c r="A946" s="94"/>
      <c r="B946" s="94"/>
      <c r="C946" s="94"/>
      <c r="D946" s="81"/>
      <c r="E946" s="94"/>
      <c r="F946" s="94"/>
      <c r="H946" s="218"/>
    </row>
    <row r="947">
      <c r="A947" s="94"/>
      <c r="B947" s="94"/>
      <c r="C947" s="94"/>
      <c r="D947" s="81"/>
      <c r="E947" s="94"/>
      <c r="F947" s="94"/>
      <c r="H947" s="218"/>
    </row>
    <row r="948">
      <c r="A948" s="94"/>
      <c r="B948" s="94"/>
      <c r="C948" s="94"/>
      <c r="D948" s="81"/>
      <c r="E948" s="94"/>
      <c r="F948" s="94"/>
      <c r="H948" s="218"/>
    </row>
    <row r="949">
      <c r="A949" s="94"/>
      <c r="B949" s="94"/>
      <c r="C949" s="94"/>
      <c r="D949" s="81"/>
      <c r="E949" s="94"/>
      <c r="F949" s="94"/>
      <c r="H949" s="218"/>
    </row>
    <row r="950">
      <c r="A950" s="94"/>
      <c r="B950" s="94"/>
      <c r="C950" s="94"/>
      <c r="D950" s="81"/>
      <c r="E950" s="94"/>
      <c r="F950" s="94"/>
      <c r="H950" s="218"/>
    </row>
    <row r="951">
      <c r="A951" s="94"/>
      <c r="B951" s="94"/>
      <c r="C951" s="94"/>
      <c r="D951" s="81"/>
      <c r="E951" s="94"/>
      <c r="F951" s="94"/>
      <c r="H951" s="218"/>
    </row>
    <row r="952">
      <c r="A952" s="94"/>
      <c r="B952" s="94"/>
      <c r="C952" s="94"/>
      <c r="D952" s="81"/>
      <c r="E952" s="94"/>
      <c r="F952" s="94"/>
      <c r="H952" s="218"/>
    </row>
    <row r="953">
      <c r="A953" s="94"/>
      <c r="B953" s="94"/>
      <c r="C953" s="94"/>
      <c r="D953" s="81"/>
      <c r="E953" s="94"/>
      <c r="F953" s="94"/>
      <c r="H953" s="218"/>
    </row>
    <row r="954">
      <c r="A954" s="94"/>
      <c r="B954" s="94"/>
      <c r="C954" s="94"/>
      <c r="D954" s="81"/>
      <c r="E954" s="94"/>
      <c r="F954" s="94"/>
      <c r="H954" s="218"/>
    </row>
    <row r="955">
      <c r="A955" s="94"/>
      <c r="B955" s="94"/>
      <c r="C955" s="94"/>
      <c r="D955" s="81"/>
      <c r="E955" s="94"/>
      <c r="F955" s="94"/>
      <c r="H955" s="218"/>
    </row>
    <row r="956">
      <c r="A956" s="94"/>
      <c r="B956" s="94"/>
      <c r="C956" s="94"/>
      <c r="D956" s="81"/>
      <c r="E956" s="94"/>
      <c r="F956" s="94"/>
      <c r="H956" s="218"/>
    </row>
    <row r="957">
      <c r="A957" s="94"/>
      <c r="B957" s="94"/>
      <c r="C957" s="94"/>
      <c r="D957" s="81"/>
      <c r="E957" s="94"/>
      <c r="F957" s="94"/>
      <c r="H957" s="218"/>
    </row>
    <row r="958">
      <c r="A958" s="94"/>
      <c r="B958" s="94"/>
      <c r="C958" s="94"/>
      <c r="D958" s="81"/>
      <c r="E958" s="94"/>
      <c r="F958" s="94"/>
      <c r="H958" s="218"/>
    </row>
    <row r="959">
      <c r="A959" s="94"/>
      <c r="B959" s="94"/>
      <c r="C959" s="94"/>
      <c r="D959" s="81"/>
      <c r="E959" s="94"/>
      <c r="F959" s="94"/>
      <c r="H959" s="218"/>
    </row>
    <row r="960">
      <c r="A960" s="94"/>
      <c r="B960" s="94"/>
      <c r="C960" s="94"/>
      <c r="D960" s="81"/>
      <c r="E960" s="94"/>
      <c r="F960" s="94"/>
      <c r="H960" s="218"/>
    </row>
    <row r="961">
      <c r="A961" s="94"/>
      <c r="B961" s="94"/>
      <c r="C961" s="94"/>
      <c r="D961" s="81"/>
      <c r="E961" s="94"/>
      <c r="F961" s="94"/>
      <c r="H961" s="218"/>
    </row>
    <row r="962">
      <c r="A962" s="94"/>
      <c r="B962" s="94"/>
      <c r="C962" s="94"/>
      <c r="D962" s="81"/>
      <c r="E962" s="94"/>
      <c r="F962" s="94"/>
      <c r="H962" s="218"/>
    </row>
    <row r="963">
      <c r="A963" s="94"/>
      <c r="B963" s="94"/>
      <c r="C963" s="94"/>
      <c r="D963" s="81"/>
      <c r="E963" s="94"/>
      <c r="F963" s="94"/>
      <c r="H963" s="218"/>
    </row>
    <row r="964">
      <c r="A964" s="94"/>
      <c r="B964" s="94"/>
      <c r="C964" s="94"/>
      <c r="D964" s="81"/>
      <c r="E964" s="94"/>
      <c r="F964" s="94"/>
      <c r="H964" s="218"/>
    </row>
    <row r="965">
      <c r="A965" s="94"/>
      <c r="B965" s="94"/>
      <c r="C965" s="94"/>
      <c r="D965" s="81"/>
      <c r="E965" s="94"/>
      <c r="F965" s="94"/>
      <c r="H965" s="218"/>
    </row>
    <row r="966">
      <c r="A966" s="94"/>
      <c r="B966" s="94"/>
      <c r="C966" s="94"/>
      <c r="D966" s="81"/>
      <c r="E966" s="94"/>
      <c r="F966" s="94"/>
      <c r="H966" s="218"/>
    </row>
    <row r="967">
      <c r="A967" s="94"/>
      <c r="B967" s="94"/>
      <c r="C967" s="94"/>
      <c r="D967" s="81"/>
      <c r="E967" s="94"/>
      <c r="F967" s="94"/>
      <c r="H967" s="218"/>
    </row>
    <row r="968">
      <c r="A968" s="94"/>
      <c r="B968" s="94"/>
      <c r="C968" s="94"/>
      <c r="D968" s="81"/>
      <c r="E968" s="94"/>
      <c r="F968" s="94"/>
      <c r="H968" s="218"/>
    </row>
    <row r="969">
      <c r="A969" s="94"/>
      <c r="B969" s="94"/>
      <c r="C969" s="94"/>
      <c r="D969" s="81"/>
      <c r="E969" s="94"/>
      <c r="F969" s="94"/>
      <c r="H969" s="218"/>
    </row>
    <row r="970">
      <c r="A970" s="94"/>
      <c r="B970" s="94"/>
      <c r="C970" s="94"/>
      <c r="D970" s="81"/>
      <c r="E970" s="94"/>
      <c r="F970" s="94"/>
      <c r="H970" s="218"/>
    </row>
    <row r="971">
      <c r="A971" s="94"/>
      <c r="B971" s="94"/>
      <c r="C971" s="94"/>
      <c r="D971" s="81"/>
      <c r="E971" s="94"/>
      <c r="F971" s="94"/>
      <c r="H971" s="218"/>
    </row>
    <row r="972">
      <c r="A972" s="94"/>
      <c r="B972" s="94"/>
      <c r="C972" s="94"/>
      <c r="D972" s="81"/>
      <c r="E972" s="94"/>
      <c r="F972" s="94"/>
      <c r="H972" s="218"/>
    </row>
    <row r="973">
      <c r="A973" s="94"/>
      <c r="B973" s="94"/>
      <c r="C973" s="94"/>
      <c r="D973" s="81"/>
      <c r="E973" s="94"/>
      <c r="F973" s="94"/>
      <c r="H973" s="218"/>
    </row>
    <row r="974">
      <c r="A974" s="94"/>
      <c r="B974" s="94"/>
      <c r="C974" s="94"/>
      <c r="D974" s="81"/>
      <c r="E974" s="94"/>
      <c r="F974" s="94"/>
      <c r="H974" s="218"/>
    </row>
    <row r="975">
      <c r="A975" s="94"/>
      <c r="B975" s="94"/>
      <c r="C975" s="94"/>
      <c r="D975" s="81"/>
      <c r="E975" s="94"/>
      <c r="F975" s="94"/>
      <c r="H975" s="218"/>
    </row>
    <row r="976">
      <c r="A976" s="94"/>
      <c r="B976" s="94"/>
      <c r="C976" s="94"/>
      <c r="D976" s="81"/>
      <c r="E976" s="94"/>
      <c r="F976" s="94"/>
      <c r="H976" s="218"/>
    </row>
    <row r="977">
      <c r="A977" s="94"/>
      <c r="B977" s="94"/>
      <c r="C977" s="94"/>
      <c r="D977" s="81"/>
      <c r="E977" s="94"/>
      <c r="F977" s="94"/>
      <c r="H977" s="218"/>
    </row>
    <row r="978">
      <c r="A978" s="94"/>
      <c r="B978" s="94"/>
      <c r="C978" s="94"/>
      <c r="D978" s="81"/>
      <c r="E978" s="94"/>
      <c r="F978" s="94"/>
      <c r="H978" s="218"/>
    </row>
    <row r="979">
      <c r="A979" s="94"/>
      <c r="B979" s="94"/>
      <c r="C979" s="94"/>
      <c r="D979" s="81"/>
      <c r="E979" s="94"/>
      <c r="F979" s="94"/>
      <c r="H979" s="218"/>
    </row>
    <row r="980">
      <c r="A980" s="94"/>
      <c r="B980" s="94"/>
      <c r="C980" s="94"/>
      <c r="D980" s="81"/>
      <c r="E980" s="94"/>
      <c r="F980" s="94"/>
      <c r="H980" s="218"/>
    </row>
    <row r="981">
      <c r="A981" s="94"/>
      <c r="B981" s="94"/>
      <c r="C981" s="94"/>
      <c r="D981" s="81"/>
      <c r="E981" s="94"/>
      <c r="F981" s="94"/>
      <c r="H981" s="218"/>
    </row>
    <row r="982">
      <c r="A982" s="94"/>
      <c r="B982" s="94"/>
      <c r="C982" s="94"/>
      <c r="D982" s="81"/>
      <c r="E982" s="94"/>
      <c r="F982" s="94"/>
      <c r="H982" s="218"/>
    </row>
    <row r="983">
      <c r="A983" s="94"/>
      <c r="B983" s="94"/>
      <c r="C983" s="94"/>
      <c r="D983" s="81"/>
      <c r="E983" s="94"/>
      <c r="F983" s="94"/>
      <c r="H983" s="218"/>
    </row>
    <row r="984">
      <c r="H984" s="218"/>
    </row>
    <row r="985">
      <c r="H985" s="218"/>
    </row>
    <row r="986">
      <c r="H986" s="218"/>
    </row>
    <row r="987">
      <c r="H987" s="218"/>
    </row>
    <row r="988">
      <c r="H988" s="218"/>
    </row>
    <row r="989">
      <c r="H989" s="218"/>
    </row>
    <row r="990">
      <c r="H990" s="218"/>
    </row>
    <row r="991">
      <c r="H991" s="218"/>
    </row>
    <row r="992">
      <c r="H992" s="218"/>
    </row>
    <row r="993">
      <c r="H993" s="218"/>
    </row>
    <row r="994">
      <c r="H994" s="218"/>
    </row>
    <row r="995">
      <c r="H995" s="218"/>
    </row>
    <row r="996">
      <c r="H996" s="218"/>
    </row>
    <row r="997">
      <c r="H997" s="218"/>
    </row>
    <row r="998">
      <c r="H998" s="218"/>
    </row>
    <row r="999">
      <c r="H999" s="218"/>
    </row>
    <row r="1000">
      <c r="H1000" s="218"/>
    </row>
  </sheetData>
  <mergeCells count="66">
    <mergeCell ref="B47:C47"/>
    <mergeCell ref="B48:C48"/>
    <mergeCell ref="B49:C49"/>
    <mergeCell ref="B50:C50"/>
    <mergeCell ref="B51:C51"/>
    <mergeCell ref="B52:C52"/>
    <mergeCell ref="B53:C53"/>
    <mergeCell ref="B54:C54"/>
    <mergeCell ref="A55:A56"/>
    <mergeCell ref="B55:C56"/>
    <mergeCell ref="D55:D56"/>
    <mergeCell ref="A57:A58"/>
    <mergeCell ref="B57:C58"/>
    <mergeCell ref="D57:D58"/>
    <mergeCell ref="B63:C64"/>
    <mergeCell ref="D63:D64"/>
    <mergeCell ref="B65:C65"/>
    <mergeCell ref="B66:C66"/>
    <mergeCell ref="A59:A60"/>
    <mergeCell ref="B59:C60"/>
    <mergeCell ref="D59:D60"/>
    <mergeCell ref="A61:A62"/>
    <mergeCell ref="B61:C62"/>
    <mergeCell ref="D61:D62"/>
    <mergeCell ref="A63:A64"/>
    <mergeCell ref="A1:F1"/>
    <mergeCell ref="A3:D4"/>
    <mergeCell ref="E3:F3"/>
    <mergeCell ref="J3:K3"/>
    <mergeCell ref="B5:B9"/>
    <mergeCell ref="C5:C9"/>
    <mergeCell ref="D5:D9"/>
    <mergeCell ref="A5:A9"/>
    <mergeCell ref="B10:B14"/>
    <mergeCell ref="C10:C14"/>
    <mergeCell ref="D10:D14"/>
    <mergeCell ref="A17:D18"/>
    <mergeCell ref="E17:F17"/>
    <mergeCell ref="J17:K17"/>
    <mergeCell ref="C24:C28"/>
    <mergeCell ref="D24:D28"/>
    <mergeCell ref="E31:F31"/>
    <mergeCell ref="J31:K31"/>
    <mergeCell ref="A10:A14"/>
    <mergeCell ref="A19:A23"/>
    <mergeCell ref="B19:B23"/>
    <mergeCell ref="C19:C23"/>
    <mergeCell ref="D19:D23"/>
    <mergeCell ref="B24:B28"/>
    <mergeCell ref="A31:D32"/>
    <mergeCell ref="C37:C40"/>
    <mergeCell ref="D37:D40"/>
    <mergeCell ref="A24:A28"/>
    <mergeCell ref="A33:A36"/>
    <mergeCell ref="B33:B36"/>
    <mergeCell ref="C33:C36"/>
    <mergeCell ref="D33:D36"/>
    <mergeCell ref="A37:A40"/>
    <mergeCell ref="B37:B40"/>
    <mergeCell ref="A41:A43"/>
    <mergeCell ref="B41:B43"/>
    <mergeCell ref="C41:C43"/>
    <mergeCell ref="D41:D43"/>
    <mergeCell ref="A45:D46"/>
    <mergeCell ref="E45:F45"/>
    <mergeCell ref="J45:K4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64.0"/>
    <col customWidth="1" min="3" max="3" width="21.14"/>
    <col customWidth="1" min="4" max="4" width="24.14"/>
  </cols>
  <sheetData>
    <row r="1" ht="27.75" customHeight="1">
      <c r="A1" s="222" t="s">
        <v>99</v>
      </c>
      <c r="B1" s="222" t="s">
        <v>100</v>
      </c>
      <c r="C1" s="222" t="s">
        <v>101</v>
      </c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>
      <c r="A2" s="224">
        <v>1.0</v>
      </c>
      <c r="B2" s="225" t="s">
        <v>102</v>
      </c>
      <c r="C2" s="226">
        <v>107.0</v>
      </c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>
      <c r="A3" s="224">
        <v>2.0</v>
      </c>
      <c r="B3" s="225" t="s">
        <v>103</v>
      </c>
      <c r="C3" s="226">
        <v>107.0</v>
      </c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>
      <c r="A4" s="224">
        <v>3.0</v>
      </c>
      <c r="B4" s="225" t="s">
        <v>104</v>
      </c>
      <c r="C4" s="226">
        <v>107.0</v>
      </c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>
      <c r="A5" s="224">
        <v>4.0</v>
      </c>
      <c r="B5" s="225" t="s">
        <v>105</v>
      </c>
      <c r="C5" s="226">
        <v>100.0</v>
      </c>
      <c r="D5" s="223"/>
      <c r="E5" s="223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>
      <c r="A6" s="224"/>
      <c r="B6" s="225"/>
      <c r="C6" s="226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>
      <c r="A7" s="224">
        <v>5.0</v>
      </c>
      <c r="B7" s="225" t="s">
        <v>106</v>
      </c>
      <c r="C7" s="226">
        <v>120.0</v>
      </c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>
      <c r="A8" s="224">
        <v>6.0</v>
      </c>
      <c r="B8" s="225" t="s">
        <v>107</v>
      </c>
      <c r="C8" s="226">
        <v>120.0</v>
      </c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>
      <c r="A9" s="224">
        <v>7.0</v>
      </c>
      <c r="B9" s="225" t="s">
        <v>108</v>
      </c>
      <c r="C9" s="226">
        <v>120.0</v>
      </c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>
      <c r="A10" s="224">
        <v>8.0</v>
      </c>
      <c r="B10" s="225" t="s">
        <v>109</v>
      </c>
      <c r="C10" s="226">
        <v>112.0</v>
      </c>
      <c r="D10" s="223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</row>
    <row r="11">
      <c r="A11" s="223"/>
      <c r="B11" s="227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</row>
    <row r="12">
      <c r="A12" s="227" t="s">
        <v>110</v>
      </c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</row>
    <row r="13">
      <c r="A13" s="223"/>
      <c r="B13" s="223"/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</row>
    <row r="14">
      <c r="A14" s="228" t="s">
        <v>99</v>
      </c>
      <c r="B14" s="228" t="s">
        <v>100</v>
      </c>
      <c r="C14" s="228" t="s">
        <v>101</v>
      </c>
      <c r="D14" s="223"/>
      <c r="E14" s="223"/>
      <c r="F14" s="223"/>
      <c r="G14" s="223"/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</row>
    <row r="15">
      <c r="A15" s="224">
        <v>1.0</v>
      </c>
      <c r="B15" s="225" t="s">
        <v>111</v>
      </c>
      <c r="C15" s="226">
        <v>140.0</v>
      </c>
      <c r="D15" s="223"/>
      <c r="E15" s="223"/>
      <c r="F15" s="223"/>
      <c r="G15" s="223"/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</row>
    <row r="16">
      <c r="A16" s="224">
        <v>2.0</v>
      </c>
      <c r="B16" s="225" t="s">
        <v>112</v>
      </c>
      <c r="C16" s="226">
        <v>140.0</v>
      </c>
      <c r="D16" s="223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23"/>
      <c r="Z16" s="223"/>
    </row>
    <row r="17">
      <c r="A17" s="224">
        <v>3.0</v>
      </c>
      <c r="B17" s="225" t="s">
        <v>113</v>
      </c>
      <c r="C17" s="226">
        <v>140.0</v>
      </c>
      <c r="D17" s="223"/>
      <c r="E17" s="223"/>
      <c r="F17" s="223"/>
      <c r="G17" s="223"/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223"/>
      <c r="Z17" s="223"/>
    </row>
    <row r="18">
      <c r="A18" s="224">
        <v>4.0</v>
      </c>
      <c r="B18" s="225" t="s">
        <v>114</v>
      </c>
      <c r="C18" s="226">
        <v>130.0</v>
      </c>
      <c r="D18" s="223"/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23"/>
      <c r="Z18" s="223"/>
    </row>
    <row r="19">
      <c r="A19" s="224"/>
      <c r="B19" s="225"/>
      <c r="C19" s="226"/>
      <c r="D19" s="223"/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/>
    </row>
    <row r="20">
      <c r="A20" s="223"/>
      <c r="B20" s="227"/>
      <c r="C20" s="223"/>
      <c r="D20" s="223"/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/>
    </row>
    <row r="21">
      <c r="A21" s="227" t="s">
        <v>115</v>
      </c>
      <c r="D21" s="223"/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>
      <c r="A22" s="223"/>
      <c r="B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>
      <c r="A23" s="229" t="s">
        <v>99</v>
      </c>
      <c r="B23" s="229" t="s">
        <v>100</v>
      </c>
      <c r="C23" s="229" t="s">
        <v>101</v>
      </c>
      <c r="D23" s="223"/>
      <c r="E23" s="223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>
      <c r="A24" s="224">
        <v>1.0</v>
      </c>
      <c r="B24" s="225" t="s">
        <v>116</v>
      </c>
      <c r="C24" s="226">
        <v>115.0</v>
      </c>
      <c r="D24" s="223"/>
      <c r="E24" s="223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>
      <c r="A25" s="224">
        <v>2.0</v>
      </c>
      <c r="B25" s="225" t="s">
        <v>117</v>
      </c>
      <c r="C25" s="226">
        <v>101.0</v>
      </c>
      <c r="D25" s="230" t="s">
        <v>118</v>
      </c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>
      <c r="A26" s="224">
        <v>3.0</v>
      </c>
      <c r="B26" s="225" t="s">
        <v>119</v>
      </c>
      <c r="C26" s="226">
        <v>2350.0</v>
      </c>
      <c r="D26" s="230" t="s">
        <v>120</v>
      </c>
      <c r="G26" s="223"/>
      <c r="H26" s="223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>
      <c r="A27" s="223"/>
      <c r="B27" s="223"/>
      <c r="C27" s="223"/>
      <c r="D27" s="223"/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>
      <c r="A28" s="227" t="s">
        <v>121</v>
      </c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>
      <c r="A29" s="223"/>
      <c r="B29" s="223"/>
      <c r="C29" s="223"/>
      <c r="D29" s="223"/>
      <c r="E29" s="223"/>
      <c r="F29" s="223"/>
      <c r="G29" s="223"/>
      <c r="H29" s="223"/>
      <c r="I29" s="223"/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>
      <c r="A30" s="227" t="s">
        <v>122</v>
      </c>
      <c r="D30" s="223"/>
      <c r="E30" s="223"/>
      <c r="F30" s="223"/>
      <c r="G30" s="223"/>
      <c r="H30" s="223"/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>
      <c r="A31" s="223"/>
      <c r="B31" s="223"/>
      <c r="C31" s="223"/>
      <c r="D31" s="223"/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>
      <c r="A32" s="231" t="s">
        <v>99</v>
      </c>
      <c r="B32" s="231" t="s">
        <v>100</v>
      </c>
      <c r="C32" s="231" t="s">
        <v>123</v>
      </c>
      <c r="D32" s="223"/>
      <c r="E32" s="223"/>
      <c r="F32" s="223"/>
      <c r="G32" s="223"/>
      <c r="H32" s="223"/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>
      <c r="A33" s="224">
        <v>1.0</v>
      </c>
      <c r="B33" s="225" t="s">
        <v>124</v>
      </c>
      <c r="C33" s="226">
        <v>95.0</v>
      </c>
      <c r="D33" s="223"/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>
      <c r="A34" s="224">
        <v>2.0</v>
      </c>
      <c r="B34" s="225" t="s">
        <v>125</v>
      </c>
      <c r="C34" s="226">
        <v>95.0</v>
      </c>
      <c r="D34" s="223"/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>
      <c r="A35" s="224">
        <v>3.0</v>
      </c>
      <c r="B35" s="225" t="s">
        <v>126</v>
      </c>
      <c r="C35" s="226">
        <v>95.0</v>
      </c>
      <c r="D35" s="223"/>
      <c r="E35" s="223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>
      <c r="A36" s="224">
        <v>4.0</v>
      </c>
      <c r="B36" s="225" t="s">
        <v>127</v>
      </c>
      <c r="C36" s="226">
        <v>95.0</v>
      </c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>
      <c r="A37" s="224">
        <v>5.0</v>
      </c>
      <c r="B37" s="225" t="s">
        <v>128</v>
      </c>
      <c r="C37" s="226">
        <v>92.0</v>
      </c>
      <c r="D37" s="223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>
      <c r="A38" s="224">
        <v>6.0</v>
      </c>
      <c r="B38" s="225" t="s">
        <v>129</v>
      </c>
      <c r="C38" s="226">
        <v>95.0</v>
      </c>
      <c r="D38" s="223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>
      <c r="A39" s="224">
        <v>7.0</v>
      </c>
      <c r="B39" s="225" t="s">
        <v>130</v>
      </c>
      <c r="C39" s="226">
        <v>95.0</v>
      </c>
      <c r="D39" s="223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>
      <c r="A40" s="224">
        <v>8.0</v>
      </c>
      <c r="B40" s="225" t="s">
        <v>131</v>
      </c>
      <c r="C40" s="226">
        <v>95.0</v>
      </c>
      <c r="D40" s="223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>
      <c r="A41" s="224">
        <v>9.0</v>
      </c>
      <c r="B41" s="225" t="s">
        <v>132</v>
      </c>
      <c r="C41" s="226">
        <v>22.0</v>
      </c>
      <c r="D41" s="223"/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>
      <c r="A42" s="224">
        <v>10.0</v>
      </c>
      <c r="B42" s="225" t="s">
        <v>133</v>
      </c>
      <c r="C42" s="226">
        <v>24.0</v>
      </c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>
      <c r="A43" s="224">
        <v>11.0</v>
      </c>
      <c r="B43" s="225" t="s">
        <v>134</v>
      </c>
      <c r="C43" s="226">
        <v>29.0</v>
      </c>
      <c r="D43" s="223"/>
      <c r="E43" s="223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>
      <c r="A44" s="223"/>
      <c r="B44" s="223"/>
      <c r="C44" s="223"/>
      <c r="D44" s="223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>
      <c r="A45" s="223"/>
      <c r="B45" s="227" t="s">
        <v>135</v>
      </c>
      <c r="C45" s="223"/>
      <c r="D45" s="223"/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>
      <c r="A46" s="223"/>
      <c r="B46" s="223"/>
      <c r="C46" s="223"/>
      <c r="D46" s="223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>
      <c r="A47" s="223"/>
      <c r="B47" s="232" t="s">
        <v>100</v>
      </c>
      <c r="C47" s="233" t="s">
        <v>136</v>
      </c>
      <c r="D47" s="234"/>
      <c r="E47" s="234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>
      <c r="A48" s="223"/>
      <c r="B48" s="235"/>
      <c r="C48" s="236" t="s">
        <v>137</v>
      </c>
      <c r="D48" s="234"/>
      <c r="E48" s="234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>
      <c r="A49" s="223"/>
      <c r="B49" s="237" t="s">
        <v>138</v>
      </c>
      <c r="C49" s="238">
        <v>80.0</v>
      </c>
      <c r="D49" s="239"/>
      <c r="E49" s="239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>
      <c r="A50" s="223"/>
      <c r="B50" s="237" t="s">
        <v>139</v>
      </c>
      <c r="C50" s="238">
        <v>399.0</v>
      </c>
      <c r="D50" s="239"/>
      <c r="E50" s="239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>
      <c r="A51" s="223"/>
      <c r="B51" s="237" t="s">
        <v>140</v>
      </c>
      <c r="C51" s="238">
        <v>80.0</v>
      </c>
      <c r="D51" s="239"/>
      <c r="E51" s="239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>
      <c r="A52" s="223"/>
      <c r="B52" s="237" t="s">
        <v>141</v>
      </c>
      <c r="C52" s="238">
        <v>399.0</v>
      </c>
      <c r="D52" s="239"/>
      <c r="E52" s="239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>
      <c r="A53" s="223"/>
      <c r="B53" s="237" t="s">
        <v>142</v>
      </c>
      <c r="C53" s="238">
        <v>80.0</v>
      </c>
      <c r="D53" s="239"/>
      <c r="E53" s="239"/>
      <c r="F53" s="223"/>
      <c r="G53" s="223"/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>
      <c r="A54" s="223"/>
      <c r="B54" s="237" t="s">
        <v>143</v>
      </c>
      <c r="C54" s="238">
        <v>399.0</v>
      </c>
      <c r="D54" s="239"/>
      <c r="E54" s="239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>
      <c r="A55" s="223"/>
      <c r="B55" s="237" t="s">
        <v>144</v>
      </c>
      <c r="C55" s="238">
        <v>136.5</v>
      </c>
      <c r="D55" s="239"/>
      <c r="E55" s="239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>
      <c r="A56" s="223"/>
      <c r="B56" s="237" t="s">
        <v>145</v>
      </c>
      <c r="C56" s="238">
        <v>409.5</v>
      </c>
      <c r="D56" s="240"/>
      <c r="E56" s="241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>
      <c r="A57" s="223"/>
      <c r="B57" s="237" t="s">
        <v>146</v>
      </c>
      <c r="C57" s="238">
        <v>136.5</v>
      </c>
      <c r="D57" s="242"/>
      <c r="E57" s="24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>
      <c r="A58" s="223"/>
      <c r="B58" s="237" t="s">
        <v>147</v>
      </c>
      <c r="C58" s="238">
        <v>409.5</v>
      </c>
      <c r="D58" s="242"/>
      <c r="E58" s="24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>
      <c r="A59" s="223"/>
      <c r="B59" s="237" t="s">
        <v>148</v>
      </c>
      <c r="C59" s="238">
        <v>136.5</v>
      </c>
      <c r="D59" s="242"/>
      <c r="E59" s="24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>
      <c r="A60" s="223"/>
      <c r="B60" s="237" t="s">
        <v>149</v>
      </c>
      <c r="C60" s="238">
        <v>409.5</v>
      </c>
      <c r="D60" s="242"/>
      <c r="E60" s="24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>
      <c r="A61" s="223"/>
      <c r="B61" s="237" t="s">
        <v>150</v>
      </c>
      <c r="C61" s="238">
        <v>782.0</v>
      </c>
      <c r="D61" s="242"/>
      <c r="E61" s="24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</row>
    <row r="62">
      <c r="A62" s="223"/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3"/>
      <c r="S62" s="223"/>
      <c r="T62" s="223"/>
      <c r="U62" s="223"/>
      <c r="V62" s="223"/>
      <c r="W62" s="223"/>
      <c r="X62" s="223"/>
      <c r="Y62" s="223"/>
      <c r="Z62" s="223"/>
    </row>
    <row r="63">
      <c r="A63" s="231" t="s">
        <v>99</v>
      </c>
      <c r="B63" s="231" t="s">
        <v>100</v>
      </c>
      <c r="C63" s="231" t="s">
        <v>123</v>
      </c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</row>
    <row r="64">
      <c r="A64" s="224">
        <v>1.0</v>
      </c>
      <c r="B64" s="225" t="s">
        <v>124</v>
      </c>
      <c r="C64" s="226">
        <v>101.0</v>
      </c>
      <c r="D64" s="223"/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23"/>
      <c r="P64" s="223"/>
      <c r="Q64" s="223"/>
      <c r="R64" s="223"/>
      <c r="S64" s="223"/>
      <c r="T64" s="223"/>
      <c r="U64" s="223"/>
      <c r="V64" s="223"/>
      <c r="W64" s="223"/>
      <c r="X64" s="223"/>
      <c r="Y64" s="223"/>
      <c r="Z64" s="223"/>
    </row>
    <row r="65">
      <c r="A65" s="224">
        <v>2.0</v>
      </c>
      <c r="B65" s="225" t="s">
        <v>125</v>
      </c>
      <c r="C65" s="226">
        <v>101.0</v>
      </c>
      <c r="D65" s="223"/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23"/>
      <c r="P65" s="223"/>
      <c r="Q65" s="223"/>
      <c r="R65" s="223"/>
      <c r="S65" s="223"/>
      <c r="T65" s="223"/>
      <c r="U65" s="223"/>
      <c r="V65" s="223"/>
      <c r="W65" s="223"/>
      <c r="X65" s="223"/>
      <c r="Y65" s="223"/>
      <c r="Z65" s="223"/>
    </row>
    <row r="66">
      <c r="A66" s="224">
        <v>3.0</v>
      </c>
      <c r="B66" s="225" t="s">
        <v>126</v>
      </c>
      <c r="C66" s="226">
        <v>101.0</v>
      </c>
      <c r="D66" s="223"/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23"/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</row>
    <row r="67">
      <c r="A67" s="224">
        <v>4.0</v>
      </c>
      <c r="B67" s="225" t="s">
        <v>127</v>
      </c>
      <c r="C67" s="226">
        <v>101.0</v>
      </c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223"/>
      <c r="T67" s="223"/>
      <c r="U67" s="223"/>
      <c r="V67" s="223"/>
      <c r="W67" s="223"/>
      <c r="X67" s="223"/>
      <c r="Y67" s="223"/>
      <c r="Z67" s="223"/>
    </row>
    <row r="68">
      <c r="A68" s="224">
        <v>5.0</v>
      </c>
      <c r="B68" s="225" t="s">
        <v>128</v>
      </c>
      <c r="C68" s="226">
        <v>97.0</v>
      </c>
      <c r="D68" s="223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223"/>
      <c r="X68" s="223"/>
      <c r="Y68" s="223"/>
      <c r="Z68" s="223"/>
    </row>
    <row r="69">
      <c r="A69" s="224">
        <v>6.0</v>
      </c>
      <c r="B69" s="225" t="s">
        <v>129</v>
      </c>
      <c r="C69" s="226">
        <v>97.0</v>
      </c>
      <c r="D69" s="223"/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</row>
    <row r="70">
      <c r="A70" s="224">
        <v>7.0</v>
      </c>
      <c r="B70" s="225" t="s">
        <v>130</v>
      </c>
      <c r="C70" s="226">
        <v>97.0</v>
      </c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</row>
    <row r="71">
      <c r="A71" s="224">
        <v>8.0</v>
      </c>
      <c r="B71" s="225"/>
      <c r="C71" s="226"/>
      <c r="D71" s="223"/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23"/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</row>
    <row r="72">
      <c r="A72" s="224">
        <v>9.0</v>
      </c>
      <c r="B72" s="225"/>
      <c r="C72" s="226"/>
      <c r="D72" s="223"/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</row>
    <row r="73">
      <c r="A73" s="224">
        <v>10.0</v>
      </c>
      <c r="B73" s="225"/>
      <c r="C73" s="226"/>
      <c r="D73" s="223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</row>
    <row r="74">
      <c r="A74" s="224">
        <v>11.0</v>
      </c>
      <c r="B74" s="225"/>
      <c r="C74" s="226"/>
      <c r="D74" s="223"/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</row>
    <row r="75">
      <c r="A75" s="223"/>
      <c r="B75" s="223" t="s">
        <v>151</v>
      </c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</row>
    <row r="76">
      <c r="A76" s="223"/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</row>
    <row r="77">
      <c r="A77" s="244" t="s">
        <v>99</v>
      </c>
      <c r="B77" s="244" t="s">
        <v>100</v>
      </c>
      <c r="C77" s="244" t="s">
        <v>101</v>
      </c>
      <c r="D77" s="245">
        <v>45621.0</v>
      </c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</row>
    <row r="78">
      <c r="A78" s="224">
        <v>1.0</v>
      </c>
      <c r="B78" s="246" t="s">
        <v>124</v>
      </c>
      <c r="C78" s="226">
        <v>114.0</v>
      </c>
      <c r="D78" s="223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</row>
    <row r="79">
      <c r="A79" s="224">
        <v>2.0</v>
      </c>
      <c r="B79" s="246" t="s">
        <v>125</v>
      </c>
      <c r="C79" s="226">
        <v>114.0</v>
      </c>
      <c r="D79" s="223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</row>
    <row r="80">
      <c r="A80" s="224">
        <v>3.0</v>
      </c>
      <c r="B80" s="246" t="s">
        <v>126</v>
      </c>
      <c r="C80" s="226">
        <v>114.0</v>
      </c>
      <c r="D80" s="223"/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23"/>
      <c r="P80" s="223"/>
      <c r="Q80" s="223"/>
      <c r="R80" s="223"/>
      <c r="S80" s="223"/>
      <c r="T80" s="223"/>
      <c r="U80" s="223"/>
      <c r="V80" s="223"/>
      <c r="W80" s="223"/>
      <c r="X80" s="223"/>
      <c r="Y80" s="223"/>
      <c r="Z80" s="223"/>
    </row>
    <row r="81">
      <c r="A81" s="224">
        <v>4.0</v>
      </c>
      <c r="B81" s="246" t="s">
        <v>127</v>
      </c>
      <c r="C81" s="226">
        <v>114.0</v>
      </c>
      <c r="D81" s="223"/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23"/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</row>
    <row r="82">
      <c r="A82" s="223"/>
      <c r="B82" s="223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23"/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</row>
    <row r="83">
      <c r="A83" s="244" t="s">
        <v>99</v>
      </c>
      <c r="B83" s="244" t="s">
        <v>100</v>
      </c>
      <c r="C83" s="244" t="s">
        <v>101</v>
      </c>
      <c r="D83" s="245">
        <v>45636.0</v>
      </c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23"/>
      <c r="P83" s="223"/>
      <c r="Q83" s="223"/>
      <c r="R83" s="223"/>
      <c r="S83" s="223"/>
      <c r="T83" s="223"/>
      <c r="U83" s="223"/>
      <c r="V83" s="223"/>
      <c r="W83" s="223"/>
      <c r="X83" s="223"/>
      <c r="Y83" s="223"/>
      <c r="Z83" s="223"/>
    </row>
    <row r="84">
      <c r="A84" s="224">
        <v>1.0</v>
      </c>
      <c r="B84" s="225" t="s">
        <v>128</v>
      </c>
      <c r="C84" s="226">
        <v>104.0</v>
      </c>
      <c r="D84" s="223"/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23"/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</row>
    <row r="85">
      <c r="A85" s="224">
        <v>2.0</v>
      </c>
      <c r="B85" s="225" t="s">
        <v>129</v>
      </c>
      <c r="C85" s="226">
        <v>104.0</v>
      </c>
      <c r="D85" s="223"/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23"/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</row>
    <row r="86">
      <c r="A86" s="224">
        <v>3.0</v>
      </c>
      <c r="B86" s="225" t="s">
        <v>130</v>
      </c>
      <c r="C86" s="226">
        <v>104.0</v>
      </c>
      <c r="D86" s="223"/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</row>
    <row r="87">
      <c r="A87" s="224">
        <v>4.0</v>
      </c>
      <c r="B87" s="246"/>
      <c r="C87" s="226"/>
      <c r="D87" s="223"/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3"/>
      <c r="P87" s="223"/>
      <c r="Q87" s="223"/>
      <c r="R87" s="223"/>
      <c r="S87" s="223"/>
      <c r="T87" s="223"/>
      <c r="U87" s="223"/>
      <c r="V87" s="223"/>
      <c r="W87" s="223"/>
      <c r="X87" s="223"/>
      <c r="Y87" s="223"/>
      <c r="Z87" s="223"/>
    </row>
    <row r="88">
      <c r="A88" s="223"/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</row>
    <row r="89">
      <c r="A89" s="223"/>
      <c r="B89" s="223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3"/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</row>
    <row r="90">
      <c r="A90" s="247" t="s">
        <v>99</v>
      </c>
      <c r="B90" s="247" t="s">
        <v>100</v>
      </c>
      <c r="C90" s="248" t="s">
        <v>152</v>
      </c>
      <c r="D90" s="247" t="s">
        <v>101</v>
      </c>
      <c r="E90" s="249">
        <v>45695.0</v>
      </c>
      <c r="F90" s="223"/>
      <c r="G90" s="223"/>
      <c r="H90" s="223"/>
      <c r="I90" s="223"/>
      <c r="J90" s="223"/>
      <c r="K90" s="223"/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</row>
    <row r="91">
      <c r="A91" s="224">
        <v>1.0</v>
      </c>
      <c r="B91" s="250" t="s">
        <v>153</v>
      </c>
      <c r="C91" s="251">
        <v>279.86</v>
      </c>
      <c r="D91" s="251">
        <v>640.0</v>
      </c>
      <c r="E91" s="252">
        <f t="shared" ref="E91:E93" si="1">(D91-C91)/D91</f>
        <v>0.56271875</v>
      </c>
      <c r="F91" s="223"/>
      <c r="G91" s="223"/>
      <c r="H91" s="223"/>
      <c r="I91" s="223"/>
      <c r="J91" s="223"/>
      <c r="K91" s="223"/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</row>
    <row r="92">
      <c r="A92" s="224">
        <v>2.0</v>
      </c>
      <c r="B92" s="250" t="s">
        <v>153</v>
      </c>
      <c r="C92" s="251">
        <v>279.86</v>
      </c>
      <c r="D92" s="251">
        <v>710.0</v>
      </c>
      <c r="E92" s="252">
        <f t="shared" si="1"/>
        <v>0.6058309859</v>
      </c>
      <c r="F92" s="223"/>
      <c r="G92" s="223"/>
      <c r="H92" s="223"/>
      <c r="I92" s="223"/>
      <c r="J92" s="223"/>
      <c r="K92" s="223"/>
      <c r="L92" s="223"/>
      <c r="M92" s="223"/>
      <c r="N92" s="223"/>
      <c r="O92" s="223"/>
      <c r="P92" s="223"/>
      <c r="Q92" s="223"/>
      <c r="R92" s="223"/>
      <c r="S92" s="223"/>
      <c r="T92" s="223"/>
      <c r="U92" s="223"/>
      <c r="V92" s="223"/>
      <c r="W92" s="223"/>
      <c r="X92" s="223"/>
      <c r="Y92" s="223"/>
      <c r="Z92" s="223"/>
    </row>
    <row r="93">
      <c r="A93" s="224">
        <v>3.0</v>
      </c>
      <c r="B93" s="250" t="s">
        <v>153</v>
      </c>
      <c r="C93" s="251">
        <v>279.86</v>
      </c>
      <c r="D93" s="251">
        <v>600.0</v>
      </c>
      <c r="E93" s="252">
        <f t="shared" si="1"/>
        <v>0.5335666667</v>
      </c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</row>
    <row r="94">
      <c r="A94" s="224">
        <v>4.0</v>
      </c>
      <c r="B94" s="246"/>
      <c r="C94" s="226"/>
      <c r="D94" s="226"/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</row>
    <row r="95">
      <c r="A95" s="223"/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</row>
    <row r="96">
      <c r="A96" s="223"/>
      <c r="B96" s="223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</row>
    <row r="97">
      <c r="A97" s="253" t="s">
        <v>154</v>
      </c>
      <c r="B97" s="253" t="s">
        <v>155</v>
      </c>
      <c r="C97" s="254" t="s">
        <v>152</v>
      </c>
      <c r="D97" s="253" t="s">
        <v>101</v>
      </c>
      <c r="E97" s="249">
        <v>45709.0</v>
      </c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</row>
    <row r="98">
      <c r="A98" s="224">
        <v>1.0</v>
      </c>
      <c r="B98" s="250" t="s">
        <v>156</v>
      </c>
      <c r="C98" s="251">
        <v>279.08</v>
      </c>
      <c r="D98" s="251">
        <v>640.0</v>
      </c>
      <c r="E98" s="252">
        <f>(D98-C98)/D98</f>
        <v>0.5639375</v>
      </c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</row>
    <row r="99">
      <c r="A99" s="223"/>
      <c r="B99" s="223"/>
      <c r="C99" s="223"/>
      <c r="D99" s="223"/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</row>
    <row r="100">
      <c r="A100" s="254" t="s">
        <v>157</v>
      </c>
      <c r="B100" s="254" t="s">
        <v>158</v>
      </c>
      <c r="C100" s="254" t="s">
        <v>152</v>
      </c>
      <c r="D100" s="253" t="s">
        <v>101</v>
      </c>
      <c r="E100" s="249">
        <v>45709.0</v>
      </c>
      <c r="F100" s="223"/>
      <c r="G100" s="223"/>
      <c r="H100" s="223"/>
      <c r="I100" s="223"/>
      <c r="J100" s="223"/>
      <c r="K100" s="223"/>
      <c r="L100" s="223"/>
      <c r="M100" s="223"/>
      <c r="N100" s="223"/>
      <c r="O100" s="223"/>
      <c r="P100" s="223"/>
      <c r="Q100" s="223"/>
      <c r="R100" s="223"/>
      <c r="S100" s="223"/>
      <c r="T100" s="223"/>
      <c r="U100" s="223"/>
      <c r="V100" s="223"/>
      <c r="W100" s="223"/>
      <c r="X100" s="223"/>
      <c r="Y100" s="223"/>
      <c r="Z100" s="223"/>
    </row>
    <row r="101">
      <c r="A101" s="224">
        <v>1.0</v>
      </c>
      <c r="B101" s="250" t="s">
        <v>159</v>
      </c>
      <c r="C101" s="251">
        <v>268.03</v>
      </c>
      <c r="D101" s="251">
        <v>650.0</v>
      </c>
      <c r="E101" s="252">
        <f>(D101-C101)/D101</f>
        <v>0.5876461538</v>
      </c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>
      <c r="A102" s="223"/>
      <c r="B102" s="223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>
      <c r="A103" s="254" t="s">
        <v>160</v>
      </c>
      <c r="B103" s="254" t="s">
        <v>161</v>
      </c>
      <c r="C103" s="254" t="s">
        <v>152</v>
      </c>
      <c r="D103" s="253" t="s">
        <v>101</v>
      </c>
      <c r="E103" s="249">
        <v>45709.0</v>
      </c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</row>
    <row r="104">
      <c r="A104" s="224">
        <v>1.0</v>
      </c>
      <c r="B104" s="250" t="s">
        <v>162</v>
      </c>
      <c r="C104" s="251">
        <v>282.35</v>
      </c>
      <c r="D104" s="251">
        <v>670.0</v>
      </c>
      <c r="E104" s="252">
        <f>(D104-C104)/D104</f>
        <v>0.5785820896</v>
      </c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</row>
    <row r="105">
      <c r="A105" s="223"/>
      <c r="B105" s="223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</row>
    <row r="106">
      <c r="A106" s="223"/>
      <c r="B106" s="223"/>
      <c r="C106" s="223"/>
      <c r="D106" s="223"/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23"/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</row>
    <row r="107">
      <c r="A107" s="223"/>
      <c r="B107" s="223"/>
      <c r="C107" s="223"/>
      <c r="D107" s="223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23"/>
      <c r="P107" s="223"/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</row>
    <row r="108">
      <c r="A108" s="255" t="s">
        <v>99</v>
      </c>
      <c r="B108" s="256" t="s">
        <v>100</v>
      </c>
      <c r="C108" s="257" t="s">
        <v>163</v>
      </c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</row>
    <row r="109">
      <c r="B109" s="235"/>
      <c r="C109" s="235"/>
      <c r="D109" s="223"/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</row>
    <row r="110">
      <c r="A110" s="258">
        <v>1.0</v>
      </c>
      <c r="B110" s="259" t="s">
        <v>164</v>
      </c>
      <c r="C110" s="260">
        <v>162.0</v>
      </c>
      <c r="D110" s="223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23"/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</row>
    <row r="111">
      <c r="A111" s="258">
        <v>2.0</v>
      </c>
      <c r="B111" s="259" t="s">
        <v>165</v>
      </c>
      <c r="C111" s="260">
        <v>487.0</v>
      </c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23"/>
      <c r="P111" s="223"/>
      <c r="Q111" s="223"/>
      <c r="R111" s="223"/>
      <c r="S111" s="223"/>
      <c r="T111" s="223"/>
      <c r="U111" s="223"/>
      <c r="V111" s="223"/>
      <c r="W111" s="223"/>
      <c r="X111" s="223"/>
      <c r="Y111" s="223"/>
      <c r="Z111" s="223"/>
    </row>
    <row r="112">
      <c r="A112" s="223"/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>
      <c r="A113" s="223"/>
      <c r="B113" s="223"/>
      <c r="C113" s="223"/>
      <c r="D113" s="223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>
      <c r="A114" s="223"/>
      <c r="B114" s="223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>
      <c r="A115" s="223"/>
      <c r="B115" s="223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>
      <c r="A116" s="223"/>
      <c r="B116" s="223"/>
      <c r="C116" s="223"/>
      <c r="D116" s="223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>
      <c r="A117" s="223"/>
      <c r="B117" s="223"/>
      <c r="C117" s="223"/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>
      <c r="A118" s="223"/>
      <c r="B118" s="223"/>
      <c r="C118" s="223"/>
      <c r="D118" s="223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>
      <c r="A119" s="223"/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>
      <c r="A120" s="223"/>
      <c r="B120" s="223"/>
      <c r="C120" s="223"/>
      <c r="D120" s="223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>
      <c r="A121" s="223"/>
      <c r="B121" s="223"/>
      <c r="C121" s="223"/>
      <c r="D121" s="223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>
      <c r="A122" s="223"/>
      <c r="B122" s="223"/>
      <c r="C122" s="223"/>
      <c r="D122" s="223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>
      <c r="A123" s="223"/>
      <c r="B123" s="223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>
      <c r="A124" s="223"/>
      <c r="B124" s="223"/>
      <c r="C124" s="223"/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>
      <c r="A125" s="223"/>
      <c r="B125" s="223"/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>
      <c r="A126" s="223"/>
      <c r="B126" s="223"/>
      <c r="C126" s="223"/>
      <c r="D126" s="223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23"/>
      <c r="P126" s="223"/>
      <c r="Q126" s="223"/>
      <c r="R126" s="223"/>
      <c r="S126" s="223"/>
      <c r="T126" s="223"/>
      <c r="U126" s="223"/>
      <c r="V126" s="223"/>
      <c r="W126" s="223"/>
      <c r="X126" s="223"/>
      <c r="Y126" s="223"/>
      <c r="Z126" s="223"/>
    </row>
    <row r="127">
      <c r="A127" s="223"/>
      <c r="B127" s="223"/>
      <c r="C127" s="223"/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>
      <c r="A128" s="223"/>
      <c r="B128" s="223"/>
      <c r="C128" s="223"/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>
      <c r="A129" s="223"/>
      <c r="B129" s="223"/>
      <c r="C129" s="223"/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>
      <c r="A130" s="223"/>
      <c r="B130" s="223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>
      <c r="A131" s="223"/>
      <c r="B131" s="223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>
      <c r="A132" s="223"/>
      <c r="B132" s="223"/>
      <c r="C132" s="223"/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>
      <c r="A133" s="223"/>
      <c r="B133" s="223"/>
      <c r="C133" s="223"/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>
      <c r="A134" s="223"/>
      <c r="B134" s="223"/>
      <c r="C134" s="223"/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>
      <c r="A135" s="223"/>
      <c r="B135" s="223"/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>
      <c r="A136" s="223"/>
      <c r="B136" s="223"/>
      <c r="C136" s="223"/>
      <c r="D136" s="223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/>
      <c r="O136" s="223"/>
      <c r="P136" s="223"/>
      <c r="Q136" s="223"/>
      <c r="R136" s="223"/>
      <c r="S136" s="223"/>
      <c r="T136" s="223"/>
      <c r="U136" s="223"/>
      <c r="V136" s="223"/>
      <c r="W136" s="223"/>
      <c r="X136" s="223"/>
      <c r="Y136" s="223"/>
      <c r="Z136" s="223"/>
    </row>
    <row r="137">
      <c r="A137" s="223"/>
      <c r="B137" s="223"/>
      <c r="C137" s="223"/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>
      <c r="A138" s="223"/>
      <c r="B138" s="223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</row>
    <row r="139">
      <c r="A139" s="223"/>
      <c r="B139" s="223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>
      <c r="A140" s="223"/>
      <c r="B140" s="223"/>
      <c r="C140" s="223"/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>
      <c r="A141" s="223"/>
      <c r="B141" s="223"/>
      <c r="C141" s="223"/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>
      <c r="A142" s="223"/>
      <c r="B142" s="223"/>
      <c r="C142" s="223"/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>
      <c r="A143" s="223"/>
      <c r="B143" s="223"/>
      <c r="C143" s="223"/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>
      <c r="A144" s="223"/>
      <c r="B144" s="223"/>
      <c r="C144" s="223"/>
      <c r="D144" s="223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/>
      <c r="O144" s="223"/>
      <c r="P144" s="223"/>
      <c r="Q144" s="223"/>
      <c r="R144" s="223"/>
      <c r="S144" s="223"/>
      <c r="T144" s="223"/>
      <c r="U144" s="223"/>
      <c r="V144" s="223"/>
      <c r="W144" s="223"/>
      <c r="X144" s="223"/>
      <c r="Y144" s="223"/>
      <c r="Z144" s="223"/>
    </row>
    <row r="145">
      <c r="A145" s="223"/>
      <c r="B145" s="223"/>
      <c r="C145" s="223"/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>
      <c r="A146" s="223"/>
      <c r="B146" s="223"/>
      <c r="C146" s="223"/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>
      <c r="A147" s="223"/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>
      <c r="A148" s="223"/>
      <c r="B148" s="223"/>
      <c r="C148" s="223"/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>
      <c r="A149" s="223"/>
      <c r="B149" s="223"/>
      <c r="C149" s="223"/>
      <c r="D149" s="223"/>
      <c r="E149" s="223"/>
      <c r="F149" s="223"/>
      <c r="G149" s="223"/>
      <c r="H149" s="223"/>
      <c r="I149" s="223"/>
      <c r="J149" s="223"/>
      <c r="K149" s="223"/>
      <c r="L149" s="223"/>
      <c r="M149" s="223"/>
      <c r="N149" s="223"/>
      <c r="O149" s="223"/>
      <c r="P149" s="223"/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</row>
    <row r="150">
      <c r="A150" s="223"/>
      <c r="B150" s="223"/>
      <c r="C150" s="223"/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>
      <c r="A151" s="223"/>
      <c r="B151" s="223"/>
      <c r="C151" s="223"/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>
      <c r="A152" s="223"/>
      <c r="B152" s="223"/>
      <c r="C152" s="223"/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>
      <c r="A153" s="223"/>
      <c r="B153" s="223"/>
      <c r="C153" s="223"/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>
      <c r="A154" s="223"/>
      <c r="B154" s="223"/>
      <c r="C154" s="223"/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>
      <c r="A155" s="223"/>
      <c r="B155" s="223"/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>
      <c r="A156" s="223"/>
      <c r="B156" s="223"/>
      <c r="C156" s="223"/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>
      <c r="A157" s="223"/>
      <c r="B157" s="223"/>
      <c r="C157" s="223"/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>
      <c r="A158" s="223"/>
      <c r="B158" s="223"/>
      <c r="C158" s="223"/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>
      <c r="A159" s="223"/>
      <c r="B159" s="223"/>
      <c r="C159" s="223"/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>
      <c r="A160" s="223"/>
      <c r="B160" s="223"/>
      <c r="C160" s="223"/>
      <c r="D160" s="223"/>
      <c r="E160" s="223"/>
      <c r="F160" s="223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>
      <c r="A161" s="223"/>
      <c r="B161" s="223"/>
      <c r="C161" s="223"/>
      <c r="D161" s="223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>
      <c r="A162" s="223"/>
      <c r="B162" s="223"/>
      <c r="C162" s="223"/>
      <c r="D162" s="223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>
      <c r="A163" s="223"/>
      <c r="B163" s="223"/>
      <c r="C163" s="223"/>
      <c r="D163" s="223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>
      <c r="A164" s="223"/>
      <c r="B164" s="223"/>
      <c r="C164" s="223"/>
      <c r="D164" s="223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>
      <c r="A165" s="223"/>
      <c r="B165" s="223"/>
      <c r="C165" s="223"/>
      <c r="D165" s="223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>
      <c r="A166" s="223"/>
      <c r="B166" s="223"/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>
      <c r="A167" s="223"/>
      <c r="B167" s="223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>
      <c r="A168" s="223"/>
      <c r="B168" s="223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>
      <c r="A169" s="223"/>
      <c r="B169" s="223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>
      <c r="A170" s="223"/>
      <c r="B170" s="223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>
      <c r="A171" s="223"/>
      <c r="B171" s="223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>
      <c r="A172" s="223"/>
      <c r="B172" s="223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>
      <c r="A173" s="223"/>
      <c r="B173" s="223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>
      <c r="A174" s="223"/>
      <c r="B174" s="223"/>
      <c r="C174" s="223"/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>
      <c r="A175" s="223"/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>
      <c r="A176" s="223"/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>
      <c r="A177" s="223"/>
      <c r="B177" s="223"/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>
      <c r="A178" s="223"/>
      <c r="B178" s="223"/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>
      <c r="A179" s="223"/>
      <c r="B179" s="223"/>
      <c r="C179" s="223"/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>
      <c r="A180" s="223"/>
      <c r="B180" s="223"/>
      <c r="C180" s="223"/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>
      <c r="A181" s="223"/>
      <c r="B181" s="223"/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>
      <c r="A182" s="223"/>
      <c r="B182" s="223"/>
      <c r="C182" s="223"/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>
      <c r="A183" s="223"/>
      <c r="B183" s="223"/>
      <c r="C183" s="223"/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>
      <c r="A184" s="223"/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>
      <c r="A185" s="223"/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>
      <c r="A186" s="223"/>
      <c r="B186" s="223"/>
      <c r="C186" s="223"/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>
      <c r="A187" s="223"/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>
      <c r="A188" s="223"/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>
      <c r="A189" s="223"/>
      <c r="B189" s="223"/>
      <c r="C189" s="223"/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>
      <c r="A190" s="223"/>
      <c r="B190" s="223"/>
      <c r="C190" s="223"/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>
      <c r="A191" s="223"/>
      <c r="B191" s="223"/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>
      <c r="A192" s="223"/>
      <c r="B192" s="223"/>
      <c r="C192" s="223"/>
      <c r="D192" s="223"/>
      <c r="E192" s="223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>
      <c r="A193" s="223"/>
      <c r="B193" s="223"/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>
      <c r="A194" s="223"/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>
      <c r="A195" s="223"/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>
      <c r="A196" s="223"/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>
      <c r="A197" s="223"/>
      <c r="B197" s="223"/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>
      <c r="A198" s="223"/>
      <c r="B198" s="223"/>
      <c r="C198" s="223"/>
      <c r="D198" s="223"/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>
      <c r="A199" s="223"/>
      <c r="B199" s="223"/>
      <c r="C199" s="223"/>
      <c r="D199" s="223"/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>
      <c r="A200" s="223"/>
      <c r="B200" s="223"/>
      <c r="C200" s="223"/>
      <c r="D200" s="223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>
      <c r="A201" s="223"/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>
      <c r="A202" s="223"/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>
      <c r="A203" s="223"/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>
      <c r="A204" s="223"/>
      <c r="B204" s="223"/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>
      <c r="A205" s="223"/>
      <c r="B205" s="223"/>
      <c r="C205" s="223"/>
      <c r="D205" s="223"/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>
      <c r="A206" s="223"/>
      <c r="B206" s="223"/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>
      <c r="A207" s="223"/>
      <c r="B207" s="223"/>
      <c r="C207" s="223"/>
      <c r="D207" s="223"/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>
      <c r="A208" s="223"/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>
      <c r="A209" s="223"/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>
      <c r="A210" s="223"/>
      <c r="B210" s="223"/>
      <c r="C210" s="223"/>
      <c r="D210" s="223"/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>
      <c r="A211" s="223"/>
      <c r="B211" s="223"/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>
      <c r="A212" s="223"/>
      <c r="B212" s="223"/>
      <c r="C212" s="223"/>
      <c r="D212" s="223"/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>
      <c r="A213" s="223"/>
      <c r="B213" s="223"/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>
      <c r="A214" s="223"/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>
      <c r="A215" s="223"/>
      <c r="B215" s="223"/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>
      <c r="A216" s="223"/>
      <c r="B216" s="223"/>
      <c r="C216" s="223"/>
      <c r="D216" s="223"/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>
      <c r="A217" s="223"/>
      <c r="B217" s="223"/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>
      <c r="A218" s="223"/>
      <c r="B218" s="223"/>
      <c r="C218" s="223"/>
      <c r="D218" s="223"/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>
      <c r="A219" s="223"/>
      <c r="B219" s="223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>
      <c r="A220" s="223"/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>
      <c r="A221" s="223"/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>
      <c r="A222" s="223"/>
      <c r="B222" s="223"/>
      <c r="C222" s="223"/>
      <c r="D222" s="223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>
      <c r="A223" s="223"/>
      <c r="B223" s="223"/>
      <c r="C223" s="223"/>
      <c r="D223" s="223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>
      <c r="A224" s="223"/>
      <c r="B224" s="223"/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>
      <c r="A225" s="223"/>
      <c r="B225" s="223"/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>
      <c r="A226" s="223"/>
      <c r="B226" s="223"/>
      <c r="C226" s="223"/>
      <c r="D226" s="223"/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>
      <c r="A227" s="223"/>
      <c r="B227" s="223"/>
      <c r="C227" s="223"/>
      <c r="D227" s="223"/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>
      <c r="A228" s="223"/>
      <c r="B228" s="223"/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>
      <c r="A229" s="223"/>
      <c r="B229" s="223"/>
      <c r="C229" s="223"/>
      <c r="D229" s="223"/>
      <c r="E229" s="223"/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>
      <c r="A230" s="223"/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>
      <c r="A231" s="223"/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>
      <c r="A232" s="223"/>
      <c r="B232" s="223"/>
      <c r="C232" s="223"/>
      <c r="D232" s="223"/>
      <c r="E232" s="223"/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>
      <c r="A233" s="223"/>
      <c r="B233" s="223"/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>
      <c r="A234" s="223"/>
      <c r="B234" s="223"/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>
      <c r="A235" s="223"/>
      <c r="B235" s="223"/>
      <c r="C235" s="223"/>
      <c r="D235" s="223"/>
      <c r="E235" s="223"/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>
      <c r="A236" s="223"/>
      <c r="B236" s="223"/>
      <c r="C236" s="223"/>
      <c r="D236" s="223"/>
      <c r="E236" s="223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>
      <c r="A237" s="223"/>
      <c r="B237" s="223"/>
      <c r="C237" s="223"/>
      <c r="D237" s="223"/>
      <c r="E237" s="223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>
      <c r="A238" s="223"/>
      <c r="B238" s="223"/>
      <c r="C238" s="223"/>
      <c r="D238" s="223"/>
      <c r="E238" s="223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>
      <c r="A239" s="223"/>
      <c r="B239" s="223"/>
      <c r="C239" s="223"/>
      <c r="D239" s="223"/>
      <c r="E239" s="223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>
      <c r="A240" s="223"/>
      <c r="B240" s="223"/>
      <c r="C240" s="223"/>
      <c r="D240" s="223"/>
      <c r="E240" s="223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>
      <c r="A241" s="223"/>
      <c r="B241" s="223"/>
      <c r="C241" s="223"/>
      <c r="D241" s="223"/>
      <c r="E241" s="223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>
      <c r="A242" s="223"/>
      <c r="B242" s="223"/>
      <c r="C242" s="223"/>
      <c r="D242" s="223"/>
      <c r="E242" s="223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>
      <c r="A243" s="223"/>
      <c r="B243" s="223"/>
      <c r="C243" s="223"/>
      <c r="D243" s="223"/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>
      <c r="A244" s="223"/>
      <c r="B244" s="223"/>
      <c r="C244" s="223"/>
      <c r="D244" s="223"/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>
      <c r="A245" s="223"/>
      <c r="B245" s="223"/>
      <c r="C245" s="223"/>
      <c r="D245" s="223"/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>
      <c r="A246" s="223"/>
      <c r="B246" s="223"/>
      <c r="C246" s="223"/>
      <c r="D246" s="223"/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>
      <c r="A247" s="223"/>
      <c r="B247" s="223"/>
      <c r="C247" s="223"/>
      <c r="D247" s="223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>
      <c r="A248" s="223"/>
      <c r="B248" s="223"/>
      <c r="C248" s="223"/>
      <c r="D248" s="223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>
      <c r="A249" s="223"/>
      <c r="B249" s="223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>
      <c r="A250" s="223"/>
      <c r="B250" s="223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>
      <c r="A251" s="223"/>
      <c r="B251" s="223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>
      <c r="A252" s="223"/>
      <c r="B252" s="223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>
      <c r="A253" s="223"/>
      <c r="B253" s="223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>
      <c r="A254" s="223"/>
      <c r="B254" s="223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>
      <c r="A255" s="223"/>
      <c r="B255" s="223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>
      <c r="A256" s="223"/>
      <c r="B256" s="223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>
      <c r="A257" s="223"/>
      <c r="B257" s="223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>
      <c r="A258" s="223"/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>
      <c r="A259" s="223"/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>
      <c r="A260" s="223"/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>
      <c r="A261" s="223"/>
      <c r="B261" s="223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>
      <c r="A262" s="223"/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>
      <c r="A263" s="223"/>
      <c r="B263" s="223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>
      <c r="A264" s="223"/>
      <c r="B264" s="223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>
      <c r="A265" s="223"/>
      <c r="B265" s="223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>
      <c r="A266" s="223"/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>
      <c r="A267" s="223"/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>
      <c r="A268" s="223"/>
      <c r="B268" s="223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>
      <c r="A269" s="223"/>
      <c r="B269" s="223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>
      <c r="A270" s="223"/>
      <c r="B270" s="223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>
      <c r="A271" s="223"/>
      <c r="B271" s="223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>
      <c r="A272" s="223"/>
      <c r="B272" s="223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>
      <c r="A273" s="223"/>
      <c r="B273" s="223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>
      <c r="A274" s="223"/>
      <c r="B274" s="223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>
      <c r="A275" s="223"/>
      <c r="B275" s="223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>
      <c r="A276" s="223"/>
      <c r="B276" s="223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>
      <c r="A277" s="223"/>
      <c r="B277" s="223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>
      <c r="A278" s="223"/>
      <c r="B278" s="223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>
      <c r="A279" s="223"/>
      <c r="B279" s="223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>
      <c r="A280" s="223"/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>
      <c r="A281" s="223"/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>
      <c r="A282" s="223"/>
      <c r="B282" s="223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>
      <c r="A283" s="223"/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>
      <c r="A284" s="223"/>
      <c r="B284" s="223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>
      <c r="A285" s="223"/>
      <c r="B285" s="223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>
      <c r="A286" s="223"/>
      <c r="B286" s="223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>
      <c r="A287" s="223"/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>
      <c r="A288" s="223"/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>
      <c r="A289" s="223"/>
      <c r="B289" s="223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>
      <c r="A290" s="223"/>
      <c r="B290" s="223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>
      <c r="A291" s="223"/>
      <c r="B291" s="223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>
      <c r="A292" s="223"/>
      <c r="B292" s="22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>
      <c r="A293" s="223"/>
      <c r="B293" s="223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>
      <c r="A294" s="223"/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>
      <c r="A295" s="223"/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>
      <c r="A296" s="223"/>
      <c r="B296" s="223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>
      <c r="A297" s="223"/>
      <c r="B297" s="223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>
      <c r="A298" s="223"/>
      <c r="B298" s="223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>
      <c r="A299" s="223"/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>
      <c r="A300" s="223"/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>
      <c r="A301" s="223"/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>
      <c r="A302" s="223"/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>
      <c r="A303" s="223"/>
      <c r="B303" s="223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>
      <c r="A304" s="223"/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>
      <c r="A305" s="223"/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>
      <c r="A306" s="223"/>
      <c r="B306" s="223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>
      <c r="A307" s="223"/>
      <c r="B307" s="223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>
      <c r="A308" s="223"/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>
      <c r="A309" s="223"/>
      <c r="B309" s="223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>
      <c r="A310" s="223"/>
      <c r="B310" s="223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>
      <c r="A311" s="223"/>
      <c r="B311" s="223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>
      <c r="A312" s="223"/>
      <c r="B312" s="223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>
      <c r="A313" s="223"/>
      <c r="B313" s="223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>
      <c r="A314" s="223"/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>
      <c r="A315" s="223"/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>
      <c r="A316" s="223"/>
      <c r="B316" s="223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>
      <c r="A317" s="223"/>
      <c r="B317" s="223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>
      <c r="A318" s="223"/>
      <c r="B318" s="223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>
      <c r="A319" s="223"/>
      <c r="B319" s="22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>
      <c r="A320" s="223"/>
      <c r="B320" s="223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>
      <c r="A321" s="223"/>
      <c r="B321" s="223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>
      <c r="A322" s="223"/>
      <c r="B322" s="223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>
      <c r="A323" s="223"/>
      <c r="B323" s="223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>
      <c r="A324" s="223"/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>
      <c r="A325" s="223"/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>
      <c r="A326" s="223"/>
      <c r="B326" s="223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>
      <c r="A327" s="223"/>
      <c r="B327" s="223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>
      <c r="A328" s="223"/>
      <c r="B328" s="223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>
      <c r="A329" s="223"/>
      <c r="B329" s="223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>
      <c r="A330" s="223"/>
      <c r="B330" s="223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>
      <c r="A331" s="223"/>
      <c r="B331" s="223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>
      <c r="A332" s="223"/>
      <c r="B332" s="223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>
      <c r="A333" s="223"/>
      <c r="B333" s="223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>
      <c r="A334" s="223"/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>
      <c r="A335" s="223"/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>
      <c r="A336" s="223"/>
      <c r="B336" s="223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>
      <c r="A337" s="223"/>
      <c r="B337" s="223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>
      <c r="A338" s="223"/>
      <c r="B338" s="223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>
      <c r="A339" s="223"/>
      <c r="B339" s="223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>
      <c r="A340" s="223"/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>
      <c r="A341" s="223"/>
      <c r="B341" s="223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>
      <c r="A342" s="223"/>
      <c r="B342" s="223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>
      <c r="A343" s="223"/>
      <c r="B343" s="223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>
      <c r="A344" s="223"/>
      <c r="B344" s="223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>
      <c r="A345" s="223"/>
      <c r="B345" s="223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>
      <c r="A346" s="223"/>
      <c r="B346" s="223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>
      <c r="A347" s="223"/>
      <c r="B347" s="223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>
      <c r="A348" s="223"/>
      <c r="B348" s="223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>
      <c r="A349" s="223"/>
      <c r="B349" s="223"/>
      <c r="C349" s="223"/>
      <c r="D349" s="223"/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>
      <c r="A350" s="223"/>
      <c r="B350" s="223"/>
      <c r="C350" s="223"/>
      <c r="D350" s="223"/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>
      <c r="A351" s="223"/>
      <c r="B351" s="223"/>
      <c r="C351" s="223"/>
      <c r="D351" s="223"/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>
      <c r="A352" s="223"/>
      <c r="B352" s="223"/>
      <c r="C352" s="223"/>
      <c r="D352" s="223"/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>
      <c r="A353" s="223"/>
      <c r="B353" s="223"/>
      <c r="C353" s="223"/>
      <c r="D353" s="223"/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>
      <c r="A354" s="223"/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>
      <c r="A355" s="223"/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>
      <c r="A356" s="223"/>
      <c r="B356" s="223"/>
      <c r="C356" s="223"/>
      <c r="D356" s="223"/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>
      <c r="A357" s="223"/>
      <c r="B357" s="223"/>
      <c r="C357" s="223"/>
      <c r="D357" s="223"/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>
      <c r="A358" s="223"/>
      <c r="B358" s="223"/>
      <c r="C358" s="223"/>
      <c r="D358" s="223"/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>
      <c r="A359" s="223"/>
      <c r="B359" s="223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>
      <c r="A360" s="223"/>
      <c r="B360" s="223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>
      <c r="A361" s="223"/>
      <c r="B361" s="223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>
      <c r="A362" s="223"/>
      <c r="B362" s="223"/>
      <c r="C362" s="223"/>
      <c r="D362" s="223"/>
      <c r="E362" s="223"/>
      <c r="F362" s="223"/>
      <c r="G362" s="223"/>
      <c r="H362" s="223"/>
      <c r="I362" s="223"/>
      <c r="J362" s="223"/>
      <c r="K362" s="223"/>
      <c r="L362" s="223"/>
      <c r="M362" s="223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</row>
    <row r="363">
      <c r="A363" s="223"/>
      <c r="B363" s="223"/>
      <c r="C363" s="223"/>
      <c r="D363" s="223"/>
      <c r="E363" s="223"/>
      <c r="F363" s="223"/>
      <c r="G363" s="223"/>
      <c r="H363" s="223"/>
      <c r="I363" s="223"/>
      <c r="J363" s="223"/>
      <c r="K363" s="223"/>
      <c r="L363" s="223"/>
      <c r="M363" s="223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</row>
    <row r="364">
      <c r="A364" s="223"/>
      <c r="B364" s="223"/>
      <c r="C364" s="223"/>
      <c r="D364" s="223"/>
      <c r="E364" s="223"/>
      <c r="F364" s="223"/>
      <c r="G364" s="223"/>
      <c r="H364" s="223"/>
      <c r="I364" s="223"/>
      <c r="J364" s="223"/>
      <c r="K364" s="223"/>
      <c r="L364" s="223"/>
      <c r="M364" s="223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</row>
    <row r="365">
      <c r="A365" s="223"/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</row>
    <row r="366">
      <c r="A366" s="223"/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</row>
    <row r="367">
      <c r="A367" s="223"/>
      <c r="B367" s="223"/>
      <c r="C367" s="223"/>
      <c r="D367" s="223"/>
      <c r="E367" s="223"/>
      <c r="F367" s="223"/>
      <c r="G367" s="223"/>
      <c r="H367" s="223"/>
      <c r="I367" s="223"/>
      <c r="J367" s="223"/>
      <c r="K367" s="223"/>
      <c r="L367" s="223"/>
      <c r="M367" s="223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</row>
    <row r="368">
      <c r="A368" s="223"/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</row>
    <row r="369">
      <c r="A369" s="223"/>
      <c r="B369" s="223"/>
      <c r="C369" s="223"/>
      <c r="D369" s="223"/>
      <c r="E369" s="223"/>
      <c r="F369" s="223"/>
      <c r="G369" s="223"/>
      <c r="H369" s="223"/>
      <c r="I369" s="223"/>
      <c r="J369" s="223"/>
      <c r="K369" s="223"/>
      <c r="L369" s="223"/>
      <c r="M369" s="223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</row>
    <row r="370">
      <c r="A370" s="223"/>
      <c r="B370" s="223"/>
      <c r="C370" s="223"/>
      <c r="D370" s="223"/>
      <c r="E370" s="223"/>
      <c r="F370" s="223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</row>
    <row r="371">
      <c r="A371" s="223"/>
      <c r="B371" s="223"/>
      <c r="C371" s="223"/>
      <c r="D371" s="223"/>
      <c r="E371" s="223"/>
      <c r="F371" s="223"/>
      <c r="G371" s="223"/>
      <c r="H371" s="223"/>
      <c r="I371" s="223"/>
      <c r="J371" s="223"/>
      <c r="K371" s="223"/>
      <c r="L371" s="223"/>
      <c r="M371" s="223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</row>
    <row r="372">
      <c r="A372" s="223"/>
      <c r="B372" s="223"/>
      <c r="C372" s="223"/>
      <c r="D372" s="223"/>
      <c r="E372" s="223"/>
      <c r="F372" s="223"/>
      <c r="G372" s="223"/>
      <c r="H372" s="223"/>
      <c r="I372" s="223"/>
      <c r="J372" s="223"/>
      <c r="K372" s="223"/>
      <c r="L372" s="223"/>
      <c r="M372" s="223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</row>
    <row r="373">
      <c r="A373" s="223"/>
      <c r="B373" s="223"/>
      <c r="C373" s="223"/>
      <c r="D373" s="223"/>
      <c r="E373" s="223"/>
      <c r="F373" s="223"/>
      <c r="G373" s="223"/>
      <c r="H373" s="223"/>
      <c r="I373" s="223"/>
      <c r="J373" s="223"/>
      <c r="K373" s="223"/>
      <c r="L373" s="223"/>
      <c r="M373" s="223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</row>
    <row r="374">
      <c r="A374" s="223"/>
      <c r="B374" s="223"/>
      <c r="C374" s="223"/>
      <c r="D374" s="223"/>
      <c r="E374" s="223"/>
      <c r="F374" s="223"/>
      <c r="G374" s="223"/>
      <c r="H374" s="223"/>
      <c r="I374" s="223"/>
      <c r="J374" s="223"/>
      <c r="K374" s="223"/>
      <c r="L374" s="223"/>
      <c r="M374" s="223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</row>
    <row r="375">
      <c r="A375" s="223"/>
      <c r="B375" s="223"/>
      <c r="C375" s="223"/>
      <c r="D375" s="223"/>
      <c r="E375" s="223"/>
      <c r="F375" s="223"/>
      <c r="G375" s="223"/>
      <c r="H375" s="223"/>
      <c r="I375" s="223"/>
      <c r="J375" s="223"/>
      <c r="K375" s="223"/>
      <c r="L375" s="223"/>
      <c r="M375" s="223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</row>
    <row r="376">
      <c r="A376" s="223"/>
      <c r="B376" s="223"/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</row>
    <row r="377">
      <c r="A377" s="223"/>
      <c r="B377" s="223"/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</row>
    <row r="378">
      <c r="A378" s="223"/>
      <c r="B378" s="223"/>
      <c r="C378" s="223"/>
      <c r="D378" s="223"/>
      <c r="E378" s="223"/>
      <c r="F378" s="223"/>
      <c r="G378" s="223"/>
      <c r="H378" s="223"/>
      <c r="I378" s="223"/>
      <c r="J378" s="223"/>
      <c r="K378" s="223"/>
      <c r="L378" s="223"/>
      <c r="M378" s="223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</row>
    <row r="379">
      <c r="A379" s="223"/>
      <c r="B379" s="223"/>
      <c r="C379" s="223"/>
      <c r="D379" s="223"/>
      <c r="E379" s="223"/>
      <c r="F379" s="223"/>
      <c r="G379" s="223"/>
      <c r="H379" s="223"/>
      <c r="I379" s="223"/>
      <c r="J379" s="223"/>
      <c r="K379" s="223"/>
      <c r="L379" s="223"/>
      <c r="M379" s="223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</row>
    <row r="380">
      <c r="A380" s="223"/>
      <c r="B380" s="223"/>
      <c r="C380" s="223"/>
      <c r="D380" s="223"/>
      <c r="E380" s="223"/>
      <c r="F380" s="223"/>
      <c r="G380" s="223"/>
      <c r="H380" s="223"/>
      <c r="I380" s="223"/>
      <c r="J380" s="223"/>
      <c r="K380" s="223"/>
      <c r="L380" s="223"/>
      <c r="M380" s="223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</row>
    <row r="381">
      <c r="A381" s="223"/>
      <c r="B381" s="223"/>
      <c r="C381" s="223"/>
      <c r="D381" s="223"/>
      <c r="E381" s="223"/>
      <c r="F381" s="223"/>
      <c r="G381" s="223"/>
      <c r="H381" s="223"/>
      <c r="I381" s="223"/>
      <c r="J381" s="223"/>
      <c r="K381" s="223"/>
      <c r="L381" s="223"/>
      <c r="M381" s="223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</row>
    <row r="382">
      <c r="A382" s="223"/>
      <c r="B382" s="223"/>
      <c r="C382" s="223"/>
      <c r="D382" s="223"/>
      <c r="E382" s="223"/>
      <c r="F382" s="223"/>
      <c r="G382" s="223"/>
      <c r="H382" s="223"/>
      <c r="I382" s="223"/>
      <c r="J382" s="223"/>
      <c r="K382" s="223"/>
      <c r="L382" s="223"/>
      <c r="M382" s="223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</row>
    <row r="383">
      <c r="A383" s="223"/>
      <c r="B383" s="223"/>
      <c r="C383" s="223"/>
      <c r="D383" s="223"/>
      <c r="E383" s="223"/>
      <c r="F383" s="223"/>
      <c r="G383" s="223"/>
      <c r="H383" s="223"/>
      <c r="I383" s="223"/>
      <c r="J383" s="223"/>
      <c r="K383" s="223"/>
      <c r="L383" s="223"/>
      <c r="M383" s="223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</row>
    <row r="384">
      <c r="A384" s="223"/>
      <c r="B384" s="223"/>
      <c r="C384" s="223"/>
      <c r="D384" s="223"/>
      <c r="E384" s="223"/>
      <c r="F384" s="223"/>
      <c r="G384" s="223"/>
      <c r="H384" s="223"/>
      <c r="I384" s="223"/>
      <c r="J384" s="223"/>
      <c r="K384" s="223"/>
      <c r="L384" s="223"/>
      <c r="M384" s="223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</row>
    <row r="385">
      <c r="A385" s="223"/>
      <c r="B385" s="223"/>
      <c r="C385" s="223"/>
      <c r="D385" s="223"/>
      <c r="E385" s="223"/>
      <c r="F385" s="223"/>
      <c r="G385" s="223"/>
      <c r="H385" s="223"/>
      <c r="I385" s="223"/>
      <c r="J385" s="223"/>
      <c r="K385" s="223"/>
      <c r="L385" s="223"/>
      <c r="M385" s="223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</row>
    <row r="386">
      <c r="A386" s="223"/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</row>
    <row r="387">
      <c r="A387" s="223"/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</row>
    <row r="388">
      <c r="A388" s="223"/>
      <c r="B388" s="223"/>
      <c r="C388" s="223"/>
      <c r="D388" s="223"/>
      <c r="E388" s="223"/>
      <c r="F388" s="223"/>
      <c r="G388" s="223"/>
      <c r="H388" s="223"/>
      <c r="I388" s="223"/>
      <c r="J388" s="223"/>
      <c r="K388" s="223"/>
      <c r="L388" s="223"/>
      <c r="M388" s="223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</row>
    <row r="389">
      <c r="A389" s="223"/>
      <c r="B389" s="223"/>
      <c r="C389" s="223"/>
      <c r="D389" s="223"/>
      <c r="E389" s="223"/>
      <c r="F389" s="223"/>
      <c r="G389" s="223"/>
      <c r="H389" s="223"/>
      <c r="I389" s="223"/>
      <c r="J389" s="223"/>
      <c r="K389" s="223"/>
      <c r="L389" s="223"/>
      <c r="M389" s="223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</row>
    <row r="390">
      <c r="A390" s="223"/>
      <c r="B390" s="223"/>
      <c r="C390" s="223"/>
      <c r="D390" s="223"/>
      <c r="E390" s="223"/>
      <c r="F390" s="223"/>
      <c r="G390" s="223"/>
      <c r="H390" s="223"/>
      <c r="I390" s="223"/>
      <c r="J390" s="223"/>
      <c r="K390" s="223"/>
      <c r="L390" s="223"/>
      <c r="M390" s="223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</row>
    <row r="391">
      <c r="A391" s="223"/>
      <c r="B391" s="223"/>
      <c r="C391" s="223"/>
      <c r="D391" s="223"/>
      <c r="E391" s="223"/>
      <c r="F391" s="223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</row>
    <row r="392">
      <c r="A392" s="223"/>
      <c r="B392" s="223"/>
      <c r="C392" s="223"/>
      <c r="D392" s="223"/>
      <c r="E392" s="223"/>
      <c r="F392" s="223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</row>
    <row r="393">
      <c r="A393" s="223"/>
      <c r="B393" s="223"/>
      <c r="C393" s="223"/>
      <c r="D393" s="223"/>
      <c r="E393" s="223"/>
      <c r="F393" s="223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</row>
    <row r="394">
      <c r="A394" s="223"/>
      <c r="B394" s="223"/>
      <c r="C394" s="223"/>
      <c r="D394" s="223"/>
      <c r="E394" s="223"/>
      <c r="F394" s="223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</row>
    <row r="395">
      <c r="A395" s="223"/>
      <c r="B395" s="223"/>
      <c r="C395" s="223"/>
      <c r="D395" s="223"/>
      <c r="E395" s="223"/>
      <c r="F395" s="223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</row>
    <row r="396">
      <c r="A396" s="223"/>
      <c r="B396" s="223"/>
      <c r="C396" s="223"/>
      <c r="D396" s="223"/>
      <c r="E396" s="223"/>
      <c r="F396" s="223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</row>
    <row r="397">
      <c r="A397" s="223"/>
      <c r="B397" s="223"/>
      <c r="C397" s="223"/>
      <c r="D397" s="223"/>
      <c r="E397" s="223"/>
      <c r="F397" s="223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</row>
    <row r="398">
      <c r="A398" s="223"/>
      <c r="B398" s="223"/>
      <c r="C398" s="223"/>
      <c r="D398" s="223"/>
      <c r="E398" s="223"/>
      <c r="F398" s="223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</row>
    <row r="399">
      <c r="A399" s="223"/>
      <c r="B399" s="223"/>
      <c r="C399" s="223"/>
      <c r="D399" s="223"/>
      <c r="E399" s="223"/>
      <c r="F399" s="223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</row>
    <row r="400">
      <c r="A400" s="223"/>
      <c r="B400" s="223"/>
      <c r="C400" s="223"/>
      <c r="D400" s="223"/>
      <c r="E400" s="223"/>
      <c r="F400" s="223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</row>
    <row r="401">
      <c r="A401" s="223"/>
      <c r="B401" s="223"/>
      <c r="C401" s="223"/>
      <c r="D401" s="223"/>
      <c r="E401" s="223"/>
      <c r="F401" s="223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</row>
    <row r="402">
      <c r="A402" s="223"/>
      <c r="B402" s="223"/>
      <c r="C402" s="223"/>
      <c r="D402" s="223"/>
      <c r="E402" s="223"/>
      <c r="F402" s="223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</row>
    <row r="403">
      <c r="A403" s="223"/>
      <c r="B403" s="223"/>
      <c r="C403" s="223"/>
      <c r="D403" s="223"/>
      <c r="E403" s="223"/>
      <c r="F403" s="223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</row>
    <row r="404">
      <c r="A404" s="223"/>
      <c r="B404" s="223"/>
      <c r="C404" s="223"/>
      <c r="D404" s="223"/>
      <c r="E404" s="223"/>
      <c r="F404" s="223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</row>
    <row r="405">
      <c r="A405" s="223"/>
      <c r="B405" s="223"/>
      <c r="C405" s="223"/>
      <c r="D405" s="223"/>
      <c r="E405" s="223"/>
      <c r="F405" s="223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</row>
    <row r="406">
      <c r="A406" s="223"/>
      <c r="B406" s="223"/>
      <c r="C406" s="223"/>
      <c r="D406" s="223"/>
      <c r="E406" s="223"/>
      <c r="F406" s="223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</row>
    <row r="407">
      <c r="A407" s="223"/>
      <c r="B407" s="223"/>
      <c r="C407" s="223"/>
      <c r="D407" s="223"/>
      <c r="E407" s="223"/>
      <c r="F407" s="223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</row>
    <row r="408">
      <c r="A408" s="223"/>
      <c r="B408" s="223"/>
      <c r="C408" s="223"/>
      <c r="D408" s="223"/>
      <c r="E408" s="223"/>
      <c r="F408" s="223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</row>
    <row r="409">
      <c r="A409" s="223"/>
      <c r="B409" s="223"/>
      <c r="C409" s="223"/>
      <c r="D409" s="223"/>
      <c r="E409" s="223"/>
      <c r="F409" s="223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</row>
    <row r="410">
      <c r="A410" s="223"/>
      <c r="B410" s="223"/>
      <c r="C410" s="223"/>
      <c r="D410" s="223"/>
      <c r="E410" s="223"/>
      <c r="F410" s="223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</row>
    <row r="411">
      <c r="A411" s="223"/>
      <c r="B411" s="223"/>
      <c r="C411" s="223"/>
      <c r="D411" s="223"/>
      <c r="E411" s="223"/>
      <c r="F411" s="223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</row>
    <row r="412">
      <c r="A412" s="223"/>
      <c r="B412" s="223"/>
      <c r="C412" s="223"/>
      <c r="D412" s="223"/>
      <c r="E412" s="223"/>
      <c r="F412" s="223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</row>
    <row r="413">
      <c r="A413" s="223"/>
      <c r="B413" s="223"/>
      <c r="C413" s="223"/>
      <c r="D413" s="223"/>
      <c r="E413" s="223"/>
      <c r="F413" s="223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</row>
    <row r="414">
      <c r="A414" s="223"/>
      <c r="B414" s="223"/>
      <c r="C414" s="223"/>
      <c r="D414" s="223"/>
      <c r="E414" s="223"/>
      <c r="F414" s="223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</row>
    <row r="415">
      <c r="A415" s="223"/>
      <c r="B415" s="223"/>
      <c r="C415" s="223"/>
      <c r="D415" s="223"/>
      <c r="E415" s="223"/>
      <c r="F415" s="223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</row>
    <row r="416">
      <c r="A416" s="223"/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</row>
    <row r="417">
      <c r="A417" s="223"/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</row>
    <row r="418">
      <c r="A418" s="223"/>
      <c r="B418" s="223"/>
      <c r="C418" s="223"/>
      <c r="D418" s="223"/>
      <c r="E418" s="223"/>
      <c r="F418" s="223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</row>
    <row r="419">
      <c r="A419" s="223"/>
      <c r="B419" s="223"/>
      <c r="C419" s="223"/>
      <c r="D419" s="223"/>
      <c r="E419" s="223"/>
      <c r="F419" s="223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</row>
    <row r="420">
      <c r="A420" s="223"/>
      <c r="B420" s="223"/>
      <c r="C420" s="223"/>
      <c r="D420" s="223"/>
      <c r="E420" s="223"/>
      <c r="F420" s="223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</row>
    <row r="421">
      <c r="A421" s="223"/>
      <c r="B421" s="223"/>
      <c r="C421" s="223"/>
      <c r="D421" s="223"/>
      <c r="E421" s="223"/>
      <c r="F421" s="223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</row>
    <row r="422">
      <c r="A422" s="223"/>
      <c r="B422" s="223"/>
      <c r="C422" s="223"/>
      <c r="D422" s="223"/>
      <c r="E422" s="223"/>
      <c r="F422" s="223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</row>
    <row r="423">
      <c r="A423" s="223"/>
      <c r="B423" s="223"/>
      <c r="C423" s="223"/>
      <c r="D423" s="223"/>
      <c r="E423" s="223"/>
      <c r="F423" s="223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</row>
    <row r="424">
      <c r="A424" s="223"/>
      <c r="B424" s="223"/>
      <c r="C424" s="223"/>
      <c r="D424" s="223"/>
      <c r="E424" s="223"/>
      <c r="F424" s="223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</row>
    <row r="425">
      <c r="A425" s="223"/>
      <c r="B425" s="223"/>
      <c r="C425" s="223"/>
      <c r="D425" s="223"/>
      <c r="E425" s="223"/>
      <c r="F425" s="223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</row>
    <row r="426">
      <c r="A426" s="223"/>
      <c r="B426" s="223"/>
      <c r="C426" s="223"/>
      <c r="D426" s="223"/>
      <c r="E426" s="223"/>
      <c r="F426" s="223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</row>
    <row r="427">
      <c r="A427" s="223"/>
      <c r="B427" s="223"/>
      <c r="C427" s="223"/>
      <c r="D427" s="223"/>
      <c r="E427" s="223"/>
      <c r="F427" s="223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</row>
    <row r="428">
      <c r="A428" s="223"/>
      <c r="B428" s="223"/>
      <c r="C428" s="223"/>
      <c r="D428" s="223"/>
      <c r="E428" s="223"/>
      <c r="F428" s="223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</row>
    <row r="429">
      <c r="A429" s="223"/>
      <c r="B429" s="223"/>
      <c r="C429" s="223"/>
      <c r="D429" s="223"/>
      <c r="E429" s="223"/>
      <c r="F429" s="223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</row>
    <row r="430">
      <c r="A430" s="223"/>
      <c r="B430" s="223"/>
      <c r="C430" s="223"/>
      <c r="D430" s="223"/>
      <c r="E430" s="223"/>
      <c r="F430" s="223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</row>
    <row r="431">
      <c r="A431" s="223"/>
      <c r="B431" s="223"/>
      <c r="C431" s="223"/>
      <c r="D431" s="223"/>
      <c r="E431" s="223"/>
      <c r="F431" s="223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</row>
    <row r="432">
      <c r="A432" s="223"/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</row>
    <row r="433">
      <c r="A433" s="223"/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</row>
    <row r="434">
      <c r="A434" s="223"/>
      <c r="B434" s="223"/>
      <c r="C434" s="223"/>
      <c r="D434" s="223"/>
      <c r="E434" s="223"/>
      <c r="F434" s="223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</row>
    <row r="435">
      <c r="A435" s="223"/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</row>
    <row r="436">
      <c r="A436" s="223"/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</row>
    <row r="437">
      <c r="A437" s="223"/>
      <c r="B437" s="223"/>
      <c r="C437" s="223"/>
      <c r="D437" s="223"/>
      <c r="E437" s="223"/>
      <c r="F437" s="223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</row>
    <row r="438">
      <c r="A438" s="223"/>
      <c r="B438" s="223"/>
      <c r="C438" s="223"/>
      <c r="D438" s="223"/>
      <c r="E438" s="223"/>
      <c r="F438" s="223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</row>
    <row r="439">
      <c r="A439" s="223"/>
      <c r="B439" s="223"/>
      <c r="C439" s="223"/>
      <c r="D439" s="223"/>
      <c r="E439" s="223"/>
      <c r="F439" s="223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</row>
    <row r="440">
      <c r="A440" s="223"/>
      <c r="B440" s="223"/>
      <c r="C440" s="223"/>
      <c r="D440" s="223"/>
      <c r="E440" s="223"/>
      <c r="F440" s="223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</row>
    <row r="441">
      <c r="A441" s="223"/>
      <c r="B441" s="223"/>
      <c r="C441" s="223"/>
      <c r="D441" s="223"/>
      <c r="E441" s="223"/>
      <c r="F441" s="223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</row>
    <row r="442">
      <c r="A442" s="223"/>
      <c r="B442" s="223"/>
      <c r="C442" s="223"/>
      <c r="D442" s="223"/>
      <c r="E442" s="223"/>
      <c r="F442" s="223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</row>
    <row r="443">
      <c r="A443" s="223"/>
      <c r="B443" s="223"/>
      <c r="C443" s="223"/>
      <c r="D443" s="223"/>
      <c r="E443" s="223"/>
      <c r="F443" s="223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</row>
    <row r="444">
      <c r="A444" s="223"/>
      <c r="B444" s="223"/>
      <c r="C444" s="223"/>
      <c r="D444" s="223"/>
      <c r="E444" s="223"/>
      <c r="F444" s="223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</row>
    <row r="445">
      <c r="A445" s="223"/>
      <c r="B445" s="223"/>
      <c r="C445" s="223"/>
      <c r="D445" s="223"/>
      <c r="E445" s="223"/>
      <c r="F445" s="223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</row>
    <row r="446">
      <c r="A446" s="223"/>
      <c r="B446" s="223"/>
      <c r="C446" s="223"/>
      <c r="D446" s="223"/>
      <c r="E446" s="223"/>
      <c r="F446" s="223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</row>
    <row r="447">
      <c r="A447" s="223"/>
      <c r="B447" s="223"/>
      <c r="C447" s="223"/>
      <c r="D447" s="223"/>
      <c r="E447" s="223"/>
      <c r="F447" s="223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</row>
    <row r="448">
      <c r="A448" s="223"/>
      <c r="B448" s="223"/>
      <c r="C448" s="223"/>
      <c r="D448" s="223"/>
      <c r="E448" s="223"/>
      <c r="F448" s="223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</row>
    <row r="449">
      <c r="A449" s="223"/>
      <c r="B449" s="223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</row>
    <row r="450">
      <c r="A450" s="223"/>
      <c r="B450" s="223"/>
      <c r="C450" s="223"/>
      <c r="D450" s="223"/>
      <c r="E450" s="223"/>
      <c r="F450" s="223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</row>
    <row r="451">
      <c r="A451" s="223"/>
      <c r="B451" s="223"/>
      <c r="C451" s="223"/>
      <c r="D451" s="223"/>
      <c r="E451" s="223"/>
      <c r="F451" s="223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</row>
    <row r="452">
      <c r="A452" s="223"/>
      <c r="B452" s="223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</row>
    <row r="453">
      <c r="A453" s="223"/>
      <c r="B453" s="223"/>
      <c r="C453" s="223"/>
      <c r="D453" s="223"/>
      <c r="E453" s="223"/>
      <c r="F453" s="223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</row>
    <row r="454">
      <c r="A454" s="223"/>
      <c r="B454" s="223"/>
      <c r="C454" s="223"/>
      <c r="D454" s="223"/>
      <c r="E454" s="223"/>
      <c r="F454" s="223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</row>
    <row r="455">
      <c r="A455" s="223"/>
      <c r="B455" s="223"/>
      <c r="C455" s="223"/>
      <c r="D455" s="223"/>
      <c r="E455" s="223"/>
      <c r="F455" s="223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</row>
    <row r="456">
      <c r="A456" s="223"/>
      <c r="B456" s="223"/>
      <c r="C456" s="223"/>
      <c r="D456" s="223"/>
      <c r="E456" s="223"/>
      <c r="F456" s="223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</row>
    <row r="457">
      <c r="A457" s="223"/>
      <c r="B457" s="223"/>
      <c r="C457" s="223"/>
      <c r="D457" s="223"/>
      <c r="E457" s="223"/>
      <c r="F457" s="223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</row>
    <row r="458">
      <c r="A458" s="223"/>
      <c r="B458" s="223"/>
      <c r="C458" s="223"/>
      <c r="D458" s="223"/>
      <c r="E458" s="223"/>
      <c r="F458" s="223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</row>
    <row r="459">
      <c r="A459" s="223"/>
      <c r="B459" s="223"/>
      <c r="C459" s="223"/>
      <c r="D459" s="223"/>
      <c r="E459" s="223"/>
      <c r="F459" s="223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</row>
    <row r="460">
      <c r="A460" s="223"/>
      <c r="B460" s="223"/>
      <c r="C460" s="223"/>
      <c r="D460" s="223"/>
      <c r="E460" s="223"/>
      <c r="F460" s="223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</row>
    <row r="461">
      <c r="A461" s="223"/>
      <c r="B461" s="223"/>
      <c r="C461" s="223"/>
      <c r="D461" s="223"/>
      <c r="E461" s="223"/>
      <c r="F461" s="223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</row>
    <row r="462">
      <c r="A462" s="223"/>
      <c r="B462" s="223"/>
      <c r="C462" s="223"/>
      <c r="D462" s="223"/>
      <c r="E462" s="223"/>
      <c r="F462" s="223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</row>
    <row r="463">
      <c r="A463" s="223"/>
      <c r="B463" s="223"/>
      <c r="C463" s="223"/>
      <c r="D463" s="223"/>
      <c r="E463" s="223"/>
      <c r="F463" s="223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</row>
    <row r="464">
      <c r="A464" s="223"/>
      <c r="B464" s="223"/>
      <c r="C464" s="223"/>
      <c r="D464" s="223"/>
      <c r="E464" s="223"/>
      <c r="F464" s="223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</row>
    <row r="465">
      <c r="A465" s="223"/>
      <c r="B465" s="223"/>
      <c r="C465" s="223"/>
      <c r="D465" s="223"/>
      <c r="E465" s="223"/>
      <c r="F465" s="223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</row>
    <row r="466">
      <c r="A466" s="223"/>
      <c r="B466" s="223"/>
      <c r="C466" s="223"/>
      <c r="D466" s="223"/>
      <c r="E466" s="223"/>
      <c r="F466" s="223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</row>
    <row r="467">
      <c r="A467" s="223"/>
      <c r="B467" s="223"/>
      <c r="C467" s="223"/>
      <c r="D467" s="223"/>
      <c r="E467" s="223"/>
      <c r="F467" s="223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</row>
    <row r="468">
      <c r="A468" s="223"/>
      <c r="B468" s="223"/>
      <c r="C468" s="223"/>
      <c r="D468" s="223"/>
      <c r="E468" s="223"/>
      <c r="F468" s="223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</row>
    <row r="469">
      <c r="A469" s="223"/>
      <c r="B469" s="223"/>
      <c r="C469" s="223"/>
      <c r="D469" s="223"/>
      <c r="E469" s="223"/>
      <c r="F469" s="223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</row>
    <row r="470">
      <c r="A470" s="223"/>
      <c r="B470" s="223"/>
      <c r="C470" s="223"/>
      <c r="D470" s="223"/>
      <c r="E470" s="223"/>
      <c r="F470" s="223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</row>
    <row r="471">
      <c r="A471" s="223"/>
      <c r="B471" s="223"/>
      <c r="C471" s="223"/>
      <c r="D471" s="223"/>
      <c r="E471" s="223"/>
      <c r="F471" s="223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</row>
    <row r="472">
      <c r="A472" s="223"/>
      <c r="B472" s="223"/>
      <c r="C472" s="223"/>
      <c r="D472" s="223"/>
      <c r="E472" s="223"/>
      <c r="F472" s="223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</row>
    <row r="473">
      <c r="A473" s="223"/>
      <c r="B473" s="223"/>
      <c r="C473" s="223"/>
      <c r="D473" s="223"/>
      <c r="E473" s="223"/>
      <c r="F473" s="223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</row>
    <row r="474">
      <c r="A474" s="223"/>
      <c r="B474" s="223"/>
      <c r="C474" s="223"/>
      <c r="D474" s="223"/>
      <c r="E474" s="223"/>
      <c r="F474" s="223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</row>
    <row r="475">
      <c r="A475" s="223"/>
      <c r="B475" s="223"/>
      <c r="C475" s="223"/>
      <c r="D475" s="223"/>
      <c r="E475" s="223"/>
      <c r="F475" s="223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</row>
    <row r="476">
      <c r="A476" s="223"/>
      <c r="B476" s="223"/>
      <c r="C476" s="223"/>
      <c r="D476" s="223"/>
      <c r="E476" s="223"/>
      <c r="F476" s="223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</row>
    <row r="477">
      <c r="A477" s="223"/>
      <c r="B477" s="223"/>
      <c r="C477" s="223"/>
      <c r="D477" s="223"/>
      <c r="E477" s="223"/>
      <c r="F477" s="223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</row>
    <row r="478">
      <c r="A478" s="223"/>
      <c r="B478" s="223"/>
      <c r="C478" s="223"/>
      <c r="D478" s="223"/>
      <c r="E478" s="223"/>
      <c r="F478" s="223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</row>
    <row r="479">
      <c r="A479" s="223"/>
      <c r="B479" s="223"/>
      <c r="C479" s="223"/>
      <c r="D479" s="223"/>
      <c r="E479" s="223"/>
      <c r="F479" s="223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</row>
    <row r="480">
      <c r="A480" s="223"/>
      <c r="B480" s="223"/>
      <c r="C480" s="223"/>
      <c r="D480" s="223"/>
      <c r="E480" s="223"/>
      <c r="F480" s="223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</row>
    <row r="481">
      <c r="A481" s="223"/>
      <c r="B481" s="223"/>
      <c r="C481" s="223"/>
      <c r="D481" s="223"/>
      <c r="E481" s="223"/>
      <c r="F481" s="223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</row>
    <row r="482">
      <c r="A482" s="223"/>
      <c r="B482" s="223"/>
      <c r="C482" s="223"/>
      <c r="D482" s="223"/>
      <c r="E482" s="223"/>
      <c r="F482" s="223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</row>
    <row r="483">
      <c r="A483" s="223"/>
      <c r="B483" s="223"/>
      <c r="C483" s="223"/>
      <c r="D483" s="223"/>
      <c r="E483" s="223"/>
      <c r="F483" s="223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</row>
    <row r="484">
      <c r="A484" s="223"/>
      <c r="B484" s="223"/>
      <c r="C484" s="223"/>
      <c r="D484" s="223"/>
      <c r="E484" s="223"/>
      <c r="F484" s="223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</row>
    <row r="485">
      <c r="A485" s="223"/>
      <c r="B485" s="223"/>
      <c r="C485" s="223"/>
      <c r="D485" s="223"/>
      <c r="E485" s="223"/>
      <c r="F485" s="223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</row>
    <row r="486">
      <c r="A486" s="223"/>
      <c r="B486" s="223"/>
      <c r="C486" s="223"/>
      <c r="D486" s="223"/>
      <c r="E486" s="223"/>
      <c r="F486" s="223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</row>
    <row r="487">
      <c r="A487" s="223"/>
      <c r="B487" s="223"/>
      <c r="C487" s="223"/>
      <c r="D487" s="223"/>
      <c r="E487" s="223"/>
      <c r="F487" s="223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</row>
    <row r="488">
      <c r="A488" s="223"/>
      <c r="B488" s="223"/>
      <c r="C488" s="223"/>
      <c r="D488" s="223"/>
      <c r="E488" s="223"/>
      <c r="F488" s="223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</row>
    <row r="489">
      <c r="A489" s="223"/>
      <c r="B489" s="223"/>
      <c r="C489" s="223"/>
      <c r="D489" s="223"/>
      <c r="E489" s="223"/>
      <c r="F489" s="223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</row>
    <row r="490">
      <c r="A490" s="223"/>
      <c r="B490" s="223"/>
      <c r="C490" s="223"/>
      <c r="D490" s="223"/>
      <c r="E490" s="223"/>
      <c r="F490" s="223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</row>
    <row r="491">
      <c r="A491" s="223"/>
      <c r="B491" s="223"/>
      <c r="C491" s="223"/>
      <c r="D491" s="223"/>
      <c r="E491" s="223"/>
      <c r="F491" s="223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</row>
    <row r="492">
      <c r="A492" s="223"/>
      <c r="B492" s="223"/>
      <c r="C492" s="223"/>
      <c r="D492" s="223"/>
      <c r="E492" s="223"/>
      <c r="F492" s="223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</row>
    <row r="493">
      <c r="A493" s="223"/>
      <c r="B493" s="223"/>
      <c r="C493" s="223"/>
      <c r="D493" s="223"/>
      <c r="E493" s="223"/>
      <c r="F493" s="223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</row>
    <row r="494">
      <c r="A494" s="223"/>
      <c r="B494" s="223"/>
      <c r="C494" s="223"/>
      <c r="D494" s="223"/>
      <c r="E494" s="223"/>
      <c r="F494" s="223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</row>
    <row r="495">
      <c r="A495" s="223"/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</row>
    <row r="496">
      <c r="A496" s="223"/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</row>
    <row r="497">
      <c r="A497" s="223"/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</row>
    <row r="498">
      <c r="A498" s="223"/>
      <c r="B498" s="223"/>
      <c r="C498" s="223"/>
      <c r="D498" s="223"/>
      <c r="E498" s="223"/>
      <c r="F498" s="223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</row>
    <row r="499">
      <c r="A499" s="223"/>
      <c r="B499" s="223"/>
      <c r="C499" s="223"/>
      <c r="D499" s="223"/>
      <c r="E499" s="223"/>
      <c r="F499" s="223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</row>
    <row r="500">
      <c r="A500" s="223"/>
      <c r="B500" s="223"/>
      <c r="C500" s="223"/>
      <c r="D500" s="223"/>
      <c r="E500" s="223"/>
      <c r="F500" s="223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</row>
    <row r="501">
      <c r="A501" s="223"/>
      <c r="B501" s="223"/>
      <c r="C501" s="223"/>
      <c r="D501" s="223"/>
      <c r="E501" s="223"/>
      <c r="F501" s="223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</row>
    <row r="502">
      <c r="A502" s="223"/>
      <c r="B502" s="223"/>
      <c r="C502" s="223"/>
      <c r="D502" s="223"/>
      <c r="E502" s="223"/>
      <c r="F502" s="223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</row>
    <row r="503">
      <c r="A503" s="223"/>
      <c r="B503" s="223"/>
      <c r="C503" s="223"/>
      <c r="D503" s="223"/>
      <c r="E503" s="223"/>
      <c r="F503" s="223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</row>
    <row r="504">
      <c r="A504" s="223"/>
      <c r="B504" s="223"/>
      <c r="C504" s="223"/>
      <c r="D504" s="223"/>
      <c r="E504" s="223"/>
      <c r="F504" s="223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</row>
    <row r="505">
      <c r="A505" s="223"/>
      <c r="B505" s="223"/>
      <c r="C505" s="223"/>
      <c r="D505" s="223"/>
      <c r="E505" s="223"/>
      <c r="F505" s="223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</row>
    <row r="506">
      <c r="A506" s="223"/>
      <c r="B506" s="223"/>
      <c r="C506" s="223"/>
      <c r="D506" s="223"/>
      <c r="E506" s="223"/>
      <c r="F506" s="223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</row>
    <row r="507">
      <c r="A507" s="223"/>
      <c r="B507" s="223"/>
      <c r="C507" s="223"/>
      <c r="D507" s="223"/>
      <c r="E507" s="223"/>
      <c r="F507" s="223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</row>
    <row r="508">
      <c r="A508" s="223"/>
      <c r="B508" s="223"/>
      <c r="C508" s="223"/>
      <c r="D508" s="223"/>
      <c r="E508" s="223"/>
      <c r="F508" s="223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</row>
    <row r="509">
      <c r="A509" s="223"/>
      <c r="B509" s="223"/>
      <c r="C509" s="223"/>
      <c r="D509" s="223"/>
      <c r="E509" s="223"/>
      <c r="F509" s="223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</row>
    <row r="510">
      <c r="A510" s="223"/>
      <c r="B510" s="223"/>
      <c r="C510" s="223"/>
      <c r="D510" s="223"/>
      <c r="E510" s="223"/>
      <c r="F510" s="223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</row>
    <row r="511">
      <c r="A511" s="223"/>
      <c r="B511" s="223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</row>
    <row r="512">
      <c r="A512" s="223"/>
      <c r="B512" s="223"/>
      <c r="C512" s="223"/>
      <c r="D512" s="223"/>
      <c r="E512" s="223"/>
      <c r="F512" s="223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</row>
    <row r="513">
      <c r="A513" s="223"/>
      <c r="B513" s="223"/>
      <c r="C513" s="223"/>
      <c r="D513" s="223"/>
      <c r="E513" s="223"/>
      <c r="F513" s="223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</row>
    <row r="514">
      <c r="A514" s="223"/>
      <c r="B514" s="223"/>
      <c r="C514" s="223"/>
      <c r="D514" s="223"/>
      <c r="E514" s="223"/>
      <c r="F514" s="223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</row>
    <row r="515">
      <c r="A515" s="223"/>
      <c r="B515" s="223"/>
      <c r="C515" s="223"/>
      <c r="D515" s="223"/>
      <c r="E515" s="223"/>
      <c r="F515" s="223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</row>
    <row r="516">
      <c r="A516" s="223"/>
      <c r="B516" s="223"/>
      <c r="C516" s="223"/>
      <c r="D516" s="223"/>
      <c r="E516" s="223"/>
      <c r="F516" s="223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</row>
    <row r="517">
      <c r="A517" s="223"/>
      <c r="B517" s="223"/>
      <c r="C517" s="223"/>
      <c r="D517" s="223"/>
      <c r="E517" s="223"/>
      <c r="F517" s="223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</row>
    <row r="518">
      <c r="A518" s="223"/>
      <c r="B518" s="223"/>
      <c r="C518" s="223"/>
      <c r="D518" s="223"/>
      <c r="E518" s="223"/>
      <c r="F518" s="223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</row>
    <row r="519">
      <c r="A519" s="223"/>
      <c r="B519" s="223"/>
      <c r="C519" s="223"/>
      <c r="D519" s="223"/>
      <c r="E519" s="223"/>
      <c r="F519" s="223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</row>
    <row r="520">
      <c r="A520" s="223"/>
      <c r="B520" s="223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</row>
    <row r="521">
      <c r="A521" s="223"/>
      <c r="B521" s="223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</row>
    <row r="522">
      <c r="A522" s="223"/>
      <c r="B522" s="223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</row>
    <row r="523">
      <c r="A523" s="223"/>
      <c r="B523" s="223"/>
      <c r="C523" s="223"/>
      <c r="D523" s="223"/>
      <c r="E523" s="223"/>
      <c r="F523" s="223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</row>
    <row r="524">
      <c r="A524" s="223"/>
      <c r="B524" s="223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</row>
    <row r="525">
      <c r="A525" s="223"/>
      <c r="B525" s="223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</row>
    <row r="526">
      <c r="A526" s="223"/>
      <c r="B526" s="223"/>
      <c r="C526" s="223"/>
      <c r="D526" s="223"/>
      <c r="E526" s="223"/>
      <c r="F526" s="223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</row>
    <row r="527">
      <c r="A527" s="223"/>
      <c r="B527" s="223"/>
      <c r="C527" s="223"/>
      <c r="D527" s="223"/>
      <c r="E527" s="223"/>
      <c r="F527" s="223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</row>
    <row r="528">
      <c r="A528" s="223"/>
      <c r="B528" s="223"/>
      <c r="C528" s="223"/>
      <c r="D528" s="223"/>
      <c r="E528" s="223"/>
      <c r="F528" s="223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</row>
    <row r="529">
      <c r="A529" s="223"/>
      <c r="B529" s="223"/>
      <c r="C529" s="223"/>
      <c r="D529" s="223"/>
      <c r="E529" s="223"/>
      <c r="F529" s="223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</row>
    <row r="530">
      <c r="A530" s="223"/>
      <c r="B530" s="223"/>
      <c r="C530" s="223"/>
      <c r="D530" s="223"/>
      <c r="E530" s="223"/>
      <c r="F530" s="223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</row>
    <row r="531">
      <c r="A531" s="223"/>
      <c r="B531" s="223"/>
      <c r="C531" s="223"/>
      <c r="D531" s="223"/>
      <c r="E531" s="223"/>
      <c r="F531" s="223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</row>
    <row r="532">
      <c r="A532" s="223"/>
      <c r="B532" s="223"/>
      <c r="C532" s="223"/>
      <c r="D532" s="223"/>
      <c r="E532" s="223"/>
      <c r="F532" s="223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</row>
    <row r="533">
      <c r="A533" s="223"/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</row>
    <row r="534">
      <c r="A534" s="223"/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</row>
    <row r="535">
      <c r="A535" s="223"/>
      <c r="B535" s="223"/>
      <c r="C535" s="223"/>
      <c r="D535" s="223"/>
      <c r="E535" s="223"/>
      <c r="F535" s="223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</row>
    <row r="536">
      <c r="A536" s="223"/>
      <c r="B536" s="223"/>
      <c r="C536" s="223"/>
      <c r="D536" s="223"/>
      <c r="E536" s="223"/>
      <c r="F536" s="223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</row>
    <row r="537">
      <c r="A537" s="223"/>
      <c r="B537" s="223"/>
      <c r="C537" s="223"/>
      <c r="D537" s="223"/>
      <c r="E537" s="223"/>
      <c r="F537" s="223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</row>
    <row r="538">
      <c r="A538" s="223"/>
      <c r="B538" s="223"/>
      <c r="C538" s="223"/>
      <c r="D538" s="223"/>
      <c r="E538" s="223"/>
      <c r="F538" s="223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</row>
    <row r="539">
      <c r="A539" s="223"/>
      <c r="B539" s="223"/>
      <c r="C539" s="223"/>
      <c r="D539" s="223"/>
      <c r="E539" s="223"/>
      <c r="F539" s="223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</row>
    <row r="540">
      <c r="A540" s="223"/>
      <c r="B540" s="223"/>
      <c r="C540" s="223"/>
      <c r="D540" s="223"/>
      <c r="E540" s="223"/>
      <c r="F540" s="223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</row>
    <row r="541">
      <c r="A541" s="223"/>
      <c r="B541" s="223"/>
      <c r="C541" s="223"/>
      <c r="D541" s="223"/>
      <c r="E541" s="223"/>
      <c r="F541" s="223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</row>
    <row r="542">
      <c r="A542" s="223"/>
      <c r="B542" s="223"/>
      <c r="C542" s="223"/>
      <c r="D542" s="223"/>
      <c r="E542" s="223"/>
      <c r="F542" s="223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</row>
    <row r="543">
      <c r="A543" s="223"/>
      <c r="B543" s="223"/>
      <c r="C543" s="223"/>
      <c r="D543" s="223"/>
      <c r="E543" s="223"/>
      <c r="F543" s="223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</row>
    <row r="544">
      <c r="A544" s="223"/>
      <c r="B544" s="223"/>
      <c r="C544" s="223"/>
      <c r="D544" s="223"/>
      <c r="E544" s="223"/>
      <c r="F544" s="223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</row>
    <row r="545">
      <c r="A545" s="223"/>
      <c r="B545" s="223"/>
      <c r="C545" s="223"/>
      <c r="D545" s="223"/>
      <c r="E545" s="223"/>
      <c r="F545" s="223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</row>
    <row r="546">
      <c r="A546" s="223"/>
      <c r="B546" s="223"/>
      <c r="C546" s="223"/>
      <c r="D546" s="223"/>
      <c r="E546" s="223"/>
      <c r="F546" s="223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</row>
    <row r="547">
      <c r="A547" s="223"/>
      <c r="B547" s="223"/>
      <c r="C547" s="223"/>
      <c r="D547" s="223"/>
      <c r="E547" s="223"/>
      <c r="F547" s="223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</row>
    <row r="548">
      <c r="A548" s="223"/>
      <c r="B548" s="223"/>
      <c r="C548" s="223"/>
      <c r="D548" s="223"/>
      <c r="E548" s="223"/>
      <c r="F548" s="223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</row>
    <row r="549">
      <c r="A549" s="223"/>
      <c r="B549" s="223"/>
      <c r="C549" s="223"/>
      <c r="D549" s="223"/>
      <c r="E549" s="223"/>
      <c r="F549" s="223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</row>
    <row r="550">
      <c r="A550" s="223"/>
      <c r="B550" s="223"/>
      <c r="C550" s="223"/>
      <c r="D550" s="223"/>
      <c r="E550" s="223"/>
      <c r="F550" s="223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</row>
    <row r="551">
      <c r="A551" s="223"/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</row>
    <row r="552">
      <c r="A552" s="223"/>
      <c r="B552" s="223"/>
      <c r="C552" s="223"/>
      <c r="D552" s="223"/>
      <c r="E552" s="223"/>
      <c r="F552" s="223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</row>
    <row r="553">
      <c r="A553" s="223"/>
      <c r="B553" s="223"/>
      <c r="C553" s="223"/>
      <c r="D553" s="223"/>
      <c r="E553" s="223"/>
      <c r="F553" s="223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</row>
    <row r="554">
      <c r="A554" s="223"/>
      <c r="B554" s="223"/>
      <c r="C554" s="223"/>
      <c r="D554" s="223"/>
      <c r="E554" s="223"/>
      <c r="F554" s="223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</row>
    <row r="555">
      <c r="A555" s="223"/>
      <c r="B555" s="223"/>
      <c r="C555" s="223"/>
      <c r="D555" s="223"/>
      <c r="E555" s="223"/>
      <c r="F555" s="223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</row>
    <row r="556">
      <c r="A556" s="223"/>
      <c r="B556" s="223"/>
      <c r="C556" s="223"/>
      <c r="D556" s="223"/>
      <c r="E556" s="223"/>
      <c r="F556" s="223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</row>
    <row r="557">
      <c r="A557" s="223"/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</row>
    <row r="558">
      <c r="A558" s="223"/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</row>
    <row r="559">
      <c r="A559" s="223"/>
      <c r="B559" s="223"/>
      <c r="C559" s="223"/>
      <c r="D559" s="223"/>
      <c r="E559" s="223"/>
      <c r="F559" s="223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</row>
    <row r="560">
      <c r="A560" s="223"/>
      <c r="B560" s="223"/>
      <c r="C560" s="223"/>
      <c r="D560" s="223"/>
      <c r="E560" s="223"/>
      <c r="F560" s="223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</row>
    <row r="561">
      <c r="A561" s="223"/>
      <c r="B561" s="223"/>
      <c r="C561" s="223"/>
      <c r="D561" s="223"/>
      <c r="E561" s="223"/>
      <c r="F561" s="223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</row>
    <row r="562">
      <c r="A562" s="223"/>
      <c r="B562" s="223"/>
      <c r="C562" s="223"/>
      <c r="D562" s="223"/>
      <c r="E562" s="223"/>
      <c r="F562" s="223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</row>
    <row r="563">
      <c r="A563" s="223"/>
      <c r="B563" s="223"/>
      <c r="C563" s="223"/>
      <c r="D563" s="223"/>
      <c r="E563" s="223"/>
      <c r="F563" s="223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</row>
    <row r="564">
      <c r="A564" s="223"/>
      <c r="B564" s="223"/>
      <c r="C564" s="223"/>
      <c r="D564" s="223"/>
      <c r="E564" s="223"/>
      <c r="F564" s="223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</row>
    <row r="565">
      <c r="A565" s="223"/>
      <c r="B565" s="223"/>
      <c r="C565" s="223"/>
      <c r="D565" s="223"/>
      <c r="E565" s="223"/>
      <c r="F565" s="223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</row>
    <row r="566">
      <c r="A566" s="223"/>
      <c r="B566" s="223"/>
      <c r="C566" s="223"/>
      <c r="D566" s="223"/>
      <c r="E566" s="223"/>
      <c r="F566" s="223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</row>
    <row r="567">
      <c r="A567" s="223"/>
      <c r="B567" s="223"/>
      <c r="C567" s="223"/>
      <c r="D567" s="223"/>
      <c r="E567" s="223"/>
      <c r="F567" s="223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</row>
    <row r="568">
      <c r="A568" s="223"/>
      <c r="B568" s="223"/>
      <c r="C568" s="223"/>
      <c r="D568" s="223"/>
      <c r="E568" s="223"/>
      <c r="F568" s="223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</row>
    <row r="569">
      <c r="A569" s="223"/>
      <c r="B569" s="223"/>
      <c r="C569" s="223"/>
      <c r="D569" s="223"/>
      <c r="E569" s="223"/>
      <c r="F569" s="223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</row>
    <row r="570">
      <c r="A570" s="223"/>
      <c r="B570" s="223"/>
      <c r="C570" s="223"/>
      <c r="D570" s="223"/>
      <c r="E570" s="223"/>
      <c r="F570" s="223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</row>
    <row r="571">
      <c r="A571" s="223"/>
      <c r="B571" s="223"/>
      <c r="C571" s="223"/>
      <c r="D571" s="223"/>
      <c r="E571" s="223"/>
      <c r="F571" s="223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</row>
    <row r="572">
      <c r="A572" s="223"/>
      <c r="B572" s="223"/>
      <c r="C572" s="223"/>
      <c r="D572" s="223"/>
      <c r="E572" s="223"/>
      <c r="F572" s="223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</row>
    <row r="573">
      <c r="A573" s="223"/>
      <c r="B573" s="223"/>
      <c r="C573" s="223"/>
      <c r="D573" s="223"/>
      <c r="E573" s="223"/>
      <c r="F573" s="223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</row>
    <row r="574">
      <c r="A574" s="223"/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</row>
    <row r="575">
      <c r="A575" s="223"/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</row>
    <row r="576">
      <c r="A576" s="223"/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</row>
    <row r="577">
      <c r="A577" s="223"/>
      <c r="B577" s="223"/>
      <c r="C577" s="223"/>
      <c r="D577" s="223"/>
      <c r="E577" s="223"/>
      <c r="F577" s="223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</row>
    <row r="578">
      <c r="A578" s="223"/>
      <c r="B578" s="223"/>
      <c r="C578" s="223"/>
      <c r="D578" s="223"/>
      <c r="E578" s="223"/>
      <c r="F578" s="223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</row>
    <row r="579">
      <c r="A579" s="223"/>
      <c r="B579" s="223"/>
      <c r="C579" s="223"/>
      <c r="D579" s="223"/>
      <c r="E579" s="223"/>
      <c r="F579" s="223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</row>
    <row r="580">
      <c r="A580" s="223"/>
      <c r="B580" s="223"/>
      <c r="C580" s="223"/>
      <c r="D580" s="223"/>
      <c r="E580" s="223"/>
      <c r="F580" s="223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</row>
    <row r="581">
      <c r="A581" s="223"/>
      <c r="B581" s="223"/>
      <c r="C581" s="223"/>
      <c r="D581" s="223"/>
      <c r="E581" s="223"/>
      <c r="F581" s="223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</row>
    <row r="582">
      <c r="A582" s="223"/>
      <c r="B582" s="223"/>
      <c r="C582" s="223"/>
      <c r="D582" s="223"/>
      <c r="E582" s="223"/>
      <c r="F582" s="223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</row>
    <row r="583">
      <c r="A583" s="223"/>
      <c r="B583" s="223"/>
      <c r="C583" s="223"/>
      <c r="D583" s="223"/>
      <c r="E583" s="223"/>
      <c r="F583" s="223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</row>
    <row r="584">
      <c r="A584" s="223"/>
      <c r="B584" s="223"/>
      <c r="C584" s="223"/>
      <c r="D584" s="223"/>
      <c r="E584" s="223"/>
      <c r="F584" s="223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</row>
    <row r="585">
      <c r="A585" s="223"/>
      <c r="B585" s="223"/>
      <c r="C585" s="223"/>
      <c r="D585" s="223"/>
      <c r="E585" s="223"/>
      <c r="F585" s="223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</row>
    <row r="586">
      <c r="A586" s="223"/>
      <c r="B586" s="223"/>
      <c r="C586" s="223"/>
      <c r="D586" s="223"/>
      <c r="E586" s="223"/>
      <c r="F586" s="223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</row>
    <row r="587">
      <c r="A587" s="223"/>
      <c r="B587" s="223"/>
      <c r="C587" s="223"/>
      <c r="D587" s="223"/>
      <c r="E587" s="223"/>
      <c r="F587" s="223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</row>
    <row r="588">
      <c r="A588" s="223"/>
      <c r="B588" s="223"/>
      <c r="C588" s="223"/>
      <c r="D588" s="223"/>
      <c r="E588" s="223"/>
      <c r="F588" s="223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</row>
    <row r="589">
      <c r="A589" s="223"/>
      <c r="B589" s="223"/>
      <c r="C589" s="223"/>
      <c r="D589" s="223"/>
      <c r="E589" s="223"/>
      <c r="F589" s="223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</row>
    <row r="590">
      <c r="A590" s="223"/>
      <c r="B590" s="223"/>
      <c r="C590" s="223"/>
      <c r="D590" s="223"/>
      <c r="E590" s="223"/>
      <c r="F590" s="223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</row>
    <row r="591">
      <c r="A591" s="223"/>
      <c r="B591" s="223"/>
      <c r="C591" s="223"/>
      <c r="D591" s="223"/>
      <c r="E591" s="223"/>
      <c r="F591" s="223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</row>
    <row r="592">
      <c r="A592" s="223"/>
      <c r="B592" s="223"/>
      <c r="C592" s="223"/>
      <c r="D592" s="223"/>
      <c r="E592" s="223"/>
      <c r="F592" s="223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</row>
    <row r="593">
      <c r="A593" s="223"/>
      <c r="B593" s="223"/>
      <c r="C593" s="223"/>
      <c r="D593" s="223"/>
      <c r="E593" s="223"/>
      <c r="F593" s="223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</row>
    <row r="594">
      <c r="A594" s="223"/>
      <c r="B594" s="223"/>
      <c r="C594" s="223"/>
      <c r="D594" s="223"/>
      <c r="E594" s="223"/>
      <c r="F594" s="223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</row>
    <row r="595">
      <c r="A595" s="223"/>
      <c r="B595" s="223"/>
      <c r="C595" s="223"/>
      <c r="D595" s="223"/>
      <c r="E595" s="223"/>
      <c r="F595" s="223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</row>
    <row r="596">
      <c r="A596" s="223"/>
      <c r="B596" s="223"/>
      <c r="C596" s="223"/>
      <c r="D596" s="223"/>
      <c r="E596" s="223"/>
      <c r="F596" s="223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</row>
    <row r="597">
      <c r="A597" s="223"/>
      <c r="B597" s="223"/>
      <c r="C597" s="223"/>
      <c r="D597" s="223"/>
      <c r="E597" s="223"/>
      <c r="F597" s="223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</row>
    <row r="598">
      <c r="A598" s="223"/>
      <c r="B598" s="223"/>
      <c r="C598" s="223"/>
      <c r="D598" s="223"/>
      <c r="E598" s="223"/>
      <c r="F598" s="223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</row>
    <row r="599">
      <c r="A599" s="223"/>
      <c r="B599" s="223"/>
      <c r="C599" s="223"/>
      <c r="D599" s="223"/>
      <c r="E599" s="223"/>
      <c r="F599" s="223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</row>
    <row r="600">
      <c r="A600" s="223"/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</row>
    <row r="601">
      <c r="A601" s="223"/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</row>
    <row r="602">
      <c r="A602" s="223"/>
      <c r="B602" s="223"/>
      <c r="C602" s="223"/>
      <c r="D602" s="223"/>
      <c r="E602" s="223"/>
      <c r="F602" s="223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</row>
    <row r="603">
      <c r="A603" s="223"/>
      <c r="B603" s="223"/>
      <c r="C603" s="223"/>
      <c r="D603" s="223"/>
      <c r="E603" s="223"/>
      <c r="F603" s="223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</row>
    <row r="604">
      <c r="A604" s="223"/>
      <c r="B604" s="223"/>
      <c r="C604" s="223"/>
      <c r="D604" s="223"/>
      <c r="E604" s="223"/>
      <c r="F604" s="223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</row>
    <row r="605">
      <c r="A605" s="223"/>
      <c r="B605" s="223"/>
      <c r="C605" s="223"/>
      <c r="D605" s="223"/>
      <c r="E605" s="223"/>
      <c r="F605" s="223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</row>
    <row r="606">
      <c r="A606" s="223"/>
      <c r="B606" s="223"/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</row>
    <row r="607">
      <c r="A607" s="223"/>
      <c r="B607" s="223"/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</row>
    <row r="608">
      <c r="A608" s="223"/>
      <c r="B608" s="223"/>
      <c r="C608" s="223"/>
      <c r="D608" s="223"/>
      <c r="E608" s="223"/>
      <c r="F608" s="223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</row>
    <row r="609">
      <c r="A609" s="223"/>
      <c r="B609" s="223"/>
      <c r="C609" s="223"/>
      <c r="D609" s="223"/>
      <c r="E609" s="223"/>
      <c r="F609" s="223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</row>
    <row r="610">
      <c r="A610" s="223"/>
      <c r="B610" s="223"/>
      <c r="C610" s="223"/>
      <c r="D610" s="223"/>
      <c r="E610" s="223"/>
      <c r="F610" s="223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</row>
    <row r="611">
      <c r="A611" s="223"/>
      <c r="B611" s="223"/>
      <c r="C611" s="223"/>
      <c r="D611" s="223"/>
      <c r="E611" s="223"/>
      <c r="F611" s="223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</row>
    <row r="612">
      <c r="A612" s="223"/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</row>
    <row r="613">
      <c r="A613" s="223"/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</row>
    <row r="614">
      <c r="A614" s="223"/>
      <c r="B614" s="223"/>
      <c r="C614" s="223"/>
      <c r="D614" s="223"/>
      <c r="E614" s="223"/>
      <c r="F614" s="223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</row>
    <row r="615">
      <c r="A615" s="223"/>
      <c r="B615" s="223"/>
      <c r="C615" s="223"/>
      <c r="D615" s="223"/>
      <c r="E615" s="223"/>
      <c r="F615" s="223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</row>
    <row r="616">
      <c r="A616" s="223"/>
      <c r="B616" s="223"/>
      <c r="C616" s="223"/>
      <c r="D616" s="223"/>
      <c r="E616" s="223"/>
      <c r="F616" s="223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</row>
    <row r="617">
      <c r="A617" s="223"/>
      <c r="B617" s="223"/>
      <c r="C617" s="223"/>
      <c r="D617" s="223"/>
      <c r="E617" s="223"/>
      <c r="F617" s="223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</row>
    <row r="618">
      <c r="A618" s="223"/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</row>
    <row r="619">
      <c r="A619" s="223"/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</row>
    <row r="620">
      <c r="A620" s="223"/>
      <c r="B620" s="223"/>
      <c r="C620" s="223"/>
      <c r="D620" s="223"/>
      <c r="E620" s="223"/>
      <c r="F620" s="223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</row>
    <row r="621">
      <c r="A621" s="223"/>
      <c r="B621" s="223"/>
      <c r="C621" s="223"/>
      <c r="D621" s="223"/>
      <c r="E621" s="223"/>
      <c r="F621" s="223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</row>
    <row r="622">
      <c r="A622" s="223"/>
      <c r="B622" s="223"/>
      <c r="C622" s="223"/>
      <c r="D622" s="223"/>
      <c r="E622" s="223"/>
      <c r="F622" s="223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</row>
    <row r="623">
      <c r="A623" s="223"/>
      <c r="B623" s="223"/>
      <c r="C623" s="223"/>
      <c r="D623" s="223"/>
      <c r="E623" s="223"/>
      <c r="F623" s="223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</row>
    <row r="624">
      <c r="A624" s="223"/>
      <c r="B624" s="223"/>
      <c r="C624" s="223"/>
      <c r="D624" s="223"/>
      <c r="E624" s="223"/>
      <c r="F624" s="223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</row>
    <row r="625">
      <c r="A625" s="223"/>
      <c r="B625" s="223"/>
      <c r="C625" s="223"/>
      <c r="D625" s="223"/>
      <c r="E625" s="223"/>
      <c r="F625" s="223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</row>
    <row r="626">
      <c r="A626" s="223"/>
      <c r="B626" s="223"/>
      <c r="C626" s="223"/>
      <c r="D626" s="223"/>
      <c r="E626" s="223"/>
      <c r="F626" s="223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</row>
    <row r="627">
      <c r="A627" s="223"/>
      <c r="B627" s="223"/>
      <c r="C627" s="223"/>
      <c r="D627" s="223"/>
      <c r="E627" s="223"/>
      <c r="F627" s="223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</row>
    <row r="628">
      <c r="A628" s="223"/>
      <c r="B628" s="223"/>
      <c r="C628" s="223"/>
      <c r="D628" s="223"/>
      <c r="E628" s="223"/>
      <c r="F628" s="223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</row>
    <row r="629">
      <c r="A629" s="223"/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</row>
    <row r="630">
      <c r="A630" s="223"/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</row>
    <row r="631">
      <c r="A631" s="223"/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</row>
    <row r="632">
      <c r="A632" s="223"/>
      <c r="B632" s="223"/>
      <c r="C632" s="223"/>
      <c r="D632" s="223"/>
      <c r="E632" s="223"/>
      <c r="F632" s="223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</row>
    <row r="633">
      <c r="A633" s="223"/>
      <c r="B633" s="223"/>
      <c r="C633" s="223"/>
      <c r="D633" s="223"/>
      <c r="E633" s="223"/>
      <c r="F633" s="223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</row>
    <row r="634">
      <c r="A634" s="223"/>
      <c r="B634" s="223"/>
      <c r="C634" s="223"/>
      <c r="D634" s="223"/>
      <c r="E634" s="223"/>
      <c r="F634" s="223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</row>
    <row r="635">
      <c r="A635" s="223"/>
      <c r="B635" s="223"/>
      <c r="C635" s="223"/>
      <c r="D635" s="223"/>
      <c r="E635" s="223"/>
      <c r="F635" s="223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</row>
    <row r="636">
      <c r="A636" s="223"/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</row>
    <row r="637">
      <c r="A637" s="223"/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</row>
    <row r="638">
      <c r="A638" s="223"/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</row>
    <row r="639">
      <c r="A639" s="223"/>
      <c r="B639" s="223"/>
      <c r="C639" s="223"/>
      <c r="D639" s="223"/>
      <c r="E639" s="223"/>
      <c r="F639" s="223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</row>
    <row r="640">
      <c r="A640" s="223"/>
      <c r="B640" s="223"/>
      <c r="C640" s="223"/>
      <c r="D640" s="223"/>
      <c r="E640" s="223"/>
      <c r="F640" s="223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</row>
    <row r="641">
      <c r="A641" s="223"/>
      <c r="B641" s="223"/>
      <c r="C641" s="223"/>
      <c r="D641" s="223"/>
      <c r="E641" s="223"/>
      <c r="F641" s="223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</row>
    <row r="642">
      <c r="A642" s="223"/>
      <c r="B642" s="223"/>
      <c r="C642" s="223"/>
      <c r="D642" s="223"/>
      <c r="E642" s="223"/>
      <c r="F642" s="223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</row>
    <row r="643">
      <c r="A643" s="223"/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</row>
    <row r="644">
      <c r="A644" s="223"/>
      <c r="B644" s="223"/>
      <c r="C644" s="223"/>
      <c r="D644" s="223"/>
      <c r="E644" s="223"/>
      <c r="F644" s="223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</row>
    <row r="645">
      <c r="A645" s="223"/>
      <c r="B645" s="223"/>
      <c r="C645" s="223"/>
      <c r="D645" s="223"/>
      <c r="E645" s="223"/>
      <c r="F645" s="223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</row>
    <row r="646">
      <c r="A646" s="223"/>
      <c r="B646" s="223"/>
      <c r="C646" s="223"/>
      <c r="D646" s="223"/>
      <c r="E646" s="223"/>
      <c r="F646" s="223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</row>
    <row r="647">
      <c r="A647" s="223"/>
      <c r="B647" s="223"/>
      <c r="C647" s="223"/>
      <c r="D647" s="223"/>
      <c r="E647" s="223"/>
      <c r="F647" s="223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</row>
    <row r="648">
      <c r="A648" s="223"/>
      <c r="B648" s="223"/>
      <c r="C648" s="223"/>
      <c r="D648" s="223"/>
      <c r="E648" s="223"/>
      <c r="F648" s="223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</row>
    <row r="649">
      <c r="A649" s="223"/>
      <c r="B649" s="223"/>
      <c r="C649" s="223"/>
      <c r="D649" s="223"/>
      <c r="E649" s="223"/>
      <c r="F649" s="223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</row>
    <row r="650">
      <c r="A650" s="223"/>
      <c r="B650" s="223"/>
      <c r="C650" s="223"/>
      <c r="D650" s="223"/>
      <c r="E650" s="223"/>
      <c r="F650" s="223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</row>
    <row r="651">
      <c r="A651" s="223"/>
      <c r="B651" s="223"/>
      <c r="C651" s="223"/>
      <c r="D651" s="223"/>
      <c r="E651" s="223"/>
      <c r="F651" s="223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</row>
    <row r="652">
      <c r="A652" s="223"/>
      <c r="B652" s="223"/>
      <c r="C652" s="223"/>
      <c r="D652" s="223"/>
      <c r="E652" s="223"/>
      <c r="F652" s="223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</row>
    <row r="653">
      <c r="A653" s="223"/>
      <c r="B653" s="223"/>
      <c r="C653" s="223"/>
      <c r="D653" s="223"/>
      <c r="E653" s="223"/>
      <c r="F653" s="223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</row>
    <row r="654">
      <c r="A654" s="223"/>
      <c r="B654" s="223"/>
      <c r="C654" s="223"/>
      <c r="D654" s="223"/>
      <c r="E654" s="223"/>
      <c r="F654" s="223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</row>
    <row r="655">
      <c r="A655" s="223"/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</row>
    <row r="656">
      <c r="A656" s="223"/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</row>
    <row r="657">
      <c r="A657" s="223"/>
      <c r="B657" s="223"/>
      <c r="C657" s="223"/>
      <c r="D657" s="223"/>
      <c r="E657" s="223"/>
      <c r="F657" s="223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</row>
    <row r="658">
      <c r="A658" s="223"/>
      <c r="B658" s="223"/>
      <c r="C658" s="223"/>
      <c r="D658" s="223"/>
      <c r="E658" s="223"/>
      <c r="F658" s="223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</row>
    <row r="659">
      <c r="A659" s="223"/>
      <c r="B659" s="223"/>
      <c r="C659" s="223"/>
      <c r="D659" s="223"/>
      <c r="E659" s="223"/>
      <c r="F659" s="223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</row>
    <row r="660">
      <c r="A660" s="223"/>
      <c r="B660" s="223"/>
      <c r="C660" s="223"/>
      <c r="D660" s="223"/>
      <c r="E660" s="223"/>
      <c r="F660" s="223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</row>
    <row r="661">
      <c r="A661" s="223"/>
      <c r="B661" s="223"/>
      <c r="C661" s="223"/>
      <c r="D661" s="223"/>
      <c r="E661" s="223"/>
      <c r="F661" s="223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</row>
    <row r="662">
      <c r="A662" s="223"/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</row>
    <row r="663">
      <c r="A663" s="223"/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</row>
    <row r="664">
      <c r="A664" s="223"/>
      <c r="B664" s="223"/>
      <c r="C664" s="223"/>
      <c r="D664" s="223"/>
      <c r="E664" s="223"/>
      <c r="F664" s="223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</row>
    <row r="665">
      <c r="A665" s="223"/>
      <c r="B665" s="223"/>
      <c r="C665" s="223"/>
      <c r="D665" s="223"/>
      <c r="E665" s="223"/>
      <c r="F665" s="223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</row>
    <row r="666">
      <c r="A666" s="223"/>
      <c r="B666" s="223"/>
      <c r="C666" s="223"/>
      <c r="D666" s="223"/>
      <c r="E666" s="223"/>
      <c r="F666" s="223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</row>
    <row r="667">
      <c r="A667" s="223"/>
      <c r="B667" s="223"/>
      <c r="C667" s="223"/>
      <c r="D667" s="223"/>
      <c r="E667" s="223"/>
      <c r="F667" s="223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</row>
    <row r="668">
      <c r="A668" s="223"/>
      <c r="B668" s="223"/>
      <c r="C668" s="223"/>
      <c r="D668" s="223"/>
      <c r="E668" s="223"/>
      <c r="F668" s="223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</row>
    <row r="669">
      <c r="A669" s="223"/>
      <c r="B669" s="223"/>
      <c r="C669" s="223"/>
      <c r="D669" s="223"/>
      <c r="E669" s="223"/>
      <c r="F669" s="223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</row>
    <row r="670">
      <c r="A670" s="223"/>
      <c r="B670" s="223"/>
      <c r="C670" s="223"/>
      <c r="D670" s="223"/>
      <c r="E670" s="223"/>
      <c r="F670" s="223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</row>
    <row r="671">
      <c r="A671" s="223"/>
      <c r="B671" s="223"/>
      <c r="C671" s="223"/>
      <c r="D671" s="223"/>
      <c r="E671" s="223"/>
      <c r="F671" s="223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</row>
    <row r="672">
      <c r="A672" s="223"/>
      <c r="B672" s="223"/>
      <c r="C672" s="223"/>
      <c r="D672" s="223"/>
      <c r="E672" s="223"/>
      <c r="F672" s="223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</row>
    <row r="673">
      <c r="A673" s="223"/>
      <c r="B673" s="223"/>
      <c r="C673" s="223"/>
      <c r="D673" s="223"/>
      <c r="E673" s="223"/>
      <c r="F673" s="223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</row>
    <row r="674">
      <c r="A674" s="223"/>
      <c r="B674" s="223"/>
      <c r="C674" s="223"/>
      <c r="D674" s="223"/>
      <c r="E674" s="223"/>
      <c r="F674" s="223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</row>
    <row r="675">
      <c r="A675" s="223"/>
      <c r="B675" s="223"/>
      <c r="C675" s="223"/>
      <c r="D675" s="223"/>
      <c r="E675" s="223"/>
      <c r="F675" s="223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</row>
    <row r="676">
      <c r="A676" s="223"/>
      <c r="B676" s="223"/>
      <c r="C676" s="223"/>
      <c r="D676" s="223"/>
      <c r="E676" s="223"/>
      <c r="F676" s="223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</row>
    <row r="677">
      <c r="A677" s="223"/>
      <c r="B677" s="223"/>
      <c r="C677" s="223"/>
      <c r="D677" s="223"/>
      <c r="E677" s="223"/>
      <c r="F677" s="223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</row>
    <row r="678">
      <c r="A678" s="223"/>
      <c r="B678" s="223"/>
      <c r="C678" s="223"/>
      <c r="D678" s="223"/>
      <c r="E678" s="223"/>
      <c r="F678" s="223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</row>
    <row r="679">
      <c r="A679" s="223"/>
      <c r="B679" s="223"/>
      <c r="C679" s="223"/>
      <c r="D679" s="223"/>
      <c r="E679" s="223"/>
      <c r="F679" s="223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</row>
    <row r="680">
      <c r="A680" s="223"/>
      <c r="B680" s="223"/>
      <c r="C680" s="223"/>
      <c r="D680" s="223"/>
      <c r="E680" s="223"/>
      <c r="F680" s="223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</row>
    <row r="681">
      <c r="A681" s="223"/>
      <c r="B681" s="223"/>
      <c r="C681" s="223"/>
      <c r="D681" s="223"/>
      <c r="E681" s="223"/>
      <c r="F681" s="223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</row>
    <row r="682">
      <c r="A682" s="223"/>
      <c r="B682" s="223"/>
      <c r="C682" s="223"/>
      <c r="D682" s="223"/>
      <c r="E682" s="223"/>
      <c r="F682" s="223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</row>
    <row r="683">
      <c r="A683" s="223"/>
      <c r="B683" s="223"/>
      <c r="C683" s="223"/>
      <c r="D683" s="223"/>
      <c r="E683" s="223"/>
      <c r="F683" s="223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</row>
    <row r="684">
      <c r="A684" s="223"/>
      <c r="B684" s="223"/>
      <c r="C684" s="223"/>
      <c r="D684" s="223"/>
      <c r="E684" s="223"/>
      <c r="F684" s="223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</row>
    <row r="685">
      <c r="A685" s="223"/>
      <c r="B685" s="223"/>
      <c r="C685" s="223"/>
      <c r="D685" s="223"/>
      <c r="E685" s="223"/>
      <c r="F685" s="223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</row>
    <row r="686">
      <c r="A686" s="223"/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</row>
    <row r="687">
      <c r="A687" s="223"/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</row>
    <row r="688">
      <c r="A688" s="223"/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</row>
    <row r="689">
      <c r="A689" s="223"/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</row>
    <row r="690">
      <c r="A690" s="223"/>
      <c r="B690" s="223"/>
      <c r="C690" s="223"/>
      <c r="D690" s="223"/>
      <c r="E690" s="223"/>
      <c r="F690" s="223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</row>
    <row r="691">
      <c r="A691" s="223"/>
      <c r="B691" s="223"/>
      <c r="C691" s="223"/>
      <c r="D691" s="223"/>
      <c r="E691" s="223"/>
      <c r="F691" s="223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</row>
    <row r="692">
      <c r="A692" s="223"/>
      <c r="B692" s="223"/>
      <c r="C692" s="223"/>
      <c r="D692" s="223"/>
      <c r="E692" s="223"/>
      <c r="F692" s="223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</row>
    <row r="693">
      <c r="A693" s="223"/>
      <c r="B693" s="223"/>
      <c r="C693" s="223"/>
      <c r="D693" s="223"/>
      <c r="E693" s="223"/>
      <c r="F693" s="223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</row>
    <row r="694">
      <c r="A694" s="223"/>
      <c r="B694" s="223"/>
      <c r="C694" s="223"/>
      <c r="D694" s="223"/>
      <c r="E694" s="223"/>
      <c r="F694" s="223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</row>
    <row r="695">
      <c r="A695" s="223"/>
      <c r="B695" s="223"/>
      <c r="C695" s="223"/>
      <c r="D695" s="223"/>
      <c r="E695" s="223"/>
      <c r="F695" s="223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</row>
    <row r="696">
      <c r="A696" s="223"/>
      <c r="B696" s="223"/>
      <c r="C696" s="223"/>
      <c r="D696" s="223"/>
      <c r="E696" s="223"/>
      <c r="F696" s="223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</row>
    <row r="697">
      <c r="A697" s="223"/>
      <c r="B697" s="223"/>
      <c r="C697" s="223"/>
      <c r="D697" s="223"/>
      <c r="E697" s="223"/>
      <c r="F697" s="223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</row>
    <row r="698">
      <c r="A698" s="223"/>
      <c r="B698" s="223"/>
      <c r="C698" s="223"/>
      <c r="D698" s="223"/>
      <c r="E698" s="223"/>
      <c r="F698" s="223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</row>
    <row r="699">
      <c r="A699" s="223"/>
      <c r="B699" s="223"/>
      <c r="C699" s="223"/>
      <c r="D699" s="223"/>
      <c r="E699" s="223"/>
      <c r="F699" s="223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</row>
    <row r="700">
      <c r="A700" s="223"/>
      <c r="B700" s="223"/>
      <c r="C700" s="223"/>
      <c r="D700" s="223"/>
      <c r="E700" s="223"/>
      <c r="F700" s="223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</row>
    <row r="701">
      <c r="A701" s="223"/>
      <c r="B701" s="223"/>
      <c r="C701" s="223"/>
      <c r="D701" s="223"/>
      <c r="E701" s="223"/>
      <c r="F701" s="223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</row>
    <row r="702">
      <c r="A702" s="223"/>
      <c r="B702" s="223"/>
      <c r="C702" s="223"/>
      <c r="D702" s="223"/>
      <c r="E702" s="223"/>
      <c r="F702" s="223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</row>
    <row r="703">
      <c r="A703" s="223"/>
      <c r="B703" s="223"/>
      <c r="C703" s="223"/>
      <c r="D703" s="223"/>
      <c r="E703" s="223"/>
      <c r="F703" s="223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</row>
    <row r="704">
      <c r="A704" s="223"/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</row>
    <row r="705">
      <c r="A705" s="223"/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</row>
    <row r="706">
      <c r="A706" s="223"/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</row>
    <row r="707">
      <c r="A707" s="223"/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</row>
    <row r="708">
      <c r="A708" s="223"/>
      <c r="B708" s="223"/>
      <c r="C708" s="223"/>
      <c r="D708" s="223"/>
      <c r="E708" s="223"/>
      <c r="F708" s="223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</row>
    <row r="709">
      <c r="A709" s="223"/>
      <c r="B709" s="223"/>
      <c r="C709" s="223"/>
      <c r="D709" s="223"/>
      <c r="E709" s="223"/>
      <c r="F709" s="223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</row>
    <row r="710">
      <c r="A710" s="223"/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</row>
    <row r="711">
      <c r="A711" s="223"/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</row>
    <row r="712">
      <c r="A712" s="223"/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</row>
    <row r="713">
      <c r="A713" s="223"/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</row>
    <row r="714">
      <c r="A714" s="223"/>
      <c r="B714" s="223"/>
      <c r="C714" s="223"/>
      <c r="D714" s="223"/>
      <c r="E714" s="223"/>
      <c r="F714" s="223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</row>
    <row r="715">
      <c r="A715" s="223"/>
      <c r="B715" s="223"/>
      <c r="C715" s="223"/>
      <c r="D715" s="223"/>
      <c r="E715" s="223"/>
      <c r="F715" s="223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</row>
    <row r="716">
      <c r="A716" s="223"/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</row>
    <row r="717">
      <c r="A717" s="223"/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</row>
    <row r="718">
      <c r="A718" s="223"/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</row>
    <row r="719">
      <c r="A719" s="223"/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</row>
    <row r="720">
      <c r="A720" s="223"/>
      <c r="B720" s="223"/>
      <c r="C720" s="223"/>
      <c r="D720" s="223"/>
      <c r="E720" s="223"/>
      <c r="F720" s="223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</row>
    <row r="721">
      <c r="A721" s="223"/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</row>
    <row r="722">
      <c r="A722" s="223"/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</row>
    <row r="723">
      <c r="A723" s="223"/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</row>
    <row r="724">
      <c r="A724" s="223"/>
      <c r="B724" s="223"/>
      <c r="C724" s="223"/>
      <c r="D724" s="223"/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</row>
    <row r="725">
      <c r="A725" s="223"/>
      <c r="B725" s="223"/>
      <c r="C725" s="223"/>
      <c r="D725" s="223"/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</row>
    <row r="726">
      <c r="A726" s="223"/>
      <c r="B726" s="223"/>
      <c r="C726" s="223"/>
      <c r="D726" s="223"/>
      <c r="E726" s="223"/>
      <c r="F726" s="223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</row>
    <row r="727">
      <c r="A727" s="223"/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</row>
    <row r="728">
      <c r="A728" s="223"/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</row>
    <row r="729">
      <c r="A729" s="223"/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</row>
    <row r="730">
      <c r="A730" s="223"/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</row>
    <row r="731">
      <c r="A731" s="223"/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</row>
    <row r="732">
      <c r="A732" s="223"/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</row>
    <row r="733">
      <c r="A733" s="223"/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</row>
    <row r="734">
      <c r="A734" s="223"/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</row>
    <row r="735">
      <c r="A735" s="223"/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</row>
    <row r="736">
      <c r="A736" s="223"/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223"/>
      <c r="T736" s="223"/>
      <c r="U736" s="223"/>
      <c r="V736" s="223"/>
      <c r="W736" s="223"/>
      <c r="X736" s="223"/>
      <c r="Y736" s="223"/>
      <c r="Z736" s="223"/>
    </row>
    <row r="737">
      <c r="A737" s="223"/>
      <c r="B737" s="223"/>
      <c r="C737" s="223"/>
      <c r="D737" s="223"/>
      <c r="E737" s="223"/>
      <c r="F737" s="223"/>
      <c r="G737" s="223"/>
      <c r="H737" s="223"/>
      <c r="I737" s="223"/>
      <c r="J737" s="223"/>
      <c r="K737" s="223"/>
      <c r="L737" s="223"/>
      <c r="M737" s="223"/>
      <c r="N737" s="223"/>
      <c r="O737" s="223"/>
      <c r="P737" s="223"/>
      <c r="Q737" s="223"/>
      <c r="R737" s="223"/>
      <c r="S737" s="223"/>
      <c r="T737" s="223"/>
      <c r="U737" s="223"/>
      <c r="V737" s="223"/>
      <c r="W737" s="223"/>
      <c r="X737" s="223"/>
      <c r="Y737" s="223"/>
      <c r="Z737" s="223"/>
    </row>
    <row r="738">
      <c r="A738" s="223"/>
      <c r="B738" s="223"/>
      <c r="C738" s="223"/>
      <c r="D738" s="223"/>
      <c r="E738" s="223"/>
      <c r="F738" s="223"/>
      <c r="G738" s="223"/>
      <c r="H738" s="223"/>
      <c r="I738" s="223"/>
      <c r="J738" s="223"/>
      <c r="K738" s="223"/>
      <c r="L738" s="223"/>
      <c r="M738" s="223"/>
      <c r="N738" s="223"/>
      <c r="O738" s="223"/>
      <c r="P738" s="223"/>
      <c r="Q738" s="223"/>
      <c r="R738" s="223"/>
      <c r="S738" s="223"/>
      <c r="T738" s="223"/>
      <c r="U738" s="223"/>
      <c r="V738" s="223"/>
      <c r="W738" s="223"/>
      <c r="X738" s="223"/>
      <c r="Y738" s="223"/>
      <c r="Z738" s="223"/>
    </row>
    <row r="739">
      <c r="A739" s="223"/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</row>
    <row r="740">
      <c r="A740" s="223"/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</row>
    <row r="741">
      <c r="A741" s="223"/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</row>
    <row r="742">
      <c r="A742" s="223"/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223"/>
      <c r="T742" s="223"/>
      <c r="U742" s="223"/>
      <c r="V742" s="223"/>
      <c r="W742" s="223"/>
      <c r="X742" s="223"/>
      <c r="Y742" s="223"/>
      <c r="Z742" s="223"/>
    </row>
    <row r="743">
      <c r="A743" s="223"/>
      <c r="B743" s="223"/>
      <c r="C743" s="223"/>
      <c r="D743" s="223"/>
      <c r="E743" s="223"/>
      <c r="F743" s="223"/>
      <c r="G743" s="223"/>
      <c r="H743" s="223"/>
      <c r="I743" s="223"/>
      <c r="J743" s="223"/>
      <c r="K743" s="223"/>
      <c r="L743" s="223"/>
      <c r="M743" s="223"/>
      <c r="N743" s="223"/>
      <c r="O743" s="223"/>
      <c r="P743" s="223"/>
      <c r="Q743" s="223"/>
      <c r="R743" s="223"/>
      <c r="S743" s="223"/>
      <c r="T743" s="223"/>
      <c r="U743" s="223"/>
      <c r="V743" s="223"/>
      <c r="W743" s="223"/>
      <c r="X743" s="223"/>
      <c r="Y743" s="223"/>
      <c r="Z743" s="223"/>
    </row>
    <row r="744">
      <c r="A744" s="223"/>
      <c r="B744" s="223"/>
      <c r="C744" s="223"/>
      <c r="D744" s="223"/>
      <c r="E744" s="223"/>
      <c r="F744" s="223"/>
      <c r="G744" s="223"/>
      <c r="H744" s="223"/>
      <c r="I744" s="223"/>
      <c r="J744" s="223"/>
      <c r="K744" s="223"/>
      <c r="L744" s="223"/>
      <c r="M744" s="223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</row>
    <row r="745">
      <c r="A745" s="223"/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</row>
    <row r="746">
      <c r="A746" s="223"/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</row>
    <row r="747">
      <c r="A747" s="223"/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223"/>
      <c r="T747" s="223"/>
      <c r="U747" s="223"/>
      <c r="V747" s="223"/>
      <c r="W747" s="223"/>
      <c r="X747" s="223"/>
      <c r="Y747" s="223"/>
      <c r="Z747" s="223"/>
    </row>
    <row r="748">
      <c r="A748" s="223"/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223"/>
      <c r="T748" s="223"/>
      <c r="U748" s="223"/>
      <c r="V748" s="223"/>
      <c r="W748" s="223"/>
      <c r="X748" s="223"/>
      <c r="Y748" s="223"/>
      <c r="Z748" s="223"/>
    </row>
    <row r="749">
      <c r="A749" s="223"/>
      <c r="B749" s="223"/>
      <c r="C749" s="223"/>
      <c r="D749" s="223"/>
      <c r="E749" s="223"/>
      <c r="F749" s="223"/>
      <c r="G749" s="223"/>
      <c r="H749" s="223"/>
      <c r="I749" s="223"/>
      <c r="J749" s="223"/>
      <c r="K749" s="223"/>
      <c r="L749" s="223"/>
      <c r="M749" s="223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</row>
    <row r="750">
      <c r="A750" s="223"/>
      <c r="B750" s="223"/>
      <c r="C750" s="223"/>
      <c r="D750" s="223"/>
      <c r="E750" s="223"/>
      <c r="F750" s="223"/>
      <c r="G750" s="223"/>
      <c r="H750" s="223"/>
      <c r="I750" s="223"/>
      <c r="J750" s="223"/>
      <c r="K750" s="223"/>
      <c r="L750" s="223"/>
      <c r="M750" s="223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</row>
    <row r="751">
      <c r="A751" s="223"/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223"/>
      <c r="T751" s="223"/>
      <c r="U751" s="223"/>
      <c r="V751" s="223"/>
      <c r="W751" s="223"/>
      <c r="X751" s="223"/>
      <c r="Y751" s="223"/>
      <c r="Z751" s="223"/>
    </row>
    <row r="752">
      <c r="A752" s="223"/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223"/>
      <c r="T752" s="223"/>
      <c r="U752" s="223"/>
      <c r="V752" s="223"/>
      <c r="W752" s="223"/>
      <c r="X752" s="223"/>
      <c r="Y752" s="223"/>
      <c r="Z752" s="223"/>
    </row>
    <row r="753">
      <c r="A753" s="223"/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223"/>
      <c r="T753" s="223"/>
      <c r="U753" s="223"/>
      <c r="V753" s="223"/>
      <c r="W753" s="223"/>
      <c r="X753" s="223"/>
      <c r="Y753" s="223"/>
      <c r="Z753" s="223"/>
    </row>
    <row r="754">
      <c r="A754" s="223"/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</row>
    <row r="755">
      <c r="A755" s="223"/>
      <c r="B755" s="223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</row>
    <row r="756">
      <c r="A756" s="223"/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223"/>
      <c r="T756" s="223"/>
      <c r="U756" s="223"/>
      <c r="V756" s="223"/>
      <c r="W756" s="223"/>
      <c r="X756" s="223"/>
      <c r="Y756" s="223"/>
      <c r="Z756" s="223"/>
    </row>
    <row r="757">
      <c r="A757" s="223"/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223"/>
      <c r="T757" s="223"/>
      <c r="U757" s="223"/>
      <c r="V757" s="223"/>
      <c r="W757" s="223"/>
      <c r="X757" s="223"/>
      <c r="Y757" s="223"/>
      <c r="Z757" s="223"/>
    </row>
    <row r="758">
      <c r="A758" s="223"/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223"/>
      <c r="T758" s="223"/>
      <c r="U758" s="223"/>
      <c r="V758" s="223"/>
      <c r="W758" s="223"/>
      <c r="X758" s="223"/>
      <c r="Y758" s="223"/>
      <c r="Z758" s="223"/>
    </row>
    <row r="759">
      <c r="A759" s="223"/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223"/>
      <c r="T759" s="223"/>
      <c r="U759" s="223"/>
      <c r="V759" s="223"/>
      <c r="W759" s="223"/>
      <c r="X759" s="223"/>
      <c r="Y759" s="223"/>
      <c r="Z759" s="223"/>
    </row>
    <row r="760">
      <c r="A760" s="223"/>
      <c r="B760" s="223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3"/>
      <c r="R760" s="223"/>
      <c r="S760" s="223"/>
      <c r="T760" s="223"/>
      <c r="U760" s="223"/>
      <c r="V760" s="223"/>
      <c r="W760" s="223"/>
      <c r="X760" s="223"/>
      <c r="Y760" s="223"/>
      <c r="Z760" s="223"/>
    </row>
    <row r="761">
      <c r="A761" s="223"/>
      <c r="B761" s="223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3"/>
      <c r="R761" s="223"/>
      <c r="S761" s="223"/>
      <c r="T761" s="223"/>
      <c r="U761" s="223"/>
      <c r="V761" s="223"/>
      <c r="W761" s="223"/>
      <c r="X761" s="223"/>
      <c r="Y761" s="223"/>
      <c r="Z761" s="223"/>
    </row>
    <row r="762">
      <c r="A762" s="223"/>
      <c r="B762" s="223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3"/>
      <c r="R762" s="223"/>
      <c r="S762" s="223"/>
      <c r="T762" s="223"/>
      <c r="U762" s="223"/>
      <c r="V762" s="223"/>
      <c r="W762" s="223"/>
      <c r="X762" s="223"/>
      <c r="Y762" s="223"/>
      <c r="Z762" s="223"/>
    </row>
    <row r="763">
      <c r="A763" s="223"/>
      <c r="B763" s="223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3"/>
      <c r="R763" s="223"/>
      <c r="S763" s="223"/>
      <c r="T763" s="223"/>
      <c r="U763" s="223"/>
      <c r="V763" s="223"/>
      <c r="W763" s="223"/>
      <c r="X763" s="223"/>
      <c r="Y763" s="223"/>
      <c r="Z763" s="223"/>
    </row>
    <row r="764">
      <c r="A764" s="223"/>
      <c r="B764" s="223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</row>
    <row r="765">
      <c r="A765" s="223"/>
      <c r="B765" s="223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</row>
    <row r="766">
      <c r="A766" s="223"/>
      <c r="B766" s="223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3"/>
      <c r="R766" s="223"/>
      <c r="S766" s="223"/>
      <c r="T766" s="223"/>
      <c r="U766" s="223"/>
      <c r="V766" s="223"/>
      <c r="W766" s="223"/>
      <c r="X766" s="223"/>
      <c r="Y766" s="223"/>
      <c r="Z766" s="223"/>
    </row>
    <row r="767">
      <c r="A767" s="223"/>
      <c r="B767" s="223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3"/>
      <c r="R767" s="223"/>
      <c r="S767" s="223"/>
      <c r="T767" s="223"/>
      <c r="U767" s="223"/>
      <c r="V767" s="223"/>
      <c r="W767" s="223"/>
      <c r="X767" s="223"/>
      <c r="Y767" s="223"/>
      <c r="Z767" s="223"/>
    </row>
    <row r="768">
      <c r="A768" s="223"/>
      <c r="B768" s="223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3"/>
      <c r="R768" s="223"/>
      <c r="S768" s="223"/>
      <c r="T768" s="223"/>
      <c r="U768" s="223"/>
      <c r="V768" s="223"/>
      <c r="W768" s="223"/>
      <c r="X768" s="223"/>
      <c r="Y768" s="223"/>
      <c r="Z768" s="223"/>
    </row>
    <row r="769">
      <c r="A769" s="223"/>
      <c r="B769" s="223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</row>
    <row r="770">
      <c r="A770" s="223"/>
      <c r="B770" s="223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</row>
    <row r="771">
      <c r="A771" s="223"/>
      <c r="B771" s="223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3"/>
      <c r="R771" s="223"/>
      <c r="S771" s="223"/>
      <c r="T771" s="223"/>
      <c r="U771" s="223"/>
      <c r="V771" s="223"/>
      <c r="W771" s="223"/>
      <c r="X771" s="223"/>
      <c r="Y771" s="223"/>
      <c r="Z771" s="223"/>
    </row>
    <row r="772">
      <c r="A772" s="223"/>
      <c r="B772" s="223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3"/>
      <c r="R772" s="223"/>
      <c r="S772" s="223"/>
      <c r="T772" s="223"/>
      <c r="U772" s="223"/>
      <c r="V772" s="223"/>
      <c r="W772" s="223"/>
      <c r="X772" s="223"/>
      <c r="Y772" s="223"/>
      <c r="Z772" s="223"/>
    </row>
    <row r="773">
      <c r="A773" s="223"/>
      <c r="B773" s="223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3"/>
      <c r="R773" s="223"/>
      <c r="S773" s="223"/>
      <c r="T773" s="223"/>
      <c r="U773" s="223"/>
      <c r="V773" s="223"/>
      <c r="W773" s="223"/>
      <c r="X773" s="223"/>
      <c r="Y773" s="223"/>
      <c r="Z773" s="223"/>
    </row>
    <row r="774">
      <c r="A774" s="223"/>
      <c r="B774" s="223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</row>
    <row r="775">
      <c r="A775" s="223"/>
      <c r="B775" s="223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</row>
    <row r="776">
      <c r="A776" s="223"/>
      <c r="B776" s="223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</row>
    <row r="777">
      <c r="A777" s="223"/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</row>
    <row r="778">
      <c r="A778" s="223"/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</row>
    <row r="779">
      <c r="A779" s="223"/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</row>
    <row r="780">
      <c r="A780" s="223"/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</row>
    <row r="781">
      <c r="A781" s="223"/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3"/>
      <c r="R781" s="223"/>
      <c r="S781" s="223"/>
      <c r="T781" s="223"/>
      <c r="U781" s="223"/>
      <c r="V781" s="223"/>
      <c r="W781" s="223"/>
      <c r="X781" s="223"/>
      <c r="Y781" s="223"/>
      <c r="Z781" s="223"/>
    </row>
    <row r="782">
      <c r="A782" s="223"/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3"/>
      <c r="R782" s="223"/>
      <c r="S782" s="223"/>
      <c r="T782" s="223"/>
      <c r="U782" s="223"/>
      <c r="V782" s="223"/>
      <c r="W782" s="223"/>
      <c r="X782" s="223"/>
      <c r="Y782" s="223"/>
      <c r="Z782" s="223"/>
    </row>
    <row r="783">
      <c r="A783" s="223"/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3"/>
      <c r="R783" s="223"/>
      <c r="S783" s="223"/>
      <c r="T783" s="223"/>
      <c r="U783" s="223"/>
      <c r="V783" s="223"/>
      <c r="W783" s="223"/>
      <c r="X783" s="223"/>
      <c r="Y783" s="223"/>
      <c r="Z783" s="223"/>
    </row>
    <row r="784">
      <c r="A784" s="223"/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3"/>
      <c r="R784" s="223"/>
      <c r="S784" s="223"/>
      <c r="T784" s="223"/>
      <c r="U784" s="223"/>
      <c r="V784" s="223"/>
      <c r="W784" s="223"/>
      <c r="X784" s="223"/>
      <c r="Y784" s="223"/>
      <c r="Z784" s="223"/>
    </row>
    <row r="785">
      <c r="A785" s="223"/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3"/>
      <c r="R785" s="223"/>
      <c r="S785" s="223"/>
      <c r="T785" s="223"/>
      <c r="U785" s="223"/>
      <c r="V785" s="223"/>
      <c r="W785" s="223"/>
      <c r="X785" s="223"/>
      <c r="Y785" s="223"/>
      <c r="Z785" s="223"/>
    </row>
    <row r="786">
      <c r="A786" s="223"/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3"/>
      <c r="R786" s="223"/>
      <c r="S786" s="223"/>
      <c r="T786" s="223"/>
      <c r="U786" s="223"/>
      <c r="V786" s="223"/>
      <c r="W786" s="223"/>
      <c r="X786" s="223"/>
      <c r="Y786" s="223"/>
      <c r="Z786" s="223"/>
    </row>
    <row r="787">
      <c r="A787" s="223"/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3"/>
      <c r="R787" s="223"/>
      <c r="S787" s="223"/>
      <c r="T787" s="223"/>
      <c r="U787" s="223"/>
      <c r="V787" s="223"/>
      <c r="W787" s="223"/>
      <c r="X787" s="223"/>
      <c r="Y787" s="223"/>
      <c r="Z787" s="223"/>
    </row>
    <row r="788">
      <c r="A788" s="223"/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3"/>
      <c r="R788" s="223"/>
      <c r="S788" s="223"/>
      <c r="T788" s="223"/>
      <c r="U788" s="223"/>
      <c r="V788" s="223"/>
      <c r="W788" s="223"/>
      <c r="X788" s="223"/>
      <c r="Y788" s="223"/>
      <c r="Z788" s="223"/>
    </row>
    <row r="789">
      <c r="A789" s="223"/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3"/>
      <c r="R789" s="223"/>
      <c r="S789" s="223"/>
      <c r="T789" s="223"/>
      <c r="U789" s="223"/>
      <c r="V789" s="223"/>
      <c r="W789" s="223"/>
      <c r="X789" s="223"/>
      <c r="Y789" s="223"/>
      <c r="Z789" s="223"/>
    </row>
    <row r="790">
      <c r="A790" s="223"/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3"/>
      <c r="R790" s="223"/>
      <c r="S790" s="223"/>
      <c r="T790" s="223"/>
      <c r="U790" s="223"/>
      <c r="V790" s="223"/>
      <c r="W790" s="223"/>
      <c r="X790" s="223"/>
      <c r="Y790" s="223"/>
      <c r="Z790" s="223"/>
    </row>
    <row r="791">
      <c r="A791" s="223"/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3"/>
      <c r="R791" s="223"/>
      <c r="S791" s="223"/>
      <c r="T791" s="223"/>
      <c r="U791" s="223"/>
      <c r="V791" s="223"/>
      <c r="W791" s="223"/>
      <c r="X791" s="223"/>
      <c r="Y791" s="223"/>
      <c r="Z791" s="223"/>
    </row>
    <row r="792">
      <c r="A792" s="223"/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3"/>
      <c r="R792" s="223"/>
      <c r="S792" s="223"/>
      <c r="T792" s="223"/>
      <c r="U792" s="223"/>
      <c r="V792" s="223"/>
      <c r="W792" s="223"/>
      <c r="X792" s="223"/>
      <c r="Y792" s="223"/>
      <c r="Z792" s="223"/>
    </row>
    <row r="793">
      <c r="A793" s="223"/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3"/>
      <c r="R793" s="223"/>
      <c r="S793" s="223"/>
      <c r="T793" s="223"/>
      <c r="U793" s="223"/>
      <c r="V793" s="223"/>
      <c r="W793" s="223"/>
      <c r="X793" s="223"/>
      <c r="Y793" s="223"/>
      <c r="Z793" s="223"/>
    </row>
    <row r="794">
      <c r="A794" s="223"/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3"/>
      <c r="R794" s="223"/>
      <c r="S794" s="223"/>
      <c r="T794" s="223"/>
      <c r="U794" s="223"/>
      <c r="V794" s="223"/>
      <c r="W794" s="223"/>
      <c r="X794" s="223"/>
      <c r="Y794" s="223"/>
      <c r="Z794" s="223"/>
    </row>
    <row r="795">
      <c r="A795" s="223"/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223"/>
      <c r="T795" s="223"/>
      <c r="U795" s="223"/>
      <c r="V795" s="223"/>
      <c r="W795" s="223"/>
      <c r="X795" s="223"/>
      <c r="Y795" s="223"/>
      <c r="Z795" s="223"/>
    </row>
    <row r="796">
      <c r="A796" s="223"/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223"/>
      <c r="T796" s="223"/>
      <c r="U796" s="223"/>
      <c r="V796" s="223"/>
      <c r="W796" s="223"/>
      <c r="X796" s="223"/>
      <c r="Y796" s="223"/>
      <c r="Z796" s="223"/>
    </row>
    <row r="797">
      <c r="A797" s="223"/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223"/>
      <c r="T797" s="223"/>
      <c r="U797" s="223"/>
      <c r="V797" s="223"/>
      <c r="W797" s="223"/>
      <c r="X797" s="223"/>
      <c r="Y797" s="223"/>
      <c r="Z797" s="223"/>
    </row>
    <row r="798">
      <c r="A798" s="223"/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223"/>
      <c r="T798" s="223"/>
      <c r="U798" s="223"/>
      <c r="V798" s="223"/>
      <c r="W798" s="223"/>
      <c r="X798" s="223"/>
      <c r="Y798" s="223"/>
      <c r="Z798" s="223"/>
    </row>
    <row r="799">
      <c r="A799" s="223"/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223"/>
      <c r="T799" s="223"/>
      <c r="U799" s="223"/>
      <c r="V799" s="223"/>
      <c r="W799" s="223"/>
      <c r="X799" s="223"/>
      <c r="Y799" s="223"/>
      <c r="Z799" s="223"/>
    </row>
    <row r="800">
      <c r="A800" s="223"/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223"/>
      <c r="T800" s="223"/>
      <c r="U800" s="223"/>
      <c r="V800" s="223"/>
      <c r="W800" s="223"/>
      <c r="X800" s="223"/>
      <c r="Y800" s="223"/>
      <c r="Z800" s="223"/>
    </row>
    <row r="801">
      <c r="A801" s="223"/>
      <c r="B801" s="223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223"/>
      <c r="T801" s="223"/>
      <c r="U801" s="223"/>
      <c r="V801" s="223"/>
      <c r="W801" s="223"/>
      <c r="X801" s="223"/>
      <c r="Y801" s="223"/>
      <c r="Z801" s="223"/>
    </row>
    <row r="802">
      <c r="A802" s="223"/>
      <c r="B802" s="223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223"/>
      <c r="T802" s="223"/>
      <c r="U802" s="223"/>
      <c r="V802" s="223"/>
      <c r="W802" s="223"/>
      <c r="X802" s="223"/>
      <c r="Y802" s="223"/>
      <c r="Z802" s="223"/>
    </row>
    <row r="803">
      <c r="A803" s="223"/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223"/>
      <c r="T803" s="223"/>
      <c r="U803" s="223"/>
      <c r="V803" s="223"/>
      <c r="W803" s="223"/>
      <c r="X803" s="223"/>
      <c r="Y803" s="223"/>
      <c r="Z803" s="223"/>
    </row>
    <row r="804">
      <c r="A804" s="223"/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223"/>
      <c r="T804" s="223"/>
      <c r="U804" s="223"/>
      <c r="V804" s="223"/>
      <c r="W804" s="223"/>
      <c r="X804" s="223"/>
      <c r="Y804" s="223"/>
      <c r="Z804" s="223"/>
    </row>
    <row r="805">
      <c r="A805" s="223"/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223"/>
      <c r="T805" s="223"/>
      <c r="U805" s="223"/>
      <c r="V805" s="223"/>
      <c r="W805" s="223"/>
      <c r="X805" s="223"/>
      <c r="Y805" s="223"/>
      <c r="Z805" s="223"/>
    </row>
    <row r="806">
      <c r="A806" s="223"/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223"/>
      <c r="T806" s="223"/>
      <c r="U806" s="223"/>
      <c r="V806" s="223"/>
      <c r="W806" s="223"/>
      <c r="X806" s="223"/>
      <c r="Y806" s="223"/>
      <c r="Z806" s="223"/>
    </row>
    <row r="807">
      <c r="A807" s="223"/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223"/>
      <c r="T807" s="223"/>
      <c r="U807" s="223"/>
      <c r="V807" s="223"/>
      <c r="W807" s="223"/>
      <c r="X807" s="223"/>
      <c r="Y807" s="223"/>
      <c r="Z807" s="223"/>
    </row>
    <row r="808">
      <c r="A808" s="223"/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223"/>
      <c r="T808" s="223"/>
      <c r="U808" s="223"/>
      <c r="V808" s="223"/>
      <c r="W808" s="223"/>
      <c r="X808" s="223"/>
      <c r="Y808" s="223"/>
      <c r="Z808" s="223"/>
    </row>
    <row r="809">
      <c r="A809" s="223"/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223"/>
      <c r="T809" s="223"/>
      <c r="U809" s="223"/>
      <c r="V809" s="223"/>
      <c r="W809" s="223"/>
      <c r="X809" s="223"/>
      <c r="Y809" s="223"/>
      <c r="Z809" s="223"/>
    </row>
    <row r="810">
      <c r="A810" s="223"/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</row>
    <row r="811">
      <c r="A811" s="223"/>
      <c r="B811" s="223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3"/>
      <c r="R811" s="223"/>
      <c r="S811" s="223"/>
      <c r="T811" s="223"/>
      <c r="U811" s="223"/>
      <c r="V811" s="223"/>
      <c r="W811" s="223"/>
      <c r="X811" s="223"/>
      <c r="Y811" s="223"/>
      <c r="Z811" s="223"/>
    </row>
    <row r="812">
      <c r="A812" s="223"/>
      <c r="B812" s="223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3"/>
      <c r="R812" s="223"/>
      <c r="S812" s="223"/>
      <c r="T812" s="223"/>
      <c r="U812" s="223"/>
      <c r="V812" s="223"/>
      <c r="W812" s="223"/>
      <c r="X812" s="223"/>
      <c r="Y812" s="223"/>
      <c r="Z812" s="223"/>
    </row>
    <row r="813">
      <c r="A813" s="223"/>
      <c r="B813" s="223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3"/>
      <c r="R813" s="223"/>
      <c r="S813" s="223"/>
      <c r="T813" s="223"/>
      <c r="U813" s="223"/>
      <c r="V813" s="223"/>
      <c r="W813" s="223"/>
      <c r="X813" s="223"/>
      <c r="Y813" s="223"/>
      <c r="Z813" s="223"/>
    </row>
    <row r="814">
      <c r="A814" s="223"/>
      <c r="B814" s="223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3"/>
      <c r="R814" s="223"/>
      <c r="S814" s="223"/>
      <c r="T814" s="223"/>
      <c r="U814" s="223"/>
      <c r="V814" s="223"/>
      <c r="W814" s="223"/>
      <c r="X814" s="223"/>
      <c r="Y814" s="223"/>
      <c r="Z814" s="223"/>
    </row>
    <row r="815">
      <c r="A815" s="223"/>
      <c r="B815" s="223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3"/>
      <c r="R815" s="223"/>
      <c r="S815" s="223"/>
      <c r="T815" s="223"/>
      <c r="U815" s="223"/>
      <c r="V815" s="223"/>
      <c r="W815" s="223"/>
      <c r="X815" s="223"/>
      <c r="Y815" s="223"/>
      <c r="Z815" s="223"/>
    </row>
    <row r="816">
      <c r="A816" s="223"/>
      <c r="B816" s="223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3"/>
      <c r="R816" s="223"/>
      <c r="S816" s="223"/>
      <c r="T816" s="223"/>
      <c r="U816" s="223"/>
      <c r="V816" s="223"/>
      <c r="W816" s="223"/>
      <c r="X816" s="223"/>
      <c r="Y816" s="223"/>
      <c r="Z816" s="223"/>
    </row>
    <row r="817">
      <c r="A817" s="223"/>
      <c r="B817" s="223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3"/>
      <c r="R817" s="223"/>
      <c r="S817" s="223"/>
      <c r="T817" s="223"/>
      <c r="U817" s="223"/>
      <c r="V817" s="223"/>
      <c r="W817" s="223"/>
      <c r="X817" s="223"/>
      <c r="Y817" s="223"/>
      <c r="Z817" s="223"/>
    </row>
    <row r="818">
      <c r="A818" s="223"/>
      <c r="B818" s="223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3"/>
      <c r="R818" s="223"/>
      <c r="S818" s="223"/>
      <c r="T818" s="223"/>
      <c r="U818" s="223"/>
      <c r="V818" s="223"/>
      <c r="W818" s="223"/>
      <c r="X818" s="223"/>
      <c r="Y818" s="223"/>
      <c r="Z818" s="223"/>
    </row>
    <row r="819">
      <c r="A819" s="223"/>
      <c r="B819" s="223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3"/>
      <c r="R819" s="223"/>
      <c r="S819" s="223"/>
      <c r="T819" s="223"/>
      <c r="U819" s="223"/>
      <c r="V819" s="223"/>
      <c r="W819" s="223"/>
      <c r="X819" s="223"/>
      <c r="Y819" s="223"/>
      <c r="Z819" s="223"/>
    </row>
    <row r="820">
      <c r="A820" s="223"/>
      <c r="B820" s="223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3"/>
      <c r="R820" s="223"/>
      <c r="S820" s="223"/>
      <c r="T820" s="223"/>
      <c r="U820" s="223"/>
      <c r="V820" s="223"/>
      <c r="W820" s="223"/>
      <c r="X820" s="223"/>
      <c r="Y820" s="223"/>
      <c r="Z820" s="223"/>
    </row>
    <row r="821">
      <c r="A821" s="223"/>
      <c r="B821" s="223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3"/>
      <c r="R821" s="223"/>
      <c r="S821" s="223"/>
      <c r="T821" s="223"/>
      <c r="U821" s="223"/>
      <c r="V821" s="223"/>
      <c r="W821" s="223"/>
      <c r="X821" s="223"/>
      <c r="Y821" s="223"/>
      <c r="Z821" s="223"/>
    </row>
    <row r="822">
      <c r="A822" s="223"/>
      <c r="B822" s="223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3"/>
      <c r="R822" s="223"/>
      <c r="S822" s="223"/>
      <c r="T822" s="223"/>
      <c r="U822" s="223"/>
      <c r="V822" s="223"/>
      <c r="W822" s="223"/>
      <c r="X822" s="223"/>
      <c r="Y822" s="223"/>
      <c r="Z822" s="223"/>
    </row>
    <row r="823">
      <c r="A823" s="223"/>
      <c r="B823" s="223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3"/>
      <c r="R823" s="223"/>
      <c r="S823" s="223"/>
      <c r="T823" s="223"/>
      <c r="U823" s="223"/>
      <c r="V823" s="223"/>
      <c r="W823" s="223"/>
      <c r="X823" s="223"/>
      <c r="Y823" s="223"/>
      <c r="Z823" s="223"/>
    </row>
    <row r="824">
      <c r="A824" s="223"/>
      <c r="B824" s="223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3"/>
      <c r="R824" s="223"/>
      <c r="S824" s="223"/>
      <c r="T824" s="223"/>
      <c r="U824" s="223"/>
      <c r="V824" s="223"/>
      <c r="W824" s="223"/>
      <c r="X824" s="223"/>
      <c r="Y824" s="223"/>
      <c r="Z824" s="223"/>
    </row>
    <row r="825">
      <c r="A825" s="223"/>
      <c r="B825" s="223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3"/>
      <c r="R825" s="223"/>
      <c r="S825" s="223"/>
      <c r="T825" s="223"/>
      <c r="U825" s="223"/>
      <c r="V825" s="223"/>
      <c r="W825" s="223"/>
      <c r="X825" s="223"/>
      <c r="Y825" s="223"/>
      <c r="Z825" s="223"/>
    </row>
    <row r="826">
      <c r="A826" s="223"/>
      <c r="B826" s="223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3"/>
      <c r="R826" s="223"/>
      <c r="S826" s="223"/>
      <c r="T826" s="223"/>
      <c r="U826" s="223"/>
      <c r="V826" s="223"/>
      <c r="W826" s="223"/>
      <c r="X826" s="223"/>
      <c r="Y826" s="223"/>
      <c r="Z826" s="223"/>
    </row>
    <row r="827">
      <c r="A827" s="223"/>
      <c r="B827" s="223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3"/>
      <c r="R827" s="223"/>
      <c r="S827" s="223"/>
      <c r="T827" s="223"/>
      <c r="U827" s="223"/>
      <c r="V827" s="223"/>
      <c r="W827" s="223"/>
      <c r="X827" s="223"/>
      <c r="Y827" s="223"/>
      <c r="Z827" s="223"/>
    </row>
    <row r="828">
      <c r="A828" s="223"/>
      <c r="B828" s="223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3"/>
      <c r="R828" s="223"/>
      <c r="S828" s="223"/>
      <c r="T828" s="223"/>
      <c r="U828" s="223"/>
      <c r="V828" s="223"/>
      <c r="W828" s="223"/>
      <c r="X828" s="223"/>
      <c r="Y828" s="223"/>
      <c r="Z828" s="223"/>
    </row>
    <row r="829">
      <c r="A829" s="223"/>
      <c r="B829" s="223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3"/>
      <c r="R829" s="223"/>
      <c r="S829" s="223"/>
      <c r="T829" s="223"/>
      <c r="U829" s="223"/>
      <c r="V829" s="223"/>
      <c r="W829" s="223"/>
      <c r="X829" s="223"/>
      <c r="Y829" s="223"/>
      <c r="Z829" s="223"/>
    </row>
    <row r="830">
      <c r="A830" s="223"/>
      <c r="B830" s="223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3"/>
      <c r="R830" s="223"/>
      <c r="S830" s="223"/>
      <c r="T830" s="223"/>
      <c r="U830" s="223"/>
      <c r="V830" s="223"/>
      <c r="W830" s="223"/>
      <c r="X830" s="223"/>
      <c r="Y830" s="223"/>
      <c r="Z830" s="223"/>
    </row>
    <row r="831">
      <c r="A831" s="223"/>
      <c r="B831" s="223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3"/>
      <c r="R831" s="223"/>
      <c r="S831" s="223"/>
      <c r="T831" s="223"/>
      <c r="U831" s="223"/>
      <c r="V831" s="223"/>
      <c r="W831" s="223"/>
      <c r="X831" s="223"/>
      <c r="Y831" s="223"/>
      <c r="Z831" s="223"/>
    </row>
    <row r="832">
      <c r="A832" s="223"/>
      <c r="B832" s="223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3"/>
      <c r="R832" s="223"/>
      <c r="S832" s="223"/>
      <c r="T832" s="223"/>
      <c r="U832" s="223"/>
      <c r="V832" s="223"/>
      <c r="W832" s="223"/>
      <c r="X832" s="223"/>
      <c r="Y832" s="223"/>
      <c r="Z832" s="223"/>
    </row>
    <row r="833">
      <c r="A833" s="223"/>
      <c r="B833" s="223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3"/>
      <c r="R833" s="223"/>
      <c r="S833" s="223"/>
      <c r="T833" s="223"/>
      <c r="U833" s="223"/>
      <c r="V833" s="223"/>
      <c r="W833" s="223"/>
      <c r="X833" s="223"/>
      <c r="Y833" s="223"/>
      <c r="Z833" s="223"/>
    </row>
    <row r="834">
      <c r="A834" s="223"/>
      <c r="B834" s="223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</row>
    <row r="835">
      <c r="A835" s="223"/>
      <c r="B835" s="223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3"/>
      <c r="R835" s="223"/>
      <c r="S835" s="223"/>
      <c r="T835" s="223"/>
      <c r="U835" s="223"/>
      <c r="V835" s="223"/>
      <c r="W835" s="223"/>
      <c r="X835" s="223"/>
      <c r="Y835" s="223"/>
      <c r="Z835" s="223"/>
    </row>
    <row r="836">
      <c r="A836" s="223"/>
      <c r="B836" s="223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3"/>
      <c r="R836" s="223"/>
      <c r="S836" s="223"/>
      <c r="T836" s="223"/>
      <c r="U836" s="223"/>
      <c r="V836" s="223"/>
      <c r="W836" s="223"/>
      <c r="X836" s="223"/>
      <c r="Y836" s="223"/>
      <c r="Z836" s="223"/>
    </row>
    <row r="837">
      <c r="A837" s="223"/>
      <c r="B837" s="223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</row>
    <row r="838">
      <c r="A838" s="223"/>
      <c r="B838" s="223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3"/>
      <c r="R838" s="223"/>
      <c r="S838" s="223"/>
      <c r="T838" s="223"/>
      <c r="U838" s="223"/>
      <c r="V838" s="223"/>
      <c r="W838" s="223"/>
      <c r="X838" s="223"/>
      <c r="Y838" s="223"/>
      <c r="Z838" s="223"/>
    </row>
    <row r="839">
      <c r="A839" s="223"/>
      <c r="B839" s="223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3"/>
      <c r="R839" s="223"/>
      <c r="S839" s="223"/>
      <c r="T839" s="223"/>
      <c r="U839" s="223"/>
      <c r="V839" s="223"/>
      <c r="W839" s="223"/>
      <c r="X839" s="223"/>
      <c r="Y839" s="223"/>
      <c r="Z839" s="223"/>
    </row>
    <row r="840">
      <c r="A840" s="223"/>
      <c r="B840" s="223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3"/>
      <c r="R840" s="223"/>
      <c r="S840" s="223"/>
      <c r="T840" s="223"/>
      <c r="U840" s="223"/>
      <c r="V840" s="223"/>
      <c r="W840" s="223"/>
      <c r="X840" s="223"/>
      <c r="Y840" s="223"/>
      <c r="Z840" s="223"/>
    </row>
    <row r="841">
      <c r="A841" s="223"/>
      <c r="B841" s="223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3"/>
      <c r="R841" s="223"/>
      <c r="S841" s="223"/>
      <c r="T841" s="223"/>
      <c r="U841" s="223"/>
      <c r="V841" s="223"/>
      <c r="W841" s="223"/>
      <c r="X841" s="223"/>
      <c r="Y841" s="223"/>
      <c r="Z841" s="223"/>
    </row>
    <row r="842">
      <c r="A842" s="223"/>
      <c r="B842" s="223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3"/>
      <c r="R842" s="223"/>
      <c r="S842" s="223"/>
      <c r="T842" s="223"/>
      <c r="U842" s="223"/>
      <c r="V842" s="223"/>
      <c r="W842" s="223"/>
      <c r="X842" s="223"/>
      <c r="Y842" s="223"/>
      <c r="Z842" s="223"/>
    </row>
    <row r="843">
      <c r="A843" s="223"/>
      <c r="B843" s="223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3"/>
      <c r="R843" s="223"/>
      <c r="S843" s="223"/>
      <c r="T843" s="223"/>
      <c r="U843" s="223"/>
      <c r="V843" s="223"/>
      <c r="W843" s="223"/>
      <c r="X843" s="223"/>
      <c r="Y843" s="223"/>
      <c r="Z843" s="223"/>
    </row>
    <row r="844">
      <c r="A844" s="223"/>
      <c r="B844" s="223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3"/>
      <c r="R844" s="223"/>
      <c r="S844" s="223"/>
      <c r="T844" s="223"/>
      <c r="U844" s="223"/>
      <c r="V844" s="223"/>
      <c r="W844" s="223"/>
      <c r="X844" s="223"/>
      <c r="Y844" s="223"/>
      <c r="Z844" s="223"/>
    </row>
    <row r="845">
      <c r="A845" s="223"/>
      <c r="B845" s="223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3"/>
      <c r="R845" s="223"/>
      <c r="S845" s="223"/>
      <c r="T845" s="223"/>
      <c r="U845" s="223"/>
      <c r="V845" s="223"/>
      <c r="W845" s="223"/>
      <c r="X845" s="223"/>
      <c r="Y845" s="223"/>
      <c r="Z845" s="223"/>
    </row>
    <row r="846">
      <c r="A846" s="223"/>
      <c r="B846" s="223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3"/>
      <c r="R846" s="223"/>
      <c r="S846" s="223"/>
      <c r="T846" s="223"/>
      <c r="U846" s="223"/>
      <c r="V846" s="223"/>
      <c r="W846" s="223"/>
      <c r="X846" s="223"/>
      <c r="Y846" s="223"/>
      <c r="Z846" s="223"/>
    </row>
    <row r="847">
      <c r="A847" s="223"/>
      <c r="B847" s="223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3"/>
      <c r="R847" s="223"/>
      <c r="S847" s="223"/>
      <c r="T847" s="223"/>
      <c r="U847" s="223"/>
      <c r="V847" s="223"/>
      <c r="W847" s="223"/>
      <c r="X847" s="223"/>
      <c r="Y847" s="223"/>
      <c r="Z847" s="223"/>
    </row>
    <row r="848">
      <c r="A848" s="223"/>
      <c r="B848" s="223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3"/>
      <c r="R848" s="223"/>
      <c r="S848" s="223"/>
      <c r="T848" s="223"/>
      <c r="U848" s="223"/>
      <c r="V848" s="223"/>
      <c r="W848" s="223"/>
      <c r="X848" s="223"/>
      <c r="Y848" s="223"/>
      <c r="Z848" s="223"/>
    </row>
    <row r="849">
      <c r="A849" s="223"/>
      <c r="B849" s="223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3"/>
      <c r="R849" s="223"/>
      <c r="S849" s="223"/>
      <c r="T849" s="223"/>
      <c r="U849" s="223"/>
      <c r="V849" s="223"/>
      <c r="W849" s="223"/>
      <c r="X849" s="223"/>
      <c r="Y849" s="223"/>
      <c r="Z849" s="223"/>
    </row>
    <row r="850">
      <c r="A850" s="223"/>
      <c r="B850" s="223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3"/>
      <c r="R850" s="223"/>
      <c r="S850" s="223"/>
      <c r="T850" s="223"/>
      <c r="U850" s="223"/>
      <c r="V850" s="223"/>
      <c r="W850" s="223"/>
      <c r="X850" s="223"/>
      <c r="Y850" s="223"/>
      <c r="Z850" s="223"/>
    </row>
    <row r="851">
      <c r="A851" s="223"/>
      <c r="B851" s="223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3"/>
      <c r="R851" s="223"/>
      <c r="S851" s="223"/>
      <c r="T851" s="223"/>
      <c r="U851" s="223"/>
      <c r="V851" s="223"/>
      <c r="W851" s="223"/>
      <c r="X851" s="223"/>
      <c r="Y851" s="223"/>
      <c r="Z851" s="223"/>
    </row>
    <row r="852">
      <c r="A852" s="223"/>
      <c r="B852" s="223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3"/>
      <c r="R852" s="223"/>
      <c r="S852" s="223"/>
      <c r="T852" s="223"/>
      <c r="U852" s="223"/>
      <c r="V852" s="223"/>
      <c r="W852" s="223"/>
      <c r="X852" s="223"/>
      <c r="Y852" s="223"/>
      <c r="Z852" s="223"/>
    </row>
    <row r="853">
      <c r="A853" s="223"/>
      <c r="B853" s="223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3"/>
      <c r="R853" s="223"/>
      <c r="S853" s="223"/>
      <c r="T853" s="223"/>
      <c r="U853" s="223"/>
      <c r="V853" s="223"/>
      <c r="W853" s="223"/>
      <c r="X853" s="223"/>
      <c r="Y853" s="223"/>
      <c r="Z853" s="223"/>
    </row>
    <row r="854">
      <c r="A854" s="223"/>
      <c r="B854" s="223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3"/>
      <c r="R854" s="223"/>
      <c r="S854" s="223"/>
      <c r="T854" s="223"/>
      <c r="U854" s="223"/>
      <c r="V854" s="223"/>
      <c r="W854" s="223"/>
      <c r="X854" s="223"/>
      <c r="Y854" s="223"/>
      <c r="Z854" s="223"/>
    </row>
    <row r="855">
      <c r="A855" s="223"/>
      <c r="B855" s="223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3"/>
      <c r="R855" s="223"/>
      <c r="S855" s="223"/>
      <c r="T855" s="223"/>
      <c r="U855" s="223"/>
      <c r="V855" s="223"/>
      <c r="W855" s="223"/>
      <c r="X855" s="223"/>
      <c r="Y855" s="223"/>
      <c r="Z855" s="223"/>
    </row>
    <row r="856">
      <c r="A856" s="223"/>
      <c r="B856" s="223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3"/>
      <c r="R856" s="223"/>
      <c r="S856" s="223"/>
      <c r="T856" s="223"/>
      <c r="U856" s="223"/>
      <c r="V856" s="223"/>
      <c r="W856" s="223"/>
      <c r="X856" s="223"/>
      <c r="Y856" s="223"/>
      <c r="Z856" s="223"/>
    </row>
    <row r="857">
      <c r="A857" s="223"/>
      <c r="B857" s="223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3"/>
      <c r="R857" s="223"/>
      <c r="S857" s="223"/>
      <c r="T857" s="223"/>
      <c r="U857" s="223"/>
      <c r="V857" s="223"/>
      <c r="W857" s="223"/>
      <c r="X857" s="223"/>
      <c r="Y857" s="223"/>
      <c r="Z857" s="223"/>
    </row>
    <row r="858">
      <c r="A858" s="223"/>
      <c r="B858" s="223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3"/>
      <c r="R858" s="223"/>
      <c r="S858" s="223"/>
      <c r="T858" s="223"/>
      <c r="U858" s="223"/>
      <c r="V858" s="223"/>
      <c r="W858" s="223"/>
      <c r="X858" s="223"/>
      <c r="Y858" s="223"/>
      <c r="Z858" s="223"/>
    </row>
    <row r="859">
      <c r="A859" s="223"/>
      <c r="B859" s="223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3"/>
      <c r="R859" s="223"/>
      <c r="S859" s="223"/>
      <c r="T859" s="223"/>
      <c r="U859" s="223"/>
      <c r="V859" s="223"/>
      <c r="W859" s="223"/>
      <c r="X859" s="223"/>
      <c r="Y859" s="223"/>
      <c r="Z859" s="223"/>
    </row>
    <row r="860">
      <c r="A860" s="223"/>
      <c r="B860" s="223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3"/>
      <c r="R860" s="223"/>
      <c r="S860" s="223"/>
      <c r="T860" s="223"/>
      <c r="U860" s="223"/>
      <c r="V860" s="223"/>
      <c r="W860" s="223"/>
      <c r="X860" s="223"/>
      <c r="Y860" s="223"/>
      <c r="Z860" s="223"/>
    </row>
    <row r="861">
      <c r="A861" s="223"/>
      <c r="B861" s="223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3"/>
      <c r="R861" s="223"/>
      <c r="S861" s="223"/>
      <c r="T861" s="223"/>
      <c r="U861" s="223"/>
      <c r="V861" s="223"/>
      <c r="W861" s="223"/>
      <c r="X861" s="223"/>
      <c r="Y861" s="223"/>
      <c r="Z861" s="223"/>
    </row>
    <row r="862">
      <c r="A862" s="223"/>
      <c r="B862" s="223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3"/>
      <c r="R862" s="223"/>
      <c r="S862" s="223"/>
      <c r="T862" s="223"/>
      <c r="U862" s="223"/>
      <c r="V862" s="223"/>
      <c r="W862" s="223"/>
      <c r="X862" s="223"/>
      <c r="Y862" s="223"/>
      <c r="Z862" s="223"/>
    </row>
    <row r="863">
      <c r="A863" s="223"/>
      <c r="B863" s="223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3"/>
      <c r="R863" s="223"/>
      <c r="S863" s="223"/>
      <c r="T863" s="223"/>
      <c r="U863" s="223"/>
      <c r="V863" s="223"/>
      <c r="W863" s="223"/>
      <c r="X863" s="223"/>
      <c r="Y863" s="223"/>
      <c r="Z863" s="223"/>
    </row>
    <row r="864">
      <c r="A864" s="223"/>
      <c r="B864" s="223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3"/>
      <c r="R864" s="223"/>
      <c r="S864" s="223"/>
      <c r="T864" s="223"/>
      <c r="U864" s="223"/>
      <c r="V864" s="223"/>
      <c r="W864" s="223"/>
      <c r="X864" s="223"/>
      <c r="Y864" s="223"/>
      <c r="Z864" s="223"/>
    </row>
    <row r="865">
      <c r="A865" s="223"/>
      <c r="B865" s="223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3"/>
      <c r="R865" s="223"/>
      <c r="S865" s="223"/>
      <c r="T865" s="223"/>
      <c r="U865" s="223"/>
      <c r="V865" s="223"/>
      <c r="W865" s="223"/>
      <c r="X865" s="223"/>
      <c r="Y865" s="223"/>
      <c r="Z865" s="223"/>
    </row>
    <row r="866">
      <c r="A866" s="223"/>
      <c r="B866" s="223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3"/>
      <c r="R866" s="223"/>
      <c r="S866" s="223"/>
      <c r="T866" s="223"/>
      <c r="U866" s="223"/>
      <c r="V866" s="223"/>
      <c r="W866" s="223"/>
      <c r="X866" s="223"/>
      <c r="Y866" s="223"/>
      <c r="Z866" s="223"/>
    </row>
    <row r="867">
      <c r="A867" s="223"/>
      <c r="B867" s="223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3"/>
      <c r="R867" s="223"/>
      <c r="S867" s="223"/>
      <c r="T867" s="223"/>
      <c r="U867" s="223"/>
      <c r="V867" s="223"/>
      <c r="W867" s="223"/>
      <c r="X867" s="223"/>
      <c r="Y867" s="223"/>
      <c r="Z867" s="223"/>
    </row>
    <row r="868">
      <c r="A868" s="223"/>
      <c r="B868" s="223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3"/>
      <c r="R868" s="223"/>
      <c r="S868" s="223"/>
      <c r="T868" s="223"/>
      <c r="U868" s="223"/>
      <c r="V868" s="223"/>
      <c r="W868" s="223"/>
      <c r="X868" s="223"/>
      <c r="Y868" s="223"/>
      <c r="Z868" s="223"/>
    </row>
    <row r="869">
      <c r="A869" s="223"/>
      <c r="B869" s="223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3"/>
      <c r="R869" s="223"/>
      <c r="S869" s="223"/>
      <c r="T869" s="223"/>
      <c r="U869" s="223"/>
      <c r="V869" s="223"/>
      <c r="W869" s="223"/>
      <c r="X869" s="223"/>
      <c r="Y869" s="223"/>
      <c r="Z869" s="223"/>
    </row>
    <row r="870">
      <c r="A870" s="223"/>
      <c r="B870" s="223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3"/>
      <c r="R870" s="223"/>
      <c r="S870" s="223"/>
      <c r="T870" s="223"/>
      <c r="U870" s="223"/>
      <c r="V870" s="223"/>
      <c r="W870" s="223"/>
      <c r="X870" s="223"/>
      <c r="Y870" s="223"/>
      <c r="Z870" s="223"/>
    </row>
    <row r="871">
      <c r="A871" s="223"/>
      <c r="B871" s="223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3"/>
      <c r="R871" s="223"/>
      <c r="S871" s="223"/>
      <c r="T871" s="223"/>
      <c r="U871" s="223"/>
      <c r="V871" s="223"/>
      <c r="W871" s="223"/>
      <c r="X871" s="223"/>
      <c r="Y871" s="223"/>
      <c r="Z871" s="223"/>
    </row>
    <row r="872">
      <c r="A872" s="223"/>
      <c r="B872" s="223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3"/>
      <c r="R872" s="223"/>
      <c r="S872" s="223"/>
      <c r="T872" s="223"/>
      <c r="U872" s="223"/>
      <c r="V872" s="223"/>
      <c r="W872" s="223"/>
      <c r="X872" s="223"/>
      <c r="Y872" s="223"/>
      <c r="Z872" s="223"/>
    </row>
    <row r="873">
      <c r="A873" s="223"/>
      <c r="B873" s="223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3"/>
      <c r="R873" s="223"/>
      <c r="S873" s="223"/>
      <c r="T873" s="223"/>
      <c r="U873" s="223"/>
      <c r="V873" s="223"/>
      <c r="W873" s="223"/>
      <c r="X873" s="223"/>
      <c r="Y873" s="223"/>
      <c r="Z873" s="223"/>
    </row>
    <row r="874">
      <c r="A874" s="223"/>
      <c r="B874" s="223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3"/>
      <c r="R874" s="223"/>
      <c r="S874" s="223"/>
      <c r="T874" s="223"/>
      <c r="U874" s="223"/>
      <c r="V874" s="223"/>
      <c r="W874" s="223"/>
      <c r="X874" s="223"/>
      <c r="Y874" s="223"/>
      <c r="Z874" s="223"/>
    </row>
    <row r="875">
      <c r="A875" s="223"/>
      <c r="B875" s="223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3"/>
      <c r="R875" s="223"/>
      <c r="S875" s="223"/>
      <c r="T875" s="223"/>
      <c r="U875" s="223"/>
      <c r="V875" s="223"/>
      <c r="W875" s="223"/>
      <c r="X875" s="223"/>
      <c r="Y875" s="223"/>
      <c r="Z875" s="223"/>
    </row>
    <row r="876">
      <c r="A876" s="223"/>
      <c r="B876" s="223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3"/>
      <c r="R876" s="223"/>
      <c r="S876" s="223"/>
      <c r="T876" s="223"/>
      <c r="U876" s="223"/>
      <c r="V876" s="223"/>
      <c r="W876" s="223"/>
      <c r="X876" s="223"/>
      <c r="Y876" s="223"/>
      <c r="Z876" s="223"/>
    </row>
    <row r="877">
      <c r="A877" s="223"/>
      <c r="B877" s="223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3"/>
      <c r="R877" s="223"/>
      <c r="S877" s="223"/>
      <c r="T877" s="223"/>
      <c r="U877" s="223"/>
      <c r="V877" s="223"/>
      <c r="W877" s="223"/>
      <c r="X877" s="223"/>
      <c r="Y877" s="223"/>
      <c r="Z877" s="223"/>
    </row>
    <row r="878">
      <c r="A878" s="223"/>
      <c r="B878" s="223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3"/>
      <c r="R878" s="223"/>
      <c r="S878" s="223"/>
      <c r="T878" s="223"/>
      <c r="U878" s="223"/>
      <c r="V878" s="223"/>
      <c r="W878" s="223"/>
      <c r="X878" s="223"/>
      <c r="Y878" s="223"/>
      <c r="Z878" s="223"/>
    </row>
    <row r="879">
      <c r="A879" s="223"/>
      <c r="B879" s="223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3"/>
      <c r="R879" s="223"/>
      <c r="S879" s="223"/>
      <c r="T879" s="223"/>
      <c r="U879" s="223"/>
      <c r="V879" s="223"/>
      <c r="W879" s="223"/>
      <c r="X879" s="223"/>
      <c r="Y879" s="223"/>
      <c r="Z879" s="223"/>
    </row>
    <row r="880">
      <c r="A880" s="223"/>
      <c r="B880" s="223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3"/>
      <c r="R880" s="223"/>
      <c r="S880" s="223"/>
      <c r="T880" s="223"/>
      <c r="U880" s="223"/>
      <c r="V880" s="223"/>
      <c r="W880" s="223"/>
      <c r="X880" s="223"/>
      <c r="Y880" s="223"/>
      <c r="Z880" s="223"/>
    </row>
    <row r="881">
      <c r="A881" s="223"/>
      <c r="B881" s="223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3"/>
      <c r="R881" s="223"/>
      <c r="S881" s="223"/>
      <c r="T881" s="223"/>
      <c r="U881" s="223"/>
      <c r="V881" s="223"/>
      <c r="W881" s="223"/>
      <c r="X881" s="223"/>
      <c r="Y881" s="223"/>
      <c r="Z881" s="223"/>
    </row>
    <row r="882">
      <c r="A882" s="223"/>
      <c r="B882" s="223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3"/>
      <c r="R882" s="223"/>
      <c r="S882" s="223"/>
      <c r="T882" s="223"/>
      <c r="U882" s="223"/>
      <c r="V882" s="223"/>
      <c r="W882" s="223"/>
      <c r="X882" s="223"/>
      <c r="Y882" s="223"/>
      <c r="Z882" s="223"/>
    </row>
    <row r="883">
      <c r="A883" s="223"/>
      <c r="B883" s="223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3"/>
      <c r="R883" s="223"/>
      <c r="S883" s="223"/>
      <c r="T883" s="223"/>
      <c r="U883" s="223"/>
      <c r="V883" s="223"/>
      <c r="W883" s="223"/>
      <c r="X883" s="223"/>
      <c r="Y883" s="223"/>
      <c r="Z883" s="223"/>
    </row>
    <row r="884">
      <c r="A884" s="223"/>
      <c r="B884" s="223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3"/>
      <c r="R884" s="223"/>
      <c r="S884" s="223"/>
      <c r="T884" s="223"/>
      <c r="U884" s="223"/>
      <c r="V884" s="223"/>
      <c r="W884" s="223"/>
      <c r="X884" s="223"/>
      <c r="Y884" s="223"/>
      <c r="Z884" s="223"/>
    </row>
    <row r="885">
      <c r="A885" s="223"/>
      <c r="B885" s="223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3"/>
      <c r="R885" s="223"/>
      <c r="S885" s="223"/>
      <c r="T885" s="223"/>
      <c r="U885" s="223"/>
      <c r="V885" s="223"/>
      <c r="W885" s="223"/>
      <c r="X885" s="223"/>
      <c r="Y885" s="223"/>
      <c r="Z885" s="223"/>
    </row>
    <row r="886">
      <c r="A886" s="223"/>
      <c r="B886" s="223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</row>
    <row r="887">
      <c r="A887" s="223"/>
      <c r="B887" s="223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</row>
    <row r="888">
      <c r="A888" s="223"/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</row>
    <row r="889">
      <c r="A889" s="223"/>
      <c r="B889" s="223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3"/>
      <c r="R889" s="223"/>
      <c r="S889" s="223"/>
      <c r="T889" s="223"/>
      <c r="U889" s="223"/>
      <c r="V889" s="223"/>
      <c r="W889" s="223"/>
      <c r="X889" s="223"/>
      <c r="Y889" s="223"/>
      <c r="Z889" s="223"/>
    </row>
    <row r="890">
      <c r="A890" s="223"/>
      <c r="B890" s="223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3"/>
      <c r="R890" s="223"/>
      <c r="S890" s="223"/>
      <c r="T890" s="223"/>
      <c r="U890" s="223"/>
      <c r="V890" s="223"/>
      <c r="W890" s="223"/>
      <c r="X890" s="223"/>
      <c r="Y890" s="223"/>
      <c r="Z890" s="223"/>
    </row>
    <row r="891">
      <c r="A891" s="223"/>
      <c r="B891" s="223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3"/>
      <c r="R891" s="223"/>
      <c r="S891" s="223"/>
      <c r="T891" s="223"/>
      <c r="U891" s="223"/>
      <c r="V891" s="223"/>
      <c r="W891" s="223"/>
      <c r="X891" s="223"/>
      <c r="Y891" s="223"/>
      <c r="Z891" s="223"/>
    </row>
    <row r="892">
      <c r="A892" s="223"/>
      <c r="B892" s="223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3"/>
      <c r="R892" s="223"/>
      <c r="S892" s="223"/>
      <c r="T892" s="223"/>
      <c r="U892" s="223"/>
      <c r="V892" s="223"/>
      <c r="W892" s="223"/>
      <c r="X892" s="223"/>
      <c r="Y892" s="223"/>
      <c r="Z892" s="223"/>
    </row>
    <row r="893">
      <c r="A893" s="223"/>
      <c r="B893" s="223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3"/>
      <c r="R893" s="223"/>
      <c r="S893" s="223"/>
      <c r="T893" s="223"/>
      <c r="U893" s="223"/>
      <c r="V893" s="223"/>
      <c r="W893" s="223"/>
      <c r="X893" s="223"/>
      <c r="Y893" s="223"/>
      <c r="Z893" s="223"/>
    </row>
    <row r="894">
      <c r="A894" s="223"/>
      <c r="B894" s="223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3"/>
      <c r="R894" s="223"/>
      <c r="S894" s="223"/>
      <c r="T894" s="223"/>
      <c r="U894" s="223"/>
      <c r="V894" s="223"/>
      <c r="W894" s="223"/>
      <c r="X894" s="223"/>
      <c r="Y894" s="223"/>
      <c r="Z894" s="223"/>
    </row>
    <row r="895">
      <c r="A895" s="223"/>
      <c r="B895" s="223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3"/>
      <c r="R895" s="223"/>
      <c r="S895" s="223"/>
      <c r="T895" s="223"/>
      <c r="U895" s="223"/>
      <c r="V895" s="223"/>
      <c r="W895" s="223"/>
      <c r="X895" s="223"/>
      <c r="Y895" s="223"/>
      <c r="Z895" s="223"/>
    </row>
    <row r="896">
      <c r="A896" s="223"/>
      <c r="B896" s="223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3"/>
      <c r="R896" s="223"/>
      <c r="S896" s="223"/>
      <c r="T896" s="223"/>
      <c r="U896" s="223"/>
      <c r="V896" s="223"/>
      <c r="W896" s="223"/>
      <c r="X896" s="223"/>
      <c r="Y896" s="223"/>
      <c r="Z896" s="223"/>
    </row>
    <row r="897">
      <c r="A897" s="223"/>
      <c r="B897" s="223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3"/>
      <c r="R897" s="223"/>
      <c r="S897" s="223"/>
      <c r="T897" s="223"/>
      <c r="U897" s="223"/>
      <c r="V897" s="223"/>
      <c r="W897" s="223"/>
      <c r="X897" s="223"/>
      <c r="Y897" s="223"/>
      <c r="Z897" s="223"/>
    </row>
    <row r="898">
      <c r="A898" s="223"/>
      <c r="B898" s="223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3"/>
      <c r="R898" s="223"/>
      <c r="S898" s="223"/>
      <c r="T898" s="223"/>
      <c r="U898" s="223"/>
      <c r="V898" s="223"/>
      <c r="W898" s="223"/>
      <c r="X898" s="223"/>
      <c r="Y898" s="223"/>
      <c r="Z898" s="223"/>
    </row>
    <row r="899">
      <c r="A899" s="223"/>
      <c r="B899" s="223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3"/>
      <c r="R899" s="223"/>
      <c r="S899" s="223"/>
      <c r="T899" s="223"/>
      <c r="U899" s="223"/>
      <c r="V899" s="223"/>
      <c r="W899" s="223"/>
      <c r="X899" s="223"/>
      <c r="Y899" s="223"/>
      <c r="Z899" s="223"/>
    </row>
    <row r="900">
      <c r="A900" s="223"/>
      <c r="B900" s="223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3"/>
      <c r="R900" s="223"/>
      <c r="S900" s="223"/>
      <c r="T900" s="223"/>
      <c r="U900" s="223"/>
      <c r="V900" s="223"/>
      <c r="W900" s="223"/>
      <c r="X900" s="223"/>
      <c r="Y900" s="223"/>
      <c r="Z900" s="223"/>
    </row>
    <row r="901">
      <c r="A901" s="223"/>
      <c r="B901" s="223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3"/>
      <c r="R901" s="223"/>
      <c r="S901" s="223"/>
      <c r="T901" s="223"/>
      <c r="U901" s="223"/>
      <c r="V901" s="223"/>
      <c r="W901" s="223"/>
      <c r="X901" s="223"/>
      <c r="Y901" s="223"/>
      <c r="Z901" s="223"/>
    </row>
    <row r="902">
      <c r="A902" s="223"/>
      <c r="B902" s="223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3"/>
      <c r="R902" s="223"/>
      <c r="S902" s="223"/>
      <c r="T902" s="223"/>
      <c r="U902" s="223"/>
      <c r="V902" s="223"/>
      <c r="W902" s="223"/>
      <c r="X902" s="223"/>
      <c r="Y902" s="223"/>
      <c r="Z902" s="223"/>
    </row>
    <row r="903">
      <c r="A903" s="223"/>
      <c r="B903" s="223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3"/>
      <c r="R903" s="223"/>
      <c r="S903" s="223"/>
      <c r="T903" s="223"/>
      <c r="U903" s="223"/>
      <c r="V903" s="223"/>
      <c r="W903" s="223"/>
      <c r="X903" s="223"/>
      <c r="Y903" s="223"/>
      <c r="Z903" s="223"/>
    </row>
    <row r="904">
      <c r="A904" s="223"/>
      <c r="B904" s="223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3"/>
      <c r="R904" s="223"/>
      <c r="S904" s="223"/>
      <c r="T904" s="223"/>
      <c r="U904" s="223"/>
      <c r="V904" s="223"/>
      <c r="W904" s="223"/>
      <c r="X904" s="223"/>
      <c r="Y904" s="223"/>
      <c r="Z904" s="223"/>
    </row>
    <row r="905">
      <c r="A905" s="223"/>
      <c r="B905" s="223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3"/>
      <c r="R905" s="223"/>
      <c r="S905" s="223"/>
      <c r="T905" s="223"/>
      <c r="U905" s="223"/>
      <c r="V905" s="223"/>
      <c r="W905" s="223"/>
      <c r="X905" s="223"/>
      <c r="Y905" s="223"/>
      <c r="Z905" s="223"/>
    </row>
    <row r="906">
      <c r="A906" s="223"/>
      <c r="B906" s="223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3"/>
      <c r="R906" s="223"/>
      <c r="S906" s="223"/>
      <c r="T906" s="223"/>
      <c r="U906" s="223"/>
      <c r="V906" s="223"/>
      <c r="W906" s="223"/>
      <c r="X906" s="223"/>
      <c r="Y906" s="223"/>
      <c r="Z906" s="223"/>
    </row>
    <row r="907">
      <c r="A907" s="223"/>
      <c r="B907" s="223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3"/>
      <c r="R907" s="223"/>
      <c r="S907" s="223"/>
      <c r="T907" s="223"/>
      <c r="U907" s="223"/>
      <c r="V907" s="223"/>
      <c r="W907" s="223"/>
      <c r="X907" s="223"/>
      <c r="Y907" s="223"/>
      <c r="Z907" s="223"/>
    </row>
    <row r="908">
      <c r="A908" s="223"/>
      <c r="B908" s="223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3"/>
      <c r="R908" s="223"/>
      <c r="S908" s="223"/>
      <c r="T908" s="223"/>
      <c r="U908" s="223"/>
      <c r="V908" s="223"/>
      <c r="W908" s="223"/>
      <c r="X908" s="223"/>
      <c r="Y908" s="223"/>
      <c r="Z908" s="223"/>
    </row>
    <row r="909">
      <c r="A909" s="223"/>
      <c r="B909" s="223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3"/>
      <c r="R909" s="223"/>
      <c r="S909" s="223"/>
      <c r="T909" s="223"/>
      <c r="U909" s="223"/>
      <c r="V909" s="223"/>
      <c r="W909" s="223"/>
      <c r="X909" s="223"/>
      <c r="Y909" s="223"/>
      <c r="Z909" s="223"/>
    </row>
    <row r="910">
      <c r="A910" s="223"/>
      <c r="B910" s="223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3"/>
      <c r="R910" s="223"/>
      <c r="S910" s="223"/>
      <c r="T910" s="223"/>
      <c r="U910" s="223"/>
      <c r="V910" s="223"/>
      <c r="W910" s="223"/>
      <c r="X910" s="223"/>
      <c r="Y910" s="223"/>
      <c r="Z910" s="223"/>
    </row>
    <row r="911">
      <c r="A911" s="223"/>
      <c r="B911" s="223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3"/>
      <c r="R911" s="223"/>
      <c r="S911" s="223"/>
      <c r="T911" s="223"/>
      <c r="U911" s="223"/>
      <c r="V911" s="223"/>
      <c r="W911" s="223"/>
      <c r="X911" s="223"/>
      <c r="Y911" s="223"/>
      <c r="Z911" s="223"/>
    </row>
    <row r="912">
      <c r="A912" s="223"/>
      <c r="B912" s="223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3"/>
      <c r="R912" s="223"/>
      <c r="S912" s="223"/>
      <c r="T912" s="223"/>
      <c r="U912" s="223"/>
      <c r="V912" s="223"/>
      <c r="W912" s="223"/>
      <c r="X912" s="223"/>
      <c r="Y912" s="223"/>
      <c r="Z912" s="223"/>
    </row>
    <row r="913">
      <c r="A913" s="223"/>
      <c r="B913" s="223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3"/>
      <c r="R913" s="223"/>
      <c r="S913" s="223"/>
      <c r="T913" s="223"/>
      <c r="U913" s="223"/>
      <c r="V913" s="223"/>
      <c r="W913" s="223"/>
      <c r="X913" s="223"/>
      <c r="Y913" s="223"/>
      <c r="Z913" s="223"/>
    </row>
    <row r="914">
      <c r="A914" s="223"/>
      <c r="B914" s="223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3"/>
      <c r="R914" s="223"/>
      <c r="S914" s="223"/>
      <c r="T914" s="223"/>
      <c r="U914" s="223"/>
      <c r="V914" s="223"/>
      <c r="W914" s="223"/>
      <c r="X914" s="223"/>
      <c r="Y914" s="223"/>
      <c r="Z914" s="223"/>
    </row>
    <row r="915">
      <c r="A915" s="223"/>
      <c r="B915" s="223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3"/>
      <c r="R915" s="223"/>
      <c r="S915" s="223"/>
      <c r="T915" s="223"/>
      <c r="U915" s="223"/>
      <c r="V915" s="223"/>
      <c r="W915" s="223"/>
      <c r="X915" s="223"/>
      <c r="Y915" s="223"/>
      <c r="Z915" s="223"/>
    </row>
    <row r="916">
      <c r="A916" s="223"/>
      <c r="B916" s="223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3"/>
      <c r="R916" s="223"/>
      <c r="S916" s="223"/>
      <c r="T916" s="223"/>
      <c r="U916" s="223"/>
      <c r="V916" s="223"/>
      <c r="W916" s="223"/>
      <c r="X916" s="223"/>
      <c r="Y916" s="223"/>
      <c r="Z916" s="223"/>
    </row>
    <row r="917">
      <c r="A917" s="223"/>
      <c r="B917" s="223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3"/>
      <c r="R917" s="223"/>
      <c r="S917" s="223"/>
      <c r="T917" s="223"/>
      <c r="U917" s="223"/>
      <c r="V917" s="223"/>
      <c r="W917" s="223"/>
      <c r="X917" s="223"/>
      <c r="Y917" s="223"/>
      <c r="Z917" s="223"/>
    </row>
    <row r="918">
      <c r="A918" s="223"/>
      <c r="B918" s="223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3"/>
      <c r="R918" s="223"/>
      <c r="S918" s="223"/>
      <c r="T918" s="223"/>
      <c r="U918" s="223"/>
      <c r="V918" s="223"/>
      <c r="W918" s="223"/>
      <c r="X918" s="223"/>
      <c r="Y918" s="223"/>
      <c r="Z918" s="223"/>
    </row>
    <row r="919">
      <c r="A919" s="223"/>
      <c r="B919" s="223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3"/>
      <c r="R919" s="223"/>
      <c r="S919" s="223"/>
      <c r="T919" s="223"/>
      <c r="U919" s="223"/>
      <c r="V919" s="223"/>
      <c r="W919" s="223"/>
      <c r="X919" s="223"/>
      <c r="Y919" s="223"/>
      <c r="Z919" s="223"/>
    </row>
    <row r="920">
      <c r="A920" s="223"/>
      <c r="B920" s="223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3"/>
      <c r="R920" s="223"/>
      <c r="S920" s="223"/>
      <c r="T920" s="223"/>
      <c r="U920" s="223"/>
      <c r="V920" s="223"/>
      <c r="W920" s="223"/>
      <c r="X920" s="223"/>
      <c r="Y920" s="223"/>
      <c r="Z920" s="223"/>
    </row>
    <row r="921">
      <c r="A921" s="223"/>
      <c r="B921" s="223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3"/>
      <c r="R921" s="223"/>
      <c r="S921" s="223"/>
      <c r="T921" s="223"/>
      <c r="U921" s="223"/>
      <c r="V921" s="223"/>
      <c r="W921" s="223"/>
      <c r="X921" s="223"/>
      <c r="Y921" s="223"/>
      <c r="Z921" s="223"/>
    </row>
    <row r="922">
      <c r="A922" s="223"/>
      <c r="B922" s="223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3"/>
      <c r="R922" s="223"/>
      <c r="S922" s="223"/>
      <c r="T922" s="223"/>
      <c r="U922" s="223"/>
      <c r="V922" s="223"/>
      <c r="W922" s="223"/>
      <c r="X922" s="223"/>
      <c r="Y922" s="223"/>
      <c r="Z922" s="223"/>
    </row>
    <row r="923">
      <c r="A923" s="223"/>
      <c r="B923" s="223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3"/>
      <c r="R923" s="223"/>
      <c r="S923" s="223"/>
      <c r="T923" s="223"/>
      <c r="U923" s="223"/>
      <c r="V923" s="223"/>
      <c r="W923" s="223"/>
      <c r="X923" s="223"/>
      <c r="Y923" s="223"/>
      <c r="Z923" s="223"/>
    </row>
    <row r="924">
      <c r="A924" s="223"/>
      <c r="B924" s="223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3"/>
      <c r="R924" s="223"/>
      <c r="S924" s="223"/>
      <c r="T924" s="223"/>
      <c r="U924" s="223"/>
      <c r="V924" s="223"/>
      <c r="W924" s="223"/>
      <c r="X924" s="223"/>
      <c r="Y924" s="223"/>
      <c r="Z924" s="223"/>
    </row>
    <row r="925">
      <c r="A925" s="223"/>
      <c r="B925" s="223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3"/>
      <c r="R925" s="223"/>
      <c r="S925" s="223"/>
      <c r="T925" s="223"/>
      <c r="U925" s="223"/>
      <c r="V925" s="223"/>
      <c r="W925" s="223"/>
      <c r="X925" s="223"/>
      <c r="Y925" s="223"/>
      <c r="Z925" s="223"/>
    </row>
    <row r="926">
      <c r="A926" s="223"/>
      <c r="B926" s="223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3"/>
      <c r="R926" s="223"/>
      <c r="S926" s="223"/>
      <c r="T926" s="223"/>
      <c r="U926" s="223"/>
      <c r="V926" s="223"/>
      <c r="W926" s="223"/>
      <c r="X926" s="223"/>
      <c r="Y926" s="223"/>
      <c r="Z926" s="223"/>
    </row>
    <row r="927">
      <c r="A927" s="223"/>
      <c r="B927" s="223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3"/>
      <c r="R927" s="223"/>
      <c r="S927" s="223"/>
      <c r="T927" s="223"/>
      <c r="U927" s="223"/>
      <c r="V927" s="223"/>
      <c r="W927" s="223"/>
      <c r="X927" s="223"/>
      <c r="Y927" s="223"/>
      <c r="Z927" s="223"/>
    </row>
    <row r="928">
      <c r="A928" s="223"/>
      <c r="B928" s="223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3"/>
      <c r="R928" s="223"/>
      <c r="S928" s="223"/>
      <c r="T928" s="223"/>
      <c r="U928" s="223"/>
      <c r="V928" s="223"/>
      <c r="W928" s="223"/>
      <c r="X928" s="223"/>
      <c r="Y928" s="223"/>
      <c r="Z928" s="223"/>
    </row>
    <row r="929">
      <c r="A929" s="223"/>
      <c r="B929" s="223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3"/>
      <c r="R929" s="223"/>
      <c r="S929" s="223"/>
      <c r="T929" s="223"/>
      <c r="U929" s="223"/>
      <c r="V929" s="223"/>
      <c r="W929" s="223"/>
      <c r="X929" s="223"/>
      <c r="Y929" s="223"/>
      <c r="Z929" s="223"/>
    </row>
    <row r="930">
      <c r="A930" s="223"/>
      <c r="B930" s="223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3"/>
      <c r="R930" s="223"/>
      <c r="S930" s="223"/>
      <c r="T930" s="223"/>
      <c r="U930" s="223"/>
      <c r="V930" s="223"/>
      <c r="W930" s="223"/>
      <c r="X930" s="223"/>
      <c r="Y930" s="223"/>
      <c r="Z930" s="223"/>
    </row>
    <row r="931">
      <c r="A931" s="223"/>
      <c r="B931" s="223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3"/>
      <c r="R931" s="223"/>
      <c r="S931" s="223"/>
      <c r="T931" s="223"/>
      <c r="U931" s="223"/>
      <c r="V931" s="223"/>
      <c r="W931" s="223"/>
      <c r="X931" s="223"/>
      <c r="Y931" s="223"/>
      <c r="Z931" s="223"/>
    </row>
    <row r="932">
      <c r="A932" s="223"/>
      <c r="B932" s="223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3"/>
      <c r="R932" s="223"/>
      <c r="S932" s="223"/>
      <c r="T932" s="223"/>
      <c r="U932" s="223"/>
      <c r="V932" s="223"/>
      <c r="W932" s="223"/>
      <c r="X932" s="223"/>
      <c r="Y932" s="223"/>
      <c r="Z932" s="223"/>
    </row>
    <row r="933">
      <c r="A933" s="223"/>
      <c r="B933" s="223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3"/>
      <c r="R933" s="223"/>
      <c r="S933" s="223"/>
      <c r="T933" s="223"/>
      <c r="U933" s="223"/>
      <c r="V933" s="223"/>
      <c r="W933" s="223"/>
      <c r="X933" s="223"/>
      <c r="Y933" s="223"/>
      <c r="Z933" s="223"/>
    </row>
    <row r="934">
      <c r="A934" s="223"/>
      <c r="B934" s="223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3"/>
      <c r="R934" s="223"/>
      <c r="S934" s="223"/>
      <c r="T934" s="223"/>
      <c r="U934" s="223"/>
      <c r="V934" s="223"/>
      <c r="W934" s="223"/>
      <c r="X934" s="223"/>
      <c r="Y934" s="223"/>
      <c r="Z934" s="223"/>
    </row>
    <row r="935">
      <c r="A935" s="223"/>
      <c r="B935" s="223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3"/>
      <c r="R935" s="223"/>
      <c r="S935" s="223"/>
      <c r="T935" s="223"/>
      <c r="U935" s="223"/>
      <c r="V935" s="223"/>
      <c r="W935" s="223"/>
      <c r="X935" s="223"/>
      <c r="Y935" s="223"/>
      <c r="Z935" s="223"/>
    </row>
    <row r="936">
      <c r="A936" s="223"/>
      <c r="B936" s="223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3"/>
      <c r="R936" s="223"/>
      <c r="S936" s="223"/>
      <c r="T936" s="223"/>
      <c r="U936" s="223"/>
      <c r="V936" s="223"/>
      <c r="W936" s="223"/>
      <c r="X936" s="223"/>
      <c r="Y936" s="223"/>
      <c r="Z936" s="223"/>
    </row>
    <row r="937">
      <c r="A937" s="223"/>
      <c r="B937" s="223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3"/>
      <c r="R937" s="223"/>
      <c r="S937" s="223"/>
      <c r="T937" s="223"/>
      <c r="U937" s="223"/>
      <c r="V937" s="223"/>
      <c r="W937" s="223"/>
      <c r="X937" s="223"/>
      <c r="Y937" s="223"/>
      <c r="Z937" s="223"/>
    </row>
    <row r="938">
      <c r="A938" s="223"/>
      <c r="B938" s="223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3"/>
      <c r="R938" s="223"/>
      <c r="S938" s="223"/>
      <c r="T938" s="223"/>
      <c r="U938" s="223"/>
      <c r="V938" s="223"/>
      <c r="W938" s="223"/>
      <c r="X938" s="223"/>
      <c r="Y938" s="223"/>
      <c r="Z938" s="223"/>
    </row>
    <row r="939">
      <c r="A939" s="223"/>
      <c r="B939" s="223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3"/>
      <c r="R939" s="223"/>
      <c r="S939" s="223"/>
      <c r="T939" s="223"/>
      <c r="U939" s="223"/>
      <c r="V939" s="223"/>
      <c r="W939" s="223"/>
      <c r="X939" s="223"/>
      <c r="Y939" s="223"/>
      <c r="Z939" s="223"/>
    </row>
    <row r="940">
      <c r="A940" s="223"/>
      <c r="B940" s="223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3"/>
      <c r="R940" s="223"/>
      <c r="S940" s="223"/>
      <c r="T940" s="223"/>
      <c r="U940" s="223"/>
      <c r="V940" s="223"/>
      <c r="W940" s="223"/>
      <c r="X940" s="223"/>
      <c r="Y940" s="223"/>
      <c r="Z940" s="223"/>
    </row>
    <row r="941">
      <c r="A941" s="223"/>
      <c r="B941" s="223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</row>
    <row r="942">
      <c r="A942" s="223"/>
      <c r="B942" s="223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3"/>
      <c r="R942" s="223"/>
      <c r="S942" s="223"/>
      <c r="T942" s="223"/>
      <c r="U942" s="223"/>
      <c r="V942" s="223"/>
      <c r="W942" s="223"/>
      <c r="X942" s="223"/>
      <c r="Y942" s="223"/>
      <c r="Z942" s="223"/>
    </row>
    <row r="943">
      <c r="A943" s="223"/>
      <c r="B943" s="223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3"/>
      <c r="R943" s="223"/>
      <c r="S943" s="223"/>
      <c r="T943" s="223"/>
      <c r="U943" s="223"/>
      <c r="V943" s="223"/>
      <c r="W943" s="223"/>
      <c r="X943" s="223"/>
      <c r="Y943" s="223"/>
      <c r="Z943" s="223"/>
    </row>
    <row r="944">
      <c r="A944" s="223"/>
      <c r="B944" s="223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3"/>
      <c r="R944" s="223"/>
      <c r="S944" s="223"/>
      <c r="T944" s="223"/>
      <c r="U944" s="223"/>
      <c r="V944" s="223"/>
      <c r="W944" s="223"/>
      <c r="X944" s="223"/>
      <c r="Y944" s="223"/>
      <c r="Z944" s="223"/>
    </row>
    <row r="945">
      <c r="A945" s="223"/>
      <c r="B945" s="223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3"/>
      <c r="R945" s="223"/>
      <c r="S945" s="223"/>
      <c r="T945" s="223"/>
      <c r="U945" s="223"/>
      <c r="V945" s="223"/>
      <c r="W945" s="223"/>
      <c r="X945" s="223"/>
      <c r="Y945" s="223"/>
      <c r="Z945" s="223"/>
    </row>
    <row r="946">
      <c r="A946" s="223"/>
      <c r="B946" s="223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3"/>
      <c r="R946" s="223"/>
      <c r="S946" s="223"/>
      <c r="T946" s="223"/>
      <c r="U946" s="223"/>
      <c r="V946" s="223"/>
      <c r="W946" s="223"/>
      <c r="X946" s="223"/>
      <c r="Y946" s="223"/>
      <c r="Z946" s="223"/>
    </row>
    <row r="947">
      <c r="A947" s="223"/>
      <c r="B947" s="223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3"/>
      <c r="R947" s="223"/>
      <c r="S947" s="223"/>
      <c r="T947" s="223"/>
      <c r="U947" s="223"/>
      <c r="V947" s="223"/>
      <c r="W947" s="223"/>
      <c r="X947" s="223"/>
      <c r="Y947" s="223"/>
      <c r="Z947" s="223"/>
    </row>
    <row r="948">
      <c r="A948" s="223"/>
      <c r="B948" s="223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3"/>
      <c r="R948" s="223"/>
      <c r="S948" s="223"/>
      <c r="T948" s="223"/>
      <c r="U948" s="223"/>
      <c r="V948" s="223"/>
      <c r="W948" s="223"/>
      <c r="X948" s="223"/>
      <c r="Y948" s="223"/>
      <c r="Z948" s="223"/>
    </row>
    <row r="949">
      <c r="A949" s="223"/>
      <c r="B949" s="223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3"/>
      <c r="R949" s="223"/>
      <c r="S949" s="223"/>
      <c r="T949" s="223"/>
      <c r="U949" s="223"/>
      <c r="V949" s="223"/>
      <c r="W949" s="223"/>
      <c r="X949" s="223"/>
      <c r="Y949" s="223"/>
      <c r="Z949" s="223"/>
    </row>
    <row r="950">
      <c r="A950" s="223"/>
      <c r="B950" s="223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3"/>
      <c r="R950" s="223"/>
      <c r="S950" s="223"/>
      <c r="T950" s="223"/>
      <c r="U950" s="223"/>
      <c r="V950" s="223"/>
      <c r="W950" s="223"/>
      <c r="X950" s="223"/>
      <c r="Y950" s="223"/>
      <c r="Z950" s="223"/>
    </row>
    <row r="951">
      <c r="A951" s="223"/>
      <c r="B951" s="223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3"/>
      <c r="R951" s="223"/>
      <c r="S951" s="223"/>
      <c r="T951" s="223"/>
      <c r="U951" s="223"/>
      <c r="V951" s="223"/>
      <c r="W951" s="223"/>
      <c r="X951" s="223"/>
      <c r="Y951" s="223"/>
      <c r="Z951" s="223"/>
    </row>
    <row r="952">
      <c r="A952" s="223"/>
      <c r="B952" s="223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3"/>
      <c r="R952" s="223"/>
      <c r="S952" s="223"/>
      <c r="T952" s="223"/>
      <c r="U952" s="223"/>
      <c r="V952" s="223"/>
      <c r="W952" s="223"/>
      <c r="X952" s="223"/>
      <c r="Y952" s="223"/>
      <c r="Z952" s="223"/>
    </row>
    <row r="953">
      <c r="A953" s="223"/>
      <c r="B953" s="223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3"/>
      <c r="R953" s="223"/>
      <c r="S953" s="223"/>
      <c r="T953" s="223"/>
      <c r="U953" s="223"/>
      <c r="V953" s="223"/>
      <c r="W953" s="223"/>
      <c r="X953" s="223"/>
      <c r="Y953" s="223"/>
      <c r="Z953" s="223"/>
    </row>
    <row r="954">
      <c r="A954" s="223"/>
      <c r="B954" s="223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3"/>
      <c r="R954" s="223"/>
      <c r="S954" s="223"/>
      <c r="T954" s="223"/>
      <c r="U954" s="223"/>
      <c r="V954" s="223"/>
      <c r="W954" s="223"/>
      <c r="X954" s="223"/>
      <c r="Y954" s="223"/>
      <c r="Z954" s="223"/>
    </row>
    <row r="955">
      <c r="A955" s="223"/>
      <c r="B955" s="223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3"/>
      <c r="R955" s="223"/>
      <c r="S955" s="223"/>
      <c r="T955" s="223"/>
      <c r="U955" s="223"/>
      <c r="V955" s="223"/>
      <c r="W955" s="223"/>
      <c r="X955" s="223"/>
      <c r="Y955" s="223"/>
      <c r="Z955" s="223"/>
    </row>
    <row r="956">
      <c r="A956" s="223"/>
      <c r="B956" s="223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3"/>
      <c r="R956" s="223"/>
      <c r="S956" s="223"/>
      <c r="T956" s="223"/>
      <c r="U956" s="223"/>
      <c r="V956" s="223"/>
      <c r="W956" s="223"/>
      <c r="X956" s="223"/>
      <c r="Y956" s="223"/>
      <c r="Z956" s="223"/>
    </row>
    <row r="957">
      <c r="A957" s="223"/>
      <c r="B957" s="223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3"/>
      <c r="R957" s="223"/>
      <c r="S957" s="223"/>
      <c r="T957" s="223"/>
      <c r="U957" s="223"/>
      <c r="V957" s="223"/>
      <c r="W957" s="223"/>
      <c r="X957" s="223"/>
      <c r="Y957" s="223"/>
      <c r="Z957" s="223"/>
    </row>
    <row r="958">
      <c r="A958" s="223"/>
      <c r="B958" s="223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3"/>
      <c r="R958" s="223"/>
      <c r="S958" s="223"/>
      <c r="T958" s="223"/>
      <c r="U958" s="223"/>
      <c r="V958" s="223"/>
      <c r="W958" s="223"/>
      <c r="X958" s="223"/>
      <c r="Y958" s="223"/>
      <c r="Z958" s="223"/>
    </row>
    <row r="959">
      <c r="A959" s="223"/>
      <c r="B959" s="223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3"/>
      <c r="R959" s="223"/>
      <c r="S959" s="223"/>
      <c r="T959" s="223"/>
      <c r="U959" s="223"/>
      <c r="V959" s="223"/>
      <c r="W959" s="223"/>
      <c r="X959" s="223"/>
      <c r="Y959" s="223"/>
      <c r="Z959" s="223"/>
    </row>
    <row r="960">
      <c r="A960" s="223"/>
      <c r="B960" s="223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3"/>
      <c r="R960" s="223"/>
      <c r="S960" s="223"/>
      <c r="T960" s="223"/>
      <c r="U960" s="223"/>
      <c r="V960" s="223"/>
      <c r="W960" s="223"/>
      <c r="X960" s="223"/>
      <c r="Y960" s="223"/>
      <c r="Z960" s="223"/>
    </row>
    <row r="961">
      <c r="A961" s="223"/>
      <c r="B961" s="223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3"/>
      <c r="R961" s="223"/>
      <c r="S961" s="223"/>
      <c r="T961" s="223"/>
      <c r="U961" s="223"/>
      <c r="V961" s="223"/>
      <c r="W961" s="223"/>
      <c r="X961" s="223"/>
      <c r="Y961" s="223"/>
      <c r="Z961" s="223"/>
    </row>
    <row r="962">
      <c r="A962" s="223"/>
      <c r="B962" s="223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3"/>
      <c r="R962" s="223"/>
      <c r="S962" s="223"/>
      <c r="T962" s="223"/>
      <c r="U962" s="223"/>
      <c r="V962" s="223"/>
      <c r="W962" s="223"/>
      <c r="X962" s="223"/>
      <c r="Y962" s="223"/>
      <c r="Z962" s="223"/>
    </row>
    <row r="963">
      <c r="A963" s="223"/>
      <c r="B963" s="223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3"/>
      <c r="R963" s="223"/>
      <c r="S963" s="223"/>
      <c r="T963" s="223"/>
      <c r="U963" s="223"/>
      <c r="V963" s="223"/>
      <c r="W963" s="223"/>
      <c r="X963" s="223"/>
      <c r="Y963" s="223"/>
      <c r="Z963" s="223"/>
    </row>
    <row r="964">
      <c r="A964" s="223"/>
      <c r="B964" s="223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3"/>
      <c r="R964" s="223"/>
      <c r="S964" s="223"/>
      <c r="T964" s="223"/>
      <c r="U964" s="223"/>
      <c r="V964" s="223"/>
      <c r="W964" s="223"/>
      <c r="X964" s="223"/>
      <c r="Y964" s="223"/>
      <c r="Z964" s="223"/>
    </row>
    <row r="965">
      <c r="A965" s="223"/>
      <c r="B965" s="223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3"/>
      <c r="R965" s="223"/>
      <c r="S965" s="223"/>
      <c r="T965" s="223"/>
      <c r="U965" s="223"/>
      <c r="V965" s="223"/>
      <c r="W965" s="223"/>
      <c r="X965" s="223"/>
      <c r="Y965" s="223"/>
      <c r="Z965" s="223"/>
    </row>
    <row r="966">
      <c r="A966" s="223"/>
      <c r="B966" s="223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3"/>
      <c r="R966" s="223"/>
      <c r="S966" s="223"/>
      <c r="T966" s="223"/>
      <c r="U966" s="223"/>
      <c r="V966" s="223"/>
      <c r="W966" s="223"/>
      <c r="X966" s="223"/>
      <c r="Y966" s="223"/>
      <c r="Z966" s="223"/>
    </row>
    <row r="967">
      <c r="A967" s="223"/>
      <c r="B967" s="223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3"/>
      <c r="R967" s="223"/>
      <c r="S967" s="223"/>
      <c r="T967" s="223"/>
      <c r="U967" s="223"/>
      <c r="V967" s="223"/>
      <c r="W967" s="223"/>
      <c r="X967" s="223"/>
      <c r="Y967" s="223"/>
      <c r="Z967" s="223"/>
    </row>
    <row r="968">
      <c r="A968" s="223"/>
      <c r="B968" s="223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3"/>
      <c r="R968" s="223"/>
      <c r="S968" s="223"/>
      <c r="T968" s="223"/>
      <c r="U968" s="223"/>
      <c r="V968" s="223"/>
      <c r="W968" s="223"/>
      <c r="X968" s="223"/>
      <c r="Y968" s="223"/>
      <c r="Z968" s="223"/>
    </row>
    <row r="969">
      <c r="A969" s="223"/>
      <c r="B969" s="223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</row>
    <row r="970">
      <c r="A970" s="223"/>
      <c r="B970" s="223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3"/>
      <c r="R970" s="223"/>
      <c r="S970" s="223"/>
      <c r="T970" s="223"/>
      <c r="U970" s="223"/>
      <c r="V970" s="223"/>
      <c r="W970" s="223"/>
      <c r="X970" s="223"/>
      <c r="Y970" s="223"/>
      <c r="Z970" s="223"/>
    </row>
    <row r="971">
      <c r="A971" s="223"/>
      <c r="B971" s="223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3"/>
      <c r="R971" s="223"/>
      <c r="S971" s="223"/>
      <c r="T971" s="223"/>
      <c r="U971" s="223"/>
      <c r="V971" s="223"/>
      <c r="W971" s="223"/>
      <c r="X971" s="223"/>
      <c r="Y971" s="223"/>
      <c r="Z971" s="223"/>
    </row>
    <row r="972">
      <c r="A972" s="223"/>
      <c r="B972" s="223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3"/>
      <c r="R972" s="223"/>
      <c r="S972" s="223"/>
      <c r="T972" s="223"/>
      <c r="U972" s="223"/>
      <c r="V972" s="223"/>
      <c r="W972" s="223"/>
      <c r="X972" s="223"/>
      <c r="Y972" s="223"/>
      <c r="Z972" s="223"/>
    </row>
    <row r="973">
      <c r="A973" s="223"/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</row>
    <row r="974">
      <c r="A974" s="223"/>
      <c r="B974" s="223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3"/>
      <c r="R974" s="223"/>
      <c r="S974" s="223"/>
      <c r="T974" s="223"/>
      <c r="U974" s="223"/>
      <c r="V974" s="223"/>
      <c r="W974" s="223"/>
      <c r="X974" s="223"/>
      <c r="Y974" s="223"/>
      <c r="Z974" s="223"/>
    </row>
    <row r="975">
      <c r="A975" s="223"/>
      <c r="B975" s="223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3"/>
      <c r="R975" s="223"/>
      <c r="S975" s="223"/>
      <c r="T975" s="223"/>
      <c r="U975" s="223"/>
      <c r="V975" s="223"/>
      <c r="W975" s="223"/>
      <c r="X975" s="223"/>
      <c r="Y975" s="223"/>
      <c r="Z975" s="223"/>
    </row>
    <row r="976">
      <c r="A976" s="223"/>
      <c r="B976" s="223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3"/>
      <c r="R976" s="223"/>
      <c r="S976" s="223"/>
      <c r="T976" s="223"/>
      <c r="U976" s="223"/>
      <c r="V976" s="223"/>
      <c r="W976" s="223"/>
      <c r="X976" s="223"/>
      <c r="Y976" s="223"/>
      <c r="Z976" s="223"/>
    </row>
    <row r="977">
      <c r="A977" s="223"/>
      <c r="B977" s="223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3"/>
      <c r="R977" s="223"/>
      <c r="S977" s="223"/>
      <c r="T977" s="223"/>
      <c r="U977" s="223"/>
      <c r="V977" s="223"/>
      <c r="W977" s="223"/>
      <c r="X977" s="223"/>
      <c r="Y977" s="223"/>
      <c r="Z977" s="223"/>
    </row>
    <row r="978">
      <c r="A978" s="223"/>
      <c r="B978" s="223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3"/>
      <c r="R978" s="223"/>
      <c r="S978" s="223"/>
      <c r="T978" s="223"/>
      <c r="U978" s="223"/>
      <c r="V978" s="223"/>
      <c r="W978" s="223"/>
      <c r="X978" s="223"/>
      <c r="Y978" s="223"/>
      <c r="Z978" s="223"/>
    </row>
    <row r="979">
      <c r="A979" s="223"/>
      <c r="B979" s="223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3"/>
      <c r="R979" s="223"/>
      <c r="S979" s="223"/>
      <c r="T979" s="223"/>
      <c r="U979" s="223"/>
      <c r="V979" s="223"/>
      <c r="W979" s="223"/>
      <c r="X979" s="223"/>
      <c r="Y979" s="223"/>
      <c r="Z979" s="223"/>
    </row>
    <row r="980">
      <c r="A980" s="223"/>
      <c r="B980" s="223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3"/>
      <c r="R980" s="223"/>
      <c r="S980" s="223"/>
      <c r="T980" s="223"/>
      <c r="U980" s="223"/>
      <c r="V980" s="223"/>
      <c r="W980" s="223"/>
      <c r="X980" s="223"/>
      <c r="Y980" s="223"/>
      <c r="Z980" s="223"/>
    </row>
    <row r="981">
      <c r="A981" s="223"/>
      <c r="B981" s="223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3"/>
      <c r="R981" s="223"/>
      <c r="S981" s="223"/>
      <c r="T981" s="223"/>
      <c r="U981" s="223"/>
      <c r="V981" s="223"/>
      <c r="W981" s="223"/>
      <c r="X981" s="223"/>
      <c r="Y981" s="223"/>
      <c r="Z981" s="223"/>
    </row>
    <row r="982">
      <c r="A982" s="223"/>
      <c r="B982" s="223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3"/>
      <c r="R982" s="223"/>
      <c r="S982" s="223"/>
      <c r="T982" s="223"/>
      <c r="U982" s="223"/>
      <c r="V982" s="223"/>
      <c r="W982" s="223"/>
      <c r="X982" s="223"/>
      <c r="Y982" s="223"/>
      <c r="Z982" s="223"/>
    </row>
    <row r="983">
      <c r="A983" s="223"/>
      <c r="B983" s="223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3"/>
      <c r="R983" s="223"/>
      <c r="S983" s="223"/>
      <c r="T983" s="223"/>
      <c r="U983" s="223"/>
      <c r="V983" s="223"/>
      <c r="W983" s="223"/>
      <c r="X983" s="223"/>
      <c r="Y983" s="223"/>
      <c r="Z983" s="223"/>
    </row>
    <row r="984">
      <c r="A984" s="223"/>
      <c r="B984" s="223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3"/>
      <c r="R984" s="223"/>
      <c r="S984" s="223"/>
      <c r="T984" s="223"/>
      <c r="U984" s="223"/>
      <c r="V984" s="223"/>
      <c r="W984" s="223"/>
      <c r="X984" s="223"/>
      <c r="Y984" s="223"/>
      <c r="Z984" s="223"/>
    </row>
    <row r="985">
      <c r="A985" s="223"/>
      <c r="B985" s="223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3"/>
      <c r="R985" s="223"/>
      <c r="S985" s="223"/>
      <c r="T985" s="223"/>
      <c r="U985" s="223"/>
      <c r="V985" s="223"/>
      <c r="W985" s="223"/>
      <c r="X985" s="223"/>
      <c r="Y985" s="223"/>
      <c r="Z985" s="223"/>
    </row>
    <row r="986">
      <c r="A986" s="223"/>
      <c r="B986" s="223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3"/>
      <c r="R986" s="223"/>
      <c r="S986" s="223"/>
      <c r="T986" s="223"/>
      <c r="U986" s="223"/>
      <c r="V986" s="223"/>
      <c r="W986" s="223"/>
      <c r="X986" s="223"/>
      <c r="Y986" s="223"/>
      <c r="Z986" s="223"/>
    </row>
  </sheetData>
  <mergeCells count="10">
    <mergeCell ref="A108:A109"/>
    <mergeCell ref="B108:B109"/>
    <mergeCell ref="C108:C109"/>
    <mergeCell ref="A12:C12"/>
    <mergeCell ref="A21:C21"/>
    <mergeCell ref="D25:F25"/>
    <mergeCell ref="D26:F26"/>
    <mergeCell ref="A28:C28"/>
    <mergeCell ref="A30:C30"/>
    <mergeCell ref="B47:B4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61.29"/>
    <col customWidth="1" min="3" max="3" width="31.43"/>
    <col customWidth="1" min="4" max="5" width="26.43"/>
  </cols>
  <sheetData>
    <row r="1">
      <c r="A1" s="261" t="s">
        <v>99</v>
      </c>
      <c r="B1" s="261" t="s">
        <v>100</v>
      </c>
      <c r="C1" s="261" t="s">
        <v>166</v>
      </c>
      <c r="D1" s="261" t="s">
        <v>167</v>
      </c>
      <c r="E1" s="261" t="s">
        <v>168</v>
      </c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</row>
    <row r="2">
      <c r="A2" s="258">
        <v>1.0</v>
      </c>
      <c r="B2" s="250" t="s">
        <v>169</v>
      </c>
      <c r="C2" s="258">
        <v>69.44</v>
      </c>
      <c r="D2" s="258">
        <v>92.0</v>
      </c>
      <c r="E2" s="258">
        <v>110.0</v>
      </c>
      <c r="F2" s="262">
        <f t="shared" ref="F2:F10" si="1">E2-E2*15%</f>
        <v>93.5</v>
      </c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</row>
    <row r="3">
      <c r="A3" s="258">
        <v>2.0</v>
      </c>
      <c r="B3" s="250" t="s">
        <v>170</v>
      </c>
      <c r="C3" s="258">
        <v>62.09</v>
      </c>
      <c r="D3" s="258">
        <v>92.0</v>
      </c>
      <c r="E3" s="258">
        <v>110.0</v>
      </c>
      <c r="F3" s="262">
        <f t="shared" si="1"/>
        <v>93.5</v>
      </c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262"/>
    </row>
    <row r="4">
      <c r="A4" s="258">
        <v>3.0</v>
      </c>
      <c r="B4" s="250" t="s">
        <v>171</v>
      </c>
      <c r="C4" s="258">
        <v>61.49</v>
      </c>
      <c r="D4" s="258">
        <v>92.0</v>
      </c>
      <c r="E4" s="258">
        <v>110.0</v>
      </c>
      <c r="F4" s="262">
        <f t="shared" si="1"/>
        <v>93.5</v>
      </c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</row>
    <row r="5">
      <c r="A5" s="258">
        <v>4.0</v>
      </c>
      <c r="B5" s="250" t="s">
        <v>172</v>
      </c>
      <c r="C5" s="258">
        <v>78.16</v>
      </c>
      <c r="D5" s="258">
        <v>152.0</v>
      </c>
      <c r="E5" s="258">
        <v>190.0</v>
      </c>
      <c r="F5" s="262">
        <f t="shared" si="1"/>
        <v>161.5</v>
      </c>
      <c r="G5" s="262"/>
      <c r="H5" s="262"/>
      <c r="I5" s="262"/>
      <c r="J5" s="262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262"/>
    </row>
    <row r="6">
      <c r="A6" s="258">
        <v>5.0</v>
      </c>
      <c r="B6" s="250" t="s">
        <v>173</v>
      </c>
      <c r="C6" s="258">
        <v>189.63</v>
      </c>
      <c r="D6" s="263">
        <f t="shared" ref="D6:D8" si="2">128*2</f>
        <v>256</v>
      </c>
      <c r="E6" s="264">
        <v>155.0</v>
      </c>
      <c r="F6" s="262">
        <f t="shared" si="1"/>
        <v>131.75</v>
      </c>
      <c r="G6" s="265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262"/>
      <c r="AA6" s="262"/>
    </row>
    <row r="7">
      <c r="A7" s="258">
        <v>6.0</v>
      </c>
      <c r="B7" s="250" t="s">
        <v>174</v>
      </c>
      <c r="C7" s="258">
        <v>95.95</v>
      </c>
      <c r="D7" s="263">
        <f t="shared" si="2"/>
        <v>256</v>
      </c>
      <c r="E7" s="264">
        <v>155.0</v>
      </c>
      <c r="F7" s="262">
        <f t="shared" si="1"/>
        <v>131.75</v>
      </c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262"/>
      <c r="AA7" s="262"/>
    </row>
    <row r="8">
      <c r="A8" s="258">
        <v>7.0</v>
      </c>
      <c r="B8" s="250" t="s">
        <v>175</v>
      </c>
      <c r="C8" s="266">
        <v>112.03</v>
      </c>
      <c r="D8" s="263">
        <f t="shared" si="2"/>
        <v>256</v>
      </c>
      <c r="E8" s="264">
        <v>155.0</v>
      </c>
      <c r="F8" s="262">
        <f t="shared" si="1"/>
        <v>131.75</v>
      </c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262"/>
      <c r="AA8" s="262"/>
    </row>
    <row r="9">
      <c r="A9" s="258">
        <v>8.0</v>
      </c>
      <c r="B9" s="250" t="s">
        <v>176</v>
      </c>
      <c r="C9" s="258">
        <v>146.99</v>
      </c>
      <c r="D9" s="263">
        <f>107*2</f>
        <v>214</v>
      </c>
      <c r="E9" s="264">
        <v>155.0</v>
      </c>
      <c r="F9" s="262">
        <f t="shared" si="1"/>
        <v>131.75</v>
      </c>
      <c r="G9" s="262"/>
      <c r="H9" s="262"/>
      <c r="I9" s="262"/>
      <c r="J9" s="262"/>
      <c r="K9" s="262"/>
      <c r="L9" s="262"/>
      <c r="M9" s="262"/>
      <c r="N9" s="262"/>
      <c r="O9" s="262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262"/>
      <c r="AA9" s="262"/>
    </row>
    <row r="10">
      <c r="A10" s="258">
        <v>9.0</v>
      </c>
      <c r="B10" s="250" t="s">
        <v>177</v>
      </c>
      <c r="C10" s="258">
        <v>279.08</v>
      </c>
      <c r="D10" s="258">
        <v>551.0</v>
      </c>
      <c r="E10" s="258">
        <v>720.0</v>
      </c>
      <c r="F10" s="262">
        <f t="shared" si="1"/>
        <v>612</v>
      </c>
      <c r="G10" s="262"/>
      <c r="H10" s="262"/>
      <c r="I10" s="262"/>
      <c r="J10" s="262"/>
      <c r="K10" s="262"/>
      <c r="L10" s="262"/>
      <c r="M10" s="262"/>
      <c r="N10" s="262"/>
      <c r="O10" s="262"/>
      <c r="P10" s="262"/>
      <c r="Q10" s="262"/>
      <c r="R10" s="262"/>
      <c r="S10" s="262"/>
      <c r="T10" s="262"/>
      <c r="U10" s="262"/>
      <c r="V10" s="262"/>
      <c r="W10" s="262"/>
      <c r="X10" s="262"/>
      <c r="Y10" s="262"/>
      <c r="Z10" s="262"/>
      <c r="AA10" s="262"/>
    </row>
    <row r="11">
      <c r="A11" s="262"/>
      <c r="B11" s="267"/>
      <c r="C11" s="262"/>
      <c r="D11" s="262"/>
      <c r="E11" s="262"/>
      <c r="F11" s="262"/>
      <c r="G11" s="262"/>
      <c r="H11" s="262"/>
      <c r="I11" s="262"/>
      <c r="J11" s="262"/>
      <c r="K11" s="262"/>
      <c r="L11" s="262"/>
      <c r="M11" s="262"/>
      <c r="N11" s="262"/>
      <c r="O11" s="262"/>
      <c r="P11" s="262"/>
      <c r="Q11" s="262"/>
      <c r="R11" s="262"/>
      <c r="S11" s="262"/>
      <c r="T11" s="262"/>
      <c r="U11" s="262"/>
      <c r="V11" s="262"/>
      <c r="W11" s="262"/>
      <c r="X11" s="262"/>
      <c r="Y11" s="262"/>
      <c r="Z11" s="262"/>
      <c r="AA11" s="262"/>
    </row>
    <row r="12">
      <c r="A12" s="262"/>
      <c r="B12" s="268" t="s">
        <v>178</v>
      </c>
      <c r="C12" s="262"/>
      <c r="D12" s="262"/>
      <c r="E12" s="262"/>
      <c r="F12" s="262"/>
      <c r="G12" s="262"/>
      <c r="H12" s="262"/>
      <c r="I12" s="262"/>
      <c r="J12" s="262"/>
      <c r="K12" s="262"/>
      <c r="L12" s="262"/>
      <c r="M12" s="262"/>
      <c r="N12" s="262"/>
      <c r="O12" s="262"/>
      <c r="P12" s="262"/>
      <c r="Q12" s="262"/>
      <c r="R12" s="262"/>
      <c r="S12" s="262"/>
      <c r="T12" s="262"/>
      <c r="U12" s="262"/>
      <c r="V12" s="262"/>
      <c r="W12" s="262"/>
      <c r="X12" s="262"/>
      <c r="Y12" s="262"/>
      <c r="Z12" s="262"/>
      <c r="AA12" s="262"/>
    </row>
    <row r="13">
      <c r="A13" s="262"/>
      <c r="B13" s="267"/>
      <c r="C13" s="262"/>
      <c r="D13" s="262"/>
      <c r="E13" s="262"/>
      <c r="F13" s="262"/>
      <c r="G13" s="262"/>
      <c r="H13" s="262"/>
      <c r="I13" s="262"/>
      <c r="J13" s="262"/>
      <c r="K13" s="262"/>
      <c r="L13" s="262"/>
      <c r="M13" s="262"/>
      <c r="N13" s="262"/>
      <c r="O13" s="262"/>
      <c r="P13" s="262"/>
      <c r="Q13" s="262"/>
      <c r="R13" s="262"/>
      <c r="S13" s="262"/>
      <c r="T13" s="262"/>
      <c r="U13" s="262"/>
      <c r="V13" s="262"/>
      <c r="W13" s="262"/>
      <c r="X13" s="262"/>
      <c r="Y13" s="262"/>
      <c r="Z13" s="262"/>
      <c r="AA13" s="262"/>
    </row>
    <row r="14">
      <c r="A14" s="249">
        <v>45693.0</v>
      </c>
      <c r="B14" s="267"/>
      <c r="C14" s="262"/>
      <c r="D14" s="262"/>
      <c r="E14" s="262"/>
      <c r="F14" s="262"/>
      <c r="G14" s="262"/>
      <c r="H14" s="262"/>
      <c r="I14" s="262"/>
      <c r="J14" s="262"/>
      <c r="K14" s="262"/>
      <c r="L14" s="262"/>
      <c r="M14" s="262"/>
      <c r="N14" s="262"/>
      <c r="O14" s="262"/>
      <c r="P14" s="262"/>
      <c r="Q14" s="262"/>
      <c r="R14" s="262"/>
      <c r="S14" s="262"/>
      <c r="T14" s="262"/>
      <c r="U14" s="262"/>
      <c r="V14" s="262"/>
      <c r="W14" s="262"/>
      <c r="X14" s="262"/>
      <c r="Y14" s="262"/>
      <c r="Z14" s="262"/>
      <c r="AA14" s="262"/>
    </row>
    <row r="15">
      <c r="A15" s="262"/>
      <c r="B15" s="267"/>
      <c r="C15" s="262"/>
      <c r="D15" s="262"/>
      <c r="E15" s="262"/>
      <c r="F15" s="262"/>
      <c r="G15" s="262"/>
      <c r="H15" s="262"/>
      <c r="I15" s="262"/>
      <c r="J15" s="262"/>
      <c r="K15" s="262"/>
      <c r="L15" s="262"/>
      <c r="M15" s="262"/>
      <c r="N15" s="262"/>
      <c r="O15" s="262"/>
      <c r="P15" s="262"/>
      <c r="Q15" s="262"/>
      <c r="R15" s="262"/>
      <c r="S15" s="262"/>
      <c r="T15" s="262"/>
      <c r="U15" s="262"/>
      <c r="V15" s="262"/>
      <c r="W15" s="262"/>
      <c r="X15" s="262"/>
      <c r="Y15" s="262"/>
      <c r="Z15" s="262"/>
      <c r="AA15" s="262"/>
    </row>
    <row r="16">
      <c r="A16" s="262"/>
      <c r="B16" s="267"/>
      <c r="C16" s="262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2"/>
      <c r="P16" s="262"/>
      <c r="Q16" s="262"/>
      <c r="R16" s="262"/>
      <c r="S16" s="262"/>
      <c r="T16" s="262"/>
      <c r="U16" s="262"/>
      <c r="V16" s="262"/>
      <c r="W16" s="262"/>
      <c r="X16" s="262"/>
      <c r="Y16" s="262"/>
      <c r="Z16" s="262"/>
      <c r="AA16" s="262"/>
    </row>
    <row r="17">
      <c r="A17" s="262"/>
      <c r="B17" s="267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2"/>
      <c r="R17" s="262"/>
      <c r="S17" s="262"/>
      <c r="T17" s="262"/>
      <c r="U17" s="262"/>
      <c r="V17" s="262"/>
      <c r="W17" s="262"/>
      <c r="X17" s="262"/>
      <c r="Y17" s="262"/>
      <c r="Z17" s="262"/>
      <c r="AA17" s="262"/>
    </row>
    <row r="18">
      <c r="A18" s="262"/>
      <c r="B18" s="267"/>
      <c r="C18" s="262"/>
      <c r="D18" s="262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2"/>
      <c r="P18" s="262"/>
      <c r="Q18" s="262"/>
      <c r="R18" s="262"/>
      <c r="S18" s="262"/>
      <c r="T18" s="262"/>
      <c r="U18" s="262"/>
      <c r="V18" s="262"/>
      <c r="W18" s="262"/>
      <c r="X18" s="262"/>
      <c r="Y18" s="262"/>
      <c r="Z18" s="262"/>
      <c r="AA18" s="262"/>
    </row>
    <row r="19">
      <c r="A19" s="262"/>
      <c r="B19" s="269"/>
      <c r="C19" s="262"/>
      <c r="D19" s="262"/>
      <c r="E19" s="262"/>
      <c r="F19" s="262"/>
      <c r="G19" s="262"/>
      <c r="H19" s="262"/>
      <c r="I19" s="262"/>
      <c r="J19" s="262"/>
      <c r="K19" s="262"/>
      <c r="L19" s="262"/>
      <c r="M19" s="262"/>
      <c r="N19" s="262"/>
      <c r="O19" s="262"/>
      <c r="P19" s="262"/>
      <c r="Q19" s="262"/>
      <c r="R19" s="262"/>
      <c r="S19" s="262"/>
      <c r="T19" s="262"/>
      <c r="U19" s="262"/>
      <c r="V19" s="262"/>
      <c r="W19" s="262"/>
      <c r="X19" s="262"/>
      <c r="Y19" s="262"/>
      <c r="Z19" s="262"/>
      <c r="AA19" s="262"/>
    </row>
    <row r="20">
      <c r="A20" s="262"/>
      <c r="B20" s="269"/>
      <c r="C20" s="262"/>
      <c r="D20" s="262"/>
      <c r="E20" s="262"/>
      <c r="F20" s="262"/>
      <c r="G20" s="262"/>
      <c r="H20" s="262"/>
      <c r="I20" s="262"/>
      <c r="J20" s="262"/>
      <c r="K20" s="262"/>
      <c r="L20" s="262"/>
      <c r="M20" s="262"/>
      <c r="N20" s="262"/>
      <c r="O20" s="262"/>
      <c r="P20" s="262"/>
      <c r="Q20" s="262"/>
      <c r="R20" s="262"/>
      <c r="S20" s="262"/>
      <c r="T20" s="262"/>
      <c r="U20" s="262"/>
      <c r="V20" s="262"/>
      <c r="W20" s="262"/>
      <c r="X20" s="262"/>
      <c r="Y20" s="262"/>
      <c r="Z20" s="262"/>
      <c r="AA20" s="262"/>
    </row>
    <row r="21">
      <c r="A21" s="262"/>
      <c r="B21" s="269"/>
      <c r="C21" s="262"/>
      <c r="D21" s="262"/>
      <c r="E21" s="262"/>
      <c r="F21" s="262"/>
      <c r="G21" s="262"/>
      <c r="H21" s="262"/>
      <c r="I21" s="262"/>
      <c r="J21" s="262"/>
      <c r="K21" s="262"/>
      <c r="L21" s="262"/>
      <c r="M21" s="262"/>
      <c r="N21" s="262"/>
      <c r="O21" s="262"/>
      <c r="P21" s="262"/>
      <c r="Q21" s="262"/>
      <c r="R21" s="262"/>
      <c r="S21" s="262"/>
      <c r="T21" s="262"/>
      <c r="U21" s="262"/>
      <c r="V21" s="262"/>
      <c r="W21" s="262"/>
      <c r="X21" s="262"/>
      <c r="Y21" s="262"/>
      <c r="Z21" s="262"/>
      <c r="AA21" s="262"/>
    </row>
    <row r="22">
      <c r="A22" s="262"/>
      <c r="B22" s="269"/>
      <c r="C22" s="262"/>
      <c r="D22" s="262"/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262"/>
      <c r="P22" s="262"/>
      <c r="Q22" s="262"/>
      <c r="R22" s="262"/>
      <c r="S22" s="262"/>
      <c r="T22" s="262"/>
      <c r="U22" s="262"/>
      <c r="V22" s="262"/>
      <c r="W22" s="262"/>
      <c r="X22" s="262"/>
      <c r="Y22" s="262"/>
      <c r="Z22" s="262"/>
      <c r="AA22" s="262"/>
    </row>
    <row r="23">
      <c r="A23" s="262"/>
      <c r="B23" s="269"/>
      <c r="C23" s="262"/>
      <c r="D23" s="262"/>
      <c r="E23" s="262"/>
      <c r="F23" s="262"/>
      <c r="G23" s="262"/>
      <c r="H23" s="262"/>
      <c r="I23" s="262"/>
      <c r="J23" s="262"/>
      <c r="K23" s="262"/>
      <c r="L23" s="262"/>
      <c r="M23" s="262"/>
      <c r="N23" s="262"/>
      <c r="O23" s="262"/>
      <c r="P23" s="262"/>
      <c r="Q23" s="262"/>
      <c r="R23" s="262"/>
      <c r="S23" s="262"/>
      <c r="T23" s="262"/>
      <c r="U23" s="262"/>
      <c r="V23" s="262"/>
      <c r="W23" s="262"/>
      <c r="X23" s="262"/>
      <c r="Y23" s="262"/>
      <c r="Z23" s="262"/>
      <c r="AA23" s="262"/>
    </row>
    <row r="24">
      <c r="A24" s="262"/>
      <c r="B24" s="269"/>
      <c r="C24" s="262"/>
      <c r="D24" s="262"/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2"/>
      <c r="P24" s="262"/>
      <c r="Q24" s="262"/>
      <c r="R24" s="262"/>
      <c r="S24" s="262"/>
      <c r="T24" s="262"/>
      <c r="U24" s="262"/>
      <c r="V24" s="262"/>
      <c r="W24" s="262"/>
      <c r="X24" s="262"/>
      <c r="Y24" s="262"/>
      <c r="Z24" s="262"/>
      <c r="AA24" s="262"/>
    </row>
    <row r="25">
      <c r="A25" s="262"/>
      <c r="B25" s="262"/>
      <c r="C25" s="262"/>
      <c r="D25" s="262"/>
      <c r="E25" s="262"/>
      <c r="F25" s="262"/>
      <c r="G25" s="262"/>
      <c r="H25" s="262"/>
      <c r="I25" s="262"/>
      <c r="J25" s="262"/>
      <c r="K25" s="262"/>
      <c r="L25" s="262"/>
      <c r="M25" s="262"/>
      <c r="N25" s="262"/>
      <c r="O25" s="262"/>
      <c r="P25" s="262"/>
      <c r="Q25" s="262"/>
      <c r="R25" s="262"/>
      <c r="S25" s="262"/>
      <c r="T25" s="262"/>
      <c r="U25" s="262"/>
      <c r="V25" s="262"/>
      <c r="W25" s="262"/>
      <c r="X25" s="262"/>
      <c r="Y25" s="262"/>
      <c r="Z25" s="262"/>
      <c r="AA25" s="262"/>
    </row>
    <row r="26">
      <c r="A26" s="262"/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262"/>
      <c r="S26" s="262"/>
      <c r="T26" s="262"/>
      <c r="U26" s="262"/>
      <c r="V26" s="262"/>
      <c r="W26" s="262"/>
      <c r="X26" s="262"/>
      <c r="Y26" s="262"/>
      <c r="Z26" s="262"/>
      <c r="AA26" s="262"/>
    </row>
    <row r="27">
      <c r="A27" s="262"/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62"/>
      <c r="T27" s="262"/>
      <c r="U27" s="262"/>
      <c r="V27" s="262"/>
      <c r="W27" s="262"/>
      <c r="X27" s="262"/>
      <c r="Y27" s="262"/>
      <c r="Z27" s="262"/>
      <c r="AA27" s="262"/>
    </row>
    <row r="28">
      <c r="A28" s="262"/>
      <c r="B28" s="262"/>
      <c r="C28" s="262"/>
      <c r="D28" s="262"/>
      <c r="E28" s="262"/>
      <c r="F28" s="262"/>
      <c r="G28" s="262"/>
      <c r="H28" s="262"/>
      <c r="I28" s="262"/>
      <c r="J28" s="262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2"/>
      <c r="V28" s="262"/>
      <c r="W28" s="262"/>
      <c r="X28" s="262"/>
      <c r="Y28" s="262"/>
      <c r="Z28" s="262"/>
      <c r="AA28" s="262"/>
    </row>
    <row r="29">
      <c r="A29" s="262"/>
      <c r="B29" s="262"/>
      <c r="C29" s="262"/>
      <c r="D29" s="262"/>
      <c r="E29" s="262"/>
      <c r="F29" s="262"/>
      <c r="G29" s="262"/>
      <c r="H29" s="262"/>
      <c r="I29" s="262"/>
      <c r="J29" s="262"/>
      <c r="K29" s="262"/>
      <c r="L29" s="262"/>
      <c r="M29" s="262"/>
      <c r="N29" s="262"/>
      <c r="O29" s="262"/>
      <c r="P29" s="262"/>
      <c r="Q29" s="262"/>
      <c r="R29" s="262"/>
      <c r="S29" s="262"/>
      <c r="T29" s="262"/>
      <c r="U29" s="262"/>
      <c r="V29" s="262"/>
      <c r="W29" s="262"/>
      <c r="X29" s="262"/>
      <c r="Y29" s="262"/>
      <c r="Z29" s="262"/>
      <c r="AA29" s="262"/>
    </row>
    <row r="30">
      <c r="A30" s="262"/>
      <c r="B30" s="262"/>
      <c r="C30" s="262"/>
      <c r="D30" s="262"/>
      <c r="E30" s="262"/>
      <c r="F30" s="262"/>
      <c r="G30" s="262"/>
      <c r="H30" s="262"/>
      <c r="I30" s="262"/>
      <c r="J30" s="262"/>
      <c r="K30" s="262"/>
      <c r="L30" s="262"/>
      <c r="M30" s="262"/>
      <c r="N30" s="262"/>
      <c r="O30" s="262"/>
      <c r="P30" s="262"/>
      <c r="Q30" s="262"/>
      <c r="R30" s="262"/>
      <c r="S30" s="262"/>
      <c r="T30" s="262"/>
      <c r="U30" s="262"/>
      <c r="V30" s="262"/>
      <c r="W30" s="262"/>
      <c r="X30" s="262"/>
      <c r="Y30" s="262"/>
      <c r="Z30" s="262"/>
      <c r="AA30" s="262"/>
    </row>
    <row r="31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</row>
    <row r="32">
      <c r="A32" s="262"/>
      <c r="B32" s="262"/>
      <c r="C32" s="262"/>
      <c r="D32" s="262"/>
      <c r="E32" s="262"/>
      <c r="F32" s="262"/>
      <c r="G32" s="262"/>
      <c r="H32" s="262"/>
      <c r="I32" s="262"/>
      <c r="J32" s="262"/>
      <c r="K32" s="262"/>
      <c r="L32" s="262"/>
      <c r="M32" s="262"/>
      <c r="N32" s="262"/>
      <c r="O32" s="262"/>
      <c r="P32" s="262"/>
      <c r="Q32" s="262"/>
      <c r="R32" s="262"/>
      <c r="S32" s="262"/>
      <c r="T32" s="262"/>
      <c r="U32" s="262"/>
      <c r="V32" s="262"/>
      <c r="W32" s="262"/>
      <c r="X32" s="262"/>
      <c r="Y32" s="262"/>
      <c r="Z32" s="262"/>
      <c r="AA32" s="262"/>
    </row>
    <row r="33">
      <c r="A33" s="262"/>
      <c r="B33" s="262"/>
      <c r="C33" s="262"/>
      <c r="D33" s="262"/>
      <c r="E33" s="262"/>
      <c r="F33" s="262"/>
      <c r="G33" s="262"/>
      <c r="H33" s="262"/>
      <c r="I33" s="262"/>
      <c r="J33" s="262"/>
      <c r="K33" s="262"/>
      <c r="L33" s="262"/>
      <c r="M33" s="262"/>
      <c r="N33" s="262"/>
      <c r="O33" s="262"/>
      <c r="P33" s="262"/>
      <c r="Q33" s="262"/>
      <c r="R33" s="262"/>
      <c r="S33" s="262"/>
      <c r="T33" s="262"/>
      <c r="U33" s="262"/>
      <c r="V33" s="262"/>
      <c r="W33" s="262"/>
      <c r="X33" s="262"/>
      <c r="Y33" s="262"/>
      <c r="Z33" s="262"/>
      <c r="AA33" s="262"/>
    </row>
    <row r="34">
      <c r="A34" s="262"/>
      <c r="B34" s="262"/>
      <c r="C34" s="262"/>
      <c r="D34" s="262"/>
      <c r="E34" s="262"/>
      <c r="F34" s="262"/>
      <c r="G34" s="262"/>
      <c r="H34" s="262"/>
      <c r="I34" s="262"/>
      <c r="J34" s="262"/>
      <c r="K34" s="262"/>
      <c r="L34" s="262"/>
      <c r="M34" s="262"/>
      <c r="N34" s="262"/>
      <c r="O34" s="262"/>
      <c r="P34" s="262"/>
      <c r="Q34" s="262"/>
      <c r="R34" s="262"/>
      <c r="S34" s="262"/>
      <c r="T34" s="262"/>
      <c r="U34" s="262"/>
      <c r="V34" s="262"/>
      <c r="W34" s="262"/>
      <c r="X34" s="262"/>
      <c r="Y34" s="262"/>
      <c r="Z34" s="262"/>
      <c r="AA34" s="262"/>
    </row>
    <row r="35">
      <c r="A35" s="262"/>
      <c r="B35" s="262"/>
      <c r="C35" s="262"/>
      <c r="D35" s="262"/>
      <c r="E35" s="262"/>
      <c r="F35" s="262"/>
      <c r="G35" s="262"/>
      <c r="H35" s="262"/>
      <c r="I35" s="262"/>
      <c r="J35" s="262"/>
      <c r="K35" s="262"/>
      <c r="L35" s="262"/>
      <c r="M35" s="262"/>
      <c r="N35" s="262"/>
      <c r="O35" s="262"/>
      <c r="P35" s="262"/>
      <c r="Q35" s="262"/>
      <c r="R35" s="262"/>
      <c r="S35" s="262"/>
      <c r="T35" s="262"/>
      <c r="U35" s="262"/>
      <c r="V35" s="262"/>
      <c r="W35" s="262"/>
      <c r="X35" s="262"/>
      <c r="Y35" s="262"/>
      <c r="Z35" s="262"/>
      <c r="AA35" s="262"/>
    </row>
    <row r="36">
      <c r="A36" s="262"/>
      <c r="B36" s="262"/>
      <c r="C36" s="262"/>
      <c r="D36" s="262"/>
      <c r="E36" s="262"/>
      <c r="F36" s="262"/>
      <c r="G36" s="262"/>
      <c r="H36" s="262"/>
      <c r="I36" s="262"/>
      <c r="J36" s="262"/>
      <c r="K36" s="262"/>
      <c r="L36" s="262"/>
      <c r="M36" s="262"/>
      <c r="N36" s="262"/>
      <c r="O36" s="262"/>
      <c r="P36" s="262"/>
      <c r="Q36" s="262"/>
      <c r="R36" s="262"/>
      <c r="S36" s="262"/>
      <c r="T36" s="262"/>
      <c r="U36" s="262"/>
      <c r="V36" s="262"/>
      <c r="W36" s="262"/>
      <c r="X36" s="262"/>
      <c r="Y36" s="262"/>
      <c r="Z36" s="262"/>
      <c r="AA36" s="262"/>
    </row>
    <row r="37">
      <c r="A37" s="262"/>
      <c r="B37" s="262"/>
      <c r="C37" s="262"/>
      <c r="D37" s="262"/>
      <c r="E37" s="262"/>
      <c r="F37" s="262"/>
      <c r="G37" s="262"/>
      <c r="H37" s="262"/>
      <c r="I37" s="262"/>
      <c r="J37" s="262"/>
      <c r="K37" s="262"/>
      <c r="L37" s="262"/>
      <c r="M37" s="262"/>
      <c r="N37" s="262"/>
      <c r="O37" s="262"/>
      <c r="P37" s="262"/>
      <c r="Q37" s="262"/>
      <c r="R37" s="262"/>
      <c r="S37" s="262"/>
      <c r="T37" s="262"/>
      <c r="U37" s="262"/>
      <c r="V37" s="262"/>
      <c r="W37" s="262"/>
      <c r="X37" s="262"/>
      <c r="Y37" s="262"/>
      <c r="Z37" s="262"/>
      <c r="AA37" s="262"/>
    </row>
    <row r="38">
      <c r="A38" s="262"/>
      <c r="B38" s="262"/>
      <c r="C38" s="262"/>
      <c r="D38" s="262"/>
      <c r="E38" s="262"/>
      <c r="F38" s="262"/>
      <c r="G38" s="262"/>
      <c r="H38" s="262"/>
      <c r="I38" s="262"/>
      <c r="J38" s="262"/>
      <c r="K38" s="262"/>
      <c r="L38" s="262"/>
      <c r="M38" s="262"/>
      <c r="N38" s="262"/>
      <c r="O38" s="262"/>
      <c r="P38" s="262"/>
      <c r="Q38" s="262"/>
      <c r="R38" s="262"/>
      <c r="S38" s="262"/>
      <c r="T38" s="262"/>
      <c r="U38" s="262"/>
      <c r="V38" s="262"/>
      <c r="W38" s="262"/>
      <c r="X38" s="262"/>
      <c r="Y38" s="262"/>
      <c r="Z38" s="262"/>
      <c r="AA38" s="262"/>
    </row>
    <row r="39">
      <c r="A39" s="262"/>
      <c r="B39" s="262"/>
      <c r="C39" s="262"/>
      <c r="D39" s="262"/>
      <c r="E39" s="262"/>
      <c r="F39" s="262"/>
      <c r="G39" s="262"/>
      <c r="H39" s="262"/>
      <c r="I39" s="262"/>
      <c r="J39" s="262"/>
      <c r="K39" s="262"/>
      <c r="L39" s="262"/>
      <c r="M39" s="262"/>
      <c r="N39" s="262"/>
      <c r="O39" s="262"/>
      <c r="P39" s="262"/>
      <c r="Q39" s="262"/>
      <c r="R39" s="262"/>
      <c r="S39" s="262"/>
      <c r="T39" s="262"/>
      <c r="U39" s="262"/>
      <c r="V39" s="262"/>
      <c r="W39" s="262"/>
      <c r="X39" s="262"/>
      <c r="Y39" s="262"/>
      <c r="Z39" s="262"/>
      <c r="AA39" s="262"/>
    </row>
    <row r="40">
      <c r="A40" s="262"/>
      <c r="B40" s="262"/>
      <c r="C40" s="262"/>
      <c r="D40" s="262"/>
      <c r="E40" s="262"/>
      <c r="F40" s="262"/>
      <c r="G40" s="262"/>
      <c r="H40" s="262"/>
      <c r="I40" s="262"/>
      <c r="J40" s="262"/>
      <c r="K40" s="262"/>
      <c r="L40" s="262"/>
      <c r="M40" s="262"/>
      <c r="N40" s="262"/>
      <c r="O40" s="262"/>
      <c r="P40" s="262"/>
      <c r="Q40" s="262"/>
      <c r="R40" s="262"/>
      <c r="S40" s="262"/>
      <c r="T40" s="262"/>
      <c r="U40" s="262"/>
      <c r="V40" s="262"/>
      <c r="W40" s="262"/>
      <c r="X40" s="262"/>
      <c r="Y40" s="262"/>
      <c r="Z40" s="262"/>
      <c r="AA40" s="262"/>
    </row>
    <row r="41">
      <c r="A41" s="262"/>
      <c r="B41" s="262"/>
      <c r="C41" s="262"/>
      <c r="D41" s="262"/>
      <c r="E41" s="262"/>
      <c r="F41" s="262"/>
      <c r="G41" s="262"/>
      <c r="H41" s="262"/>
      <c r="I41" s="262"/>
      <c r="J41" s="262"/>
      <c r="K41" s="262"/>
      <c r="L41" s="262"/>
      <c r="M41" s="262"/>
      <c r="N41" s="262"/>
      <c r="O41" s="262"/>
      <c r="P41" s="262"/>
      <c r="Q41" s="262"/>
      <c r="R41" s="262"/>
      <c r="S41" s="262"/>
      <c r="T41" s="262"/>
      <c r="U41" s="262"/>
      <c r="V41" s="262"/>
      <c r="W41" s="262"/>
      <c r="X41" s="262"/>
      <c r="Y41" s="262"/>
      <c r="Z41" s="262"/>
      <c r="AA41" s="262"/>
    </row>
    <row r="42">
      <c r="A42" s="262"/>
      <c r="B42" s="262"/>
      <c r="C42" s="262"/>
      <c r="D42" s="262"/>
      <c r="E42" s="262"/>
      <c r="F42" s="262"/>
      <c r="G42" s="262"/>
      <c r="H42" s="262"/>
      <c r="I42" s="262"/>
      <c r="J42" s="262"/>
      <c r="K42" s="262"/>
      <c r="L42" s="262"/>
      <c r="M42" s="262"/>
      <c r="N42" s="262"/>
      <c r="O42" s="262"/>
      <c r="P42" s="262"/>
      <c r="Q42" s="262"/>
      <c r="R42" s="262"/>
      <c r="S42" s="262"/>
      <c r="T42" s="262"/>
      <c r="U42" s="262"/>
      <c r="V42" s="262"/>
      <c r="W42" s="262"/>
      <c r="X42" s="262"/>
      <c r="Y42" s="262"/>
      <c r="Z42" s="262"/>
      <c r="AA42" s="262"/>
    </row>
    <row r="43">
      <c r="A43" s="262"/>
      <c r="B43" s="262"/>
      <c r="C43" s="262"/>
      <c r="D43" s="262"/>
      <c r="E43" s="262"/>
      <c r="F43" s="262"/>
      <c r="G43" s="262"/>
      <c r="H43" s="262"/>
      <c r="I43" s="262"/>
      <c r="J43" s="262"/>
      <c r="K43" s="262"/>
      <c r="L43" s="262"/>
      <c r="M43" s="262"/>
      <c r="N43" s="262"/>
      <c r="O43" s="262"/>
      <c r="P43" s="262"/>
      <c r="Q43" s="262"/>
      <c r="R43" s="262"/>
      <c r="S43" s="262"/>
      <c r="T43" s="262"/>
      <c r="U43" s="262"/>
      <c r="V43" s="262"/>
      <c r="W43" s="262"/>
      <c r="X43" s="262"/>
      <c r="Y43" s="262"/>
      <c r="Z43" s="262"/>
      <c r="AA43" s="262"/>
    </row>
    <row r="44">
      <c r="A44" s="262"/>
      <c r="B44" s="262"/>
      <c r="C44" s="262"/>
      <c r="D44" s="262"/>
      <c r="E44" s="262"/>
      <c r="F44" s="262"/>
      <c r="G44" s="262"/>
      <c r="H44" s="262"/>
      <c r="I44" s="262"/>
      <c r="J44" s="262"/>
      <c r="K44" s="262"/>
      <c r="L44" s="262"/>
      <c r="M44" s="262"/>
      <c r="N44" s="262"/>
      <c r="O44" s="262"/>
      <c r="P44" s="262"/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</row>
    <row r="45">
      <c r="A45" s="262"/>
      <c r="B45" s="262"/>
      <c r="C45" s="262"/>
      <c r="D45" s="262"/>
      <c r="E45" s="262"/>
      <c r="F45" s="262"/>
      <c r="G45" s="262"/>
      <c r="H45" s="262"/>
      <c r="I45" s="262"/>
      <c r="J45" s="262"/>
      <c r="K45" s="262"/>
      <c r="L45" s="262"/>
      <c r="M45" s="262"/>
      <c r="N45" s="262"/>
      <c r="O45" s="262"/>
      <c r="P45" s="262"/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</row>
    <row r="46">
      <c r="A46" s="262"/>
      <c r="B46" s="262"/>
      <c r="C46" s="262"/>
      <c r="D46" s="262"/>
      <c r="E46" s="262"/>
      <c r="F46" s="262"/>
      <c r="G46" s="262"/>
      <c r="H46" s="262"/>
      <c r="I46" s="262"/>
      <c r="J46" s="262"/>
      <c r="K46" s="262"/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</row>
    <row r="47">
      <c r="A47" s="262"/>
      <c r="B47" s="262"/>
      <c r="C47" s="262"/>
      <c r="D47" s="262"/>
      <c r="E47" s="262"/>
      <c r="F47" s="262"/>
      <c r="G47" s="262"/>
      <c r="H47" s="262"/>
      <c r="I47" s="262"/>
      <c r="J47" s="262"/>
      <c r="K47" s="262"/>
      <c r="L47" s="262"/>
      <c r="M47" s="262"/>
      <c r="N47" s="262"/>
      <c r="O47" s="262"/>
      <c r="P47" s="262"/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</row>
    <row r="48">
      <c r="A48" s="262"/>
      <c r="B48" s="262"/>
      <c r="C48" s="262"/>
      <c r="D48" s="262"/>
      <c r="E48" s="262"/>
      <c r="F48" s="262"/>
      <c r="G48" s="262"/>
      <c r="H48" s="262"/>
      <c r="I48" s="262"/>
      <c r="J48" s="262"/>
      <c r="K48" s="262"/>
      <c r="L48" s="262"/>
      <c r="M48" s="262"/>
      <c r="N48" s="262"/>
      <c r="O48" s="262"/>
      <c r="P48" s="262"/>
      <c r="Q48" s="262"/>
      <c r="R48" s="262"/>
      <c r="S48" s="262"/>
      <c r="T48" s="262"/>
      <c r="U48" s="262"/>
      <c r="V48" s="262"/>
      <c r="W48" s="262"/>
      <c r="X48" s="262"/>
      <c r="Y48" s="262"/>
      <c r="Z48" s="262"/>
      <c r="AA48" s="262"/>
    </row>
    <row r="49">
      <c r="A49" s="262"/>
      <c r="B49" s="262"/>
      <c r="C49" s="262"/>
      <c r="D49" s="262"/>
      <c r="E49" s="262"/>
      <c r="F49" s="262"/>
      <c r="G49" s="262"/>
      <c r="H49" s="262"/>
      <c r="I49" s="262"/>
      <c r="J49" s="262"/>
      <c r="K49" s="262"/>
      <c r="L49" s="262"/>
      <c r="M49" s="262"/>
      <c r="N49" s="262"/>
      <c r="O49" s="262"/>
      <c r="P49" s="262"/>
      <c r="Q49" s="262"/>
      <c r="R49" s="262"/>
      <c r="S49" s="262"/>
      <c r="T49" s="262"/>
      <c r="U49" s="262"/>
      <c r="V49" s="262"/>
      <c r="W49" s="262"/>
      <c r="X49" s="262"/>
      <c r="Y49" s="262"/>
      <c r="Z49" s="262"/>
      <c r="AA49" s="262"/>
    </row>
    <row r="50">
      <c r="A50" s="262"/>
      <c r="B50" s="262"/>
      <c r="C50" s="262"/>
      <c r="D50" s="262"/>
      <c r="E50" s="262"/>
      <c r="F50" s="262"/>
      <c r="G50" s="262"/>
      <c r="H50" s="262"/>
      <c r="I50" s="262"/>
      <c r="J50" s="262"/>
      <c r="K50" s="262"/>
      <c r="L50" s="262"/>
      <c r="M50" s="262"/>
      <c r="N50" s="262"/>
      <c r="O50" s="262"/>
      <c r="P50" s="262"/>
      <c r="Q50" s="262"/>
      <c r="R50" s="262"/>
      <c r="S50" s="262"/>
      <c r="T50" s="262"/>
      <c r="U50" s="262"/>
      <c r="V50" s="262"/>
      <c r="W50" s="262"/>
      <c r="X50" s="262"/>
      <c r="Y50" s="262"/>
      <c r="Z50" s="262"/>
      <c r="AA50" s="262"/>
    </row>
    <row r="51">
      <c r="A51" s="262"/>
      <c r="B51" s="262"/>
      <c r="C51" s="262"/>
      <c r="D51" s="262"/>
      <c r="E51" s="262"/>
      <c r="F51" s="262"/>
      <c r="G51" s="262"/>
      <c r="H51" s="262"/>
      <c r="I51" s="262"/>
      <c r="J51" s="262"/>
      <c r="K51" s="262"/>
      <c r="L51" s="262"/>
      <c r="M51" s="262"/>
      <c r="N51" s="262"/>
      <c r="O51" s="262"/>
      <c r="P51" s="262"/>
      <c r="Q51" s="262"/>
      <c r="R51" s="262"/>
      <c r="S51" s="262"/>
      <c r="T51" s="262"/>
      <c r="U51" s="262"/>
      <c r="V51" s="262"/>
      <c r="W51" s="262"/>
      <c r="X51" s="262"/>
      <c r="Y51" s="262"/>
      <c r="Z51" s="262"/>
      <c r="AA51" s="262"/>
    </row>
    <row r="52">
      <c r="A52" s="262"/>
      <c r="B52" s="262"/>
      <c r="C52" s="262"/>
      <c r="D52" s="262"/>
      <c r="E52" s="262"/>
      <c r="F52" s="262"/>
      <c r="G52" s="262"/>
      <c r="H52" s="262"/>
      <c r="I52" s="262"/>
      <c r="J52" s="262"/>
      <c r="K52" s="262"/>
      <c r="L52" s="262"/>
      <c r="M52" s="262"/>
      <c r="N52" s="262"/>
      <c r="O52" s="262"/>
      <c r="P52" s="262"/>
      <c r="Q52" s="262"/>
      <c r="R52" s="262"/>
      <c r="S52" s="262"/>
      <c r="T52" s="262"/>
      <c r="U52" s="262"/>
      <c r="V52" s="262"/>
      <c r="W52" s="262"/>
      <c r="X52" s="262"/>
      <c r="Y52" s="262"/>
      <c r="Z52" s="262"/>
      <c r="AA52" s="262"/>
    </row>
    <row r="53">
      <c r="A53" s="262"/>
      <c r="B53" s="262"/>
      <c r="C53" s="262"/>
      <c r="D53" s="262"/>
      <c r="E53" s="262"/>
      <c r="F53" s="262"/>
      <c r="G53" s="262"/>
      <c r="H53" s="262"/>
      <c r="I53" s="262"/>
      <c r="J53" s="262"/>
      <c r="K53" s="262"/>
      <c r="L53" s="262"/>
      <c r="M53" s="262"/>
      <c r="N53" s="262"/>
      <c r="O53" s="262"/>
      <c r="P53" s="262"/>
      <c r="Q53" s="262"/>
      <c r="R53" s="262"/>
      <c r="S53" s="262"/>
      <c r="T53" s="262"/>
      <c r="U53" s="262"/>
      <c r="V53" s="262"/>
      <c r="W53" s="262"/>
      <c r="X53" s="262"/>
      <c r="Y53" s="262"/>
      <c r="Z53" s="262"/>
      <c r="AA53" s="262"/>
    </row>
    <row r="54">
      <c r="A54" s="262"/>
      <c r="B54" s="262"/>
      <c r="C54" s="262"/>
      <c r="D54" s="262"/>
      <c r="E54" s="262"/>
      <c r="F54" s="262"/>
      <c r="G54" s="262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</row>
    <row r="55">
      <c r="A55" s="262"/>
      <c r="B55" s="262"/>
      <c r="C55" s="262"/>
      <c r="D55" s="262"/>
      <c r="E55" s="262"/>
      <c r="F55" s="262"/>
      <c r="G55" s="262"/>
      <c r="H55" s="262"/>
      <c r="I55" s="262"/>
      <c r="J55" s="262"/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</row>
    <row r="56">
      <c r="A56" s="262"/>
      <c r="B56" s="262"/>
      <c r="C56" s="262"/>
      <c r="D56" s="262"/>
      <c r="E56" s="262"/>
      <c r="F56" s="262"/>
      <c r="G56" s="262"/>
      <c r="H56" s="262"/>
      <c r="I56" s="262"/>
      <c r="J56" s="262"/>
      <c r="K56" s="262"/>
      <c r="L56" s="262"/>
      <c r="M56" s="262"/>
      <c r="N56" s="262"/>
      <c r="O56" s="262"/>
      <c r="P56" s="262"/>
      <c r="Q56" s="262"/>
      <c r="R56" s="262"/>
      <c r="S56" s="262"/>
      <c r="T56" s="262"/>
      <c r="U56" s="262"/>
      <c r="V56" s="262"/>
      <c r="W56" s="262"/>
      <c r="X56" s="262"/>
      <c r="Y56" s="262"/>
      <c r="Z56" s="262"/>
      <c r="AA56" s="262"/>
    </row>
    <row r="57">
      <c r="A57" s="262"/>
      <c r="B57" s="262"/>
      <c r="C57" s="262"/>
      <c r="D57" s="262"/>
      <c r="E57" s="262"/>
      <c r="F57" s="262"/>
      <c r="G57" s="262"/>
      <c r="H57" s="262"/>
      <c r="I57" s="262"/>
      <c r="J57" s="262"/>
      <c r="K57" s="262"/>
      <c r="L57" s="262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</row>
    <row r="58">
      <c r="A58" s="262"/>
      <c r="B58" s="262"/>
      <c r="C58" s="262"/>
      <c r="D58" s="262"/>
      <c r="E58" s="262"/>
      <c r="F58" s="262"/>
      <c r="G58" s="262"/>
      <c r="H58" s="262"/>
      <c r="I58" s="262"/>
      <c r="J58" s="262"/>
      <c r="K58" s="262"/>
      <c r="L58" s="262"/>
      <c r="M58" s="262"/>
      <c r="N58" s="262"/>
      <c r="O58" s="262"/>
      <c r="P58" s="262"/>
      <c r="Q58" s="262"/>
      <c r="R58" s="262"/>
      <c r="S58" s="262"/>
      <c r="T58" s="262"/>
      <c r="U58" s="262"/>
      <c r="V58" s="262"/>
      <c r="W58" s="262"/>
      <c r="X58" s="262"/>
      <c r="Y58" s="262"/>
      <c r="Z58" s="262"/>
      <c r="AA58" s="262"/>
    </row>
    <row r="59">
      <c r="A59" s="262"/>
      <c r="B59" s="262"/>
      <c r="C59" s="262"/>
      <c r="D59" s="262"/>
      <c r="E59" s="262"/>
      <c r="F59" s="262"/>
      <c r="G59" s="262"/>
      <c r="H59" s="262"/>
      <c r="I59" s="262"/>
      <c r="J59" s="262"/>
      <c r="K59" s="262"/>
      <c r="L59" s="262"/>
      <c r="M59" s="262"/>
      <c r="N59" s="262"/>
      <c r="O59" s="262"/>
      <c r="P59" s="262"/>
      <c r="Q59" s="262"/>
      <c r="R59" s="262"/>
      <c r="S59" s="262"/>
      <c r="T59" s="262"/>
      <c r="U59" s="262"/>
      <c r="V59" s="262"/>
      <c r="W59" s="262"/>
      <c r="X59" s="262"/>
      <c r="Y59" s="262"/>
      <c r="Z59" s="262"/>
      <c r="AA59" s="262"/>
    </row>
    <row r="60">
      <c r="A60" s="262"/>
      <c r="B60" s="262"/>
      <c r="C60" s="262"/>
      <c r="D60" s="262"/>
      <c r="E60" s="262"/>
      <c r="F60" s="262"/>
      <c r="G60" s="262"/>
      <c r="H60" s="262"/>
      <c r="I60" s="262"/>
      <c r="J60" s="262"/>
      <c r="K60" s="262"/>
      <c r="L60" s="262"/>
      <c r="M60" s="262"/>
      <c r="N60" s="262"/>
      <c r="O60" s="262"/>
      <c r="P60" s="262"/>
      <c r="Q60" s="262"/>
      <c r="R60" s="262"/>
      <c r="S60" s="262"/>
      <c r="T60" s="262"/>
      <c r="U60" s="262"/>
      <c r="V60" s="262"/>
      <c r="W60" s="262"/>
      <c r="X60" s="262"/>
      <c r="Y60" s="262"/>
      <c r="Z60" s="262"/>
      <c r="AA60" s="262"/>
    </row>
    <row r="61">
      <c r="A61" s="262"/>
      <c r="B61" s="262"/>
      <c r="C61" s="262"/>
      <c r="D61" s="262"/>
      <c r="E61" s="262"/>
      <c r="F61" s="262"/>
      <c r="G61" s="262"/>
      <c r="H61" s="262"/>
      <c r="I61" s="262"/>
      <c r="J61" s="262"/>
      <c r="K61" s="262"/>
      <c r="L61" s="262"/>
      <c r="M61" s="262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</row>
    <row r="62">
      <c r="A62" s="262"/>
      <c r="B62" s="262"/>
      <c r="C62" s="262"/>
      <c r="D62" s="262"/>
      <c r="E62" s="262"/>
      <c r="F62" s="262"/>
      <c r="G62" s="262"/>
      <c r="H62" s="262"/>
      <c r="I62" s="262"/>
      <c r="J62" s="262"/>
      <c r="K62" s="262"/>
      <c r="L62" s="262"/>
      <c r="M62" s="262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</row>
    <row r="63">
      <c r="A63" s="262"/>
      <c r="B63" s="262"/>
      <c r="C63" s="262"/>
      <c r="D63" s="262"/>
      <c r="E63" s="262"/>
      <c r="F63" s="262"/>
      <c r="G63" s="262"/>
      <c r="H63" s="262"/>
      <c r="I63" s="262"/>
      <c r="J63" s="262"/>
      <c r="K63" s="262"/>
      <c r="L63" s="262"/>
      <c r="M63" s="262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</row>
    <row r="64">
      <c r="A64" s="262"/>
      <c r="B64" s="262"/>
      <c r="C64" s="262"/>
      <c r="D64" s="262"/>
      <c r="E64" s="262"/>
      <c r="F64" s="262"/>
      <c r="G64" s="262"/>
      <c r="H64" s="262"/>
      <c r="I64" s="262"/>
      <c r="J64" s="262"/>
      <c r="K64" s="262"/>
      <c r="L64" s="262"/>
      <c r="M64" s="262"/>
      <c r="N64" s="262"/>
      <c r="O64" s="262"/>
      <c r="P64" s="262"/>
      <c r="Q64" s="262"/>
      <c r="R64" s="262"/>
      <c r="S64" s="262"/>
      <c r="T64" s="262"/>
      <c r="U64" s="262"/>
      <c r="V64" s="262"/>
      <c r="W64" s="262"/>
      <c r="X64" s="262"/>
      <c r="Y64" s="262"/>
      <c r="Z64" s="262"/>
      <c r="AA64" s="262"/>
    </row>
    <row r="65">
      <c r="A65" s="262"/>
      <c r="B65" s="262"/>
      <c r="C65" s="262"/>
      <c r="D65" s="262"/>
      <c r="E65" s="262"/>
      <c r="F65" s="262"/>
      <c r="G65" s="262"/>
      <c r="H65" s="262"/>
      <c r="I65" s="262"/>
      <c r="J65" s="262"/>
      <c r="K65" s="262"/>
      <c r="L65" s="262"/>
      <c r="M65" s="262"/>
      <c r="N65" s="262"/>
      <c r="O65" s="262"/>
      <c r="P65" s="262"/>
      <c r="Q65" s="262"/>
      <c r="R65" s="262"/>
      <c r="S65" s="262"/>
      <c r="T65" s="262"/>
      <c r="U65" s="262"/>
      <c r="V65" s="262"/>
      <c r="W65" s="262"/>
      <c r="X65" s="262"/>
      <c r="Y65" s="262"/>
      <c r="Z65" s="262"/>
      <c r="AA65" s="262"/>
    </row>
    <row r="66">
      <c r="A66" s="262"/>
      <c r="B66" s="262"/>
      <c r="C66" s="262"/>
      <c r="D66" s="262"/>
      <c r="E66" s="262"/>
      <c r="F66" s="262"/>
      <c r="G66" s="262"/>
      <c r="H66" s="262"/>
      <c r="I66" s="262"/>
      <c r="J66" s="262"/>
      <c r="K66" s="262"/>
      <c r="L66" s="262"/>
      <c r="M66" s="262"/>
      <c r="N66" s="262"/>
      <c r="O66" s="262"/>
      <c r="P66" s="262"/>
      <c r="Q66" s="262"/>
      <c r="R66" s="262"/>
      <c r="S66" s="262"/>
      <c r="T66" s="262"/>
      <c r="U66" s="262"/>
      <c r="V66" s="262"/>
      <c r="W66" s="262"/>
      <c r="X66" s="262"/>
      <c r="Y66" s="262"/>
      <c r="Z66" s="262"/>
      <c r="AA66" s="262"/>
    </row>
    <row r="67">
      <c r="A67" s="262"/>
      <c r="B67" s="262"/>
      <c r="C67" s="262"/>
      <c r="D67" s="262"/>
      <c r="E67" s="262"/>
      <c r="F67" s="262"/>
      <c r="G67" s="262"/>
      <c r="H67" s="262"/>
      <c r="I67" s="262"/>
      <c r="J67" s="262"/>
      <c r="K67" s="262"/>
      <c r="L67" s="262"/>
      <c r="M67" s="262"/>
      <c r="N67" s="262"/>
      <c r="O67" s="262"/>
      <c r="P67" s="262"/>
      <c r="Q67" s="262"/>
      <c r="R67" s="262"/>
      <c r="S67" s="262"/>
      <c r="T67" s="262"/>
      <c r="U67" s="262"/>
      <c r="V67" s="262"/>
      <c r="W67" s="262"/>
      <c r="X67" s="262"/>
      <c r="Y67" s="262"/>
      <c r="Z67" s="262"/>
      <c r="AA67" s="262"/>
    </row>
    <row r="68">
      <c r="A68" s="262"/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262"/>
      <c r="T68" s="262"/>
      <c r="U68" s="262"/>
      <c r="V68" s="262"/>
      <c r="W68" s="262"/>
      <c r="X68" s="262"/>
      <c r="Y68" s="262"/>
      <c r="Z68" s="262"/>
      <c r="AA68" s="262"/>
    </row>
    <row r="69">
      <c r="A69" s="262"/>
      <c r="B69" s="262"/>
      <c r="C69" s="262"/>
      <c r="D69" s="262"/>
      <c r="E69" s="262"/>
      <c r="F69" s="262"/>
      <c r="G69" s="262"/>
      <c r="H69" s="262"/>
      <c r="I69" s="262"/>
      <c r="J69" s="262"/>
      <c r="K69" s="262"/>
      <c r="L69" s="262"/>
      <c r="M69" s="262"/>
      <c r="N69" s="262"/>
      <c r="O69" s="262"/>
      <c r="P69" s="262"/>
      <c r="Q69" s="262"/>
      <c r="R69" s="262"/>
      <c r="S69" s="262"/>
      <c r="T69" s="262"/>
      <c r="U69" s="262"/>
      <c r="V69" s="262"/>
      <c r="W69" s="262"/>
      <c r="X69" s="262"/>
      <c r="Y69" s="262"/>
      <c r="Z69" s="262"/>
      <c r="AA69" s="262"/>
    </row>
    <row r="70">
      <c r="A70" s="262"/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262"/>
      <c r="T70" s="262"/>
      <c r="U70" s="262"/>
      <c r="V70" s="262"/>
      <c r="W70" s="262"/>
      <c r="X70" s="262"/>
      <c r="Y70" s="262"/>
      <c r="Z70" s="262"/>
      <c r="AA70" s="262"/>
    </row>
    <row r="71">
      <c r="A71" s="262"/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262"/>
      <c r="T71" s="262"/>
      <c r="U71" s="262"/>
      <c r="V71" s="262"/>
      <c r="W71" s="262"/>
      <c r="X71" s="262"/>
      <c r="Y71" s="262"/>
      <c r="Z71" s="262"/>
      <c r="AA71" s="262"/>
    </row>
    <row r="72">
      <c r="A72" s="262"/>
      <c r="B72" s="262"/>
      <c r="C72" s="262"/>
      <c r="D72" s="262"/>
      <c r="E72" s="262"/>
      <c r="F72" s="262"/>
      <c r="G72" s="262"/>
      <c r="H72" s="262"/>
      <c r="I72" s="262"/>
      <c r="J72" s="262"/>
      <c r="K72" s="262"/>
      <c r="L72" s="262"/>
      <c r="M72" s="262"/>
      <c r="N72" s="262"/>
      <c r="O72" s="262"/>
      <c r="P72" s="262"/>
      <c r="Q72" s="262"/>
      <c r="R72" s="262"/>
      <c r="S72" s="262"/>
      <c r="T72" s="262"/>
      <c r="U72" s="262"/>
      <c r="V72" s="262"/>
      <c r="W72" s="262"/>
      <c r="X72" s="262"/>
      <c r="Y72" s="262"/>
      <c r="Z72" s="262"/>
      <c r="AA72" s="262"/>
    </row>
    <row r="73">
      <c r="A73" s="262"/>
      <c r="B73" s="262"/>
      <c r="C73" s="262"/>
      <c r="D73" s="262"/>
      <c r="E73" s="262"/>
      <c r="F73" s="262"/>
      <c r="G73" s="262"/>
      <c r="H73" s="262"/>
      <c r="I73" s="262"/>
      <c r="J73" s="262"/>
      <c r="K73" s="262"/>
      <c r="L73" s="262"/>
      <c r="M73" s="262"/>
      <c r="N73" s="262"/>
      <c r="O73" s="262"/>
      <c r="P73" s="262"/>
      <c r="Q73" s="262"/>
      <c r="R73" s="262"/>
      <c r="S73" s="262"/>
      <c r="T73" s="262"/>
      <c r="U73" s="262"/>
      <c r="V73" s="262"/>
      <c r="W73" s="262"/>
      <c r="X73" s="262"/>
      <c r="Y73" s="262"/>
      <c r="Z73" s="262"/>
      <c r="AA73" s="262"/>
    </row>
    <row r="74">
      <c r="A74" s="262"/>
      <c r="B74" s="262"/>
      <c r="C74" s="262"/>
      <c r="D74" s="262"/>
      <c r="E74" s="262"/>
      <c r="F74" s="262"/>
      <c r="G74" s="262"/>
      <c r="H74" s="262"/>
      <c r="I74" s="262"/>
      <c r="J74" s="262"/>
      <c r="K74" s="262"/>
      <c r="L74" s="262"/>
      <c r="M74" s="262"/>
      <c r="N74" s="262"/>
      <c r="O74" s="262"/>
      <c r="P74" s="262"/>
      <c r="Q74" s="262"/>
      <c r="R74" s="262"/>
      <c r="S74" s="262"/>
      <c r="T74" s="262"/>
      <c r="U74" s="262"/>
      <c r="V74" s="262"/>
      <c r="W74" s="262"/>
      <c r="X74" s="262"/>
      <c r="Y74" s="262"/>
      <c r="Z74" s="262"/>
      <c r="AA74" s="262"/>
    </row>
    <row r="75">
      <c r="A75" s="262"/>
      <c r="B75" s="262"/>
      <c r="C75" s="262"/>
      <c r="D75" s="262"/>
      <c r="E75" s="262"/>
      <c r="F75" s="262"/>
      <c r="G75" s="262"/>
      <c r="H75" s="262"/>
      <c r="I75" s="262"/>
      <c r="J75" s="262"/>
      <c r="K75" s="262"/>
      <c r="L75" s="262"/>
      <c r="M75" s="262"/>
      <c r="N75" s="262"/>
      <c r="O75" s="262"/>
      <c r="P75" s="262"/>
      <c r="Q75" s="262"/>
      <c r="R75" s="262"/>
      <c r="S75" s="262"/>
      <c r="T75" s="262"/>
      <c r="U75" s="262"/>
      <c r="V75" s="262"/>
      <c r="W75" s="262"/>
      <c r="X75" s="262"/>
      <c r="Y75" s="262"/>
      <c r="Z75" s="262"/>
      <c r="AA75" s="262"/>
    </row>
    <row r="76">
      <c r="A76" s="262"/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262"/>
      <c r="T76" s="262"/>
      <c r="U76" s="262"/>
      <c r="V76" s="262"/>
      <c r="W76" s="262"/>
      <c r="X76" s="262"/>
      <c r="Y76" s="262"/>
      <c r="Z76" s="262"/>
      <c r="AA76" s="262"/>
    </row>
    <row r="77">
      <c r="A77" s="262"/>
      <c r="B77" s="262"/>
      <c r="C77" s="262"/>
      <c r="D77" s="262"/>
      <c r="E77" s="262"/>
      <c r="F77" s="262"/>
      <c r="G77" s="262"/>
      <c r="H77" s="262"/>
      <c r="I77" s="262"/>
      <c r="J77" s="262"/>
      <c r="K77" s="262"/>
      <c r="L77" s="262"/>
      <c r="M77" s="262"/>
      <c r="N77" s="262"/>
      <c r="O77" s="262"/>
      <c r="P77" s="262"/>
      <c r="Q77" s="262"/>
      <c r="R77" s="262"/>
      <c r="S77" s="262"/>
      <c r="T77" s="262"/>
      <c r="U77" s="262"/>
      <c r="V77" s="262"/>
      <c r="W77" s="262"/>
      <c r="X77" s="262"/>
      <c r="Y77" s="262"/>
      <c r="Z77" s="262"/>
      <c r="AA77" s="262"/>
    </row>
    <row r="78">
      <c r="A78" s="262"/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262"/>
      <c r="T78" s="262"/>
      <c r="U78" s="262"/>
      <c r="V78" s="262"/>
      <c r="W78" s="262"/>
      <c r="X78" s="262"/>
      <c r="Y78" s="262"/>
      <c r="Z78" s="262"/>
      <c r="AA78" s="262"/>
    </row>
    <row r="79">
      <c r="A79" s="262"/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262"/>
      <c r="T79" s="262"/>
      <c r="U79" s="262"/>
      <c r="V79" s="262"/>
      <c r="W79" s="262"/>
      <c r="X79" s="262"/>
      <c r="Y79" s="262"/>
      <c r="Z79" s="262"/>
      <c r="AA79" s="262"/>
    </row>
    <row r="80">
      <c r="A80" s="262"/>
      <c r="B80" s="262"/>
      <c r="C80" s="262"/>
      <c r="D80" s="262"/>
      <c r="E80" s="262"/>
      <c r="F80" s="262"/>
      <c r="G80" s="262"/>
      <c r="H80" s="262"/>
      <c r="I80" s="262"/>
      <c r="J80" s="262"/>
      <c r="K80" s="262"/>
      <c r="L80" s="262"/>
      <c r="M80" s="262"/>
      <c r="N80" s="262"/>
      <c r="O80" s="262"/>
      <c r="P80" s="262"/>
      <c r="Q80" s="262"/>
      <c r="R80" s="262"/>
      <c r="S80" s="262"/>
      <c r="T80" s="262"/>
      <c r="U80" s="262"/>
      <c r="V80" s="262"/>
      <c r="W80" s="262"/>
      <c r="X80" s="262"/>
      <c r="Y80" s="262"/>
      <c r="Z80" s="262"/>
      <c r="AA80" s="262"/>
    </row>
    <row r="81">
      <c r="A81" s="262"/>
      <c r="B81" s="262"/>
      <c r="C81" s="262"/>
      <c r="D81" s="262"/>
      <c r="E81" s="262"/>
      <c r="F81" s="262"/>
      <c r="G81" s="262"/>
      <c r="H81" s="262"/>
      <c r="I81" s="262"/>
      <c r="J81" s="262"/>
      <c r="K81" s="262"/>
      <c r="L81" s="262"/>
      <c r="M81" s="262"/>
      <c r="N81" s="262"/>
      <c r="O81" s="262"/>
      <c r="P81" s="262"/>
      <c r="Q81" s="262"/>
      <c r="R81" s="262"/>
      <c r="S81" s="262"/>
      <c r="T81" s="262"/>
      <c r="U81" s="262"/>
      <c r="V81" s="262"/>
      <c r="W81" s="262"/>
      <c r="X81" s="262"/>
      <c r="Y81" s="262"/>
      <c r="Z81" s="262"/>
      <c r="AA81" s="262"/>
    </row>
    <row r="82">
      <c r="A82" s="262"/>
      <c r="B82" s="262"/>
      <c r="C82" s="262"/>
      <c r="D82" s="262"/>
      <c r="E82" s="262"/>
      <c r="F82" s="262"/>
      <c r="G82" s="262"/>
      <c r="H82" s="262"/>
      <c r="I82" s="262"/>
      <c r="J82" s="262"/>
      <c r="K82" s="262"/>
      <c r="L82" s="262"/>
      <c r="M82" s="262"/>
      <c r="N82" s="262"/>
      <c r="O82" s="262"/>
      <c r="P82" s="262"/>
      <c r="Q82" s="262"/>
      <c r="R82" s="262"/>
      <c r="S82" s="262"/>
      <c r="T82" s="262"/>
      <c r="U82" s="262"/>
      <c r="V82" s="262"/>
      <c r="W82" s="262"/>
      <c r="X82" s="262"/>
      <c r="Y82" s="262"/>
      <c r="Z82" s="262"/>
      <c r="AA82" s="262"/>
    </row>
    <row r="83">
      <c r="A83" s="262"/>
      <c r="B83" s="262"/>
      <c r="C83" s="262"/>
      <c r="D83" s="262"/>
      <c r="E83" s="262"/>
      <c r="F83" s="262"/>
      <c r="G83" s="262"/>
      <c r="H83" s="262"/>
      <c r="I83" s="262"/>
      <c r="J83" s="262"/>
      <c r="K83" s="262"/>
      <c r="L83" s="262"/>
      <c r="M83" s="262"/>
      <c r="N83" s="262"/>
      <c r="O83" s="262"/>
      <c r="P83" s="262"/>
      <c r="Q83" s="262"/>
      <c r="R83" s="262"/>
      <c r="S83" s="262"/>
      <c r="T83" s="262"/>
      <c r="U83" s="262"/>
      <c r="V83" s="262"/>
      <c r="W83" s="262"/>
      <c r="X83" s="262"/>
      <c r="Y83" s="262"/>
      <c r="Z83" s="262"/>
      <c r="AA83" s="262"/>
    </row>
    <row r="84">
      <c r="A84" s="262"/>
      <c r="B84" s="262"/>
      <c r="C84" s="262"/>
      <c r="D84" s="262"/>
      <c r="E84" s="262"/>
      <c r="F84" s="262"/>
      <c r="G84" s="262"/>
      <c r="H84" s="262"/>
      <c r="I84" s="262"/>
      <c r="J84" s="262"/>
      <c r="K84" s="262"/>
      <c r="L84" s="262"/>
      <c r="M84" s="262"/>
      <c r="N84" s="262"/>
      <c r="O84" s="262"/>
      <c r="P84" s="262"/>
      <c r="Q84" s="262"/>
      <c r="R84" s="262"/>
      <c r="S84" s="262"/>
      <c r="T84" s="262"/>
      <c r="U84" s="262"/>
      <c r="V84" s="262"/>
      <c r="W84" s="262"/>
      <c r="X84" s="262"/>
      <c r="Y84" s="262"/>
      <c r="Z84" s="262"/>
      <c r="AA84" s="262"/>
    </row>
    <row r="85">
      <c r="A85" s="262"/>
      <c r="B85" s="262"/>
      <c r="C85" s="262"/>
      <c r="D85" s="262"/>
      <c r="E85" s="262"/>
      <c r="F85" s="262"/>
      <c r="G85" s="262"/>
      <c r="H85" s="262"/>
      <c r="I85" s="262"/>
      <c r="J85" s="262"/>
      <c r="K85" s="262"/>
      <c r="L85" s="262"/>
      <c r="M85" s="262"/>
      <c r="N85" s="262"/>
      <c r="O85" s="262"/>
      <c r="P85" s="262"/>
      <c r="Q85" s="262"/>
      <c r="R85" s="262"/>
      <c r="S85" s="262"/>
      <c r="T85" s="262"/>
      <c r="U85" s="262"/>
      <c r="V85" s="262"/>
      <c r="W85" s="262"/>
      <c r="X85" s="262"/>
      <c r="Y85" s="262"/>
      <c r="Z85" s="262"/>
      <c r="AA85" s="262"/>
    </row>
    <row r="86">
      <c r="A86" s="262"/>
      <c r="B86" s="262"/>
      <c r="C86" s="262"/>
      <c r="D86" s="262"/>
      <c r="E86" s="262"/>
      <c r="F86" s="262"/>
      <c r="G86" s="262"/>
      <c r="H86" s="262"/>
      <c r="I86" s="262"/>
      <c r="J86" s="262"/>
      <c r="K86" s="262"/>
      <c r="L86" s="262"/>
      <c r="M86" s="262"/>
      <c r="N86" s="262"/>
      <c r="O86" s="262"/>
      <c r="P86" s="262"/>
      <c r="Q86" s="262"/>
      <c r="R86" s="262"/>
      <c r="S86" s="262"/>
      <c r="T86" s="262"/>
      <c r="U86" s="262"/>
      <c r="V86" s="262"/>
      <c r="W86" s="262"/>
      <c r="X86" s="262"/>
      <c r="Y86" s="262"/>
      <c r="Z86" s="262"/>
      <c r="AA86" s="262"/>
    </row>
    <row r="87">
      <c r="A87" s="262"/>
      <c r="B87" s="262"/>
      <c r="C87" s="262"/>
      <c r="D87" s="262"/>
      <c r="E87" s="262"/>
      <c r="F87" s="262"/>
      <c r="G87" s="262"/>
      <c r="H87" s="262"/>
      <c r="I87" s="262"/>
      <c r="J87" s="262"/>
      <c r="K87" s="262"/>
      <c r="L87" s="262"/>
      <c r="M87" s="262"/>
      <c r="N87" s="262"/>
      <c r="O87" s="262"/>
      <c r="P87" s="262"/>
      <c r="Q87" s="262"/>
      <c r="R87" s="262"/>
      <c r="S87" s="262"/>
      <c r="T87" s="262"/>
      <c r="U87" s="262"/>
      <c r="V87" s="262"/>
      <c r="W87" s="262"/>
      <c r="X87" s="262"/>
      <c r="Y87" s="262"/>
      <c r="Z87" s="262"/>
      <c r="AA87" s="262"/>
    </row>
    <row r="88">
      <c r="A88" s="262"/>
      <c r="B88" s="262"/>
      <c r="C88" s="262"/>
      <c r="D88" s="262"/>
      <c r="E88" s="262"/>
      <c r="F88" s="262"/>
      <c r="G88" s="262"/>
      <c r="H88" s="262"/>
      <c r="I88" s="262"/>
      <c r="J88" s="262"/>
      <c r="K88" s="262"/>
      <c r="L88" s="262"/>
      <c r="M88" s="262"/>
      <c r="N88" s="262"/>
      <c r="O88" s="262"/>
      <c r="P88" s="262"/>
      <c r="Q88" s="262"/>
      <c r="R88" s="262"/>
      <c r="S88" s="262"/>
      <c r="T88" s="262"/>
      <c r="U88" s="262"/>
      <c r="V88" s="262"/>
      <c r="W88" s="262"/>
      <c r="X88" s="262"/>
      <c r="Y88" s="262"/>
      <c r="Z88" s="262"/>
      <c r="AA88" s="262"/>
    </row>
    <row r="89">
      <c r="A89" s="262"/>
      <c r="B89" s="262"/>
      <c r="C89" s="262"/>
      <c r="D89" s="262"/>
      <c r="E89" s="262"/>
      <c r="F89" s="262"/>
      <c r="G89" s="262"/>
      <c r="H89" s="262"/>
      <c r="I89" s="262"/>
      <c r="J89" s="262"/>
      <c r="K89" s="262"/>
      <c r="L89" s="262"/>
      <c r="M89" s="262"/>
      <c r="N89" s="262"/>
      <c r="O89" s="262"/>
      <c r="P89" s="262"/>
      <c r="Q89" s="262"/>
      <c r="R89" s="262"/>
      <c r="S89" s="262"/>
      <c r="T89" s="262"/>
      <c r="U89" s="262"/>
      <c r="V89" s="262"/>
      <c r="W89" s="262"/>
      <c r="X89" s="262"/>
      <c r="Y89" s="262"/>
      <c r="Z89" s="262"/>
      <c r="AA89" s="262"/>
    </row>
    <row r="90">
      <c r="A90" s="262"/>
      <c r="B90" s="262"/>
      <c r="C90" s="262"/>
      <c r="D90" s="262"/>
      <c r="E90" s="262"/>
      <c r="F90" s="262"/>
      <c r="G90" s="262"/>
      <c r="H90" s="262"/>
      <c r="I90" s="262"/>
      <c r="J90" s="262"/>
      <c r="K90" s="262"/>
      <c r="L90" s="262"/>
      <c r="M90" s="262"/>
      <c r="N90" s="262"/>
      <c r="O90" s="262"/>
      <c r="P90" s="262"/>
      <c r="Q90" s="262"/>
      <c r="R90" s="262"/>
      <c r="S90" s="262"/>
      <c r="T90" s="262"/>
      <c r="U90" s="262"/>
      <c r="V90" s="262"/>
      <c r="W90" s="262"/>
      <c r="X90" s="262"/>
      <c r="Y90" s="262"/>
      <c r="Z90" s="262"/>
      <c r="AA90" s="262"/>
    </row>
    <row r="91">
      <c r="A91" s="262"/>
      <c r="B91" s="262"/>
      <c r="C91" s="262"/>
      <c r="D91" s="262"/>
      <c r="E91" s="262"/>
      <c r="F91" s="262"/>
      <c r="G91" s="262"/>
      <c r="H91" s="262"/>
      <c r="I91" s="262"/>
      <c r="J91" s="262"/>
      <c r="K91" s="262"/>
      <c r="L91" s="262"/>
      <c r="M91" s="262"/>
      <c r="N91" s="262"/>
      <c r="O91" s="262"/>
      <c r="P91" s="262"/>
      <c r="Q91" s="262"/>
      <c r="R91" s="262"/>
      <c r="S91" s="262"/>
      <c r="T91" s="262"/>
      <c r="U91" s="262"/>
      <c r="V91" s="262"/>
      <c r="W91" s="262"/>
      <c r="X91" s="262"/>
      <c r="Y91" s="262"/>
      <c r="Z91" s="262"/>
      <c r="AA91" s="262"/>
    </row>
    <row r="92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262"/>
      <c r="S92" s="262"/>
      <c r="T92" s="262"/>
      <c r="U92" s="262"/>
      <c r="V92" s="262"/>
      <c r="W92" s="262"/>
      <c r="X92" s="262"/>
      <c r="Y92" s="262"/>
      <c r="Z92" s="262"/>
      <c r="AA92" s="262"/>
    </row>
    <row r="93">
      <c r="A93" s="262"/>
      <c r="B93" s="262"/>
      <c r="C93" s="262"/>
      <c r="D93" s="262"/>
      <c r="E93" s="262"/>
      <c r="F93" s="262"/>
      <c r="G93" s="262"/>
      <c r="H93" s="262"/>
      <c r="I93" s="262"/>
      <c r="J93" s="262"/>
      <c r="K93" s="262"/>
      <c r="L93" s="262"/>
      <c r="M93" s="262"/>
      <c r="N93" s="262"/>
      <c r="O93" s="262"/>
      <c r="P93" s="262"/>
      <c r="Q93" s="262"/>
      <c r="R93" s="262"/>
      <c r="S93" s="262"/>
      <c r="T93" s="262"/>
      <c r="U93" s="262"/>
      <c r="V93" s="262"/>
      <c r="W93" s="262"/>
      <c r="X93" s="262"/>
      <c r="Y93" s="262"/>
      <c r="Z93" s="262"/>
      <c r="AA93" s="262"/>
    </row>
    <row r="94">
      <c r="A94" s="262"/>
      <c r="B94" s="262"/>
      <c r="C94" s="262"/>
      <c r="D94" s="262"/>
      <c r="E94" s="262"/>
      <c r="F94" s="262"/>
      <c r="G94" s="262"/>
      <c r="H94" s="262"/>
      <c r="I94" s="262"/>
      <c r="J94" s="262"/>
      <c r="K94" s="262"/>
      <c r="L94" s="262"/>
      <c r="M94" s="262"/>
      <c r="N94" s="262"/>
      <c r="O94" s="262"/>
      <c r="P94" s="262"/>
      <c r="Q94" s="262"/>
      <c r="R94" s="262"/>
      <c r="S94" s="262"/>
      <c r="T94" s="262"/>
      <c r="U94" s="262"/>
      <c r="V94" s="262"/>
      <c r="W94" s="262"/>
      <c r="X94" s="262"/>
      <c r="Y94" s="262"/>
      <c r="Z94" s="262"/>
      <c r="AA94" s="262"/>
    </row>
    <row r="95">
      <c r="A95" s="262"/>
      <c r="B95" s="262"/>
      <c r="C95" s="262"/>
      <c r="D95" s="262"/>
      <c r="E95" s="262"/>
      <c r="F95" s="262"/>
      <c r="G95" s="262"/>
      <c r="H95" s="262"/>
      <c r="I95" s="262"/>
      <c r="J95" s="262"/>
      <c r="K95" s="262"/>
      <c r="L95" s="262"/>
      <c r="M95" s="262"/>
      <c r="N95" s="262"/>
      <c r="O95" s="262"/>
      <c r="P95" s="262"/>
      <c r="Q95" s="262"/>
      <c r="R95" s="262"/>
      <c r="S95" s="262"/>
      <c r="T95" s="262"/>
      <c r="U95" s="262"/>
      <c r="V95" s="262"/>
      <c r="W95" s="262"/>
      <c r="X95" s="262"/>
      <c r="Y95" s="262"/>
      <c r="Z95" s="262"/>
      <c r="AA95" s="262"/>
    </row>
    <row r="96">
      <c r="A96" s="262"/>
      <c r="B96" s="262"/>
      <c r="C96" s="262"/>
      <c r="D96" s="262"/>
      <c r="E96" s="262"/>
      <c r="F96" s="262"/>
      <c r="G96" s="262"/>
      <c r="H96" s="262"/>
      <c r="I96" s="262"/>
      <c r="J96" s="262"/>
      <c r="K96" s="262"/>
      <c r="L96" s="262"/>
      <c r="M96" s="262"/>
      <c r="N96" s="262"/>
      <c r="O96" s="262"/>
      <c r="P96" s="262"/>
      <c r="Q96" s="262"/>
      <c r="R96" s="262"/>
      <c r="S96" s="262"/>
      <c r="T96" s="262"/>
      <c r="U96" s="262"/>
      <c r="V96" s="262"/>
      <c r="W96" s="262"/>
      <c r="X96" s="262"/>
      <c r="Y96" s="262"/>
      <c r="Z96" s="262"/>
      <c r="AA96" s="262"/>
    </row>
    <row r="97">
      <c r="A97" s="262"/>
      <c r="B97" s="262"/>
      <c r="C97" s="262"/>
      <c r="D97" s="262"/>
      <c r="E97" s="262"/>
      <c r="F97" s="262"/>
      <c r="G97" s="262"/>
      <c r="H97" s="262"/>
      <c r="I97" s="262"/>
      <c r="J97" s="262"/>
      <c r="K97" s="262"/>
      <c r="L97" s="262"/>
      <c r="M97" s="262"/>
      <c r="N97" s="262"/>
      <c r="O97" s="262"/>
      <c r="P97" s="262"/>
      <c r="Q97" s="262"/>
      <c r="R97" s="262"/>
      <c r="S97" s="262"/>
      <c r="T97" s="262"/>
      <c r="U97" s="262"/>
      <c r="V97" s="262"/>
      <c r="W97" s="262"/>
      <c r="X97" s="262"/>
      <c r="Y97" s="262"/>
      <c r="Z97" s="262"/>
      <c r="AA97" s="262"/>
    </row>
    <row r="98">
      <c r="A98" s="262"/>
      <c r="B98" s="262"/>
      <c r="C98" s="262"/>
      <c r="D98" s="262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2"/>
      <c r="P98" s="262"/>
      <c r="Q98" s="262"/>
      <c r="R98" s="262"/>
      <c r="S98" s="262"/>
      <c r="T98" s="262"/>
      <c r="U98" s="262"/>
      <c r="V98" s="262"/>
      <c r="W98" s="262"/>
      <c r="X98" s="262"/>
      <c r="Y98" s="262"/>
      <c r="Z98" s="262"/>
      <c r="AA98" s="262"/>
    </row>
    <row r="99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262"/>
      <c r="S99" s="262"/>
      <c r="T99" s="262"/>
      <c r="U99" s="262"/>
      <c r="V99" s="262"/>
      <c r="W99" s="262"/>
      <c r="X99" s="262"/>
      <c r="Y99" s="262"/>
      <c r="Z99" s="262"/>
      <c r="AA99" s="262"/>
    </row>
    <row r="100">
      <c r="A100" s="262"/>
      <c r="B100" s="262"/>
      <c r="C100" s="262"/>
      <c r="D100" s="262"/>
      <c r="E100" s="262"/>
      <c r="F100" s="262"/>
      <c r="G100" s="262"/>
      <c r="H100" s="262"/>
      <c r="I100" s="262"/>
      <c r="J100" s="262"/>
      <c r="K100" s="262"/>
      <c r="L100" s="262"/>
      <c r="M100" s="262"/>
      <c r="N100" s="262"/>
      <c r="O100" s="262"/>
      <c r="P100" s="262"/>
      <c r="Q100" s="262"/>
      <c r="R100" s="262"/>
      <c r="S100" s="262"/>
      <c r="T100" s="262"/>
      <c r="U100" s="262"/>
      <c r="V100" s="262"/>
      <c r="W100" s="262"/>
      <c r="X100" s="262"/>
      <c r="Y100" s="262"/>
      <c r="Z100" s="262"/>
      <c r="AA100" s="262"/>
    </row>
    <row r="101">
      <c r="A101" s="262"/>
      <c r="B101" s="262"/>
      <c r="C101" s="262"/>
      <c r="D101" s="262"/>
      <c r="E101" s="262"/>
      <c r="F101" s="262"/>
      <c r="G101" s="262"/>
      <c r="H101" s="262"/>
      <c r="I101" s="262"/>
      <c r="J101" s="262"/>
      <c r="K101" s="262"/>
      <c r="L101" s="262"/>
      <c r="M101" s="262"/>
      <c r="N101" s="262"/>
      <c r="O101" s="262"/>
      <c r="P101" s="262"/>
      <c r="Q101" s="262"/>
      <c r="R101" s="262"/>
      <c r="S101" s="262"/>
      <c r="T101" s="262"/>
      <c r="U101" s="262"/>
      <c r="V101" s="262"/>
      <c r="W101" s="262"/>
      <c r="X101" s="262"/>
      <c r="Y101" s="262"/>
      <c r="Z101" s="262"/>
      <c r="AA101" s="262"/>
    </row>
    <row r="102">
      <c r="A102" s="262"/>
      <c r="B102" s="262"/>
      <c r="C102" s="262"/>
      <c r="D102" s="262"/>
      <c r="E102" s="262"/>
      <c r="F102" s="262"/>
      <c r="G102" s="262"/>
      <c r="H102" s="262"/>
      <c r="I102" s="262"/>
      <c r="J102" s="262"/>
      <c r="K102" s="262"/>
      <c r="L102" s="262"/>
      <c r="M102" s="262"/>
      <c r="N102" s="262"/>
      <c r="O102" s="262"/>
      <c r="P102" s="262"/>
      <c r="Q102" s="262"/>
      <c r="R102" s="262"/>
      <c r="S102" s="262"/>
      <c r="T102" s="262"/>
      <c r="U102" s="262"/>
      <c r="V102" s="262"/>
      <c r="W102" s="262"/>
      <c r="X102" s="262"/>
      <c r="Y102" s="262"/>
      <c r="Z102" s="262"/>
      <c r="AA102" s="262"/>
    </row>
    <row r="103">
      <c r="A103" s="262"/>
      <c r="B103" s="262"/>
      <c r="C103" s="262"/>
      <c r="D103" s="262"/>
      <c r="E103" s="262"/>
      <c r="F103" s="262"/>
      <c r="G103" s="262"/>
      <c r="H103" s="262"/>
      <c r="I103" s="262"/>
      <c r="J103" s="262"/>
      <c r="K103" s="262"/>
      <c r="L103" s="262"/>
      <c r="M103" s="262"/>
      <c r="N103" s="262"/>
      <c r="O103" s="262"/>
      <c r="P103" s="262"/>
      <c r="Q103" s="262"/>
      <c r="R103" s="262"/>
      <c r="S103" s="262"/>
      <c r="T103" s="262"/>
      <c r="U103" s="262"/>
      <c r="V103" s="262"/>
      <c r="W103" s="262"/>
      <c r="X103" s="262"/>
      <c r="Y103" s="262"/>
      <c r="Z103" s="262"/>
      <c r="AA103" s="262"/>
    </row>
    <row r="104">
      <c r="A104" s="262"/>
      <c r="B104" s="262"/>
      <c r="C104" s="262"/>
      <c r="D104" s="262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2"/>
      <c r="P104" s="262"/>
      <c r="Q104" s="262"/>
      <c r="R104" s="262"/>
      <c r="S104" s="262"/>
      <c r="T104" s="262"/>
      <c r="U104" s="262"/>
      <c r="V104" s="262"/>
      <c r="W104" s="262"/>
      <c r="X104" s="262"/>
      <c r="Y104" s="262"/>
      <c r="Z104" s="262"/>
      <c r="AA104" s="262"/>
    </row>
    <row r="105">
      <c r="A105" s="262"/>
      <c r="B105" s="262"/>
      <c r="C105" s="262"/>
      <c r="D105" s="262"/>
      <c r="E105" s="262"/>
      <c r="F105" s="262"/>
      <c r="G105" s="262"/>
      <c r="H105" s="262"/>
      <c r="I105" s="262"/>
      <c r="J105" s="262"/>
      <c r="K105" s="262"/>
      <c r="L105" s="262"/>
      <c r="M105" s="262"/>
      <c r="N105" s="262"/>
      <c r="O105" s="262"/>
      <c r="P105" s="262"/>
      <c r="Q105" s="262"/>
      <c r="R105" s="262"/>
      <c r="S105" s="262"/>
      <c r="T105" s="262"/>
      <c r="U105" s="262"/>
      <c r="V105" s="262"/>
      <c r="W105" s="262"/>
      <c r="X105" s="262"/>
      <c r="Y105" s="262"/>
      <c r="Z105" s="262"/>
      <c r="AA105" s="262"/>
    </row>
    <row r="106">
      <c r="A106" s="262"/>
      <c r="B106" s="262"/>
      <c r="C106" s="262"/>
      <c r="D106" s="262"/>
      <c r="E106" s="262"/>
      <c r="F106" s="262"/>
      <c r="G106" s="262"/>
      <c r="H106" s="262"/>
      <c r="I106" s="262"/>
      <c r="J106" s="262"/>
      <c r="K106" s="262"/>
      <c r="L106" s="262"/>
      <c r="M106" s="262"/>
      <c r="N106" s="262"/>
      <c r="O106" s="262"/>
      <c r="P106" s="262"/>
      <c r="Q106" s="262"/>
      <c r="R106" s="262"/>
      <c r="S106" s="262"/>
      <c r="T106" s="262"/>
      <c r="U106" s="262"/>
      <c r="V106" s="262"/>
      <c r="W106" s="262"/>
      <c r="X106" s="262"/>
      <c r="Y106" s="262"/>
      <c r="Z106" s="262"/>
      <c r="AA106" s="262"/>
    </row>
    <row r="107">
      <c r="A107" s="262"/>
      <c r="B107" s="262"/>
      <c r="C107" s="262"/>
      <c r="D107" s="262"/>
      <c r="E107" s="262"/>
      <c r="F107" s="262"/>
      <c r="G107" s="262"/>
      <c r="H107" s="262"/>
      <c r="I107" s="262"/>
      <c r="J107" s="262"/>
      <c r="K107" s="262"/>
      <c r="L107" s="262"/>
      <c r="M107" s="262"/>
      <c r="N107" s="262"/>
      <c r="O107" s="262"/>
      <c r="P107" s="262"/>
      <c r="Q107" s="262"/>
      <c r="R107" s="262"/>
      <c r="S107" s="262"/>
      <c r="T107" s="262"/>
      <c r="U107" s="262"/>
      <c r="V107" s="262"/>
      <c r="W107" s="262"/>
      <c r="X107" s="262"/>
      <c r="Y107" s="262"/>
      <c r="Z107" s="262"/>
      <c r="AA107" s="262"/>
    </row>
    <row r="108">
      <c r="A108" s="262"/>
      <c r="B108" s="262"/>
      <c r="C108" s="262"/>
      <c r="D108" s="262"/>
      <c r="E108" s="262"/>
      <c r="F108" s="262"/>
      <c r="G108" s="262"/>
      <c r="H108" s="262"/>
      <c r="I108" s="262"/>
      <c r="J108" s="262"/>
      <c r="K108" s="262"/>
      <c r="L108" s="262"/>
      <c r="M108" s="262"/>
      <c r="N108" s="262"/>
      <c r="O108" s="262"/>
      <c r="P108" s="262"/>
      <c r="Q108" s="262"/>
      <c r="R108" s="262"/>
      <c r="S108" s="262"/>
      <c r="T108" s="262"/>
      <c r="U108" s="262"/>
      <c r="V108" s="262"/>
      <c r="W108" s="262"/>
      <c r="X108" s="262"/>
      <c r="Y108" s="262"/>
      <c r="Z108" s="262"/>
      <c r="AA108" s="262"/>
    </row>
    <row r="109">
      <c r="A109" s="262"/>
      <c r="B109" s="262"/>
      <c r="C109" s="262"/>
      <c r="D109" s="262"/>
      <c r="E109" s="262"/>
      <c r="F109" s="262"/>
      <c r="G109" s="262"/>
      <c r="H109" s="262"/>
      <c r="I109" s="262"/>
      <c r="J109" s="262"/>
      <c r="K109" s="262"/>
      <c r="L109" s="262"/>
      <c r="M109" s="262"/>
      <c r="N109" s="262"/>
      <c r="O109" s="262"/>
      <c r="P109" s="262"/>
      <c r="Q109" s="262"/>
      <c r="R109" s="262"/>
      <c r="S109" s="262"/>
      <c r="T109" s="262"/>
      <c r="U109" s="262"/>
      <c r="V109" s="262"/>
      <c r="W109" s="262"/>
      <c r="X109" s="262"/>
      <c r="Y109" s="262"/>
      <c r="Z109" s="262"/>
      <c r="AA109" s="262"/>
    </row>
    <row r="110">
      <c r="A110" s="262"/>
      <c r="B110" s="262"/>
      <c r="C110" s="262"/>
      <c r="D110" s="262"/>
      <c r="E110" s="262"/>
      <c r="F110" s="262"/>
      <c r="G110" s="262"/>
      <c r="H110" s="262"/>
      <c r="I110" s="262"/>
      <c r="J110" s="262"/>
      <c r="K110" s="262"/>
      <c r="L110" s="262"/>
      <c r="M110" s="262"/>
      <c r="N110" s="262"/>
      <c r="O110" s="262"/>
      <c r="P110" s="262"/>
      <c r="Q110" s="262"/>
      <c r="R110" s="262"/>
      <c r="S110" s="262"/>
      <c r="T110" s="262"/>
      <c r="U110" s="262"/>
      <c r="V110" s="262"/>
      <c r="W110" s="262"/>
      <c r="X110" s="262"/>
      <c r="Y110" s="262"/>
      <c r="Z110" s="262"/>
      <c r="AA110" s="262"/>
    </row>
    <row r="111">
      <c r="A111" s="262"/>
      <c r="B111" s="262"/>
      <c r="C111" s="262"/>
      <c r="D111" s="262"/>
      <c r="E111" s="262"/>
      <c r="F111" s="262"/>
      <c r="G111" s="262"/>
      <c r="H111" s="262"/>
      <c r="I111" s="262"/>
      <c r="J111" s="262"/>
      <c r="K111" s="262"/>
      <c r="L111" s="262"/>
      <c r="M111" s="262"/>
      <c r="N111" s="262"/>
      <c r="O111" s="262"/>
      <c r="P111" s="262"/>
      <c r="Q111" s="262"/>
      <c r="R111" s="262"/>
      <c r="S111" s="262"/>
      <c r="T111" s="262"/>
      <c r="U111" s="262"/>
      <c r="V111" s="262"/>
      <c r="W111" s="262"/>
      <c r="X111" s="262"/>
      <c r="Y111" s="262"/>
      <c r="Z111" s="262"/>
      <c r="AA111" s="262"/>
    </row>
    <row r="112">
      <c r="A112" s="262"/>
      <c r="B112" s="262"/>
      <c r="C112" s="262"/>
      <c r="D112" s="262"/>
      <c r="E112" s="262"/>
      <c r="F112" s="262"/>
      <c r="G112" s="262"/>
      <c r="H112" s="262"/>
      <c r="I112" s="262"/>
      <c r="J112" s="262"/>
      <c r="K112" s="262"/>
      <c r="L112" s="262"/>
      <c r="M112" s="262"/>
      <c r="N112" s="262"/>
      <c r="O112" s="262"/>
      <c r="P112" s="262"/>
      <c r="Q112" s="262"/>
      <c r="R112" s="262"/>
      <c r="S112" s="262"/>
      <c r="T112" s="262"/>
      <c r="U112" s="262"/>
      <c r="V112" s="262"/>
      <c r="W112" s="262"/>
      <c r="X112" s="262"/>
      <c r="Y112" s="262"/>
      <c r="Z112" s="262"/>
      <c r="AA112" s="262"/>
    </row>
    <row r="113">
      <c r="A113" s="262"/>
      <c r="B113" s="262"/>
      <c r="C113" s="262"/>
      <c r="D113" s="262"/>
      <c r="E113" s="262"/>
      <c r="F113" s="262"/>
      <c r="G113" s="262"/>
      <c r="H113" s="262"/>
      <c r="I113" s="262"/>
      <c r="J113" s="262"/>
      <c r="K113" s="262"/>
      <c r="L113" s="262"/>
      <c r="M113" s="262"/>
      <c r="N113" s="262"/>
      <c r="O113" s="262"/>
      <c r="P113" s="262"/>
      <c r="Q113" s="262"/>
      <c r="R113" s="262"/>
      <c r="S113" s="262"/>
      <c r="T113" s="262"/>
      <c r="U113" s="262"/>
      <c r="V113" s="262"/>
      <c r="W113" s="262"/>
      <c r="X113" s="262"/>
      <c r="Y113" s="262"/>
      <c r="Z113" s="262"/>
      <c r="AA113" s="262"/>
    </row>
    <row r="114">
      <c r="A114" s="262"/>
      <c r="B114" s="262"/>
      <c r="C114" s="262"/>
      <c r="D114" s="262"/>
      <c r="E114" s="262"/>
      <c r="F114" s="262"/>
      <c r="G114" s="262"/>
      <c r="H114" s="262"/>
      <c r="I114" s="262"/>
      <c r="J114" s="262"/>
      <c r="K114" s="262"/>
      <c r="L114" s="262"/>
      <c r="M114" s="262"/>
      <c r="N114" s="262"/>
      <c r="O114" s="262"/>
      <c r="P114" s="262"/>
      <c r="Q114" s="262"/>
      <c r="R114" s="262"/>
      <c r="S114" s="262"/>
      <c r="T114" s="262"/>
      <c r="U114" s="262"/>
      <c r="V114" s="262"/>
      <c r="W114" s="262"/>
      <c r="X114" s="262"/>
      <c r="Y114" s="262"/>
      <c r="Z114" s="262"/>
      <c r="AA114" s="262"/>
    </row>
    <row r="115">
      <c r="A115" s="262"/>
      <c r="B115" s="262"/>
      <c r="C115" s="262"/>
      <c r="D115" s="262"/>
      <c r="E115" s="262"/>
      <c r="F115" s="262"/>
      <c r="G115" s="262"/>
      <c r="H115" s="262"/>
      <c r="I115" s="262"/>
      <c r="J115" s="262"/>
      <c r="K115" s="262"/>
      <c r="L115" s="262"/>
      <c r="M115" s="262"/>
      <c r="N115" s="262"/>
      <c r="O115" s="262"/>
      <c r="P115" s="262"/>
      <c r="Q115" s="262"/>
      <c r="R115" s="262"/>
      <c r="S115" s="262"/>
      <c r="T115" s="262"/>
      <c r="U115" s="262"/>
      <c r="V115" s="262"/>
      <c r="W115" s="262"/>
      <c r="X115" s="262"/>
      <c r="Y115" s="262"/>
      <c r="Z115" s="262"/>
      <c r="AA115" s="262"/>
    </row>
    <row r="116">
      <c r="A116" s="262"/>
      <c r="B116" s="262"/>
      <c r="C116" s="262"/>
      <c r="D116" s="262"/>
      <c r="E116" s="262"/>
      <c r="F116" s="262"/>
      <c r="G116" s="262"/>
      <c r="H116" s="262"/>
      <c r="I116" s="262"/>
      <c r="J116" s="262"/>
      <c r="K116" s="262"/>
      <c r="L116" s="262"/>
      <c r="M116" s="262"/>
      <c r="N116" s="262"/>
      <c r="O116" s="262"/>
      <c r="P116" s="262"/>
      <c r="Q116" s="262"/>
      <c r="R116" s="262"/>
      <c r="S116" s="262"/>
      <c r="T116" s="262"/>
      <c r="U116" s="262"/>
      <c r="V116" s="262"/>
      <c r="W116" s="262"/>
      <c r="X116" s="262"/>
      <c r="Y116" s="262"/>
      <c r="Z116" s="262"/>
      <c r="AA116" s="262"/>
    </row>
    <row r="117">
      <c r="A117" s="262"/>
      <c r="B117" s="262"/>
      <c r="C117" s="262"/>
      <c r="D117" s="262"/>
      <c r="E117" s="262"/>
      <c r="F117" s="262"/>
      <c r="G117" s="262"/>
      <c r="H117" s="262"/>
      <c r="I117" s="262"/>
      <c r="J117" s="262"/>
      <c r="K117" s="262"/>
      <c r="L117" s="262"/>
      <c r="M117" s="262"/>
      <c r="N117" s="262"/>
      <c r="O117" s="262"/>
      <c r="P117" s="262"/>
      <c r="Q117" s="262"/>
      <c r="R117" s="262"/>
      <c r="S117" s="262"/>
      <c r="T117" s="262"/>
      <c r="U117" s="262"/>
      <c r="V117" s="262"/>
      <c r="W117" s="262"/>
      <c r="X117" s="262"/>
      <c r="Y117" s="262"/>
      <c r="Z117" s="262"/>
      <c r="AA117" s="262"/>
    </row>
    <row r="118">
      <c r="A118" s="262"/>
      <c r="B118" s="262"/>
      <c r="C118" s="262"/>
      <c r="D118" s="262"/>
      <c r="E118" s="262"/>
      <c r="F118" s="262"/>
      <c r="G118" s="262"/>
      <c r="H118" s="262"/>
      <c r="I118" s="262"/>
      <c r="J118" s="262"/>
      <c r="K118" s="262"/>
      <c r="L118" s="262"/>
      <c r="M118" s="262"/>
      <c r="N118" s="262"/>
      <c r="O118" s="262"/>
      <c r="P118" s="262"/>
      <c r="Q118" s="262"/>
      <c r="R118" s="262"/>
      <c r="S118" s="262"/>
      <c r="T118" s="262"/>
      <c r="U118" s="262"/>
      <c r="V118" s="262"/>
      <c r="W118" s="262"/>
      <c r="X118" s="262"/>
      <c r="Y118" s="262"/>
      <c r="Z118" s="262"/>
      <c r="AA118" s="262"/>
    </row>
    <row r="119">
      <c r="A119" s="262"/>
      <c r="B119" s="262"/>
      <c r="C119" s="262"/>
      <c r="D119" s="262"/>
      <c r="E119" s="262"/>
      <c r="F119" s="262"/>
      <c r="G119" s="262"/>
      <c r="H119" s="262"/>
      <c r="I119" s="262"/>
      <c r="J119" s="262"/>
      <c r="K119" s="262"/>
      <c r="L119" s="262"/>
      <c r="M119" s="262"/>
      <c r="N119" s="262"/>
      <c r="O119" s="262"/>
      <c r="P119" s="262"/>
      <c r="Q119" s="262"/>
      <c r="R119" s="262"/>
      <c r="S119" s="262"/>
      <c r="T119" s="262"/>
      <c r="U119" s="262"/>
      <c r="V119" s="262"/>
      <c r="W119" s="262"/>
      <c r="X119" s="262"/>
      <c r="Y119" s="262"/>
      <c r="Z119" s="262"/>
      <c r="AA119" s="262"/>
    </row>
    <row r="120">
      <c r="A120" s="262"/>
      <c r="B120" s="262"/>
      <c r="C120" s="262"/>
      <c r="D120" s="262"/>
      <c r="E120" s="262"/>
      <c r="F120" s="262"/>
      <c r="G120" s="262"/>
      <c r="H120" s="262"/>
      <c r="I120" s="262"/>
      <c r="J120" s="262"/>
      <c r="K120" s="262"/>
      <c r="L120" s="262"/>
      <c r="M120" s="262"/>
      <c r="N120" s="262"/>
      <c r="O120" s="262"/>
      <c r="P120" s="262"/>
      <c r="Q120" s="262"/>
      <c r="R120" s="262"/>
      <c r="S120" s="262"/>
      <c r="T120" s="262"/>
      <c r="U120" s="262"/>
      <c r="V120" s="262"/>
      <c r="W120" s="262"/>
      <c r="X120" s="262"/>
      <c r="Y120" s="262"/>
      <c r="Z120" s="262"/>
      <c r="AA120" s="262"/>
    </row>
    <row r="121">
      <c r="A121" s="262"/>
      <c r="B121" s="262"/>
      <c r="C121" s="262"/>
      <c r="D121" s="262"/>
      <c r="E121" s="262"/>
      <c r="F121" s="262"/>
      <c r="G121" s="262"/>
      <c r="H121" s="262"/>
      <c r="I121" s="262"/>
      <c r="J121" s="262"/>
      <c r="K121" s="262"/>
      <c r="L121" s="262"/>
      <c r="M121" s="262"/>
      <c r="N121" s="262"/>
      <c r="O121" s="262"/>
      <c r="P121" s="262"/>
      <c r="Q121" s="262"/>
      <c r="R121" s="262"/>
      <c r="S121" s="262"/>
      <c r="T121" s="262"/>
      <c r="U121" s="262"/>
      <c r="V121" s="262"/>
      <c r="W121" s="262"/>
      <c r="X121" s="262"/>
      <c r="Y121" s="262"/>
      <c r="Z121" s="262"/>
      <c r="AA121" s="262"/>
    </row>
    <row r="122">
      <c r="A122" s="262"/>
      <c r="B122" s="262"/>
      <c r="C122" s="262"/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262"/>
      <c r="T122" s="262"/>
      <c r="U122" s="262"/>
      <c r="V122" s="262"/>
      <c r="W122" s="262"/>
      <c r="X122" s="262"/>
      <c r="Y122" s="262"/>
      <c r="Z122" s="262"/>
      <c r="AA122" s="262"/>
    </row>
    <row r="123">
      <c r="A123" s="262"/>
      <c r="B123" s="262"/>
      <c r="C123" s="262"/>
      <c r="D123" s="262"/>
      <c r="E123" s="262"/>
      <c r="F123" s="262"/>
      <c r="G123" s="262"/>
      <c r="H123" s="262"/>
      <c r="I123" s="262"/>
      <c r="J123" s="262"/>
      <c r="K123" s="262"/>
      <c r="L123" s="262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</row>
    <row r="124">
      <c r="A124" s="262"/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</row>
    <row r="125">
      <c r="A125" s="262"/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</row>
    <row r="126">
      <c r="A126" s="262"/>
      <c r="B126" s="262"/>
      <c r="C126" s="262"/>
      <c r="D126" s="262"/>
      <c r="E126" s="262"/>
      <c r="F126" s="262"/>
      <c r="G126" s="262"/>
      <c r="H126" s="262"/>
      <c r="I126" s="262"/>
      <c r="J126" s="262"/>
      <c r="K126" s="262"/>
      <c r="L126" s="262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</row>
    <row r="127">
      <c r="A127" s="262"/>
      <c r="B127" s="262"/>
      <c r="C127" s="262"/>
      <c r="D127" s="262"/>
      <c r="E127" s="262"/>
      <c r="F127" s="262"/>
      <c r="G127" s="262"/>
      <c r="H127" s="262"/>
      <c r="I127" s="262"/>
      <c r="J127" s="262"/>
      <c r="K127" s="262"/>
      <c r="L127" s="262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</row>
    <row r="128">
      <c r="A128" s="262"/>
      <c r="B128" s="262"/>
      <c r="C128" s="262"/>
      <c r="D128" s="262"/>
      <c r="E128" s="262"/>
      <c r="F128" s="262"/>
      <c r="G128" s="262"/>
      <c r="H128" s="262"/>
      <c r="I128" s="262"/>
      <c r="J128" s="262"/>
      <c r="K128" s="262"/>
      <c r="L128" s="262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</row>
    <row r="129">
      <c r="A129" s="262"/>
      <c r="B129" s="262"/>
      <c r="C129" s="262"/>
      <c r="D129" s="262"/>
      <c r="E129" s="262"/>
      <c r="F129" s="262"/>
      <c r="G129" s="262"/>
      <c r="H129" s="262"/>
      <c r="I129" s="262"/>
      <c r="J129" s="262"/>
      <c r="K129" s="262"/>
      <c r="L129" s="262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</row>
    <row r="130">
      <c r="A130" s="262"/>
      <c r="B130" s="262"/>
      <c r="C130" s="262"/>
      <c r="D130" s="262"/>
      <c r="E130" s="262"/>
      <c r="F130" s="262"/>
      <c r="G130" s="262"/>
      <c r="H130" s="262"/>
      <c r="I130" s="262"/>
      <c r="J130" s="262"/>
      <c r="K130" s="262"/>
      <c r="L130" s="262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</row>
    <row r="131">
      <c r="A131" s="262"/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</row>
    <row r="132">
      <c r="A132" s="262"/>
      <c r="B132" s="262"/>
      <c r="C132" s="262"/>
      <c r="D132" s="262"/>
      <c r="E132" s="262"/>
      <c r="F132" s="262"/>
      <c r="G132" s="262"/>
      <c r="H132" s="262"/>
      <c r="I132" s="262"/>
      <c r="J132" s="262"/>
      <c r="K132" s="262"/>
      <c r="L132" s="262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</row>
    <row r="133">
      <c r="A133" s="262"/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</row>
    <row r="134">
      <c r="A134" s="262"/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</row>
    <row r="135">
      <c r="A135" s="262"/>
      <c r="B135" s="262"/>
      <c r="C135" s="262"/>
      <c r="D135" s="262"/>
      <c r="E135" s="262"/>
      <c r="F135" s="262"/>
      <c r="G135" s="262"/>
      <c r="H135" s="262"/>
      <c r="I135" s="262"/>
      <c r="J135" s="262"/>
      <c r="K135" s="262"/>
      <c r="L135" s="262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</row>
    <row r="136">
      <c r="A136" s="262"/>
      <c r="B136" s="262"/>
      <c r="C136" s="262"/>
      <c r="D136" s="262"/>
      <c r="E136" s="262"/>
      <c r="F136" s="262"/>
      <c r="G136" s="262"/>
      <c r="H136" s="262"/>
      <c r="I136" s="262"/>
      <c r="J136" s="262"/>
      <c r="K136" s="262"/>
      <c r="L136" s="262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</row>
    <row r="137">
      <c r="A137" s="262"/>
      <c r="B137" s="262"/>
      <c r="C137" s="262"/>
      <c r="D137" s="262"/>
      <c r="E137" s="262"/>
      <c r="F137" s="262"/>
      <c r="G137" s="262"/>
      <c r="H137" s="262"/>
      <c r="I137" s="262"/>
      <c r="J137" s="262"/>
      <c r="K137" s="262"/>
      <c r="L137" s="262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</row>
    <row r="138">
      <c r="A138" s="262"/>
      <c r="B138" s="262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</row>
    <row r="139">
      <c r="A139" s="262"/>
      <c r="B139" s="262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</row>
    <row r="140">
      <c r="A140" s="262"/>
      <c r="B140" s="262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</row>
    <row r="141">
      <c r="A141" s="262"/>
      <c r="B141" s="262"/>
      <c r="C141" s="262"/>
      <c r="D141" s="262"/>
      <c r="E141" s="262"/>
      <c r="F141" s="262"/>
      <c r="G141" s="262"/>
      <c r="H141" s="262"/>
      <c r="I141" s="262"/>
      <c r="J141" s="262"/>
      <c r="K141" s="262"/>
      <c r="L141" s="262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</row>
    <row r="142">
      <c r="A142" s="262"/>
      <c r="B142" s="262"/>
      <c r="C142" s="262"/>
      <c r="D142" s="262"/>
      <c r="E142" s="262"/>
      <c r="F142" s="262"/>
      <c r="G142" s="262"/>
      <c r="H142" s="262"/>
      <c r="I142" s="262"/>
      <c r="J142" s="262"/>
      <c r="K142" s="262"/>
      <c r="L142" s="262"/>
      <c r="M142" s="262"/>
      <c r="N142" s="262"/>
      <c r="O142" s="262"/>
      <c r="P142" s="262"/>
      <c r="Q142" s="262"/>
      <c r="R142" s="262"/>
      <c r="S142" s="262"/>
      <c r="T142" s="262"/>
      <c r="U142" s="262"/>
      <c r="V142" s="262"/>
      <c r="W142" s="262"/>
      <c r="X142" s="262"/>
      <c r="Y142" s="262"/>
      <c r="Z142" s="262"/>
      <c r="AA142" s="262"/>
    </row>
    <row r="143">
      <c r="A143" s="262"/>
      <c r="B143" s="262"/>
      <c r="C143" s="262"/>
      <c r="D143" s="262"/>
      <c r="E143" s="262"/>
      <c r="F143" s="262"/>
      <c r="G143" s="262"/>
      <c r="H143" s="262"/>
      <c r="I143" s="262"/>
      <c r="J143" s="262"/>
      <c r="K143" s="262"/>
      <c r="L143" s="262"/>
      <c r="M143" s="262"/>
      <c r="N143" s="262"/>
      <c r="O143" s="262"/>
      <c r="P143" s="262"/>
      <c r="Q143" s="262"/>
      <c r="R143" s="262"/>
      <c r="S143" s="262"/>
      <c r="T143" s="262"/>
      <c r="U143" s="262"/>
      <c r="V143" s="262"/>
      <c r="W143" s="262"/>
      <c r="X143" s="262"/>
      <c r="Y143" s="262"/>
      <c r="Z143" s="262"/>
      <c r="AA143" s="262"/>
    </row>
    <row r="144">
      <c r="A144" s="262"/>
      <c r="B144" s="262"/>
      <c r="C144" s="262"/>
      <c r="D144" s="262"/>
      <c r="E144" s="262"/>
      <c r="F144" s="262"/>
      <c r="G144" s="262"/>
      <c r="H144" s="262"/>
      <c r="I144" s="262"/>
      <c r="J144" s="262"/>
      <c r="K144" s="262"/>
      <c r="L144" s="262"/>
      <c r="M144" s="262"/>
      <c r="N144" s="262"/>
      <c r="O144" s="262"/>
      <c r="P144" s="262"/>
      <c r="Q144" s="262"/>
      <c r="R144" s="262"/>
      <c r="S144" s="262"/>
      <c r="T144" s="262"/>
      <c r="U144" s="262"/>
      <c r="V144" s="262"/>
      <c r="W144" s="262"/>
      <c r="X144" s="262"/>
      <c r="Y144" s="262"/>
      <c r="Z144" s="262"/>
      <c r="AA144" s="262"/>
    </row>
    <row r="145">
      <c r="A145" s="262"/>
      <c r="B145" s="262"/>
      <c r="C145" s="262"/>
      <c r="D145" s="262"/>
      <c r="E145" s="262"/>
      <c r="F145" s="262"/>
      <c r="G145" s="262"/>
      <c r="H145" s="262"/>
      <c r="I145" s="262"/>
      <c r="J145" s="262"/>
      <c r="K145" s="262"/>
      <c r="L145" s="262"/>
      <c r="M145" s="262"/>
      <c r="N145" s="262"/>
      <c r="O145" s="262"/>
      <c r="P145" s="262"/>
      <c r="Q145" s="262"/>
      <c r="R145" s="262"/>
      <c r="S145" s="262"/>
      <c r="T145" s="262"/>
      <c r="U145" s="262"/>
      <c r="V145" s="262"/>
      <c r="W145" s="262"/>
      <c r="X145" s="262"/>
      <c r="Y145" s="262"/>
      <c r="Z145" s="262"/>
      <c r="AA145" s="262"/>
    </row>
    <row r="146">
      <c r="A146" s="262"/>
      <c r="B146" s="262"/>
      <c r="C146" s="262"/>
      <c r="D146" s="262"/>
      <c r="E146" s="262"/>
      <c r="F146" s="262"/>
      <c r="G146" s="262"/>
      <c r="H146" s="262"/>
      <c r="I146" s="262"/>
      <c r="J146" s="262"/>
      <c r="K146" s="262"/>
      <c r="L146" s="262"/>
      <c r="M146" s="262"/>
      <c r="N146" s="262"/>
      <c r="O146" s="262"/>
      <c r="P146" s="262"/>
      <c r="Q146" s="262"/>
      <c r="R146" s="262"/>
      <c r="S146" s="262"/>
      <c r="T146" s="262"/>
      <c r="U146" s="262"/>
      <c r="V146" s="262"/>
      <c r="W146" s="262"/>
      <c r="X146" s="262"/>
      <c r="Y146" s="262"/>
      <c r="Z146" s="262"/>
      <c r="AA146" s="262"/>
    </row>
    <row r="147">
      <c r="A147" s="262"/>
      <c r="B147" s="262"/>
      <c r="C147" s="262"/>
      <c r="D147" s="262"/>
      <c r="E147" s="262"/>
      <c r="F147" s="262"/>
      <c r="G147" s="262"/>
      <c r="H147" s="262"/>
      <c r="I147" s="262"/>
      <c r="J147" s="262"/>
      <c r="K147" s="262"/>
      <c r="L147" s="262"/>
      <c r="M147" s="262"/>
      <c r="N147" s="262"/>
      <c r="O147" s="262"/>
      <c r="P147" s="262"/>
      <c r="Q147" s="262"/>
      <c r="R147" s="262"/>
      <c r="S147" s="262"/>
      <c r="T147" s="262"/>
      <c r="U147" s="262"/>
      <c r="V147" s="262"/>
      <c r="W147" s="262"/>
      <c r="X147" s="262"/>
      <c r="Y147" s="262"/>
      <c r="Z147" s="262"/>
      <c r="AA147" s="262"/>
    </row>
    <row r="148">
      <c r="A148" s="262"/>
      <c r="B148" s="262"/>
      <c r="C148" s="262"/>
      <c r="D148" s="262"/>
      <c r="E148" s="262"/>
      <c r="F148" s="262"/>
      <c r="G148" s="262"/>
      <c r="H148" s="262"/>
      <c r="I148" s="262"/>
      <c r="J148" s="262"/>
      <c r="K148" s="262"/>
      <c r="L148" s="262"/>
      <c r="M148" s="262"/>
      <c r="N148" s="262"/>
      <c r="O148" s="262"/>
      <c r="P148" s="262"/>
      <c r="Q148" s="262"/>
      <c r="R148" s="262"/>
      <c r="S148" s="262"/>
      <c r="T148" s="262"/>
      <c r="U148" s="262"/>
      <c r="V148" s="262"/>
      <c r="W148" s="262"/>
      <c r="X148" s="262"/>
      <c r="Y148" s="262"/>
      <c r="Z148" s="262"/>
      <c r="AA148" s="262"/>
    </row>
    <row r="149">
      <c r="A149" s="262"/>
      <c r="B149" s="262"/>
      <c r="C149" s="262"/>
      <c r="D149" s="262"/>
      <c r="E149" s="262"/>
      <c r="F149" s="262"/>
      <c r="G149" s="262"/>
      <c r="H149" s="262"/>
      <c r="I149" s="262"/>
      <c r="J149" s="262"/>
      <c r="K149" s="262"/>
      <c r="L149" s="262"/>
      <c r="M149" s="262"/>
      <c r="N149" s="262"/>
      <c r="O149" s="262"/>
      <c r="P149" s="262"/>
      <c r="Q149" s="262"/>
      <c r="R149" s="262"/>
      <c r="S149" s="262"/>
      <c r="T149" s="262"/>
      <c r="U149" s="262"/>
      <c r="V149" s="262"/>
      <c r="W149" s="262"/>
      <c r="X149" s="262"/>
      <c r="Y149" s="262"/>
      <c r="Z149" s="262"/>
      <c r="AA149" s="262"/>
    </row>
    <row r="150">
      <c r="A150" s="262"/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262"/>
      <c r="T150" s="262"/>
      <c r="U150" s="262"/>
      <c r="V150" s="262"/>
      <c r="W150" s="262"/>
      <c r="X150" s="262"/>
      <c r="Y150" s="262"/>
      <c r="Z150" s="262"/>
      <c r="AA150" s="262"/>
    </row>
    <row r="151">
      <c r="A151" s="262"/>
      <c r="B151" s="262"/>
      <c r="C151" s="262"/>
      <c r="D151" s="262"/>
      <c r="E151" s="262"/>
      <c r="F151" s="262"/>
      <c r="G151" s="262"/>
      <c r="H151" s="262"/>
      <c r="I151" s="262"/>
      <c r="J151" s="262"/>
      <c r="K151" s="262"/>
      <c r="L151" s="262"/>
      <c r="M151" s="262"/>
      <c r="N151" s="262"/>
      <c r="O151" s="262"/>
      <c r="P151" s="262"/>
      <c r="Q151" s="262"/>
      <c r="R151" s="262"/>
      <c r="S151" s="262"/>
      <c r="T151" s="262"/>
      <c r="U151" s="262"/>
      <c r="V151" s="262"/>
      <c r="W151" s="262"/>
      <c r="X151" s="262"/>
      <c r="Y151" s="262"/>
      <c r="Z151" s="262"/>
      <c r="AA151" s="262"/>
    </row>
    <row r="152">
      <c r="A152" s="262"/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262"/>
      <c r="T152" s="262"/>
      <c r="U152" s="262"/>
      <c r="V152" s="262"/>
      <c r="W152" s="262"/>
      <c r="X152" s="262"/>
      <c r="Y152" s="262"/>
      <c r="Z152" s="262"/>
      <c r="AA152" s="262"/>
    </row>
    <row r="153">
      <c r="A153" s="262"/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262"/>
      <c r="T153" s="262"/>
      <c r="U153" s="262"/>
      <c r="V153" s="262"/>
      <c r="W153" s="262"/>
      <c r="X153" s="262"/>
      <c r="Y153" s="262"/>
      <c r="Z153" s="262"/>
      <c r="AA153" s="262"/>
    </row>
    <row r="154">
      <c r="A154" s="262"/>
      <c r="B154" s="262"/>
      <c r="C154" s="262"/>
      <c r="D154" s="262"/>
      <c r="E154" s="262"/>
      <c r="F154" s="262"/>
      <c r="G154" s="262"/>
      <c r="H154" s="262"/>
      <c r="I154" s="262"/>
      <c r="J154" s="262"/>
      <c r="K154" s="262"/>
      <c r="L154" s="262"/>
      <c r="M154" s="262"/>
      <c r="N154" s="262"/>
      <c r="O154" s="262"/>
      <c r="P154" s="262"/>
      <c r="Q154" s="262"/>
      <c r="R154" s="262"/>
      <c r="S154" s="262"/>
      <c r="T154" s="262"/>
      <c r="U154" s="262"/>
      <c r="V154" s="262"/>
      <c r="W154" s="262"/>
      <c r="X154" s="262"/>
      <c r="Y154" s="262"/>
      <c r="Z154" s="262"/>
      <c r="AA154" s="262"/>
    </row>
    <row r="155">
      <c r="A155" s="262"/>
      <c r="B155" s="262"/>
      <c r="C155" s="262"/>
      <c r="D155" s="262"/>
      <c r="E155" s="262"/>
      <c r="F155" s="262"/>
      <c r="G155" s="262"/>
      <c r="H155" s="262"/>
      <c r="I155" s="262"/>
      <c r="J155" s="262"/>
      <c r="K155" s="262"/>
      <c r="L155" s="262"/>
      <c r="M155" s="262"/>
      <c r="N155" s="262"/>
      <c r="O155" s="262"/>
      <c r="P155" s="262"/>
      <c r="Q155" s="262"/>
      <c r="R155" s="262"/>
      <c r="S155" s="262"/>
      <c r="T155" s="262"/>
      <c r="U155" s="262"/>
      <c r="V155" s="262"/>
      <c r="W155" s="262"/>
      <c r="X155" s="262"/>
      <c r="Y155" s="262"/>
      <c r="Z155" s="262"/>
      <c r="AA155" s="262"/>
    </row>
    <row r="156">
      <c r="A156" s="262"/>
      <c r="B156" s="262"/>
      <c r="C156" s="262"/>
      <c r="D156" s="262"/>
      <c r="E156" s="262"/>
      <c r="F156" s="262"/>
      <c r="G156" s="262"/>
      <c r="H156" s="262"/>
      <c r="I156" s="262"/>
      <c r="J156" s="262"/>
      <c r="K156" s="262"/>
      <c r="L156" s="262"/>
      <c r="M156" s="262"/>
      <c r="N156" s="262"/>
      <c r="O156" s="262"/>
      <c r="P156" s="262"/>
      <c r="Q156" s="262"/>
      <c r="R156" s="262"/>
      <c r="S156" s="262"/>
      <c r="T156" s="262"/>
      <c r="U156" s="262"/>
      <c r="V156" s="262"/>
      <c r="W156" s="262"/>
      <c r="X156" s="262"/>
      <c r="Y156" s="262"/>
      <c r="Z156" s="262"/>
      <c r="AA156" s="262"/>
    </row>
    <row r="157">
      <c r="A157" s="262"/>
      <c r="B157" s="262"/>
      <c r="C157" s="262"/>
      <c r="D157" s="262"/>
      <c r="E157" s="262"/>
      <c r="F157" s="262"/>
      <c r="G157" s="262"/>
      <c r="H157" s="262"/>
      <c r="I157" s="262"/>
      <c r="J157" s="262"/>
      <c r="K157" s="262"/>
      <c r="L157" s="262"/>
      <c r="M157" s="262"/>
      <c r="N157" s="262"/>
      <c r="O157" s="262"/>
      <c r="P157" s="262"/>
      <c r="Q157" s="262"/>
      <c r="R157" s="262"/>
      <c r="S157" s="262"/>
      <c r="T157" s="262"/>
      <c r="U157" s="262"/>
      <c r="V157" s="262"/>
      <c r="W157" s="262"/>
      <c r="X157" s="262"/>
      <c r="Y157" s="262"/>
      <c r="Z157" s="262"/>
      <c r="AA157" s="262"/>
    </row>
    <row r="158">
      <c r="A158" s="262"/>
      <c r="B158" s="262"/>
      <c r="C158" s="262"/>
      <c r="D158" s="262"/>
      <c r="E158" s="262"/>
      <c r="F158" s="262"/>
      <c r="G158" s="262"/>
      <c r="H158" s="262"/>
      <c r="I158" s="262"/>
      <c r="J158" s="262"/>
      <c r="K158" s="262"/>
      <c r="L158" s="262"/>
      <c r="M158" s="262"/>
      <c r="N158" s="262"/>
      <c r="O158" s="262"/>
      <c r="P158" s="262"/>
      <c r="Q158" s="262"/>
      <c r="R158" s="262"/>
      <c r="S158" s="262"/>
      <c r="T158" s="262"/>
      <c r="U158" s="262"/>
      <c r="V158" s="262"/>
      <c r="W158" s="262"/>
      <c r="X158" s="262"/>
      <c r="Y158" s="262"/>
      <c r="Z158" s="262"/>
      <c r="AA158" s="262"/>
    </row>
    <row r="159">
      <c r="A159" s="262"/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262"/>
      <c r="T159" s="262"/>
      <c r="U159" s="262"/>
      <c r="V159" s="262"/>
      <c r="W159" s="262"/>
      <c r="X159" s="262"/>
      <c r="Y159" s="262"/>
      <c r="Z159" s="262"/>
      <c r="AA159" s="262"/>
    </row>
    <row r="160">
      <c r="A160" s="262"/>
      <c r="B160" s="262"/>
      <c r="C160" s="262"/>
      <c r="D160" s="262"/>
      <c r="E160" s="262"/>
      <c r="F160" s="262"/>
      <c r="G160" s="262"/>
      <c r="H160" s="262"/>
      <c r="I160" s="262"/>
      <c r="J160" s="262"/>
      <c r="K160" s="262"/>
      <c r="L160" s="26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</row>
    <row r="161">
      <c r="A161" s="262"/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</row>
    <row r="162">
      <c r="A162" s="262"/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</row>
    <row r="163">
      <c r="A163" s="262"/>
      <c r="B163" s="262"/>
      <c r="C163" s="262"/>
      <c r="D163" s="262"/>
      <c r="E163" s="262"/>
      <c r="F163" s="262"/>
      <c r="G163" s="262"/>
      <c r="H163" s="262"/>
      <c r="I163" s="262"/>
      <c r="J163" s="262"/>
      <c r="K163" s="262"/>
      <c r="L163" s="26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</row>
    <row r="164">
      <c r="A164" s="262"/>
      <c r="B164" s="262"/>
      <c r="C164" s="262"/>
      <c r="D164" s="262"/>
      <c r="E164" s="262"/>
      <c r="F164" s="262"/>
      <c r="G164" s="262"/>
      <c r="H164" s="262"/>
      <c r="I164" s="262"/>
      <c r="J164" s="262"/>
      <c r="K164" s="262"/>
      <c r="L164" s="26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</row>
    <row r="165">
      <c r="A165" s="262"/>
      <c r="B165" s="262"/>
      <c r="C165" s="262"/>
      <c r="D165" s="262"/>
      <c r="E165" s="262"/>
      <c r="F165" s="262"/>
      <c r="G165" s="262"/>
      <c r="H165" s="262"/>
      <c r="I165" s="262"/>
      <c r="J165" s="262"/>
      <c r="K165" s="262"/>
      <c r="L165" s="26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</row>
    <row r="166">
      <c r="A166" s="262"/>
      <c r="B166" s="262"/>
      <c r="C166" s="262"/>
      <c r="D166" s="262"/>
      <c r="E166" s="262"/>
      <c r="F166" s="262"/>
      <c r="G166" s="262"/>
      <c r="H166" s="262"/>
      <c r="I166" s="262"/>
      <c r="J166" s="262"/>
      <c r="K166" s="262"/>
      <c r="L166" s="26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</row>
    <row r="167">
      <c r="A167" s="262"/>
      <c r="B167" s="262"/>
      <c r="C167" s="262"/>
      <c r="D167" s="262"/>
      <c r="E167" s="262"/>
      <c r="F167" s="262"/>
      <c r="G167" s="262"/>
      <c r="H167" s="262"/>
      <c r="I167" s="262"/>
      <c r="J167" s="262"/>
      <c r="K167" s="262"/>
      <c r="L167" s="26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</row>
    <row r="168">
      <c r="A168" s="262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</row>
    <row r="169">
      <c r="A169" s="262"/>
      <c r="B169" s="262"/>
      <c r="C169" s="262"/>
      <c r="D169" s="262"/>
      <c r="E169" s="262"/>
      <c r="F169" s="262"/>
      <c r="G169" s="262"/>
      <c r="H169" s="262"/>
      <c r="I169" s="262"/>
      <c r="J169" s="262"/>
      <c r="K169" s="262"/>
      <c r="L169" s="26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</row>
    <row r="170">
      <c r="A170" s="262"/>
      <c r="B170" s="262"/>
      <c r="C170" s="262"/>
      <c r="D170" s="262"/>
      <c r="E170" s="262"/>
      <c r="F170" s="262"/>
      <c r="G170" s="262"/>
      <c r="H170" s="262"/>
      <c r="I170" s="262"/>
      <c r="J170" s="262"/>
      <c r="K170" s="262"/>
      <c r="L170" s="26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</row>
    <row r="171">
      <c r="A171" s="262"/>
      <c r="B171" s="262"/>
      <c r="C171" s="262"/>
      <c r="D171" s="262"/>
      <c r="E171" s="262"/>
      <c r="F171" s="262"/>
      <c r="G171" s="262"/>
      <c r="H171" s="262"/>
      <c r="I171" s="262"/>
      <c r="J171" s="262"/>
      <c r="K171" s="262"/>
      <c r="L171" s="26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</row>
    <row r="172">
      <c r="A172" s="262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</row>
    <row r="173">
      <c r="A173" s="262"/>
      <c r="B173" s="262"/>
      <c r="C173" s="262"/>
      <c r="D173" s="262"/>
      <c r="E173" s="262"/>
      <c r="F173" s="262"/>
      <c r="G173" s="262"/>
      <c r="H173" s="262"/>
      <c r="I173" s="262"/>
      <c r="J173" s="262"/>
      <c r="K173" s="262"/>
      <c r="L173" s="26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</row>
    <row r="174">
      <c r="A174" s="262"/>
      <c r="B174" s="262"/>
      <c r="C174" s="262"/>
      <c r="D174" s="262"/>
      <c r="E174" s="262"/>
      <c r="F174" s="262"/>
      <c r="G174" s="262"/>
      <c r="H174" s="262"/>
      <c r="I174" s="262"/>
      <c r="J174" s="262"/>
      <c r="K174" s="262"/>
      <c r="L174" s="26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</row>
    <row r="175">
      <c r="A175" s="262"/>
      <c r="B175" s="262"/>
      <c r="C175" s="262"/>
      <c r="D175" s="262"/>
      <c r="E175" s="262"/>
      <c r="F175" s="262"/>
      <c r="G175" s="262"/>
      <c r="H175" s="262"/>
      <c r="I175" s="262"/>
      <c r="J175" s="262"/>
      <c r="K175" s="262"/>
      <c r="L175" s="26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</row>
    <row r="176">
      <c r="A176" s="262"/>
      <c r="B176" s="262"/>
      <c r="C176" s="262"/>
      <c r="D176" s="262"/>
      <c r="E176" s="262"/>
      <c r="F176" s="262"/>
      <c r="G176" s="262"/>
      <c r="H176" s="262"/>
      <c r="I176" s="262"/>
      <c r="J176" s="262"/>
      <c r="K176" s="262"/>
      <c r="L176" s="26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</row>
    <row r="177">
      <c r="A177" s="262"/>
      <c r="B177" s="262"/>
      <c r="C177" s="262"/>
      <c r="D177" s="262"/>
      <c r="E177" s="262"/>
      <c r="F177" s="262"/>
      <c r="G177" s="262"/>
      <c r="H177" s="262"/>
      <c r="I177" s="262"/>
      <c r="J177" s="262"/>
      <c r="K177" s="262"/>
      <c r="L177" s="26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</row>
    <row r="178">
      <c r="A178" s="262"/>
      <c r="B178" s="262"/>
      <c r="C178" s="262"/>
      <c r="D178" s="262"/>
      <c r="E178" s="262"/>
      <c r="F178" s="262"/>
      <c r="G178" s="262"/>
      <c r="H178" s="262"/>
      <c r="I178" s="262"/>
      <c r="J178" s="262"/>
      <c r="K178" s="262"/>
      <c r="L178" s="26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</row>
    <row r="179">
      <c r="A179" s="262"/>
      <c r="B179" s="262"/>
      <c r="C179" s="262"/>
      <c r="D179" s="262"/>
      <c r="E179" s="262"/>
      <c r="F179" s="262"/>
      <c r="G179" s="262"/>
      <c r="H179" s="262"/>
      <c r="I179" s="262"/>
      <c r="J179" s="262"/>
      <c r="K179" s="262"/>
      <c r="L179" s="26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</row>
    <row r="180">
      <c r="A180" s="262"/>
      <c r="B180" s="262"/>
      <c r="C180" s="262"/>
      <c r="D180" s="262"/>
      <c r="E180" s="262"/>
      <c r="F180" s="262"/>
      <c r="G180" s="262"/>
      <c r="H180" s="262"/>
      <c r="I180" s="262"/>
      <c r="J180" s="262"/>
      <c r="K180" s="262"/>
      <c r="L180" s="26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</row>
    <row r="181">
      <c r="A181" s="262"/>
      <c r="B181" s="262"/>
      <c r="C181" s="262"/>
      <c r="D181" s="262"/>
      <c r="E181" s="262"/>
      <c r="F181" s="262"/>
      <c r="G181" s="262"/>
      <c r="H181" s="262"/>
      <c r="I181" s="262"/>
      <c r="J181" s="262"/>
      <c r="K181" s="262"/>
      <c r="L181" s="26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</row>
    <row r="182">
      <c r="A182" s="262"/>
      <c r="B182" s="262"/>
      <c r="C182" s="262"/>
      <c r="D182" s="262"/>
      <c r="E182" s="262"/>
      <c r="F182" s="262"/>
      <c r="G182" s="262"/>
      <c r="H182" s="262"/>
      <c r="I182" s="262"/>
      <c r="J182" s="262"/>
      <c r="K182" s="262"/>
      <c r="L182" s="26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</row>
    <row r="183">
      <c r="A183" s="262"/>
      <c r="B183" s="262"/>
      <c r="C183" s="262"/>
      <c r="D183" s="262"/>
      <c r="E183" s="262"/>
      <c r="F183" s="262"/>
      <c r="G183" s="262"/>
      <c r="H183" s="262"/>
      <c r="I183" s="262"/>
      <c r="J183" s="262"/>
      <c r="K183" s="262"/>
      <c r="L183" s="26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</row>
    <row r="184">
      <c r="A184" s="262"/>
      <c r="B184" s="262"/>
      <c r="C184" s="262"/>
      <c r="D184" s="262"/>
      <c r="E184" s="262"/>
      <c r="F184" s="262"/>
      <c r="G184" s="262"/>
      <c r="H184" s="262"/>
      <c r="I184" s="262"/>
      <c r="J184" s="262"/>
      <c r="K184" s="262"/>
      <c r="L184" s="26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</row>
    <row r="185">
      <c r="A185" s="262"/>
      <c r="B185" s="262"/>
      <c r="C185" s="262"/>
      <c r="D185" s="262"/>
      <c r="E185" s="262"/>
      <c r="F185" s="262"/>
      <c r="G185" s="262"/>
      <c r="H185" s="262"/>
      <c r="I185" s="262"/>
      <c r="J185" s="262"/>
      <c r="K185" s="262"/>
      <c r="L185" s="26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</row>
    <row r="186">
      <c r="A186" s="262"/>
      <c r="B186" s="262"/>
      <c r="C186" s="262"/>
      <c r="D186" s="262"/>
      <c r="E186" s="262"/>
      <c r="F186" s="262"/>
      <c r="G186" s="262"/>
      <c r="H186" s="262"/>
      <c r="I186" s="262"/>
      <c r="J186" s="262"/>
      <c r="K186" s="262"/>
      <c r="L186" s="26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</row>
    <row r="187">
      <c r="A187" s="262"/>
      <c r="B187" s="262"/>
      <c r="C187" s="262"/>
      <c r="D187" s="262"/>
      <c r="E187" s="262"/>
      <c r="F187" s="262"/>
      <c r="G187" s="262"/>
      <c r="H187" s="262"/>
      <c r="I187" s="262"/>
      <c r="J187" s="262"/>
      <c r="K187" s="262"/>
      <c r="L187" s="26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</row>
    <row r="188">
      <c r="A188" s="262"/>
      <c r="B188" s="262"/>
      <c r="C188" s="262"/>
      <c r="D188" s="262"/>
      <c r="E188" s="262"/>
      <c r="F188" s="262"/>
      <c r="G188" s="262"/>
      <c r="H188" s="262"/>
      <c r="I188" s="262"/>
      <c r="J188" s="262"/>
      <c r="K188" s="262"/>
      <c r="L188" s="26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</row>
    <row r="189">
      <c r="A189" s="262"/>
      <c r="B189" s="262"/>
      <c r="C189" s="262"/>
      <c r="D189" s="262"/>
      <c r="E189" s="262"/>
      <c r="F189" s="262"/>
      <c r="G189" s="262"/>
      <c r="H189" s="262"/>
      <c r="I189" s="262"/>
      <c r="J189" s="262"/>
      <c r="K189" s="262"/>
      <c r="L189" s="26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</row>
    <row r="190">
      <c r="A190" s="262"/>
      <c r="B190" s="262"/>
      <c r="C190" s="262"/>
      <c r="D190" s="262"/>
      <c r="E190" s="262"/>
      <c r="F190" s="262"/>
      <c r="G190" s="262"/>
      <c r="H190" s="262"/>
      <c r="I190" s="262"/>
      <c r="J190" s="262"/>
      <c r="K190" s="262"/>
      <c r="L190" s="26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</row>
    <row r="191">
      <c r="A191" s="262"/>
      <c r="B191" s="262"/>
      <c r="C191" s="262"/>
      <c r="D191" s="262"/>
      <c r="E191" s="262"/>
      <c r="F191" s="262"/>
      <c r="G191" s="262"/>
      <c r="H191" s="262"/>
      <c r="I191" s="262"/>
      <c r="J191" s="262"/>
      <c r="K191" s="262"/>
      <c r="L191" s="26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</row>
    <row r="192">
      <c r="A192" s="262"/>
      <c r="B192" s="262"/>
      <c r="C192" s="262"/>
      <c r="D192" s="262"/>
      <c r="E192" s="262"/>
      <c r="F192" s="262"/>
      <c r="G192" s="262"/>
      <c r="H192" s="262"/>
      <c r="I192" s="262"/>
      <c r="J192" s="262"/>
      <c r="K192" s="262"/>
      <c r="L192" s="26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</row>
    <row r="193">
      <c r="A193" s="262"/>
      <c r="B193" s="262"/>
      <c r="C193" s="262"/>
      <c r="D193" s="262"/>
      <c r="E193" s="262"/>
      <c r="F193" s="262"/>
      <c r="G193" s="262"/>
      <c r="H193" s="262"/>
      <c r="I193" s="262"/>
      <c r="J193" s="262"/>
      <c r="K193" s="262"/>
      <c r="L193" s="26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</row>
    <row r="194">
      <c r="A194" s="262"/>
      <c r="B194" s="262"/>
      <c r="C194" s="262"/>
      <c r="D194" s="262"/>
      <c r="E194" s="262"/>
      <c r="F194" s="262"/>
      <c r="G194" s="262"/>
      <c r="H194" s="262"/>
      <c r="I194" s="262"/>
      <c r="J194" s="262"/>
      <c r="K194" s="262"/>
      <c r="L194" s="26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</row>
    <row r="195">
      <c r="A195" s="262"/>
      <c r="B195" s="262"/>
      <c r="C195" s="262"/>
      <c r="D195" s="262"/>
      <c r="E195" s="262"/>
      <c r="F195" s="262"/>
      <c r="G195" s="262"/>
      <c r="H195" s="262"/>
      <c r="I195" s="262"/>
      <c r="J195" s="262"/>
      <c r="K195" s="262"/>
      <c r="L195" s="26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</row>
    <row r="196">
      <c r="A196" s="262"/>
      <c r="B196" s="262"/>
      <c r="C196" s="262"/>
      <c r="D196" s="262"/>
      <c r="E196" s="262"/>
      <c r="F196" s="262"/>
      <c r="G196" s="262"/>
      <c r="H196" s="262"/>
      <c r="I196" s="262"/>
      <c r="J196" s="262"/>
      <c r="K196" s="262"/>
      <c r="L196" s="26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</row>
    <row r="197">
      <c r="A197" s="262"/>
      <c r="B197" s="262"/>
      <c r="C197" s="262"/>
      <c r="D197" s="262"/>
      <c r="E197" s="262"/>
      <c r="F197" s="262"/>
      <c r="G197" s="262"/>
      <c r="H197" s="262"/>
      <c r="I197" s="262"/>
      <c r="J197" s="262"/>
      <c r="K197" s="262"/>
      <c r="L197" s="26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</row>
    <row r="198">
      <c r="A198" s="262"/>
      <c r="B198" s="262"/>
      <c r="C198" s="262"/>
      <c r="D198" s="262"/>
      <c r="E198" s="262"/>
      <c r="F198" s="262"/>
      <c r="G198" s="262"/>
      <c r="H198" s="262"/>
      <c r="I198" s="262"/>
      <c r="J198" s="262"/>
      <c r="K198" s="262"/>
      <c r="L198" s="26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</row>
    <row r="199">
      <c r="A199" s="262"/>
      <c r="B199" s="262"/>
      <c r="C199" s="262"/>
      <c r="D199" s="262"/>
      <c r="E199" s="262"/>
      <c r="F199" s="262"/>
      <c r="G199" s="262"/>
      <c r="H199" s="262"/>
      <c r="I199" s="262"/>
      <c r="J199" s="262"/>
      <c r="K199" s="262"/>
      <c r="L199" s="26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</row>
    <row r="200">
      <c r="A200" s="262"/>
      <c r="B200" s="262"/>
      <c r="C200" s="262"/>
      <c r="D200" s="262"/>
      <c r="E200" s="262"/>
      <c r="F200" s="262"/>
      <c r="G200" s="262"/>
      <c r="H200" s="262"/>
      <c r="I200" s="262"/>
      <c r="J200" s="262"/>
      <c r="K200" s="262"/>
      <c r="L200" s="262"/>
      <c r="M200" s="262"/>
      <c r="N200" s="262"/>
      <c r="O200" s="262"/>
      <c r="P200" s="262"/>
      <c r="Q200" s="262"/>
      <c r="R200" s="262"/>
      <c r="S200" s="262"/>
      <c r="T200" s="262"/>
      <c r="U200" s="262"/>
      <c r="V200" s="262"/>
      <c r="W200" s="262"/>
      <c r="X200" s="262"/>
      <c r="Y200" s="262"/>
      <c r="Z200" s="262"/>
      <c r="AA200" s="262"/>
    </row>
    <row r="201">
      <c r="A201" s="262"/>
      <c r="B201" s="262"/>
      <c r="C201" s="262"/>
      <c r="D201" s="262"/>
      <c r="E201" s="262"/>
      <c r="F201" s="262"/>
      <c r="G201" s="262"/>
      <c r="H201" s="262"/>
      <c r="I201" s="262"/>
      <c r="J201" s="262"/>
      <c r="K201" s="262"/>
      <c r="L201" s="262"/>
      <c r="M201" s="262"/>
      <c r="N201" s="262"/>
      <c r="O201" s="262"/>
      <c r="P201" s="262"/>
      <c r="Q201" s="262"/>
      <c r="R201" s="262"/>
      <c r="S201" s="262"/>
      <c r="T201" s="262"/>
      <c r="U201" s="262"/>
      <c r="V201" s="262"/>
      <c r="W201" s="262"/>
      <c r="X201" s="262"/>
      <c r="Y201" s="262"/>
      <c r="Z201" s="262"/>
      <c r="AA201" s="262"/>
    </row>
    <row r="202">
      <c r="A202" s="262"/>
      <c r="B202" s="262"/>
      <c r="C202" s="262"/>
      <c r="D202" s="262"/>
      <c r="E202" s="262"/>
      <c r="F202" s="262"/>
      <c r="G202" s="262"/>
      <c r="H202" s="262"/>
      <c r="I202" s="262"/>
      <c r="J202" s="262"/>
      <c r="K202" s="262"/>
      <c r="L202" s="262"/>
      <c r="M202" s="262"/>
      <c r="N202" s="262"/>
      <c r="O202" s="262"/>
      <c r="P202" s="262"/>
      <c r="Q202" s="262"/>
      <c r="R202" s="262"/>
      <c r="S202" s="262"/>
      <c r="T202" s="262"/>
      <c r="U202" s="262"/>
      <c r="V202" s="262"/>
      <c r="W202" s="262"/>
      <c r="X202" s="262"/>
      <c r="Y202" s="262"/>
      <c r="Z202" s="262"/>
      <c r="AA202" s="262"/>
    </row>
    <row r="203">
      <c r="A203" s="262"/>
      <c r="B203" s="262"/>
      <c r="C203" s="262"/>
      <c r="D203" s="262"/>
      <c r="E203" s="262"/>
      <c r="F203" s="262"/>
      <c r="G203" s="262"/>
      <c r="H203" s="262"/>
      <c r="I203" s="262"/>
      <c r="J203" s="262"/>
      <c r="K203" s="262"/>
      <c r="L203" s="262"/>
      <c r="M203" s="262"/>
      <c r="N203" s="262"/>
      <c r="O203" s="262"/>
      <c r="P203" s="262"/>
      <c r="Q203" s="262"/>
      <c r="R203" s="262"/>
      <c r="S203" s="262"/>
      <c r="T203" s="262"/>
      <c r="U203" s="262"/>
      <c r="V203" s="262"/>
      <c r="W203" s="262"/>
      <c r="X203" s="262"/>
      <c r="Y203" s="262"/>
      <c r="Z203" s="262"/>
      <c r="AA203" s="262"/>
    </row>
    <row r="204">
      <c r="A204" s="262"/>
      <c r="B204" s="262"/>
      <c r="C204" s="262"/>
      <c r="D204" s="262"/>
      <c r="E204" s="262"/>
      <c r="F204" s="262"/>
      <c r="G204" s="262"/>
      <c r="H204" s="262"/>
      <c r="I204" s="262"/>
      <c r="J204" s="262"/>
      <c r="K204" s="262"/>
      <c r="L204" s="262"/>
      <c r="M204" s="262"/>
      <c r="N204" s="262"/>
      <c r="O204" s="262"/>
      <c r="P204" s="262"/>
      <c r="Q204" s="262"/>
      <c r="R204" s="262"/>
      <c r="S204" s="262"/>
      <c r="T204" s="262"/>
      <c r="U204" s="262"/>
      <c r="V204" s="262"/>
      <c r="W204" s="262"/>
      <c r="X204" s="262"/>
      <c r="Y204" s="262"/>
      <c r="Z204" s="262"/>
      <c r="AA204" s="262"/>
    </row>
    <row r="205">
      <c r="A205" s="262"/>
      <c r="B205" s="262"/>
      <c r="C205" s="262"/>
      <c r="D205" s="262"/>
      <c r="E205" s="262"/>
      <c r="F205" s="262"/>
      <c r="G205" s="262"/>
      <c r="H205" s="262"/>
      <c r="I205" s="262"/>
      <c r="J205" s="262"/>
      <c r="K205" s="262"/>
      <c r="L205" s="262"/>
      <c r="M205" s="262"/>
      <c r="N205" s="262"/>
      <c r="O205" s="262"/>
      <c r="P205" s="262"/>
      <c r="Q205" s="262"/>
      <c r="R205" s="262"/>
      <c r="S205" s="262"/>
      <c r="T205" s="262"/>
      <c r="U205" s="262"/>
      <c r="V205" s="262"/>
      <c r="W205" s="262"/>
      <c r="X205" s="262"/>
      <c r="Y205" s="262"/>
      <c r="Z205" s="262"/>
      <c r="AA205" s="262"/>
    </row>
    <row r="206">
      <c r="A206" s="262"/>
      <c r="B206" s="262"/>
      <c r="C206" s="262"/>
      <c r="D206" s="262"/>
      <c r="E206" s="262"/>
      <c r="F206" s="262"/>
      <c r="G206" s="262"/>
      <c r="H206" s="262"/>
      <c r="I206" s="262"/>
      <c r="J206" s="262"/>
      <c r="K206" s="262"/>
      <c r="L206" s="262"/>
      <c r="M206" s="262"/>
      <c r="N206" s="262"/>
      <c r="O206" s="262"/>
      <c r="P206" s="262"/>
      <c r="Q206" s="262"/>
      <c r="R206" s="262"/>
      <c r="S206" s="262"/>
      <c r="T206" s="262"/>
      <c r="U206" s="262"/>
      <c r="V206" s="262"/>
      <c r="W206" s="262"/>
      <c r="X206" s="262"/>
      <c r="Y206" s="262"/>
      <c r="Z206" s="262"/>
      <c r="AA206" s="262"/>
    </row>
    <row r="207">
      <c r="A207" s="262"/>
      <c r="B207" s="262"/>
      <c r="C207" s="262"/>
      <c r="D207" s="262"/>
      <c r="E207" s="262"/>
      <c r="F207" s="262"/>
      <c r="G207" s="262"/>
      <c r="H207" s="262"/>
      <c r="I207" s="262"/>
      <c r="J207" s="262"/>
      <c r="K207" s="262"/>
      <c r="L207" s="262"/>
      <c r="M207" s="262"/>
      <c r="N207" s="262"/>
      <c r="O207" s="262"/>
      <c r="P207" s="262"/>
      <c r="Q207" s="262"/>
      <c r="R207" s="262"/>
      <c r="S207" s="262"/>
      <c r="T207" s="262"/>
      <c r="U207" s="262"/>
      <c r="V207" s="262"/>
      <c r="W207" s="262"/>
      <c r="X207" s="262"/>
      <c r="Y207" s="262"/>
      <c r="Z207" s="262"/>
      <c r="AA207" s="262"/>
    </row>
    <row r="208">
      <c r="A208" s="262"/>
      <c r="B208" s="262"/>
      <c r="C208" s="262"/>
      <c r="D208" s="262"/>
      <c r="E208" s="262"/>
      <c r="F208" s="262"/>
      <c r="G208" s="262"/>
      <c r="H208" s="262"/>
      <c r="I208" s="262"/>
      <c r="J208" s="262"/>
      <c r="K208" s="262"/>
      <c r="L208" s="262"/>
      <c r="M208" s="262"/>
      <c r="N208" s="262"/>
      <c r="O208" s="262"/>
      <c r="P208" s="262"/>
      <c r="Q208" s="262"/>
      <c r="R208" s="262"/>
      <c r="S208" s="262"/>
      <c r="T208" s="262"/>
      <c r="U208" s="262"/>
      <c r="V208" s="262"/>
      <c r="W208" s="262"/>
      <c r="X208" s="262"/>
      <c r="Y208" s="262"/>
      <c r="Z208" s="262"/>
      <c r="AA208" s="262"/>
    </row>
    <row r="209">
      <c r="A209" s="262"/>
      <c r="B209" s="262"/>
      <c r="C209" s="262"/>
      <c r="D209" s="262"/>
      <c r="E209" s="262"/>
      <c r="F209" s="262"/>
      <c r="G209" s="262"/>
      <c r="H209" s="262"/>
      <c r="I209" s="262"/>
      <c r="J209" s="262"/>
      <c r="K209" s="262"/>
      <c r="L209" s="262"/>
      <c r="M209" s="262"/>
      <c r="N209" s="262"/>
      <c r="O209" s="262"/>
      <c r="P209" s="262"/>
      <c r="Q209" s="262"/>
      <c r="R209" s="262"/>
      <c r="S209" s="262"/>
      <c r="T209" s="262"/>
      <c r="U209" s="262"/>
      <c r="V209" s="262"/>
      <c r="W209" s="262"/>
      <c r="X209" s="262"/>
      <c r="Y209" s="262"/>
      <c r="Z209" s="262"/>
      <c r="AA209" s="262"/>
    </row>
    <row r="210">
      <c r="A210" s="262"/>
      <c r="B210" s="262"/>
      <c r="C210" s="262"/>
      <c r="D210" s="262"/>
      <c r="E210" s="262"/>
      <c r="F210" s="262"/>
      <c r="G210" s="262"/>
      <c r="H210" s="262"/>
      <c r="I210" s="262"/>
      <c r="J210" s="262"/>
      <c r="K210" s="262"/>
      <c r="L210" s="262"/>
      <c r="M210" s="262"/>
      <c r="N210" s="262"/>
      <c r="O210" s="262"/>
      <c r="P210" s="262"/>
      <c r="Q210" s="262"/>
      <c r="R210" s="262"/>
      <c r="S210" s="262"/>
      <c r="T210" s="262"/>
      <c r="U210" s="262"/>
      <c r="V210" s="262"/>
      <c r="W210" s="262"/>
      <c r="X210" s="262"/>
      <c r="Y210" s="262"/>
      <c r="Z210" s="262"/>
      <c r="AA210" s="262"/>
    </row>
    <row r="211">
      <c r="A211" s="262"/>
      <c r="B211" s="262"/>
      <c r="C211" s="262"/>
      <c r="D211" s="262"/>
      <c r="E211" s="262"/>
      <c r="F211" s="262"/>
      <c r="G211" s="262"/>
      <c r="H211" s="262"/>
      <c r="I211" s="262"/>
      <c r="J211" s="262"/>
      <c r="K211" s="262"/>
      <c r="L211" s="262"/>
      <c r="M211" s="262"/>
      <c r="N211" s="262"/>
      <c r="O211" s="262"/>
      <c r="P211" s="262"/>
      <c r="Q211" s="262"/>
      <c r="R211" s="262"/>
      <c r="S211" s="262"/>
      <c r="T211" s="262"/>
      <c r="U211" s="262"/>
      <c r="V211" s="262"/>
      <c r="W211" s="262"/>
      <c r="X211" s="262"/>
      <c r="Y211" s="262"/>
      <c r="Z211" s="262"/>
      <c r="AA211" s="262"/>
    </row>
    <row r="212">
      <c r="A212" s="262"/>
      <c r="B212" s="262"/>
      <c r="C212" s="262"/>
      <c r="D212" s="262"/>
      <c r="E212" s="262"/>
      <c r="F212" s="262"/>
      <c r="G212" s="262"/>
      <c r="H212" s="262"/>
      <c r="I212" s="262"/>
      <c r="J212" s="262"/>
      <c r="K212" s="262"/>
      <c r="L212" s="262"/>
      <c r="M212" s="262"/>
      <c r="N212" s="262"/>
      <c r="O212" s="262"/>
      <c r="P212" s="262"/>
      <c r="Q212" s="262"/>
      <c r="R212" s="262"/>
      <c r="S212" s="262"/>
      <c r="T212" s="262"/>
      <c r="U212" s="262"/>
      <c r="V212" s="262"/>
      <c r="W212" s="262"/>
      <c r="X212" s="262"/>
      <c r="Y212" s="262"/>
      <c r="Z212" s="262"/>
      <c r="AA212" s="262"/>
    </row>
    <row r="213">
      <c r="A213" s="262"/>
      <c r="B213" s="262"/>
      <c r="C213" s="262"/>
      <c r="D213" s="262"/>
      <c r="E213" s="262"/>
      <c r="F213" s="262"/>
      <c r="G213" s="262"/>
      <c r="H213" s="262"/>
      <c r="I213" s="262"/>
      <c r="J213" s="262"/>
      <c r="K213" s="262"/>
      <c r="L213" s="262"/>
      <c r="M213" s="262"/>
      <c r="N213" s="262"/>
      <c r="O213" s="262"/>
      <c r="P213" s="262"/>
      <c r="Q213" s="262"/>
      <c r="R213" s="262"/>
      <c r="S213" s="262"/>
      <c r="T213" s="262"/>
      <c r="U213" s="262"/>
      <c r="V213" s="262"/>
      <c r="W213" s="262"/>
      <c r="X213" s="262"/>
      <c r="Y213" s="262"/>
      <c r="Z213" s="262"/>
      <c r="AA213" s="262"/>
    </row>
    <row r="214">
      <c r="A214" s="262"/>
      <c r="B214" s="262"/>
      <c r="C214" s="262"/>
      <c r="D214" s="262"/>
      <c r="E214" s="262"/>
      <c r="F214" s="262"/>
      <c r="G214" s="262"/>
      <c r="H214" s="262"/>
      <c r="I214" s="262"/>
      <c r="J214" s="262"/>
      <c r="K214" s="262"/>
      <c r="L214" s="262"/>
      <c r="M214" s="262"/>
      <c r="N214" s="262"/>
      <c r="O214" s="262"/>
      <c r="P214" s="262"/>
      <c r="Q214" s="262"/>
      <c r="R214" s="262"/>
      <c r="S214" s="262"/>
      <c r="T214" s="262"/>
      <c r="U214" s="262"/>
      <c r="V214" s="262"/>
      <c r="W214" s="262"/>
      <c r="X214" s="262"/>
      <c r="Y214" s="262"/>
      <c r="Z214" s="262"/>
      <c r="AA214" s="262"/>
    </row>
    <row r="215">
      <c r="A215" s="262"/>
      <c r="B215" s="262"/>
      <c r="C215" s="262"/>
      <c r="D215" s="262"/>
      <c r="E215" s="262"/>
      <c r="F215" s="262"/>
      <c r="G215" s="262"/>
      <c r="H215" s="262"/>
      <c r="I215" s="262"/>
      <c r="J215" s="262"/>
      <c r="K215" s="262"/>
      <c r="L215" s="262"/>
      <c r="M215" s="262"/>
      <c r="N215" s="262"/>
      <c r="O215" s="262"/>
      <c r="P215" s="262"/>
      <c r="Q215" s="262"/>
      <c r="R215" s="262"/>
      <c r="S215" s="262"/>
      <c r="T215" s="262"/>
      <c r="U215" s="262"/>
      <c r="V215" s="262"/>
      <c r="W215" s="262"/>
      <c r="X215" s="262"/>
      <c r="Y215" s="262"/>
      <c r="Z215" s="262"/>
      <c r="AA215" s="262"/>
    </row>
    <row r="216">
      <c r="A216" s="262"/>
      <c r="B216" s="262"/>
      <c r="C216" s="262"/>
      <c r="D216" s="262"/>
      <c r="E216" s="262"/>
      <c r="F216" s="262"/>
      <c r="G216" s="262"/>
      <c r="H216" s="262"/>
      <c r="I216" s="262"/>
      <c r="J216" s="262"/>
      <c r="K216" s="262"/>
      <c r="L216" s="262"/>
      <c r="M216" s="262"/>
      <c r="N216" s="262"/>
      <c r="O216" s="262"/>
      <c r="P216" s="262"/>
      <c r="Q216" s="262"/>
      <c r="R216" s="262"/>
      <c r="S216" s="262"/>
      <c r="T216" s="262"/>
      <c r="U216" s="262"/>
      <c r="V216" s="262"/>
      <c r="W216" s="262"/>
      <c r="X216" s="262"/>
      <c r="Y216" s="262"/>
      <c r="Z216" s="262"/>
      <c r="AA216" s="262"/>
    </row>
    <row r="217">
      <c r="A217" s="262"/>
      <c r="B217" s="262"/>
      <c r="C217" s="262"/>
      <c r="D217" s="262"/>
      <c r="E217" s="262"/>
      <c r="F217" s="262"/>
      <c r="G217" s="262"/>
      <c r="H217" s="262"/>
      <c r="I217" s="262"/>
      <c r="J217" s="262"/>
      <c r="K217" s="262"/>
      <c r="L217" s="262"/>
      <c r="M217" s="262"/>
      <c r="N217" s="262"/>
      <c r="O217" s="262"/>
      <c r="P217" s="262"/>
      <c r="Q217" s="262"/>
      <c r="R217" s="262"/>
      <c r="S217" s="262"/>
      <c r="T217" s="262"/>
      <c r="U217" s="262"/>
      <c r="V217" s="262"/>
      <c r="W217" s="262"/>
      <c r="X217" s="262"/>
      <c r="Y217" s="262"/>
      <c r="Z217" s="262"/>
      <c r="AA217" s="262"/>
    </row>
    <row r="218">
      <c r="A218" s="262"/>
      <c r="B218" s="262"/>
      <c r="C218" s="262"/>
      <c r="D218" s="262"/>
      <c r="E218" s="262"/>
      <c r="F218" s="262"/>
      <c r="G218" s="262"/>
      <c r="H218" s="262"/>
      <c r="I218" s="262"/>
      <c r="J218" s="262"/>
      <c r="K218" s="262"/>
      <c r="L218" s="262"/>
      <c r="M218" s="262"/>
      <c r="N218" s="262"/>
      <c r="O218" s="262"/>
      <c r="P218" s="262"/>
      <c r="Q218" s="262"/>
      <c r="R218" s="262"/>
      <c r="S218" s="262"/>
      <c r="T218" s="262"/>
      <c r="U218" s="262"/>
      <c r="V218" s="262"/>
      <c r="W218" s="262"/>
      <c r="X218" s="262"/>
      <c r="Y218" s="262"/>
      <c r="Z218" s="262"/>
      <c r="AA218" s="262"/>
    </row>
    <row r="219">
      <c r="A219" s="262"/>
      <c r="B219" s="262"/>
      <c r="C219" s="262"/>
      <c r="D219" s="262"/>
      <c r="E219" s="262"/>
      <c r="F219" s="262"/>
      <c r="G219" s="262"/>
      <c r="H219" s="262"/>
      <c r="I219" s="262"/>
      <c r="J219" s="262"/>
      <c r="K219" s="262"/>
      <c r="L219" s="262"/>
      <c r="M219" s="262"/>
      <c r="N219" s="262"/>
      <c r="O219" s="262"/>
      <c r="P219" s="262"/>
      <c r="Q219" s="262"/>
      <c r="R219" s="262"/>
      <c r="S219" s="262"/>
      <c r="T219" s="262"/>
      <c r="U219" s="262"/>
      <c r="V219" s="262"/>
      <c r="W219" s="262"/>
      <c r="X219" s="262"/>
      <c r="Y219" s="262"/>
      <c r="Z219" s="262"/>
      <c r="AA219" s="262"/>
    </row>
    <row r="220">
      <c r="A220" s="262"/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262"/>
      <c r="T220" s="262"/>
      <c r="U220" s="262"/>
      <c r="V220" s="262"/>
      <c r="W220" s="262"/>
      <c r="X220" s="262"/>
      <c r="Y220" s="262"/>
      <c r="Z220" s="262"/>
      <c r="AA220" s="262"/>
    </row>
    <row r="221">
      <c r="A221" s="262"/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262"/>
      <c r="T221" s="262"/>
      <c r="U221" s="262"/>
      <c r="V221" s="262"/>
      <c r="W221" s="262"/>
      <c r="X221" s="262"/>
      <c r="Y221" s="262"/>
      <c r="Z221" s="262"/>
      <c r="AA221" s="262"/>
    </row>
    <row r="222">
      <c r="A222" s="262"/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262"/>
      <c r="T222" s="262"/>
      <c r="U222" s="262"/>
      <c r="V222" s="262"/>
      <c r="W222" s="262"/>
      <c r="X222" s="262"/>
      <c r="Y222" s="262"/>
      <c r="Z222" s="262"/>
      <c r="AA222" s="262"/>
    </row>
    <row r="223">
      <c r="A223" s="262"/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262"/>
      <c r="T223" s="262"/>
      <c r="U223" s="262"/>
      <c r="V223" s="262"/>
      <c r="W223" s="262"/>
      <c r="X223" s="262"/>
      <c r="Y223" s="262"/>
      <c r="Z223" s="262"/>
      <c r="AA223" s="262"/>
    </row>
    <row r="224">
      <c r="A224" s="262"/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262"/>
      <c r="T224" s="262"/>
      <c r="U224" s="262"/>
      <c r="V224" s="262"/>
      <c r="W224" s="262"/>
      <c r="X224" s="262"/>
      <c r="Y224" s="262"/>
      <c r="Z224" s="262"/>
      <c r="AA224" s="262"/>
    </row>
    <row r="225">
      <c r="A225" s="262"/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262"/>
      <c r="T225" s="262"/>
      <c r="U225" s="262"/>
      <c r="V225" s="262"/>
      <c r="W225" s="262"/>
      <c r="X225" s="262"/>
      <c r="Y225" s="262"/>
      <c r="Z225" s="262"/>
      <c r="AA225" s="262"/>
    </row>
    <row r="226">
      <c r="A226" s="262"/>
      <c r="B226" s="262"/>
      <c r="C226" s="262"/>
      <c r="D226" s="262"/>
      <c r="E226" s="262"/>
      <c r="F226" s="262"/>
      <c r="G226" s="262"/>
      <c r="H226" s="262"/>
      <c r="I226" s="262"/>
      <c r="J226" s="262"/>
      <c r="K226" s="262"/>
      <c r="L226" s="262"/>
      <c r="M226" s="262"/>
      <c r="N226" s="262"/>
      <c r="O226" s="262"/>
      <c r="P226" s="262"/>
      <c r="Q226" s="262"/>
      <c r="R226" s="262"/>
      <c r="S226" s="262"/>
      <c r="T226" s="262"/>
      <c r="U226" s="262"/>
      <c r="V226" s="262"/>
      <c r="W226" s="262"/>
      <c r="X226" s="262"/>
      <c r="Y226" s="262"/>
      <c r="Z226" s="262"/>
      <c r="AA226" s="262"/>
    </row>
    <row r="227">
      <c r="A227" s="262"/>
      <c r="B227" s="262"/>
      <c r="C227" s="262"/>
      <c r="D227" s="262"/>
      <c r="E227" s="262"/>
      <c r="F227" s="262"/>
      <c r="G227" s="262"/>
      <c r="H227" s="262"/>
      <c r="I227" s="262"/>
      <c r="J227" s="262"/>
      <c r="K227" s="262"/>
      <c r="L227" s="262"/>
      <c r="M227" s="262"/>
      <c r="N227" s="262"/>
      <c r="O227" s="262"/>
      <c r="P227" s="262"/>
      <c r="Q227" s="262"/>
      <c r="R227" s="262"/>
      <c r="S227" s="262"/>
      <c r="T227" s="262"/>
      <c r="U227" s="262"/>
      <c r="V227" s="262"/>
      <c r="W227" s="262"/>
      <c r="X227" s="262"/>
      <c r="Y227" s="262"/>
      <c r="Z227" s="262"/>
      <c r="AA227" s="262"/>
    </row>
    <row r="228">
      <c r="A228" s="262"/>
      <c r="B228" s="262"/>
      <c r="C228" s="262"/>
      <c r="D228" s="262"/>
      <c r="E228" s="262"/>
      <c r="F228" s="262"/>
      <c r="G228" s="262"/>
      <c r="H228" s="262"/>
      <c r="I228" s="262"/>
      <c r="J228" s="262"/>
      <c r="K228" s="262"/>
      <c r="L228" s="262"/>
      <c r="M228" s="262"/>
      <c r="N228" s="262"/>
      <c r="O228" s="262"/>
      <c r="P228" s="262"/>
      <c r="Q228" s="262"/>
      <c r="R228" s="262"/>
      <c r="S228" s="262"/>
      <c r="T228" s="262"/>
      <c r="U228" s="262"/>
      <c r="V228" s="262"/>
      <c r="W228" s="262"/>
      <c r="X228" s="262"/>
      <c r="Y228" s="262"/>
      <c r="Z228" s="262"/>
      <c r="AA228" s="262"/>
    </row>
    <row r="229">
      <c r="A229" s="262"/>
      <c r="B229" s="262"/>
      <c r="C229" s="262"/>
      <c r="D229" s="262"/>
      <c r="E229" s="262"/>
      <c r="F229" s="262"/>
      <c r="G229" s="262"/>
      <c r="H229" s="262"/>
      <c r="I229" s="262"/>
      <c r="J229" s="262"/>
      <c r="K229" s="262"/>
      <c r="L229" s="262"/>
      <c r="M229" s="262"/>
      <c r="N229" s="262"/>
      <c r="O229" s="262"/>
      <c r="P229" s="262"/>
      <c r="Q229" s="262"/>
      <c r="R229" s="262"/>
      <c r="S229" s="262"/>
      <c r="T229" s="262"/>
      <c r="U229" s="262"/>
      <c r="V229" s="262"/>
      <c r="W229" s="262"/>
      <c r="X229" s="262"/>
      <c r="Y229" s="262"/>
      <c r="Z229" s="262"/>
      <c r="AA229" s="262"/>
    </row>
    <row r="230">
      <c r="A230" s="262"/>
      <c r="B230" s="262"/>
      <c r="C230" s="262"/>
      <c r="D230" s="262"/>
      <c r="E230" s="262"/>
      <c r="F230" s="262"/>
      <c r="G230" s="262"/>
      <c r="H230" s="262"/>
      <c r="I230" s="262"/>
      <c r="J230" s="262"/>
      <c r="K230" s="262"/>
      <c r="L230" s="262"/>
      <c r="M230" s="262"/>
      <c r="N230" s="262"/>
      <c r="O230" s="262"/>
      <c r="P230" s="262"/>
      <c r="Q230" s="262"/>
      <c r="R230" s="262"/>
      <c r="S230" s="262"/>
      <c r="T230" s="262"/>
      <c r="U230" s="262"/>
      <c r="V230" s="262"/>
      <c r="W230" s="262"/>
      <c r="X230" s="262"/>
      <c r="Y230" s="262"/>
      <c r="Z230" s="262"/>
      <c r="AA230" s="262"/>
    </row>
    <row r="231">
      <c r="A231" s="262"/>
      <c r="B231" s="262"/>
      <c r="C231" s="262"/>
      <c r="D231" s="262"/>
      <c r="E231" s="262"/>
      <c r="F231" s="262"/>
      <c r="G231" s="262"/>
      <c r="H231" s="262"/>
      <c r="I231" s="262"/>
      <c r="J231" s="262"/>
      <c r="K231" s="262"/>
      <c r="L231" s="262"/>
      <c r="M231" s="262"/>
      <c r="N231" s="262"/>
      <c r="O231" s="262"/>
      <c r="P231" s="262"/>
      <c r="Q231" s="262"/>
      <c r="R231" s="262"/>
      <c r="S231" s="262"/>
      <c r="T231" s="262"/>
      <c r="U231" s="262"/>
      <c r="V231" s="262"/>
      <c r="W231" s="262"/>
      <c r="X231" s="262"/>
      <c r="Y231" s="262"/>
      <c r="Z231" s="262"/>
      <c r="AA231" s="262"/>
    </row>
    <row r="232">
      <c r="A232" s="262"/>
      <c r="B232" s="262"/>
      <c r="C232" s="262"/>
      <c r="D232" s="262"/>
      <c r="E232" s="262"/>
      <c r="F232" s="262"/>
      <c r="G232" s="262"/>
      <c r="H232" s="262"/>
      <c r="I232" s="262"/>
      <c r="J232" s="262"/>
      <c r="K232" s="262"/>
      <c r="L232" s="262"/>
      <c r="M232" s="262"/>
      <c r="N232" s="262"/>
      <c r="O232" s="262"/>
      <c r="P232" s="262"/>
      <c r="Q232" s="262"/>
      <c r="R232" s="262"/>
      <c r="S232" s="262"/>
      <c r="T232" s="262"/>
      <c r="U232" s="262"/>
      <c r="V232" s="262"/>
      <c r="W232" s="262"/>
      <c r="X232" s="262"/>
      <c r="Y232" s="262"/>
      <c r="Z232" s="262"/>
      <c r="AA232" s="262"/>
    </row>
    <row r="233">
      <c r="A233" s="262"/>
      <c r="B233" s="262"/>
      <c r="C233" s="262"/>
      <c r="D233" s="262"/>
      <c r="E233" s="262"/>
      <c r="F233" s="262"/>
      <c r="G233" s="262"/>
      <c r="H233" s="262"/>
      <c r="I233" s="262"/>
      <c r="J233" s="262"/>
      <c r="K233" s="262"/>
      <c r="L233" s="262"/>
      <c r="M233" s="262"/>
      <c r="N233" s="262"/>
      <c r="O233" s="262"/>
      <c r="P233" s="262"/>
      <c r="Q233" s="262"/>
      <c r="R233" s="262"/>
      <c r="S233" s="262"/>
      <c r="T233" s="262"/>
      <c r="U233" s="262"/>
      <c r="V233" s="262"/>
      <c r="W233" s="262"/>
      <c r="X233" s="262"/>
      <c r="Y233" s="262"/>
      <c r="Z233" s="262"/>
      <c r="AA233" s="262"/>
    </row>
    <row r="234">
      <c r="A234" s="262"/>
      <c r="B234" s="262"/>
      <c r="C234" s="262"/>
      <c r="D234" s="262"/>
      <c r="E234" s="262"/>
      <c r="F234" s="262"/>
      <c r="G234" s="262"/>
      <c r="H234" s="262"/>
      <c r="I234" s="262"/>
      <c r="J234" s="262"/>
      <c r="K234" s="262"/>
      <c r="L234" s="262"/>
      <c r="M234" s="262"/>
      <c r="N234" s="262"/>
      <c r="O234" s="262"/>
      <c r="P234" s="262"/>
      <c r="Q234" s="262"/>
      <c r="R234" s="262"/>
      <c r="S234" s="262"/>
      <c r="T234" s="262"/>
      <c r="U234" s="262"/>
      <c r="V234" s="262"/>
      <c r="W234" s="262"/>
      <c r="X234" s="262"/>
      <c r="Y234" s="262"/>
      <c r="Z234" s="262"/>
      <c r="AA234" s="262"/>
    </row>
    <row r="235">
      <c r="A235" s="262"/>
      <c r="B235" s="262"/>
      <c r="C235" s="262"/>
      <c r="D235" s="262"/>
      <c r="E235" s="262"/>
      <c r="F235" s="262"/>
      <c r="G235" s="262"/>
      <c r="H235" s="262"/>
      <c r="I235" s="262"/>
      <c r="J235" s="262"/>
      <c r="K235" s="262"/>
      <c r="L235" s="262"/>
      <c r="M235" s="262"/>
      <c r="N235" s="262"/>
      <c r="O235" s="262"/>
      <c r="P235" s="262"/>
      <c r="Q235" s="262"/>
      <c r="R235" s="262"/>
      <c r="S235" s="262"/>
      <c r="T235" s="262"/>
      <c r="U235" s="262"/>
      <c r="V235" s="262"/>
      <c r="W235" s="262"/>
      <c r="X235" s="262"/>
      <c r="Y235" s="262"/>
      <c r="Z235" s="262"/>
      <c r="AA235" s="262"/>
    </row>
    <row r="236">
      <c r="A236" s="262"/>
      <c r="B236" s="262"/>
      <c r="C236" s="262"/>
      <c r="D236" s="262"/>
      <c r="E236" s="262"/>
      <c r="F236" s="262"/>
      <c r="G236" s="262"/>
      <c r="H236" s="262"/>
      <c r="I236" s="262"/>
      <c r="J236" s="262"/>
      <c r="K236" s="262"/>
      <c r="L236" s="262"/>
      <c r="M236" s="262"/>
      <c r="N236" s="262"/>
      <c r="O236" s="262"/>
      <c r="P236" s="262"/>
      <c r="Q236" s="262"/>
      <c r="R236" s="262"/>
      <c r="S236" s="262"/>
      <c r="T236" s="262"/>
      <c r="U236" s="262"/>
      <c r="V236" s="262"/>
      <c r="W236" s="262"/>
      <c r="X236" s="262"/>
      <c r="Y236" s="262"/>
      <c r="Z236" s="262"/>
      <c r="AA236" s="262"/>
    </row>
    <row r="237">
      <c r="A237" s="262"/>
      <c r="B237" s="262"/>
      <c r="C237" s="262"/>
      <c r="D237" s="262"/>
      <c r="E237" s="262"/>
      <c r="F237" s="262"/>
      <c r="G237" s="262"/>
      <c r="H237" s="262"/>
      <c r="I237" s="262"/>
      <c r="J237" s="262"/>
      <c r="K237" s="262"/>
      <c r="L237" s="262"/>
      <c r="M237" s="262"/>
      <c r="N237" s="262"/>
      <c r="O237" s="262"/>
      <c r="P237" s="262"/>
      <c r="Q237" s="262"/>
      <c r="R237" s="262"/>
      <c r="S237" s="262"/>
      <c r="T237" s="262"/>
      <c r="U237" s="262"/>
      <c r="V237" s="262"/>
      <c r="W237" s="262"/>
      <c r="X237" s="262"/>
      <c r="Y237" s="262"/>
      <c r="Z237" s="262"/>
      <c r="AA237" s="262"/>
    </row>
    <row r="238">
      <c r="A238" s="262"/>
      <c r="B238" s="262"/>
      <c r="C238" s="262"/>
      <c r="D238" s="262"/>
      <c r="E238" s="262"/>
      <c r="F238" s="262"/>
      <c r="G238" s="262"/>
      <c r="H238" s="262"/>
      <c r="I238" s="262"/>
      <c r="J238" s="262"/>
      <c r="K238" s="262"/>
      <c r="L238" s="262"/>
      <c r="M238" s="262"/>
      <c r="N238" s="262"/>
      <c r="O238" s="262"/>
      <c r="P238" s="262"/>
      <c r="Q238" s="262"/>
      <c r="R238" s="262"/>
      <c r="S238" s="262"/>
      <c r="T238" s="262"/>
      <c r="U238" s="262"/>
      <c r="V238" s="262"/>
      <c r="W238" s="262"/>
      <c r="X238" s="262"/>
      <c r="Y238" s="262"/>
      <c r="Z238" s="262"/>
      <c r="AA238" s="262"/>
    </row>
    <row r="239">
      <c r="A239" s="262"/>
      <c r="B239" s="262"/>
      <c r="C239" s="262"/>
      <c r="D239" s="262"/>
      <c r="E239" s="262"/>
      <c r="F239" s="262"/>
      <c r="G239" s="262"/>
      <c r="H239" s="262"/>
      <c r="I239" s="262"/>
      <c r="J239" s="262"/>
      <c r="K239" s="262"/>
      <c r="L239" s="262"/>
      <c r="M239" s="262"/>
      <c r="N239" s="262"/>
      <c r="O239" s="262"/>
      <c r="P239" s="262"/>
      <c r="Q239" s="262"/>
      <c r="R239" s="262"/>
      <c r="S239" s="262"/>
      <c r="T239" s="262"/>
      <c r="U239" s="262"/>
      <c r="V239" s="262"/>
      <c r="W239" s="262"/>
      <c r="X239" s="262"/>
      <c r="Y239" s="262"/>
      <c r="Z239" s="262"/>
      <c r="AA239" s="262"/>
    </row>
    <row r="240">
      <c r="A240" s="262"/>
      <c r="B240" s="262"/>
      <c r="C240" s="262"/>
      <c r="D240" s="262"/>
      <c r="E240" s="262"/>
      <c r="F240" s="262"/>
      <c r="G240" s="262"/>
      <c r="H240" s="262"/>
      <c r="I240" s="262"/>
      <c r="J240" s="262"/>
      <c r="K240" s="262"/>
      <c r="L240" s="262"/>
      <c r="M240" s="262"/>
      <c r="N240" s="262"/>
      <c r="O240" s="262"/>
      <c r="P240" s="262"/>
      <c r="Q240" s="262"/>
      <c r="R240" s="262"/>
      <c r="S240" s="262"/>
      <c r="T240" s="262"/>
      <c r="U240" s="262"/>
      <c r="V240" s="262"/>
      <c r="W240" s="262"/>
      <c r="X240" s="262"/>
      <c r="Y240" s="262"/>
      <c r="Z240" s="262"/>
      <c r="AA240" s="262"/>
    </row>
    <row r="24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</row>
    <row r="242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</row>
    <row r="243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</row>
    <row r="244">
      <c r="A244" s="262"/>
      <c r="B244" s="262"/>
      <c r="C244" s="262"/>
      <c r="D244" s="262"/>
      <c r="E244" s="262"/>
      <c r="F244" s="262"/>
      <c r="G244" s="262"/>
      <c r="H244" s="262"/>
      <c r="I244" s="262"/>
      <c r="J244" s="262"/>
      <c r="K244" s="262"/>
      <c r="L244" s="262"/>
      <c r="M244" s="262"/>
      <c r="N244" s="262"/>
      <c r="O244" s="262"/>
      <c r="P244" s="262"/>
      <c r="Q244" s="262"/>
      <c r="R244" s="262"/>
      <c r="S244" s="262"/>
      <c r="T244" s="262"/>
      <c r="U244" s="262"/>
      <c r="V244" s="262"/>
      <c r="W244" s="262"/>
      <c r="X244" s="262"/>
      <c r="Y244" s="262"/>
      <c r="Z244" s="262"/>
      <c r="AA244" s="262"/>
    </row>
    <row r="245">
      <c r="A245" s="262"/>
      <c r="B245" s="262"/>
      <c r="C245" s="262"/>
      <c r="D245" s="262"/>
      <c r="E245" s="262"/>
      <c r="F245" s="262"/>
      <c r="G245" s="262"/>
      <c r="H245" s="262"/>
      <c r="I245" s="262"/>
      <c r="J245" s="262"/>
      <c r="K245" s="262"/>
      <c r="L245" s="262"/>
      <c r="M245" s="262"/>
      <c r="N245" s="262"/>
      <c r="O245" s="262"/>
      <c r="P245" s="262"/>
      <c r="Q245" s="262"/>
      <c r="R245" s="262"/>
      <c r="S245" s="262"/>
      <c r="T245" s="262"/>
      <c r="U245" s="262"/>
      <c r="V245" s="262"/>
      <c r="W245" s="262"/>
      <c r="X245" s="262"/>
      <c r="Y245" s="262"/>
      <c r="Z245" s="262"/>
      <c r="AA245" s="262"/>
    </row>
    <row r="246">
      <c r="A246" s="262"/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262"/>
      <c r="T246" s="262"/>
      <c r="U246" s="262"/>
      <c r="V246" s="262"/>
      <c r="W246" s="262"/>
      <c r="X246" s="262"/>
      <c r="Y246" s="262"/>
      <c r="Z246" s="262"/>
      <c r="AA246" s="262"/>
    </row>
    <row r="247">
      <c r="A247" s="262"/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262"/>
      <c r="T247" s="262"/>
      <c r="U247" s="262"/>
      <c r="V247" s="262"/>
      <c r="W247" s="262"/>
      <c r="X247" s="262"/>
      <c r="Y247" s="262"/>
      <c r="Z247" s="262"/>
      <c r="AA247" s="262"/>
    </row>
    <row r="248">
      <c r="A248" s="262"/>
      <c r="B248" s="262"/>
      <c r="C248" s="262"/>
      <c r="D248" s="262"/>
      <c r="E248" s="262"/>
      <c r="F248" s="262"/>
      <c r="G248" s="262"/>
      <c r="H248" s="262"/>
      <c r="I248" s="262"/>
      <c r="J248" s="262"/>
      <c r="K248" s="262"/>
      <c r="L248" s="262"/>
      <c r="M248" s="262"/>
      <c r="N248" s="262"/>
      <c r="O248" s="262"/>
      <c r="P248" s="262"/>
      <c r="Q248" s="262"/>
      <c r="R248" s="262"/>
      <c r="S248" s="262"/>
      <c r="T248" s="262"/>
      <c r="U248" s="262"/>
      <c r="V248" s="262"/>
      <c r="W248" s="262"/>
      <c r="X248" s="262"/>
      <c r="Y248" s="262"/>
      <c r="Z248" s="262"/>
      <c r="AA248" s="262"/>
    </row>
    <row r="249">
      <c r="A249" s="262"/>
      <c r="B249" s="262"/>
      <c r="C249" s="262"/>
      <c r="D249" s="262"/>
      <c r="E249" s="262"/>
      <c r="F249" s="262"/>
      <c r="G249" s="262"/>
      <c r="H249" s="262"/>
      <c r="I249" s="262"/>
      <c r="J249" s="262"/>
      <c r="K249" s="262"/>
      <c r="L249" s="262"/>
      <c r="M249" s="262"/>
      <c r="N249" s="262"/>
      <c r="O249" s="262"/>
      <c r="P249" s="262"/>
      <c r="Q249" s="262"/>
      <c r="R249" s="262"/>
      <c r="S249" s="262"/>
      <c r="T249" s="262"/>
      <c r="U249" s="262"/>
      <c r="V249" s="262"/>
      <c r="W249" s="262"/>
      <c r="X249" s="262"/>
      <c r="Y249" s="262"/>
      <c r="Z249" s="262"/>
      <c r="AA249" s="262"/>
    </row>
    <row r="250">
      <c r="A250" s="262"/>
      <c r="B250" s="262"/>
      <c r="C250" s="262"/>
      <c r="D250" s="262"/>
      <c r="E250" s="262"/>
      <c r="F250" s="262"/>
      <c r="G250" s="262"/>
      <c r="H250" s="262"/>
      <c r="I250" s="262"/>
      <c r="J250" s="262"/>
      <c r="K250" s="262"/>
      <c r="L250" s="262"/>
      <c r="M250" s="262"/>
      <c r="N250" s="262"/>
      <c r="O250" s="262"/>
      <c r="P250" s="262"/>
      <c r="Q250" s="262"/>
      <c r="R250" s="262"/>
      <c r="S250" s="262"/>
      <c r="T250" s="262"/>
      <c r="U250" s="262"/>
      <c r="V250" s="262"/>
      <c r="W250" s="262"/>
      <c r="X250" s="262"/>
      <c r="Y250" s="262"/>
      <c r="Z250" s="262"/>
      <c r="AA250" s="262"/>
    </row>
    <row r="251">
      <c r="A251" s="262"/>
      <c r="B251" s="262"/>
      <c r="C251" s="262"/>
      <c r="D251" s="262"/>
      <c r="E251" s="262"/>
      <c r="F251" s="262"/>
      <c r="G251" s="262"/>
      <c r="H251" s="262"/>
      <c r="I251" s="262"/>
      <c r="J251" s="262"/>
      <c r="K251" s="262"/>
      <c r="L251" s="262"/>
      <c r="M251" s="262"/>
      <c r="N251" s="262"/>
      <c r="O251" s="262"/>
      <c r="P251" s="262"/>
      <c r="Q251" s="262"/>
      <c r="R251" s="262"/>
      <c r="S251" s="262"/>
      <c r="T251" s="262"/>
      <c r="U251" s="262"/>
      <c r="V251" s="262"/>
      <c r="W251" s="262"/>
      <c r="X251" s="262"/>
      <c r="Y251" s="262"/>
      <c r="Z251" s="262"/>
      <c r="AA251" s="262"/>
    </row>
    <row r="252">
      <c r="A252" s="262"/>
      <c r="B252" s="262"/>
      <c r="C252" s="262"/>
      <c r="D252" s="262"/>
      <c r="E252" s="262"/>
      <c r="F252" s="262"/>
      <c r="G252" s="262"/>
      <c r="H252" s="262"/>
      <c r="I252" s="262"/>
      <c r="J252" s="262"/>
      <c r="K252" s="262"/>
      <c r="L252" s="262"/>
      <c r="M252" s="262"/>
      <c r="N252" s="262"/>
      <c r="O252" s="262"/>
      <c r="P252" s="262"/>
      <c r="Q252" s="262"/>
      <c r="R252" s="262"/>
      <c r="S252" s="262"/>
      <c r="T252" s="262"/>
      <c r="U252" s="262"/>
      <c r="V252" s="262"/>
      <c r="W252" s="262"/>
      <c r="X252" s="262"/>
      <c r="Y252" s="262"/>
      <c r="Z252" s="262"/>
      <c r="AA252" s="262"/>
    </row>
    <row r="253">
      <c r="A253" s="262"/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262"/>
      <c r="T253" s="262"/>
      <c r="U253" s="262"/>
      <c r="V253" s="262"/>
      <c r="W253" s="262"/>
      <c r="X253" s="262"/>
      <c r="Y253" s="262"/>
      <c r="Z253" s="262"/>
      <c r="AA253" s="262"/>
    </row>
    <row r="254">
      <c r="A254" s="262"/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262"/>
      <c r="T254" s="262"/>
      <c r="U254" s="262"/>
      <c r="V254" s="262"/>
      <c r="W254" s="262"/>
      <c r="X254" s="262"/>
      <c r="Y254" s="262"/>
      <c r="Z254" s="262"/>
      <c r="AA254" s="262"/>
    </row>
    <row r="255">
      <c r="A255" s="262"/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262"/>
      <c r="T255" s="262"/>
      <c r="U255" s="262"/>
      <c r="V255" s="262"/>
      <c r="W255" s="262"/>
      <c r="X255" s="262"/>
      <c r="Y255" s="262"/>
      <c r="Z255" s="262"/>
      <c r="AA255" s="262"/>
    </row>
    <row r="256">
      <c r="A256" s="262"/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262"/>
      <c r="T256" s="262"/>
      <c r="U256" s="262"/>
      <c r="V256" s="262"/>
      <c r="W256" s="262"/>
      <c r="X256" s="262"/>
      <c r="Y256" s="262"/>
      <c r="Z256" s="262"/>
      <c r="AA256" s="262"/>
    </row>
    <row r="257">
      <c r="A257" s="262"/>
      <c r="B257" s="262"/>
      <c r="C257" s="262"/>
      <c r="D257" s="262"/>
      <c r="E257" s="262"/>
      <c r="F257" s="262"/>
      <c r="G257" s="262"/>
      <c r="H257" s="262"/>
      <c r="I257" s="262"/>
      <c r="J257" s="262"/>
      <c r="K257" s="262"/>
      <c r="L257" s="262"/>
      <c r="M257" s="262"/>
      <c r="N257" s="262"/>
      <c r="O257" s="262"/>
      <c r="P257" s="262"/>
      <c r="Q257" s="262"/>
      <c r="R257" s="262"/>
      <c r="S257" s="262"/>
      <c r="T257" s="262"/>
      <c r="U257" s="262"/>
      <c r="V257" s="262"/>
      <c r="W257" s="262"/>
      <c r="X257" s="262"/>
      <c r="Y257" s="262"/>
      <c r="Z257" s="262"/>
      <c r="AA257" s="262"/>
    </row>
    <row r="258">
      <c r="A258" s="262"/>
      <c r="B258" s="262"/>
      <c r="C258" s="262"/>
      <c r="D258" s="262"/>
      <c r="E258" s="262"/>
      <c r="F258" s="262"/>
      <c r="G258" s="262"/>
      <c r="H258" s="262"/>
      <c r="I258" s="262"/>
      <c r="J258" s="262"/>
      <c r="K258" s="262"/>
      <c r="L258" s="262"/>
      <c r="M258" s="262"/>
      <c r="N258" s="262"/>
      <c r="O258" s="262"/>
      <c r="P258" s="262"/>
      <c r="Q258" s="262"/>
      <c r="R258" s="262"/>
      <c r="S258" s="262"/>
      <c r="T258" s="262"/>
      <c r="U258" s="262"/>
      <c r="V258" s="262"/>
      <c r="W258" s="262"/>
      <c r="X258" s="262"/>
      <c r="Y258" s="262"/>
      <c r="Z258" s="262"/>
      <c r="AA258" s="262"/>
    </row>
    <row r="259">
      <c r="A259" s="262"/>
      <c r="B259" s="262"/>
      <c r="C259" s="262"/>
      <c r="D259" s="262"/>
      <c r="E259" s="262"/>
      <c r="F259" s="262"/>
      <c r="G259" s="262"/>
      <c r="H259" s="262"/>
      <c r="I259" s="262"/>
      <c r="J259" s="262"/>
      <c r="K259" s="262"/>
      <c r="L259" s="262"/>
      <c r="M259" s="262"/>
      <c r="N259" s="262"/>
      <c r="O259" s="262"/>
      <c r="P259" s="262"/>
      <c r="Q259" s="262"/>
      <c r="R259" s="262"/>
      <c r="S259" s="262"/>
      <c r="T259" s="262"/>
      <c r="U259" s="262"/>
      <c r="V259" s="262"/>
      <c r="W259" s="262"/>
      <c r="X259" s="262"/>
      <c r="Y259" s="262"/>
      <c r="Z259" s="262"/>
      <c r="AA259" s="262"/>
    </row>
    <row r="260">
      <c r="A260" s="262"/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262"/>
      <c r="T260" s="262"/>
      <c r="U260" s="262"/>
      <c r="V260" s="262"/>
      <c r="W260" s="262"/>
      <c r="X260" s="262"/>
      <c r="Y260" s="262"/>
      <c r="Z260" s="262"/>
      <c r="AA260" s="262"/>
    </row>
    <row r="261">
      <c r="A261" s="262"/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262"/>
      <c r="T261" s="262"/>
      <c r="U261" s="262"/>
      <c r="V261" s="262"/>
      <c r="W261" s="262"/>
      <c r="X261" s="262"/>
      <c r="Y261" s="262"/>
      <c r="Z261" s="262"/>
      <c r="AA261" s="262"/>
    </row>
    <row r="262">
      <c r="A262" s="262"/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262"/>
      <c r="T262" s="262"/>
      <c r="U262" s="262"/>
      <c r="V262" s="262"/>
      <c r="W262" s="262"/>
      <c r="X262" s="262"/>
      <c r="Y262" s="262"/>
      <c r="Z262" s="262"/>
      <c r="AA262" s="262"/>
    </row>
    <row r="263">
      <c r="A263" s="262"/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262"/>
      <c r="T263" s="262"/>
      <c r="U263" s="262"/>
      <c r="V263" s="262"/>
      <c r="W263" s="262"/>
      <c r="X263" s="262"/>
      <c r="Y263" s="262"/>
      <c r="Z263" s="262"/>
      <c r="AA263" s="262"/>
    </row>
    <row r="264">
      <c r="A264" s="262"/>
      <c r="B264" s="262"/>
      <c r="C264" s="262"/>
      <c r="D264" s="262"/>
      <c r="E264" s="262"/>
      <c r="F264" s="262"/>
      <c r="G264" s="262"/>
      <c r="H264" s="262"/>
      <c r="I264" s="262"/>
      <c r="J264" s="262"/>
      <c r="K264" s="262"/>
      <c r="L264" s="262"/>
      <c r="M264" s="262"/>
      <c r="N264" s="262"/>
      <c r="O264" s="262"/>
      <c r="P264" s="262"/>
      <c r="Q264" s="262"/>
      <c r="R264" s="262"/>
      <c r="S264" s="262"/>
      <c r="T264" s="262"/>
      <c r="U264" s="262"/>
      <c r="V264" s="262"/>
      <c r="W264" s="262"/>
      <c r="X264" s="262"/>
      <c r="Y264" s="262"/>
      <c r="Z264" s="262"/>
      <c r="AA264" s="262"/>
    </row>
    <row r="265">
      <c r="A265" s="262"/>
      <c r="B265" s="262"/>
      <c r="C265" s="262"/>
      <c r="D265" s="262"/>
      <c r="E265" s="262"/>
      <c r="F265" s="262"/>
      <c r="G265" s="262"/>
      <c r="H265" s="262"/>
      <c r="I265" s="262"/>
      <c r="J265" s="262"/>
      <c r="K265" s="262"/>
      <c r="L265" s="262"/>
      <c r="M265" s="262"/>
      <c r="N265" s="262"/>
      <c r="O265" s="262"/>
      <c r="P265" s="262"/>
      <c r="Q265" s="262"/>
      <c r="R265" s="262"/>
      <c r="S265" s="262"/>
      <c r="T265" s="262"/>
      <c r="U265" s="262"/>
      <c r="V265" s="262"/>
      <c r="W265" s="262"/>
      <c r="X265" s="262"/>
      <c r="Y265" s="262"/>
      <c r="Z265" s="262"/>
      <c r="AA265" s="262"/>
    </row>
    <row r="266">
      <c r="A266" s="262"/>
      <c r="B266" s="262"/>
      <c r="C266" s="262"/>
      <c r="D266" s="262"/>
      <c r="E266" s="262"/>
      <c r="F266" s="262"/>
      <c r="G266" s="262"/>
      <c r="H266" s="262"/>
      <c r="I266" s="262"/>
      <c r="J266" s="262"/>
      <c r="K266" s="262"/>
      <c r="L266" s="262"/>
      <c r="M266" s="262"/>
      <c r="N266" s="262"/>
      <c r="O266" s="262"/>
      <c r="P266" s="262"/>
      <c r="Q266" s="262"/>
      <c r="R266" s="262"/>
      <c r="S266" s="262"/>
      <c r="T266" s="262"/>
      <c r="U266" s="262"/>
      <c r="V266" s="262"/>
      <c r="W266" s="262"/>
      <c r="X266" s="262"/>
      <c r="Y266" s="262"/>
      <c r="Z266" s="262"/>
      <c r="AA266" s="262"/>
    </row>
    <row r="267">
      <c r="A267" s="262"/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262"/>
      <c r="T267" s="262"/>
      <c r="U267" s="262"/>
      <c r="V267" s="262"/>
      <c r="W267" s="262"/>
      <c r="X267" s="262"/>
      <c r="Y267" s="262"/>
      <c r="Z267" s="262"/>
      <c r="AA267" s="262"/>
    </row>
    <row r="268">
      <c r="A268" s="262"/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262"/>
      <c r="T268" s="262"/>
      <c r="U268" s="262"/>
      <c r="V268" s="262"/>
      <c r="W268" s="262"/>
      <c r="X268" s="262"/>
      <c r="Y268" s="262"/>
      <c r="Z268" s="262"/>
      <c r="AA268" s="262"/>
    </row>
    <row r="269">
      <c r="A269" s="262"/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262"/>
      <c r="T269" s="262"/>
      <c r="U269" s="262"/>
      <c r="V269" s="262"/>
      <c r="W269" s="262"/>
      <c r="X269" s="262"/>
      <c r="Y269" s="262"/>
      <c r="Z269" s="262"/>
      <c r="AA269" s="262"/>
    </row>
    <row r="270">
      <c r="A270" s="262"/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262"/>
      <c r="T270" s="262"/>
      <c r="U270" s="262"/>
      <c r="V270" s="262"/>
      <c r="W270" s="262"/>
      <c r="X270" s="262"/>
      <c r="Y270" s="262"/>
      <c r="Z270" s="262"/>
      <c r="AA270" s="262"/>
    </row>
    <row r="271">
      <c r="A271" s="262"/>
      <c r="B271" s="262"/>
      <c r="C271" s="262"/>
      <c r="D271" s="262"/>
      <c r="E271" s="262"/>
      <c r="F271" s="262"/>
      <c r="G271" s="262"/>
      <c r="H271" s="262"/>
      <c r="I271" s="262"/>
      <c r="J271" s="262"/>
      <c r="K271" s="262"/>
      <c r="L271" s="262"/>
      <c r="M271" s="262"/>
      <c r="N271" s="262"/>
      <c r="O271" s="262"/>
      <c r="P271" s="262"/>
      <c r="Q271" s="262"/>
      <c r="R271" s="262"/>
      <c r="S271" s="262"/>
      <c r="T271" s="262"/>
      <c r="U271" s="262"/>
      <c r="V271" s="262"/>
      <c r="W271" s="262"/>
      <c r="X271" s="262"/>
      <c r="Y271" s="262"/>
      <c r="Z271" s="262"/>
      <c r="AA271" s="262"/>
    </row>
    <row r="272">
      <c r="A272" s="262"/>
      <c r="B272" s="262"/>
      <c r="C272" s="262"/>
      <c r="D272" s="262"/>
      <c r="E272" s="262"/>
      <c r="F272" s="262"/>
      <c r="G272" s="262"/>
      <c r="H272" s="262"/>
      <c r="I272" s="262"/>
      <c r="J272" s="262"/>
      <c r="K272" s="262"/>
      <c r="L272" s="262"/>
      <c r="M272" s="262"/>
      <c r="N272" s="262"/>
      <c r="O272" s="262"/>
      <c r="P272" s="262"/>
      <c r="Q272" s="262"/>
      <c r="R272" s="262"/>
      <c r="S272" s="262"/>
      <c r="T272" s="262"/>
      <c r="U272" s="262"/>
      <c r="V272" s="262"/>
      <c r="W272" s="262"/>
      <c r="X272" s="262"/>
      <c r="Y272" s="262"/>
      <c r="Z272" s="262"/>
      <c r="AA272" s="262"/>
    </row>
    <row r="273">
      <c r="A273" s="262"/>
      <c r="B273" s="262"/>
      <c r="C273" s="262"/>
      <c r="D273" s="262"/>
      <c r="E273" s="262"/>
      <c r="F273" s="262"/>
      <c r="G273" s="262"/>
      <c r="H273" s="262"/>
      <c r="I273" s="262"/>
      <c r="J273" s="262"/>
      <c r="K273" s="262"/>
      <c r="L273" s="262"/>
      <c r="M273" s="262"/>
      <c r="N273" s="262"/>
      <c r="O273" s="262"/>
      <c r="P273" s="262"/>
      <c r="Q273" s="262"/>
      <c r="R273" s="262"/>
      <c r="S273" s="262"/>
      <c r="T273" s="262"/>
      <c r="U273" s="262"/>
      <c r="V273" s="262"/>
      <c r="W273" s="262"/>
      <c r="X273" s="262"/>
      <c r="Y273" s="262"/>
      <c r="Z273" s="262"/>
      <c r="AA273" s="262"/>
    </row>
    <row r="274">
      <c r="A274" s="262"/>
      <c r="B274" s="262"/>
      <c r="C274" s="262"/>
      <c r="D274" s="262"/>
      <c r="E274" s="262"/>
      <c r="F274" s="262"/>
      <c r="G274" s="262"/>
      <c r="H274" s="262"/>
      <c r="I274" s="262"/>
      <c r="J274" s="262"/>
      <c r="K274" s="262"/>
      <c r="L274" s="262"/>
      <c r="M274" s="262"/>
      <c r="N274" s="262"/>
      <c r="O274" s="262"/>
      <c r="P274" s="262"/>
      <c r="Q274" s="262"/>
      <c r="R274" s="262"/>
      <c r="S274" s="262"/>
      <c r="T274" s="262"/>
      <c r="U274" s="262"/>
      <c r="V274" s="262"/>
      <c r="W274" s="262"/>
      <c r="X274" s="262"/>
      <c r="Y274" s="262"/>
      <c r="Z274" s="262"/>
      <c r="AA274" s="262"/>
    </row>
    <row r="275">
      <c r="A275" s="262"/>
      <c r="B275" s="262"/>
      <c r="C275" s="262"/>
      <c r="D275" s="262"/>
      <c r="E275" s="262"/>
      <c r="F275" s="262"/>
      <c r="G275" s="262"/>
      <c r="H275" s="262"/>
      <c r="I275" s="262"/>
      <c r="J275" s="262"/>
      <c r="K275" s="262"/>
      <c r="L275" s="262"/>
      <c r="M275" s="262"/>
      <c r="N275" s="262"/>
      <c r="O275" s="262"/>
      <c r="P275" s="262"/>
      <c r="Q275" s="262"/>
      <c r="R275" s="262"/>
      <c r="S275" s="262"/>
      <c r="T275" s="262"/>
      <c r="U275" s="262"/>
      <c r="V275" s="262"/>
      <c r="W275" s="262"/>
      <c r="X275" s="262"/>
      <c r="Y275" s="262"/>
      <c r="Z275" s="262"/>
      <c r="AA275" s="262"/>
    </row>
    <row r="276">
      <c r="A276" s="262"/>
      <c r="B276" s="262"/>
      <c r="C276" s="262"/>
      <c r="D276" s="262"/>
      <c r="E276" s="262"/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262"/>
      <c r="T276" s="262"/>
      <c r="U276" s="262"/>
      <c r="V276" s="262"/>
      <c r="W276" s="262"/>
      <c r="X276" s="262"/>
      <c r="Y276" s="262"/>
      <c r="Z276" s="262"/>
      <c r="AA276" s="262"/>
    </row>
    <row r="277">
      <c r="A277" s="262"/>
      <c r="B277" s="262"/>
      <c r="C277" s="262"/>
      <c r="D277" s="262"/>
      <c r="E277" s="262"/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262"/>
      <c r="T277" s="262"/>
      <c r="U277" s="262"/>
      <c r="V277" s="262"/>
      <c r="W277" s="262"/>
      <c r="X277" s="262"/>
      <c r="Y277" s="262"/>
      <c r="Z277" s="262"/>
      <c r="AA277" s="262"/>
    </row>
    <row r="278">
      <c r="A278" s="262"/>
      <c r="B278" s="262"/>
      <c r="C278" s="262"/>
      <c r="D278" s="262"/>
      <c r="E278" s="262"/>
      <c r="F278" s="262"/>
      <c r="G278" s="262"/>
      <c r="H278" s="262"/>
      <c r="I278" s="262"/>
      <c r="J278" s="262"/>
      <c r="K278" s="262"/>
      <c r="L278" s="262"/>
      <c r="M278" s="262"/>
      <c r="N278" s="262"/>
      <c r="O278" s="262"/>
      <c r="P278" s="262"/>
      <c r="Q278" s="262"/>
      <c r="R278" s="262"/>
      <c r="S278" s="262"/>
      <c r="T278" s="262"/>
      <c r="U278" s="262"/>
      <c r="V278" s="262"/>
      <c r="W278" s="262"/>
      <c r="X278" s="262"/>
      <c r="Y278" s="262"/>
      <c r="Z278" s="262"/>
      <c r="AA278" s="262"/>
    </row>
    <row r="279">
      <c r="A279" s="262"/>
      <c r="B279" s="262"/>
      <c r="C279" s="262"/>
      <c r="D279" s="262"/>
      <c r="E279" s="262"/>
      <c r="F279" s="262"/>
      <c r="G279" s="262"/>
      <c r="H279" s="262"/>
      <c r="I279" s="262"/>
      <c r="J279" s="262"/>
      <c r="K279" s="262"/>
      <c r="L279" s="262"/>
      <c r="M279" s="262"/>
      <c r="N279" s="262"/>
      <c r="O279" s="262"/>
      <c r="P279" s="262"/>
      <c r="Q279" s="262"/>
      <c r="R279" s="262"/>
      <c r="S279" s="262"/>
      <c r="T279" s="262"/>
      <c r="U279" s="262"/>
      <c r="V279" s="262"/>
      <c r="W279" s="262"/>
      <c r="X279" s="262"/>
      <c r="Y279" s="262"/>
      <c r="Z279" s="262"/>
      <c r="AA279" s="262"/>
    </row>
    <row r="280">
      <c r="A280" s="262"/>
      <c r="B280" s="262"/>
      <c r="C280" s="262"/>
      <c r="D280" s="262"/>
      <c r="E280" s="262"/>
      <c r="F280" s="262"/>
      <c r="G280" s="262"/>
      <c r="H280" s="262"/>
      <c r="I280" s="262"/>
      <c r="J280" s="262"/>
      <c r="K280" s="262"/>
      <c r="L280" s="262"/>
      <c r="M280" s="262"/>
      <c r="N280" s="262"/>
      <c r="O280" s="262"/>
      <c r="P280" s="262"/>
      <c r="Q280" s="262"/>
      <c r="R280" s="262"/>
      <c r="S280" s="262"/>
      <c r="T280" s="262"/>
      <c r="U280" s="262"/>
      <c r="V280" s="262"/>
      <c r="W280" s="262"/>
      <c r="X280" s="262"/>
      <c r="Y280" s="262"/>
      <c r="Z280" s="262"/>
      <c r="AA280" s="262"/>
    </row>
    <row r="281">
      <c r="A281" s="262"/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262"/>
      <c r="T281" s="262"/>
      <c r="U281" s="262"/>
      <c r="V281" s="262"/>
      <c r="W281" s="262"/>
      <c r="X281" s="262"/>
      <c r="Y281" s="262"/>
      <c r="Z281" s="262"/>
      <c r="AA281" s="262"/>
    </row>
    <row r="282">
      <c r="A282" s="262"/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262"/>
      <c r="T282" s="262"/>
      <c r="U282" s="262"/>
      <c r="V282" s="262"/>
      <c r="W282" s="262"/>
      <c r="X282" s="262"/>
      <c r="Y282" s="262"/>
      <c r="Z282" s="262"/>
      <c r="AA282" s="262"/>
    </row>
    <row r="283">
      <c r="A283" s="262"/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262"/>
      <c r="T283" s="262"/>
      <c r="U283" s="262"/>
      <c r="V283" s="262"/>
      <c r="W283" s="262"/>
      <c r="X283" s="262"/>
      <c r="Y283" s="262"/>
      <c r="Z283" s="262"/>
      <c r="AA283" s="262"/>
    </row>
    <row r="284">
      <c r="A284" s="262"/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262"/>
      <c r="T284" s="262"/>
      <c r="U284" s="262"/>
      <c r="V284" s="262"/>
      <c r="W284" s="262"/>
      <c r="X284" s="262"/>
      <c r="Y284" s="262"/>
      <c r="Z284" s="262"/>
      <c r="AA284" s="262"/>
    </row>
    <row r="285">
      <c r="A285" s="262"/>
      <c r="B285" s="262"/>
      <c r="C285" s="262"/>
      <c r="D285" s="262"/>
      <c r="E285" s="262"/>
      <c r="F285" s="262"/>
      <c r="G285" s="262"/>
      <c r="H285" s="262"/>
      <c r="I285" s="262"/>
      <c r="J285" s="262"/>
      <c r="K285" s="262"/>
      <c r="L285" s="262"/>
      <c r="M285" s="262"/>
      <c r="N285" s="262"/>
      <c r="O285" s="262"/>
      <c r="P285" s="262"/>
      <c r="Q285" s="262"/>
      <c r="R285" s="262"/>
      <c r="S285" s="262"/>
      <c r="T285" s="262"/>
      <c r="U285" s="262"/>
      <c r="V285" s="262"/>
      <c r="W285" s="262"/>
      <c r="X285" s="262"/>
      <c r="Y285" s="262"/>
      <c r="Z285" s="262"/>
      <c r="AA285" s="262"/>
    </row>
    <row r="286">
      <c r="A286" s="262"/>
      <c r="B286" s="262"/>
      <c r="C286" s="262"/>
      <c r="D286" s="262"/>
      <c r="E286" s="262"/>
      <c r="F286" s="262"/>
      <c r="G286" s="262"/>
      <c r="H286" s="262"/>
      <c r="I286" s="262"/>
      <c r="J286" s="262"/>
      <c r="K286" s="262"/>
      <c r="L286" s="262"/>
      <c r="M286" s="262"/>
      <c r="N286" s="262"/>
      <c r="O286" s="262"/>
      <c r="P286" s="262"/>
      <c r="Q286" s="262"/>
      <c r="R286" s="262"/>
      <c r="S286" s="262"/>
      <c r="T286" s="262"/>
      <c r="U286" s="262"/>
      <c r="V286" s="262"/>
      <c r="W286" s="262"/>
      <c r="X286" s="262"/>
      <c r="Y286" s="262"/>
      <c r="Z286" s="262"/>
      <c r="AA286" s="262"/>
    </row>
    <row r="287">
      <c r="A287" s="262"/>
      <c r="B287" s="262"/>
      <c r="C287" s="262"/>
      <c r="D287" s="262"/>
      <c r="E287" s="262"/>
      <c r="F287" s="262"/>
      <c r="G287" s="262"/>
      <c r="H287" s="262"/>
      <c r="I287" s="262"/>
      <c r="J287" s="262"/>
      <c r="K287" s="262"/>
      <c r="L287" s="262"/>
      <c r="M287" s="262"/>
      <c r="N287" s="262"/>
      <c r="O287" s="262"/>
      <c r="P287" s="262"/>
      <c r="Q287" s="262"/>
      <c r="R287" s="262"/>
      <c r="S287" s="262"/>
      <c r="T287" s="262"/>
      <c r="U287" s="262"/>
      <c r="V287" s="262"/>
      <c r="W287" s="262"/>
      <c r="X287" s="262"/>
      <c r="Y287" s="262"/>
      <c r="Z287" s="262"/>
      <c r="AA287" s="262"/>
    </row>
    <row r="288">
      <c r="A288" s="262"/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262"/>
      <c r="T288" s="262"/>
      <c r="U288" s="262"/>
      <c r="V288" s="262"/>
      <c r="W288" s="262"/>
      <c r="X288" s="262"/>
      <c r="Y288" s="262"/>
      <c r="Z288" s="262"/>
      <c r="AA288" s="262"/>
    </row>
    <row r="289">
      <c r="A289" s="262"/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262"/>
      <c r="T289" s="262"/>
      <c r="U289" s="262"/>
      <c r="V289" s="262"/>
      <c r="W289" s="262"/>
      <c r="X289" s="262"/>
      <c r="Y289" s="262"/>
      <c r="Z289" s="262"/>
      <c r="AA289" s="262"/>
    </row>
    <row r="290">
      <c r="A290" s="262"/>
      <c r="B290" s="262"/>
      <c r="C290" s="262"/>
      <c r="D290" s="262"/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262"/>
      <c r="T290" s="262"/>
      <c r="U290" s="262"/>
      <c r="V290" s="262"/>
      <c r="W290" s="262"/>
      <c r="X290" s="262"/>
      <c r="Y290" s="262"/>
      <c r="Z290" s="262"/>
      <c r="AA290" s="262"/>
    </row>
    <row r="291">
      <c r="A291" s="262"/>
      <c r="B291" s="262"/>
      <c r="C291" s="262"/>
      <c r="D291" s="262"/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262"/>
      <c r="T291" s="262"/>
      <c r="U291" s="262"/>
      <c r="V291" s="262"/>
      <c r="W291" s="262"/>
      <c r="X291" s="262"/>
      <c r="Y291" s="262"/>
      <c r="Z291" s="262"/>
      <c r="AA291" s="262"/>
    </row>
    <row r="292">
      <c r="A292" s="262"/>
      <c r="B292" s="262"/>
      <c r="C292" s="262"/>
      <c r="D292" s="262"/>
      <c r="E292" s="262"/>
      <c r="F292" s="262"/>
      <c r="G292" s="262"/>
      <c r="H292" s="262"/>
      <c r="I292" s="262"/>
      <c r="J292" s="262"/>
      <c r="K292" s="262"/>
      <c r="L292" s="262"/>
      <c r="M292" s="262"/>
      <c r="N292" s="262"/>
      <c r="O292" s="262"/>
      <c r="P292" s="262"/>
      <c r="Q292" s="262"/>
      <c r="R292" s="262"/>
      <c r="S292" s="262"/>
      <c r="T292" s="262"/>
      <c r="U292" s="262"/>
      <c r="V292" s="262"/>
      <c r="W292" s="262"/>
      <c r="X292" s="262"/>
      <c r="Y292" s="262"/>
      <c r="Z292" s="262"/>
      <c r="AA292" s="262"/>
    </row>
    <row r="293">
      <c r="A293" s="262"/>
      <c r="B293" s="262"/>
      <c r="C293" s="262"/>
      <c r="D293" s="262"/>
      <c r="E293" s="262"/>
      <c r="F293" s="262"/>
      <c r="G293" s="262"/>
      <c r="H293" s="262"/>
      <c r="I293" s="262"/>
      <c r="J293" s="262"/>
      <c r="K293" s="262"/>
      <c r="L293" s="262"/>
      <c r="M293" s="262"/>
      <c r="N293" s="262"/>
      <c r="O293" s="262"/>
      <c r="P293" s="262"/>
      <c r="Q293" s="262"/>
      <c r="R293" s="262"/>
      <c r="S293" s="262"/>
      <c r="T293" s="262"/>
      <c r="U293" s="262"/>
      <c r="V293" s="262"/>
      <c r="W293" s="262"/>
      <c r="X293" s="262"/>
      <c r="Y293" s="262"/>
      <c r="Z293" s="262"/>
      <c r="AA293" s="262"/>
    </row>
    <row r="294">
      <c r="A294" s="262"/>
      <c r="B294" s="262"/>
      <c r="C294" s="262"/>
      <c r="D294" s="262"/>
      <c r="E294" s="262"/>
      <c r="F294" s="262"/>
      <c r="G294" s="262"/>
      <c r="H294" s="262"/>
      <c r="I294" s="262"/>
      <c r="J294" s="262"/>
      <c r="K294" s="262"/>
      <c r="L294" s="262"/>
      <c r="M294" s="262"/>
      <c r="N294" s="262"/>
      <c r="O294" s="262"/>
      <c r="P294" s="262"/>
      <c r="Q294" s="262"/>
      <c r="R294" s="262"/>
      <c r="S294" s="262"/>
      <c r="T294" s="262"/>
      <c r="U294" s="262"/>
      <c r="V294" s="262"/>
      <c r="W294" s="262"/>
      <c r="X294" s="262"/>
      <c r="Y294" s="262"/>
      <c r="Z294" s="262"/>
      <c r="AA294" s="262"/>
    </row>
    <row r="295">
      <c r="A295" s="262"/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262"/>
      <c r="T295" s="262"/>
      <c r="U295" s="262"/>
      <c r="V295" s="262"/>
      <c r="W295" s="262"/>
      <c r="X295" s="262"/>
      <c r="Y295" s="262"/>
      <c r="Z295" s="262"/>
      <c r="AA295" s="262"/>
    </row>
    <row r="296">
      <c r="A296" s="262"/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262"/>
      <c r="T296" s="262"/>
      <c r="U296" s="262"/>
      <c r="V296" s="262"/>
      <c r="W296" s="262"/>
      <c r="X296" s="262"/>
      <c r="Y296" s="262"/>
      <c r="Z296" s="262"/>
      <c r="AA296" s="262"/>
    </row>
    <row r="297">
      <c r="A297" s="262"/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262"/>
      <c r="T297" s="262"/>
      <c r="U297" s="262"/>
      <c r="V297" s="262"/>
      <c r="W297" s="262"/>
      <c r="X297" s="262"/>
      <c r="Y297" s="262"/>
      <c r="Z297" s="262"/>
      <c r="AA297" s="262"/>
    </row>
    <row r="298">
      <c r="A298" s="262"/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262"/>
      <c r="T298" s="262"/>
      <c r="U298" s="262"/>
      <c r="V298" s="262"/>
      <c r="W298" s="262"/>
      <c r="X298" s="262"/>
      <c r="Y298" s="262"/>
      <c r="Z298" s="262"/>
      <c r="AA298" s="262"/>
    </row>
    <row r="299">
      <c r="A299" s="262"/>
      <c r="B299" s="262"/>
      <c r="C299" s="262"/>
      <c r="D299" s="262"/>
      <c r="E299" s="262"/>
      <c r="F299" s="262"/>
      <c r="G299" s="262"/>
      <c r="H299" s="262"/>
      <c r="I299" s="262"/>
      <c r="J299" s="262"/>
      <c r="K299" s="262"/>
      <c r="L299" s="262"/>
      <c r="M299" s="262"/>
      <c r="N299" s="262"/>
      <c r="O299" s="262"/>
      <c r="P299" s="262"/>
      <c r="Q299" s="262"/>
      <c r="R299" s="262"/>
      <c r="S299" s="262"/>
      <c r="T299" s="262"/>
      <c r="U299" s="262"/>
      <c r="V299" s="262"/>
      <c r="W299" s="262"/>
      <c r="X299" s="262"/>
      <c r="Y299" s="262"/>
      <c r="Z299" s="262"/>
      <c r="AA299" s="262"/>
    </row>
    <row r="300">
      <c r="A300" s="262"/>
      <c r="B300" s="262"/>
      <c r="C300" s="262"/>
      <c r="D300" s="262"/>
      <c r="E300" s="262"/>
      <c r="F300" s="262"/>
      <c r="G300" s="262"/>
      <c r="H300" s="262"/>
      <c r="I300" s="262"/>
      <c r="J300" s="262"/>
      <c r="K300" s="262"/>
      <c r="L300" s="262"/>
      <c r="M300" s="262"/>
      <c r="N300" s="262"/>
      <c r="O300" s="262"/>
      <c r="P300" s="262"/>
      <c r="Q300" s="262"/>
      <c r="R300" s="262"/>
      <c r="S300" s="262"/>
      <c r="T300" s="262"/>
      <c r="U300" s="262"/>
      <c r="V300" s="262"/>
      <c r="W300" s="262"/>
      <c r="X300" s="262"/>
      <c r="Y300" s="262"/>
      <c r="Z300" s="262"/>
      <c r="AA300" s="262"/>
    </row>
    <row r="301">
      <c r="A301" s="262"/>
      <c r="B301" s="262"/>
      <c r="C301" s="262"/>
      <c r="D301" s="262"/>
      <c r="E301" s="262"/>
      <c r="F301" s="262"/>
      <c r="G301" s="262"/>
      <c r="H301" s="262"/>
      <c r="I301" s="262"/>
      <c r="J301" s="262"/>
      <c r="K301" s="262"/>
      <c r="L301" s="262"/>
      <c r="M301" s="262"/>
      <c r="N301" s="262"/>
      <c r="O301" s="262"/>
      <c r="P301" s="262"/>
      <c r="Q301" s="262"/>
      <c r="R301" s="262"/>
      <c r="S301" s="262"/>
      <c r="T301" s="262"/>
      <c r="U301" s="262"/>
      <c r="V301" s="262"/>
      <c r="W301" s="262"/>
      <c r="X301" s="262"/>
      <c r="Y301" s="262"/>
      <c r="Z301" s="262"/>
      <c r="AA301" s="262"/>
    </row>
    <row r="302">
      <c r="A302" s="262"/>
      <c r="B302" s="262"/>
      <c r="C302" s="262"/>
      <c r="D302" s="262"/>
      <c r="E302" s="262"/>
      <c r="F302" s="262"/>
      <c r="G302" s="262"/>
      <c r="H302" s="262"/>
      <c r="I302" s="262"/>
      <c r="J302" s="262"/>
      <c r="K302" s="262"/>
      <c r="L302" s="262"/>
      <c r="M302" s="262"/>
      <c r="N302" s="262"/>
      <c r="O302" s="262"/>
      <c r="P302" s="262"/>
      <c r="Q302" s="262"/>
      <c r="R302" s="262"/>
      <c r="S302" s="262"/>
      <c r="T302" s="262"/>
      <c r="U302" s="262"/>
      <c r="V302" s="262"/>
      <c r="W302" s="262"/>
      <c r="X302" s="262"/>
      <c r="Y302" s="262"/>
      <c r="Z302" s="262"/>
      <c r="AA302" s="262"/>
    </row>
    <row r="303">
      <c r="A303" s="262"/>
      <c r="B303" s="262"/>
      <c r="C303" s="262"/>
      <c r="D303" s="262"/>
      <c r="E303" s="262"/>
      <c r="F303" s="262"/>
      <c r="G303" s="262"/>
      <c r="H303" s="262"/>
      <c r="I303" s="262"/>
      <c r="J303" s="262"/>
      <c r="K303" s="262"/>
      <c r="L303" s="262"/>
      <c r="M303" s="262"/>
      <c r="N303" s="262"/>
      <c r="O303" s="262"/>
      <c r="P303" s="262"/>
      <c r="Q303" s="262"/>
      <c r="R303" s="262"/>
      <c r="S303" s="262"/>
      <c r="T303" s="262"/>
      <c r="U303" s="262"/>
      <c r="V303" s="262"/>
      <c r="W303" s="262"/>
      <c r="X303" s="262"/>
      <c r="Y303" s="262"/>
      <c r="Z303" s="262"/>
      <c r="AA303" s="262"/>
    </row>
    <row r="304">
      <c r="A304" s="262"/>
      <c r="B304" s="262"/>
      <c r="C304" s="262"/>
      <c r="D304" s="262"/>
      <c r="E304" s="262"/>
      <c r="F304" s="262"/>
      <c r="G304" s="262"/>
      <c r="H304" s="262"/>
      <c r="I304" s="262"/>
      <c r="J304" s="262"/>
      <c r="K304" s="262"/>
      <c r="L304" s="262"/>
      <c r="M304" s="262"/>
      <c r="N304" s="262"/>
      <c r="O304" s="262"/>
      <c r="P304" s="262"/>
      <c r="Q304" s="262"/>
      <c r="R304" s="262"/>
      <c r="S304" s="262"/>
      <c r="T304" s="262"/>
      <c r="U304" s="262"/>
      <c r="V304" s="262"/>
      <c r="W304" s="262"/>
      <c r="X304" s="262"/>
      <c r="Y304" s="262"/>
      <c r="Z304" s="262"/>
      <c r="AA304" s="262"/>
    </row>
    <row r="305">
      <c r="A305" s="262"/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262"/>
      <c r="T305" s="262"/>
      <c r="U305" s="262"/>
      <c r="V305" s="262"/>
      <c r="W305" s="262"/>
      <c r="X305" s="262"/>
      <c r="Y305" s="262"/>
      <c r="Z305" s="262"/>
      <c r="AA305" s="262"/>
    </row>
    <row r="306">
      <c r="A306" s="262"/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262"/>
      <c r="T306" s="262"/>
      <c r="U306" s="262"/>
      <c r="V306" s="262"/>
      <c r="W306" s="262"/>
      <c r="X306" s="262"/>
      <c r="Y306" s="262"/>
      <c r="Z306" s="262"/>
      <c r="AA306" s="262"/>
    </row>
    <row r="307">
      <c r="A307" s="262"/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262"/>
      <c r="T307" s="262"/>
      <c r="U307" s="262"/>
      <c r="V307" s="262"/>
      <c r="W307" s="262"/>
      <c r="X307" s="262"/>
      <c r="Y307" s="262"/>
      <c r="Z307" s="262"/>
      <c r="AA307" s="262"/>
    </row>
    <row r="308">
      <c r="A308" s="262"/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262"/>
      <c r="T308" s="262"/>
      <c r="U308" s="262"/>
      <c r="V308" s="262"/>
      <c r="W308" s="262"/>
      <c r="X308" s="262"/>
      <c r="Y308" s="262"/>
      <c r="Z308" s="262"/>
      <c r="AA308" s="262"/>
    </row>
    <row r="309">
      <c r="A309" s="262"/>
      <c r="B309" s="262"/>
      <c r="C309" s="262"/>
      <c r="D309" s="262"/>
      <c r="E309" s="262"/>
      <c r="F309" s="262"/>
      <c r="G309" s="262"/>
      <c r="H309" s="262"/>
      <c r="I309" s="262"/>
      <c r="J309" s="262"/>
      <c r="K309" s="262"/>
      <c r="L309" s="262"/>
      <c r="M309" s="262"/>
      <c r="N309" s="262"/>
      <c r="O309" s="262"/>
      <c r="P309" s="262"/>
      <c r="Q309" s="262"/>
      <c r="R309" s="262"/>
      <c r="S309" s="262"/>
      <c r="T309" s="262"/>
      <c r="U309" s="262"/>
      <c r="V309" s="262"/>
      <c r="W309" s="262"/>
      <c r="X309" s="262"/>
      <c r="Y309" s="262"/>
      <c r="Z309" s="262"/>
      <c r="AA309" s="262"/>
    </row>
    <row r="310">
      <c r="A310" s="262"/>
      <c r="B310" s="262"/>
      <c r="C310" s="262"/>
      <c r="D310" s="262"/>
      <c r="E310" s="262"/>
      <c r="F310" s="262"/>
      <c r="G310" s="262"/>
      <c r="H310" s="262"/>
      <c r="I310" s="262"/>
      <c r="J310" s="262"/>
      <c r="K310" s="262"/>
      <c r="L310" s="262"/>
      <c r="M310" s="262"/>
      <c r="N310" s="262"/>
      <c r="O310" s="262"/>
      <c r="P310" s="262"/>
      <c r="Q310" s="262"/>
      <c r="R310" s="262"/>
      <c r="S310" s="262"/>
      <c r="T310" s="262"/>
      <c r="U310" s="262"/>
      <c r="V310" s="262"/>
      <c r="W310" s="262"/>
      <c r="X310" s="262"/>
      <c r="Y310" s="262"/>
      <c r="Z310" s="262"/>
      <c r="AA310" s="262"/>
    </row>
    <row r="311">
      <c r="A311" s="262"/>
      <c r="B311" s="262"/>
      <c r="C311" s="262"/>
      <c r="D311" s="262"/>
      <c r="E311" s="262"/>
      <c r="F311" s="262"/>
      <c r="G311" s="262"/>
      <c r="H311" s="262"/>
      <c r="I311" s="262"/>
      <c r="J311" s="262"/>
      <c r="K311" s="262"/>
      <c r="L311" s="262"/>
      <c r="M311" s="262"/>
      <c r="N311" s="262"/>
      <c r="O311" s="262"/>
      <c r="P311" s="262"/>
      <c r="Q311" s="262"/>
      <c r="R311" s="262"/>
      <c r="S311" s="262"/>
      <c r="T311" s="262"/>
      <c r="U311" s="262"/>
      <c r="V311" s="262"/>
      <c r="W311" s="262"/>
      <c r="X311" s="262"/>
      <c r="Y311" s="262"/>
      <c r="Z311" s="262"/>
      <c r="AA311" s="262"/>
    </row>
    <row r="312">
      <c r="A312" s="262"/>
      <c r="B312" s="262"/>
      <c r="C312" s="262"/>
      <c r="D312" s="262"/>
      <c r="E312" s="262"/>
      <c r="F312" s="262"/>
      <c r="G312" s="262"/>
      <c r="H312" s="262"/>
      <c r="I312" s="262"/>
      <c r="J312" s="262"/>
      <c r="K312" s="262"/>
      <c r="L312" s="262"/>
      <c r="M312" s="262"/>
      <c r="N312" s="262"/>
      <c r="O312" s="262"/>
      <c r="P312" s="262"/>
      <c r="Q312" s="262"/>
      <c r="R312" s="262"/>
      <c r="S312" s="262"/>
      <c r="T312" s="262"/>
      <c r="U312" s="262"/>
      <c r="V312" s="262"/>
      <c r="W312" s="262"/>
      <c r="X312" s="262"/>
      <c r="Y312" s="262"/>
      <c r="Z312" s="262"/>
      <c r="AA312" s="262"/>
    </row>
    <row r="313">
      <c r="A313" s="262"/>
      <c r="B313" s="262"/>
      <c r="C313" s="262"/>
      <c r="D313" s="262"/>
      <c r="E313" s="262"/>
      <c r="F313" s="262"/>
      <c r="G313" s="262"/>
      <c r="H313" s="262"/>
      <c r="I313" s="262"/>
      <c r="J313" s="262"/>
      <c r="K313" s="262"/>
      <c r="L313" s="262"/>
      <c r="M313" s="262"/>
      <c r="N313" s="262"/>
      <c r="O313" s="262"/>
      <c r="P313" s="262"/>
      <c r="Q313" s="262"/>
      <c r="R313" s="262"/>
      <c r="S313" s="262"/>
      <c r="T313" s="262"/>
      <c r="U313" s="262"/>
      <c r="V313" s="262"/>
      <c r="W313" s="262"/>
      <c r="X313" s="262"/>
      <c r="Y313" s="262"/>
      <c r="Z313" s="262"/>
      <c r="AA313" s="262"/>
    </row>
    <row r="314">
      <c r="A314" s="262"/>
      <c r="B314" s="262"/>
      <c r="C314" s="262"/>
      <c r="D314" s="262"/>
      <c r="E314" s="262"/>
      <c r="F314" s="262"/>
      <c r="G314" s="262"/>
      <c r="H314" s="262"/>
      <c r="I314" s="262"/>
      <c r="J314" s="262"/>
      <c r="K314" s="262"/>
      <c r="L314" s="262"/>
      <c r="M314" s="262"/>
      <c r="N314" s="262"/>
      <c r="O314" s="262"/>
      <c r="P314" s="262"/>
      <c r="Q314" s="262"/>
      <c r="R314" s="262"/>
      <c r="S314" s="262"/>
      <c r="T314" s="262"/>
      <c r="U314" s="262"/>
      <c r="V314" s="262"/>
      <c r="W314" s="262"/>
      <c r="X314" s="262"/>
      <c r="Y314" s="262"/>
      <c r="Z314" s="262"/>
      <c r="AA314" s="262"/>
    </row>
    <row r="315">
      <c r="A315" s="262"/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262"/>
      <c r="T315" s="262"/>
      <c r="U315" s="262"/>
      <c r="V315" s="262"/>
      <c r="W315" s="262"/>
      <c r="X315" s="262"/>
      <c r="Y315" s="262"/>
      <c r="Z315" s="262"/>
      <c r="AA315" s="262"/>
    </row>
    <row r="316">
      <c r="A316" s="262"/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262"/>
      <c r="T316" s="262"/>
      <c r="U316" s="262"/>
      <c r="V316" s="262"/>
      <c r="W316" s="262"/>
      <c r="X316" s="262"/>
      <c r="Y316" s="262"/>
      <c r="Z316" s="262"/>
      <c r="AA316" s="262"/>
    </row>
    <row r="317">
      <c r="A317" s="262"/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262"/>
      <c r="T317" s="262"/>
      <c r="U317" s="262"/>
      <c r="V317" s="262"/>
      <c r="W317" s="262"/>
      <c r="X317" s="262"/>
      <c r="Y317" s="262"/>
      <c r="Z317" s="262"/>
      <c r="AA317" s="262"/>
    </row>
    <row r="318">
      <c r="A318" s="262"/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262"/>
      <c r="T318" s="262"/>
      <c r="U318" s="262"/>
      <c r="V318" s="262"/>
      <c r="W318" s="262"/>
      <c r="X318" s="262"/>
      <c r="Y318" s="262"/>
      <c r="Z318" s="262"/>
      <c r="AA318" s="262"/>
    </row>
    <row r="319">
      <c r="A319" s="262"/>
      <c r="B319" s="262"/>
      <c r="C319" s="262"/>
      <c r="D319" s="262"/>
      <c r="E319" s="262"/>
      <c r="F319" s="262"/>
      <c r="G319" s="262"/>
      <c r="H319" s="262"/>
      <c r="I319" s="262"/>
      <c r="J319" s="262"/>
      <c r="K319" s="262"/>
      <c r="L319" s="262"/>
      <c r="M319" s="262"/>
      <c r="N319" s="262"/>
      <c r="O319" s="262"/>
      <c r="P319" s="262"/>
      <c r="Q319" s="262"/>
      <c r="R319" s="262"/>
      <c r="S319" s="262"/>
      <c r="T319" s="262"/>
      <c r="U319" s="262"/>
      <c r="V319" s="262"/>
      <c r="W319" s="262"/>
      <c r="X319" s="262"/>
      <c r="Y319" s="262"/>
      <c r="Z319" s="262"/>
      <c r="AA319" s="262"/>
    </row>
    <row r="320">
      <c r="A320" s="262"/>
      <c r="B320" s="262"/>
      <c r="C320" s="262"/>
      <c r="D320" s="262"/>
      <c r="E320" s="262"/>
      <c r="F320" s="262"/>
      <c r="G320" s="262"/>
      <c r="H320" s="262"/>
      <c r="I320" s="262"/>
      <c r="J320" s="262"/>
      <c r="K320" s="262"/>
      <c r="L320" s="262"/>
      <c r="M320" s="262"/>
      <c r="N320" s="262"/>
      <c r="O320" s="262"/>
      <c r="P320" s="262"/>
      <c r="Q320" s="262"/>
      <c r="R320" s="262"/>
      <c r="S320" s="262"/>
      <c r="T320" s="262"/>
      <c r="U320" s="262"/>
      <c r="V320" s="262"/>
      <c r="W320" s="262"/>
      <c r="X320" s="262"/>
      <c r="Y320" s="262"/>
      <c r="Z320" s="262"/>
      <c r="AA320" s="262"/>
    </row>
    <row r="321">
      <c r="A321" s="262"/>
      <c r="B321" s="262"/>
      <c r="C321" s="262"/>
      <c r="D321" s="262"/>
      <c r="E321" s="262"/>
      <c r="F321" s="262"/>
      <c r="G321" s="262"/>
      <c r="H321" s="262"/>
      <c r="I321" s="262"/>
      <c r="J321" s="262"/>
      <c r="K321" s="262"/>
      <c r="L321" s="262"/>
      <c r="M321" s="262"/>
      <c r="N321" s="262"/>
      <c r="O321" s="262"/>
      <c r="P321" s="262"/>
      <c r="Q321" s="262"/>
      <c r="R321" s="262"/>
      <c r="S321" s="262"/>
      <c r="T321" s="262"/>
      <c r="U321" s="262"/>
      <c r="V321" s="262"/>
      <c r="W321" s="262"/>
      <c r="X321" s="262"/>
      <c r="Y321" s="262"/>
      <c r="Z321" s="262"/>
      <c r="AA321" s="262"/>
    </row>
    <row r="322">
      <c r="A322" s="262"/>
      <c r="B322" s="262"/>
      <c r="C322" s="262"/>
      <c r="D322" s="262"/>
      <c r="E322" s="262"/>
      <c r="F322" s="262"/>
      <c r="G322" s="262"/>
      <c r="H322" s="262"/>
      <c r="I322" s="262"/>
      <c r="J322" s="262"/>
      <c r="K322" s="262"/>
      <c r="L322" s="262"/>
      <c r="M322" s="262"/>
      <c r="N322" s="262"/>
      <c r="O322" s="262"/>
      <c r="P322" s="262"/>
      <c r="Q322" s="262"/>
      <c r="R322" s="262"/>
      <c r="S322" s="262"/>
      <c r="T322" s="262"/>
      <c r="U322" s="262"/>
      <c r="V322" s="262"/>
      <c r="W322" s="262"/>
      <c r="X322" s="262"/>
      <c r="Y322" s="262"/>
      <c r="Z322" s="262"/>
      <c r="AA322" s="262"/>
    </row>
    <row r="323">
      <c r="A323" s="262"/>
      <c r="B323" s="262"/>
      <c r="C323" s="262"/>
      <c r="D323" s="262"/>
      <c r="E323" s="262"/>
      <c r="F323" s="262"/>
      <c r="G323" s="262"/>
      <c r="H323" s="262"/>
      <c r="I323" s="262"/>
      <c r="J323" s="262"/>
      <c r="K323" s="262"/>
      <c r="L323" s="262"/>
      <c r="M323" s="262"/>
      <c r="N323" s="262"/>
      <c r="O323" s="262"/>
      <c r="P323" s="262"/>
      <c r="Q323" s="262"/>
      <c r="R323" s="262"/>
      <c r="S323" s="262"/>
      <c r="T323" s="262"/>
      <c r="U323" s="262"/>
      <c r="V323" s="262"/>
      <c r="W323" s="262"/>
      <c r="X323" s="262"/>
      <c r="Y323" s="262"/>
      <c r="Z323" s="262"/>
      <c r="AA323" s="262"/>
    </row>
    <row r="324">
      <c r="A324" s="262"/>
      <c r="B324" s="262"/>
      <c r="C324" s="262"/>
      <c r="D324" s="262"/>
      <c r="E324" s="262"/>
      <c r="F324" s="262"/>
      <c r="G324" s="262"/>
      <c r="H324" s="262"/>
      <c r="I324" s="262"/>
      <c r="J324" s="262"/>
      <c r="K324" s="262"/>
      <c r="L324" s="262"/>
      <c r="M324" s="262"/>
      <c r="N324" s="262"/>
      <c r="O324" s="262"/>
      <c r="P324" s="262"/>
      <c r="Q324" s="262"/>
      <c r="R324" s="262"/>
      <c r="S324" s="262"/>
      <c r="T324" s="262"/>
      <c r="U324" s="262"/>
      <c r="V324" s="262"/>
      <c r="W324" s="262"/>
      <c r="X324" s="262"/>
      <c r="Y324" s="262"/>
      <c r="Z324" s="262"/>
      <c r="AA324" s="262"/>
    </row>
    <row r="325">
      <c r="A325" s="262"/>
      <c r="B325" s="262"/>
      <c r="C325" s="262"/>
      <c r="D325" s="262"/>
      <c r="E325" s="262"/>
      <c r="F325" s="262"/>
      <c r="G325" s="262"/>
      <c r="H325" s="262"/>
      <c r="I325" s="262"/>
      <c r="J325" s="262"/>
      <c r="K325" s="262"/>
      <c r="L325" s="262"/>
      <c r="M325" s="262"/>
      <c r="N325" s="262"/>
      <c r="O325" s="262"/>
      <c r="P325" s="262"/>
      <c r="Q325" s="262"/>
      <c r="R325" s="262"/>
      <c r="S325" s="262"/>
      <c r="T325" s="262"/>
      <c r="U325" s="262"/>
      <c r="V325" s="262"/>
      <c r="W325" s="262"/>
      <c r="X325" s="262"/>
      <c r="Y325" s="262"/>
      <c r="Z325" s="262"/>
      <c r="AA325" s="262"/>
    </row>
    <row r="326">
      <c r="A326" s="262"/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262"/>
      <c r="T326" s="262"/>
      <c r="U326" s="262"/>
      <c r="V326" s="262"/>
      <c r="W326" s="262"/>
      <c r="X326" s="262"/>
      <c r="Y326" s="262"/>
      <c r="Z326" s="262"/>
      <c r="AA326" s="262"/>
    </row>
    <row r="327">
      <c r="A327" s="262"/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262"/>
      <c r="T327" s="262"/>
      <c r="U327" s="262"/>
      <c r="V327" s="262"/>
      <c r="W327" s="262"/>
      <c r="X327" s="262"/>
      <c r="Y327" s="262"/>
      <c r="Z327" s="262"/>
      <c r="AA327" s="262"/>
    </row>
    <row r="328">
      <c r="A328" s="262"/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262"/>
      <c r="T328" s="262"/>
      <c r="U328" s="262"/>
      <c r="V328" s="262"/>
      <c r="W328" s="262"/>
      <c r="X328" s="262"/>
      <c r="Y328" s="262"/>
      <c r="Z328" s="262"/>
      <c r="AA328" s="262"/>
    </row>
    <row r="329">
      <c r="A329" s="262"/>
      <c r="B329" s="262"/>
      <c r="C329" s="262"/>
      <c r="D329" s="262"/>
      <c r="E329" s="262"/>
      <c r="F329" s="262"/>
      <c r="G329" s="262"/>
      <c r="H329" s="262"/>
      <c r="I329" s="262"/>
      <c r="J329" s="262"/>
      <c r="K329" s="262"/>
      <c r="L329" s="262"/>
      <c r="M329" s="262"/>
      <c r="N329" s="262"/>
      <c r="O329" s="262"/>
      <c r="P329" s="262"/>
      <c r="Q329" s="262"/>
      <c r="R329" s="262"/>
      <c r="S329" s="262"/>
      <c r="T329" s="262"/>
      <c r="U329" s="262"/>
      <c r="V329" s="262"/>
      <c r="W329" s="262"/>
      <c r="X329" s="262"/>
      <c r="Y329" s="262"/>
      <c r="Z329" s="262"/>
      <c r="AA329" s="262"/>
    </row>
    <row r="330">
      <c r="A330" s="262"/>
      <c r="B330" s="262"/>
      <c r="C330" s="262"/>
      <c r="D330" s="262"/>
      <c r="E330" s="262"/>
      <c r="F330" s="262"/>
      <c r="G330" s="262"/>
      <c r="H330" s="262"/>
      <c r="I330" s="262"/>
      <c r="J330" s="262"/>
      <c r="K330" s="262"/>
      <c r="L330" s="262"/>
      <c r="M330" s="262"/>
      <c r="N330" s="262"/>
      <c r="O330" s="262"/>
      <c r="P330" s="262"/>
      <c r="Q330" s="262"/>
      <c r="R330" s="262"/>
      <c r="S330" s="262"/>
      <c r="T330" s="262"/>
      <c r="U330" s="262"/>
      <c r="V330" s="262"/>
      <c r="W330" s="262"/>
      <c r="X330" s="262"/>
      <c r="Y330" s="262"/>
      <c r="Z330" s="262"/>
      <c r="AA330" s="262"/>
    </row>
    <row r="331">
      <c r="A331" s="262"/>
      <c r="B331" s="262"/>
      <c r="C331" s="262"/>
      <c r="D331" s="262"/>
      <c r="E331" s="262"/>
      <c r="F331" s="262"/>
      <c r="G331" s="262"/>
      <c r="H331" s="262"/>
      <c r="I331" s="262"/>
      <c r="J331" s="262"/>
      <c r="K331" s="262"/>
      <c r="L331" s="262"/>
      <c r="M331" s="262"/>
      <c r="N331" s="262"/>
      <c r="O331" s="262"/>
      <c r="P331" s="262"/>
      <c r="Q331" s="262"/>
      <c r="R331" s="262"/>
      <c r="S331" s="262"/>
      <c r="T331" s="262"/>
      <c r="U331" s="262"/>
      <c r="V331" s="262"/>
      <c r="W331" s="262"/>
      <c r="X331" s="262"/>
      <c r="Y331" s="262"/>
      <c r="Z331" s="262"/>
      <c r="AA331" s="262"/>
    </row>
    <row r="332">
      <c r="A332" s="262"/>
      <c r="B332" s="262"/>
      <c r="C332" s="262"/>
      <c r="D332" s="262"/>
      <c r="E332" s="262"/>
      <c r="F332" s="262"/>
      <c r="G332" s="262"/>
      <c r="H332" s="262"/>
      <c r="I332" s="262"/>
      <c r="J332" s="262"/>
      <c r="K332" s="262"/>
      <c r="L332" s="262"/>
      <c r="M332" s="262"/>
      <c r="N332" s="262"/>
      <c r="O332" s="262"/>
      <c r="P332" s="262"/>
      <c r="Q332" s="262"/>
      <c r="R332" s="262"/>
      <c r="S332" s="262"/>
      <c r="T332" s="262"/>
      <c r="U332" s="262"/>
      <c r="V332" s="262"/>
      <c r="W332" s="262"/>
      <c r="X332" s="262"/>
      <c r="Y332" s="262"/>
      <c r="Z332" s="262"/>
      <c r="AA332" s="262"/>
    </row>
    <row r="333">
      <c r="A333" s="262"/>
      <c r="B333" s="262"/>
      <c r="C333" s="262"/>
      <c r="D333" s="262"/>
      <c r="E333" s="262"/>
      <c r="F333" s="262"/>
      <c r="G333" s="262"/>
      <c r="H333" s="262"/>
      <c r="I333" s="262"/>
      <c r="J333" s="262"/>
      <c r="K333" s="262"/>
      <c r="L333" s="262"/>
      <c r="M333" s="262"/>
      <c r="N333" s="262"/>
      <c r="O333" s="262"/>
      <c r="P333" s="262"/>
      <c r="Q333" s="262"/>
      <c r="R333" s="262"/>
      <c r="S333" s="262"/>
      <c r="T333" s="262"/>
      <c r="U333" s="262"/>
      <c r="V333" s="262"/>
      <c r="W333" s="262"/>
      <c r="X333" s="262"/>
      <c r="Y333" s="262"/>
      <c r="Z333" s="262"/>
      <c r="AA333" s="262"/>
    </row>
    <row r="334">
      <c r="A334" s="262"/>
      <c r="B334" s="262"/>
      <c r="C334" s="262"/>
      <c r="D334" s="262"/>
      <c r="E334" s="262"/>
      <c r="F334" s="262"/>
      <c r="G334" s="262"/>
      <c r="H334" s="262"/>
      <c r="I334" s="262"/>
      <c r="J334" s="262"/>
      <c r="K334" s="262"/>
      <c r="L334" s="262"/>
      <c r="M334" s="262"/>
      <c r="N334" s="262"/>
      <c r="O334" s="262"/>
      <c r="P334" s="262"/>
      <c r="Q334" s="262"/>
      <c r="R334" s="262"/>
      <c r="S334" s="262"/>
      <c r="T334" s="262"/>
      <c r="U334" s="262"/>
      <c r="V334" s="262"/>
      <c r="W334" s="262"/>
      <c r="X334" s="262"/>
      <c r="Y334" s="262"/>
      <c r="Z334" s="262"/>
      <c r="AA334" s="262"/>
    </row>
    <row r="335">
      <c r="A335" s="262"/>
      <c r="B335" s="262"/>
      <c r="C335" s="262"/>
      <c r="D335" s="262"/>
      <c r="E335" s="262"/>
      <c r="F335" s="262"/>
      <c r="G335" s="262"/>
      <c r="H335" s="262"/>
      <c r="I335" s="262"/>
      <c r="J335" s="262"/>
      <c r="K335" s="262"/>
      <c r="L335" s="262"/>
      <c r="M335" s="262"/>
      <c r="N335" s="262"/>
      <c r="O335" s="262"/>
      <c r="P335" s="262"/>
      <c r="Q335" s="262"/>
      <c r="R335" s="262"/>
      <c r="S335" s="262"/>
      <c r="T335" s="262"/>
      <c r="U335" s="262"/>
      <c r="V335" s="262"/>
      <c r="W335" s="262"/>
      <c r="X335" s="262"/>
      <c r="Y335" s="262"/>
      <c r="Z335" s="262"/>
      <c r="AA335" s="262"/>
    </row>
    <row r="336">
      <c r="A336" s="262"/>
      <c r="B336" s="262"/>
      <c r="C336" s="262"/>
      <c r="D336" s="262"/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262"/>
      <c r="T336" s="262"/>
      <c r="U336" s="262"/>
      <c r="V336" s="262"/>
      <c r="W336" s="262"/>
      <c r="X336" s="262"/>
      <c r="Y336" s="262"/>
      <c r="Z336" s="262"/>
      <c r="AA336" s="262"/>
    </row>
    <row r="337">
      <c r="A337" s="262"/>
      <c r="B337" s="262"/>
      <c r="C337" s="262"/>
      <c r="D337" s="262"/>
      <c r="E337" s="262"/>
      <c r="F337" s="262"/>
      <c r="G337" s="262"/>
      <c r="H337" s="262"/>
      <c r="I337" s="262"/>
      <c r="J337" s="262"/>
      <c r="K337" s="262"/>
      <c r="L337" s="262"/>
      <c r="M337" s="262"/>
      <c r="N337" s="262"/>
      <c r="O337" s="262"/>
      <c r="P337" s="262"/>
      <c r="Q337" s="262"/>
      <c r="R337" s="262"/>
      <c r="S337" s="262"/>
      <c r="T337" s="262"/>
      <c r="U337" s="262"/>
      <c r="V337" s="262"/>
      <c r="W337" s="262"/>
      <c r="X337" s="262"/>
      <c r="Y337" s="262"/>
      <c r="Z337" s="262"/>
      <c r="AA337" s="262"/>
    </row>
    <row r="338">
      <c r="A338" s="262"/>
      <c r="B338" s="262"/>
      <c r="C338" s="262"/>
      <c r="D338" s="262"/>
      <c r="E338" s="262"/>
      <c r="F338" s="262"/>
      <c r="G338" s="262"/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262"/>
      <c r="T338" s="262"/>
      <c r="U338" s="262"/>
      <c r="V338" s="262"/>
      <c r="W338" s="262"/>
      <c r="X338" s="262"/>
      <c r="Y338" s="262"/>
      <c r="Z338" s="262"/>
      <c r="AA338" s="262"/>
    </row>
    <row r="339">
      <c r="A339" s="262"/>
      <c r="B339" s="262"/>
      <c r="C339" s="262"/>
      <c r="D339" s="262"/>
      <c r="E339" s="262"/>
      <c r="F339" s="262"/>
      <c r="G339" s="262"/>
      <c r="H339" s="262"/>
      <c r="I339" s="262"/>
      <c r="J339" s="262"/>
      <c r="K339" s="262"/>
      <c r="L339" s="262"/>
      <c r="M339" s="262"/>
      <c r="N339" s="262"/>
      <c r="O339" s="262"/>
      <c r="P339" s="262"/>
      <c r="Q339" s="262"/>
      <c r="R339" s="262"/>
      <c r="S339" s="262"/>
      <c r="T339" s="262"/>
      <c r="U339" s="262"/>
      <c r="V339" s="262"/>
      <c r="W339" s="262"/>
      <c r="X339" s="262"/>
      <c r="Y339" s="262"/>
      <c r="Z339" s="262"/>
      <c r="AA339" s="262"/>
    </row>
    <row r="340">
      <c r="A340" s="262"/>
      <c r="B340" s="262"/>
      <c r="C340" s="262"/>
      <c r="D340" s="262"/>
      <c r="E340" s="262"/>
      <c r="F340" s="262"/>
      <c r="G340" s="262"/>
      <c r="H340" s="262"/>
      <c r="I340" s="262"/>
      <c r="J340" s="262"/>
      <c r="K340" s="262"/>
      <c r="L340" s="262"/>
      <c r="M340" s="262"/>
      <c r="N340" s="262"/>
      <c r="O340" s="262"/>
      <c r="P340" s="262"/>
      <c r="Q340" s="262"/>
      <c r="R340" s="262"/>
      <c r="S340" s="262"/>
      <c r="T340" s="262"/>
      <c r="U340" s="262"/>
      <c r="V340" s="262"/>
      <c r="W340" s="262"/>
      <c r="X340" s="262"/>
      <c r="Y340" s="262"/>
      <c r="Z340" s="262"/>
      <c r="AA340" s="262"/>
    </row>
    <row r="341">
      <c r="A341" s="262"/>
      <c r="B341" s="262"/>
      <c r="C341" s="262"/>
      <c r="D341" s="262"/>
      <c r="E341" s="262"/>
      <c r="F341" s="262"/>
      <c r="G341" s="262"/>
      <c r="H341" s="262"/>
      <c r="I341" s="262"/>
      <c r="J341" s="262"/>
      <c r="K341" s="262"/>
      <c r="L341" s="262"/>
      <c r="M341" s="262"/>
      <c r="N341" s="262"/>
      <c r="O341" s="262"/>
      <c r="P341" s="262"/>
      <c r="Q341" s="262"/>
      <c r="R341" s="262"/>
      <c r="S341" s="262"/>
      <c r="T341" s="262"/>
      <c r="U341" s="262"/>
      <c r="V341" s="262"/>
      <c r="W341" s="262"/>
      <c r="X341" s="262"/>
      <c r="Y341" s="262"/>
      <c r="Z341" s="262"/>
      <c r="AA341" s="262"/>
    </row>
    <row r="342">
      <c r="A342" s="262"/>
      <c r="B342" s="262"/>
      <c r="C342" s="262"/>
      <c r="D342" s="262"/>
      <c r="E342" s="262"/>
      <c r="F342" s="262"/>
      <c r="G342" s="262"/>
      <c r="H342" s="262"/>
      <c r="I342" s="262"/>
      <c r="J342" s="262"/>
      <c r="K342" s="262"/>
      <c r="L342" s="262"/>
      <c r="M342" s="262"/>
      <c r="N342" s="262"/>
      <c r="O342" s="262"/>
      <c r="P342" s="262"/>
      <c r="Q342" s="262"/>
      <c r="R342" s="262"/>
      <c r="S342" s="262"/>
      <c r="T342" s="262"/>
      <c r="U342" s="262"/>
      <c r="V342" s="262"/>
      <c r="W342" s="262"/>
      <c r="X342" s="262"/>
      <c r="Y342" s="262"/>
      <c r="Z342" s="262"/>
      <c r="AA342" s="262"/>
    </row>
    <row r="343">
      <c r="A343" s="262"/>
      <c r="B343" s="262"/>
      <c r="C343" s="262"/>
      <c r="D343" s="262"/>
      <c r="E343" s="262"/>
      <c r="F343" s="262"/>
      <c r="G343" s="262"/>
      <c r="H343" s="262"/>
      <c r="I343" s="262"/>
      <c r="J343" s="262"/>
      <c r="K343" s="262"/>
      <c r="L343" s="262"/>
      <c r="M343" s="262"/>
      <c r="N343" s="262"/>
      <c r="O343" s="262"/>
      <c r="P343" s="262"/>
      <c r="Q343" s="262"/>
      <c r="R343" s="262"/>
      <c r="S343" s="262"/>
      <c r="T343" s="262"/>
      <c r="U343" s="262"/>
      <c r="V343" s="262"/>
      <c r="W343" s="262"/>
      <c r="X343" s="262"/>
      <c r="Y343" s="262"/>
      <c r="Z343" s="262"/>
      <c r="AA343" s="262"/>
    </row>
    <row r="344">
      <c r="A344" s="262"/>
      <c r="B344" s="262"/>
      <c r="C344" s="262"/>
      <c r="D344" s="262"/>
      <c r="E344" s="262"/>
      <c r="F344" s="262"/>
      <c r="G344" s="262"/>
      <c r="H344" s="262"/>
      <c r="I344" s="262"/>
      <c r="J344" s="262"/>
      <c r="K344" s="262"/>
      <c r="L344" s="262"/>
      <c r="M344" s="262"/>
      <c r="N344" s="262"/>
      <c r="O344" s="262"/>
      <c r="P344" s="262"/>
      <c r="Q344" s="262"/>
      <c r="R344" s="262"/>
      <c r="S344" s="262"/>
      <c r="T344" s="262"/>
      <c r="U344" s="262"/>
      <c r="V344" s="262"/>
      <c r="W344" s="262"/>
      <c r="X344" s="262"/>
      <c r="Y344" s="262"/>
      <c r="Z344" s="262"/>
      <c r="AA344" s="262"/>
    </row>
    <row r="345">
      <c r="A345" s="262"/>
      <c r="B345" s="262"/>
      <c r="C345" s="262"/>
      <c r="D345" s="262"/>
      <c r="E345" s="262"/>
      <c r="F345" s="262"/>
      <c r="G345" s="262"/>
      <c r="H345" s="262"/>
      <c r="I345" s="262"/>
      <c r="J345" s="262"/>
      <c r="K345" s="262"/>
      <c r="L345" s="262"/>
      <c r="M345" s="262"/>
      <c r="N345" s="262"/>
      <c r="O345" s="262"/>
      <c r="P345" s="262"/>
      <c r="Q345" s="262"/>
      <c r="R345" s="262"/>
      <c r="S345" s="262"/>
      <c r="T345" s="262"/>
      <c r="U345" s="262"/>
      <c r="V345" s="262"/>
      <c r="W345" s="262"/>
      <c r="X345" s="262"/>
      <c r="Y345" s="262"/>
      <c r="Z345" s="262"/>
      <c r="AA345" s="262"/>
    </row>
    <row r="346">
      <c r="A346" s="262"/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262"/>
      <c r="T346" s="262"/>
      <c r="U346" s="262"/>
      <c r="V346" s="262"/>
      <c r="W346" s="262"/>
      <c r="X346" s="262"/>
      <c r="Y346" s="262"/>
      <c r="Z346" s="262"/>
      <c r="AA346" s="262"/>
    </row>
    <row r="347">
      <c r="A347" s="262"/>
      <c r="B347" s="262"/>
      <c r="C347" s="262"/>
      <c r="D347" s="262"/>
      <c r="E347" s="262"/>
      <c r="F347" s="262"/>
      <c r="G347" s="262"/>
      <c r="H347" s="262"/>
      <c r="I347" s="262"/>
      <c r="J347" s="262"/>
      <c r="K347" s="262"/>
      <c r="L347" s="262"/>
      <c r="M347" s="262"/>
      <c r="N347" s="262"/>
      <c r="O347" s="262"/>
      <c r="P347" s="262"/>
      <c r="Q347" s="262"/>
      <c r="R347" s="262"/>
      <c r="S347" s="262"/>
      <c r="T347" s="262"/>
      <c r="U347" s="262"/>
      <c r="V347" s="262"/>
      <c r="W347" s="262"/>
      <c r="X347" s="262"/>
      <c r="Y347" s="262"/>
      <c r="Z347" s="262"/>
      <c r="AA347" s="262"/>
    </row>
    <row r="348">
      <c r="A348" s="262"/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262"/>
      <c r="T348" s="262"/>
      <c r="U348" s="262"/>
      <c r="V348" s="262"/>
      <c r="W348" s="262"/>
      <c r="X348" s="262"/>
      <c r="Y348" s="262"/>
      <c r="Z348" s="262"/>
      <c r="AA348" s="262"/>
    </row>
    <row r="349">
      <c r="A349" s="262"/>
      <c r="B349" s="262"/>
      <c r="C349" s="262"/>
      <c r="D349" s="262"/>
      <c r="E349" s="262"/>
      <c r="F349" s="262"/>
      <c r="G349" s="262"/>
      <c r="H349" s="262"/>
      <c r="I349" s="262"/>
      <c r="J349" s="262"/>
      <c r="K349" s="262"/>
      <c r="L349" s="262"/>
      <c r="M349" s="262"/>
      <c r="N349" s="262"/>
      <c r="O349" s="262"/>
      <c r="P349" s="262"/>
      <c r="Q349" s="262"/>
      <c r="R349" s="262"/>
      <c r="S349" s="262"/>
      <c r="T349" s="262"/>
      <c r="U349" s="262"/>
      <c r="V349" s="262"/>
      <c r="W349" s="262"/>
      <c r="X349" s="262"/>
      <c r="Y349" s="262"/>
      <c r="Z349" s="262"/>
      <c r="AA349" s="262"/>
    </row>
    <row r="350">
      <c r="A350" s="262"/>
      <c r="B350" s="262"/>
      <c r="C350" s="262"/>
      <c r="D350" s="262"/>
      <c r="E350" s="262"/>
      <c r="F350" s="262"/>
      <c r="G350" s="262"/>
      <c r="H350" s="262"/>
      <c r="I350" s="262"/>
      <c r="J350" s="262"/>
      <c r="K350" s="262"/>
      <c r="L350" s="262"/>
      <c r="M350" s="262"/>
      <c r="N350" s="262"/>
      <c r="O350" s="262"/>
      <c r="P350" s="262"/>
      <c r="Q350" s="262"/>
      <c r="R350" s="262"/>
      <c r="S350" s="262"/>
      <c r="T350" s="262"/>
      <c r="U350" s="262"/>
      <c r="V350" s="262"/>
      <c r="W350" s="262"/>
      <c r="X350" s="262"/>
      <c r="Y350" s="262"/>
      <c r="Z350" s="262"/>
      <c r="AA350" s="262"/>
    </row>
    <row r="351">
      <c r="A351" s="262"/>
      <c r="B351" s="262"/>
      <c r="C351" s="262"/>
      <c r="D351" s="262"/>
      <c r="E351" s="262"/>
      <c r="F351" s="262"/>
      <c r="G351" s="262"/>
      <c r="H351" s="262"/>
      <c r="I351" s="262"/>
      <c r="J351" s="262"/>
      <c r="K351" s="262"/>
      <c r="L351" s="262"/>
      <c r="M351" s="262"/>
      <c r="N351" s="262"/>
      <c r="O351" s="262"/>
      <c r="P351" s="262"/>
      <c r="Q351" s="262"/>
      <c r="R351" s="262"/>
      <c r="S351" s="262"/>
      <c r="T351" s="262"/>
      <c r="U351" s="262"/>
      <c r="V351" s="262"/>
      <c r="W351" s="262"/>
      <c r="X351" s="262"/>
      <c r="Y351" s="262"/>
      <c r="Z351" s="262"/>
      <c r="AA351" s="262"/>
    </row>
    <row r="352">
      <c r="A352" s="262"/>
      <c r="B352" s="262"/>
      <c r="C352" s="262"/>
      <c r="D352" s="262"/>
      <c r="E352" s="262"/>
      <c r="F352" s="262"/>
      <c r="G352" s="262"/>
      <c r="H352" s="262"/>
      <c r="I352" s="262"/>
      <c r="J352" s="262"/>
      <c r="K352" s="262"/>
      <c r="L352" s="262"/>
      <c r="M352" s="262"/>
      <c r="N352" s="262"/>
      <c r="O352" s="262"/>
      <c r="P352" s="262"/>
      <c r="Q352" s="262"/>
      <c r="R352" s="262"/>
      <c r="S352" s="262"/>
      <c r="T352" s="262"/>
      <c r="U352" s="262"/>
      <c r="V352" s="262"/>
      <c r="W352" s="262"/>
      <c r="X352" s="262"/>
      <c r="Y352" s="262"/>
      <c r="Z352" s="262"/>
      <c r="AA352" s="262"/>
    </row>
    <row r="353">
      <c r="A353" s="262"/>
      <c r="B353" s="262"/>
      <c r="C353" s="262"/>
      <c r="D353" s="262"/>
      <c r="E353" s="262"/>
      <c r="F353" s="262"/>
      <c r="G353" s="262"/>
      <c r="H353" s="262"/>
      <c r="I353" s="262"/>
      <c r="J353" s="262"/>
      <c r="K353" s="262"/>
      <c r="L353" s="262"/>
      <c r="M353" s="262"/>
      <c r="N353" s="262"/>
      <c r="O353" s="262"/>
      <c r="P353" s="262"/>
      <c r="Q353" s="262"/>
      <c r="R353" s="262"/>
      <c r="S353" s="262"/>
      <c r="T353" s="262"/>
      <c r="U353" s="262"/>
      <c r="V353" s="262"/>
      <c r="W353" s="262"/>
      <c r="X353" s="262"/>
      <c r="Y353" s="262"/>
      <c r="Z353" s="262"/>
      <c r="AA353" s="262"/>
    </row>
    <row r="354">
      <c r="A354" s="262"/>
      <c r="B354" s="262"/>
      <c r="C354" s="262"/>
      <c r="D354" s="262"/>
      <c r="E354" s="262"/>
      <c r="F354" s="262"/>
      <c r="G354" s="262"/>
      <c r="H354" s="262"/>
      <c r="I354" s="262"/>
      <c r="J354" s="262"/>
      <c r="K354" s="262"/>
      <c r="L354" s="262"/>
      <c r="M354" s="262"/>
      <c r="N354" s="262"/>
      <c r="O354" s="262"/>
      <c r="P354" s="262"/>
      <c r="Q354" s="262"/>
      <c r="R354" s="262"/>
      <c r="S354" s="262"/>
      <c r="T354" s="262"/>
      <c r="U354" s="262"/>
      <c r="V354" s="262"/>
      <c r="W354" s="262"/>
      <c r="X354" s="262"/>
      <c r="Y354" s="262"/>
      <c r="Z354" s="262"/>
      <c r="AA354" s="262"/>
    </row>
    <row r="355">
      <c r="A355" s="262"/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262"/>
      <c r="T355" s="262"/>
      <c r="U355" s="262"/>
      <c r="V355" s="262"/>
      <c r="W355" s="262"/>
      <c r="X355" s="262"/>
      <c r="Y355" s="262"/>
      <c r="Z355" s="262"/>
      <c r="AA355" s="262"/>
    </row>
    <row r="356">
      <c r="A356" s="262"/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262"/>
      <c r="T356" s="262"/>
      <c r="U356" s="262"/>
      <c r="V356" s="262"/>
      <c r="W356" s="262"/>
      <c r="X356" s="262"/>
      <c r="Y356" s="262"/>
      <c r="Z356" s="262"/>
      <c r="AA356" s="262"/>
    </row>
    <row r="357">
      <c r="A357" s="262"/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262"/>
      <c r="T357" s="262"/>
      <c r="U357" s="262"/>
      <c r="V357" s="262"/>
      <c r="W357" s="262"/>
      <c r="X357" s="262"/>
      <c r="Y357" s="262"/>
      <c r="Z357" s="262"/>
      <c r="AA357" s="262"/>
    </row>
    <row r="358">
      <c r="A358" s="262"/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262"/>
      <c r="T358" s="262"/>
      <c r="U358" s="262"/>
      <c r="V358" s="262"/>
      <c r="W358" s="262"/>
      <c r="X358" s="262"/>
      <c r="Y358" s="262"/>
      <c r="Z358" s="262"/>
      <c r="AA358" s="262"/>
    </row>
    <row r="359">
      <c r="A359" s="262"/>
      <c r="B359" s="262"/>
      <c r="C359" s="262"/>
      <c r="D359" s="262"/>
      <c r="E359" s="262"/>
      <c r="F359" s="262"/>
      <c r="G359" s="262"/>
      <c r="H359" s="262"/>
      <c r="I359" s="262"/>
      <c r="J359" s="262"/>
      <c r="K359" s="262"/>
      <c r="L359" s="262"/>
      <c r="M359" s="262"/>
      <c r="N359" s="262"/>
      <c r="O359" s="262"/>
      <c r="P359" s="262"/>
      <c r="Q359" s="262"/>
      <c r="R359" s="262"/>
      <c r="S359" s="262"/>
      <c r="T359" s="262"/>
      <c r="U359" s="262"/>
      <c r="V359" s="262"/>
      <c r="W359" s="262"/>
      <c r="X359" s="262"/>
      <c r="Y359" s="262"/>
      <c r="Z359" s="262"/>
      <c r="AA359" s="262"/>
    </row>
    <row r="360">
      <c r="A360" s="262"/>
      <c r="B360" s="262"/>
      <c r="C360" s="262"/>
      <c r="D360" s="262"/>
      <c r="E360" s="262"/>
      <c r="F360" s="262"/>
      <c r="G360" s="262"/>
      <c r="H360" s="262"/>
      <c r="I360" s="262"/>
      <c r="J360" s="262"/>
      <c r="K360" s="262"/>
      <c r="L360" s="262"/>
      <c r="M360" s="262"/>
      <c r="N360" s="262"/>
      <c r="O360" s="262"/>
      <c r="P360" s="262"/>
      <c r="Q360" s="262"/>
      <c r="R360" s="262"/>
      <c r="S360" s="262"/>
      <c r="T360" s="262"/>
      <c r="U360" s="262"/>
      <c r="V360" s="262"/>
      <c r="W360" s="262"/>
      <c r="X360" s="262"/>
      <c r="Y360" s="262"/>
      <c r="Z360" s="262"/>
      <c r="AA360" s="262"/>
    </row>
    <row r="361">
      <c r="A361" s="262"/>
      <c r="B361" s="262"/>
      <c r="C361" s="262"/>
      <c r="D361" s="262"/>
      <c r="E361" s="262"/>
      <c r="F361" s="262"/>
      <c r="G361" s="262"/>
      <c r="H361" s="262"/>
      <c r="I361" s="262"/>
      <c r="J361" s="262"/>
      <c r="K361" s="262"/>
      <c r="L361" s="262"/>
      <c r="M361" s="262"/>
      <c r="N361" s="262"/>
      <c r="O361" s="262"/>
      <c r="P361" s="262"/>
      <c r="Q361" s="262"/>
      <c r="R361" s="262"/>
      <c r="S361" s="262"/>
      <c r="T361" s="262"/>
      <c r="U361" s="262"/>
      <c r="V361" s="262"/>
      <c r="W361" s="262"/>
      <c r="X361" s="262"/>
      <c r="Y361" s="262"/>
      <c r="Z361" s="262"/>
      <c r="AA361" s="262"/>
    </row>
    <row r="362">
      <c r="A362" s="262"/>
      <c r="B362" s="262"/>
      <c r="C362" s="262"/>
      <c r="D362" s="262"/>
      <c r="E362" s="262"/>
      <c r="F362" s="262"/>
      <c r="G362" s="262"/>
      <c r="H362" s="262"/>
      <c r="I362" s="262"/>
      <c r="J362" s="262"/>
      <c r="K362" s="262"/>
      <c r="L362" s="262"/>
      <c r="M362" s="262"/>
      <c r="N362" s="262"/>
      <c r="O362" s="262"/>
      <c r="P362" s="262"/>
      <c r="Q362" s="262"/>
      <c r="R362" s="262"/>
      <c r="S362" s="262"/>
      <c r="T362" s="262"/>
      <c r="U362" s="262"/>
      <c r="V362" s="262"/>
      <c r="W362" s="262"/>
      <c r="X362" s="262"/>
      <c r="Y362" s="262"/>
      <c r="Z362" s="262"/>
      <c r="AA362" s="262"/>
    </row>
    <row r="363">
      <c r="A363" s="262"/>
      <c r="B363" s="262"/>
      <c r="C363" s="262"/>
      <c r="D363" s="262"/>
      <c r="E363" s="262"/>
      <c r="F363" s="262"/>
      <c r="G363" s="262"/>
      <c r="H363" s="262"/>
      <c r="I363" s="262"/>
      <c r="J363" s="262"/>
      <c r="K363" s="262"/>
      <c r="L363" s="262"/>
      <c r="M363" s="262"/>
      <c r="N363" s="262"/>
      <c r="O363" s="262"/>
      <c r="P363" s="262"/>
      <c r="Q363" s="262"/>
      <c r="R363" s="262"/>
      <c r="S363" s="262"/>
      <c r="T363" s="262"/>
      <c r="U363" s="262"/>
      <c r="V363" s="262"/>
      <c r="W363" s="262"/>
      <c r="X363" s="262"/>
      <c r="Y363" s="262"/>
      <c r="Z363" s="262"/>
      <c r="AA363" s="262"/>
    </row>
    <row r="364">
      <c r="A364" s="262"/>
      <c r="B364" s="262"/>
      <c r="C364" s="262"/>
      <c r="D364" s="262"/>
      <c r="E364" s="262"/>
      <c r="F364" s="262"/>
      <c r="G364" s="262"/>
      <c r="H364" s="262"/>
      <c r="I364" s="262"/>
      <c r="J364" s="262"/>
      <c r="K364" s="262"/>
      <c r="L364" s="262"/>
      <c r="M364" s="262"/>
      <c r="N364" s="262"/>
      <c r="O364" s="262"/>
      <c r="P364" s="262"/>
      <c r="Q364" s="262"/>
      <c r="R364" s="262"/>
      <c r="S364" s="262"/>
      <c r="T364" s="262"/>
      <c r="U364" s="262"/>
      <c r="V364" s="262"/>
      <c r="W364" s="262"/>
      <c r="X364" s="262"/>
      <c r="Y364" s="262"/>
      <c r="Z364" s="262"/>
      <c r="AA364" s="262"/>
    </row>
    <row r="365">
      <c r="A365" s="262"/>
      <c r="B365" s="262"/>
      <c r="C365" s="262"/>
      <c r="D365" s="262"/>
      <c r="E365" s="262"/>
      <c r="F365" s="262"/>
      <c r="G365" s="262"/>
      <c r="H365" s="262"/>
      <c r="I365" s="262"/>
      <c r="J365" s="262"/>
      <c r="K365" s="262"/>
      <c r="L365" s="262"/>
      <c r="M365" s="262"/>
      <c r="N365" s="262"/>
      <c r="O365" s="262"/>
      <c r="P365" s="262"/>
      <c r="Q365" s="262"/>
      <c r="R365" s="262"/>
      <c r="S365" s="262"/>
      <c r="T365" s="262"/>
      <c r="U365" s="262"/>
      <c r="V365" s="262"/>
      <c r="W365" s="262"/>
      <c r="X365" s="262"/>
      <c r="Y365" s="262"/>
      <c r="Z365" s="262"/>
      <c r="AA365" s="262"/>
    </row>
    <row r="366">
      <c r="A366" s="262"/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262"/>
      <c r="T366" s="262"/>
      <c r="U366" s="262"/>
      <c r="V366" s="262"/>
      <c r="W366" s="262"/>
      <c r="X366" s="262"/>
      <c r="Y366" s="262"/>
      <c r="Z366" s="262"/>
      <c r="AA366" s="262"/>
    </row>
    <row r="367">
      <c r="A367" s="262"/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262"/>
      <c r="T367" s="262"/>
      <c r="U367" s="262"/>
      <c r="V367" s="262"/>
      <c r="W367" s="262"/>
      <c r="X367" s="262"/>
      <c r="Y367" s="262"/>
      <c r="Z367" s="262"/>
      <c r="AA367" s="262"/>
    </row>
    <row r="368">
      <c r="A368" s="262"/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262"/>
      <c r="T368" s="262"/>
      <c r="U368" s="262"/>
      <c r="V368" s="262"/>
      <c r="W368" s="262"/>
      <c r="X368" s="262"/>
      <c r="Y368" s="262"/>
      <c r="Z368" s="262"/>
      <c r="AA368" s="262"/>
    </row>
    <row r="369">
      <c r="A369" s="262"/>
      <c r="B369" s="262"/>
      <c r="C369" s="262"/>
      <c r="D369" s="262"/>
      <c r="E369" s="262"/>
      <c r="F369" s="262"/>
      <c r="G369" s="262"/>
      <c r="H369" s="262"/>
      <c r="I369" s="262"/>
      <c r="J369" s="262"/>
      <c r="K369" s="262"/>
      <c r="L369" s="262"/>
      <c r="M369" s="262"/>
      <c r="N369" s="262"/>
      <c r="O369" s="262"/>
      <c r="P369" s="262"/>
      <c r="Q369" s="262"/>
      <c r="R369" s="262"/>
      <c r="S369" s="262"/>
      <c r="T369" s="262"/>
      <c r="U369" s="262"/>
      <c r="V369" s="262"/>
      <c r="W369" s="262"/>
      <c r="X369" s="262"/>
      <c r="Y369" s="262"/>
      <c r="Z369" s="262"/>
      <c r="AA369" s="262"/>
    </row>
    <row r="370">
      <c r="A370" s="262"/>
      <c r="B370" s="262"/>
      <c r="C370" s="262"/>
      <c r="D370" s="262"/>
      <c r="E370" s="262"/>
      <c r="F370" s="262"/>
      <c r="G370" s="262"/>
      <c r="H370" s="262"/>
      <c r="I370" s="262"/>
      <c r="J370" s="262"/>
      <c r="K370" s="262"/>
      <c r="L370" s="262"/>
      <c r="M370" s="262"/>
      <c r="N370" s="262"/>
      <c r="O370" s="262"/>
      <c r="P370" s="262"/>
      <c r="Q370" s="262"/>
      <c r="R370" s="262"/>
      <c r="S370" s="262"/>
      <c r="T370" s="262"/>
      <c r="U370" s="262"/>
      <c r="V370" s="262"/>
      <c r="W370" s="262"/>
      <c r="X370" s="262"/>
      <c r="Y370" s="262"/>
      <c r="Z370" s="262"/>
      <c r="AA370" s="262"/>
    </row>
    <row r="371">
      <c r="A371" s="262"/>
      <c r="B371" s="262"/>
      <c r="C371" s="262"/>
      <c r="D371" s="262"/>
      <c r="E371" s="262"/>
      <c r="F371" s="262"/>
      <c r="G371" s="262"/>
      <c r="H371" s="262"/>
      <c r="I371" s="262"/>
      <c r="J371" s="262"/>
      <c r="K371" s="262"/>
      <c r="L371" s="262"/>
      <c r="M371" s="262"/>
      <c r="N371" s="262"/>
      <c r="O371" s="262"/>
      <c r="P371" s="262"/>
      <c r="Q371" s="262"/>
      <c r="R371" s="262"/>
      <c r="S371" s="262"/>
      <c r="T371" s="262"/>
      <c r="U371" s="262"/>
      <c r="V371" s="262"/>
      <c r="W371" s="262"/>
      <c r="X371" s="262"/>
      <c r="Y371" s="262"/>
      <c r="Z371" s="262"/>
      <c r="AA371" s="262"/>
    </row>
    <row r="372">
      <c r="A372" s="262"/>
      <c r="B372" s="262"/>
      <c r="C372" s="262"/>
      <c r="D372" s="262"/>
      <c r="E372" s="262"/>
      <c r="F372" s="262"/>
      <c r="G372" s="262"/>
      <c r="H372" s="262"/>
      <c r="I372" s="262"/>
      <c r="J372" s="262"/>
      <c r="K372" s="262"/>
      <c r="L372" s="262"/>
      <c r="M372" s="262"/>
      <c r="N372" s="262"/>
      <c r="O372" s="262"/>
      <c r="P372" s="262"/>
      <c r="Q372" s="262"/>
      <c r="R372" s="262"/>
      <c r="S372" s="262"/>
      <c r="T372" s="262"/>
      <c r="U372" s="262"/>
      <c r="V372" s="262"/>
      <c r="W372" s="262"/>
      <c r="X372" s="262"/>
      <c r="Y372" s="262"/>
      <c r="Z372" s="262"/>
      <c r="AA372" s="262"/>
    </row>
    <row r="373">
      <c r="A373" s="262"/>
      <c r="B373" s="262"/>
      <c r="C373" s="262"/>
      <c r="D373" s="262"/>
      <c r="E373" s="262"/>
      <c r="F373" s="262"/>
      <c r="G373" s="262"/>
      <c r="H373" s="262"/>
      <c r="I373" s="262"/>
      <c r="J373" s="262"/>
      <c r="K373" s="262"/>
      <c r="L373" s="262"/>
      <c r="M373" s="262"/>
      <c r="N373" s="262"/>
      <c r="O373" s="262"/>
      <c r="P373" s="262"/>
      <c r="Q373" s="262"/>
      <c r="R373" s="262"/>
      <c r="S373" s="262"/>
      <c r="T373" s="262"/>
      <c r="U373" s="262"/>
      <c r="V373" s="262"/>
      <c r="W373" s="262"/>
      <c r="X373" s="262"/>
      <c r="Y373" s="262"/>
      <c r="Z373" s="262"/>
      <c r="AA373" s="262"/>
    </row>
    <row r="374">
      <c r="A374" s="262"/>
      <c r="B374" s="262"/>
      <c r="C374" s="262"/>
      <c r="D374" s="262"/>
      <c r="E374" s="262"/>
      <c r="F374" s="262"/>
      <c r="G374" s="262"/>
      <c r="H374" s="262"/>
      <c r="I374" s="262"/>
      <c r="J374" s="262"/>
      <c r="K374" s="262"/>
      <c r="L374" s="262"/>
      <c r="M374" s="262"/>
      <c r="N374" s="262"/>
      <c r="O374" s="262"/>
      <c r="P374" s="262"/>
      <c r="Q374" s="262"/>
      <c r="R374" s="262"/>
      <c r="S374" s="262"/>
      <c r="T374" s="262"/>
      <c r="U374" s="262"/>
      <c r="V374" s="262"/>
      <c r="W374" s="262"/>
      <c r="X374" s="262"/>
      <c r="Y374" s="262"/>
      <c r="Z374" s="262"/>
      <c r="AA374" s="262"/>
    </row>
    <row r="375">
      <c r="A375" s="262"/>
      <c r="B375" s="262"/>
      <c r="C375" s="262"/>
      <c r="D375" s="262"/>
      <c r="E375" s="262"/>
      <c r="F375" s="262"/>
      <c r="G375" s="262"/>
      <c r="H375" s="262"/>
      <c r="I375" s="262"/>
      <c r="J375" s="262"/>
      <c r="K375" s="262"/>
      <c r="L375" s="262"/>
      <c r="M375" s="262"/>
      <c r="N375" s="262"/>
      <c r="O375" s="262"/>
      <c r="P375" s="262"/>
      <c r="Q375" s="262"/>
      <c r="R375" s="262"/>
      <c r="S375" s="262"/>
      <c r="T375" s="262"/>
      <c r="U375" s="262"/>
      <c r="V375" s="262"/>
      <c r="W375" s="262"/>
      <c r="X375" s="262"/>
      <c r="Y375" s="262"/>
      <c r="Z375" s="262"/>
      <c r="AA375" s="262"/>
    </row>
    <row r="376">
      <c r="A376" s="262"/>
      <c r="B376" s="262"/>
      <c r="C376" s="262"/>
      <c r="D376" s="262"/>
      <c r="E376" s="262"/>
      <c r="F376" s="262"/>
      <c r="G376" s="262"/>
      <c r="H376" s="262"/>
      <c r="I376" s="262"/>
      <c r="J376" s="262"/>
      <c r="K376" s="262"/>
      <c r="L376" s="262"/>
      <c r="M376" s="262"/>
      <c r="N376" s="262"/>
      <c r="O376" s="262"/>
      <c r="P376" s="262"/>
      <c r="Q376" s="262"/>
      <c r="R376" s="262"/>
      <c r="S376" s="262"/>
      <c r="T376" s="262"/>
      <c r="U376" s="262"/>
      <c r="V376" s="262"/>
      <c r="W376" s="262"/>
      <c r="X376" s="262"/>
      <c r="Y376" s="262"/>
      <c r="Z376" s="262"/>
      <c r="AA376" s="262"/>
    </row>
    <row r="377">
      <c r="A377" s="262"/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262"/>
      <c r="T377" s="262"/>
      <c r="U377" s="262"/>
      <c r="V377" s="262"/>
      <c r="W377" s="262"/>
      <c r="X377" s="262"/>
      <c r="Y377" s="262"/>
      <c r="Z377" s="262"/>
      <c r="AA377" s="262"/>
    </row>
    <row r="378">
      <c r="A378" s="262"/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262"/>
      <c r="T378" s="262"/>
      <c r="U378" s="262"/>
      <c r="V378" s="262"/>
      <c r="W378" s="262"/>
      <c r="X378" s="262"/>
      <c r="Y378" s="262"/>
      <c r="Z378" s="262"/>
      <c r="AA378" s="262"/>
    </row>
    <row r="379">
      <c r="A379" s="262"/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262"/>
      <c r="T379" s="262"/>
      <c r="U379" s="262"/>
      <c r="V379" s="262"/>
      <c r="W379" s="262"/>
      <c r="X379" s="262"/>
      <c r="Y379" s="262"/>
      <c r="Z379" s="262"/>
      <c r="AA379" s="262"/>
    </row>
    <row r="380">
      <c r="A380" s="262"/>
      <c r="B380" s="262"/>
      <c r="C380" s="262"/>
      <c r="D380" s="262"/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262"/>
      <c r="T380" s="262"/>
      <c r="U380" s="262"/>
      <c r="V380" s="262"/>
      <c r="W380" s="262"/>
      <c r="X380" s="262"/>
      <c r="Y380" s="262"/>
      <c r="Z380" s="262"/>
      <c r="AA380" s="262"/>
    </row>
    <row r="381">
      <c r="A381" s="262"/>
      <c r="B381" s="262"/>
      <c r="C381" s="262"/>
      <c r="D381" s="262"/>
      <c r="E381" s="262"/>
      <c r="F381" s="262"/>
      <c r="G381" s="262"/>
      <c r="H381" s="262"/>
      <c r="I381" s="262"/>
      <c r="J381" s="262"/>
      <c r="K381" s="262"/>
      <c r="L381" s="262"/>
      <c r="M381" s="262"/>
      <c r="N381" s="262"/>
      <c r="O381" s="262"/>
      <c r="P381" s="262"/>
      <c r="Q381" s="262"/>
      <c r="R381" s="262"/>
      <c r="S381" s="262"/>
      <c r="T381" s="262"/>
      <c r="U381" s="262"/>
      <c r="V381" s="262"/>
      <c r="W381" s="262"/>
      <c r="X381" s="262"/>
      <c r="Y381" s="262"/>
      <c r="Z381" s="262"/>
      <c r="AA381" s="262"/>
    </row>
    <row r="382">
      <c r="A382" s="262"/>
      <c r="B382" s="262"/>
      <c r="C382" s="262"/>
      <c r="D382" s="262"/>
      <c r="E382" s="262"/>
      <c r="F382" s="262"/>
      <c r="G382" s="262"/>
      <c r="H382" s="262"/>
      <c r="I382" s="262"/>
      <c r="J382" s="262"/>
      <c r="K382" s="262"/>
      <c r="L382" s="262"/>
      <c r="M382" s="262"/>
      <c r="N382" s="262"/>
      <c r="O382" s="262"/>
      <c r="P382" s="262"/>
      <c r="Q382" s="262"/>
      <c r="R382" s="262"/>
      <c r="S382" s="262"/>
      <c r="T382" s="262"/>
      <c r="U382" s="262"/>
      <c r="V382" s="262"/>
      <c r="W382" s="262"/>
      <c r="X382" s="262"/>
      <c r="Y382" s="262"/>
      <c r="Z382" s="262"/>
      <c r="AA382" s="262"/>
    </row>
    <row r="383">
      <c r="A383" s="262"/>
      <c r="B383" s="262"/>
      <c r="C383" s="262"/>
      <c r="D383" s="262"/>
      <c r="E383" s="262"/>
      <c r="F383" s="262"/>
      <c r="G383" s="262"/>
      <c r="H383" s="262"/>
      <c r="I383" s="262"/>
      <c r="J383" s="262"/>
      <c r="K383" s="262"/>
      <c r="L383" s="262"/>
      <c r="M383" s="262"/>
      <c r="N383" s="262"/>
      <c r="O383" s="262"/>
      <c r="P383" s="262"/>
      <c r="Q383" s="262"/>
      <c r="R383" s="262"/>
      <c r="S383" s="262"/>
      <c r="T383" s="262"/>
      <c r="U383" s="262"/>
      <c r="V383" s="262"/>
      <c r="W383" s="262"/>
      <c r="X383" s="262"/>
      <c r="Y383" s="262"/>
      <c r="Z383" s="262"/>
      <c r="AA383" s="262"/>
    </row>
    <row r="384">
      <c r="A384" s="262"/>
      <c r="B384" s="262"/>
      <c r="C384" s="262"/>
      <c r="D384" s="262"/>
      <c r="E384" s="262"/>
      <c r="F384" s="262"/>
      <c r="G384" s="262"/>
      <c r="H384" s="262"/>
      <c r="I384" s="262"/>
      <c r="J384" s="262"/>
      <c r="K384" s="262"/>
      <c r="L384" s="262"/>
      <c r="M384" s="262"/>
      <c r="N384" s="262"/>
      <c r="O384" s="262"/>
      <c r="P384" s="262"/>
      <c r="Q384" s="262"/>
      <c r="R384" s="262"/>
      <c r="S384" s="262"/>
      <c r="T384" s="262"/>
      <c r="U384" s="262"/>
      <c r="V384" s="262"/>
      <c r="W384" s="262"/>
      <c r="X384" s="262"/>
      <c r="Y384" s="262"/>
      <c r="Z384" s="262"/>
      <c r="AA384" s="262"/>
    </row>
    <row r="385">
      <c r="A385" s="262"/>
      <c r="B385" s="262"/>
      <c r="C385" s="262"/>
      <c r="D385" s="262"/>
      <c r="E385" s="262"/>
      <c r="F385" s="262"/>
      <c r="G385" s="262"/>
      <c r="H385" s="262"/>
      <c r="I385" s="262"/>
      <c r="J385" s="262"/>
      <c r="K385" s="262"/>
      <c r="L385" s="262"/>
      <c r="M385" s="262"/>
      <c r="N385" s="262"/>
      <c r="O385" s="262"/>
      <c r="P385" s="262"/>
      <c r="Q385" s="262"/>
      <c r="R385" s="262"/>
      <c r="S385" s="262"/>
      <c r="T385" s="262"/>
      <c r="U385" s="262"/>
      <c r="V385" s="262"/>
      <c r="W385" s="262"/>
      <c r="X385" s="262"/>
      <c r="Y385" s="262"/>
      <c r="Z385" s="262"/>
      <c r="AA385" s="262"/>
    </row>
    <row r="386">
      <c r="A386" s="262"/>
      <c r="B386" s="262"/>
      <c r="C386" s="262"/>
      <c r="D386" s="262"/>
      <c r="E386" s="262"/>
      <c r="F386" s="262"/>
      <c r="G386" s="262"/>
      <c r="H386" s="262"/>
      <c r="I386" s="262"/>
      <c r="J386" s="262"/>
      <c r="K386" s="262"/>
      <c r="L386" s="262"/>
      <c r="M386" s="262"/>
      <c r="N386" s="262"/>
      <c r="O386" s="262"/>
      <c r="P386" s="262"/>
      <c r="Q386" s="262"/>
      <c r="R386" s="262"/>
      <c r="S386" s="262"/>
      <c r="T386" s="262"/>
      <c r="U386" s="262"/>
      <c r="V386" s="262"/>
      <c r="W386" s="262"/>
      <c r="X386" s="262"/>
      <c r="Y386" s="262"/>
      <c r="Z386" s="262"/>
      <c r="AA386" s="262"/>
    </row>
    <row r="387">
      <c r="A387" s="262"/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262"/>
      <c r="T387" s="262"/>
      <c r="U387" s="262"/>
      <c r="V387" s="262"/>
      <c r="W387" s="262"/>
      <c r="X387" s="262"/>
      <c r="Y387" s="262"/>
      <c r="Z387" s="262"/>
      <c r="AA387" s="262"/>
    </row>
    <row r="388">
      <c r="A388" s="262"/>
      <c r="B388" s="262"/>
      <c r="C388" s="262"/>
      <c r="D388" s="262"/>
      <c r="E388" s="262"/>
      <c r="F388" s="262"/>
      <c r="G388" s="262"/>
      <c r="H388" s="262"/>
      <c r="I388" s="262"/>
      <c r="J388" s="262"/>
      <c r="K388" s="262"/>
      <c r="L388" s="262"/>
      <c r="M388" s="262"/>
      <c r="N388" s="262"/>
      <c r="O388" s="262"/>
      <c r="P388" s="262"/>
      <c r="Q388" s="262"/>
      <c r="R388" s="262"/>
      <c r="S388" s="262"/>
      <c r="T388" s="262"/>
      <c r="U388" s="262"/>
      <c r="V388" s="262"/>
      <c r="W388" s="262"/>
      <c r="X388" s="262"/>
      <c r="Y388" s="262"/>
      <c r="Z388" s="262"/>
      <c r="AA388" s="262"/>
    </row>
    <row r="389">
      <c r="A389" s="262"/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262"/>
      <c r="T389" s="262"/>
      <c r="U389" s="262"/>
      <c r="V389" s="262"/>
      <c r="W389" s="262"/>
      <c r="X389" s="262"/>
      <c r="Y389" s="262"/>
      <c r="Z389" s="262"/>
      <c r="AA389" s="262"/>
    </row>
    <row r="390">
      <c r="A390" s="262"/>
      <c r="B390" s="262"/>
      <c r="C390" s="262"/>
      <c r="D390" s="262"/>
      <c r="E390" s="262"/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262"/>
      <c r="T390" s="262"/>
      <c r="U390" s="262"/>
      <c r="V390" s="262"/>
      <c r="W390" s="262"/>
      <c r="X390" s="262"/>
      <c r="Y390" s="262"/>
      <c r="Z390" s="262"/>
      <c r="AA390" s="262"/>
    </row>
    <row r="391">
      <c r="A391" s="262"/>
      <c r="B391" s="262"/>
      <c r="C391" s="262"/>
      <c r="D391" s="262"/>
      <c r="E391" s="262"/>
      <c r="F391" s="262"/>
      <c r="G391" s="262"/>
      <c r="H391" s="262"/>
      <c r="I391" s="262"/>
      <c r="J391" s="262"/>
      <c r="K391" s="262"/>
      <c r="L391" s="262"/>
      <c r="M391" s="262"/>
      <c r="N391" s="262"/>
      <c r="O391" s="262"/>
      <c r="P391" s="262"/>
      <c r="Q391" s="262"/>
      <c r="R391" s="262"/>
      <c r="S391" s="262"/>
      <c r="T391" s="262"/>
      <c r="U391" s="262"/>
      <c r="V391" s="262"/>
      <c r="W391" s="262"/>
      <c r="X391" s="262"/>
      <c r="Y391" s="262"/>
      <c r="Z391" s="262"/>
      <c r="AA391" s="262"/>
    </row>
    <row r="392">
      <c r="A392" s="262"/>
      <c r="B392" s="262"/>
      <c r="C392" s="262"/>
      <c r="D392" s="262"/>
      <c r="E392" s="262"/>
      <c r="F392" s="262"/>
      <c r="G392" s="262"/>
      <c r="H392" s="262"/>
      <c r="I392" s="262"/>
      <c r="J392" s="262"/>
      <c r="K392" s="262"/>
      <c r="L392" s="262"/>
      <c r="M392" s="262"/>
      <c r="N392" s="262"/>
      <c r="O392" s="262"/>
      <c r="P392" s="262"/>
      <c r="Q392" s="262"/>
      <c r="R392" s="262"/>
      <c r="S392" s="262"/>
      <c r="T392" s="262"/>
      <c r="U392" s="262"/>
      <c r="V392" s="262"/>
      <c r="W392" s="262"/>
      <c r="X392" s="262"/>
      <c r="Y392" s="262"/>
      <c r="Z392" s="262"/>
      <c r="AA392" s="262"/>
    </row>
    <row r="393">
      <c r="A393" s="262"/>
      <c r="B393" s="262"/>
      <c r="C393" s="262"/>
      <c r="D393" s="262"/>
      <c r="E393" s="262"/>
      <c r="F393" s="262"/>
      <c r="G393" s="262"/>
      <c r="H393" s="262"/>
      <c r="I393" s="262"/>
      <c r="J393" s="262"/>
      <c r="K393" s="262"/>
      <c r="L393" s="262"/>
      <c r="M393" s="262"/>
      <c r="N393" s="262"/>
      <c r="O393" s="262"/>
      <c r="P393" s="262"/>
      <c r="Q393" s="262"/>
      <c r="R393" s="262"/>
      <c r="S393" s="262"/>
      <c r="T393" s="262"/>
      <c r="U393" s="262"/>
      <c r="V393" s="262"/>
      <c r="W393" s="262"/>
      <c r="X393" s="262"/>
      <c r="Y393" s="262"/>
      <c r="Z393" s="262"/>
      <c r="AA393" s="262"/>
    </row>
    <row r="394">
      <c r="A394" s="262"/>
      <c r="B394" s="262"/>
      <c r="C394" s="262"/>
      <c r="D394" s="262"/>
      <c r="E394" s="262"/>
      <c r="F394" s="262"/>
      <c r="G394" s="262"/>
      <c r="H394" s="262"/>
      <c r="I394" s="262"/>
      <c r="J394" s="262"/>
      <c r="K394" s="262"/>
      <c r="L394" s="262"/>
      <c r="M394" s="262"/>
      <c r="N394" s="262"/>
      <c r="O394" s="262"/>
      <c r="P394" s="262"/>
      <c r="Q394" s="262"/>
      <c r="R394" s="262"/>
      <c r="S394" s="262"/>
      <c r="T394" s="262"/>
      <c r="U394" s="262"/>
      <c r="V394" s="262"/>
      <c r="W394" s="262"/>
      <c r="X394" s="262"/>
      <c r="Y394" s="262"/>
      <c r="Z394" s="262"/>
      <c r="AA394" s="262"/>
    </row>
    <row r="395">
      <c r="A395" s="262"/>
      <c r="B395" s="262"/>
      <c r="C395" s="262"/>
      <c r="D395" s="262"/>
      <c r="E395" s="262"/>
      <c r="F395" s="262"/>
      <c r="G395" s="262"/>
      <c r="H395" s="262"/>
      <c r="I395" s="262"/>
      <c r="J395" s="262"/>
      <c r="K395" s="262"/>
      <c r="L395" s="262"/>
      <c r="M395" s="262"/>
      <c r="N395" s="262"/>
      <c r="O395" s="262"/>
      <c r="P395" s="262"/>
      <c r="Q395" s="262"/>
      <c r="R395" s="262"/>
      <c r="S395" s="262"/>
      <c r="T395" s="262"/>
      <c r="U395" s="262"/>
      <c r="V395" s="262"/>
      <c r="W395" s="262"/>
      <c r="X395" s="262"/>
      <c r="Y395" s="262"/>
      <c r="Z395" s="262"/>
      <c r="AA395" s="262"/>
    </row>
    <row r="396">
      <c r="A396" s="262"/>
      <c r="B396" s="262"/>
      <c r="C396" s="262"/>
      <c r="D396" s="262"/>
      <c r="E396" s="262"/>
      <c r="F396" s="262"/>
      <c r="G396" s="262"/>
      <c r="H396" s="262"/>
      <c r="I396" s="262"/>
      <c r="J396" s="262"/>
      <c r="K396" s="262"/>
      <c r="L396" s="262"/>
      <c r="M396" s="262"/>
      <c r="N396" s="262"/>
      <c r="O396" s="262"/>
      <c r="P396" s="262"/>
      <c r="Q396" s="262"/>
      <c r="R396" s="262"/>
      <c r="S396" s="262"/>
      <c r="T396" s="262"/>
      <c r="U396" s="262"/>
      <c r="V396" s="262"/>
      <c r="W396" s="262"/>
      <c r="X396" s="262"/>
      <c r="Y396" s="262"/>
      <c r="Z396" s="262"/>
      <c r="AA396" s="262"/>
    </row>
    <row r="397">
      <c r="A397" s="262"/>
      <c r="B397" s="262"/>
      <c r="C397" s="262"/>
      <c r="D397" s="262"/>
      <c r="E397" s="262"/>
      <c r="F397" s="262"/>
      <c r="G397" s="262"/>
      <c r="H397" s="262"/>
      <c r="I397" s="262"/>
      <c r="J397" s="262"/>
      <c r="K397" s="262"/>
      <c r="L397" s="262"/>
      <c r="M397" s="262"/>
      <c r="N397" s="262"/>
      <c r="O397" s="262"/>
      <c r="P397" s="262"/>
      <c r="Q397" s="262"/>
      <c r="R397" s="262"/>
      <c r="S397" s="262"/>
      <c r="T397" s="262"/>
      <c r="U397" s="262"/>
      <c r="V397" s="262"/>
      <c r="W397" s="262"/>
      <c r="X397" s="262"/>
      <c r="Y397" s="262"/>
      <c r="Z397" s="262"/>
      <c r="AA397" s="262"/>
    </row>
    <row r="398">
      <c r="A398" s="262"/>
      <c r="B398" s="262"/>
      <c r="C398" s="262"/>
      <c r="D398" s="262"/>
      <c r="E398" s="262"/>
      <c r="F398" s="262"/>
      <c r="G398" s="262"/>
      <c r="H398" s="262"/>
      <c r="I398" s="262"/>
      <c r="J398" s="262"/>
      <c r="K398" s="262"/>
      <c r="L398" s="262"/>
      <c r="M398" s="262"/>
      <c r="N398" s="262"/>
      <c r="O398" s="262"/>
      <c r="P398" s="262"/>
      <c r="Q398" s="262"/>
      <c r="R398" s="262"/>
      <c r="S398" s="262"/>
      <c r="T398" s="262"/>
      <c r="U398" s="262"/>
      <c r="V398" s="262"/>
      <c r="W398" s="262"/>
      <c r="X398" s="262"/>
      <c r="Y398" s="262"/>
      <c r="Z398" s="262"/>
      <c r="AA398" s="262"/>
    </row>
    <row r="399">
      <c r="A399" s="262"/>
      <c r="B399" s="262"/>
      <c r="C399" s="262"/>
      <c r="D399" s="262"/>
      <c r="E399" s="262"/>
      <c r="F399" s="262"/>
      <c r="G399" s="262"/>
      <c r="H399" s="262"/>
      <c r="I399" s="262"/>
      <c r="J399" s="262"/>
      <c r="K399" s="262"/>
      <c r="L399" s="262"/>
      <c r="M399" s="262"/>
      <c r="N399" s="262"/>
      <c r="O399" s="262"/>
      <c r="P399" s="262"/>
      <c r="Q399" s="262"/>
      <c r="R399" s="262"/>
      <c r="S399" s="262"/>
      <c r="T399" s="262"/>
      <c r="U399" s="262"/>
      <c r="V399" s="262"/>
      <c r="W399" s="262"/>
      <c r="X399" s="262"/>
      <c r="Y399" s="262"/>
      <c r="Z399" s="262"/>
      <c r="AA399" s="262"/>
    </row>
    <row r="400">
      <c r="A400" s="262"/>
      <c r="B400" s="262"/>
      <c r="C400" s="262"/>
      <c r="D400" s="262"/>
      <c r="E400" s="262"/>
      <c r="F400" s="262"/>
      <c r="G400" s="262"/>
      <c r="H400" s="262"/>
      <c r="I400" s="262"/>
      <c r="J400" s="262"/>
      <c r="K400" s="262"/>
      <c r="L400" s="262"/>
      <c r="M400" s="262"/>
      <c r="N400" s="262"/>
      <c r="O400" s="262"/>
      <c r="P400" s="262"/>
      <c r="Q400" s="262"/>
      <c r="R400" s="262"/>
      <c r="S400" s="262"/>
      <c r="T400" s="262"/>
      <c r="U400" s="262"/>
      <c r="V400" s="262"/>
      <c r="W400" s="262"/>
      <c r="X400" s="262"/>
      <c r="Y400" s="262"/>
      <c r="Z400" s="262"/>
      <c r="AA400" s="262"/>
    </row>
    <row r="401">
      <c r="A401" s="262"/>
      <c r="B401" s="262"/>
      <c r="C401" s="262"/>
      <c r="D401" s="262"/>
      <c r="E401" s="262"/>
      <c r="F401" s="262"/>
      <c r="G401" s="262"/>
      <c r="H401" s="262"/>
      <c r="I401" s="262"/>
      <c r="J401" s="262"/>
      <c r="K401" s="262"/>
      <c r="L401" s="262"/>
      <c r="M401" s="262"/>
      <c r="N401" s="262"/>
      <c r="O401" s="262"/>
      <c r="P401" s="262"/>
      <c r="Q401" s="262"/>
      <c r="R401" s="262"/>
      <c r="S401" s="262"/>
      <c r="T401" s="262"/>
      <c r="U401" s="262"/>
      <c r="V401" s="262"/>
      <c r="W401" s="262"/>
      <c r="X401" s="262"/>
      <c r="Y401" s="262"/>
      <c r="Z401" s="262"/>
      <c r="AA401" s="262"/>
    </row>
    <row r="402">
      <c r="A402" s="262"/>
      <c r="B402" s="262"/>
      <c r="C402" s="262"/>
      <c r="D402" s="262"/>
      <c r="E402" s="262"/>
      <c r="F402" s="262"/>
      <c r="G402" s="262"/>
      <c r="H402" s="262"/>
      <c r="I402" s="262"/>
      <c r="J402" s="262"/>
      <c r="K402" s="262"/>
      <c r="L402" s="262"/>
      <c r="M402" s="262"/>
      <c r="N402" s="262"/>
      <c r="O402" s="262"/>
      <c r="P402" s="262"/>
      <c r="Q402" s="262"/>
      <c r="R402" s="262"/>
      <c r="S402" s="262"/>
      <c r="T402" s="262"/>
      <c r="U402" s="262"/>
      <c r="V402" s="262"/>
      <c r="W402" s="262"/>
      <c r="X402" s="262"/>
      <c r="Y402" s="262"/>
      <c r="Z402" s="262"/>
      <c r="AA402" s="262"/>
    </row>
    <row r="403">
      <c r="A403" s="262"/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262"/>
      <c r="T403" s="262"/>
      <c r="U403" s="262"/>
      <c r="V403" s="262"/>
      <c r="W403" s="262"/>
      <c r="X403" s="262"/>
      <c r="Y403" s="262"/>
      <c r="Z403" s="262"/>
      <c r="AA403" s="262"/>
    </row>
    <row r="404">
      <c r="A404" s="262"/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262"/>
      <c r="T404" s="262"/>
      <c r="U404" s="262"/>
      <c r="V404" s="262"/>
      <c r="W404" s="262"/>
      <c r="X404" s="262"/>
      <c r="Y404" s="262"/>
      <c r="Z404" s="262"/>
      <c r="AA404" s="262"/>
    </row>
    <row r="405">
      <c r="A405" s="262"/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262"/>
      <c r="T405" s="262"/>
      <c r="U405" s="262"/>
      <c r="V405" s="262"/>
      <c r="W405" s="262"/>
      <c r="X405" s="262"/>
      <c r="Y405" s="262"/>
      <c r="Z405" s="262"/>
      <c r="AA405" s="262"/>
    </row>
    <row r="406">
      <c r="A406" s="262"/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262"/>
      <c r="T406" s="262"/>
      <c r="U406" s="262"/>
      <c r="V406" s="262"/>
      <c r="W406" s="262"/>
      <c r="X406" s="262"/>
      <c r="Y406" s="262"/>
      <c r="Z406" s="262"/>
      <c r="AA406" s="262"/>
    </row>
    <row r="407">
      <c r="A407" s="262"/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262"/>
      <c r="T407" s="262"/>
      <c r="U407" s="262"/>
      <c r="V407" s="262"/>
      <c r="W407" s="262"/>
      <c r="X407" s="262"/>
      <c r="Y407" s="262"/>
      <c r="Z407" s="262"/>
      <c r="AA407" s="262"/>
    </row>
    <row r="408">
      <c r="A408" s="262"/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262"/>
      <c r="T408" s="262"/>
      <c r="U408" s="262"/>
      <c r="V408" s="262"/>
      <c r="W408" s="262"/>
      <c r="X408" s="262"/>
      <c r="Y408" s="262"/>
      <c r="Z408" s="262"/>
      <c r="AA408" s="262"/>
    </row>
    <row r="409">
      <c r="A409" s="262"/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262"/>
      <c r="T409" s="262"/>
      <c r="U409" s="262"/>
      <c r="V409" s="262"/>
      <c r="W409" s="262"/>
      <c r="X409" s="262"/>
      <c r="Y409" s="262"/>
      <c r="Z409" s="262"/>
      <c r="AA409" s="262"/>
    </row>
    <row r="410">
      <c r="A410" s="262"/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262"/>
      <c r="T410" s="262"/>
      <c r="U410" s="262"/>
      <c r="V410" s="262"/>
      <c r="W410" s="262"/>
      <c r="X410" s="262"/>
      <c r="Y410" s="262"/>
      <c r="Z410" s="262"/>
      <c r="AA410" s="262"/>
    </row>
    <row r="411">
      <c r="A411" s="262"/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262"/>
      <c r="T411" s="262"/>
      <c r="U411" s="262"/>
      <c r="V411" s="262"/>
      <c r="W411" s="262"/>
      <c r="X411" s="262"/>
      <c r="Y411" s="262"/>
      <c r="Z411" s="262"/>
      <c r="AA411" s="262"/>
    </row>
    <row r="412">
      <c r="A412" s="262"/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262"/>
      <c r="T412" s="262"/>
      <c r="U412" s="262"/>
      <c r="V412" s="262"/>
      <c r="W412" s="262"/>
      <c r="X412" s="262"/>
      <c r="Y412" s="262"/>
      <c r="Z412" s="262"/>
      <c r="AA412" s="262"/>
    </row>
    <row r="413">
      <c r="A413" s="262"/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262"/>
      <c r="T413" s="262"/>
      <c r="U413" s="262"/>
      <c r="V413" s="262"/>
      <c r="W413" s="262"/>
      <c r="X413" s="262"/>
      <c r="Y413" s="262"/>
      <c r="Z413" s="262"/>
      <c r="AA413" s="262"/>
    </row>
    <row r="414">
      <c r="A414" s="262"/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262"/>
      <c r="T414" s="262"/>
      <c r="U414" s="262"/>
      <c r="V414" s="262"/>
      <c r="W414" s="262"/>
      <c r="X414" s="262"/>
      <c r="Y414" s="262"/>
      <c r="Z414" s="262"/>
      <c r="AA414" s="262"/>
    </row>
    <row r="415">
      <c r="A415" s="262"/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262"/>
      <c r="T415" s="262"/>
      <c r="U415" s="262"/>
      <c r="V415" s="262"/>
      <c r="W415" s="262"/>
      <c r="X415" s="262"/>
      <c r="Y415" s="262"/>
      <c r="Z415" s="262"/>
      <c r="AA415" s="262"/>
    </row>
    <row r="416">
      <c r="A416" s="262"/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262"/>
      <c r="T416" s="262"/>
      <c r="U416" s="262"/>
      <c r="V416" s="262"/>
      <c r="W416" s="262"/>
      <c r="X416" s="262"/>
      <c r="Y416" s="262"/>
      <c r="Z416" s="262"/>
      <c r="AA416" s="262"/>
    </row>
    <row r="417">
      <c r="A417" s="262"/>
      <c r="B417" s="262"/>
      <c r="C417" s="262"/>
      <c r="D417" s="262"/>
      <c r="E417" s="262"/>
      <c r="F417" s="262"/>
      <c r="G417" s="262"/>
      <c r="H417" s="262"/>
      <c r="I417" s="262"/>
      <c r="J417" s="262"/>
      <c r="K417" s="262"/>
      <c r="L417" s="262"/>
      <c r="M417" s="262"/>
      <c r="N417" s="262"/>
      <c r="O417" s="262"/>
      <c r="P417" s="262"/>
      <c r="Q417" s="262"/>
      <c r="R417" s="262"/>
      <c r="S417" s="262"/>
      <c r="T417" s="262"/>
      <c r="U417" s="262"/>
      <c r="V417" s="262"/>
      <c r="W417" s="262"/>
      <c r="X417" s="262"/>
      <c r="Y417" s="262"/>
      <c r="Z417" s="262"/>
      <c r="AA417" s="262"/>
    </row>
    <row r="418">
      <c r="A418" s="262"/>
      <c r="B418" s="262"/>
      <c r="C418" s="262"/>
      <c r="D418" s="262"/>
      <c r="E418" s="262"/>
      <c r="F418" s="262"/>
      <c r="G418" s="262"/>
      <c r="H418" s="262"/>
      <c r="I418" s="262"/>
      <c r="J418" s="262"/>
      <c r="K418" s="262"/>
      <c r="L418" s="262"/>
      <c r="M418" s="262"/>
      <c r="N418" s="262"/>
      <c r="O418" s="262"/>
      <c r="P418" s="262"/>
      <c r="Q418" s="262"/>
      <c r="R418" s="262"/>
      <c r="S418" s="262"/>
      <c r="T418" s="262"/>
      <c r="U418" s="262"/>
      <c r="V418" s="262"/>
      <c r="W418" s="262"/>
      <c r="X418" s="262"/>
      <c r="Y418" s="262"/>
      <c r="Z418" s="262"/>
      <c r="AA418" s="262"/>
    </row>
    <row r="419">
      <c r="A419" s="262"/>
      <c r="B419" s="262"/>
      <c r="C419" s="262"/>
      <c r="D419" s="262"/>
      <c r="E419" s="262"/>
      <c r="F419" s="262"/>
      <c r="G419" s="262"/>
      <c r="H419" s="262"/>
      <c r="I419" s="262"/>
      <c r="J419" s="262"/>
      <c r="K419" s="262"/>
      <c r="L419" s="262"/>
      <c r="M419" s="262"/>
      <c r="N419" s="262"/>
      <c r="O419" s="262"/>
      <c r="P419" s="262"/>
      <c r="Q419" s="262"/>
      <c r="R419" s="262"/>
      <c r="S419" s="262"/>
      <c r="T419" s="262"/>
      <c r="U419" s="262"/>
      <c r="V419" s="262"/>
      <c r="W419" s="262"/>
      <c r="X419" s="262"/>
      <c r="Y419" s="262"/>
      <c r="Z419" s="262"/>
      <c r="AA419" s="262"/>
    </row>
    <row r="420">
      <c r="A420" s="262"/>
      <c r="B420" s="262"/>
      <c r="C420" s="262"/>
      <c r="D420" s="262"/>
      <c r="E420" s="262"/>
      <c r="F420" s="262"/>
      <c r="G420" s="262"/>
      <c r="H420" s="262"/>
      <c r="I420" s="262"/>
      <c r="J420" s="262"/>
      <c r="K420" s="262"/>
      <c r="L420" s="262"/>
      <c r="M420" s="262"/>
      <c r="N420" s="262"/>
      <c r="O420" s="262"/>
      <c r="P420" s="262"/>
      <c r="Q420" s="262"/>
      <c r="R420" s="262"/>
      <c r="S420" s="262"/>
      <c r="T420" s="262"/>
      <c r="U420" s="262"/>
      <c r="V420" s="262"/>
      <c r="W420" s="262"/>
      <c r="X420" s="262"/>
      <c r="Y420" s="262"/>
      <c r="Z420" s="262"/>
      <c r="AA420" s="262"/>
    </row>
    <row r="421">
      <c r="A421" s="262"/>
      <c r="B421" s="262"/>
      <c r="C421" s="262"/>
      <c r="D421" s="262"/>
      <c r="E421" s="262"/>
      <c r="F421" s="262"/>
      <c r="G421" s="262"/>
      <c r="H421" s="262"/>
      <c r="I421" s="262"/>
      <c r="J421" s="262"/>
      <c r="K421" s="262"/>
      <c r="L421" s="262"/>
      <c r="M421" s="262"/>
      <c r="N421" s="262"/>
      <c r="O421" s="262"/>
      <c r="P421" s="262"/>
      <c r="Q421" s="262"/>
      <c r="R421" s="262"/>
      <c r="S421" s="262"/>
      <c r="T421" s="262"/>
      <c r="U421" s="262"/>
      <c r="V421" s="262"/>
      <c r="W421" s="262"/>
      <c r="X421" s="262"/>
      <c r="Y421" s="262"/>
      <c r="Z421" s="262"/>
      <c r="AA421" s="262"/>
    </row>
    <row r="422">
      <c r="A422" s="262"/>
      <c r="B422" s="262"/>
      <c r="C422" s="262"/>
      <c r="D422" s="262"/>
      <c r="E422" s="262"/>
      <c r="F422" s="262"/>
      <c r="G422" s="262"/>
      <c r="H422" s="262"/>
      <c r="I422" s="262"/>
      <c r="J422" s="262"/>
      <c r="K422" s="262"/>
      <c r="L422" s="262"/>
      <c r="M422" s="262"/>
      <c r="N422" s="262"/>
      <c r="O422" s="262"/>
      <c r="P422" s="262"/>
      <c r="Q422" s="262"/>
      <c r="R422" s="262"/>
      <c r="S422" s="262"/>
      <c r="T422" s="262"/>
      <c r="U422" s="262"/>
      <c r="V422" s="262"/>
      <c r="W422" s="262"/>
      <c r="X422" s="262"/>
      <c r="Y422" s="262"/>
      <c r="Z422" s="262"/>
      <c r="AA422" s="262"/>
    </row>
    <row r="423">
      <c r="A423" s="262"/>
      <c r="B423" s="262"/>
      <c r="C423" s="262"/>
      <c r="D423" s="262"/>
      <c r="E423" s="262"/>
      <c r="F423" s="262"/>
      <c r="G423" s="262"/>
      <c r="H423" s="262"/>
      <c r="I423" s="262"/>
      <c r="J423" s="262"/>
      <c r="K423" s="262"/>
      <c r="L423" s="262"/>
      <c r="M423" s="262"/>
      <c r="N423" s="262"/>
      <c r="O423" s="262"/>
      <c r="P423" s="262"/>
      <c r="Q423" s="262"/>
      <c r="R423" s="262"/>
      <c r="S423" s="262"/>
      <c r="T423" s="262"/>
      <c r="U423" s="262"/>
      <c r="V423" s="262"/>
      <c r="W423" s="262"/>
      <c r="X423" s="262"/>
      <c r="Y423" s="262"/>
      <c r="Z423" s="262"/>
      <c r="AA423" s="262"/>
    </row>
    <row r="424">
      <c r="A424" s="262"/>
      <c r="B424" s="262"/>
      <c r="C424" s="262"/>
      <c r="D424" s="262"/>
      <c r="E424" s="262"/>
      <c r="F424" s="262"/>
      <c r="G424" s="262"/>
      <c r="H424" s="262"/>
      <c r="I424" s="262"/>
      <c r="J424" s="262"/>
      <c r="K424" s="262"/>
      <c r="L424" s="262"/>
      <c r="M424" s="262"/>
      <c r="N424" s="262"/>
      <c r="O424" s="262"/>
      <c r="P424" s="262"/>
      <c r="Q424" s="262"/>
      <c r="R424" s="262"/>
      <c r="S424" s="262"/>
      <c r="T424" s="262"/>
      <c r="U424" s="262"/>
      <c r="V424" s="262"/>
      <c r="W424" s="262"/>
      <c r="X424" s="262"/>
      <c r="Y424" s="262"/>
      <c r="Z424" s="262"/>
      <c r="AA424" s="262"/>
    </row>
    <row r="425">
      <c r="A425" s="262"/>
      <c r="B425" s="262"/>
      <c r="C425" s="262"/>
      <c r="D425" s="262"/>
      <c r="E425" s="262"/>
      <c r="F425" s="262"/>
      <c r="G425" s="262"/>
      <c r="H425" s="262"/>
      <c r="I425" s="262"/>
      <c r="J425" s="262"/>
      <c r="K425" s="262"/>
      <c r="L425" s="262"/>
      <c r="M425" s="262"/>
      <c r="N425" s="262"/>
      <c r="O425" s="262"/>
      <c r="P425" s="262"/>
      <c r="Q425" s="262"/>
      <c r="R425" s="262"/>
      <c r="S425" s="262"/>
      <c r="T425" s="262"/>
      <c r="U425" s="262"/>
      <c r="V425" s="262"/>
      <c r="W425" s="262"/>
      <c r="X425" s="262"/>
      <c r="Y425" s="262"/>
      <c r="Z425" s="262"/>
      <c r="AA425" s="262"/>
    </row>
    <row r="426">
      <c r="A426" s="262"/>
      <c r="B426" s="262"/>
      <c r="C426" s="262"/>
      <c r="D426" s="262"/>
      <c r="E426" s="262"/>
      <c r="F426" s="262"/>
      <c r="G426" s="262"/>
      <c r="H426" s="262"/>
      <c r="I426" s="262"/>
      <c r="J426" s="262"/>
      <c r="K426" s="262"/>
      <c r="L426" s="262"/>
      <c r="M426" s="262"/>
      <c r="N426" s="262"/>
      <c r="O426" s="262"/>
      <c r="P426" s="262"/>
      <c r="Q426" s="262"/>
      <c r="R426" s="262"/>
      <c r="S426" s="262"/>
      <c r="T426" s="262"/>
      <c r="U426" s="262"/>
      <c r="V426" s="262"/>
      <c r="W426" s="262"/>
      <c r="X426" s="262"/>
      <c r="Y426" s="262"/>
      <c r="Z426" s="262"/>
      <c r="AA426" s="262"/>
    </row>
    <row r="427">
      <c r="A427" s="262"/>
      <c r="B427" s="262"/>
      <c r="C427" s="262"/>
      <c r="D427" s="262"/>
      <c r="E427" s="262"/>
      <c r="F427" s="262"/>
      <c r="G427" s="262"/>
      <c r="H427" s="262"/>
      <c r="I427" s="262"/>
      <c r="J427" s="262"/>
      <c r="K427" s="262"/>
      <c r="L427" s="262"/>
      <c r="M427" s="262"/>
      <c r="N427" s="262"/>
      <c r="O427" s="262"/>
      <c r="P427" s="262"/>
      <c r="Q427" s="262"/>
      <c r="R427" s="262"/>
      <c r="S427" s="262"/>
      <c r="T427" s="262"/>
      <c r="U427" s="262"/>
      <c r="V427" s="262"/>
      <c r="W427" s="262"/>
      <c r="X427" s="262"/>
      <c r="Y427" s="262"/>
      <c r="Z427" s="262"/>
      <c r="AA427" s="262"/>
    </row>
    <row r="428">
      <c r="A428" s="262"/>
      <c r="B428" s="262"/>
      <c r="C428" s="262"/>
      <c r="D428" s="262"/>
      <c r="E428" s="262"/>
      <c r="F428" s="262"/>
      <c r="G428" s="262"/>
      <c r="H428" s="262"/>
      <c r="I428" s="262"/>
      <c r="J428" s="262"/>
      <c r="K428" s="262"/>
      <c r="L428" s="262"/>
      <c r="M428" s="262"/>
      <c r="N428" s="262"/>
      <c r="O428" s="262"/>
      <c r="P428" s="262"/>
      <c r="Q428" s="262"/>
      <c r="R428" s="262"/>
      <c r="S428" s="262"/>
      <c r="T428" s="262"/>
      <c r="U428" s="262"/>
      <c r="V428" s="262"/>
      <c r="W428" s="262"/>
      <c r="X428" s="262"/>
      <c r="Y428" s="262"/>
      <c r="Z428" s="262"/>
      <c r="AA428" s="262"/>
    </row>
    <row r="429">
      <c r="A429" s="262"/>
      <c r="B429" s="262"/>
      <c r="C429" s="262"/>
      <c r="D429" s="262"/>
      <c r="E429" s="262"/>
      <c r="F429" s="262"/>
      <c r="G429" s="262"/>
      <c r="H429" s="262"/>
      <c r="I429" s="262"/>
      <c r="J429" s="262"/>
      <c r="K429" s="262"/>
      <c r="L429" s="262"/>
      <c r="M429" s="262"/>
      <c r="N429" s="262"/>
      <c r="O429" s="262"/>
      <c r="P429" s="262"/>
      <c r="Q429" s="262"/>
      <c r="R429" s="262"/>
      <c r="S429" s="262"/>
      <c r="T429" s="262"/>
      <c r="U429" s="262"/>
      <c r="V429" s="262"/>
      <c r="W429" s="262"/>
      <c r="X429" s="262"/>
      <c r="Y429" s="262"/>
      <c r="Z429" s="262"/>
      <c r="AA429" s="262"/>
    </row>
    <row r="430">
      <c r="A430" s="262"/>
      <c r="B430" s="262"/>
      <c r="C430" s="262"/>
      <c r="D430" s="262"/>
      <c r="E430" s="262"/>
      <c r="F430" s="262"/>
      <c r="G430" s="262"/>
      <c r="H430" s="262"/>
      <c r="I430" s="262"/>
      <c r="J430" s="262"/>
      <c r="K430" s="262"/>
      <c r="L430" s="262"/>
      <c r="M430" s="262"/>
      <c r="N430" s="262"/>
      <c r="O430" s="262"/>
      <c r="P430" s="262"/>
      <c r="Q430" s="262"/>
      <c r="R430" s="262"/>
      <c r="S430" s="262"/>
      <c r="T430" s="262"/>
      <c r="U430" s="262"/>
      <c r="V430" s="262"/>
      <c r="W430" s="262"/>
      <c r="X430" s="262"/>
      <c r="Y430" s="262"/>
      <c r="Z430" s="262"/>
      <c r="AA430" s="262"/>
    </row>
    <row r="431">
      <c r="A431" s="262"/>
      <c r="B431" s="262"/>
      <c r="C431" s="262"/>
      <c r="D431" s="262"/>
      <c r="E431" s="262"/>
      <c r="F431" s="262"/>
      <c r="G431" s="262"/>
      <c r="H431" s="262"/>
      <c r="I431" s="262"/>
      <c r="J431" s="262"/>
      <c r="K431" s="262"/>
      <c r="L431" s="262"/>
      <c r="M431" s="262"/>
      <c r="N431" s="262"/>
      <c r="O431" s="262"/>
      <c r="P431" s="262"/>
      <c r="Q431" s="262"/>
      <c r="R431" s="262"/>
      <c r="S431" s="262"/>
      <c r="T431" s="262"/>
      <c r="U431" s="262"/>
      <c r="V431" s="262"/>
      <c r="W431" s="262"/>
      <c r="X431" s="262"/>
      <c r="Y431" s="262"/>
      <c r="Z431" s="262"/>
      <c r="AA431" s="262"/>
    </row>
    <row r="432">
      <c r="A432" s="262"/>
      <c r="B432" s="262"/>
      <c r="C432" s="262"/>
      <c r="D432" s="262"/>
      <c r="E432" s="262"/>
      <c r="F432" s="262"/>
      <c r="G432" s="262"/>
      <c r="H432" s="262"/>
      <c r="I432" s="262"/>
      <c r="J432" s="262"/>
      <c r="K432" s="262"/>
      <c r="L432" s="262"/>
      <c r="M432" s="262"/>
      <c r="N432" s="262"/>
      <c r="O432" s="262"/>
      <c r="P432" s="262"/>
      <c r="Q432" s="262"/>
      <c r="R432" s="262"/>
      <c r="S432" s="262"/>
      <c r="T432" s="262"/>
      <c r="U432" s="262"/>
      <c r="V432" s="262"/>
      <c r="W432" s="262"/>
      <c r="X432" s="262"/>
      <c r="Y432" s="262"/>
      <c r="Z432" s="262"/>
      <c r="AA432" s="262"/>
    </row>
    <row r="433">
      <c r="A433" s="262"/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262"/>
      <c r="T433" s="262"/>
      <c r="U433" s="262"/>
      <c r="V433" s="262"/>
      <c r="W433" s="262"/>
      <c r="X433" s="262"/>
      <c r="Y433" s="262"/>
      <c r="Z433" s="262"/>
      <c r="AA433" s="262"/>
    </row>
    <row r="434">
      <c r="A434" s="262"/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262"/>
      <c r="T434" s="262"/>
      <c r="U434" s="262"/>
      <c r="V434" s="262"/>
      <c r="W434" s="262"/>
      <c r="X434" s="262"/>
      <c r="Y434" s="262"/>
      <c r="Z434" s="262"/>
      <c r="AA434" s="262"/>
    </row>
    <row r="435">
      <c r="A435" s="262"/>
      <c r="B435" s="262"/>
      <c r="C435" s="262"/>
      <c r="D435" s="262"/>
      <c r="E435" s="262"/>
      <c r="F435" s="262"/>
      <c r="G435" s="262"/>
      <c r="H435" s="262"/>
      <c r="I435" s="262"/>
      <c r="J435" s="262"/>
      <c r="K435" s="262"/>
      <c r="L435" s="262"/>
      <c r="M435" s="262"/>
      <c r="N435" s="262"/>
      <c r="O435" s="262"/>
      <c r="P435" s="262"/>
      <c r="Q435" s="262"/>
      <c r="R435" s="262"/>
      <c r="S435" s="262"/>
      <c r="T435" s="262"/>
      <c r="U435" s="262"/>
      <c r="V435" s="262"/>
      <c r="W435" s="262"/>
      <c r="X435" s="262"/>
      <c r="Y435" s="262"/>
      <c r="Z435" s="262"/>
      <c r="AA435" s="262"/>
    </row>
    <row r="436">
      <c r="A436" s="262"/>
      <c r="B436" s="262"/>
      <c r="C436" s="262"/>
      <c r="D436" s="262"/>
      <c r="E436" s="262"/>
      <c r="F436" s="262"/>
      <c r="G436" s="262"/>
      <c r="H436" s="262"/>
      <c r="I436" s="262"/>
      <c r="J436" s="262"/>
      <c r="K436" s="262"/>
      <c r="L436" s="262"/>
      <c r="M436" s="262"/>
      <c r="N436" s="262"/>
      <c r="O436" s="262"/>
      <c r="P436" s="262"/>
      <c r="Q436" s="262"/>
      <c r="R436" s="262"/>
      <c r="S436" s="262"/>
      <c r="T436" s="262"/>
      <c r="U436" s="262"/>
      <c r="V436" s="262"/>
      <c r="W436" s="262"/>
      <c r="X436" s="262"/>
      <c r="Y436" s="262"/>
      <c r="Z436" s="262"/>
      <c r="AA436" s="262"/>
    </row>
    <row r="437">
      <c r="A437" s="262"/>
      <c r="B437" s="262"/>
      <c r="C437" s="262"/>
      <c r="D437" s="262"/>
      <c r="E437" s="262"/>
      <c r="F437" s="262"/>
      <c r="G437" s="262"/>
      <c r="H437" s="262"/>
      <c r="I437" s="262"/>
      <c r="J437" s="262"/>
      <c r="K437" s="262"/>
      <c r="L437" s="262"/>
      <c r="M437" s="262"/>
      <c r="N437" s="262"/>
      <c r="O437" s="262"/>
      <c r="P437" s="262"/>
      <c r="Q437" s="262"/>
      <c r="R437" s="262"/>
      <c r="S437" s="262"/>
      <c r="T437" s="262"/>
      <c r="U437" s="262"/>
      <c r="V437" s="262"/>
      <c r="W437" s="262"/>
      <c r="X437" s="262"/>
      <c r="Y437" s="262"/>
      <c r="Z437" s="262"/>
      <c r="AA437" s="262"/>
    </row>
    <row r="438">
      <c r="A438" s="262"/>
      <c r="B438" s="262"/>
      <c r="C438" s="262"/>
      <c r="D438" s="262"/>
      <c r="E438" s="262"/>
      <c r="F438" s="262"/>
      <c r="G438" s="262"/>
      <c r="H438" s="262"/>
      <c r="I438" s="262"/>
      <c r="J438" s="262"/>
      <c r="K438" s="262"/>
      <c r="L438" s="262"/>
      <c r="M438" s="262"/>
      <c r="N438" s="262"/>
      <c r="O438" s="262"/>
      <c r="P438" s="262"/>
      <c r="Q438" s="262"/>
      <c r="R438" s="262"/>
      <c r="S438" s="262"/>
      <c r="T438" s="262"/>
      <c r="U438" s="262"/>
      <c r="V438" s="262"/>
      <c r="W438" s="262"/>
      <c r="X438" s="262"/>
      <c r="Y438" s="262"/>
      <c r="Z438" s="262"/>
      <c r="AA438" s="262"/>
    </row>
    <row r="439">
      <c r="A439" s="262"/>
      <c r="B439" s="262"/>
      <c r="C439" s="262"/>
      <c r="D439" s="262"/>
      <c r="E439" s="262"/>
      <c r="F439" s="262"/>
      <c r="G439" s="262"/>
      <c r="H439" s="262"/>
      <c r="I439" s="262"/>
      <c r="J439" s="262"/>
      <c r="K439" s="262"/>
      <c r="L439" s="262"/>
      <c r="M439" s="262"/>
      <c r="N439" s="262"/>
      <c r="O439" s="262"/>
      <c r="P439" s="262"/>
      <c r="Q439" s="262"/>
      <c r="R439" s="262"/>
      <c r="S439" s="262"/>
      <c r="T439" s="262"/>
      <c r="U439" s="262"/>
      <c r="V439" s="262"/>
      <c r="W439" s="262"/>
      <c r="X439" s="262"/>
      <c r="Y439" s="262"/>
      <c r="Z439" s="262"/>
      <c r="AA439" s="262"/>
    </row>
    <row r="440">
      <c r="A440" s="262"/>
      <c r="B440" s="262"/>
      <c r="C440" s="262"/>
      <c r="D440" s="262"/>
      <c r="E440" s="262"/>
      <c r="F440" s="262"/>
      <c r="G440" s="262"/>
      <c r="H440" s="262"/>
      <c r="I440" s="262"/>
      <c r="J440" s="262"/>
      <c r="K440" s="262"/>
      <c r="L440" s="262"/>
      <c r="M440" s="262"/>
      <c r="N440" s="262"/>
      <c r="O440" s="262"/>
      <c r="P440" s="262"/>
      <c r="Q440" s="262"/>
      <c r="R440" s="262"/>
      <c r="S440" s="262"/>
      <c r="T440" s="262"/>
      <c r="U440" s="262"/>
      <c r="V440" s="262"/>
      <c r="W440" s="262"/>
      <c r="X440" s="262"/>
      <c r="Y440" s="262"/>
      <c r="Z440" s="262"/>
      <c r="AA440" s="262"/>
    </row>
    <row r="441">
      <c r="A441" s="262"/>
      <c r="B441" s="262"/>
      <c r="C441" s="262"/>
      <c r="D441" s="262"/>
      <c r="E441" s="262"/>
      <c r="F441" s="262"/>
      <c r="G441" s="262"/>
      <c r="H441" s="262"/>
      <c r="I441" s="262"/>
      <c r="J441" s="262"/>
      <c r="K441" s="262"/>
      <c r="L441" s="262"/>
      <c r="M441" s="262"/>
      <c r="N441" s="262"/>
      <c r="O441" s="262"/>
      <c r="P441" s="262"/>
      <c r="Q441" s="262"/>
      <c r="R441" s="262"/>
      <c r="S441" s="262"/>
      <c r="T441" s="262"/>
      <c r="U441" s="262"/>
      <c r="V441" s="262"/>
      <c r="W441" s="262"/>
      <c r="X441" s="262"/>
      <c r="Y441" s="262"/>
      <c r="Z441" s="262"/>
      <c r="AA441" s="262"/>
    </row>
    <row r="442">
      <c r="A442" s="262"/>
      <c r="B442" s="262"/>
      <c r="C442" s="262"/>
      <c r="D442" s="262"/>
      <c r="E442" s="262"/>
      <c r="F442" s="262"/>
      <c r="G442" s="262"/>
      <c r="H442" s="262"/>
      <c r="I442" s="262"/>
      <c r="J442" s="262"/>
      <c r="K442" s="262"/>
      <c r="L442" s="262"/>
      <c r="M442" s="262"/>
      <c r="N442" s="262"/>
      <c r="O442" s="262"/>
      <c r="P442" s="262"/>
      <c r="Q442" s="262"/>
      <c r="R442" s="262"/>
      <c r="S442" s="262"/>
      <c r="T442" s="262"/>
      <c r="U442" s="262"/>
      <c r="V442" s="262"/>
      <c r="W442" s="262"/>
      <c r="X442" s="262"/>
      <c r="Y442" s="262"/>
      <c r="Z442" s="262"/>
      <c r="AA442" s="262"/>
    </row>
    <row r="443">
      <c r="A443" s="262"/>
      <c r="B443" s="262"/>
      <c r="C443" s="262"/>
      <c r="D443" s="262"/>
      <c r="E443" s="262"/>
      <c r="F443" s="262"/>
      <c r="G443" s="262"/>
      <c r="H443" s="262"/>
      <c r="I443" s="262"/>
      <c r="J443" s="262"/>
      <c r="K443" s="262"/>
      <c r="L443" s="262"/>
      <c r="M443" s="262"/>
      <c r="N443" s="262"/>
      <c r="O443" s="262"/>
      <c r="P443" s="262"/>
      <c r="Q443" s="262"/>
      <c r="R443" s="262"/>
      <c r="S443" s="262"/>
      <c r="T443" s="262"/>
      <c r="U443" s="262"/>
      <c r="V443" s="262"/>
      <c r="W443" s="262"/>
      <c r="X443" s="262"/>
      <c r="Y443" s="262"/>
      <c r="Z443" s="262"/>
      <c r="AA443" s="262"/>
    </row>
    <row r="444">
      <c r="A444" s="262"/>
      <c r="B444" s="262"/>
      <c r="C444" s="262"/>
      <c r="D444" s="262"/>
      <c r="E444" s="262"/>
      <c r="F444" s="262"/>
      <c r="G444" s="262"/>
      <c r="H444" s="262"/>
      <c r="I444" s="262"/>
      <c r="J444" s="262"/>
      <c r="K444" s="262"/>
      <c r="L444" s="262"/>
      <c r="M444" s="262"/>
      <c r="N444" s="262"/>
      <c r="O444" s="262"/>
      <c r="P444" s="262"/>
      <c r="Q444" s="262"/>
      <c r="R444" s="262"/>
      <c r="S444" s="262"/>
      <c r="T444" s="262"/>
      <c r="U444" s="262"/>
      <c r="V444" s="262"/>
      <c r="W444" s="262"/>
      <c r="X444" s="262"/>
      <c r="Y444" s="262"/>
      <c r="Z444" s="262"/>
      <c r="AA444" s="262"/>
    </row>
    <row r="445">
      <c r="A445" s="262"/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262"/>
      <c r="T445" s="262"/>
      <c r="U445" s="262"/>
      <c r="V445" s="262"/>
      <c r="W445" s="262"/>
      <c r="X445" s="262"/>
      <c r="Y445" s="262"/>
      <c r="Z445" s="262"/>
      <c r="AA445" s="262"/>
    </row>
    <row r="446">
      <c r="A446" s="262"/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262"/>
      <c r="T446" s="262"/>
      <c r="U446" s="262"/>
      <c r="V446" s="262"/>
      <c r="W446" s="262"/>
      <c r="X446" s="262"/>
      <c r="Y446" s="262"/>
      <c r="Z446" s="262"/>
      <c r="AA446" s="262"/>
    </row>
    <row r="447">
      <c r="A447" s="262"/>
      <c r="B447" s="262"/>
      <c r="C447" s="262"/>
      <c r="D447" s="262"/>
      <c r="E447" s="262"/>
      <c r="F447" s="262"/>
      <c r="G447" s="262"/>
      <c r="H447" s="262"/>
      <c r="I447" s="262"/>
      <c r="J447" s="262"/>
      <c r="K447" s="262"/>
      <c r="L447" s="262"/>
      <c r="M447" s="262"/>
      <c r="N447" s="262"/>
      <c r="O447" s="262"/>
      <c r="P447" s="262"/>
      <c r="Q447" s="262"/>
      <c r="R447" s="262"/>
      <c r="S447" s="262"/>
      <c r="T447" s="262"/>
      <c r="U447" s="262"/>
      <c r="V447" s="262"/>
      <c r="W447" s="262"/>
      <c r="X447" s="262"/>
      <c r="Y447" s="262"/>
      <c r="Z447" s="262"/>
      <c r="AA447" s="262"/>
    </row>
    <row r="448">
      <c r="A448" s="262"/>
      <c r="B448" s="262"/>
      <c r="C448" s="262"/>
      <c r="D448" s="262"/>
      <c r="E448" s="262"/>
      <c r="F448" s="262"/>
      <c r="G448" s="262"/>
      <c r="H448" s="262"/>
      <c r="I448" s="262"/>
      <c r="J448" s="262"/>
      <c r="K448" s="262"/>
      <c r="L448" s="262"/>
      <c r="M448" s="262"/>
      <c r="N448" s="262"/>
      <c r="O448" s="262"/>
      <c r="P448" s="262"/>
      <c r="Q448" s="262"/>
      <c r="R448" s="262"/>
      <c r="S448" s="262"/>
      <c r="T448" s="262"/>
      <c r="U448" s="262"/>
      <c r="V448" s="262"/>
      <c r="W448" s="262"/>
      <c r="X448" s="262"/>
      <c r="Y448" s="262"/>
      <c r="Z448" s="262"/>
      <c r="AA448" s="262"/>
    </row>
    <row r="449">
      <c r="A449" s="262"/>
      <c r="B449" s="262"/>
      <c r="C449" s="262"/>
      <c r="D449" s="262"/>
      <c r="E449" s="262"/>
      <c r="F449" s="262"/>
      <c r="G449" s="262"/>
      <c r="H449" s="262"/>
      <c r="I449" s="262"/>
      <c r="J449" s="262"/>
      <c r="K449" s="262"/>
      <c r="L449" s="262"/>
      <c r="M449" s="262"/>
      <c r="N449" s="262"/>
      <c r="O449" s="262"/>
      <c r="P449" s="262"/>
      <c r="Q449" s="262"/>
      <c r="R449" s="262"/>
      <c r="S449" s="262"/>
      <c r="T449" s="262"/>
      <c r="U449" s="262"/>
      <c r="V449" s="262"/>
      <c r="W449" s="262"/>
      <c r="X449" s="262"/>
      <c r="Y449" s="262"/>
      <c r="Z449" s="262"/>
      <c r="AA449" s="262"/>
    </row>
    <row r="450">
      <c r="A450" s="262"/>
      <c r="B450" s="262"/>
      <c r="C450" s="262"/>
      <c r="D450" s="262"/>
      <c r="E450" s="262"/>
      <c r="F450" s="262"/>
      <c r="G450" s="262"/>
      <c r="H450" s="262"/>
      <c r="I450" s="262"/>
      <c r="J450" s="262"/>
      <c r="K450" s="262"/>
      <c r="L450" s="262"/>
      <c r="M450" s="262"/>
      <c r="N450" s="262"/>
      <c r="O450" s="262"/>
      <c r="P450" s="262"/>
      <c r="Q450" s="262"/>
      <c r="R450" s="262"/>
      <c r="S450" s="262"/>
      <c r="T450" s="262"/>
      <c r="U450" s="262"/>
      <c r="V450" s="262"/>
      <c r="W450" s="262"/>
      <c r="X450" s="262"/>
      <c r="Y450" s="262"/>
      <c r="Z450" s="262"/>
      <c r="AA450" s="262"/>
    </row>
    <row r="451">
      <c r="A451" s="262"/>
      <c r="B451" s="262"/>
      <c r="C451" s="262"/>
      <c r="D451" s="262"/>
      <c r="E451" s="262"/>
      <c r="F451" s="262"/>
      <c r="G451" s="262"/>
      <c r="H451" s="262"/>
      <c r="I451" s="262"/>
      <c r="J451" s="262"/>
      <c r="K451" s="262"/>
      <c r="L451" s="262"/>
      <c r="M451" s="262"/>
      <c r="N451" s="262"/>
      <c r="O451" s="262"/>
      <c r="P451" s="262"/>
      <c r="Q451" s="262"/>
      <c r="R451" s="262"/>
      <c r="S451" s="262"/>
      <c r="T451" s="262"/>
      <c r="U451" s="262"/>
      <c r="V451" s="262"/>
      <c r="W451" s="262"/>
      <c r="X451" s="262"/>
      <c r="Y451" s="262"/>
      <c r="Z451" s="262"/>
      <c r="AA451" s="262"/>
    </row>
    <row r="452">
      <c r="A452" s="262"/>
      <c r="B452" s="262"/>
      <c r="C452" s="262"/>
      <c r="D452" s="262"/>
      <c r="E452" s="262"/>
      <c r="F452" s="262"/>
      <c r="G452" s="262"/>
      <c r="H452" s="262"/>
      <c r="I452" s="262"/>
      <c r="J452" s="262"/>
      <c r="K452" s="262"/>
      <c r="L452" s="262"/>
      <c r="M452" s="262"/>
      <c r="N452" s="262"/>
      <c r="O452" s="262"/>
      <c r="P452" s="262"/>
      <c r="Q452" s="262"/>
      <c r="R452" s="262"/>
      <c r="S452" s="262"/>
      <c r="T452" s="262"/>
      <c r="U452" s="262"/>
      <c r="V452" s="262"/>
      <c r="W452" s="262"/>
      <c r="X452" s="262"/>
      <c r="Y452" s="262"/>
      <c r="Z452" s="262"/>
      <c r="AA452" s="262"/>
    </row>
    <row r="453">
      <c r="A453" s="262"/>
      <c r="B453" s="262"/>
      <c r="C453" s="262"/>
      <c r="D453" s="262"/>
      <c r="E453" s="262"/>
      <c r="F453" s="262"/>
      <c r="G453" s="262"/>
      <c r="H453" s="262"/>
      <c r="I453" s="262"/>
      <c r="J453" s="262"/>
      <c r="K453" s="262"/>
      <c r="L453" s="262"/>
      <c r="M453" s="262"/>
      <c r="N453" s="262"/>
      <c r="O453" s="262"/>
      <c r="P453" s="262"/>
      <c r="Q453" s="262"/>
      <c r="R453" s="262"/>
      <c r="S453" s="262"/>
      <c r="T453" s="262"/>
      <c r="U453" s="262"/>
      <c r="V453" s="262"/>
      <c r="W453" s="262"/>
      <c r="X453" s="262"/>
      <c r="Y453" s="262"/>
      <c r="Z453" s="262"/>
      <c r="AA453" s="262"/>
    </row>
    <row r="454">
      <c r="A454" s="262"/>
      <c r="B454" s="262"/>
      <c r="C454" s="262"/>
      <c r="D454" s="262"/>
      <c r="E454" s="262"/>
      <c r="F454" s="262"/>
      <c r="G454" s="262"/>
      <c r="H454" s="262"/>
      <c r="I454" s="262"/>
      <c r="J454" s="262"/>
      <c r="K454" s="262"/>
      <c r="L454" s="262"/>
      <c r="M454" s="262"/>
      <c r="N454" s="262"/>
      <c r="O454" s="262"/>
      <c r="P454" s="262"/>
      <c r="Q454" s="262"/>
      <c r="R454" s="262"/>
      <c r="S454" s="262"/>
      <c r="T454" s="262"/>
      <c r="U454" s="262"/>
      <c r="V454" s="262"/>
      <c r="W454" s="262"/>
      <c r="X454" s="262"/>
      <c r="Y454" s="262"/>
      <c r="Z454" s="262"/>
      <c r="AA454" s="262"/>
    </row>
    <row r="455">
      <c r="A455" s="262"/>
      <c r="B455" s="262"/>
      <c r="C455" s="262"/>
      <c r="D455" s="262"/>
      <c r="E455" s="262"/>
      <c r="F455" s="262"/>
      <c r="G455" s="262"/>
      <c r="H455" s="262"/>
      <c r="I455" s="262"/>
      <c r="J455" s="262"/>
      <c r="K455" s="262"/>
      <c r="L455" s="262"/>
      <c r="M455" s="262"/>
      <c r="N455" s="262"/>
      <c r="O455" s="262"/>
      <c r="P455" s="262"/>
      <c r="Q455" s="262"/>
      <c r="R455" s="262"/>
      <c r="S455" s="262"/>
      <c r="T455" s="262"/>
      <c r="U455" s="262"/>
      <c r="V455" s="262"/>
      <c r="W455" s="262"/>
      <c r="X455" s="262"/>
      <c r="Y455" s="262"/>
      <c r="Z455" s="262"/>
      <c r="AA455" s="262"/>
    </row>
    <row r="456">
      <c r="A456" s="262"/>
      <c r="B456" s="262"/>
      <c r="C456" s="262"/>
      <c r="D456" s="262"/>
      <c r="E456" s="262"/>
      <c r="F456" s="262"/>
      <c r="G456" s="262"/>
      <c r="H456" s="262"/>
      <c r="I456" s="262"/>
      <c r="J456" s="262"/>
      <c r="K456" s="262"/>
      <c r="L456" s="262"/>
      <c r="M456" s="262"/>
      <c r="N456" s="262"/>
      <c r="O456" s="262"/>
      <c r="P456" s="262"/>
      <c r="Q456" s="262"/>
      <c r="R456" s="262"/>
      <c r="S456" s="262"/>
      <c r="T456" s="262"/>
      <c r="U456" s="262"/>
      <c r="V456" s="262"/>
      <c r="W456" s="262"/>
      <c r="X456" s="262"/>
      <c r="Y456" s="262"/>
      <c r="Z456" s="262"/>
      <c r="AA456" s="262"/>
    </row>
    <row r="457">
      <c r="A457" s="262"/>
      <c r="B457" s="262"/>
      <c r="C457" s="262"/>
      <c r="D457" s="262"/>
      <c r="E457" s="262"/>
      <c r="F457" s="262"/>
      <c r="G457" s="262"/>
      <c r="H457" s="262"/>
      <c r="I457" s="262"/>
      <c r="J457" s="262"/>
      <c r="K457" s="262"/>
      <c r="L457" s="262"/>
      <c r="M457" s="262"/>
      <c r="N457" s="262"/>
      <c r="O457" s="262"/>
      <c r="P457" s="262"/>
      <c r="Q457" s="262"/>
      <c r="R457" s="262"/>
      <c r="S457" s="262"/>
      <c r="T457" s="262"/>
      <c r="U457" s="262"/>
      <c r="V457" s="262"/>
      <c r="W457" s="262"/>
      <c r="X457" s="262"/>
      <c r="Y457" s="262"/>
      <c r="Z457" s="262"/>
      <c r="AA457" s="262"/>
    </row>
    <row r="458">
      <c r="A458" s="262"/>
      <c r="B458" s="262"/>
      <c r="C458" s="262"/>
      <c r="D458" s="262"/>
      <c r="E458" s="262"/>
      <c r="F458" s="262"/>
      <c r="G458" s="262"/>
      <c r="H458" s="262"/>
      <c r="I458" s="262"/>
      <c r="J458" s="262"/>
      <c r="K458" s="262"/>
      <c r="L458" s="262"/>
      <c r="M458" s="262"/>
      <c r="N458" s="262"/>
      <c r="O458" s="262"/>
      <c r="P458" s="262"/>
      <c r="Q458" s="262"/>
      <c r="R458" s="262"/>
      <c r="S458" s="262"/>
      <c r="T458" s="262"/>
      <c r="U458" s="262"/>
      <c r="V458" s="262"/>
      <c r="W458" s="262"/>
      <c r="X458" s="262"/>
      <c r="Y458" s="262"/>
      <c r="Z458" s="262"/>
      <c r="AA458" s="262"/>
    </row>
    <row r="459">
      <c r="A459" s="262"/>
      <c r="B459" s="262"/>
      <c r="C459" s="262"/>
      <c r="D459" s="262"/>
      <c r="E459" s="262"/>
      <c r="F459" s="262"/>
      <c r="G459" s="262"/>
      <c r="H459" s="262"/>
      <c r="I459" s="262"/>
      <c r="J459" s="262"/>
      <c r="K459" s="262"/>
      <c r="L459" s="262"/>
      <c r="M459" s="262"/>
      <c r="N459" s="262"/>
      <c r="O459" s="262"/>
      <c r="P459" s="262"/>
      <c r="Q459" s="262"/>
      <c r="R459" s="262"/>
      <c r="S459" s="262"/>
      <c r="T459" s="262"/>
      <c r="U459" s="262"/>
      <c r="V459" s="262"/>
      <c r="W459" s="262"/>
      <c r="X459" s="262"/>
      <c r="Y459" s="262"/>
      <c r="Z459" s="262"/>
      <c r="AA459" s="262"/>
    </row>
    <row r="460">
      <c r="A460" s="262"/>
      <c r="B460" s="262"/>
      <c r="C460" s="262"/>
      <c r="D460" s="262"/>
      <c r="E460" s="262"/>
      <c r="F460" s="262"/>
      <c r="G460" s="262"/>
      <c r="H460" s="262"/>
      <c r="I460" s="262"/>
      <c r="J460" s="262"/>
      <c r="K460" s="262"/>
      <c r="L460" s="262"/>
      <c r="M460" s="262"/>
      <c r="N460" s="262"/>
      <c r="O460" s="262"/>
      <c r="P460" s="262"/>
      <c r="Q460" s="262"/>
      <c r="R460" s="262"/>
      <c r="S460" s="262"/>
      <c r="T460" s="262"/>
      <c r="U460" s="262"/>
      <c r="V460" s="262"/>
      <c r="W460" s="262"/>
      <c r="X460" s="262"/>
      <c r="Y460" s="262"/>
      <c r="Z460" s="262"/>
      <c r="AA460" s="262"/>
    </row>
    <row r="461">
      <c r="A461" s="262"/>
      <c r="B461" s="262"/>
      <c r="C461" s="262"/>
      <c r="D461" s="262"/>
      <c r="E461" s="262"/>
      <c r="F461" s="262"/>
      <c r="G461" s="262"/>
      <c r="H461" s="262"/>
      <c r="I461" s="262"/>
      <c r="J461" s="262"/>
      <c r="K461" s="262"/>
      <c r="L461" s="262"/>
      <c r="M461" s="262"/>
      <c r="N461" s="262"/>
      <c r="O461" s="262"/>
      <c r="P461" s="262"/>
      <c r="Q461" s="262"/>
      <c r="R461" s="262"/>
      <c r="S461" s="262"/>
      <c r="T461" s="262"/>
      <c r="U461" s="262"/>
      <c r="V461" s="262"/>
      <c r="W461" s="262"/>
      <c r="X461" s="262"/>
      <c r="Y461" s="262"/>
      <c r="Z461" s="262"/>
      <c r="AA461" s="262"/>
    </row>
    <row r="462">
      <c r="A462" s="262"/>
      <c r="B462" s="262"/>
      <c r="C462" s="262"/>
      <c r="D462" s="262"/>
      <c r="E462" s="262"/>
      <c r="F462" s="262"/>
      <c r="G462" s="262"/>
      <c r="H462" s="262"/>
      <c r="I462" s="262"/>
      <c r="J462" s="262"/>
      <c r="K462" s="262"/>
      <c r="L462" s="262"/>
      <c r="M462" s="262"/>
      <c r="N462" s="262"/>
      <c r="O462" s="262"/>
      <c r="P462" s="262"/>
      <c r="Q462" s="262"/>
      <c r="R462" s="262"/>
      <c r="S462" s="262"/>
      <c r="T462" s="262"/>
      <c r="U462" s="262"/>
      <c r="V462" s="262"/>
      <c r="W462" s="262"/>
      <c r="X462" s="262"/>
      <c r="Y462" s="262"/>
      <c r="Z462" s="262"/>
      <c r="AA462" s="262"/>
    </row>
    <row r="463">
      <c r="A463" s="262"/>
      <c r="B463" s="262"/>
      <c r="C463" s="262"/>
      <c r="D463" s="262"/>
      <c r="E463" s="262"/>
      <c r="F463" s="262"/>
      <c r="G463" s="262"/>
      <c r="H463" s="262"/>
      <c r="I463" s="262"/>
      <c r="J463" s="262"/>
      <c r="K463" s="262"/>
      <c r="L463" s="262"/>
      <c r="M463" s="262"/>
      <c r="N463" s="262"/>
      <c r="O463" s="262"/>
      <c r="P463" s="262"/>
      <c r="Q463" s="262"/>
      <c r="R463" s="262"/>
      <c r="S463" s="262"/>
      <c r="T463" s="262"/>
      <c r="U463" s="262"/>
      <c r="V463" s="262"/>
      <c r="W463" s="262"/>
      <c r="X463" s="262"/>
      <c r="Y463" s="262"/>
      <c r="Z463" s="262"/>
      <c r="AA463" s="262"/>
    </row>
    <row r="464">
      <c r="A464" s="262"/>
      <c r="B464" s="262"/>
      <c r="C464" s="262"/>
      <c r="D464" s="262"/>
      <c r="E464" s="262"/>
      <c r="F464" s="262"/>
      <c r="G464" s="262"/>
      <c r="H464" s="262"/>
      <c r="I464" s="262"/>
      <c r="J464" s="262"/>
      <c r="K464" s="262"/>
      <c r="L464" s="262"/>
      <c r="M464" s="262"/>
      <c r="N464" s="262"/>
      <c r="O464" s="262"/>
      <c r="P464" s="262"/>
      <c r="Q464" s="262"/>
      <c r="R464" s="262"/>
      <c r="S464" s="262"/>
      <c r="T464" s="262"/>
      <c r="U464" s="262"/>
      <c r="V464" s="262"/>
      <c r="W464" s="262"/>
      <c r="X464" s="262"/>
      <c r="Y464" s="262"/>
      <c r="Z464" s="262"/>
      <c r="AA464" s="262"/>
    </row>
    <row r="465">
      <c r="A465" s="262"/>
      <c r="B465" s="262"/>
      <c r="C465" s="262"/>
      <c r="D465" s="262"/>
      <c r="E465" s="262"/>
      <c r="F465" s="262"/>
      <c r="G465" s="262"/>
      <c r="H465" s="262"/>
      <c r="I465" s="262"/>
      <c r="J465" s="262"/>
      <c r="K465" s="262"/>
      <c r="L465" s="262"/>
      <c r="M465" s="262"/>
      <c r="N465" s="262"/>
      <c r="O465" s="262"/>
      <c r="P465" s="262"/>
      <c r="Q465" s="262"/>
      <c r="R465" s="262"/>
      <c r="S465" s="262"/>
      <c r="T465" s="262"/>
      <c r="U465" s="262"/>
      <c r="V465" s="262"/>
      <c r="W465" s="262"/>
      <c r="X465" s="262"/>
      <c r="Y465" s="262"/>
      <c r="Z465" s="262"/>
      <c r="AA465" s="262"/>
    </row>
    <row r="466">
      <c r="A466" s="262"/>
      <c r="B466" s="262"/>
      <c r="C466" s="262"/>
      <c r="D466" s="262"/>
      <c r="E466" s="262"/>
      <c r="F466" s="262"/>
      <c r="G466" s="262"/>
      <c r="H466" s="262"/>
      <c r="I466" s="262"/>
      <c r="J466" s="262"/>
      <c r="K466" s="262"/>
      <c r="L466" s="262"/>
      <c r="M466" s="262"/>
      <c r="N466" s="262"/>
      <c r="O466" s="262"/>
      <c r="P466" s="262"/>
      <c r="Q466" s="262"/>
      <c r="R466" s="262"/>
      <c r="S466" s="262"/>
      <c r="T466" s="262"/>
      <c r="U466" s="262"/>
      <c r="V466" s="262"/>
      <c r="W466" s="262"/>
      <c r="X466" s="262"/>
      <c r="Y466" s="262"/>
      <c r="Z466" s="262"/>
      <c r="AA466" s="262"/>
    </row>
    <row r="467">
      <c r="A467" s="262"/>
      <c r="B467" s="262"/>
      <c r="C467" s="262"/>
      <c r="D467" s="262"/>
      <c r="E467" s="262"/>
      <c r="F467" s="262"/>
      <c r="G467" s="262"/>
      <c r="H467" s="262"/>
      <c r="I467" s="262"/>
      <c r="J467" s="262"/>
      <c r="K467" s="262"/>
      <c r="L467" s="262"/>
      <c r="M467" s="262"/>
      <c r="N467" s="262"/>
      <c r="O467" s="262"/>
      <c r="P467" s="262"/>
      <c r="Q467" s="262"/>
      <c r="R467" s="262"/>
      <c r="S467" s="262"/>
      <c r="T467" s="262"/>
      <c r="U467" s="262"/>
      <c r="V467" s="262"/>
      <c r="W467" s="262"/>
      <c r="X467" s="262"/>
      <c r="Y467" s="262"/>
      <c r="Z467" s="262"/>
      <c r="AA467" s="262"/>
    </row>
    <row r="468">
      <c r="A468" s="262"/>
      <c r="B468" s="262"/>
      <c r="C468" s="262"/>
      <c r="D468" s="262"/>
      <c r="E468" s="262"/>
      <c r="F468" s="262"/>
      <c r="G468" s="262"/>
      <c r="H468" s="262"/>
      <c r="I468" s="262"/>
      <c r="J468" s="262"/>
      <c r="K468" s="262"/>
      <c r="L468" s="262"/>
      <c r="M468" s="262"/>
      <c r="N468" s="262"/>
      <c r="O468" s="262"/>
      <c r="P468" s="262"/>
      <c r="Q468" s="262"/>
      <c r="R468" s="262"/>
      <c r="S468" s="262"/>
      <c r="T468" s="262"/>
      <c r="U468" s="262"/>
      <c r="V468" s="262"/>
      <c r="W468" s="262"/>
      <c r="X468" s="262"/>
      <c r="Y468" s="262"/>
      <c r="Z468" s="262"/>
      <c r="AA468" s="262"/>
    </row>
    <row r="469">
      <c r="A469" s="262"/>
      <c r="B469" s="262"/>
      <c r="C469" s="262"/>
      <c r="D469" s="262"/>
      <c r="E469" s="262"/>
      <c r="F469" s="262"/>
      <c r="G469" s="262"/>
      <c r="H469" s="262"/>
      <c r="I469" s="262"/>
      <c r="J469" s="262"/>
      <c r="K469" s="262"/>
      <c r="L469" s="262"/>
      <c r="M469" s="262"/>
      <c r="N469" s="262"/>
      <c r="O469" s="262"/>
      <c r="P469" s="262"/>
      <c r="Q469" s="262"/>
      <c r="R469" s="262"/>
      <c r="S469" s="262"/>
      <c r="T469" s="262"/>
      <c r="U469" s="262"/>
      <c r="V469" s="262"/>
      <c r="W469" s="262"/>
      <c r="X469" s="262"/>
      <c r="Y469" s="262"/>
      <c r="Z469" s="262"/>
      <c r="AA469" s="262"/>
    </row>
    <row r="470">
      <c r="A470" s="262"/>
      <c r="B470" s="262"/>
      <c r="C470" s="262"/>
      <c r="D470" s="262"/>
      <c r="E470" s="262"/>
      <c r="F470" s="262"/>
      <c r="G470" s="262"/>
      <c r="H470" s="262"/>
      <c r="I470" s="262"/>
      <c r="J470" s="262"/>
      <c r="K470" s="262"/>
      <c r="L470" s="262"/>
      <c r="M470" s="262"/>
      <c r="N470" s="262"/>
      <c r="O470" s="262"/>
      <c r="P470" s="262"/>
      <c r="Q470" s="262"/>
      <c r="R470" s="262"/>
      <c r="S470" s="262"/>
      <c r="T470" s="262"/>
      <c r="U470" s="262"/>
      <c r="V470" s="262"/>
      <c r="W470" s="262"/>
      <c r="X470" s="262"/>
      <c r="Y470" s="262"/>
      <c r="Z470" s="262"/>
      <c r="AA470" s="262"/>
    </row>
    <row r="471">
      <c r="A471" s="262"/>
      <c r="B471" s="262"/>
      <c r="C471" s="262"/>
      <c r="D471" s="262"/>
      <c r="E471" s="262"/>
      <c r="F471" s="262"/>
      <c r="G471" s="262"/>
      <c r="H471" s="262"/>
      <c r="I471" s="262"/>
      <c r="J471" s="262"/>
      <c r="K471" s="262"/>
      <c r="L471" s="262"/>
      <c r="M471" s="262"/>
      <c r="N471" s="262"/>
      <c r="O471" s="262"/>
      <c r="P471" s="262"/>
      <c r="Q471" s="262"/>
      <c r="R471" s="262"/>
      <c r="S471" s="262"/>
      <c r="T471" s="262"/>
      <c r="U471" s="262"/>
      <c r="V471" s="262"/>
      <c r="W471" s="262"/>
      <c r="X471" s="262"/>
      <c r="Y471" s="262"/>
      <c r="Z471" s="262"/>
      <c r="AA471" s="262"/>
    </row>
    <row r="472">
      <c r="A472" s="262"/>
      <c r="B472" s="262"/>
      <c r="C472" s="262"/>
      <c r="D472" s="262"/>
      <c r="E472" s="262"/>
      <c r="F472" s="262"/>
      <c r="G472" s="262"/>
      <c r="H472" s="262"/>
      <c r="I472" s="262"/>
      <c r="J472" s="262"/>
      <c r="K472" s="262"/>
      <c r="L472" s="262"/>
      <c r="M472" s="262"/>
      <c r="N472" s="262"/>
      <c r="O472" s="262"/>
      <c r="P472" s="262"/>
      <c r="Q472" s="262"/>
      <c r="R472" s="262"/>
      <c r="S472" s="262"/>
      <c r="T472" s="262"/>
      <c r="U472" s="262"/>
      <c r="V472" s="262"/>
      <c r="W472" s="262"/>
      <c r="X472" s="262"/>
      <c r="Y472" s="262"/>
      <c r="Z472" s="262"/>
      <c r="AA472" s="262"/>
    </row>
    <row r="473">
      <c r="A473" s="262"/>
      <c r="B473" s="262"/>
      <c r="C473" s="262"/>
      <c r="D473" s="262"/>
      <c r="E473" s="262"/>
      <c r="F473" s="262"/>
      <c r="G473" s="262"/>
      <c r="H473" s="262"/>
      <c r="I473" s="262"/>
      <c r="J473" s="262"/>
      <c r="K473" s="262"/>
      <c r="L473" s="262"/>
      <c r="M473" s="262"/>
      <c r="N473" s="262"/>
      <c r="O473" s="262"/>
      <c r="P473" s="262"/>
      <c r="Q473" s="262"/>
      <c r="R473" s="262"/>
      <c r="S473" s="262"/>
      <c r="T473" s="262"/>
      <c r="U473" s="262"/>
      <c r="V473" s="262"/>
      <c r="W473" s="262"/>
      <c r="X473" s="262"/>
      <c r="Y473" s="262"/>
      <c r="Z473" s="262"/>
      <c r="AA473" s="262"/>
    </row>
    <row r="474">
      <c r="A474" s="262"/>
      <c r="B474" s="262"/>
      <c r="C474" s="262"/>
      <c r="D474" s="262"/>
      <c r="E474" s="262"/>
      <c r="F474" s="262"/>
      <c r="G474" s="262"/>
      <c r="H474" s="262"/>
      <c r="I474" s="262"/>
      <c r="J474" s="262"/>
      <c r="K474" s="262"/>
      <c r="L474" s="262"/>
      <c r="M474" s="262"/>
      <c r="N474" s="262"/>
      <c r="O474" s="262"/>
      <c r="P474" s="262"/>
      <c r="Q474" s="262"/>
      <c r="R474" s="262"/>
      <c r="S474" s="262"/>
      <c r="T474" s="262"/>
      <c r="U474" s="262"/>
      <c r="V474" s="262"/>
      <c r="W474" s="262"/>
      <c r="X474" s="262"/>
      <c r="Y474" s="262"/>
      <c r="Z474" s="262"/>
      <c r="AA474" s="262"/>
    </row>
    <row r="475">
      <c r="A475" s="262"/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262"/>
      <c r="T475" s="262"/>
      <c r="U475" s="262"/>
      <c r="V475" s="262"/>
      <c r="W475" s="262"/>
      <c r="X475" s="262"/>
      <c r="Y475" s="262"/>
      <c r="Z475" s="262"/>
      <c r="AA475" s="262"/>
    </row>
    <row r="476">
      <c r="A476" s="262"/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262"/>
      <c r="T476" s="262"/>
      <c r="U476" s="262"/>
      <c r="V476" s="262"/>
      <c r="W476" s="262"/>
      <c r="X476" s="262"/>
      <c r="Y476" s="262"/>
      <c r="Z476" s="262"/>
      <c r="AA476" s="262"/>
    </row>
    <row r="477">
      <c r="A477" s="262"/>
      <c r="B477" s="262"/>
      <c r="C477" s="262"/>
      <c r="D477" s="262"/>
      <c r="E477" s="262"/>
      <c r="F477" s="262"/>
      <c r="G477" s="262"/>
      <c r="H477" s="262"/>
      <c r="I477" s="262"/>
      <c r="J477" s="262"/>
      <c r="K477" s="262"/>
      <c r="L477" s="262"/>
      <c r="M477" s="262"/>
      <c r="N477" s="262"/>
      <c r="O477" s="262"/>
      <c r="P477" s="262"/>
      <c r="Q477" s="262"/>
      <c r="R477" s="262"/>
      <c r="S477" s="262"/>
      <c r="T477" s="262"/>
      <c r="U477" s="262"/>
      <c r="V477" s="262"/>
      <c r="W477" s="262"/>
      <c r="X477" s="262"/>
      <c r="Y477" s="262"/>
      <c r="Z477" s="262"/>
      <c r="AA477" s="262"/>
    </row>
    <row r="478">
      <c r="A478" s="262"/>
      <c r="B478" s="262"/>
      <c r="C478" s="262"/>
      <c r="D478" s="262"/>
      <c r="E478" s="262"/>
      <c r="F478" s="262"/>
      <c r="G478" s="262"/>
      <c r="H478" s="262"/>
      <c r="I478" s="262"/>
      <c r="J478" s="262"/>
      <c r="K478" s="262"/>
      <c r="L478" s="262"/>
      <c r="M478" s="262"/>
      <c r="N478" s="262"/>
      <c r="O478" s="262"/>
      <c r="P478" s="262"/>
      <c r="Q478" s="262"/>
      <c r="R478" s="262"/>
      <c r="S478" s="262"/>
      <c r="T478" s="262"/>
      <c r="U478" s="262"/>
      <c r="V478" s="262"/>
      <c r="W478" s="262"/>
      <c r="X478" s="262"/>
      <c r="Y478" s="262"/>
      <c r="Z478" s="262"/>
      <c r="AA478" s="262"/>
    </row>
    <row r="479">
      <c r="A479" s="262"/>
      <c r="B479" s="262"/>
      <c r="C479" s="262"/>
      <c r="D479" s="262"/>
      <c r="E479" s="262"/>
      <c r="F479" s="262"/>
      <c r="G479" s="262"/>
      <c r="H479" s="262"/>
      <c r="I479" s="262"/>
      <c r="J479" s="262"/>
      <c r="K479" s="262"/>
      <c r="L479" s="262"/>
      <c r="M479" s="262"/>
      <c r="N479" s="262"/>
      <c r="O479" s="262"/>
      <c r="P479" s="262"/>
      <c r="Q479" s="262"/>
      <c r="R479" s="262"/>
      <c r="S479" s="262"/>
      <c r="T479" s="262"/>
      <c r="U479" s="262"/>
      <c r="V479" s="262"/>
      <c r="W479" s="262"/>
      <c r="X479" s="262"/>
      <c r="Y479" s="262"/>
      <c r="Z479" s="262"/>
      <c r="AA479" s="262"/>
    </row>
    <row r="480">
      <c r="A480" s="262"/>
      <c r="B480" s="262"/>
      <c r="C480" s="262"/>
      <c r="D480" s="262"/>
      <c r="E480" s="262"/>
      <c r="F480" s="262"/>
      <c r="G480" s="262"/>
      <c r="H480" s="262"/>
      <c r="I480" s="262"/>
      <c r="J480" s="262"/>
      <c r="K480" s="262"/>
      <c r="L480" s="262"/>
      <c r="M480" s="262"/>
      <c r="N480" s="262"/>
      <c r="O480" s="262"/>
      <c r="P480" s="262"/>
      <c r="Q480" s="262"/>
      <c r="R480" s="262"/>
      <c r="S480" s="262"/>
      <c r="T480" s="262"/>
      <c r="U480" s="262"/>
      <c r="V480" s="262"/>
      <c r="W480" s="262"/>
      <c r="X480" s="262"/>
      <c r="Y480" s="262"/>
      <c r="Z480" s="262"/>
      <c r="AA480" s="262"/>
    </row>
    <row r="481">
      <c r="A481" s="262"/>
      <c r="B481" s="262"/>
      <c r="C481" s="262"/>
      <c r="D481" s="262"/>
      <c r="E481" s="262"/>
      <c r="F481" s="262"/>
      <c r="G481" s="262"/>
      <c r="H481" s="262"/>
      <c r="I481" s="262"/>
      <c r="J481" s="262"/>
      <c r="K481" s="262"/>
      <c r="L481" s="262"/>
      <c r="M481" s="262"/>
      <c r="N481" s="262"/>
      <c r="O481" s="262"/>
      <c r="P481" s="262"/>
      <c r="Q481" s="262"/>
      <c r="R481" s="262"/>
      <c r="S481" s="262"/>
      <c r="T481" s="262"/>
      <c r="U481" s="262"/>
      <c r="V481" s="262"/>
      <c r="W481" s="262"/>
      <c r="X481" s="262"/>
      <c r="Y481" s="262"/>
      <c r="Z481" s="262"/>
      <c r="AA481" s="262"/>
    </row>
    <row r="482">
      <c r="A482" s="262"/>
      <c r="B482" s="262"/>
      <c r="C482" s="262"/>
      <c r="D482" s="262"/>
      <c r="E482" s="262"/>
      <c r="F482" s="262"/>
      <c r="G482" s="262"/>
      <c r="H482" s="262"/>
      <c r="I482" s="262"/>
      <c r="J482" s="262"/>
      <c r="K482" s="262"/>
      <c r="L482" s="262"/>
      <c r="M482" s="262"/>
      <c r="N482" s="262"/>
      <c r="O482" s="262"/>
      <c r="P482" s="262"/>
      <c r="Q482" s="262"/>
      <c r="R482" s="262"/>
      <c r="S482" s="262"/>
      <c r="T482" s="262"/>
      <c r="U482" s="262"/>
      <c r="V482" s="262"/>
      <c r="W482" s="262"/>
      <c r="X482" s="262"/>
      <c r="Y482" s="262"/>
      <c r="Z482" s="262"/>
      <c r="AA482" s="262"/>
    </row>
    <row r="483">
      <c r="A483" s="262"/>
      <c r="B483" s="262"/>
      <c r="C483" s="262"/>
      <c r="D483" s="262"/>
      <c r="E483" s="262"/>
      <c r="F483" s="262"/>
      <c r="G483" s="262"/>
      <c r="H483" s="262"/>
      <c r="I483" s="262"/>
      <c r="J483" s="262"/>
      <c r="K483" s="262"/>
      <c r="L483" s="262"/>
      <c r="M483" s="262"/>
      <c r="N483" s="262"/>
      <c r="O483" s="262"/>
      <c r="P483" s="262"/>
      <c r="Q483" s="262"/>
      <c r="R483" s="262"/>
      <c r="S483" s="262"/>
      <c r="T483" s="262"/>
      <c r="U483" s="262"/>
      <c r="V483" s="262"/>
      <c r="W483" s="262"/>
      <c r="X483" s="262"/>
      <c r="Y483" s="262"/>
      <c r="Z483" s="262"/>
      <c r="AA483" s="262"/>
    </row>
    <row r="484">
      <c r="A484" s="262"/>
      <c r="B484" s="262"/>
      <c r="C484" s="262"/>
      <c r="D484" s="262"/>
      <c r="E484" s="262"/>
      <c r="F484" s="262"/>
      <c r="G484" s="262"/>
      <c r="H484" s="262"/>
      <c r="I484" s="262"/>
      <c r="J484" s="262"/>
      <c r="K484" s="262"/>
      <c r="L484" s="262"/>
      <c r="M484" s="262"/>
      <c r="N484" s="262"/>
      <c r="O484" s="262"/>
      <c r="P484" s="262"/>
      <c r="Q484" s="262"/>
      <c r="R484" s="262"/>
      <c r="S484" s="262"/>
      <c r="T484" s="262"/>
      <c r="U484" s="262"/>
      <c r="V484" s="262"/>
      <c r="W484" s="262"/>
      <c r="X484" s="262"/>
      <c r="Y484" s="262"/>
      <c r="Z484" s="262"/>
      <c r="AA484" s="262"/>
    </row>
    <row r="485">
      <c r="A485" s="262"/>
      <c r="B485" s="262"/>
      <c r="C485" s="262"/>
      <c r="D485" s="262"/>
      <c r="E485" s="262"/>
      <c r="F485" s="262"/>
      <c r="G485" s="262"/>
      <c r="H485" s="262"/>
      <c r="I485" s="262"/>
      <c r="J485" s="262"/>
      <c r="K485" s="262"/>
      <c r="L485" s="262"/>
      <c r="M485" s="262"/>
      <c r="N485" s="262"/>
      <c r="O485" s="262"/>
      <c r="P485" s="262"/>
      <c r="Q485" s="262"/>
      <c r="R485" s="262"/>
      <c r="S485" s="262"/>
      <c r="T485" s="262"/>
      <c r="U485" s="262"/>
      <c r="V485" s="262"/>
      <c r="W485" s="262"/>
      <c r="X485" s="262"/>
      <c r="Y485" s="262"/>
      <c r="Z485" s="262"/>
      <c r="AA485" s="262"/>
    </row>
    <row r="486">
      <c r="A486" s="262"/>
      <c r="B486" s="262"/>
      <c r="C486" s="262"/>
      <c r="D486" s="262"/>
      <c r="E486" s="262"/>
      <c r="F486" s="262"/>
      <c r="G486" s="262"/>
      <c r="H486" s="262"/>
      <c r="I486" s="262"/>
      <c r="J486" s="262"/>
      <c r="K486" s="262"/>
      <c r="L486" s="262"/>
      <c r="M486" s="262"/>
      <c r="N486" s="262"/>
      <c r="O486" s="262"/>
      <c r="P486" s="262"/>
      <c r="Q486" s="262"/>
      <c r="R486" s="262"/>
      <c r="S486" s="262"/>
      <c r="T486" s="262"/>
      <c r="U486" s="262"/>
      <c r="V486" s="262"/>
      <c r="W486" s="262"/>
      <c r="X486" s="262"/>
      <c r="Y486" s="262"/>
      <c r="Z486" s="262"/>
      <c r="AA486" s="262"/>
    </row>
    <row r="487">
      <c r="A487" s="262"/>
      <c r="B487" s="262"/>
      <c r="C487" s="262"/>
      <c r="D487" s="262"/>
      <c r="E487" s="262"/>
      <c r="F487" s="262"/>
      <c r="G487" s="262"/>
      <c r="H487" s="262"/>
      <c r="I487" s="262"/>
      <c r="J487" s="262"/>
      <c r="K487" s="262"/>
      <c r="L487" s="262"/>
      <c r="M487" s="262"/>
      <c r="N487" s="262"/>
      <c r="O487" s="262"/>
      <c r="P487" s="262"/>
      <c r="Q487" s="262"/>
      <c r="R487" s="262"/>
      <c r="S487" s="262"/>
      <c r="T487" s="262"/>
      <c r="U487" s="262"/>
      <c r="V487" s="262"/>
      <c r="W487" s="262"/>
      <c r="X487" s="262"/>
      <c r="Y487" s="262"/>
      <c r="Z487" s="262"/>
      <c r="AA487" s="262"/>
    </row>
    <row r="488">
      <c r="A488" s="262"/>
      <c r="B488" s="262"/>
      <c r="C488" s="262"/>
      <c r="D488" s="262"/>
      <c r="E488" s="262"/>
      <c r="F488" s="262"/>
      <c r="G488" s="262"/>
      <c r="H488" s="262"/>
      <c r="I488" s="262"/>
      <c r="J488" s="262"/>
      <c r="K488" s="262"/>
      <c r="L488" s="262"/>
      <c r="M488" s="262"/>
      <c r="N488" s="262"/>
      <c r="O488" s="262"/>
      <c r="P488" s="262"/>
      <c r="Q488" s="262"/>
      <c r="R488" s="262"/>
      <c r="S488" s="262"/>
      <c r="T488" s="262"/>
      <c r="U488" s="262"/>
      <c r="V488" s="262"/>
      <c r="W488" s="262"/>
      <c r="X488" s="262"/>
      <c r="Y488" s="262"/>
      <c r="Z488" s="262"/>
      <c r="AA488" s="262"/>
    </row>
    <row r="489">
      <c r="A489" s="262"/>
      <c r="B489" s="262"/>
      <c r="C489" s="262"/>
      <c r="D489" s="262"/>
      <c r="E489" s="262"/>
      <c r="F489" s="262"/>
      <c r="G489" s="262"/>
      <c r="H489" s="262"/>
      <c r="I489" s="262"/>
      <c r="J489" s="262"/>
      <c r="K489" s="262"/>
      <c r="L489" s="262"/>
      <c r="M489" s="262"/>
      <c r="N489" s="262"/>
      <c r="O489" s="262"/>
      <c r="P489" s="262"/>
      <c r="Q489" s="262"/>
      <c r="R489" s="262"/>
      <c r="S489" s="262"/>
      <c r="T489" s="262"/>
      <c r="U489" s="262"/>
      <c r="V489" s="262"/>
      <c r="W489" s="262"/>
      <c r="X489" s="262"/>
      <c r="Y489" s="262"/>
      <c r="Z489" s="262"/>
      <c r="AA489" s="262"/>
    </row>
    <row r="490">
      <c r="A490" s="262"/>
      <c r="B490" s="262"/>
      <c r="C490" s="262"/>
      <c r="D490" s="262"/>
      <c r="E490" s="262"/>
      <c r="F490" s="262"/>
      <c r="G490" s="262"/>
      <c r="H490" s="262"/>
      <c r="I490" s="262"/>
      <c r="J490" s="262"/>
      <c r="K490" s="262"/>
      <c r="L490" s="262"/>
      <c r="M490" s="262"/>
      <c r="N490" s="262"/>
      <c r="O490" s="262"/>
      <c r="P490" s="262"/>
      <c r="Q490" s="262"/>
      <c r="R490" s="262"/>
      <c r="S490" s="262"/>
      <c r="T490" s="262"/>
      <c r="U490" s="262"/>
      <c r="V490" s="262"/>
      <c r="W490" s="262"/>
      <c r="X490" s="262"/>
      <c r="Y490" s="262"/>
      <c r="Z490" s="262"/>
      <c r="AA490" s="262"/>
    </row>
    <row r="491">
      <c r="A491" s="262"/>
      <c r="B491" s="262"/>
      <c r="C491" s="262"/>
      <c r="D491" s="262"/>
      <c r="E491" s="262"/>
      <c r="F491" s="262"/>
      <c r="G491" s="262"/>
      <c r="H491" s="262"/>
      <c r="I491" s="262"/>
      <c r="J491" s="262"/>
      <c r="K491" s="262"/>
      <c r="L491" s="262"/>
      <c r="M491" s="262"/>
      <c r="N491" s="262"/>
      <c r="O491" s="262"/>
      <c r="P491" s="262"/>
      <c r="Q491" s="262"/>
      <c r="R491" s="262"/>
      <c r="S491" s="262"/>
      <c r="T491" s="262"/>
      <c r="U491" s="262"/>
      <c r="V491" s="262"/>
      <c r="W491" s="262"/>
      <c r="X491" s="262"/>
      <c r="Y491" s="262"/>
      <c r="Z491" s="262"/>
      <c r="AA491" s="262"/>
    </row>
    <row r="492">
      <c r="A492" s="262"/>
      <c r="B492" s="262"/>
      <c r="C492" s="262"/>
      <c r="D492" s="262"/>
      <c r="E492" s="262"/>
      <c r="F492" s="262"/>
      <c r="G492" s="262"/>
      <c r="H492" s="262"/>
      <c r="I492" s="262"/>
      <c r="J492" s="262"/>
      <c r="K492" s="262"/>
      <c r="L492" s="262"/>
      <c r="M492" s="262"/>
      <c r="N492" s="262"/>
      <c r="O492" s="262"/>
      <c r="P492" s="262"/>
      <c r="Q492" s="262"/>
      <c r="R492" s="262"/>
      <c r="S492" s="262"/>
      <c r="T492" s="262"/>
      <c r="U492" s="262"/>
      <c r="V492" s="262"/>
      <c r="W492" s="262"/>
      <c r="X492" s="262"/>
      <c r="Y492" s="262"/>
      <c r="Z492" s="262"/>
      <c r="AA492" s="262"/>
    </row>
    <row r="493">
      <c r="A493" s="262"/>
      <c r="B493" s="262"/>
      <c r="C493" s="262"/>
      <c r="D493" s="262"/>
      <c r="E493" s="262"/>
      <c r="F493" s="262"/>
      <c r="G493" s="262"/>
      <c r="H493" s="262"/>
      <c r="I493" s="262"/>
      <c r="J493" s="262"/>
      <c r="K493" s="262"/>
      <c r="L493" s="262"/>
      <c r="M493" s="262"/>
      <c r="N493" s="262"/>
      <c r="O493" s="262"/>
      <c r="P493" s="262"/>
      <c r="Q493" s="262"/>
      <c r="R493" s="262"/>
      <c r="S493" s="262"/>
      <c r="T493" s="262"/>
      <c r="U493" s="262"/>
      <c r="V493" s="262"/>
      <c r="W493" s="262"/>
      <c r="X493" s="262"/>
      <c r="Y493" s="262"/>
      <c r="Z493" s="262"/>
      <c r="AA493" s="262"/>
    </row>
    <row r="494">
      <c r="A494" s="262"/>
      <c r="B494" s="262"/>
      <c r="C494" s="262"/>
      <c r="D494" s="262"/>
      <c r="E494" s="262"/>
      <c r="F494" s="262"/>
      <c r="G494" s="262"/>
      <c r="H494" s="262"/>
      <c r="I494" s="262"/>
      <c r="J494" s="262"/>
      <c r="K494" s="262"/>
      <c r="L494" s="262"/>
      <c r="M494" s="262"/>
      <c r="N494" s="262"/>
      <c r="O494" s="262"/>
      <c r="P494" s="262"/>
      <c r="Q494" s="262"/>
      <c r="R494" s="262"/>
      <c r="S494" s="262"/>
      <c r="T494" s="262"/>
      <c r="U494" s="262"/>
      <c r="V494" s="262"/>
      <c r="W494" s="262"/>
      <c r="X494" s="262"/>
      <c r="Y494" s="262"/>
      <c r="Z494" s="262"/>
      <c r="AA494" s="262"/>
    </row>
    <row r="495">
      <c r="A495" s="262"/>
      <c r="B495" s="262"/>
      <c r="C495" s="262"/>
      <c r="D495" s="262"/>
      <c r="E495" s="262"/>
      <c r="F495" s="262"/>
      <c r="G495" s="262"/>
      <c r="H495" s="262"/>
      <c r="I495" s="262"/>
      <c r="J495" s="262"/>
      <c r="K495" s="262"/>
      <c r="L495" s="262"/>
      <c r="M495" s="262"/>
      <c r="N495" s="262"/>
      <c r="O495" s="262"/>
      <c r="P495" s="262"/>
      <c r="Q495" s="262"/>
      <c r="R495" s="262"/>
      <c r="S495" s="262"/>
      <c r="T495" s="262"/>
      <c r="U495" s="262"/>
      <c r="V495" s="262"/>
      <c r="W495" s="262"/>
      <c r="X495" s="262"/>
      <c r="Y495" s="262"/>
      <c r="Z495" s="262"/>
      <c r="AA495" s="262"/>
    </row>
    <row r="496">
      <c r="A496" s="262"/>
      <c r="B496" s="262"/>
      <c r="C496" s="262"/>
      <c r="D496" s="262"/>
      <c r="E496" s="262"/>
      <c r="F496" s="262"/>
      <c r="G496" s="262"/>
      <c r="H496" s="262"/>
      <c r="I496" s="262"/>
      <c r="J496" s="262"/>
      <c r="K496" s="262"/>
      <c r="L496" s="262"/>
      <c r="M496" s="262"/>
      <c r="N496" s="262"/>
      <c r="O496" s="262"/>
      <c r="P496" s="262"/>
      <c r="Q496" s="262"/>
      <c r="R496" s="262"/>
      <c r="S496" s="262"/>
      <c r="T496" s="262"/>
      <c r="U496" s="262"/>
      <c r="V496" s="262"/>
      <c r="W496" s="262"/>
      <c r="X496" s="262"/>
      <c r="Y496" s="262"/>
      <c r="Z496" s="262"/>
      <c r="AA496" s="262"/>
    </row>
    <row r="497">
      <c r="A497" s="262"/>
      <c r="B497" s="262"/>
      <c r="C497" s="262"/>
      <c r="D497" s="262"/>
      <c r="E497" s="262"/>
      <c r="F497" s="262"/>
      <c r="G497" s="262"/>
      <c r="H497" s="262"/>
      <c r="I497" s="262"/>
      <c r="J497" s="262"/>
      <c r="K497" s="262"/>
      <c r="L497" s="262"/>
      <c r="M497" s="262"/>
      <c r="N497" s="262"/>
      <c r="O497" s="262"/>
      <c r="P497" s="262"/>
      <c r="Q497" s="262"/>
      <c r="R497" s="262"/>
      <c r="S497" s="262"/>
      <c r="T497" s="262"/>
      <c r="U497" s="262"/>
      <c r="V497" s="262"/>
      <c r="W497" s="262"/>
      <c r="X497" s="262"/>
      <c r="Y497" s="262"/>
      <c r="Z497" s="262"/>
      <c r="AA497" s="262"/>
    </row>
    <row r="498">
      <c r="A498" s="262"/>
      <c r="B498" s="262"/>
      <c r="C498" s="262"/>
      <c r="D498" s="262"/>
      <c r="E498" s="262"/>
      <c r="F498" s="262"/>
      <c r="G498" s="262"/>
      <c r="H498" s="262"/>
      <c r="I498" s="262"/>
      <c r="J498" s="262"/>
      <c r="K498" s="262"/>
      <c r="L498" s="262"/>
      <c r="M498" s="262"/>
      <c r="N498" s="262"/>
      <c r="O498" s="262"/>
      <c r="P498" s="262"/>
      <c r="Q498" s="262"/>
      <c r="R498" s="262"/>
      <c r="S498" s="262"/>
      <c r="T498" s="262"/>
      <c r="U498" s="262"/>
      <c r="V498" s="262"/>
      <c r="W498" s="262"/>
      <c r="X498" s="262"/>
      <c r="Y498" s="262"/>
      <c r="Z498" s="262"/>
      <c r="AA498" s="262"/>
    </row>
    <row r="499">
      <c r="A499" s="262"/>
      <c r="B499" s="262"/>
      <c r="C499" s="262"/>
      <c r="D499" s="262"/>
      <c r="E499" s="262"/>
      <c r="F499" s="262"/>
      <c r="G499" s="262"/>
      <c r="H499" s="262"/>
      <c r="I499" s="262"/>
      <c r="J499" s="262"/>
      <c r="K499" s="262"/>
      <c r="L499" s="262"/>
      <c r="M499" s="262"/>
      <c r="N499" s="262"/>
      <c r="O499" s="262"/>
      <c r="P499" s="262"/>
      <c r="Q499" s="262"/>
      <c r="R499" s="262"/>
      <c r="S499" s="262"/>
      <c r="T499" s="262"/>
      <c r="U499" s="262"/>
      <c r="V499" s="262"/>
      <c r="W499" s="262"/>
      <c r="X499" s="262"/>
      <c r="Y499" s="262"/>
      <c r="Z499" s="262"/>
      <c r="AA499" s="262"/>
    </row>
    <row r="500">
      <c r="A500" s="262"/>
      <c r="B500" s="262"/>
      <c r="C500" s="262"/>
      <c r="D500" s="262"/>
      <c r="E500" s="262"/>
      <c r="F500" s="262"/>
      <c r="G500" s="262"/>
      <c r="H500" s="262"/>
      <c r="I500" s="262"/>
      <c r="J500" s="262"/>
      <c r="K500" s="262"/>
      <c r="L500" s="262"/>
      <c r="M500" s="262"/>
      <c r="N500" s="262"/>
      <c r="O500" s="262"/>
      <c r="P500" s="262"/>
      <c r="Q500" s="262"/>
      <c r="R500" s="262"/>
      <c r="S500" s="262"/>
      <c r="T500" s="262"/>
      <c r="U500" s="262"/>
      <c r="V500" s="262"/>
      <c r="W500" s="262"/>
      <c r="X500" s="262"/>
      <c r="Y500" s="262"/>
      <c r="Z500" s="262"/>
      <c r="AA500" s="262"/>
    </row>
    <row r="501">
      <c r="A501" s="262"/>
      <c r="B501" s="262"/>
      <c r="C501" s="262"/>
      <c r="D501" s="262"/>
      <c r="E501" s="262"/>
      <c r="F501" s="262"/>
      <c r="G501" s="262"/>
      <c r="H501" s="262"/>
      <c r="I501" s="262"/>
      <c r="J501" s="262"/>
      <c r="K501" s="262"/>
      <c r="L501" s="262"/>
      <c r="M501" s="262"/>
      <c r="N501" s="262"/>
      <c r="O501" s="262"/>
      <c r="P501" s="262"/>
      <c r="Q501" s="262"/>
      <c r="R501" s="262"/>
      <c r="S501" s="262"/>
      <c r="T501" s="262"/>
      <c r="U501" s="262"/>
      <c r="V501" s="262"/>
      <c r="W501" s="262"/>
      <c r="X501" s="262"/>
      <c r="Y501" s="262"/>
      <c r="Z501" s="262"/>
      <c r="AA501" s="262"/>
    </row>
    <row r="502">
      <c r="A502" s="262"/>
      <c r="B502" s="262"/>
      <c r="C502" s="262"/>
      <c r="D502" s="262"/>
      <c r="E502" s="262"/>
      <c r="F502" s="262"/>
      <c r="G502" s="262"/>
      <c r="H502" s="262"/>
      <c r="I502" s="262"/>
      <c r="J502" s="262"/>
      <c r="K502" s="262"/>
      <c r="L502" s="262"/>
      <c r="M502" s="262"/>
      <c r="N502" s="262"/>
      <c r="O502" s="262"/>
      <c r="P502" s="262"/>
      <c r="Q502" s="262"/>
      <c r="R502" s="262"/>
      <c r="S502" s="262"/>
      <c r="T502" s="262"/>
      <c r="U502" s="262"/>
      <c r="V502" s="262"/>
      <c r="W502" s="262"/>
      <c r="X502" s="262"/>
      <c r="Y502" s="262"/>
      <c r="Z502" s="262"/>
      <c r="AA502" s="262"/>
    </row>
    <row r="503">
      <c r="A503" s="262"/>
      <c r="B503" s="262"/>
      <c r="C503" s="262"/>
      <c r="D503" s="262"/>
      <c r="E503" s="262"/>
      <c r="F503" s="262"/>
      <c r="G503" s="262"/>
      <c r="H503" s="262"/>
      <c r="I503" s="262"/>
      <c r="J503" s="262"/>
      <c r="K503" s="262"/>
      <c r="L503" s="262"/>
      <c r="M503" s="262"/>
      <c r="N503" s="262"/>
      <c r="O503" s="262"/>
      <c r="P503" s="262"/>
      <c r="Q503" s="262"/>
      <c r="R503" s="262"/>
      <c r="S503" s="262"/>
      <c r="T503" s="262"/>
      <c r="U503" s="262"/>
      <c r="V503" s="262"/>
      <c r="W503" s="262"/>
      <c r="X503" s="262"/>
      <c r="Y503" s="262"/>
      <c r="Z503" s="262"/>
      <c r="AA503" s="262"/>
    </row>
    <row r="504">
      <c r="A504" s="262"/>
      <c r="B504" s="262"/>
      <c r="C504" s="262"/>
      <c r="D504" s="262"/>
      <c r="E504" s="262"/>
      <c r="F504" s="262"/>
      <c r="G504" s="262"/>
      <c r="H504" s="262"/>
      <c r="I504" s="262"/>
      <c r="J504" s="262"/>
      <c r="K504" s="262"/>
      <c r="L504" s="262"/>
      <c r="M504" s="262"/>
      <c r="N504" s="262"/>
      <c r="O504" s="262"/>
      <c r="P504" s="262"/>
      <c r="Q504" s="262"/>
      <c r="R504" s="262"/>
      <c r="S504" s="262"/>
      <c r="T504" s="262"/>
      <c r="U504" s="262"/>
      <c r="V504" s="262"/>
      <c r="W504" s="262"/>
      <c r="X504" s="262"/>
      <c r="Y504" s="262"/>
      <c r="Z504" s="262"/>
      <c r="AA504" s="262"/>
    </row>
    <row r="505">
      <c r="A505" s="262"/>
      <c r="B505" s="262"/>
      <c r="C505" s="262"/>
      <c r="D505" s="262"/>
      <c r="E505" s="262"/>
      <c r="F505" s="262"/>
      <c r="G505" s="262"/>
      <c r="H505" s="262"/>
      <c r="I505" s="262"/>
      <c r="J505" s="262"/>
      <c r="K505" s="262"/>
      <c r="L505" s="262"/>
      <c r="M505" s="262"/>
      <c r="N505" s="262"/>
      <c r="O505" s="262"/>
      <c r="P505" s="262"/>
      <c r="Q505" s="262"/>
      <c r="R505" s="262"/>
      <c r="S505" s="262"/>
      <c r="T505" s="262"/>
      <c r="U505" s="262"/>
      <c r="V505" s="262"/>
      <c r="W505" s="262"/>
      <c r="X505" s="262"/>
      <c r="Y505" s="262"/>
      <c r="Z505" s="262"/>
      <c r="AA505" s="262"/>
    </row>
    <row r="506">
      <c r="A506" s="262"/>
      <c r="B506" s="262"/>
      <c r="C506" s="262"/>
      <c r="D506" s="262"/>
      <c r="E506" s="262"/>
      <c r="F506" s="262"/>
      <c r="G506" s="262"/>
      <c r="H506" s="262"/>
      <c r="I506" s="262"/>
      <c r="J506" s="262"/>
      <c r="K506" s="262"/>
      <c r="L506" s="262"/>
      <c r="M506" s="262"/>
      <c r="N506" s="262"/>
      <c r="O506" s="262"/>
      <c r="P506" s="262"/>
      <c r="Q506" s="262"/>
      <c r="R506" s="262"/>
      <c r="S506" s="262"/>
      <c r="T506" s="262"/>
      <c r="U506" s="262"/>
      <c r="V506" s="262"/>
      <c r="W506" s="262"/>
      <c r="X506" s="262"/>
      <c r="Y506" s="262"/>
      <c r="Z506" s="262"/>
      <c r="AA506" s="262"/>
    </row>
    <row r="507">
      <c r="A507" s="262"/>
      <c r="B507" s="262"/>
      <c r="C507" s="262"/>
      <c r="D507" s="262"/>
      <c r="E507" s="262"/>
      <c r="F507" s="262"/>
      <c r="G507" s="262"/>
      <c r="H507" s="262"/>
      <c r="I507" s="262"/>
      <c r="J507" s="262"/>
      <c r="K507" s="262"/>
      <c r="L507" s="262"/>
      <c r="M507" s="262"/>
      <c r="N507" s="262"/>
      <c r="O507" s="262"/>
      <c r="P507" s="262"/>
      <c r="Q507" s="262"/>
      <c r="R507" s="262"/>
      <c r="S507" s="262"/>
      <c r="T507" s="262"/>
      <c r="U507" s="262"/>
      <c r="V507" s="262"/>
      <c r="W507" s="262"/>
      <c r="X507" s="262"/>
      <c r="Y507" s="262"/>
      <c r="Z507" s="262"/>
      <c r="AA507" s="262"/>
    </row>
    <row r="508">
      <c r="A508" s="262"/>
      <c r="B508" s="262"/>
      <c r="C508" s="262"/>
      <c r="D508" s="262"/>
      <c r="E508" s="262"/>
      <c r="F508" s="262"/>
      <c r="G508" s="262"/>
      <c r="H508" s="262"/>
      <c r="I508" s="262"/>
      <c r="J508" s="262"/>
      <c r="K508" s="262"/>
      <c r="L508" s="262"/>
      <c r="M508" s="262"/>
      <c r="N508" s="262"/>
      <c r="O508" s="262"/>
      <c r="P508" s="262"/>
      <c r="Q508" s="262"/>
      <c r="R508" s="262"/>
      <c r="S508" s="262"/>
      <c r="T508" s="262"/>
      <c r="U508" s="262"/>
      <c r="V508" s="262"/>
      <c r="W508" s="262"/>
      <c r="X508" s="262"/>
      <c r="Y508" s="262"/>
      <c r="Z508" s="262"/>
      <c r="AA508" s="262"/>
    </row>
    <row r="509">
      <c r="A509" s="262"/>
      <c r="B509" s="262"/>
      <c r="C509" s="262"/>
      <c r="D509" s="262"/>
      <c r="E509" s="262"/>
      <c r="F509" s="262"/>
      <c r="G509" s="262"/>
      <c r="H509" s="262"/>
      <c r="I509" s="262"/>
      <c r="J509" s="262"/>
      <c r="K509" s="262"/>
      <c r="L509" s="262"/>
      <c r="M509" s="262"/>
      <c r="N509" s="262"/>
      <c r="O509" s="262"/>
      <c r="P509" s="262"/>
      <c r="Q509" s="262"/>
      <c r="R509" s="262"/>
      <c r="S509" s="262"/>
      <c r="T509" s="262"/>
      <c r="U509" s="262"/>
      <c r="V509" s="262"/>
      <c r="W509" s="262"/>
      <c r="X509" s="262"/>
      <c r="Y509" s="262"/>
      <c r="Z509" s="262"/>
      <c r="AA509" s="262"/>
    </row>
    <row r="510">
      <c r="A510" s="262"/>
      <c r="B510" s="262"/>
      <c r="C510" s="262"/>
      <c r="D510" s="262"/>
      <c r="E510" s="262"/>
      <c r="F510" s="262"/>
      <c r="G510" s="262"/>
      <c r="H510" s="262"/>
      <c r="I510" s="262"/>
      <c r="J510" s="262"/>
      <c r="K510" s="262"/>
      <c r="L510" s="262"/>
      <c r="M510" s="262"/>
      <c r="N510" s="262"/>
      <c r="O510" s="262"/>
      <c r="P510" s="262"/>
      <c r="Q510" s="262"/>
      <c r="R510" s="262"/>
      <c r="S510" s="262"/>
      <c r="T510" s="262"/>
      <c r="U510" s="262"/>
      <c r="V510" s="262"/>
      <c r="W510" s="262"/>
      <c r="X510" s="262"/>
      <c r="Y510" s="262"/>
      <c r="Z510" s="262"/>
      <c r="AA510" s="262"/>
    </row>
    <row r="511">
      <c r="A511" s="262"/>
      <c r="B511" s="262"/>
      <c r="C511" s="262"/>
      <c r="D511" s="262"/>
      <c r="E511" s="262"/>
      <c r="F511" s="262"/>
      <c r="G511" s="262"/>
      <c r="H511" s="262"/>
      <c r="I511" s="262"/>
      <c r="J511" s="262"/>
      <c r="K511" s="262"/>
      <c r="L511" s="262"/>
      <c r="M511" s="262"/>
      <c r="N511" s="262"/>
      <c r="O511" s="262"/>
      <c r="P511" s="262"/>
      <c r="Q511" s="262"/>
      <c r="R511" s="262"/>
      <c r="S511" s="262"/>
      <c r="T511" s="262"/>
      <c r="U511" s="262"/>
      <c r="V511" s="262"/>
      <c r="W511" s="262"/>
      <c r="X511" s="262"/>
      <c r="Y511" s="262"/>
      <c r="Z511" s="262"/>
      <c r="AA511" s="262"/>
    </row>
    <row r="512">
      <c r="A512" s="262"/>
      <c r="B512" s="262"/>
      <c r="C512" s="262"/>
      <c r="D512" s="262"/>
      <c r="E512" s="262"/>
      <c r="F512" s="262"/>
      <c r="G512" s="262"/>
      <c r="H512" s="262"/>
      <c r="I512" s="262"/>
      <c r="J512" s="262"/>
      <c r="K512" s="262"/>
      <c r="L512" s="262"/>
      <c r="M512" s="262"/>
      <c r="N512" s="262"/>
      <c r="O512" s="262"/>
      <c r="P512" s="262"/>
      <c r="Q512" s="262"/>
      <c r="R512" s="262"/>
      <c r="S512" s="262"/>
      <c r="T512" s="262"/>
      <c r="U512" s="262"/>
      <c r="V512" s="262"/>
      <c r="W512" s="262"/>
      <c r="X512" s="262"/>
      <c r="Y512" s="262"/>
      <c r="Z512" s="262"/>
      <c r="AA512" s="262"/>
    </row>
    <row r="513">
      <c r="A513" s="262"/>
      <c r="B513" s="262"/>
      <c r="C513" s="262"/>
      <c r="D513" s="262"/>
      <c r="E513" s="262"/>
      <c r="F513" s="262"/>
      <c r="G513" s="262"/>
      <c r="H513" s="262"/>
      <c r="I513" s="262"/>
      <c r="J513" s="262"/>
      <c r="K513" s="262"/>
      <c r="L513" s="262"/>
      <c r="M513" s="262"/>
      <c r="N513" s="262"/>
      <c r="O513" s="262"/>
      <c r="P513" s="262"/>
      <c r="Q513" s="262"/>
      <c r="R513" s="262"/>
      <c r="S513" s="262"/>
      <c r="T513" s="262"/>
      <c r="U513" s="262"/>
      <c r="V513" s="262"/>
      <c r="W513" s="262"/>
      <c r="X513" s="262"/>
      <c r="Y513" s="262"/>
      <c r="Z513" s="262"/>
      <c r="AA513" s="262"/>
    </row>
    <row r="514">
      <c r="A514" s="262"/>
      <c r="B514" s="262"/>
      <c r="C514" s="262"/>
      <c r="D514" s="262"/>
      <c r="E514" s="262"/>
      <c r="F514" s="262"/>
      <c r="G514" s="262"/>
      <c r="H514" s="262"/>
      <c r="I514" s="262"/>
      <c r="J514" s="262"/>
      <c r="K514" s="262"/>
      <c r="L514" s="262"/>
      <c r="M514" s="262"/>
      <c r="N514" s="262"/>
      <c r="O514" s="262"/>
      <c r="P514" s="262"/>
      <c r="Q514" s="262"/>
      <c r="R514" s="262"/>
      <c r="S514" s="262"/>
      <c r="T514" s="262"/>
      <c r="U514" s="262"/>
      <c r="V514" s="262"/>
      <c r="W514" s="262"/>
      <c r="X514" s="262"/>
      <c r="Y514" s="262"/>
      <c r="Z514" s="262"/>
      <c r="AA514" s="262"/>
    </row>
    <row r="515">
      <c r="A515" s="262"/>
      <c r="B515" s="262"/>
      <c r="C515" s="262"/>
      <c r="D515" s="262"/>
      <c r="E515" s="262"/>
      <c r="F515" s="262"/>
      <c r="G515" s="262"/>
      <c r="H515" s="262"/>
      <c r="I515" s="262"/>
      <c r="J515" s="262"/>
      <c r="K515" s="262"/>
      <c r="L515" s="262"/>
      <c r="M515" s="262"/>
      <c r="N515" s="262"/>
      <c r="O515" s="262"/>
      <c r="P515" s="262"/>
      <c r="Q515" s="262"/>
      <c r="R515" s="262"/>
      <c r="S515" s="262"/>
      <c r="T515" s="262"/>
      <c r="U515" s="262"/>
      <c r="V515" s="262"/>
      <c r="W515" s="262"/>
      <c r="X515" s="262"/>
      <c r="Y515" s="262"/>
      <c r="Z515" s="262"/>
      <c r="AA515" s="262"/>
    </row>
    <row r="516">
      <c r="A516" s="262"/>
      <c r="B516" s="262"/>
      <c r="C516" s="262"/>
      <c r="D516" s="262"/>
      <c r="E516" s="262"/>
      <c r="F516" s="262"/>
      <c r="G516" s="262"/>
      <c r="H516" s="262"/>
      <c r="I516" s="262"/>
      <c r="J516" s="262"/>
      <c r="K516" s="262"/>
      <c r="L516" s="262"/>
      <c r="M516" s="262"/>
      <c r="N516" s="262"/>
      <c r="O516" s="262"/>
      <c r="P516" s="262"/>
      <c r="Q516" s="262"/>
      <c r="R516" s="262"/>
      <c r="S516" s="262"/>
      <c r="T516" s="262"/>
      <c r="U516" s="262"/>
      <c r="V516" s="262"/>
      <c r="W516" s="262"/>
      <c r="X516" s="262"/>
      <c r="Y516" s="262"/>
      <c r="Z516" s="262"/>
      <c r="AA516" s="262"/>
    </row>
    <row r="517">
      <c r="A517" s="262"/>
      <c r="B517" s="262"/>
      <c r="C517" s="262"/>
      <c r="D517" s="262"/>
      <c r="E517" s="262"/>
      <c r="F517" s="262"/>
      <c r="G517" s="262"/>
      <c r="H517" s="262"/>
      <c r="I517" s="262"/>
      <c r="J517" s="262"/>
      <c r="K517" s="262"/>
      <c r="L517" s="262"/>
      <c r="M517" s="262"/>
      <c r="N517" s="262"/>
      <c r="O517" s="262"/>
      <c r="P517" s="262"/>
      <c r="Q517" s="262"/>
      <c r="R517" s="262"/>
      <c r="S517" s="262"/>
      <c r="T517" s="262"/>
      <c r="U517" s="262"/>
      <c r="V517" s="262"/>
      <c r="W517" s="262"/>
      <c r="X517" s="262"/>
      <c r="Y517" s="262"/>
      <c r="Z517" s="262"/>
      <c r="AA517" s="262"/>
    </row>
    <row r="518">
      <c r="A518" s="262"/>
      <c r="B518" s="262"/>
      <c r="C518" s="262"/>
      <c r="D518" s="262"/>
      <c r="E518" s="262"/>
      <c r="F518" s="262"/>
      <c r="G518" s="262"/>
      <c r="H518" s="262"/>
      <c r="I518" s="262"/>
      <c r="J518" s="262"/>
      <c r="K518" s="262"/>
      <c r="L518" s="262"/>
      <c r="M518" s="262"/>
      <c r="N518" s="262"/>
      <c r="O518" s="262"/>
      <c r="P518" s="262"/>
      <c r="Q518" s="262"/>
      <c r="R518" s="262"/>
      <c r="S518" s="262"/>
      <c r="T518" s="262"/>
      <c r="U518" s="262"/>
      <c r="V518" s="262"/>
      <c r="W518" s="262"/>
      <c r="X518" s="262"/>
      <c r="Y518" s="262"/>
      <c r="Z518" s="262"/>
      <c r="AA518" s="262"/>
    </row>
    <row r="519">
      <c r="A519" s="262"/>
      <c r="B519" s="262"/>
      <c r="C519" s="262"/>
      <c r="D519" s="262"/>
      <c r="E519" s="262"/>
      <c r="F519" s="262"/>
      <c r="G519" s="262"/>
      <c r="H519" s="262"/>
      <c r="I519" s="262"/>
      <c r="J519" s="262"/>
      <c r="K519" s="262"/>
      <c r="L519" s="262"/>
      <c r="M519" s="262"/>
      <c r="N519" s="262"/>
      <c r="O519" s="262"/>
      <c r="P519" s="262"/>
      <c r="Q519" s="262"/>
      <c r="R519" s="262"/>
      <c r="S519" s="262"/>
      <c r="T519" s="262"/>
      <c r="U519" s="262"/>
      <c r="V519" s="262"/>
      <c r="W519" s="262"/>
      <c r="X519" s="262"/>
      <c r="Y519" s="262"/>
      <c r="Z519" s="262"/>
      <c r="AA519" s="262"/>
    </row>
    <row r="520">
      <c r="A520" s="262"/>
      <c r="B520" s="262"/>
      <c r="C520" s="262"/>
      <c r="D520" s="262"/>
      <c r="E520" s="262"/>
      <c r="F520" s="262"/>
      <c r="G520" s="262"/>
      <c r="H520" s="262"/>
      <c r="I520" s="262"/>
      <c r="J520" s="262"/>
      <c r="K520" s="262"/>
      <c r="L520" s="262"/>
      <c r="M520" s="262"/>
      <c r="N520" s="262"/>
      <c r="O520" s="262"/>
      <c r="P520" s="262"/>
      <c r="Q520" s="262"/>
      <c r="R520" s="262"/>
      <c r="S520" s="262"/>
      <c r="T520" s="262"/>
      <c r="U520" s="262"/>
      <c r="V520" s="262"/>
      <c r="W520" s="262"/>
      <c r="X520" s="262"/>
      <c r="Y520" s="262"/>
      <c r="Z520" s="262"/>
      <c r="AA520" s="262"/>
    </row>
    <row r="521">
      <c r="A521" s="262"/>
      <c r="B521" s="262"/>
      <c r="C521" s="262"/>
      <c r="D521" s="262"/>
      <c r="E521" s="262"/>
      <c r="F521" s="262"/>
      <c r="G521" s="262"/>
      <c r="H521" s="262"/>
      <c r="I521" s="262"/>
      <c r="J521" s="262"/>
      <c r="K521" s="262"/>
      <c r="L521" s="262"/>
      <c r="M521" s="262"/>
      <c r="N521" s="262"/>
      <c r="O521" s="262"/>
      <c r="P521" s="262"/>
      <c r="Q521" s="262"/>
      <c r="R521" s="262"/>
      <c r="S521" s="262"/>
      <c r="T521" s="262"/>
      <c r="U521" s="262"/>
      <c r="V521" s="262"/>
      <c r="W521" s="262"/>
      <c r="X521" s="262"/>
      <c r="Y521" s="262"/>
      <c r="Z521" s="262"/>
      <c r="AA521" s="262"/>
    </row>
    <row r="522">
      <c r="A522" s="262"/>
      <c r="B522" s="262"/>
      <c r="C522" s="262"/>
      <c r="D522" s="262"/>
      <c r="E522" s="262"/>
      <c r="F522" s="262"/>
      <c r="G522" s="262"/>
      <c r="H522" s="262"/>
      <c r="I522" s="262"/>
      <c r="J522" s="262"/>
      <c r="K522" s="262"/>
      <c r="L522" s="262"/>
      <c r="M522" s="262"/>
      <c r="N522" s="262"/>
      <c r="O522" s="262"/>
      <c r="P522" s="262"/>
      <c r="Q522" s="262"/>
      <c r="R522" s="262"/>
      <c r="S522" s="262"/>
      <c r="T522" s="262"/>
      <c r="U522" s="262"/>
      <c r="V522" s="262"/>
      <c r="W522" s="262"/>
      <c r="X522" s="262"/>
      <c r="Y522" s="262"/>
      <c r="Z522" s="262"/>
      <c r="AA522" s="262"/>
    </row>
    <row r="523">
      <c r="A523" s="262"/>
      <c r="B523" s="262"/>
      <c r="C523" s="262"/>
      <c r="D523" s="262"/>
      <c r="E523" s="262"/>
      <c r="F523" s="262"/>
      <c r="G523" s="262"/>
      <c r="H523" s="262"/>
      <c r="I523" s="262"/>
      <c r="J523" s="262"/>
      <c r="K523" s="262"/>
      <c r="L523" s="262"/>
      <c r="M523" s="262"/>
      <c r="N523" s="262"/>
      <c r="O523" s="262"/>
      <c r="P523" s="262"/>
      <c r="Q523" s="262"/>
      <c r="R523" s="262"/>
      <c r="S523" s="262"/>
      <c r="T523" s="262"/>
      <c r="U523" s="262"/>
      <c r="V523" s="262"/>
      <c r="W523" s="262"/>
      <c r="X523" s="262"/>
      <c r="Y523" s="262"/>
      <c r="Z523" s="262"/>
      <c r="AA523" s="262"/>
    </row>
    <row r="524">
      <c r="A524" s="262"/>
      <c r="B524" s="262"/>
      <c r="C524" s="262"/>
      <c r="D524" s="262"/>
      <c r="E524" s="262"/>
      <c r="F524" s="262"/>
      <c r="G524" s="262"/>
      <c r="H524" s="262"/>
      <c r="I524" s="262"/>
      <c r="J524" s="262"/>
      <c r="K524" s="262"/>
      <c r="L524" s="262"/>
      <c r="M524" s="262"/>
      <c r="N524" s="262"/>
      <c r="O524" s="262"/>
      <c r="P524" s="262"/>
      <c r="Q524" s="262"/>
      <c r="R524" s="262"/>
      <c r="S524" s="262"/>
      <c r="T524" s="262"/>
      <c r="U524" s="262"/>
      <c r="V524" s="262"/>
      <c r="W524" s="262"/>
      <c r="X524" s="262"/>
      <c r="Y524" s="262"/>
      <c r="Z524" s="262"/>
      <c r="AA524" s="262"/>
    </row>
    <row r="525">
      <c r="A525" s="262"/>
      <c r="B525" s="262"/>
      <c r="C525" s="262"/>
      <c r="D525" s="262"/>
      <c r="E525" s="262"/>
      <c r="F525" s="262"/>
      <c r="G525" s="262"/>
      <c r="H525" s="262"/>
      <c r="I525" s="262"/>
      <c r="J525" s="262"/>
      <c r="K525" s="262"/>
      <c r="L525" s="262"/>
      <c r="M525" s="262"/>
      <c r="N525" s="262"/>
      <c r="O525" s="262"/>
      <c r="P525" s="262"/>
      <c r="Q525" s="262"/>
      <c r="R525" s="262"/>
      <c r="S525" s="262"/>
      <c r="T525" s="262"/>
      <c r="U525" s="262"/>
      <c r="V525" s="262"/>
      <c r="W525" s="262"/>
      <c r="X525" s="262"/>
      <c r="Y525" s="262"/>
      <c r="Z525" s="262"/>
      <c r="AA525" s="262"/>
    </row>
    <row r="526">
      <c r="A526" s="262"/>
      <c r="B526" s="262"/>
      <c r="C526" s="262"/>
      <c r="D526" s="262"/>
      <c r="E526" s="262"/>
      <c r="F526" s="262"/>
      <c r="G526" s="262"/>
      <c r="H526" s="262"/>
      <c r="I526" s="262"/>
      <c r="J526" s="262"/>
      <c r="K526" s="262"/>
      <c r="L526" s="262"/>
      <c r="M526" s="262"/>
      <c r="N526" s="262"/>
      <c r="O526" s="262"/>
      <c r="P526" s="262"/>
      <c r="Q526" s="262"/>
      <c r="R526" s="262"/>
      <c r="S526" s="262"/>
      <c r="T526" s="262"/>
      <c r="U526" s="262"/>
      <c r="V526" s="262"/>
      <c r="W526" s="262"/>
      <c r="X526" s="262"/>
      <c r="Y526" s="262"/>
      <c r="Z526" s="262"/>
      <c r="AA526" s="262"/>
    </row>
    <row r="527">
      <c r="A527" s="262"/>
      <c r="B527" s="262"/>
      <c r="C527" s="262"/>
      <c r="D527" s="262"/>
      <c r="E527" s="262"/>
      <c r="F527" s="262"/>
      <c r="G527" s="262"/>
      <c r="H527" s="262"/>
      <c r="I527" s="262"/>
      <c r="J527" s="262"/>
      <c r="K527" s="262"/>
      <c r="L527" s="262"/>
      <c r="M527" s="262"/>
      <c r="N527" s="262"/>
      <c r="O527" s="262"/>
      <c r="P527" s="262"/>
      <c r="Q527" s="262"/>
      <c r="R527" s="262"/>
      <c r="S527" s="262"/>
      <c r="T527" s="262"/>
      <c r="U527" s="262"/>
      <c r="V527" s="262"/>
      <c r="W527" s="262"/>
      <c r="X527" s="262"/>
      <c r="Y527" s="262"/>
      <c r="Z527" s="262"/>
      <c r="AA527" s="262"/>
    </row>
    <row r="528">
      <c r="A528" s="262"/>
      <c r="B528" s="262"/>
      <c r="C528" s="262"/>
      <c r="D528" s="262"/>
      <c r="E528" s="262"/>
      <c r="F528" s="262"/>
      <c r="G528" s="262"/>
      <c r="H528" s="262"/>
      <c r="I528" s="262"/>
      <c r="J528" s="262"/>
      <c r="K528" s="262"/>
      <c r="L528" s="262"/>
      <c r="M528" s="262"/>
      <c r="N528" s="262"/>
      <c r="O528" s="262"/>
      <c r="P528" s="262"/>
      <c r="Q528" s="262"/>
      <c r="R528" s="262"/>
      <c r="S528" s="262"/>
      <c r="T528" s="262"/>
      <c r="U528" s="262"/>
      <c r="V528" s="262"/>
      <c r="W528" s="262"/>
      <c r="X528" s="262"/>
      <c r="Y528" s="262"/>
      <c r="Z528" s="262"/>
      <c r="AA528" s="262"/>
    </row>
    <row r="529">
      <c r="A529" s="262"/>
      <c r="B529" s="262"/>
      <c r="C529" s="262"/>
      <c r="D529" s="262"/>
      <c r="E529" s="262"/>
      <c r="F529" s="262"/>
      <c r="G529" s="262"/>
      <c r="H529" s="262"/>
      <c r="I529" s="262"/>
      <c r="J529" s="262"/>
      <c r="K529" s="262"/>
      <c r="L529" s="262"/>
      <c r="M529" s="262"/>
      <c r="N529" s="262"/>
      <c r="O529" s="262"/>
      <c r="P529" s="262"/>
      <c r="Q529" s="262"/>
      <c r="R529" s="262"/>
      <c r="S529" s="262"/>
      <c r="T529" s="262"/>
      <c r="U529" s="262"/>
      <c r="V529" s="262"/>
      <c r="W529" s="262"/>
      <c r="X529" s="262"/>
      <c r="Y529" s="262"/>
      <c r="Z529" s="262"/>
      <c r="AA529" s="262"/>
    </row>
    <row r="530">
      <c r="A530" s="262"/>
      <c r="B530" s="262"/>
      <c r="C530" s="262"/>
      <c r="D530" s="262"/>
      <c r="E530" s="262"/>
      <c r="F530" s="262"/>
      <c r="G530" s="262"/>
      <c r="H530" s="262"/>
      <c r="I530" s="262"/>
      <c r="J530" s="262"/>
      <c r="K530" s="262"/>
      <c r="L530" s="262"/>
      <c r="M530" s="262"/>
      <c r="N530" s="262"/>
      <c r="O530" s="262"/>
      <c r="P530" s="262"/>
      <c r="Q530" s="262"/>
      <c r="R530" s="262"/>
      <c r="S530" s="262"/>
      <c r="T530" s="262"/>
      <c r="U530" s="262"/>
      <c r="V530" s="262"/>
      <c r="W530" s="262"/>
      <c r="X530" s="262"/>
      <c r="Y530" s="262"/>
      <c r="Z530" s="262"/>
      <c r="AA530" s="262"/>
    </row>
    <row r="531">
      <c r="A531" s="262"/>
      <c r="B531" s="262"/>
      <c r="C531" s="262"/>
      <c r="D531" s="262"/>
      <c r="E531" s="262"/>
      <c r="F531" s="262"/>
      <c r="G531" s="262"/>
      <c r="H531" s="262"/>
      <c r="I531" s="262"/>
      <c r="J531" s="262"/>
      <c r="K531" s="262"/>
      <c r="L531" s="262"/>
      <c r="M531" s="262"/>
      <c r="N531" s="262"/>
      <c r="O531" s="262"/>
      <c r="P531" s="262"/>
      <c r="Q531" s="262"/>
      <c r="R531" s="262"/>
      <c r="S531" s="262"/>
      <c r="T531" s="262"/>
      <c r="U531" s="262"/>
      <c r="V531" s="262"/>
      <c r="W531" s="262"/>
      <c r="X531" s="262"/>
      <c r="Y531" s="262"/>
      <c r="Z531" s="262"/>
      <c r="AA531" s="262"/>
    </row>
    <row r="532">
      <c r="A532" s="262"/>
      <c r="B532" s="262"/>
      <c r="C532" s="262"/>
      <c r="D532" s="262"/>
      <c r="E532" s="262"/>
      <c r="F532" s="262"/>
      <c r="G532" s="262"/>
      <c r="H532" s="262"/>
      <c r="I532" s="262"/>
      <c r="J532" s="262"/>
      <c r="K532" s="262"/>
      <c r="L532" s="262"/>
      <c r="M532" s="262"/>
      <c r="N532" s="262"/>
      <c r="O532" s="262"/>
      <c r="P532" s="262"/>
      <c r="Q532" s="262"/>
      <c r="R532" s="262"/>
      <c r="S532" s="262"/>
      <c r="T532" s="262"/>
      <c r="U532" s="262"/>
      <c r="V532" s="262"/>
      <c r="W532" s="262"/>
      <c r="X532" s="262"/>
      <c r="Y532" s="262"/>
      <c r="Z532" s="262"/>
      <c r="AA532" s="262"/>
    </row>
    <row r="533">
      <c r="A533" s="262"/>
      <c r="B533" s="262"/>
      <c r="C533" s="262"/>
      <c r="D533" s="262"/>
      <c r="E533" s="262"/>
      <c r="F533" s="262"/>
      <c r="G533" s="262"/>
      <c r="H533" s="262"/>
      <c r="I533" s="262"/>
      <c r="J533" s="262"/>
      <c r="K533" s="262"/>
      <c r="L533" s="262"/>
      <c r="M533" s="262"/>
      <c r="N533" s="262"/>
      <c r="O533" s="262"/>
      <c r="P533" s="262"/>
      <c r="Q533" s="262"/>
      <c r="R533" s="262"/>
      <c r="S533" s="262"/>
      <c r="T533" s="262"/>
      <c r="U533" s="262"/>
      <c r="V533" s="262"/>
      <c r="W533" s="262"/>
      <c r="X533" s="262"/>
      <c r="Y533" s="262"/>
      <c r="Z533" s="262"/>
      <c r="AA533" s="262"/>
    </row>
    <row r="534">
      <c r="A534" s="262"/>
      <c r="B534" s="262"/>
      <c r="C534" s="262"/>
      <c r="D534" s="262"/>
      <c r="E534" s="262"/>
      <c r="F534" s="262"/>
      <c r="G534" s="262"/>
      <c r="H534" s="262"/>
      <c r="I534" s="262"/>
      <c r="J534" s="262"/>
      <c r="K534" s="262"/>
      <c r="L534" s="262"/>
      <c r="M534" s="262"/>
      <c r="N534" s="262"/>
      <c r="O534" s="262"/>
      <c r="P534" s="262"/>
      <c r="Q534" s="262"/>
      <c r="R534" s="262"/>
      <c r="S534" s="262"/>
      <c r="T534" s="262"/>
      <c r="U534" s="262"/>
      <c r="V534" s="262"/>
      <c r="W534" s="262"/>
      <c r="X534" s="262"/>
      <c r="Y534" s="262"/>
      <c r="Z534" s="262"/>
      <c r="AA534" s="262"/>
    </row>
    <row r="535">
      <c r="A535" s="262"/>
      <c r="B535" s="262"/>
      <c r="C535" s="262"/>
      <c r="D535" s="262"/>
      <c r="E535" s="262"/>
      <c r="F535" s="262"/>
      <c r="G535" s="262"/>
      <c r="H535" s="262"/>
      <c r="I535" s="262"/>
      <c r="J535" s="262"/>
      <c r="K535" s="262"/>
      <c r="L535" s="262"/>
      <c r="M535" s="262"/>
      <c r="N535" s="262"/>
      <c r="O535" s="262"/>
      <c r="P535" s="262"/>
      <c r="Q535" s="262"/>
      <c r="R535" s="262"/>
      <c r="S535" s="262"/>
      <c r="T535" s="262"/>
      <c r="U535" s="262"/>
      <c r="V535" s="262"/>
      <c r="W535" s="262"/>
      <c r="X535" s="262"/>
      <c r="Y535" s="262"/>
      <c r="Z535" s="262"/>
      <c r="AA535" s="262"/>
    </row>
    <row r="536">
      <c r="A536" s="262"/>
      <c r="B536" s="262"/>
      <c r="C536" s="262"/>
      <c r="D536" s="262"/>
      <c r="E536" s="262"/>
      <c r="F536" s="262"/>
      <c r="G536" s="262"/>
      <c r="H536" s="262"/>
      <c r="I536" s="262"/>
      <c r="J536" s="262"/>
      <c r="K536" s="262"/>
      <c r="L536" s="262"/>
      <c r="M536" s="262"/>
      <c r="N536" s="262"/>
      <c r="O536" s="262"/>
      <c r="P536" s="262"/>
      <c r="Q536" s="262"/>
      <c r="R536" s="262"/>
      <c r="S536" s="262"/>
      <c r="T536" s="262"/>
      <c r="U536" s="262"/>
      <c r="V536" s="262"/>
      <c r="W536" s="262"/>
      <c r="X536" s="262"/>
      <c r="Y536" s="262"/>
      <c r="Z536" s="262"/>
      <c r="AA536" s="262"/>
    </row>
    <row r="537">
      <c r="A537" s="262"/>
      <c r="B537" s="262"/>
      <c r="C537" s="262"/>
      <c r="D537" s="262"/>
      <c r="E537" s="262"/>
      <c r="F537" s="262"/>
      <c r="G537" s="262"/>
      <c r="H537" s="262"/>
      <c r="I537" s="262"/>
      <c r="J537" s="262"/>
      <c r="K537" s="262"/>
      <c r="L537" s="262"/>
      <c r="M537" s="262"/>
      <c r="N537" s="262"/>
      <c r="O537" s="262"/>
      <c r="P537" s="262"/>
      <c r="Q537" s="262"/>
      <c r="R537" s="262"/>
      <c r="S537" s="262"/>
      <c r="T537" s="262"/>
      <c r="U537" s="262"/>
      <c r="V537" s="262"/>
      <c r="W537" s="262"/>
      <c r="X537" s="262"/>
      <c r="Y537" s="262"/>
      <c r="Z537" s="262"/>
      <c r="AA537" s="262"/>
    </row>
    <row r="538">
      <c r="A538" s="262"/>
      <c r="B538" s="262"/>
      <c r="C538" s="262"/>
      <c r="D538" s="262"/>
      <c r="E538" s="262"/>
      <c r="F538" s="262"/>
      <c r="G538" s="262"/>
      <c r="H538" s="262"/>
      <c r="I538" s="262"/>
      <c r="J538" s="262"/>
      <c r="K538" s="262"/>
      <c r="L538" s="262"/>
      <c r="M538" s="262"/>
      <c r="N538" s="262"/>
      <c r="O538" s="262"/>
      <c r="P538" s="262"/>
      <c r="Q538" s="262"/>
      <c r="R538" s="262"/>
      <c r="S538" s="262"/>
      <c r="T538" s="262"/>
      <c r="U538" s="262"/>
      <c r="V538" s="262"/>
      <c r="W538" s="262"/>
      <c r="X538" s="262"/>
      <c r="Y538" s="262"/>
      <c r="Z538" s="262"/>
      <c r="AA538" s="262"/>
    </row>
    <row r="539">
      <c r="A539" s="262"/>
      <c r="B539" s="262"/>
      <c r="C539" s="262"/>
      <c r="D539" s="262"/>
      <c r="E539" s="262"/>
      <c r="F539" s="262"/>
      <c r="G539" s="262"/>
      <c r="H539" s="262"/>
      <c r="I539" s="262"/>
      <c r="J539" s="262"/>
      <c r="K539" s="262"/>
      <c r="L539" s="262"/>
      <c r="M539" s="262"/>
      <c r="N539" s="262"/>
      <c r="O539" s="262"/>
      <c r="P539" s="262"/>
      <c r="Q539" s="262"/>
      <c r="R539" s="262"/>
      <c r="S539" s="262"/>
      <c r="T539" s="262"/>
      <c r="U539" s="262"/>
      <c r="V539" s="262"/>
      <c r="W539" s="262"/>
      <c r="X539" s="262"/>
      <c r="Y539" s="262"/>
      <c r="Z539" s="262"/>
      <c r="AA539" s="262"/>
    </row>
    <row r="540">
      <c r="A540" s="262"/>
      <c r="B540" s="262"/>
      <c r="C540" s="262"/>
      <c r="D540" s="262"/>
      <c r="E540" s="262"/>
      <c r="F540" s="262"/>
      <c r="G540" s="262"/>
      <c r="H540" s="262"/>
      <c r="I540" s="262"/>
      <c r="J540" s="262"/>
      <c r="K540" s="262"/>
      <c r="L540" s="262"/>
      <c r="M540" s="262"/>
      <c r="N540" s="262"/>
      <c r="O540" s="262"/>
      <c r="P540" s="262"/>
      <c r="Q540" s="262"/>
      <c r="R540" s="262"/>
      <c r="S540" s="262"/>
      <c r="T540" s="262"/>
      <c r="U540" s="262"/>
      <c r="V540" s="262"/>
      <c r="W540" s="262"/>
      <c r="X540" s="262"/>
      <c r="Y540" s="262"/>
      <c r="Z540" s="262"/>
      <c r="AA540" s="262"/>
    </row>
    <row r="541">
      <c r="A541" s="262"/>
      <c r="B541" s="262"/>
      <c r="C541" s="262"/>
      <c r="D541" s="262"/>
      <c r="E541" s="262"/>
      <c r="F541" s="262"/>
      <c r="G541" s="262"/>
      <c r="H541" s="262"/>
      <c r="I541" s="262"/>
      <c r="J541" s="262"/>
      <c r="K541" s="262"/>
      <c r="L541" s="262"/>
      <c r="M541" s="262"/>
      <c r="N541" s="262"/>
      <c r="O541" s="262"/>
      <c r="P541" s="262"/>
      <c r="Q541" s="262"/>
      <c r="R541" s="262"/>
      <c r="S541" s="262"/>
      <c r="T541" s="262"/>
      <c r="U541" s="262"/>
      <c r="V541" s="262"/>
      <c r="W541" s="262"/>
      <c r="X541" s="262"/>
      <c r="Y541" s="262"/>
      <c r="Z541" s="262"/>
      <c r="AA541" s="262"/>
    </row>
    <row r="542">
      <c r="A542" s="262"/>
      <c r="B542" s="262"/>
      <c r="C542" s="262"/>
      <c r="D542" s="262"/>
      <c r="E542" s="262"/>
      <c r="F542" s="262"/>
      <c r="G542" s="262"/>
      <c r="H542" s="262"/>
      <c r="I542" s="262"/>
      <c r="J542" s="262"/>
      <c r="K542" s="262"/>
      <c r="L542" s="262"/>
      <c r="M542" s="262"/>
      <c r="N542" s="262"/>
      <c r="O542" s="262"/>
      <c r="P542" s="262"/>
      <c r="Q542" s="262"/>
      <c r="R542" s="262"/>
      <c r="S542" s="262"/>
      <c r="T542" s="262"/>
      <c r="U542" s="262"/>
      <c r="V542" s="262"/>
      <c r="W542" s="262"/>
      <c r="X542" s="262"/>
      <c r="Y542" s="262"/>
      <c r="Z542" s="262"/>
      <c r="AA542" s="262"/>
    </row>
    <row r="543">
      <c r="A543" s="262"/>
      <c r="B543" s="262"/>
      <c r="C543" s="262"/>
      <c r="D543" s="262"/>
      <c r="E543" s="262"/>
      <c r="F543" s="262"/>
      <c r="G543" s="262"/>
      <c r="H543" s="262"/>
      <c r="I543" s="262"/>
      <c r="J543" s="262"/>
      <c r="K543" s="262"/>
      <c r="L543" s="262"/>
      <c r="M543" s="262"/>
      <c r="N543" s="262"/>
      <c r="O543" s="262"/>
      <c r="P543" s="262"/>
      <c r="Q543" s="262"/>
      <c r="R543" s="262"/>
      <c r="S543" s="262"/>
      <c r="T543" s="262"/>
      <c r="U543" s="262"/>
      <c r="V543" s="262"/>
      <c r="W543" s="262"/>
      <c r="X543" s="262"/>
      <c r="Y543" s="262"/>
      <c r="Z543" s="262"/>
      <c r="AA543" s="262"/>
    </row>
    <row r="544">
      <c r="A544" s="262"/>
      <c r="B544" s="262"/>
      <c r="C544" s="262"/>
      <c r="D544" s="262"/>
      <c r="E544" s="262"/>
      <c r="F544" s="262"/>
      <c r="G544" s="262"/>
      <c r="H544" s="262"/>
      <c r="I544" s="262"/>
      <c r="J544" s="262"/>
      <c r="K544" s="262"/>
      <c r="L544" s="262"/>
      <c r="M544" s="262"/>
      <c r="N544" s="262"/>
      <c r="O544" s="262"/>
      <c r="P544" s="262"/>
      <c r="Q544" s="262"/>
      <c r="R544" s="262"/>
      <c r="S544" s="262"/>
      <c r="T544" s="262"/>
      <c r="U544" s="262"/>
      <c r="V544" s="262"/>
      <c r="W544" s="262"/>
      <c r="X544" s="262"/>
      <c r="Y544" s="262"/>
      <c r="Z544" s="262"/>
      <c r="AA544" s="262"/>
    </row>
    <row r="545">
      <c r="A545" s="262"/>
      <c r="B545" s="262"/>
      <c r="C545" s="262"/>
      <c r="D545" s="262"/>
      <c r="E545" s="262"/>
      <c r="F545" s="262"/>
      <c r="G545" s="262"/>
      <c r="H545" s="262"/>
      <c r="I545" s="262"/>
      <c r="J545" s="262"/>
      <c r="K545" s="262"/>
      <c r="L545" s="262"/>
      <c r="M545" s="262"/>
      <c r="N545" s="262"/>
      <c r="O545" s="262"/>
      <c r="P545" s="262"/>
      <c r="Q545" s="262"/>
      <c r="R545" s="262"/>
      <c r="S545" s="262"/>
      <c r="T545" s="262"/>
      <c r="U545" s="262"/>
      <c r="V545" s="262"/>
      <c r="W545" s="262"/>
      <c r="X545" s="262"/>
      <c r="Y545" s="262"/>
      <c r="Z545" s="262"/>
      <c r="AA545" s="262"/>
    </row>
    <row r="546">
      <c r="A546" s="262"/>
      <c r="B546" s="262"/>
      <c r="C546" s="262"/>
      <c r="D546" s="262"/>
      <c r="E546" s="262"/>
      <c r="F546" s="262"/>
      <c r="G546" s="262"/>
      <c r="H546" s="262"/>
      <c r="I546" s="262"/>
      <c r="J546" s="262"/>
      <c r="K546" s="262"/>
      <c r="L546" s="262"/>
      <c r="M546" s="262"/>
      <c r="N546" s="262"/>
      <c r="O546" s="262"/>
      <c r="P546" s="262"/>
      <c r="Q546" s="262"/>
      <c r="R546" s="262"/>
      <c r="S546" s="262"/>
      <c r="T546" s="262"/>
      <c r="U546" s="262"/>
      <c r="V546" s="262"/>
      <c r="W546" s="262"/>
      <c r="X546" s="262"/>
      <c r="Y546" s="262"/>
      <c r="Z546" s="262"/>
      <c r="AA546" s="262"/>
    </row>
    <row r="547">
      <c r="A547" s="262"/>
      <c r="B547" s="262"/>
      <c r="C547" s="262"/>
      <c r="D547" s="262"/>
      <c r="E547" s="262"/>
      <c r="F547" s="262"/>
      <c r="G547" s="262"/>
      <c r="H547" s="262"/>
      <c r="I547" s="262"/>
      <c r="J547" s="262"/>
      <c r="K547" s="262"/>
      <c r="L547" s="262"/>
      <c r="M547" s="262"/>
      <c r="N547" s="262"/>
      <c r="O547" s="262"/>
      <c r="P547" s="262"/>
      <c r="Q547" s="262"/>
      <c r="R547" s="262"/>
      <c r="S547" s="262"/>
      <c r="T547" s="262"/>
      <c r="U547" s="262"/>
      <c r="V547" s="262"/>
      <c r="W547" s="262"/>
      <c r="X547" s="262"/>
      <c r="Y547" s="262"/>
      <c r="Z547" s="262"/>
      <c r="AA547" s="262"/>
    </row>
    <row r="548">
      <c r="A548" s="262"/>
      <c r="B548" s="262"/>
      <c r="C548" s="262"/>
      <c r="D548" s="262"/>
      <c r="E548" s="262"/>
      <c r="F548" s="262"/>
      <c r="G548" s="262"/>
      <c r="H548" s="262"/>
      <c r="I548" s="262"/>
      <c r="J548" s="262"/>
      <c r="K548" s="262"/>
      <c r="L548" s="262"/>
      <c r="M548" s="262"/>
      <c r="N548" s="262"/>
      <c r="O548" s="262"/>
      <c r="P548" s="262"/>
      <c r="Q548" s="262"/>
      <c r="R548" s="262"/>
      <c r="S548" s="262"/>
      <c r="T548" s="262"/>
      <c r="U548" s="262"/>
      <c r="V548" s="262"/>
      <c r="W548" s="262"/>
      <c r="X548" s="262"/>
      <c r="Y548" s="262"/>
      <c r="Z548" s="262"/>
      <c r="AA548" s="262"/>
    </row>
    <row r="549">
      <c r="A549" s="262"/>
      <c r="B549" s="262"/>
      <c r="C549" s="262"/>
      <c r="D549" s="262"/>
      <c r="E549" s="262"/>
      <c r="F549" s="262"/>
      <c r="G549" s="262"/>
      <c r="H549" s="262"/>
      <c r="I549" s="262"/>
      <c r="J549" s="262"/>
      <c r="K549" s="262"/>
      <c r="L549" s="262"/>
      <c r="M549" s="262"/>
      <c r="N549" s="262"/>
      <c r="O549" s="262"/>
      <c r="P549" s="262"/>
      <c r="Q549" s="262"/>
      <c r="R549" s="262"/>
      <c r="S549" s="262"/>
      <c r="T549" s="262"/>
      <c r="U549" s="262"/>
      <c r="V549" s="262"/>
      <c r="W549" s="262"/>
      <c r="X549" s="262"/>
      <c r="Y549" s="262"/>
      <c r="Z549" s="262"/>
      <c r="AA549" s="262"/>
    </row>
    <row r="550">
      <c r="A550" s="262"/>
      <c r="B550" s="262"/>
      <c r="C550" s="262"/>
      <c r="D550" s="262"/>
      <c r="E550" s="262"/>
      <c r="F550" s="262"/>
      <c r="G550" s="262"/>
      <c r="H550" s="262"/>
      <c r="I550" s="262"/>
      <c r="J550" s="262"/>
      <c r="K550" s="262"/>
      <c r="L550" s="262"/>
      <c r="M550" s="262"/>
      <c r="N550" s="262"/>
      <c r="O550" s="262"/>
      <c r="P550" s="262"/>
      <c r="Q550" s="262"/>
      <c r="R550" s="262"/>
      <c r="S550" s="262"/>
      <c r="T550" s="262"/>
      <c r="U550" s="262"/>
      <c r="V550" s="262"/>
      <c r="W550" s="262"/>
      <c r="X550" s="262"/>
      <c r="Y550" s="262"/>
      <c r="Z550" s="262"/>
      <c r="AA550" s="262"/>
    </row>
    <row r="551">
      <c r="A551" s="262"/>
      <c r="B551" s="262"/>
      <c r="C551" s="262"/>
      <c r="D551" s="262"/>
      <c r="E551" s="262"/>
      <c r="F551" s="262"/>
      <c r="G551" s="262"/>
      <c r="H551" s="262"/>
      <c r="I551" s="262"/>
      <c r="J551" s="262"/>
      <c r="K551" s="262"/>
      <c r="L551" s="262"/>
      <c r="M551" s="262"/>
      <c r="N551" s="262"/>
      <c r="O551" s="262"/>
      <c r="P551" s="262"/>
      <c r="Q551" s="262"/>
      <c r="R551" s="262"/>
      <c r="S551" s="262"/>
      <c r="T551" s="262"/>
      <c r="U551" s="262"/>
      <c r="V551" s="262"/>
      <c r="W551" s="262"/>
      <c r="X551" s="262"/>
      <c r="Y551" s="262"/>
      <c r="Z551" s="262"/>
      <c r="AA551" s="262"/>
    </row>
    <row r="552">
      <c r="A552" s="262"/>
      <c r="B552" s="262"/>
      <c r="C552" s="262"/>
      <c r="D552" s="262"/>
      <c r="E552" s="262"/>
      <c r="F552" s="262"/>
      <c r="G552" s="262"/>
      <c r="H552" s="262"/>
      <c r="I552" s="262"/>
      <c r="J552" s="262"/>
      <c r="K552" s="262"/>
      <c r="L552" s="262"/>
      <c r="M552" s="262"/>
      <c r="N552" s="262"/>
      <c r="O552" s="262"/>
      <c r="P552" s="262"/>
      <c r="Q552" s="262"/>
      <c r="R552" s="262"/>
      <c r="S552" s="262"/>
      <c r="T552" s="262"/>
      <c r="U552" s="262"/>
      <c r="V552" s="262"/>
      <c r="W552" s="262"/>
      <c r="X552" s="262"/>
      <c r="Y552" s="262"/>
      <c r="Z552" s="262"/>
      <c r="AA552" s="262"/>
    </row>
    <row r="553">
      <c r="A553" s="262"/>
      <c r="B553" s="262"/>
      <c r="C553" s="262"/>
      <c r="D553" s="262"/>
      <c r="E553" s="262"/>
      <c r="F553" s="262"/>
      <c r="G553" s="262"/>
      <c r="H553" s="262"/>
      <c r="I553" s="262"/>
      <c r="J553" s="262"/>
      <c r="K553" s="262"/>
      <c r="L553" s="262"/>
      <c r="M553" s="262"/>
      <c r="N553" s="262"/>
      <c r="O553" s="262"/>
      <c r="P553" s="262"/>
      <c r="Q553" s="262"/>
      <c r="R553" s="262"/>
      <c r="S553" s="262"/>
      <c r="T553" s="262"/>
      <c r="U553" s="262"/>
      <c r="V553" s="262"/>
      <c r="W553" s="262"/>
      <c r="X553" s="262"/>
      <c r="Y553" s="262"/>
      <c r="Z553" s="262"/>
      <c r="AA553" s="262"/>
    </row>
    <row r="554">
      <c r="A554" s="262"/>
      <c r="B554" s="262"/>
      <c r="C554" s="262"/>
      <c r="D554" s="262"/>
      <c r="E554" s="262"/>
      <c r="F554" s="262"/>
      <c r="G554" s="262"/>
      <c r="H554" s="262"/>
      <c r="I554" s="262"/>
      <c r="J554" s="262"/>
      <c r="K554" s="262"/>
      <c r="L554" s="262"/>
      <c r="M554" s="262"/>
      <c r="N554" s="262"/>
      <c r="O554" s="262"/>
      <c r="P554" s="262"/>
      <c r="Q554" s="262"/>
      <c r="R554" s="262"/>
      <c r="S554" s="262"/>
      <c r="T554" s="262"/>
      <c r="U554" s="262"/>
      <c r="V554" s="262"/>
      <c r="W554" s="262"/>
      <c r="X554" s="262"/>
      <c r="Y554" s="262"/>
      <c r="Z554" s="262"/>
      <c r="AA554" s="262"/>
    </row>
    <row r="555">
      <c r="A555" s="262"/>
      <c r="B555" s="262"/>
      <c r="C555" s="262"/>
      <c r="D555" s="262"/>
      <c r="E555" s="262"/>
      <c r="F555" s="262"/>
      <c r="G555" s="262"/>
      <c r="H555" s="262"/>
      <c r="I555" s="262"/>
      <c r="J555" s="262"/>
      <c r="K555" s="262"/>
      <c r="L555" s="262"/>
      <c r="M555" s="262"/>
      <c r="N555" s="262"/>
      <c r="O555" s="262"/>
      <c r="P555" s="262"/>
      <c r="Q555" s="262"/>
      <c r="R555" s="262"/>
      <c r="S555" s="262"/>
      <c r="T555" s="262"/>
      <c r="U555" s="262"/>
      <c r="V555" s="262"/>
      <c r="W555" s="262"/>
      <c r="X555" s="262"/>
      <c r="Y555" s="262"/>
      <c r="Z555" s="262"/>
      <c r="AA555" s="262"/>
    </row>
    <row r="556">
      <c r="A556" s="262"/>
      <c r="B556" s="262"/>
      <c r="C556" s="262"/>
      <c r="D556" s="262"/>
      <c r="E556" s="262"/>
      <c r="F556" s="262"/>
      <c r="G556" s="262"/>
      <c r="H556" s="262"/>
      <c r="I556" s="262"/>
      <c r="J556" s="262"/>
      <c r="K556" s="262"/>
      <c r="L556" s="262"/>
      <c r="M556" s="262"/>
      <c r="N556" s="262"/>
      <c r="O556" s="262"/>
      <c r="P556" s="262"/>
      <c r="Q556" s="262"/>
      <c r="R556" s="262"/>
      <c r="S556" s="262"/>
      <c r="T556" s="262"/>
      <c r="U556" s="262"/>
      <c r="V556" s="262"/>
      <c r="W556" s="262"/>
      <c r="X556" s="262"/>
      <c r="Y556" s="262"/>
      <c r="Z556" s="262"/>
      <c r="AA556" s="262"/>
    </row>
    <row r="557">
      <c r="A557" s="262"/>
      <c r="B557" s="262"/>
      <c r="C557" s="262"/>
      <c r="D557" s="262"/>
      <c r="E557" s="262"/>
      <c r="F557" s="262"/>
      <c r="G557" s="262"/>
      <c r="H557" s="262"/>
      <c r="I557" s="262"/>
      <c r="J557" s="262"/>
      <c r="K557" s="262"/>
      <c r="L557" s="262"/>
      <c r="M557" s="262"/>
      <c r="N557" s="262"/>
      <c r="O557" s="262"/>
      <c r="P557" s="262"/>
      <c r="Q557" s="262"/>
      <c r="R557" s="262"/>
      <c r="S557" s="262"/>
      <c r="T557" s="262"/>
      <c r="U557" s="262"/>
      <c r="V557" s="262"/>
      <c r="W557" s="262"/>
      <c r="X557" s="262"/>
      <c r="Y557" s="262"/>
      <c r="Z557" s="262"/>
      <c r="AA557" s="262"/>
    </row>
    <row r="558">
      <c r="A558" s="262"/>
      <c r="B558" s="262"/>
      <c r="C558" s="262"/>
      <c r="D558" s="262"/>
      <c r="E558" s="262"/>
      <c r="F558" s="262"/>
      <c r="G558" s="262"/>
      <c r="H558" s="262"/>
      <c r="I558" s="262"/>
      <c r="J558" s="262"/>
      <c r="K558" s="262"/>
      <c r="L558" s="262"/>
      <c r="M558" s="262"/>
      <c r="N558" s="262"/>
      <c r="O558" s="262"/>
      <c r="P558" s="262"/>
      <c r="Q558" s="262"/>
      <c r="R558" s="262"/>
      <c r="S558" s="262"/>
      <c r="T558" s="262"/>
      <c r="U558" s="262"/>
      <c r="V558" s="262"/>
      <c r="W558" s="262"/>
      <c r="X558" s="262"/>
      <c r="Y558" s="262"/>
      <c r="Z558" s="262"/>
      <c r="AA558" s="262"/>
    </row>
    <row r="559">
      <c r="A559" s="262"/>
      <c r="B559" s="262"/>
      <c r="C559" s="262"/>
      <c r="D559" s="262"/>
      <c r="E559" s="262"/>
      <c r="F559" s="262"/>
      <c r="G559" s="262"/>
      <c r="H559" s="262"/>
      <c r="I559" s="262"/>
      <c r="J559" s="262"/>
      <c r="K559" s="262"/>
      <c r="L559" s="262"/>
      <c r="M559" s="262"/>
      <c r="N559" s="262"/>
      <c r="O559" s="262"/>
      <c r="P559" s="262"/>
      <c r="Q559" s="262"/>
      <c r="R559" s="262"/>
      <c r="S559" s="262"/>
      <c r="T559" s="262"/>
      <c r="U559" s="262"/>
      <c r="V559" s="262"/>
      <c r="W559" s="262"/>
      <c r="X559" s="262"/>
      <c r="Y559" s="262"/>
      <c r="Z559" s="262"/>
      <c r="AA559" s="262"/>
    </row>
    <row r="560">
      <c r="A560" s="262"/>
      <c r="B560" s="262"/>
      <c r="C560" s="262"/>
      <c r="D560" s="262"/>
      <c r="E560" s="262"/>
      <c r="F560" s="262"/>
      <c r="G560" s="262"/>
      <c r="H560" s="262"/>
      <c r="I560" s="262"/>
      <c r="J560" s="262"/>
      <c r="K560" s="262"/>
      <c r="L560" s="262"/>
      <c r="M560" s="262"/>
      <c r="N560" s="262"/>
      <c r="O560" s="262"/>
      <c r="P560" s="262"/>
      <c r="Q560" s="262"/>
      <c r="R560" s="262"/>
      <c r="S560" s="262"/>
      <c r="T560" s="262"/>
      <c r="U560" s="262"/>
      <c r="V560" s="262"/>
      <c r="W560" s="262"/>
      <c r="X560" s="262"/>
      <c r="Y560" s="262"/>
      <c r="Z560" s="262"/>
      <c r="AA560" s="262"/>
    </row>
    <row r="561">
      <c r="A561" s="262"/>
      <c r="B561" s="262"/>
      <c r="C561" s="262"/>
      <c r="D561" s="262"/>
      <c r="E561" s="262"/>
      <c r="F561" s="262"/>
      <c r="G561" s="262"/>
      <c r="H561" s="262"/>
      <c r="I561" s="262"/>
      <c r="J561" s="262"/>
      <c r="K561" s="262"/>
      <c r="L561" s="262"/>
      <c r="M561" s="262"/>
      <c r="N561" s="262"/>
      <c r="O561" s="262"/>
      <c r="P561" s="262"/>
      <c r="Q561" s="262"/>
      <c r="R561" s="262"/>
      <c r="S561" s="262"/>
      <c r="T561" s="262"/>
      <c r="U561" s="262"/>
      <c r="V561" s="262"/>
      <c r="W561" s="262"/>
      <c r="X561" s="262"/>
      <c r="Y561" s="262"/>
      <c r="Z561" s="262"/>
      <c r="AA561" s="262"/>
    </row>
    <row r="562">
      <c r="A562" s="262"/>
      <c r="B562" s="262"/>
      <c r="C562" s="262"/>
      <c r="D562" s="262"/>
      <c r="E562" s="262"/>
      <c r="F562" s="262"/>
      <c r="G562" s="262"/>
      <c r="H562" s="262"/>
      <c r="I562" s="262"/>
      <c r="J562" s="262"/>
      <c r="K562" s="262"/>
      <c r="L562" s="262"/>
      <c r="M562" s="262"/>
      <c r="N562" s="262"/>
      <c r="O562" s="262"/>
      <c r="P562" s="262"/>
      <c r="Q562" s="262"/>
      <c r="R562" s="262"/>
      <c r="S562" s="262"/>
      <c r="T562" s="262"/>
      <c r="U562" s="262"/>
      <c r="V562" s="262"/>
      <c r="W562" s="262"/>
      <c r="X562" s="262"/>
      <c r="Y562" s="262"/>
      <c r="Z562" s="262"/>
      <c r="AA562" s="262"/>
    </row>
    <row r="563">
      <c r="A563" s="262"/>
      <c r="B563" s="262"/>
      <c r="C563" s="262"/>
      <c r="D563" s="262"/>
      <c r="E563" s="262"/>
      <c r="F563" s="262"/>
      <c r="G563" s="262"/>
      <c r="H563" s="262"/>
      <c r="I563" s="262"/>
      <c r="J563" s="262"/>
      <c r="K563" s="262"/>
      <c r="L563" s="262"/>
      <c r="M563" s="262"/>
      <c r="N563" s="262"/>
      <c r="O563" s="262"/>
      <c r="P563" s="262"/>
      <c r="Q563" s="262"/>
      <c r="R563" s="262"/>
      <c r="S563" s="262"/>
      <c r="T563" s="262"/>
      <c r="U563" s="262"/>
      <c r="V563" s="262"/>
      <c r="W563" s="262"/>
      <c r="X563" s="262"/>
      <c r="Y563" s="262"/>
      <c r="Z563" s="262"/>
      <c r="AA563" s="262"/>
    </row>
    <row r="564">
      <c r="A564" s="262"/>
      <c r="B564" s="262"/>
      <c r="C564" s="262"/>
      <c r="D564" s="262"/>
      <c r="E564" s="262"/>
      <c r="F564" s="262"/>
      <c r="G564" s="262"/>
      <c r="H564" s="262"/>
      <c r="I564" s="262"/>
      <c r="J564" s="262"/>
      <c r="K564" s="262"/>
      <c r="L564" s="262"/>
      <c r="M564" s="262"/>
      <c r="N564" s="262"/>
      <c r="O564" s="262"/>
      <c r="P564" s="262"/>
      <c r="Q564" s="262"/>
      <c r="R564" s="262"/>
      <c r="S564" s="262"/>
      <c r="T564" s="262"/>
      <c r="U564" s="262"/>
      <c r="V564" s="262"/>
      <c r="W564" s="262"/>
      <c r="X564" s="262"/>
      <c r="Y564" s="262"/>
      <c r="Z564" s="262"/>
      <c r="AA564" s="262"/>
    </row>
    <row r="565">
      <c r="A565" s="262"/>
      <c r="B565" s="262"/>
      <c r="C565" s="262"/>
      <c r="D565" s="262"/>
      <c r="E565" s="262"/>
      <c r="F565" s="262"/>
      <c r="G565" s="262"/>
      <c r="H565" s="262"/>
      <c r="I565" s="262"/>
      <c r="J565" s="262"/>
      <c r="K565" s="262"/>
      <c r="L565" s="262"/>
      <c r="M565" s="262"/>
      <c r="N565" s="262"/>
      <c r="O565" s="262"/>
      <c r="P565" s="262"/>
      <c r="Q565" s="262"/>
      <c r="R565" s="262"/>
      <c r="S565" s="262"/>
      <c r="T565" s="262"/>
      <c r="U565" s="262"/>
      <c r="V565" s="262"/>
      <c r="W565" s="262"/>
      <c r="X565" s="262"/>
      <c r="Y565" s="262"/>
      <c r="Z565" s="262"/>
      <c r="AA565" s="262"/>
    </row>
    <row r="566">
      <c r="A566" s="262"/>
      <c r="B566" s="262"/>
      <c r="C566" s="262"/>
      <c r="D566" s="262"/>
      <c r="E566" s="262"/>
      <c r="F566" s="262"/>
      <c r="G566" s="262"/>
      <c r="H566" s="262"/>
      <c r="I566" s="262"/>
      <c r="J566" s="262"/>
      <c r="K566" s="262"/>
      <c r="L566" s="262"/>
      <c r="M566" s="262"/>
      <c r="N566" s="262"/>
      <c r="O566" s="262"/>
      <c r="P566" s="262"/>
      <c r="Q566" s="262"/>
      <c r="R566" s="262"/>
      <c r="S566" s="262"/>
      <c r="T566" s="262"/>
      <c r="U566" s="262"/>
      <c r="V566" s="262"/>
      <c r="W566" s="262"/>
      <c r="X566" s="262"/>
      <c r="Y566" s="262"/>
      <c r="Z566" s="262"/>
      <c r="AA566" s="262"/>
    </row>
    <row r="567">
      <c r="A567" s="262"/>
      <c r="B567" s="262"/>
      <c r="C567" s="262"/>
      <c r="D567" s="262"/>
      <c r="E567" s="262"/>
      <c r="F567" s="262"/>
      <c r="G567" s="262"/>
      <c r="H567" s="262"/>
      <c r="I567" s="262"/>
      <c r="J567" s="262"/>
      <c r="K567" s="262"/>
      <c r="L567" s="262"/>
      <c r="M567" s="262"/>
      <c r="N567" s="262"/>
      <c r="O567" s="262"/>
      <c r="P567" s="262"/>
      <c r="Q567" s="262"/>
      <c r="R567" s="262"/>
      <c r="S567" s="262"/>
      <c r="T567" s="262"/>
      <c r="U567" s="262"/>
      <c r="V567" s="262"/>
      <c r="W567" s="262"/>
      <c r="X567" s="262"/>
      <c r="Y567" s="262"/>
      <c r="Z567" s="262"/>
      <c r="AA567" s="262"/>
    </row>
    <row r="568">
      <c r="A568" s="262"/>
      <c r="B568" s="262"/>
      <c r="C568" s="262"/>
      <c r="D568" s="262"/>
      <c r="E568" s="262"/>
      <c r="F568" s="262"/>
      <c r="G568" s="262"/>
      <c r="H568" s="262"/>
      <c r="I568" s="262"/>
      <c r="J568" s="262"/>
      <c r="K568" s="262"/>
      <c r="L568" s="262"/>
      <c r="M568" s="262"/>
      <c r="N568" s="262"/>
      <c r="O568" s="262"/>
      <c r="P568" s="262"/>
      <c r="Q568" s="262"/>
      <c r="R568" s="262"/>
      <c r="S568" s="262"/>
      <c r="T568" s="262"/>
      <c r="U568" s="262"/>
      <c r="V568" s="262"/>
      <c r="W568" s="262"/>
      <c r="X568" s="262"/>
      <c r="Y568" s="262"/>
      <c r="Z568" s="262"/>
      <c r="AA568" s="262"/>
    </row>
    <row r="569">
      <c r="A569" s="262"/>
      <c r="B569" s="262"/>
      <c r="C569" s="262"/>
      <c r="D569" s="262"/>
      <c r="E569" s="262"/>
      <c r="F569" s="262"/>
      <c r="G569" s="262"/>
      <c r="H569" s="262"/>
      <c r="I569" s="262"/>
      <c r="J569" s="262"/>
      <c r="K569" s="262"/>
      <c r="L569" s="262"/>
      <c r="M569" s="262"/>
      <c r="N569" s="262"/>
      <c r="O569" s="262"/>
      <c r="P569" s="262"/>
      <c r="Q569" s="262"/>
      <c r="R569" s="262"/>
      <c r="S569" s="262"/>
      <c r="T569" s="262"/>
      <c r="U569" s="262"/>
      <c r="V569" s="262"/>
      <c r="W569" s="262"/>
      <c r="X569" s="262"/>
      <c r="Y569" s="262"/>
      <c r="Z569" s="262"/>
      <c r="AA569" s="262"/>
    </row>
    <row r="570">
      <c r="A570" s="262"/>
      <c r="B570" s="262"/>
      <c r="C570" s="262"/>
      <c r="D570" s="262"/>
      <c r="E570" s="262"/>
      <c r="F570" s="262"/>
      <c r="G570" s="262"/>
      <c r="H570" s="262"/>
      <c r="I570" s="262"/>
      <c r="J570" s="262"/>
      <c r="K570" s="262"/>
      <c r="L570" s="262"/>
      <c r="M570" s="262"/>
      <c r="N570" s="262"/>
      <c r="O570" s="262"/>
      <c r="P570" s="262"/>
      <c r="Q570" s="262"/>
      <c r="R570" s="262"/>
      <c r="S570" s="262"/>
      <c r="T570" s="262"/>
      <c r="U570" s="262"/>
      <c r="V570" s="262"/>
      <c r="W570" s="262"/>
      <c r="X570" s="262"/>
      <c r="Y570" s="262"/>
      <c r="Z570" s="262"/>
      <c r="AA570" s="262"/>
    </row>
    <row r="571">
      <c r="A571" s="262"/>
      <c r="B571" s="262"/>
      <c r="C571" s="262"/>
      <c r="D571" s="262"/>
      <c r="E571" s="262"/>
      <c r="F571" s="262"/>
      <c r="G571" s="262"/>
      <c r="H571" s="262"/>
      <c r="I571" s="262"/>
      <c r="J571" s="262"/>
      <c r="K571" s="262"/>
      <c r="L571" s="262"/>
      <c r="M571" s="262"/>
      <c r="N571" s="262"/>
      <c r="O571" s="262"/>
      <c r="P571" s="262"/>
      <c r="Q571" s="262"/>
      <c r="R571" s="262"/>
      <c r="S571" s="262"/>
      <c r="T571" s="262"/>
      <c r="U571" s="262"/>
      <c r="V571" s="262"/>
      <c r="W571" s="262"/>
      <c r="X571" s="262"/>
      <c r="Y571" s="262"/>
      <c r="Z571" s="262"/>
      <c r="AA571" s="262"/>
    </row>
    <row r="572">
      <c r="A572" s="262"/>
      <c r="B572" s="262"/>
      <c r="C572" s="262"/>
      <c r="D572" s="262"/>
      <c r="E572" s="262"/>
      <c r="F572" s="262"/>
      <c r="G572" s="262"/>
      <c r="H572" s="262"/>
      <c r="I572" s="262"/>
      <c r="J572" s="262"/>
      <c r="K572" s="262"/>
      <c r="L572" s="262"/>
      <c r="M572" s="262"/>
      <c r="N572" s="262"/>
      <c r="O572" s="262"/>
      <c r="P572" s="262"/>
      <c r="Q572" s="262"/>
      <c r="R572" s="262"/>
      <c r="S572" s="262"/>
      <c r="T572" s="262"/>
      <c r="U572" s="262"/>
      <c r="V572" s="262"/>
      <c r="W572" s="262"/>
      <c r="X572" s="262"/>
      <c r="Y572" s="262"/>
      <c r="Z572" s="262"/>
      <c r="AA572" s="262"/>
    </row>
    <row r="573">
      <c r="A573" s="262"/>
      <c r="B573" s="262"/>
      <c r="C573" s="262"/>
      <c r="D573" s="262"/>
      <c r="E573" s="262"/>
      <c r="F573" s="262"/>
      <c r="G573" s="262"/>
      <c r="H573" s="262"/>
      <c r="I573" s="262"/>
      <c r="J573" s="262"/>
      <c r="K573" s="262"/>
      <c r="L573" s="262"/>
      <c r="M573" s="262"/>
      <c r="N573" s="262"/>
      <c r="O573" s="262"/>
      <c r="P573" s="262"/>
      <c r="Q573" s="262"/>
      <c r="R573" s="262"/>
      <c r="S573" s="262"/>
      <c r="T573" s="262"/>
      <c r="U573" s="262"/>
      <c r="V573" s="262"/>
      <c r="W573" s="262"/>
      <c r="X573" s="262"/>
      <c r="Y573" s="262"/>
      <c r="Z573" s="262"/>
      <c r="AA573" s="262"/>
    </row>
    <row r="574">
      <c r="A574" s="262"/>
      <c r="B574" s="262"/>
      <c r="C574" s="262"/>
      <c r="D574" s="262"/>
      <c r="E574" s="262"/>
      <c r="F574" s="262"/>
      <c r="G574" s="262"/>
      <c r="H574" s="262"/>
      <c r="I574" s="262"/>
      <c r="J574" s="262"/>
      <c r="K574" s="262"/>
      <c r="L574" s="262"/>
      <c r="M574" s="262"/>
      <c r="N574" s="262"/>
      <c r="O574" s="262"/>
      <c r="P574" s="262"/>
      <c r="Q574" s="262"/>
      <c r="R574" s="262"/>
      <c r="S574" s="262"/>
      <c r="T574" s="262"/>
      <c r="U574" s="262"/>
      <c r="V574" s="262"/>
      <c r="W574" s="262"/>
      <c r="X574" s="262"/>
      <c r="Y574" s="262"/>
      <c r="Z574" s="262"/>
      <c r="AA574" s="262"/>
    </row>
    <row r="575">
      <c r="A575" s="262"/>
      <c r="B575" s="262"/>
      <c r="C575" s="262"/>
      <c r="D575" s="262"/>
      <c r="E575" s="262"/>
      <c r="F575" s="262"/>
      <c r="G575" s="262"/>
      <c r="H575" s="262"/>
      <c r="I575" s="262"/>
      <c r="J575" s="262"/>
      <c r="K575" s="262"/>
      <c r="L575" s="262"/>
      <c r="M575" s="262"/>
      <c r="N575" s="262"/>
      <c r="O575" s="262"/>
      <c r="P575" s="262"/>
      <c r="Q575" s="262"/>
      <c r="R575" s="262"/>
      <c r="S575" s="262"/>
      <c r="T575" s="262"/>
      <c r="U575" s="262"/>
      <c r="V575" s="262"/>
      <c r="W575" s="262"/>
      <c r="X575" s="262"/>
      <c r="Y575" s="262"/>
      <c r="Z575" s="262"/>
      <c r="AA575" s="262"/>
    </row>
    <row r="576">
      <c r="A576" s="262"/>
      <c r="B576" s="262"/>
      <c r="C576" s="262"/>
      <c r="D576" s="262"/>
      <c r="E576" s="262"/>
      <c r="F576" s="262"/>
      <c r="G576" s="262"/>
      <c r="H576" s="262"/>
      <c r="I576" s="262"/>
      <c r="J576" s="262"/>
      <c r="K576" s="262"/>
      <c r="L576" s="262"/>
      <c r="M576" s="262"/>
      <c r="N576" s="262"/>
      <c r="O576" s="262"/>
      <c r="P576" s="262"/>
      <c r="Q576" s="262"/>
      <c r="R576" s="262"/>
      <c r="S576" s="262"/>
      <c r="T576" s="262"/>
      <c r="U576" s="262"/>
      <c r="V576" s="262"/>
      <c r="W576" s="262"/>
      <c r="X576" s="262"/>
      <c r="Y576" s="262"/>
      <c r="Z576" s="262"/>
      <c r="AA576" s="262"/>
    </row>
    <row r="577">
      <c r="A577" s="262"/>
      <c r="B577" s="262"/>
      <c r="C577" s="262"/>
      <c r="D577" s="262"/>
      <c r="E577" s="262"/>
      <c r="F577" s="262"/>
      <c r="G577" s="262"/>
      <c r="H577" s="262"/>
      <c r="I577" s="262"/>
      <c r="J577" s="262"/>
      <c r="K577" s="262"/>
      <c r="L577" s="262"/>
      <c r="M577" s="262"/>
      <c r="N577" s="262"/>
      <c r="O577" s="262"/>
      <c r="P577" s="262"/>
      <c r="Q577" s="262"/>
      <c r="R577" s="262"/>
      <c r="S577" s="262"/>
      <c r="T577" s="262"/>
      <c r="U577" s="262"/>
      <c r="V577" s="262"/>
      <c r="W577" s="262"/>
      <c r="X577" s="262"/>
      <c r="Y577" s="262"/>
      <c r="Z577" s="262"/>
      <c r="AA577" s="262"/>
    </row>
    <row r="578">
      <c r="A578" s="262"/>
      <c r="B578" s="262"/>
      <c r="C578" s="262"/>
      <c r="D578" s="262"/>
      <c r="E578" s="262"/>
      <c r="F578" s="262"/>
      <c r="G578" s="262"/>
      <c r="H578" s="262"/>
      <c r="I578" s="262"/>
      <c r="J578" s="262"/>
      <c r="K578" s="262"/>
      <c r="L578" s="262"/>
      <c r="M578" s="262"/>
      <c r="N578" s="262"/>
      <c r="O578" s="262"/>
      <c r="P578" s="262"/>
      <c r="Q578" s="262"/>
      <c r="R578" s="262"/>
      <c r="S578" s="262"/>
      <c r="T578" s="262"/>
      <c r="U578" s="262"/>
      <c r="V578" s="262"/>
      <c r="W578" s="262"/>
      <c r="X578" s="262"/>
      <c r="Y578" s="262"/>
      <c r="Z578" s="262"/>
      <c r="AA578" s="262"/>
    </row>
    <row r="579">
      <c r="A579" s="262"/>
      <c r="B579" s="262"/>
      <c r="C579" s="262"/>
      <c r="D579" s="262"/>
      <c r="E579" s="262"/>
      <c r="F579" s="262"/>
      <c r="G579" s="262"/>
      <c r="H579" s="262"/>
      <c r="I579" s="262"/>
      <c r="J579" s="262"/>
      <c r="K579" s="262"/>
      <c r="L579" s="262"/>
      <c r="M579" s="262"/>
      <c r="N579" s="262"/>
      <c r="O579" s="262"/>
      <c r="P579" s="262"/>
      <c r="Q579" s="262"/>
      <c r="R579" s="262"/>
      <c r="S579" s="262"/>
      <c r="T579" s="262"/>
      <c r="U579" s="262"/>
      <c r="V579" s="262"/>
      <c r="W579" s="262"/>
      <c r="X579" s="262"/>
      <c r="Y579" s="262"/>
      <c r="Z579" s="262"/>
      <c r="AA579" s="262"/>
    </row>
    <row r="580">
      <c r="A580" s="262"/>
      <c r="B580" s="262"/>
      <c r="C580" s="262"/>
      <c r="D580" s="262"/>
      <c r="E580" s="262"/>
      <c r="F580" s="262"/>
      <c r="G580" s="262"/>
      <c r="H580" s="262"/>
      <c r="I580" s="262"/>
      <c r="J580" s="262"/>
      <c r="K580" s="262"/>
      <c r="L580" s="262"/>
      <c r="M580" s="262"/>
      <c r="N580" s="262"/>
      <c r="O580" s="262"/>
      <c r="P580" s="262"/>
      <c r="Q580" s="262"/>
      <c r="R580" s="262"/>
      <c r="S580" s="262"/>
      <c r="T580" s="262"/>
      <c r="U580" s="262"/>
      <c r="V580" s="262"/>
      <c r="W580" s="262"/>
      <c r="X580" s="262"/>
      <c r="Y580" s="262"/>
      <c r="Z580" s="262"/>
      <c r="AA580" s="262"/>
    </row>
    <row r="581">
      <c r="A581" s="262"/>
      <c r="B581" s="262"/>
      <c r="C581" s="262"/>
      <c r="D581" s="262"/>
      <c r="E581" s="262"/>
      <c r="F581" s="262"/>
      <c r="G581" s="262"/>
      <c r="H581" s="262"/>
      <c r="I581" s="262"/>
      <c r="J581" s="262"/>
      <c r="K581" s="262"/>
      <c r="L581" s="262"/>
      <c r="M581" s="262"/>
      <c r="N581" s="262"/>
      <c r="O581" s="262"/>
      <c r="P581" s="262"/>
      <c r="Q581" s="262"/>
      <c r="R581" s="262"/>
      <c r="S581" s="262"/>
      <c r="T581" s="262"/>
      <c r="U581" s="262"/>
      <c r="V581" s="262"/>
      <c r="W581" s="262"/>
      <c r="X581" s="262"/>
      <c r="Y581" s="262"/>
      <c r="Z581" s="262"/>
      <c r="AA581" s="262"/>
    </row>
    <row r="582">
      <c r="A582" s="262"/>
      <c r="B582" s="262"/>
      <c r="C582" s="262"/>
      <c r="D582" s="262"/>
      <c r="E582" s="262"/>
      <c r="F582" s="262"/>
      <c r="G582" s="262"/>
      <c r="H582" s="262"/>
      <c r="I582" s="262"/>
      <c r="J582" s="262"/>
      <c r="K582" s="262"/>
      <c r="L582" s="262"/>
      <c r="M582" s="262"/>
      <c r="N582" s="262"/>
      <c r="O582" s="262"/>
      <c r="P582" s="262"/>
      <c r="Q582" s="262"/>
      <c r="R582" s="262"/>
      <c r="S582" s="262"/>
      <c r="T582" s="262"/>
      <c r="U582" s="262"/>
      <c r="V582" s="262"/>
      <c r="W582" s="262"/>
      <c r="X582" s="262"/>
      <c r="Y582" s="262"/>
      <c r="Z582" s="262"/>
      <c r="AA582" s="262"/>
    </row>
    <row r="583">
      <c r="A583" s="262"/>
      <c r="B583" s="262"/>
      <c r="C583" s="262"/>
      <c r="D583" s="262"/>
      <c r="E583" s="262"/>
      <c r="F583" s="262"/>
      <c r="G583" s="262"/>
      <c r="H583" s="262"/>
      <c r="I583" s="262"/>
      <c r="J583" s="262"/>
      <c r="K583" s="262"/>
      <c r="L583" s="262"/>
      <c r="M583" s="262"/>
      <c r="N583" s="262"/>
      <c r="O583" s="262"/>
      <c r="P583" s="262"/>
      <c r="Q583" s="262"/>
      <c r="R583" s="262"/>
      <c r="S583" s="262"/>
      <c r="T583" s="262"/>
      <c r="U583" s="262"/>
      <c r="V583" s="262"/>
      <c r="W583" s="262"/>
      <c r="X583" s="262"/>
      <c r="Y583" s="262"/>
      <c r="Z583" s="262"/>
      <c r="AA583" s="262"/>
    </row>
    <row r="584">
      <c r="A584" s="262"/>
      <c r="B584" s="262"/>
      <c r="C584" s="262"/>
      <c r="D584" s="262"/>
      <c r="E584" s="262"/>
      <c r="F584" s="262"/>
      <c r="G584" s="262"/>
      <c r="H584" s="262"/>
      <c r="I584" s="262"/>
      <c r="J584" s="262"/>
      <c r="K584" s="262"/>
      <c r="L584" s="262"/>
      <c r="M584" s="262"/>
      <c r="N584" s="262"/>
      <c r="O584" s="262"/>
      <c r="P584" s="262"/>
      <c r="Q584" s="262"/>
      <c r="R584" s="262"/>
      <c r="S584" s="262"/>
      <c r="T584" s="262"/>
      <c r="U584" s="262"/>
      <c r="V584" s="262"/>
      <c r="W584" s="262"/>
      <c r="X584" s="262"/>
      <c r="Y584" s="262"/>
      <c r="Z584" s="262"/>
      <c r="AA584" s="262"/>
    </row>
    <row r="585">
      <c r="A585" s="262"/>
      <c r="B585" s="262"/>
      <c r="C585" s="262"/>
      <c r="D585" s="262"/>
      <c r="E585" s="262"/>
      <c r="F585" s="262"/>
      <c r="G585" s="262"/>
      <c r="H585" s="262"/>
      <c r="I585" s="262"/>
      <c r="J585" s="262"/>
      <c r="K585" s="262"/>
      <c r="L585" s="262"/>
      <c r="M585" s="262"/>
      <c r="N585" s="262"/>
      <c r="O585" s="262"/>
      <c r="P585" s="262"/>
      <c r="Q585" s="262"/>
      <c r="R585" s="262"/>
      <c r="S585" s="262"/>
      <c r="T585" s="262"/>
      <c r="U585" s="262"/>
      <c r="V585" s="262"/>
      <c r="W585" s="262"/>
      <c r="X585" s="262"/>
      <c r="Y585" s="262"/>
      <c r="Z585" s="262"/>
      <c r="AA585" s="262"/>
    </row>
    <row r="586">
      <c r="A586" s="262"/>
      <c r="B586" s="262"/>
      <c r="C586" s="262"/>
      <c r="D586" s="262"/>
      <c r="E586" s="262"/>
      <c r="F586" s="262"/>
      <c r="G586" s="262"/>
      <c r="H586" s="262"/>
      <c r="I586" s="262"/>
      <c r="J586" s="262"/>
      <c r="K586" s="262"/>
      <c r="L586" s="262"/>
      <c r="M586" s="262"/>
      <c r="N586" s="262"/>
      <c r="O586" s="262"/>
      <c r="P586" s="262"/>
      <c r="Q586" s="262"/>
      <c r="R586" s="262"/>
      <c r="S586" s="262"/>
      <c r="T586" s="262"/>
      <c r="U586" s="262"/>
      <c r="V586" s="262"/>
      <c r="W586" s="262"/>
      <c r="X586" s="262"/>
      <c r="Y586" s="262"/>
      <c r="Z586" s="262"/>
      <c r="AA586" s="262"/>
    </row>
    <row r="587">
      <c r="A587" s="262"/>
      <c r="B587" s="262"/>
      <c r="C587" s="262"/>
      <c r="D587" s="262"/>
      <c r="E587" s="262"/>
      <c r="F587" s="262"/>
      <c r="G587" s="262"/>
      <c r="H587" s="262"/>
      <c r="I587" s="262"/>
      <c r="J587" s="262"/>
      <c r="K587" s="262"/>
      <c r="L587" s="262"/>
      <c r="M587" s="262"/>
      <c r="N587" s="262"/>
      <c r="O587" s="262"/>
      <c r="P587" s="262"/>
      <c r="Q587" s="262"/>
      <c r="R587" s="262"/>
      <c r="S587" s="262"/>
      <c r="T587" s="262"/>
      <c r="U587" s="262"/>
      <c r="V587" s="262"/>
      <c r="W587" s="262"/>
      <c r="X587" s="262"/>
      <c r="Y587" s="262"/>
      <c r="Z587" s="262"/>
      <c r="AA587" s="262"/>
    </row>
    <row r="588">
      <c r="A588" s="262"/>
      <c r="B588" s="262"/>
      <c r="C588" s="262"/>
      <c r="D588" s="262"/>
      <c r="E588" s="262"/>
      <c r="F588" s="262"/>
      <c r="G588" s="262"/>
      <c r="H588" s="262"/>
      <c r="I588" s="262"/>
      <c r="J588" s="262"/>
      <c r="K588" s="262"/>
      <c r="L588" s="262"/>
      <c r="M588" s="262"/>
      <c r="N588" s="262"/>
      <c r="O588" s="262"/>
      <c r="P588" s="262"/>
      <c r="Q588" s="262"/>
      <c r="R588" s="262"/>
      <c r="S588" s="262"/>
      <c r="T588" s="262"/>
      <c r="U588" s="262"/>
      <c r="V588" s="262"/>
      <c r="W588" s="262"/>
      <c r="X588" s="262"/>
      <c r="Y588" s="262"/>
      <c r="Z588" s="262"/>
      <c r="AA588" s="262"/>
    </row>
    <row r="589">
      <c r="A589" s="262"/>
      <c r="B589" s="262"/>
      <c r="C589" s="262"/>
      <c r="D589" s="262"/>
      <c r="E589" s="262"/>
      <c r="F589" s="262"/>
      <c r="G589" s="262"/>
      <c r="H589" s="262"/>
      <c r="I589" s="262"/>
      <c r="J589" s="262"/>
      <c r="K589" s="262"/>
      <c r="L589" s="262"/>
      <c r="M589" s="262"/>
      <c r="N589" s="262"/>
      <c r="O589" s="262"/>
      <c r="P589" s="262"/>
      <c r="Q589" s="262"/>
      <c r="R589" s="262"/>
      <c r="S589" s="262"/>
      <c r="T589" s="262"/>
      <c r="U589" s="262"/>
      <c r="V589" s="262"/>
      <c r="W589" s="262"/>
      <c r="X589" s="262"/>
      <c r="Y589" s="262"/>
      <c r="Z589" s="262"/>
      <c r="AA589" s="262"/>
    </row>
    <row r="590">
      <c r="A590" s="262"/>
      <c r="B590" s="262"/>
      <c r="C590" s="262"/>
      <c r="D590" s="262"/>
      <c r="E590" s="262"/>
      <c r="F590" s="262"/>
      <c r="G590" s="262"/>
      <c r="H590" s="262"/>
      <c r="I590" s="262"/>
      <c r="J590" s="262"/>
      <c r="K590" s="262"/>
      <c r="L590" s="262"/>
      <c r="M590" s="262"/>
      <c r="N590" s="262"/>
      <c r="O590" s="262"/>
      <c r="P590" s="262"/>
      <c r="Q590" s="262"/>
      <c r="R590" s="262"/>
      <c r="S590" s="262"/>
      <c r="T590" s="262"/>
      <c r="U590" s="262"/>
      <c r="V590" s="262"/>
      <c r="W590" s="262"/>
      <c r="X590" s="262"/>
      <c r="Y590" s="262"/>
      <c r="Z590" s="262"/>
      <c r="AA590" s="262"/>
    </row>
    <row r="591">
      <c r="A591" s="262"/>
      <c r="B591" s="262"/>
      <c r="C591" s="262"/>
      <c r="D591" s="262"/>
      <c r="E591" s="262"/>
      <c r="F591" s="262"/>
      <c r="G591" s="262"/>
      <c r="H591" s="262"/>
      <c r="I591" s="262"/>
      <c r="J591" s="262"/>
      <c r="K591" s="262"/>
      <c r="L591" s="262"/>
      <c r="M591" s="262"/>
      <c r="N591" s="262"/>
      <c r="O591" s="262"/>
      <c r="P591" s="262"/>
      <c r="Q591" s="262"/>
      <c r="R591" s="262"/>
      <c r="S591" s="262"/>
      <c r="T591" s="262"/>
      <c r="U591" s="262"/>
      <c r="V591" s="262"/>
      <c r="W591" s="262"/>
      <c r="X591" s="262"/>
      <c r="Y591" s="262"/>
      <c r="Z591" s="262"/>
      <c r="AA591" s="262"/>
    </row>
    <row r="592">
      <c r="A592" s="262"/>
      <c r="B592" s="262"/>
      <c r="C592" s="262"/>
      <c r="D592" s="262"/>
      <c r="E592" s="262"/>
      <c r="F592" s="262"/>
      <c r="G592" s="262"/>
      <c r="H592" s="262"/>
      <c r="I592" s="262"/>
      <c r="J592" s="262"/>
      <c r="K592" s="262"/>
      <c r="L592" s="262"/>
      <c r="M592" s="262"/>
      <c r="N592" s="262"/>
      <c r="O592" s="262"/>
      <c r="P592" s="262"/>
      <c r="Q592" s="262"/>
      <c r="R592" s="262"/>
      <c r="S592" s="262"/>
      <c r="T592" s="262"/>
      <c r="U592" s="262"/>
      <c r="V592" s="262"/>
      <c r="W592" s="262"/>
      <c r="X592" s="262"/>
      <c r="Y592" s="262"/>
      <c r="Z592" s="262"/>
      <c r="AA592" s="262"/>
    </row>
    <row r="593">
      <c r="A593" s="262"/>
      <c r="B593" s="262"/>
      <c r="C593" s="262"/>
      <c r="D593" s="262"/>
      <c r="E593" s="262"/>
      <c r="F593" s="262"/>
      <c r="G593" s="262"/>
      <c r="H593" s="262"/>
      <c r="I593" s="262"/>
      <c r="J593" s="262"/>
      <c r="K593" s="262"/>
      <c r="L593" s="262"/>
      <c r="M593" s="262"/>
      <c r="N593" s="262"/>
      <c r="O593" s="262"/>
      <c r="P593" s="262"/>
      <c r="Q593" s="262"/>
      <c r="R593" s="262"/>
      <c r="S593" s="262"/>
      <c r="T593" s="262"/>
      <c r="U593" s="262"/>
      <c r="V593" s="262"/>
      <c r="W593" s="262"/>
      <c r="X593" s="262"/>
      <c r="Y593" s="262"/>
      <c r="Z593" s="262"/>
      <c r="AA593" s="262"/>
    </row>
    <row r="594">
      <c r="A594" s="262"/>
      <c r="B594" s="262"/>
      <c r="C594" s="262"/>
      <c r="D594" s="262"/>
      <c r="E594" s="262"/>
      <c r="F594" s="262"/>
      <c r="G594" s="262"/>
      <c r="H594" s="262"/>
      <c r="I594" s="262"/>
      <c r="J594" s="262"/>
      <c r="K594" s="262"/>
      <c r="L594" s="262"/>
      <c r="M594" s="262"/>
      <c r="N594" s="262"/>
      <c r="O594" s="262"/>
      <c r="P594" s="262"/>
      <c r="Q594" s="262"/>
      <c r="R594" s="262"/>
      <c r="S594" s="262"/>
      <c r="T594" s="262"/>
      <c r="U594" s="262"/>
      <c r="V594" s="262"/>
      <c r="W594" s="262"/>
      <c r="X594" s="262"/>
      <c r="Y594" s="262"/>
      <c r="Z594" s="262"/>
      <c r="AA594" s="262"/>
    </row>
    <row r="595">
      <c r="A595" s="262"/>
      <c r="B595" s="262"/>
      <c r="C595" s="262"/>
      <c r="D595" s="262"/>
      <c r="E595" s="262"/>
      <c r="F595" s="262"/>
      <c r="G595" s="262"/>
      <c r="H595" s="262"/>
      <c r="I595" s="262"/>
      <c r="J595" s="262"/>
      <c r="K595" s="262"/>
      <c r="L595" s="262"/>
      <c r="M595" s="262"/>
      <c r="N595" s="262"/>
      <c r="O595" s="262"/>
      <c r="P595" s="262"/>
      <c r="Q595" s="262"/>
      <c r="R595" s="262"/>
      <c r="S595" s="262"/>
      <c r="T595" s="262"/>
      <c r="U595" s="262"/>
      <c r="V595" s="262"/>
      <c r="W595" s="262"/>
      <c r="X595" s="262"/>
      <c r="Y595" s="262"/>
      <c r="Z595" s="262"/>
      <c r="AA595" s="262"/>
    </row>
    <row r="596">
      <c r="A596" s="262"/>
      <c r="B596" s="262"/>
      <c r="C596" s="262"/>
      <c r="D596" s="262"/>
      <c r="E596" s="262"/>
      <c r="F596" s="262"/>
      <c r="G596" s="262"/>
      <c r="H596" s="262"/>
      <c r="I596" s="262"/>
      <c r="J596" s="262"/>
      <c r="K596" s="262"/>
      <c r="L596" s="262"/>
      <c r="M596" s="262"/>
      <c r="N596" s="262"/>
      <c r="O596" s="262"/>
      <c r="P596" s="262"/>
      <c r="Q596" s="262"/>
      <c r="R596" s="262"/>
      <c r="S596" s="262"/>
      <c r="T596" s="262"/>
      <c r="U596" s="262"/>
      <c r="V596" s="262"/>
      <c r="W596" s="262"/>
      <c r="X596" s="262"/>
      <c r="Y596" s="262"/>
      <c r="Z596" s="262"/>
      <c r="AA596" s="262"/>
    </row>
    <row r="597">
      <c r="A597" s="262"/>
      <c r="B597" s="262"/>
      <c r="C597" s="262"/>
      <c r="D597" s="262"/>
      <c r="E597" s="262"/>
      <c r="F597" s="262"/>
      <c r="G597" s="262"/>
      <c r="H597" s="262"/>
      <c r="I597" s="262"/>
      <c r="J597" s="262"/>
      <c r="K597" s="262"/>
      <c r="L597" s="262"/>
      <c r="M597" s="262"/>
      <c r="N597" s="262"/>
      <c r="O597" s="262"/>
      <c r="P597" s="262"/>
      <c r="Q597" s="262"/>
      <c r="R597" s="262"/>
      <c r="S597" s="262"/>
      <c r="T597" s="262"/>
      <c r="U597" s="262"/>
      <c r="V597" s="262"/>
      <c r="W597" s="262"/>
      <c r="X597" s="262"/>
      <c r="Y597" s="262"/>
      <c r="Z597" s="262"/>
      <c r="AA597" s="262"/>
    </row>
    <row r="598">
      <c r="A598" s="262"/>
      <c r="B598" s="262"/>
      <c r="C598" s="262"/>
      <c r="D598" s="262"/>
      <c r="E598" s="262"/>
      <c r="F598" s="262"/>
      <c r="G598" s="262"/>
      <c r="H598" s="262"/>
      <c r="I598" s="262"/>
      <c r="J598" s="262"/>
      <c r="K598" s="262"/>
      <c r="L598" s="262"/>
      <c r="M598" s="262"/>
      <c r="N598" s="262"/>
      <c r="O598" s="262"/>
      <c r="P598" s="262"/>
      <c r="Q598" s="262"/>
      <c r="R598" s="262"/>
      <c r="S598" s="262"/>
      <c r="T598" s="262"/>
      <c r="U598" s="262"/>
      <c r="V598" s="262"/>
      <c r="W598" s="262"/>
      <c r="X598" s="262"/>
      <c r="Y598" s="262"/>
      <c r="Z598" s="262"/>
      <c r="AA598" s="262"/>
    </row>
    <row r="599">
      <c r="A599" s="262"/>
      <c r="B599" s="262"/>
      <c r="C599" s="262"/>
      <c r="D599" s="262"/>
      <c r="E599" s="262"/>
      <c r="F599" s="262"/>
      <c r="G599" s="262"/>
      <c r="H599" s="262"/>
      <c r="I599" s="262"/>
      <c r="J599" s="262"/>
      <c r="K599" s="262"/>
      <c r="L599" s="262"/>
      <c r="M599" s="262"/>
      <c r="N599" s="262"/>
      <c r="O599" s="262"/>
      <c r="P599" s="262"/>
      <c r="Q599" s="262"/>
      <c r="R599" s="262"/>
      <c r="S599" s="262"/>
      <c r="T599" s="262"/>
      <c r="U599" s="262"/>
      <c r="V599" s="262"/>
      <c r="W599" s="262"/>
      <c r="X599" s="262"/>
      <c r="Y599" s="262"/>
      <c r="Z599" s="262"/>
      <c r="AA599" s="262"/>
    </row>
    <row r="600">
      <c r="A600" s="262"/>
      <c r="B600" s="262"/>
      <c r="C600" s="262"/>
      <c r="D600" s="262"/>
      <c r="E600" s="262"/>
      <c r="F600" s="262"/>
      <c r="G600" s="262"/>
      <c r="H600" s="262"/>
      <c r="I600" s="262"/>
      <c r="J600" s="262"/>
      <c r="K600" s="262"/>
      <c r="L600" s="262"/>
      <c r="M600" s="262"/>
      <c r="N600" s="262"/>
      <c r="O600" s="262"/>
      <c r="P600" s="262"/>
      <c r="Q600" s="262"/>
      <c r="R600" s="262"/>
      <c r="S600" s="262"/>
      <c r="T600" s="262"/>
      <c r="U600" s="262"/>
      <c r="V600" s="262"/>
      <c r="W600" s="262"/>
      <c r="X600" s="262"/>
      <c r="Y600" s="262"/>
      <c r="Z600" s="262"/>
      <c r="AA600" s="262"/>
    </row>
    <row r="601">
      <c r="A601" s="262"/>
      <c r="B601" s="262"/>
      <c r="C601" s="262"/>
      <c r="D601" s="262"/>
      <c r="E601" s="262"/>
      <c r="F601" s="262"/>
      <c r="G601" s="262"/>
      <c r="H601" s="262"/>
      <c r="I601" s="262"/>
      <c r="J601" s="262"/>
      <c r="K601" s="262"/>
      <c r="L601" s="262"/>
      <c r="M601" s="262"/>
      <c r="N601" s="262"/>
      <c r="O601" s="262"/>
      <c r="P601" s="262"/>
      <c r="Q601" s="262"/>
      <c r="R601" s="262"/>
      <c r="S601" s="262"/>
      <c r="T601" s="262"/>
      <c r="U601" s="262"/>
      <c r="V601" s="262"/>
      <c r="W601" s="262"/>
      <c r="X601" s="262"/>
      <c r="Y601" s="262"/>
      <c r="Z601" s="262"/>
      <c r="AA601" s="262"/>
    </row>
    <row r="602">
      <c r="A602" s="262"/>
      <c r="B602" s="262"/>
      <c r="C602" s="262"/>
      <c r="D602" s="262"/>
      <c r="E602" s="262"/>
      <c r="F602" s="262"/>
      <c r="G602" s="262"/>
      <c r="H602" s="262"/>
      <c r="I602" s="262"/>
      <c r="J602" s="262"/>
      <c r="K602" s="262"/>
      <c r="L602" s="262"/>
      <c r="M602" s="262"/>
      <c r="N602" s="262"/>
      <c r="O602" s="262"/>
      <c r="P602" s="262"/>
      <c r="Q602" s="262"/>
      <c r="R602" s="262"/>
      <c r="S602" s="262"/>
      <c r="T602" s="262"/>
      <c r="U602" s="262"/>
      <c r="V602" s="262"/>
      <c r="W602" s="262"/>
      <c r="X602" s="262"/>
      <c r="Y602" s="262"/>
      <c r="Z602" s="262"/>
      <c r="AA602" s="262"/>
    </row>
    <row r="603">
      <c r="A603" s="262"/>
      <c r="B603" s="262"/>
      <c r="C603" s="262"/>
      <c r="D603" s="262"/>
      <c r="E603" s="262"/>
      <c r="F603" s="262"/>
      <c r="G603" s="262"/>
      <c r="H603" s="262"/>
      <c r="I603" s="262"/>
      <c r="J603" s="262"/>
      <c r="K603" s="262"/>
      <c r="L603" s="262"/>
      <c r="M603" s="262"/>
      <c r="N603" s="262"/>
      <c r="O603" s="262"/>
      <c r="P603" s="262"/>
      <c r="Q603" s="262"/>
      <c r="R603" s="262"/>
      <c r="S603" s="262"/>
      <c r="T603" s="262"/>
      <c r="U603" s="262"/>
      <c r="V603" s="262"/>
      <c r="W603" s="262"/>
      <c r="X603" s="262"/>
      <c r="Y603" s="262"/>
      <c r="Z603" s="262"/>
      <c r="AA603" s="262"/>
    </row>
    <row r="604">
      <c r="A604" s="262"/>
      <c r="B604" s="262"/>
      <c r="C604" s="262"/>
      <c r="D604" s="262"/>
      <c r="E604" s="262"/>
      <c r="F604" s="262"/>
      <c r="G604" s="262"/>
      <c r="H604" s="262"/>
      <c r="I604" s="262"/>
      <c r="J604" s="262"/>
      <c r="K604" s="262"/>
      <c r="L604" s="262"/>
      <c r="M604" s="262"/>
      <c r="N604" s="262"/>
      <c r="O604" s="262"/>
      <c r="P604" s="262"/>
      <c r="Q604" s="262"/>
      <c r="R604" s="262"/>
      <c r="S604" s="262"/>
      <c r="T604" s="262"/>
      <c r="U604" s="262"/>
      <c r="V604" s="262"/>
      <c r="W604" s="262"/>
      <c r="X604" s="262"/>
      <c r="Y604" s="262"/>
      <c r="Z604" s="262"/>
      <c r="AA604" s="262"/>
    </row>
    <row r="605">
      <c r="A605" s="262"/>
      <c r="B605" s="262"/>
      <c r="C605" s="262"/>
      <c r="D605" s="262"/>
      <c r="E605" s="262"/>
      <c r="F605" s="262"/>
      <c r="G605" s="262"/>
      <c r="H605" s="262"/>
      <c r="I605" s="262"/>
      <c r="J605" s="262"/>
      <c r="K605" s="262"/>
      <c r="L605" s="262"/>
      <c r="M605" s="262"/>
      <c r="N605" s="262"/>
      <c r="O605" s="262"/>
      <c r="P605" s="262"/>
      <c r="Q605" s="262"/>
      <c r="R605" s="262"/>
      <c r="S605" s="262"/>
      <c r="T605" s="262"/>
      <c r="U605" s="262"/>
      <c r="V605" s="262"/>
      <c r="W605" s="262"/>
      <c r="X605" s="262"/>
      <c r="Y605" s="262"/>
      <c r="Z605" s="262"/>
      <c r="AA605" s="262"/>
    </row>
    <row r="606">
      <c r="A606" s="262"/>
      <c r="B606" s="262"/>
      <c r="C606" s="262"/>
      <c r="D606" s="262"/>
      <c r="E606" s="262"/>
      <c r="F606" s="262"/>
      <c r="G606" s="262"/>
      <c r="H606" s="262"/>
      <c r="I606" s="262"/>
      <c r="J606" s="262"/>
      <c r="K606" s="262"/>
      <c r="L606" s="262"/>
      <c r="M606" s="262"/>
      <c r="N606" s="262"/>
      <c r="O606" s="262"/>
      <c r="P606" s="262"/>
      <c r="Q606" s="262"/>
      <c r="R606" s="262"/>
      <c r="S606" s="262"/>
      <c r="T606" s="262"/>
      <c r="U606" s="262"/>
      <c r="V606" s="262"/>
      <c r="W606" s="262"/>
      <c r="X606" s="262"/>
      <c r="Y606" s="262"/>
      <c r="Z606" s="262"/>
      <c r="AA606" s="262"/>
    </row>
    <row r="607">
      <c r="A607" s="262"/>
      <c r="B607" s="262"/>
      <c r="C607" s="262"/>
      <c r="D607" s="262"/>
      <c r="E607" s="262"/>
      <c r="F607" s="262"/>
      <c r="G607" s="262"/>
      <c r="H607" s="262"/>
      <c r="I607" s="262"/>
      <c r="J607" s="262"/>
      <c r="K607" s="262"/>
      <c r="L607" s="262"/>
      <c r="M607" s="262"/>
      <c r="N607" s="262"/>
      <c r="O607" s="262"/>
      <c r="P607" s="262"/>
      <c r="Q607" s="262"/>
      <c r="R607" s="262"/>
      <c r="S607" s="262"/>
      <c r="T607" s="262"/>
      <c r="U607" s="262"/>
      <c r="V607" s="262"/>
      <c r="W607" s="262"/>
      <c r="X607" s="262"/>
      <c r="Y607" s="262"/>
      <c r="Z607" s="262"/>
      <c r="AA607" s="262"/>
    </row>
    <row r="608">
      <c r="A608" s="262"/>
      <c r="B608" s="262"/>
      <c r="C608" s="262"/>
      <c r="D608" s="262"/>
      <c r="E608" s="262"/>
      <c r="F608" s="262"/>
      <c r="G608" s="262"/>
      <c r="H608" s="262"/>
      <c r="I608" s="262"/>
      <c r="J608" s="262"/>
      <c r="K608" s="262"/>
      <c r="L608" s="262"/>
      <c r="M608" s="262"/>
      <c r="N608" s="262"/>
      <c r="O608" s="262"/>
      <c r="P608" s="262"/>
      <c r="Q608" s="262"/>
      <c r="R608" s="262"/>
      <c r="S608" s="262"/>
      <c r="T608" s="262"/>
      <c r="U608" s="262"/>
      <c r="V608" s="262"/>
      <c r="W608" s="262"/>
      <c r="X608" s="262"/>
      <c r="Y608" s="262"/>
      <c r="Z608" s="262"/>
      <c r="AA608" s="262"/>
    </row>
    <row r="609">
      <c r="A609" s="262"/>
      <c r="B609" s="262"/>
      <c r="C609" s="262"/>
      <c r="D609" s="262"/>
      <c r="E609" s="262"/>
      <c r="F609" s="262"/>
      <c r="G609" s="262"/>
      <c r="H609" s="262"/>
      <c r="I609" s="262"/>
      <c r="J609" s="262"/>
      <c r="K609" s="262"/>
      <c r="L609" s="262"/>
      <c r="M609" s="262"/>
      <c r="N609" s="262"/>
      <c r="O609" s="262"/>
      <c r="P609" s="262"/>
      <c r="Q609" s="262"/>
      <c r="R609" s="262"/>
      <c r="S609" s="262"/>
      <c r="T609" s="262"/>
      <c r="U609" s="262"/>
      <c r="V609" s="262"/>
      <c r="W609" s="262"/>
      <c r="X609" s="262"/>
      <c r="Y609" s="262"/>
      <c r="Z609" s="262"/>
      <c r="AA609" s="262"/>
    </row>
    <row r="610">
      <c r="A610" s="262"/>
      <c r="B610" s="262"/>
      <c r="C610" s="262"/>
      <c r="D610" s="262"/>
      <c r="E610" s="262"/>
      <c r="F610" s="262"/>
      <c r="G610" s="262"/>
      <c r="H610" s="262"/>
      <c r="I610" s="262"/>
      <c r="J610" s="262"/>
      <c r="K610" s="262"/>
      <c r="L610" s="262"/>
      <c r="M610" s="262"/>
      <c r="N610" s="262"/>
      <c r="O610" s="262"/>
      <c r="P610" s="262"/>
      <c r="Q610" s="262"/>
      <c r="R610" s="262"/>
      <c r="S610" s="262"/>
      <c r="T610" s="262"/>
      <c r="U610" s="262"/>
      <c r="V610" s="262"/>
      <c r="W610" s="262"/>
      <c r="X610" s="262"/>
      <c r="Y610" s="262"/>
      <c r="Z610" s="262"/>
      <c r="AA610" s="262"/>
    </row>
    <row r="611">
      <c r="A611" s="262"/>
      <c r="B611" s="262"/>
      <c r="C611" s="262"/>
      <c r="D611" s="262"/>
      <c r="E611" s="262"/>
      <c r="F611" s="262"/>
      <c r="G611" s="262"/>
      <c r="H611" s="262"/>
      <c r="I611" s="262"/>
      <c r="J611" s="262"/>
      <c r="K611" s="262"/>
      <c r="L611" s="262"/>
      <c r="M611" s="262"/>
      <c r="N611" s="262"/>
      <c r="O611" s="262"/>
      <c r="P611" s="262"/>
      <c r="Q611" s="262"/>
      <c r="R611" s="262"/>
      <c r="S611" s="262"/>
      <c r="T611" s="262"/>
      <c r="U611" s="262"/>
      <c r="V611" s="262"/>
      <c r="W611" s="262"/>
      <c r="X611" s="262"/>
      <c r="Y611" s="262"/>
      <c r="Z611" s="262"/>
      <c r="AA611" s="262"/>
    </row>
    <row r="612">
      <c r="A612" s="262"/>
      <c r="B612" s="262"/>
      <c r="C612" s="262"/>
      <c r="D612" s="262"/>
      <c r="E612" s="262"/>
      <c r="F612" s="262"/>
      <c r="G612" s="262"/>
      <c r="H612" s="262"/>
      <c r="I612" s="262"/>
      <c r="J612" s="262"/>
      <c r="K612" s="262"/>
      <c r="L612" s="262"/>
      <c r="M612" s="262"/>
      <c r="N612" s="262"/>
      <c r="O612" s="262"/>
      <c r="P612" s="262"/>
      <c r="Q612" s="262"/>
      <c r="R612" s="262"/>
      <c r="S612" s="262"/>
      <c r="T612" s="262"/>
      <c r="U612" s="262"/>
      <c r="V612" s="262"/>
      <c r="W612" s="262"/>
      <c r="X612" s="262"/>
      <c r="Y612" s="262"/>
      <c r="Z612" s="262"/>
      <c r="AA612" s="262"/>
    </row>
    <row r="613">
      <c r="A613" s="262"/>
      <c r="B613" s="262"/>
      <c r="C613" s="262"/>
      <c r="D613" s="262"/>
      <c r="E613" s="262"/>
      <c r="F613" s="262"/>
      <c r="G613" s="262"/>
      <c r="H613" s="262"/>
      <c r="I613" s="262"/>
      <c r="J613" s="262"/>
      <c r="K613" s="262"/>
      <c r="L613" s="262"/>
      <c r="M613" s="262"/>
      <c r="N613" s="262"/>
      <c r="O613" s="262"/>
      <c r="P613" s="262"/>
      <c r="Q613" s="262"/>
      <c r="R613" s="262"/>
      <c r="S613" s="262"/>
      <c r="T613" s="262"/>
      <c r="U613" s="262"/>
      <c r="V613" s="262"/>
      <c r="W613" s="262"/>
      <c r="X613" s="262"/>
      <c r="Y613" s="262"/>
      <c r="Z613" s="262"/>
      <c r="AA613" s="262"/>
    </row>
    <row r="614">
      <c r="A614" s="262"/>
      <c r="B614" s="262"/>
      <c r="C614" s="262"/>
      <c r="D614" s="262"/>
      <c r="E614" s="262"/>
      <c r="F614" s="262"/>
      <c r="G614" s="262"/>
      <c r="H614" s="262"/>
      <c r="I614" s="262"/>
      <c r="J614" s="262"/>
      <c r="K614" s="262"/>
      <c r="L614" s="262"/>
      <c r="M614" s="262"/>
      <c r="N614" s="262"/>
      <c r="O614" s="262"/>
      <c r="P614" s="262"/>
      <c r="Q614" s="262"/>
      <c r="R614" s="262"/>
      <c r="S614" s="262"/>
      <c r="T614" s="262"/>
      <c r="U614" s="262"/>
      <c r="V614" s="262"/>
      <c r="W614" s="262"/>
      <c r="X614" s="262"/>
      <c r="Y614" s="262"/>
      <c r="Z614" s="262"/>
      <c r="AA614" s="262"/>
    </row>
    <row r="615">
      <c r="A615" s="262"/>
      <c r="B615" s="262"/>
      <c r="C615" s="262"/>
      <c r="D615" s="262"/>
      <c r="E615" s="262"/>
      <c r="F615" s="262"/>
      <c r="G615" s="262"/>
      <c r="H615" s="262"/>
      <c r="I615" s="262"/>
      <c r="J615" s="262"/>
      <c r="K615" s="262"/>
      <c r="L615" s="262"/>
      <c r="M615" s="262"/>
      <c r="N615" s="262"/>
      <c r="O615" s="262"/>
      <c r="P615" s="262"/>
      <c r="Q615" s="262"/>
      <c r="R615" s="262"/>
      <c r="S615" s="262"/>
      <c r="T615" s="262"/>
      <c r="U615" s="262"/>
      <c r="V615" s="262"/>
      <c r="W615" s="262"/>
      <c r="X615" s="262"/>
      <c r="Y615" s="262"/>
      <c r="Z615" s="262"/>
      <c r="AA615" s="262"/>
    </row>
    <row r="616">
      <c r="A616" s="262"/>
      <c r="B616" s="262"/>
      <c r="C616" s="262"/>
      <c r="D616" s="262"/>
      <c r="E616" s="262"/>
      <c r="F616" s="262"/>
      <c r="G616" s="262"/>
      <c r="H616" s="262"/>
      <c r="I616" s="262"/>
      <c r="J616" s="262"/>
      <c r="K616" s="262"/>
      <c r="L616" s="262"/>
      <c r="M616" s="262"/>
      <c r="N616" s="262"/>
      <c r="O616" s="262"/>
      <c r="P616" s="262"/>
      <c r="Q616" s="262"/>
      <c r="R616" s="262"/>
      <c r="S616" s="262"/>
      <c r="T616" s="262"/>
      <c r="U616" s="262"/>
      <c r="V616" s="262"/>
      <c r="W616" s="262"/>
      <c r="X616" s="262"/>
      <c r="Y616" s="262"/>
      <c r="Z616" s="262"/>
      <c r="AA616" s="262"/>
    </row>
    <row r="617">
      <c r="A617" s="262"/>
      <c r="B617" s="262"/>
      <c r="C617" s="262"/>
      <c r="D617" s="262"/>
      <c r="E617" s="262"/>
      <c r="F617" s="262"/>
      <c r="G617" s="262"/>
      <c r="H617" s="262"/>
      <c r="I617" s="262"/>
      <c r="J617" s="262"/>
      <c r="K617" s="262"/>
      <c r="L617" s="262"/>
      <c r="M617" s="262"/>
      <c r="N617" s="262"/>
      <c r="O617" s="262"/>
      <c r="P617" s="262"/>
      <c r="Q617" s="262"/>
      <c r="R617" s="262"/>
      <c r="S617" s="262"/>
      <c r="T617" s="262"/>
      <c r="U617" s="262"/>
      <c r="V617" s="262"/>
      <c r="W617" s="262"/>
      <c r="X617" s="262"/>
      <c r="Y617" s="262"/>
      <c r="Z617" s="262"/>
      <c r="AA617" s="262"/>
    </row>
    <row r="618">
      <c r="A618" s="262"/>
      <c r="B618" s="262"/>
      <c r="C618" s="262"/>
      <c r="D618" s="262"/>
      <c r="E618" s="262"/>
      <c r="F618" s="262"/>
      <c r="G618" s="262"/>
      <c r="H618" s="262"/>
      <c r="I618" s="262"/>
      <c r="J618" s="262"/>
      <c r="K618" s="262"/>
      <c r="L618" s="262"/>
      <c r="M618" s="262"/>
      <c r="N618" s="262"/>
      <c r="O618" s="262"/>
      <c r="P618" s="262"/>
      <c r="Q618" s="262"/>
      <c r="R618" s="262"/>
      <c r="S618" s="262"/>
      <c r="T618" s="262"/>
      <c r="U618" s="262"/>
      <c r="V618" s="262"/>
      <c r="W618" s="262"/>
      <c r="X618" s="262"/>
      <c r="Y618" s="262"/>
      <c r="Z618" s="262"/>
      <c r="AA618" s="262"/>
    </row>
    <row r="619">
      <c r="A619" s="262"/>
      <c r="B619" s="262"/>
      <c r="C619" s="262"/>
      <c r="D619" s="262"/>
      <c r="E619" s="262"/>
      <c r="F619" s="262"/>
      <c r="G619" s="262"/>
      <c r="H619" s="262"/>
      <c r="I619" s="262"/>
      <c r="J619" s="262"/>
      <c r="K619" s="262"/>
      <c r="L619" s="262"/>
      <c r="M619" s="262"/>
      <c r="N619" s="262"/>
      <c r="O619" s="262"/>
      <c r="P619" s="262"/>
      <c r="Q619" s="262"/>
      <c r="R619" s="262"/>
      <c r="S619" s="262"/>
      <c r="T619" s="262"/>
      <c r="U619" s="262"/>
      <c r="V619" s="262"/>
      <c r="W619" s="262"/>
      <c r="X619" s="262"/>
      <c r="Y619" s="262"/>
      <c r="Z619" s="262"/>
      <c r="AA619" s="262"/>
    </row>
    <row r="620">
      <c r="A620" s="262"/>
      <c r="B620" s="262"/>
      <c r="C620" s="262"/>
      <c r="D620" s="262"/>
      <c r="E620" s="262"/>
      <c r="F620" s="262"/>
      <c r="G620" s="262"/>
      <c r="H620" s="262"/>
      <c r="I620" s="262"/>
      <c r="J620" s="262"/>
      <c r="K620" s="262"/>
      <c r="L620" s="262"/>
      <c r="M620" s="262"/>
      <c r="N620" s="262"/>
      <c r="O620" s="262"/>
      <c r="P620" s="262"/>
      <c r="Q620" s="262"/>
      <c r="R620" s="262"/>
      <c r="S620" s="262"/>
      <c r="T620" s="262"/>
      <c r="U620" s="262"/>
      <c r="V620" s="262"/>
      <c r="W620" s="262"/>
      <c r="X620" s="262"/>
      <c r="Y620" s="262"/>
      <c r="Z620" s="262"/>
      <c r="AA620" s="262"/>
    </row>
    <row r="621">
      <c r="A621" s="262"/>
      <c r="B621" s="262"/>
      <c r="C621" s="262"/>
      <c r="D621" s="262"/>
      <c r="E621" s="262"/>
      <c r="F621" s="262"/>
      <c r="G621" s="262"/>
      <c r="H621" s="262"/>
      <c r="I621" s="262"/>
      <c r="J621" s="262"/>
      <c r="K621" s="262"/>
      <c r="L621" s="262"/>
      <c r="M621" s="262"/>
      <c r="N621" s="262"/>
      <c r="O621" s="262"/>
      <c r="P621" s="262"/>
      <c r="Q621" s="262"/>
      <c r="R621" s="262"/>
      <c r="S621" s="262"/>
      <c r="T621" s="262"/>
      <c r="U621" s="262"/>
      <c r="V621" s="262"/>
      <c r="W621" s="262"/>
      <c r="X621" s="262"/>
      <c r="Y621" s="262"/>
      <c r="Z621" s="262"/>
      <c r="AA621" s="262"/>
    </row>
    <row r="622">
      <c r="A622" s="262"/>
      <c r="B622" s="262"/>
      <c r="C622" s="262"/>
      <c r="D622" s="262"/>
      <c r="E622" s="262"/>
      <c r="F622" s="262"/>
      <c r="G622" s="262"/>
      <c r="H622" s="262"/>
      <c r="I622" s="262"/>
      <c r="J622" s="262"/>
      <c r="K622" s="262"/>
      <c r="L622" s="262"/>
      <c r="M622" s="262"/>
      <c r="N622" s="262"/>
      <c r="O622" s="262"/>
      <c r="P622" s="262"/>
      <c r="Q622" s="262"/>
      <c r="R622" s="262"/>
      <c r="S622" s="262"/>
      <c r="T622" s="262"/>
      <c r="U622" s="262"/>
      <c r="V622" s="262"/>
      <c r="W622" s="262"/>
      <c r="X622" s="262"/>
      <c r="Y622" s="262"/>
      <c r="Z622" s="262"/>
      <c r="AA622" s="262"/>
    </row>
    <row r="623">
      <c r="A623" s="262"/>
      <c r="B623" s="262"/>
      <c r="C623" s="262"/>
      <c r="D623" s="262"/>
      <c r="E623" s="262"/>
      <c r="F623" s="262"/>
      <c r="G623" s="262"/>
      <c r="H623" s="262"/>
      <c r="I623" s="262"/>
      <c r="J623" s="262"/>
      <c r="K623" s="262"/>
      <c r="L623" s="262"/>
      <c r="M623" s="262"/>
      <c r="N623" s="262"/>
      <c r="O623" s="262"/>
      <c r="P623" s="262"/>
      <c r="Q623" s="262"/>
      <c r="R623" s="262"/>
      <c r="S623" s="262"/>
      <c r="T623" s="262"/>
      <c r="U623" s="262"/>
      <c r="V623" s="262"/>
      <c r="W623" s="262"/>
      <c r="X623" s="262"/>
      <c r="Y623" s="262"/>
      <c r="Z623" s="262"/>
      <c r="AA623" s="262"/>
    </row>
    <row r="624">
      <c r="A624" s="262"/>
      <c r="B624" s="262"/>
      <c r="C624" s="262"/>
      <c r="D624" s="262"/>
      <c r="E624" s="262"/>
      <c r="F624" s="262"/>
      <c r="G624" s="262"/>
      <c r="H624" s="262"/>
      <c r="I624" s="262"/>
      <c r="J624" s="262"/>
      <c r="K624" s="262"/>
      <c r="L624" s="262"/>
      <c r="M624" s="262"/>
      <c r="N624" s="262"/>
      <c r="O624" s="262"/>
      <c r="P624" s="262"/>
      <c r="Q624" s="262"/>
      <c r="R624" s="262"/>
      <c r="S624" s="262"/>
      <c r="T624" s="262"/>
      <c r="U624" s="262"/>
      <c r="V624" s="262"/>
      <c r="W624" s="262"/>
      <c r="X624" s="262"/>
      <c r="Y624" s="262"/>
      <c r="Z624" s="262"/>
      <c r="AA624" s="262"/>
    </row>
    <row r="625">
      <c r="A625" s="262"/>
      <c r="B625" s="262"/>
      <c r="C625" s="262"/>
      <c r="D625" s="262"/>
      <c r="E625" s="262"/>
      <c r="F625" s="262"/>
      <c r="G625" s="262"/>
      <c r="H625" s="262"/>
      <c r="I625" s="262"/>
      <c r="J625" s="262"/>
      <c r="K625" s="262"/>
      <c r="L625" s="262"/>
      <c r="M625" s="262"/>
      <c r="N625" s="262"/>
      <c r="O625" s="262"/>
      <c r="P625" s="262"/>
      <c r="Q625" s="262"/>
      <c r="R625" s="262"/>
      <c r="S625" s="262"/>
      <c r="T625" s="262"/>
      <c r="U625" s="262"/>
      <c r="V625" s="262"/>
      <c r="W625" s="262"/>
      <c r="X625" s="262"/>
      <c r="Y625" s="262"/>
      <c r="Z625" s="262"/>
      <c r="AA625" s="262"/>
    </row>
    <row r="626">
      <c r="A626" s="262"/>
      <c r="B626" s="262"/>
      <c r="C626" s="262"/>
      <c r="D626" s="262"/>
      <c r="E626" s="262"/>
      <c r="F626" s="262"/>
      <c r="G626" s="262"/>
      <c r="H626" s="262"/>
      <c r="I626" s="262"/>
      <c r="J626" s="262"/>
      <c r="K626" s="262"/>
      <c r="L626" s="262"/>
      <c r="M626" s="262"/>
      <c r="N626" s="262"/>
      <c r="O626" s="262"/>
      <c r="P626" s="262"/>
      <c r="Q626" s="262"/>
      <c r="R626" s="262"/>
      <c r="S626" s="262"/>
      <c r="T626" s="262"/>
      <c r="U626" s="262"/>
      <c r="V626" s="262"/>
      <c r="W626" s="262"/>
      <c r="X626" s="262"/>
      <c r="Y626" s="262"/>
      <c r="Z626" s="262"/>
      <c r="AA626" s="262"/>
    </row>
    <row r="627">
      <c r="A627" s="262"/>
      <c r="B627" s="262"/>
      <c r="C627" s="262"/>
      <c r="D627" s="262"/>
      <c r="E627" s="262"/>
      <c r="F627" s="262"/>
      <c r="G627" s="262"/>
      <c r="H627" s="262"/>
      <c r="I627" s="262"/>
      <c r="J627" s="262"/>
      <c r="K627" s="262"/>
      <c r="L627" s="262"/>
      <c r="M627" s="262"/>
      <c r="N627" s="262"/>
      <c r="O627" s="262"/>
      <c r="P627" s="262"/>
      <c r="Q627" s="262"/>
      <c r="R627" s="262"/>
      <c r="S627" s="262"/>
      <c r="T627" s="262"/>
      <c r="U627" s="262"/>
      <c r="V627" s="262"/>
      <c r="W627" s="262"/>
      <c r="X627" s="262"/>
      <c r="Y627" s="262"/>
      <c r="Z627" s="262"/>
      <c r="AA627" s="262"/>
    </row>
    <row r="628">
      <c r="A628" s="262"/>
      <c r="B628" s="262"/>
      <c r="C628" s="262"/>
      <c r="D628" s="262"/>
      <c r="E628" s="262"/>
      <c r="F628" s="262"/>
      <c r="G628" s="262"/>
      <c r="H628" s="262"/>
      <c r="I628" s="262"/>
      <c r="J628" s="262"/>
      <c r="K628" s="262"/>
      <c r="L628" s="262"/>
      <c r="M628" s="262"/>
      <c r="N628" s="262"/>
      <c r="O628" s="262"/>
      <c r="P628" s="262"/>
      <c r="Q628" s="262"/>
      <c r="R628" s="262"/>
      <c r="S628" s="262"/>
      <c r="T628" s="262"/>
      <c r="U628" s="262"/>
      <c r="V628" s="262"/>
      <c r="W628" s="262"/>
      <c r="X628" s="262"/>
      <c r="Y628" s="262"/>
      <c r="Z628" s="262"/>
      <c r="AA628" s="262"/>
    </row>
    <row r="629">
      <c r="A629" s="262"/>
      <c r="B629" s="262"/>
      <c r="C629" s="262"/>
      <c r="D629" s="262"/>
      <c r="E629" s="262"/>
      <c r="F629" s="262"/>
      <c r="G629" s="262"/>
      <c r="H629" s="262"/>
      <c r="I629" s="262"/>
      <c r="J629" s="262"/>
      <c r="K629" s="262"/>
      <c r="L629" s="262"/>
      <c r="M629" s="262"/>
      <c r="N629" s="262"/>
      <c r="O629" s="262"/>
      <c r="P629" s="262"/>
      <c r="Q629" s="262"/>
      <c r="R629" s="262"/>
      <c r="S629" s="262"/>
      <c r="T629" s="262"/>
      <c r="U629" s="262"/>
      <c r="V629" s="262"/>
      <c r="W629" s="262"/>
      <c r="X629" s="262"/>
      <c r="Y629" s="262"/>
      <c r="Z629" s="262"/>
      <c r="AA629" s="262"/>
    </row>
    <row r="630">
      <c r="A630" s="262"/>
      <c r="B630" s="262"/>
      <c r="C630" s="262"/>
      <c r="D630" s="262"/>
      <c r="E630" s="262"/>
      <c r="F630" s="262"/>
      <c r="G630" s="262"/>
      <c r="H630" s="262"/>
      <c r="I630" s="262"/>
      <c r="J630" s="262"/>
      <c r="K630" s="262"/>
      <c r="L630" s="262"/>
      <c r="M630" s="262"/>
      <c r="N630" s="262"/>
      <c r="O630" s="262"/>
      <c r="P630" s="262"/>
      <c r="Q630" s="262"/>
      <c r="R630" s="262"/>
      <c r="S630" s="262"/>
      <c r="T630" s="262"/>
      <c r="U630" s="262"/>
      <c r="V630" s="262"/>
      <c r="W630" s="262"/>
      <c r="X630" s="262"/>
      <c r="Y630" s="262"/>
      <c r="Z630" s="262"/>
      <c r="AA630" s="262"/>
    </row>
    <row r="631">
      <c r="A631" s="262"/>
      <c r="B631" s="262"/>
      <c r="C631" s="262"/>
      <c r="D631" s="262"/>
      <c r="E631" s="262"/>
      <c r="F631" s="262"/>
      <c r="G631" s="262"/>
      <c r="H631" s="262"/>
      <c r="I631" s="262"/>
      <c r="J631" s="262"/>
      <c r="K631" s="262"/>
      <c r="L631" s="262"/>
      <c r="M631" s="262"/>
      <c r="N631" s="262"/>
      <c r="O631" s="262"/>
      <c r="P631" s="262"/>
      <c r="Q631" s="262"/>
      <c r="R631" s="262"/>
      <c r="S631" s="262"/>
      <c r="T631" s="262"/>
      <c r="U631" s="262"/>
      <c r="V631" s="262"/>
      <c r="W631" s="262"/>
      <c r="X631" s="262"/>
      <c r="Y631" s="262"/>
      <c r="Z631" s="262"/>
      <c r="AA631" s="262"/>
    </row>
    <row r="632">
      <c r="A632" s="262"/>
      <c r="B632" s="262"/>
      <c r="C632" s="262"/>
      <c r="D632" s="262"/>
      <c r="E632" s="262"/>
      <c r="F632" s="262"/>
      <c r="G632" s="262"/>
      <c r="H632" s="262"/>
      <c r="I632" s="262"/>
      <c r="J632" s="262"/>
      <c r="K632" s="262"/>
      <c r="L632" s="262"/>
      <c r="M632" s="262"/>
      <c r="N632" s="262"/>
      <c r="O632" s="262"/>
      <c r="P632" s="262"/>
      <c r="Q632" s="262"/>
      <c r="R632" s="262"/>
      <c r="S632" s="262"/>
      <c r="T632" s="262"/>
      <c r="U632" s="262"/>
      <c r="V632" s="262"/>
      <c r="W632" s="262"/>
      <c r="X632" s="262"/>
      <c r="Y632" s="262"/>
      <c r="Z632" s="262"/>
      <c r="AA632" s="262"/>
    </row>
    <row r="633">
      <c r="A633" s="262"/>
      <c r="B633" s="262"/>
      <c r="C633" s="262"/>
      <c r="D633" s="262"/>
      <c r="E633" s="262"/>
      <c r="F633" s="262"/>
      <c r="G633" s="262"/>
      <c r="H633" s="262"/>
      <c r="I633" s="262"/>
      <c r="J633" s="262"/>
      <c r="K633" s="262"/>
      <c r="L633" s="262"/>
      <c r="M633" s="262"/>
      <c r="N633" s="262"/>
      <c r="O633" s="262"/>
      <c r="P633" s="262"/>
      <c r="Q633" s="262"/>
      <c r="R633" s="262"/>
      <c r="S633" s="262"/>
      <c r="T633" s="262"/>
      <c r="U633" s="262"/>
      <c r="V633" s="262"/>
      <c r="W633" s="262"/>
      <c r="X633" s="262"/>
      <c r="Y633" s="262"/>
      <c r="Z633" s="262"/>
      <c r="AA633" s="262"/>
    </row>
    <row r="634">
      <c r="A634" s="262"/>
      <c r="B634" s="262"/>
      <c r="C634" s="262"/>
      <c r="D634" s="262"/>
      <c r="E634" s="262"/>
      <c r="F634" s="262"/>
      <c r="G634" s="262"/>
      <c r="H634" s="262"/>
      <c r="I634" s="262"/>
      <c r="J634" s="262"/>
      <c r="K634" s="262"/>
      <c r="L634" s="262"/>
      <c r="M634" s="262"/>
      <c r="N634" s="262"/>
      <c r="O634" s="262"/>
      <c r="P634" s="262"/>
      <c r="Q634" s="262"/>
      <c r="R634" s="262"/>
      <c r="S634" s="262"/>
      <c r="T634" s="262"/>
      <c r="U634" s="262"/>
      <c r="V634" s="262"/>
      <c r="W634" s="262"/>
      <c r="X634" s="262"/>
      <c r="Y634" s="262"/>
      <c r="Z634" s="262"/>
      <c r="AA634" s="262"/>
    </row>
    <row r="635">
      <c r="A635" s="262"/>
      <c r="B635" s="262"/>
      <c r="C635" s="262"/>
      <c r="D635" s="262"/>
      <c r="E635" s="262"/>
      <c r="F635" s="262"/>
      <c r="G635" s="262"/>
      <c r="H635" s="262"/>
      <c r="I635" s="262"/>
      <c r="J635" s="262"/>
      <c r="K635" s="262"/>
      <c r="L635" s="262"/>
      <c r="M635" s="262"/>
      <c r="N635" s="262"/>
      <c r="O635" s="262"/>
      <c r="P635" s="262"/>
      <c r="Q635" s="262"/>
      <c r="R635" s="262"/>
      <c r="S635" s="262"/>
      <c r="T635" s="262"/>
      <c r="U635" s="262"/>
      <c r="V635" s="262"/>
      <c r="W635" s="262"/>
      <c r="X635" s="262"/>
      <c r="Y635" s="262"/>
      <c r="Z635" s="262"/>
      <c r="AA635" s="262"/>
    </row>
    <row r="636">
      <c r="A636" s="262"/>
      <c r="B636" s="262"/>
      <c r="C636" s="262"/>
      <c r="D636" s="262"/>
      <c r="E636" s="262"/>
      <c r="F636" s="262"/>
      <c r="G636" s="262"/>
      <c r="H636" s="262"/>
      <c r="I636" s="262"/>
      <c r="J636" s="262"/>
      <c r="K636" s="262"/>
      <c r="L636" s="262"/>
      <c r="M636" s="262"/>
      <c r="N636" s="262"/>
      <c r="O636" s="262"/>
      <c r="P636" s="262"/>
      <c r="Q636" s="262"/>
      <c r="R636" s="262"/>
      <c r="S636" s="262"/>
      <c r="T636" s="262"/>
      <c r="U636" s="262"/>
      <c r="V636" s="262"/>
      <c r="W636" s="262"/>
      <c r="X636" s="262"/>
      <c r="Y636" s="262"/>
      <c r="Z636" s="262"/>
      <c r="AA636" s="262"/>
    </row>
    <row r="637">
      <c r="A637" s="262"/>
      <c r="B637" s="262"/>
      <c r="C637" s="262"/>
      <c r="D637" s="262"/>
      <c r="E637" s="262"/>
      <c r="F637" s="262"/>
      <c r="G637" s="262"/>
      <c r="H637" s="262"/>
      <c r="I637" s="262"/>
      <c r="J637" s="262"/>
      <c r="K637" s="262"/>
      <c r="L637" s="262"/>
      <c r="M637" s="262"/>
      <c r="N637" s="262"/>
      <c r="O637" s="262"/>
      <c r="P637" s="262"/>
      <c r="Q637" s="262"/>
      <c r="R637" s="262"/>
      <c r="S637" s="262"/>
      <c r="T637" s="262"/>
      <c r="U637" s="262"/>
      <c r="V637" s="262"/>
      <c r="W637" s="262"/>
      <c r="X637" s="262"/>
      <c r="Y637" s="262"/>
      <c r="Z637" s="262"/>
      <c r="AA637" s="262"/>
    </row>
    <row r="638">
      <c r="A638" s="262"/>
      <c r="B638" s="262"/>
      <c r="C638" s="262"/>
      <c r="D638" s="262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262"/>
      <c r="R638" s="262"/>
      <c r="S638" s="262"/>
      <c r="T638" s="262"/>
      <c r="U638" s="262"/>
      <c r="V638" s="262"/>
      <c r="W638" s="262"/>
      <c r="X638" s="262"/>
      <c r="Y638" s="262"/>
      <c r="Z638" s="262"/>
      <c r="AA638" s="262"/>
    </row>
    <row r="639">
      <c r="A639" s="262"/>
      <c r="B639" s="262"/>
      <c r="C639" s="262"/>
      <c r="D639" s="262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262"/>
      <c r="R639" s="262"/>
      <c r="S639" s="262"/>
      <c r="T639" s="262"/>
      <c r="U639" s="262"/>
      <c r="V639" s="262"/>
      <c r="W639" s="262"/>
      <c r="X639" s="262"/>
      <c r="Y639" s="262"/>
      <c r="Z639" s="262"/>
      <c r="AA639" s="262"/>
    </row>
    <row r="640">
      <c r="A640" s="262"/>
      <c r="B640" s="262"/>
      <c r="C640" s="262"/>
      <c r="D640" s="262"/>
      <c r="E640" s="262"/>
      <c r="F640" s="262"/>
      <c r="G640" s="262"/>
      <c r="H640" s="262"/>
      <c r="I640" s="262"/>
      <c r="J640" s="262"/>
      <c r="K640" s="262"/>
      <c r="L640" s="262"/>
      <c r="M640" s="262"/>
      <c r="N640" s="262"/>
      <c r="O640" s="262"/>
      <c r="P640" s="262"/>
      <c r="Q640" s="262"/>
      <c r="R640" s="262"/>
      <c r="S640" s="262"/>
      <c r="T640" s="262"/>
      <c r="U640" s="262"/>
      <c r="V640" s="262"/>
      <c r="W640" s="262"/>
      <c r="X640" s="262"/>
      <c r="Y640" s="262"/>
      <c r="Z640" s="262"/>
      <c r="AA640" s="262"/>
    </row>
    <row r="641">
      <c r="A641" s="262"/>
      <c r="B641" s="262"/>
      <c r="C641" s="262"/>
      <c r="D641" s="262"/>
      <c r="E641" s="262"/>
      <c r="F641" s="262"/>
      <c r="G641" s="262"/>
      <c r="H641" s="262"/>
      <c r="I641" s="262"/>
      <c r="J641" s="262"/>
      <c r="K641" s="262"/>
      <c r="L641" s="262"/>
      <c r="M641" s="262"/>
      <c r="N641" s="262"/>
      <c r="O641" s="262"/>
      <c r="P641" s="262"/>
      <c r="Q641" s="262"/>
      <c r="R641" s="262"/>
      <c r="S641" s="262"/>
      <c r="T641" s="262"/>
      <c r="U641" s="262"/>
      <c r="V641" s="262"/>
      <c r="W641" s="262"/>
      <c r="X641" s="262"/>
      <c r="Y641" s="262"/>
      <c r="Z641" s="262"/>
      <c r="AA641" s="262"/>
    </row>
    <row r="642">
      <c r="A642" s="262"/>
      <c r="B642" s="262"/>
      <c r="C642" s="262"/>
      <c r="D642" s="262"/>
      <c r="E642" s="262"/>
      <c r="F642" s="262"/>
      <c r="G642" s="262"/>
      <c r="H642" s="262"/>
      <c r="I642" s="262"/>
      <c r="J642" s="262"/>
      <c r="K642" s="262"/>
      <c r="L642" s="262"/>
      <c r="M642" s="262"/>
      <c r="N642" s="262"/>
      <c r="O642" s="262"/>
      <c r="P642" s="262"/>
      <c r="Q642" s="262"/>
      <c r="R642" s="262"/>
      <c r="S642" s="262"/>
      <c r="T642" s="262"/>
      <c r="U642" s="262"/>
      <c r="V642" s="262"/>
      <c r="W642" s="262"/>
      <c r="X642" s="262"/>
      <c r="Y642" s="262"/>
      <c r="Z642" s="262"/>
      <c r="AA642" s="262"/>
    </row>
    <row r="643">
      <c r="A643" s="262"/>
      <c r="B643" s="262"/>
      <c r="C643" s="262"/>
      <c r="D643" s="262"/>
      <c r="E643" s="262"/>
      <c r="F643" s="262"/>
      <c r="G643" s="262"/>
      <c r="H643" s="262"/>
      <c r="I643" s="262"/>
      <c r="J643" s="262"/>
      <c r="K643" s="262"/>
      <c r="L643" s="262"/>
      <c r="M643" s="262"/>
      <c r="N643" s="262"/>
      <c r="O643" s="262"/>
      <c r="P643" s="262"/>
      <c r="Q643" s="262"/>
      <c r="R643" s="262"/>
      <c r="S643" s="262"/>
      <c r="T643" s="262"/>
      <c r="U643" s="262"/>
      <c r="V643" s="262"/>
      <c r="W643" s="262"/>
      <c r="X643" s="262"/>
      <c r="Y643" s="262"/>
      <c r="Z643" s="262"/>
      <c r="AA643" s="262"/>
    </row>
    <row r="644">
      <c r="A644" s="262"/>
      <c r="B644" s="262"/>
      <c r="C644" s="262"/>
      <c r="D644" s="262"/>
      <c r="E644" s="262"/>
      <c r="F644" s="262"/>
      <c r="G644" s="262"/>
      <c r="H644" s="262"/>
      <c r="I644" s="262"/>
      <c r="J644" s="262"/>
      <c r="K644" s="262"/>
      <c r="L644" s="262"/>
      <c r="M644" s="262"/>
      <c r="N644" s="262"/>
      <c r="O644" s="262"/>
      <c r="P644" s="262"/>
      <c r="Q644" s="262"/>
      <c r="R644" s="262"/>
      <c r="S644" s="262"/>
      <c r="T644" s="262"/>
      <c r="U644" s="262"/>
      <c r="V644" s="262"/>
      <c r="W644" s="262"/>
      <c r="X644" s="262"/>
      <c r="Y644" s="262"/>
      <c r="Z644" s="262"/>
      <c r="AA644" s="262"/>
    </row>
    <row r="645">
      <c r="A645" s="262"/>
      <c r="B645" s="262"/>
      <c r="C645" s="262"/>
      <c r="D645" s="262"/>
      <c r="E645" s="262"/>
      <c r="F645" s="262"/>
      <c r="G645" s="262"/>
      <c r="H645" s="262"/>
      <c r="I645" s="262"/>
      <c r="J645" s="262"/>
      <c r="K645" s="262"/>
      <c r="L645" s="262"/>
      <c r="M645" s="262"/>
      <c r="N645" s="262"/>
      <c r="O645" s="262"/>
      <c r="P645" s="262"/>
      <c r="Q645" s="262"/>
      <c r="R645" s="262"/>
      <c r="S645" s="262"/>
      <c r="T645" s="262"/>
      <c r="U645" s="262"/>
      <c r="V645" s="262"/>
      <c r="W645" s="262"/>
      <c r="X645" s="262"/>
      <c r="Y645" s="262"/>
      <c r="Z645" s="262"/>
      <c r="AA645" s="262"/>
    </row>
    <row r="646">
      <c r="A646" s="262"/>
      <c r="B646" s="262"/>
      <c r="C646" s="262"/>
      <c r="D646" s="262"/>
      <c r="E646" s="262"/>
      <c r="F646" s="262"/>
      <c r="G646" s="262"/>
      <c r="H646" s="262"/>
      <c r="I646" s="262"/>
      <c r="J646" s="262"/>
      <c r="K646" s="262"/>
      <c r="L646" s="262"/>
      <c r="M646" s="262"/>
      <c r="N646" s="262"/>
      <c r="O646" s="262"/>
      <c r="P646" s="262"/>
      <c r="Q646" s="262"/>
      <c r="R646" s="262"/>
      <c r="S646" s="262"/>
      <c r="T646" s="262"/>
      <c r="U646" s="262"/>
      <c r="V646" s="262"/>
      <c r="W646" s="262"/>
      <c r="X646" s="262"/>
      <c r="Y646" s="262"/>
      <c r="Z646" s="262"/>
      <c r="AA646" s="262"/>
    </row>
    <row r="647">
      <c r="A647" s="262"/>
      <c r="B647" s="262"/>
      <c r="C647" s="262"/>
      <c r="D647" s="262"/>
      <c r="E647" s="262"/>
      <c r="F647" s="262"/>
      <c r="G647" s="262"/>
      <c r="H647" s="262"/>
      <c r="I647" s="262"/>
      <c r="J647" s="262"/>
      <c r="K647" s="262"/>
      <c r="L647" s="262"/>
      <c r="M647" s="262"/>
      <c r="N647" s="262"/>
      <c r="O647" s="262"/>
      <c r="P647" s="262"/>
      <c r="Q647" s="262"/>
      <c r="R647" s="262"/>
      <c r="S647" s="262"/>
      <c r="T647" s="262"/>
      <c r="U647" s="262"/>
      <c r="V647" s="262"/>
      <c r="W647" s="262"/>
      <c r="X647" s="262"/>
      <c r="Y647" s="262"/>
      <c r="Z647" s="262"/>
      <c r="AA647" s="262"/>
    </row>
    <row r="648">
      <c r="A648" s="262"/>
      <c r="B648" s="262"/>
      <c r="C648" s="262"/>
      <c r="D648" s="262"/>
      <c r="E648" s="262"/>
      <c r="F648" s="262"/>
      <c r="G648" s="262"/>
      <c r="H648" s="262"/>
      <c r="I648" s="262"/>
      <c r="J648" s="262"/>
      <c r="K648" s="262"/>
      <c r="L648" s="262"/>
      <c r="M648" s="262"/>
      <c r="N648" s="262"/>
      <c r="O648" s="262"/>
      <c r="P648" s="262"/>
      <c r="Q648" s="262"/>
      <c r="R648" s="262"/>
      <c r="S648" s="262"/>
      <c r="T648" s="262"/>
      <c r="U648" s="262"/>
      <c r="V648" s="262"/>
      <c r="W648" s="262"/>
      <c r="X648" s="262"/>
      <c r="Y648" s="262"/>
      <c r="Z648" s="262"/>
      <c r="AA648" s="262"/>
    </row>
    <row r="649">
      <c r="A649" s="262"/>
      <c r="B649" s="262"/>
      <c r="C649" s="262"/>
      <c r="D649" s="262"/>
      <c r="E649" s="262"/>
      <c r="F649" s="262"/>
      <c r="G649" s="262"/>
      <c r="H649" s="262"/>
      <c r="I649" s="262"/>
      <c r="J649" s="262"/>
      <c r="K649" s="262"/>
      <c r="L649" s="262"/>
      <c r="M649" s="262"/>
      <c r="N649" s="262"/>
      <c r="O649" s="262"/>
      <c r="P649" s="262"/>
      <c r="Q649" s="262"/>
      <c r="R649" s="262"/>
      <c r="S649" s="262"/>
      <c r="T649" s="262"/>
      <c r="U649" s="262"/>
      <c r="V649" s="262"/>
      <c r="W649" s="262"/>
      <c r="X649" s="262"/>
      <c r="Y649" s="262"/>
      <c r="Z649" s="262"/>
      <c r="AA649" s="262"/>
    </row>
    <row r="650">
      <c r="A650" s="262"/>
      <c r="B650" s="262"/>
      <c r="C650" s="262"/>
      <c r="D650" s="262"/>
      <c r="E650" s="262"/>
      <c r="F650" s="262"/>
      <c r="G650" s="262"/>
      <c r="H650" s="262"/>
      <c r="I650" s="262"/>
      <c r="J650" s="262"/>
      <c r="K650" s="262"/>
      <c r="L650" s="262"/>
      <c r="M650" s="262"/>
      <c r="N650" s="262"/>
      <c r="O650" s="262"/>
      <c r="P650" s="262"/>
      <c r="Q650" s="262"/>
      <c r="R650" s="262"/>
      <c r="S650" s="262"/>
      <c r="T650" s="262"/>
      <c r="U650" s="262"/>
      <c r="V650" s="262"/>
      <c r="W650" s="262"/>
      <c r="X650" s="262"/>
      <c r="Y650" s="262"/>
      <c r="Z650" s="262"/>
      <c r="AA650" s="262"/>
    </row>
    <row r="651">
      <c r="A651" s="262"/>
      <c r="B651" s="262"/>
      <c r="C651" s="262"/>
      <c r="D651" s="262"/>
      <c r="E651" s="262"/>
      <c r="F651" s="262"/>
      <c r="G651" s="262"/>
      <c r="H651" s="262"/>
      <c r="I651" s="262"/>
      <c r="J651" s="262"/>
      <c r="K651" s="262"/>
      <c r="L651" s="262"/>
      <c r="M651" s="262"/>
      <c r="N651" s="262"/>
      <c r="O651" s="262"/>
      <c r="P651" s="262"/>
      <c r="Q651" s="262"/>
      <c r="R651" s="262"/>
      <c r="S651" s="262"/>
      <c r="T651" s="262"/>
      <c r="U651" s="262"/>
      <c r="V651" s="262"/>
      <c r="W651" s="262"/>
      <c r="X651" s="262"/>
      <c r="Y651" s="262"/>
      <c r="Z651" s="262"/>
      <c r="AA651" s="262"/>
    </row>
    <row r="652">
      <c r="A652" s="262"/>
      <c r="B652" s="262"/>
      <c r="C652" s="262"/>
      <c r="D652" s="262"/>
      <c r="E652" s="262"/>
      <c r="F652" s="262"/>
      <c r="G652" s="262"/>
      <c r="H652" s="262"/>
      <c r="I652" s="262"/>
      <c r="J652" s="262"/>
      <c r="K652" s="262"/>
      <c r="L652" s="262"/>
      <c r="M652" s="262"/>
      <c r="N652" s="262"/>
      <c r="O652" s="262"/>
      <c r="P652" s="262"/>
      <c r="Q652" s="262"/>
      <c r="R652" s="262"/>
      <c r="S652" s="262"/>
      <c r="T652" s="262"/>
      <c r="U652" s="262"/>
      <c r="V652" s="262"/>
      <c r="W652" s="262"/>
      <c r="X652" s="262"/>
      <c r="Y652" s="262"/>
      <c r="Z652" s="262"/>
      <c r="AA652" s="262"/>
    </row>
    <row r="653">
      <c r="A653" s="262"/>
      <c r="B653" s="262"/>
      <c r="C653" s="262"/>
      <c r="D653" s="262"/>
      <c r="E653" s="262"/>
      <c r="F653" s="262"/>
      <c r="G653" s="262"/>
      <c r="H653" s="262"/>
      <c r="I653" s="262"/>
      <c r="J653" s="262"/>
      <c r="K653" s="262"/>
      <c r="L653" s="262"/>
      <c r="M653" s="262"/>
      <c r="N653" s="262"/>
      <c r="O653" s="262"/>
      <c r="P653" s="262"/>
      <c r="Q653" s="262"/>
      <c r="R653" s="262"/>
      <c r="S653" s="262"/>
      <c r="T653" s="262"/>
      <c r="U653" s="262"/>
      <c r="V653" s="262"/>
      <c r="W653" s="262"/>
      <c r="X653" s="262"/>
      <c r="Y653" s="262"/>
      <c r="Z653" s="262"/>
      <c r="AA653" s="262"/>
    </row>
    <row r="654">
      <c r="A654" s="262"/>
      <c r="B654" s="262"/>
      <c r="C654" s="262"/>
      <c r="D654" s="262"/>
      <c r="E654" s="262"/>
      <c r="F654" s="262"/>
      <c r="G654" s="262"/>
      <c r="H654" s="262"/>
      <c r="I654" s="262"/>
      <c r="J654" s="262"/>
      <c r="K654" s="262"/>
      <c r="L654" s="262"/>
      <c r="M654" s="262"/>
      <c r="N654" s="262"/>
      <c r="O654" s="262"/>
      <c r="P654" s="262"/>
      <c r="Q654" s="262"/>
      <c r="R654" s="262"/>
      <c r="S654" s="262"/>
      <c r="T654" s="262"/>
      <c r="U654" s="262"/>
      <c r="V654" s="262"/>
      <c r="W654" s="262"/>
      <c r="X654" s="262"/>
      <c r="Y654" s="262"/>
      <c r="Z654" s="262"/>
      <c r="AA654" s="262"/>
    </row>
    <row r="655">
      <c r="A655" s="262"/>
      <c r="B655" s="262"/>
      <c r="C655" s="262"/>
      <c r="D655" s="262"/>
      <c r="E655" s="262"/>
      <c r="F655" s="262"/>
      <c r="G655" s="262"/>
      <c r="H655" s="262"/>
      <c r="I655" s="262"/>
      <c r="J655" s="262"/>
      <c r="K655" s="262"/>
      <c r="L655" s="262"/>
      <c r="M655" s="262"/>
      <c r="N655" s="262"/>
      <c r="O655" s="262"/>
      <c r="P655" s="262"/>
      <c r="Q655" s="262"/>
      <c r="R655" s="262"/>
      <c r="S655" s="262"/>
      <c r="T655" s="262"/>
      <c r="U655" s="262"/>
      <c r="V655" s="262"/>
      <c r="W655" s="262"/>
      <c r="X655" s="262"/>
      <c r="Y655" s="262"/>
      <c r="Z655" s="262"/>
      <c r="AA655" s="262"/>
    </row>
    <row r="656">
      <c r="A656" s="262"/>
      <c r="B656" s="262"/>
      <c r="C656" s="262"/>
      <c r="D656" s="262"/>
      <c r="E656" s="262"/>
      <c r="F656" s="262"/>
      <c r="G656" s="262"/>
      <c r="H656" s="262"/>
      <c r="I656" s="262"/>
      <c r="J656" s="262"/>
      <c r="K656" s="262"/>
      <c r="L656" s="262"/>
      <c r="M656" s="262"/>
      <c r="N656" s="262"/>
      <c r="O656" s="262"/>
      <c r="P656" s="262"/>
      <c r="Q656" s="262"/>
      <c r="R656" s="262"/>
      <c r="S656" s="262"/>
      <c r="T656" s="262"/>
      <c r="U656" s="262"/>
      <c r="V656" s="262"/>
      <c r="W656" s="262"/>
      <c r="X656" s="262"/>
      <c r="Y656" s="262"/>
      <c r="Z656" s="262"/>
      <c r="AA656" s="262"/>
    </row>
    <row r="657">
      <c r="A657" s="262"/>
      <c r="B657" s="262"/>
      <c r="C657" s="262"/>
      <c r="D657" s="262"/>
      <c r="E657" s="262"/>
      <c r="F657" s="262"/>
      <c r="G657" s="262"/>
      <c r="H657" s="262"/>
      <c r="I657" s="262"/>
      <c r="J657" s="262"/>
      <c r="K657" s="262"/>
      <c r="L657" s="262"/>
      <c r="M657" s="262"/>
      <c r="N657" s="262"/>
      <c r="O657" s="262"/>
      <c r="P657" s="262"/>
      <c r="Q657" s="262"/>
      <c r="R657" s="262"/>
      <c r="S657" s="262"/>
      <c r="T657" s="262"/>
      <c r="U657" s="262"/>
      <c r="V657" s="262"/>
      <c r="W657" s="262"/>
      <c r="X657" s="262"/>
      <c r="Y657" s="262"/>
      <c r="Z657" s="262"/>
      <c r="AA657" s="262"/>
    </row>
    <row r="658">
      <c r="A658" s="262"/>
      <c r="B658" s="262"/>
      <c r="C658" s="262"/>
      <c r="D658" s="262"/>
      <c r="E658" s="262"/>
      <c r="F658" s="262"/>
      <c r="G658" s="262"/>
      <c r="H658" s="262"/>
      <c r="I658" s="262"/>
      <c r="J658" s="262"/>
      <c r="K658" s="262"/>
      <c r="L658" s="262"/>
      <c r="M658" s="262"/>
      <c r="N658" s="262"/>
      <c r="O658" s="262"/>
      <c r="P658" s="262"/>
      <c r="Q658" s="262"/>
      <c r="R658" s="262"/>
      <c r="S658" s="262"/>
      <c r="T658" s="262"/>
      <c r="U658" s="262"/>
      <c r="V658" s="262"/>
      <c r="W658" s="262"/>
      <c r="X658" s="262"/>
      <c r="Y658" s="262"/>
      <c r="Z658" s="262"/>
      <c r="AA658" s="262"/>
    </row>
    <row r="659">
      <c r="A659" s="262"/>
      <c r="B659" s="262"/>
      <c r="C659" s="262"/>
      <c r="D659" s="262"/>
      <c r="E659" s="262"/>
      <c r="F659" s="262"/>
      <c r="G659" s="262"/>
      <c r="H659" s="262"/>
      <c r="I659" s="262"/>
      <c r="J659" s="262"/>
      <c r="K659" s="262"/>
      <c r="L659" s="262"/>
      <c r="M659" s="262"/>
      <c r="N659" s="262"/>
      <c r="O659" s="262"/>
      <c r="P659" s="262"/>
      <c r="Q659" s="262"/>
      <c r="R659" s="262"/>
      <c r="S659" s="262"/>
      <c r="T659" s="262"/>
      <c r="U659" s="262"/>
      <c r="V659" s="262"/>
      <c r="W659" s="262"/>
      <c r="X659" s="262"/>
      <c r="Y659" s="262"/>
      <c r="Z659" s="262"/>
      <c r="AA659" s="262"/>
    </row>
    <row r="660">
      <c r="A660" s="262"/>
      <c r="B660" s="262"/>
      <c r="C660" s="262"/>
      <c r="D660" s="262"/>
      <c r="E660" s="262"/>
      <c r="F660" s="262"/>
      <c r="G660" s="262"/>
      <c r="H660" s="262"/>
      <c r="I660" s="262"/>
      <c r="J660" s="262"/>
      <c r="K660" s="262"/>
      <c r="L660" s="262"/>
      <c r="M660" s="262"/>
      <c r="N660" s="262"/>
      <c r="O660" s="262"/>
      <c r="P660" s="262"/>
      <c r="Q660" s="262"/>
      <c r="R660" s="262"/>
      <c r="S660" s="262"/>
      <c r="T660" s="262"/>
      <c r="U660" s="262"/>
      <c r="V660" s="262"/>
      <c r="W660" s="262"/>
      <c r="X660" s="262"/>
      <c r="Y660" s="262"/>
      <c r="Z660" s="262"/>
      <c r="AA660" s="262"/>
    </row>
    <row r="661">
      <c r="A661" s="262"/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262"/>
      <c r="T661" s="262"/>
      <c r="U661" s="262"/>
      <c r="V661" s="262"/>
      <c r="W661" s="262"/>
      <c r="X661" s="262"/>
      <c r="Y661" s="262"/>
      <c r="Z661" s="262"/>
      <c r="AA661" s="262"/>
    </row>
    <row r="662">
      <c r="A662" s="262"/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262"/>
      <c r="T662" s="262"/>
      <c r="U662" s="262"/>
      <c r="V662" s="262"/>
      <c r="W662" s="262"/>
      <c r="X662" s="262"/>
      <c r="Y662" s="262"/>
      <c r="Z662" s="262"/>
      <c r="AA662" s="262"/>
    </row>
    <row r="663">
      <c r="A663" s="262"/>
      <c r="B663" s="262"/>
      <c r="C663" s="262"/>
      <c r="D663" s="262"/>
      <c r="E663" s="262"/>
      <c r="F663" s="262"/>
      <c r="G663" s="262"/>
      <c r="H663" s="262"/>
      <c r="I663" s="262"/>
      <c r="J663" s="262"/>
      <c r="K663" s="262"/>
      <c r="L663" s="262"/>
      <c r="M663" s="262"/>
      <c r="N663" s="262"/>
      <c r="O663" s="262"/>
      <c r="P663" s="262"/>
      <c r="Q663" s="262"/>
      <c r="R663" s="262"/>
      <c r="S663" s="262"/>
      <c r="T663" s="262"/>
      <c r="U663" s="262"/>
      <c r="V663" s="262"/>
      <c r="W663" s="262"/>
      <c r="X663" s="262"/>
      <c r="Y663" s="262"/>
      <c r="Z663" s="262"/>
      <c r="AA663" s="262"/>
    </row>
    <row r="664">
      <c r="A664" s="262"/>
      <c r="B664" s="262"/>
      <c r="C664" s="262"/>
      <c r="D664" s="262"/>
      <c r="E664" s="262"/>
      <c r="F664" s="262"/>
      <c r="G664" s="262"/>
      <c r="H664" s="262"/>
      <c r="I664" s="262"/>
      <c r="J664" s="262"/>
      <c r="K664" s="262"/>
      <c r="L664" s="262"/>
      <c r="M664" s="262"/>
      <c r="N664" s="262"/>
      <c r="O664" s="262"/>
      <c r="P664" s="262"/>
      <c r="Q664" s="262"/>
      <c r="R664" s="262"/>
      <c r="S664" s="262"/>
      <c r="T664" s="262"/>
      <c r="U664" s="262"/>
      <c r="V664" s="262"/>
      <c r="W664" s="262"/>
      <c r="X664" s="262"/>
      <c r="Y664" s="262"/>
      <c r="Z664" s="262"/>
      <c r="AA664" s="262"/>
    </row>
    <row r="665">
      <c r="A665" s="262"/>
      <c r="B665" s="262"/>
      <c r="C665" s="262"/>
      <c r="D665" s="262"/>
      <c r="E665" s="262"/>
      <c r="F665" s="262"/>
      <c r="G665" s="262"/>
      <c r="H665" s="262"/>
      <c r="I665" s="262"/>
      <c r="J665" s="262"/>
      <c r="K665" s="262"/>
      <c r="L665" s="262"/>
      <c r="M665" s="262"/>
      <c r="N665" s="262"/>
      <c r="O665" s="262"/>
      <c r="P665" s="262"/>
      <c r="Q665" s="262"/>
      <c r="R665" s="262"/>
      <c r="S665" s="262"/>
      <c r="T665" s="262"/>
      <c r="U665" s="262"/>
      <c r="V665" s="262"/>
      <c r="W665" s="262"/>
      <c r="X665" s="262"/>
      <c r="Y665" s="262"/>
      <c r="Z665" s="262"/>
      <c r="AA665" s="262"/>
    </row>
    <row r="666">
      <c r="A666" s="262"/>
      <c r="B666" s="262"/>
      <c r="C666" s="262"/>
      <c r="D666" s="262"/>
      <c r="E666" s="262"/>
      <c r="F666" s="262"/>
      <c r="G666" s="262"/>
      <c r="H666" s="262"/>
      <c r="I666" s="262"/>
      <c r="J666" s="262"/>
      <c r="K666" s="262"/>
      <c r="L666" s="262"/>
      <c r="M666" s="262"/>
      <c r="N666" s="262"/>
      <c r="O666" s="262"/>
      <c r="P666" s="262"/>
      <c r="Q666" s="262"/>
      <c r="R666" s="262"/>
      <c r="S666" s="262"/>
      <c r="T666" s="262"/>
      <c r="U666" s="262"/>
      <c r="V666" s="262"/>
      <c r="W666" s="262"/>
      <c r="X666" s="262"/>
      <c r="Y666" s="262"/>
      <c r="Z666" s="262"/>
      <c r="AA666" s="262"/>
    </row>
    <row r="667">
      <c r="A667" s="262"/>
      <c r="B667" s="262"/>
      <c r="C667" s="262"/>
      <c r="D667" s="262"/>
      <c r="E667" s="262"/>
      <c r="F667" s="262"/>
      <c r="G667" s="262"/>
      <c r="H667" s="262"/>
      <c r="I667" s="262"/>
      <c r="J667" s="262"/>
      <c r="K667" s="262"/>
      <c r="L667" s="262"/>
      <c r="M667" s="262"/>
      <c r="N667" s="262"/>
      <c r="O667" s="262"/>
      <c r="P667" s="262"/>
      <c r="Q667" s="262"/>
      <c r="R667" s="262"/>
      <c r="S667" s="262"/>
      <c r="T667" s="262"/>
      <c r="U667" s="262"/>
      <c r="V667" s="262"/>
      <c r="W667" s="262"/>
      <c r="X667" s="262"/>
      <c r="Y667" s="262"/>
      <c r="Z667" s="262"/>
      <c r="AA667" s="262"/>
    </row>
    <row r="668">
      <c r="A668" s="262"/>
      <c r="B668" s="262"/>
      <c r="C668" s="262"/>
      <c r="D668" s="262"/>
      <c r="E668" s="262"/>
      <c r="F668" s="262"/>
      <c r="G668" s="262"/>
      <c r="H668" s="262"/>
      <c r="I668" s="262"/>
      <c r="J668" s="262"/>
      <c r="K668" s="262"/>
      <c r="L668" s="262"/>
      <c r="M668" s="262"/>
      <c r="N668" s="262"/>
      <c r="O668" s="262"/>
      <c r="P668" s="262"/>
      <c r="Q668" s="262"/>
      <c r="R668" s="262"/>
      <c r="S668" s="262"/>
      <c r="T668" s="262"/>
      <c r="U668" s="262"/>
      <c r="V668" s="262"/>
      <c r="W668" s="262"/>
      <c r="X668" s="262"/>
      <c r="Y668" s="262"/>
      <c r="Z668" s="262"/>
      <c r="AA668" s="262"/>
    </row>
    <row r="669">
      <c r="A669" s="262"/>
      <c r="B669" s="262"/>
      <c r="C669" s="262"/>
      <c r="D669" s="262"/>
      <c r="E669" s="262"/>
      <c r="F669" s="262"/>
      <c r="G669" s="262"/>
      <c r="H669" s="262"/>
      <c r="I669" s="262"/>
      <c r="J669" s="262"/>
      <c r="K669" s="262"/>
      <c r="L669" s="262"/>
      <c r="M669" s="262"/>
      <c r="N669" s="262"/>
      <c r="O669" s="262"/>
      <c r="P669" s="262"/>
      <c r="Q669" s="262"/>
      <c r="R669" s="262"/>
      <c r="S669" s="262"/>
      <c r="T669" s="262"/>
      <c r="U669" s="262"/>
      <c r="V669" s="262"/>
      <c r="W669" s="262"/>
      <c r="X669" s="262"/>
      <c r="Y669" s="262"/>
      <c r="Z669" s="262"/>
      <c r="AA669" s="262"/>
    </row>
    <row r="670">
      <c r="A670" s="262"/>
      <c r="B670" s="262"/>
      <c r="C670" s="262"/>
      <c r="D670" s="262"/>
      <c r="E670" s="262"/>
      <c r="F670" s="262"/>
      <c r="G670" s="262"/>
      <c r="H670" s="262"/>
      <c r="I670" s="262"/>
      <c r="J670" s="262"/>
      <c r="K670" s="262"/>
      <c r="L670" s="262"/>
      <c r="M670" s="262"/>
      <c r="N670" s="262"/>
      <c r="O670" s="262"/>
      <c r="P670" s="262"/>
      <c r="Q670" s="262"/>
      <c r="R670" s="262"/>
      <c r="S670" s="262"/>
      <c r="T670" s="262"/>
      <c r="U670" s="262"/>
      <c r="V670" s="262"/>
      <c r="W670" s="262"/>
      <c r="X670" s="262"/>
      <c r="Y670" s="262"/>
      <c r="Z670" s="262"/>
      <c r="AA670" s="262"/>
    </row>
    <row r="671">
      <c r="A671" s="262"/>
      <c r="B671" s="262"/>
      <c r="C671" s="262"/>
      <c r="D671" s="262"/>
      <c r="E671" s="262"/>
      <c r="F671" s="262"/>
      <c r="G671" s="262"/>
      <c r="H671" s="262"/>
      <c r="I671" s="262"/>
      <c r="J671" s="262"/>
      <c r="K671" s="262"/>
      <c r="L671" s="262"/>
      <c r="M671" s="262"/>
      <c r="N671" s="262"/>
      <c r="O671" s="262"/>
      <c r="P671" s="262"/>
      <c r="Q671" s="262"/>
      <c r="R671" s="262"/>
      <c r="S671" s="262"/>
      <c r="T671" s="262"/>
      <c r="U671" s="262"/>
      <c r="V671" s="262"/>
      <c r="W671" s="262"/>
      <c r="X671" s="262"/>
      <c r="Y671" s="262"/>
      <c r="Z671" s="262"/>
      <c r="AA671" s="262"/>
    </row>
    <row r="672">
      <c r="A672" s="262"/>
      <c r="B672" s="262"/>
      <c r="C672" s="262"/>
      <c r="D672" s="262"/>
      <c r="E672" s="262"/>
      <c r="F672" s="262"/>
      <c r="G672" s="262"/>
      <c r="H672" s="262"/>
      <c r="I672" s="262"/>
      <c r="J672" s="262"/>
      <c r="K672" s="262"/>
      <c r="L672" s="262"/>
      <c r="M672" s="262"/>
      <c r="N672" s="262"/>
      <c r="O672" s="262"/>
      <c r="P672" s="262"/>
      <c r="Q672" s="262"/>
      <c r="R672" s="262"/>
      <c r="S672" s="262"/>
      <c r="T672" s="262"/>
      <c r="U672" s="262"/>
      <c r="V672" s="262"/>
      <c r="W672" s="262"/>
      <c r="X672" s="262"/>
      <c r="Y672" s="262"/>
      <c r="Z672" s="262"/>
      <c r="AA672" s="262"/>
    </row>
    <row r="673">
      <c r="A673" s="262"/>
      <c r="B673" s="262"/>
      <c r="C673" s="262"/>
      <c r="D673" s="262"/>
      <c r="E673" s="262"/>
      <c r="F673" s="262"/>
      <c r="G673" s="262"/>
      <c r="H673" s="262"/>
      <c r="I673" s="262"/>
      <c r="J673" s="262"/>
      <c r="K673" s="262"/>
      <c r="L673" s="262"/>
      <c r="M673" s="262"/>
      <c r="N673" s="262"/>
      <c r="O673" s="262"/>
      <c r="P673" s="262"/>
      <c r="Q673" s="262"/>
      <c r="R673" s="262"/>
      <c r="S673" s="262"/>
      <c r="T673" s="262"/>
      <c r="U673" s="262"/>
      <c r="V673" s="262"/>
      <c r="W673" s="262"/>
      <c r="X673" s="262"/>
      <c r="Y673" s="262"/>
      <c r="Z673" s="262"/>
      <c r="AA673" s="262"/>
    </row>
    <row r="674">
      <c r="A674" s="262"/>
      <c r="B674" s="262"/>
      <c r="C674" s="262"/>
      <c r="D674" s="262"/>
      <c r="E674" s="262"/>
      <c r="F674" s="262"/>
      <c r="G674" s="262"/>
      <c r="H674" s="262"/>
      <c r="I674" s="262"/>
      <c r="J674" s="262"/>
      <c r="K674" s="262"/>
      <c r="L674" s="262"/>
      <c r="M674" s="262"/>
      <c r="N674" s="262"/>
      <c r="O674" s="262"/>
      <c r="P674" s="262"/>
      <c r="Q674" s="262"/>
      <c r="R674" s="262"/>
      <c r="S674" s="262"/>
      <c r="T674" s="262"/>
      <c r="U674" s="262"/>
      <c r="V674" s="262"/>
      <c r="W674" s="262"/>
      <c r="X674" s="262"/>
      <c r="Y674" s="262"/>
      <c r="Z674" s="262"/>
      <c r="AA674" s="262"/>
    </row>
    <row r="675">
      <c r="A675" s="262"/>
      <c r="B675" s="262"/>
      <c r="C675" s="262"/>
      <c r="D675" s="262"/>
      <c r="E675" s="262"/>
      <c r="F675" s="262"/>
      <c r="G675" s="262"/>
      <c r="H675" s="262"/>
      <c r="I675" s="262"/>
      <c r="J675" s="262"/>
      <c r="K675" s="262"/>
      <c r="L675" s="262"/>
      <c r="M675" s="262"/>
      <c r="N675" s="262"/>
      <c r="O675" s="262"/>
      <c r="P675" s="262"/>
      <c r="Q675" s="262"/>
      <c r="R675" s="262"/>
      <c r="S675" s="262"/>
      <c r="T675" s="262"/>
      <c r="U675" s="262"/>
      <c r="V675" s="262"/>
      <c r="W675" s="262"/>
      <c r="X675" s="262"/>
      <c r="Y675" s="262"/>
      <c r="Z675" s="262"/>
      <c r="AA675" s="262"/>
    </row>
    <row r="676">
      <c r="A676" s="262"/>
      <c r="B676" s="262"/>
      <c r="C676" s="262"/>
      <c r="D676" s="262"/>
      <c r="E676" s="262"/>
      <c r="F676" s="262"/>
      <c r="G676" s="262"/>
      <c r="H676" s="262"/>
      <c r="I676" s="262"/>
      <c r="J676" s="262"/>
      <c r="K676" s="262"/>
      <c r="L676" s="262"/>
      <c r="M676" s="262"/>
      <c r="N676" s="262"/>
      <c r="O676" s="262"/>
      <c r="P676" s="262"/>
      <c r="Q676" s="262"/>
      <c r="R676" s="262"/>
      <c r="S676" s="262"/>
      <c r="T676" s="262"/>
      <c r="U676" s="262"/>
      <c r="V676" s="262"/>
      <c r="W676" s="262"/>
      <c r="X676" s="262"/>
      <c r="Y676" s="262"/>
      <c r="Z676" s="262"/>
      <c r="AA676" s="262"/>
    </row>
    <row r="677">
      <c r="A677" s="262"/>
      <c r="B677" s="262"/>
      <c r="C677" s="262"/>
      <c r="D677" s="262"/>
      <c r="E677" s="262"/>
      <c r="F677" s="262"/>
      <c r="G677" s="262"/>
      <c r="H677" s="262"/>
      <c r="I677" s="262"/>
      <c r="J677" s="262"/>
      <c r="K677" s="262"/>
      <c r="L677" s="262"/>
      <c r="M677" s="262"/>
      <c r="N677" s="262"/>
      <c r="O677" s="262"/>
      <c r="P677" s="262"/>
      <c r="Q677" s="262"/>
      <c r="R677" s="262"/>
      <c r="S677" s="262"/>
      <c r="T677" s="262"/>
      <c r="U677" s="262"/>
      <c r="V677" s="262"/>
      <c r="W677" s="262"/>
      <c r="X677" s="262"/>
      <c r="Y677" s="262"/>
      <c r="Z677" s="262"/>
      <c r="AA677" s="262"/>
    </row>
    <row r="678">
      <c r="A678" s="262"/>
      <c r="B678" s="262"/>
      <c r="C678" s="262"/>
      <c r="D678" s="262"/>
      <c r="E678" s="262"/>
      <c r="F678" s="262"/>
      <c r="G678" s="262"/>
      <c r="H678" s="262"/>
      <c r="I678" s="262"/>
      <c r="J678" s="262"/>
      <c r="K678" s="262"/>
      <c r="L678" s="262"/>
      <c r="M678" s="262"/>
      <c r="N678" s="262"/>
      <c r="O678" s="262"/>
      <c r="P678" s="262"/>
      <c r="Q678" s="262"/>
      <c r="R678" s="262"/>
      <c r="S678" s="262"/>
      <c r="T678" s="262"/>
      <c r="U678" s="262"/>
      <c r="V678" s="262"/>
      <c r="W678" s="262"/>
      <c r="X678" s="262"/>
      <c r="Y678" s="262"/>
      <c r="Z678" s="262"/>
      <c r="AA678" s="262"/>
    </row>
    <row r="679">
      <c r="A679" s="262"/>
      <c r="B679" s="262"/>
      <c r="C679" s="262"/>
      <c r="D679" s="262"/>
      <c r="E679" s="262"/>
      <c r="F679" s="262"/>
      <c r="G679" s="262"/>
      <c r="H679" s="262"/>
      <c r="I679" s="262"/>
      <c r="J679" s="262"/>
      <c r="K679" s="262"/>
      <c r="L679" s="262"/>
      <c r="M679" s="262"/>
      <c r="N679" s="262"/>
      <c r="O679" s="262"/>
      <c r="P679" s="262"/>
      <c r="Q679" s="262"/>
      <c r="R679" s="262"/>
      <c r="S679" s="262"/>
      <c r="T679" s="262"/>
      <c r="U679" s="262"/>
      <c r="V679" s="262"/>
      <c r="W679" s="262"/>
      <c r="X679" s="262"/>
      <c r="Y679" s="262"/>
      <c r="Z679" s="262"/>
      <c r="AA679" s="262"/>
    </row>
    <row r="680">
      <c r="A680" s="262"/>
      <c r="B680" s="262"/>
      <c r="C680" s="262"/>
      <c r="D680" s="262"/>
      <c r="E680" s="262"/>
      <c r="F680" s="262"/>
      <c r="G680" s="262"/>
      <c r="H680" s="262"/>
      <c r="I680" s="262"/>
      <c r="J680" s="262"/>
      <c r="K680" s="262"/>
      <c r="L680" s="262"/>
      <c r="M680" s="262"/>
      <c r="N680" s="262"/>
      <c r="O680" s="262"/>
      <c r="P680" s="262"/>
      <c r="Q680" s="262"/>
      <c r="R680" s="262"/>
      <c r="S680" s="262"/>
      <c r="T680" s="262"/>
      <c r="U680" s="262"/>
      <c r="V680" s="262"/>
      <c r="W680" s="262"/>
      <c r="X680" s="262"/>
      <c r="Y680" s="262"/>
      <c r="Z680" s="262"/>
      <c r="AA680" s="262"/>
    </row>
    <row r="681">
      <c r="A681" s="262"/>
      <c r="B681" s="262"/>
      <c r="C681" s="262"/>
      <c r="D681" s="262"/>
      <c r="E681" s="262"/>
      <c r="F681" s="262"/>
      <c r="G681" s="262"/>
      <c r="H681" s="262"/>
      <c r="I681" s="262"/>
      <c r="J681" s="262"/>
      <c r="K681" s="262"/>
      <c r="L681" s="262"/>
      <c r="M681" s="262"/>
      <c r="N681" s="262"/>
      <c r="O681" s="262"/>
      <c r="P681" s="262"/>
      <c r="Q681" s="262"/>
      <c r="R681" s="262"/>
      <c r="S681" s="262"/>
      <c r="T681" s="262"/>
      <c r="U681" s="262"/>
      <c r="V681" s="262"/>
      <c r="W681" s="262"/>
      <c r="X681" s="262"/>
      <c r="Y681" s="262"/>
      <c r="Z681" s="262"/>
      <c r="AA681" s="262"/>
    </row>
    <row r="682">
      <c r="A682" s="262"/>
      <c r="B682" s="262"/>
      <c r="C682" s="262"/>
      <c r="D682" s="262"/>
      <c r="E682" s="262"/>
      <c r="F682" s="262"/>
      <c r="G682" s="262"/>
      <c r="H682" s="262"/>
      <c r="I682" s="262"/>
      <c r="J682" s="262"/>
      <c r="K682" s="262"/>
      <c r="L682" s="262"/>
      <c r="M682" s="262"/>
      <c r="N682" s="262"/>
      <c r="O682" s="262"/>
      <c r="P682" s="262"/>
      <c r="Q682" s="262"/>
      <c r="R682" s="262"/>
      <c r="S682" s="262"/>
      <c r="T682" s="262"/>
      <c r="U682" s="262"/>
      <c r="V682" s="262"/>
      <c r="W682" s="262"/>
      <c r="X682" s="262"/>
      <c r="Y682" s="262"/>
      <c r="Z682" s="262"/>
      <c r="AA682" s="262"/>
    </row>
    <row r="683">
      <c r="A683" s="262"/>
      <c r="B683" s="262"/>
      <c r="C683" s="262"/>
      <c r="D683" s="262"/>
      <c r="E683" s="262"/>
      <c r="F683" s="262"/>
      <c r="G683" s="262"/>
      <c r="H683" s="262"/>
      <c r="I683" s="262"/>
      <c r="J683" s="262"/>
      <c r="K683" s="262"/>
      <c r="L683" s="262"/>
      <c r="M683" s="262"/>
      <c r="N683" s="262"/>
      <c r="O683" s="262"/>
      <c r="P683" s="262"/>
      <c r="Q683" s="262"/>
      <c r="R683" s="262"/>
      <c r="S683" s="262"/>
      <c r="T683" s="262"/>
      <c r="U683" s="262"/>
      <c r="V683" s="262"/>
      <c r="W683" s="262"/>
      <c r="X683" s="262"/>
      <c r="Y683" s="262"/>
      <c r="Z683" s="262"/>
      <c r="AA683" s="262"/>
    </row>
    <row r="684">
      <c r="A684" s="262"/>
      <c r="B684" s="262"/>
      <c r="C684" s="262"/>
      <c r="D684" s="262"/>
      <c r="E684" s="262"/>
      <c r="F684" s="262"/>
      <c r="G684" s="262"/>
      <c r="H684" s="262"/>
      <c r="I684" s="262"/>
      <c r="J684" s="262"/>
      <c r="K684" s="262"/>
      <c r="L684" s="262"/>
      <c r="M684" s="262"/>
      <c r="N684" s="262"/>
      <c r="O684" s="262"/>
      <c r="P684" s="262"/>
      <c r="Q684" s="262"/>
      <c r="R684" s="262"/>
      <c r="S684" s="262"/>
      <c r="T684" s="262"/>
      <c r="U684" s="262"/>
      <c r="V684" s="262"/>
      <c r="W684" s="262"/>
      <c r="X684" s="262"/>
      <c r="Y684" s="262"/>
      <c r="Z684" s="262"/>
      <c r="AA684" s="262"/>
    </row>
    <row r="685">
      <c r="A685" s="262"/>
      <c r="B685" s="262"/>
      <c r="C685" s="262"/>
      <c r="D685" s="262"/>
      <c r="E685" s="262"/>
      <c r="F685" s="262"/>
      <c r="G685" s="262"/>
      <c r="H685" s="262"/>
      <c r="I685" s="262"/>
      <c r="J685" s="262"/>
      <c r="K685" s="262"/>
      <c r="L685" s="262"/>
      <c r="M685" s="262"/>
      <c r="N685" s="262"/>
      <c r="O685" s="262"/>
      <c r="P685" s="262"/>
      <c r="Q685" s="262"/>
      <c r="R685" s="262"/>
      <c r="S685" s="262"/>
      <c r="T685" s="262"/>
      <c r="U685" s="262"/>
      <c r="V685" s="262"/>
      <c r="W685" s="262"/>
      <c r="X685" s="262"/>
      <c r="Y685" s="262"/>
      <c r="Z685" s="262"/>
      <c r="AA685" s="262"/>
    </row>
    <row r="686">
      <c r="A686" s="262"/>
      <c r="B686" s="262"/>
      <c r="C686" s="262"/>
      <c r="D686" s="262"/>
      <c r="E686" s="262"/>
      <c r="F686" s="262"/>
      <c r="G686" s="262"/>
      <c r="H686" s="262"/>
      <c r="I686" s="262"/>
      <c r="J686" s="262"/>
      <c r="K686" s="262"/>
      <c r="L686" s="262"/>
      <c r="M686" s="262"/>
      <c r="N686" s="262"/>
      <c r="O686" s="262"/>
      <c r="P686" s="262"/>
      <c r="Q686" s="262"/>
      <c r="R686" s="262"/>
      <c r="S686" s="262"/>
      <c r="T686" s="262"/>
      <c r="U686" s="262"/>
      <c r="V686" s="262"/>
      <c r="W686" s="262"/>
      <c r="X686" s="262"/>
      <c r="Y686" s="262"/>
      <c r="Z686" s="262"/>
      <c r="AA686" s="262"/>
    </row>
    <row r="687">
      <c r="A687" s="262"/>
      <c r="B687" s="262"/>
      <c r="C687" s="262"/>
      <c r="D687" s="262"/>
      <c r="E687" s="262"/>
      <c r="F687" s="262"/>
      <c r="G687" s="262"/>
      <c r="H687" s="262"/>
      <c r="I687" s="262"/>
      <c r="J687" s="262"/>
      <c r="K687" s="262"/>
      <c r="L687" s="262"/>
      <c r="M687" s="262"/>
      <c r="N687" s="262"/>
      <c r="O687" s="262"/>
      <c r="P687" s="262"/>
      <c r="Q687" s="262"/>
      <c r="R687" s="262"/>
      <c r="S687" s="262"/>
      <c r="T687" s="262"/>
      <c r="U687" s="262"/>
      <c r="V687" s="262"/>
      <c r="W687" s="262"/>
      <c r="X687" s="262"/>
      <c r="Y687" s="262"/>
      <c r="Z687" s="262"/>
      <c r="AA687" s="262"/>
    </row>
    <row r="688">
      <c r="A688" s="262"/>
      <c r="B688" s="262"/>
      <c r="C688" s="262"/>
      <c r="D688" s="262"/>
      <c r="E688" s="262"/>
      <c r="F688" s="262"/>
      <c r="G688" s="262"/>
      <c r="H688" s="262"/>
      <c r="I688" s="262"/>
      <c r="J688" s="262"/>
      <c r="K688" s="262"/>
      <c r="L688" s="262"/>
      <c r="M688" s="262"/>
      <c r="N688" s="262"/>
      <c r="O688" s="262"/>
      <c r="P688" s="262"/>
      <c r="Q688" s="262"/>
      <c r="R688" s="262"/>
      <c r="S688" s="262"/>
      <c r="T688" s="262"/>
      <c r="U688" s="262"/>
      <c r="V688" s="262"/>
      <c r="W688" s="262"/>
      <c r="X688" s="262"/>
      <c r="Y688" s="262"/>
      <c r="Z688" s="262"/>
      <c r="AA688" s="262"/>
    </row>
    <row r="689">
      <c r="A689" s="262"/>
      <c r="B689" s="262"/>
      <c r="C689" s="262"/>
      <c r="D689" s="262"/>
      <c r="E689" s="262"/>
      <c r="F689" s="262"/>
      <c r="G689" s="262"/>
      <c r="H689" s="262"/>
      <c r="I689" s="262"/>
      <c r="J689" s="262"/>
      <c r="K689" s="262"/>
      <c r="L689" s="262"/>
      <c r="M689" s="262"/>
      <c r="N689" s="262"/>
      <c r="O689" s="262"/>
      <c r="P689" s="262"/>
      <c r="Q689" s="262"/>
      <c r="R689" s="262"/>
      <c r="S689" s="262"/>
      <c r="T689" s="262"/>
      <c r="U689" s="262"/>
      <c r="V689" s="262"/>
      <c r="W689" s="262"/>
      <c r="X689" s="262"/>
      <c r="Y689" s="262"/>
      <c r="Z689" s="262"/>
      <c r="AA689" s="262"/>
    </row>
    <row r="690">
      <c r="A690" s="262"/>
      <c r="B690" s="262"/>
      <c r="C690" s="262"/>
      <c r="D690" s="262"/>
      <c r="E690" s="262"/>
      <c r="F690" s="262"/>
      <c r="G690" s="262"/>
      <c r="H690" s="262"/>
      <c r="I690" s="262"/>
      <c r="J690" s="262"/>
      <c r="K690" s="262"/>
      <c r="L690" s="262"/>
      <c r="M690" s="262"/>
      <c r="N690" s="262"/>
      <c r="O690" s="262"/>
      <c r="P690" s="262"/>
      <c r="Q690" s="262"/>
      <c r="R690" s="262"/>
      <c r="S690" s="262"/>
      <c r="T690" s="262"/>
      <c r="U690" s="262"/>
      <c r="V690" s="262"/>
      <c r="W690" s="262"/>
      <c r="X690" s="262"/>
      <c r="Y690" s="262"/>
      <c r="Z690" s="262"/>
      <c r="AA690" s="262"/>
    </row>
    <row r="691">
      <c r="A691" s="262"/>
      <c r="B691" s="262"/>
      <c r="C691" s="262"/>
      <c r="D691" s="262"/>
      <c r="E691" s="262"/>
      <c r="F691" s="262"/>
      <c r="G691" s="262"/>
      <c r="H691" s="262"/>
      <c r="I691" s="262"/>
      <c r="J691" s="262"/>
      <c r="K691" s="262"/>
      <c r="L691" s="262"/>
      <c r="M691" s="262"/>
      <c r="N691" s="262"/>
      <c r="O691" s="262"/>
      <c r="P691" s="262"/>
      <c r="Q691" s="262"/>
      <c r="R691" s="262"/>
      <c r="S691" s="262"/>
      <c r="T691" s="262"/>
      <c r="U691" s="262"/>
      <c r="V691" s="262"/>
      <c r="W691" s="262"/>
      <c r="X691" s="262"/>
      <c r="Y691" s="262"/>
      <c r="Z691" s="262"/>
      <c r="AA691" s="262"/>
    </row>
    <row r="692">
      <c r="A692" s="262"/>
      <c r="B692" s="262"/>
      <c r="C692" s="262"/>
      <c r="D692" s="262"/>
      <c r="E692" s="262"/>
      <c r="F692" s="262"/>
      <c r="G692" s="262"/>
      <c r="H692" s="262"/>
      <c r="I692" s="262"/>
      <c r="J692" s="262"/>
      <c r="K692" s="262"/>
      <c r="L692" s="262"/>
      <c r="M692" s="262"/>
      <c r="N692" s="262"/>
      <c r="O692" s="262"/>
      <c r="P692" s="262"/>
      <c r="Q692" s="262"/>
      <c r="R692" s="262"/>
      <c r="S692" s="262"/>
      <c r="T692" s="262"/>
      <c r="U692" s="262"/>
      <c r="V692" s="262"/>
      <c r="W692" s="262"/>
      <c r="X692" s="262"/>
      <c r="Y692" s="262"/>
      <c r="Z692" s="262"/>
      <c r="AA692" s="262"/>
    </row>
    <row r="693">
      <c r="A693" s="262"/>
      <c r="B693" s="262"/>
      <c r="C693" s="262"/>
      <c r="D693" s="262"/>
      <c r="E693" s="262"/>
      <c r="F693" s="262"/>
      <c r="G693" s="262"/>
      <c r="H693" s="262"/>
      <c r="I693" s="262"/>
      <c r="J693" s="262"/>
      <c r="K693" s="262"/>
      <c r="L693" s="262"/>
      <c r="M693" s="262"/>
      <c r="N693" s="262"/>
      <c r="O693" s="262"/>
      <c r="P693" s="262"/>
      <c r="Q693" s="262"/>
      <c r="R693" s="262"/>
      <c r="S693" s="262"/>
      <c r="T693" s="262"/>
      <c r="U693" s="262"/>
      <c r="V693" s="262"/>
      <c r="W693" s="262"/>
      <c r="X693" s="262"/>
      <c r="Y693" s="262"/>
      <c r="Z693" s="262"/>
      <c r="AA693" s="262"/>
    </row>
    <row r="694">
      <c r="A694" s="262"/>
      <c r="B694" s="262"/>
      <c r="C694" s="262"/>
      <c r="D694" s="262"/>
      <c r="E694" s="262"/>
      <c r="F694" s="262"/>
      <c r="G694" s="262"/>
      <c r="H694" s="262"/>
      <c r="I694" s="262"/>
      <c r="J694" s="262"/>
      <c r="K694" s="262"/>
      <c r="L694" s="262"/>
      <c r="M694" s="262"/>
      <c r="N694" s="262"/>
      <c r="O694" s="262"/>
      <c r="P694" s="262"/>
      <c r="Q694" s="262"/>
      <c r="R694" s="262"/>
      <c r="S694" s="262"/>
      <c r="T694" s="262"/>
      <c r="U694" s="262"/>
      <c r="V694" s="262"/>
      <c r="W694" s="262"/>
      <c r="X694" s="262"/>
      <c r="Y694" s="262"/>
      <c r="Z694" s="262"/>
      <c r="AA694" s="262"/>
    </row>
    <row r="695">
      <c r="A695" s="262"/>
      <c r="B695" s="262"/>
      <c r="C695" s="262"/>
      <c r="D695" s="262"/>
      <c r="E695" s="262"/>
      <c r="F695" s="262"/>
      <c r="G695" s="262"/>
      <c r="H695" s="262"/>
      <c r="I695" s="262"/>
      <c r="J695" s="262"/>
      <c r="K695" s="262"/>
      <c r="L695" s="262"/>
      <c r="M695" s="262"/>
      <c r="N695" s="262"/>
      <c r="O695" s="262"/>
      <c r="P695" s="262"/>
      <c r="Q695" s="262"/>
      <c r="R695" s="262"/>
      <c r="S695" s="262"/>
      <c r="T695" s="262"/>
      <c r="U695" s="262"/>
      <c r="V695" s="262"/>
      <c r="W695" s="262"/>
      <c r="X695" s="262"/>
      <c r="Y695" s="262"/>
      <c r="Z695" s="262"/>
      <c r="AA695" s="262"/>
    </row>
    <row r="696">
      <c r="A696" s="262"/>
      <c r="B696" s="262"/>
      <c r="C696" s="262"/>
      <c r="D696" s="262"/>
      <c r="E696" s="262"/>
      <c r="F696" s="262"/>
      <c r="G696" s="262"/>
      <c r="H696" s="262"/>
      <c r="I696" s="262"/>
      <c r="J696" s="262"/>
      <c r="K696" s="262"/>
      <c r="L696" s="262"/>
      <c r="M696" s="262"/>
      <c r="N696" s="262"/>
      <c r="O696" s="262"/>
      <c r="P696" s="262"/>
      <c r="Q696" s="262"/>
      <c r="R696" s="262"/>
      <c r="S696" s="262"/>
      <c r="T696" s="262"/>
      <c r="U696" s="262"/>
      <c r="V696" s="262"/>
      <c r="W696" s="262"/>
      <c r="X696" s="262"/>
      <c r="Y696" s="262"/>
      <c r="Z696" s="262"/>
      <c r="AA696" s="262"/>
    </row>
    <row r="697">
      <c r="A697" s="262"/>
      <c r="B697" s="262"/>
      <c r="C697" s="262"/>
      <c r="D697" s="262"/>
      <c r="E697" s="262"/>
      <c r="F697" s="262"/>
      <c r="G697" s="262"/>
      <c r="H697" s="262"/>
      <c r="I697" s="262"/>
      <c r="J697" s="262"/>
      <c r="K697" s="262"/>
      <c r="L697" s="262"/>
      <c r="M697" s="262"/>
      <c r="N697" s="262"/>
      <c r="O697" s="262"/>
      <c r="P697" s="262"/>
      <c r="Q697" s="262"/>
      <c r="R697" s="262"/>
      <c r="S697" s="262"/>
      <c r="T697" s="262"/>
      <c r="U697" s="262"/>
      <c r="V697" s="262"/>
      <c r="W697" s="262"/>
      <c r="X697" s="262"/>
      <c r="Y697" s="262"/>
      <c r="Z697" s="262"/>
      <c r="AA697" s="262"/>
    </row>
    <row r="698">
      <c r="A698" s="262"/>
      <c r="B698" s="262"/>
      <c r="C698" s="262"/>
      <c r="D698" s="262"/>
      <c r="E698" s="262"/>
      <c r="F698" s="262"/>
      <c r="G698" s="262"/>
      <c r="H698" s="262"/>
      <c r="I698" s="262"/>
      <c r="J698" s="262"/>
      <c r="K698" s="262"/>
      <c r="L698" s="262"/>
      <c r="M698" s="262"/>
      <c r="N698" s="262"/>
      <c r="O698" s="262"/>
      <c r="P698" s="262"/>
      <c r="Q698" s="262"/>
      <c r="R698" s="262"/>
      <c r="S698" s="262"/>
      <c r="T698" s="262"/>
      <c r="U698" s="262"/>
      <c r="V698" s="262"/>
      <c r="W698" s="262"/>
      <c r="X698" s="262"/>
      <c r="Y698" s="262"/>
      <c r="Z698" s="262"/>
      <c r="AA698" s="262"/>
    </row>
    <row r="699">
      <c r="A699" s="262"/>
      <c r="B699" s="262"/>
      <c r="C699" s="262"/>
      <c r="D699" s="262"/>
      <c r="E699" s="262"/>
      <c r="F699" s="262"/>
      <c r="G699" s="262"/>
      <c r="H699" s="262"/>
      <c r="I699" s="262"/>
      <c r="J699" s="262"/>
      <c r="K699" s="262"/>
      <c r="L699" s="262"/>
      <c r="M699" s="262"/>
      <c r="N699" s="262"/>
      <c r="O699" s="262"/>
      <c r="P699" s="262"/>
      <c r="Q699" s="262"/>
      <c r="R699" s="262"/>
      <c r="S699" s="262"/>
      <c r="T699" s="262"/>
      <c r="U699" s="262"/>
      <c r="V699" s="262"/>
      <c r="W699" s="262"/>
      <c r="X699" s="262"/>
      <c r="Y699" s="262"/>
      <c r="Z699" s="262"/>
      <c r="AA699" s="262"/>
    </row>
    <row r="700">
      <c r="A700" s="262"/>
      <c r="B700" s="262"/>
      <c r="C700" s="262"/>
      <c r="D700" s="262"/>
      <c r="E700" s="262"/>
      <c r="F700" s="262"/>
      <c r="G700" s="262"/>
      <c r="H700" s="262"/>
      <c r="I700" s="262"/>
      <c r="J700" s="262"/>
      <c r="K700" s="262"/>
      <c r="L700" s="262"/>
      <c r="M700" s="262"/>
      <c r="N700" s="262"/>
      <c r="O700" s="262"/>
      <c r="P700" s="262"/>
      <c r="Q700" s="262"/>
      <c r="R700" s="262"/>
      <c r="S700" s="262"/>
      <c r="T700" s="262"/>
      <c r="U700" s="262"/>
      <c r="V700" s="262"/>
      <c r="W700" s="262"/>
      <c r="X700" s="262"/>
      <c r="Y700" s="262"/>
      <c r="Z700" s="262"/>
      <c r="AA700" s="262"/>
    </row>
    <row r="701">
      <c r="A701" s="262"/>
      <c r="B701" s="262"/>
      <c r="C701" s="262"/>
      <c r="D701" s="262"/>
      <c r="E701" s="262"/>
      <c r="F701" s="262"/>
      <c r="G701" s="262"/>
      <c r="H701" s="262"/>
      <c r="I701" s="262"/>
      <c r="J701" s="262"/>
      <c r="K701" s="262"/>
      <c r="L701" s="262"/>
      <c r="M701" s="262"/>
      <c r="N701" s="262"/>
      <c r="O701" s="262"/>
      <c r="P701" s="262"/>
      <c r="Q701" s="262"/>
      <c r="R701" s="262"/>
      <c r="S701" s="262"/>
      <c r="T701" s="262"/>
      <c r="U701" s="262"/>
      <c r="V701" s="262"/>
      <c r="W701" s="262"/>
      <c r="X701" s="262"/>
      <c r="Y701" s="262"/>
      <c r="Z701" s="262"/>
      <c r="AA701" s="262"/>
    </row>
    <row r="702">
      <c r="A702" s="262"/>
      <c r="B702" s="262"/>
      <c r="C702" s="262"/>
      <c r="D702" s="262"/>
      <c r="E702" s="262"/>
      <c r="F702" s="262"/>
      <c r="G702" s="262"/>
      <c r="H702" s="262"/>
      <c r="I702" s="262"/>
      <c r="J702" s="262"/>
      <c r="K702" s="262"/>
      <c r="L702" s="262"/>
      <c r="M702" s="262"/>
      <c r="N702" s="262"/>
      <c r="O702" s="262"/>
      <c r="P702" s="262"/>
      <c r="Q702" s="262"/>
      <c r="R702" s="262"/>
      <c r="S702" s="262"/>
      <c r="T702" s="262"/>
      <c r="U702" s="262"/>
      <c r="V702" s="262"/>
      <c r="W702" s="262"/>
      <c r="X702" s="262"/>
      <c r="Y702" s="262"/>
      <c r="Z702" s="262"/>
      <c r="AA702" s="262"/>
    </row>
    <row r="703">
      <c r="A703" s="262"/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262"/>
      <c r="T703" s="262"/>
      <c r="U703" s="262"/>
      <c r="V703" s="262"/>
      <c r="W703" s="262"/>
      <c r="X703" s="262"/>
      <c r="Y703" s="262"/>
      <c r="Z703" s="262"/>
      <c r="AA703" s="262"/>
    </row>
    <row r="704">
      <c r="A704" s="262"/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262"/>
      <c r="T704" s="262"/>
      <c r="U704" s="262"/>
      <c r="V704" s="262"/>
      <c r="W704" s="262"/>
      <c r="X704" s="262"/>
      <c r="Y704" s="262"/>
      <c r="Z704" s="262"/>
      <c r="AA704" s="262"/>
    </row>
    <row r="705">
      <c r="A705" s="262"/>
      <c r="B705" s="262"/>
      <c r="C705" s="262"/>
      <c r="D705" s="262"/>
      <c r="E705" s="262"/>
      <c r="F705" s="262"/>
      <c r="G705" s="262"/>
      <c r="H705" s="262"/>
      <c r="I705" s="262"/>
      <c r="J705" s="262"/>
      <c r="K705" s="262"/>
      <c r="L705" s="262"/>
      <c r="M705" s="262"/>
      <c r="N705" s="262"/>
      <c r="O705" s="262"/>
      <c r="P705" s="262"/>
      <c r="Q705" s="262"/>
      <c r="R705" s="262"/>
      <c r="S705" s="262"/>
      <c r="T705" s="262"/>
      <c r="U705" s="262"/>
      <c r="V705" s="262"/>
      <c r="W705" s="262"/>
      <c r="X705" s="262"/>
      <c r="Y705" s="262"/>
      <c r="Z705" s="262"/>
      <c r="AA705" s="262"/>
    </row>
    <row r="706">
      <c r="A706" s="262"/>
      <c r="B706" s="262"/>
      <c r="C706" s="262"/>
      <c r="D706" s="262"/>
      <c r="E706" s="262"/>
      <c r="F706" s="262"/>
      <c r="G706" s="262"/>
      <c r="H706" s="262"/>
      <c r="I706" s="262"/>
      <c r="J706" s="262"/>
      <c r="K706" s="262"/>
      <c r="L706" s="262"/>
      <c r="M706" s="262"/>
      <c r="N706" s="262"/>
      <c r="O706" s="262"/>
      <c r="P706" s="262"/>
      <c r="Q706" s="262"/>
      <c r="R706" s="262"/>
      <c r="S706" s="262"/>
      <c r="T706" s="262"/>
      <c r="U706" s="262"/>
      <c r="V706" s="262"/>
      <c r="W706" s="262"/>
      <c r="X706" s="262"/>
      <c r="Y706" s="262"/>
      <c r="Z706" s="262"/>
      <c r="AA706" s="262"/>
    </row>
    <row r="707">
      <c r="A707" s="262"/>
      <c r="B707" s="262"/>
      <c r="C707" s="262"/>
      <c r="D707" s="262"/>
      <c r="E707" s="262"/>
      <c r="F707" s="262"/>
      <c r="G707" s="262"/>
      <c r="H707" s="262"/>
      <c r="I707" s="262"/>
      <c r="J707" s="262"/>
      <c r="K707" s="262"/>
      <c r="L707" s="262"/>
      <c r="M707" s="262"/>
      <c r="N707" s="262"/>
      <c r="O707" s="262"/>
      <c r="P707" s="262"/>
      <c r="Q707" s="262"/>
      <c r="R707" s="262"/>
      <c r="S707" s="262"/>
      <c r="T707" s="262"/>
      <c r="U707" s="262"/>
      <c r="V707" s="262"/>
      <c r="W707" s="262"/>
      <c r="X707" s="262"/>
      <c r="Y707" s="262"/>
      <c r="Z707" s="262"/>
      <c r="AA707" s="262"/>
    </row>
    <row r="708">
      <c r="A708" s="262"/>
      <c r="B708" s="262"/>
      <c r="C708" s="262"/>
      <c r="D708" s="262"/>
      <c r="E708" s="262"/>
      <c r="F708" s="262"/>
      <c r="G708" s="262"/>
      <c r="H708" s="262"/>
      <c r="I708" s="262"/>
      <c r="J708" s="262"/>
      <c r="K708" s="262"/>
      <c r="L708" s="262"/>
      <c r="M708" s="262"/>
      <c r="N708" s="262"/>
      <c r="O708" s="262"/>
      <c r="P708" s="262"/>
      <c r="Q708" s="262"/>
      <c r="R708" s="262"/>
      <c r="S708" s="262"/>
      <c r="T708" s="262"/>
      <c r="U708" s="262"/>
      <c r="V708" s="262"/>
      <c r="W708" s="262"/>
      <c r="X708" s="262"/>
      <c r="Y708" s="262"/>
      <c r="Z708" s="262"/>
      <c r="AA708" s="262"/>
    </row>
    <row r="709">
      <c r="A709" s="262"/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262"/>
      <c r="T709" s="262"/>
      <c r="U709" s="262"/>
      <c r="V709" s="262"/>
      <c r="W709" s="262"/>
      <c r="X709" s="262"/>
      <c r="Y709" s="262"/>
      <c r="Z709" s="262"/>
      <c r="AA709" s="262"/>
    </row>
    <row r="710">
      <c r="A710" s="262"/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262"/>
      <c r="T710" s="262"/>
      <c r="U710" s="262"/>
      <c r="V710" s="262"/>
      <c r="W710" s="262"/>
      <c r="X710" s="262"/>
      <c r="Y710" s="262"/>
      <c r="Z710" s="262"/>
      <c r="AA710" s="262"/>
    </row>
    <row r="711">
      <c r="A711" s="262"/>
      <c r="B711" s="262"/>
      <c r="C711" s="262"/>
      <c r="D711" s="262"/>
      <c r="E711" s="262"/>
      <c r="F711" s="262"/>
      <c r="G711" s="262"/>
      <c r="H711" s="262"/>
      <c r="I711" s="262"/>
      <c r="J711" s="262"/>
      <c r="K711" s="262"/>
      <c r="L711" s="262"/>
      <c r="M711" s="262"/>
      <c r="N711" s="262"/>
      <c r="O711" s="262"/>
      <c r="P711" s="262"/>
      <c r="Q711" s="262"/>
      <c r="R711" s="262"/>
      <c r="S711" s="262"/>
      <c r="T711" s="262"/>
      <c r="U711" s="262"/>
      <c r="V711" s="262"/>
      <c r="W711" s="262"/>
      <c r="X711" s="262"/>
      <c r="Y711" s="262"/>
      <c r="Z711" s="262"/>
      <c r="AA711" s="262"/>
    </row>
    <row r="712">
      <c r="A712" s="262"/>
      <c r="B712" s="262"/>
      <c r="C712" s="262"/>
      <c r="D712" s="262"/>
      <c r="E712" s="262"/>
      <c r="F712" s="262"/>
      <c r="G712" s="262"/>
      <c r="H712" s="262"/>
      <c r="I712" s="262"/>
      <c r="J712" s="262"/>
      <c r="K712" s="262"/>
      <c r="L712" s="262"/>
      <c r="M712" s="262"/>
      <c r="N712" s="262"/>
      <c r="O712" s="262"/>
      <c r="P712" s="262"/>
      <c r="Q712" s="262"/>
      <c r="R712" s="262"/>
      <c r="S712" s="262"/>
      <c r="T712" s="262"/>
      <c r="U712" s="262"/>
      <c r="V712" s="262"/>
      <c r="W712" s="262"/>
      <c r="X712" s="262"/>
      <c r="Y712" s="262"/>
      <c r="Z712" s="262"/>
      <c r="AA712" s="262"/>
    </row>
    <row r="713">
      <c r="A713" s="262"/>
      <c r="B713" s="262"/>
      <c r="C713" s="262"/>
      <c r="D713" s="262"/>
      <c r="E713" s="262"/>
      <c r="F713" s="262"/>
      <c r="G713" s="262"/>
      <c r="H713" s="262"/>
      <c r="I713" s="262"/>
      <c r="J713" s="262"/>
      <c r="K713" s="262"/>
      <c r="L713" s="262"/>
      <c r="M713" s="262"/>
      <c r="N713" s="262"/>
      <c r="O713" s="262"/>
      <c r="P713" s="262"/>
      <c r="Q713" s="262"/>
      <c r="R713" s="262"/>
      <c r="S713" s="262"/>
      <c r="T713" s="262"/>
      <c r="U713" s="262"/>
      <c r="V713" s="262"/>
      <c r="W713" s="262"/>
      <c r="X713" s="262"/>
      <c r="Y713" s="262"/>
      <c r="Z713" s="262"/>
      <c r="AA713" s="262"/>
    </row>
    <row r="714">
      <c r="A714" s="262"/>
      <c r="B714" s="262"/>
      <c r="C714" s="262"/>
      <c r="D714" s="262"/>
      <c r="E714" s="262"/>
      <c r="F714" s="262"/>
      <c r="G714" s="262"/>
      <c r="H714" s="262"/>
      <c r="I714" s="262"/>
      <c r="J714" s="262"/>
      <c r="K714" s="262"/>
      <c r="L714" s="262"/>
      <c r="M714" s="262"/>
      <c r="N714" s="262"/>
      <c r="O714" s="262"/>
      <c r="P714" s="262"/>
      <c r="Q714" s="262"/>
      <c r="R714" s="262"/>
      <c r="S714" s="262"/>
      <c r="T714" s="262"/>
      <c r="U714" s="262"/>
      <c r="V714" s="262"/>
      <c r="W714" s="262"/>
      <c r="X714" s="262"/>
      <c r="Y714" s="262"/>
      <c r="Z714" s="262"/>
      <c r="AA714" s="262"/>
    </row>
    <row r="715">
      <c r="A715" s="262"/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262"/>
      <c r="T715" s="262"/>
      <c r="U715" s="262"/>
      <c r="V715" s="262"/>
      <c r="W715" s="262"/>
      <c r="X715" s="262"/>
      <c r="Y715" s="262"/>
      <c r="Z715" s="262"/>
      <c r="AA715" s="262"/>
    </row>
    <row r="716">
      <c r="A716" s="262"/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262"/>
      <c r="T716" s="262"/>
      <c r="U716" s="262"/>
      <c r="V716" s="262"/>
      <c r="W716" s="262"/>
      <c r="X716" s="262"/>
      <c r="Y716" s="262"/>
      <c r="Z716" s="262"/>
      <c r="AA716" s="262"/>
    </row>
    <row r="717">
      <c r="A717" s="262"/>
      <c r="B717" s="262"/>
      <c r="C717" s="262"/>
      <c r="D717" s="262"/>
      <c r="E717" s="262"/>
      <c r="F717" s="262"/>
      <c r="G717" s="262"/>
      <c r="H717" s="262"/>
      <c r="I717" s="262"/>
      <c r="J717" s="262"/>
      <c r="K717" s="262"/>
      <c r="L717" s="262"/>
      <c r="M717" s="262"/>
      <c r="N717" s="262"/>
      <c r="O717" s="262"/>
      <c r="P717" s="262"/>
      <c r="Q717" s="262"/>
      <c r="R717" s="262"/>
      <c r="S717" s="262"/>
      <c r="T717" s="262"/>
      <c r="U717" s="262"/>
      <c r="V717" s="262"/>
      <c r="W717" s="262"/>
      <c r="X717" s="262"/>
      <c r="Y717" s="262"/>
      <c r="Z717" s="262"/>
      <c r="AA717" s="262"/>
    </row>
    <row r="718">
      <c r="A718" s="262"/>
      <c r="B718" s="262"/>
      <c r="C718" s="262"/>
      <c r="D718" s="262"/>
      <c r="E718" s="262"/>
      <c r="F718" s="262"/>
      <c r="G718" s="262"/>
      <c r="H718" s="262"/>
      <c r="I718" s="262"/>
      <c r="J718" s="262"/>
      <c r="K718" s="262"/>
      <c r="L718" s="262"/>
      <c r="M718" s="262"/>
      <c r="N718" s="262"/>
      <c r="O718" s="262"/>
      <c r="P718" s="262"/>
      <c r="Q718" s="262"/>
      <c r="R718" s="262"/>
      <c r="S718" s="262"/>
      <c r="T718" s="262"/>
      <c r="U718" s="262"/>
      <c r="V718" s="262"/>
      <c r="W718" s="262"/>
      <c r="X718" s="262"/>
      <c r="Y718" s="262"/>
      <c r="Z718" s="262"/>
      <c r="AA718" s="262"/>
    </row>
    <row r="719">
      <c r="A719" s="262"/>
      <c r="B719" s="262"/>
      <c r="C719" s="262"/>
      <c r="D719" s="262"/>
      <c r="E719" s="262"/>
      <c r="F719" s="262"/>
      <c r="G719" s="262"/>
      <c r="H719" s="262"/>
      <c r="I719" s="262"/>
      <c r="J719" s="262"/>
      <c r="K719" s="262"/>
      <c r="L719" s="262"/>
      <c r="M719" s="262"/>
      <c r="N719" s="262"/>
      <c r="O719" s="262"/>
      <c r="P719" s="262"/>
      <c r="Q719" s="262"/>
      <c r="R719" s="262"/>
      <c r="S719" s="262"/>
      <c r="T719" s="262"/>
      <c r="U719" s="262"/>
      <c r="V719" s="262"/>
      <c r="W719" s="262"/>
      <c r="X719" s="262"/>
      <c r="Y719" s="262"/>
      <c r="Z719" s="262"/>
      <c r="AA719" s="262"/>
    </row>
    <row r="720">
      <c r="A720" s="262"/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262"/>
      <c r="T720" s="262"/>
      <c r="U720" s="262"/>
      <c r="V720" s="262"/>
      <c r="W720" s="262"/>
      <c r="X720" s="262"/>
      <c r="Y720" s="262"/>
      <c r="Z720" s="262"/>
      <c r="AA720" s="262"/>
    </row>
    <row r="721">
      <c r="A721" s="262"/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262"/>
      <c r="T721" s="262"/>
      <c r="U721" s="262"/>
      <c r="V721" s="262"/>
      <c r="W721" s="262"/>
      <c r="X721" s="262"/>
      <c r="Y721" s="262"/>
      <c r="Z721" s="262"/>
      <c r="AA721" s="262"/>
    </row>
    <row r="722">
      <c r="A722" s="262"/>
      <c r="B722" s="262"/>
      <c r="C722" s="262"/>
      <c r="D722" s="262"/>
      <c r="E722" s="262"/>
      <c r="F722" s="262"/>
      <c r="G722" s="262"/>
      <c r="H722" s="262"/>
      <c r="I722" s="262"/>
      <c r="J722" s="262"/>
      <c r="K722" s="262"/>
      <c r="L722" s="262"/>
      <c r="M722" s="262"/>
      <c r="N722" s="262"/>
      <c r="O722" s="262"/>
      <c r="P722" s="262"/>
      <c r="Q722" s="262"/>
      <c r="R722" s="262"/>
      <c r="S722" s="262"/>
      <c r="T722" s="262"/>
      <c r="U722" s="262"/>
      <c r="V722" s="262"/>
      <c r="W722" s="262"/>
      <c r="X722" s="262"/>
      <c r="Y722" s="262"/>
      <c r="Z722" s="262"/>
      <c r="AA722" s="262"/>
    </row>
    <row r="723">
      <c r="A723" s="262"/>
      <c r="B723" s="262"/>
      <c r="C723" s="262"/>
      <c r="D723" s="262"/>
      <c r="E723" s="262"/>
      <c r="F723" s="262"/>
      <c r="G723" s="262"/>
      <c r="H723" s="262"/>
      <c r="I723" s="262"/>
      <c r="J723" s="262"/>
      <c r="K723" s="262"/>
      <c r="L723" s="262"/>
      <c r="M723" s="262"/>
      <c r="N723" s="262"/>
      <c r="O723" s="262"/>
      <c r="P723" s="262"/>
      <c r="Q723" s="262"/>
      <c r="R723" s="262"/>
      <c r="S723" s="262"/>
      <c r="T723" s="262"/>
      <c r="U723" s="262"/>
      <c r="V723" s="262"/>
      <c r="W723" s="262"/>
      <c r="X723" s="262"/>
      <c r="Y723" s="262"/>
      <c r="Z723" s="262"/>
      <c r="AA723" s="262"/>
    </row>
    <row r="724">
      <c r="A724" s="262"/>
      <c r="B724" s="262"/>
      <c r="C724" s="262"/>
      <c r="D724" s="262"/>
      <c r="E724" s="262"/>
      <c r="F724" s="262"/>
      <c r="G724" s="262"/>
      <c r="H724" s="262"/>
      <c r="I724" s="262"/>
      <c r="J724" s="262"/>
      <c r="K724" s="262"/>
      <c r="L724" s="262"/>
      <c r="M724" s="262"/>
      <c r="N724" s="262"/>
      <c r="O724" s="262"/>
      <c r="P724" s="262"/>
      <c r="Q724" s="262"/>
      <c r="R724" s="262"/>
      <c r="S724" s="262"/>
      <c r="T724" s="262"/>
      <c r="U724" s="262"/>
      <c r="V724" s="262"/>
      <c r="W724" s="262"/>
      <c r="X724" s="262"/>
      <c r="Y724" s="262"/>
      <c r="Z724" s="262"/>
      <c r="AA724" s="262"/>
    </row>
    <row r="725">
      <c r="A725" s="262"/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262"/>
      <c r="T725" s="262"/>
      <c r="U725" s="262"/>
      <c r="V725" s="262"/>
      <c r="W725" s="262"/>
      <c r="X725" s="262"/>
      <c r="Y725" s="262"/>
      <c r="Z725" s="262"/>
      <c r="AA725" s="262"/>
    </row>
    <row r="726">
      <c r="A726" s="262"/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262"/>
      <c r="T726" s="262"/>
      <c r="U726" s="262"/>
      <c r="V726" s="262"/>
      <c r="W726" s="262"/>
      <c r="X726" s="262"/>
      <c r="Y726" s="262"/>
      <c r="Z726" s="262"/>
      <c r="AA726" s="262"/>
    </row>
    <row r="727">
      <c r="A727" s="262"/>
      <c r="B727" s="262"/>
      <c r="C727" s="262"/>
      <c r="D727" s="262"/>
      <c r="E727" s="262"/>
      <c r="F727" s="262"/>
      <c r="G727" s="262"/>
      <c r="H727" s="262"/>
      <c r="I727" s="262"/>
      <c r="J727" s="262"/>
      <c r="K727" s="262"/>
      <c r="L727" s="262"/>
      <c r="M727" s="262"/>
      <c r="N727" s="262"/>
      <c r="O727" s="262"/>
      <c r="P727" s="262"/>
      <c r="Q727" s="262"/>
      <c r="R727" s="262"/>
      <c r="S727" s="262"/>
      <c r="T727" s="262"/>
      <c r="U727" s="262"/>
      <c r="V727" s="262"/>
      <c r="W727" s="262"/>
      <c r="X727" s="262"/>
      <c r="Y727" s="262"/>
      <c r="Z727" s="262"/>
      <c r="AA727" s="262"/>
    </row>
    <row r="728">
      <c r="A728" s="262"/>
      <c r="B728" s="262"/>
      <c r="C728" s="262"/>
      <c r="D728" s="262"/>
      <c r="E728" s="262"/>
      <c r="F728" s="262"/>
      <c r="G728" s="262"/>
      <c r="H728" s="262"/>
      <c r="I728" s="262"/>
      <c r="J728" s="262"/>
      <c r="K728" s="262"/>
      <c r="L728" s="262"/>
      <c r="M728" s="262"/>
      <c r="N728" s="262"/>
      <c r="O728" s="262"/>
      <c r="P728" s="262"/>
      <c r="Q728" s="262"/>
      <c r="R728" s="262"/>
      <c r="S728" s="262"/>
      <c r="T728" s="262"/>
      <c r="U728" s="262"/>
      <c r="V728" s="262"/>
      <c r="W728" s="262"/>
      <c r="X728" s="262"/>
      <c r="Y728" s="262"/>
      <c r="Z728" s="262"/>
      <c r="AA728" s="262"/>
    </row>
    <row r="729">
      <c r="A729" s="262"/>
      <c r="B729" s="262"/>
      <c r="C729" s="262"/>
      <c r="D729" s="262"/>
      <c r="E729" s="262"/>
      <c r="F729" s="262"/>
      <c r="G729" s="262"/>
      <c r="H729" s="262"/>
      <c r="I729" s="262"/>
      <c r="J729" s="262"/>
      <c r="K729" s="262"/>
      <c r="L729" s="262"/>
      <c r="M729" s="262"/>
      <c r="N729" s="262"/>
      <c r="O729" s="262"/>
      <c r="P729" s="262"/>
      <c r="Q729" s="262"/>
      <c r="R729" s="262"/>
      <c r="S729" s="262"/>
      <c r="T729" s="262"/>
      <c r="U729" s="262"/>
      <c r="V729" s="262"/>
      <c r="W729" s="262"/>
      <c r="X729" s="262"/>
      <c r="Y729" s="262"/>
      <c r="Z729" s="262"/>
      <c r="AA729" s="262"/>
    </row>
    <row r="730">
      <c r="A730" s="262"/>
      <c r="B730" s="262"/>
      <c r="C730" s="262"/>
      <c r="D730" s="262"/>
      <c r="E730" s="262"/>
      <c r="F730" s="262"/>
      <c r="G730" s="262"/>
      <c r="H730" s="262"/>
      <c r="I730" s="262"/>
      <c r="J730" s="262"/>
      <c r="K730" s="262"/>
      <c r="L730" s="262"/>
      <c r="M730" s="262"/>
      <c r="N730" s="262"/>
      <c r="O730" s="262"/>
      <c r="P730" s="262"/>
      <c r="Q730" s="262"/>
      <c r="R730" s="262"/>
      <c r="S730" s="262"/>
      <c r="T730" s="262"/>
      <c r="U730" s="262"/>
      <c r="V730" s="262"/>
      <c r="W730" s="262"/>
      <c r="X730" s="262"/>
      <c r="Y730" s="262"/>
      <c r="Z730" s="262"/>
      <c r="AA730" s="262"/>
    </row>
    <row r="731">
      <c r="A731" s="262"/>
      <c r="B731" s="262"/>
      <c r="C731" s="262"/>
      <c r="D731" s="262"/>
      <c r="E731" s="262"/>
      <c r="F731" s="262"/>
      <c r="G731" s="262"/>
      <c r="H731" s="262"/>
      <c r="I731" s="262"/>
      <c r="J731" s="262"/>
      <c r="K731" s="262"/>
      <c r="L731" s="262"/>
      <c r="M731" s="262"/>
      <c r="N731" s="262"/>
      <c r="O731" s="262"/>
      <c r="P731" s="262"/>
      <c r="Q731" s="262"/>
      <c r="R731" s="262"/>
      <c r="S731" s="262"/>
      <c r="T731" s="262"/>
      <c r="U731" s="262"/>
      <c r="V731" s="262"/>
      <c r="W731" s="262"/>
      <c r="X731" s="262"/>
      <c r="Y731" s="262"/>
      <c r="Z731" s="262"/>
      <c r="AA731" s="262"/>
    </row>
    <row r="732">
      <c r="A732" s="262"/>
      <c r="B732" s="262"/>
      <c r="C732" s="262"/>
      <c r="D732" s="262"/>
      <c r="E732" s="262"/>
      <c r="F732" s="262"/>
      <c r="G732" s="262"/>
      <c r="H732" s="262"/>
      <c r="I732" s="262"/>
      <c r="J732" s="262"/>
      <c r="K732" s="262"/>
      <c r="L732" s="262"/>
      <c r="M732" s="262"/>
      <c r="N732" s="262"/>
      <c r="O732" s="262"/>
      <c r="P732" s="262"/>
      <c r="Q732" s="262"/>
      <c r="R732" s="262"/>
      <c r="S732" s="262"/>
      <c r="T732" s="262"/>
      <c r="U732" s="262"/>
      <c r="V732" s="262"/>
      <c r="W732" s="262"/>
      <c r="X732" s="262"/>
      <c r="Y732" s="262"/>
      <c r="Z732" s="262"/>
      <c r="AA732" s="262"/>
    </row>
    <row r="733">
      <c r="A733" s="262"/>
      <c r="B733" s="262"/>
      <c r="C733" s="262"/>
      <c r="D733" s="262"/>
      <c r="E733" s="262"/>
      <c r="F733" s="262"/>
      <c r="G733" s="262"/>
      <c r="H733" s="262"/>
      <c r="I733" s="262"/>
      <c r="J733" s="262"/>
      <c r="K733" s="262"/>
      <c r="L733" s="262"/>
      <c r="M733" s="262"/>
      <c r="N733" s="262"/>
      <c r="O733" s="262"/>
      <c r="P733" s="262"/>
      <c r="Q733" s="262"/>
      <c r="R733" s="262"/>
      <c r="S733" s="262"/>
      <c r="T733" s="262"/>
      <c r="U733" s="262"/>
      <c r="V733" s="262"/>
      <c r="W733" s="262"/>
      <c r="X733" s="262"/>
      <c r="Y733" s="262"/>
      <c r="Z733" s="262"/>
      <c r="AA733" s="262"/>
    </row>
    <row r="734">
      <c r="A734" s="262"/>
      <c r="B734" s="262"/>
      <c r="C734" s="262"/>
      <c r="D734" s="262"/>
      <c r="E734" s="262"/>
      <c r="F734" s="262"/>
      <c r="G734" s="262"/>
      <c r="H734" s="262"/>
      <c r="I734" s="262"/>
      <c r="J734" s="262"/>
      <c r="K734" s="262"/>
      <c r="L734" s="262"/>
      <c r="M734" s="262"/>
      <c r="N734" s="262"/>
      <c r="O734" s="262"/>
      <c r="P734" s="262"/>
      <c r="Q734" s="262"/>
      <c r="R734" s="262"/>
      <c r="S734" s="262"/>
      <c r="T734" s="262"/>
      <c r="U734" s="262"/>
      <c r="V734" s="262"/>
      <c r="W734" s="262"/>
      <c r="X734" s="262"/>
      <c r="Y734" s="262"/>
      <c r="Z734" s="262"/>
      <c r="AA734" s="262"/>
    </row>
    <row r="735">
      <c r="A735" s="262"/>
      <c r="B735" s="262"/>
      <c r="C735" s="262"/>
      <c r="D735" s="262"/>
      <c r="E735" s="262"/>
      <c r="F735" s="262"/>
      <c r="G735" s="262"/>
      <c r="H735" s="262"/>
      <c r="I735" s="262"/>
      <c r="J735" s="262"/>
      <c r="K735" s="262"/>
      <c r="L735" s="262"/>
      <c r="M735" s="262"/>
      <c r="N735" s="262"/>
      <c r="O735" s="262"/>
      <c r="P735" s="262"/>
      <c r="Q735" s="262"/>
      <c r="R735" s="262"/>
      <c r="S735" s="262"/>
      <c r="T735" s="262"/>
      <c r="U735" s="262"/>
      <c r="V735" s="262"/>
      <c r="W735" s="262"/>
      <c r="X735" s="262"/>
      <c r="Y735" s="262"/>
      <c r="Z735" s="262"/>
      <c r="AA735" s="262"/>
    </row>
    <row r="736">
      <c r="A736" s="262"/>
      <c r="B736" s="262"/>
      <c r="C736" s="262"/>
      <c r="D736" s="262"/>
      <c r="E736" s="262"/>
      <c r="F736" s="262"/>
      <c r="G736" s="262"/>
      <c r="H736" s="262"/>
      <c r="I736" s="262"/>
      <c r="J736" s="262"/>
      <c r="K736" s="262"/>
      <c r="L736" s="262"/>
      <c r="M736" s="262"/>
      <c r="N736" s="262"/>
      <c r="O736" s="262"/>
      <c r="P736" s="262"/>
      <c r="Q736" s="262"/>
      <c r="R736" s="262"/>
      <c r="S736" s="262"/>
      <c r="T736" s="262"/>
      <c r="U736" s="262"/>
      <c r="V736" s="262"/>
      <c r="W736" s="262"/>
      <c r="X736" s="262"/>
      <c r="Y736" s="262"/>
      <c r="Z736" s="262"/>
      <c r="AA736" s="262"/>
    </row>
    <row r="737">
      <c r="A737" s="262"/>
      <c r="B737" s="262"/>
      <c r="C737" s="262"/>
      <c r="D737" s="262"/>
      <c r="E737" s="262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</row>
    <row r="738">
      <c r="A738" s="262"/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262"/>
      <c r="T738" s="262"/>
      <c r="U738" s="262"/>
      <c r="V738" s="262"/>
      <c r="W738" s="262"/>
      <c r="X738" s="262"/>
      <c r="Y738" s="262"/>
      <c r="Z738" s="262"/>
      <c r="AA738" s="262"/>
    </row>
    <row r="739">
      <c r="A739" s="262"/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262"/>
      <c r="T739" s="262"/>
      <c r="U739" s="262"/>
      <c r="V739" s="262"/>
      <c r="W739" s="262"/>
      <c r="X739" s="262"/>
      <c r="Y739" s="262"/>
      <c r="Z739" s="262"/>
      <c r="AA739" s="262"/>
    </row>
    <row r="740">
      <c r="A740" s="262"/>
      <c r="B740" s="262"/>
      <c r="C740" s="262"/>
      <c r="D740" s="262"/>
      <c r="E740" s="262"/>
      <c r="F740" s="262"/>
      <c r="G740" s="262"/>
      <c r="H740" s="262"/>
      <c r="I740" s="262"/>
      <c r="J740" s="262"/>
      <c r="K740" s="262"/>
      <c r="L740" s="262"/>
      <c r="M740" s="262"/>
      <c r="N740" s="262"/>
      <c r="O740" s="262"/>
      <c r="P740" s="262"/>
      <c r="Q740" s="262"/>
      <c r="R740" s="262"/>
      <c r="S740" s="262"/>
      <c r="T740" s="262"/>
      <c r="U740" s="262"/>
      <c r="V740" s="262"/>
      <c r="W740" s="262"/>
      <c r="X740" s="262"/>
      <c r="Y740" s="262"/>
      <c r="Z740" s="262"/>
      <c r="AA740" s="262"/>
    </row>
    <row r="741">
      <c r="A741" s="262"/>
      <c r="B741" s="262"/>
      <c r="C741" s="262"/>
      <c r="D741" s="262"/>
      <c r="E741" s="262"/>
      <c r="F741" s="262"/>
      <c r="G741" s="262"/>
      <c r="H741" s="262"/>
      <c r="I741" s="262"/>
      <c r="J741" s="262"/>
      <c r="K741" s="262"/>
      <c r="L741" s="262"/>
      <c r="M741" s="262"/>
      <c r="N741" s="262"/>
      <c r="O741" s="262"/>
      <c r="P741" s="262"/>
      <c r="Q741" s="262"/>
      <c r="R741" s="262"/>
      <c r="S741" s="262"/>
      <c r="T741" s="262"/>
      <c r="U741" s="262"/>
      <c r="V741" s="262"/>
      <c r="W741" s="262"/>
      <c r="X741" s="262"/>
      <c r="Y741" s="262"/>
      <c r="Z741" s="262"/>
      <c r="AA741" s="262"/>
    </row>
    <row r="742">
      <c r="A742" s="262"/>
      <c r="B742" s="262"/>
      <c r="C742" s="262"/>
      <c r="D742" s="262"/>
      <c r="E742" s="262"/>
      <c r="F742" s="262"/>
      <c r="G742" s="262"/>
      <c r="H742" s="262"/>
      <c r="I742" s="262"/>
      <c r="J742" s="262"/>
      <c r="K742" s="262"/>
      <c r="L742" s="262"/>
      <c r="M742" s="262"/>
      <c r="N742" s="262"/>
      <c r="O742" s="262"/>
      <c r="P742" s="262"/>
      <c r="Q742" s="262"/>
      <c r="R742" s="262"/>
      <c r="S742" s="262"/>
      <c r="T742" s="262"/>
      <c r="U742" s="262"/>
      <c r="V742" s="262"/>
      <c r="W742" s="262"/>
      <c r="X742" s="262"/>
      <c r="Y742" s="262"/>
      <c r="Z742" s="262"/>
      <c r="AA742" s="262"/>
    </row>
    <row r="743">
      <c r="A743" s="262"/>
      <c r="B743" s="262"/>
      <c r="C743" s="262"/>
      <c r="D743" s="262"/>
      <c r="E743" s="262"/>
      <c r="F743" s="262"/>
      <c r="G743" s="262"/>
      <c r="H743" s="262"/>
      <c r="I743" s="262"/>
      <c r="J743" s="262"/>
      <c r="K743" s="262"/>
      <c r="L743" s="262"/>
      <c r="M743" s="262"/>
      <c r="N743" s="262"/>
      <c r="O743" s="262"/>
      <c r="P743" s="262"/>
      <c r="Q743" s="262"/>
      <c r="R743" s="262"/>
      <c r="S743" s="262"/>
      <c r="T743" s="262"/>
      <c r="U743" s="262"/>
      <c r="V743" s="262"/>
      <c r="W743" s="262"/>
      <c r="X743" s="262"/>
      <c r="Y743" s="262"/>
      <c r="Z743" s="262"/>
      <c r="AA743" s="262"/>
    </row>
    <row r="744">
      <c r="A744" s="262"/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262"/>
      <c r="T744" s="262"/>
      <c r="U744" s="262"/>
      <c r="V744" s="262"/>
      <c r="W744" s="262"/>
      <c r="X744" s="262"/>
      <c r="Y744" s="262"/>
      <c r="Z744" s="262"/>
      <c r="AA744" s="262"/>
    </row>
    <row r="745">
      <c r="A745" s="262"/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262"/>
      <c r="T745" s="262"/>
      <c r="U745" s="262"/>
      <c r="V745" s="262"/>
      <c r="W745" s="262"/>
      <c r="X745" s="262"/>
      <c r="Y745" s="262"/>
      <c r="Z745" s="262"/>
      <c r="AA745" s="262"/>
    </row>
    <row r="746">
      <c r="A746" s="262"/>
      <c r="B746" s="262"/>
      <c r="C746" s="262"/>
      <c r="D746" s="262"/>
      <c r="E746" s="262"/>
      <c r="F746" s="262"/>
      <c r="G746" s="262"/>
      <c r="H746" s="262"/>
      <c r="I746" s="262"/>
      <c r="J746" s="262"/>
      <c r="K746" s="262"/>
      <c r="L746" s="262"/>
      <c r="M746" s="262"/>
      <c r="N746" s="262"/>
      <c r="O746" s="262"/>
      <c r="P746" s="262"/>
      <c r="Q746" s="262"/>
      <c r="R746" s="262"/>
      <c r="S746" s="262"/>
      <c r="T746" s="262"/>
      <c r="U746" s="262"/>
      <c r="V746" s="262"/>
      <c r="W746" s="262"/>
      <c r="X746" s="262"/>
      <c r="Y746" s="262"/>
      <c r="Z746" s="262"/>
      <c r="AA746" s="262"/>
    </row>
    <row r="747">
      <c r="A747" s="262"/>
      <c r="B747" s="262"/>
      <c r="C747" s="262"/>
      <c r="D747" s="262"/>
      <c r="E747" s="262"/>
      <c r="F747" s="262"/>
      <c r="G747" s="262"/>
      <c r="H747" s="262"/>
      <c r="I747" s="262"/>
      <c r="J747" s="262"/>
      <c r="K747" s="262"/>
      <c r="L747" s="262"/>
      <c r="M747" s="262"/>
      <c r="N747" s="262"/>
      <c r="O747" s="262"/>
      <c r="P747" s="262"/>
      <c r="Q747" s="262"/>
      <c r="R747" s="262"/>
      <c r="S747" s="262"/>
      <c r="T747" s="262"/>
      <c r="U747" s="262"/>
      <c r="V747" s="262"/>
      <c r="W747" s="262"/>
      <c r="X747" s="262"/>
      <c r="Y747" s="262"/>
      <c r="Z747" s="262"/>
      <c r="AA747" s="262"/>
    </row>
    <row r="748">
      <c r="A748" s="262"/>
      <c r="B748" s="262"/>
      <c r="C748" s="262"/>
      <c r="D748" s="262"/>
      <c r="E748" s="262"/>
      <c r="F748" s="262"/>
      <c r="G748" s="262"/>
      <c r="H748" s="262"/>
      <c r="I748" s="262"/>
      <c r="J748" s="262"/>
      <c r="K748" s="262"/>
      <c r="L748" s="262"/>
      <c r="M748" s="262"/>
      <c r="N748" s="262"/>
      <c r="O748" s="262"/>
      <c r="P748" s="262"/>
      <c r="Q748" s="262"/>
      <c r="R748" s="262"/>
      <c r="S748" s="262"/>
      <c r="T748" s="262"/>
      <c r="U748" s="262"/>
      <c r="V748" s="262"/>
      <c r="W748" s="262"/>
      <c r="X748" s="262"/>
      <c r="Y748" s="262"/>
      <c r="Z748" s="262"/>
      <c r="AA748" s="262"/>
    </row>
    <row r="749">
      <c r="A749" s="262"/>
      <c r="B749" s="262"/>
      <c r="C749" s="262"/>
      <c r="D749" s="262"/>
      <c r="E749" s="262"/>
      <c r="F749" s="262"/>
      <c r="G749" s="262"/>
      <c r="H749" s="262"/>
      <c r="I749" s="262"/>
      <c r="J749" s="262"/>
      <c r="K749" s="262"/>
      <c r="L749" s="262"/>
      <c r="M749" s="262"/>
      <c r="N749" s="262"/>
      <c r="O749" s="262"/>
      <c r="P749" s="262"/>
      <c r="Q749" s="262"/>
      <c r="R749" s="262"/>
      <c r="S749" s="262"/>
      <c r="T749" s="262"/>
      <c r="U749" s="262"/>
      <c r="V749" s="262"/>
      <c r="W749" s="262"/>
      <c r="X749" s="262"/>
      <c r="Y749" s="262"/>
      <c r="Z749" s="262"/>
      <c r="AA749" s="262"/>
    </row>
    <row r="750">
      <c r="A750" s="262"/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262"/>
      <c r="T750" s="262"/>
      <c r="U750" s="262"/>
      <c r="V750" s="262"/>
      <c r="W750" s="262"/>
      <c r="X750" s="262"/>
      <c r="Y750" s="262"/>
      <c r="Z750" s="262"/>
      <c r="AA750" s="262"/>
    </row>
    <row r="751">
      <c r="A751" s="262"/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262"/>
      <c r="T751" s="262"/>
      <c r="U751" s="262"/>
      <c r="V751" s="262"/>
      <c r="W751" s="262"/>
      <c r="X751" s="262"/>
      <c r="Y751" s="262"/>
      <c r="Z751" s="262"/>
      <c r="AA751" s="262"/>
    </row>
    <row r="752">
      <c r="A752" s="262"/>
      <c r="B752" s="262"/>
      <c r="C752" s="262"/>
      <c r="D752" s="262"/>
      <c r="E752" s="262"/>
      <c r="F752" s="262"/>
      <c r="G752" s="262"/>
      <c r="H752" s="262"/>
      <c r="I752" s="262"/>
      <c r="J752" s="262"/>
      <c r="K752" s="262"/>
      <c r="L752" s="262"/>
      <c r="M752" s="262"/>
      <c r="N752" s="262"/>
      <c r="O752" s="262"/>
      <c r="P752" s="262"/>
      <c r="Q752" s="262"/>
      <c r="R752" s="262"/>
      <c r="S752" s="262"/>
      <c r="T752" s="262"/>
      <c r="U752" s="262"/>
      <c r="V752" s="262"/>
      <c r="W752" s="262"/>
      <c r="X752" s="262"/>
      <c r="Y752" s="262"/>
      <c r="Z752" s="262"/>
      <c r="AA752" s="262"/>
    </row>
    <row r="753">
      <c r="A753" s="262"/>
      <c r="B753" s="262"/>
      <c r="C753" s="262"/>
      <c r="D753" s="262"/>
      <c r="E753" s="262"/>
      <c r="F753" s="262"/>
      <c r="G753" s="262"/>
      <c r="H753" s="262"/>
      <c r="I753" s="262"/>
      <c r="J753" s="262"/>
      <c r="K753" s="262"/>
      <c r="L753" s="262"/>
      <c r="M753" s="262"/>
      <c r="N753" s="262"/>
      <c r="O753" s="262"/>
      <c r="P753" s="262"/>
      <c r="Q753" s="262"/>
      <c r="R753" s="262"/>
      <c r="S753" s="262"/>
      <c r="T753" s="262"/>
      <c r="U753" s="262"/>
      <c r="V753" s="262"/>
      <c r="W753" s="262"/>
      <c r="X753" s="262"/>
      <c r="Y753" s="262"/>
      <c r="Z753" s="262"/>
      <c r="AA753" s="262"/>
    </row>
    <row r="754">
      <c r="A754" s="262"/>
      <c r="B754" s="262"/>
      <c r="C754" s="262"/>
      <c r="D754" s="262"/>
      <c r="E754" s="262"/>
      <c r="F754" s="262"/>
      <c r="G754" s="262"/>
      <c r="H754" s="262"/>
      <c r="I754" s="262"/>
      <c r="J754" s="262"/>
      <c r="K754" s="262"/>
      <c r="L754" s="262"/>
      <c r="M754" s="262"/>
      <c r="N754" s="262"/>
      <c r="O754" s="262"/>
      <c r="P754" s="262"/>
      <c r="Q754" s="262"/>
      <c r="R754" s="262"/>
      <c r="S754" s="262"/>
      <c r="T754" s="262"/>
      <c r="U754" s="262"/>
      <c r="V754" s="262"/>
      <c r="W754" s="262"/>
      <c r="X754" s="262"/>
      <c r="Y754" s="262"/>
      <c r="Z754" s="262"/>
      <c r="AA754" s="262"/>
    </row>
    <row r="755">
      <c r="A755" s="262"/>
      <c r="B755" s="262"/>
      <c r="C755" s="262"/>
      <c r="D755" s="262"/>
      <c r="E755" s="262"/>
      <c r="F755" s="262"/>
      <c r="G755" s="262"/>
      <c r="H755" s="262"/>
      <c r="I755" s="262"/>
      <c r="J755" s="262"/>
      <c r="K755" s="262"/>
      <c r="L755" s="262"/>
      <c r="M755" s="262"/>
      <c r="N755" s="262"/>
      <c r="O755" s="262"/>
      <c r="P755" s="262"/>
      <c r="Q755" s="262"/>
      <c r="R755" s="262"/>
      <c r="S755" s="262"/>
      <c r="T755" s="262"/>
      <c r="U755" s="262"/>
      <c r="V755" s="262"/>
      <c r="W755" s="262"/>
      <c r="X755" s="262"/>
      <c r="Y755" s="262"/>
      <c r="Z755" s="262"/>
      <c r="AA755" s="262"/>
    </row>
    <row r="756">
      <c r="A756" s="262"/>
      <c r="B756" s="262"/>
      <c r="C756" s="262"/>
      <c r="D756" s="262"/>
      <c r="E756" s="262"/>
      <c r="F756" s="262"/>
      <c r="G756" s="262"/>
      <c r="H756" s="262"/>
      <c r="I756" s="262"/>
      <c r="J756" s="262"/>
      <c r="K756" s="262"/>
      <c r="L756" s="262"/>
      <c r="M756" s="262"/>
      <c r="N756" s="262"/>
      <c r="O756" s="262"/>
      <c r="P756" s="262"/>
      <c r="Q756" s="262"/>
      <c r="R756" s="262"/>
      <c r="S756" s="262"/>
      <c r="T756" s="262"/>
      <c r="U756" s="262"/>
      <c r="V756" s="262"/>
      <c r="W756" s="262"/>
      <c r="X756" s="262"/>
      <c r="Y756" s="262"/>
      <c r="Z756" s="262"/>
      <c r="AA756" s="262"/>
    </row>
    <row r="757">
      <c r="A757" s="262"/>
      <c r="B757" s="262"/>
      <c r="C757" s="262"/>
      <c r="D757" s="262"/>
      <c r="E757" s="262"/>
      <c r="F757" s="262"/>
      <c r="G757" s="262"/>
      <c r="H757" s="262"/>
      <c r="I757" s="262"/>
      <c r="J757" s="262"/>
      <c r="K757" s="262"/>
      <c r="L757" s="262"/>
      <c r="M757" s="262"/>
      <c r="N757" s="262"/>
      <c r="O757" s="262"/>
      <c r="P757" s="262"/>
      <c r="Q757" s="262"/>
      <c r="R757" s="262"/>
      <c r="S757" s="262"/>
      <c r="T757" s="262"/>
      <c r="U757" s="262"/>
      <c r="V757" s="262"/>
      <c r="W757" s="262"/>
      <c r="X757" s="262"/>
      <c r="Y757" s="262"/>
      <c r="Z757" s="262"/>
      <c r="AA757" s="262"/>
    </row>
    <row r="758">
      <c r="A758" s="262"/>
      <c r="B758" s="262"/>
      <c r="C758" s="262"/>
      <c r="D758" s="262"/>
      <c r="E758" s="262"/>
      <c r="F758" s="262"/>
      <c r="G758" s="262"/>
      <c r="H758" s="262"/>
      <c r="I758" s="262"/>
      <c r="J758" s="262"/>
      <c r="K758" s="262"/>
      <c r="L758" s="262"/>
      <c r="M758" s="262"/>
      <c r="N758" s="262"/>
      <c r="O758" s="262"/>
      <c r="P758" s="262"/>
      <c r="Q758" s="262"/>
      <c r="R758" s="262"/>
      <c r="S758" s="262"/>
      <c r="T758" s="262"/>
      <c r="U758" s="262"/>
      <c r="V758" s="262"/>
      <c r="W758" s="262"/>
      <c r="X758" s="262"/>
      <c r="Y758" s="262"/>
      <c r="Z758" s="262"/>
      <c r="AA758" s="262"/>
    </row>
    <row r="759">
      <c r="A759" s="262"/>
      <c r="B759" s="262"/>
      <c r="C759" s="262"/>
      <c r="D759" s="262"/>
      <c r="E759" s="262"/>
      <c r="F759" s="262"/>
      <c r="G759" s="262"/>
      <c r="H759" s="262"/>
      <c r="I759" s="262"/>
      <c r="J759" s="262"/>
      <c r="K759" s="262"/>
      <c r="L759" s="262"/>
      <c r="M759" s="262"/>
      <c r="N759" s="262"/>
      <c r="O759" s="262"/>
      <c r="P759" s="262"/>
      <c r="Q759" s="262"/>
      <c r="R759" s="262"/>
      <c r="S759" s="262"/>
      <c r="T759" s="262"/>
      <c r="U759" s="262"/>
      <c r="V759" s="262"/>
      <c r="W759" s="262"/>
      <c r="X759" s="262"/>
      <c r="Y759" s="262"/>
      <c r="Z759" s="262"/>
      <c r="AA759" s="262"/>
    </row>
    <row r="760">
      <c r="A760" s="262"/>
      <c r="B760" s="262"/>
      <c r="C760" s="262"/>
      <c r="D760" s="262"/>
      <c r="E760" s="262"/>
      <c r="F760" s="262"/>
      <c r="G760" s="262"/>
      <c r="H760" s="262"/>
      <c r="I760" s="262"/>
      <c r="J760" s="262"/>
      <c r="K760" s="262"/>
      <c r="L760" s="262"/>
      <c r="M760" s="262"/>
      <c r="N760" s="262"/>
      <c r="O760" s="262"/>
      <c r="P760" s="262"/>
      <c r="Q760" s="262"/>
      <c r="R760" s="262"/>
      <c r="S760" s="262"/>
      <c r="T760" s="262"/>
      <c r="U760" s="262"/>
      <c r="V760" s="262"/>
      <c r="W760" s="262"/>
      <c r="X760" s="262"/>
      <c r="Y760" s="262"/>
      <c r="Z760" s="262"/>
      <c r="AA760" s="262"/>
    </row>
    <row r="761">
      <c r="A761" s="262"/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262"/>
      <c r="T761" s="262"/>
      <c r="U761" s="262"/>
      <c r="V761" s="262"/>
      <c r="W761" s="262"/>
      <c r="X761" s="262"/>
      <c r="Y761" s="262"/>
      <c r="Z761" s="262"/>
      <c r="AA761" s="262"/>
    </row>
    <row r="762">
      <c r="A762" s="262"/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262"/>
      <c r="T762" s="262"/>
      <c r="U762" s="262"/>
      <c r="V762" s="262"/>
      <c r="W762" s="262"/>
      <c r="X762" s="262"/>
      <c r="Y762" s="262"/>
      <c r="Z762" s="262"/>
      <c r="AA762" s="262"/>
    </row>
    <row r="763">
      <c r="A763" s="262"/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262"/>
      <c r="T763" s="262"/>
      <c r="U763" s="262"/>
      <c r="V763" s="262"/>
      <c r="W763" s="262"/>
      <c r="X763" s="262"/>
      <c r="Y763" s="262"/>
      <c r="Z763" s="262"/>
      <c r="AA763" s="262"/>
    </row>
    <row r="764">
      <c r="A764" s="262"/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262"/>
      <c r="T764" s="262"/>
      <c r="U764" s="262"/>
      <c r="V764" s="262"/>
      <c r="W764" s="262"/>
      <c r="X764" s="262"/>
      <c r="Y764" s="262"/>
      <c r="Z764" s="262"/>
      <c r="AA764" s="262"/>
    </row>
    <row r="765">
      <c r="A765" s="262"/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262"/>
      <c r="T765" s="262"/>
      <c r="U765" s="262"/>
      <c r="V765" s="262"/>
      <c r="W765" s="262"/>
      <c r="X765" s="262"/>
      <c r="Y765" s="262"/>
      <c r="Z765" s="262"/>
      <c r="AA765" s="262"/>
    </row>
    <row r="766">
      <c r="A766" s="262"/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262"/>
      <c r="T766" s="262"/>
      <c r="U766" s="262"/>
      <c r="V766" s="262"/>
      <c r="W766" s="262"/>
      <c r="X766" s="262"/>
      <c r="Y766" s="262"/>
      <c r="Z766" s="262"/>
      <c r="AA766" s="262"/>
    </row>
    <row r="767">
      <c r="A767" s="262"/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262"/>
      <c r="T767" s="262"/>
      <c r="U767" s="262"/>
      <c r="V767" s="262"/>
      <c r="W767" s="262"/>
      <c r="X767" s="262"/>
      <c r="Y767" s="262"/>
      <c r="Z767" s="262"/>
      <c r="AA767" s="262"/>
    </row>
    <row r="768">
      <c r="A768" s="262"/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262"/>
      <c r="T768" s="262"/>
      <c r="U768" s="262"/>
      <c r="V768" s="262"/>
      <c r="W768" s="262"/>
      <c r="X768" s="262"/>
      <c r="Y768" s="262"/>
      <c r="Z768" s="262"/>
      <c r="AA768" s="262"/>
    </row>
    <row r="769">
      <c r="A769" s="262"/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262"/>
      <c r="T769" s="262"/>
      <c r="U769" s="262"/>
      <c r="V769" s="262"/>
      <c r="W769" s="262"/>
      <c r="X769" s="262"/>
      <c r="Y769" s="262"/>
      <c r="Z769" s="262"/>
      <c r="AA769" s="262"/>
    </row>
    <row r="770">
      <c r="A770" s="262"/>
      <c r="B770" s="262"/>
      <c r="C770" s="262"/>
      <c r="D770" s="262"/>
      <c r="E770" s="262"/>
      <c r="F770" s="262"/>
      <c r="G770" s="262"/>
      <c r="H770" s="262"/>
      <c r="I770" s="262"/>
      <c r="J770" s="262"/>
      <c r="K770" s="262"/>
      <c r="L770" s="262"/>
      <c r="M770" s="262"/>
      <c r="N770" s="262"/>
      <c r="O770" s="262"/>
      <c r="P770" s="262"/>
      <c r="Q770" s="262"/>
      <c r="R770" s="262"/>
      <c r="S770" s="262"/>
      <c r="T770" s="262"/>
      <c r="U770" s="262"/>
      <c r="V770" s="262"/>
      <c r="W770" s="262"/>
      <c r="X770" s="262"/>
      <c r="Y770" s="262"/>
      <c r="Z770" s="262"/>
      <c r="AA770" s="262"/>
    </row>
    <row r="771">
      <c r="A771" s="262"/>
      <c r="B771" s="262"/>
      <c r="C771" s="262"/>
      <c r="D771" s="262"/>
      <c r="E771" s="262"/>
      <c r="F771" s="262"/>
      <c r="G771" s="262"/>
      <c r="H771" s="262"/>
      <c r="I771" s="262"/>
      <c r="J771" s="262"/>
      <c r="K771" s="262"/>
      <c r="L771" s="262"/>
      <c r="M771" s="262"/>
      <c r="N771" s="262"/>
      <c r="O771" s="262"/>
      <c r="P771" s="262"/>
      <c r="Q771" s="262"/>
      <c r="R771" s="262"/>
      <c r="S771" s="262"/>
      <c r="T771" s="262"/>
      <c r="U771" s="262"/>
      <c r="V771" s="262"/>
      <c r="W771" s="262"/>
      <c r="X771" s="262"/>
      <c r="Y771" s="262"/>
      <c r="Z771" s="262"/>
      <c r="AA771" s="262"/>
    </row>
    <row r="772">
      <c r="A772" s="262"/>
      <c r="B772" s="262"/>
      <c r="C772" s="262"/>
      <c r="D772" s="262"/>
      <c r="E772" s="262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</row>
    <row r="773">
      <c r="A773" s="262"/>
      <c r="B773" s="262"/>
      <c r="C773" s="262"/>
      <c r="D773" s="262"/>
      <c r="E773" s="262"/>
      <c r="F773" s="262"/>
      <c r="G773" s="262"/>
      <c r="H773" s="262"/>
      <c r="I773" s="262"/>
      <c r="J773" s="262"/>
      <c r="K773" s="262"/>
      <c r="L773" s="262"/>
      <c r="M773" s="262"/>
      <c r="N773" s="262"/>
      <c r="O773" s="262"/>
      <c r="P773" s="262"/>
      <c r="Q773" s="262"/>
      <c r="R773" s="262"/>
      <c r="S773" s="262"/>
      <c r="T773" s="262"/>
      <c r="U773" s="262"/>
      <c r="V773" s="262"/>
      <c r="W773" s="262"/>
      <c r="X773" s="262"/>
      <c r="Y773" s="262"/>
      <c r="Z773" s="262"/>
      <c r="AA773" s="262"/>
    </row>
    <row r="774">
      <c r="A774" s="262"/>
      <c r="B774" s="262"/>
      <c r="C774" s="262"/>
      <c r="D774" s="262"/>
      <c r="E774" s="262"/>
      <c r="F774" s="262"/>
      <c r="G774" s="262"/>
      <c r="H774" s="262"/>
      <c r="I774" s="262"/>
      <c r="J774" s="262"/>
      <c r="K774" s="262"/>
      <c r="L774" s="262"/>
      <c r="M774" s="262"/>
      <c r="N774" s="262"/>
      <c r="O774" s="262"/>
      <c r="P774" s="262"/>
      <c r="Q774" s="262"/>
      <c r="R774" s="262"/>
      <c r="S774" s="262"/>
      <c r="T774" s="262"/>
      <c r="U774" s="262"/>
      <c r="V774" s="262"/>
      <c r="W774" s="262"/>
      <c r="X774" s="262"/>
      <c r="Y774" s="262"/>
      <c r="Z774" s="262"/>
      <c r="AA774" s="262"/>
    </row>
    <row r="775">
      <c r="A775" s="262"/>
      <c r="B775" s="262"/>
      <c r="C775" s="262"/>
      <c r="D775" s="262"/>
      <c r="E775" s="262"/>
      <c r="F775" s="262"/>
      <c r="G775" s="262"/>
      <c r="H775" s="262"/>
      <c r="I775" s="262"/>
      <c r="J775" s="262"/>
      <c r="K775" s="262"/>
      <c r="L775" s="262"/>
      <c r="M775" s="262"/>
      <c r="N775" s="262"/>
      <c r="O775" s="262"/>
      <c r="P775" s="262"/>
      <c r="Q775" s="262"/>
      <c r="R775" s="262"/>
      <c r="S775" s="262"/>
      <c r="T775" s="262"/>
      <c r="U775" s="262"/>
      <c r="V775" s="262"/>
      <c r="W775" s="262"/>
      <c r="X775" s="262"/>
      <c r="Y775" s="262"/>
      <c r="Z775" s="262"/>
      <c r="AA775" s="262"/>
    </row>
    <row r="776">
      <c r="A776" s="262"/>
      <c r="B776" s="262"/>
      <c r="C776" s="262"/>
      <c r="D776" s="262"/>
      <c r="E776" s="262"/>
      <c r="F776" s="262"/>
      <c r="G776" s="262"/>
      <c r="H776" s="262"/>
      <c r="I776" s="262"/>
      <c r="J776" s="262"/>
      <c r="K776" s="262"/>
      <c r="L776" s="262"/>
      <c r="M776" s="262"/>
      <c r="N776" s="262"/>
      <c r="O776" s="262"/>
      <c r="P776" s="262"/>
      <c r="Q776" s="262"/>
      <c r="R776" s="262"/>
      <c r="S776" s="262"/>
      <c r="T776" s="262"/>
      <c r="U776" s="262"/>
      <c r="V776" s="262"/>
      <c r="W776" s="262"/>
      <c r="X776" s="262"/>
      <c r="Y776" s="262"/>
      <c r="Z776" s="262"/>
      <c r="AA776" s="262"/>
    </row>
    <row r="777">
      <c r="A777" s="262"/>
      <c r="B777" s="262"/>
      <c r="C777" s="262"/>
      <c r="D777" s="262"/>
      <c r="E777" s="262"/>
      <c r="F777" s="262"/>
      <c r="G777" s="262"/>
      <c r="H777" s="262"/>
      <c r="I777" s="262"/>
      <c r="J777" s="262"/>
      <c r="K777" s="262"/>
      <c r="L777" s="262"/>
      <c r="M777" s="262"/>
      <c r="N777" s="262"/>
      <c r="O777" s="262"/>
      <c r="P777" s="262"/>
      <c r="Q777" s="262"/>
      <c r="R777" s="262"/>
      <c r="S777" s="262"/>
      <c r="T777" s="262"/>
      <c r="U777" s="262"/>
      <c r="V777" s="262"/>
      <c r="W777" s="262"/>
      <c r="X777" s="262"/>
      <c r="Y777" s="262"/>
      <c r="Z777" s="262"/>
      <c r="AA777" s="262"/>
    </row>
    <row r="778">
      <c r="A778" s="262"/>
      <c r="B778" s="262"/>
      <c r="C778" s="262"/>
      <c r="D778" s="262"/>
      <c r="E778" s="262"/>
      <c r="F778" s="262"/>
      <c r="G778" s="262"/>
      <c r="H778" s="262"/>
      <c r="I778" s="262"/>
      <c r="J778" s="262"/>
      <c r="K778" s="262"/>
      <c r="L778" s="262"/>
      <c r="M778" s="262"/>
      <c r="N778" s="262"/>
      <c r="O778" s="262"/>
      <c r="P778" s="262"/>
      <c r="Q778" s="262"/>
      <c r="R778" s="262"/>
      <c r="S778" s="262"/>
      <c r="T778" s="262"/>
      <c r="U778" s="262"/>
      <c r="V778" s="262"/>
      <c r="W778" s="262"/>
      <c r="X778" s="262"/>
      <c r="Y778" s="262"/>
      <c r="Z778" s="262"/>
      <c r="AA778" s="262"/>
    </row>
    <row r="779">
      <c r="A779" s="262"/>
      <c r="B779" s="262"/>
      <c r="C779" s="262"/>
      <c r="D779" s="262"/>
      <c r="E779" s="262"/>
      <c r="F779" s="262"/>
      <c r="G779" s="262"/>
      <c r="H779" s="262"/>
      <c r="I779" s="262"/>
      <c r="J779" s="262"/>
      <c r="K779" s="262"/>
      <c r="L779" s="262"/>
      <c r="M779" s="262"/>
      <c r="N779" s="262"/>
      <c r="O779" s="262"/>
      <c r="P779" s="262"/>
      <c r="Q779" s="262"/>
      <c r="R779" s="262"/>
      <c r="S779" s="262"/>
      <c r="T779" s="262"/>
      <c r="U779" s="262"/>
      <c r="V779" s="262"/>
      <c r="W779" s="262"/>
      <c r="X779" s="262"/>
      <c r="Y779" s="262"/>
      <c r="Z779" s="262"/>
      <c r="AA779" s="262"/>
    </row>
    <row r="780">
      <c r="A780" s="262"/>
      <c r="B780" s="262"/>
      <c r="C780" s="262"/>
      <c r="D780" s="262"/>
      <c r="E780" s="262"/>
      <c r="F780" s="262"/>
      <c r="G780" s="262"/>
      <c r="H780" s="262"/>
      <c r="I780" s="262"/>
      <c r="J780" s="262"/>
      <c r="K780" s="262"/>
      <c r="L780" s="262"/>
      <c r="M780" s="262"/>
      <c r="N780" s="262"/>
      <c r="O780" s="262"/>
      <c r="P780" s="262"/>
      <c r="Q780" s="262"/>
      <c r="R780" s="262"/>
      <c r="S780" s="262"/>
      <c r="T780" s="262"/>
      <c r="U780" s="262"/>
      <c r="V780" s="262"/>
      <c r="W780" s="262"/>
      <c r="X780" s="262"/>
      <c r="Y780" s="262"/>
      <c r="Z780" s="262"/>
      <c r="AA780" s="262"/>
    </row>
    <row r="781">
      <c r="A781" s="262"/>
      <c r="B781" s="262"/>
      <c r="C781" s="262"/>
      <c r="D781" s="262"/>
      <c r="E781" s="262"/>
      <c r="F781" s="262"/>
      <c r="G781" s="262"/>
      <c r="H781" s="262"/>
      <c r="I781" s="262"/>
      <c r="J781" s="262"/>
      <c r="K781" s="262"/>
      <c r="L781" s="262"/>
      <c r="M781" s="262"/>
      <c r="N781" s="262"/>
      <c r="O781" s="262"/>
      <c r="P781" s="262"/>
      <c r="Q781" s="262"/>
      <c r="R781" s="262"/>
      <c r="S781" s="262"/>
      <c r="T781" s="262"/>
      <c r="U781" s="262"/>
      <c r="V781" s="262"/>
      <c r="W781" s="262"/>
      <c r="X781" s="262"/>
      <c r="Y781" s="262"/>
      <c r="Z781" s="262"/>
      <c r="AA781" s="262"/>
    </row>
    <row r="782">
      <c r="A782" s="262"/>
      <c r="B782" s="262"/>
      <c r="C782" s="262"/>
      <c r="D782" s="262"/>
      <c r="E782" s="262"/>
      <c r="F782" s="262"/>
      <c r="G782" s="262"/>
      <c r="H782" s="262"/>
      <c r="I782" s="262"/>
      <c r="J782" s="262"/>
      <c r="K782" s="262"/>
      <c r="L782" s="262"/>
      <c r="M782" s="262"/>
      <c r="N782" s="262"/>
      <c r="O782" s="262"/>
      <c r="P782" s="262"/>
      <c r="Q782" s="262"/>
      <c r="R782" s="262"/>
      <c r="S782" s="262"/>
      <c r="T782" s="262"/>
      <c r="U782" s="262"/>
      <c r="V782" s="262"/>
      <c r="W782" s="262"/>
      <c r="X782" s="262"/>
      <c r="Y782" s="262"/>
      <c r="Z782" s="262"/>
      <c r="AA782" s="262"/>
    </row>
    <row r="783">
      <c r="A783" s="262"/>
      <c r="B783" s="262"/>
      <c r="C783" s="262"/>
      <c r="D783" s="262"/>
      <c r="E783" s="262"/>
      <c r="F783" s="262"/>
      <c r="G783" s="262"/>
      <c r="H783" s="262"/>
      <c r="I783" s="262"/>
      <c r="J783" s="262"/>
      <c r="K783" s="262"/>
      <c r="L783" s="262"/>
      <c r="M783" s="262"/>
      <c r="N783" s="262"/>
      <c r="O783" s="262"/>
      <c r="P783" s="262"/>
      <c r="Q783" s="262"/>
      <c r="R783" s="262"/>
      <c r="S783" s="262"/>
      <c r="T783" s="262"/>
      <c r="U783" s="262"/>
      <c r="V783" s="262"/>
      <c r="W783" s="262"/>
      <c r="X783" s="262"/>
      <c r="Y783" s="262"/>
      <c r="Z783" s="262"/>
      <c r="AA783" s="262"/>
    </row>
    <row r="784">
      <c r="A784" s="262"/>
      <c r="B784" s="262"/>
      <c r="C784" s="262"/>
      <c r="D784" s="262"/>
      <c r="E784" s="262"/>
      <c r="F784" s="262"/>
      <c r="G784" s="262"/>
      <c r="H784" s="262"/>
      <c r="I784" s="262"/>
      <c r="J784" s="262"/>
      <c r="K784" s="262"/>
      <c r="L784" s="262"/>
      <c r="M784" s="262"/>
      <c r="N784" s="262"/>
      <c r="O784" s="262"/>
      <c r="P784" s="262"/>
      <c r="Q784" s="262"/>
      <c r="R784" s="262"/>
      <c r="S784" s="262"/>
      <c r="T784" s="262"/>
      <c r="U784" s="262"/>
      <c r="V784" s="262"/>
      <c r="W784" s="262"/>
      <c r="X784" s="262"/>
      <c r="Y784" s="262"/>
      <c r="Z784" s="262"/>
      <c r="AA784" s="262"/>
    </row>
    <row r="785">
      <c r="A785" s="262"/>
      <c r="B785" s="262"/>
      <c r="C785" s="262"/>
      <c r="D785" s="262"/>
      <c r="E785" s="262"/>
      <c r="F785" s="262"/>
      <c r="G785" s="262"/>
      <c r="H785" s="262"/>
      <c r="I785" s="262"/>
      <c r="J785" s="262"/>
      <c r="K785" s="262"/>
      <c r="L785" s="262"/>
      <c r="M785" s="262"/>
      <c r="N785" s="262"/>
      <c r="O785" s="262"/>
      <c r="P785" s="262"/>
      <c r="Q785" s="262"/>
      <c r="R785" s="262"/>
      <c r="S785" s="262"/>
      <c r="T785" s="262"/>
      <c r="U785" s="262"/>
      <c r="V785" s="262"/>
      <c r="W785" s="262"/>
      <c r="X785" s="262"/>
      <c r="Y785" s="262"/>
      <c r="Z785" s="262"/>
      <c r="AA785" s="262"/>
    </row>
    <row r="786">
      <c r="A786" s="262"/>
      <c r="B786" s="262"/>
      <c r="C786" s="262"/>
      <c r="D786" s="262"/>
      <c r="E786" s="262"/>
      <c r="F786" s="262"/>
      <c r="G786" s="262"/>
      <c r="H786" s="262"/>
      <c r="I786" s="262"/>
      <c r="J786" s="262"/>
      <c r="K786" s="262"/>
      <c r="L786" s="262"/>
      <c r="M786" s="262"/>
      <c r="N786" s="262"/>
      <c r="O786" s="262"/>
      <c r="P786" s="262"/>
      <c r="Q786" s="262"/>
      <c r="R786" s="262"/>
      <c r="S786" s="262"/>
      <c r="T786" s="262"/>
      <c r="U786" s="262"/>
      <c r="V786" s="262"/>
      <c r="W786" s="262"/>
      <c r="X786" s="262"/>
      <c r="Y786" s="262"/>
      <c r="Z786" s="262"/>
      <c r="AA786" s="262"/>
    </row>
    <row r="787">
      <c r="A787" s="262"/>
      <c r="B787" s="262"/>
      <c r="C787" s="262"/>
      <c r="D787" s="262"/>
      <c r="E787" s="262"/>
      <c r="F787" s="262"/>
      <c r="G787" s="262"/>
      <c r="H787" s="262"/>
      <c r="I787" s="262"/>
      <c r="J787" s="262"/>
      <c r="K787" s="262"/>
      <c r="L787" s="262"/>
      <c r="M787" s="262"/>
      <c r="N787" s="262"/>
      <c r="O787" s="262"/>
      <c r="P787" s="262"/>
      <c r="Q787" s="262"/>
      <c r="R787" s="262"/>
      <c r="S787" s="262"/>
      <c r="T787" s="262"/>
      <c r="U787" s="262"/>
      <c r="V787" s="262"/>
      <c r="W787" s="262"/>
      <c r="X787" s="262"/>
      <c r="Y787" s="262"/>
      <c r="Z787" s="262"/>
      <c r="AA787" s="262"/>
    </row>
    <row r="788">
      <c r="A788" s="262"/>
      <c r="B788" s="262"/>
      <c r="C788" s="262"/>
      <c r="D788" s="262"/>
      <c r="E788" s="262"/>
      <c r="F788" s="262"/>
      <c r="G788" s="262"/>
      <c r="H788" s="262"/>
      <c r="I788" s="262"/>
      <c r="J788" s="262"/>
      <c r="K788" s="262"/>
      <c r="L788" s="262"/>
      <c r="M788" s="262"/>
      <c r="N788" s="262"/>
      <c r="O788" s="262"/>
      <c r="P788" s="262"/>
      <c r="Q788" s="262"/>
      <c r="R788" s="262"/>
      <c r="S788" s="262"/>
      <c r="T788" s="262"/>
      <c r="U788" s="262"/>
      <c r="V788" s="262"/>
      <c r="W788" s="262"/>
      <c r="X788" s="262"/>
      <c r="Y788" s="262"/>
      <c r="Z788" s="262"/>
      <c r="AA788" s="262"/>
    </row>
    <row r="789">
      <c r="A789" s="262"/>
      <c r="B789" s="262"/>
      <c r="C789" s="262"/>
      <c r="D789" s="262"/>
      <c r="E789" s="262"/>
      <c r="F789" s="262"/>
      <c r="G789" s="262"/>
      <c r="H789" s="262"/>
      <c r="I789" s="262"/>
      <c r="J789" s="262"/>
      <c r="K789" s="262"/>
      <c r="L789" s="262"/>
      <c r="M789" s="262"/>
      <c r="N789" s="262"/>
      <c r="O789" s="262"/>
      <c r="P789" s="262"/>
      <c r="Q789" s="262"/>
      <c r="R789" s="262"/>
      <c r="S789" s="262"/>
      <c r="T789" s="262"/>
      <c r="U789" s="262"/>
      <c r="V789" s="262"/>
      <c r="W789" s="262"/>
      <c r="X789" s="262"/>
      <c r="Y789" s="262"/>
      <c r="Z789" s="262"/>
      <c r="AA789" s="262"/>
    </row>
    <row r="790">
      <c r="A790" s="262"/>
      <c r="B790" s="262"/>
      <c r="C790" s="262"/>
      <c r="D790" s="262"/>
      <c r="E790" s="262"/>
      <c r="F790" s="262"/>
      <c r="G790" s="262"/>
      <c r="H790" s="262"/>
      <c r="I790" s="262"/>
      <c r="J790" s="262"/>
      <c r="K790" s="262"/>
      <c r="L790" s="262"/>
      <c r="M790" s="262"/>
      <c r="N790" s="262"/>
      <c r="O790" s="262"/>
      <c r="P790" s="262"/>
      <c r="Q790" s="262"/>
      <c r="R790" s="262"/>
      <c r="S790" s="262"/>
      <c r="T790" s="262"/>
      <c r="U790" s="262"/>
      <c r="V790" s="262"/>
      <c r="W790" s="262"/>
      <c r="X790" s="262"/>
      <c r="Y790" s="262"/>
      <c r="Z790" s="262"/>
      <c r="AA790" s="262"/>
    </row>
    <row r="791">
      <c r="A791" s="262"/>
      <c r="B791" s="262"/>
      <c r="C791" s="262"/>
      <c r="D791" s="262"/>
      <c r="E791" s="262"/>
      <c r="F791" s="262"/>
      <c r="G791" s="262"/>
      <c r="H791" s="262"/>
      <c r="I791" s="262"/>
      <c r="J791" s="262"/>
      <c r="K791" s="262"/>
      <c r="L791" s="262"/>
      <c r="M791" s="262"/>
      <c r="N791" s="262"/>
      <c r="O791" s="262"/>
      <c r="P791" s="262"/>
      <c r="Q791" s="262"/>
      <c r="R791" s="262"/>
      <c r="S791" s="262"/>
      <c r="T791" s="262"/>
      <c r="U791" s="262"/>
      <c r="V791" s="262"/>
      <c r="W791" s="262"/>
      <c r="X791" s="262"/>
      <c r="Y791" s="262"/>
      <c r="Z791" s="262"/>
      <c r="AA791" s="262"/>
    </row>
    <row r="792">
      <c r="A792" s="262"/>
      <c r="B792" s="262"/>
      <c r="C792" s="262"/>
      <c r="D792" s="262"/>
      <c r="E792" s="262"/>
      <c r="F792" s="262"/>
      <c r="G792" s="262"/>
      <c r="H792" s="262"/>
      <c r="I792" s="262"/>
      <c r="J792" s="262"/>
      <c r="K792" s="262"/>
      <c r="L792" s="262"/>
      <c r="M792" s="262"/>
      <c r="N792" s="262"/>
      <c r="O792" s="262"/>
      <c r="P792" s="262"/>
      <c r="Q792" s="262"/>
      <c r="R792" s="262"/>
      <c r="S792" s="262"/>
      <c r="T792" s="262"/>
      <c r="U792" s="262"/>
      <c r="V792" s="262"/>
      <c r="W792" s="262"/>
      <c r="X792" s="262"/>
      <c r="Y792" s="262"/>
      <c r="Z792" s="262"/>
      <c r="AA792" s="262"/>
    </row>
    <row r="793">
      <c r="A793" s="262"/>
      <c r="B793" s="262"/>
      <c r="C793" s="262"/>
      <c r="D793" s="262"/>
      <c r="E793" s="262"/>
      <c r="F793" s="262"/>
      <c r="G793" s="262"/>
      <c r="H793" s="262"/>
      <c r="I793" s="262"/>
      <c r="J793" s="262"/>
      <c r="K793" s="262"/>
      <c r="L793" s="262"/>
      <c r="M793" s="262"/>
      <c r="N793" s="262"/>
      <c r="O793" s="262"/>
      <c r="P793" s="262"/>
      <c r="Q793" s="262"/>
      <c r="R793" s="262"/>
      <c r="S793" s="262"/>
      <c r="T793" s="262"/>
      <c r="U793" s="262"/>
      <c r="V793" s="262"/>
      <c r="W793" s="262"/>
      <c r="X793" s="262"/>
      <c r="Y793" s="262"/>
      <c r="Z793" s="262"/>
      <c r="AA793" s="262"/>
    </row>
    <row r="794">
      <c r="A794" s="262"/>
      <c r="B794" s="262"/>
      <c r="C794" s="262"/>
      <c r="D794" s="262"/>
      <c r="E794" s="262"/>
      <c r="F794" s="262"/>
      <c r="G794" s="262"/>
      <c r="H794" s="262"/>
      <c r="I794" s="262"/>
      <c r="J794" s="262"/>
      <c r="K794" s="262"/>
      <c r="L794" s="262"/>
      <c r="M794" s="262"/>
      <c r="N794" s="262"/>
      <c r="O794" s="262"/>
      <c r="P794" s="262"/>
      <c r="Q794" s="262"/>
      <c r="R794" s="262"/>
      <c r="S794" s="262"/>
      <c r="T794" s="262"/>
      <c r="U794" s="262"/>
      <c r="V794" s="262"/>
      <c r="W794" s="262"/>
      <c r="X794" s="262"/>
      <c r="Y794" s="262"/>
      <c r="Z794" s="262"/>
      <c r="AA794" s="262"/>
    </row>
    <row r="795">
      <c r="A795" s="262"/>
      <c r="B795" s="262"/>
      <c r="C795" s="262"/>
      <c r="D795" s="262"/>
      <c r="E795" s="262"/>
      <c r="F795" s="262"/>
      <c r="G795" s="262"/>
      <c r="H795" s="262"/>
      <c r="I795" s="262"/>
      <c r="J795" s="262"/>
      <c r="K795" s="262"/>
      <c r="L795" s="262"/>
      <c r="M795" s="262"/>
      <c r="N795" s="262"/>
      <c r="O795" s="262"/>
      <c r="P795" s="262"/>
      <c r="Q795" s="262"/>
      <c r="R795" s="262"/>
      <c r="S795" s="262"/>
      <c r="T795" s="262"/>
      <c r="U795" s="262"/>
      <c r="V795" s="262"/>
      <c r="W795" s="262"/>
      <c r="X795" s="262"/>
      <c r="Y795" s="262"/>
      <c r="Z795" s="262"/>
      <c r="AA795" s="262"/>
    </row>
    <row r="796">
      <c r="A796" s="262"/>
      <c r="B796" s="262"/>
      <c r="C796" s="262"/>
      <c r="D796" s="262"/>
      <c r="E796" s="262"/>
      <c r="F796" s="262"/>
      <c r="G796" s="262"/>
      <c r="H796" s="262"/>
      <c r="I796" s="262"/>
      <c r="J796" s="262"/>
      <c r="K796" s="262"/>
      <c r="L796" s="262"/>
      <c r="M796" s="262"/>
      <c r="N796" s="262"/>
      <c r="O796" s="262"/>
      <c r="P796" s="262"/>
      <c r="Q796" s="262"/>
      <c r="R796" s="262"/>
      <c r="S796" s="262"/>
      <c r="T796" s="262"/>
      <c r="U796" s="262"/>
      <c r="V796" s="262"/>
      <c r="W796" s="262"/>
      <c r="X796" s="262"/>
      <c r="Y796" s="262"/>
      <c r="Z796" s="262"/>
      <c r="AA796" s="262"/>
    </row>
    <row r="797">
      <c r="A797" s="262"/>
      <c r="B797" s="262"/>
      <c r="C797" s="262"/>
      <c r="D797" s="262"/>
      <c r="E797" s="262"/>
      <c r="F797" s="262"/>
      <c r="G797" s="262"/>
      <c r="H797" s="262"/>
      <c r="I797" s="262"/>
      <c r="J797" s="262"/>
      <c r="K797" s="262"/>
      <c r="L797" s="262"/>
      <c r="M797" s="262"/>
      <c r="N797" s="262"/>
      <c r="O797" s="262"/>
      <c r="P797" s="262"/>
      <c r="Q797" s="262"/>
      <c r="R797" s="262"/>
      <c r="S797" s="262"/>
      <c r="T797" s="262"/>
      <c r="U797" s="262"/>
      <c r="V797" s="262"/>
      <c r="W797" s="262"/>
      <c r="X797" s="262"/>
      <c r="Y797" s="262"/>
      <c r="Z797" s="262"/>
      <c r="AA797" s="262"/>
    </row>
    <row r="798">
      <c r="A798" s="262"/>
      <c r="B798" s="262"/>
      <c r="C798" s="262"/>
      <c r="D798" s="262"/>
      <c r="E798" s="262"/>
      <c r="F798" s="262"/>
      <c r="G798" s="262"/>
      <c r="H798" s="262"/>
      <c r="I798" s="262"/>
      <c r="J798" s="262"/>
      <c r="K798" s="262"/>
      <c r="L798" s="262"/>
      <c r="M798" s="262"/>
      <c r="N798" s="262"/>
      <c r="O798" s="262"/>
      <c r="P798" s="262"/>
      <c r="Q798" s="262"/>
      <c r="R798" s="262"/>
      <c r="S798" s="262"/>
      <c r="T798" s="262"/>
      <c r="U798" s="262"/>
      <c r="V798" s="262"/>
      <c r="W798" s="262"/>
      <c r="X798" s="262"/>
      <c r="Y798" s="262"/>
      <c r="Z798" s="262"/>
      <c r="AA798" s="262"/>
    </row>
    <row r="799">
      <c r="A799" s="262"/>
      <c r="B799" s="262"/>
      <c r="C799" s="262"/>
      <c r="D799" s="262"/>
      <c r="E799" s="262"/>
      <c r="F799" s="262"/>
      <c r="G799" s="262"/>
      <c r="H799" s="262"/>
      <c r="I799" s="262"/>
      <c r="J799" s="262"/>
      <c r="K799" s="262"/>
      <c r="L799" s="262"/>
      <c r="M799" s="262"/>
      <c r="N799" s="262"/>
      <c r="O799" s="262"/>
      <c r="P799" s="262"/>
      <c r="Q799" s="262"/>
      <c r="R799" s="262"/>
      <c r="S799" s="262"/>
      <c r="T799" s="262"/>
      <c r="U799" s="262"/>
      <c r="V799" s="262"/>
      <c r="W799" s="262"/>
      <c r="X799" s="262"/>
      <c r="Y799" s="262"/>
      <c r="Z799" s="262"/>
      <c r="AA799" s="262"/>
    </row>
    <row r="800">
      <c r="A800" s="262"/>
      <c r="B800" s="262"/>
      <c r="C800" s="262"/>
      <c r="D800" s="262"/>
      <c r="E800" s="262"/>
      <c r="F800" s="262"/>
      <c r="G800" s="262"/>
      <c r="H800" s="262"/>
      <c r="I800" s="262"/>
      <c r="J800" s="262"/>
      <c r="K800" s="262"/>
      <c r="L800" s="262"/>
      <c r="M800" s="262"/>
      <c r="N800" s="262"/>
      <c r="O800" s="262"/>
      <c r="P800" s="262"/>
      <c r="Q800" s="262"/>
      <c r="R800" s="262"/>
      <c r="S800" s="262"/>
      <c r="T800" s="262"/>
      <c r="U800" s="262"/>
      <c r="V800" s="262"/>
      <c r="W800" s="262"/>
      <c r="X800" s="262"/>
      <c r="Y800" s="262"/>
      <c r="Z800" s="262"/>
      <c r="AA800" s="262"/>
    </row>
    <row r="801">
      <c r="A801" s="262"/>
      <c r="B801" s="262"/>
      <c r="C801" s="262"/>
      <c r="D801" s="262"/>
      <c r="E801" s="262"/>
      <c r="F801" s="262"/>
      <c r="G801" s="262"/>
      <c r="H801" s="262"/>
      <c r="I801" s="262"/>
      <c r="J801" s="262"/>
      <c r="K801" s="262"/>
      <c r="L801" s="262"/>
      <c r="M801" s="262"/>
      <c r="N801" s="262"/>
      <c r="O801" s="262"/>
      <c r="P801" s="262"/>
      <c r="Q801" s="262"/>
      <c r="R801" s="262"/>
      <c r="S801" s="262"/>
      <c r="T801" s="262"/>
      <c r="U801" s="262"/>
      <c r="V801" s="262"/>
      <c r="W801" s="262"/>
      <c r="X801" s="262"/>
      <c r="Y801" s="262"/>
      <c r="Z801" s="262"/>
      <c r="AA801" s="262"/>
    </row>
    <row r="802">
      <c r="A802" s="262"/>
      <c r="B802" s="262"/>
      <c r="C802" s="262"/>
      <c r="D802" s="262"/>
      <c r="E802" s="262"/>
      <c r="F802" s="262"/>
      <c r="G802" s="262"/>
      <c r="H802" s="262"/>
      <c r="I802" s="262"/>
      <c r="J802" s="262"/>
      <c r="K802" s="262"/>
      <c r="L802" s="262"/>
      <c r="M802" s="262"/>
      <c r="N802" s="262"/>
      <c r="O802" s="262"/>
      <c r="P802" s="262"/>
      <c r="Q802" s="262"/>
      <c r="R802" s="262"/>
      <c r="S802" s="262"/>
      <c r="T802" s="262"/>
      <c r="U802" s="262"/>
      <c r="V802" s="262"/>
      <c r="W802" s="262"/>
      <c r="X802" s="262"/>
      <c r="Y802" s="262"/>
      <c r="Z802" s="262"/>
      <c r="AA802" s="262"/>
    </row>
    <row r="803">
      <c r="A803" s="262"/>
      <c r="B803" s="262"/>
      <c r="C803" s="262"/>
      <c r="D803" s="262"/>
      <c r="E803" s="262"/>
      <c r="F803" s="262"/>
      <c r="G803" s="262"/>
      <c r="H803" s="262"/>
      <c r="I803" s="262"/>
      <c r="J803" s="262"/>
      <c r="K803" s="262"/>
      <c r="L803" s="262"/>
      <c r="M803" s="262"/>
      <c r="N803" s="262"/>
      <c r="O803" s="262"/>
      <c r="P803" s="262"/>
      <c r="Q803" s="262"/>
      <c r="R803" s="262"/>
      <c r="S803" s="262"/>
      <c r="T803" s="262"/>
      <c r="U803" s="262"/>
      <c r="V803" s="262"/>
      <c r="W803" s="262"/>
      <c r="X803" s="262"/>
      <c r="Y803" s="262"/>
      <c r="Z803" s="262"/>
      <c r="AA803" s="262"/>
    </row>
    <row r="804">
      <c r="A804" s="262"/>
      <c r="B804" s="262"/>
      <c r="C804" s="262"/>
      <c r="D804" s="262"/>
      <c r="E804" s="262"/>
      <c r="F804" s="262"/>
      <c r="G804" s="262"/>
      <c r="H804" s="262"/>
      <c r="I804" s="262"/>
      <c r="J804" s="262"/>
      <c r="K804" s="262"/>
      <c r="L804" s="262"/>
      <c r="M804" s="262"/>
      <c r="N804" s="262"/>
      <c r="O804" s="262"/>
      <c r="P804" s="262"/>
      <c r="Q804" s="262"/>
      <c r="R804" s="262"/>
      <c r="S804" s="262"/>
      <c r="T804" s="262"/>
      <c r="U804" s="262"/>
      <c r="V804" s="262"/>
      <c r="W804" s="262"/>
      <c r="X804" s="262"/>
      <c r="Y804" s="262"/>
      <c r="Z804" s="262"/>
      <c r="AA804" s="262"/>
    </row>
    <row r="805">
      <c r="A805" s="262"/>
      <c r="B805" s="262"/>
      <c r="C805" s="262"/>
      <c r="D805" s="262"/>
      <c r="E805" s="262"/>
      <c r="F805" s="262"/>
      <c r="G805" s="262"/>
      <c r="H805" s="262"/>
      <c r="I805" s="262"/>
      <c r="J805" s="262"/>
      <c r="K805" s="262"/>
      <c r="L805" s="262"/>
      <c r="M805" s="262"/>
      <c r="N805" s="262"/>
      <c r="O805" s="262"/>
      <c r="P805" s="262"/>
      <c r="Q805" s="262"/>
      <c r="R805" s="262"/>
      <c r="S805" s="262"/>
      <c r="T805" s="262"/>
      <c r="U805" s="262"/>
      <c r="V805" s="262"/>
      <c r="W805" s="262"/>
      <c r="X805" s="262"/>
      <c r="Y805" s="262"/>
      <c r="Z805" s="262"/>
      <c r="AA805" s="262"/>
    </row>
    <row r="806">
      <c r="A806" s="262"/>
      <c r="B806" s="262"/>
      <c r="C806" s="262"/>
      <c r="D806" s="262"/>
      <c r="E806" s="262"/>
      <c r="F806" s="262"/>
      <c r="G806" s="262"/>
      <c r="H806" s="262"/>
      <c r="I806" s="262"/>
      <c r="J806" s="262"/>
      <c r="K806" s="262"/>
      <c r="L806" s="262"/>
      <c r="M806" s="262"/>
      <c r="N806" s="262"/>
      <c r="O806" s="262"/>
      <c r="P806" s="262"/>
      <c r="Q806" s="262"/>
      <c r="R806" s="262"/>
      <c r="S806" s="262"/>
      <c r="T806" s="262"/>
      <c r="U806" s="262"/>
      <c r="V806" s="262"/>
      <c r="W806" s="262"/>
      <c r="X806" s="262"/>
      <c r="Y806" s="262"/>
      <c r="Z806" s="262"/>
      <c r="AA806" s="262"/>
    </row>
    <row r="807">
      <c r="A807" s="262"/>
      <c r="B807" s="262"/>
      <c r="C807" s="262"/>
      <c r="D807" s="262"/>
      <c r="E807" s="262"/>
      <c r="F807" s="262"/>
      <c r="G807" s="262"/>
      <c r="H807" s="262"/>
      <c r="I807" s="262"/>
      <c r="J807" s="262"/>
      <c r="K807" s="262"/>
      <c r="L807" s="262"/>
      <c r="M807" s="262"/>
      <c r="N807" s="262"/>
      <c r="O807" s="262"/>
      <c r="P807" s="262"/>
      <c r="Q807" s="262"/>
      <c r="R807" s="262"/>
      <c r="S807" s="262"/>
      <c r="T807" s="262"/>
      <c r="U807" s="262"/>
      <c r="V807" s="262"/>
      <c r="W807" s="262"/>
      <c r="X807" s="262"/>
      <c r="Y807" s="262"/>
      <c r="Z807" s="262"/>
      <c r="AA807" s="262"/>
    </row>
    <row r="808">
      <c r="A808" s="262"/>
      <c r="B808" s="262"/>
      <c r="C808" s="262"/>
      <c r="D808" s="262"/>
      <c r="E808" s="262"/>
      <c r="F808" s="262"/>
      <c r="G808" s="262"/>
      <c r="H808" s="262"/>
      <c r="I808" s="262"/>
      <c r="J808" s="262"/>
      <c r="K808" s="262"/>
      <c r="L808" s="262"/>
      <c r="M808" s="262"/>
      <c r="N808" s="262"/>
      <c r="O808" s="262"/>
      <c r="P808" s="262"/>
      <c r="Q808" s="262"/>
      <c r="R808" s="262"/>
      <c r="S808" s="262"/>
      <c r="T808" s="262"/>
      <c r="U808" s="262"/>
      <c r="V808" s="262"/>
      <c r="W808" s="262"/>
      <c r="X808" s="262"/>
      <c r="Y808" s="262"/>
      <c r="Z808" s="262"/>
      <c r="AA808" s="262"/>
    </row>
    <row r="809">
      <c r="A809" s="262"/>
      <c r="B809" s="262"/>
      <c r="C809" s="262"/>
      <c r="D809" s="262"/>
      <c r="E809" s="262"/>
      <c r="F809" s="262"/>
      <c r="G809" s="262"/>
      <c r="H809" s="262"/>
      <c r="I809" s="262"/>
      <c r="J809" s="262"/>
      <c r="K809" s="262"/>
      <c r="L809" s="262"/>
      <c r="M809" s="262"/>
      <c r="N809" s="262"/>
      <c r="O809" s="262"/>
      <c r="P809" s="262"/>
      <c r="Q809" s="262"/>
      <c r="R809" s="262"/>
      <c r="S809" s="262"/>
      <c r="T809" s="262"/>
      <c r="U809" s="262"/>
      <c r="V809" s="262"/>
      <c r="W809" s="262"/>
      <c r="X809" s="262"/>
      <c r="Y809" s="262"/>
      <c r="Z809" s="262"/>
      <c r="AA809" s="262"/>
    </row>
    <row r="810">
      <c r="A810" s="262"/>
      <c r="B810" s="262"/>
      <c r="C810" s="262"/>
      <c r="D810" s="262"/>
      <c r="E810" s="262"/>
      <c r="F810" s="262"/>
      <c r="G810" s="262"/>
      <c r="H810" s="262"/>
      <c r="I810" s="262"/>
      <c r="J810" s="262"/>
      <c r="K810" s="262"/>
      <c r="L810" s="262"/>
      <c r="M810" s="262"/>
      <c r="N810" s="262"/>
      <c r="O810" s="262"/>
      <c r="P810" s="262"/>
      <c r="Q810" s="262"/>
      <c r="R810" s="262"/>
      <c r="S810" s="262"/>
      <c r="T810" s="262"/>
      <c r="U810" s="262"/>
      <c r="V810" s="262"/>
      <c r="W810" s="262"/>
      <c r="X810" s="262"/>
      <c r="Y810" s="262"/>
      <c r="Z810" s="262"/>
      <c r="AA810" s="262"/>
    </row>
    <row r="811">
      <c r="A811" s="262"/>
      <c r="B811" s="262"/>
      <c r="C811" s="262"/>
      <c r="D811" s="262"/>
      <c r="E811" s="262"/>
      <c r="F811" s="262"/>
      <c r="G811" s="262"/>
      <c r="H811" s="262"/>
      <c r="I811" s="262"/>
      <c r="J811" s="262"/>
      <c r="K811" s="262"/>
      <c r="L811" s="262"/>
      <c r="M811" s="262"/>
      <c r="N811" s="262"/>
      <c r="O811" s="262"/>
      <c r="P811" s="262"/>
      <c r="Q811" s="262"/>
      <c r="R811" s="262"/>
      <c r="S811" s="262"/>
      <c r="T811" s="262"/>
      <c r="U811" s="262"/>
      <c r="V811" s="262"/>
      <c r="W811" s="262"/>
      <c r="X811" s="262"/>
      <c r="Y811" s="262"/>
      <c r="Z811" s="262"/>
      <c r="AA811" s="262"/>
    </row>
    <row r="812">
      <c r="A812" s="262"/>
      <c r="B812" s="262"/>
      <c r="C812" s="262"/>
      <c r="D812" s="262"/>
      <c r="E812" s="262"/>
      <c r="F812" s="262"/>
      <c r="G812" s="262"/>
      <c r="H812" s="262"/>
      <c r="I812" s="262"/>
      <c r="J812" s="262"/>
      <c r="K812" s="262"/>
      <c r="L812" s="262"/>
      <c r="M812" s="262"/>
      <c r="N812" s="262"/>
      <c r="O812" s="262"/>
      <c r="P812" s="262"/>
      <c r="Q812" s="262"/>
      <c r="R812" s="262"/>
      <c r="S812" s="262"/>
      <c r="T812" s="262"/>
      <c r="U812" s="262"/>
      <c r="V812" s="262"/>
      <c r="W812" s="262"/>
      <c r="X812" s="262"/>
      <c r="Y812" s="262"/>
      <c r="Z812" s="262"/>
      <c r="AA812" s="262"/>
    </row>
    <row r="813">
      <c r="A813" s="262"/>
      <c r="B813" s="262"/>
      <c r="C813" s="262"/>
      <c r="D813" s="262"/>
      <c r="E813" s="262"/>
      <c r="F813" s="262"/>
      <c r="G813" s="262"/>
      <c r="H813" s="262"/>
      <c r="I813" s="262"/>
      <c r="J813" s="262"/>
      <c r="K813" s="262"/>
      <c r="L813" s="262"/>
      <c r="M813" s="262"/>
      <c r="N813" s="262"/>
      <c r="O813" s="262"/>
      <c r="P813" s="262"/>
      <c r="Q813" s="262"/>
      <c r="R813" s="262"/>
      <c r="S813" s="262"/>
      <c r="T813" s="262"/>
      <c r="U813" s="262"/>
      <c r="V813" s="262"/>
      <c r="W813" s="262"/>
      <c r="X813" s="262"/>
      <c r="Y813" s="262"/>
      <c r="Z813" s="262"/>
      <c r="AA813" s="262"/>
    </row>
    <row r="814">
      <c r="A814" s="262"/>
      <c r="B814" s="262"/>
      <c r="C814" s="262"/>
      <c r="D814" s="262"/>
      <c r="E814" s="262"/>
      <c r="F814" s="262"/>
      <c r="G814" s="262"/>
      <c r="H814" s="262"/>
      <c r="I814" s="262"/>
      <c r="J814" s="262"/>
      <c r="K814" s="262"/>
      <c r="L814" s="262"/>
      <c r="M814" s="262"/>
      <c r="N814" s="262"/>
      <c r="O814" s="262"/>
      <c r="P814" s="262"/>
      <c r="Q814" s="262"/>
      <c r="R814" s="262"/>
      <c r="S814" s="262"/>
      <c r="T814" s="262"/>
      <c r="U814" s="262"/>
      <c r="V814" s="262"/>
      <c r="W814" s="262"/>
      <c r="X814" s="262"/>
      <c r="Y814" s="262"/>
      <c r="Z814" s="262"/>
      <c r="AA814" s="262"/>
    </row>
    <row r="815">
      <c r="A815" s="262"/>
      <c r="B815" s="262"/>
      <c r="C815" s="262"/>
      <c r="D815" s="262"/>
      <c r="E815" s="262"/>
      <c r="F815" s="262"/>
      <c r="G815" s="262"/>
      <c r="H815" s="262"/>
      <c r="I815" s="262"/>
      <c r="J815" s="262"/>
      <c r="K815" s="262"/>
      <c r="L815" s="262"/>
      <c r="M815" s="262"/>
      <c r="N815" s="262"/>
      <c r="O815" s="262"/>
      <c r="P815" s="262"/>
      <c r="Q815" s="262"/>
      <c r="R815" s="262"/>
      <c r="S815" s="262"/>
      <c r="T815" s="262"/>
      <c r="U815" s="262"/>
      <c r="V815" s="262"/>
      <c r="W815" s="262"/>
      <c r="X815" s="262"/>
      <c r="Y815" s="262"/>
      <c r="Z815" s="262"/>
      <c r="AA815" s="262"/>
    </row>
    <row r="816">
      <c r="A816" s="262"/>
      <c r="B816" s="262"/>
      <c r="C816" s="262"/>
      <c r="D816" s="262"/>
      <c r="E816" s="262"/>
      <c r="F816" s="262"/>
      <c r="G816" s="262"/>
      <c r="H816" s="262"/>
      <c r="I816" s="262"/>
      <c r="J816" s="262"/>
      <c r="K816" s="262"/>
      <c r="L816" s="262"/>
      <c r="M816" s="262"/>
      <c r="N816" s="262"/>
      <c r="O816" s="262"/>
      <c r="P816" s="262"/>
      <c r="Q816" s="262"/>
      <c r="R816" s="262"/>
      <c r="S816" s="262"/>
      <c r="T816" s="262"/>
      <c r="U816" s="262"/>
      <c r="V816" s="262"/>
      <c r="W816" s="262"/>
      <c r="X816" s="262"/>
      <c r="Y816" s="262"/>
      <c r="Z816" s="262"/>
      <c r="AA816" s="262"/>
    </row>
    <row r="817">
      <c r="A817" s="262"/>
      <c r="B817" s="262"/>
      <c r="C817" s="262"/>
      <c r="D817" s="262"/>
      <c r="E817" s="262"/>
      <c r="F817" s="262"/>
      <c r="G817" s="262"/>
      <c r="H817" s="262"/>
      <c r="I817" s="262"/>
      <c r="J817" s="262"/>
      <c r="K817" s="262"/>
      <c r="L817" s="262"/>
      <c r="M817" s="262"/>
      <c r="N817" s="262"/>
      <c r="O817" s="262"/>
      <c r="P817" s="262"/>
      <c r="Q817" s="262"/>
      <c r="R817" s="262"/>
      <c r="S817" s="262"/>
      <c r="T817" s="262"/>
      <c r="U817" s="262"/>
      <c r="V817" s="262"/>
      <c r="W817" s="262"/>
      <c r="X817" s="262"/>
      <c r="Y817" s="262"/>
      <c r="Z817" s="262"/>
      <c r="AA817" s="262"/>
    </row>
    <row r="818">
      <c r="A818" s="262"/>
      <c r="B818" s="262"/>
      <c r="C818" s="262"/>
      <c r="D818" s="262"/>
      <c r="E818" s="262"/>
      <c r="F818" s="262"/>
      <c r="G818" s="262"/>
      <c r="H818" s="262"/>
      <c r="I818" s="262"/>
      <c r="J818" s="262"/>
      <c r="K818" s="262"/>
      <c r="L818" s="262"/>
      <c r="M818" s="262"/>
      <c r="N818" s="262"/>
      <c r="O818" s="262"/>
      <c r="P818" s="262"/>
      <c r="Q818" s="262"/>
      <c r="R818" s="262"/>
      <c r="S818" s="262"/>
      <c r="T818" s="262"/>
      <c r="U818" s="262"/>
      <c r="V818" s="262"/>
      <c r="W818" s="262"/>
      <c r="X818" s="262"/>
      <c r="Y818" s="262"/>
      <c r="Z818" s="262"/>
      <c r="AA818" s="262"/>
    </row>
    <row r="819">
      <c r="A819" s="262"/>
      <c r="B819" s="262"/>
      <c r="C819" s="262"/>
      <c r="D819" s="262"/>
      <c r="E819" s="262"/>
      <c r="F819" s="262"/>
      <c r="G819" s="262"/>
      <c r="H819" s="262"/>
      <c r="I819" s="262"/>
      <c r="J819" s="262"/>
      <c r="K819" s="262"/>
      <c r="L819" s="262"/>
      <c r="M819" s="262"/>
      <c r="N819" s="262"/>
      <c r="O819" s="262"/>
      <c r="P819" s="262"/>
      <c r="Q819" s="262"/>
      <c r="R819" s="262"/>
      <c r="S819" s="262"/>
      <c r="T819" s="262"/>
      <c r="U819" s="262"/>
      <c r="V819" s="262"/>
      <c r="W819" s="262"/>
      <c r="X819" s="262"/>
      <c r="Y819" s="262"/>
      <c r="Z819" s="262"/>
      <c r="AA819" s="262"/>
    </row>
    <row r="820">
      <c r="A820" s="262"/>
      <c r="B820" s="262"/>
      <c r="C820" s="262"/>
      <c r="D820" s="262"/>
      <c r="E820" s="262"/>
      <c r="F820" s="262"/>
      <c r="G820" s="262"/>
      <c r="H820" s="262"/>
      <c r="I820" s="262"/>
      <c r="J820" s="262"/>
      <c r="K820" s="262"/>
      <c r="L820" s="262"/>
      <c r="M820" s="262"/>
      <c r="N820" s="262"/>
      <c r="O820" s="262"/>
      <c r="P820" s="262"/>
      <c r="Q820" s="262"/>
      <c r="R820" s="262"/>
      <c r="S820" s="262"/>
      <c r="T820" s="262"/>
      <c r="U820" s="262"/>
      <c r="V820" s="262"/>
      <c r="W820" s="262"/>
      <c r="X820" s="262"/>
      <c r="Y820" s="262"/>
      <c r="Z820" s="262"/>
      <c r="AA820" s="262"/>
    </row>
    <row r="821">
      <c r="A821" s="262"/>
      <c r="B821" s="262"/>
      <c r="C821" s="262"/>
      <c r="D821" s="262"/>
      <c r="E821" s="262"/>
      <c r="F821" s="262"/>
      <c r="G821" s="262"/>
      <c r="H821" s="262"/>
      <c r="I821" s="262"/>
      <c r="J821" s="262"/>
      <c r="K821" s="262"/>
      <c r="L821" s="262"/>
      <c r="M821" s="262"/>
      <c r="N821" s="262"/>
      <c r="O821" s="262"/>
      <c r="P821" s="262"/>
      <c r="Q821" s="262"/>
      <c r="R821" s="262"/>
      <c r="S821" s="262"/>
      <c r="T821" s="262"/>
      <c r="U821" s="262"/>
      <c r="V821" s="262"/>
      <c r="W821" s="262"/>
      <c r="X821" s="262"/>
      <c r="Y821" s="262"/>
      <c r="Z821" s="262"/>
      <c r="AA821" s="262"/>
    </row>
    <row r="822">
      <c r="A822" s="262"/>
      <c r="B822" s="262"/>
      <c r="C822" s="262"/>
      <c r="D822" s="262"/>
      <c r="E822" s="262"/>
      <c r="F822" s="262"/>
      <c r="G822" s="262"/>
      <c r="H822" s="262"/>
      <c r="I822" s="262"/>
      <c r="J822" s="262"/>
      <c r="K822" s="262"/>
      <c r="L822" s="262"/>
      <c r="M822" s="262"/>
      <c r="N822" s="262"/>
      <c r="O822" s="262"/>
      <c r="P822" s="262"/>
      <c r="Q822" s="262"/>
      <c r="R822" s="262"/>
      <c r="S822" s="262"/>
      <c r="T822" s="262"/>
      <c r="U822" s="262"/>
      <c r="V822" s="262"/>
      <c r="W822" s="262"/>
      <c r="X822" s="262"/>
      <c r="Y822" s="262"/>
      <c r="Z822" s="262"/>
      <c r="AA822" s="262"/>
    </row>
    <row r="823">
      <c r="A823" s="262"/>
      <c r="B823" s="262"/>
      <c r="C823" s="262"/>
      <c r="D823" s="262"/>
      <c r="E823" s="262"/>
      <c r="F823" s="262"/>
      <c r="G823" s="262"/>
      <c r="H823" s="262"/>
      <c r="I823" s="262"/>
      <c r="J823" s="262"/>
      <c r="K823" s="262"/>
      <c r="L823" s="262"/>
      <c r="M823" s="262"/>
      <c r="N823" s="262"/>
      <c r="O823" s="262"/>
      <c r="P823" s="262"/>
      <c r="Q823" s="262"/>
      <c r="R823" s="262"/>
      <c r="S823" s="262"/>
      <c r="T823" s="262"/>
      <c r="U823" s="262"/>
      <c r="V823" s="262"/>
      <c r="W823" s="262"/>
      <c r="X823" s="262"/>
      <c r="Y823" s="262"/>
      <c r="Z823" s="262"/>
      <c r="AA823" s="262"/>
    </row>
    <row r="824">
      <c r="A824" s="262"/>
      <c r="B824" s="262"/>
      <c r="C824" s="262"/>
      <c r="D824" s="262"/>
      <c r="E824" s="262"/>
      <c r="F824" s="262"/>
      <c r="G824" s="262"/>
      <c r="H824" s="262"/>
      <c r="I824" s="262"/>
      <c r="J824" s="262"/>
      <c r="K824" s="262"/>
      <c r="L824" s="262"/>
      <c r="M824" s="262"/>
      <c r="N824" s="262"/>
      <c r="O824" s="262"/>
      <c r="P824" s="262"/>
      <c r="Q824" s="262"/>
      <c r="R824" s="262"/>
      <c r="S824" s="262"/>
      <c r="T824" s="262"/>
      <c r="U824" s="262"/>
      <c r="V824" s="262"/>
      <c r="W824" s="262"/>
      <c r="X824" s="262"/>
      <c r="Y824" s="262"/>
      <c r="Z824" s="262"/>
      <c r="AA824" s="262"/>
    </row>
    <row r="825">
      <c r="A825" s="262"/>
      <c r="B825" s="262"/>
      <c r="C825" s="262"/>
      <c r="D825" s="262"/>
      <c r="E825" s="262"/>
      <c r="F825" s="262"/>
      <c r="G825" s="262"/>
      <c r="H825" s="262"/>
      <c r="I825" s="262"/>
      <c r="J825" s="262"/>
      <c r="K825" s="262"/>
      <c r="L825" s="262"/>
      <c r="M825" s="262"/>
      <c r="N825" s="262"/>
      <c r="O825" s="262"/>
      <c r="P825" s="262"/>
      <c r="Q825" s="262"/>
      <c r="R825" s="262"/>
      <c r="S825" s="262"/>
      <c r="T825" s="262"/>
      <c r="U825" s="262"/>
      <c r="V825" s="262"/>
      <c r="W825" s="262"/>
      <c r="X825" s="262"/>
      <c r="Y825" s="262"/>
      <c r="Z825" s="262"/>
      <c r="AA825" s="262"/>
    </row>
    <row r="826">
      <c r="A826" s="262"/>
      <c r="B826" s="262"/>
      <c r="C826" s="262"/>
      <c r="D826" s="262"/>
      <c r="E826" s="262"/>
      <c r="F826" s="262"/>
      <c r="G826" s="262"/>
      <c r="H826" s="262"/>
      <c r="I826" s="262"/>
      <c r="J826" s="262"/>
      <c r="K826" s="262"/>
      <c r="L826" s="262"/>
      <c r="M826" s="262"/>
      <c r="N826" s="262"/>
      <c r="O826" s="262"/>
      <c r="P826" s="262"/>
      <c r="Q826" s="262"/>
      <c r="R826" s="262"/>
      <c r="S826" s="262"/>
      <c r="T826" s="262"/>
      <c r="U826" s="262"/>
      <c r="V826" s="262"/>
      <c r="W826" s="262"/>
      <c r="X826" s="262"/>
      <c r="Y826" s="262"/>
      <c r="Z826" s="262"/>
      <c r="AA826" s="262"/>
    </row>
    <row r="827">
      <c r="A827" s="262"/>
      <c r="B827" s="262"/>
      <c r="C827" s="262"/>
      <c r="D827" s="262"/>
      <c r="E827" s="262"/>
      <c r="F827" s="262"/>
      <c r="G827" s="262"/>
      <c r="H827" s="262"/>
      <c r="I827" s="262"/>
      <c r="J827" s="262"/>
      <c r="K827" s="262"/>
      <c r="L827" s="262"/>
      <c r="M827" s="262"/>
      <c r="N827" s="262"/>
      <c r="O827" s="262"/>
      <c r="P827" s="262"/>
      <c r="Q827" s="262"/>
      <c r="R827" s="262"/>
      <c r="S827" s="262"/>
      <c r="T827" s="262"/>
      <c r="U827" s="262"/>
      <c r="V827" s="262"/>
      <c r="W827" s="262"/>
      <c r="X827" s="262"/>
      <c r="Y827" s="262"/>
      <c r="Z827" s="262"/>
      <c r="AA827" s="262"/>
    </row>
    <row r="828">
      <c r="A828" s="262"/>
      <c r="B828" s="262"/>
      <c r="C828" s="262"/>
      <c r="D828" s="262"/>
      <c r="E828" s="262"/>
      <c r="F828" s="262"/>
      <c r="G828" s="262"/>
      <c r="H828" s="262"/>
      <c r="I828" s="262"/>
      <c r="J828" s="262"/>
      <c r="K828" s="262"/>
      <c r="L828" s="262"/>
      <c r="M828" s="262"/>
      <c r="N828" s="262"/>
      <c r="O828" s="262"/>
      <c r="P828" s="262"/>
      <c r="Q828" s="262"/>
      <c r="R828" s="262"/>
      <c r="S828" s="262"/>
      <c r="T828" s="262"/>
      <c r="U828" s="262"/>
      <c r="V828" s="262"/>
      <c r="W828" s="262"/>
      <c r="X828" s="262"/>
      <c r="Y828" s="262"/>
      <c r="Z828" s="262"/>
      <c r="AA828" s="262"/>
    </row>
    <row r="829">
      <c r="A829" s="262"/>
      <c r="B829" s="262"/>
      <c r="C829" s="262"/>
      <c r="D829" s="262"/>
      <c r="E829" s="262"/>
      <c r="F829" s="262"/>
      <c r="G829" s="262"/>
      <c r="H829" s="262"/>
      <c r="I829" s="262"/>
      <c r="J829" s="262"/>
      <c r="K829" s="262"/>
      <c r="L829" s="262"/>
      <c r="M829" s="262"/>
      <c r="N829" s="262"/>
      <c r="O829" s="262"/>
      <c r="P829" s="262"/>
      <c r="Q829" s="262"/>
      <c r="R829" s="262"/>
      <c r="S829" s="262"/>
      <c r="T829" s="262"/>
      <c r="U829" s="262"/>
      <c r="V829" s="262"/>
      <c r="W829" s="262"/>
      <c r="X829" s="262"/>
      <c r="Y829" s="262"/>
      <c r="Z829" s="262"/>
      <c r="AA829" s="262"/>
    </row>
    <row r="830">
      <c r="A830" s="262"/>
      <c r="B830" s="262"/>
      <c r="C830" s="262"/>
      <c r="D830" s="262"/>
      <c r="E830" s="262"/>
      <c r="F830" s="262"/>
      <c r="G830" s="262"/>
      <c r="H830" s="262"/>
      <c r="I830" s="262"/>
      <c r="J830" s="262"/>
      <c r="K830" s="262"/>
      <c r="L830" s="262"/>
      <c r="M830" s="262"/>
      <c r="N830" s="262"/>
      <c r="O830" s="262"/>
      <c r="P830" s="262"/>
      <c r="Q830" s="262"/>
      <c r="R830" s="262"/>
      <c r="S830" s="262"/>
      <c r="T830" s="262"/>
      <c r="U830" s="262"/>
      <c r="V830" s="262"/>
      <c r="W830" s="262"/>
      <c r="X830" s="262"/>
      <c r="Y830" s="262"/>
      <c r="Z830" s="262"/>
      <c r="AA830" s="262"/>
    </row>
    <row r="831">
      <c r="A831" s="262"/>
      <c r="B831" s="262"/>
      <c r="C831" s="262"/>
      <c r="D831" s="262"/>
      <c r="E831" s="262"/>
      <c r="F831" s="262"/>
      <c r="G831" s="262"/>
      <c r="H831" s="262"/>
      <c r="I831" s="262"/>
      <c r="J831" s="262"/>
      <c r="K831" s="262"/>
      <c r="L831" s="262"/>
      <c r="M831" s="262"/>
      <c r="N831" s="262"/>
      <c r="O831" s="262"/>
      <c r="P831" s="262"/>
      <c r="Q831" s="262"/>
      <c r="R831" s="262"/>
      <c r="S831" s="262"/>
      <c r="T831" s="262"/>
      <c r="U831" s="262"/>
      <c r="V831" s="262"/>
      <c r="W831" s="262"/>
      <c r="X831" s="262"/>
      <c r="Y831" s="262"/>
      <c r="Z831" s="262"/>
      <c r="AA831" s="262"/>
    </row>
    <row r="832">
      <c r="A832" s="262"/>
      <c r="B832" s="262"/>
      <c r="C832" s="262"/>
      <c r="D832" s="262"/>
      <c r="E832" s="262"/>
      <c r="F832" s="262"/>
      <c r="G832" s="262"/>
      <c r="H832" s="262"/>
      <c r="I832" s="262"/>
      <c r="J832" s="262"/>
      <c r="K832" s="262"/>
      <c r="L832" s="262"/>
      <c r="M832" s="262"/>
      <c r="N832" s="262"/>
      <c r="O832" s="262"/>
      <c r="P832" s="262"/>
      <c r="Q832" s="262"/>
      <c r="R832" s="262"/>
      <c r="S832" s="262"/>
      <c r="T832" s="262"/>
      <c r="U832" s="262"/>
      <c r="V832" s="262"/>
      <c r="W832" s="262"/>
      <c r="X832" s="262"/>
      <c r="Y832" s="262"/>
      <c r="Z832" s="262"/>
      <c r="AA832" s="262"/>
    </row>
    <row r="833">
      <c r="A833" s="262"/>
      <c r="B833" s="262"/>
      <c r="C833" s="262"/>
      <c r="D833" s="262"/>
      <c r="E833" s="262"/>
      <c r="F833" s="262"/>
      <c r="G833" s="262"/>
      <c r="H833" s="262"/>
      <c r="I833" s="262"/>
      <c r="J833" s="262"/>
      <c r="K833" s="262"/>
      <c r="L833" s="262"/>
      <c r="M833" s="262"/>
      <c r="N833" s="262"/>
      <c r="O833" s="262"/>
      <c r="P833" s="262"/>
      <c r="Q833" s="262"/>
      <c r="R833" s="262"/>
      <c r="S833" s="262"/>
      <c r="T833" s="262"/>
      <c r="U833" s="262"/>
      <c r="V833" s="262"/>
      <c r="W833" s="262"/>
      <c r="X833" s="262"/>
      <c r="Y833" s="262"/>
      <c r="Z833" s="262"/>
      <c r="AA833" s="262"/>
    </row>
    <row r="834">
      <c r="A834" s="262"/>
      <c r="B834" s="262"/>
      <c r="C834" s="262"/>
      <c r="D834" s="262"/>
      <c r="E834" s="262"/>
      <c r="F834" s="262"/>
      <c r="G834" s="262"/>
      <c r="H834" s="262"/>
      <c r="I834" s="262"/>
      <c r="J834" s="262"/>
      <c r="K834" s="262"/>
      <c r="L834" s="262"/>
      <c r="M834" s="262"/>
      <c r="N834" s="262"/>
      <c r="O834" s="262"/>
      <c r="P834" s="262"/>
      <c r="Q834" s="262"/>
      <c r="R834" s="262"/>
      <c r="S834" s="262"/>
      <c r="T834" s="262"/>
      <c r="U834" s="262"/>
      <c r="V834" s="262"/>
      <c r="W834" s="262"/>
      <c r="X834" s="262"/>
      <c r="Y834" s="262"/>
      <c r="Z834" s="262"/>
      <c r="AA834" s="262"/>
    </row>
    <row r="835">
      <c r="A835" s="262"/>
      <c r="B835" s="262"/>
      <c r="C835" s="262"/>
      <c r="D835" s="262"/>
      <c r="E835" s="262"/>
      <c r="F835" s="262"/>
      <c r="G835" s="262"/>
      <c r="H835" s="262"/>
      <c r="I835" s="262"/>
      <c r="J835" s="262"/>
      <c r="K835" s="262"/>
      <c r="L835" s="262"/>
      <c r="M835" s="262"/>
      <c r="N835" s="262"/>
      <c r="O835" s="262"/>
      <c r="P835" s="262"/>
      <c r="Q835" s="262"/>
      <c r="R835" s="262"/>
      <c r="S835" s="262"/>
      <c r="T835" s="262"/>
      <c r="U835" s="262"/>
      <c r="V835" s="262"/>
      <c r="W835" s="262"/>
      <c r="X835" s="262"/>
      <c r="Y835" s="262"/>
      <c r="Z835" s="262"/>
      <c r="AA835" s="262"/>
    </row>
    <row r="836">
      <c r="A836" s="262"/>
      <c r="B836" s="262"/>
      <c r="C836" s="262"/>
      <c r="D836" s="262"/>
      <c r="E836" s="262"/>
      <c r="F836" s="262"/>
      <c r="G836" s="262"/>
      <c r="H836" s="262"/>
      <c r="I836" s="262"/>
      <c r="J836" s="262"/>
      <c r="K836" s="262"/>
      <c r="L836" s="262"/>
      <c r="M836" s="262"/>
      <c r="N836" s="262"/>
      <c r="O836" s="262"/>
      <c r="P836" s="262"/>
      <c r="Q836" s="262"/>
      <c r="R836" s="262"/>
      <c r="S836" s="262"/>
      <c r="T836" s="262"/>
      <c r="U836" s="262"/>
      <c r="V836" s="262"/>
      <c r="W836" s="262"/>
      <c r="X836" s="262"/>
      <c r="Y836" s="262"/>
      <c r="Z836" s="262"/>
      <c r="AA836" s="262"/>
    </row>
    <row r="837">
      <c r="A837" s="262"/>
      <c r="B837" s="262"/>
      <c r="C837" s="262"/>
      <c r="D837" s="262"/>
      <c r="E837" s="262"/>
      <c r="F837" s="262"/>
      <c r="G837" s="262"/>
      <c r="H837" s="262"/>
      <c r="I837" s="262"/>
      <c r="J837" s="262"/>
      <c r="K837" s="262"/>
      <c r="L837" s="262"/>
      <c r="M837" s="262"/>
      <c r="N837" s="262"/>
      <c r="O837" s="262"/>
      <c r="P837" s="262"/>
      <c r="Q837" s="262"/>
      <c r="R837" s="262"/>
      <c r="S837" s="262"/>
      <c r="T837" s="262"/>
      <c r="U837" s="262"/>
      <c r="V837" s="262"/>
      <c r="W837" s="262"/>
      <c r="X837" s="262"/>
      <c r="Y837" s="262"/>
      <c r="Z837" s="262"/>
      <c r="AA837" s="262"/>
    </row>
    <row r="838">
      <c r="A838" s="262"/>
      <c r="B838" s="262"/>
      <c r="C838" s="262"/>
      <c r="D838" s="262"/>
      <c r="E838" s="262"/>
      <c r="F838" s="262"/>
      <c r="G838" s="262"/>
      <c r="H838" s="262"/>
      <c r="I838" s="262"/>
      <c r="J838" s="262"/>
      <c r="K838" s="262"/>
      <c r="L838" s="262"/>
      <c r="M838" s="262"/>
      <c r="N838" s="262"/>
      <c r="O838" s="262"/>
      <c r="P838" s="262"/>
      <c r="Q838" s="262"/>
      <c r="R838" s="262"/>
      <c r="S838" s="262"/>
      <c r="T838" s="262"/>
      <c r="U838" s="262"/>
      <c r="V838" s="262"/>
      <c r="W838" s="262"/>
      <c r="X838" s="262"/>
      <c r="Y838" s="262"/>
      <c r="Z838" s="262"/>
      <c r="AA838" s="262"/>
    </row>
    <row r="839">
      <c r="A839" s="262"/>
      <c r="B839" s="262"/>
      <c r="C839" s="262"/>
      <c r="D839" s="262"/>
      <c r="E839" s="262"/>
      <c r="F839" s="262"/>
      <c r="G839" s="262"/>
      <c r="H839" s="262"/>
      <c r="I839" s="262"/>
      <c r="J839" s="262"/>
      <c r="K839" s="262"/>
      <c r="L839" s="262"/>
      <c r="M839" s="262"/>
      <c r="N839" s="262"/>
      <c r="O839" s="262"/>
      <c r="P839" s="262"/>
      <c r="Q839" s="262"/>
      <c r="R839" s="262"/>
      <c r="S839" s="262"/>
      <c r="T839" s="262"/>
      <c r="U839" s="262"/>
      <c r="V839" s="262"/>
      <c r="W839" s="262"/>
      <c r="X839" s="262"/>
      <c r="Y839" s="262"/>
      <c r="Z839" s="262"/>
      <c r="AA839" s="262"/>
    </row>
    <row r="840">
      <c r="A840" s="262"/>
      <c r="B840" s="262"/>
      <c r="C840" s="262"/>
      <c r="D840" s="262"/>
      <c r="E840" s="262"/>
      <c r="F840" s="262"/>
      <c r="G840" s="262"/>
      <c r="H840" s="262"/>
      <c r="I840" s="262"/>
      <c r="J840" s="262"/>
      <c r="K840" s="262"/>
      <c r="L840" s="262"/>
      <c r="M840" s="262"/>
      <c r="N840" s="262"/>
      <c r="O840" s="262"/>
      <c r="P840" s="262"/>
      <c r="Q840" s="262"/>
      <c r="R840" s="262"/>
      <c r="S840" s="262"/>
      <c r="T840" s="262"/>
      <c r="U840" s="262"/>
      <c r="V840" s="262"/>
      <c r="W840" s="262"/>
      <c r="X840" s="262"/>
      <c r="Y840" s="262"/>
      <c r="Z840" s="262"/>
      <c r="AA840" s="262"/>
    </row>
    <row r="841">
      <c r="A841" s="262"/>
      <c r="B841" s="262"/>
      <c r="C841" s="262"/>
      <c r="D841" s="262"/>
      <c r="E841" s="262"/>
      <c r="F841" s="262"/>
      <c r="G841" s="262"/>
      <c r="H841" s="262"/>
      <c r="I841" s="262"/>
      <c r="J841" s="262"/>
      <c r="K841" s="262"/>
      <c r="L841" s="262"/>
      <c r="M841" s="262"/>
      <c r="N841" s="262"/>
      <c r="O841" s="262"/>
      <c r="P841" s="262"/>
      <c r="Q841" s="262"/>
      <c r="R841" s="262"/>
      <c r="S841" s="262"/>
      <c r="T841" s="262"/>
      <c r="U841" s="262"/>
      <c r="V841" s="262"/>
      <c r="W841" s="262"/>
      <c r="X841" s="262"/>
      <c r="Y841" s="262"/>
      <c r="Z841" s="262"/>
      <c r="AA841" s="262"/>
    </row>
    <row r="842">
      <c r="A842" s="262"/>
      <c r="B842" s="262"/>
      <c r="C842" s="262"/>
      <c r="D842" s="262"/>
      <c r="E842" s="262"/>
      <c r="F842" s="262"/>
      <c r="G842" s="262"/>
      <c r="H842" s="262"/>
      <c r="I842" s="262"/>
      <c r="J842" s="262"/>
      <c r="K842" s="262"/>
      <c r="L842" s="262"/>
      <c r="M842" s="262"/>
      <c r="N842" s="262"/>
      <c r="O842" s="262"/>
      <c r="P842" s="262"/>
      <c r="Q842" s="262"/>
      <c r="R842" s="262"/>
      <c r="S842" s="262"/>
      <c r="T842" s="262"/>
      <c r="U842" s="262"/>
      <c r="V842" s="262"/>
      <c r="W842" s="262"/>
      <c r="X842" s="262"/>
      <c r="Y842" s="262"/>
      <c r="Z842" s="262"/>
      <c r="AA842" s="262"/>
    </row>
    <row r="843">
      <c r="A843" s="262"/>
      <c r="B843" s="262"/>
      <c r="C843" s="262"/>
      <c r="D843" s="262"/>
      <c r="E843" s="262"/>
      <c r="F843" s="262"/>
      <c r="G843" s="262"/>
      <c r="H843" s="262"/>
      <c r="I843" s="262"/>
      <c r="J843" s="262"/>
      <c r="K843" s="262"/>
      <c r="L843" s="262"/>
      <c r="M843" s="262"/>
      <c r="N843" s="262"/>
      <c r="O843" s="262"/>
      <c r="P843" s="262"/>
      <c r="Q843" s="262"/>
      <c r="R843" s="262"/>
      <c r="S843" s="262"/>
      <c r="T843" s="262"/>
      <c r="U843" s="262"/>
      <c r="V843" s="262"/>
      <c r="W843" s="262"/>
      <c r="X843" s="262"/>
      <c r="Y843" s="262"/>
      <c r="Z843" s="262"/>
      <c r="AA843" s="262"/>
    </row>
    <row r="844">
      <c r="A844" s="262"/>
      <c r="B844" s="262"/>
      <c r="C844" s="262"/>
      <c r="D844" s="262"/>
      <c r="E844" s="262"/>
      <c r="F844" s="262"/>
      <c r="G844" s="262"/>
      <c r="H844" s="262"/>
      <c r="I844" s="262"/>
      <c r="J844" s="262"/>
      <c r="K844" s="262"/>
      <c r="L844" s="262"/>
      <c r="M844" s="262"/>
      <c r="N844" s="262"/>
      <c r="O844" s="262"/>
      <c r="P844" s="262"/>
      <c r="Q844" s="262"/>
      <c r="R844" s="262"/>
      <c r="S844" s="262"/>
      <c r="T844" s="262"/>
      <c r="U844" s="262"/>
      <c r="V844" s="262"/>
      <c r="W844" s="262"/>
      <c r="X844" s="262"/>
      <c r="Y844" s="262"/>
      <c r="Z844" s="262"/>
      <c r="AA844" s="262"/>
    </row>
    <row r="845">
      <c r="A845" s="262"/>
      <c r="B845" s="262"/>
      <c r="C845" s="262"/>
      <c r="D845" s="262"/>
      <c r="E845" s="262"/>
      <c r="F845" s="262"/>
      <c r="G845" s="262"/>
      <c r="H845" s="262"/>
      <c r="I845" s="262"/>
      <c r="J845" s="262"/>
      <c r="K845" s="262"/>
      <c r="L845" s="262"/>
      <c r="M845" s="262"/>
      <c r="N845" s="262"/>
      <c r="O845" s="262"/>
      <c r="P845" s="262"/>
      <c r="Q845" s="262"/>
      <c r="R845" s="262"/>
      <c r="S845" s="262"/>
      <c r="T845" s="262"/>
      <c r="U845" s="262"/>
      <c r="V845" s="262"/>
      <c r="W845" s="262"/>
      <c r="X845" s="262"/>
      <c r="Y845" s="262"/>
      <c r="Z845" s="262"/>
      <c r="AA845" s="262"/>
    </row>
    <row r="846">
      <c r="A846" s="262"/>
      <c r="B846" s="262"/>
      <c r="C846" s="262"/>
      <c r="D846" s="262"/>
      <c r="E846" s="262"/>
      <c r="F846" s="262"/>
      <c r="G846" s="262"/>
      <c r="H846" s="262"/>
      <c r="I846" s="262"/>
      <c r="J846" s="262"/>
      <c r="K846" s="262"/>
      <c r="L846" s="262"/>
      <c r="M846" s="262"/>
      <c r="N846" s="262"/>
      <c r="O846" s="262"/>
      <c r="P846" s="262"/>
      <c r="Q846" s="262"/>
      <c r="R846" s="262"/>
      <c r="S846" s="262"/>
      <c r="T846" s="262"/>
      <c r="U846" s="262"/>
      <c r="V846" s="262"/>
      <c r="W846" s="262"/>
      <c r="X846" s="262"/>
      <c r="Y846" s="262"/>
      <c r="Z846" s="262"/>
      <c r="AA846" s="262"/>
    </row>
    <row r="847">
      <c r="A847" s="262"/>
      <c r="B847" s="262"/>
      <c r="C847" s="262"/>
      <c r="D847" s="262"/>
      <c r="E847" s="262"/>
      <c r="F847" s="262"/>
      <c r="G847" s="262"/>
      <c r="H847" s="262"/>
      <c r="I847" s="262"/>
      <c r="J847" s="262"/>
      <c r="K847" s="262"/>
      <c r="L847" s="262"/>
      <c r="M847" s="262"/>
      <c r="N847" s="262"/>
      <c r="O847" s="262"/>
      <c r="P847" s="262"/>
      <c r="Q847" s="262"/>
      <c r="R847" s="262"/>
      <c r="S847" s="262"/>
      <c r="T847" s="262"/>
      <c r="U847" s="262"/>
      <c r="V847" s="262"/>
      <c r="W847" s="262"/>
      <c r="X847" s="262"/>
      <c r="Y847" s="262"/>
      <c r="Z847" s="262"/>
      <c r="AA847" s="262"/>
    </row>
    <row r="848">
      <c r="A848" s="262"/>
      <c r="B848" s="262"/>
      <c r="C848" s="262"/>
      <c r="D848" s="262"/>
      <c r="E848" s="262"/>
      <c r="F848" s="262"/>
      <c r="G848" s="262"/>
      <c r="H848" s="262"/>
      <c r="I848" s="262"/>
      <c r="J848" s="262"/>
      <c r="K848" s="262"/>
      <c r="L848" s="262"/>
      <c r="M848" s="262"/>
      <c r="N848" s="262"/>
      <c r="O848" s="262"/>
      <c r="P848" s="262"/>
      <c r="Q848" s="262"/>
      <c r="R848" s="262"/>
      <c r="S848" s="262"/>
      <c r="T848" s="262"/>
      <c r="U848" s="262"/>
      <c r="V848" s="262"/>
      <c r="W848" s="262"/>
      <c r="X848" s="262"/>
      <c r="Y848" s="262"/>
      <c r="Z848" s="262"/>
      <c r="AA848" s="262"/>
    </row>
    <row r="849">
      <c r="A849" s="262"/>
      <c r="B849" s="262"/>
      <c r="C849" s="262"/>
      <c r="D849" s="262"/>
      <c r="E849" s="262"/>
      <c r="F849" s="262"/>
      <c r="G849" s="262"/>
      <c r="H849" s="262"/>
      <c r="I849" s="262"/>
      <c r="J849" s="262"/>
      <c r="K849" s="262"/>
      <c r="L849" s="262"/>
      <c r="M849" s="262"/>
      <c r="N849" s="262"/>
      <c r="O849" s="262"/>
      <c r="P849" s="262"/>
      <c r="Q849" s="262"/>
      <c r="R849" s="262"/>
      <c r="S849" s="262"/>
      <c r="T849" s="262"/>
      <c r="U849" s="262"/>
      <c r="V849" s="262"/>
      <c r="W849" s="262"/>
      <c r="X849" s="262"/>
      <c r="Y849" s="262"/>
      <c r="Z849" s="262"/>
      <c r="AA849" s="262"/>
    </row>
    <row r="850">
      <c r="A850" s="262"/>
      <c r="B850" s="262"/>
      <c r="C850" s="262"/>
      <c r="D850" s="262"/>
      <c r="E850" s="262"/>
      <c r="F850" s="262"/>
      <c r="G850" s="262"/>
      <c r="H850" s="262"/>
      <c r="I850" s="262"/>
      <c r="J850" s="262"/>
      <c r="K850" s="262"/>
      <c r="L850" s="262"/>
      <c r="M850" s="262"/>
      <c r="N850" s="262"/>
      <c r="O850" s="262"/>
      <c r="P850" s="262"/>
      <c r="Q850" s="262"/>
      <c r="R850" s="262"/>
      <c r="S850" s="262"/>
      <c r="T850" s="262"/>
      <c r="U850" s="262"/>
      <c r="V850" s="262"/>
      <c r="W850" s="262"/>
      <c r="X850" s="262"/>
      <c r="Y850" s="262"/>
      <c r="Z850" s="262"/>
      <c r="AA850" s="262"/>
    </row>
    <row r="851">
      <c r="A851" s="262"/>
      <c r="B851" s="262"/>
      <c r="C851" s="262"/>
      <c r="D851" s="262"/>
      <c r="E851" s="262"/>
      <c r="F851" s="262"/>
      <c r="G851" s="262"/>
      <c r="H851" s="262"/>
      <c r="I851" s="262"/>
      <c r="J851" s="262"/>
      <c r="K851" s="262"/>
      <c r="L851" s="262"/>
      <c r="M851" s="262"/>
      <c r="N851" s="262"/>
      <c r="O851" s="262"/>
      <c r="P851" s="262"/>
      <c r="Q851" s="262"/>
      <c r="R851" s="262"/>
      <c r="S851" s="262"/>
      <c r="T851" s="262"/>
      <c r="U851" s="262"/>
      <c r="V851" s="262"/>
      <c r="W851" s="262"/>
      <c r="X851" s="262"/>
      <c r="Y851" s="262"/>
      <c r="Z851" s="262"/>
      <c r="AA851" s="262"/>
    </row>
    <row r="852">
      <c r="A852" s="262"/>
      <c r="B852" s="262"/>
      <c r="C852" s="262"/>
      <c r="D852" s="262"/>
      <c r="E852" s="262"/>
      <c r="F852" s="262"/>
      <c r="G852" s="262"/>
      <c r="H852" s="262"/>
      <c r="I852" s="262"/>
      <c r="J852" s="262"/>
      <c r="K852" s="262"/>
      <c r="L852" s="262"/>
      <c r="M852" s="262"/>
      <c r="N852" s="262"/>
      <c r="O852" s="262"/>
      <c r="P852" s="262"/>
      <c r="Q852" s="262"/>
      <c r="R852" s="262"/>
      <c r="S852" s="262"/>
      <c r="T852" s="262"/>
      <c r="U852" s="262"/>
      <c r="V852" s="262"/>
      <c r="W852" s="262"/>
      <c r="X852" s="262"/>
      <c r="Y852" s="262"/>
      <c r="Z852" s="262"/>
      <c r="AA852" s="262"/>
    </row>
    <row r="853">
      <c r="A853" s="262"/>
      <c r="B853" s="262"/>
      <c r="C853" s="262"/>
      <c r="D853" s="262"/>
      <c r="E853" s="262"/>
      <c r="F853" s="262"/>
      <c r="G853" s="262"/>
      <c r="H853" s="262"/>
      <c r="I853" s="262"/>
      <c r="J853" s="262"/>
      <c r="K853" s="262"/>
      <c r="L853" s="262"/>
      <c r="M853" s="262"/>
      <c r="N853" s="262"/>
      <c r="O853" s="262"/>
      <c r="P853" s="262"/>
      <c r="Q853" s="262"/>
      <c r="R853" s="262"/>
      <c r="S853" s="262"/>
      <c r="T853" s="262"/>
      <c r="U853" s="262"/>
      <c r="V853" s="262"/>
      <c r="W853" s="262"/>
      <c r="X853" s="262"/>
      <c r="Y853" s="262"/>
      <c r="Z853" s="262"/>
      <c r="AA853" s="262"/>
    </row>
    <row r="854">
      <c r="A854" s="262"/>
      <c r="B854" s="262"/>
      <c r="C854" s="262"/>
      <c r="D854" s="262"/>
      <c r="E854" s="262"/>
      <c r="F854" s="262"/>
      <c r="G854" s="262"/>
      <c r="H854" s="262"/>
      <c r="I854" s="262"/>
      <c r="J854" s="262"/>
      <c r="K854" s="262"/>
      <c r="L854" s="262"/>
      <c r="M854" s="262"/>
      <c r="N854" s="262"/>
      <c r="O854" s="262"/>
      <c r="P854" s="262"/>
      <c r="Q854" s="262"/>
      <c r="R854" s="262"/>
      <c r="S854" s="262"/>
      <c r="T854" s="262"/>
      <c r="U854" s="262"/>
      <c r="V854" s="262"/>
      <c r="W854" s="262"/>
      <c r="X854" s="262"/>
      <c r="Y854" s="262"/>
      <c r="Z854" s="262"/>
      <c r="AA854" s="262"/>
    </row>
    <row r="855">
      <c r="A855" s="262"/>
      <c r="B855" s="262"/>
      <c r="C855" s="262"/>
      <c r="D855" s="262"/>
      <c r="E855" s="262"/>
      <c r="F855" s="262"/>
      <c r="G855" s="262"/>
      <c r="H855" s="262"/>
      <c r="I855" s="262"/>
      <c r="J855" s="262"/>
      <c r="K855" s="262"/>
      <c r="L855" s="262"/>
      <c r="M855" s="262"/>
      <c r="N855" s="262"/>
      <c r="O855" s="262"/>
      <c r="P855" s="262"/>
      <c r="Q855" s="262"/>
      <c r="R855" s="262"/>
      <c r="S855" s="262"/>
      <c r="T855" s="262"/>
      <c r="U855" s="262"/>
      <c r="V855" s="262"/>
      <c r="W855" s="262"/>
      <c r="X855" s="262"/>
      <c r="Y855" s="262"/>
      <c r="Z855" s="262"/>
      <c r="AA855" s="262"/>
    </row>
    <row r="856">
      <c r="A856" s="262"/>
      <c r="B856" s="262"/>
      <c r="C856" s="262"/>
      <c r="D856" s="262"/>
      <c r="E856" s="262"/>
      <c r="F856" s="262"/>
      <c r="G856" s="262"/>
      <c r="H856" s="262"/>
      <c r="I856" s="262"/>
      <c r="J856" s="262"/>
      <c r="K856" s="262"/>
      <c r="L856" s="262"/>
      <c r="M856" s="262"/>
      <c r="N856" s="262"/>
      <c r="O856" s="262"/>
      <c r="P856" s="262"/>
      <c r="Q856" s="262"/>
      <c r="R856" s="262"/>
      <c r="S856" s="262"/>
      <c r="T856" s="262"/>
      <c r="U856" s="262"/>
      <c r="V856" s="262"/>
      <c r="W856" s="262"/>
      <c r="X856" s="262"/>
      <c r="Y856" s="262"/>
      <c r="Z856" s="262"/>
      <c r="AA856" s="262"/>
    </row>
    <row r="857">
      <c r="A857" s="262"/>
      <c r="B857" s="262"/>
      <c r="C857" s="262"/>
      <c r="D857" s="262"/>
      <c r="E857" s="262"/>
      <c r="F857" s="262"/>
      <c r="G857" s="262"/>
      <c r="H857" s="262"/>
      <c r="I857" s="262"/>
      <c r="J857" s="262"/>
      <c r="K857" s="262"/>
      <c r="L857" s="262"/>
      <c r="M857" s="262"/>
      <c r="N857" s="262"/>
      <c r="O857" s="262"/>
      <c r="P857" s="262"/>
      <c r="Q857" s="262"/>
      <c r="R857" s="262"/>
      <c r="S857" s="262"/>
      <c r="T857" s="262"/>
      <c r="U857" s="262"/>
      <c r="V857" s="262"/>
      <c r="W857" s="262"/>
      <c r="X857" s="262"/>
      <c r="Y857" s="262"/>
      <c r="Z857" s="262"/>
      <c r="AA857" s="262"/>
    </row>
    <row r="858">
      <c r="A858" s="262"/>
      <c r="B858" s="262"/>
      <c r="C858" s="262"/>
      <c r="D858" s="262"/>
      <c r="E858" s="262"/>
      <c r="F858" s="262"/>
      <c r="G858" s="262"/>
      <c r="H858" s="262"/>
      <c r="I858" s="262"/>
      <c r="J858" s="262"/>
      <c r="K858" s="262"/>
      <c r="L858" s="262"/>
      <c r="M858" s="262"/>
      <c r="N858" s="262"/>
      <c r="O858" s="262"/>
      <c r="P858" s="262"/>
      <c r="Q858" s="262"/>
      <c r="R858" s="262"/>
      <c r="S858" s="262"/>
      <c r="T858" s="262"/>
      <c r="U858" s="262"/>
      <c r="V858" s="262"/>
      <c r="W858" s="262"/>
      <c r="X858" s="262"/>
      <c r="Y858" s="262"/>
      <c r="Z858" s="262"/>
      <c r="AA858" s="262"/>
    </row>
    <row r="859">
      <c r="A859" s="262"/>
      <c r="B859" s="262"/>
      <c r="C859" s="262"/>
      <c r="D859" s="262"/>
      <c r="E859" s="262"/>
      <c r="F859" s="262"/>
      <c r="G859" s="262"/>
      <c r="H859" s="262"/>
      <c r="I859" s="262"/>
      <c r="J859" s="262"/>
      <c r="K859" s="262"/>
      <c r="L859" s="262"/>
      <c r="M859" s="262"/>
      <c r="N859" s="262"/>
      <c r="O859" s="262"/>
      <c r="P859" s="262"/>
      <c r="Q859" s="262"/>
      <c r="R859" s="262"/>
      <c r="S859" s="262"/>
      <c r="T859" s="262"/>
      <c r="U859" s="262"/>
      <c r="V859" s="262"/>
      <c r="W859" s="262"/>
      <c r="X859" s="262"/>
      <c r="Y859" s="262"/>
      <c r="Z859" s="262"/>
      <c r="AA859" s="262"/>
    </row>
    <row r="860">
      <c r="A860" s="262"/>
      <c r="B860" s="262"/>
      <c r="C860" s="262"/>
      <c r="D860" s="262"/>
      <c r="E860" s="262"/>
      <c r="F860" s="262"/>
      <c r="G860" s="262"/>
      <c r="H860" s="262"/>
      <c r="I860" s="262"/>
      <c r="J860" s="262"/>
      <c r="K860" s="262"/>
      <c r="L860" s="262"/>
      <c r="M860" s="262"/>
      <c r="N860" s="262"/>
      <c r="O860" s="262"/>
      <c r="P860" s="262"/>
      <c r="Q860" s="262"/>
      <c r="R860" s="262"/>
      <c r="S860" s="262"/>
      <c r="T860" s="262"/>
      <c r="U860" s="262"/>
      <c r="V860" s="262"/>
      <c r="W860" s="262"/>
      <c r="X860" s="262"/>
      <c r="Y860" s="262"/>
      <c r="Z860" s="262"/>
      <c r="AA860" s="262"/>
    </row>
    <row r="861">
      <c r="A861" s="262"/>
      <c r="B861" s="262"/>
      <c r="C861" s="262"/>
      <c r="D861" s="262"/>
      <c r="E861" s="262"/>
      <c r="F861" s="262"/>
      <c r="G861" s="262"/>
      <c r="H861" s="262"/>
      <c r="I861" s="262"/>
      <c r="J861" s="262"/>
      <c r="K861" s="262"/>
      <c r="L861" s="262"/>
      <c r="M861" s="262"/>
      <c r="N861" s="262"/>
      <c r="O861" s="262"/>
      <c r="P861" s="262"/>
      <c r="Q861" s="262"/>
      <c r="R861" s="262"/>
      <c r="S861" s="262"/>
      <c r="T861" s="262"/>
      <c r="U861" s="262"/>
      <c r="V861" s="262"/>
      <c r="W861" s="262"/>
      <c r="X861" s="262"/>
      <c r="Y861" s="262"/>
      <c r="Z861" s="262"/>
      <c r="AA861" s="262"/>
    </row>
    <row r="862">
      <c r="A862" s="262"/>
      <c r="B862" s="262"/>
      <c r="C862" s="262"/>
      <c r="D862" s="262"/>
      <c r="E862" s="262"/>
      <c r="F862" s="262"/>
      <c r="G862" s="262"/>
      <c r="H862" s="262"/>
      <c r="I862" s="262"/>
      <c r="J862" s="262"/>
      <c r="K862" s="262"/>
      <c r="L862" s="262"/>
      <c r="M862" s="262"/>
      <c r="N862" s="262"/>
      <c r="O862" s="262"/>
      <c r="P862" s="262"/>
      <c r="Q862" s="262"/>
      <c r="R862" s="262"/>
      <c r="S862" s="262"/>
      <c r="T862" s="262"/>
      <c r="U862" s="262"/>
      <c r="V862" s="262"/>
      <c r="W862" s="262"/>
      <c r="X862" s="262"/>
      <c r="Y862" s="262"/>
      <c r="Z862" s="262"/>
      <c r="AA862" s="262"/>
    </row>
    <row r="863">
      <c r="A863" s="262"/>
      <c r="B863" s="262"/>
      <c r="C863" s="262"/>
      <c r="D863" s="262"/>
      <c r="E863" s="262"/>
      <c r="F863" s="262"/>
      <c r="G863" s="262"/>
      <c r="H863" s="262"/>
      <c r="I863" s="262"/>
      <c r="J863" s="262"/>
      <c r="K863" s="262"/>
      <c r="L863" s="262"/>
      <c r="M863" s="262"/>
      <c r="N863" s="262"/>
      <c r="O863" s="262"/>
      <c r="P863" s="262"/>
      <c r="Q863" s="262"/>
      <c r="R863" s="262"/>
      <c r="S863" s="262"/>
      <c r="T863" s="262"/>
      <c r="U863" s="262"/>
      <c r="V863" s="262"/>
      <c r="W863" s="262"/>
      <c r="X863" s="262"/>
      <c r="Y863" s="262"/>
      <c r="Z863" s="262"/>
      <c r="AA863" s="262"/>
    </row>
    <row r="864">
      <c r="A864" s="262"/>
      <c r="B864" s="262"/>
      <c r="C864" s="262"/>
      <c r="D864" s="262"/>
      <c r="E864" s="262"/>
      <c r="F864" s="262"/>
      <c r="G864" s="262"/>
      <c r="H864" s="262"/>
      <c r="I864" s="262"/>
      <c r="J864" s="262"/>
      <c r="K864" s="262"/>
      <c r="L864" s="262"/>
      <c r="M864" s="262"/>
      <c r="N864" s="262"/>
      <c r="O864" s="262"/>
      <c r="P864" s="262"/>
      <c r="Q864" s="262"/>
      <c r="R864" s="262"/>
      <c r="S864" s="262"/>
      <c r="T864" s="262"/>
      <c r="U864" s="262"/>
      <c r="V864" s="262"/>
      <c r="W864" s="262"/>
      <c r="X864" s="262"/>
      <c r="Y864" s="262"/>
      <c r="Z864" s="262"/>
      <c r="AA864" s="262"/>
    </row>
    <row r="865">
      <c r="A865" s="262"/>
      <c r="B865" s="262"/>
      <c r="C865" s="262"/>
      <c r="D865" s="262"/>
      <c r="E865" s="262"/>
      <c r="F865" s="262"/>
      <c r="G865" s="262"/>
      <c r="H865" s="262"/>
      <c r="I865" s="262"/>
      <c r="J865" s="262"/>
      <c r="K865" s="262"/>
      <c r="L865" s="262"/>
      <c r="M865" s="262"/>
      <c r="N865" s="262"/>
      <c r="O865" s="262"/>
      <c r="P865" s="262"/>
      <c r="Q865" s="262"/>
      <c r="R865" s="262"/>
      <c r="S865" s="262"/>
      <c r="T865" s="262"/>
      <c r="U865" s="262"/>
      <c r="V865" s="262"/>
      <c r="W865" s="262"/>
      <c r="X865" s="262"/>
      <c r="Y865" s="262"/>
      <c r="Z865" s="262"/>
      <c r="AA865" s="262"/>
    </row>
    <row r="866">
      <c r="A866" s="262"/>
      <c r="B866" s="262"/>
      <c r="C866" s="262"/>
      <c r="D866" s="262"/>
      <c r="E866" s="262"/>
      <c r="F866" s="262"/>
      <c r="G866" s="262"/>
      <c r="H866" s="262"/>
      <c r="I866" s="262"/>
      <c r="J866" s="262"/>
      <c r="K866" s="262"/>
      <c r="L866" s="262"/>
      <c r="M866" s="262"/>
      <c r="N866" s="262"/>
      <c r="O866" s="262"/>
      <c r="P866" s="262"/>
      <c r="Q866" s="262"/>
      <c r="R866" s="262"/>
      <c r="S866" s="262"/>
      <c r="T866" s="262"/>
      <c r="U866" s="262"/>
      <c r="V866" s="262"/>
      <c r="W866" s="262"/>
      <c r="X866" s="262"/>
      <c r="Y866" s="262"/>
      <c r="Z866" s="262"/>
      <c r="AA866" s="262"/>
    </row>
    <row r="867">
      <c r="A867" s="262"/>
      <c r="B867" s="262"/>
      <c r="C867" s="262"/>
      <c r="D867" s="262"/>
      <c r="E867" s="262"/>
      <c r="F867" s="262"/>
      <c r="G867" s="262"/>
      <c r="H867" s="262"/>
      <c r="I867" s="262"/>
      <c r="J867" s="262"/>
      <c r="K867" s="262"/>
      <c r="L867" s="262"/>
      <c r="M867" s="262"/>
      <c r="N867" s="262"/>
      <c r="O867" s="262"/>
      <c r="P867" s="262"/>
      <c r="Q867" s="262"/>
      <c r="R867" s="262"/>
      <c r="S867" s="262"/>
      <c r="T867" s="262"/>
      <c r="U867" s="262"/>
      <c r="V867" s="262"/>
      <c r="W867" s="262"/>
      <c r="X867" s="262"/>
      <c r="Y867" s="262"/>
      <c r="Z867" s="262"/>
      <c r="AA867" s="262"/>
    </row>
    <row r="868">
      <c r="A868" s="262"/>
      <c r="B868" s="262"/>
      <c r="C868" s="262"/>
      <c r="D868" s="262"/>
      <c r="E868" s="262"/>
      <c r="F868" s="262"/>
      <c r="G868" s="262"/>
      <c r="H868" s="262"/>
      <c r="I868" s="262"/>
      <c r="J868" s="262"/>
      <c r="K868" s="262"/>
      <c r="L868" s="262"/>
      <c r="M868" s="262"/>
      <c r="N868" s="262"/>
      <c r="O868" s="262"/>
      <c r="P868" s="262"/>
      <c r="Q868" s="262"/>
      <c r="R868" s="262"/>
      <c r="S868" s="262"/>
      <c r="T868" s="262"/>
      <c r="U868" s="262"/>
      <c r="V868" s="262"/>
      <c r="W868" s="262"/>
      <c r="X868" s="262"/>
      <c r="Y868" s="262"/>
      <c r="Z868" s="262"/>
      <c r="AA868" s="262"/>
    </row>
    <row r="869">
      <c r="A869" s="262"/>
      <c r="B869" s="262"/>
      <c r="C869" s="262"/>
      <c r="D869" s="262"/>
      <c r="E869" s="262"/>
      <c r="F869" s="262"/>
      <c r="G869" s="262"/>
      <c r="H869" s="262"/>
      <c r="I869" s="262"/>
      <c r="J869" s="262"/>
      <c r="K869" s="262"/>
      <c r="L869" s="262"/>
      <c r="M869" s="262"/>
      <c r="N869" s="262"/>
      <c r="O869" s="262"/>
      <c r="P869" s="262"/>
      <c r="Q869" s="262"/>
      <c r="R869" s="262"/>
      <c r="S869" s="262"/>
      <c r="T869" s="262"/>
      <c r="U869" s="262"/>
      <c r="V869" s="262"/>
      <c r="W869" s="262"/>
      <c r="X869" s="262"/>
      <c r="Y869" s="262"/>
      <c r="Z869" s="262"/>
      <c r="AA869" s="262"/>
    </row>
    <row r="870">
      <c r="A870" s="262"/>
      <c r="B870" s="262"/>
      <c r="C870" s="262"/>
      <c r="D870" s="262"/>
      <c r="E870" s="262"/>
      <c r="F870" s="262"/>
      <c r="G870" s="262"/>
      <c r="H870" s="262"/>
      <c r="I870" s="262"/>
      <c r="J870" s="262"/>
      <c r="K870" s="262"/>
      <c r="L870" s="262"/>
      <c r="M870" s="262"/>
      <c r="N870" s="262"/>
      <c r="O870" s="262"/>
      <c r="P870" s="262"/>
      <c r="Q870" s="262"/>
      <c r="R870" s="262"/>
      <c r="S870" s="262"/>
      <c r="T870" s="262"/>
      <c r="U870" s="262"/>
      <c r="V870" s="262"/>
      <c r="W870" s="262"/>
      <c r="X870" s="262"/>
      <c r="Y870" s="262"/>
      <c r="Z870" s="262"/>
      <c r="AA870" s="262"/>
    </row>
    <row r="871">
      <c r="A871" s="262"/>
      <c r="B871" s="262"/>
      <c r="C871" s="262"/>
      <c r="D871" s="262"/>
      <c r="E871" s="262"/>
      <c r="F871" s="262"/>
      <c r="G871" s="262"/>
      <c r="H871" s="262"/>
      <c r="I871" s="262"/>
      <c r="J871" s="262"/>
      <c r="K871" s="262"/>
      <c r="L871" s="262"/>
      <c r="M871" s="262"/>
      <c r="N871" s="262"/>
      <c r="O871" s="262"/>
      <c r="P871" s="262"/>
      <c r="Q871" s="262"/>
      <c r="R871" s="262"/>
      <c r="S871" s="262"/>
      <c r="T871" s="262"/>
      <c r="U871" s="262"/>
      <c r="V871" s="262"/>
      <c r="W871" s="262"/>
      <c r="X871" s="262"/>
      <c r="Y871" s="262"/>
      <c r="Z871" s="262"/>
      <c r="AA871" s="262"/>
    </row>
    <row r="872">
      <c r="A872" s="262"/>
      <c r="B872" s="262"/>
      <c r="C872" s="262"/>
      <c r="D872" s="262"/>
      <c r="E872" s="262"/>
      <c r="F872" s="262"/>
      <c r="G872" s="262"/>
      <c r="H872" s="262"/>
      <c r="I872" s="262"/>
      <c r="J872" s="262"/>
      <c r="K872" s="262"/>
      <c r="L872" s="262"/>
      <c r="M872" s="262"/>
      <c r="N872" s="262"/>
      <c r="O872" s="262"/>
      <c r="P872" s="262"/>
      <c r="Q872" s="262"/>
      <c r="R872" s="262"/>
      <c r="S872" s="262"/>
      <c r="T872" s="262"/>
      <c r="U872" s="262"/>
      <c r="V872" s="262"/>
      <c r="W872" s="262"/>
      <c r="X872" s="262"/>
      <c r="Y872" s="262"/>
      <c r="Z872" s="262"/>
      <c r="AA872" s="262"/>
    </row>
    <row r="873">
      <c r="A873" s="262"/>
      <c r="B873" s="262"/>
      <c r="C873" s="262"/>
      <c r="D873" s="262"/>
      <c r="E873" s="262"/>
      <c r="F873" s="262"/>
      <c r="G873" s="262"/>
      <c r="H873" s="262"/>
      <c r="I873" s="262"/>
      <c r="J873" s="262"/>
      <c r="K873" s="262"/>
      <c r="L873" s="262"/>
      <c r="M873" s="262"/>
      <c r="N873" s="262"/>
      <c r="O873" s="262"/>
      <c r="P873" s="262"/>
      <c r="Q873" s="262"/>
      <c r="R873" s="262"/>
      <c r="S873" s="262"/>
      <c r="T873" s="262"/>
      <c r="U873" s="262"/>
      <c r="V873" s="262"/>
      <c r="W873" s="262"/>
      <c r="X873" s="262"/>
      <c r="Y873" s="262"/>
      <c r="Z873" s="262"/>
      <c r="AA873" s="262"/>
    </row>
    <row r="874">
      <c r="A874" s="262"/>
      <c r="B874" s="262"/>
      <c r="C874" s="262"/>
      <c r="D874" s="262"/>
      <c r="E874" s="262"/>
      <c r="F874" s="262"/>
      <c r="G874" s="262"/>
      <c r="H874" s="262"/>
      <c r="I874" s="262"/>
      <c r="J874" s="262"/>
      <c r="K874" s="262"/>
      <c r="L874" s="262"/>
      <c r="M874" s="262"/>
      <c r="N874" s="262"/>
      <c r="O874" s="262"/>
      <c r="P874" s="262"/>
      <c r="Q874" s="262"/>
      <c r="R874" s="262"/>
      <c r="S874" s="262"/>
      <c r="T874" s="262"/>
      <c r="U874" s="262"/>
      <c r="V874" s="262"/>
      <c r="W874" s="262"/>
      <c r="X874" s="262"/>
      <c r="Y874" s="262"/>
      <c r="Z874" s="262"/>
      <c r="AA874" s="262"/>
    </row>
    <row r="875">
      <c r="A875" s="262"/>
      <c r="B875" s="262"/>
      <c r="C875" s="262"/>
      <c r="D875" s="262"/>
      <c r="E875" s="262"/>
      <c r="F875" s="262"/>
      <c r="G875" s="262"/>
      <c r="H875" s="262"/>
      <c r="I875" s="262"/>
      <c r="J875" s="262"/>
      <c r="K875" s="262"/>
      <c r="L875" s="262"/>
      <c r="M875" s="262"/>
      <c r="N875" s="262"/>
      <c r="O875" s="262"/>
      <c r="P875" s="262"/>
      <c r="Q875" s="262"/>
      <c r="R875" s="262"/>
      <c r="S875" s="262"/>
      <c r="T875" s="262"/>
      <c r="U875" s="262"/>
      <c r="V875" s="262"/>
      <c r="W875" s="262"/>
      <c r="X875" s="262"/>
      <c r="Y875" s="262"/>
      <c r="Z875" s="262"/>
      <c r="AA875" s="262"/>
    </row>
    <row r="876">
      <c r="A876" s="262"/>
      <c r="B876" s="262"/>
      <c r="C876" s="262"/>
      <c r="D876" s="262"/>
      <c r="E876" s="262"/>
      <c r="F876" s="262"/>
      <c r="G876" s="262"/>
      <c r="H876" s="262"/>
      <c r="I876" s="262"/>
      <c r="J876" s="262"/>
      <c r="K876" s="262"/>
      <c r="L876" s="262"/>
      <c r="M876" s="262"/>
      <c r="N876" s="262"/>
      <c r="O876" s="262"/>
      <c r="P876" s="262"/>
      <c r="Q876" s="262"/>
      <c r="R876" s="262"/>
      <c r="S876" s="262"/>
      <c r="T876" s="262"/>
      <c r="U876" s="262"/>
      <c r="V876" s="262"/>
      <c r="W876" s="262"/>
      <c r="X876" s="262"/>
      <c r="Y876" s="262"/>
      <c r="Z876" s="262"/>
      <c r="AA876" s="262"/>
    </row>
    <row r="877">
      <c r="A877" s="262"/>
      <c r="B877" s="262"/>
      <c r="C877" s="262"/>
      <c r="D877" s="262"/>
      <c r="E877" s="262"/>
      <c r="F877" s="262"/>
      <c r="G877" s="262"/>
      <c r="H877" s="262"/>
      <c r="I877" s="262"/>
      <c r="J877" s="262"/>
      <c r="K877" s="262"/>
      <c r="L877" s="262"/>
      <c r="M877" s="262"/>
      <c r="N877" s="262"/>
      <c r="O877" s="262"/>
      <c r="P877" s="262"/>
      <c r="Q877" s="262"/>
      <c r="R877" s="262"/>
      <c r="S877" s="262"/>
      <c r="T877" s="262"/>
      <c r="U877" s="262"/>
      <c r="V877" s="262"/>
      <c r="W877" s="262"/>
      <c r="X877" s="262"/>
      <c r="Y877" s="262"/>
      <c r="Z877" s="262"/>
      <c r="AA877" s="262"/>
    </row>
    <row r="878">
      <c r="A878" s="262"/>
      <c r="B878" s="262"/>
      <c r="C878" s="262"/>
      <c r="D878" s="262"/>
      <c r="E878" s="262"/>
      <c r="F878" s="262"/>
      <c r="G878" s="262"/>
      <c r="H878" s="262"/>
      <c r="I878" s="262"/>
      <c r="J878" s="262"/>
      <c r="K878" s="262"/>
      <c r="L878" s="262"/>
      <c r="M878" s="262"/>
      <c r="N878" s="262"/>
      <c r="O878" s="262"/>
      <c r="P878" s="262"/>
      <c r="Q878" s="262"/>
      <c r="R878" s="262"/>
      <c r="S878" s="262"/>
      <c r="T878" s="262"/>
      <c r="U878" s="262"/>
      <c r="V878" s="262"/>
      <c r="W878" s="262"/>
      <c r="X878" s="262"/>
      <c r="Y878" s="262"/>
      <c r="Z878" s="262"/>
      <c r="AA878" s="262"/>
    </row>
    <row r="879">
      <c r="A879" s="262"/>
      <c r="B879" s="262"/>
      <c r="C879" s="262"/>
      <c r="D879" s="262"/>
      <c r="E879" s="262"/>
      <c r="F879" s="262"/>
      <c r="G879" s="262"/>
      <c r="H879" s="262"/>
      <c r="I879" s="262"/>
      <c r="J879" s="262"/>
      <c r="K879" s="262"/>
      <c r="L879" s="262"/>
      <c r="M879" s="262"/>
      <c r="N879" s="262"/>
      <c r="O879" s="262"/>
      <c r="P879" s="262"/>
      <c r="Q879" s="262"/>
      <c r="R879" s="262"/>
      <c r="S879" s="262"/>
      <c r="T879" s="262"/>
      <c r="U879" s="262"/>
      <c r="V879" s="262"/>
      <c r="W879" s="262"/>
      <c r="X879" s="262"/>
      <c r="Y879" s="262"/>
      <c r="Z879" s="262"/>
      <c r="AA879" s="262"/>
    </row>
    <row r="880">
      <c r="A880" s="262"/>
      <c r="B880" s="262"/>
      <c r="C880" s="262"/>
      <c r="D880" s="262"/>
      <c r="E880" s="262"/>
      <c r="F880" s="262"/>
      <c r="G880" s="262"/>
      <c r="H880" s="262"/>
      <c r="I880" s="262"/>
      <c r="J880" s="262"/>
      <c r="K880" s="262"/>
      <c r="L880" s="262"/>
      <c r="M880" s="262"/>
      <c r="N880" s="262"/>
      <c r="O880" s="262"/>
      <c r="P880" s="262"/>
      <c r="Q880" s="262"/>
      <c r="R880" s="262"/>
      <c r="S880" s="262"/>
      <c r="T880" s="262"/>
      <c r="U880" s="262"/>
      <c r="V880" s="262"/>
      <c r="W880" s="262"/>
      <c r="X880" s="262"/>
      <c r="Y880" s="262"/>
      <c r="Z880" s="262"/>
      <c r="AA880" s="262"/>
    </row>
    <row r="881">
      <c r="A881" s="262"/>
      <c r="B881" s="262"/>
      <c r="C881" s="262"/>
      <c r="D881" s="262"/>
      <c r="E881" s="262"/>
      <c r="F881" s="262"/>
      <c r="G881" s="262"/>
      <c r="H881" s="262"/>
      <c r="I881" s="262"/>
      <c r="J881" s="262"/>
      <c r="K881" s="262"/>
      <c r="L881" s="262"/>
      <c r="M881" s="262"/>
      <c r="N881" s="262"/>
      <c r="O881" s="262"/>
      <c r="P881" s="262"/>
      <c r="Q881" s="262"/>
      <c r="R881" s="262"/>
      <c r="S881" s="262"/>
      <c r="T881" s="262"/>
      <c r="U881" s="262"/>
      <c r="V881" s="262"/>
      <c r="W881" s="262"/>
      <c r="X881" s="262"/>
      <c r="Y881" s="262"/>
      <c r="Z881" s="262"/>
      <c r="AA881" s="262"/>
    </row>
    <row r="882">
      <c r="A882" s="262"/>
      <c r="B882" s="262"/>
      <c r="C882" s="262"/>
      <c r="D882" s="262"/>
      <c r="E882" s="262"/>
      <c r="F882" s="262"/>
      <c r="G882" s="262"/>
      <c r="H882" s="262"/>
      <c r="I882" s="262"/>
      <c r="J882" s="262"/>
      <c r="K882" s="262"/>
      <c r="L882" s="262"/>
      <c r="M882" s="262"/>
      <c r="N882" s="262"/>
      <c r="O882" s="262"/>
      <c r="P882" s="262"/>
      <c r="Q882" s="262"/>
      <c r="R882" s="262"/>
      <c r="S882" s="262"/>
      <c r="T882" s="262"/>
      <c r="U882" s="262"/>
      <c r="V882" s="262"/>
      <c r="W882" s="262"/>
      <c r="X882" s="262"/>
      <c r="Y882" s="262"/>
      <c r="Z882" s="262"/>
      <c r="AA882" s="262"/>
    </row>
    <row r="883">
      <c r="A883" s="262"/>
      <c r="B883" s="262"/>
      <c r="C883" s="262"/>
      <c r="D883" s="262"/>
      <c r="E883" s="262"/>
      <c r="F883" s="262"/>
      <c r="G883" s="262"/>
      <c r="H883" s="262"/>
      <c r="I883" s="262"/>
      <c r="J883" s="262"/>
      <c r="K883" s="262"/>
      <c r="L883" s="262"/>
      <c r="M883" s="262"/>
      <c r="N883" s="262"/>
      <c r="O883" s="262"/>
      <c r="P883" s="262"/>
      <c r="Q883" s="262"/>
      <c r="R883" s="262"/>
      <c r="S883" s="262"/>
      <c r="T883" s="262"/>
      <c r="U883" s="262"/>
      <c r="V883" s="262"/>
      <c r="W883" s="262"/>
      <c r="X883" s="262"/>
      <c r="Y883" s="262"/>
      <c r="Z883" s="262"/>
      <c r="AA883" s="262"/>
    </row>
    <row r="884">
      <c r="A884" s="262"/>
      <c r="B884" s="262"/>
      <c r="C884" s="262"/>
      <c r="D884" s="262"/>
      <c r="E884" s="262"/>
      <c r="F884" s="262"/>
      <c r="G884" s="262"/>
      <c r="H884" s="262"/>
      <c r="I884" s="262"/>
      <c r="J884" s="262"/>
      <c r="K884" s="262"/>
      <c r="L884" s="262"/>
      <c r="M884" s="262"/>
      <c r="N884" s="262"/>
      <c r="O884" s="262"/>
      <c r="P884" s="262"/>
      <c r="Q884" s="262"/>
      <c r="R884" s="262"/>
      <c r="S884" s="262"/>
      <c r="T884" s="262"/>
      <c r="U884" s="262"/>
      <c r="V884" s="262"/>
      <c r="W884" s="262"/>
      <c r="X884" s="262"/>
      <c r="Y884" s="262"/>
      <c r="Z884" s="262"/>
      <c r="AA884" s="262"/>
    </row>
    <row r="885">
      <c r="A885" s="262"/>
      <c r="B885" s="262"/>
      <c r="C885" s="262"/>
      <c r="D885" s="262"/>
      <c r="E885" s="262"/>
      <c r="F885" s="262"/>
      <c r="G885" s="262"/>
      <c r="H885" s="262"/>
      <c r="I885" s="262"/>
      <c r="J885" s="262"/>
      <c r="K885" s="262"/>
      <c r="L885" s="262"/>
      <c r="M885" s="262"/>
      <c r="N885" s="262"/>
      <c r="O885" s="262"/>
      <c r="P885" s="262"/>
      <c r="Q885" s="262"/>
      <c r="R885" s="262"/>
      <c r="S885" s="262"/>
      <c r="T885" s="262"/>
      <c r="U885" s="262"/>
      <c r="V885" s="262"/>
      <c r="W885" s="262"/>
      <c r="X885" s="262"/>
      <c r="Y885" s="262"/>
      <c r="Z885" s="262"/>
      <c r="AA885" s="262"/>
    </row>
    <row r="886">
      <c r="A886" s="262"/>
      <c r="B886" s="262"/>
      <c r="C886" s="262"/>
      <c r="D886" s="262"/>
      <c r="E886" s="262"/>
      <c r="F886" s="262"/>
      <c r="G886" s="262"/>
      <c r="H886" s="262"/>
      <c r="I886" s="262"/>
      <c r="J886" s="262"/>
      <c r="K886" s="262"/>
      <c r="L886" s="262"/>
      <c r="M886" s="262"/>
      <c r="N886" s="262"/>
      <c r="O886" s="262"/>
      <c r="P886" s="262"/>
      <c r="Q886" s="262"/>
      <c r="R886" s="262"/>
      <c r="S886" s="262"/>
      <c r="T886" s="262"/>
      <c r="U886" s="262"/>
      <c r="V886" s="262"/>
      <c r="W886" s="262"/>
      <c r="X886" s="262"/>
      <c r="Y886" s="262"/>
      <c r="Z886" s="262"/>
      <c r="AA886" s="262"/>
    </row>
    <row r="887">
      <c r="A887" s="262"/>
      <c r="B887" s="262"/>
      <c r="C887" s="262"/>
      <c r="D887" s="262"/>
      <c r="E887" s="262"/>
      <c r="F887" s="262"/>
      <c r="G887" s="262"/>
      <c r="H887" s="262"/>
      <c r="I887" s="262"/>
      <c r="J887" s="262"/>
      <c r="K887" s="262"/>
      <c r="L887" s="262"/>
      <c r="M887" s="262"/>
      <c r="N887" s="262"/>
      <c r="O887" s="262"/>
      <c r="P887" s="262"/>
      <c r="Q887" s="262"/>
      <c r="R887" s="262"/>
      <c r="S887" s="262"/>
      <c r="T887" s="262"/>
      <c r="U887" s="262"/>
      <c r="V887" s="262"/>
      <c r="W887" s="262"/>
      <c r="X887" s="262"/>
      <c r="Y887" s="262"/>
      <c r="Z887" s="262"/>
      <c r="AA887" s="262"/>
    </row>
    <row r="888">
      <c r="A888" s="262"/>
      <c r="B888" s="262"/>
      <c r="C888" s="262"/>
      <c r="D888" s="262"/>
      <c r="E888" s="262"/>
      <c r="F888" s="262"/>
      <c r="G888" s="262"/>
      <c r="H888" s="262"/>
      <c r="I888" s="262"/>
      <c r="J888" s="262"/>
      <c r="K888" s="262"/>
      <c r="L888" s="262"/>
      <c r="M888" s="262"/>
      <c r="N888" s="262"/>
      <c r="O888" s="262"/>
      <c r="P888" s="262"/>
      <c r="Q888" s="262"/>
      <c r="R888" s="262"/>
      <c r="S888" s="262"/>
      <c r="T888" s="262"/>
      <c r="U888" s="262"/>
      <c r="V888" s="262"/>
      <c r="W888" s="262"/>
      <c r="X888" s="262"/>
      <c r="Y888" s="262"/>
      <c r="Z888" s="262"/>
      <c r="AA888" s="262"/>
    </row>
    <row r="889">
      <c r="A889" s="262"/>
      <c r="B889" s="262"/>
      <c r="C889" s="262"/>
      <c r="D889" s="262"/>
      <c r="E889" s="262"/>
      <c r="F889" s="262"/>
      <c r="G889" s="262"/>
      <c r="H889" s="262"/>
      <c r="I889" s="262"/>
      <c r="J889" s="262"/>
      <c r="K889" s="262"/>
      <c r="L889" s="262"/>
      <c r="M889" s="262"/>
      <c r="N889" s="262"/>
      <c r="O889" s="262"/>
      <c r="P889" s="262"/>
      <c r="Q889" s="262"/>
      <c r="R889" s="262"/>
      <c r="S889" s="262"/>
      <c r="T889" s="262"/>
      <c r="U889" s="262"/>
      <c r="V889" s="262"/>
      <c r="W889" s="262"/>
      <c r="X889" s="262"/>
      <c r="Y889" s="262"/>
      <c r="Z889" s="262"/>
      <c r="AA889" s="262"/>
    </row>
    <row r="890">
      <c r="A890" s="262"/>
      <c r="B890" s="262"/>
      <c r="C890" s="262"/>
      <c r="D890" s="262"/>
      <c r="E890" s="262"/>
      <c r="F890" s="262"/>
      <c r="G890" s="262"/>
      <c r="H890" s="262"/>
      <c r="I890" s="262"/>
      <c r="J890" s="262"/>
      <c r="K890" s="262"/>
      <c r="L890" s="262"/>
      <c r="M890" s="262"/>
      <c r="N890" s="262"/>
      <c r="O890" s="262"/>
      <c r="P890" s="262"/>
      <c r="Q890" s="262"/>
      <c r="R890" s="262"/>
      <c r="S890" s="262"/>
      <c r="T890" s="262"/>
      <c r="U890" s="262"/>
      <c r="V890" s="262"/>
      <c r="W890" s="262"/>
      <c r="X890" s="262"/>
      <c r="Y890" s="262"/>
      <c r="Z890" s="262"/>
      <c r="AA890" s="262"/>
    </row>
    <row r="891">
      <c r="A891" s="262"/>
      <c r="B891" s="262"/>
      <c r="C891" s="262"/>
      <c r="D891" s="262"/>
      <c r="E891" s="262"/>
      <c r="F891" s="262"/>
      <c r="G891" s="262"/>
      <c r="H891" s="262"/>
      <c r="I891" s="262"/>
      <c r="J891" s="262"/>
      <c r="K891" s="262"/>
      <c r="L891" s="262"/>
      <c r="M891" s="262"/>
      <c r="N891" s="262"/>
      <c r="O891" s="262"/>
      <c r="P891" s="262"/>
      <c r="Q891" s="262"/>
      <c r="R891" s="262"/>
      <c r="S891" s="262"/>
      <c r="T891" s="262"/>
      <c r="U891" s="262"/>
      <c r="V891" s="262"/>
      <c r="W891" s="262"/>
      <c r="X891" s="262"/>
      <c r="Y891" s="262"/>
      <c r="Z891" s="262"/>
      <c r="AA891" s="262"/>
    </row>
    <row r="892">
      <c r="A892" s="262"/>
      <c r="B892" s="262"/>
      <c r="C892" s="262"/>
      <c r="D892" s="262"/>
      <c r="E892" s="262"/>
      <c r="F892" s="262"/>
      <c r="G892" s="262"/>
      <c r="H892" s="262"/>
      <c r="I892" s="262"/>
      <c r="J892" s="262"/>
      <c r="K892" s="262"/>
      <c r="L892" s="262"/>
      <c r="M892" s="262"/>
      <c r="N892" s="262"/>
      <c r="O892" s="262"/>
      <c r="P892" s="262"/>
      <c r="Q892" s="262"/>
      <c r="R892" s="262"/>
      <c r="S892" s="262"/>
      <c r="T892" s="262"/>
      <c r="U892" s="262"/>
      <c r="V892" s="262"/>
      <c r="W892" s="262"/>
      <c r="X892" s="262"/>
      <c r="Y892" s="262"/>
      <c r="Z892" s="262"/>
      <c r="AA892" s="262"/>
    </row>
    <row r="893">
      <c r="A893" s="262"/>
      <c r="B893" s="262"/>
      <c r="C893" s="262"/>
      <c r="D893" s="262"/>
      <c r="E893" s="262"/>
      <c r="F893" s="262"/>
      <c r="G893" s="262"/>
      <c r="H893" s="262"/>
      <c r="I893" s="262"/>
      <c r="J893" s="262"/>
      <c r="K893" s="262"/>
      <c r="L893" s="262"/>
      <c r="M893" s="262"/>
      <c r="N893" s="262"/>
      <c r="O893" s="262"/>
      <c r="P893" s="262"/>
      <c r="Q893" s="262"/>
      <c r="R893" s="262"/>
      <c r="S893" s="262"/>
      <c r="T893" s="262"/>
      <c r="U893" s="262"/>
      <c r="V893" s="262"/>
      <c r="W893" s="262"/>
      <c r="X893" s="262"/>
      <c r="Y893" s="262"/>
      <c r="Z893" s="262"/>
      <c r="AA893" s="262"/>
    </row>
    <row r="894">
      <c r="A894" s="262"/>
      <c r="B894" s="262"/>
      <c r="C894" s="262"/>
      <c r="D894" s="262"/>
      <c r="E894" s="262"/>
      <c r="F894" s="262"/>
      <c r="G894" s="262"/>
      <c r="H894" s="262"/>
      <c r="I894" s="262"/>
      <c r="J894" s="262"/>
      <c r="K894" s="262"/>
      <c r="L894" s="262"/>
      <c r="M894" s="262"/>
      <c r="N894" s="262"/>
      <c r="O894" s="262"/>
      <c r="P894" s="262"/>
      <c r="Q894" s="262"/>
      <c r="R894" s="262"/>
      <c r="S894" s="262"/>
      <c r="T894" s="262"/>
      <c r="U894" s="262"/>
      <c r="V894" s="262"/>
      <c r="W894" s="262"/>
      <c r="X894" s="262"/>
      <c r="Y894" s="262"/>
      <c r="Z894" s="262"/>
      <c r="AA894" s="262"/>
    </row>
    <row r="895">
      <c r="A895" s="262"/>
      <c r="B895" s="262"/>
      <c r="C895" s="262"/>
      <c r="D895" s="262"/>
      <c r="E895" s="262"/>
      <c r="F895" s="262"/>
      <c r="G895" s="262"/>
      <c r="H895" s="262"/>
      <c r="I895" s="262"/>
      <c r="J895" s="262"/>
      <c r="K895" s="262"/>
      <c r="L895" s="262"/>
      <c r="M895" s="262"/>
      <c r="N895" s="262"/>
      <c r="O895" s="262"/>
      <c r="P895" s="262"/>
      <c r="Q895" s="262"/>
      <c r="R895" s="262"/>
      <c r="S895" s="262"/>
      <c r="T895" s="262"/>
      <c r="U895" s="262"/>
      <c r="V895" s="262"/>
      <c r="W895" s="262"/>
      <c r="X895" s="262"/>
      <c r="Y895" s="262"/>
      <c r="Z895" s="262"/>
      <c r="AA895" s="262"/>
    </row>
    <row r="896">
      <c r="A896" s="262"/>
      <c r="B896" s="262"/>
      <c r="C896" s="262"/>
      <c r="D896" s="262"/>
      <c r="E896" s="262"/>
      <c r="F896" s="262"/>
      <c r="G896" s="262"/>
      <c r="H896" s="262"/>
      <c r="I896" s="262"/>
      <c r="J896" s="262"/>
      <c r="K896" s="262"/>
      <c r="L896" s="262"/>
      <c r="M896" s="262"/>
      <c r="N896" s="262"/>
      <c r="O896" s="262"/>
      <c r="P896" s="262"/>
      <c r="Q896" s="262"/>
      <c r="R896" s="262"/>
      <c r="S896" s="262"/>
      <c r="T896" s="262"/>
      <c r="U896" s="262"/>
      <c r="V896" s="262"/>
      <c r="W896" s="262"/>
      <c r="X896" s="262"/>
      <c r="Y896" s="262"/>
      <c r="Z896" s="262"/>
      <c r="AA896" s="262"/>
    </row>
    <row r="897">
      <c r="A897" s="262"/>
      <c r="B897" s="262"/>
      <c r="C897" s="262"/>
      <c r="D897" s="262"/>
      <c r="E897" s="262"/>
      <c r="F897" s="262"/>
      <c r="G897" s="262"/>
      <c r="H897" s="262"/>
      <c r="I897" s="262"/>
      <c r="J897" s="262"/>
      <c r="K897" s="262"/>
      <c r="L897" s="262"/>
      <c r="M897" s="262"/>
      <c r="N897" s="262"/>
      <c r="O897" s="262"/>
      <c r="P897" s="262"/>
      <c r="Q897" s="262"/>
      <c r="R897" s="262"/>
      <c r="S897" s="262"/>
      <c r="T897" s="262"/>
      <c r="U897" s="262"/>
      <c r="V897" s="262"/>
      <c r="W897" s="262"/>
      <c r="X897" s="262"/>
      <c r="Y897" s="262"/>
      <c r="Z897" s="262"/>
      <c r="AA897" s="262"/>
    </row>
    <row r="898">
      <c r="A898" s="262"/>
      <c r="B898" s="262"/>
      <c r="C898" s="262"/>
      <c r="D898" s="262"/>
      <c r="E898" s="262"/>
      <c r="F898" s="262"/>
      <c r="G898" s="262"/>
      <c r="H898" s="262"/>
      <c r="I898" s="262"/>
      <c r="J898" s="262"/>
      <c r="K898" s="262"/>
      <c r="L898" s="262"/>
      <c r="M898" s="262"/>
      <c r="N898" s="262"/>
      <c r="O898" s="262"/>
      <c r="P898" s="262"/>
      <c r="Q898" s="262"/>
      <c r="R898" s="262"/>
      <c r="S898" s="262"/>
      <c r="T898" s="262"/>
      <c r="U898" s="262"/>
      <c r="V898" s="262"/>
      <c r="W898" s="262"/>
      <c r="X898" s="262"/>
      <c r="Y898" s="262"/>
      <c r="Z898" s="262"/>
      <c r="AA898" s="262"/>
    </row>
    <row r="899">
      <c r="A899" s="262"/>
      <c r="B899" s="262"/>
      <c r="C899" s="262"/>
      <c r="D899" s="262"/>
      <c r="E899" s="262"/>
      <c r="F899" s="262"/>
      <c r="G899" s="262"/>
      <c r="H899" s="262"/>
      <c r="I899" s="262"/>
      <c r="J899" s="262"/>
      <c r="K899" s="262"/>
      <c r="L899" s="262"/>
      <c r="M899" s="262"/>
      <c r="N899" s="262"/>
      <c r="O899" s="262"/>
      <c r="P899" s="262"/>
      <c r="Q899" s="262"/>
      <c r="R899" s="262"/>
      <c r="S899" s="262"/>
      <c r="T899" s="262"/>
      <c r="U899" s="262"/>
      <c r="V899" s="262"/>
      <c r="W899" s="262"/>
      <c r="X899" s="262"/>
      <c r="Y899" s="262"/>
      <c r="Z899" s="262"/>
      <c r="AA899" s="262"/>
    </row>
    <row r="900">
      <c r="A900" s="262"/>
      <c r="B900" s="262"/>
      <c r="C900" s="262"/>
      <c r="D900" s="262"/>
      <c r="E900" s="262"/>
      <c r="F900" s="262"/>
      <c r="G900" s="262"/>
      <c r="H900" s="262"/>
      <c r="I900" s="262"/>
      <c r="J900" s="262"/>
      <c r="K900" s="262"/>
      <c r="L900" s="262"/>
      <c r="M900" s="262"/>
      <c r="N900" s="262"/>
      <c r="O900" s="262"/>
      <c r="P900" s="262"/>
      <c r="Q900" s="262"/>
      <c r="R900" s="262"/>
      <c r="S900" s="262"/>
      <c r="T900" s="262"/>
      <c r="U900" s="262"/>
      <c r="V900" s="262"/>
      <c r="W900" s="262"/>
      <c r="X900" s="262"/>
      <c r="Y900" s="262"/>
      <c r="Z900" s="262"/>
      <c r="AA900" s="262"/>
    </row>
    <row r="901">
      <c r="A901" s="262"/>
      <c r="B901" s="262"/>
      <c r="C901" s="262"/>
      <c r="D901" s="262"/>
      <c r="E901" s="262"/>
      <c r="F901" s="262"/>
      <c r="G901" s="262"/>
      <c r="H901" s="262"/>
      <c r="I901" s="262"/>
      <c r="J901" s="262"/>
      <c r="K901" s="262"/>
      <c r="L901" s="262"/>
      <c r="M901" s="262"/>
      <c r="N901" s="262"/>
      <c r="O901" s="262"/>
      <c r="P901" s="262"/>
      <c r="Q901" s="262"/>
      <c r="R901" s="262"/>
      <c r="S901" s="262"/>
      <c r="T901" s="262"/>
      <c r="U901" s="262"/>
      <c r="V901" s="262"/>
      <c r="W901" s="262"/>
      <c r="X901" s="262"/>
      <c r="Y901" s="262"/>
      <c r="Z901" s="262"/>
      <c r="AA901" s="262"/>
    </row>
    <row r="902">
      <c r="A902" s="262"/>
      <c r="B902" s="262"/>
      <c r="C902" s="262"/>
      <c r="D902" s="262"/>
      <c r="E902" s="262"/>
      <c r="F902" s="262"/>
      <c r="G902" s="262"/>
      <c r="H902" s="262"/>
      <c r="I902" s="262"/>
      <c r="J902" s="262"/>
      <c r="K902" s="262"/>
      <c r="L902" s="262"/>
      <c r="M902" s="262"/>
      <c r="N902" s="262"/>
      <c r="O902" s="262"/>
      <c r="P902" s="262"/>
      <c r="Q902" s="262"/>
      <c r="R902" s="262"/>
      <c r="S902" s="262"/>
      <c r="T902" s="262"/>
      <c r="U902" s="262"/>
      <c r="V902" s="262"/>
      <c r="W902" s="262"/>
      <c r="X902" s="262"/>
      <c r="Y902" s="262"/>
      <c r="Z902" s="262"/>
      <c r="AA902" s="262"/>
    </row>
    <row r="903">
      <c r="A903" s="262"/>
      <c r="B903" s="262"/>
      <c r="C903" s="262"/>
      <c r="D903" s="262"/>
      <c r="E903" s="262"/>
      <c r="F903" s="262"/>
      <c r="G903" s="262"/>
      <c r="H903" s="262"/>
      <c r="I903" s="262"/>
      <c r="J903" s="262"/>
      <c r="K903" s="262"/>
      <c r="L903" s="262"/>
      <c r="M903" s="262"/>
      <c r="N903" s="262"/>
      <c r="O903" s="262"/>
      <c r="P903" s="262"/>
      <c r="Q903" s="262"/>
      <c r="R903" s="262"/>
      <c r="S903" s="262"/>
      <c r="T903" s="262"/>
      <c r="U903" s="262"/>
      <c r="V903" s="262"/>
      <c r="W903" s="262"/>
      <c r="X903" s="262"/>
      <c r="Y903" s="262"/>
      <c r="Z903" s="262"/>
      <c r="AA903" s="262"/>
    </row>
    <row r="904">
      <c r="A904" s="262"/>
      <c r="B904" s="262"/>
      <c r="C904" s="262"/>
      <c r="D904" s="262"/>
      <c r="E904" s="262"/>
      <c r="F904" s="262"/>
      <c r="G904" s="262"/>
      <c r="H904" s="262"/>
      <c r="I904" s="262"/>
      <c r="J904" s="262"/>
      <c r="K904" s="262"/>
      <c r="L904" s="262"/>
      <c r="M904" s="262"/>
      <c r="N904" s="262"/>
      <c r="O904" s="262"/>
      <c r="P904" s="262"/>
      <c r="Q904" s="262"/>
      <c r="R904" s="262"/>
      <c r="S904" s="262"/>
      <c r="T904" s="262"/>
      <c r="U904" s="262"/>
      <c r="V904" s="262"/>
      <c r="W904" s="262"/>
      <c r="X904" s="262"/>
      <c r="Y904" s="262"/>
      <c r="Z904" s="262"/>
      <c r="AA904" s="262"/>
    </row>
    <row r="905">
      <c r="A905" s="262"/>
      <c r="B905" s="262"/>
      <c r="C905" s="262"/>
      <c r="D905" s="262"/>
      <c r="E905" s="262"/>
      <c r="F905" s="262"/>
      <c r="G905" s="262"/>
      <c r="H905" s="262"/>
      <c r="I905" s="262"/>
      <c r="J905" s="262"/>
      <c r="K905" s="262"/>
      <c r="L905" s="262"/>
      <c r="M905" s="262"/>
      <c r="N905" s="262"/>
      <c r="O905" s="262"/>
      <c r="P905" s="262"/>
      <c r="Q905" s="262"/>
      <c r="R905" s="262"/>
      <c r="S905" s="262"/>
      <c r="T905" s="262"/>
      <c r="U905" s="262"/>
      <c r="V905" s="262"/>
      <c r="W905" s="262"/>
      <c r="X905" s="262"/>
      <c r="Y905" s="262"/>
      <c r="Z905" s="262"/>
      <c r="AA905" s="262"/>
    </row>
    <row r="906">
      <c r="A906" s="262"/>
      <c r="B906" s="262"/>
      <c r="C906" s="262"/>
      <c r="D906" s="262"/>
      <c r="E906" s="262"/>
      <c r="F906" s="262"/>
      <c r="G906" s="262"/>
      <c r="H906" s="262"/>
      <c r="I906" s="262"/>
      <c r="J906" s="262"/>
      <c r="K906" s="262"/>
      <c r="L906" s="262"/>
      <c r="M906" s="262"/>
      <c r="N906" s="262"/>
      <c r="O906" s="262"/>
      <c r="P906" s="262"/>
      <c r="Q906" s="262"/>
      <c r="R906" s="262"/>
      <c r="S906" s="262"/>
      <c r="T906" s="262"/>
      <c r="U906" s="262"/>
      <c r="V906" s="262"/>
      <c r="W906" s="262"/>
      <c r="X906" s="262"/>
      <c r="Y906" s="262"/>
      <c r="Z906" s="262"/>
      <c r="AA906" s="262"/>
    </row>
    <row r="907">
      <c r="A907" s="262"/>
      <c r="B907" s="262"/>
      <c r="C907" s="262"/>
      <c r="D907" s="262"/>
      <c r="E907" s="262"/>
      <c r="F907" s="262"/>
      <c r="G907" s="262"/>
      <c r="H907" s="262"/>
      <c r="I907" s="262"/>
      <c r="J907" s="262"/>
      <c r="K907" s="262"/>
      <c r="L907" s="262"/>
      <c r="M907" s="262"/>
      <c r="N907" s="262"/>
      <c r="O907" s="262"/>
      <c r="P907" s="262"/>
      <c r="Q907" s="262"/>
      <c r="R907" s="262"/>
      <c r="S907" s="262"/>
      <c r="T907" s="262"/>
      <c r="U907" s="262"/>
      <c r="V907" s="262"/>
      <c r="W907" s="262"/>
      <c r="X907" s="262"/>
      <c r="Y907" s="262"/>
      <c r="Z907" s="262"/>
      <c r="AA907" s="262"/>
    </row>
    <row r="908">
      <c r="A908" s="262"/>
      <c r="B908" s="262"/>
      <c r="C908" s="262"/>
      <c r="D908" s="262"/>
      <c r="E908" s="262"/>
      <c r="F908" s="262"/>
      <c r="G908" s="262"/>
      <c r="H908" s="262"/>
      <c r="I908" s="262"/>
      <c r="J908" s="262"/>
      <c r="K908" s="262"/>
      <c r="L908" s="262"/>
      <c r="M908" s="262"/>
      <c r="N908" s="262"/>
      <c r="O908" s="262"/>
      <c r="P908" s="262"/>
      <c r="Q908" s="262"/>
      <c r="R908" s="262"/>
      <c r="S908" s="262"/>
      <c r="T908" s="262"/>
      <c r="U908" s="262"/>
      <c r="V908" s="262"/>
      <c r="W908" s="262"/>
      <c r="X908" s="262"/>
      <c r="Y908" s="262"/>
      <c r="Z908" s="262"/>
      <c r="AA908" s="262"/>
    </row>
    <row r="909">
      <c r="A909" s="262"/>
      <c r="B909" s="262"/>
      <c r="C909" s="262"/>
      <c r="D909" s="262"/>
      <c r="E909" s="262"/>
      <c r="F909" s="262"/>
      <c r="G909" s="262"/>
      <c r="H909" s="262"/>
      <c r="I909" s="262"/>
      <c r="J909" s="262"/>
      <c r="K909" s="262"/>
      <c r="L909" s="262"/>
      <c r="M909" s="262"/>
      <c r="N909" s="262"/>
      <c r="O909" s="262"/>
      <c r="P909" s="262"/>
      <c r="Q909" s="262"/>
      <c r="R909" s="262"/>
      <c r="S909" s="262"/>
      <c r="T909" s="262"/>
      <c r="U909" s="262"/>
      <c r="V909" s="262"/>
      <c r="W909" s="262"/>
      <c r="X909" s="262"/>
      <c r="Y909" s="262"/>
      <c r="Z909" s="262"/>
      <c r="AA909" s="262"/>
    </row>
    <row r="910">
      <c r="A910" s="262"/>
      <c r="B910" s="262"/>
      <c r="C910" s="262"/>
      <c r="D910" s="262"/>
      <c r="E910" s="262"/>
      <c r="F910" s="262"/>
      <c r="G910" s="262"/>
      <c r="H910" s="262"/>
      <c r="I910" s="262"/>
      <c r="J910" s="262"/>
      <c r="K910" s="262"/>
      <c r="L910" s="262"/>
      <c r="M910" s="262"/>
      <c r="N910" s="262"/>
      <c r="O910" s="262"/>
      <c r="P910" s="262"/>
      <c r="Q910" s="262"/>
      <c r="R910" s="262"/>
      <c r="S910" s="262"/>
      <c r="T910" s="262"/>
      <c r="U910" s="262"/>
      <c r="V910" s="262"/>
      <c r="W910" s="262"/>
      <c r="X910" s="262"/>
      <c r="Y910" s="262"/>
      <c r="Z910" s="262"/>
      <c r="AA910" s="262"/>
    </row>
    <row r="911">
      <c r="A911" s="262"/>
      <c r="B911" s="262"/>
      <c r="C911" s="262"/>
      <c r="D911" s="262"/>
      <c r="E911" s="262"/>
      <c r="F911" s="262"/>
      <c r="G911" s="262"/>
      <c r="H911" s="262"/>
      <c r="I911" s="262"/>
      <c r="J911" s="262"/>
      <c r="K911" s="262"/>
      <c r="L911" s="262"/>
      <c r="M911" s="262"/>
      <c r="N911" s="262"/>
      <c r="O911" s="262"/>
      <c r="P911" s="262"/>
      <c r="Q911" s="262"/>
      <c r="R911" s="262"/>
      <c r="S911" s="262"/>
      <c r="T911" s="262"/>
      <c r="U911" s="262"/>
      <c r="V911" s="262"/>
      <c r="W911" s="262"/>
      <c r="X911" s="262"/>
      <c r="Y911" s="262"/>
      <c r="Z911" s="262"/>
      <c r="AA911" s="262"/>
    </row>
    <row r="912">
      <c r="A912" s="262"/>
      <c r="B912" s="262"/>
      <c r="C912" s="262"/>
      <c r="D912" s="262"/>
      <c r="E912" s="262"/>
      <c r="F912" s="262"/>
      <c r="G912" s="262"/>
      <c r="H912" s="262"/>
      <c r="I912" s="262"/>
      <c r="J912" s="262"/>
      <c r="K912" s="262"/>
      <c r="L912" s="262"/>
      <c r="M912" s="262"/>
      <c r="N912" s="262"/>
      <c r="O912" s="262"/>
      <c r="P912" s="262"/>
      <c r="Q912" s="262"/>
      <c r="R912" s="262"/>
      <c r="S912" s="262"/>
      <c r="T912" s="262"/>
      <c r="U912" s="262"/>
      <c r="V912" s="262"/>
      <c r="W912" s="262"/>
      <c r="X912" s="262"/>
      <c r="Y912" s="262"/>
      <c r="Z912" s="262"/>
      <c r="AA912" s="262"/>
    </row>
    <row r="913">
      <c r="A913" s="262"/>
      <c r="B913" s="262"/>
      <c r="C913" s="262"/>
      <c r="D913" s="262"/>
      <c r="E913" s="262"/>
      <c r="F913" s="262"/>
      <c r="G913" s="262"/>
      <c r="H913" s="262"/>
      <c r="I913" s="262"/>
      <c r="J913" s="262"/>
      <c r="K913" s="262"/>
      <c r="L913" s="262"/>
      <c r="M913" s="262"/>
      <c r="N913" s="262"/>
      <c r="O913" s="262"/>
      <c r="P913" s="262"/>
      <c r="Q913" s="262"/>
      <c r="R913" s="262"/>
      <c r="S913" s="262"/>
      <c r="T913" s="262"/>
      <c r="U913" s="262"/>
      <c r="V913" s="262"/>
      <c r="W913" s="262"/>
      <c r="X913" s="262"/>
      <c r="Y913" s="262"/>
      <c r="Z913" s="262"/>
      <c r="AA913" s="262"/>
    </row>
    <row r="914">
      <c r="A914" s="262"/>
      <c r="B914" s="262"/>
      <c r="C914" s="262"/>
      <c r="D914" s="262"/>
      <c r="E914" s="262"/>
      <c r="F914" s="262"/>
      <c r="G914" s="262"/>
      <c r="H914" s="262"/>
      <c r="I914" s="262"/>
      <c r="J914" s="262"/>
      <c r="K914" s="262"/>
      <c r="L914" s="262"/>
      <c r="M914" s="262"/>
      <c r="N914" s="262"/>
      <c r="O914" s="262"/>
      <c r="P914" s="262"/>
      <c r="Q914" s="262"/>
      <c r="R914" s="262"/>
      <c r="S914" s="262"/>
      <c r="T914" s="262"/>
      <c r="U914" s="262"/>
      <c r="V914" s="262"/>
      <c r="W914" s="262"/>
      <c r="X914" s="262"/>
      <c r="Y914" s="262"/>
      <c r="Z914" s="262"/>
      <c r="AA914" s="262"/>
    </row>
    <row r="915">
      <c r="A915" s="262"/>
      <c r="B915" s="262"/>
      <c r="C915" s="262"/>
      <c r="D915" s="262"/>
      <c r="E915" s="262"/>
      <c r="F915" s="262"/>
      <c r="G915" s="262"/>
      <c r="H915" s="262"/>
      <c r="I915" s="262"/>
      <c r="J915" s="262"/>
      <c r="K915" s="262"/>
      <c r="L915" s="262"/>
      <c r="M915" s="262"/>
      <c r="N915" s="262"/>
      <c r="O915" s="262"/>
      <c r="P915" s="262"/>
      <c r="Q915" s="262"/>
      <c r="R915" s="262"/>
      <c r="S915" s="262"/>
      <c r="T915" s="262"/>
      <c r="U915" s="262"/>
      <c r="V915" s="262"/>
      <c r="W915" s="262"/>
      <c r="X915" s="262"/>
      <c r="Y915" s="262"/>
      <c r="Z915" s="262"/>
      <c r="AA915" s="262"/>
    </row>
    <row r="916">
      <c r="A916" s="262"/>
      <c r="B916" s="262"/>
      <c r="C916" s="262"/>
      <c r="D916" s="262"/>
      <c r="E916" s="262"/>
      <c r="F916" s="262"/>
      <c r="G916" s="262"/>
      <c r="H916" s="262"/>
      <c r="I916" s="262"/>
      <c r="J916" s="262"/>
      <c r="K916" s="262"/>
      <c r="L916" s="262"/>
      <c r="M916" s="262"/>
      <c r="N916" s="262"/>
      <c r="O916" s="262"/>
      <c r="P916" s="262"/>
      <c r="Q916" s="262"/>
      <c r="R916" s="262"/>
      <c r="S916" s="262"/>
      <c r="T916" s="262"/>
      <c r="U916" s="262"/>
      <c r="V916" s="262"/>
      <c r="W916" s="262"/>
      <c r="X916" s="262"/>
      <c r="Y916" s="262"/>
      <c r="Z916" s="262"/>
      <c r="AA916" s="262"/>
    </row>
    <row r="917">
      <c r="A917" s="262"/>
      <c r="B917" s="262"/>
      <c r="C917" s="262"/>
      <c r="D917" s="262"/>
      <c r="E917" s="262"/>
      <c r="F917" s="262"/>
      <c r="G917" s="262"/>
      <c r="H917" s="262"/>
      <c r="I917" s="262"/>
      <c r="J917" s="262"/>
      <c r="K917" s="262"/>
      <c r="L917" s="262"/>
      <c r="M917" s="262"/>
      <c r="N917" s="262"/>
      <c r="O917" s="262"/>
      <c r="P917" s="262"/>
      <c r="Q917" s="262"/>
      <c r="R917" s="262"/>
      <c r="S917" s="262"/>
      <c r="T917" s="262"/>
      <c r="U917" s="262"/>
      <c r="V917" s="262"/>
      <c r="W917" s="262"/>
      <c r="X917" s="262"/>
      <c r="Y917" s="262"/>
      <c r="Z917" s="262"/>
      <c r="AA917" s="262"/>
    </row>
    <row r="918">
      <c r="A918" s="262"/>
      <c r="B918" s="262"/>
      <c r="C918" s="262"/>
      <c r="D918" s="262"/>
      <c r="E918" s="262"/>
      <c r="F918" s="262"/>
      <c r="G918" s="262"/>
      <c r="H918" s="262"/>
      <c r="I918" s="262"/>
      <c r="J918" s="262"/>
      <c r="K918" s="262"/>
      <c r="L918" s="262"/>
      <c r="M918" s="262"/>
      <c r="N918" s="262"/>
      <c r="O918" s="262"/>
      <c r="P918" s="262"/>
      <c r="Q918" s="262"/>
      <c r="R918" s="262"/>
      <c r="S918" s="262"/>
      <c r="T918" s="262"/>
      <c r="U918" s="262"/>
      <c r="V918" s="262"/>
      <c r="W918" s="262"/>
      <c r="X918" s="262"/>
      <c r="Y918" s="262"/>
      <c r="Z918" s="262"/>
      <c r="AA918" s="262"/>
    </row>
    <row r="919">
      <c r="A919" s="262"/>
      <c r="B919" s="262"/>
      <c r="C919" s="262"/>
      <c r="D919" s="262"/>
      <c r="E919" s="262"/>
      <c r="F919" s="262"/>
      <c r="G919" s="262"/>
      <c r="H919" s="262"/>
      <c r="I919" s="262"/>
      <c r="J919" s="262"/>
      <c r="K919" s="262"/>
      <c r="L919" s="262"/>
      <c r="M919" s="262"/>
      <c r="N919" s="262"/>
      <c r="O919" s="262"/>
      <c r="P919" s="262"/>
      <c r="Q919" s="262"/>
      <c r="R919" s="262"/>
      <c r="S919" s="262"/>
      <c r="T919" s="262"/>
      <c r="U919" s="262"/>
      <c r="V919" s="262"/>
      <c r="W919" s="262"/>
      <c r="X919" s="262"/>
      <c r="Y919" s="262"/>
      <c r="Z919" s="262"/>
      <c r="AA919" s="262"/>
    </row>
    <row r="920">
      <c r="A920" s="262"/>
      <c r="B920" s="262"/>
      <c r="C920" s="262"/>
      <c r="D920" s="262"/>
      <c r="E920" s="262"/>
      <c r="F920" s="262"/>
      <c r="G920" s="262"/>
      <c r="H920" s="262"/>
      <c r="I920" s="262"/>
      <c r="J920" s="262"/>
      <c r="K920" s="262"/>
      <c r="L920" s="262"/>
      <c r="M920" s="262"/>
      <c r="N920" s="262"/>
      <c r="O920" s="262"/>
      <c r="P920" s="262"/>
      <c r="Q920" s="262"/>
      <c r="R920" s="262"/>
      <c r="S920" s="262"/>
      <c r="T920" s="262"/>
      <c r="U920" s="262"/>
      <c r="V920" s="262"/>
      <c r="W920" s="262"/>
      <c r="X920" s="262"/>
      <c r="Y920" s="262"/>
      <c r="Z920" s="262"/>
      <c r="AA920" s="262"/>
    </row>
    <row r="921">
      <c r="A921" s="262"/>
      <c r="B921" s="262"/>
      <c r="C921" s="262"/>
      <c r="D921" s="262"/>
      <c r="E921" s="262"/>
      <c r="F921" s="262"/>
      <c r="G921" s="262"/>
      <c r="H921" s="262"/>
      <c r="I921" s="262"/>
      <c r="J921" s="262"/>
      <c r="K921" s="262"/>
      <c r="L921" s="262"/>
      <c r="M921" s="262"/>
      <c r="N921" s="262"/>
      <c r="O921" s="262"/>
      <c r="P921" s="262"/>
      <c r="Q921" s="262"/>
      <c r="R921" s="262"/>
      <c r="S921" s="262"/>
      <c r="T921" s="262"/>
      <c r="U921" s="262"/>
      <c r="V921" s="262"/>
      <c r="W921" s="262"/>
      <c r="X921" s="262"/>
      <c r="Y921" s="262"/>
      <c r="Z921" s="262"/>
      <c r="AA921" s="262"/>
    </row>
    <row r="922">
      <c r="A922" s="262"/>
      <c r="B922" s="262"/>
      <c r="C922" s="262"/>
      <c r="D922" s="262"/>
      <c r="E922" s="262"/>
      <c r="F922" s="262"/>
      <c r="G922" s="262"/>
      <c r="H922" s="262"/>
      <c r="I922" s="262"/>
      <c r="J922" s="262"/>
      <c r="K922" s="262"/>
      <c r="L922" s="262"/>
      <c r="M922" s="262"/>
      <c r="N922" s="262"/>
      <c r="O922" s="262"/>
      <c r="P922" s="262"/>
      <c r="Q922" s="262"/>
      <c r="R922" s="262"/>
      <c r="S922" s="262"/>
      <c r="T922" s="262"/>
      <c r="U922" s="262"/>
      <c r="V922" s="262"/>
      <c r="W922" s="262"/>
      <c r="X922" s="262"/>
      <c r="Y922" s="262"/>
      <c r="Z922" s="262"/>
      <c r="AA922" s="262"/>
    </row>
    <row r="923">
      <c r="A923" s="262"/>
      <c r="B923" s="262"/>
      <c r="C923" s="262"/>
      <c r="D923" s="262"/>
      <c r="E923" s="262"/>
      <c r="F923" s="262"/>
      <c r="G923" s="262"/>
      <c r="H923" s="262"/>
      <c r="I923" s="262"/>
      <c r="J923" s="262"/>
      <c r="K923" s="262"/>
      <c r="L923" s="262"/>
      <c r="M923" s="262"/>
      <c r="N923" s="262"/>
      <c r="O923" s="262"/>
      <c r="P923" s="262"/>
      <c r="Q923" s="262"/>
      <c r="R923" s="262"/>
      <c r="S923" s="262"/>
      <c r="T923" s="262"/>
      <c r="U923" s="262"/>
      <c r="V923" s="262"/>
      <c r="W923" s="262"/>
      <c r="X923" s="262"/>
      <c r="Y923" s="262"/>
      <c r="Z923" s="262"/>
      <c r="AA923" s="262"/>
    </row>
    <row r="924">
      <c r="A924" s="262"/>
      <c r="B924" s="262"/>
      <c r="C924" s="262"/>
      <c r="D924" s="262"/>
      <c r="E924" s="262"/>
      <c r="F924" s="262"/>
      <c r="G924" s="262"/>
      <c r="H924" s="262"/>
      <c r="I924" s="262"/>
      <c r="J924" s="262"/>
      <c r="K924" s="262"/>
      <c r="L924" s="262"/>
      <c r="M924" s="262"/>
      <c r="N924" s="262"/>
      <c r="O924" s="262"/>
      <c r="P924" s="262"/>
      <c r="Q924" s="262"/>
      <c r="R924" s="262"/>
      <c r="S924" s="262"/>
      <c r="T924" s="262"/>
      <c r="U924" s="262"/>
      <c r="V924" s="262"/>
      <c r="W924" s="262"/>
      <c r="X924" s="262"/>
      <c r="Y924" s="262"/>
      <c r="Z924" s="262"/>
      <c r="AA924" s="262"/>
    </row>
    <row r="925">
      <c r="A925" s="262"/>
      <c r="B925" s="262"/>
      <c r="C925" s="262"/>
      <c r="D925" s="262"/>
      <c r="E925" s="262"/>
      <c r="F925" s="262"/>
      <c r="G925" s="262"/>
      <c r="H925" s="262"/>
      <c r="I925" s="262"/>
      <c r="J925" s="262"/>
      <c r="K925" s="262"/>
      <c r="L925" s="262"/>
      <c r="M925" s="262"/>
      <c r="N925" s="262"/>
      <c r="O925" s="262"/>
      <c r="P925" s="262"/>
      <c r="Q925" s="262"/>
      <c r="R925" s="262"/>
      <c r="S925" s="262"/>
      <c r="T925" s="262"/>
      <c r="U925" s="262"/>
      <c r="V925" s="262"/>
      <c r="W925" s="262"/>
      <c r="X925" s="262"/>
      <c r="Y925" s="262"/>
      <c r="Z925" s="262"/>
      <c r="AA925" s="262"/>
    </row>
    <row r="926">
      <c r="A926" s="262"/>
      <c r="B926" s="262"/>
      <c r="C926" s="262"/>
      <c r="D926" s="262"/>
      <c r="E926" s="262"/>
      <c r="F926" s="262"/>
      <c r="G926" s="262"/>
      <c r="H926" s="262"/>
      <c r="I926" s="262"/>
      <c r="J926" s="262"/>
      <c r="K926" s="262"/>
      <c r="L926" s="262"/>
      <c r="M926" s="262"/>
      <c r="N926" s="262"/>
      <c r="O926" s="262"/>
      <c r="P926" s="262"/>
      <c r="Q926" s="262"/>
      <c r="R926" s="262"/>
      <c r="S926" s="262"/>
      <c r="T926" s="262"/>
      <c r="U926" s="262"/>
      <c r="V926" s="262"/>
      <c r="W926" s="262"/>
      <c r="X926" s="262"/>
      <c r="Y926" s="262"/>
      <c r="Z926" s="262"/>
      <c r="AA926" s="262"/>
    </row>
    <row r="927">
      <c r="A927" s="262"/>
      <c r="B927" s="262"/>
      <c r="C927" s="262"/>
      <c r="D927" s="262"/>
      <c r="E927" s="262"/>
      <c r="F927" s="262"/>
      <c r="G927" s="262"/>
      <c r="H927" s="262"/>
      <c r="I927" s="262"/>
      <c r="J927" s="262"/>
      <c r="K927" s="262"/>
      <c r="L927" s="262"/>
      <c r="M927" s="262"/>
      <c r="N927" s="262"/>
      <c r="O927" s="262"/>
      <c r="P927" s="262"/>
      <c r="Q927" s="262"/>
      <c r="R927" s="262"/>
      <c r="S927" s="262"/>
      <c r="T927" s="262"/>
      <c r="U927" s="262"/>
      <c r="V927" s="262"/>
      <c r="W927" s="262"/>
      <c r="X927" s="262"/>
      <c r="Y927" s="262"/>
      <c r="Z927" s="262"/>
      <c r="AA927" s="262"/>
    </row>
    <row r="928">
      <c r="A928" s="262"/>
      <c r="B928" s="262"/>
      <c r="C928" s="262"/>
      <c r="D928" s="262"/>
      <c r="E928" s="262"/>
      <c r="F928" s="262"/>
      <c r="G928" s="262"/>
      <c r="H928" s="262"/>
      <c r="I928" s="262"/>
      <c r="J928" s="262"/>
      <c r="K928" s="262"/>
      <c r="L928" s="262"/>
      <c r="M928" s="262"/>
      <c r="N928" s="262"/>
      <c r="O928" s="262"/>
      <c r="P928" s="262"/>
      <c r="Q928" s="262"/>
      <c r="R928" s="262"/>
      <c r="S928" s="262"/>
      <c r="T928" s="262"/>
      <c r="U928" s="262"/>
      <c r="V928" s="262"/>
      <c r="W928" s="262"/>
      <c r="X928" s="262"/>
      <c r="Y928" s="262"/>
      <c r="Z928" s="262"/>
      <c r="AA928" s="262"/>
    </row>
    <row r="929">
      <c r="A929" s="262"/>
      <c r="B929" s="262"/>
      <c r="C929" s="262"/>
      <c r="D929" s="262"/>
      <c r="E929" s="262"/>
      <c r="F929" s="262"/>
      <c r="G929" s="262"/>
      <c r="H929" s="262"/>
      <c r="I929" s="262"/>
      <c r="J929" s="262"/>
      <c r="K929" s="262"/>
      <c r="L929" s="262"/>
      <c r="M929" s="262"/>
      <c r="N929" s="262"/>
      <c r="O929" s="262"/>
      <c r="P929" s="262"/>
      <c r="Q929" s="262"/>
      <c r="R929" s="262"/>
      <c r="S929" s="262"/>
      <c r="T929" s="262"/>
      <c r="U929" s="262"/>
      <c r="V929" s="262"/>
      <c r="W929" s="262"/>
      <c r="X929" s="262"/>
      <c r="Y929" s="262"/>
      <c r="Z929" s="262"/>
      <c r="AA929" s="262"/>
    </row>
    <row r="930">
      <c r="A930" s="262"/>
      <c r="B930" s="262"/>
      <c r="C930" s="262"/>
      <c r="D930" s="262"/>
      <c r="E930" s="262"/>
      <c r="F930" s="262"/>
      <c r="G930" s="262"/>
      <c r="H930" s="262"/>
      <c r="I930" s="262"/>
      <c r="J930" s="262"/>
      <c r="K930" s="262"/>
      <c r="L930" s="262"/>
      <c r="M930" s="262"/>
      <c r="N930" s="262"/>
      <c r="O930" s="262"/>
      <c r="P930" s="262"/>
      <c r="Q930" s="262"/>
      <c r="R930" s="262"/>
      <c r="S930" s="262"/>
      <c r="T930" s="262"/>
      <c r="U930" s="262"/>
      <c r="V930" s="262"/>
      <c r="W930" s="262"/>
      <c r="X930" s="262"/>
      <c r="Y930" s="262"/>
      <c r="Z930" s="262"/>
      <c r="AA930" s="262"/>
    </row>
    <row r="931">
      <c r="A931" s="262"/>
      <c r="B931" s="262"/>
      <c r="C931" s="262"/>
      <c r="D931" s="262"/>
      <c r="E931" s="262"/>
      <c r="F931" s="262"/>
      <c r="G931" s="262"/>
      <c r="H931" s="262"/>
      <c r="I931" s="262"/>
      <c r="J931" s="262"/>
      <c r="K931" s="262"/>
      <c r="L931" s="262"/>
      <c r="M931" s="262"/>
      <c r="N931" s="262"/>
      <c r="O931" s="262"/>
      <c r="P931" s="262"/>
      <c r="Q931" s="262"/>
      <c r="R931" s="262"/>
      <c r="S931" s="262"/>
      <c r="T931" s="262"/>
      <c r="U931" s="262"/>
      <c r="V931" s="262"/>
      <c r="W931" s="262"/>
      <c r="X931" s="262"/>
      <c r="Y931" s="262"/>
      <c r="Z931" s="262"/>
      <c r="AA931" s="262"/>
    </row>
    <row r="932">
      <c r="A932" s="262"/>
      <c r="B932" s="262"/>
      <c r="C932" s="262"/>
      <c r="D932" s="262"/>
      <c r="E932" s="262"/>
      <c r="F932" s="262"/>
      <c r="G932" s="262"/>
      <c r="H932" s="262"/>
      <c r="I932" s="262"/>
      <c r="J932" s="262"/>
      <c r="K932" s="262"/>
      <c r="L932" s="262"/>
      <c r="M932" s="262"/>
      <c r="N932" s="262"/>
      <c r="O932" s="262"/>
      <c r="P932" s="262"/>
      <c r="Q932" s="262"/>
      <c r="R932" s="262"/>
      <c r="S932" s="262"/>
      <c r="T932" s="262"/>
      <c r="U932" s="262"/>
      <c r="V932" s="262"/>
      <c r="W932" s="262"/>
      <c r="X932" s="262"/>
      <c r="Y932" s="262"/>
      <c r="Z932" s="262"/>
      <c r="AA932" s="262"/>
    </row>
    <row r="933">
      <c r="A933" s="262"/>
      <c r="B933" s="262"/>
      <c r="C933" s="262"/>
      <c r="D933" s="262"/>
      <c r="E933" s="262"/>
      <c r="F933" s="262"/>
      <c r="G933" s="262"/>
      <c r="H933" s="262"/>
      <c r="I933" s="262"/>
      <c r="J933" s="262"/>
      <c r="K933" s="262"/>
      <c r="L933" s="262"/>
      <c r="M933" s="262"/>
      <c r="N933" s="262"/>
      <c r="O933" s="262"/>
      <c r="P933" s="262"/>
      <c r="Q933" s="262"/>
      <c r="R933" s="262"/>
      <c r="S933" s="262"/>
      <c r="T933" s="262"/>
      <c r="U933" s="262"/>
      <c r="V933" s="262"/>
      <c r="W933" s="262"/>
      <c r="X933" s="262"/>
      <c r="Y933" s="262"/>
      <c r="Z933" s="262"/>
      <c r="AA933" s="262"/>
    </row>
    <row r="934">
      <c r="A934" s="262"/>
      <c r="B934" s="262"/>
      <c r="C934" s="262"/>
      <c r="D934" s="262"/>
      <c r="E934" s="262"/>
      <c r="F934" s="262"/>
      <c r="G934" s="262"/>
      <c r="H934" s="262"/>
      <c r="I934" s="262"/>
      <c r="J934" s="262"/>
      <c r="K934" s="262"/>
      <c r="L934" s="262"/>
      <c r="M934" s="262"/>
      <c r="N934" s="262"/>
      <c r="O934" s="262"/>
      <c r="P934" s="262"/>
      <c r="Q934" s="262"/>
      <c r="R934" s="262"/>
      <c r="S934" s="262"/>
      <c r="T934" s="262"/>
      <c r="U934" s="262"/>
      <c r="V934" s="262"/>
      <c r="W934" s="262"/>
      <c r="X934" s="262"/>
      <c r="Y934" s="262"/>
      <c r="Z934" s="262"/>
      <c r="AA934" s="262"/>
    </row>
    <row r="935">
      <c r="A935" s="262"/>
      <c r="B935" s="262"/>
      <c r="C935" s="262"/>
      <c r="D935" s="262"/>
      <c r="E935" s="262"/>
      <c r="F935" s="262"/>
      <c r="G935" s="262"/>
      <c r="H935" s="262"/>
      <c r="I935" s="262"/>
      <c r="J935" s="262"/>
      <c r="K935" s="262"/>
      <c r="L935" s="262"/>
      <c r="M935" s="262"/>
      <c r="N935" s="262"/>
      <c r="O935" s="262"/>
      <c r="P935" s="262"/>
      <c r="Q935" s="262"/>
      <c r="R935" s="262"/>
      <c r="S935" s="262"/>
      <c r="T935" s="262"/>
      <c r="U935" s="262"/>
      <c r="V935" s="262"/>
      <c r="W935" s="262"/>
      <c r="X935" s="262"/>
      <c r="Y935" s="262"/>
      <c r="Z935" s="262"/>
      <c r="AA935" s="262"/>
    </row>
    <row r="936">
      <c r="A936" s="262"/>
      <c r="B936" s="262"/>
      <c r="C936" s="262"/>
      <c r="D936" s="262"/>
      <c r="E936" s="262"/>
      <c r="F936" s="262"/>
      <c r="G936" s="262"/>
      <c r="H936" s="262"/>
      <c r="I936" s="262"/>
      <c r="J936" s="262"/>
      <c r="K936" s="262"/>
      <c r="L936" s="262"/>
      <c r="M936" s="262"/>
      <c r="N936" s="262"/>
      <c r="O936" s="262"/>
      <c r="P936" s="262"/>
      <c r="Q936" s="262"/>
      <c r="R936" s="262"/>
      <c r="S936" s="262"/>
      <c r="T936" s="262"/>
      <c r="U936" s="262"/>
      <c r="V936" s="262"/>
      <c r="W936" s="262"/>
      <c r="X936" s="262"/>
      <c r="Y936" s="262"/>
      <c r="Z936" s="262"/>
      <c r="AA936" s="262"/>
    </row>
    <row r="937">
      <c r="A937" s="262"/>
      <c r="B937" s="262"/>
      <c r="C937" s="262"/>
      <c r="D937" s="262"/>
      <c r="E937" s="262"/>
      <c r="F937" s="262"/>
      <c r="G937" s="262"/>
      <c r="H937" s="262"/>
      <c r="I937" s="262"/>
      <c r="J937" s="262"/>
      <c r="K937" s="262"/>
      <c r="L937" s="262"/>
      <c r="M937" s="262"/>
      <c r="N937" s="262"/>
      <c r="O937" s="262"/>
      <c r="P937" s="262"/>
      <c r="Q937" s="262"/>
      <c r="R937" s="262"/>
      <c r="S937" s="262"/>
      <c r="T937" s="262"/>
      <c r="U937" s="262"/>
      <c r="V937" s="262"/>
      <c r="W937" s="262"/>
      <c r="X937" s="262"/>
      <c r="Y937" s="262"/>
      <c r="Z937" s="262"/>
      <c r="AA937" s="262"/>
    </row>
    <row r="938">
      <c r="A938" s="262"/>
      <c r="B938" s="262"/>
      <c r="C938" s="262"/>
      <c r="D938" s="262"/>
      <c r="E938" s="262"/>
      <c r="F938" s="262"/>
      <c r="G938" s="262"/>
      <c r="H938" s="262"/>
      <c r="I938" s="262"/>
      <c r="J938" s="262"/>
      <c r="K938" s="262"/>
      <c r="L938" s="262"/>
      <c r="M938" s="262"/>
      <c r="N938" s="262"/>
      <c r="O938" s="262"/>
      <c r="P938" s="262"/>
      <c r="Q938" s="262"/>
      <c r="R938" s="262"/>
      <c r="S938" s="262"/>
      <c r="T938" s="262"/>
      <c r="U938" s="262"/>
      <c r="V938" s="262"/>
      <c r="W938" s="262"/>
      <c r="X938" s="262"/>
      <c r="Y938" s="262"/>
      <c r="Z938" s="262"/>
      <c r="AA938" s="262"/>
    </row>
    <row r="939">
      <c r="A939" s="262"/>
      <c r="B939" s="262"/>
      <c r="C939" s="262"/>
      <c r="D939" s="262"/>
      <c r="E939" s="262"/>
      <c r="F939" s="262"/>
      <c r="G939" s="262"/>
      <c r="H939" s="262"/>
      <c r="I939" s="262"/>
      <c r="J939" s="262"/>
      <c r="K939" s="262"/>
      <c r="L939" s="262"/>
      <c r="M939" s="262"/>
      <c r="N939" s="262"/>
      <c r="O939" s="262"/>
      <c r="P939" s="262"/>
      <c r="Q939" s="262"/>
      <c r="R939" s="262"/>
      <c r="S939" s="262"/>
      <c r="T939" s="262"/>
      <c r="U939" s="262"/>
      <c r="V939" s="262"/>
      <c r="W939" s="262"/>
      <c r="X939" s="262"/>
      <c r="Y939" s="262"/>
      <c r="Z939" s="262"/>
      <c r="AA939" s="262"/>
    </row>
    <row r="940">
      <c r="A940" s="262"/>
      <c r="B940" s="262"/>
      <c r="C940" s="262"/>
      <c r="D940" s="262"/>
      <c r="E940" s="262"/>
      <c r="F940" s="262"/>
      <c r="G940" s="262"/>
      <c r="H940" s="262"/>
      <c r="I940" s="262"/>
      <c r="J940" s="262"/>
      <c r="K940" s="262"/>
      <c r="L940" s="262"/>
      <c r="M940" s="262"/>
      <c r="N940" s="262"/>
      <c r="O940" s="262"/>
      <c r="P940" s="262"/>
      <c r="Q940" s="262"/>
      <c r="R940" s="262"/>
      <c r="S940" s="262"/>
      <c r="T940" s="262"/>
      <c r="U940" s="262"/>
      <c r="V940" s="262"/>
      <c r="W940" s="262"/>
      <c r="X940" s="262"/>
      <c r="Y940" s="262"/>
      <c r="Z940" s="262"/>
      <c r="AA940" s="262"/>
    </row>
    <row r="941">
      <c r="A941" s="262"/>
      <c r="B941" s="262"/>
      <c r="C941" s="262"/>
      <c r="D941" s="262"/>
      <c r="E941" s="262"/>
      <c r="F941" s="262"/>
      <c r="G941" s="262"/>
      <c r="H941" s="262"/>
      <c r="I941" s="262"/>
      <c r="J941" s="262"/>
      <c r="K941" s="262"/>
      <c r="L941" s="262"/>
      <c r="M941" s="262"/>
      <c r="N941" s="262"/>
      <c r="O941" s="262"/>
      <c r="P941" s="262"/>
      <c r="Q941" s="262"/>
      <c r="R941" s="262"/>
      <c r="S941" s="262"/>
      <c r="T941" s="262"/>
      <c r="U941" s="262"/>
      <c r="V941" s="262"/>
      <c r="W941" s="262"/>
      <c r="X941" s="262"/>
      <c r="Y941" s="262"/>
      <c r="Z941" s="262"/>
      <c r="AA941" s="262"/>
    </row>
    <row r="942">
      <c r="A942" s="262"/>
      <c r="B942" s="262"/>
      <c r="C942" s="262"/>
      <c r="D942" s="262"/>
      <c r="E942" s="262"/>
      <c r="F942" s="262"/>
      <c r="G942" s="262"/>
      <c r="H942" s="262"/>
      <c r="I942" s="262"/>
      <c r="J942" s="262"/>
      <c r="K942" s="262"/>
      <c r="L942" s="262"/>
      <c r="M942" s="262"/>
      <c r="N942" s="262"/>
      <c r="O942" s="262"/>
      <c r="P942" s="262"/>
      <c r="Q942" s="262"/>
      <c r="R942" s="262"/>
      <c r="S942" s="262"/>
      <c r="T942" s="262"/>
      <c r="U942" s="262"/>
      <c r="V942" s="262"/>
      <c r="W942" s="262"/>
      <c r="X942" s="262"/>
      <c r="Y942" s="262"/>
      <c r="Z942" s="262"/>
      <c r="AA942" s="262"/>
    </row>
    <row r="943">
      <c r="A943" s="262"/>
      <c r="B943" s="262"/>
      <c r="C943" s="262"/>
      <c r="D943" s="262"/>
      <c r="E943" s="262"/>
      <c r="F943" s="262"/>
      <c r="G943" s="262"/>
      <c r="H943" s="262"/>
      <c r="I943" s="262"/>
      <c r="J943" s="262"/>
      <c r="K943" s="262"/>
      <c r="L943" s="262"/>
      <c r="M943" s="262"/>
      <c r="N943" s="262"/>
      <c r="O943" s="262"/>
      <c r="P943" s="262"/>
      <c r="Q943" s="262"/>
      <c r="R943" s="262"/>
      <c r="S943" s="262"/>
      <c r="T943" s="262"/>
      <c r="U943" s="262"/>
      <c r="V943" s="262"/>
      <c r="W943" s="262"/>
      <c r="X943" s="262"/>
      <c r="Y943" s="262"/>
      <c r="Z943" s="262"/>
      <c r="AA943" s="262"/>
    </row>
    <row r="944">
      <c r="A944" s="262"/>
      <c r="B944" s="262"/>
      <c r="C944" s="262"/>
      <c r="D944" s="262"/>
      <c r="E944" s="262"/>
      <c r="F944" s="262"/>
      <c r="G944" s="262"/>
      <c r="H944" s="262"/>
      <c r="I944" s="262"/>
      <c r="J944" s="262"/>
      <c r="K944" s="262"/>
      <c r="L944" s="262"/>
      <c r="M944" s="262"/>
      <c r="N944" s="262"/>
      <c r="O944" s="262"/>
      <c r="P944" s="262"/>
      <c r="Q944" s="262"/>
      <c r="R944" s="262"/>
      <c r="S944" s="262"/>
      <c r="T944" s="262"/>
      <c r="U944" s="262"/>
      <c r="V944" s="262"/>
      <c r="W944" s="262"/>
      <c r="X944" s="262"/>
      <c r="Y944" s="262"/>
      <c r="Z944" s="262"/>
      <c r="AA944" s="262"/>
    </row>
    <row r="945">
      <c r="A945" s="262"/>
      <c r="B945" s="262"/>
      <c r="C945" s="262"/>
      <c r="D945" s="262"/>
      <c r="E945" s="262"/>
      <c r="F945" s="262"/>
      <c r="G945" s="262"/>
      <c r="H945" s="262"/>
      <c r="I945" s="262"/>
      <c r="J945" s="262"/>
      <c r="K945" s="262"/>
      <c r="L945" s="262"/>
      <c r="M945" s="262"/>
      <c r="N945" s="262"/>
      <c r="O945" s="262"/>
      <c r="P945" s="262"/>
      <c r="Q945" s="262"/>
      <c r="R945" s="262"/>
      <c r="S945" s="262"/>
      <c r="T945" s="262"/>
      <c r="U945" s="262"/>
      <c r="V945" s="262"/>
      <c r="W945" s="262"/>
      <c r="X945" s="262"/>
      <c r="Y945" s="262"/>
      <c r="Z945" s="262"/>
      <c r="AA945" s="262"/>
    </row>
    <row r="946">
      <c r="A946" s="262"/>
      <c r="B946" s="262"/>
      <c r="C946" s="262"/>
      <c r="D946" s="262"/>
      <c r="E946" s="262"/>
      <c r="F946" s="262"/>
      <c r="G946" s="262"/>
      <c r="H946" s="262"/>
      <c r="I946" s="262"/>
      <c r="J946" s="262"/>
      <c r="K946" s="262"/>
      <c r="L946" s="262"/>
      <c r="M946" s="262"/>
      <c r="N946" s="262"/>
      <c r="O946" s="262"/>
      <c r="P946" s="262"/>
      <c r="Q946" s="262"/>
      <c r="R946" s="262"/>
      <c r="S946" s="262"/>
      <c r="T946" s="262"/>
      <c r="U946" s="262"/>
      <c r="V946" s="262"/>
      <c r="W946" s="262"/>
      <c r="X946" s="262"/>
      <c r="Y946" s="262"/>
      <c r="Z946" s="262"/>
      <c r="AA946" s="262"/>
    </row>
    <row r="947">
      <c r="A947" s="262"/>
      <c r="B947" s="262"/>
      <c r="C947" s="262"/>
      <c r="D947" s="262"/>
      <c r="E947" s="262"/>
      <c r="F947" s="262"/>
      <c r="G947" s="262"/>
      <c r="H947" s="262"/>
      <c r="I947" s="262"/>
      <c r="J947" s="262"/>
      <c r="K947" s="262"/>
      <c r="L947" s="262"/>
      <c r="M947" s="262"/>
      <c r="N947" s="262"/>
      <c r="O947" s="262"/>
      <c r="P947" s="262"/>
      <c r="Q947" s="262"/>
      <c r="R947" s="262"/>
      <c r="S947" s="262"/>
      <c r="T947" s="262"/>
      <c r="U947" s="262"/>
      <c r="V947" s="262"/>
      <c r="W947" s="262"/>
      <c r="X947" s="262"/>
      <c r="Y947" s="262"/>
      <c r="Z947" s="262"/>
      <c r="AA947" s="262"/>
    </row>
    <row r="948">
      <c r="A948" s="262"/>
      <c r="B948" s="262"/>
      <c r="C948" s="262"/>
      <c r="D948" s="262"/>
      <c r="E948" s="262"/>
      <c r="F948" s="262"/>
      <c r="G948" s="262"/>
      <c r="H948" s="262"/>
      <c r="I948" s="262"/>
      <c r="J948" s="262"/>
      <c r="K948" s="262"/>
      <c r="L948" s="262"/>
      <c r="M948" s="262"/>
      <c r="N948" s="262"/>
      <c r="O948" s="262"/>
      <c r="P948" s="262"/>
      <c r="Q948" s="262"/>
      <c r="R948" s="262"/>
      <c r="S948" s="262"/>
      <c r="T948" s="262"/>
      <c r="U948" s="262"/>
      <c r="V948" s="262"/>
      <c r="W948" s="262"/>
      <c r="X948" s="262"/>
      <c r="Y948" s="262"/>
      <c r="Z948" s="262"/>
      <c r="AA948" s="262"/>
    </row>
    <row r="949">
      <c r="A949" s="262"/>
      <c r="B949" s="262"/>
      <c r="C949" s="262"/>
      <c r="D949" s="262"/>
      <c r="E949" s="262"/>
      <c r="F949" s="262"/>
      <c r="G949" s="262"/>
      <c r="H949" s="262"/>
      <c r="I949" s="262"/>
      <c r="J949" s="262"/>
      <c r="K949" s="262"/>
      <c r="L949" s="262"/>
      <c r="M949" s="262"/>
      <c r="N949" s="262"/>
      <c r="O949" s="262"/>
      <c r="P949" s="262"/>
      <c r="Q949" s="262"/>
      <c r="R949" s="262"/>
      <c r="S949" s="262"/>
      <c r="T949" s="262"/>
      <c r="U949" s="262"/>
      <c r="V949" s="262"/>
      <c r="W949" s="262"/>
      <c r="X949" s="262"/>
      <c r="Y949" s="262"/>
      <c r="Z949" s="262"/>
      <c r="AA949" s="262"/>
    </row>
    <row r="950">
      <c r="A950" s="262"/>
      <c r="B950" s="262"/>
      <c r="C950" s="262"/>
      <c r="D950" s="262"/>
      <c r="E950" s="262"/>
      <c r="F950" s="262"/>
      <c r="G950" s="262"/>
      <c r="H950" s="262"/>
      <c r="I950" s="262"/>
      <c r="J950" s="262"/>
      <c r="K950" s="262"/>
      <c r="L950" s="262"/>
      <c r="M950" s="262"/>
      <c r="N950" s="262"/>
      <c r="O950" s="262"/>
      <c r="P950" s="262"/>
      <c r="Q950" s="262"/>
      <c r="R950" s="262"/>
      <c r="S950" s="262"/>
      <c r="T950" s="262"/>
      <c r="U950" s="262"/>
      <c r="V950" s="262"/>
      <c r="W950" s="262"/>
      <c r="X950" s="262"/>
      <c r="Y950" s="262"/>
      <c r="Z950" s="262"/>
      <c r="AA950" s="262"/>
    </row>
    <row r="951">
      <c r="A951" s="262"/>
      <c r="B951" s="262"/>
      <c r="C951" s="262"/>
      <c r="D951" s="262"/>
      <c r="E951" s="262"/>
      <c r="F951" s="262"/>
      <c r="G951" s="262"/>
      <c r="H951" s="262"/>
      <c r="I951" s="262"/>
      <c r="J951" s="262"/>
      <c r="K951" s="262"/>
      <c r="L951" s="262"/>
      <c r="M951" s="262"/>
      <c r="N951" s="262"/>
      <c r="O951" s="262"/>
      <c r="P951" s="262"/>
      <c r="Q951" s="262"/>
      <c r="R951" s="262"/>
      <c r="S951" s="262"/>
      <c r="T951" s="262"/>
      <c r="U951" s="262"/>
      <c r="V951" s="262"/>
      <c r="W951" s="262"/>
      <c r="X951" s="262"/>
      <c r="Y951" s="262"/>
      <c r="Z951" s="262"/>
      <c r="AA951" s="262"/>
    </row>
    <row r="952">
      <c r="A952" s="262"/>
      <c r="B952" s="262"/>
      <c r="C952" s="262"/>
      <c r="D952" s="262"/>
      <c r="E952" s="262"/>
      <c r="F952" s="262"/>
      <c r="G952" s="262"/>
      <c r="H952" s="262"/>
      <c r="I952" s="262"/>
      <c r="J952" s="262"/>
      <c r="K952" s="262"/>
      <c r="L952" s="262"/>
      <c r="M952" s="262"/>
      <c r="N952" s="262"/>
      <c r="O952" s="262"/>
      <c r="P952" s="262"/>
      <c r="Q952" s="262"/>
      <c r="R952" s="262"/>
      <c r="S952" s="262"/>
      <c r="T952" s="262"/>
      <c r="U952" s="262"/>
      <c r="V952" s="262"/>
      <c r="W952" s="262"/>
      <c r="X952" s="262"/>
      <c r="Y952" s="262"/>
      <c r="Z952" s="262"/>
      <c r="AA952" s="262"/>
    </row>
    <row r="953">
      <c r="A953" s="262"/>
      <c r="B953" s="262"/>
      <c r="C953" s="262"/>
      <c r="D953" s="262"/>
      <c r="E953" s="262"/>
      <c r="F953" s="262"/>
      <c r="G953" s="262"/>
      <c r="H953" s="262"/>
      <c r="I953" s="262"/>
      <c r="J953" s="262"/>
      <c r="K953" s="262"/>
      <c r="L953" s="262"/>
      <c r="M953" s="262"/>
      <c r="N953" s="262"/>
      <c r="O953" s="262"/>
      <c r="P953" s="262"/>
      <c r="Q953" s="262"/>
      <c r="R953" s="262"/>
      <c r="S953" s="262"/>
      <c r="T953" s="262"/>
      <c r="U953" s="262"/>
      <c r="V953" s="262"/>
      <c r="W953" s="262"/>
      <c r="X953" s="262"/>
      <c r="Y953" s="262"/>
      <c r="Z953" s="262"/>
      <c r="AA953" s="262"/>
    </row>
    <row r="954">
      <c r="A954" s="262"/>
      <c r="B954" s="262"/>
      <c r="C954" s="262"/>
      <c r="D954" s="262"/>
      <c r="E954" s="262"/>
      <c r="F954" s="262"/>
      <c r="G954" s="262"/>
      <c r="H954" s="262"/>
      <c r="I954" s="262"/>
      <c r="J954" s="262"/>
      <c r="K954" s="262"/>
      <c r="L954" s="262"/>
      <c r="M954" s="262"/>
      <c r="N954" s="262"/>
      <c r="O954" s="262"/>
      <c r="P954" s="262"/>
      <c r="Q954" s="262"/>
      <c r="R954" s="262"/>
      <c r="S954" s="262"/>
      <c r="T954" s="262"/>
      <c r="U954" s="262"/>
      <c r="V954" s="262"/>
      <c r="W954" s="262"/>
      <c r="X954" s="262"/>
      <c r="Y954" s="262"/>
      <c r="Z954" s="262"/>
      <c r="AA954" s="262"/>
    </row>
    <row r="955">
      <c r="A955" s="262"/>
      <c r="B955" s="262"/>
      <c r="C955" s="262"/>
      <c r="D955" s="262"/>
      <c r="E955" s="262"/>
      <c r="F955" s="262"/>
      <c r="G955" s="262"/>
      <c r="H955" s="262"/>
      <c r="I955" s="262"/>
      <c r="J955" s="262"/>
      <c r="K955" s="262"/>
      <c r="L955" s="262"/>
      <c r="M955" s="262"/>
      <c r="N955" s="262"/>
      <c r="O955" s="262"/>
      <c r="P955" s="262"/>
      <c r="Q955" s="262"/>
      <c r="R955" s="262"/>
      <c r="S955" s="262"/>
      <c r="T955" s="262"/>
      <c r="U955" s="262"/>
      <c r="V955" s="262"/>
      <c r="W955" s="262"/>
      <c r="X955" s="262"/>
      <c r="Y955" s="262"/>
      <c r="Z955" s="262"/>
      <c r="AA955" s="262"/>
    </row>
    <row r="956">
      <c r="A956" s="262"/>
      <c r="B956" s="262"/>
      <c r="C956" s="262"/>
      <c r="D956" s="262"/>
      <c r="E956" s="262"/>
      <c r="F956" s="262"/>
      <c r="G956" s="262"/>
      <c r="H956" s="262"/>
      <c r="I956" s="262"/>
      <c r="J956" s="262"/>
      <c r="K956" s="262"/>
      <c r="L956" s="262"/>
      <c r="M956" s="262"/>
      <c r="N956" s="262"/>
      <c r="O956" s="262"/>
      <c r="P956" s="262"/>
      <c r="Q956" s="262"/>
      <c r="R956" s="262"/>
      <c r="S956" s="262"/>
      <c r="T956" s="262"/>
      <c r="U956" s="262"/>
      <c r="V956" s="262"/>
      <c r="W956" s="262"/>
      <c r="X956" s="262"/>
      <c r="Y956" s="262"/>
      <c r="Z956" s="262"/>
      <c r="AA956" s="262"/>
    </row>
    <row r="957">
      <c r="A957" s="262"/>
      <c r="B957" s="262"/>
      <c r="C957" s="262"/>
      <c r="D957" s="262"/>
      <c r="E957" s="262"/>
      <c r="F957" s="262"/>
      <c r="G957" s="262"/>
      <c r="H957" s="262"/>
      <c r="I957" s="262"/>
      <c r="J957" s="262"/>
      <c r="K957" s="262"/>
      <c r="L957" s="262"/>
      <c r="M957" s="262"/>
      <c r="N957" s="262"/>
      <c r="O957" s="262"/>
      <c r="P957" s="262"/>
      <c r="Q957" s="262"/>
      <c r="R957" s="262"/>
      <c r="S957" s="262"/>
      <c r="T957" s="262"/>
      <c r="U957" s="262"/>
      <c r="V957" s="262"/>
      <c r="W957" s="262"/>
      <c r="X957" s="262"/>
      <c r="Y957" s="262"/>
      <c r="Z957" s="262"/>
      <c r="AA957" s="262"/>
    </row>
    <row r="958">
      <c r="A958" s="262"/>
      <c r="B958" s="262"/>
      <c r="C958" s="262"/>
      <c r="D958" s="262"/>
      <c r="E958" s="262"/>
      <c r="F958" s="262"/>
      <c r="G958" s="262"/>
      <c r="H958" s="262"/>
      <c r="I958" s="262"/>
      <c r="J958" s="262"/>
      <c r="K958" s="262"/>
      <c r="L958" s="262"/>
      <c r="M958" s="262"/>
      <c r="N958" s="262"/>
      <c r="O958" s="262"/>
      <c r="P958" s="262"/>
      <c r="Q958" s="262"/>
      <c r="R958" s="262"/>
      <c r="S958" s="262"/>
      <c r="T958" s="262"/>
      <c r="U958" s="262"/>
      <c r="V958" s="262"/>
      <c r="W958" s="262"/>
      <c r="X958" s="262"/>
      <c r="Y958" s="262"/>
      <c r="Z958" s="262"/>
      <c r="AA958" s="262"/>
    </row>
    <row r="959">
      <c r="A959" s="262"/>
      <c r="B959" s="262"/>
      <c r="C959" s="262"/>
      <c r="D959" s="262"/>
      <c r="E959" s="262"/>
      <c r="F959" s="262"/>
      <c r="G959" s="262"/>
      <c r="H959" s="262"/>
      <c r="I959" s="262"/>
      <c r="J959" s="262"/>
      <c r="K959" s="262"/>
      <c r="L959" s="262"/>
      <c r="M959" s="262"/>
      <c r="N959" s="262"/>
      <c r="O959" s="262"/>
      <c r="P959" s="262"/>
      <c r="Q959" s="262"/>
      <c r="R959" s="262"/>
      <c r="S959" s="262"/>
      <c r="T959" s="262"/>
      <c r="U959" s="262"/>
      <c r="V959" s="262"/>
      <c r="W959" s="262"/>
      <c r="X959" s="262"/>
      <c r="Y959" s="262"/>
      <c r="Z959" s="262"/>
      <c r="AA959" s="262"/>
    </row>
    <row r="960">
      <c r="A960" s="262"/>
      <c r="B960" s="262"/>
      <c r="C960" s="262"/>
      <c r="D960" s="262"/>
      <c r="E960" s="262"/>
      <c r="F960" s="262"/>
      <c r="G960" s="262"/>
      <c r="H960" s="262"/>
      <c r="I960" s="262"/>
      <c r="J960" s="262"/>
      <c r="K960" s="262"/>
      <c r="L960" s="262"/>
      <c r="M960" s="262"/>
      <c r="N960" s="262"/>
      <c r="O960" s="262"/>
      <c r="P960" s="262"/>
      <c r="Q960" s="262"/>
      <c r="R960" s="262"/>
      <c r="S960" s="262"/>
      <c r="T960" s="262"/>
      <c r="U960" s="262"/>
      <c r="V960" s="262"/>
      <c r="W960" s="262"/>
      <c r="X960" s="262"/>
      <c r="Y960" s="262"/>
      <c r="Z960" s="262"/>
      <c r="AA960" s="262"/>
    </row>
    <row r="961">
      <c r="A961" s="262"/>
      <c r="B961" s="262"/>
      <c r="C961" s="262"/>
      <c r="D961" s="262"/>
      <c r="E961" s="262"/>
      <c r="F961" s="262"/>
      <c r="G961" s="262"/>
      <c r="H961" s="262"/>
      <c r="I961" s="262"/>
      <c r="J961" s="262"/>
      <c r="K961" s="262"/>
      <c r="L961" s="262"/>
      <c r="M961" s="262"/>
      <c r="N961" s="262"/>
      <c r="O961" s="262"/>
      <c r="P961" s="262"/>
      <c r="Q961" s="262"/>
      <c r="R961" s="262"/>
      <c r="S961" s="262"/>
      <c r="T961" s="262"/>
      <c r="U961" s="262"/>
      <c r="V961" s="262"/>
      <c r="W961" s="262"/>
      <c r="X961" s="262"/>
      <c r="Y961" s="262"/>
      <c r="Z961" s="262"/>
      <c r="AA961" s="262"/>
    </row>
    <row r="962">
      <c r="A962" s="262"/>
      <c r="B962" s="262"/>
      <c r="C962" s="262"/>
      <c r="D962" s="262"/>
      <c r="E962" s="262"/>
      <c r="F962" s="262"/>
      <c r="G962" s="262"/>
      <c r="H962" s="262"/>
      <c r="I962" s="262"/>
      <c r="J962" s="262"/>
      <c r="K962" s="262"/>
      <c r="L962" s="262"/>
      <c r="M962" s="262"/>
      <c r="N962" s="262"/>
      <c r="O962" s="262"/>
      <c r="P962" s="262"/>
      <c r="Q962" s="262"/>
      <c r="R962" s="262"/>
      <c r="S962" s="262"/>
      <c r="T962" s="262"/>
      <c r="U962" s="262"/>
      <c r="V962" s="262"/>
      <c r="W962" s="262"/>
      <c r="X962" s="262"/>
      <c r="Y962" s="262"/>
      <c r="Z962" s="262"/>
      <c r="AA962" s="262"/>
    </row>
    <row r="963">
      <c r="A963" s="262"/>
      <c r="B963" s="262"/>
      <c r="C963" s="262"/>
      <c r="D963" s="262"/>
      <c r="E963" s="262"/>
      <c r="F963" s="262"/>
      <c r="G963" s="262"/>
      <c r="H963" s="262"/>
      <c r="I963" s="262"/>
      <c r="J963" s="262"/>
      <c r="K963" s="262"/>
      <c r="L963" s="262"/>
      <c r="M963" s="262"/>
      <c r="N963" s="262"/>
      <c r="O963" s="262"/>
      <c r="P963" s="262"/>
      <c r="Q963" s="262"/>
      <c r="R963" s="262"/>
      <c r="S963" s="262"/>
      <c r="T963" s="262"/>
      <c r="U963" s="262"/>
      <c r="V963" s="262"/>
      <c r="W963" s="262"/>
      <c r="X963" s="262"/>
      <c r="Y963" s="262"/>
      <c r="Z963" s="262"/>
      <c r="AA963" s="262"/>
    </row>
    <row r="964">
      <c r="A964" s="262"/>
      <c r="B964" s="262"/>
      <c r="C964" s="262"/>
      <c r="D964" s="262"/>
      <c r="E964" s="262"/>
      <c r="F964" s="262"/>
      <c r="G964" s="262"/>
      <c r="H964" s="262"/>
      <c r="I964" s="262"/>
      <c r="J964" s="262"/>
      <c r="K964" s="262"/>
      <c r="L964" s="262"/>
      <c r="M964" s="262"/>
      <c r="N964" s="262"/>
      <c r="O964" s="262"/>
      <c r="P964" s="262"/>
      <c r="Q964" s="262"/>
      <c r="R964" s="262"/>
      <c r="S964" s="262"/>
      <c r="T964" s="262"/>
      <c r="U964" s="262"/>
      <c r="V964" s="262"/>
      <c r="W964" s="262"/>
      <c r="X964" s="262"/>
      <c r="Y964" s="262"/>
      <c r="Z964" s="262"/>
      <c r="AA964" s="262"/>
    </row>
    <row r="965">
      <c r="A965" s="262"/>
      <c r="B965" s="262"/>
      <c r="C965" s="262"/>
      <c r="D965" s="262"/>
      <c r="E965" s="262"/>
      <c r="F965" s="262"/>
      <c r="G965" s="262"/>
      <c r="H965" s="262"/>
      <c r="I965" s="262"/>
      <c r="J965" s="262"/>
      <c r="K965" s="262"/>
      <c r="L965" s="262"/>
      <c r="M965" s="262"/>
      <c r="N965" s="262"/>
      <c r="O965" s="262"/>
      <c r="P965" s="262"/>
      <c r="Q965" s="262"/>
      <c r="R965" s="262"/>
      <c r="S965" s="262"/>
      <c r="T965" s="262"/>
      <c r="U965" s="262"/>
      <c r="V965" s="262"/>
      <c r="W965" s="262"/>
      <c r="X965" s="262"/>
      <c r="Y965" s="262"/>
      <c r="Z965" s="262"/>
      <c r="AA965" s="262"/>
    </row>
    <row r="966">
      <c r="A966" s="262"/>
      <c r="B966" s="262"/>
      <c r="C966" s="262"/>
      <c r="D966" s="262"/>
      <c r="E966" s="262"/>
      <c r="F966" s="262"/>
      <c r="G966" s="262"/>
      <c r="H966" s="262"/>
      <c r="I966" s="262"/>
      <c r="J966" s="262"/>
      <c r="K966" s="262"/>
      <c r="L966" s="262"/>
      <c r="M966" s="262"/>
      <c r="N966" s="262"/>
      <c r="O966" s="262"/>
      <c r="P966" s="262"/>
      <c r="Q966" s="262"/>
      <c r="R966" s="262"/>
      <c r="S966" s="262"/>
      <c r="T966" s="262"/>
      <c r="U966" s="262"/>
      <c r="V966" s="262"/>
      <c r="W966" s="262"/>
      <c r="X966" s="262"/>
      <c r="Y966" s="262"/>
      <c r="Z966" s="262"/>
      <c r="AA966" s="262"/>
    </row>
    <row r="967">
      <c r="A967" s="262"/>
      <c r="B967" s="262"/>
      <c r="C967" s="262"/>
      <c r="D967" s="262"/>
      <c r="E967" s="262"/>
      <c r="F967" s="262"/>
      <c r="G967" s="262"/>
      <c r="H967" s="262"/>
      <c r="I967" s="262"/>
      <c r="J967" s="262"/>
      <c r="K967" s="262"/>
      <c r="L967" s="262"/>
      <c r="M967" s="262"/>
      <c r="N967" s="262"/>
      <c r="O967" s="262"/>
      <c r="P967" s="262"/>
      <c r="Q967" s="262"/>
      <c r="R967" s="262"/>
      <c r="S967" s="262"/>
      <c r="T967" s="262"/>
      <c r="U967" s="262"/>
      <c r="V967" s="262"/>
      <c r="W967" s="262"/>
      <c r="X967" s="262"/>
      <c r="Y967" s="262"/>
      <c r="Z967" s="262"/>
      <c r="AA967" s="262"/>
    </row>
    <row r="968">
      <c r="A968" s="262"/>
      <c r="B968" s="262"/>
      <c r="C968" s="262"/>
      <c r="D968" s="262"/>
      <c r="E968" s="262"/>
      <c r="F968" s="262"/>
      <c r="G968" s="262"/>
      <c r="H968" s="262"/>
      <c r="I968" s="262"/>
      <c r="J968" s="262"/>
      <c r="K968" s="262"/>
      <c r="L968" s="262"/>
      <c r="M968" s="262"/>
      <c r="N968" s="262"/>
      <c r="O968" s="262"/>
      <c r="P968" s="262"/>
      <c r="Q968" s="262"/>
      <c r="R968" s="262"/>
      <c r="S968" s="262"/>
      <c r="T968" s="262"/>
      <c r="U968" s="262"/>
      <c r="V968" s="262"/>
      <c r="W968" s="262"/>
      <c r="X968" s="262"/>
      <c r="Y968" s="262"/>
      <c r="Z968" s="262"/>
      <c r="AA968" s="262"/>
    </row>
    <row r="969">
      <c r="A969" s="262"/>
      <c r="B969" s="262"/>
      <c r="C969" s="262"/>
      <c r="D969" s="262"/>
      <c r="E969" s="262"/>
      <c r="F969" s="262"/>
      <c r="G969" s="262"/>
      <c r="H969" s="262"/>
      <c r="I969" s="262"/>
      <c r="J969" s="262"/>
      <c r="K969" s="262"/>
      <c r="L969" s="262"/>
      <c r="M969" s="262"/>
      <c r="N969" s="262"/>
      <c r="O969" s="262"/>
      <c r="P969" s="262"/>
      <c r="Q969" s="262"/>
      <c r="R969" s="262"/>
      <c r="S969" s="262"/>
      <c r="T969" s="262"/>
      <c r="U969" s="262"/>
      <c r="V969" s="262"/>
      <c r="W969" s="262"/>
      <c r="X969" s="262"/>
      <c r="Y969" s="262"/>
      <c r="Z969" s="262"/>
      <c r="AA969" s="262"/>
    </row>
    <row r="970">
      <c r="A970" s="262"/>
      <c r="B970" s="262"/>
      <c r="C970" s="262"/>
      <c r="D970" s="262"/>
      <c r="E970" s="262"/>
      <c r="F970" s="262"/>
      <c r="G970" s="262"/>
      <c r="H970" s="262"/>
      <c r="I970" s="262"/>
      <c r="J970" s="262"/>
      <c r="K970" s="262"/>
      <c r="L970" s="262"/>
      <c r="M970" s="262"/>
      <c r="N970" s="262"/>
      <c r="O970" s="262"/>
      <c r="P970" s="262"/>
      <c r="Q970" s="262"/>
      <c r="R970" s="262"/>
      <c r="S970" s="262"/>
      <c r="T970" s="262"/>
      <c r="U970" s="262"/>
      <c r="V970" s="262"/>
      <c r="W970" s="262"/>
      <c r="X970" s="262"/>
      <c r="Y970" s="262"/>
      <c r="Z970" s="262"/>
      <c r="AA970" s="262"/>
    </row>
    <row r="971">
      <c r="A971" s="262"/>
      <c r="B971" s="262"/>
      <c r="C971" s="262"/>
      <c r="D971" s="262"/>
      <c r="E971" s="262"/>
      <c r="F971" s="262"/>
      <c r="G971" s="262"/>
      <c r="H971" s="262"/>
      <c r="I971" s="262"/>
      <c r="J971" s="262"/>
      <c r="K971" s="262"/>
      <c r="L971" s="262"/>
      <c r="M971" s="262"/>
      <c r="N971" s="262"/>
      <c r="O971" s="262"/>
      <c r="P971" s="262"/>
      <c r="Q971" s="262"/>
      <c r="R971" s="262"/>
      <c r="S971" s="262"/>
      <c r="T971" s="262"/>
      <c r="U971" s="262"/>
      <c r="V971" s="262"/>
      <c r="W971" s="262"/>
      <c r="X971" s="262"/>
      <c r="Y971" s="262"/>
      <c r="Z971" s="262"/>
      <c r="AA971" s="262"/>
    </row>
    <row r="972">
      <c r="A972" s="262"/>
      <c r="B972" s="262"/>
      <c r="C972" s="262"/>
      <c r="D972" s="262"/>
      <c r="E972" s="262"/>
      <c r="F972" s="262"/>
      <c r="G972" s="262"/>
      <c r="H972" s="262"/>
      <c r="I972" s="262"/>
      <c r="J972" s="262"/>
      <c r="K972" s="262"/>
      <c r="L972" s="262"/>
      <c r="M972" s="262"/>
      <c r="N972" s="262"/>
      <c r="O972" s="262"/>
      <c r="P972" s="262"/>
      <c r="Q972" s="262"/>
      <c r="R972" s="262"/>
      <c r="S972" s="262"/>
      <c r="T972" s="262"/>
      <c r="U972" s="262"/>
      <c r="V972" s="262"/>
      <c r="W972" s="262"/>
      <c r="X972" s="262"/>
      <c r="Y972" s="262"/>
      <c r="Z972" s="262"/>
      <c r="AA972" s="262"/>
    </row>
    <row r="973">
      <c r="A973" s="262"/>
      <c r="B973" s="262"/>
      <c r="C973" s="262"/>
      <c r="D973" s="262"/>
      <c r="E973" s="262"/>
      <c r="F973" s="262"/>
      <c r="G973" s="262"/>
      <c r="H973" s="262"/>
      <c r="I973" s="262"/>
      <c r="J973" s="262"/>
      <c r="K973" s="262"/>
      <c r="L973" s="262"/>
      <c r="M973" s="262"/>
      <c r="N973" s="262"/>
      <c r="O973" s="262"/>
      <c r="P973" s="262"/>
      <c r="Q973" s="262"/>
      <c r="R973" s="262"/>
      <c r="S973" s="262"/>
      <c r="T973" s="262"/>
      <c r="U973" s="262"/>
      <c r="V973" s="262"/>
      <c r="W973" s="262"/>
      <c r="X973" s="262"/>
      <c r="Y973" s="262"/>
      <c r="Z973" s="262"/>
      <c r="AA973" s="262"/>
    </row>
    <row r="974">
      <c r="A974" s="262"/>
      <c r="B974" s="262"/>
      <c r="C974" s="262"/>
      <c r="D974" s="262"/>
      <c r="E974" s="262"/>
      <c r="F974" s="262"/>
      <c r="G974" s="262"/>
      <c r="H974" s="262"/>
      <c r="I974" s="262"/>
      <c r="J974" s="262"/>
      <c r="K974" s="262"/>
      <c r="L974" s="262"/>
      <c r="M974" s="262"/>
      <c r="N974" s="262"/>
      <c r="O974" s="262"/>
      <c r="P974" s="262"/>
      <c r="Q974" s="262"/>
      <c r="R974" s="262"/>
      <c r="S974" s="262"/>
      <c r="T974" s="262"/>
      <c r="U974" s="262"/>
      <c r="V974" s="262"/>
      <c r="W974" s="262"/>
      <c r="X974" s="262"/>
      <c r="Y974" s="262"/>
      <c r="Z974" s="262"/>
      <c r="AA974" s="262"/>
    </row>
    <row r="975">
      <c r="A975" s="262"/>
      <c r="B975" s="262"/>
      <c r="C975" s="262"/>
      <c r="D975" s="262"/>
      <c r="E975" s="262"/>
      <c r="F975" s="262"/>
      <c r="G975" s="262"/>
      <c r="H975" s="262"/>
      <c r="I975" s="262"/>
      <c r="J975" s="262"/>
      <c r="K975" s="262"/>
      <c r="L975" s="262"/>
      <c r="M975" s="262"/>
      <c r="N975" s="262"/>
      <c r="O975" s="262"/>
      <c r="P975" s="262"/>
      <c r="Q975" s="262"/>
      <c r="R975" s="262"/>
      <c r="S975" s="262"/>
      <c r="T975" s="262"/>
      <c r="U975" s="262"/>
      <c r="V975" s="262"/>
      <c r="W975" s="262"/>
      <c r="X975" s="262"/>
      <c r="Y975" s="262"/>
      <c r="Z975" s="262"/>
      <c r="AA975" s="262"/>
    </row>
    <row r="976">
      <c r="A976" s="262"/>
      <c r="B976" s="262"/>
      <c r="C976" s="262"/>
      <c r="D976" s="262"/>
      <c r="E976" s="262"/>
      <c r="F976" s="262"/>
      <c r="G976" s="262"/>
      <c r="H976" s="262"/>
      <c r="I976" s="262"/>
      <c r="J976" s="262"/>
      <c r="K976" s="262"/>
      <c r="L976" s="262"/>
      <c r="M976" s="262"/>
      <c r="N976" s="262"/>
      <c r="O976" s="262"/>
      <c r="P976" s="262"/>
      <c r="Q976" s="262"/>
      <c r="R976" s="262"/>
      <c r="S976" s="262"/>
      <c r="T976" s="262"/>
      <c r="U976" s="262"/>
      <c r="V976" s="262"/>
      <c r="W976" s="262"/>
      <c r="X976" s="262"/>
      <c r="Y976" s="262"/>
      <c r="Z976" s="262"/>
      <c r="AA976" s="262"/>
    </row>
    <row r="977">
      <c r="A977" s="262"/>
      <c r="B977" s="262"/>
      <c r="C977" s="262"/>
      <c r="D977" s="262"/>
      <c r="E977" s="262"/>
      <c r="F977" s="262"/>
      <c r="G977" s="262"/>
      <c r="H977" s="262"/>
      <c r="I977" s="262"/>
      <c r="J977" s="262"/>
      <c r="K977" s="262"/>
      <c r="L977" s="262"/>
      <c r="M977" s="262"/>
      <c r="N977" s="262"/>
      <c r="O977" s="262"/>
      <c r="P977" s="262"/>
      <c r="Q977" s="262"/>
      <c r="R977" s="262"/>
      <c r="S977" s="262"/>
      <c r="T977" s="262"/>
      <c r="U977" s="262"/>
      <c r="V977" s="262"/>
      <c r="W977" s="262"/>
      <c r="X977" s="262"/>
      <c r="Y977" s="262"/>
      <c r="Z977" s="262"/>
      <c r="AA977" s="262"/>
    </row>
    <row r="978">
      <c r="A978" s="262"/>
      <c r="B978" s="262"/>
      <c r="C978" s="262"/>
      <c r="D978" s="262"/>
      <c r="E978" s="262"/>
      <c r="F978" s="262"/>
      <c r="G978" s="262"/>
      <c r="H978" s="262"/>
      <c r="I978" s="262"/>
      <c r="J978" s="262"/>
      <c r="K978" s="262"/>
      <c r="L978" s="262"/>
      <c r="M978" s="262"/>
      <c r="N978" s="262"/>
      <c r="O978" s="262"/>
      <c r="P978" s="262"/>
      <c r="Q978" s="262"/>
      <c r="R978" s="262"/>
      <c r="S978" s="262"/>
      <c r="T978" s="262"/>
      <c r="U978" s="262"/>
      <c r="V978" s="262"/>
      <c r="W978" s="262"/>
      <c r="X978" s="262"/>
      <c r="Y978" s="262"/>
      <c r="Z978" s="262"/>
      <c r="AA978" s="262"/>
    </row>
    <row r="979">
      <c r="A979" s="262"/>
      <c r="B979" s="262"/>
      <c r="C979" s="262"/>
      <c r="D979" s="262"/>
      <c r="E979" s="262"/>
      <c r="F979" s="262"/>
      <c r="G979" s="262"/>
      <c r="H979" s="262"/>
      <c r="I979" s="262"/>
      <c r="J979" s="262"/>
      <c r="K979" s="262"/>
      <c r="L979" s="262"/>
      <c r="M979" s="262"/>
      <c r="N979" s="262"/>
      <c r="O979" s="262"/>
      <c r="P979" s="262"/>
      <c r="Q979" s="262"/>
      <c r="R979" s="262"/>
      <c r="S979" s="262"/>
      <c r="T979" s="262"/>
      <c r="U979" s="262"/>
      <c r="V979" s="262"/>
      <c r="W979" s="262"/>
      <c r="X979" s="262"/>
      <c r="Y979" s="262"/>
      <c r="Z979" s="262"/>
      <c r="AA979" s="262"/>
    </row>
    <row r="980">
      <c r="A980" s="262"/>
      <c r="B980" s="262"/>
      <c r="C980" s="262"/>
      <c r="D980" s="262"/>
      <c r="E980" s="262"/>
      <c r="F980" s="262"/>
      <c r="G980" s="262"/>
      <c r="H980" s="262"/>
      <c r="I980" s="262"/>
      <c r="J980" s="262"/>
      <c r="K980" s="262"/>
      <c r="L980" s="262"/>
      <c r="M980" s="262"/>
      <c r="N980" s="262"/>
      <c r="O980" s="262"/>
      <c r="P980" s="262"/>
      <c r="Q980" s="262"/>
      <c r="R980" s="262"/>
      <c r="S980" s="262"/>
      <c r="T980" s="262"/>
      <c r="U980" s="262"/>
      <c r="V980" s="262"/>
      <c r="W980" s="262"/>
      <c r="X980" s="262"/>
      <c r="Y980" s="262"/>
      <c r="Z980" s="262"/>
      <c r="AA980" s="262"/>
    </row>
    <row r="981">
      <c r="A981" s="262"/>
      <c r="B981" s="262"/>
      <c r="C981" s="262"/>
      <c r="D981" s="262"/>
      <c r="E981" s="262"/>
      <c r="F981" s="262"/>
      <c r="G981" s="262"/>
      <c r="H981" s="262"/>
      <c r="I981" s="262"/>
      <c r="J981" s="262"/>
      <c r="K981" s="262"/>
      <c r="L981" s="262"/>
      <c r="M981" s="262"/>
      <c r="N981" s="262"/>
      <c r="O981" s="262"/>
      <c r="P981" s="262"/>
      <c r="Q981" s="262"/>
      <c r="R981" s="262"/>
      <c r="S981" s="262"/>
      <c r="T981" s="262"/>
      <c r="U981" s="262"/>
      <c r="V981" s="262"/>
      <c r="W981" s="262"/>
      <c r="X981" s="262"/>
      <c r="Y981" s="262"/>
      <c r="Z981" s="262"/>
      <c r="AA981" s="262"/>
    </row>
    <row r="982">
      <c r="A982" s="262"/>
      <c r="B982" s="262"/>
      <c r="C982" s="262"/>
      <c r="D982" s="262"/>
      <c r="E982" s="262"/>
      <c r="F982" s="262"/>
      <c r="G982" s="262"/>
      <c r="H982" s="262"/>
      <c r="I982" s="262"/>
      <c r="J982" s="262"/>
      <c r="K982" s="262"/>
      <c r="L982" s="262"/>
      <c r="M982" s="262"/>
      <c r="N982" s="262"/>
      <c r="O982" s="262"/>
      <c r="P982" s="262"/>
      <c r="Q982" s="262"/>
      <c r="R982" s="262"/>
      <c r="S982" s="262"/>
      <c r="T982" s="262"/>
      <c r="U982" s="262"/>
      <c r="V982" s="262"/>
      <c r="W982" s="262"/>
      <c r="X982" s="262"/>
      <c r="Y982" s="262"/>
      <c r="Z982" s="262"/>
      <c r="AA982" s="262"/>
    </row>
    <row r="983">
      <c r="A983" s="262"/>
      <c r="B983" s="262"/>
      <c r="C983" s="262"/>
      <c r="D983" s="262"/>
      <c r="E983" s="262"/>
      <c r="F983" s="262"/>
      <c r="G983" s="262"/>
      <c r="H983" s="262"/>
      <c r="I983" s="262"/>
      <c r="J983" s="262"/>
      <c r="K983" s="262"/>
      <c r="L983" s="262"/>
      <c r="M983" s="262"/>
      <c r="N983" s="262"/>
      <c r="O983" s="262"/>
      <c r="P983" s="262"/>
      <c r="Q983" s="262"/>
      <c r="R983" s="262"/>
      <c r="S983" s="262"/>
      <c r="T983" s="262"/>
      <c r="U983" s="262"/>
      <c r="V983" s="262"/>
      <c r="W983" s="262"/>
      <c r="X983" s="262"/>
      <c r="Y983" s="262"/>
      <c r="Z983" s="262"/>
      <c r="AA983" s="262"/>
    </row>
    <row r="984">
      <c r="A984" s="262"/>
      <c r="B984" s="262"/>
      <c r="C984" s="262"/>
      <c r="D984" s="262"/>
      <c r="E984" s="262"/>
      <c r="F984" s="262"/>
      <c r="G984" s="262"/>
      <c r="H984" s="262"/>
      <c r="I984" s="262"/>
      <c r="J984" s="262"/>
      <c r="K984" s="262"/>
      <c r="L984" s="262"/>
      <c r="M984" s="262"/>
      <c r="N984" s="262"/>
      <c r="O984" s="262"/>
      <c r="P984" s="262"/>
      <c r="Q984" s="262"/>
      <c r="R984" s="262"/>
      <c r="S984" s="262"/>
      <c r="T984" s="262"/>
      <c r="U984" s="262"/>
      <c r="V984" s="262"/>
      <c r="W984" s="262"/>
      <c r="X984" s="262"/>
      <c r="Y984" s="262"/>
      <c r="Z984" s="262"/>
      <c r="AA984" s="262"/>
    </row>
    <row r="985">
      <c r="A985" s="262"/>
      <c r="B985" s="262"/>
      <c r="C985" s="262"/>
      <c r="D985" s="262"/>
      <c r="E985" s="262"/>
      <c r="F985" s="262"/>
      <c r="G985" s="262"/>
      <c r="H985" s="262"/>
      <c r="I985" s="262"/>
      <c r="J985" s="262"/>
      <c r="K985" s="262"/>
      <c r="L985" s="262"/>
      <c r="M985" s="262"/>
      <c r="N985" s="262"/>
      <c r="O985" s="262"/>
      <c r="P985" s="262"/>
      <c r="Q985" s="262"/>
      <c r="R985" s="262"/>
      <c r="S985" s="262"/>
      <c r="T985" s="262"/>
      <c r="U985" s="262"/>
      <c r="V985" s="262"/>
      <c r="W985" s="262"/>
      <c r="X985" s="262"/>
      <c r="Y985" s="262"/>
      <c r="Z985" s="262"/>
      <c r="AA985" s="262"/>
    </row>
    <row r="986">
      <c r="A986" s="262"/>
      <c r="B986" s="262"/>
      <c r="C986" s="262"/>
      <c r="D986" s="262"/>
      <c r="E986" s="262"/>
      <c r="F986" s="262"/>
      <c r="G986" s="262"/>
      <c r="H986" s="262"/>
      <c r="I986" s="262"/>
      <c r="J986" s="262"/>
      <c r="K986" s="262"/>
      <c r="L986" s="262"/>
      <c r="M986" s="262"/>
      <c r="N986" s="262"/>
      <c r="O986" s="262"/>
      <c r="P986" s="262"/>
      <c r="Q986" s="262"/>
      <c r="R986" s="262"/>
      <c r="S986" s="262"/>
      <c r="T986" s="262"/>
      <c r="U986" s="262"/>
      <c r="V986" s="262"/>
      <c r="W986" s="262"/>
      <c r="X986" s="262"/>
      <c r="Y986" s="262"/>
      <c r="Z986" s="262"/>
      <c r="AA986" s="262"/>
    </row>
    <row r="987">
      <c r="A987" s="262"/>
      <c r="B987" s="262"/>
      <c r="C987" s="262"/>
      <c r="D987" s="262"/>
      <c r="E987" s="262"/>
      <c r="F987" s="262"/>
      <c r="G987" s="262"/>
      <c r="H987" s="262"/>
      <c r="I987" s="262"/>
      <c r="J987" s="262"/>
      <c r="K987" s="262"/>
      <c r="L987" s="262"/>
      <c r="M987" s="262"/>
      <c r="N987" s="262"/>
      <c r="O987" s="262"/>
      <c r="P987" s="262"/>
      <c r="Q987" s="262"/>
      <c r="R987" s="262"/>
      <c r="S987" s="262"/>
      <c r="T987" s="262"/>
      <c r="U987" s="262"/>
      <c r="V987" s="262"/>
      <c r="W987" s="262"/>
      <c r="X987" s="262"/>
      <c r="Y987" s="262"/>
      <c r="Z987" s="262"/>
      <c r="AA987" s="262"/>
    </row>
    <row r="988">
      <c r="A988" s="262"/>
      <c r="B988" s="262"/>
      <c r="C988" s="262"/>
      <c r="D988" s="262"/>
      <c r="E988" s="262"/>
      <c r="F988" s="262"/>
      <c r="G988" s="262"/>
      <c r="H988" s="262"/>
      <c r="I988" s="262"/>
      <c r="J988" s="262"/>
      <c r="K988" s="262"/>
      <c r="L988" s="262"/>
      <c r="M988" s="262"/>
      <c r="N988" s="262"/>
      <c r="O988" s="262"/>
      <c r="P988" s="262"/>
      <c r="Q988" s="262"/>
      <c r="R988" s="262"/>
      <c r="S988" s="262"/>
      <c r="T988" s="262"/>
      <c r="U988" s="262"/>
      <c r="V988" s="262"/>
      <c r="W988" s="262"/>
      <c r="X988" s="262"/>
      <c r="Y988" s="262"/>
      <c r="Z988" s="262"/>
      <c r="AA988" s="262"/>
    </row>
    <row r="989">
      <c r="A989" s="262"/>
      <c r="B989" s="262"/>
      <c r="C989" s="262"/>
      <c r="D989" s="262"/>
      <c r="E989" s="262"/>
      <c r="F989" s="262"/>
      <c r="G989" s="262"/>
      <c r="H989" s="262"/>
      <c r="I989" s="262"/>
      <c r="J989" s="262"/>
      <c r="K989" s="262"/>
      <c r="L989" s="262"/>
      <c r="M989" s="262"/>
      <c r="N989" s="262"/>
      <c r="O989" s="262"/>
      <c r="P989" s="262"/>
      <c r="Q989" s="262"/>
      <c r="R989" s="262"/>
      <c r="S989" s="262"/>
      <c r="T989" s="262"/>
      <c r="U989" s="262"/>
      <c r="V989" s="262"/>
      <c r="W989" s="262"/>
      <c r="X989" s="262"/>
      <c r="Y989" s="262"/>
      <c r="Z989" s="262"/>
      <c r="AA989" s="262"/>
    </row>
    <row r="990">
      <c r="A990" s="262"/>
      <c r="B990" s="262"/>
      <c r="C990" s="262"/>
      <c r="D990" s="262"/>
      <c r="E990" s="262"/>
      <c r="F990" s="262"/>
      <c r="G990" s="262"/>
      <c r="H990" s="262"/>
      <c r="I990" s="262"/>
      <c r="J990" s="262"/>
      <c r="K990" s="262"/>
      <c r="L990" s="262"/>
      <c r="M990" s="262"/>
      <c r="N990" s="262"/>
      <c r="O990" s="262"/>
      <c r="P990" s="262"/>
      <c r="Q990" s="262"/>
      <c r="R990" s="262"/>
      <c r="S990" s="262"/>
      <c r="T990" s="262"/>
      <c r="U990" s="262"/>
      <c r="V990" s="262"/>
      <c r="W990" s="262"/>
      <c r="X990" s="262"/>
      <c r="Y990" s="262"/>
      <c r="Z990" s="262"/>
      <c r="AA990" s="262"/>
    </row>
    <row r="991">
      <c r="A991" s="262"/>
      <c r="B991" s="262"/>
      <c r="C991" s="262"/>
      <c r="D991" s="262"/>
      <c r="E991" s="262"/>
      <c r="F991" s="262"/>
      <c r="G991" s="262"/>
      <c r="H991" s="262"/>
      <c r="I991" s="262"/>
      <c r="J991" s="262"/>
      <c r="K991" s="262"/>
      <c r="L991" s="262"/>
      <c r="M991" s="262"/>
      <c r="N991" s="262"/>
      <c r="O991" s="262"/>
      <c r="P991" s="262"/>
      <c r="Q991" s="262"/>
      <c r="R991" s="262"/>
      <c r="S991" s="262"/>
      <c r="T991" s="262"/>
      <c r="U991" s="262"/>
      <c r="V991" s="262"/>
      <c r="W991" s="262"/>
      <c r="X991" s="262"/>
      <c r="Y991" s="262"/>
      <c r="Z991" s="262"/>
      <c r="AA991" s="262"/>
    </row>
    <row r="992">
      <c r="A992" s="262"/>
      <c r="B992" s="262"/>
      <c r="C992" s="262"/>
      <c r="D992" s="262"/>
      <c r="E992" s="262"/>
      <c r="F992" s="262"/>
      <c r="G992" s="262"/>
      <c r="H992" s="262"/>
      <c r="I992" s="262"/>
      <c r="J992" s="262"/>
      <c r="K992" s="262"/>
      <c r="L992" s="262"/>
      <c r="M992" s="262"/>
      <c r="N992" s="262"/>
      <c r="O992" s="262"/>
      <c r="P992" s="262"/>
      <c r="Q992" s="262"/>
      <c r="R992" s="262"/>
      <c r="S992" s="262"/>
      <c r="T992" s="262"/>
      <c r="U992" s="262"/>
      <c r="V992" s="262"/>
      <c r="W992" s="262"/>
      <c r="X992" s="262"/>
      <c r="Y992" s="262"/>
      <c r="Z992" s="262"/>
      <c r="AA992" s="262"/>
    </row>
    <row r="993">
      <c r="A993" s="262"/>
      <c r="B993" s="262"/>
      <c r="C993" s="262"/>
      <c r="D993" s="262"/>
      <c r="E993" s="262"/>
      <c r="F993" s="262"/>
      <c r="G993" s="262"/>
      <c r="H993" s="262"/>
      <c r="I993" s="262"/>
      <c r="J993" s="262"/>
      <c r="K993" s="262"/>
      <c r="L993" s="262"/>
      <c r="M993" s="262"/>
      <c r="N993" s="262"/>
      <c r="O993" s="262"/>
      <c r="P993" s="262"/>
      <c r="Q993" s="262"/>
      <c r="R993" s="262"/>
      <c r="S993" s="262"/>
      <c r="T993" s="262"/>
      <c r="U993" s="262"/>
      <c r="V993" s="262"/>
      <c r="W993" s="262"/>
      <c r="X993" s="262"/>
      <c r="Y993" s="262"/>
      <c r="Z993" s="262"/>
      <c r="AA993" s="262"/>
    </row>
    <row r="994">
      <c r="A994" s="262"/>
      <c r="B994" s="262"/>
      <c r="C994" s="262"/>
      <c r="D994" s="262"/>
      <c r="E994" s="262"/>
      <c r="F994" s="262"/>
      <c r="G994" s="262"/>
      <c r="H994" s="262"/>
      <c r="I994" s="262"/>
      <c r="J994" s="262"/>
      <c r="K994" s="262"/>
      <c r="L994" s="262"/>
      <c r="M994" s="262"/>
      <c r="N994" s="262"/>
      <c r="O994" s="262"/>
      <c r="P994" s="262"/>
      <c r="Q994" s="262"/>
      <c r="R994" s="262"/>
      <c r="S994" s="262"/>
      <c r="T994" s="262"/>
      <c r="U994" s="262"/>
      <c r="V994" s="262"/>
      <c r="W994" s="262"/>
      <c r="X994" s="262"/>
      <c r="Y994" s="262"/>
      <c r="Z994" s="262"/>
      <c r="AA994" s="262"/>
    </row>
    <row r="995">
      <c r="A995" s="262"/>
      <c r="B995" s="262"/>
      <c r="C995" s="262"/>
      <c r="D995" s="262"/>
      <c r="E995" s="262"/>
      <c r="F995" s="262"/>
      <c r="G995" s="262"/>
      <c r="H995" s="262"/>
      <c r="I995" s="262"/>
      <c r="J995" s="262"/>
      <c r="K995" s="262"/>
      <c r="L995" s="262"/>
      <c r="M995" s="262"/>
      <c r="N995" s="262"/>
      <c r="O995" s="262"/>
      <c r="P995" s="262"/>
      <c r="Q995" s="262"/>
      <c r="R995" s="262"/>
      <c r="S995" s="262"/>
      <c r="T995" s="262"/>
      <c r="U995" s="262"/>
      <c r="V995" s="262"/>
      <c r="W995" s="262"/>
      <c r="X995" s="262"/>
      <c r="Y995" s="262"/>
      <c r="Z995" s="262"/>
      <c r="AA995" s="262"/>
    </row>
    <row r="996">
      <c r="A996" s="262"/>
      <c r="B996" s="262"/>
      <c r="C996" s="262"/>
      <c r="D996" s="262"/>
      <c r="E996" s="262"/>
      <c r="F996" s="262"/>
      <c r="G996" s="262"/>
      <c r="H996" s="262"/>
      <c r="I996" s="262"/>
      <c r="J996" s="262"/>
      <c r="K996" s="262"/>
      <c r="L996" s="262"/>
      <c r="M996" s="262"/>
      <c r="N996" s="262"/>
      <c r="O996" s="262"/>
      <c r="P996" s="262"/>
      <c r="Q996" s="262"/>
      <c r="R996" s="262"/>
      <c r="S996" s="262"/>
      <c r="T996" s="262"/>
      <c r="U996" s="262"/>
      <c r="V996" s="262"/>
      <c r="W996" s="262"/>
      <c r="X996" s="262"/>
      <c r="Y996" s="262"/>
      <c r="Z996" s="262"/>
      <c r="AA996" s="262"/>
    </row>
    <row r="997">
      <c r="A997" s="262"/>
      <c r="B997" s="262"/>
      <c r="C997" s="262"/>
      <c r="D997" s="262"/>
      <c r="E997" s="262"/>
      <c r="F997" s="262"/>
      <c r="G997" s="262"/>
      <c r="H997" s="262"/>
      <c r="I997" s="262"/>
      <c r="J997" s="262"/>
      <c r="K997" s="262"/>
      <c r="L997" s="262"/>
      <c r="M997" s="262"/>
      <c r="N997" s="262"/>
      <c r="O997" s="262"/>
      <c r="P997" s="262"/>
      <c r="Q997" s="262"/>
      <c r="R997" s="262"/>
      <c r="S997" s="262"/>
      <c r="T997" s="262"/>
      <c r="U997" s="262"/>
      <c r="V997" s="262"/>
      <c r="W997" s="262"/>
      <c r="X997" s="262"/>
      <c r="Y997" s="262"/>
      <c r="Z997" s="262"/>
      <c r="AA997" s="262"/>
    </row>
    <row r="998">
      <c r="A998" s="262"/>
      <c r="B998" s="262"/>
      <c r="C998" s="262"/>
      <c r="D998" s="262"/>
      <c r="E998" s="262"/>
      <c r="F998" s="262"/>
      <c r="G998" s="262"/>
      <c r="H998" s="262"/>
      <c r="I998" s="262"/>
      <c r="J998" s="262"/>
      <c r="K998" s="262"/>
      <c r="L998" s="262"/>
      <c r="M998" s="262"/>
      <c r="N998" s="262"/>
      <c r="O998" s="262"/>
      <c r="P998" s="262"/>
      <c r="Q998" s="262"/>
      <c r="R998" s="262"/>
      <c r="S998" s="262"/>
      <c r="T998" s="262"/>
      <c r="U998" s="262"/>
      <c r="V998" s="262"/>
      <c r="W998" s="262"/>
      <c r="X998" s="262"/>
      <c r="Y998" s="262"/>
      <c r="Z998" s="262"/>
      <c r="AA998" s="262"/>
    </row>
    <row r="999">
      <c r="A999" s="262"/>
      <c r="B999" s="262"/>
      <c r="C999" s="262"/>
      <c r="D999" s="262"/>
      <c r="E999" s="262"/>
      <c r="F999" s="262"/>
      <c r="G999" s="262"/>
      <c r="H999" s="262"/>
      <c r="I999" s="262"/>
      <c r="J999" s="262"/>
      <c r="K999" s="262"/>
      <c r="L999" s="262"/>
      <c r="M999" s="262"/>
      <c r="N999" s="262"/>
      <c r="O999" s="262"/>
      <c r="P999" s="262"/>
      <c r="Q999" s="262"/>
      <c r="R999" s="262"/>
      <c r="S999" s="262"/>
      <c r="T999" s="262"/>
      <c r="U999" s="262"/>
      <c r="V999" s="262"/>
      <c r="W999" s="262"/>
      <c r="X999" s="262"/>
      <c r="Y999" s="262"/>
      <c r="Z999" s="262"/>
      <c r="AA999" s="262"/>
    </row>
    <row r="1000">
      <c r="A1000" s="262"/>
      <c r="B1000" s="262"/>
      <c r="C1000" s="262"/>
      <c r="D1000" s="262"/>
      <c r="E1000" s="262"/>
      <c r="F1000" s="262"/>
      <c r="G1000" s="262"/>
      <c r="H1000" s="262"/>
      <c r="I1000" s="262"/>
      <c r="J1000" s="262"/>
      <c r="K1000" s="262"/>
      <c r="L1000" s="262"/>
      <c r="M1000" s="262"/>
      <c r="N1000" s="262"/>
      <c r="O1000" s="262"/>
      <c r="P1000" s="262"/>
      <c r="Q1000" s="262"/>
      <c r="R1000" s="262"/>
      <c r="S1000" s="262"/>
      <c r="T1000" s="262"/>
      <c r="U1000" s="262"/>
      <c r="V1000" s="262"/>
      <c r="W1000" s="262"/>
      <c r="X1000" s="262"/>
      <c r="Y1000" s="262"/>
      <c r="Z1000" s="262"/>
      <c r="AA1000" s="26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6.29"/>
    <col customWidth="1" min="2" max="2" width="15.14"/>
    <col customWidth="1" min="3" max="3" width="10.29"/>
    <col customWidth="1" min="4" max="4" width="10.57"/>
    <col customWidth="1" min="5" max="5" width="10.71"/>
    <col customWidth="1" min="6" max="6" width="9.57"/>
    <col customWidth="1" min="7" max="7" width="4.57"/>
    <col customWidth="1" min="8" max="8" width="11.57"/>
    <col customWidth="1" min="9" max="9" width="7.71"/>
    <col customWidth="1" min="10" max="10" width="12.14"/>
    <col customWidth="1" min="11" max="11" width="11.0"/>
    <col customWidth="1" min="12" max="12" width="11.86"/>
    <col customWidth="1" min="13" max="13" width="12.43"/>
    <col customWidth="1" min="14" max="14" width="12.57"/>
    <col customWidth="1" min="15" max="15" width="12.43"/>
    <col customWidth="1" min="16" max="16" width="12.14"/>
    <col customWidth="1" min="17" max="17" width="12.43"/>
    <col customWidth="1" min="18" max="18" width="11.29"/>
    <col customWidth="1" min="19" max="20" width="12.43"/>
    <col customWidth="1" min="21" max="21" width="10.71"/>
    <col customWidth="1" min="22" max="22" width="12.57"/>
    <col customWidth="1" min="23" max="23" width="12.43"/>
    <col customWidth="1" min="24" max="24" width="12.71"/>
    <col customWidth="1" min="25" max="25" width="12.43"/>
  </cols>
  <sheetData>
    <row r="1">
      <c r="A1" s="1" t="s">
        <v>179</v>
      </c>
      <c r="B1" s="2"/>
      <c r="C1" s="2"/>
      <c r="D1" s="2"/>
      <c r="E1" s="2"/>
      <c r="F1" s="3"/>
      <c r="G1" s="4"/>
      <c r="H1" s="5"/>
      <c r="I1" s="5"/>
      <c r="J1" s="5"/>
      <c r="K1" s="5"/>
      <c r="L1" s="5"/>
      <c r="M1" s="6"/>
      <c r="N1" s="7" t="s">
        <v>1</v>
      </c>
      <c r="P1" s="7" t="s">
        <v>2</v>
      </c>
      <c r="R1" s="7" t="s">
        <v>3</v>
      </c>
      <c r="T1" s="7" t="s">
        <v>4</v>
      </c>
      <c r="V1" s="8" t="s">
        <v>5</v>
      </c>
      <c r="X1" s="7" t="s">
        <v>88</v>
      </c>
    </row>
    <row r="2">
      <c r="A2" s="10"/>
      <c r="B2" s="11"/>
      <c r="C2" s="10"/>
      <c r="D2" s="12"/>
      <c r="E2" s="10"/>
      <c r="F2" s="10"/>
      <c r="H2" s="13"/>
      <c r="I2" s="13"/>
      <c r="J2" s="14">
        <v>0.3</v>
      </c>
      <c r="K2" s="15"/>
      <c r="L2" s="15"/>
      <c r="M2" s="15"/>
      <c r="N2" s="16">
        <v>0.3</v>
      </c>
      <c r="O2" s="17" t="s">
        <v>9</v>
      </c>
      <c r="P2" s="16">
        <v>0.4</v>
      </c>
      <c r="Q2" s="17" t="s">
        <v>9</v>
      </c>
      <c r="R2" s="16">
        <v>0.5</v>
      </c>
      <c r="S2" s="17" t="s">
        <v>9</v>
      </c>
      <c r="T2" s="16">
        <v>0.55</v>
      </c>
      <c r="U2" s="17" t="s">
        <v>9</v>
      </c>
      <c r="V2" s="18">
        <v>0.05</v>
      </c>
      <c r="W2" s="172" t="s">
        <v>89</v>
      </c>
      <c r="X2" s="19">
        <v>0.1</v>
      </c>
      <c r="Y2" s="173" t="s">
        <v>89</v>
      </c>
    </row>
    <row r="3">
      <c r="A3" s="22" t="s">
        <v>11</v>
      </c>
      <c r="B3" s="23"/>
      <c r="C3" s="23"/>
      <c r="D3" s="24"/>
      <c r="E3" s="22" t="s">
        <v>12</v>
      </c>
      <c r="F3" s="24"/>
      <c r="H3" s="25" t="s">
        <v>47</v>
      </c>
      <c r="I3" s="25" t="s">
        <v>14</v>
      </c>
      <c r="J3" s="26" t="s">
        <v>15</v>
      </c>
      <c r="K3" s="27"/>
      <c r="L3" s="26" t="s">
        <v>16</v>
      </c>
      <c r="M3" s="27"/>
      <c r="N3" s="26" t="s">
        <v>17</v>
      </c>
      <c r="O3" s="27"/>
      <c r="P3" s="26" t="s">
        <v>18</v>
      </c>
      <c r="Q3" s="27"/>
      <c r="R3" s="26" t="s">
        <v>90</v>
      </c>
      <c r="S3" s="27"/>
      <c r="T3" s="26" t="s">
        <v>91</v>
      </c>
      <c r="U3" s="27"/>
      <c r="V3" s="28" t="s">
        <v>92</v>
      </c>
      <c r="W3" s="27"/>
      <c r="X3" s="26" t="s">
        <v>93</v>
      </c>
      <c r="Y3" s="27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5"/>
      <c r="J4" s="36" t="s">
        <v>27</v>
      </c>
      <c r="K4" s="36" t="s">
        <v>28</v>
      </c>
      <c r="L4" s="36" t="s">
        <v>27</v>
      </c>
      <c r="M4" s="37" t="s">
        <v>28</v>
      </c>
      <c r="N4" s="36" t="s">
        <v>27</v>
      </c>
      <c r="O4" s="37" t="s">
        <v>28</v>
      </c>
      <c r="P4" s="36" t="s">
        <v>27</v>
      </c>
      <c r="Q4" s="37" t="s">
        <v>28</v>
      </c>
      <c r="R4" s="36" t="s">
        <v>27</v>
      </c>
      <c r="S4" s="37" t="s">
        <v>28</v>
      </c>
      <c r="T4" s="36" t="s">
        <v>27</v>
      </c>
      <c r="U4" s="37" t="s">
        <v>28</v>
      </c>
      <c r="V4" s="36" t="s">
        <v>27</v>
      </c>
      <c r="W4" s="37" t="s">
        <v>28</v>
      </c>
      <c r="X4" s="36" t="s">
        <v>27</v>
      </c>
      <c r="Y4" s="37" t="s">
        <v>28</v>
      </c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176">
        <v>62.62</v>
      </c>
      <c r="I5" s="47">
        <f t="shared" ref="I5:I14" si="1">H5/F5</f>
        <v>0.6262</v>
      </c>
      <c r="J5" s="48">
        <f t="shared" ref="J5:J8" si="2">L5+L5*$J$2</f>
        <v>301.6</v>
      </c>
      <c r="K5" s="49">
        <f t="shared" ref="K5:K8" si="3">J5/F5</f>
        <v>3.016</v>
      </c>
      <c r="L5" s="48">
        <v>232.0</v>
      </c>
      <c r="M5" s="51">
        <f t="shared" ref="M5:M14" si="4">L5/F5</f>
        <v>2.32</v>
      </c>
      <c r="N5" s="53">
        <v>130.0</v>
      </c>
      <c r="O5" s="51">
        <f t="shared" ref="O5:O14" si="5">N5/F5</f>
        <v>1.3</v>
      </c>
      <c r="P5" s="53">
        <v>111.0</v>
      </c>
      <c r="Q5" s="51">
        <f t="shared" ref="Q5:Q14" si="6">P5/F5</f>
        <v>1.11</v>
      </c>
      <c r="R5" s="53">
        <v>93.0</v>
      </c>
      <c r="S5" s="51">
        <f t="shared" ref="S5:S14" si="7">R5/F5</f>
        <v>0.93</v>
      </c>
      <c r="T5" s="53">
        <v>83.0</v>
      </c>
      <c r="U5" s="51">
        <f t="shared" ref="U5:U14" si="8">T5/F5</f>
        <v>0.83</v>
      </c>
      <c r="V5" s="52">
        <f>T5-T5*$V$2</f>
        <v>78.85</v>
      </c>
      <c r="W5" s="51">
        <f t="shared" ref="W5:W14" si="9">V5/F5</f>
        <v>0.7885</v>
      </c>
      <c r="X5" s="53">
        <f>T5-T5*$X$2</f>
        <v>74.7</v>
      </c>
      <c r="Y5" s="54">
        <f t="shared" ref="Y5:Y14" si="10">X5/F5</f>
        <v>0.747</v>
      </c>
    </row>
    <row r="6" ht="15.75" customHeight="1">
      <c r="A6" s="55"/>
      <c r="D6" s="56"/>
      <c r="E6" s="57" t="s">
        <v>34</v>
      </c>
      <c r="F6" s="58">
        <v>500.0</v>
      </c>
      <c r="H6" s="178">
        <v>278.88</v>
      </c>
      <c r="I6" s="60">
        <f t="shared" si="1"/>
        <v>0.55776</v>
      </c>
      <c r="J6" s="61">
        <f t="shared" si="2"/>
        <v>1432.6</v>
      </c>
      <c r="K6" s="49">
        <f t="shared" si="3"/>
        <v>2.8652</v>
      </c>
      <c r="L6" s="61">
        <f>(M5-M5*5%)*$F$6</f>
        <v>1102</v>
      </c>
      <c r="M6" s="49">
        <f t="shared" si="4"/>
        <v>2.204</v>
      </c>
      <c r="N6" s="62">
        <f>(O5-O5*5%)*$F$6</f>
        <v>617.5</v>
      </c>
      <c r="O6" s="49">
        <f t="shared" si="5"/>
        <v>1.235</v>
      </c>
      <c r="P6" s="62">
        <f>(Q5-Q5*5%)*$F$6</f>
        <v>527.25</v>
      </c>
      <c r="Q6" s="49">
        <f t="shared" si="6"/>
        <v>1.0545</v>
      </c>
      <c r="R6" s="62">
        <f>(S5-S5*5%)*$F$6</f>
        <v>441.75</v>
      </c>
      <c r="S6" s="49">
        <f t="shared" si="7"/>
        <v>0.8835</v>
      </c>
      <c r="T6" s="62">
        <f>(U5-U5*5%)*$F$6</f>
        <v>394.25</v>
      </c>
      <c r="U6" s="49">
        <f t="shared" si="8"/>
        <v>0.7885</v>
      </c>
      <c r="V6" s="62">
        <f>(W5-W5*5%)*$F$6</f>
        <v>374.5375</v>
      </c>
      <c r="W6" s="49">
        <f t="shared" si="9"/>
        <v>0.749075</v>
      </c>
      <c r="X6" s="62">
        <f>(Y5-Y5*5%)*$F$6</f>
        <v>354.825</v>
      </c>
      <c r="Y6" s="63">
        <f t="shared" si="10"/>
        <v>0.70965</v>
      </c>
    </row>
    <row r="7" ht="15.75" customHeight="1">
      <c r="A7" s="55"/>
      <c r="D7" s="56"/>
      <c r="E7" s="64" t="s">
        <v>35</v>
      </c>
      <c r="F7" s="58">
        <v>1000.0</v>
      </c>
      <c r="H7" s="178">
        <v>553.94</v>
      </c>
      <c r="I7" s="60">
        <f t="shared" si="1"/>
        <v>0.55394</v>
      </c>
      <c r="J7" s="61">
        <f t="shared" si="2"/>
        <v>2721.94</v>
      </c>
      <c r="K7" s="49">
        <f t="shared" si="3"/>
        <v>2.72194</v>
      </c>
      <c r="L7" s="61">
        <f>(M6-M6*5%)*$F$7</f>
        <v>2093.8</v>
      </c>
      <c r="M7" s="49">
        <f t="shared" si="4"/>
        <v>2.0938</v>
      </c>
      <c r="N7" s="62">
        <f>(O6-O6*5%)*$F$7</f>
        <v>1173.25</v>
      </c>
      <c r="O7" s="49">
        <f t="shared" si="5"/>
        <v>1.17325</v>
      </c>
      <c r="P7" s="62">
        <f>(Q6-Q6*5%)*$F$7</f>
        <v>1001.775</v>
      </c>
      <c r="Q7" s="49">
        <f t="shared" si="6"/>
        <v>1.001775</v>
      </c>
      <c r="R7" s="62">
        <f>(S6-S6*5%)*$F$7</f>
        <v>839.325</v>
      </c>
      <c r="S7" s="49">
        <f t="shared" si="7"/>
        <v>0.839325</v>
      </c>
      <c r="T7" s="62">
        <f>(U6-U6*5%)*$F$7</f>
        <v>749.075</v>
      </c>
      <c r="U7" s="49">
        <f t="shared" si="8"/>
        <v>0.749075</v>
      </c>
      <c r="V7" s="62">
        <f>(W6-W6*5%)*$F$7</f>
        <v>711.62125</v>
      </c>
      <c r="W7" s="49">
        <f t="shared" si="9"/>
        <v>0.71162125</v>
      </c>
      <c r="X7" s="62">
        <f>(Y6-Y6*5%)*$F$7</f>
        <v>674.1675</v>
      </c>
      <c r="Y7" s="63">
        <f t="shared" si="10"/>
        <v>0.6741675</v>
      </c>
    </row>
    <row r="8" ht="15.75" customHeight="1">
      <c r="A8" s="55"/>
      <c r="D8" s="56"/>
      <c r="E8" s="64" t="s">
        <v>36</v>
      </c>
      <c r="F8" s="58">
        <v>3000.0</v>
      </c>
      <c r="H8" s="178">
        <v>1666.0</v>
      </c>
      <c r="I8" s="65">
        <f t="shared" si="1"/>
        <v>0.5553333333</v>
      </c>
      <c r="J8" s="61">
        <f t="shared" si="2"/>
        <v>7757.529</v>
      </c>
      <c r="K8" s="49">
        <f t="shared" si="3"/>
        <v>2.585843</v>
      </c>
      <c r="L8" s="61">
        <f>(M7-M7*5%)*$F$8</f>
        <v>5967.33</v>
      </c>
      <c r="M8" s="49">
        <f t="shared" si="4"/>
        <v>1.98911</v>
      </c>
      <c r="N8" s="62">
        <f>(O7-O7*5%)*$F$8</f>
        <v>3343.7625</v>
      </c>
      <c r="O8" s="49">
        <f t="shared" si="5"/>
        <v>1.1145875</v>
      </c>
      <c r="P8" s="62">
        <f>(Q7-Q7*5%)*$F$8</f>
        <v>2855.05875</v>
      </c>
      <c r="Q8" s="49">
        <f t="shared" si="6"/>
        <v>0.95168625</v>
      </c>
      <c r="R8" s="62">
        <f>(S7-S7*5%)*$F$8</f>
        <v>2392.07625</v>
      </c>
      <c r="S8" s="49">
        <f t="shared" si="7"/>
        <v>0.79735875</v>
      </c>
      <c r="T8" s="62">
        <f>(U7-U7*5%)*$F$8</f>
        <v>2134.86375</v>
      </c>
      <c r="U8" s="49">
        <f t="shared" si="8"/>
        <v>0.71162125</v>
      </c>
      <c r="V8" s="62">
        <f>(W7-W7*5%)*$F$8</f>
        <v>2028.120563</v>
      </c>
      <c r="W8" s="49">
        <f t="shared" si="9"/>
        <v>0.6760401875</v>
      </c>
      <c r="X8" s="62">
        <f>(Y7-Y7*5%)*$F$8</f>
        <v>1921.377375</v>
      </c>
      <c r="Y8" s="63">
        <f t="shared" si="10"/>
        <v>0.640459125</v>
      </c>
    </row>
    <row r="9" ht="15.75" customHeight="1">
      <c r="A9" s="55"/>
      <c r="D9" s="56"/>
      <c r="E9" s="66" t="s">
        <v>37</v>
      </c>
      <c r="F9" s="67">
        <v>6472.0</v>
      </c>
      <c r="H9" s="68">
        <v>3420.83</v>
      </c>
      <c r="I9" s="69">
        <f t="shared" si="1"/>
        <v>0.5285584054</v>
      </c>
      <c r="J9" s="62"/>
      <c r="L9" s="62">
        <f>(M8-M8*5%)*F9</f>
        <v>12229.84392</v>
      </c>
      <c r="M9" s="70">
        <f t="shared" si="4"/>
        <v>1.8896545</v>
      </c>
      <c r="N9" s="62">
        <f>(O8-O8*5%)*F9</f>
        <v>6852.929785</v>
      </c>
      <c r="O9" s="70">
        <f t="shared" si="5"/>
        <v>1.058858125</v>
      </c>
      <c r="P9" s="62">
        <f>(Q8-Q8*5%)*F9</f>
        <v>5851.34774</v>
      </c>
      <c r="Q9" s="70">
        <f t="shared" si="6"/>
        <v>0.9041019375</v>
      </c>
      <c r="R9" s="62">
        <f>(S8-S8*5%)*F9</f>
        <v>4902.480539</v>
      </c>
      <c r="S9" s="70">
        <f t="shared" si="7"/>
        <v>0.7574908125</v>
      </c>
      <c r="T9" s="62">
        <f>(U8-U8*5%)*F9</f>
        <v>4375.332094</v>
      </c>
      <c r="U9" s="70">
        <f t="shared" si="8"/>
        <v>0.6760401875</v>
      </c>
      <c r="V9" s="62">
        <f>(W8-W8*5%)*F9</f>
        <v>4156.565489</v>
      </c>
      <c r="W9" s="70">
        <f t="shared" si="9"/>
        <v>0.6422381781</v>
      </c>
      <c r="X9" s="62">
        <f>(Y8-Y8*5%)*F9</f>
        <v>3937.798884</v>
      </c>
      <c r="Y9" s="70">
        <f t="shared" si="10"/>
        <v>0.6084361688</v>
      </c>
    </row>
    <row r="10" ht="15.75" customHeight="1">
      <c r="A10" s="40" t="s">
        <v>38</v>
      </c>
      <c r="B10" s="41" t="s">
        <v>39</v>
      </c>
      <c r="C10" s="42" t="s">
        <v>40</v>
      </c>
      <c r="D10" s="43" t="s">
        <v>41</v>
      </c>
      <c r="E10" s="71">
        <v>40.0</v>
      </c>
      <c r="F10" s="45">
        <v>50.0</v>
      </c>
      <c r="H10" s="176">
        <v>101.17</v>
      </c>
      <c r="I10" s="47">
        <f t="shared" si="1"/>
        <v>2.0234</v>
      </c>
      <c r="J10" s="48">
        <f t="shared" ref="J10:J13" si="11">L10+L10*$J$2</f>
        <v>348.4</v>
      </c>
      <c r="K10" s="51">
        <f t="shared" ref="K10:K13" si="12">J10/F10</f>
        <v>6.968</v>
      </c>
      <c r="L10" s="48">
        <v>268.0</v>
      </c>
      <c r="M10" s="72">
        <f t="shared" si="4"/>
        <v>5.36</v>
      </c>
      <c r="N10" s="179">
        <v>171.0</v>
      </c>
      <c r="O10" s="72">
        <f t="shared" si="5"/>
        <v>3.42</v>
      </c>
      <c r="P10" s="53">
        <v>147.0</v>
      </c>
      <c r="Q10" s="72">
        <f t="shared" si="6"/>
        <v>2.94</v>
      </c>
      <c r="R10" s="53">
        <v>140.0</v>
      </c>
      <c r="S10" s="72">
        <f t="shared" si="7"/>
        <v>2.8</v>
      </c>
      <c r="T10" s="179">
        <v>140.0</v>
      </c>
      <c r="U10" s="72">
        <f t="shared" si="8"/>
        <v>2.8</v>
      </c>
      <c r="V10" s="52">
        <f>T10-T10*5%</f>
        <v>133</v>
      </c>
      <c r="W10" s="51">
        <f t="shared" si="9"/>
        <v>2.66</v>
      </c>
      <c r="X10" s="53">
        <f t="shared" ref="X10:X13" si="13">T10-T10*$X$2</f>
        <v>126</v>
      </c>
      <c r="Y10" s="54">
        <f t="shared" si="10"/>
        <v>2.52</v>
      </c>
    </row>
    <row r="11" ht="15.75" customHeight="1">
      <c r="A11" s="55"/>
      <c r="D11" s="56"/>
      <c r="E11" s="74">
        <v>10.0</v>
      </c>
      <c r="F11" s="58">
        <v>200.0</v>
      </c>
      <c r="H11" s="178">
        <v>381.6</v>
      </c>
      <c r="I11" s="60">
        <f t="shared" si="1"/>
        <v>1.908</v>
      </c>
      <c r="J11" s="61">
        <f t="shared" si="11"/>
        <v>1287</v>
      </c>
      <c r="K11" s="49">
        <f t="shared" si="12"/>
        <v>6.435</v>
      </c>
      <c r="L11" s="180">
        <v>990.0</v>
      </c>
      <c r="M11" s="76">
        <f t="shared" si="4"/>
        <v>4.95</v>
      </c>
      <c r="N11" s="181">
        <v>630.0</v>
      </c>
      <c r="O11" s="76">
        <f t="shared" si="5"/>
        <v>3.15</v>
      </c>
      <c r="P11" s="181">
        <v>542.0</v>
      </c>
      <c r="Q11" s="76">
        <f t="shared" si="6"/>
        <v>2.71</v>
      </c>
      <c r="R11" s="181">
        <v>516.0</v>
      </c>
      <c r="S11" s="76">
        <f t="shared" si="7"/>
        <v>2.58</v>
      </c>
      <c r="T11" s="181">
        <v>516.0</v>
      </c>
      <c r="U11" s="76">
        <f t="shared" si="8"/>
        <v>2.58</v>
      </c>
      <c r="V11" s="62">
        <f t="shared" ref="V11:V13" si="14">T11-T11*$V$2</f>
        <v>490.2</v>
      </c>
      <c r="W11" s="49">
        <f t="shared" si="9"/>
        <v>2.451</v>
      </c>
      <c r="X11" s="62">
        <f t="shared" si="13"/>
        <v>464.4</v>
      </c>
      <c r="Y11" s="63">
        <f t="shared" si="10"/>
        <v>2.322</v>
      </c>
    </row>
    <row r="12" ht="15.75" customHeight="1">
      <c r="A12" s="55"/>
      <c r="D12" s="56"/>
      <c r="E12" s="74">
        <v>3.0</v>
      </c>
      <c r="F12" s="58">
        <v>500.0</v>
      </c>
      <c r="H12" s="178">
        <v>939.4</v>
      </c>
      <c r="I12" s="60">
        <f t="shared" si="1"/>
        <v>1.8788</v>
      </c>
      <c r="J12" s="61">
        <f t="shared" si="11"/>
        <v>3182.4</v>
      </c>
      <c r="K12" s="49">
        <f t="shared" si="12"/>
        <v>6.3648</v>
      </c>
      <c r="L12" s="180">
        <v>2448.0</v>
      </c>
      <c r="M12" s="76">
        <f t="shared" si="4"/>
        <v>4.896</v>
      </c>
      <c r="N12" s="181">
        <v>1560.0</v>
      </c>
      <c r="O12" s="76">
        <f t="shared" si="5"/>
        <v>3.12</v>
      </c>
      <c r="P12" s="181">
        <v>1340.0</v>
      </c>
      <c r="Q12" s="76">
        <f t="shared" si="6"/>
        <v>2.68</v>
      </c>
      <c r="R12" s="181">
        <v>1275.0</v>
      </c>
      <c r="S12" s="76">
        <f t="shared" si="7"/>
        <v>2.55</v>
      </c>
      <c r="T12" s="181">
        <v>1275.0</v>
      </c>
      <c r="U12" s="76">
        <f t="shared" si="8"/>
        <v>2.55</v>
      </c>
      <c r="V12" s="62">
        <f t="shared" si="14"/>
        <v>1211.25</v>
      </c>
      <c r="W12" s="49">
        <f t="shared" si="9"/>
        <v>2.4225</v>
      </c>
      <c r="X12" s="62">
        <f t="shared" si="13"/>
        <v>1147.5</v>
      </c>
      <c r="Y12" s="63">
        <f t="shared" si="10"/>
        <v>2.295</v>
      </c>
    </row>
    <row r="13" ht="15.75" customHeight="1">
      <c r="A13" s="55"/>
      <c r="D13" s="56"/>
      <c r="E13" s="74">
        <v>1.0</v>
      </c>
      <c r="F13" s="58">
        <v>1500.0</v>
      </c>
      <c r="H13" s="178">
        <v>2822.37</v>
      </c>
      <c r="I13" s="65">
        <f t="shared" si="1"/>
        <v>1.88158</v>
      </c>
      <c r="J13" s="61">
        <f t="shared" si="11"/>
        <v>9545.9</v>
      </c>
      <c r="K13" s="49">
        <f t="shared" si="12"/>
        <v>6.363933333</v>
      </c>
      <c r="L13" s="180">
        <v>7343.0</v>
      </c>
      <c r="M13" s="49">
        <f t="shared" si="4"/>
        <v>4.895333333</v>
      </c>
      <c r="N13" s="181">
        <v>4680.0</v>
      </c>
      <c r="O13" s="76">
        <f t="shared" si="5"/>
        <v>3.12</v>
      </c>
      <c r="P13" s="181">
        <v>4020.0</v>
      </c>
      <c r="Q13" s="76">
        <f t="shared" si="6"/>
        <v>2.68</v>
      </c>
      <c r="R13" s="181">
        <v>3825.0</v>
      </c>
      <c r="S13" s="76">
        <f t="shared" si="7"/>
        <v>2.55</v>
      </c>
      <c r="T13" s="181">
        <v>3825.0</v>
      </c>
      <c r="U13" s="76">
        <f t="shared" si="8"/>
        <v>2.55</v>
      </c>
      <c r="V13" s="62">
        <f t="shared" si="14"/>
        <v>3633.75</v>
      </c>
      <c r="W13" s="49">
        <f t="shared" si="9"/>
        <v>2.4225</v>
      </c>
      <c r="X13" s="62">
        <f t="shared" si="13"/>
        <v>3442.5</v>
      </c>
      <c r="Y13" s="63">
        <f t="shared" si="10"/>
        <v>2.295</v>
      </c>
    </row>
    <row r="14">
      <c r="A14" s="78"/>
      <c r="B14" s="79"/>
      <c r="C14" s="79"/>
      <c r="D14" s="80"/>
      <c r="E14" s="66" t="s">
        <v>37</v>
      </c>
      <c r="F14" s="67">
        <v>2579.0</v>
      </c>
      <c r="G14" s="81"/>
      <c r="H14" s="68">
        <v>4736.88</v>
      </c>
      <c r="I14" s="69">
        <f t="shared" si="1"/>
        <v>1.836711904</v>
      </c>
      <c r="J14" s="62"/>
      <c r="K14" s="70"/>
      <c r="L14" s="62">
        <f>(M13-M13*5%)*F14</f>
        <v>11993.81143</v>
      </c>
      <c r="M14" s="70">
        <f t="shared" si="4"/>
        <v>4.650566667</v>
      </c>
      <c r="N14" s="62">
        <f>(O13-O13*5%)*F14</f>
        <v>7644.156</v>
      </c>
      <c r="O14" s="70">
        <f t="shared" si="5"/>
        <v>2.964</v>
      </c>
      <c r="P14" s="62">
        <f>(Q13-Q13*5%)*F14</f>
        <v>6566.134</v>
      </c>
      <c r="Q14" s="70">
        <f t="shared" si="6"/>
        <v>2.546</v>
      </c>
      <c r="R14" s="62">
        <f>(S13-S13*5%)*F14</f>
        <v>6247.6275</v>
      </c>
      <c r="S14" s="70">
        <f t="shared" si="7"/>
        <v>2.4225</v>
      </c>
      <c r="T14" s="62">
        <f>(U13-U13*5%)*F14</f>
        <v>6247.6275</v>
      </c>
      <c r="U14" s="70">
        <f t="shared" si="8"/>
        <v>2.4225</v>
      </c>
      <c r="V14" s="62">
        <f>(W13-W13*5%)*F14</f>
        <v>5935.246125</v>
      </c>
      <c r="W14" s="70">
        <f t="shared" si="9"/>
        <v>2.301375</v>
      </c>
      <c r="X14" s="62">
        <f>(Y13-Y13*5%)*F14</f>
        <v>5622.86475</v>
      </c>
      <c r="Y14" s="70">
        <f t="shared" si="10"/>
        <v>2.18025</v>
      </c>
    </row>
    <row r="15" ht="39.75" customHeight="1">
      <c r="A15" s="82" t="s">
        <v>42</v>
      </c>
      <c r="B15" s="83" t="s">
        <v>39</v>
      </c>
      <c r="C15" s="84" t="s">
        <v>43</v>
      </c>
      <c r="D15" s="85" t="s">
        <v>44</v>
      </c>
      <c r="E15" s="86">
        <v>30.0</v>
      </c>
      <c r="F15" s="87" t="s">
        <v>45</v>
      </c>
      <c r="G15" s="81"/>
      <c r="H15" s="88">
        <v>128.03</v>
      </c>
      <c r="I15" s="89">
        <f>H15/100</f>
        <v>1.2803</v>
      </c>
      <c r="J15" s="90">
        <f>L15+L15*$J$2</f>
        <v>500.5</v>
      </c>
      <c r="K15" s="91">
        <f>J15/100</f>
        <v>5.005</v>
      </c>
      <c r="L15" s="93">
        <v>385.0</v>
      </c>
      <c r="M15" s="91">
        <f>L15/100</f>
        <v>3.85</v>
      </c>
      <c r="N15" s="93">
        <v>232.0</v>
      </c>
      <c r="O15" s="91">
        <f>N15/100</f>
        <v>2.32</v>
      </c>
      <c r="P15" s="93">
        <v>199.0</v>
      </c>
      <c r="Q15" s="91">
        <f>P15/100</f>
        <v>1.99</v>
      </c>
      <c r="R15" s="93">
        <v>181.0</v>
      </c>
      <c r="S15" s="91">
        <f>R15/100</f>
        <v>1.81</v>
      </c>
      <c r="T15" s="93">
        <v>177.0</v>
      </c>
      <c r="U15" s="91">
        <f>T15/100</f>
        <v>1.77</v>
      </c>
      <c r="V15" s="93">
        <f>T15-T15*$V$2</f>
        <v>168.15</v>
      </c>
      <c r="W15" s="91">
        <f>V15/100</f>
        <v>1.6815</v>
      </c>
      <c r="X15" s="93">
        <v>160.0</v>
      </c>
      <c r="Y15" s="91">
        <f>X15/100</f>
        <v>1.6</v>
      </c>
    </row>
    <row r="16" ht="21.75" customHeight="1">
      <c r="A16" s="94"/>
      <c r="B16" s="94"/>
      <c r="C16" s="94"/>
      <c r="D16" s="81"/>
      <c r="E16" s="94"/>
      <c r="F16" s="94"/>
      <c r="H16" s="81"/>
      <c r="I16" s="81"/>
      <c r="R16" s="95"/>
      <c r="T16" s="96"/>
      <c r="V16" s="96"/>
    </row>
    <row r="17">
      <c r="A17" s="22" t="s">
        <v>46</v>
      </c>
      <c r="B17" s="23"/>
      <c r="C17" s="23"/>
      <c r="D17" s="24"/>
      <c r="E17" s="22" t="s">
        <v>12</v>
      </c>
      <c r="F17" s="24"/>
      <c r="H17" s="25" t="s">
        <v>47</v>
      </c>
      <c r="I17" s="25" t="s">
        <v>14</v>
      </c>
      <c r="J17" s="26" t="s">
        <v>15</v>
      </c>
      <c r="K17" s="27"/>
      <c r="L17" s="26" t="s">
        <v>16</v>
      </c>
      <c r="M17" s="27"/>
      <c r="N17" s="26" t="s">
        <v>17</v>
      </c>
      <c r="O17" s="27"/>
      <c r="P17" s="26" t="s">
        <v>18</v>
      </c>
      <c r="Q17" s="27"/>
      <c r="R17" s="26" t="s">
        <v>90</v>
      </c>
      <c r="S17" s="27"/>
      <c r="T17" s="26" t="s">
        <v>91</v>
      </c>
      <c r="U17" s="27"/>
      <c r="V17" s="28" t="s">
        <v>92</v>
      </c>
      <c r="W17" s="27"/>
      <c r="X17" s="26" t="s">
        <v>93</v>
      </c>
      <c r="Y17" s="27"/>
    </row>
    <row r="18" ht="21.0" customHeight="1">
      <c r="A18" s="78"/>
      <c r="B18" s="79"/>
      <c r="C18" s="79"/>
      <c r="D18" s="80"/>
      <c r="E18" s="33" t="s">
        <v>25</v>
      </c>
      <c r="F18" s="34" t="s">
        <v>26</v>
      </c>
      <c r="H18" s="35"/>
      <c r="I18" s="35"/>
      <c r="J18" s="36" t="s">
        <v>27</v>
      </c>
      <c r="K18" s="131" t="s">
        <v>28</v>
      </c>
      <c r="L18" s="36" t="s">
        <v>27</v>
      </c>
      <c r="M18" s="37" t="s">
        <v>28</v>
      </c>
      <c r="N18" s="36" t="s">
        <v>27</v>
      </c>
      <c r="O18" s="37" t="s">
        <v>28</v>
      </c>
      <c r="P18" s="36" t="s">
        <v>27</v>
      </c>
      <c r="Q18" s="37" t="s">
        <v>28</v>
      </c>
      <c r="R18" s="36" t="s">
        <v>27</v>
      </c>
      <c r="S18" s="37" t="s">
        <v>28</v>
      </c>
      <c r="T18" s="36" t="s">
        <v>27</v>
      </c>
      <c r="U18" s="37" t="s">
        <v>28</v>
      </c>
      <c r="V18" s="36" t="s">
        <v>27</v>
      </c>
      <c r="W18" s="37" t="s">
        <v>28</v>
      </c>
      <c r="X18" s="36" t="s">
        <v>27</v>
      </c>
      <c r="Y18" s="37" t="s">
        <v>28</v>
      </c>
    </row>
    <row r="19" ht="15.75" customHeight="1">
      <c r="A19" s="40" t="s">
        <v>48</v>
      </c>
      <c r="B19" s="41" t="s">
        <v>49</v>
      </c>
      <c r="C19" s="42" t="s">
        <v>50</v>
      </c>
      <c r="D19" s="97" t="s">
        <v>180</v>
      </c>
      <c r="E19" s="44">
        <v>40.0</v>
      </c>
      <c r="F19" s="45">
        <v>100.0</v>
      </c>
      <c r="H19" s="176">
        <v>65.9</v>
      </c>
      <c r="I19" s="47">
        <f t="shared" ref="I19:I28" si="15">H19/F19</f>
        <v>0.659</v>
      </c>
      <c r="J19" s="48">
        <f t="shared" ref="J19:J22" si="16">L19+L19*$J$2</f>
        <v>351</v>
      </c>
      <c r="K19" s="51">
        <f t="shared" ref="K19:K22" si="17">J19/F19</f>
        <v>3.51</v>
      </c>
      <c r="L19" s="48">
        <v>270.0</v>
      </c>
      <c r="M19" s="51">
        <f t="shared" ref="M19:M28" si="18">L19/F19</f>
        <v>2.7</v>
      </c>
      <c r="N19" s="53">
        <v>152.0</v>
      </c>
      <c r="O19" s="51">
        <f t="shared" ref="O19:O28" si="19">N19/F19</f>
        <v>1.52</v>
      </c>
      <c r="P19" s="53">
        <v>130.0</v>
      </c>
      <c r="Q19" s="51">
        <f t="shared" ref="Q19:Q28" si="20">P19/F19</f>
        <v>1.3</v>
      </c>
      <c r="R19" s="53">
        <v>108.0</v>
      </c>
      <c r="S19" s="51">
        <f t="shared" ref="S19:S28" si="21">R19/F19</f>
        <v>1.08</v>
      </c>
      <c r="T19" s="53">
        <v>97.0</v>
      </c>
      <c r="U19" s="51">
        <f t="shared" ref="U19:U28" si="22">T19/F19</f>
        <v>0.97</v>
      </c>
      <c r="V19" s="52">
        <f>T19-T19*$V$2</f>
        <v>92.15</v>
      </c>
      <c r="W19" s="51">
        <f t="shared" ref="W19:W28" si="23">V19/F19</f>
        <v>0.9215</v>
      </c>
      <c r="X19" s="62">
        <v>88.0</v>
      </c>
      <c r="Y19" s="72">
        <f t="shared" ref="Y19:Y28" si="24">X19/F19</f>
        <v>0.88</v>
      </c>
    </row>
    <row r="20" ht="15.75" customHeight="1">
      <c r="A20" s="55"/>
      <c r="E20" s="57">
        <v>10.0</v>
      </c>
      <c r="F20" s="58">
        <v>500.0</v>
      </c>
      <c r="G20" s="98"/>
      <c r="H20" s="178">
        <v>295.27</v>
      </c>
      <c r="I20" s="60">
        <f t="shared" si="15"/>
        <v>0.59054</v>
      </c>
      <c r="J20" s="61">
        <f t="shared" si="16"/>
        <v>1667.25</v>
      </c>
      <c r="K20" s="49">
        <f t="shared" si="17"/>
        <v>3.3345</v>
      </c>
      <c r="L20" s="61">
        <f>(M19-M19*5%)*$F$20</f>
        <v>1282.5</v>
      </c>
      <c r="M20" s="49">
        <f t="shared" si="18"/>
        <v>2.565</v>
      </c>
      <c r="N20" s="62">
        <f>(O19-O19*5%)*$F$20</f>
        <v>722</v>
      </c>
      <c r="O20" s="49">
        <f t="shared" si="19"/>
        <v>1.444</v>
      </c>
      <c r="P20" s="62">
        <f>(Q19-Q19*5%)*$F$20</f>
        <v>617.5</v>
      </c>
      <c r="Q20" s="49">
        <f t="shared" si="20"/>
        <v>1.235</v>
      </c>
      <c r="R20" s="62">
        <f>(S19-S19*5%)*$F$20</f>
        <v>513</v>
      </c>
      <c r="S20" s="49">
        <f t="shared" si="21"/>
        <v>1.026</v>
      </c>
      <c r="T20" s="62">
        <f>(U19-U19*5%)*$F$20</f>
        <v>460.75</v>
      </c>
      <c r="U20" s="49">
        <f t="shared" si="22"/>
        <v>0.9215</v>
      </c>
      <c r="V20" s="62">
        <f>(W19-W19*5%)*$F$20</f>
        <v>437.7125</v>
      </c>
      <c r="W20" s="49">
        <f t="shared" si="23"/>
        <v>0.875425</v>
      </c>
      <c r="X20" s="62">
        <f>(Y19-Y19*5%)*$F$20</f>
        <v>418</v>
      </c>
      <c r="Y20" s="76">
        <f t="shared" si="24"/>
        <v>0.836</v>
      </c>
    </row>
    <row r="21" ht="15.75" customHeight="1">
      <c r="A21" s="55"/>
      <c r="E21" s="99">
        <v>4.0</v>
      </c>
      <c r="F21" s="58">
        <v>1000.0</v>
      </c>
      <c r="H21" s="178">
        <v>586.72</v>
      </c>
      <c r="I21" s="60">
        <f t="shared" si="15"/>
        <v>0.58672</v>
      </c>
      <c r="J21" s="61">
        <f t="shared" si="16"/>
        <v>3167.775</v>
      </c>
      <c r="K21" s="49">
        <f t="shared" si="17"/>
        <v>3.167775</v>
      </c>
      <c r="L21" s="61">
        <f>(M20-M20*5%)*$F$21</f>
        <v>2436.75</v>
      </c>
      <c r="M21" s="49">
        <f t="shared" si="18"/>
        <v>2.43675</v>
      </c>
      <c r="N21" s="62">
        <f>(O20-O20*5%)*$F$21</f>
        <v>1371.8</v>
      </c>
      <c r="O21" s="49">
        <f t="shared" si="19"/>
        <v>1.3718</v>
      </c>
      <c r="P21" s="62">
        <f>(Q20-Q20*5%)*$F$21</f>
        <v>1173.25</v>
      </c>
      <c r="Q21" s="49">
        <f t="shared" si="20"/>
        <v>1.17325</v>
      </c>
      <c r="R21" s="62">
        <f>(S20-S20*5%)*$F$21</f>
        <v>974.7</v>
      </c>
      <c r="S21" s="49">
        <f t="shared" si="21"/>
        <v>0.9747</v>
      </c>
      <c r="T21" s="62">
        <f>(U20-U20*5%)*$F$21</f>
        <v>875.425</v>
      </c>
      <c r="U21" s="49">
        <f t="shared" si="22"/>
        <v>0.875425</v>
      </c>
      <c r="V21" s="62">
        <f>(W20-W20*5%)*$F$21</f>
        <v>831.65375</v>
      </c>
      <c r="W21" s="49">
        <f t="shared" si="23"/>
        <v>0.83165375</v>
      </c>
      <c r="X21" s="62">
        <f>(Y20-Y20*5%)*$F$21</f>
        <v>794.2</v>
      </c>
      <c r="Y21" s="76">
        <f t="shared" si="24"/>
        <v>0.7942</v>
      </c>
    </row>
    <row r="22" ht="15.75" customHeight="1">
      <c r="A22" s="55"/>
      <c r="E22" s="99">
        <v>1.0</v>
      </c>
      <c r="F22" s="58">
        <v>4000.0</v>
      </c>
      <c r="H22" s="178">
        <v>2311.75</v>
      </c>
      <c r="I22" s="65">
        <f t="shared" si="15"/>
        <v>0.5779375</v>
      </c>
      <c r="J22" s="61">
        <f t="shared" si="16"/>
        <v>12037.545</v>
      </c>
      <c r="K22" s="49">
        <f t="shared" si="17"/>
        <v>3.00938625</v>
      </c>
      <c r="L22" s="62">
        <f>(M21-M21*5%)*$F$22</f>
        <v>9259.65</v>
      </c>
      <c r="M22" s="49">
        <f t="shared" si="18"/>
        <v>2.3149125</v>
      </c>
      <c r="N22" s="62">
        <f>(O21-O21*5%)*$F$22</f>
        <v>5212.84</v>
      </c>
      <c r="O22" s="49">
        <f t="shared" si="19"/>
        <v>1.30321</v>
      </c>
      <c r="P22" s="62">
        <f>(Q21-Q21*5%)*$F$22</f>
        <v>4458.35</v>
      </c>
      <c r="Q22" s="49">
        <f t="shared" si="20"/>
        <v>1.1145875</v>
      </c>
      <c r="R22" s="62">
        <f>(S21-S21*5%)*$F$22</f>
        <v>3703.86</v>
      </c>
      <c r="S22" s="49">
        <f t="shared" si="21"/>
        <v>0.925965</v>
      </c>
      <c r="T22" s="62">
        <f>(U21-U21*5%)*$F$22</f>
        <v>3326.615</v>
      </c>
      <c r="U22" s="49">
        <f t="shared" si="22"/>
        <v>0.83165375</v>
      </c>
      <c r="V22" s="62">
        <f>(W21-W21*5%)*$F$22</f>
        <v>3160.28425</v>
      </c>
      <c r="W22" s="49">
        <f t="shared" si="23"/>
        <v>0.7900710625</v>
      </c>
      <c r="X22" s="62">
        <f>(Y21-Y21*5%)*$F$22</f>
        <v>3017.96</v>
      </c>
      <c r="Y22" s="76">
        <f t="shared" si="24"/>
        <v>0.75449</v>
      </c>
    </row>
    <row r="23" ht="15.75" customHeight="1">
      <c r="A23" s="55"/>
      <c r="E23" s="66" t="s">
        <v>37</v>
      </c>
      <c r="F23" s="67">
        <v>5974.0</v>
      </c>
      <c r="H23" s="68">
        <v>3364.45</v>
      </c>
      <c r="I23" s="69">
        <f t="shared" si="15"/>
        <v>0.5631821225</v>
      </c>
      <c r="J23" s="62"/>
      <c r="K23" s="70"/>
      <c r="L23" s="62">
        <f>(M22-M22*5%)*F23</f>
        <v>13137.82291</v>
      </c>
      <c r="M23" s="70">
        <f t="shared" si="18"/>
        <v>2.199166875</v>
      </c>
      <c r="N23" s="62">
        <f>(O22-O22*5%)*F23</f>
        <v>7396.107713</v>
      </c>
      <c r="O23" s="70">
        <f t="shared" si="19"/>
        <v>1.2380495</v>
      </c>
      <c r="P23" s="62">
        <f>(Q22-Q22*5%)*F23</f>
        <v>6325.618439</v>
      </c>
      <c r="Q23" s="70">
        <f t="shared" si="20"/>
        <v>1.058858125</v>
      </c>
      <c r="R23" s="62">
        <f>(S22-S22*5%)*F23</f>
        <v>5255.129165</v>
      </c>
      <c r="S23" s="70">
        <f t="shared" si="21"/>
        <v>0.87966675</v>
      </c>
      <c r="T23" s="62">
        <f>(U22-U22*5%)*F23</f>
        <v>4719.884527</v>
      </c>
      <c r="U23" s="70">
        <f t="shared" si="22"/>
        <v>0.7900710625</v>
      </c>
      <c r="V23" s="62">
        <f>(W22-W22*5%)*F23</f>
        <v>4483.890301</v>
      </c>
      <c r="W23" s="70">
        <f t="shared" si="23"/>
        <v>0.7505675094</v>
      </c>
      <c r="X23" s="62">
        <f>(Y22-Y22*5%)*F23</f>
        <v>4281.957097</v>
      </c>
      <c r="Y23" s="70">
        <f t="shared" si="24"/>
        <v>0.7167655</v>
      </c>
    </row>
    <row r="24" ht="15.75" customHeight="1">
      <c r="A24" s="40" t="s">
        <v>52</v>
      </c>
      <c r="B24" s="41" t="s">
        <v>53</v>
      </c>
      <c r="C24" s="42" t="s">
        <v>40</v>
      </c>
      <c r="D24" s="43" t="s">
        <v>41</v>
      </c>
      <c r="E24" s="44">
        <v>30.0</v>
      </c>
      <c r="F24" s="45">
        <v>100.0</v>
      </c>
      <c r="H24" s="176">
        <v>126.64</v>
      </c>
      <c r="I24" s="47">
        <f t="shared" si="15"/>
        <v>1.2664</v>
      </c>
      <c r="J24" s="48">
        <f t="shared" ref="J24:J27" si="25">L24+L24*$J$2</f>
        <v>570.7</v>
      </c>
      <c r="K24" s="51">
        <f t="shared" ref="K24:K27" si="26">J24/F24</f>
        <v>5.707</v>
      </c>
      <c r="L24" s="48">
        <v>439.0</v>
      </c>
      <c r="M24" s="51">
        <f t="shared" si="18"/>
        <v>4.39</v>
      </c>
      <c r="N24" s="53">
        <v>234.0</v>
      </c>
      <c r="O24" s="51">
        <f t="shared" si="19"/>
        <v>2.34</v>
      </c>
      <c r="P24" s="53">
        <v>201.0</v>
      </c>
      <c r="Q24" s="51">
        <f t="shared" si="20"/>
        <v>2.01</v>
      </c>
      <c r="R24" s="53">
        <v>175.0</v>
      </c>
      <c r="S24" s="51">
        <f t="shared" si="21"/>
        <v>1.75</v>
      </c>
      <c r="T24" s="53">
        <v>160.0</v>
      </c>
      <c r="U24" s="72">
        <f t="shared" si="22"/>
        <v>1.6</v>
      </c>
      <c r="V24" s="52">
        <f>T24-T24*5%</f>
        <v>152</v>
      </c>
      <c r="W24" s="51">
        <f t="shared" si="23"/>
        <v>1.52</v>
      </c>
      <c r="X24" s="53">
        <f t="shared" ref="X24:X25" si="27">T24-T24*$X$2</f>
        <v>144</v>
      </c>
      <c r="Y24" s="72">
        <f t="shared" si="24"/>
        <v>1.44</v>
      </c>
    </row>
    <row r="25" ht="15.75" customHeight="1">
      <c r="A25" s="55"/>
      <c r="D25" s="56"/>
      <c r="E25" s="57">
        <v>15.0</v>
      </c>
      <c r="F25" s="101">
        <v>200.0</v>
      </c>
      <c r="G25" s="98"/>
      <c r="H25" s="178">
        <v>248.76</v>
      </c>
      <c r="I25" s="60">
        <f t="shared" si="15"/>
        <v>1.2438</v>
      </c>
      <c r="J25" s="61">
        <f t="shared" si="25"/>
        <v>1127.1</v>
      </c>
      <c r="K25" s="49">
        <f t="shared" si="26"/>
        <v>5.6355</v>
      </c>
      <c r="L25" s="61">
        <v>867.0</v>
      </c>
      <c r="M25" s="49">
        <f t="shared" si="18"/>
        <v>4.335</v>
      </c>
      <c r="N25" s="62">
        <v>445.0</v>
      </c>
      <c r="O25" s="49">
        <f t="shared" si="19"/>
        <v>2.225</v>
      </c>
      <c r="P25" s="62">
        <v>381.0</v>
      </c>
      <c r="Q25" s="49">
        <f t="shared" si="20"/>
        <v>1.905</v>
      </c>
      <c r="R25" s="62">
        <v>332.0</v>
      </c>
      <c r="S25" s="49">
        <f t="shared" si="21"/>
        <v>1.66</v>
      </c>
      <c r="T25" s="62">
        <v>303.0</v>
      </c>
      <c r="U25" s="76">
        <f t="shared" si="22"/>
        <v>1.515</v>
      </c>
      <c r="V25" s="62">
        <f t="shared" ref="V25:V27" si="28">T25-T25*$V$2</f>
        <v>287.85</v>
      </c>
      <c r="W25" s="49">
        <f t="shared" si="23"/>
        <v>1.43925</v>
      </c>
      <c r="X25" s="62">
        <f t="shared" si="27"/>
        <v>272.7</v>
      </c>
      <c r="Y25" s="76">
        <f t="shared" si="24"/>
        <v>1.3635</v>
      </c>
    </row>
    <row r="26" ht="15.75" customHeight="1">
      <c r="A26" s="55"/>
      <c r="D26" s="56"/>
      <c r="E26" s="99">
        <v>5.0</v>
      </c>
      <c r="F26" s="58">
        <v>500.0</v>
      </c>
      <c r="H26" s="178">
        <v>607.29</v>
      </c>
      <c r="I26" s="60">
        <f t="shared" si="15"/>
        <v>1.21458</v>
      </c>
      <c r="J26" s="61">
        <f t="shared" si="25"/>
        <v>2788.5</v>
      </c>
      <c r="K26" s="49">
        <f t="shared" si="26"/>
        <v>5.577</v>
      </c>
      <c r="L26" s="61">
        <v>2145.0</v>
      </c>
      <c r="M26" s="49">
        <f t="shared" si="18"/>
        <v>4.29</v>
      </c>
      <c r="N26" s="62">
        <v>985.0</v>
      </c>
      <c r="O26" s="49">
        <f t="shared" si="19"/>
        <v>1.97</v>
      </c>
      <c r="P26" s="62">
        <v>847.0</v>
      </c>
      <c r="Q26" s="49">
        <f t="shared" si="20"/>
        <v>1.694</v>
      </c>
      <c r="R26" s="62">
        <v>741.0</v>
      </c>
      <c r="S26" s="49">
        <f t="shared" si="21"/>
        <v>1.482</v>
      </c>
      <c r="T26" s="62">
        <v>741.0</v>
      </c>
      <c r="U26" s="76">
        <f t="shared" si="22"/>
        <v>1.482</v>
      </c>
      <c r="V26" s="62">
        <f t="shared" si="28"/>
        <v>703.95</v>
      </c>
      <c r="W26" s="49">
        <f t="shared" si="23"/>
        <v>1.4079</v>
      </c>
      <c r="X26" s="62">
        <v>668.0</v>
      </c>
      <c r="Y26" s="76">
        <f t="shared" si="24"/>
        <v>1.336</v>
      </c>
    </row>
    <row r="27" ht="15.75" customHeight="1">
      <c r="A27" s="55"/>
      <c r="D27" s="56"/>
      <c r="E27" s="99">
        <v>1.0</v>
      </c>
      <c r="F27" s="58">
        <v>2500.0</v>
      </c>
      <c r="H27" s="178">
        <v>2993.36</v>
      </c>
      <c r="I27" s="65">
        <f t="shared" si="15"/>
        <v>1.197344</v>
      </c>
      <c r="J27" s="61">
        <f t="shared" si="25"/>
        <v>13799.5</v>
      </c>
      <c r="K27" s="49">
        <f t="shared" si="26"/>
        <v>5.5198</v>
      </c>
      <c r="L27" s="62">
        <v>10615.0</v>
      </c>
      <c r="M27" s="49">
        <f t="shared" si="18"/>
        <v>4.246</v>
      </c>
      <c r="N27" s="62">
        <v>4853.0</v>
      </c>
      <c r="O27" s="49">
        <f t="shared" si="19"/>
        <v>1.9412</v>
      </c>
      <c r="P27" s="62">
        <v>4170.0</v>
      </c>
      <c r="Q27" s="49">
        <f t="shared" si="20"/>
        <v>1.668</v>
      </c>
      <c r="R27" s="62">
        <v>3650.0</v>
      </c>
      <c r="S27" s="49">
        <f t="shared" si="21"/>
        <v>1.46</v>
      </c>
      <c r="T27" s="181">
        <v>3650.0</v>
      </c>
      <c r="U27" s="76">
        <f t="shared" si="22"/>
        <v>1.46</v>
      </c>
      <c r="V27" s="62">
        <f t="shared" si="28"/>
        <v>3467.5</v>
      </c>
      <c r="W27" s="49">
        <f t="shared" si="23"/>
        <v>1.387</v>
      </c>
      <c r="X27" s="62">
        <v>3293.0</v>
      </c>
      <c r="Y27" s="76">
        <f t="shared" si="24"/>
        <v>1.3172</v>
      </c>
    </row>
    <row r="28">
      <c r="A28" s="55"/>
      <c r="D28" s="56"/>
      <c r="E28" s="66" t="s">
        <v>37</v>
      </c>
      <c r="F28" s="67">
        <v>3484.0</v>
      </c>
      <c r="G28" s="81"/>
      <c r="H28" s="68">
        <v>4149.8</v>
      </c>
      <c r="I28" s="69">
        <f t="shared" si="15"/>
        <v>1.191102181</v>
      </c>
      <c r="J28" s="62"/>
      <c r="K28" s="70"/>
      <c r="L28" s="62">
        <f>(M27-M27*5%)*F28</f>
        <v>14053.4108</v>
      </c>
      <c r="M28" s="70">
        <f t="shared" si="18"/>
        <v>4.0337</v>
      </c>
      <c r="N28" s="62">
        <f>(O27-O27*5%)*F28</f>
        <v>6424.98376</v>
      </c>
      <c r="O28" s="70">
        <f t="shared" si="19"/>
        <v>1.84414</v>
      </c>
      <c r="P28" s="62">
        <f>(Q27-Q27*5%)*F28</f>
        <v>5520.7464</v>
      </c>
      <c r="Q28" s="70">
        <f t="shared" si="20"/>
        <v>1.5846</v>
      </c>
      <c r="R28" s="62">
        <f>(S27-S27*5%)*F28</f>
        <v>4832.308</v>
      </c>
      <c r="S28" s="70">
        <f t="shared" si="21"/>
        <v>1.387</v>
      </c>
      <c r="T28" s="62">
        <f>(U27-U27*5%)*F28</f>
        <v>4832.308</v>
      </c>
      <c r="U28" s="70">
        <f t="shared" si="22"/>
        <v>1.387</v>
      </c>
      <c r="V28" s="62">
        <f>(W27-W27*5%)*F28</f>
        <v>4590.6926</v>
      </c>
      <c r="W28" s="70">
        <f t="shared" si="23"/>
        <v>1.31765</v>
      </c>
      <c r="X28" s="62">
        <f>(Y27-Y27*5%)*F28</f>
        <v>4359.66856</v>
      </c>
      <c r="Y28" s="70">
        <f t="shared" si="24"/>
        <v>1.25134</v>
      </c>
    </row>
    <row r="29">
      <c r="A29" s="82" t="s">
        <v>42</v>
      </c>
      <c r="B29" s="84" t="s">
        <v>54</v>
      </c>
      <c r="C29" s="84" t="s">
        <v>50</v>
      </c>
      <c r="D29" s="85" t="s">
        <v>44</v>
      </c>
      <c r="E29" s="86">
        <v>40.0</v>
      </c>
      <c r="F29" s="87" t="s">
        <v>45</v>
      </c>
      <c r="G29" s="81"/>
      <c r="H29" s="88">
        <v>96.46</v>
      </c>
      <c r="I29" s="89">
        <f>H29/100</f>
        <v>0.9646</v>
      </c>
      <c r="J29" s="90">
        <f>L29+L29*$J$2</f>
        <v>460.2</v>
      </c>
      <c r="K29" s="91">
        <f>J29/100</f>
        <v>4.602</v>
      </c>
      <c r="L29" s="93">
        <v>354.0</v>
      </c>
      <c r="M29" s="91">
        <f>L29/100</f>
        <v>3.54</v>
      </c>
      <c r="N29" s="93">
        <v>174.0</v>
      </c>
      <c r="O29" s="91">
        <f>N29/100</f>
        <v>1.74</v>
      </c>
      <c r="P29" s="93">
        <v>150.0</v>
      </c>
      <c r="Q29" s="91">
        <f>P29/100</f>
        <v>1.5</v>
      </c>
      <c r="R29" s="93">
        <v>126.0</v>
      </c>
      <c r="S29" s="91">
        <f>R29/100</f>
        <v>1.26</v>
      </c>
      <c r="T29" s="93">
        <v>122.0</v>
      </c>
      <c r="U29" s="91">
        <f>T29/100</f>
        <v>1.22</v>
      </c>
      <c r="V29" s="93">
        <f>T29-T29*$V$2</f>
        <v>115.9</v>
      </c>
      <c r="W29" s="91">
        <f>V29/100</f>
        <v>1.159</v>
      </c>
      <c r="X29" s="93">
        <f>T29-T29*$X$2</f>
        <v>109.8</v>
      </c>
      <c r="Y29" s="91">
        <f>X29/100</f>
        <v>1.098</v>
      </c>
    </row>
    <row r="30" ht="15.75" customHeight="1">
      <c r="A30" s="94"/>
      <c r="B30" s="94"/>
      <c r="C30" s="94"/>
      <c r="D30" s="81"/>
      <c r="E30" s="94"/>
      <c r="F30" s="94"/>
      <c r="H30" s="81"/>
      <c r="I30" s="81"/>
      <c r="X30" s="107"/>
      <c r="Y30" s="107"/>
    </row>
    <row r="31">
      <c r="A31" s="22" t="s">
        <v>55</v>
      </c>
      <c r="B31" s="23"/>
      <c r="C31" s="23"/>
      <c r="D31" s="24"/>
      <c r="E31" s="22" t="s">
        <v>12</v>
      </c>
      <c r="F31" s="24"/>
      <c r="H31" s="25" t="s">
        <v>47</v>
      </c>
      <c r="I31" s="25" t="s">
        <v>14</v>
      </c>
      <c r="J31" s="26" t="s">
        <v>15</v>
      </c>
      <c r="K31" s="27"/>
      <c r="L31" s="26" t="s">
        <v>16</v>
      </c>
      <c r="M31" s="27"/>
      <c r="N31" s="26" t="s">
        <v>17</v>
      </c>
      <c r="O31" s="27"/>
      <c r="P31" s="26" t="s">
        <v>18</v>
      </c>
      <c r="Q31" s="27"/>
      <c r="R31" s="26" t="s">
        <v>90</v>
      </c>
      <c r="S31" s="27"/>
      <c r="T31" s="26" t="s">
        <v>91</v>
      </c>
      <c r="U31" s="27"/>
      <c r="V31" s="28" t="s">
        <v>92</v>
      </c>
      <c r="W31" s="27"/>
      <c r="X31" s="26" t="s">
        <v>93</v>
      </c>
      <c r="Y31" s="27"/>
    </row>
    <row r="32" ht="21.0" customHeight="1">
      <c r="A32" s="78"/>
      <c r="B32" s="79"/>
      <c r="C32" s="79"/>
      <c r="D32" s="80"/>
      <c r="E32" s="33" t="s">
        <v>25</v>
      </c>
      <c r="F32" s="34" t="s">
        <v>26</v>
      </c>
      <c r="H32" s="35"/>
      <c r="I32" s="35"/>
      <c r="J32" s="36" t="s">
        <v>27</v>
      </c>
      <c r="K32" s="131" t="s">
        <v>28</v>
      </c>
      <c r="L32" s="36" t="s">
        <v>27</v>
      </c>
      <c r="M32" s="37" t="s">
        <v>28</v>
      </c>
      <c r="N32" s="36" t="s">
        <v>27</v>
      </c>
      <c r="O32" s="37" t="s">
        <v>28</v>
      </c>
      <c r="P32" s="36" t="s">
        <v>27</v>
      </c>
      <c r="Q32" s="37" t="s">
        <v>28</v>
      </c>
      <c r="R32" s="36" t="s">
        <v>27</v>
      </c>
      <c r="S32" s="37" t="s">
        <v>28</v>
      </c>
      <c r="T32" s="36" t="s">
        <v>27</v>
      </c>
      <c r="U32" s="37" t="s">
        <v>28</v>
      </c>
      <c r="V32" s="36" t="s">
        <v>27</v>
      </c>
      <c r="W32" s="37" t="s">
        <v>28</v>
      </c>
      <c r="X32" s="36" t="s">
        <v>27</v>
      </c>
      <c r="Y32" s="37" t="s">
        <v>28</v>
      </c>
    </row>
    <row r="33" ht="15.75" customHeight="1">
      <c r="A33" s="40" t="s">
        <v>48</v>
      </c>
      <c r="B33" s="41" t="s">
        <v>56</v>
      </c>
      <c r="C33" s="42">
        <v>1.0</v>
      </c>
      <c r="D33" s="43" t="s">
        <v>57</v>
      </c>
      <c r="E33" s="108"/>
      <c r="F33" s="45">
        <v>50.0</v>
      </c>
      <c r="H33" s="194">
        <v>73.74</v>
      </c>
      <c r="I33" s="47">
        <f t="shared" ref="I33:I43" si="29">H33/F33</f>
        <v>1.4748</v>
      </c>
      <c r="J33" s="270">
        <f t="shared" ref="J33:J43" si="30">L33+L33*$J$2</f>
        <v>267.8</v>
      </c>
      <c r="K33" s="271">
        <f t="shared" ref="K33:K43" si="31">J33/F33</f>
        <v>5.356</v>
      </c>
      <c r="L33" s="270">
        <v>206.0</v>
      </c>
      <c r="M33" s="271">
        <f t="shared" ref="M33:M43" si="32">L33/F33</f>
        <v>4.12</v>
      </c>
      <c r="N33" s="272">
        <v>131.0</v>
      </c>
      <c r="O33" s="271">
        <f t="shared" ref="O33:O43" si="33">N33/F33</f>
        <v>2.62</v>
      </c>
      <c r="P33" s="272">
        <v>113.0</v>
      </c>
      <c r="Q33" s="271">
        <f t="shared" ref="Q33:Q43" si="34">P33/F33</f>
        <v>2.26</v>
      </c>
      <c r="R33" s="272">
        <v>94.0</v>
      </c>
      <c r="S33" s="271">
        <f t="shared" ref="S33:S43" si="35">R33/F33</f>
        <v>1.88</v>
      </c>
      <c r="T33" s="272">
        <v>85.0</v>
      </c>
      <c r="U33" s="271">
        <f t="shared" ref="U33:U43" si="36">T33/F33</f>
        <v>1.7</v>
      </c>
      <c r="V33" s="273">
        <f>T33-T33*$V$2</f>
        <v>80.75</v>
      </c>
      <c r="W33" s="271">
        <f t="shared" ref="W33:W43" si="37">V33/F33</f>
        <v>1.615</v>
      </c>
      <c r="X33" s="272">
        <v>77.0</v>
      </c>
      <c r="Y33" s="271">
        <f t="shared" ref="Y33:Y43" si="38">X33/F33</f>
        <v>1.54</v>
      </c>
    </row>
    <row r="34" ht="15.75" customHeight="1">
      <c r="A34" s="55"/>
      <c r="D34" s="56"/>
      <c r="E34" s="110"/>
      <c r="F34" s="58">
        <v>200.0</v>
      </c>
      <c r="H34" s="198">
        <v>270.62</v>
      </c>
      <c r="I34" s="60">
        <f t="shared" si="29"/>
        <v>1.3531</v>
      </c>
      <c r="J34" s="274">
        <f t="shared" si="30"/>
        <v>1017.64</v>
      </c>
      <c r="K34" s="275">
        <f t="shared" si="31"/>
        <v>5.0882</v>
      </c>
      <c r="L34" s="274">
        <f>(M33-M33*5%)*$F$34</f>
        <v>782.8</v>
      </c>
      <c r="M34" s="275">
        <f t="shared" si="32"/>
        <v>3.914</v>
      </c>
      <c r="N34" s="276">
        <f>(O33-O33*5%)*$F$34</f>
        <v>497.8</v>
      </c>
      <c r="O34" s="275">
        <f t="shared" si="33"/>
        <v>2.489</v>
      </c>
      <c r="P34" s="276">
        <f>(Q33-Q33*5%)*$F$34</f>
        <v>429.4</v>
      </c>
      <c r="Q34" s="275">
        <f t="shared" si="34"/>
        <v>2.147</v>
      </c>
      <c r="R34" s="276">
        <f>(S33-S33*5%)*$F$34</f>
        <v>357.2</v>
      </c>
      <c r="S34" s="275">
        <f t="shared" si="35"/>
        <v>1.786</v>
      </c>
      <c r="T34" s="276">
        <f>(U33-U33*5%)*$F$34</f>
        <v>323</v>
      </c>
      <c r="U34" s="275">
        <f t="shared" si="36"/>
        <v>1.615</v>
      </c>
      <c r="V34" s="276">
        <f>(W33-W33*5%)*$F$34</f>
        <v>306.85</v>
      </c>
      <c r="W34" s="275">
        <f t="shared" si="37"/>
        <v>1.53425</v>
      </c>
      <c r="X34" s="276">
        <f>(Y33-Y33*5%)*$F$34</f>
        <v>292.6</v>
      </c>
      <c r="Y34" s="275">
        <f t="shared" si="38"/>
        <v>1.463</v>
      </c>
    </row>
    <row r="35" ht="15.75" customHeight="1">
      <c r="A35" s="55"/>
      <c r="D35" s="56"/>
      <c r="E35" s="112"/>
      <c r="F35" s="113">
        <v>500.0</v>
      </c>
      <c r="H35" s="198">
        <v>658.82</v>
      </c>
      <c r="I35" s="60">
        <f t="shared" si="29"/>
        <v>1.31764</v>
      </c>
      <c r="J35" s="274">
        <f t="shared" si="30"/>
        <v>2416.895</v>
      </c>
      <c r="K35" s="275">
        <f t="shared" si="31"/>
        <v>4.83379</v>
      </c>
      <c r="L35" s="274">
        <f>(M34-M34*5%)*$F$35</f>
        <v>1859.15</v>
      </c>
      <c r="M35" s="275">
        <f t="shared" si="32"/>
        <v>3.7183</v>
      </c>
      <c r="N35" s="276">
        <f>(O34-O34*5%)*$F$35</f>
        <v>1182.275</v>
      </c>
      <c r="O35" s="275">
        <f t="shared" si="33"/>
        <v>2.36455</v>
      </c>
      <c r="P35" s="276">
        <f>(Q34-Q34*5%)*$F$35</f>
        <v>1019.825</v>
      </c>
      <c r="Q35" s="275">
        <f t="shared" si="34"/>
        <v>2.03965</v>
      </c>
      <c r="R35" s="276">
        <f>(S34-S34*5%)*$F$35</f>
        <v>848.35</v>
      </c>
      <c r="S35" s="275">
        <f t="shared" si="35"/>
        <v>1.6967</v>
      </c>
      <c r="T35" s="276">
        <f>(U34-U34*5%)*$F$35</f>
        <v>767.125</v>
      </c>
      <c r="U35" s="275">
        <f t="shared" si="36"/>
        <v>1.53425</v>
      </c>
      <c r="V35" s="276">
        <f>(W34-W34*5%)*$F$35</f>
        <v>728.76875</v>
      </c>
      <c r="W35" s="275">
        <f t="shared" si="37"/>
        <v>1.4575375</v>
      </c>
      <c r="X35" s="276">
        <f>(Y34-Y34*5%)*$F$35</f>
        <v>694.925</v>
      </c>
      <c r="Y35" s="275">
        <f t="shared" si="38"/>
        <v>1.38985</v>
      </c>
    </row>
    <row r="36" ht="15.75" customHeight="1">
      <c r="A36" s="78"/>
      <c r="B36" s="79"/>
      <c r="C36" s="79"/>
      <c r="D36" s="80"/>
      <c r="E36" s="114"/>
      <c r="F36" s="34">
        <v>2000.0</v>
      </c>
      <c r="H36" s="199">
        <v>2625.21</v>
      </c>
      <c r="I36" s="116">
        <f t="shared" si="29"/>
        <v>1.312605</v>
      </c>
      <c r="J36" s="276">
        <f t="shared" si="30"/>
        <v>9184.201</v>
      </c>
      <c r="K36" s="277">
        <f t="shared" si="31"/>
        <v>4.5921005</v>
      </c>
      <c r="L36" s="276">
        <f>(M35-M35*5%)*$F$36</f>
        <v>7064.77</v>
      </c>
      <c r="M36" s="277">
        <f t="shared" si="32"/>
        <v>3.532385</v>
      </c>
      <c r="N36" s="276">
        <f>(O35-O35*5%)*$F$36</f>
        <v>4492.645</v>
      </c>
      <c r="O36" s="278">
        <f t="shared" si="33"/>
        <v>2.2463225</v>
      </c>
      <c r="P36" s="276">
        <f>(Q35-Q35*5%)*$F$36</f>
        <v>3875.335</v>
      </c>
      <c r="Q36" s="278">
        <f t="shared" si="34"/>
        <v>1.9376675</v>
      </c>
      <c r="R36" s="276">
        <f>(S35-S35*5%)*$F$36</f>
        <v>3223.73</v>
      </c>
      <c r="S36" s="278">
        <f t="shared" si="35"/>
        <v>1.611865</v>
      </c>
      <c r="T36" s="276">
        <f>(U35-U35*5%)*$F$36</f>
        <v>2915.075</v>
      </c>
      <c r="U36" s="278">
        <f t="shared" si="36"/>
        <v>1.4575375</v>
      </c>
      <c r="V36" s="276">
        <f>(W35-W35*5%)*$F$36</f>
        <v>2769.32125</v>
      </c>
      <c r="W36" s="275">
        <f t="shared" si="37"/>
        <v>1.384660625</v>
      </c>
      <c r="X36" s="276">
        <f>(Y35-Y35*5%)*$F$36</f>
        <v>2640.715</v>
      </c>
      <c r="Y36" s="275">
        <f t="shared" si="38"/>
        <v>1.3203575</v>
      </c>
    </row>
    <row r="37" ht="15.75" customHeight="1">
      <c r="A37" s="119" t="s">
        <v>48</v>
      </c>
      <c r="B37" s="120" t="s">
        <v>58</v>
      </c>
      <c r="C37" s="121">
        <v>1.0</v>
      </c>
      <c r="D37" s="122" t="s">
        <v>57</v>
      </c>
      <c r="E37" s="71">
        <v>40.0</v>
      </c>
      <c r="F37" s="45">
        <v>50.0</v>
      </c>
      <c r="H37" s="194">
        <v>94.84</v>
      </c>
      <c r="I37" s="47">
        <f t="shared" si="29"/>
        <v>1.8968</v>
      </c>
      <c r="J37" s="270">
        <f t="shared" si="30"/>
        <v>313.3</v>
      </c>
      <c r="K37" s="271">
        <f t="shared" si="31"/>
        <v>6.266</v>
      </c>
      <c r="L37" s="270">
        <v>241.0</v>
      </c>
      <c r="M37" s="271">
        <f t="shared" si="32"/>
        <v>4.82</v>
      </c>
      <c r="N37" s="272">
        <v>153.0</v>
      </c>
      <c r="O37" s="271">
        <f t="shared" si="33"/>
        <v>3.06</v>
      </c>
      <c r="P37" s="272">
        <v>132.0</v>
      </c>
      <c r="Q37" s="271">
        <f t="shared" si="34"/>
        <v>2.64</v>
      </c>
      <c r="R37" s="272">
        <v>110.0</v>
      </c>
      <c r="S37" s="271">
        <f t="shared" si="35"/>
        <v>2.2</v>
      </c>
      <c r="T37" s="272">
        <v>99.0</v>
      </c>
      <c r="U37" s="271">
        <f t="shared" si="36"/>
        <v>1.98</v>
      </c>
      <c r="V37" s="273">
        <f>T37-T37*$V$2</f>
        <v>94.05</v>
      </c>
      <c r="W37" s="271">
        <f t="shared" si="37"/>
        <v>1.881</v>
      </c>
      <c r="X37" s="272">
        <v>90.0</v>
      </c>
      <c r="Y37" s="271">
        <f t="shared" si="38"/>
        <v>1.8</v>
      </c>
    </row>
    <row r="38" ht="15.75" customHeight="1">
      <c r="A38" s="55"/>
      <c r="D38" s="56"/>
      <c r="E38" s="74">
        <v>12.0</v>
      </c>
      <c r="F38" s="58">
        <v>200.0</v>
      </c>
      <c r="H38" s="198">
        <v>355.04</v>
      </c>
      <c r="I38" s="60">
        <f t="shared" si="29"/>
        <v>1.7752</v>
      </c>
      <c r="J38" s="274">
        <f t="shared" si="30"/>
        <v>1190.54</v>
      </c>
      <c r="K38" s="275">
        <f t="shared" si="31"/>
        <v>5.9527</v>
      </c>
      <c r="L38" s="274">
        <f>(M37-M37*5%)*$F$38</f>
        <v>915.8</v>
      </c>
      <c r="M38" s="275">
        <f t="shared" si="32"/>
        <v>4.579</v>
      </c>
      <c r="N38" s="276">
        <f>(O37-O37*5%)*$F$38</f>
        <v>581.4</v>
      </c>
      <c r="O38" s="275">
        <f t="shared" si="33"/>
        <v>2.907</v>
      </c>
      <c r="P38" s="276">
        <f>(Q37-Q37*5%)*$F$38</f>
        <v>501.6</v>
      </c>
      <c r="Q38" s="275">
        <f t="shared" si="34"/>
        <v>2.508</v>
      </c>
      <c r="R38" s="276">
        <f>(S37-S37*5%)*$F$38</f>
        <v>418</v>
      </c>
      <c r="S38" s="275">
        <f t="shared" si="35"/>
        <v>2.09</v>
      </c>
      <c r="T38" s="276">
        <f>(U37-U37*5%)*$F$38</f>
        <v>376.2</v>
      </c>
      <c r="U38" s="275">
        <f t="shared" si="36"/>
        <v>1.881</v>
      </c>
      <c r="V38" s="276">
        <f>(W37-W37*5%)*$F$38</f>
        <v>357.39</v>
      </c>
      <c r="W38" s="275">
        <f t="shared" si="37"/>
        <v>1.78695</v>
      </c>
      <c r="X38" s="276">
        <f>(Y37-Y37*5%)*$F$38</f>
        <v>342</v>
      </c>
      <c r="Y38" s="275">
        <f t="shared" si="38"/>
        <v>1.71</v>
      </c>
    </row>
    <row r="39" ht="15.75" customHeight="1">
      <c r="A39" s="55"/>
      <c r="D39" s="56"/>
      <c r="E39" s="123">
        <v>4.0</v>
      </c>
      <c r="F39" s="113">
        <v>500.0</v>
      </c>
      <c r="H39" s="198">
        <v>876.13</v>
      </c>
      <c r="I39" s="60">
        <f t="shared" si="29"/>
        <v>1.75226</v>
      </c>
      <c r="J39" s="274">
        <f t="shared" si="30"/>
        <v>2827.5325</v>
      </c>
      <c r="K39" s="275">
        <f t="shared" si="31"/>
        <v>5.655065</v>
      </c>
      <c r="L39" s="274">
        <f>(M38-M38*5%)*$F$39</f>
        <v>2175.025</v>
      </c>
      <c r="M39" s="275">
        <f t="shared" si="32"/>
        <v>4.35005</v>
      </c>
      <c r="N39" s="276">
        <f>(O38-O38*5%)*$F$39</f>
        <v>1380.825</v>
      </c>
      <c r="O39" s="275">
        <f t="shared" si="33"/>
        <v>2.76165</v>
      </c>
      <c r="P39" s="276">
        <f>(Q38-Q38*5%)*$F$39</f>
        <v>1191.3</v>
      </c>
      <c r="Q39" s="275">
        <f t="shared" si="34"/>
        <v>2.3826</v>
      </c>
      <c r="R39" s="276">
        <f>(S38-S38*5%)*$F$39</f>
        <v>992.75</v>
      </c>
      <c r="S39" s="275">
        <f t="shared" si="35"/>
        <v>1.9855</v>
      </c>
      <c r="T39" s="276">
        <f>(U38-U38*5%)*$F$39</f>
        <v>893.475</v>
      </c>
      <c r="U39" s="275">
        <f t="shared" si="36"/>
        <v>1.78695</v>
      </c>
      <c r="V39" s="276">
        <f>(W38-W38*5%)*$F$39</f>
        <v>848.80125</v>
      </c>
      <c r="W39" s="275">
        <f t="shared" si="37"/>
        <v>1.6976025</v>
      </c>
      <c r="X39" s="276">
        <f>(Y38-Y38*5%)*$F$39</f>
        <v>812.25</v>
      </c>
      <c r="Y39" s="275">
        <f t="shared" si="38"/>
        <v>1.6245</v>
      </c>
    </row>
    <row r="40" ht="15.75" customHeight="1">
      <c r="A40" s="78"/>
      <c r="B40" s="79"/>
      <c r="C40" s="79"/>
      <c r="D40" s="80"/>
      <c r="E40" s="124">
        <v>2.0</v>
      </c>
      <c r="F40" s="34">
        <v>1500.0</v>
      </c>
      <c r="H40" s="199">
        <v>2594.95</v>
      </c>
      <c r="I40" s="116">
        <f t="shared" si="29"/>
        <v>1.729966667</v>
      </c>
      <c r="J40" s="276">
        <f t="shared" si="30"/>
        <v>8058.467625</v>
      </c>
      <c r="K40" s="275">
        <f t="shared" si="31"/>
        <v>5.37231175</v>
      </c>
      <c r="L40" s="276">
        <f>(M39-M39*5%)*$F$40</f>
        <v>6198.82125</v>
      </c>
      <c r="M40" s="275">
        <f t="shared" si="32"/>
        <v>4.1325475</v>
      </c>
      <c r="N40" s="276">
        <f>(O39-O39*5%)*$F$40</f>
        <v>3935.35125</v>
      </c>
      <c r="O40" s="275">
        <f t="shared" si="33"/>
        <v>2.6235675</v>
      </c>
      <c r="P40" s="276">
        <f>(Q39-Q39*5%)*$F$40</f>
        <v>3395.205</v>
      </c>
      <c r="Q40" s="275">
        <f t="shared" si="34"/>
        <v>2.26347</v>
      </c>
      <c r="R40" s="276">
        <f>(S39-S39*5%)*$F$40</f>
        <v>2829.3375</v>
      </c>
      <c r="S40" s="275">
        <f t="shared" si="35"/>
        <v>1.886225</v>
      </c>
      <c r="T40" s="276">
        <f>(U39-U39*5%)*$F$40</f>
        <v>2546.40375</v>
      </c>
      <c r="U40" s="275">
        <f t="shared" si="36"/>
        <v>1.6976025</v>
      </c>
      <c r="V40" s="276">
        <f>(W39-W39*5%)*$F$40</f>
        <v>2419.083563</v>
      </c>
      <c r="W40" s="275">
        <f t="shared" si="37"/>
        <v>1.612722375</v>
      </c>
      <c r="X40" s="276">
        <f>(Y39-Y39*5%)*$F$40</f>
        <v>2314.9125</v>
      </c>
      <c r="Y40" s="275">
        <f t="shared" si="38"/>
        <v>1.543275</v>
      </c>
    </row>
    <row r="41">
      <c r="A41" s="40" t="s">
        <v>52</v>
      </c>
      <c r="B41" s="41" t="s">
        <v>59</v>
      </c>
      <c r="C41" s="42" t="s">
        <v>40</v>
      </c>
      <c r="D41" s="43" t="s">
        <v>60</v>
      </c>
      <c r="E41" s="71"/>
      <c r="F41" s="45">
        <v>30.0</v>
      </c>
      <c r="H41" s="194">
        <v>87.17</v>
      </c>
      <c r="I41" s="47">
        <f t="shared" si="29"/>
        <v>2.905666667</v>
      </c>
      <c r="J41" s="48">
        <f t="shared" si="30"/>
        <v>365.3</v>
      </c>
      <c r="K41" s="51">
        <f t="shared" si="31"/>
        <v>12.17666667</v>
      </c>
      <c r="L41" s="48">
        <v>281.0</v>
      </c>
      <c r="M41" s="51">
        <f t="shared" si="32"/>
        <v>9.366666667</v>
      </c>
      <c r="N41" s="53">
        <v>179.0</v>
      </c>
      <c r="O41" s="51">
        <f t="shared" si="33"/>
        <v>5.966666667</v>
      </c>
      <c r="P41" s="53">
        <v>153.0</v>
      </c>
      <c r="Q41" s="51">
        <f t="shared" si="34"/>
        <v>5.1</v>
      </c>
      <c r="R41" s="53">
        <v>128.0</v>
      </c>
      <c r="S41" s="51">
        <f t="shared" si="35"/>
        <v>4.266666667</v>
      </c>
      <c r="T41" s="53">
        <v>115.0</v>
      </c>
      <c r="U41" s="51">
        <f t="shared" si="36"/>
        <v>3.833333333</v>
      </c>
      <c r="V41" s="52">
        <f t="shared" ref="V41:V43" si="39">T41-T41*$V$2</f>
        <v>109.25</v>
      </c>
      <c r="W41" s="51">
        <f t="shared" si="37"/>
        <v>3.641666667</v>
      </c>
      <c r="X41" s="53">
        <v>104.0</v>
      </c>
      <c r="Y41" s="51">
        <f t="shared" si="38"/>
        <v>3.466666667</v>
      </c>
    </row>
    <row r="42">
      <c r="A42" s="55"/>
      <c r="D42" s="56"/>
      <c r="E42" s="123"/>
      <c r="F42" s="113">
        <v>100.0</v>
      </c>
      <c r="H42" s="198">
        <v>273.67</v>
      </c>
      <c r="I42" s="60">
        <f t="shared" si="29"/>
        <v>2.7367</v>
      </c>
      <c r="J42" s="61">
        <f t="shared" si="30"/>
        <v>1142.7</v>
      </c>
      <c r="K42" s="49">
        <f t="shared" si="31"/>
        <v>11.427</v>
      </c>
      <c r="L42" s="61">
        <v>879.0</v>
      </c>
      <c r="M42" s="49">
        <f t="shared" si="32"/>
        <v>8.79</v>
      </c>
      <c r="N42" s="62">
        <v>559.0</v>
      </c>
      <c r="O42" s="49">
        <f t="shared" si="33"/>
        <v>5.59</v>
      </c>
      <c r="P42" s="62">
        <v>480.0</v>
      </c>
      <c r="Q42" s="49">
        <f t="shared" si="34"/>
        <v>4.8</v>
      </c>
      <c r="R42" s="62">
        <v>400.0</v>
      </c>
      <c r="S42" s="49">
        <f t="shared" si="35"/>
        <v>4</v>
      </c>
      <c r="T42" s="62">
        <v>361.0</v>
      </c>
      <c r="U42" s="49">
        <f t="shared" si="36"/>
        <v>3.61</v>
      </c>
      <c r="V42" s="62">
        <f t="shared" si="39"/>
        <v>342.95</v>
      </c>
      <c r="W42" s="49">
        <f t="shared" si="37"/>
        <v>3.4295</v>
      </c>
      <c r="X42" s="62">
        <v>325.0</v>
      </c>
      <c r="Y42" s="49">
        <f t="shared" si="38"/>
        <v>3.25</v>
      </c>
    </row>
    <row r="43">
      <c r="A43" s="78"/>
      <c r="B43" s="79"/>
      <c r="C43" s="79"/>
      <c r="D43" s="80"/>
      <c r="E43" s="124"/>
      <c r="F43" s="34">
        <v>300.0</v>
      </c>
      <c r="H43" s="203">
        <v>799.4</v>
      </c>
      <c r="I43" s="116">
        <f t="shared" si="29"/>
        <v>2.664666667</v>
      </c>
      <c r="J43" s="126">
        <f t="shared" si="30"/>
        <v>3307.2</v>
      </c>
      <c r="K43" s="127">
        <f t="shared" si="31"/>
        <v>11.024</v>
      </c>
      <c r="L43" s="126">
        <v>2544.0</v>
      </c>
      <c r="M43" s="127">
        <f t="shared" si="32"/>
        <v>8.48</v>
      </c>
      <c r="N43" s="130">
        <v>1620.0</v>
      </c>
      <c r="O43" s="127">
        <f t="shared" si="33"/>
        <v>5.4</v>
      </c>
      <c r="P43" s="130">
        <v>1390.0</v>
      </c>
      <c r="Q43" s="127">
        <f t="shared" si="34"/>
        <v>4.633333333</v>
      </c>
      <c r="R43" s="130">
        <v>1159.0</v>
      </c>
      <c r="S43" s="127">
        <f t="shared" si="35"/>
        <v>3.863333333</v>
      </c>
      <c r="T43" s="130">
        <v>1044.0</v>
      </c>
      <c r="U43" s="127">
        <f t="shared" si="36"/>
        <v>3.48</v>
      </c>
      <c r="V43" s="130">
        <f t="shared" si="39"/>
        <v>991.8</v>
      </c>
      <c r="W43" s="127">
        <f t="shared" si="37"/>
        <v>3.306</v>
      </c>
      <c r="X43" s="130">
        <v>941.0</v>
      </c>
      <c r="Y43" s="127">
        <f t="shared" si="38"/>
        <v>3.136666667</v>
      </c>
    </row>
    <row r="44" ht="15.75" customHeight="1">
      <c r="A44" s="94"/>
      <c r="B44" s="94"/>
      <c r="C44" s="94"/>
      <c r="D44" s="81"/>
      <c r="E44" s="94"/>
      <c r="F44" s="94"/>
      <c r="H44" s="81"/>
      <c r="I44" s="81"/>
      <c r="X44" s="107"/>
      <c r="Y44" s="107"/>
    </row>
    <row r="45">
      <c r="A45" s="22" t="s">
        <v>61</v>
      </c>
      <c r="B45" s="23"/>
      <c r="C45" s="23"/>
      <c r="D45" s="24"/>
      <c r="E45" s="22" t="s">
        <v>12</v>
      </c>
      <c r="F45" s="24"/>
      <c r="H45" s="25" t="s">
        <v>47</v>
      </c>
      <c r="I45" s="25" t="s">
        <v>14</v>
      </c>
      <c r="J45" s="26" t="s">
        <v>15</v>
      </c>
      <c r="K45" s="27"/>
      <c r="L45" s="26" t="s">
        <v>16</v>
      </c>
      <c r="M45" s="27"/>
      <c r="N45" s="26" t="s">
        <v>17</v>
      </c>
      <c r="O45" s="27"/>
      <c r="P45" s="26" t="s">
        <v>18</v>
      </c>
      <c r="Q45" s="27"/>
      <c r="R45" s="26" t="s">
        <v>90</v>
      </c>
      <c r="S45" s="27"/>
      <c r="T45" s="26" t="s">
        <v>91</v>
      </c>
      <c r="U45" s="27"/>
      <c r="V45" s="28" t="s">
        <v>92</v>
      </c>
      <c r="W45" s="27"/>
      <c r="X45" s="26" t="s">
        <v>95</v>
      </c>
      <c r="Y45" s="27"/>
    </row>
    <row r="46" ht="15.75" customHeight="1">
      <c r="A46" s="30"/>
      <c r="B46" s="31"/>
      <c r="C46" s="31"/>
      <c r="D46" s="32"/>
      <c r="E46" s="33" t="s">
        <v>25</v>
      </c>
      <c r="F46" s="34" t="s">
        <v>26</v>
      </c>
      <c r="H46" s="35"/>
      <c r="I46" s="35"/>
      <c r="J46" s="36" t="s">
        <v>27</v>
      </c>
      <c r="K46" s="131" t="s">
        <v>28</v>
      </c>
      <c r="L46" s="36" t="s">
        <v>27</v>
      </c>
      <c r="M46" s="37" t="s">
        <v>28</v>
      </c>
      <c r="N46" s="36" t="s">
        <v>27</v>
      </c>
      <c r="O46" s="37" t="s">
        <v>28</v>
      </c>
      <c r="P46" s="36" t="s">
        <v>27</v>
      </c>
      <c r="Q46" s="37" t="s">
        <v>28</v>
      </c>
      <c r="R46" s="36" t="s">
        <v>27</v>
      </c>
      <c r="S46" s="37" t="s">
        <v>28</v>
      </c>
      <c r="T46" s="36" t="s">
        <v>27</v>
      </c>
      <c r="U46" s="37" t="s">
        <v>28</v>
      </c>
      <c r="V46" s="36" t="s">
        <v>27</v>
      </c>
      <c r="W46" s="37" t="s">
        <v>28</v>
      </c>
      <c r="X46" s="36" t="s">
        <v>27</v>
      </c>
      <c r="Y46" s="37" t="s">
        <v>28</v>
      </c>
    </row>
    <row r="47">
      <c r="A47" s="40" t="s">
        <v>62</v>
      </c>
      <c r="B47" s="132" t="s">
        <v>63</v>
      </c>
      <c r="C47" s="23"/>
      <c r="D47" s="133" t="s">
        <v>64</v>
      </c>
      <c r="E47" s="71">
        <v>50.0</v>
      </c>
      <c r="F47" s="45">
        <v>50.0</v>
      </c>
      <c r="H47" s="134">
        <v>92.33</v>
      </c>
      <c r="I47" s="135">
        <f t="shared" ref="I47:I64" si="40">H47/F47</f>
        <v>1.8466</v>
      </c>
      <c r="J47" s="279">
        <f t="shared" ref="J47:J54" si="41">L47+L47*$J$2</f>
        <v>390</v>
      </c>
      <c r="K47" s="280">
        <f t="shared" ref="K47:K64" si="42">J47/F47</f>
        <v>7.8</v>
      </c>
      <c r="L47" s="281">
        <v>300.0</v>
      </c>
      <c r="M47" s="282">
        <f>L47/$F$47</f>
        <v>6</v>
      </c>
      <c r="N47" s="283">
        <f>L47-L47*N2</f>
        <v>210</v>
      </c>
      <c r="O47" s="282">
        <f>N47/$F$47</f>
        <v>4.2</v>
      </c>
      <c r="P47" s="283">
        <f>L47-L47*P2</f>
        <v>180</v>
      </c>
      <c r="Q47" s="282">
        <f>P47/$F$47</f>
        <v>3.6</v>
      </c>
      <c r="R47" s="283">
        <f>L47-L47*R2</f>
        <v>150</v>
      </c>
      <c r="S47" s="282">
        <f>R47/$F$47</f>
        <v>3</v>
      </c>
      <c r="T47" s="283">
        <f>L47-L47*T2</f>
        <v>135</v>
      </c>
      <c r="U47" s="282">
        <f>T47/$F$47</f>
        <v>2.7</v>
      </c>
      <c r="V47" s="284">
        <f>T47-T47*$V$2</f>
        <v>128.25</v>
      </c>
      <c r="W47" s="282">
        <f t="shared" ref="W47:W64" si="43">V47/F47</f>
        <v>2.565</v>
      </c>
      <c r="X47" s="284">
        <f>T47-T47*X2</f>
        <v>121.5</v>
      </c>
      <c r="Y47" s="282">
        <f>X47/$F$47</f>
        <v>2.43</v>
      </c>
    </row>
    <row r="48">
      <c r="A48" s="40" t="s">
        <v>65</v>
      </c>
      <c r="B48" s="132"/>
      <c r="C48" s="23"/>
      <c r="D48" s="133" t="s">
        <v>66</v>
      </c>
      <c r="E48" s="71">
        <v>50.0</v>
      </c>
      <c r="F48" s="45">
        <v>50.0</v>
      </c>
      <c r="H48" s="134">
        <v>84.7</v>
      </c>
      <c r="I48" s="135">
        <f t="shared" si="40"/>
        <v>1.694</v>
      </c>
      <c r="J48" s="279">
        <f t="shared" si="41"/>
        <v>325</v>
      </c>
      <c r="K48" s="280">
        <f t="shared" si="42"/>
        <v>6.5</v>
      </c>
      <c r="L48" s="281">
        <v>250.0</v>
      </c>
      <c r="M48" s="282">
        <f>L48/$F$48</f>
        <v>5</v>
      </c>
      <c r="N48" s="283">
        <f>L48-L48*N2</f>
        <v>175</v>
      </c>
      <c r="O48" s="282">
        <f>N48/$F$48</f>
        <v>3.5</v>
      </c>
      <c r="P48" s="283">
        <f>L48-L48*P2</f>
        <v>150</v>
      </c>
      <c r="Q48" s="282">
        <f>P48/$F$48</f>
        <v>3</v>
      </c>
      <c r="R48" s="283">
        <f>L48-L48*R2</f>
        <v>125</v>
      </c>
      <c r="S48" s="282">
        <f>R48/$F$48</f>
        <v>2.5</v>
      </c>
      <c r="T48" s="283">
        <f>L48-L48*T2</f>
        <v>112.5</v>
      </c>
      <c r="U48" s="282">
        <f>T48/$F$48</f>
        <v>2.25</v>
      </c>
      <c r="V48" s="285">
        <f>T48-T48*V2</f>
        <v>106.875</v>
      </c>
      <c r="W48" s="282">
        <f t="shared" si="43"/>
        <v>2.1375</v>
      </c>
      <c r="X48" s="284">
        <f>T48-T48*X2</f>
        <v>101.25</v>
      </c>
      <c r="Y48" s="282">
        <f>X48/$F$48</f>
        <v>2.025</v>
      </c>
    </row>
    <row r="49">
      <c r="A49" s="40" t="s">
        <v>181</v>
      </c>
      <c r="B49" s="41" t="s">
        <v>182</v>
      </c>
      <c r="C49" s="23"/>
      <c r="D49" s="133" t="s">
        <v>68</v>
      </c>
      <c r="E49" s="71">
        <v>40.0</v>
      </c>
      <c r="F49" s="45">
        <v>40.0</v>
      </c>
      <c r="H49" s="134">
        <v>149.1</v>
      </c>
      <c r="I49" s="135">
        <f t="shared" si="40"/>
        <v>3.7275</v>
      </c>
      <c r="J49" s="136">
        <f t="shared" si="41"/>
        <v>832</v>
      </c>
      <c r="K49" s="137">
        <f t="shared" si="42"/>
        <v>20.8</v>
      </c>
      <c r="L49" s="205">
        <v>640.0</v>
      </c>
      <c r="M49" s="105">
        <f>L49/$F$49</f>
        <v>16</v>
      </c>
      <c r="N49" s="205">
        <v>344.0</v>
      </c>
      <c r="O49" s="105">
        <f>N49/$F$49</f>
        <v>8.6</v>
      </c>
      <c r="P49" s="205">
        <v>296.0</v>
      </c>
      <c r="Q49" s="105">
        <f>P49/$F$49</f>
        <v>7.4</v>
      </c>
      <c r="R49" s="205">
        <v>246.0</v>
      </c>
      <c r="S49" s="105">
        <f>R49/$F$49</f>
        <v>6.15</v>
      </c>
      <c r="T49" s="205">
        <v>222.0</v>
      </c>
      <c r="U49" s="105">
        <f>T49/$F$49</f>
        <v>5.55</v>
      </c>
      <c r="V49" s="93">
        <f t="shared" ref="V49:V54" si="44">T49-T49*$V$2</f>
        <v>210.9</v>
      </c>
      <c r="W49" s="105">
        <f t="shared" si="43"/>
        <v>5.2725</v>
      </c>
      <c r="X49" s="93">
        <v>199.8</v>
      </c>
      <c r="Y49" s="105">
        <f>X49/$F$49</f>
        <v>4.995</v>
      </c>
    </row>
    <row r="50">
      <c r="A50" s="82" t="s">
        <v>69</v>
      </c>
      <c r="B50" s="83" t="s">
        <v>70</v>
      </c>
      <c r="C50" s="2"/>
      <c r="D50" s="141" t="s">
        <v>71</v>
      </c>
      <c r="E50" s="142">
        <v>50.0</v>
      </c>
      <c r="F50" s="87">
        <v>1.0</v>
      </c>
      <c r="H50" s="143">
        <v>638.79</v>
      </c>
      <c r="I50" s="135">
        <f t="shared" si="40"/>
        <v>638.79</v>
      </c>
      <c r="J50" s="136">
        <f t="shared" si="41"/>
        <v>2174.9</v>
      </c>
      <c r="K50" s="137">
        <f t="shared" si="42"/>
        <v>2174.9</v>
      </c>
      <c r="L50" s="206">
        <v>1673.0</v>
      </c>
      <c r="M50" s="105">
        <f>L50/$F$50</f>
        <v>1673</v>
      </c>
      <c r="N50" s="206">
        <v>1159.1999999999998</v>
      </c>
      <c r="O50" s="105">
        <f>N50/$F$50</f>
        <v>1159.2</v>
      </c>
      <c r="P50" s="206">
        <v>1086.75</v>
      </c>
      <c r="Q50" s="105">
        <f>P50/$F$50</f>
        <v>1086.75</v>
      </c>
      <c r="R50" s="206">
        <v>1014.3</v>
      </c>
      <c r="S50" s="105">
        <f>R50/$F$50</f>
        <v>1014.3</v>
      </c>
      <c r="T50" s="206">
        <v>869.4</v>
      </c>
      <c r="U50" s="105">
        <f>T50/$F$50</f>
        <v>869.4</v>
      </c>
      <c r="V50" s="93">
        <f t="shared" si="44"/>
        <v>825.93</v>
      </c>
      <c r="W50" s="105">
        <f t="shared" si="43"/>
        <v>825.93</v>
      </c>
      <c r="X50" s="93">
        <v>782.46</v>
      </c>
      <c r="Y50" s="105">
        <f>X50/$F$50</f>
        <v>782.46</v>
      </c>
    </row>
    <row r="51">
      <c r="A51" s="82" t="s">
        <v>69</v>
      </c>
      <c r="B51" s="83" t="s">
        <v>72</v>
      </c>
      <c r="C51" s="2"/>
      <c r="D51" s="141" t="s">
        <v>71</v>
      </c>
      <c r="E51" s="144">
        <v>50.0</v>
      </c>
      <c r="F51" s="145">
        <v>1.0</v>
      </c>
      <c r="H51" s="146">
        <v>271.96</v>
      </c>
      <c r="I51" s="135">
        <f t="shared" si="40"/>
        <v>271.96</v>
      </c>
      <c r="J51" s="136">
        <f t="shared" si="41"/>
        <v>1930.5</v>
      </c>
      <c r="K51" s="137">
        <f t="shared" si="42"/>
        <v>1930.5</v>
      </c>
      <c r="L51" s="93">
        <v>1485.0</v>
      </c>
      <c r="M51" s="105">
        <f>L51/$F$51</f>
        <v>1485</v>
      </c>
      <c r="N51" s="204">
        <v>880.0</v>
      </c>
      <c r="O51" s="105">
        <f>N51/$F$51</f>
        <v>880</v>
      </c>
      <c r="P51" s="204">
        <v>750.0</v>
      </c>
      <c r="Q51" s="105">
        <f>P51/$F$51</f>
        <v>750</v>
      </c>
      <c r="R51" s="204">
        <v>630.0</v>
      </c>
      <c r="S51" s="105">
        <f>R51/$F$51</f>
        <v>630</v>
      </c>
      <c r="T51" s="204">
        <v>580.0</v>
      </c>
      <c r="U51" s="105">
        <f>T51/$F$51</f>
        <v>580</v>
      </c>
      <c r="V51" s="93">
        <f t="shared" si="44"/>
        <v>551</v>
      </c>
      <c r="W51" s="105">
        <f t="shared" si="43"/>
        <v>551</v>
      </c>
      <c r="X51" s="93">
        <v>540.0</v>
      </c>
      <c r="Y51" s="105">
        <f>X51/$F$51</f>
        <v>540</v>
      </c>
    </row>
    <row r="52">
      <c r="A52" s="40" t="s">
        <v>73</v>
      </c>
      <c r="B52" s="83" t="s">
        <v>72</v>
      </c>
      <c r="C52" s="2"/>
      <c r="D52" s="141" t="s">
        <v>74</v>
      </c>
      <c r="E52" s="71">
        <v>100.0</v>
      </c>
      <c r="F52" s="45">
        <v>50.0</v>
      </c>
      <c r="H52" s="134">
        <v>116.11</v>
      </c>
      <c r="I52" s="135">
        <f t="shared" si="40"/>
        <v>2.3222</v>
      </c>
      <c r="J52" s="136">
        <f t="shared" si="41"/>
        <v>365.3</v>
      </c>
      <c r="K52" s="137">
        <f t="shared" si="42"/>
        <v>7.306</v>
      </c>
      <c r="L52" s="204">
        <v>281.0</v>
      </c>
      <c r="M52" s="105">
        <f>L52/$F$52</f>
        <v>5.62</v>
      </c>
      <c r="N52" s="204">
        <v>193.0</v>
      </c>
      <c r="O52" s="105">
        <f>N52/$F$52</f>
        <v>3.86</v>
      </c>
      <c r="P52" s="204">
        <v>182.0</v>
      </c>
      <c r="Q52" s="105">
        <f>P52/$F$52</f>
        <v>3.64</v>
      </c>
      <c r="R52" s="204">
        <v>170.0</v>
      </c>
      <c r="S52" s="105">
        <f>R52/$F$52</f>
        <v>3.4</v>
      </c>
      <c r="T52" s="204">
        <v>147.0</v>
      </c>
      <c r="U52" s="105">
        <f>T52/$F$52</f>
        <v>2.94</v>
      </c>
      <c r="V52" s="93">
        <f t="shared" si="44"/>
        <v>139.65</v>
      </c>
      <c r="W52" s="105">
        <f t="shared" si="43"/>
        <v>2.793</v>
      </c>
      <c r="X52" s="93">
        <v>147.0</v>
      </c>
      <c r="Y52" s="105">
        <f>X52/$F$52</f>
        <v>2.94</v>
      </c>
    </row>
    <row r="53">
      <c r="A53" s="40" t="s">
        <v>73</v>
      </c>
      <c r="B53" s="83" t="s">
        <v>72</v>
      </c>
      <c r="C53" s="2"/>
      <c r="D53" s="141" t="s">
        <v>74</v>
      </c>
      <c r="E53" s="71">
        <v>50.0</v>
      </c>
      <c r="F53" s="45">
        <v>100.0</v>
      </c>
      <c r="H53" s="134">
        <v>222.53</v>
      </c>
      <c r="I53" s="135">
        <f t="shared" si="40"/>
        <v>2.2253</v>
      </c>
      <c r="J53" s="136">
        <f t="shared" si="41"/>
        <v>705.9</v>
      </c>
      <c r="K53" s="137">
        <f t="shared" si="42"/>
        <v>7.059</v>
      </c>
      <c r="L53" s="204">
        <v>543.0</v>
      </c>
      <c r="M53" s="105">
        <f>L53/$F$53</f>
        <v>5.43</v>
      </c>
      <c r="N53" s="204">
        <v>374.0</v>
      </c>
      <c r="O53" s="105">
        <f>N53/$F$53</f>
        <v>3.74</v>
      </c>
      <c r="P53" s="204">
        <v>353.0</v>
      </c>
      <c r="Q53" s="105">
        <f>P53/$F$53</f>
        <v>3.53</v>
      </c>
      <c r="R53" s="204">
        <v>330.0</v>
      </c>
      <c r="S53" s="105">
        <f>R53/$F$53</f>
        <v>3.3</v>
      </c>
      <c r="T53" s="204">
        <v>284.0</v>
      </c>
      <c r="U53" s="105">
        <f>T53/$F$53</f>
        <v>2.84</v>
      </c>
      <c r="V53" s="93">
        <f t="shared" si="44"/>
        <v>269.8</v>
      </c>
      <c r="W53" s="105">
        <f t="shared" si="43"/>
        <v>2.698</v>
      </c>
      <c r="X53" s="93">
        <v>284.0</v>
      </c>
      <c r="Y53" s="105">
        <f>X53/$F$53</f>
        <v>2.84</v>
      </c>
    </row>
    <row r="54">
      <c r="A54" s="40" t="s">
        <v>73</v>
      </c>
      <c r="B54" s="83" t="s">
        <v>96</v>
      </c>
      <c r="C54" s="2"/>
      <c r="D54" s="207"/>
      <c r="E54" s="71">
        <v>60.0</v>
      </c>
      <c r="F54" s="45">
        <v>100.0</v>
      </c>
      <c r="H54" s="134">
        <v>319.09</v>
      </c>
      <c r="I54" s="135">
        <f t="shared" si="40"/>
        <v>3.1909</v>
      </c>
      <c r="J54" s="136">
        <f t="shared" si="41"/>
        <v>382.2</v>
      </c>
      <c r="K54" s="137">
        <f t="shared" si="42"/>
        <v>3.822</v>
      </c>
      <c r="L54" s="204">
        <v>294.0</v>
      </c>
      <c r="M54" s="105">
        <f>L54/$F$54</f>
        <v>2.94</v>
      </c>
      <c r="N54" s="204">
        <v>203.0</v>
      </c>
      <c r="O54" s="105">
        <f>N54/$F$54</f>
        <v>2.03</v>
      </c>
      <c r="P54" s="204">
        <v>191.0</v>
      </c>
      <c r="Q54" s="105">
        <f>P54/$F$54</f>
        <v>1.91</v>
      </c>
      <c r="R54" s="204">
        <v>178.0</v>
      </c>
      <c r="S54" s="105">
        <f>R54/$F$54</f>
        <v>1.78</v>
      </c>
      <c r="T54" s="204">
        <v>178.0</v>
      </c>
      <c r="U54" s="105">
        <f>T54/$F$54</f>
        <v>1.78</v>
      </c>
      <c r="V54" s="93">
        <f t="shared" si="44"/>
        <v>169.1</v>
      </c>
      <c r="W54" s="105">
        <f t="shared" si="43"/>
        <v>1.691</v>
      </c>
      <c r="X54" s="93">
        <v>178.0</v>
      </c>
      <c r="Y54" s="105">
        <f>X54/$F$54</f>
        <v>1.78</v>
      </c>
    </row>
    <row r="55" ht="15.75" customHeight="1">
      <c r="A55" s="40" t="s">
        <v>75</v>
      </c>
      <c r="B55" s="41" t="s">
        <v>76</v>
      </c>
      <c r="C55" s="23"/>
      <c r="D55" s="133" t="s">
        <v>72</v>
      </c>
      <c r="E55" s="147">
        <v>300.0</v>
      </c>
      <c r="F55" s="45">
        <v>100.0</v>
      </c>
      <c r="H55" s="148">
        <v>23.37</v>
      </c>
      <c r="I55" s="135">
        <f t="shared" si="40"/>
        <v>0.2337</v>
      </c>
      <c r="J55" s="208">
        <v>117.0</v>
      </c>
      <c r="K55" s="137">
        <f t="shared" si="42"/>
        <v>1.17</v>
      </c>
      <c r="L55" s="179">
        <v>50.0</v>
      </c>
      <c r="M55" s="72">
        <f>L55/$F$55</f>
        <v>0.5</v>
      </c>
      <c r="N55" s="179">
        <v>34.0</v>
      </c>
      <c r="O55" s="72">
        <f>N55/$F$55</f>
        <v>0.34</v>
      </c>
      <c r="P55" s="179">
        <v>32.0</v>
      </c>
      <c r="Q55" s="72">
        <f>P55/$F$55</f>
        <v>0.32</v>
      </c>
      <c r="R55" s="179">
        <v>30.0</v>
      </c>
      <c r="S55" s="72">
        <f>R55/$F$55</f>
        <v>0.3</v>
      </c>
      <c r="T55" s="179">
        <v>30.0</v>
      </c>
      <c r="U55" s="72">
        <f>T55/$F$55</f>
        <v>0.3</v>
      </c>
      <c r="V55" s="179">
        <v>30.0</v>
      </c>
      <c r="W55" s="72">
        <f t="shared" si="43"/>
        <v>0.3</v>
      </c>
      <c r="X55" s="179">
        <v>30.0</v>
      </c>
      <c r="Y55" s="72">
        <f>X55/$F$55</f>
        <v>0.3</v>
      </c>
    </row>
    <row r="56" ht="15.75" customHeight="1">
      <c r="A56" s="78"/>
      <c r="B56" s="79"/>
      <c r="C56" s="79"/>
      <c r="D56" s="80"/>
      <c r="E56" s="151">
        <v>200.0</v>
      </c>
      <c r="F56" s="34">
        <v>200.0</v>
      </c>
      <c r="H56" s="152">
        <v>38.68</v>
      </c>
      <c r="I56" s="153">
        <f t="shared" si="40"/>
        <v>0.1934</v>
      </c>
      <c r="J56" s="209">
        <v>174.0</v>
      </c>
      <c r="K56" s="157">
        <f t="shared" si="42"/>
        <v>0.87</v>
      </c>
      <c r="L56" s="210">
        <v>73.0</v>
      </c>
      <c r="M56" s="211">
        <f>L56/$F$56</f>
        <v>0.365</v>
      </c>
      <c r="N56" s="210">
        <v>50.0</v>
      </c>
      <c r="O56" s="211">
        <f>N56/$F$56</f>
        <v>0.25</v>
      </c>
      <c r="P56" s="210">
        <v>48.0</v>
      </c>
      <c r="Q56" s="211">
        <f>P56/$F$56</f>
        <v>0.24</v>
      </c>
      <c r="R56" s="210">
        <v>44.0</v>
      </c>
      <c r="S56" s="211">
        <f>R56/$F$56</f>
        <v>0.22</v>
      </c>
      <c r="T56" s="210">
        <v>44.0</v>
      </c>
      <c r="U56" s="211">
        <f>T56/$F$56</f>
        <v>0.22</v>
      </c>
      <c r="V56" s="210">
        <v>44.0</v>
      </c>
      <c r="W56" s="211">
        <f t="shared" si="43"/>
        <v>0.22</v>
      </c>
      <c r="X56" s="210">
        <v>44.0</v>
      </c>
      <c r="Y56" s="211">
        <f>X56/$F$56</f>
        <v>0.22</v>
      </c>
    </row>
    <row r="57" ht="15.75" customHeight="1">
      <c r="A57" s="40" t="s">
        <v>75</v>
      </c>
      <c r="B57" s="41" t="s">
        <v>77</v>
      </c>
      <c r="C57" s="23"/>
      <c r="D57" s="133" t="s">
        <v>72</v>
      </c>
      <c r="E57" s="147">
        <v>100.0</v>
      </c>
      <c r="F57" s="45">
        <v>100.0</v>
      </c>
      <c r="H57" s="148">
        <v>49.55</v>
      </c>
      <c r="I57" s="135">
        <f t="shared" si="40"/>
        <v>0.4955</v>
      </c>
      <c r="J57" s="208">
        <v>149.0</v>
      </c>
      <c r="K57" s="137">
        <f t="shared" si="42"/>
        <v>1.49</v>
      </c>
      <c r="L57" s="181">
        <v>88.0</v>
      </c>
      <c r="M57" s="72">
        <f>L57/$F$57</f>
        <v>0.88</v>
      </c>
      <c r="N57" s="181">
        <v>61.0</v>
      </c>
      <c r="O57" s="72">
        <f>N57/$F$57</f>
        <v>0.61</v>
      </c>
      <c r="P57" s="181">
        <v>58.0</v>
      </c>
      <c r="Q57" s="72">
        <f>P57/$F$57</f>
        <v>0.58</v>
      </c>
      <c r="R57" s="181">
        <v>53.0</v>
      </c>
      <c r="S57" s="72">
        <f>R57/$F$57</f>
        <v>0.53</v>
      </c>
      <c r="T57" s="181">
        <v>53.0</v>
      </c>
      <c r="U57" s="72">
        <f>T57/$F$57</f>
        <v>0.53</v>
      </c>
      <c r="V57" s="181">
        <v>53.0</v>
      </c>
      <c r="W57" s="72">
        <f t="shared" si="43"/>
        <v>0.53</v>
      </c>
      <c r="X57" s="181">
        <v>53.0</v>
      </c>
      <c r="Y57" s="72">
        <f>X57/$F$57</f>
        <v>0.53</v>
      </c>
    </row>
    <row r="58" ht="15.75" customHeight="1">
      <c r="A58" s="78"/>
      <c r="B58" s="79"/>
      <c r="C58" s="79"/>
      <c r="D58" s="80"/>
      <c r="E58" s="151">
        <v>80.0</v>
      </c>
      <c r="F58" s="34">
        <v>200.0</v>
      </c>
      <c r="H58" s="152">
        <v>91.14</v>
      </c>
      <c r="I58" s="153">
        <f t="shared" si="40"/>
        <v>0.4557</v>
      </c>
      <c r="J58" s="209">
        <v>261.0</v>
      </c>
      <c r="K58" s="157">
        <f t="shared" si="42"/>
        <v>1.305</v>
      </c>
      <c r="L58" s="181">
        <v>154.0</v>
      </c>
      <c r="M58" s="211">
        <f>L58/$F$58</f>
        <v>0.77</v>
      </c>
      <c r="N58" s="181">
        <v>106.0</v>
      </c>
      <c r="O58" s="211">
        <f>N58/$F$58</f>
        <v>0.53</v>
      </c>
      <c r="P58" s="181">
        <v>100.0</v>
      </c>
      <c r="Q58" s="211">
        <f>P58/$F$58</f>
        <v>0.5</v>
      </c>
      <c r="R58" s="181">
        <v>94.0</v>
      </c>
      <c r="S58" s="211">
        <f>R58/$F$58</f>
        <v>0.47</v>
      </c>
      <c r="T58" s="181">
        <v>94.0</v>
      </c>
      <c r="U58" s="211">
        <f>T58/$F$58</f>
        <v>0.47</v>
      </c>
      <c r="V58" s="181">
        <v>94.0</v>
      </c>
      <c r="W58" s="211">
        <f t="shared" si="43"/>
        <v>0.47</v>
      </c>
      <c r="X58" s="181">
        <v>94.0</v>
      </c>
      <c r="Y58" s="211">
        <f>X58/$F$58</f>
        <v>0.47</v>
      </c>
    </row>
    <row r="59" ht="15.75" customHeight="1">
      <c r="A59" s="40" t="s">
        <v>78</v>
      </c>
      <c r="B59" s="41" t="s">
        <v>79</v>
      </c>
      <c r="C59" s="23"/>
      <c r="D59" s="133" t="s">
        <v>72</v>
      </c>
      <c r="E59" s="147">
        <v>300.0</v>
      </c>
      <c r="F59" s="45">
        <v>100.0</v>
      </c>
      <c r="H59" s="148">
        <v>16.42</v>
      </c>
      <c r="I59" s="135">
        <f t="shared" si="40"/>
        <v>0.1642</v>
      </c>
      <c r="J59" s="208">
        <v>117.0</v>
      </c>
      <c r="K59" s="137">
        <f t="shared" si="42"/>
        <v>1.17</v>
      </c>
      <c r="L59" s="179">
        <v>36.0</v>
      </c>
      <c r="M59" s="72">
        <f>L59/$F$59</f>
        <v>0.36</v>
      </c>
      <c r="N59" s="179">
        <v>25.0</v>
      </c>
      <c r="O59" s="72">
        <f>N59/$F$59</f>
        <v>0.25</v>
      </c>
      <c r="P59" s="179">
        <v>24.0</v>
      </c>
      <c r="Q59" s="72">
        <f>P59/$F$59</f>
        <v>0.24</v>
      </c>
      <c r="R59" s="179">
        <v>23.0</v>
      </c>
      <c r="S59" s="72">
        <f>R59/$F$59</f>
        <v>0.23</v>
      </c>
      <c r="T59" s="179">
        <v>23.0</v>
      </c>
      <c r="U59" s="72">
        <f>T59/$F$59</f>
        <v>0.23</v>
      </c>
      <c r="V59" s="179">
        <v>23.0</v>
      </c>
      <c r="W59" s="72">
        <f t="shared" si="43"/>
        <v>0.23</v>
      </c>
      <c r="X59" s="179">
        <v>23.0</v>
      </c>
      <c r="Y59" s="72">
        <f>X59/$F$59</f>
        <v>0.23</v>
      </c>
    </row>
    <row r="60" ht="15.75" customHeight="1">
      <c r="A60" s="78"/>
      <c r="B60" s="79"/>
      <c r="C60" s="79"/>
      <c r="D60" s="80"/>
      <c r="E60" s="151">
        <v>200.0</v>
      </c>
      <c r="F60" s="34">
        <v>200.0</v>
      </c>
      <c r="H60" s="152">
        <v>24.75</v>
      </c>
      <c r="I60" s="153">
        <f t="shared" si="40"/>
        <v>0.12375</v>
      </c>
      <c r="J60" s="209">
        <v>169.0</v>
      </c>
      <c r="K60" s="157">
        <f t="shared" si="42"/>
        <v>0.845</v>
      </c>
      <c r="L60" s="210">
        <v>51.0</v>
      </c>
      <c r="M60" s="211">
        <f>L60/$F$60</f>
        <v>0.255</v>
      </c>
      <c r="N60" s="210">
        <v>36.0</v>
      </c>
      <c r="O60" s="211">
        <f>N60/$F$60</f>
        <v>0.18</v>
      </c>
      <c r="P60" s="210">
        <v>34.0</v>
      </c>
      <c r="Q60" s="211">
        <f>P60/$F$60</f>
        <v>0.17</v>
      </c>
      <c r="R60" s="210">
        <v>32.0</v>
      </c>
      <c r="S60" s="211">
        <f>R60/$F$60</f>
        <v>0.16</v>
      </c>
      <c r="T60" s="210">
        <v>32.0</v>
      </c>
      <c r="U60" s="211">
        <f>T60/$F$60</f>
        <v>0.16</v>
      </c>
      <c r="V60" s="210">
        <v>32.0</v>
      </c>
      <c r="W60" s="211">
        <f t="shared" si="43"/>
        <v>0.16</v>
      </c>
      <c r="X60" s="210">
        <v>32.0</v>
      </c>
      <c r="Y60" s="211">
        <f>X60/$F$60</f>
        <v>0.16</v>
      </c>
    </row>
    <row r="61" ht="15.75" customHeight="1">
      <c r="A61" s="40" t="s">
        <v>78</v>
      </c>
      <c r="B61" s="41" t="s">
        <v>80</v>
      </c>
      <c r="C61" s="23"/>
      <c r="D61" s="133" t="s">
        <v>72</v>
      </c>
      <c r="E61" s="147">
        <v>300.0</v>
      </c>
      <c r="F61" s="45">
        <v>100.0</v>
      </c>
      <c r="H61" s="148">
        <v>17.62</v>
      </c>
      <c r="I61" s="135">
        <f t="shared" si="40"/>
        <v>0.1762</v>
      </c>
      <c r="J61" s="208">
        <v>130.0</v>
      </c>
      <c r="K61" s="137">
        <f t="shared" si="42"/>
        <v>1.3</v>
      </c>
      <c r="L61" s="181">
        <v>40.0</v>
      </c>
      <c r="M61" s="72">
        <f>L61/$F$61</f>
        <v>0.4</v>
      </c>
      <c r="N61" s="181">
        <v>27.0</v>
      </c>
      <c r="O61" s="72">
        <f>N61/$F$61</f>
        <v>0.27</v>
      </c>
      <c r="P61" s="181">
        <v>26.0</v>
      </c>
      <c r="Q61" s="72">
        <f>P61/$F$61</f>
        <v>0.26</v>
      </c>
      <c r="R61" s="181">
        <v>24.0</v>
      </c>
      <c r="S61" s="72">
        <f>R61/$F$61</f>
        <v>0.24</v>
      </c>
      <c r="T61" s="181">
        <v>24.0</v>
      </c>
      <c r="U61" s="72">
        <f>T61/$F$61</f>
        <v>0.24</v>
      </c>
      <c r="V61" s="181">
        <v>24.0</v>
      </c>
      <c r="W61" s="72">
        <f t="shared" si="43"/>
        <v>0.24</v>
      </c>
      <c r="X61" s="181">
        <v>24.0</v>
      </c>
      <c r="Y61" s="72">
        <f>X61/$F$61</f>
        <v>0.24</v>
      </c>
    </row>
    <row r="62" ht="15.75" customHeight="1">
      <c r="A62" s="78"/>
      <c r="B62" s="79"/>
      <c r="C62" s="79"/>
      <c r="D62" s="80"/>
      <c r="E62" s="151">
        <v>200.0</v>
      </c>
      <c r="F62" s="34">
        <v>200.0</v>
      </c>
      <c r="H62" s="152">
        <v>27.15</v>
      </c>
      <c r="I62" s="153">
        <f t="shared" si="40"/>
        <v>0.13575</v>
      </c>
      <c r="J62" s="209">
        <v>189.0</v>
      </c>
      <c r="K62" s="157">
        <f t="shared" si="42"/>
        <v>0.945</v>
      </c>
      <c r="L62" s="181">
        <v>57.0</v>
      </c>
      <c r="M62" s="211">
        <f>L62/$F$62</f>
        <v>0.285</v>
      </c>
      <c r="N62" s="181">
        <v>40.0</v>
      </c>
      <c r="O62" s="211">
        <f>N62/$F$62</f>
        <v>0.2</v>
      </c>
      <c r="P62" s="181">
        <v>38.0</v>
      </c>
      <c r="Q62" s="211">
        <f>P62/$F$62</f>
        <v>0.19</v>
      </c>
      <c r="R62" s="181">
        <v>36.0</v>
      </c>
      <c r="S62" s="211">
        <f>R62/$F$62</f>
        <v>0.18</v>
      </c>
      <c r="T62" s="181">
        <v>36.0</v>
      </c>
      <c r="U62" s="211">
        <f>T62/$F$62</f>
        <v>0.18</v>
      </c>
      <c r="V62" s="181">
        <v>36.0</v>
      </c>
      <c r="W62" s="211">
        <f t="shared" si="43"/>
        <v>0.18</v>
      </c>
      <c r="X62" s="181">
        <v>36.0</v>
      </c>
      <c r="Y62" s="211">
        <f>X62/$F$62</f>
        <v>0.18</v>
      </c>
    </row>
    <row r="63" ht="15.75" customHeight="1">
      <c r="A63" s="40" t="s">
        <v>78</v>
      </c>
      <c r="B63" s="41" t="s">
        <v>81</v>
      </c>
      <c r="C63" s="23"/>
      <c r="D63" s="133" t="s">
        <v>72</v>
      </c>
      <c r="E63" s="147">
        <v>300.0</v>
      </c>
      <c r="F63" s="45">
        <v>100.0</v>
      </c>
      <c r="H63" s="148">
        <v>21.22</v>
      </c>
      <c r="I63" s="135">
        <f t="shared" si="40"/>
        <v>0.2122</v>
      </c>
      <c r="J63" s="208">
        <v>130.0</v>
      </c>
      <c r="K63" s="137">
        <f t="shared" si="42"/>
        <v>1.3</v>
      </c>
      <c r="L63" s="179">
        <v>40.0</v>
      </c>
      <c r="M63" s="72">
        <f>L63/$F$63</f>
        <v>0.4</v>
      </c>
      <c r="N63" s="179">
        <v>27.0</v>
      </c>
      <c r="O63" s="72">
        <f>N63/$F$63</f>
        <v>0.27</v>
      </c>
      <c r="P63" s="179">
        <v>26.0</v>
      </c>
      <c r="Q63" s="72">
        <f>P63/$F$63</f>
        <v>0.26</v>
      </c>
      <c r="R63" s="179">
        <v>24.0</v>
      </c>
      <c r="S63" s="72">
        <f>R63/$F$63</f>
        <v>0.24</v>
      </c>
      <c r="T63" s="179">
        <v>24.0</v>
      </c>
      <c r="U63" s="72">
        <f>T63/$F$63</f>
        <v>0.24</v>
      </c>
      <c r="V63" s="179">
        <v>24.0</v>
      </c>
      <c r="W63" s="72">
        <f t="shared" si="43"/>
        <v>0.24</v>
      </c>
      <c r="X63" s="179">
        <v>24.0</v>
      </c>
      <c r="Y63" s="72">
        <f>X63/$F$63</f>
        <v>0.24</v>
      </c>
    </row>
    <row r="64" ht="15.75" customHeight="1">
      <c r="A64" s="78"/>
      <c r="B64" s="79"/>
      <c r="C64" s="79"/>
      <c r="D64" s="80"/>
      <c r="E64" s="151">
        <v>200.0</v>
      </c>
      <c r="F64" s="34">
        <v>200.0</v>
      </c>
      <c r="H64" s="156">
        <v>34.35</v>
      </c>
      <c r="I64" s="157">
        <f t="shared" si="40"/>
        <v>0.17175</v>
      </c>
      <c r="J64" s="212">
        <v>215.0</v>
      </c>
      <c r="K64" s="157">
        <f t="shared" si="42"/>
        <v>1.075</v>
      </c>
      <c r="L64" s="210">
        <v>66.0</v>
      </c>
      <c r="M64" s="211">
        <f>L64/$F$64</f>
        <v>0.33</v>
      </c>
      <c r="N64" s="210">
        <v>42.0</v>
      </c>
      <c r="O64" s="211">
        <f>N64/$F$64</f>
        <v>0.21</v>
      </c>
      <c r="P64" s="210">
        <v>40.0</v>
      </c>
      <c r="Q64" s="211">
        <f>P64/$F$64</f>
        <v>0.2</v>
      </c>
      <c r="R64" s="210">
        <v>38.0</v>
      </c>
      <c r="S64" s="211">
        <f>R64/$F$64</f>
        <v>0.19</v>
      </c>
      <c r="T64" s="210">
        <v>38.0</v>
      </c>
      <c r="U64" s="211">
        <f>T64/$F$64</f>
        <v>0.19</v>
      </c>
      <c r="V64" s="210">
        <v>38.0</v>
      </c>
      <c r="W64" s="211">
        <f t="shared" si="43"/>
        <v>0.19</v>
      </c>
      <c r="X64" s="210">
        <v>38.0</v>
      </c>
      <c r="Y64" s="211">
        <f>X64/$F$64</f>
        <v>0.19</v>
      </c>
    </row>
    <row r="65" ht="15.75" customHeight="1">
      <c r="A65" s="94"/>
      <c r="B65" s="94"/>
      <c r="C65" s="94"/>
      <c r="D65" s="81"/>
      <c r="E65" s="94"/>
      <c r="F65" s="94"/>
      <c r="H65" s="81"/>
      <c r="I65" s="81"/>
    </row>
    <row r="66" ht="15.75" customHeight="1">
      <c r="A66" s="94"/>
      <c r="B66" s="94"/>
      <c r="C66" s="94"/>
      <c r="D66" s="81"/>
      <c r="E66" s="94"/>
      <c r="F66" s="94"/>
      <c r="H66" s="81"/>
      <c r="I66" s="81"/>
    </row>
    <row r="67" ht="15.75" customHeight="1">
      <c r="A67" s="94"/>
      <c r="B67" s="94"/>
      <c r="C67" s="94"/>
      <c r="D67" s="81"/>
      <c r="E67" s="94"/>
      <c r="F67" s="94"/>
      <c r="H67" s="81"/>
      <c r="I67" s="81"/>
    </row>
    <row r="68" ht="15.75" customHeight="1">
      <c r="A68" s="94"/>
      <c r="B68" s="94"/>
      <c r="C68" s="94"/>
      <c r="D68" s="81"/>
      <c r="E68" s="94"/>
      <c r="F68" s="94"/>
      <c r="H68" s="81"/>
      <c r="I68" s="81"/>
    </row>
    <row r="69" ht="15.75" customHeight="1">
      <c r="A69" s="94"/>
      <c r="B69" s="94"/>
      <c r="C69" s="94"/>
      <c r="D69" s="81"/>
      <c r="E69" s="94"/>
      <c r="F69" s="94"/>
      <c r="H69" s="81"/>
      <c r="I69" s="81"/>
    </row>
    <row r="70" ht="15.75" customHeight="1">
      <c r="A70" s="94"/>
      <c r="B70" s="94"/>
      <c r="C70" s="94"/>
      <c r="D70" s="81"/>
      <c r="E70" s="94"/>
      <c r="F70" s="94"/>
      <c r="H70" s="81"/>
      <c r="I70" s="81"/>
    </row>
    <row r="71" ht="15.75" customHeight="1">
      <c r="A71" s="94"/>
      <c r="B71" s="94"/>
      <c r="C71" s="94"/>
      <c r="D71" s="81"/>
      <c r="E71" s="94"/>
      <c r="F71" s="94"/>
      <c r="H71" s="81"/>
      <c r="I71" s="81"/>
    </row>
    <row r="72" ht="15.75" customHeight="1">
      <c r="A72" s="94"/>
      <c r="B72" s="94"/>
      <c r="C72" s="94"/>
      <c r="D72" s="81"/>
      <c r="E72" s="94"/>
      <c r="F72" s="94"/>
      <c r="H72" s="81"/>
      <c r="I72" s="81"/>
    </row>
    <row r="73" ht="15.75" customHeight="1">
      <c r="A73" s="94"/>
      <c r="B73" s="94"/>
      <c r="C73" s="94"/>
      <c r="D73" s="81"/>
      <c r="E73" s="94"/>
      <c r="F73" s="94"/>
      <c r="H73" s="81"/>
      <c r="I73" s="81"/>
    </row>
    <row r="74" ht="15.75" customHeight="1">
      <c r="A74" s="94"/>
      <c r="B74" s="94"/>
      <c r="C74" s="94"/>
      <c r="D74" s="81"/>
      <c r="E74" s="94"/>
      <c r="F74" s="94"/>
      <c r="H74" s="81"/>
      <c r="I74" s="81"/>
    </row>
    <row r="75" ht="15.75" customHeight="1">
      <c r="A75" s="94"/>
      <c r="B75" s="94"/>
      <c r="C75" s="94"/>
      <c r="D75" s="81"/>
      <c r="E75" s="94"/>
      <c r="F75" s="94"/>
      <c r="H75" s="81"/>
      <c r="I75" s="81"/>
    </row>
    <row r="76" ht="15.75" customHeight="1">
      <c r="A76" s="94"/>
      <c r="B76" s="94"/>
      <c r="C76" s="94"/>
      <c r="D76" s="81"/>
      <c r="E76" s="94"/>
      <c r="F76" s="94"/>
      <c r="H76" s="81"/>
      <c r="I76" s="81"/>
    </row>
    <row r="77" ht="15.75" customHeight="1">
      <c r="A77" s="94"/>
      <c r="B77" s="94"/>
      <c r="C77" s="94"/>
      <c r="D77" s="81"/>
      <c r="E77" s="94"/>
      <c r="F77" s="94"/>
      <c r="H77" s="81"/>
      <c r="I77" s="81"/>
    </row>
    <row r="78" ht="15.75" customHeight="1">
      <c r="A78" s="94"/>
      <c r="B78" s="94"/>
      <c r="C78" s="94"/>
      <c r="D78" s="81"/>
      <c r="E78" s="94"/>
      <c r="F78" s="94"/>
      <c r="H78" s="81"/>
      <c r="I78" s="81"/>
    </row>
    <row r="79" ht="15.75" customHeight="1">
      <c r="A79" s="94"/>
      <c r="B79" s="94"/>
      <c r="C79" s="94"/>
      <c r="D79" s="81"/>
      <c r="E79" s="94"/>
      <c r="F79" s="94"/>
      <c r="H79" s="81"/>
      <c r="I79" s="81"/>
    </row>
    <row r="80" ht="15.75" customHeight="1">
      <c r="A80" s="94"/>
      <c r="B80" s="94"/>
      <c r="C80" s="94"/>
      <c r="D80" s="81"/>
      <c r="E80" s="94"/>
      <c r="F80" s="94"/>
      <c r="H80" s="81"/>
      <c r="I80" s="81"/>
    </row>
    <row r="81" ht="15.75" customHeight="1">
      <c r="A81" s="94"/>
      <c r="B81" s="94"/>
      <c r="C81" s="94"/>
      <c r="D81" s="81"/>
      <c r="E81" s="94"/>
      <c r="F81" s="94"/>
      <c r="H81" s="81"/>
      <c r="I81" s="81"/>
    </row>
    <row r="82" ht="15.75" customHeight="1">
      <c r="A82" s="94"/>
      <c r="B82" s="94"/>
      <c r="C82" s="94"/>
      <c r="D82" s="81"/>
      <c r="E82" s="94"/>
      <c r="F82" s="94"/>
      <c r="H82" s="81"/>
      <c r="I82" s="81"/>
    </row>
    <row r="83" ht="15.75" customHeight="1">
      <c r="A83" s="94"/>
      <c r="B83" s="94"/>
      <c r="C83" s="94"/>
      <c r="D83" s="81"/>
      <c r="E83" s="94"/>
      <c r="F83" s="94"/>
      <c r="H83" s="81"/>
      <c r="I83" s="81"/>
    </row>
    <row r="84" ht="15.75" customHeight="1">
      <c r="A84" s="94"/>
      <c r="B84" s="94"/>
      <c r="C84" s="94"/>
      <c r="D84" s="81"/>
      <c r="E84" s="94"/>
      <c r="F84" s="94"/>
      <c r="H84" s="81"/>
      <c r="I84" s="81"/>
    </row>
    <row r="85" ht="15.75" customHeight="1">
      <c r="A85" s="94"/>
      <c r="B85" s="94"/>
      <c r="C85" s="94"/>
      <c r="D85" s="81"/>
      <c r="E85" s="94"/>
      <c r="F85" s="94"/>
      <c r="H85" s="81"/>
      <c r="I85" s="81"/>
    </row>
    <row r="86" ht="15.75" customHeight="1">
      <c r="A86" s="94"/>
      <c r="B86" s="94"/>
      <c r="C86" s="94"/>
      <c r="D86" s="81"/>
      <c r="E86" s="94"/>
      <c r="F86" s="94"/>
      <c r="H86" s="81"/>
      <c r="I86" s="81"/>
    </row>
    <row r="87" ht="15.75" customHeight="1">
      <c r="A87" s="94"/>
      <c r="B87" s="94"/>
      <c r="C87" s="94"/>
      <c r="D87" s="81"/>
      <c r="E87" s="94"/>
      <c r="F87" s="94"/>
      <c r="H87" s="81"/>
      <c r="I87" s="81"/>
    </row>
    <row r="88" ht="15.75" customHeight="1">
      <c r="A88" s="94"/>
      <c r="B88" s="94"/>
      <c r="C88" s="94"/>
      <c r="D88" s="81"/>
      <c r="E88" s="94"/>
      <c r="F88" s="94"/>
      <c r="H88" s="81"/>
      <c r="I88" s="81"/>
    </row>
    <row r="89" ht="15.75" customHeight="1">
      <c r="A89" s="94"/>
      <c r="B89" s="94"/>
      <c r="C89" s="94"/>
      <c r="D89" s="81"/>
      <c r="E89" s="94"/>
      <c r="F89" s="94"/>
      <c r="H89" s="81"/>
      <c r="I89" s="81"/>
    </row>
    <row r="90" ht="15.75" customHeight="1">
      <c r="A90" s="94"/>
      <c r="B90" s="94"/>
      <c r="C90" s="94"/>
      <c r="D90" s="81"/>
      <c r="E90" s="94"/>
      <c r="F90" s="94"/>
      <c r="H90" s="81"/>
      <c r="I90" s="81"/>
    </row>
    <row r="91" ht="15.75" customHeight="1">
      <c r="A91" s="94"/>
      <c r="B91" s="94"/>
      <c r="C91" s="94"/>
      <c r="D91" s="81"/>
      <c r="E91" s="94"/>
      <c r="F91" s="94"/>
      <c r="H91" s="81"/>
      <c r="I91" s="81"/>
    </row>
    <row r="92" ht="15.75" customHeight="1">
      <c r="A92" s="94"/>
      <c r="B92" s="94"/>
      <c r="C92" s="94"/>
      <c r="D92" s="81"/>
      <c r="E92" s="94"/>
      <c r="F92" s="94"/>
      <c r="H92" s="81"/>
      <c r="I92" s="81"/>
    </row>
    <row r="93" ht="15.75" customHeight="1">
      <c r="A93" s="94"/>
      <c r="B93" s="94"/>
      <c r="C93" s="94"/>
      <c r="D93" s="81"/>
      <c r="E93" s="94"/>
      <c r="F93" s="94"/>
      <c r="H93" s="81"/>
      <c r="I93" s="81"/>
    </row>
    <row r="94" ht="15.75" customHeight="1">
      <c r="A94" s="94"/>
      <c r="B94" s="94"/>
      <c r="C94" s="94"/>
      <c r="D94" s="81"/>
      <c r="E94" s="94"/>
      <c r="F94" s="94"/>
      <c r="H94" s="81"/>
      <c r="I94" s="81"/>
    </row>
    <row r="95" ht="15.75" customHeight="1">
      <c r="A95" s="94"/>
      <c r="B95" s="94"/>
      <c r="C95" s="94"/>
      <c r="D95" s="81"/>
      <c r="E95" s="94"/>
      <c r="F95" s="94"/>
      <c r="H95" s="81"/>
      <c r="I95" s="81"/>
    </row>
    <row r="96" ht="15.75" customHeight="1">
      <c r="A96" s="94"/>
      <c r="B96" s="94"/>
      <c r="C96" s="94"/>
      <c r="D96" s="81"/>
      <c r="E96" s="94"/>
      <c r="F96" s="94"/>
      <c r="H96" s="81"/>
      <c r="I96" s="81"/>
    </row>
    <row r="97" ht="15.75" customHeight="1">
      <c r="A97" s="94"/>
      <c r="B97" s="94"/>
      <c r="C97" s="94"/>
      <c r="D97" s="81"/>
      <c r="E97" s="94"/>
      <c r="F97" s="94"/>
      <c r="H97" s="81"/>
      <c r="I97" s="81"/>
    </row>
    <row r="98" ht="15.75" customHeight="1">
      <c r="A98" s="94"/>
      <c r="B98" s="94"/>
      <c r="C98" s="94"/>
      <c r="D98" s="81"/>
      <c r="E98" s="94"/>
      <c r="F98" s="94"/>
      <c r="H98" s="81"/>
      <c r="I98" s="81"/>
    </row>
    <row r="99" ht="15.75" customHeight="1">
      <c r="A99" s="94"/>
      <c r="B99" s="94"/>
      <c r="C99" s="94"/>
      <c r="D99" s="81"/>
      <c r="E99" s="94"/>
      <c r="F99" s="94"/>
      <c r="H99" s="81"/>
      <c r="I99" s="81"/>
    </row>
    <row r="100" ht="15.75" customHeight="1">
      <c r="A100" s="94"/>
      <c r="B100" s="94"/>
      <c r="C100" s="94"/>
      <c r="D100" s="81"/>
      <c r="E100" s="94"/>
      <c r="F100" s="94"/>
      <c r="H100" s="81"/>
      <c r="I100" s="81"/>
    </row>
    <row r="101" ht="15.75" customHeight="1">
      <c r="A101" s="94"/>
      <c r="B101" s="94"/>
      <c r="C101" s="94"/>
      <c r="D101" s="81"/>
      <c r="E101" s="94"/>
      <c r="F101" s="94"/>
      <c r="H101" s="81"/>
      <c r="I101" s="81"/>
    </row>
    <row r="102" ht="15.75" customHeight="1">
      <c r="A102" s="94"/>
      <c r="B102" s="94"/>
      <c r="C102" s="94"/>
      <c r="D102" s="81"/>
      <c r="E102" s="94"/>
      <c r="F102" s="94"/>
      <c r="H102" s="81"/>
      <c r="I102" s="81"/>
    </row>
    <row r="103" ht="15.75" customHeight="1">
      <c r="A103" s="94"/>
      <c r="B103" s="94"/>
      <c r="C103" s="94"/>
      <c r="D103" s="81"/>
      <c r="E103" s="94"/>
      <c r="F103" s="94"/>
      <c r="H103" s="81"/>
      <c r="I103" s="81"/>
    </row>
    <row r="104" ht="15.75" customHeight="1">
      <c r="A104" s="94"/>
      <c r="B104" s="94"/>
      <c r="C104" s="94"/>
      <c r="D104" s="81"/>
      <c r="E104" s="94"/>
      <c r="F104" s="94"/>
      <c r="H104" s="81"/>
      <c r="I104" s="81"/>
    </row>
    <row r="105" ht="15.75" customHeight="1">
      <c r="A105" s="94"/>
      <c r="B105" s="94"/>
      <c r="C105" s="94"/>
      <c r="D105" s="81"/>
      <c r="E105" s="94"/>
      <c r="F105" s="94"/>
      <c r="H105" s="81"/>
      <c r="I105" s="81"/>
    </row>
    <row r="106" ht="15.75" customHeight="1">
      <c r="A106" s="94"/>
      <c r="B106" s="94"/>
      <c r="C106" s="94"/>
      <c r="D106" s="81"/>
      <c r="E106" s="94"/>
      <c r="F106" s="94"/>
      <c r="H106" s="81"/>
      <c r="I106" s="81"/>
    </row>
    <row r="107" ht="15.75" customHeight="1">
      <c r="A107" s="94"/>
      <c r="B107" s="94"/>
      <c r="C107" s="94"/>
      <c r="D107" s="81"/>
      <c r="E107" s="94"/>
      <c r="F107" s="94"/>
      <c r="H107" s="81"/>
      <c r="I107" s="81"/>
    </row>
    <row r="108" ht="15.75" customHeight="1">
      <c r="A108" s="94"/>
      <c r="B108" s="94"/>
      <c r="C108" s="94"/>
      <c r="D108" s="81"/>
      <c r="E108" s="94"/>
      <c r="F108" s="94"/>
      <c r="H108" s="81"/>
      <c r="I108" s="81"/>
    </row>
    <row r="109" ht="15.75" customHeight="1">
      <c r="A109" s="94"/>
      <c r="B109" s="94"/>
      <c r="C109" s="94"/>
      <c r="D109" s="81"/>
      <c r="E109" s="94"/>
      <c r="F109" s="94"/>
      <c r="H109" s="81"/>
      <c r="I109" s="81"/>
    </row>
    <row r="110" ht="15.75" customHeight="1">
      <c r="A110" s="94"/>
      <c r="B110" s="94"/>
      <c r="C110" s="94"/>
      <c r="D110" s="81"/>
      <c r="E110" s="94"/>
      <c r="F110" s="94"/>
      <c r="H110" s="81"/>
      <c r="I110" s="81"/>
    </row>
    <row r="111" ht="15.75" customHeight="1">
      <c r="A111" s="94"/>
      <c r="B111" s="94"/>
      <c r="C111" s="94"/>
      <c r="D111" s="81"/>
      <c r="E111" s="94"/>
      <c r="F111" s="94"/>
      <c r="H111" s="81"/>
      <c r="I111" s="81"/>
    </row>
    <row r="112" ht="15.75" customHeight="1">
      <c r="A112" s="94"/>
      <c r="B112" s="94"/>
      <c r="C112" s="94"/>
      <c r="D112" s="81"/>
      <c r="E112" s="94"/>
      <c r="F112" s="94"/>
      <c r="H112" s="81"/>
      <c r="I112" s="81"/>
    </row>
    <row r="113" ht="15.75" customHeight="1">
      <c r="A113" s="94"/>
      <c r="B113" s="94"/>
      <c r="C113" s="94"/>
      <c r="D113" s="81"/>
      <c r="E113" s="94"/>
      <c r="F113" s="94"/>
      <c r="H113" s="81"/>
      <c r="I113" s="81"/>
    </row>
    <row r="114" ht="15.75" customHeight="1">
      <c r="A114" s="94"/>
      <c r="B114" s="94"/>
      <c r="C114" s="94"/>
      <c r="D114" s="81"/>
      <c r="E114" s="94"/>
      <c r="F114" s="94"/>
      <c r="H114" s="81"/>
      <c r="I114" s="81"/>
    </row>
    <row r="115" ht="15.75" customHeight="1">
      <c r="A115" s="94"/>
      <c r="B115" s="94"/>
      <c r="C115" s="94"/>
      <c r="D115" s="81"/>
      <c r="E115" s="94"/>
      <c r="F115" s="94"/>
      <c r="H115" s="81"/>
      <c r="I115" s="81"/>
    </row>
    <row r="116" ht="15.75" customHeight="1">
      <c r="A116" s="94"/>
      <c r="B116" s="94"/>
      <c r="C116" s="94"/>
      <c r="D116" s="81"/>
      <c r="E116" s="94"/>
      <c r="F116" s="94"/>
      <c r="H116" s="81"/>
      <c r="I116" s="81"/>
    </row>
    <row r="117" ht="15.75" customHeight="1">
      <c r="A117" s="94"/>
      <c r="B117" s="94"/>
      <c r="C117" s="94"/>
      <c r="D117" s="81"/>
      <c r="E117" s="94"/>
      <c r="F117" s="94"/>
      <c r="H117" s="81"/>
      <c r="I117" s="81"/>
    </row>
    <row r="118" ht="15.75" customHeight="1">
      <c r="A118" s="94"/>
      <c r="B118" s="94"/>
      <c r="C118" s="94"/>
      <c r="D118" s="81"/>
      <c r="E118" s="94"/>
      <c r="F118" s="94"/>
      <c r="H118" s="81"/>
      <c r="I118" s="81"/>
    </row>
    <row r="119" ht="15.75" customHeight="1">
      <c r="A119" s="94"/>
      <c r="B119" s="94"/>
      <c r="C119" s="94"/>
      <c r="D119" s="81"/>
      <c r="E119" s="94"/>
      <c r="F119" s="94"/>
      <c r="H119" s="81"/>
      <c r="I119" s="81"/>
    </row>
    <row r="120" ht="15.75" customHeight="1">
      <c r="A120" s="94"/>
      <c r="B120" s="94"/>
      <c r="C120" s="94"/>
      <c r="D120" s="81"/>
      <c r="E120" s="94"/>
      <c r="F120" s="94"/>
      <c r="H120" s="81"/>
      <c r="I120" s="81"/>
    </row>
    <row r="121" ht="15.75" customHeight="1">
      <c r="A121" s="94"/>
      <c r="B121" s="94"/>
      <c r="C121" s="94"/>
      <c r="D121" s="81"/>
      <c r="E121" s="94"/>
      <c r="F121" s="94"/>
      <c r="H121" s="81"/>
      <c r="I121" s="81"/>
    </row>
    <row r="122" ht="15.75" customHeight="1">
      <c r="A122" s="94"/>
      <c r="B122" s="94"/>
      <c r="C122" s="94"/>
      <c r="D122" s="81"/>
      <c r="E122" s="94"/>
      <c r="F122" s="94"/>
      <c r="H122" s="81"/>
      <c r="I122" s="81"/>
    </row>
    <row r="123" ht="15.75" customHeight="1">
      <c r="A123" s="94"/>
      <c r="B123" s="94"/>
      <c r="C123" s="94"/>
      <c r="D123" s="81"/>
      <c r="E123" s="94"/>
      <c r="F123" s="94"/>
      <c r="H123" s="81"/>
      <c r="I123" s="81"/>
    </row>
    <row r="124" ht="15.75" customHeight="1">
      <c r="A124" s="94"/>
      <c r="B124" s="94"/>
      <c r="C124" s="94"/>
      <c r="D124" s="81"/>
      <c r="E124" s="94"/>
      <c r="F124" s="94"/>
      <c r="H124" s="81"/>
      <c r="I124" s="81"/>
    </row>
    <row r="125" ht="15.75" customHeight="1">
      <c r="A125" s="94"/>
      <c r="B125" s="94"/>
      <c r="C125" s="94"/>
      <c r="D125" s="81"/>
      <c r="E125" s="94"/>
      <c r="F125" s="94"/>
      <c r="H125" s="81"/>
      <c r="I125" s="81"/>
    </row>
    <row r="126" ht="15.75" customHeight="1">
      <c r="A126" s="94"/>
      <c r="B126" s="94"/>
      <c r="C126" s="94"/>
      <c r="D126" s="81"/>
      <c r="E126" s="94"/>
      <c r="F126" s="94"/>
      <c r="H126" s="81"/>
      <c r="I126" s="81"/>
    </row>
    <row r="127" ht="15.75" customHeight="1">
      <c r="A127" s="94"/>
      <c r="B127" s="94"/>
      <c r="C127" s="94"/>
      <c r="D127" s="81"/>
      <c r="E127" s="94"/>
      <c r="F127" s="94"/>
      <c r="H127" s="81"/>
      <c r="I127" s="81"/>
    </row>
    <row r="128" ht="15.75" customHeight="1">
      <c r="A128" s="94"/>
      <c r="B128" s="94"/>
      <c r="C128" s="94"/>
      <c r="D128" s="81"/>
      <c r="E128" s="94"/>
      <c r="F128" s="94"/>
      <c r="H128" s="81"/>
      <c r="I128" s="81"/>
    </row>
    <row r="129" ht="15.75" customHeight="1">
      <c r="A129" s="94"/>
      <c r="B129" s="94"/>
      <c r="C129" s="94"/>
      <c r="D129" s="81"/>
      <c r="E129" s="94"/>
      <c r="F129" s="94"/>
      <c r="H129" s="81"/>
      <c r="I129" s="81"/>
    </row>
    <row r="130" ht="15.75" customHeight="1">
      <c r="A130" s="94"/>
      <c r="B130" s="94"/>
      <c r="C130" s="94"/>
      <c r="D130" s="81"/>
      <c r="E130" s="94"/>
      <c r="F130" s="94"/>
      <c r="H130" s="81"/>
      <c r="I130" s="81"/>
    </row>
    <row r="131" ht="15.75" customHeight="1">
      <c r="A131" s="94"/>
      <c r="B131" s="94"/>
      <c r="C131" s="94"/>
      <c r="D131" s="81"/>
      <c r="E131" s="94"/>
      <c r="F131" s="94"/>
      <c r="H131" s="81"/>
      <c r="I131" s="81"/>
    </row>
    <row r="132" ht="15.75" customHeight="1">
      <c r="A132" s="94"/>
      <c r="B132" s="94"/>
      <c r="C132" s="94"/>
      <c r="D132" s="81"/>
      <c r="E132" s="94"/>
      <c r="F132" s="94"/>
      <c r="H132" s="81"/>
      <c r="I132" s="81"/>
    </row>
    <row r="133" ht="15.75" customHeight="1">
      <c r="A133" s="94"/>
      <c r="B133" s="94"/>
      <c r="C133" s="94"/>
      <c r="D133" s="81"/>
      <c r="E133" s="94"/>
      <c r="F133" s="94"/>
      <c r="H133" s="81"/>
      <c r="I133" s="81"/>
    </row>
    <row r="134" ht="15.75" customHeight="1">
      <c r="A134" s="94"/>
      <c r="B134" s="94"/>
      <c r="C134" s="94"/>
      <c r="D134" s="81"/>
      <c r="E134" s="94"/>
      <c r="F134" s="94"/>
      <c r="H134" s="81"/>
      <c r="I134" s="81"/>
    </row>
    <row r="135" ht="15.75" customHeight="1">
      <c r="A135" s="94"/>
      <c r="B135" s="94"/>
      <c r="C135" s="94"/>
      <c r="D135" s="81"/>
      <c r="E135" s="94"/>
      <c r="F135" s="94"/>
      <c r="H135" s="81"/>
      <c r="I135" s="81"/>
    </row>
    <row r="136" ht="15.75" customHeight="1">
      <c r="A136" s="94"/>
      <c r="B136" s="94"/>
      <c r="C136" s="94"/>
      <c r="D136" s="81"/>
      <c r="E136" s="94"/>
      <c r="F136" s="94"/>
      <c r="H136" s="81"/>
      <c r="I136" s="81"/>
    </row>
    <row r="137" ht="15.75" customHeight="1">
      <c r="A137" s="94"/>
      <c r="B137" s="94"/>
      <c r="C137" s="94"/>
      <c r="D137" s="81"/>
      <c r="E137" s="94"/>
      <c r="F137" s="94"/>
      <c r="H137" s="81"/>
      <c r="I137" s="81"/>
    </row>
    <row r="138" ht="15.75" customHeight="1">
      <c r="A138" s="94"/>
      <c r="B138" s="94"/>
      <c r="C138" s="94"/>
      <c r="D138" s="81"/>
      <c r="E138" s="94"/>
      <c r="F138" s="94"/>
      <c r="H138" s="81"/>
      <c r="I138" s="81"/>
    </row>
    <row r="139" ht="15.75" customHeight="1">
      <c r="A139" s="94"/>
      <c r="B139" s="94"/>
      <c r="C139" s="94"/>
      <c r="D139" s="81"/>
      <c r="E139" s="94"/>
      <c r="F139" s="94"/>
      <c r="H139" s="81"/>
      <c r="I139" s="81"/>
    </row>
    <row r="140" ht="15.75" customHeight="1">
      <c r="A140" s="94"/>
      <c r="B140" s="94"/>
      <c r="C140" s="94"/>
      <c r="D140" s="81"/>
      <c r="E140" s="94"/>
      <c r="F140" s="94"/>
      <c r="H140" s="81"/>
      <c r="I140" s="81"/>
    </row>
    <row r="141" ht="15.75" customHeight="1">
      <c r="A141" s="94"/>
      <c r="B141" s="94"/>
      <c r="C141" s="94"/>
      <c r="D141" s="81"/>
      <c r="E141" s="94"/>
      <c r="F141" s="94"/>
      <c r="H141" s="81"/>
      <c r="I141" s="81"/>
    </row>
    <row r="142" ht="15.75" customHeight="1">
      <c r="A142" s="94"/>
      <c r="B142" s="94"/>
      <c r="C142" s="94"/>
      <c r="D142" s="81"/>
      <c r="E142" s="94"/>
      <c r="F142" s="94"/>
      <c r="H142" s="81"/>
      <c r="I142" s="81"/>
    </row>
    <row r="143" ht="15.75" customHeight="1">
      <c r="A143" s="94"/>
      <c r="B143" s="94"/>
      <c r="C143" s="94"/>
      <c r="D143" s="81"/>
      <c r="E143" s="94"/>
      <c r="F143" s="94"/>
      <c r="H143" s="81"/>
      <c r="I143" s="81"/>
    </row>
    <row r="144" ht="15.75" customHeight="1">
      <c r="A144" s="94"/>
      <c r="B144" s="94"/>
      <c r="C144" s="94"/>
      <c r="D144" s="81"/>
      <c r="E144" s="94"/>
      <c r="F144" s="94"/>
      <c r="H144" s="81"/>
      <c r="I144" s="81"/>
    </row>
    <row r="145" ht="15.75" customHeight="1">
      <c r="A145" s="94"/>
      <c r="B145" s="94"/>
      <c r="C145" s="94"/>
      <c r="D145" s="81"/>
      <c r="E145" s="94"/>
      <c r="F145" s="94"/>
      <c r="H145" s="81"/>
      <c r="I145" s="81"/>
    </row>
    <row r="146" ht="15.75" customHeight="1">
      <c r="A146" s="94"/>
      <c r="B146" s="94"/>
      <c r="C146" s="94"/>
      <c r="D146" s="81"/>
      <c r="E146" s="94"/>
      <c r="F146" s="94"/>
      <c r="H146" s="81"/>
      <c r="I146" s="81"/>
    </row>
    <row r="147" ht="15.75" customHeight="1">
      <c r="A147" s="94"/>
      <c r="B147" s="94"/>
      <c r="C147" s="94"/>
      <c r="D147" s="81"/>
      <c r="E147" s="94"/>
      <c r="F147" s="94"/>
      <c r="H147" s="81"/>
      <c r="I147" s="81"/>
    </row>
    <row r="148" ht="15.75" customHeight="1">
      <c r="A148" s="94"/>
      <c r="B148" s="94"/>
      <c r="C148" s="94"/>
      <c r="D148" s="81"/>
      <c r="E148" s="94"/>
      <c r="F148" s="94"/>
      <c r="H148" s="81"/>
      <c r="I148" s="81"/>
    </row>
    <row r="149" ht="15.75" customHeight="1">
      <c r="A149" s="94"/>
      <c r="B149" s="94"/>
      <c r="C149" s="94"/>
      <c r="D149" s="81"/>
      <c r="E149" s="94"/>
      <c r="F149" s="94"/>
      <c r="H149" s="81"/>
      <c r="I149" s="81"/>
    </row>
    <row r="150" ht="15.75" customHeight="1">
      <c r="A150" s="94"/>
      <c r="B150" s="94"/>
      <c r="C150" s="94"/>
      <c r="D150" s="81"/>
      <c r="E150" s="94"/>
      <c r="F150" s="94"/>
      <c r="H150" s="81"/>
      <c r="I150" s="81"/>
    </row>
    <row r="151" ht="15.75" customHeight="1">
      <c r="A151" s="94"/>
      <c r="B151" s="94"/>
      <c r="C151" s="94"/>
      <c r="D151" s="81"/>
      <c r="E151" s="94"/>
      <c r="F151" s="94"/>
      <c r="H151" s="81"/>
      <c r="I151" s="81"/>
    </row>
    <row r="152" ht="15.75" customHeight="1">
      <c r="A152" s="94"/>
      <c r="B152" s="94"/>
      <c r="C152" s="94"/>
      <c r="D152" s="81"/>
      <c r="E152" s="94"/>
      <c r="F152" s="94"/>
      <c r="H152" s="81"/>
      <c r="I152" s="81"/>
    </row>
    <row r="153" ht="15.75" customHeight="1">
      <c r="A153" s="94"/>
      <c r="B153" s="94"/>
      <c r="C153" s="94"/>
      <c r="D153" s="81"/>
      <c r="E153" s="94"/>
      <c r="F153" s="94"/>
      <c r="H153" s="81"/>
      <c r="I153" s="81"/>
    </row>
    <row r="154" ht="15.75" customHeight="1">
      <c r="A154" s="94"/>
      <c r="B154" s="94"/>
      <c r="C154" s="94"/>
      <c r="D154" s="81"/>
      <c r="E154" s="94"/>
      <c r="F154" s="94"/>
      <c r="H154" s="81"/>
      <c r="I154" s="81"/>
    </row>
    <row r="155" ht="15.75" customHeight="1">
      <c r="A155" s="94"/>
      <c r="B155" s="94"/>
      <c r="C155" s="94"/>
      <c r="D155" s="81"/>
      <c r="E155" s="94"/>
      <c r="F155" s="94"/>
      <c r="H155" s="81"/>
      <c r="I155" s="81"/>
    </row>
    <row r="156" ht="15.75" customHeight="1">
      <c r="A156" s="94"/>
      <c r="B156" s="94"/>
      <c r="C156" s="94"/>
      <c r="D156" s="81"/>
      <c r="E156" s="94"/>
      <c r="F156" s="94"/>
      <c r="H156" s="81"/>
      <c r="I156" s="81"/>
    </row>
    <row r="157" ht="15.75" customHeight="1">
      <c r="A157" s="94"/>
      <c r="B157" s="94"/>
      <c r="C157" s="94"/>
      <c r="D157" s="81"/>
      <c r="E157" s="94"/>
      <c r="F157" s="94"/>
      <c r="H157" s="81"/>
      <c r="I157" s="81"/>
    </row>
    <row r="158" ht="15.75" customHeight="1">
      <c r="A158" s="94"/>
      <c r="B158" s="94"/>
      <c r="C158" s="94"/>
      <c r="D158" s="81"/>
      <c r="E158" s="94"/>
      <c r="F158" s="94"/>
      <c r="H158" s="81"/>
      <c r="I158" s="81"/>
    </row>
    <row r="159" ht="15.75" customHeight="1">
      <c r="A159" s="94"/>
      <c r="B159" s="94"/>
      <c r="C159" s="94"/>
      <c r="D159" s="81"/>
      <c r="E159" s="94"/>
      <c r="F159" s="94"/>
      <c r="H159" s="81"/>
      <c r="I159" s="81"/>
    </row>
    <row r="160" ht="15.75" customHeight="1">
      <c r="A160" s="94"/>
      <c r="B160" s="94"/>
      <c r="C160" s="94"/>
      <c r="D160" s="81"/>
      <c r="E160" s="94"/>
      <c r="F160" s="94"/>
      <c r="H160" s="81"/>
      <c r="I160" s="81"/>
    </row>
    <row r="161" ht="15.75" customHeight="1">
      <c r="A161" s="94"/>
      <c r="B161" s="94"/>
      <c r="C161" s="94"/>
      <c r="D161" s="81"/>
      <c r="E161" s="94"/>
      <c r="F161" s="94"/>
      <c r="H161" s="81"/>
      <c r="I161" s="81"/>
    </row>
    <row r="162" ht="15.75" customHeight="1">
      <c r="A162" s="94"/>
      <c r="B162" s="94"/>
      <c r="C162" s="94"/>
      <c r="D162" s="81"/>
      <c r="E162" s="94"/>
      <c r="F162" s="94"/>
      <c r="H162" s="81"/>
      <c r="I162" s="81"/>
    </row>
    <row r="163" ht="15.75" customHeight="1">
      <c r="A163" s="94"/>
      <c r="B163" s="94"/>
      <c r="C163" s="94"/>
      <c r="D163" s="81"/>
      <c r="E163" s="94"/>
      <c r="F163" s="94"/>
      <c r="H163" s="81"/>
      <c r="I163" s="81"/>
    </row>
    <row r="164" ht="15.75" customHeight="1">
      <c r="A164" s="94"/>
      <c r="B164" s="94"/>
      <c r="C164" s="94"/>
      <c r="D164" s="81"/>
      <c r="E164" s="94"/>
      <c r="F164" s="94"/>
      <c r="H164" s="81"/>
      <c r="I164" s="81"/>
    </row>
    <row r="165" ht="15.75" customHeight="1">
      <c r="A165" s="94"/>
      <c r="B165" s="94"/>
      <c r="C165" s="94"/>
      <c r="D165" s="81"/>
      <c r="E165" s="94"/>
      <c r="F165" s="94"/>
      <c r="H165" s="81"/>
      <c r="I165" s="81"/>
    </row>
    <row r="166" ht="15.75" customHeight="1">
      <c r="A166" s="94"/>
      <c r="B166" s="94"/>
      <c r="C166" s="94"/>
      <c r="D166" s="81"/>
      <c r="E166" s="94"/>
      <c r="F166" s="94"/>
      <c r="H166" s="81"/>
      <c r="I166" s="81"/>
    </row>
    <row r="167" ht="15.75" customHeight="1">
      <c r="A167" s="94"/>
      <c r="B167" s="94"/>
      <c r="C167" s="94"/>
      <c r="D167" s="81"/>
      <c r="E167" s="94"/>
      <c r="F167" s="94"/>
      <c r="H167" s="81"/>
      <c r="I167" s="81"/>
    </row>
    <row r="168" ht="15.75" customHeight="1">
      <c r="A168" s="94"/>
      <c r="B168" s="94"/>
      <c r="C168" s="94"/>
      <c r="D168" s="81"/>
      <c r="E168" s="94"/>
      <c r="F168" s="94"/>
      <c r="H168" s="81"/>
      <c r="I168" s="81"/>
    </row>
    <row r="169" ht="15.75" customHeight="1">
      <c r="A169" s="94"/>
      <c r="B169" s="94"/>
      <c r="C169" s="94"/>
      <c r="D169" s="81"/>
      <c r="E169" s="94"/>
      <c r="F169" s="94"/>
      <c r="H169" s="81"/>
      <c r="I169" s="81"/>
    </row>
    <row r="170" ht="15.75" customHeight="1">
      <c r="A170" s="94"/>
      <c r="B170" s="94"/>
      <c r="C170" s="94"/>
      <c r="D170" s="81"/>
      <c r="E170" s="94"/>
      <c r="F170" s="94"/>
      <c r="H170" s="81"/>
      <c r="I170" s="81"/>
    </row>
    <row r="171" ht="15.75" customHeight="1">
      <c r="A171" s="94"/>
      <c r="B171" s="94"/>
      <c r="C171" s="94"/>
      <c r="D171" s="81"/>
      <c r="E171" s="94"/>
      <c r="F171" s="94"/>
      <c r="H171" s="81"/>
      <c r="I171" s="81"/>
    </row>
    <row r="172" ht="15.75" customHeight="1">
      <c r="A172" s="94"/>
      <c r="B172" s="94"/>
      <c r="C172" s="94"/>
      <c r="D172" s="81"/>
      <c r="E172" s="94"/>
      <c r="F172" s="94"/>
      <c r="H172" s="81"/>
      <c r="I172" s="81"/>
    </row>
    <row r="173" ht="15.75" customHeight="1">
      <c r="A173" s="94"/>
      <c r="B173" s="94"/>
      <c r="C173" s="94"/>
      <c r="D173" s="81"/>
      <c r="E173" s="94"/>
      <c r="F173" s="94"/>
      <c r="H173" s="81"/>
      <c r="I173" s="81"/>
    </row>
    <row r="174" ht="15.75" customHeight="1">
      <c r="A174" s="94"/>
      <c r="B174" s="94"/>
      <c r="C174" s="94"/>
      <c r="D174" s="81"/>
      <c r="E174" s="94"/>
      <c r="F174" s="94"/>
      <c r="H174" s="81"/>
      <c r="I174" s="81"/>
    </row>
    <row r="175" ht="15.75" customHeight="1">
      <c r="A175" s="94"/>
      <c r="B175" s="94"/>
      <c r="C175" s="94"/>
      <c r="D175" s="81"/>
      <c r="E175" s="94"/>
      <c r="F175" s="94"/>
      <c r="H175" s="81"/>
      <c r="I175" s="81"/>
    </row>
    <row r="176" ht="15.75" customHeight="1">
      <c r="A176" s="94"/>
      <c r="B176" s="94"/>
      <c r="C176" s="94"/>
      <c r="D176" s="81"/>
      <c r="E176" s="94"/>
      <c r="F176" s="94"/>
      <c r="H176" s="81"/>
      <c r="I176" s="81"/>
    </row>
    <row r="177" ht="15.75" customHeight="1">
      <c r="A177" s="94"/>
      <c r="B177" s="94"/>
      <c r="C177" s="94"/>
      <c r="D177" s="81"/>
      <c r="E177" s="94"/>
      <c r="F177" s="94"/>
      <c r="H177" s="81"/>
      <c r="I177" s="81"/>
    </row>
    <row r="178" ht="15.75" customHeight="1">
      <c r="A178" s="94"/>
      <c r="B178" s="94"/>
      <c r="C178" s="94"/>
      <c r="D178" s="81"/>
      <c r="E178" s="94"/>
      <c r="F178" s="94"/>
      <c r="H178" s="81"/>
      <c r="I178" s="81"/>
    </row>
    <row r="179" ht="15.75" customHeight="1">
      <c r="A179" s="94"/>
      <c r="B179" s="94"/>
      <c r="C179" s="94"/>
      <c r="D179" s="81"/>
      <c r="E179" s="94"/>
      <c r="F179" s="94"/>
      <c r="H179" s="81"/>
      <c r="I179" s="81"/>
    </row>
    <row r="180" ht="15.75" customHeight="1">
      <c r="A180" s="94"/>
      <c r="B180" s="94"/>
      <c r="C180" s="94"/>
      <c r="D180" s="81"/>
      <c r="E180" s="94"/>
      <c r="F180" s="94"/>
      <c r="H180" s="81"/>
      <c r="I180" s="81"/>
    </row>
    <row r="181" ht="15.75" customHeight="1">
      <c r="A181" s="94"/>
      <c r="B181" s="94"/>
      <c r="C181" s="94"/>
      <c r="D181" s="81"/>
      <c r="E181" s="94"/>
      <c r="F181" s="94"/>
      <c r="H181" s="81"/>
      <c r="I181" s="81"/>
    </row>
    <row r="182" ht="15.75" customHeight="1">
      <c r="A182" s="94"/>
      <c r="B182" s="94"/>
      <c r="C182" s="94"/>
      <c r="D182" s="81"/>
      <c r="E182" s="94"/>
      <c r="F182" s="94"/>
      <c r="H182" s="81"/>
      <c r="I182" s="81"/>
    </row>
    <row r="183" ht="15.75" customHeight="1">
      <c r="A183" s="94"/>
      <c r="B183" s="94"/>
      <c r="C183" s="94"/>
      <c r="D183" s="81"/>
      <c r="E183" s="94"/>
      <c r="F183" s="94"/>
      <c r="H183" s="81"/>
      <c r="I183" s="81"/>
    </row>
    <row r="184" ht="15.75" customHeight="1">
      <c r="A184" s="94"/>
      <c r="B184" s="94"/>
      <c r="C184" s="94"/>
      <c r="D184" s="81"/>
      <c r="E184" s="94"/>
      <c r="F184" s="94"/>
      <c r="H184" s="81"/>
      <c r="I184" s="81"/>
    </row>
    <row r="185" ht="15.75" customHeight="1">
      <c r="A185" s="94"/>
      <c r="B185" s="94"/>
      <c r="C185" s="94"/>
      <c r="D185" s="81"/>
      <c r="E185" s="94"/>
      <c r="F185" s="94"/>
      <c r="H185" s="81"/>
      <c r="I185" s="81"/>
    </row>
    <row r="186" ht="15.75" customHeight="1">
      <c r="A186" s="94"/>
      <c r="B186" s="94"/>
      <c r="C186" s="94"/>
      <c r="D186" s="81"/>
      <c r="E186" s="94"/>
      <c r="F186" s="94"/>
      <c r="H186" s="81"/>
      <c r="I186" s="81"/>
    </row>
    <row r="187" ht="15.75" customHeight="1">
      <c r="A187" s="94"/>
      <c r="B187" s="94"/>
      <c r="C187" s="94"/>
      <c r="D187" s="81"/>
      <c r="E187" s="94"/>
      <c r="F187" s="94"/>
      <c r="H187" s="81"/>
      <c r="I187" s="81"/>
    </row>
    <row r="188" ht="15.75" customHeight="1">
      <c r="A188" s="94"/>
      <c r="B188" s="94"/>
      <c r="C188" s="94"/>
      <c r="D188" s="81"/>
      <c r="E188" s="94"/>
      <c r="F188" s="94"/>
      <c r="H188" s="81"/>
      <c r="I188" s="81"/>
    </row>
    <row r="189" ht="15.75" customHeight="1">
      <c r="A189" s="94"/>
      <c r="B189" s="94"/>
      <c r="C189" s="94"/>
      <c r="D189" s="81"/>
      <c r="E189" s="94"/>
      <c r="F189" s="94"/>
      <c r="H189" s="81"/>
      <c r="I189" s="81"/>
    </row>
    <row r="190" ht="15.75" customHeight="1">
      <c r="A190" s="94"/>
      <c r="B190" s="94"/>
      <c r="C190" s="94"/>
      <c r="D190" s="81"/>
      <c r="E190" s="94"/>
      <c r="F190" s="94"/>
      <c r="H190" s="81"/>
      <c r="I190" s="81"/>
    </row>
    <row r="191" ht="15.75" customHeight="1">
      <c r="A191" s="94"/>
      <c r="B191" s="94"/>
      <c r="C191" s="94"/>
      <c r="D191" s="81"/>
      <c r="E191" s="94"/>
      <c r="F191" s="94"/>
      <c r="H191" s="81"/>
      <c r="I191" s="81"/>
    </row>
    <row r="192" ht="15.75" customHeight="1">
      <c r="A192" s="94"/>
      <c r="B192" s="94"/>
      <c r="C192" s="94"/>
      <c r="D192" s="81"/>
      <c r="E192" s="94"/>
      <c r="F192" s="94"/>
      <c r="H192" s="81"/>
      <c r="I192" s="81"/>
    </row>
    <row r="193" ht="15.75" customHeight="1">
      <c r="A193" s="94"/>
      <c r="B193" s="94"/>
      <c r="C193" s="94"/>
      <c r="D193" s="81"/>
      <c r="E193" s="94"/>
      <c r="F193" s="94"/>
      <c r="H193" s="81"/>
      <c r="I193" s="81"/>
    </row>
    <row r="194" ht="15.75" customHeight="1">
      <c r="A194" s="94"/>
      <c r="B194" s="94"/>
      <c r="C194" s="94"/>
      <c r="D194" s="81"/>
      <c r="E194" s="94"/>
      <c r="F194" s="94"/>
      <c r="H194" s="81"/>
      <c r="I194" s="81"/>
    </row>
    <row r="195" ht="15.75" customHeight="1">
      <c r="A195" s="94"/>
      <c r="B195" s="94"/>
      <c r="C195" s="94"/>
      <c r="D195" s="81"/>
      <c r="E195" s="94"/>
      <c r="F195" s="94"/>
      <c r="H195" s="81"/>
      <c r="I195" s="81"/>
    </row>
    <row r="196" ht="15.75" customHeight="1">
      <c r="A196" s="94"/>
      <c r="B196" s="94"/>
      <c r="C196" s="94"/>
      <c r="D196" s="81"/>
      <c r="E196" s="94"/>
      <c r="F196" s="94"/>
      <c r="H196" s="81"/>
      <c r="I196" s="81"/>
    </row>
    <row r="197" ht="15.75" customHeight="1">
      <c r="A197" s="94"/>
      <c r="B197" s="94"/>
      <c r="C197" s="94"/>
      <c r="D197" s="81"/>
      <c r="E197" s="94"/>
      <c r="F197" s="94"/>
      <c r="H197" s="81"/>
      <c r="I197" s="81"/>
    </row>
    <row r="198" ht="15.75" customHeight="1">
      <c r="A198" s="94"/>
      <c r="B198" s="94"/>
      <c r="C198" s="94"/>
      <c r="D198" s="81"/>
      <c r="E198" s="94"/>
      <c r="F198" s="94"/>
      <c r="H198" s="81"/>
      <c r="I198" s="81"/>
    </row>
    <row r="199" ht="15.75" customHeight="1">
      <c r="A199" s="94"/>
      <c r="B199" s="94"/>
      <c r="C199" s="94"/>
      <c r="D199" s="81"/>
      <c r="E199" s="94"/>
      <c r="F199" s="94"/>
      <c r="H199" s="81"/>
      <c r="I199" s="81"/>
    </row>
    <row r="200" ht="15.75" customHeight="1">
      <c r="A200" s="94"/>
      <c r="B200" s="94"/>
      <c r="C200" s="94"/>
      <c r="D200" s="81"/>
      <c r="E200" s="94"/>
      <c r="F200" s="94"/>
      <c r="H200" s="81"/>
      <c r="I200" s="81"/>
    </row>
    <row r="201" ht="15.75" customHeight="1">
      <c r="A201" s="94"/>
      <c r="B201" s="94"/>
      <c r="C201" s="94"/>
      <c r="D201" s="81"/>
      <c r="E201" s="94"/>
      <c r="F201" s="94"/>
      <c r="H201" s="81"/>
      <c r="I201" s="81"/>
    </row>
    <row r="202" ht="15.75" customHeight="1">
      <c r="A202" s="94"/>
      <c r="B202" s="94"/>
      <c r="C202" s="94"/>
      <c r="D202" s="81"/>
      <c r="E202" s="94"/>
      <c r="F202" s="94"/>
      <c r="H202" s="81"/>
      <c r="I202" s="81"/>
    </row>
    <row r="203" ht="15.75" customHeight="1">
      <c r="A203" s="94"/>
      <c r="B203" s="94"/>
      <c r="C203" s="94"/>
      <c r="D203" s="81"/>
      <c r="E203" s="94"/>
      <c r="F203" s="94"/>
      <c r="H203" s="81"/>
      <c r="I203" s="81"/>
    </row>
    <row r="204" ht="15.75" customHeight="1">
      <c r="A204" s="94"/>
      <c r="B204" s="94"/>
      <c r="C204" s="94"/>
      <c r="D204" s="81"/>
      <c r="E204" s="94"/>
      <c r="F204" s="94"/>
      <c r="H204" s="81"/>
      <c r="I204" s="81"/>
    </row>
    <row r="205" ht="15.75" customHeight="1">
      <c r="A205" s="94"/>
      <c r="B205" s="94"/>
      <c r="C205" s="94"/>
      <c r="D205" s="81"/>
      <c r="E205" s="94"/>
      <c r="F205" s="94"/>
      <c r="H205" s="81"/>
      <c r="I205" s="81"/>
    </row>
    <row r="206" ht="15.75" customHeight="1">
      <c r="A206" s="94"/>
      <c r="B206" s="94"/>
      <c r="C206" s="94"/>
      <c r="D206" s="81"/>
      <c r="E206" s="94"/>
      <c r="F206" s="94"/>
      <c r="H206" s="81"/>
      <c r="I206" s="81"/>
    </row>
    <row r="207" ht="15.75" customHeight="1">
      <c r="A207" s="94"/>
      <c r="B207" s="94"/>
      <c r="C207" s="94"/>
      <c r="D207" s="81"/>
      <c r="E207" s="94"/>
      <c r="F207" s="94"/>
      <c r="H207" s="81"/>
      <c r="I207" s="81"/>
    </row>
    <row r="208" ht="15.75" customHeight="1">
      <c r="A208" s="94"/>
      <c r="B208" s="94"/>
      <c r="C208" s="94"/>
      <c r="D208" s="81"/>
      <c r="E208" s="94"/>
      <c r="F208" s="94"/>
      <c r="H208" s="81"/>
      <c r="I208" s="81"/>
    </row>
    <row r="209" ht="15.75" customHeight="1">
      <c r="A209" s="94"/>
      <c r="B209" s="94"/>
      <c r="C209" s="94"/>
      <c r="D209" s="81"/>
      <c r="E209" s="94"/>
      <c r="F209" s="94"/>
      <c r="H209" s="81"/>
      <c r="I209" s="81"/>
    </row>
    <row r="210" ht="15.75" customHeight="1">
      <c r="A210" s="94"/>
      <c r="B210" s="94"/>
      <c r="C210" s="94"/>
      <c r="D210" s="81"/>
      <c r="E210" s="94"/>
      <c r="F210" s="94"/>
      <c r="H210" s="81"/>
      <c r="I210" s="81"/>
    </row>
    <row r="211" ht="15.75" customHeight="1">
      <c r="A211" s="94"/>
      <c r="B211" s="94"/>
      <c r="C211" s="94"/>
      <c r="D211" s="81"/>
      <c r="E211" s="94"/>
      <c r="F211" s="94"/>
      <c r="H211" s="81"/>
      <c r="I211" s="81"/>
    </row>
    <row r="212" ht="15.75" customHeight="1">
      <c r="A212" s="94"/>
      <c r="B212" s="94"/>
      <c r="C212" s="94"/>
      <c r="D212" s="81"/>
      <c r="E212" s="94"/>
      <c r="F212" s="94"/>
      <c r="H212" s="81"/>
      <c r="I212" s="81"/>
    </row>
    <row r="213" ht="15.75" customHeight="1">
      <c r="A213" s="94"/>
      <c r="B213" s="94"/>
      <c r="C213" s="94"/>
      <c r="D213" s="81"/>
      <c r="E213" s="94"/>
      <c r="F213" s="94"/>
      <c r="H213" s="81"/>
      <c r="I213" s="81"/>
    </row>
    <row r="214" ht="15.75" customHeight="1">
      <c r="A214" s="94"/>
      <c r="B214" s="94"/>
      <c r="C214" s="94"/>
      <c r="D214" s="81"/>
      <c r="E214" s="94"/>
      <c r="F214" s="94"/>
      <c r="H214" s="81"/>
      <c r="I214" s="81"/>
    </row>
    <row r="215" ht="15.75" customHeight="1">
      <c r="A215" s="94"/>
      <c r="B215" s="94"/>
      <c r="C215" s="94"/>
      <c r="D215" s="81"/>
      <c r="E215" s="94"/>
      <c r="F215" s="94"/>
      <c r="H215" s="81"/>
      <c r="I215" s="81"/>
    </row>
    <row r="216" ht="15.75" customHeight="1">
      <c r="A216" s="94"/>
      <c r="B216" s="94"/>
      <c r="C216" s="94"/>
      <c r="D216" s="81"/>
      <c r="E216" s="94"/>
      <c r="F216" s="94"/>
      <c r="H216" s="81"/>
      <c r="I216" s="81"/>
    </row>
    <row r="217" ht="15.75" customHeight="1">
      <c r="A217" s="94"/>
      <c r="B217" s="94"/>
      <c r="C217" s="94"/>
      <c r="D217" s="81"/>
      <c r="E217" s="94"/>
      <c r="F217" s="94"/>
      <c r="H217" s="81"/>
      <c r="I217" s="81"/>
    </row>
    <row r="218" ht="15.75" customHeight="1">
      <c r="A218" s="94"/>
      <c r="B218" s="94"/>
      <c r="C218" s="94"/>
      <c r="D218" s="81"/>
      <c r="E218" s="94"/>
      <c r="F218" s="94"/>
      <c r="H218" s="81"/>
      <c r="I218" s="81"/>
    </row>
    <row r="219" ht="15.75" customHeight="1">
      <c r="A219" s="94"/>
      <c r="B219" s="94"/>
      <c r="C219" s="94"/>
      <c r="D219" s="81"/>
      <c r="E219" s="94"/>
      <c r="F219" s="94"/>
      <c r="H219" s="81"/>
      <c r="I219" s="81"/>
    </row>
    <row r="220" ht="15.75" customHeight="1">
      <c r="A220" s="94"/>
      <c r="B220" s="94"/>
      <c r="C220" s="94"/>
      <c r="D220" s="81"/>
      <c r="E220" s="94"/>
      <c r="F220" s="94"/>
      <c r="H220" s="81"/>
      <c r="I220" s="81"/>
    </row>
    <row r="221" ht="15.75" customHeight="1">
      <c r="A221" s="94"/>
      <c r="B221" s="94"/>
      <c r="C221" s="94"/>
      <c r="D221" s="81"/>
      <c r="E221" s="94"/>
      <c r="F221" s="94"/>
      <c r="H221" s="81"/>
      <c r="I221" s="81"/>
    </row>
    <row r="222" ht="15.75" customHeight="1">
      <c r="A222" s="94"/>
      <c r="B222" s="94"/>
      <c r="C222" s="94"/>
      <c r="D222" s="81"/>
      <c r="E222" s="94"/>
      <c r="F222" s="94"/>
      <c r="H222" s="81"/>
      <c r="I222" s="81"/>
    </row>
    <row r="223" ht="15.75" customHeight="1">
      <c r="A223" s="94"/>
      <c r="B223" s="94"/>
      <c r="C223" s="94"/>
      <c r="D223" s="81"/>
      <c r="E223" s="94"/>
      <c r="F223" s="94"/>
      <c r="H223" s="81"/>
      <c r="I223" s="81"/>
    </row>
    <row r="224" ht="15.75" customHeight="1">
      <c r="A224" s="94"/>
      <c r="B224" s="94"/>
      <c r="C224" s="94"/>
      <c r="D224" s="81"/>
      <c r="E224" s="94"/>
      <c r="F224" s="94"/>
      <c r="H224" s="81"/>
      <c r="I224" s="81"/>
    </row>
    <row r="225" ht="15.75" customHeight="1">
      <c r="A225" s="94"/>
      <c r="B225" s="94"/>
      <c r="C225" s="94"/>
      <c r="D225" s="81"/>
      <c r="E225" s="94"/>
      <c r="F225" s="94"/>
      <c r="H225" s="81"/>
      <c r="I225" s="81"/>
    </row>
    <row r="226" ht="15.75" customHeight="1">
      <c r="A226" s="94"/>
      <c r="B226" s="94"/>
      <c r="C226" s="94"/>
      <c r="D226" s="81"/>
      <c r="E226" s="94"/>
      <c r="F226" s="94"/>
      <c r="H226" s="81"/>
      <c r="I226" s="81"/>
    </row>
    <row r="227" ht="15.75" customHeight="1">
      <c r="A227" s="94"/>
      <c r="B227" s="94"/>
      <c r="C227" s="94"/>
      <c r="D227" s="81"/>
      <c r="E227" s="94"/>
      <c r="F227" s="94"/>
      <c r="H227" s="81"/>
      <c r="I227" s="81"/>
    </row>
    <row r="228" ht="15.75" customHeight="1">
      <c r="A228" s="94"/>
      <c r="B228" s="94"/>
      <c r="C228" s="94"/>
      <c r="D228" s="81"/>
      <c r="E228" s="94"/>
      <c r="F228" s="94"/>
      <c r="H228" s="81"/>
      <c r="I228" s="81"/>
    </row>
    <row r="229" ht="15.75" customHeight="1">
      <c r="A229" s="94"/>
      <c r="B229" s="94"/>
      <c r="C229" s="94"/>
      <c r="D229" s="81"/>
      <c r="E229" s="94"/>
      <c r="F229" s="94"/>
      <c r="H229" s="81"/>
      <c r="I229" s="81"/>
    </row>
    <row r="230" ht="15.75" customHeight="1">
      <c r="A230" s="94"/>
      <c r="B230" s="94"/>
      <c r="C230" s="94"/>
      <c r="D230" s="81"/>
      <c r="E230" s="94"/>
      <c r="F230" s="94"/>
      <c r="H230" s="81"/>
      <c r="I230" s="81"/>
    </row>
    <row r="231" ht="15.75" customHeight="1">
      <c r="A231" s="94"/>
      <c r="B231" s="94"/>
      <c r="C231" s="94"/>
      <c r="D231" s="81"/>
      <c r="E231" s="94"/>
      <c r="F231" s="94"/>
      <c r="H231" s="81"/>
      <c r="I231" s="81"/>
    </row>
    <row r="232" ht="15.75" customHeight="1">
      <c r="A232" s="94"/>
      <c r="B232" s="94"/>
      <c r="C232" s="94"/>
      <c r="D232" s="81"/>
      <c r="E232" s="94"/>
      <c r="F232" s="94"/>
      <c r="H232" s="81"/>
      <c r="I232" s="81"/>
    </row>
    <row r="233" ht="15.75" customHeight="1">
      <c r="A233" s="94"/>
      <c r="B233" s="94"/>
      <c r="C233" s="94"/>
      <c r="D233" s="81"/>
      <c r="E233" s="94"/>
      <c r="F233" s="94"/>
      <c r="H233" s="81"/>
      <c r="I233" s="81"/>
    </row>
    <row r="234" ht="15.75" customHeight="1">
      <c r="A234" s="94"/>
      <c r="B234" s="94"/>
      <c r="C234" s="94"/>
      <c r="D234" s="81"/>
      <c r="E234" s="94"/>
      <c r="F234" s="94"/>
      <c r="H234" s="81"/>
      <c r="I234" s="81"/>
    </row>
    <row r="235" ht="15.75" customHeight="1">
      <c r="A235" s="94"/>
      <c r="B235" s="94"/>
      <c r="C235" s="94"/>
      <c r="D235" s="81"/>
      <c r="E235" s="94"/>
      <c r="F235" s="94"/>
      <c r="H235" s="81"/>
      <c r="I235" s="81"/>
    </row>
    <row r="236" ht="15.75" customHeight="1">
      <c r="A236" s="94"/>
      <c r="B236" s="94"/>
      <c r="C236" s="94"/>
      <c r="D236" s="81"/>
      <c r="E236" s="94"/>
      <c r="F236" s="94"/>
      <c r="H236" s="81"/>
      <c r="I236" s="81"/>
    </row>
    <row r="237" ht="15.75" customHeight="1">
      <c r="A237" s="94"/>
      <c r="B237" s="94"/>
      <c r="C237" s="94"/>
      <c r="D237" s="81"/>
      <c r="E237" s="94"/>
      <c r="F237" s="94"/>
      <c r="H237" s="81"/>
      <c r="I237" s="81"/>
    </row>
    <row r="238" ht="15.75" customHeight="1">
      <c r="A238" s="94"/>
      <c r="B238" s="94"/>
      <c r="C238" s="94"/>
      <c r="D238" s="81"/>
      <c r="E238" s="94"/>
      <c r="F238" s="94"/>
      <c r="H238" s="81"/>
      <c r="I238" s="81"/>
    </row>
    <row r="239" ht="15.75" customHeight="1">
      <c r="A239" s="94"/>
      <c r="B239" s="94"/>
      <c r="C239" s="94"/>
      <c r="D239" s="81"/>
      <c r="E239" s="94"/>
      <c r="F239" s="94"/>
      <c r="H239" s="81"/>
      <c r="I239" s="81"/>
    </row>
    <row r="240" ht="15.75" customHeight="1">
      <c r="A240" s="94"/>
      <c r="B240" s="94"/>
      <c r="C240" s="94"/>
      <c r="D240" s="81"/>
      <c r="E240" s="94"/>
      <c r="F240" s="94"/>
      <c r="H240" s="81"/>
      <c r="I240" s="81"/>
    </row>
    <row r="241" ht="15.75" customHeight="1">
      <c r="A241" s="94"/>
      <c r="B241" s="94"/>
      <c r="C241" s="94"/>
      <c r="D241" s="81"/>
      <c r="E241" s="94"/>
      <c r="F241" s="94"/>
      <c r="H241" s="81"/>
      <c r="I241" s="81"/>
    </row>
    <row r="242" ht="15.75" customHeight="1">
      <c r="A242" s="94"/>
      <c r="B242" s="94"/>
      <c r="C242" s="94"/>
      <c r="D242" s="81"/>
      <c r="E242" s="94"/>
      <c r="F242" s="94"/>
      <c r="H242" s="81"/>
      <c r="I242" s="81"/>
    </row>
    <row r="243" ht="15.75" customHeight="1">
      <c r="A243" s="94"/>
      <c r="B243" s="94"/>
      <c r="C243" s="94"/>
      <c r="D243" s="81"/>
      <c r="E243" s="94"/>
      <c r="F243" s="94"/>
      <c r="H243" s="81"/>
      <c r="I243" s="81"/>
    </row>
    <row r="244" ht="15.75" customHeight="1">
      <c r="A244" s="94"/>
      <c r="B244" s="94"/>
      <c r="C244" s="94"/>
      <c r="D244" s="81"/>
      <c r="E244" s="94"/>
      <c r="F244" s="94"/>
      <c r="H244" s="81"/>
      <c r="I244" s="81"/>
    </row>
    <row r="245" ht="15.75" customHeight="1">
      <c r="A245" s="94"/>
      <c r="B245" s="94"/>
      <c r="C245" s="94"/>
      <c r="D245" s="81"/>
      <c r="E245" s="94"/>
      <c r="F245" s="94"/>
      <c r="H245" s="81"/>
      <c r="I245" s="81"/>
    </row>
    <row r="246" ht="15.75" customHeight="1">
      <c r="A246" s="94"/>
      <c r="B246" s="94"/>
      <c r="C246" s="94"/>
      <c r="D246" s="81"/>
      <c r="E246" s="94"/>
      <c r="F246" s="94"/>
      <c r="H246" s="81"/>
      <c r="I246" s="81"/>
    </row>
    <row r="247" ht="15.75" customHeight="1">
      <c r="A247" s="94"/>
      <c r="B247" s="94"/>
      <c r="C247" s="94"/>
      <c r="D247" s="81"/>
      <c r="E247" s="94"/>
      <c r="F247" s="94"/>
      <c r="H247" s="81"/>
      <c r="I247" s="81"/>
    </row>
    <row r="248" ht="15.75" customHeight="1">
      <c r="A248" s="94"/>
      <c r="B248" s="94"/>
      <c r="C248" s="94"/>
      <c r="D248" s="81"/>
      <c r="E248" s="94"/>
      <c r="F248" s="94"/>
      <c r="H248" s="81"/>
      <c r="I248" s="81"/>
    </row>
    <row r="249" ht="15.75" customHeight="1">
      <c r="A249" s="94"/>
      <c r="B249" s="94"/>
      <c r="C249" s="94"/>
      <c r="D249" s="81"/>
      <c r="E249" s="94"/>
      <c r="F249" s="94"/>
      <c r="H249" s="81"/>
      <c r="I249" s="81"/>
    </row>
    <row r="250" ht="15.75" customHeight="1">
      <c r="A250" s="94"/>
      <c r="B250" s="94"/>
      <c r="C250" s="94"/>
      <c r="D250" s="81"/>
      <c r="E250" s="94"/>
      <c r="F250" s="94"/>
      <c r="H250" s="81"/>
      <c r="I250" s="81"/>
    </row>
    <row r="251" ht="15.75" customHeight="1">
      <c r="A251" s="94"/>
      <c r="B251" s="94"/>
      <c r="C251" s="94"/>
      <c r="D251" s="81"/>
      <c r="E251" s="94"/>
      <c r="F251" s="94"/>
      <c r="H251" s="81"/>
      <c r="I251" s="81"/>
    </row>
    <row r="252" ht="15.75" customHeight="1">
      <c r="A252" s="94"/>
      <c r="B252" s="94"/>
      <c r="C252" s="94"/>
      <c r="D252" s="81"/>
      <c r="E252" s="94"/>
      <c r="F252" s="94"/>
      <c r="H252" s="81"/>
      <c r="I252" s="81"/>
    </row>
    <row r="253" ht="15.75" customHeight="1">
      <c r="A253" s="94"/>
      <c r="B253" s="94"/>
      <c r="C253" s="94"/>
      <c r="D253" s="81"/>
      <c r="E253" s="94"/>
      <c r="F253" s="94"/>
      <c r="H253" s="81"/>
      <c r="I253" s="81"/>
    </row>
    <row r="254" ht="15.75" customHeight="1">
      <c r="A254" s="94"/>
      <c r="B254" s="94"/>
      <c r="C254" s="94"/>
      <c r="D254" s="81"/>
      <c r="E254" s="94"/>
      <c r="F254" s="94"/>
      <c r="H254" s="81"/>
      <c r="I254" s="81"/>
    </row>
    <row r="255" ht="15.75" customHeight="1">
      <c r="A255" s="94"/>
      <c r="B255" s="94"/>
      <c r="C255" s="94"/>
      <c r="D255" s="81"/>
      <c r="E255" s="94"/>
      <c r="F255" s="94"/>
      <c r="H255" s="81"/>
      <c r="I255" s="81"/>
    </row>
    <row r="256" ht="15.75" customHeight="1">
      <c r="A256" s="94"/>
      <c r="B256" s="94"/>
      <c r="C256" s="94"/>
      <c r="D256" s="81"/>
      <c r="E256" s="94"/>
      <c r="F256" s="94"/>
      <c r="H256" s="81"/>
      <c r="I256" s="81"/>
    </row>
    <row r="257" ht="15.75" customHeight="1">
      <c r="A257" s="94"/>
      <c r="B257" s="94"/>
      <c r="C257" s="94"/>
      <c r="D257" s="81"/>
      <c r="E257" s="94"/>
      <c r="F257" s="94"/>
      <c r="H257" s="81"/>
      <c r="I257" s="81"/>
    </row>
    <row r="258" ht="15.75" customHeight="1">
      <c r="A258" s="94"/>
      <c r="B258" s="94"/>
      <c r="C258" s="94"/>
      <c r="D258" s="81"/>
      <c r="E258" s="94"/>
      <c r="F258" s="94"/>
      <c r="H258" s="81"/>
      <c r="I258" s="81"/>
    </row>
    <row r="259" ht="15.75" customHeight="1">
      <c r="A259" s="94"/>
      <c r="B259" s="94"/>
      <c r="C259" s="94"/>
      <c r="D259" s="81"/>
      <c r="E259" s="94"/>
      <c r="F259" s="94"/>
      <c r="H259" s="81"/>
      <c r="I259" s="81"/>
    </row>
    <row r="260" ht="15.75" customHeight="1">
      <c r="A260" s="94"/>
      <c r="B260" s="94"/>
      <c r="C260" s="94"/>
      <c r="D260" s="81"/>
      <c r="E260" s="94"/>
      <c r="F260" s="94"/>
      <c r="H260" s="81"/>
      <c r="I260" s="81"/>
    </row>
    <row r="261" ht="15.75" customHeight="1">
      <c r="A261" s="94"/>
      <c r="B261" s="94"/>
      <c r="C261" s="94"/>
      <c r="D261" s="81"/>
      <c r="E261" s="94"/>
      <c r="F261" s="94"/>
      <c r="H261" s="81"/>
      <c r="I261" s="81"/>
    </row>
    <row r="262" ht="15.75" customHeight="1">
      <c r="A262" s="94"/>
      <c r="B262" s="94"/>
      <c r="C262" s="94"/>
      <c r="D262" s="81"/>
      <c r="E262" s="94"/>
      <c r="F262" s="94"/>
      <c r="H262" s="81"/>
      <c r="I262" s="81"/>
    </row>
    <row r="263" ht="15.75" customHeight="1">
      <c r="A263" s="94"/>
      <c r="B263" s="94"/>
      <c r="C263" s="94"/>
      <c r="D263" s="81"/>
      <c r="E263" s="94"/>
      <c r="F263" s="94"/>
      <c r="H263" s="81"/>
      <c r="I263" s="81"/>
    </row>
    <row r="264" ht="15.75" customHeight="1">
      <c r="A264" s="94"/>
      <c r="B264" s="94"/>
      <c r="C264" s="94"/>
      <c r="D264" s="81"/>
      <c r="E264" s="94"/>
      <c r="F264" s="94"/>
      <c r="H264" s="81"/>
      <c r="I264" s="81"/>
    </row>
    <row r="265" ht="15.75" customHeight="1">
      <c r="A265" s="94"/>
      <c r="B265" s="94"/>
      <c r="C265" s="94"/>
      <c r="D265" s="81"/>
      <c r="E265" s="94"/>
      <c r="F265" s="94"/>
      <c r="H265" s="81"/>
      <c r="I265" s="81"/>
    </row>
    <row r="266" ht="15.75" customHeight="1">
      <c r="A266" s="94"/>
      <c r="B266" s="94"/>
      <c r="C266" s="94"/>
      <c r="D266" s="81"/>
      <c r="E266" s="94"/>
      <c r="F266" s="94"/>
      <c r="H266" s="81"/>
      <c r="I266" s="81"/>
    </row>
    <row r="267" ht="15.75" customHeight="1">
      <c r="A267" s="94"/>
      <c r="B267" s="94"/>
      <c r="C267" s="94"/>
      <c r="D267" s="81"/>
      <c r="E267" s="94"/>
      <c r="F267" s="94"/>
      <c r="H267" s="81"/>
      <c r="I267" s="81"/>
    </row>
    <row r="268" ht="15.75" customHeight="1">
      <c r="A268" s="94"/>
      <c r="B268" s="94"/>
      <c r="C268" s="94"/>
      <c r="D268" s="81"/>
      <c r="E268" s="94"/>
      <c r="F268" s="94"/>
      <c r="H268" s="81"/>
      <c r="I268" s="81"/>
    </row>
    <row r="269" ht="15.75" customHeight="1">
      <c r="A269" s="94"/>
      <c r="B269" s="94"/>
      <c r="C269" s="94"/>
      <c r="D269" s="81"/>
      <c r="E269" s="94"/>
      <c r="F269" s="94"/>
      <c r="H269" s="81"/>
      <c r="I269" s="81"/>
    </row>
    <row r="270" ht="15.75" customHeight="1">
      <c r="A270" s="94"/>
      <c r="B270" s="94"/>
      <c r="C270" s="94"/>
      <c r="D270" s="81"/>
      <c r="E270" s="94"/>
      <c r="F270" s="94"/>
      <c r="H270" s="81"/>
      <c r="I270" s="81"/>
    </row>
    <row r="271" ht="15.75" customHeight="1">
      <c r="A271" s="94"/>
      <c r="B271" s="94"/>
      <c r="C271" s="94"/>
      <c r="D271" s="81"/>
      <c r="E271" s="94"/>
      <c r="F271" s="94"/>
      <c r="H271" s="81"/>
      <c r="I271" s="81"/>
    </row>
    <row r="272" ht="15.75" customHeight="1">
      <c r="A272" s="94"/>
      <c r="B272" s="94"/>
      <c r="C272" s="94"/>
      <c r="D272" s="81"/>
      <c r="E272" s="94"/>
      <c r="F272" s="94"/>
      <c r="H272" s="81"/>
      <c r="I272" s="81"/>
    </row>
    <row r="273" ht="15.75" customHeight="1">
      <c r="A273" s="94"/>
      <c r="B273" s="94"/>
      <c r="C273" s="94"/>
      <c r="D273" s="81"/>
      <c r="E273" s="94"/>
      <c r="F273" s="94"/>
      <c r="H273" s="81"/>
      <c r="I273" s="81"/>
    </row>
    <row r="274" ht="15.75" customHeight="1">
      <c r="A274" s="94"/>
      <c r="B274" s="94"/>
      <c r="C274" s="94"/>
      <c r="D274" s="81"/>
      <c r="E274" s="94"/>
      <c r="F274" s="94"/>
      <c r="H274" s="81"/>
      <c r="I274" s="81"/>
    </row>
    <row r="275" ht="15.75" customHeight="1">
      <c r="A275" s="94"/>
      <c r="B275" s="94"/>
      <c r="C275" s="94"/>
      <c r="D275" s="81"/>
      <c r="E275" s="94"/>
      <c r="F275" s="94"/>
      <c r="H275" s="81"/>
      <c r="I275" s="81"/>
    </row>
    <row r="276" ht="15.75" customHeight="1">
      <c r="A276" s="94"/>
      <c r="B276" s="94"/>
      <c r="C276" s="94"/>
      <c r="D276" s="81"/>
      <c r="E276" s="94"/>
      <c r="F276" s="94"/>
      <c r="H276" s="81"/>
      <c r="I276" s="81"/>
    </row>
    <row r="277" ht="15.75" customHeight="1">
      <c r="A277" s="94"/>
      <c r="B277" s="94"/>
      <c r="C277" s="94"/>
      <c r="D277" s="81"/>
      <c r="E277" s="94"/>
      <c r="F277" s="94"/>
      <c r="H277" s="81"/>
      <c r="I277" s="81"/>
    </row>
    <row r="278" ht="15.75" customHeight="1">
      <c r="A278" s="94"/>
      <c r="B278" s="94"/>
      <c r="C278" s="94"/>
      <c r="D278" s="81"/>
      <c r="E278" s="94"/>
      <c r="F278" s="94"/>
      <c r="H278" s="81"/>
      <c r="I278" s="81"/>
    </row>
    <row r="279" ht="15.75" customHeight="1">
      <c r="A279" s="94"/>
      <c r="B279" s="94"/>
      <c r="C279" s="94"/>
      <c r="D279" s="81"/>
      <c r="E279" s="94"/>
      <c r="F279" s="94"/>
      <c r="H279" s="81"/>
      <c r="I279" s="81"/>
    </row>
    <row r="280" ht="15.75" customHeight="1">
      <c r="A280" s="94"/>
      <c r="B280" s="94"/>
      <c r="C280" s="94"/>
      <c r="D280" s="81"/>
      <c r="E280" s="94"/>
      <c r="F280" s="94"/>
      <c r="H280" s="81"/>
      <c r="I280" s="81"/>
    </row>
    <row r="281" ht="15.75" customHeight="1">
      <c r="A281" s="94"/>
      <c r="B281" s="94"/>
      <c r="C281" s="94"/>
      <c r="D281" s="81"/>
      <c r="E281" s="94"/>
      <c r="F281" s="94"/>
      <c r="H281" s="81"/>
      <c r="I281" s="81"/>
    </row>
    <row r="282" ht="15.75" customHeight="1">
      <c r="A282" s="94"/>
      <c r="B282" s="94"/>
      <c r="C282" s="94"/>
      <c r="D282" s="81"/>
      <c r="E282" s="94"/>
      <c r="F282" s="94"/>
      <c r="H282" s="81"/>
      <c r="I282" s="81"/>
    </row>
    <row r="283" ht="15.75" customHeight="1">
      <c r="A283" s="94"/>
      <c r="B283" s="94"/>
      <c r="C283" s="94"/>
      <c r="D283" s="81"/>
      <c r="E283" s="94"/>
      <c r="F283" s="94"/>
      <c r="H283" s="81"/>
      <c r="I283" s="81"/>
    </row>
    <row r="284" ht="15.75" customHeight="1">
      <c r="A284" s="94"/>
      <c r="B284" s="94"/>
      <c r="C284" s="94"/>
      <c r="D284" s="81"/>
      <c r="E284" s="94"/>
      <c r="F284" s="94"/>
      <c r="H284" s="81"/>
      <c r="I284" s="81"/>
    </row>
    <row r="285" ht="15.75" customHeight="1">
      <c r="A285" s="94"/>
      <c r="B285" s="94"/>
      <c r="C285" s="94"/>
      <c r="D285" s="81"/>
      <c r="E285" s="94"/>
      <c r="F285" s="94"/>
      <c r="H285" s="81"/>
      <c r="I285" s="81"/>
    </row>
    <row r="286" ht="15.75" customHeight="1">
      <c r="A286" s="94"/>
      <c r="B286" s="94"/>
      <c r="C286" s="94"/>
      <c r="D286" s="81"/>
      <c r="E286" s="94"/>
      <c r="F286" s="94"/>
      <c r="H286" s="81"/>
      <c r="I286" s="81"/>
    </row>
    <row r="287" ht="15.75" customHeight="1">
      <c r="A287" s="94"/>
      <c r="B287" s="94"/>
      <c r="C287" s="94"/>
      <c r="D287" s="81"/>
      <c r="E287" s="94"/>
      <c r="F287" s="94"/>
      <c r="H287" s="81"/>
      <c r="I287" s="81"/>
    </row>
    <row r="288" ht="15.75" customHeight="1">
      <c r="A288" s="94"/>
      <c r="B288" s="94"/>
      <c r="C288" s="94"/>
      <c r="D288" s="81"/>
      <c r="E288" s="94"/>
      <c r="F288" s="94"/>
      <c r="H288" s="81"/>
      <c r="I288" s="81"/>
    </row>
    <row r="289" ht="15.75" customHeight="1">
      <c r="A289" s="94"/>
      <c r="B289" s="94"/>
      <c r="C289" s="94"/>
      <c r="D289" s="81"/>
      <c r="E289" s="94"/>
      <c r="F289" s="94"/>
      <c r="H289" s="81"/>
      <c r="I289" s="81"/>
    </row>
    <row r="290" ht="15.75" customHeight="1">
      <c r="A290" s="94"/>
      <c r="B290" s="94"/>
      <c r="C290" s="94"/>
      <c r="D290" s="81"/>
      <c r="E290" s="94"/>
      <c r="F290" s="94"/>
      <c r="H290" s="81"/>
      <c r="I290" s="81"/>
    </row>
    <row r="291" ht="15.75" customHeight="1">
      <c r="A291" s="94"/>
      <c r="B291" s="94"/>
      <c r="C291" s="94"/>
      <c r="D291" s="81"/>
      <c r="E291" s="94"/>
      <c r="F291" s="94"/>
      <c r="H291" s="81"/>
      <c r="I291" s="81"/>
    </row>
    <row r="292" ht="15.75" customHeight="1">
      <c r="A292" s="94"/>
      <c r="B292" s="94"/>
      <c r="C292" s="94"/>
      <c r="D292" s="81"/>
      <c r="E292" s="94"/>
      <c r="F292" s="94"/>
      <c r="H292" s="81"/>
      <c r="I292" s="81"/>
    </row>
    <row r="293" ht="15.75" customHeight="1">
      <c r="A293" s="94"/>
      <c r="B293" s="94"/>
      <c r="C293" s="94"/>
      <c r="D293" s="81"/>
      <c r="E293" s="94"/>
      <c r="F293" s="94"/>
      <c r="H293" s="81"/>
      <c r="I293" s="81"/>
    </row>
    <row r="294" ht="15.75" customHeight="1">
      <c r="A294" s="94"/>
      <c r="B294" s="94"/>
      <c r="C294" s="94"/>
      <c r="D294" s="81"/>
      <c r="E294" s="94"/>
      <c r="F294" s="94"/>
      <c r="H294" s="81"/>
      <c r="I294" s="81"/>
    </row>
    <row r="295" ht="15.75" customHeight="1">
      <c r="A295" s="94"/>
      <c r="B295" s="94"/>
      <c r="C295" s="94"/>
      <c r="D295" s="81"/>
      <c r="E295" s="94"/>
      <c r="F295" s="94"/>
      <c r="H295" s="81"/>
      <c r="I295" s="81"/>
    </row>
    <row r="296" ht="15.75" customHeight="1">
      <c r="A296" s="94"/>
      <c r="B296" s="94"/>
      <c r="C296" s="94"/>
      <c r="D296" s="81"/>
      <c r="E296" s="94"/>
      <c r="F296" s="94"/>
      <c r="H296" s="81"/>
      <c r="I296" s="81"/>
    </row>
    <row r="297" ht="15.75" customHeight="1">
      <c r="A297" s="94"/>
      <c r="B297" s="94"/>
      <c r="C297" s="94"/>
      <c r="D297" s="81"/>
      <c r="E297" s="94"/>
      <c r="F297" s="94"/>
      <c r="H297" s="81"/>
      <c r="I297" s="81"/>
    </row>
    <row r="298" ht="15.75" customHeight="1">
      <c r="A298" s="94"/>
      <c r="B298" s="94"/>
      <c r="C298" s="94"/>
      <c r="D298" s="81"/>
      <c r="E298" s="94"/>
      <c r="F298" s="94"/>
      <c r="H298" s="81"/>
      <c r="I298" s="81"/>
    </row>
    <row r="299" ht="15.75" customHeight="1">
      <c r="A299" s="94"/>
      <c r="B299" s="94"/>
      <c r="C299" s="94"/>
      <c r="D299" s="81"/>
      <c r="E299" s="94"/>
      <c r="F299" s="94"/>
      <c r="H299" s="81"/>
      <c r="I299" s="81"/>
    </row>
    <row r="300" ht="15.75" customHeight="1">
      <c r="A300" s="94"/>
      <c r="B300" s="94"/>
      <c r="C300" s="94"/>
      <c r="D300" s="81"/>
      <c r="E300" s="94"/>
      <c r="F300" s="94"/>
      <c r="H300" s="81"/>
      <c r="I300" s="81"/>
    </row>
    <row r="301" ht="15.75" customHeight="1">
      <c r="A301" s="94"/>
      <c r="B301" s="94"/>
      <c r="C301" s="94"/>
      <c r="D301" s="81"/>
      <c r="E301" s="94"/>
      <c r="F301" s="94"/>
      <c r="H301" s="81"/>
      <c r="I301" s="81"/>
    </row>
    <row r="302" ht="15.75" customHeight="1">
      <c r="A302" s="94"/>
      <c r="B302" s="94"/>
      <c r="C302" s="94"/>
      <c r="D302" s="81"/>
      <c r="E302" s="94"/>
      <c r="F302" s="94"/>
      <c r="H302" s="81"/>
      <c r="I302" s="81"/>
    </row>
    <row r="303" ht="15.75" customHeight="1">
      <c r="A303" s="94"/>
      <c r="B303" s="94"/>
      <c r="C303" s="94"/>
      <c r="D303" s="81"/>
      <c r="E303" s="94"/>
      <c r="F303" s="94"/>
      <c r="H303" s="81"/>
      <c r="I303" s="81"/>
    </row>
    <row r="304" ht="15.75" customHeight="1">
      <c r="A304" s="94"/>
      <c r="B304" s="94"/>
      <c r="C304" s="94"/>
      <c r="D304" s="81"/>
      <c r="E304" s="94"/>
      <c r="F304" s="94"/>
      <c r="H304" s="81"/>
      <c r="I304" s="81"/>
    </row>
    <row r="305" ht="15.75" customHeight="1">
      <c r="A305" s="94"/>
      <c r="B305" s="94"/>
      <c r="C305" s="94"/>
      <c r="D305" s="81"/>
      <c r="E305" s="94"/>
      <c r="F305" s="94"/>
      <c r="H305" s="81"/>
      <c r="I305" s="81"/>
    </row>
    <row r="306" ht="15.75" customHeight="1">
      <c r="A306" s="94"/>
      <c r="B306" s="94"/>
      <c r="C306" s="94"/>
      <c r="D306" s="81"/>
      <c r="E306" s="94"/>
      <c r="F306" s="94"/>
      <c r="H306" s="81"/>
      <c r="I306" s="81"/>
    </row>
    <row r="307" ht="15.75" customHeight="1">
      <c r="A307" s="94"/>
      <c r="B307" s="94"/>
      <c r="C307" s="94"/>
      <c r="D307" s="81"/>
      <c r="E307" s="94"/>
      <c r="F307" s="94"/>
      <c r="H307" s="81"/>
      <c r="I307" s="81"/>
    </row>
    <row r="308" ht="15.75" customHeight="1">
      <c r="A308" s="94"/>
      <c r="B308" s="94"/>
      <c r="C308" s="94"/>
      <c r="D308" s="81"/>
      <c r="E308" s="94"/>
      <c r="F308" s="94"/>
      <c r="H308" s="81"/>
      <c r="I308" s="81"/>
    </row>
    <row r="309" ht="15.75" customHeight="1">
      <c r="A309" s="94"/>
      <c r="B309" s="94"/>
      <c r="C309" s="94"/>
      <c r="D309" s="81"/>
      <c r="E309" s="94"/>
      <c r="F309" s="94"/>
      <c r="H309" s="81"/>
      <c r="I309" s="81"/>
    </row>
    <row r="310" ht="15.75" customHeight="1">
      <c r="A310" s="94"/>
      <c r="B310" s="94"/>
      <c r="C310" s="94"/>
      <c r="D310" s="81"/>
      <c r="E310" s="94"/>
      <c r="F310" s="94"/>
      <c r="H310" s="81"/>
      <c r="I310" s="81"/>
    </row>
    <row r="311" ht="15.75" customHeight="1">
      <c r="A311" s="94"/>
      <c r="B311" s="94"/>
      <c r="C311" s="94"/>
      <c r="D311" s="81"/>
      <c r="E311" s="94"/>
      <c r="F311" s="94"/>
      <c r="H311" s="81"/>
      <c r="I311" s="81"/>
    </row>
    <row r="312" ht="15.75" customHeight="1">
      <c r="A312" s="94"/>
      <c r="B312" s="94"/>
      <c r="C312" s="94"/>
      <c r="D312" s="81"/>
      <c r="E312" s="94"/>
      <c r="F312" s="94"/>
      <c r="H312" s="81"/>
      <c r="I312" s="81"/>
    </row>
    <row r="313" ht="15.75" customHeight="1">
      <c r="A313" s="94"/>
      <c r="B313" s="94"/>
      <c r="C313" s="94"/>
      <c r="D313" s="81"/>
      <c r="E313" s="94"/>
      <c r="F313" s="94"/>
      <c r="H313" s="81"/>
      <c r="I313" s="81"/>
    </row>
    <row r="314" ht="15.75" customHeight="1">
      <c r="A314" s="94"/>
      <c r="B314" s="94"/>
      <c r="C314" s="94"/>
      <c r="D314" s="81"/>
      <c r="E314" s="94"/>
      <c r="F314" s="94"/>
      <c r="H314" s="81"/>
      <c r="I314" s="81"/>
    </row>
    <row r="315" ht="15.75" customHeight="1">
      <c r="A315" s="94"/>
      <c r="B315" s="94"/>
      <c r="C315" s="94"/>
      <c r="D315" s="81"/>
      <c r="E315" s="94"/>
      <c r="F315" s="94"/>
      <c r="H315" s="81"/>
      <c r="I315" s="81"/>
    </row>
    <row r="316" ht="15.75" customHeight="1">
      <c r="A316" s="94"/>
      <c r="B316" s="94"/>
      <c r="C316" s="94"/>
      <c r="D316" s="81"/>
      <c r="E316" s="94"/>
      <c r="F316" s="94"/>
      <c r="H316" s="81"/>
      <c r="I316" s="81"/>
    </row>
    <row r="317" ht="15.75" customHeight="1">
      <c r="A317" s="94"/>
      <c r="B317" s="94"/>
      <c r="C317" s="94"/>
      <c r="D317" s="81"/>
      <c r="E317" s="94"/>
      <c r="F317" s="94"/>
      <c r="H317" s="81"/>
      <c r="I317" s="81"/>
    </row>
    <row r="318" ht="15.75" customHeight="1">
      <c r="A318" s="94"/>
      <c r="B318" s="94"/>
      <c r="C318" s="94"/>
      <c r="D318" s="81"/>
      <c r="E318" s="94"/>
      <c r="F318" s="94"/>
      <c r="H318" s="81"/>
      <c r="I318" s="81"/>
    </row>
    <row r="319" ht="15.75" customHeight="1">
      <c r="A319" s="94"/>
      <c r="B319" s="94"/>
      <c r="C319" s="94"/>
      <c r="D319" s="81"/>
      <c r="E319" s="94"/>
      <c r="F319" s="94"/>
      <c r="H319" s="81"/>
      <c r="I319" s="81"/>
    </row>
    <row r="320" ht="15.75" customHeight="1">
      <c r="A320" s="94"/>
      <c r="B320" s="94"/>
      <c r="C320" s="94"/>
      <c r="D320" s="81"/>
      <c r="E320" s="94"/>
      <c r="F320" s="94"/>
      <c r="H320" s="81"/>
      <c r="I320" s="81"/>
    </row>
    <row r="321" ht="15.75" customHeight="1">
      <c r="A321" s="94"/>
      <c r="B321" s="94"/>
      <c r="C321" s="94"/>
      <c r="D321" s="81"/>
      <c r="E321" s="94"/>
      <c r="F321" s="94"/>
      <c r="H321" s="81"/>
      <c r="I321" s="81"/>
    </row>
    <row r="322" ht="15.75" customHeight="1">
      <c r="A322" s="94"/>
      <c r="B322" s="94"/>
      <c r="C322" s="94"/>
      <c r="D322" s="81"/>
      <c r="E322" s="94"/>
      <c r="F322" s="94"/>
      <c r="H322" s="81"/>
      <c r="I322" s="81"/>
    </row>
    <row r="323" ht="15.75" customHeight="1">
      <c r="A323" s="94"/>
      <c r="B323" s="94"/>
      <c r="C323" s="94"/>
      <c r="D323" s="81"/>
      <c r="E323" s="94"/>
      <c r="F323" s="94"/>
      <c r="H323" s="81"/>
      <c r="I323" s="81"/>
    </row>
    <row r="324" ht="15.75" customHeight="1">
      <c r="A324" s="94"/>
      <c r="B324" s="94"/>
      <c r="C324" s="94"/>
      <c r="D324" s="81"/>
      <c r="E324" s="94"/>
      <c r="F324" s="94"/>
      <c r="H324" s="81"/>
      <c r="I324" s="81"/>
    </row>
    <row r="325" ht="15.75" customHeight="1">
      <c r="A325" s="94"/>
      <c r="B325" s="94"/>
      <c r="C325" s="94"/>
      <c r="D325" s="81"/>
      <c r="E325" s="94"/>
      <c r="F325" s="94"/>
      <c r="H325" s="81"/>
      <c r="I325" s="81"/>
    </row>
    <row r="326" ht="15.75" customHeight="1">
      <c r="A326" s="94"/>
      <c r="B326" s="94"/>
      <c r="C326" s="94"/>
      <c r="D326" s="81"/>
      <c r="E326" s="94"/>
      <c r="F326" s="94"/>
      <c r="H326" s="81"/>
      <c r="I326" s="81"/>
    </row>
    <row r="327" ht="15.75" customHeight="1">
      <c r="A327" s="94"/>
      <c r="B327" s="94"/>
      <c r="C327" s="94"/>
      <c r="D327" s="81"/>
      <c r="E327" s="94"/>
      <c r="F327" s="94"/>
      <c r="H327" s="81"/>
      <c r="I327" s="81"/>
    </row>
    <row r="328" ht="15.75" customHeight="1">
      <c r="A328" s="94"/>
      <c r="B328" s="94"/>
      <c r="C328" s="94"/>
      <c r="D328" s="81"/>
      <c r="E328" s="94"/>
      <c r="F328" s="94"/>
      <c r="H328" s="81"/>
      <c r="I328" s="81"/>
    </row>
    <row r="329" ht="15.75" customHeight="1">
      <c r="A329" s="94"/>
      <c r="B329" s="94"/>
      <c r="C329" s="94"/>
      <c r="D329" s="81"/>
      <c r="E329" s="94"/>
      <c r="F329" s="94"/>
      <c r="H329" s="81"/>
      <c r="I329" s="81"/>
    </row>
    <row r="330" ht="15.75" customHeight="1">
      <c r="A330" s="94"/>
      <c r="B330" s="94"/>
      <c r="C330" s="94"/>
      <c r="D330" s="81"/>
      <c r="E330" s="94"/>
      <c r="F330" s="94"/>
      <c r="H330" s="81"/>
      <c r="I330" s="81"/>
    </row>
    <row r="331" ht="15.75" customHeight="1">
      <c r="A331" s="94"/>
      <c r="B331" s="94"/>
      <c r="C331" s="94"/>
      <c r="D331" s="81"/>
      <c r="E331" s="94"/>
      <c r="F331" s="94"/>
      <c r="H331" s="81"/>
      <c r="I331" s="81"/>
    </row>
    <row r="332" ht="15.75" customHeight="1">
      <c r="A332" s="94"/>
      <c r="B332" s="94"/>
      <c r="C332" s="94"/>
      <c r="D332" s="81"/>
      <c r="E332" s="94"/>
      <c r="F332" s="94"/>
      <c r="H332" s="81"/>
      <c r="I332" s="81"/>
    </row>
    <row r="333" ht="15.75" customHeight="1">
      <c r="A333" s="94"/>
      <c r="B333" s="94"/>
      <c r="C333" s="94"/>
      <c r="D333" s="81"/>
      <c r="E333" s="94"/>
      <c r="F333" s="94"/>
      <c r="H333" s="81"/>
      <c r="I333" s="81"/>
    </row>
    <row r="334" ht="15.75" customHeight="1">
      <c r="A334" s="94"/>
      <c r="B334" s="94"/>
      <c r="C334" s="94"/>
      <c r="D334" s="81"/>
      <c r="E334" s="94"/>
      <c r="F334" s="94"/>
      <c r="H334" s="81"/>
      <c r="I334" s="81"/>
    </row>
    <row r="335" ht="15.75" customHeight="1">
      <c r="A335" s="94"/>
      <c r="B335" s="94"/>
      <c r="C335" s="94"/>
      <c r="D335" s="81"/>
      <c r="E335" s="94"/>
      <c r="F335" s="94"/>
      <c r="H335" s="81"/>
      <c r="I335" s="81"/>
    </row>
    <row r="336" ht="15.75" customHeight="1">
      <c r="A336" s="94"/>
      <c r="B336" s="94"/>
      <c r="C336" s="94"/>
      <c r="D336" s="81"/>
      <c r="E336" s="94"/>
      <c r="F336" s="94"/>
      <c r="H336" s="81"/>
      <c r="I336" s="81"/>
    </row>
    <row r="337" ht="15.75" customHeight="1">
      <c r="A337" s="94"/>
      <c r="B337" s="94"/>
      <c r="C337" s="94"/>
      <c r="D337" s="81"/>
      <c r="E337" s="94"/>
      <c r="F337" s="94"/>
      <c r="H337" s="81"/>
      <c r="I337" s="81"/>
    </row>
    <row r="338" ht="15.75" customHeight="1">
      <c r="A338" s="94"/>
      <c r="B338" s="94"/>
      <c r="C338" s="94"/>
      <c r="D338" s="81"/>
      <c r="E338" s="94"/>
      <c r="F338" s="94"/>
      <c r="H338" s="81"/>
      <c r="I338" s="81"/>
    </row>
    <row r="339" ht="15.75" customHeight="1">
      <c r="A339" s="94"/>
      <c r="B339" s="94"/>
      <c r="C339" s="94"/>
      <c r="D339" s="81"/>
      <c r="E339" s="94"/>
      <c r="F339" s="94"/>
      <c r="H339" s="81"/>
      <c r="I339" s="81"/>
    </row>
    <row r="340" ht="15.75" customHeight="1">
      <c r="A340" s="94"/>
      <c r="B340" s="94"/>
      <c r="C340" s="94"/>
      <c r="D340" s="81"/>
      <c r="E340" s="94"/>
      <c r="F340" s="94"/>
      <c r="H340" s="81"/>
      <c r="I340" s="81"/>
    </row>
    <row r="341" ht="15.75" customHeight="1">
      <c r="A341" s="94"/>
      <c r="B341" s="94"/>
      <c r="C341" s="94"/>
      <c r="D341" s="81"/>
      <c r="E341" s="94"/>
      <c r="F341" s="94"/>
      <c r="H341" s="81"/>
      <c r="I341" s="81"/>
    </row>
    <row r="342" ht="15.75" customHeight="1">
      <c r="A342" s="94"/>
      <c r="B342" s="94"/>
      <c r="C342" s="94"/>
      <c r="D342" s="81"/>
      <c r="E342" s="94"/>
      <c r="F342" s="94"/>
      <c r="H342" s="81"/>
      <c r="I342" s="81"/>
    </row>
    <row r="343" ht="15.75" customHeight="1">
      <c r="A343" s="94"/>
      <c r="B343" s="94"/>
      <c r="C343" s="94"/>
      <c r="D343" s="81"/>
      <c r="E343" s="94"/>
      <c r="F343" s="94"/>
      <c r="H343" s="81"/>
      <c r="I343" s="81"/>
    </row>
    <row r="344" ht="15.75" customHeight="1">
      <c r="A344" s="94"/>
      <c r="B344" s="94"/>
      <c r="C344" s="94"/>
      <c r="D344" s="81"/>
      <c r="E344" s="94"/>
      <c r="F344" s="94"/>
      <c r="H344" s="81"/>
      <c r="I344" s="81"/>
    </row>
    <row r="345" ht="15.75" customHeight="1">
      <c r="A345" s="94"/>
      <c r="B345" s="94"/>
      <c r="C345" s="94"/>
      <c r="D345" s="81"/>
      <c r="E345" s="94"/>
      <c r="F345" s="94"/>
      <c r="H345" s="81"/>
      <c r="I345" s="81"/>
    </row>
    <row r="346" ht="15.75" customHeight="1">
      <c r="A346" s="94"/>
      <c r="B346" s="94"/>
      <c r="C346" s="94"/>
      <c r="D346" s="81"/>
      <c r="E346" s="94"/>
      <c r="F346" s="94"/>
      <c r="H346" s="81"/>
      <c r="I346" s="81"/>
    </row>
    <row r="347" ht="15.75" customHeight="1">
      <c r="A347" s="94"/>
      <c r="B347" s="94"/>
      <c r="C347" s="94"/>
      <c r="D347" s="81"/>
      <c r="E347" s="94"/>
      <c r="F347" s="94"/>
      <c r="H347" s="81"/>
      <c r="I347" s="81"/>
    </row>
    <row r="348" ht="15.75" customHeight="1">
      <c r="A348" s="94"/>
      <c r="B348" s="94"/>
      <c r="C348" s="94"/>
      <c r="D348" s="81"/>
      <c r="E348" s="94"/>
      <c r="F348" s="94"/>
      <c r="H348" s="81"/>
      <c r="I348" s="81"/>
    </row>
    <row r="349" ht="15.75" customHeight="1">
      <c r="A349" s="94"/>
      <c r="B349" s="94"/>
      <c r="C349" s="94"/>
      <c r="D349" s="81"/>
      <c r="E349" s="94"/>
      <c r="F349" s="94"/>
      <c r="H349" s="81"/>
      <c r="I349" s="81"/>
    </row>
    <row r="350" ht="15.75" customHeight="1">
      <c r="A350" s="94"/>
      <c r="B350" s="94"/>
      <c r="C350" s="94"/>
      <c r="D350" s="81"/>
      <c r="E350" s="94"/>
      <c r="F350" s="94"/>
      <c r="H350" s="81"/>
      <c r="I350" s="81"/>
    </row>
    <row r="351" ht="15.75" customHeight="1">
      <c r="A351" s="94"/>
      <c r="B351" s="94"/>
      <c r="C351" s="94"/>
      <c r="D351" s="81"/>
      <c r="E351" s="94"/>
      <c r="F351" s="94"/>
      <c r="H351" s="81"/>
      <c r="I351" s="81"/>
    </row>
    <row r="352" ht="15.75" customHeight="1">
      <c r="A352" s="94"/>
      <c r="B352" s="94"/>
      <c r="C352" s="94"/>
      <c r="D352" s="81"/>
      <c r="E352" s="94"/>
      <c r="F352" s="94"/>
      <c r="H352" s="81"/>
      <c r="I352" s="81"/>
    </row>
    <row r="353" ht="15.75" customHeight="1">
      <c r="A353" s="94"/>
      <c r="B353" s="94"/>
      <c r="C353" s="94"/>
      <c r="D353" s="81"/>
      <c r="E353" s="94"/>
      <c r="F353" s="94"/>
      <c r="H353" s="81"/>
      <c r="I353" s="81"/>
    </row>
    <row r="354" ht="15.75" customHeight="1">
      <c r="A354" s="94"/>
      <c r="B354" s="94"/>
      <c r="C354" s="94"/>
      <c r="D354" s="81"/>
      <c r="E354" s="94"/>
      <c r="F354" s="94"/>
      <c r="H354" s="81"/>
      <c r="I354" s="81"/>
    </row>
    <row r="355" ht="15.75" customHeight="1">
      <c r="A355" s="94"/>
      <c r="B355" s="94"/>
      <c r="C355" s="94"/>
      <c r="D355" s="81"/>
      <c r="E355" s="94"/>
      <c r="F355" s="94"/>
      <c r="H355" s="81"/>
      <c r="I355" s="81"/>
    </row>
    <row r="356" ht="15.75" customHeight="1">
      <c r="A356" s="94"/>
      <c r="B356" s="94"/>
      <c r="C356" s="94"/>
      <c r="D356" s="81"/>
      <c r="E356" s="94"/>
      <c r="F356" s="94"/>
      <c r="H356" s="81"/>
      <c r="I356" s="81"/>
    </row>
    <row r="357" ht="15.75" customHeight="1">
      <c r="A357" s="94"/>
      <c r="B357" s="94"/>
      <c r="C357" s="94"/>
      <c r="D357" s="81"/>
      <c r="E357" s="94"/>
      <c r="F357" s="94"/>
      <c r="H357" s="81"/>
      <c r="I357" s="81"/>
    </row>
    <row r="358" ht="15.75" customHeight="1">
      <c r="A358" s="94"/>
      <c r="B358" s="94"/>
      <c r="C358" s="94"/>
      <c r="D358" s="81"/>
      <c r="E358" s="94"/>
      <c r="F358" s="94"/>
      <c r="H358" s="81"/>
      <c r="I358" s="81"/>
    </row>
    <row r="359" ht="15.75" customHeight="1">
      <c r="A359" s="94"/>
      <c r="B359" s="94"/>
      <c r="C359" s="94"/>
      <c r="D359" s="81"/>
      <c r="E359" s="94"/>
      <c r="F359" s="94"/>
      <c r="H359" s="81"/>
      <c r="I359" s="81"/>
    </row>
    <row r="360" ht="15.75" customHeight="1">
      <c r="A360" s="94"/>
      <c r="B360" s="94"/>
      <c r="C360" s="94"/>
      <c r="D360" s="81"/>
      <c r="E360" s="94"/>
      <c r="F360" s="94"/>
      <c r="H360" s="81"/>
      <c r="I360" s="81"/>
    </row>
    <row r="361" ht="15.75" customHeight="1">
      <c r="A361" s="94"/>
      <c r="B361" s="94"/>
      <c r="C361" s="94"/>
      <c r="D361" s="81"/>
      <c r="E361" s="94"/>
      <c r="F361" s="94"/>
      <c r="H361" s="81"/>
      <c r="I361" s="81"/>
    </row>
    <row r="362" ht="15.75" customHeight="1">
      <c r="A362" s="94"/>
      <c r="B362" s="94"/>
      <c r="C362" s="94"/>
      <c r="D362" s="81"/>
      <c r="E362" s="94"/>
      <c r="F362" s="94"/>
      <c r="H362" s="81"/>
      <c r="I362" s="81"/>
    </row>
    <row r="363" ht="15.75" customHeight="1">
      <c r="A363" s="94"/>
      <c r="B363" s="94"/>
      <c r="C363" s="94"/>
      <c r="D363" s="81"/>
      <c r="E363" s="94"/>
      <c r="F363" s="94"/>
      <c r="H363" s="81"/>
      <c r="I363" s="81"/>
    </row>
    <row r="364" ht="15.75" customHeight="1">
      <c r="A364" s="94"/>
      <c r="B364" s="94"/>
      <c r="C364" s="94"/>
      <c r="D364" s="81"/>
      <c r="E364" s="94"/>
      <c r="F364" s="94"/>
      <c r="H364" s="81"/>
      <c r="I364" s="81"/>
    </row>
    <row r="365" ht="15.75" customHeight="1">
      <c r="A365" s="94"/>
      <c r="B365" s="94"/>
      <c r="C365" s="94"/>
      <c r="D365" s="81"/>
      <c r="E365" s="94"/>
      <c r="F365" s="94"/>
      <c r="H365" s="81"/>
      <c r="I365" s="81"/>
    </row>
    <row r="366" ht="15.75" customHeight="1">
      <c r="A366" s="94"/>
      <c r="B366" s="94"/>
      <c r="C366" s="94"/>
      <c r="D366" s="81"/>
      <c r="E366" s="94"/>
      <c r="F366" s="94"/>
      <c r="H366" s="81"/>
      <c r="I366" s="81"/>
    </row>
    <row r="367" ht="15.75" customHeight="1">
      <c r="A367" s="94"/>
      <c r="B367" s="94"/>
      <c r="C367" s="94"/>
      <c r="D367" s="81"/>
      <c r="E367" s="94"/>
      <c r="F367" s="94"/>
      <c r="H367" s="81"/>
      <c r="I367" s="81"/>
    </row>
    <row r="368" ht="15.75" customHeight="1">
      <c r="A368" s="94"/>
      <c r="B368" s="94"/>
      <c r="C368" s="94"/>
      <c r="D368" s="81"/>
      <c r="E368" s="94"/>
      <c r="F368" s="94"/>
      <c r="H368" s="81"/>
      <c r="I368" s="81"/>
    </row>
    <row r="369" ht="15.75" customHeight="1">
      <c r="A369" s="94"/>
      <c r="B369" s="94"/>
      <c r="C369" s="94"/>
      <c r="D369" s="81"/>
      <c r="E369" s="94"/>
      <c r="F369" s="94"/>
      <c r="H369" s="81"/>
      <c r="I369" s="81"/>
    </row>
    <row r="370" ht="15.75" customHeight="1">
      <c r="A370" s="94"/>
      <c r="B370" s="94"/>
      <c r="C370" s="94"/>
      <c r="D370" s="81"/>
      <c r="E370" s="94"/>
      <c r="F370" s="94"/>
      <c r="H370" s="81"/>
      <c r="I370" s="81"/>
    </row>
    <row r="371" ht="15.75" customHeight="1">
      <c r="A371" s="94"/>
      <c r="B371" s="94"/>
      <c r="C371" s="94"/>
      <c r="D371" s="81"/>
      <c r="E371" s="94"/>
      <c r="F371" s="94"/>
      <c r="H371" s="81"/>
      <c r="I371" s="81"/>
    </row>
    <row r="372" ht="15.75" customHeight="1">
      <c r="A372" s="94"/>
      <c r="B372" s="94"/>
      <c r="C372" s="94"/>
      <c r="D372" s="81"/>
      <c r="E372" s="94"/>
      <c r="F372" s="94"/>
      <c r="H372" s="81"/>
      <c r="I372" s="81"/>
    </row>
    <row r="373" ht="15.75" customHeight="1">
      <c r="A373" s="94"/>
      <c r="B373" s="94"/>
      <c r="C373" s="94"/>
      <c r="D373" s="81"/>
      <c r="E373" s="94"/>
      <c r="F373" s="94"/>
      <c r="H373" s="81"/>
      <c r="I373" s="81"/>
    </row>
    <row r="374" ht="15.75" customHeight="1">
      <c r="A374" s="94"/>
      <c r="B374" s="94"/>
      <c r="C374" s="94"/>
      <c r="D374" s="81"/>
      <c r="E374" s="94"/>
      <c r="F374" s="94"/>
      <c r="H374" s="81"/>
      <c r="I374" s="81"/>
    </row>
    <row r="375" ht="15.75" customHeight="1">
      <c r="A375" s="94"/>
      <c r="B375" s="94"/>
      <c r="C375" s="94"/>
      <c r="D375" s="81"/>
      <c r="E375" s="94"/>
      <c r="F375" s="94"/>
      <c r="H375" s="81"/>
      <c r="I375" s="81"/>
    </row>
    <row r="376" ht="15.75" customHeight="1">
      <c r="A376" s="94"/>
      <c r="B376" s="94"/>
      <c r="C376" s="94"/>
      <c r="D376" s="81"/>
      <c r="E376" s="94"/>
      <c r="F376" s="94"/>
      <c r="H376" s="81"/>
      <c r="I376" s="81"/>
    </row>
    <row r="377" ht="15.75" customHeight="1">
      <c r="A377" s="94"/>
      <c r="B377" s="94"/>
      <c r="C377" s="94"/>
      <c r="D377" s="81"/>
      <c r="E377" s="94"/>
      <c r="F377" s="94"/>
      <c r="H377" s="81"/>
      <c r="I377" s="81"/>
    </row>
    <row r="378" ht="15.75" customHeight="1">
      <c r="A378" s="94"/>
      <c r="B378" s="94"/>
      <c r="C378" s="94"/>
      <c r="D378" s="81"/>
      <c r="E378" s="94"/>
      <c r="F378" s="94"/>
      <c r="H378" s="81"/>
      <c r="I378" s="81"/>
    </row>
    <row r="379" ht="15.75" customHeight="1">
      <c r="A379" s="94"/>
      <c r="B379" s="94"/>
      <c r="C379" s="94"/>
      <c r="D379" s="81"/>
      <c r="E379" s="94"/>
      <c r="F379" s="94"/>
      <c r="H379" s="81"/>
      <c r="I379" s="81"/>
    </row>
    <row r="380" ht="15.75" customHeight="1">
      <c r="A380" s="94"/>
      <c r="B380" s="94"/>
      <c r="C380" s="94"/>
      <c r="D380" s="81"/>
      <c r="E380" s="94"/>
      <c r="F380" s="94"/>
      <c r="H380" s="81"/>
      <c r="I380" s="81"/>
    </row>
    <row r="381" ht="15.75" customHeight="1">
      <c r="A381" s="94"/>
      <c r="B381" s="94"/>
      <c r="C381" s="94"/>
      <c r="D381" s="81"/>
      <c r="E381" s="94"/>
      <c r="F381" s="94"/>
      <c r="H381" s="81"/>
      <c r="I381" s="81"/>
    </row>
    <row r="382" ht="15.75" customHeight="1">
      <c r="A382" s="94"/>
      <c r="B382" s="94"/>
      <c r="C382" s="94"/>
      <c r="D382" s="81"/>
      <c r="E382" s="94"/>
      <c r="F382" s="94"/>
      <c r="H382" s="81"/>
      <c r="I382" s="81"/>
    </row>
    <row r="383" ht="15.75" customHeight="1">
      <c r="A383" s="94"/>
      <c r="B383" s="94"/>
      <c r="C383" s="94"/>
      <c r="D383" s="81"/>
      <c r="E383" s="94"/>
      <c r="F383" s="94"/>
      <c r="H383" s="81"/>
      <c r="I383" s="81"/>
    </row>
    <row r="384" ht="15.75" customHeight="1">
      <c r="A384" s="94"/>
      <c r="B384" s="94"/>
      <c r="C384" s="94"/>
      <c r="D384" s="81"/>
      <c r="E384" s="94"/>
      <c r="F384" s="94"/>
      <c r="H384" s="81"/>
      <c r="I384" s="81"/>
    </row>
    <row r="385" ht="15.75" customHeight="1">
      <c r="A385" s="94"/>
      <c r="B385" s="94"/>
      <c r="C385" s="94"/>
      <c r="D385" s="81"/>
      <c r="E385" s="94"/>
      <c r="F385" s="94"/>
      <c r="H385" s="81"/>
      <c r="I385" s="81"/>
    </row>
    <row r="386" ht="15.75" customHeight="1">
      <c r="A386" s="94"/>
      <c r="B386" s="94"/>
      <c r="C386" s="94"/>
      <c r="D386" s="81"/>
      <c r="E386" s="94"/>
      <c r="F386" s="94"/>
      <c r="H386" s="81"/>
      <c r="I386" s="81"/>
    </row>
    <row r="387" ht="15.75" customHeight="1">
      <c r="A387" s="94"/>
      <c r="B387" s="94"/>
      <c r="C387" s="94"/>
      <c r="D387" s="81"/>
      <c r="E387" s="94"/>
      <c r="F387" s="94"/>
      <c r="H387" s="81"/>
      <c r="I387" s="81"/>
    </row>
    <row r="388" ht="15.75" customHeight="1">
      <c r="A388" s="94"/>
      <c r="B388" s="94"/>
      <c r="C388" s="94"/>
      <c r="D388" s="81"/>
      <c r="E388" s="94"/>
      <c r="F388" s="94"/>
      <c r="H388" s="81"/>
      <c r="I388" s="81"/>
    </row>
    <row r="389" ht="15.75" customHeight="1">
      <c r="A389" s="94"/>
      <c r="B389" s="94"/>
      <c r="C389" s="94"/>
      <c r="D389" s="81"/>
      <c r="E389" s="94"/>
      <c r="F389" s="94"/>
      <c r="H389" s="81"/>
      <c r="I389" s="81"/>
    </row>
    <row r="390" ht="15.75" customHeight="1">
      <c r="A390" s="94"/>
      <c r="B390" s="94"/>
      <c r="C390" s="94"/>
      <c r="D390" s="81"/>
      <c r="E390" s="94"/>
      <c r="F390" s="94"/>
      <c r="H390" s="81"/>
      <c r="I390" s="81"/>
    </row>
    <row r="391" ht="15.75" customHeight="1">
      <c r="A391" s="94"/>
      <c r="B391" s="94"/>
      <c r="C391" s="94"/>
      <c r="D391" s="81"/>
      <c r="E391" s="94"/>
      <c r="F391" s="94"/>
      <c r="H391" s="81"/>
      <c r="I391" s="81"/>
    </row>
    <row r="392" ht="15.75" customHeight="1">
      <c r="A392" s="94"/>
      <c r="B392" s="94"/>
      <c r="C392" s="94"/>
      <c r="D392" s="81"/>
      <c r="E392" s="94"/>
      <c r="F392" s="94"/>
      <c r="H392" s="81"/>
      <c r="I392" s="81"/>
    </row>
    <row r="393" ht="15.75" customHeight="1">
      <c r="A393" s="94"/>
      <c r="B393" s="94"/>
      <c r="C393" s="94"/>
      <c r="D393" s="81"/>
      <c r="E393" s="94"/>
      <c r="F393" s="94"/>
      <c r="H393" s="81"/>
      <c r="I393" s="81"/>
    </row>
    <row r="394" ht="15.75" customHeight="1">
      <c r="A394" s="94"/>
      <c r="B394" s="94"/>
      <c r="C394" s="94"/>
      <c r="D394" s="81"/>
      <c r="E394" s="94"/>
      <c r="F394" s="94"/>
      <c r="H394" s="81"/>
      <c r="I394" s="81"/>
    </row>
    <row r="395" ht="15.75" customHeight="1">
      <c r="A395" s="94"/>
      <c r="B395" s="94"/>
      <c r="C395" s="94"/>
      <c r="D395" s="81"/>
      <c r="E395" s="94"/>
      <c r="F395" s="94"/>
      <c r="H395" s="81"/>
      <c r="I395" s="81"/>
    </row>
    <row r="396" ht="15.75" customHeight="1">
      <c r="A396" s="94"/>
      <c r="B396" s="94"/>
      <c r="C396" s="94"/>
      <c r="D396" s="81"/>
      <c r="E396" s="94"/>
      <c r="F396" s="94"/>
      <c r="H396" s="81"/>
      <c r="I396" s="81"/>
    </row>
    <row r="397" ht="15.75" customHeight="1">
      <c r="A397" s="94"/>
      <c r="B397" s="94"/>
      <c r="C397" s="94"/>
      <c r="D397" s="81"/>
      <c r="E397" s="94"/>
      <c r="F397" s="94"/>
      <c r="H397" s="81"/>
      <c r="I397" s="81"/>
    </row>
    <row r="398" ht="15.75" customHeight="1">
      <c r="A398" s="94"/>
      <c r="B398" s="94"/>
      <c r="C398" s="94"/>
      <c r="D398" s="81"/>
      <c r="E398" s="94"/>
      <c r="F398" s="94"/>
      <c r="H398" s="81"/>
      <c r="I398" s="81"/>
    </row>
    <row r="399" ht="15.75" customHeight="1">
      <c r="A399" s="94"/>
      <c r="B399" s="94"/>
      <c r="C399" s="94"/>
      <c r="D399" s="81"/>
      <c r="E399" s="94"/>
      <c r="F399" s="94"/>
      <c r="H399" s="81"/>
      <c r="I399" s="81"/>
    </row>
    <row r="400" ht="15.75" customHeight="1">
      <c r="A400" s="94"/>
      <c r="B400" s="94"/>
      <c r="C400" s="94"/>
      <c r="D400" s="81"/>
      <c r="E400" s="94"/>
      <c r="F400" s="94"/>
      <c r="H400" s="81"/>
      <c r="I400" s="81"/>
    </row>
    <row r="401" ht="15.75" customHeight="1">
      <c r="A401" s="94"/>
      <c r="B401" s="94"/>
      <c r="C401" s="94"/>
      <c r="D401" s="81"/>
      <c r="E401" s="94"/>
      <c r="F401" s="94"/>
      <c r="H401" s="81"/>
      <c r="I401" s="81"/>
    </row>
    <row r="402" ht="15.75" customHeight="1">
      <c r="A402" s="94"/>
      <c r="B402" s="94"/>
      <c r="C402" s="94"/>
      <c r="D402" s="81"/>
      <c r="E402" s="94"/>
      <c r="F402" s="94"/>
      <c r="H402" s="81"/>
      <c r="I402" s="81"/>
    </row>
    <row r="403" ht="15.75" customHeight="1">
      <c r="A403" s="94"/>
      <c r="B403" s="94"/>
      <c r="C403" s="94"/>
      <c r="D403" s="81"/>
      <c r="E403" s="94"/>
      <c r="F403" s="94"/>
      <c r="H403" s="81"/>
      <c r="I403" s="81"/>
    </row>
    <row r="404" ht="15.75" customHeight="1">
      <c r="A404" s="94"/>
      <c r="B404" s="94"/>
      <c r="C404" s="94"/>
      <c r="D404" s="81"/>
      <c r="E404" s="94"/>
      <c r="F404" s="94"/>
      <c r="H404" s="81"/>
      <c r="I404" s="81"/>
    </row>
    <row r="405" ht="15.75" customHeight="1">
      <c r="A405" s="94"/>
      <c r="B405" s="94"/>
      <c r="C405" s="94"/>
      <c r="D405" s="81"/>
      <c r="E405" s="94"/>
      <c r="F405" s="94"/>
      <c r="H405" s="81"/>
      <c r="I405" s="81"/>
    </row>
    <row r="406" ht="15.75" customHeight="1">
      <c r="A406" s="94"/>
      <c r="B406" s="94"/>
      <c r="C406" s="94"/>
      <c r="D406" s="81"/>
      <c r="E406" s="94"/>
      <c r="F406" s="94"/>
      <c r="H406" s="81"/>
      <c r="I406" s="81"/>
    </row>
    <row r="407" ht="15.75" customHeight="1">
      <c r="A407" s="94"/>
      <c r="B407" s="94"/>
      <c r="C407" s="94"/>
      <c r="D407" s="81"/>
      <c r="E407" s="94"/>
      <c r="F407" s="94"/>
      <c r="H407" s="81"/>
      <c r="I407" s="81"/>
    </row>
    <row r="408" ht="15.75" customHeight="1">
      <c r="A408" s="94"/>
      <c r="B408" s="94"/>
      <c r="C408" s="94"/>
      <c r="D408" s="81"/>
      <c r="E408" s="94"/>
      <c r="F408" s="94"/>
      <c r="H408" s="81"/>
      <c r="I408" s="81"/>
    </row>
    <row r="409" ht="15.75" customHeight="1">
      <c r="A409" s="94"/>
      <c r="B409" s="94"/>
      <c r="C409" s="94"/>
      <c r="D409" s="81"/>
      <c r="E409" s="94"/>
      <c r="F409" s="94"/>
      <c r="H409" s="81"/>
      <c r="I409" s="81"/>
    </row>
    <row r="410" ht="15.75" customHeight="1">
      <c r="A410" s="94"/>
      <c r="B410" s="94"/>
      <c r="C410" s="94"/>
      <c r="D410" s="81"/>
      <c r="E410" s="94"/>
      <c r="F410" s="94"/>
      <c r="H410" s="81"/>
      <c r="I410" s="81"/>
    </row>
    <row r="411" ht="15.75" customHeight="1">
      <c r="A411" s="94"/>
      <c r="B411" s="94"/>
      <c r="C411" s="94"/>
      <c r="D411" s="81"/>
      <c r="E411" s="94"/>
      <c r="F411" s="94"/>
      <c r="H411" s="81"/>
      <c r="I411" s="81"/>
    </row>
    <row r="412" ht="15.75" customHeight="1">
      <c r="A412" s="94"/>
      <c r="B412" s="94"/>
      <c r="C412" s="94"/>
      <c r="D412" s="81"/>
      <c r="E412" s="94"/>
      <c r="F412" s="94"/>
      <c r="H412" s="81"/>
      <c r="I412" s="81"/>
    </row>
    <row r="413" ht="15.75" customHeight="1">
      <c r="A413" s="94"/>
      <c r="B413" s="94"/>
      <c r="C413" s="94"/>
      <c r="D413" s="81"/>
      <c r="E413" s="94"/>
      <c r="F413" s="94"/>
      <c r="H413" s="81"/>
      <c r="I413" s="81"/>
    </row>
    <row r="414" ht="15.75" customHeight="1">
      <c r="A414" s="94"/>
      <c r="B414" s="94"/>
      <c r="C414" s="94"/>
      <c r="D414" s="81"/>
      <c r="E414" s="94"/>
      <c r="F414" s="94"/>
      <c r="H414" s="81"/>
      <c r="I414" s="81"/>
    </row>
    <row r="415" ht="15.75" customHeight="1">
      <c r="A415" s="94"/>
      <c r="B415" s="94"/>
      <c r="C415" s="94"/>
      <c r="D415" s="81"/>
      <c r="E415" s="94"/>
      <c r="F415" s="94"/>
      <c r="H415" s="81"/>
      <c r="I415" s="81"/>
    </row>
    <row r="416" ht="15.75" customHeight="1">
      <c r="A416" s="94"/>
      <c r="B416" s="94"/>
      <c r="C416" s="94"/>
      <c r="D416" s="81"/>
      <c r="E416" s="94"/>
      <c r="F416" s="94"/>
      <c r="H416" s="81"/>
      <c r="I416" s="81"/>
    </row>
    <row r="417" ht="15.75" customHeight="1">
      <c r="A417" s="94"/>
      <c r="B417" s="94"/>
      <c r="C417" s="94"/>
      <c r="D417" s="81"/>
      <c r="E417" s="94"/>
      <c r="F417" s="94"/>
      <c r="H417" s="81"/>
      <c r="I417" s="81"/>
    </row>
    <row r="418" ht="15.75" customHeight="1">
      <c r="A418" s="94"/>
      <c r="B418" s="94"/>
      <c r="C418" s="94"/>
      <c r="D418" s="81"/>
      <c r="E418" s="94"/>
      <c r="F418" s="94"/>
      <c r="H418" s="81"/>
      <c r="I418" s="81"/>
    </row>
    <row r="419" ht="15.75" customHeight="1">
      <c r="A419" s="94"/>
      <c r="B419" s="94"/>
      <c r="C419" s="94"/>
      <c r="D419" s="81"/>
      <c r="E419" s="94"/>
      <c r="F419" s="94"/>
      <c r="H419" s="81"/>
      <c r="I419" s="81"/>
    </row>
    <row r="420" ht="15.75" customHeight="1">
      <c r="A420" s="94"/>
      <c r="B420" s="94"/>
      <c r="C420" s="94"/>
      <c r="D420" s="81"/>
      <c r="E420" s="94"/>
      <c r="F420" s="94"/>
      <c r="H420" s="81"/>
      <c r="I420" s="81"/>
    </row>
    <row r="421" ht="15.75" customHeight="1">
      <c r="A421" s="94"/>
      <c r="B421" s="94"/>
      <c r="C421" s="94"/>
      <c r="D421" s="81"/>
      <c r="E421" s="94"/>
      <c r="F421" s="94"/>
      <c r="H421" s="81"/>
      <c r="I421" s="81"/>
    </row>
    <row r="422" ht="15.75" customHeight="1">
      <c r="A422" s="94"/>
      <c r="B422" s="94"/>
      <c r="C422" s="94"/>
      <c r="D422" s="81"/>
      <c r="E422" s="94"/>
      <c r="F422" s="94"/>
      <c r="H422" s="81"/>
      <c r="I422" s="81"/>
    </row>
    <row r="423" ht="15.75" customHeight="1">
      <c r="A423" s="94"/>
      <c r="B423" s="94"/>
      <c r="C423" s="94"/>
      <c r="D423" s="81"/>
      <c r="E423" s="94"/>
      <c r="F423" s="94"/>
      <c r="H423" s="81"/>
      <c r="I423" s="81"/>
    </row>
    <row r="424" ht="15.75" customHeight="1">
      <c r="A424" s="94"/>
      <c r="B424" s="94"/>
      <c r="C424" s="94"/>
      <c r="D424" s="81"/>
      <c r="E424" s="94"/>
      <c r="F424" s="94"/>
      <c r="H424" s="81"/>
      <c r="I424" s="81"/>
    </row>
    <row r="425" ht="15.75" customHeight="1">
      <c r="A425" s="94"/>
      <c r="B425" s="94"/>
      <c r="C425" s="94"/>
      <c r="D425" s="81"/>
      <c r="E425" s="94"/>
      <c r="F425" s="94"/>
      <c r="H425" s="81"/>
      <c r="I425" s="81"/>
    </row>
    <row r="426" ht="15.75" customHeight="1">
      <c r="A426" s="94"/>
      <c r="B426" s="94"/>
      <c r="C426" s="94"/>
      <c r="D426" s="81"/>
      <c r="E426" s="94"/>
      <c r="F426" s="94"/>
      <c r="H426" s="81"/>
      <c r="I426" s="81"/>
    </row>
    <row r="427" ht="15.75" customHeight="1">
      <c r="A427" s="94"/>
      <c r="B427" s="94"/>
      <c r="C427" s="94"/>
      <c r="D427" s="81"/>
      <c r="E427" s="94"/>
      <c r="F427" s="94"/>
      <c r="H427" s="81"/>
      <c r="I427" s="81"/>
    </row>
    <row r="428" ht="15.75" customHeight="1">
      <c r="A428" s="94"/>
      <c r="B428" s="94"/>
      <c r="C428" s="94"/>
      <c r="D428" s="81"/>
      <c r="E428" s="94"/>
      <c r="F428" s="94"/>
      <c r="H428" s="81"/>
      <c r="I428" s="81"/>
    </row>
    <row r="429" ht="15.75" customHeight="1">
      <c r="A429" s="94"/>
      <c r="B429" s="94"/>
      <c r="C429" s="94"/>
      <c r="D429" s="81"/>
      <c r="E429" s="94"/>
      <c r="F429" s="94"/>
      <c r="H429" s="81"/>
      <c r="I429" s="81"/>
    </row>
    <row r="430" ht="15.75" customHeight="1">
      <c r="A430" s="94"/>
      <c r="B430" s="94"/>
      <c r="C430" s="94"/>
      <c r="D430" s="81"/>
      <c r="E430" s="94"/>
      <c r="F430" s="94"/>
      <c r="H430" s="81"/>
      <c r="I430" s="81"/>
    </row>
    <row r="431" ht="15.75" customHeight="1">
      <c r="A431" s="94"/>
      <c r="B431" s="94"/>
      <c r="C431" s="94"/>
      <c r="D431" s="81"/>
      <c r="E431" s="94"/>
      <c r="F431" s="94"/>
      <c r="H431" s="81"/>
      <c r="I431" s="81"/>
    </row>
    <row r="432" ht="15.75" customHeight="1">
      <c r="A432" s="94"/>
      <c r="B432" s="94"/>
      <c r="C432" s="94"/>
      <c r="D432" s="81"/>
      <c r="E432" s="94"/>
      <c r="F432" s="94"/>
      <c r="H432" s="81"/>
      <c r="I432" s="81"/>
    </row>
    <row r="433" ht="15.75" customHeight="1">
      <c r="A433" s="94"/>
      <c r="B433" s="94"/>
      <c r="C433" s="94"/>
      <c r="D433" s="81"/>
      <c r="E433" s="94"/>
      <c r="F433" s="94"/>
      <c r="H433" s="81"/>
      <c r="I433" s="81"/>
    </row>
    <row r="434" ht="15.75" customHeight="1">
      <c r="A434" s="94"/>
      <c r="B434" s="94"/>
      <c r="C434" s="94"/>
      <c r="D434" s="81"/>
      <c r="E434" s="94"/>
      <c r="F434" s="94"/>
      <c r="H434" s="81"/>
      <c r="I434" s="81"/>
    </row>
    <row r="435" ht="15.75" customHeight="1">
      <c r="A435" s="94"/>
      <c r="B435" s="94"/>
      <c r="C435" s="94"/>
      <c r="D435" s="81"/>
      <c r="E435" s="94"/>
      <c r="F435" s="94"/>
      <c r="H435" s="81"/>
      <c r="I435" s="81"/>
    </row>
    <row r="436" ht="15.75" customHeight="1">
      <c r="A436" s="94"/>
      <c r="B436" s="94"/>
      <c r="C436" s="94"/>
      <c r="D436" s="81"/>
      <c r="E436" s="94"/>
      <c r="F436" s="94"/>
      <c r="H436" s="81"/>
      <c r="I436" s="81"/>
    </row>
    <row r="437" ht="15.75" customHeight="1">
      <c r="A437" s="94"/>
      <c r="B437" s="94"/>
      <c r="C437" s="94"/>
      <c r="D437" s="81"/>
      <c r="E437" s="94"/>
      <c r="F437" s="94"/>
      <c r="H437" s="81"/>
      <c r="I437" s="81"/>
    </row>
    <row r="438" ht="15.75" customHeight="1">
      <c r="A438" s="94"/>
      <c r="B438" s="94"/>
      <c r="C438" s="94"/>
      <c r="D438" s="81"/>
      <c r="E438" s="94"/>
      <c r="F438" s="94"/>
      <c r="H438" s="81"/>
      <c r="I438" s="81"/>
    </row>
    <row r="439" ht="15.75" customHeight="1">
      <c r="A439" s="94"/>
      <c r="B439" s="94"/>
      <c r="C439" s="94"/>
      <c r="D439" s="81"/>
      <c r="E439" s="94"/>
      <c r="F439" s="94"/>
      <c r="H439" s="81"/>
      <c r="I439" s="81"/>
    </row>
    <row r="440" ht="15.75" customHeight="1">
      <c r="A440" s="94"/>
      <c r="B440" s="94"/>
      <c r="C440" s="94"/>
      <c r="D440" s="81"/>
      <c r="E440" s="94"/>
      <c r="F440" s="94"/>
      <c r="H440" s="81"/>
      <c r="I440" s="81"/>
    </row>
    <row r="441" ht="15.75" customHeight="1">
      <c r="A441" s="94"/>
      <c r="B441" s="94"/>
      <c r="C441" s="94"/>
      <c r="D441" s="81"/>
      <c r="E441" s="94"/>
      <c r="F441" s="94"/>
      <c r="H441" s="81"/>
      <c r="I441" s="81"/>
    </row>
    <row r="442" ht="15.75" customHeight="1">
      <c r="A442" s="94"/>
      <c r="B442" s="94"/>
      <c r="C442" s="94"/>
      <c r="D442" s="81"/>
      <c r="E442" s="94"/>
      <c r="F442" s="94"/>
      <c r="H442" s="81"/>
      <c r="I442" s="81"/>
    </row>
    <row r="443" ht="15.75" customHeight="1">
      <c r="A443" s="94"/>
      <c r="B443" s="94"/>
      <c r="C443" s="94"/>
      <c r="D443" s="81"/>
      <c r="E443" s="94"/>
      <c r="F443" s="94"/>
      <c r="H443" s="81"/>
      <c r="I443" s="81"/>
    </row>
    <row r="444" ht="15.75" customHeight="1">
      <c r="A444" s="94"/>
      <c r="B444" s="94"/>
      <c r="C444" s="94"/>
      <c r="D444" s="81"/>
      <c r="E444" s="94"/>
      <c r="F444" s="94"/>
      <c r="H444" s="81"/>
      <c r="I444" s="81"/>
    </row>
    <row r="445" ht="15.75" customHeight="1">
      <c r="A445" s="94"/>
      <c r="B445" s="94"/>
      <c r="C445" s="94"/>
      <c r="D445" s="81"/>
      <c r="E445" s="94"/>
      <c r="F445" s="94"/>
      <c r="H445" s="81"/>
      <c r="I445" s="81"/>
    </row>
    <row r="446" ht="15.75" customHeight="1">
      <c r="A446" s="94"/>
      <c r="B446" s="94"/>
      <c r="C446" s="94"/>
      <c r="D446" s="81"/>
      <c r="E446" s="94"/>
      <c r="F446" s="94"/>
      <c r="H446" s="81"/>
      <c r="I446" s="81"/>
    </row>
    <row r="447" ht="15.75" customHeight="1">
      <c r="A447" s="94"/>
      <c r="B447" s="94"/>
      <c r="C447" s="94"/>
      <c r="D447" s="81"/>
      <c r="E447" s="94"/>
      <c r="F447" s="94"/>
      <c r="H447" s="81"/>
      <c r="I447" s="81"/>
    </row>
    <row r="448" ht="15.75" customHeight="1">
      <c r="A448" s="94"/>
      <c r="B448" s="94"/>
      <c r="C448" s="94"/>
      <c r="D448" s="81"/>
      <c r="E448" s="94"/>
      <c r="F448" s="94"/>
      <c r="H448" s="81"/>
      <c r="I448" s="81"/>
    </row>
    <row r="449" ht="15.75" customHeight="1">
      <c r="A449" s="94"/>
      <c r="B449" s="94"/>
      <c r="C449" s="94"/>
      <c r="D449" s="81"/>
      <c r="E449" s="94"/>
      <c r="F449" s="94"/>
      <c r="H449" s="81"/>
      <c r="I449" s="81"/>
    </row>
    <row r="450" ht="15.75" customHeight="1">
      <c r="A450" s="94"/>
      <c r="B450" s="94"/>
      <c r="C450" s="94"/>
      <c r="D450" s="81"/>
      <c r="E450" s="94"/>
      <c r="F450" s="94"/>
      <c r="H450" s="81"/>
      <c r="I450" s="81"/>
    </row>
    <row r="451" ht="15.75" customHeight="1">
      <c r="A451" s="94"/>
      <c r="B451" s="94"/>
      <c r="C451" s="94"/>
      <c r="D451" s="81"/>
      <c r="E451" s="94"/>
      <c r="F451" s="94"/>
      <c r="H451" s="81"/>
      <c r="I451" s="81"/>
    </row>
    <row r="452" ht="15.75" customHeight="1">
      <c r="A452" s="94"/>
      <c r="B452" s="94"/>
      <c r="C452" s="94"/>
      <c r="D452" s="81"/>
      <c r="E452" s="94"/>
      <c r="F452" s="94"/>
      <c r="H452" s="81"/>
      <c r="I452" s="81"/>
    </row>
    <row r="453" ht="15.75" customHeight="1">
      <c r="A453" s="94"/>
      <c r="B453" s="94"/>
      <c r="C453" s="94"/>
      <c r="D453" s="81"/>
      <c r="E453" s="94"/>
      <c r="F453" s="94"/>
      <c r="H453" s="81"/>
      <c r="I453" s="81"/>
    </row>
    <row r="454" ht="15.75" customHeight="1">
      <c r="A454" s="94"/>
      <c r="B454" s="94"/>
      <c r="C454" s="94"/>
      <c r="D454" s="81"/>
      <c r="E454" s="94"/>
      <c r="F454" s="94"/>
      <c r="H454" s="81"/>
      <c r="I454" s="81"/>
    </row>
    <row r="455" ht="15.75" customHeight="1">
      <c r="A455" s="94"/>
      <c r="B455" s="94"/>
      <c r="C455" s="94"/>
      <c r="D455" s="81"/>
      <c r="E455" s="94"/>
      <c r="F455" s="94"/>
      <c r="H455" s="81"/>
      <c r="I455" s="81"/>
    </row>
    <row r="456" ht="15.75" customHeight="1">
      <c r="A456" s="94"/>
      <c r="B456" s="94"/>
      <c r="C456" s="94"/>
      <c r="D456" s="81"/>
      <c r="E456" s="94"/>
      <c r="F456" s="94"/>
      <c r="H456" s="81"/>
      <c r="I456" s="81"/>
    </row>
    <row r="457" ht="15.75" customHeight="1">
      <c r="A457" s="94"/>
      <c r="B457" s="94"/>
      <c r="C457" s="94"/>
      <c r="D457" s="81"/>
      <c r="E457" s="94"/>
      <c r="F457" s="94"/>
      <c r="H457" s="81"/>
      <c r="I457" s="81"/>
    </row>
    <row r="458" ht="15.75" customHeight="1">
      <c r="A458" s="94"/>
      <c r="B458" s="94"/>
      <c r="C458" s="94"/>
      <c r="D458" s="81"/>
      <c r="E458" s="94"/>
      <c r="F458" s="94"/>
      <c r="H458" s="81"/>
      <c r="I458" s="81"/>
    </row>
    <row r="459" ht="15.75" customHeight="1">
      <c r="A459" s="94"/>
      <c r="B459" s="94"/>
      <c r="C459" s="94"/>
      <c r="D459" s="81"/>
      <c r="E459" s="94"/>
      <c r="F459" s="94"/>
      <c r="H459" s="81"/>
      <c r="I459" s="81"/>
    </row>
    <row r="460" ht="15.75" customHeight="1">
      <c r="A460" s="94"/>
      <c r="B460" s="94"/>
      <c r="C460" s="94"/>
      <c r="D460" s="81"/>
      <c r="E460" s="94"/>
      <c r="F460" s="94"/>
      <c r="H460" s="81"/>
      <c r="I460" s="81"/>
    </row>
    <row r="461" ht="15.75" customHeight="1">
      <c r="A461" s="94"/>
      <c r="B461" s="94"/>
      <c r="C461" s="94"/>
      <c r="D461" s="81"/>
      <c r="E461" s="94"/>
      <c r="F461" s="94"/>
      <c r="H461" s="81"/>
      <c r="I461" s="81"/>
    </row>
    <row r="462" ht="15.75" customHeight="1">
      <c r="A462" s="94"/>
      <c r="B462" s="94"/>
      <c r="C462" s="94"/>
      <c r="D462" s="81"/>
      <c r="E462" s="94"/>
      <c r="F462" s="94"/>
      <c r="H462" s="81"/>
      <c r="I462" s="81"/>
    </row>
    <row r="463" ht="15.75" customHeight="1">
      <c r="A463" s="94"/>
      <c r="B463" s="94"/>
      <c r="C463" s="94"/>
      <c r="D463" s="81"/>
      <c r="E463" s="94"/>
      <c r="F463" s="94"/>
      <c r="H463" s="81"/>
      <c r="I463" s="81"/>
    </row>
    <row r="464" ht="15.75" customHeight="1">
      <c r="A464" s="94"/>
      <c r="B464" s="94"/>
      <c r="C464" s="94"/>
      <c r="D464" s="81"/>
      <c r="E464" s="94"/>
      <c r="F464" s="94"/>
      <c r="H464" s="81"/>
      <c r="I464" s="81"/>
    </row>
    <row r="465" ht="15.75" customHeight="1">
      <c r="A465" s="94"/>
      <c r="B465" s="94"/>
      <c r="C465" s="94"/>
      <c r="D465" s="81"/>
      <c r="E465" s="94"/>
      <c r="F465" s="94"/>
      <c r="H465" s="81"/>
      <c r="I465" s="81"/>
    </row>
    <row r="466" ht="15.75" customHeight="1">
      <c r="A466" s="94"/>
      <c r="B466" s="94"/>
      <c r="C466" s="94"/>
      <c r="D466" s="81"/>
      <c r="E466" s="94"/>
      <c r="F466" s="94"/>
      <c r="H466" s="81"/>
      <c r="I466" s="81"/>
    </row>
    <row r="467" ht="15.75" customHeight="1">
      <c r="A467" s="94"/>
      <c r="B467" s="94"/>
      <c r="C467" s="94"/>
      <c r="D467" s="81"/>
      <c r="E467" s="94"/>
      <c r="F467" s="94"/>
      <c r="H467" s="81"/>
      <c r="I467" s="81"/>
    </row>
    <row r="468" ht="15.75" customHeight="1">
      <c r="A468" s="94"/>
      <c r="B468" s="94"/>
      <c r="C468" s="94"/>
      <c r="D468" s="81"/>
      <c r="E468" s="94"/>
      <c r="F468" s="94"/>
      <c r="H468" s="81"/>
      <c r="I468" s="81"/>
    </row>
    <row r="469" ht="15.75" customHeight="1">
      <c r="A469" s="94"/>
      <c r="B469" s="94"/>
      <c r="C469" s="94"/>
      <c r="D469" s="81"/>
      <c r="E469" s="94"/>
      <c r="F469" s="94"/>
      <c r="H469" s="81"/>
      <c r="I469" s="81"/>
    </row>
    <row r="470" ht="15.75" customHeight="1">
      <c r="A470" s="94"/>
      <c r="B470" s="94"/>
      <c r="C470" s="94"/>
      <c r="D470" s="81"/>
      <c r="E470" s="94"/>
      <c r="F470" s="94"/>
      <c r="H470" s="81"/>
      <c r="I470" s="81"/>
    </row>
    <row r="471" ht="15.75" customHeight="1">
      <c r="A471" s="94"/>
      <c r="B471" s="94"/>
      <c r="C471" s="94"/>
      <c r="D471" s="81"/>
      <c r="E471" s="94"/>
      <c r="F471" s="94"/>
      <c r="H471" s="81"/>
      <c r="I471" s="81"/>
    </row>
    <row r="472" ht="15.75" customHeight="1">
      <c r="A472" s="94"/>
      <c r="B472" s="94"/>
      <c r="C472" s="94"/>
      <c r="D472" s="81"/>
      <c r="E472" s="94"/>
      <c r="F472" s="94"/>
      <c r="H472" s="81"/>
      <c r="I472" s="81"/>
    </row>
    <row r="473" ht="15.75" customHeight="1">
      <c r="A473" s="94"/>
      <c r="B473" s="94"/>
      <c r="C473" s="94"/>
      <c r="D473" s="81"/>
      <c r="E473" s="94"/>
      <c r="F473" s="94"/>
      <c r="H473" s="81"/>
      <c r="I473" s="81"/>
    </row>
    <row r="474" ht="15.75" customHeight="1">
      <c r="A474" s="94"/>
      <c r="B474" s="94"/>
      <c r="C474" s="94"/>
      <c r="D474" s="81"/>
      <c r="E474" s="94"/>
      <c r="F474" s="94"/>
      <c r="H474" s="81"/>
      <c r="I474" s="81"/>
    </row>
    <row r="475" ht="15.75" customHeight="1">
      <c r="A475" s="94"/>
      <c r="B475" s="94"/>
      <c r="C475" s="94"/>
      <c r="D475" s="81"/>
      <c r="E475" s="94"/>
      <c r="F475" s="94"/>
      <c r="H475" s="81"/>
      <c r="I475" s="81"/>
    </row>
    <row r="476" ht="15.75" customHeight="1">
      <c r="A476" s="94"/>
      <c r="B476" s="94"/>
      <c r="C476" s="94"/>
      <c r="D476" s="81"/>
      <c r="E476" s="94"/>
      <c r="F476" s="94"/>
      <c r="H476" s="81"/>
      <c r="I476" s="81"/>
    </row>
    <row r="477" ht="15.75" customHeight="1">
      <c r="A477" s="94"/>
      <c r="B477" s="94"/>
      <c r="C477" s="94"/>
      <c r="D477" s="81"/>
      <c r="E477" s="94"/>
      <c r="F477" s="94"/>
      <c r="H477" s="81"/>
      <c r="I477" s="81"/>
    </row>
    <row r="478" ht="15.75" customHeight="1">
      <c r="A478" s="94"/>
      <c r="B478" s="94"/>
      <c r="C478" s="94"/>
      <c r="D478" s="81"/>
      <c r="E478" s="94"/>
      <c r="F478" s="94"/>
      <c r="H478" s="81"/>
      <c r="I478" s="81"/>
    </row>
    <row r="479" ht="15.75" customHeight="1">
      <c r="A479" s="94"/>
      <c r="B479" s="94"/>
      <c r="C479" s="94"/>
      <c r="D479" s="81"/>
      <c r="E479" s="94"/>
      <c r="F479" s="94"/>
      <c r="H479" s="81"/>
      <c r="I479" s="81"/>
    </row>
    <row r="480" ht="15.75" customHeight="1">
      <c r="A480" s="94"/>
      <c r="B480" s="94"/>
      <c r="C480" s="94"/>
      <c r="D480" s="81"/>
      <c r="E480" s="94"/>
      <c r="F480" s="94"/>
      <c r="H480" s="81"/>
      <c r="I480" s="81"/>
    </row>
    <row r="481" ht="15.75" customHeight="1">
      <c r="A481" s="94"/>
      <c r="B481" s="94"/>
      <c r="C481" s="94"/>
      <c r="D481" s="81"/>
      <c r="E481" s="94"/>
      <c r="F481" s="94"/>
      <c r="H481" s="81"/>
      <c r="I481" s="81"/>
    </row>
    <row r="482" ht="15.75" customHeight="1">
      <c r="A482" s="94"/>
      <c r="B482" s="94"/>
      <c r="C482" s="94"/>
      <c r="D482" s="81"/>
      <c r="E482" s="94"/>
      <c r="F482" s="94"/>
      <c r="H482" s="81"/>
      <c r="I482" s="81"/>
    </row>
    <row r="483" ht="15.75" customHeight="1">
      <c r="A483" s="94"/>
      <c r="B483" s="94"/>
      <c r="C483" s="94"/>
      <c r="D483" s="81"/>
      <c r="E483" s="94"/>
      <c r="F483" s="94"/>
      <c r="H483" s="81"/>
      <c r="I483" s="81"/>
    </row>
    <row r="484" ht="15.75" customHeight="1">
      <c r="A484" s="94"/>
      <c r="B484" s="94"/>
      <c r="C484" s="94"/>
      <c r="D484" s="81"/>
      <c r="E484" s="94"/>
      <c r="F484" s="94"/>
      <c r="H484" s="81"/>
      <c r="I484" s="81"/>
    </row>
    <row r="485" ht="15.75" customHeight="1">
      <c r="A485" s="94"/>
      <c r="B485" s="94"/>
      <c r="C485" s="94"/>
      <c r="D485" s="81"/>
      <c r="E485" s="94"/>
      <c r="F485" s="94"/>
      <c r="H485" s="81"/>
      <c r="I485" s="81"/>
    </row>
    <row r="486" ht="15.75" customHeight="1">
      <c r="A486" s="94"/>
      <c r="B486" s="94"/>
      <c r="C486" s="94"/>
      <c r="D486" s="81"/>
      <c r="E486" s="94"/>
      <c r="F486" s="94"/>
      <c r="H486" s="81"/>
      <c r="I486" s="81"/>
    </row>
    <row r="487" ht="15.75" customHeight="1">
      <c r="A487" s="94"/>
      <c r="B487" s="94"/>
      <c r="C487" s="94"/>
      <c r="D487" s="81"/>
      <c r="E487" s="94"/>
      <c r="F487" s="94"/>
      <c r="H487" s="81"/>
      <c r="I487" s="81"/>
    </row>
    <row r="488" ht="15.75" customHeight="1">
      <c r="A488" s="94"/>
      <c r="B488" s="94"/>
      <c r="C488" s="94"/>
      <c r="D488" s="81"/>
      <c r="E488" s="94"/>
      <c r="F488" s="94"/>
      <c r="H488" s="81"/>
      <c r="I488" s="81"/>
    </row>
    <row r="489" ht="15.75" customHeight="1">
      <c r="A489" s="94"/>
      <c r="B489" s="94"/>
      <c r="C489" s="94"/>
      <c r="D489" s="81"/>
      <c r="E489" s="94"/>
      <c r="F489" s="94"/>
      <c r="H489" s="81"/>
      <c r="I489" s="81"/>
    </row>
    <row r="490" ht="15.75" customHeight="1">
      <c r="A490" s="94"/>
      <c r="B490" s="94"/>
      <c r="C490" s="94"/>
      <c r="D490" s="81"/>
      <c r="E490" s="94"/>
      <c r="F490" s="94"/>
      <c r="H490" s="81"/>
      <c r="I490" s="81"/>
    </row>
    <row r="491" ht="15.75" customHeight="1">
      <c r="A491" s="94"/>
      <c r="B491" s="94"/>
      <c r="C491" s="94"/>
      <c r="D491" s="81"/>
      <c r="E491" s="94"/>
      <c r="F491" s="94"/>
      <c r="H491" s="81"/>
      <c r="I491" s="81"/>
    </row>
    <row r="492" ht="15.75" customHeight="1">
      <c r="A492" s="94"/>
      <c r="B492" s="94"/>
      <c r="C492" s="94"/>
      <c r="D492" s="81"/>
      <c r="E492" s="94"/>
      <c r="F492" s="94"/>
      <c r="H492" s="81"/>
      <c r="I492" s="81"/>
    </row>
    <row r="493" ht="15.75" customHeight="1">
      <c r="A493" s="94"/>
      <c r="B493" s="94"/>
      <c r="C493" s="94"/>
      <c r="D493" s="81"/>
      <c r="E493" s="94"/>
      <c r="F493" s="94"/>
      <c r="H493" s="81"/>
      <c r="I493" s="81"/>
    </row>
    <row r="494" ht="15.75" customHeight="1">
      <c r="A494" s="94"/>
      <c r="B494" s="94"/>
      <c r="C494" s="94"/>
      <c r="D494" s="81"/>
      <c r="E494" s="94"/>
      <c r="F494" s="94"/>
      <c r="H494" s="81"/>
      <c r="I494" s="81"/>
    </row>
    <row r="495" ht="15.75" customHeight="1">
      <c r="A495" s="94"/>
      <c r="B495" s="94"/>
      <c r="C495" s="94"/>
      <c r="D495" s="81"/>
      <c r="E495" s="94"/>
      <c r="F495" s="94"/>
      <c r="H495" s="81"/>
      <c r="I495" s="81"/>
    </row>
    <row r="496" ht="15.75" customHeight="1">
      <c r="A496" s="94"/>
      <c r="B496" s="94"/>
      <c r="C496" s="94"/>
      <c r="D496" s="81"/>
      <c r="E496" s="94"/>
      <c r="F496" s="94"/>
      <c r="H496" s="81"/>
      <c r="I496" s="81"/>
    </row>
    <row r="497" ht="15.75" customHeight="1">
      <c r="A497" s="94"/>
      <c r="B497" s="94"/>
      <c r="C497" s="94"/>
      <c r="D497" s="81"/>
      <c r="E497" s="94"/>
      <c r="F497" s="94"/>
      <c r="H497" s="81"/>
      <c r="I497" s="81"/>
    </row>
    <row r="498" ht="15.75" customHeight="1">
      <c r="A498" s="94"/>
      <c r="B498" s="94"/>
      <c r="C498" s="94"/>
      <c r="D498" s="81"/>
      <c r="E498" s="94"/>
      <c r="F498" s="94"/>
      <c r="H498" s="81"/>
      <c r="I498" s="81"/>
    </row>
    <row r="499" ht="15.75" customHeight="1">
      <c r="A499" s="94"/>
      <c r="B499" s="94"/>
      <c r="C499" s="94"/>
      <c r="D499" s="81"/>
      <c r="E499" s="94"/>
      <c r="F499" s="94"/>
      <c r="H499" s="81"/>
      <c r="I499" s="81"/>
    </row>
    <row r="500" ht="15.75" customHeight="1">
      <c r="A500" s="94"/>
      <c r="B500" s="94"/>
      <c r="C500" s="94"/>
      <c r="D500" s="81"/>
      <c r="E500" s="94"/>
      <c r="F500" s="94"/>
      <c r="H500" s="81"/>
      <c r="I500" s="81"/>
    </row>
    <row r="501" ht="15.75" customHeight="1">
      <c r="A501" s="94"/>
      <c r="B501" s="94"/>
      <c r="C501" s="94"/>
      <c r="D501" s="81"/>
      <c r="E501" s="94"/>
      <c r="F501" s="94"/>
      <c r="H501" s="81"/>
      <c r="I501" s="81"/>
    </row>
    <row r="502" ht="15.75" customHeight="1">
      <c r="A502" s="94"/>
      <c r="B502" s="94"/>
      <c r="C502" s="94"/>
      <c r="D502" s="81"/>
      <c r="E502" s="94"/>
      <c r="F502" s="94"/>
      <c r="H502" s="81"/>
      <c r="I502" s="81"/>
    </row>
    <row r="503" ht="15.75" customHeight="1">
      <c r="A503" s="94"/>
      <c r="B503" s="94"/>
      <c r="C503" s="94"/>
      <c r="D503" s="81"/>
      <c r="E503" s="94"/>
      <c r="F503" s="94"/>
      <c r="H503" s="81"/>
      <c r="I503" s="81"/>
    </row>
    <row r="504" ht="15.75" customHeight="1">
      <c r="A504" s="94"/>
      <c r="B504" s="94"/>
      <c r="C504" s="94"/>
      <c r="D504" s="81"/>
      <c r="E504" s="94"/>
      <c r="F504" s="94"/>
      <c r="H504" s="81"/>
      <c r="I504" s="81"/>
    </row>
    <row r="505" ht="15.75" customHeight="1">
      <c r="A505" s="94"/>
      <c r="B505" s="94"/>
      <c r="C505" s="94"/>
      <c r="D505" s="81"/>
      <c r="E505" s="94"/>
      <c r="F505" s="94"/>
      <c r="H505" s="81"/>
      <c r="I505" s="81"/>
    </row>
    <row r="506" ht="15.75" customHeight="1">
      <c r="A506" s="94"/>
      <c r="B506" s="94"/>
      <c r="C506" s="94"/>
      <c r="D506" s="81"/>
      <c r="E506" s="94"/>
      <c r="F506" s="94"/>
      <c r="H506" s="81"/>
      <c r="I506" s="81"/>
    </row>
    <row r="507" ht="15.75" customHeight="1">
      <c r="A507" s="94"/>
      <c r="B507" s="94"/>
      <c r="C507" s="94"/>
      <c r="D507" s="81"/>
      <c r="E507" s="94"/>
      <c r="F507" s="94"/>
      <c r="H507" s="81"/>
      <c r="I507" s="81"/>
    </row>
    <row r="508" ht="15.75" customHeight="1">
      <c r="A508" s="94"/>
      <c r="B508" s="94"/>
      <c r="C508" s="94"/>
      <c r="D508" s="81"/>
      <c r="E508" s="94"/>
      <c r="F508" s="94"/>
      <c r="H508" s="81"/>
      <c r="I508" s="81"/>
    </row>
    <row r="509" ht="15.75" customHeight="1">
      <c r="A509" s="94"/>
      <c r="B509" s="94"/>
      <c r="C509" s="94"/>
      <c r="D509" s="81"/>
      <c r="E509" s="94"/>
      <c r="F509" s="94"/>
      <c r="H509" s="81"/>
      <c r="I509" s="81"/>
    </row>
    <row r="510" ht="15.75" customHeight="1">
      <c r="A510" s="94"/>
      <c r="B510" s="94"/>
      <c r="C510" s="94"/>
      <c r="D510" s="81"/>
      <c r="E510" s="94"/>
      <c r="F510" s="94"/>
      <c r="H510" s="81"/>
      <c r="I510" s="81"/>
    </row>
    <row r="511" ht="15.75" customHeight="1">
      <c r="A511" s="94"/>
      <c r="B511" s="94"/>
      <c r="C511" s="94"/>
      <c r="D511" s="81"/>
      <c r="E511" s="94"/>
      <c r="F511" s="94"/>
      <c r="H511" s="81"/>
      <c r="I511" s="81"/>
    </row>
    <row r="512" ht="15.75" customHeight="1">
      <c r="A512" s="94"/>
      <c r="B512" s="94"/>
      <c r="C512" s="94"/>
      <c r="D512" s="81"/>
      <c r="E512" s="94"/>
      <c r="F512" s="94"/>
      <c r="H512" s="81"/>
      <c r="I512" s="81"/>
    </row>
    <row r="513" ht="15.75" customHeight="1">
      <c r="A513" s="94"/>
      <c r="B513" s="94"/>
      <c r="C513" s="94"/>
      <c r="D513" s="81"/>
      <c r="E513" s="94"/>
      <c r="F513" s="94"/>
      <c r="H513" s="81"/>
      <c r="I513" s="81"/>
    </row>
    <row r="514" ht="15.75" customHeight="1">
      <c r="A514" s="94"/>
      <c r="B514" s="94"/>
      <c r="C514" s="94"/>
      <c r="D514" s="81"/>
      <c r="E514" s="94"/>
      <c r="F514" s="94"/>
      <c r="H514" s="81"/>
      <c r="I514" s="81"/>
    </row>
    <row r="515" ht="15.75" customHeight="1">
      <c r="A515" s="94"/>
      <c r="B515" s="94"/>
      <c r="C515" s="94"/>
      <c r="D515" s="81"/>
      <c r="E515" s="94"/>
      <c r="F515" s="94"/>
      <c r="H515" s="81"/>
      <c r="I515" s="81"/>
    </row>
    <row r="516" ht="15.75" customHeight="1">
      <c r="A516" s="94"/>
      <c r="B516" s="94"/>
      <c r="C516" s="94"/>
      <c r="D516" s="81"/>
      <c r="E516" s="94"/>
      <c r="F516" s="94"/>
      <c r="H516" s="81"/>
      <c r="I516" s="81"/>
    </row>
    <row r="517" ht="15.75" customHeight="1">
      <c r="A517" s="94"/>
      <c r="B517" s="94"/>
      <c r="C517" s="94"/>
      <c r="D517" s="81"/>
      <c r="E517" s="94"/>
      <c r="F517" s="94"/>
      <c r="H517" s="81"/>
      <c r="I517" s="81"/>
    </row>
    <row r="518" ht="15.75" customHeight="1">
      <c r="A518" s="94"/>
      <c r="B518" s="94"/>
      <c r="C518" s="94"/>
      <c r="D518" s="81"/>
      <c r="E518" s="94"/>
      <c r="F518" s="94"/>
      <c r="H518" s="81"/>
      <c r="I518" s="81"/>
    </row>
    <row r="519" ht="15.75" customHeight="1">
      <c r="A519" s="94"/>
      <c r="B519" s="94"/>
      <c r="C519" s="94"/>
      <c r="D519" s="81"/>
      <c r="E519" s="94"/>
      <c r="F519" s="94"/>
      <c r="H519" s="81"/>
      <c r="I519" s="81"/>
    </row>
    <row r="520" ht="15.75" customHeight="1">
      <c r="A520" s="94"/>
      <c r="B520" s="94"/>
      <c r="C520" s="94"/>
      <c r="D520" s="81"/>
      <c r="E520" s="94"/>
      <c r="F520" s="94"/>
      <c r="H520" s="81"/>
      <c r="I520" s="81"/>
    </row>
    <row r="521" ht="15.75" customHeight="1">
      <c r="A521" s="94"/>
      <c r="B521" s="94"/>
      <c r="C521" s="94"/>
      <c r="D521" s="81"/>
      <c r="E521" s="94"/>
      <c r="F521" s="94"/>
      <c r="H521" s="81"/>
      <c r="I521" s="81"/>
    </row>
    <row r="522" ht="15.75" customHeight="1">
      <c r="A522" s="94"/>
      <c r="B522" s="94"/>
      <c r="C522" s="94"/>
      <c r="D522" s="81"/>
      <c r="E522" s="94"/>
      <c r="F522" s="94"/>
      <c r="H522" s="81"/>
      <c r="I522" s="81"/>
    </row>
    <row r="523" ht="15.75" customHeight="1">
      <c r="A523" s="94"/>
      <c r="B523" s="94"/>
      <c r="C523" s="94"/>
      <c r="D523" s="81"/>
      <c r="E523" s="94"/>
      <c r="F523" s="94"/>
      <c r="H523" s="81"/>
      <c r="I523" s="81"/>
    </row>
    <row r="524" ht="15.75" customHeight="1">
      <c r="A524" s="94"/>
      <c r="B524" s="94"/>
      <c r="C524" s="94"/>
      <c r="D524" s="81"/>
      <c r="E524" s="94"/>
      <c r="F524" s="94"/>
      <c r="H524" s="81"/>
      <c r="I524" s="81"/>
    </row>
    <row r="525" ht="15.75" customHeight="1">
      <c r="A525" s="94"/>
      <c r="B525" s="94"/>
      <c r="C525" s="94"/>
      <c r="D525" s="81"/>
      <c r="E525" s="94"/>
      <c r="F525" s="94"/>
      <c r="H525" s="81"/>
      <c r="I525" s="81"/>
    </row>
    <row r="526" ht="15.75" customHeight="1">
      <c r="A526" s="94"/>
      <c r="B526" s="94"/>
      <c r="C526" s="94"/>
      <c r="D526" s="81"/>
      <c r="E526" s="94"/>
      <c r="F526" s="94"/>
      <c r="H526" s="81"/>
      <c r="I526" s="81"/>
    </row>
    <row r="527" ht="15.75" customHeight="1">
      <c r="A527" s="94"/>
      <c r="B527" s="94"/>
      <c r="C527" s="94"/>
      <c r="D527" s="81"/>
      <c r="E527" s="94"/>
      <c r="F527" s="94"/>
      <c r="H527" s="81"/>
      <c r="I527" s="81"/>
    </row>
    <row r="528" ht="15.75" customHeight="1">
      <c r="A528" s="94"/>
      <c r="B528" s="94"/>
      <c r="C528" s="94"/>
      <c r="D528" s="81"/>
      <c r="E528" s="94"/>
      <c r="F528" s="94"/>
      <c r="H528" s="81"/>
      <c r="I528" s="81"/>
    </row>
    <row r="529" ht="15.75" customHeight="1">
      <c r="A529" s="94"/>
      <c r="B529" s="94"/>
      <c r="C529" s="94"/>
      <c r="D529" s="81"/>
      <c r="E529" s="94"/>
      <c r="F529" s="94"/>
      <c r="H529" s="81"/>
      <c r="I529" s="81"/>
    </row>
    <row r="530" ht="15.75" customHeight="1">
      <c r="A530" s="94"/>
      <c r="B530" s="94"/>
      <c r="C530" s="94"/>
      <c r="D530" s="81"/>
      <c r="E530" s="94"/>
      <c r="F530" s="94"/>
      <c r="H530" s="81"/>
      <c r="I530" s="81"/>
    </row>
    <row r="531" ht="15.75" customHeight="1">
      <c r="A531" s="94"/>
      <c r="B531" s="94"/>
      <c r="C531" s="94"/>
      <c r="D531" s="81"/>
      <c r="E531" s="94"/>
      <c r="F531" s="94"/>
      <c r="H531" s="81"/>
      <c r="I531" s="81"/>
    </row>
    <row r="532" ht="15.75" customHeight="1">
      <c r="A532" s="94"/>
      <c r="B532" s="94"/>
      <c r="C532" s="94"/>
      <c r="D532" s="81"/>
      <c r="E532" s="94"/>
      <c r="F532" s="94"/>
      <c r="H532" s="81"/>
      <c r="I532" s="81"/>
    </row>
    <row r="533" ht="15.75" customHeight="1">
      <c r="A533" s="94"/>
      <c r="B533" s="94"/>
      <c r="C533" s="94"/>
      <c r="D533" s="81"/>
      <c r="E533" s="94"/>
      <c r="F533" s="94"/>
      <c r="H533" s="81"/>
      <c r="I533" s="81"/>
    </row>
    <row r="534" ht="15.75" customHeight="1">
      <c r="A534" s="94"/>
      <c r="B534" s="94"/>
      <c r="C534" s="94"/>
      <c r="D534" s="81"/>
      <c r="E534" s="94"/>
      <c r="F534" s="94"/>
      <c r="H534" s="81"/>
      <c r="I534" s="81"/>
    </row>
    <row r="535" ht="15.75" customHeight="1">
      <c r="A535" s="94"/>
      <c r="B535" s="94"/>
      <c r="C535" s="94"/>
      <c r="D535" s="81"/>
      <c r="E535" s="94"/>
      <c r="F535" s="94"/>
      <c r="H535" s="81"/>
      <c r="I535" s="81"/>
    </row>
    <row r="536" ht="15.75" customHeight="1">
      <c r="A536" s="94"/>
      <c r="B536" s="94"/>
      <c r="C536" s="94"/>
      <c r="D536" s="81"/>
      <c r="E536" s="94"/>
      <c r="F536" s="94"/>
      <c r="H536" s="81"/>
      <c r="I536" s="81"/>
    </row>
    <row r="537" ht="15.75" customHeight="1">
      <c r="A537" s="94"/>
      <c r="B537" s="94"/>
      <c r="C537" s="94"/>
      <c r="D537" s="81"/>
      <c r="E537" s="94"/>
      <c r="F537" s="94"/>
      <c r="H537" s="81"/>
      <c r="I537" s="81"/>
    </row>
    <row r="538" ht="15.75" customHeight="1">
      <c r="A538" s="94"/>
      <c r="B538" s="94"/>
      <c r="C538" s="94"/>
      <c r="D538" s="81"/>
      <c r="E538" s="94"/>
      <c r="F538" s="94"/>
      <c r="H538" s="81"/>
      <c r="I538" s="81"/>
    </row>
    <row r="539" ht="15.75" customHeight="1">
      <c r="A539" s="94"/>
      <c r="B539" s="94"/>
      <c r="C539" s="94"/>
      <c r="D539" s="81"/>
      <c r="E539" s="94"/>
      <c r="F539" s="94"/>
      <c r="H539" s="81"/>
      <c r="I539" s="81"/>
    </row>
    <row r="540" ht="15.75" customHeight="1">
      <c r="A540" s="94"/>
      <c r="B540" s="94"/>
      <c r="C540" s="94"/>
      <c r="D540" s="81"/>
      <c r="E540" s="94"/>
      <c r="F540" s="94"/>
      <c r="H540" s="81"/>
      <c r="I540" s="81"/>
    </row>
    <row r="541" ht="15.75" customHeight="1">
      <c r="A541" s="94"/>
      <c r="B541" s="94"/>
      <c r="C541" s="94"/>
      <c r="D541" s="81"/>
      <c r="E541" s="94"/>
      <c r="F541" s="94"/>
      <c r="H541" s="81"/>
      <c r="I541" s="81"/>
    </row>
    <row r="542" ht="15.75" customHeight="1">
      <c r="A542" s="94"/>
      <c r="B542" s="94"/>
      <c r="C542" s="94"/>
      <c r="D542" s="81"/>
      <c r="E542" s="94"/>
      <c r="F542" s="94"/>
      <c r="H542" s="81"/>
      <c r="I542" s="81"/>
    </row>
    <row r="543" ht="15.75" customHeight="1">
      <c r="A543" s="94"/>
      <c r="B543" s="94"/>
      <c r="C543" s="94"/>
      <c r="D543" s="81"/>
      <c r="E543" s="94"/>
      <c r="F543" s="94"/>
      <c r="H543" s="81"/>
      <c r="I543" s="81"/>
    </row>
    <row r="544" ht="15.75" customHeight="1">
      <c r="A544" s="94"/>
      <c r="B544" s="94"/>
      <c r="C544" s="94"/>
      <c r="D544" s="81"/>
      <c r="E544" s="94"/>
      <c r="F544" s="94"/>
      <c r="H544" s="81"/>
      <c r="I544" s="81"/>
    </row>
    <row r="545" ht="15.75" customHeight="1">
      <c r="A545" s="94"/>
      <c r="B545" s="94"/>
      <c r="C545" s="94"/>
      <c r="D545" s="81"/>
      <c r="E545" s="94"/>
      <c r="F545" s="94"/>
      <c r="H545" s="81"/>
      <c r="I545" s="81"/>
    </row>
    <row r="546" ht="15.75" customHeight="1">
      <c r="A546" s="94"/>
      <c r="B546" s="94"/>
      <c r="C546" s="94"/>
      <c r="D546" s="81"/>
      <c r="E546" s="94"/>
      <c r="F546" s="94"/>
      <c r="H546" s="81"/>
      <c r="I546" s="81"/>
    </row>
    <row r="547" ht="15.75" customHeight="1">
      <c r="A547" s="94"/>
      <c r="B547" s="94"/>
      <c r="C547" s="94"/>
      <c r="D547" s="81"/>
      <c r="E547" s="94"/>
      <c r="F547" s="94"/>
      <c r="H547" s="81"/>
      <c r="I547" s="81"/>
    </row>
    <row r="548" ht="15.75" customHeight="1">
      <c r="A548" s="94"/>
      <c r="B548" s="94"/>
      <c r="C548" s="94"/>
      <c r="D548" s="81"/>
      <c r="E548" s="94"/>
      <c r="F548" s="94"/>
      <c r="H548" s="81"/>
      <c r="I548" s="81"/>
    </row>
    <row r="549" ht="15.75" customHeight="1">
      <c r="A549" s="94"/>
      <c r="B549" s="94"/>
      <c r="C549" s="94"/>
      <c r="D549" s="81"/>
      <c r="E549" s="94"/>
      <c r="F549" s="94"/>
      <c r="H549" s="81"/>
      <c r="I549" s="81"/>
    </row>
    <row r="550" ht="15.75" customHeight="1">
      <c r="A550" s="94"/>
      <c r="B550" s="94"/>
      <c r="C550" s="94"/>
      <c r="D550" s="81"/>
      <c r="E550" s="94"/>
      <c r="F550" s="94"/>
      <c r="H550" s="81"/>
      <c r="I550" s="81"/>
    </row>
    <row r="551" ht="15.75" customHeight="1">
      <c r="A551" s="94"/>
      <c r="B551" s="94"/>
      <c r="C551" s="94"/>
      <c r="D551" s="81"/>
      <c r="E551" s="94"/>
      <c r="F551" s="94"/>
      <c r="H551" s="81"/>
      <c r="I551" s="81"/>
    </row>
    <row r="552" ht="15.75" customHeight="1">
      <c r="A552" s="94"/>
      <c r="B552" s="94"/>
      <c r="C552" s="94"/>
      <c r="D552" s="81"/>
      <c r="E552" s="94"/>
      <c r="F552" s="94"/>
      <c r="H552" s="81"/>
      <c r="I552" s="81"/>
    </row>
    <row r="553" ht="15.75" customHeight="1">
      <c r="A553" s="94"/>
      <c r="B553" s="94"/>
      <c r="C553" s="94"/>
      <c r="D553" s="81"/>
      <c r="E553" s="94"/>
      <c r="F553" s="94"/>
      <c r="H553" s="81"/>
      <c r="I553" s="81"/>
    </row>
    <row r="554" ht="15.75" customHeight="1">
      <c r="A554" s="94"/>
      <c r="B554" s="94"/>
      <c r="C554" s="94"/>
      <c r="D554" s="81"/>
      <c r="E554" s="94"/>
      <c r="F554" s="94"/>
      <c r="H554" s="81"/>
      <c r="I554" s="81"/>
    </row>
    <row r="555" ht="15.75" customHeight="1">
      <c r="A555" s="94"/>
      <c r="B555" s="94"/>
      <c r="C555" s="94"/>
      <c r="D555" s="81"/>
      <c r="E555" s="94"/>
      <c r="F555" s="94"/>
      <c r="H555" s="81"/>
      <c r="I555" s="81"/>
    </row>
    <row r="556" ht="15.75" customHeight="1">
      <c r="A556" s="94"/>
      <c r="B556" s="94"/>
      <c r="C556" s="94"/>
      <c r="D556" s="81"/>
      <c r="E556" s="94"/>
      <c r="F556" s="94"/>
      <c r="H556" s="81"/>
      <c r="I556" s="81"/>
    </row>
    <row r="557" ht="15.75" customHeight="1">
      <c r="A557" s="94"/>
      <c r="B557" s="94"/>
      <c r="C557" s="94"/>
      <c r="D557" s="81"/>
      <c r="E557" s="94"/>
      <c r="F557" s="94"/>
      <c r="H557" s="81"/>
      <c r="I557" s="81"/>
    </row>
    <row r="558" ht="15.75" customHeight="1">
      <c r="A558" s="94"/>
      <c r="B558" s="94"/>
      <c r="C558" s="94"/>
      <c r="D558" s="81"/>
      <c r="E558" s="94"/>
      <c r="F558" s="94"/>
      <c r="H558" s="81"/>
      <c r="I558" s="81"/>
    </row>
    <row r="559" ht="15.75" customHeight="1">
      <c r="A559" s="94"/>
      <c r="B559" s="94"/>
      <c r="C559" s="94"/>
      <c r="D559" s="81"/>
      <c r="E559" s="94"/>
      <c r="F559" s="94"/>
      <c r="H559" s="81"/>
      <c r="I559" s="81"/>
    </row>
    <row r="560" ht="15.75" customHeight="1">
      <c r="A560" s="94"/>
      <c r="B560" s="94"/>
      <c r="C560" s="94"/>
      <c r="D560" s="81"/>
      <c r="E560" s="94"/>
      <c r="F560" s="94"/>
      <c r="H560" s="81"/>
      <c r="I560" s="81"/>
    </row>
    <row r="561" ht="15.75" customHeight="1">
      <c r="A561" s="94"/>
      <c r="B561" s="94"/>
      <c r="C561" s="94"/>
      <c r="D561" s="81"/>
      <c r="E561" s="94"/>
      <c r="F561" s="94"/>
      <c r="H561" s="81"/>
      <c r="I561" s="81"/>
    </row>
    <row r="562" ht="15.75" customHeight="1">
      <c r="A562" s="94"/>
      <c r="B562" s="94"/>
      <c r="C562" s="94"/>
      <c r="D562" s="81"/>
      <c r="E562" s="94"/>
      <c r="F562" s="94"/>
      <c r="H562" s="81"/>
      <c r="I562" s="81"/>
    </row>
    <row r="563" ht="15.75" customHeight="1">
      <c r="A563" s="94"/>
      <c r="B563" s="94"/>
      <c r="C563" s="94"/>
      <c r="D563" s="81"/>
      <c r="E563" s="94"/>
      <c r="F563" s="94"/>
      <c r="H563" s="81"/>
      <c r="I563" s="81"/>
    </row>
    <row r="564" ht="15.75" customHeight="1">
      <c r="A564" s="94"/>
      <c r="B564" s="94"/>
      <c r="C564" s="94"/>
      <c r="D564" s="81"/>
      <c r="E564" s="94"/>
      <c r="F564" s="94"/>
      <c r="H564" s="81"/>
      <c r="I564" s="81"/>
    </row>
    <row r="565" ht="15.75" customHeight="1">
      <c r="A565" s="94"/>
      <c r="B565" s="94"/>
      <c r="C565" s="94"/>
      <c r="D565" s="81"/>
      <c r="E565" s="94"/>
      <c r="F565" s="94"/>
      <c r="H565" s="81"/>
      <c r="I565" s="81"/>
    </row>
    <row r="566" ht="15.75" customHeight="1">
      <c r="A566" s="94"/>
      <c r="B566" s="94"/>
      <c r="C566" s="94"/>
      <c r="D566" s="81"/>
      <c r="E566" s="94"/>
      <c r="F566" s="94"/>
      <c r="H566" s="81"/>
      <c r="I566" s="81"/>
    </row>
    <row r="567" ht="15.75" customHeight="1">
      <c r="A567" s="94"/>
      <c r="B567" s="94"/>
      <c r="C567" s="94"/>
      <c r="D567" s="81"/>
      <c r="E567" s="94"/>
      <c r="F567" s="94"/>
      <c r="H567" s="81"/>
      <c r="I567" s="81"/>
    </row>
    <row r="568" ht="15.75" customHeight="1">
      <c r="A568" s="94"/>
      <c r="B568" s="94"/>
      <c r="C568" s="94"/>
      <c r="D568" s="81"/>
      <c r="E568" s="94"/>
      <c r="F568" s="94"/>
      <c r="H568" s="81"/>
      <c r="I568" s="81"/>
    </row>
    <row r="569" ht="15.75" customHeight="1">
      <c r="A569" s="94"/>
      <c r="B569" s="94"/>
      <c r="C569" s="94"/>
      <c r="D569" s="81"/>
      <c r="E569" s="94"/>
      <c r="F569" s="94"/>
      <c r="H569" s="81"/>
      <c r="I569" s="81"/>
    </row>
    <row r="570" ht="15.75" customHeight="1">
      <c r="A570" s="94"/>
      <c r="B570" s="94"/>
      <c r="C570" s="94"/>
      <c r="D570" s="81"/>
      <c r="E570" s="94"/>
      <c r="F570" s="94"/>
      <c r="H570" s="81"/>
      <c r="I570" s="81"/>
    </row>
    <row r="571" ht="15.75" customHeight="1">
      <c r="A571" s="94"/>
      <c r="B571" s="94"/>
      <c r="C571" s="94"/>
      <c r="D571" s="81"/>
      <c r="E571" s="94"/>
      <c r="F571" s="94"/>
      <c r="H571" s="81"/>
      <c r="I571" s="81"/>
    </row>
    <row r="572" ht="15.75" customHeight="1">
      <c r="A572" s="94"/>
      <c r="B572" s="94"/>
      <c r="C572" s="94"/>
      <c r="D572" s="81"/>
      <c r="E572" s="94"/>
      <c r="F572" s="94"/>
      <c r="H572" s="81"/>
      <c r="I572" s="81"/>
    </row>
    <row r="573" ht="15.75" customHeight="1">
      <c r="A573" s="94"/>
      <c r="B573" s="94"/>
      <c r="C573" s="94"/>
      <c r="D573" s="81"/>
      <c r="E573" s="94"/>
      <c r="F573" s="94"/>
      <c r="H573" s="81"/>
      <c r="I573" s="81"/>
    </row>
    <row r="574" ht="15.75" customHeight="1">
      <c r="A574" s="94"/>
      <c r="B574" s="94"/>
      <c r="C574" s="94"/>
      <c r="D574" s="81"/>
      <c r="E574" s="94"/>
      <c r="F574" s="94"/>
      <c r="H574" s="81"/>
      <c r="I574" s="81"/>
    </row>
    <row r="575" ht="15.75" customHeight="1">
      <c r="A575" s="94"/>
      <c r="B575" s="94"/>
      <c r="C575" s="94"/>
      <c r="D575" s="81"/>
      <c r="E575" s="94"/>
      <c r="F575" s="94"/>
      <c r="H575" s="81"/>
      <c r="I575" s="81"/>
    </row>
    <row r="576" ht="15.75" customHeight="1">
      <c r="A576" s="94"/>
      <c r="B576" s="94"/>
      <c r="C576" s="94"/>
      <c r="D576" s="81"/>
      <c r="E576" s="94"/>
      <c r="F576" s="94"/>
      <c r="H576" s="81"/>
      <c r="I576" s="81"/>
    </row>
    <row r="577" ht="15.75" customHeight="1">
      <c r="A577" s="94"/>
      <c r="B577" s="94"/>
      <c r="C577" s="94"/>
      <c r="D577" s="81"/>
      <c r="E577" s="94"/>
      <c r="F577" s="94"/>
      <c r="H577" s="81"/>
      <c r="I577" s="81"/>
    </row>
    <row r="578" ht="15.75" customHeight="1">
      <c r="A578" s="94"/>
      <c r="B578" s="94"/>
      <c r="C578" s="94"/>
      <c r="D578" s="81"/>
      <c r="E578" s="94"/>
      <c r="F578" s="94"/>
      <c r="H578" s="81"/>
      <c r="I578" s="81"/>
    </row>
    <row r="579" ht="15.75" customHeight="1">
      <c r="A579" s="94"/>
      <c r="B579" s="94"/>
      <c r="C579" s="94"/>
      <c r="D579" s="81"/>
      <c r="E579" s="94"/>
      <c r="F579" s="94"/>
      <c r="H579" s="81"/>
      <c r="I579" s="81"/>
    </row>
    <row r="580" ht="15.75" customHeight="1">
      <c r="A580" s="94"/>
      <c r="B580" s="94"/>
      <c r="C580" s="94"/>
      <c r="D580" s="81"/>
      <c r="E580" s="94"/>
      <c r="F580" s="94"/>
      <c r="H580" s="81"/>
      <c r="I580" s="81"/>
    </row>
    <row r="581" ht="15.75" customHeight="1">
      <c r="A581" s="94"/>
      <c r="B581" s="94"/>
      <c r="C581" s="94"/>
      <c r="D581" s="81"/>
      <c r="E581" s="94"/>
      <c r="F581" s="94"/>
      <c r="H581" s="81"/>
      <c r="I581" s="81"/>
    </row>
    <row r="582" ht="15.75" customHeight="1">
      <c r="A582" s="94"/>
      <c r="B582" s="94"/>
      <c r="C582" s="94"/>
      <c r="D582" s="81"/>
      <c r="E582" s="94"/>
      <c r="F582" s="94"/>
      <c r="H582" s="81"/>
      <c r="I582" s="81"/>
    </row>
    <row r="583" ht="15.75" customHeight="1">
      <c r="A583" s="94"/>
      <c r="B583" s="94"/>
      <c r="C583" s="94"/>
      <c r="D583" s="81"/>
      <c r="E583" s="94"/>
      <c r="F583" s="94"/>
      <c r="H583" s="81"/>
      <c r="I583" s="81"/>
    </row>
    <row r="584" ht="15.75" customHeight="1">
      <c r="A584" s="94"/>
      <c r="B584" s="94"/>
      <c r="C584" s="94"/>
      <c r="D584" s="81"/>
      <c r="E584" s="94"/>
      <c r="F584" s="94"/>
      <c r="H584" s="81"/>
      <c r="I584" s="81"/>
    </row>
    <row r="585" ht="15.75" customHeight="1">
      <c r="A585" s="94"/>
      <c r="B585" s="94"/>
      <c r="C585" s="94"/>
      <c r="D585" s="81"/>
      <c r="E585" s="94"/>
      <c r="F585" s="94"/>
      <c r="H585" s="81"/>
      <c r="I585" s="81"/>
    </row>
    <row r="586" ht="15.75" customHeight="1">
      <c r="A586" s="94"/>
      <c r="B586" s="94"/>
      <c r="C586" s="94"/>
      <c r="D586" s="81"/>
      <c r="E586" s="94"/>
      <c r="F586" s="94"/>
      <c r="H586" s="81"/>
      <c r="I586" s="81"/>
    </row>
    <row r="587" ht="15.75" customHeight="1">
      <c r="A587" s="94"/>
      <c r="B587" s="94"/>
      <c r="C587" s="94"/>
      <c r="D587" s="81"/>
      <c r="E587" s="94"/>
      <c r="F587" s="94"/>
      <c r="H587" s="81"/>
      <c r="I587" s="81"/>
    </row>
    <row r="588" ht="15.75" customHeight="1">
      <c r="A588" s="94"/>
      <c r="B588" s="94"/>
      <c r="C588" s="94"/>
      <c r="D588" s="81"/>
      <c r="E588" s="94"/>
      <c r="F588" s="94"/>
      <c r="H588" s="81"/>
      <c r="I588" s="81"/>
    </row>
    <row r="589" ht="15.75" customHeight="1">
      <c r="A589" s="94"/>
      <c r="B589" s="94"/>
      <c r="C589" s="94"/>
      <c r="D589" s="81"/>
      <c r="E589" s="94"/>
      <c r="F589" s="94"/>
      <c r="H589" s="81"/>
      <c r="I589" s="81"/>
    </row>
    <row r="590" ht="15.75" customHeight="1">
      <c r="A590" s="94"/>
      <c r="B590" s="94"/>
      <c r="C590" s="94"/>
      <c r="D590" s="81"/>
      <c r="E590" s="94"/>
      <c r="F590" s="94"/>
      <c r="H590" s="81"/>
      <c r="I590" s="81"/>
    </row>
    <row r="591" ht="15.75" customHeight="1">
      <c r="A591" s="94"/>
      <c r="B591" s="94"/>
      <c r="C591" s="94"/>
      <c r="D591" s="81"/>
      <c r="E591" s="94"/>
      <c r="F591" s="94"/>
      <c r="H591" s="81"/>
      <c r="I591" s="81"/>
    </row>
    <row r="592" ht="15.75" customHeight="1">
      <c r="A592" s="94"/>
      <c r="B592" s="94"/>
      <c r="C592" s="94"/>
      <c r="D592" s="81"/>
      <c r="E592" s="94"/>
      <c r="F592" s="94"/>
      <c r="H592" s="81"/>
      <c r="I592" s="81"/>
    </row>
    <row r="593" ht="15.75" customHeight="1">
      <c r="A593" s="94"/>
      <c r="B593" s="94"/>
      <c r="C593" s="94"/>
      <c r="D593" s="81"/>
      <c r="E593" s="94"/>
      <c r="F593" s="94"/>
      <c r="H593" s="81"/>
      <c r="I593" s="81"/>
    </row>
    <row r="594" ht="15.75" customHeight="1">
      <c r="A594" s="94"/>
      <c r="B594" s="94"/>
      <c r="C594" s="94"/>
      <c r="D594" s="81"/>
      <c r="E594" s="94"/>
      <c r="F594" s="94"/>
      <c r="H594" s="81"/>
      <c r="I594" s="81"/>
    </row>
    <row r="595" ht="15.75" customHeight="1">
      <c r="A595" s="94"/>
      <c r="B595" s="94"/>
      <c r="C595" s="94"/>
      <c r="D595" s="81"/>
      <c r="E595" s="94"/>
      <c r="F595" s="94"/>
      <c r="H595" s="81"/>
      <c r="I595" s="81"/>
    </row>
    <row r="596" ht="15.75" customHeight="1">
      <c r="A596" s="94"/>
      <c r="B596" s="94"/>
      <c r="C596" s="94"/>
      <c r="D596" s="81"/>
      <c r="E596" s="94"/>
      <c r="F596" s="94"/>
      <c r="H596" s="81"/>
      <c r="I596" s="81"/>
    </row>
    <row r="597" ht="15.75" customHeight="1">
      <c r="A597" s="94"/>
      <c r="B597" s="94"/>
      <c r="C597" s="94"/>
      <c r="D597" s="81"/>
      <c r="E597" s="94"/>
      <c r="F597" s="94"/>
      <c r="H597" s="81"/>
      <c r="I597" s="81"/>
    </row>
    <row r="598" ht="15.75" customHeight="1">
      <c r="A598" s="94"/>
      <c r="B598" s="94"/>
      <c r="C598" s="94"/>
      <c r="D598" s="81"/>
      <c r="E598" s="94"/>
      <c r="F598" s="94"/>
      <c r="H598" s="81"/>
      <c r="I598" s="81"/>
    </row>
    <row r="599" ht="15.75" customHeight="1">
      <c r="A599" s="94"/>
      <c r="B599" s="94"/>
      <c r="C599" s="94"/>
      <c r="D599" s="81"/>
      <c r="E599" s="94"/>
      <c r="F599" s="94"/>
      <c r="H599" s="81"/>
      <c r="I599" s="81"/>
    </row>
    <row r="600" ht="15.75" customHeight="1">
      <c r="A600" s="94"/>
      <c r="B600" s="94"/>
      <c r="C600" s="94"/>
      <c r="D600" s="81"/>
      <c r="E600" s="94"/>
      <c r="F600" s="94"/>
      <c r="H600" s="81"/>
      <c r="I600" s="81"/>
    </row>
    <row r="601" ht="15.75" customHeight="1">
      <c r="A601" s="94"/>
      <c r="B601" s="94"/>
      <c r="C601" s="94"/>
      <c r="D601" s="81"/>
      <c r="E601" s="94"/>
      <c r="F601" s="94"/>
      <c r="H601" s="81"/>
      <c r="I601" s="81"/>
    </row>
    <row r="602" ht="15.75" customHeight="1">
      <c r="A602" s="94"/>
      <c r="B602" s="94"/>
      <c r="C602" s="94"/>
      <c r="D602" s="81"/>
      <c r="E602" s="94"/>
      <c r="F602" s="94"/>
      <c r="H602" s="81"/>
      <c r="I602" s="81"/>
    </row>
    <row r="603" ht="15.75" customHeight="1">
      <c r="A603" s="94"/>
      <c r="B603" s="94"/>
      <c r="C603" s="94"/>
      <c r="D603" s="81"/>
      <c r="E603" s="94"/>
      <c r="F603" s="94"/>
      <c r="H603" s="81"/>
      <c r="I603" s="81"/>
    </row>
    <row r="604" ht="15.75" customHeight="1">
      <c r="A604" s="94"/>
      <c r="B604" s="94"/>
      <c r="C604" s="94"/>
      <c r="D604" s="81"/>
      <c r="E604" s="94"/>
      <c r="F604" s="94"/>
      <c r="H604" s="81"/>
      <c r="I604" s="81"/>
    </row>
    <row r="605" ht="15.75" customHeight="1">
      <c r="A605" s="94"/>
      <c r="B605" s="94"/>
      <c r="C605" s="94"/>
      <c r="D605" s="81"/>
      <c r="E605" s="94"/>
      <c r="F605" s="94"/>
      <c r="H605" s="81"/>
      <c r="I605" s="81"/>
    </row>
    <row r="606" ht="15.75" customHeight="1">
      <c r="A606" s="94"/>
      <c r="B606" s="94"/>
      <c r="C606" s="94"/>
      <c r="D606" s="81"/>
      <c r="E606" s="94"/>
      <c r="F606" s="94"/>
      <c r="H606" s="81"/>
      <c r="I606" s="81"/>
    </row>
    <row r="607" ht="15.75" customHeight="1">
      <c r="A607" s="94"/>
      <c r="B607" s="94"/>
      <c r="C607" s="94"/>
      <c r="D607" s="81"/>
      <c r="E607" s="94"/>
      <c r="F607" s="94"/>
      <c r="H607" s="81"/>
      <c r="I607" s="81"/>
    </row>
    <row r="608" ht="15.75" customHeight="1">
      <c r="A608" s="94"/>
      <c r="B608" s="94"/>
      <c r="C608" s="94"/>
      <c r="D608" s="81"/>
      <c r="E608" s="94"/>
      <c r="F608" s="94"/>
      <c r="H608" s="81"/>
      <c r="I608" s="81"/>
    </row>
    <row r="609" ht="15.75" customHeight="1">
      <c r="A609" s="94"/>
      <c r="B609" s="94"/>
      <c r="C609" s="94"/>
      <c r="D609" s="81"/>
      <c r="E609" s="94"/>
      <c r="F609" s="94"/>
      <c r="H609" s="81"/>
      <c r="I609" s="81"/>
    </row>
    <row r="610" ht="15.75" customHeight="1">
      <c r="A610" s="94"/>
      <c r="B610" s="94"/>
      <c r="C610" s="94"/>
      <c r="D610" s="81"/>
      <c r="E610" s="94"/>
      <c r="F610" s="94"/>
      <c r="H610" s="81"/>
      <c r="I610" s="81"/>
    </row>
    <row r="611" ht="15.75" customHeight="1">
      <c r="A611" s="94"/>
      <c r="B611" s="94"/>
      <c r="C611" s="94"/>
      <c r="D611" s="81"/>
      <c r="E611" s="94"/>
      <c r="F611" s="94"/>
      <c r="H611" s="81"/>
      <c r="I611" s="81"/>
    </row>
    <row r="612" ht="15.75" customHeight="1">
      <c r="A612" s="94"/>
      <c r="B612" s="94"/>
      <c r="C612" s="94"/>
      <c r="D612" s="81"/>
      <c r="E612" s="94"/>
      <c r="F612" s="94"/>
      <c r="H612" s="81"/>
      <c r="I612" s="81"/>
    </row>
    <row r="613" ht="15.75" customHeight="1">
      <c r="A613" s="94"/>
      <c r="B613" s="94"/>
      <c r="C613" s="94"/>
      <c r="D613" s="81"/>
      <c r="E613" s="94"/>
      <c r="F613" s="94"/>
      <c r="H613" s="81"/>
      <c r="I613" s="81"/>
    </row>
    <row r="614" ht="15.75" customHeight="1">
      <c r="A614" s="94"/>
      <c r="B614" s="94"/>
      <c r="C614" s="94"/>
      <c r="D614" s="81"/>
      <c r="E614" s="94"/>
      <c r="F614" s="94"/>
      <c r="H614" s="81"/>
      <c r="I614" s="81"/>
    </row>
    <row r="615" ht="15.75" customHeight="1">
      <c r="A615" s="94"/>
      <c r="B615" s="94"/>
      <c r="C615" s="94"/>
      <c r="D615" s="81"/>
      <c r="E615" s="94"/>
      <c r="F615" s="94"/>
      <c r="H615" s="81"/>
      <c r="I615" s="81"/>
    </row>
    <row r="616" ht="15.75" customHeight="1">
      <c r="A616" s="94"/>
      <c r="B616" s="94"/>
      <c r="C616" s="94"/>
      <c r="D616" s="81"/>
      <c r="E616" s="94"/>
      <c r="F616" s="94"/>
      <c r="H616" s="81"/>
      <c r="I616" s="81"/>
    </row>
    <row r="617" ht="15.75" customHeight="1">
      <c r="A617" s="94"/>
      <c r="B617" s="94"/>
      <c r="C617" s="94"/>
      <c r="D617" s="81"/>
      <c r="E617" s="94"/>
      <c r="F617" s="94"/>
      <c r="H617" s="81"/>
      <c r="I617" s="81"/>
    </row>
    <row r="618" ht="15.75" customHeight="1">
      <c r="A618" s="94"/>
      <c r="B618" s="94"/>
      <c r="C618" s="94"/>
      <c r="D618" s="81"/>
      <c r="E618" s="94"/>
      <c r="F618" s="94"/>
      <c r="H618" s="81"/>
      <c r="I618" s="81"/>
    </row>
    <row r="619" ht="15.75" customHeight="1">
      <c r="A619" s="94"/>
      <c r="B619" s="94"/>
      <c r="C619" s="94"/>
      <c r="D619" s="81"/>
      <c r="E619" s="94"/>
      <c r="F619" s="94"/>
      <c r="H619" s="81"/>
      <c r="I619" s="81"/>
    </row>
    <row r="620" ht="15.75" customHeight="1">
      <c r="A620" s="94"/>
      <c r="B620" s="94"/>
      <c r="C620" s="94"/>
      <c r="D620" s="81"/>
      <c r="E620" s="94"/>
      <c r="F620" s="94"/>
      <c r="H620" s="81"/>
      <c r="I620" s="81"/>
    </row>
    <row r="621" ht="15.75" customHeight="1">
      <c r="A621" s="94"/>
      <c r="B621" s="94"/>
      <c r="C621" s="94"/>
      <c r="D621" s="81"/>
      <c r="E621" s="94"/>
      <c r="F621" s="94"/>
      <c r="H621" s="81"/>
      <c r="I621" s="81"/>
    </row>
    <row r="622" ht="15.75" customHeight="1">
      <c r="A622" s="94"/>
      <c r="B622" s="94"/>
      <c r="C622" s="94"/>
      <c r="D622" s="81"/>
      <c r="E622" s="94"/>
      <c r="F622" s="94"/>
      <c r="H622" s="81"/>
      <c r="I622" s="81"/>
    </row>
    <row r="623" ht="15.75" customHeight="1">
      <c r="A623" s="94"/>
      <c r="B623" s="94"/>
      <c r="C623" s="94"/>
      <c r="D623" s="81"/>
      <c r="E623" s="94"/>
      <c r="F623" s="94"/>
      <c r="H623" s="81"/>
      <c r="I623" s="81"/>
    </row>
    <row r="624" ht="15.75" customHeight="1">
      <c r="A624" s="94"/>
      <c r="B624" s="94"/>
      <c r="C624" s="94"/>
      <c r="D624" s="81"/>
      <c r="E624" s="94"/>
      <c r="F624" s="94"/>
      <c r="H624" s="81"/>
      <c r="I624" s="81"/>
    </row>
    <row r="625" ht="15.75" customHeight="1">
      <c r="A625" s="94"/>
      <c r="B625" s="94"/>
      <c r="C625" s="94"/>
      <c r="D625" s="81"/>
      <c r="E625" s="94"/>
      <c r="F625" s="94"/>
      <c r="H625" s="81"/>
      <c r="I625" s="81"/>
    </row>
    <row r="626" ht="15.75" customHeight="1">
      <c r="A626" s="94"/>
      <c r="B626" s="94"/>
      <c r="C626" s="94"/>
      <c r="D626" s="81"/>
      <c r="E626" s="94"/>
      <c r="F626" s="94"/>
      <c r="H626" s="81"/>
      <c r="I626" s="81"/>
    </row>
    <row r="627" ht="15.75" customHeight="1">
      <c r="A627" s="94"/>
      <c r="B627" s="94"/>
      <c r="C627" s="94"/>
      <c r="D627" s="81"/>
      <c r="E627" s="94"/>
      <c r="F627" s="94"/>
      <c r="H627" s="81"/>
      <c r="I627" s="81"/>
    </row>
    <row r="628" ht="15.75" customHeight="1">
      <c r="A628" s="94"/>
      <c r="B628" s="94"/>
      <c r="C628" s="94"/>
      <c r="D628" s="81"/>
      <c r="E628" s="94"/>
      <c r="F628" s="94"/>
      <c r="H628" s="81"/>
      <c r="I628" s="81"/>
    </row>
    <row r="629" ht="15.75" customHeight="1">
      <c r="A629" s="94"/>
      <c r="B629" s="94"/>
      <c r="C629" s="94"/>
      <c r="D629" s="81"/>
      <c r="E629" s="94"/>
      <c r="F629" s="94"/>
      <c r="H629" s="81"/>
      <c r="I629" s="81"/>
    </row>
    <row r="630" ht="15.75" customHeight="1">
      <c r="A630" s="94"/>
      <c r="B630" s="94"/>
      <c r="C630" s="94"/>
      <c r="D630" s="81"/>
      <c r="E630" s="94"/>
      <c r="F630" s="94"/>
      <c r="H630" s="81"/>
      <c r="I630" s="81"/>
    </row>
    <row r="631" ht="15.75" customHeight="1">
      <c r="A631" s="94"/>
      <c r="B631" s="94"/>
      <c r="C631" s="94"/>
      <c r="D631" s="81"/>
      <c r="E631" s="94"/>
      <c r="F631" s="94"/>
      <c r="H631" s="81"/>
      <c r="I631" s="81"/>
    </row>
    <row r="632" ht="15.75" customHeight="1">
      <c r="A632" s="94"/>
      <c r="B632" s="94"/>
      <c r="C632" s="94"/>
      <c r="D632" s="81"/>
      <c r="E632" s="94"/>
      <c r="F632" s="94"/>
      <c r="H632" s="81"/>
      <c r="I632" s="81"/>
    </row>
    <row r="633" ht="15.75" customHeight="1">
      <c r="A633" s="94"/>
      <c r="B633" s="94"/>
      <c r="C633" s="94"/>
      <c r="D633" s="81"/>
      <c r="E633" s="94"/>
      <c r="F633" s="94"/>
      <c r="H633" s="81"/>
      <c r="I633" s="81"/>
    </row>
    <row r="634" ht="15.75" customHeight="1">
      <c r="A634" s="94"/>
      <c r="B634" s="94"/>
      <c r="C634" s="94"/>
      <c r="D634" s="81"/>
      <c r="E634" s="94"/>
      <c r="F634" s="94"/>
      <c r="H634" s="81"/>
      <c r="I634" s="81"/>
    </row>
    <row r="635" ht="15.75" customHeight="1">
      <c r="A635" s="94"/>
      <c r="B635" s="94"/>
      <c r="C635" s="94"/>
      <c r="D635" s="81"/>
      <c r="E635" s="94"/>
      <c r="F635" s="94"/>
      <c r="H635" s="81"/>
      <c r="I635" s="81"/>
    </row>
    <row r="636" ht="15.75" customHeight="1">
      <c r="A636" s="94"/>
      <c r="B636" s="94"/>
      <c r="C636" s="94"/>
      <c r="D636" s="81"/>
      <c r="E636" s="94"/>
      <c r="F636" s="94"/>
      <c r="H636" s="81"/>
      <c r="I636" s="81"/>
    </row>
    <row r="637" ht="15.75" customHeight="1">
      <c r="A637" s="94"/>
      <c r="B637" s="94"/>
      <c r="C637" s="94"/>
      <c r="D637" s="81"/>
      <c r="E637" s="94"/>
      <c r="F637" s="94"/>
      <c r="H637" s="81"/>
      <c r="I637" s="81"/>
    </row>
    <row r="638" ht="15.75" customHeight="1">
      <c r="A638" s="94"/>
      <c r="B638" s="94"/>
      <c r="C638" s="94"/>
      <c r="D638" s="81"/>
      <c r="E638" s="94"/>
      <c r="F638" s="94"/>
      <c r="H638" s="81"/>
      <c r="I638" s="81"/>
    </row>
    <row r="639" ht="15.75" customHeight="1">
      <c r="A639" s="94"/>
      <c r="B639" s="94"/>
      <c r="C639" s="94"/>
      <c r="D639" s="81"/>
      <c r="E639" s="94"/>
      <c r="F639" s="94"/>
      <c r="H639" s="81"/>
      <c r="I639" s="81"/>
    </row>
    <row r="640" ht="15.75" customHeight="1">
      <c r="A640" s="94"/>
      <c r="B640" s="94"/>
      <c r="C640" s="94"/>
      <c r="D640" s="81"/>
      <c r="E640" s="94"/>
      <c r="F640" s="94"/>
      <c r="H640" s="81"/>
      <c r="I640" s="81"/>
    </row>
    <row r="641" ht="15.75" customHeight="1">
      <c r="A641" s="94"/>
      <c r="B641" s="94"/>
      <c r="C641" s="94"/>
      <c r="D641" s="81"/>
      <c r="E641" s="94"/>
      <c r="F641" s="94"/>
      <c r="H641" s="81"/>
      <c r="I641" s="81"/>
    </row>
    <row r="642" ht="15.75" customHeight="1">
      <c r="A642" s="94"/>
      <c r="B642" s="94"/>
      <c r="C642" s="94"/>
      <c r="D642" s="81"/>
      <c r="E642" s="94"/>
      <c r="F642" s="94"/>
      <c r="H642" s="81"/>
      <c r="I642" s="81"/>
    </row>
    <row r="643" ht="15.75" customHeight="1">
      <c r="A643" s="94"/>
      <c r="B643" s="94"/>
      <c r="C643" s="94"/>
      <c r="D643" s="81"/>
      <c r="E643" s="94"/>
      <c r="F643" s="94"/>
      <c r="H643" s="81"/>
      <c r="I643" s="81"/>
    </row>
    <row r="644" ht="15.75" customHeight="1">
      <c r="A644" s="94"/>
      <c r="B644" s="94"/>
      <c r="C644" s="94"/>
      <c r="D644" s="81"/>
      <c r="E644" s="94"/>
      <c r="F644" s="94"/>
      <c r="H644" s="81"/>
      <c r="I644" s="81"/>
    </row>
    <row r="645" ht="15.75" customHeight="1">
      <c r="A645" s="94"/>
      <c r="B645" s="94"/>
      <c r="C645" s="94"/>
      <c r="D645" s="81"/>
      <c r="E645" s="94"/>
      <c r="F645" s="94"/>
      <c r="H645" s="81"/>
      <c r="I645" s="81"/>
    </row>
    <row r="646" ht="15.75" customHeight="1">
      <c r="A646" s="94"/>
      <c r="B646" s="94"/>
      <c r="C646" s="94"/>
      <c r="D646" s="81"/>
      <c r="E646" s="94"/>
      <c r="F646" s="94"/>
      <c r="H646" s="81"/>
      <c r="I646" s="81"/>
    </row>
    <row r="647" ht="15.75" customHeight="1">
      <c r="A647" s="94"/>
      <c r="B647" s="94"/>
      <c r="C647" s="94"/>
      <c r="D647" s="81"/>
      <c r="E647" s="94"/>
      <c r="F647" s="94"/>
      <c r="H647" s="81"/>
      <c r="I647" s="81"/>
    </row>
    <row r="648" ht="15.75" customHeight="1">
      <c r="A648" s="94"/>
      <c r="B648" s="94"/>
      <c r="C648" s="94"/>
      <c r="D648" s="81"/>
      <c r="E648" s="94"/>
      <c r="F648" s="94"/>
      <c r="H648" s="81"/>
      <c r="I648" s="81"/>
    </row>
    <row r="649" ht="15.75" customHeight="1">
      <c r="A649" s="94"/>
      <c r="B649" s="94"/>
      <c r="C649" s="94"/>
      <c r="D649" s="81"/>
      <c r="E649" s="94"/>
      <c r="F649" s="94"/>
      <c r="H649" s="81"/>
      <c r="I649" s="81"/>
    </row>
    <row r="650" ht="15.75" customHeight="1">
      <c r="A650" s="94"/>
      <c r="B650" s="94"/>
      <c r="C650" s="94"/>
      <c r="D650" s="81"/>
      <c r="E650" s="94"/>
      <c r="F650" s="94"/>
      <c r="H650" s="81"/>
      <c r="I650" s="81"/>
    </row>
    <row r="651" ht="15.75" customHeight="1">
      <c r="A651" s="94"/>
      <c r="B651" s="94"/>
      <c r="C651" s="94"/>
      <c r="D651" s="81"/>
      <c r="E651" s="94"/>
      <c r="F651" s="94"/>
      <c r="H651" s="81"/>
      <c r="I651" s="81"/>
    </row>
    <row r="652" ht="15.75" customHeight="1">
      <c r="A652" s="94"/>
      <c r="B652" s="94"/>
      <c r="C652" s="94"/>
      <c r="D652" s="81"/>
      <c r="E652" s="94"/>
      <c r="F652" s="94"/>
      <c r="H652" s="81"/>
      <c r="I652" s="81"/>
    </row>
    <row r="653" ht="15.75" customHeight="1">
      <c r="A653" s="94"/>
      <c r="B653" s="94"/>
      <c r="C653" s="94"/>
      <c r="D653" s="81"/>
      <c r="E653" s="94"/>
      <c r="F653" s="94"/>
      <c r="H653" s="81"/>
      <c r="I653" s="81"/>
    </row>
    <row r="654" ht="15.75" customHeight="1">
      <c r="A654" s="94"/>
      <c r="B654" s="94"/>
      <c r="C654" s="94"/>
      <c r="D654" s="81"/>
      <c r="E654" s="94"/>
      <c r="F654" s="94"/>
      <c r="H654" s="81"/>
      <c r="I654" s="81"/>
    </row>
    <row r="655" ht="15.75" customHeight="1">
      <c r="A655" s="94"/>
      <c r="B655" s="94"/>
      <c r="C655" s="94"/>
      <c r="D655" s="81"/>
      <c r="E655" s="94"/>
      <c r="F655" s="94"/>
      <c r="H655" s="81"/>
      <c r="I655" s="81"/>
    </row>
    <row r="656" ht="15.75" customHeight="1">
      <c r="A656" s="94"/>
      <c r="B656" s="94"/>
      <c r="C656" s="94"/>
      <c r="D656" s="81"/>
      <c r="E656" s="94"/>
      <c r="F656" s="94"/>
      <c r="H656" s="81"/>
      <c r="I656" s="81"/>
    </row>
    <row r="657" ht="15.75" customHeight="1">
      <c r="A657" s="94"/>
      <c r="B657" s="94"/>
      <c r="C657" s="94"/>
      <c r="D657" s="81"/>
      <c r="E657" s="94"/>
      <c r="F657" s="94"/>
      <c r="H657" s="81"/>
      <c r="I657" s="81"/>
    </row>
    <row r="658" ht="15.75" customHeight="1">
      <c r="A658" s="94"/>
      <c r="B658" s="94"/>
      <c r="C658" s="94"/>
      <c r="D658" s="81"/>
      <c r="E658" s="94"/>
      <c r="F658" s="94"/>
      <c r="H658" s="81"/>
      <c r="I658" s="81"/>
    </row>
    <row r="659" ht="15.75" customHeight="1">
      <c r="A659" s="94"/>
      <c r="B659" s="94"/>
      <c r="C659" s="94"/>
      <c r="D659" s="81"/>
      <c r="E659" s="94"/>
      <c r="F659" s="94"/>
      <c r="H659" s="81"/>
      <c r="I659" s="81"/>
    </row>
    <row r="660" ht="15.75" customHeight="1">
      <c r="A660" s="94"/>
      <c r="B660" s="94"/>
      <c r="C660" s="94"/>
      <c r="D660" s="81"/>
      <c r="E660" s="94"/>
      <c r="F660" s="94"/>
      <c r="H660" s="81"/>
      <c r="I660" s="81"/>
    </row>
    <row r="661" ht="15.75" customHeight="1">
      <c r="A661" s="94"/>
      <c r="B661" s="94"/>
      <c r="C661" s="94"/>
      <c r="D661" s="81"/>
      <c r="E661" s="94"/>
      <c r="F661" s="94"/>
      <c r="H661" s="81"/>
      <c r="I661" s="81"/>
    </row>
    <row r="662" ht="15.75" customHeight="1">
      <c r="A662" s="94"/>
      <c r="B662" s="94"/>
      <c r="C662" s="94"/>
      <c r="D662" s="81"/>
      <c r="E662" s="94"/>
      <c r="F662" s="94"/>
      <c r="H662" s="81"/>
      <c r="I662" s="81"/>
    </row>
    <row r="663" ht="15.75" customHeight="1">
      <c r="A663" s="94"/>
      <c r="B663" s="94"/>
      <c r="C663" s="94"/>
      <c r="D663" s="81"/>
      <c r="E663" s="94"/>
      <c r="F663" s="94"/>
      <c r="H663" s="81"/>
      <c r="I663" s="81"/>
    </row>
    <row r="664" ht="15.75" customHeight="1">
      <c r="A664" s="94"/>
      <c r="B664" s="94"/>
      <c r="C664" s="94"/>
      <c r="D664" s="81"/>
      <c r="E664" s="94"/>
      <c r="F664" s="94"/>
      <c r="H664" s="81"/>
      <c r="I664" s="81"/>
    </row>
    <row r="665" ht="15.75" customHeight="1">
      <c r="A665" s="94"/>
      <c r="B665" s="94"/>
      <c r="C665" s="94"/>
      <c r="D665" s="81"/>
      <c r="E665" s="94"/>
      <c r="F665" s="94"/>
      <c r="H665" s="81"/>
      <c r="I665" s="81"/>
    </row>
    <row r="666" ht="15.75" customHeight="1">
      <c r="A666" s="94"/>
      <c r="B666" s="94"/>
      <c r="C666" s="94"/>
      <c r="D666" s="81"/>
      <c r="E666" s="94"/>
      <c r="F666" s="94"/>
      <c r="H666" s="81"/>
      <c r="I666" s="81"/>
    </row>
    <row r="667" ht="15.75" customHeight="1">
      <c r="A667" s="94"/>
      <c r="B667" s="94"/>
      <c r="C667" s="94"/>
      <c r="D667" s="81"/>
      <c r="E667" s="94"/>
      <c r="F667" s="94"/>
      <c r="H667" s="81"/>
      <c r="I667" s="81"/>
    </row>
    <row r="668" ht="15.75" customHeight="1">
      <c r="A668" s="94"/>
      <c r="B668" s="94"/>
      <c r="C668" s="94"/>
      <c r="D668" s="81"/>
      <c r="E668" s="94"/>
      <c r="F668" s="94"/>
      <c r="H668" s="81"/>
      <c r="I668" s="81"/>
    </row>
    <row r="669" ht="15.75" customHeight="1">
      <c r="A669" s="94"/>
      <c r="B669" s="94"/>
      <c r="C669" s="94"/>
      <c r="D669" s="81"/>
      <c r="E669" s="94"/>
      <c r="F669" s="94"/>
      <c r="H669" s="81"/>
      <c r="I669" s="81"/>
    </row>
    <row r="670" ht="15.75" customHeight="1">
      <c r="A670" s="94"/>
      <c r="B670" s="94"/>
      <c r="C670" s="94"/>
      <c r="D670" s="81"/>
      <c r="E670" s="94"/>
      <c r="F670" s="94"/>
      <c r="H670" s="81"/>
      <c r="I670" s="81"/>
    </row>
    <row r="671" ht="15.75" customHeight="1">
      <c r="A671" s="94"/>
      <c r="B671" s="94"/>
      <c r="C671" s="94"/>
      <c r="D671" s="81"/>
      <c r="E671" s="94"/>
      <c r="F671" s="94"/>
      <c r="H671" s="81"/>
      <c r="I671" s="81"/>
    </row>
    <row r="672" ht="15.75" customHeight="1">
      <c r="A672" s="94"/>
      <c r="B672" s="94"/>
      <c r="C672" s="94"/>
      <c r="D672" s="81"/>
      <c r="E672" s="94"/>
      <c r="F672" s="94"/>
      <c r="H672" s="81"/>
      <c r="I672" s="81"/>
    </row>
    <row r="673" ht="15.75" customHeight="1">
      <c r="A673" s="94"/>
      <c r="B673" s="94"/>
      <c r="C673" s="94"/>
      <c r="D673" s="81"/>
      <c r="E673" s="94"/>
      <c r="F673" s="94"/>
      <c r="H673" s="81"/>
      <c r="I673" s="81"/>
    </row>
    <row r="674" ht="15.75" customHeight="1">
      <c r="A674" s="94"/>
      <c r="B674" s="94"/>
      <c r="C674" s="94"/>
      <c r="D674" s="81"/>
      <c r="E674" s="94"/>
      <c r="F674" s="94"/>
      <c r="H674" s="81"/>
      <c r="I674" s="81"/>
    </row>
    <row r="675" ht="15.75" customHeight="1">
      <c r="A675" s="94"/>
      <c r="B675" s="94"/>
      <c r="C675" s="94"/>
      <c r="D675" s="81"/>
      <c r="E675" s="94"/>
      <c r="F675" s="94"/>
      <c r="H675" s="81"/>
      <c r="I675" s="81"/>
    </row>
    <row r="676" ht="15.75" customHeight="1">
      <c r="A676" s="94"/>
      <c r="B676" s="94"/>
      <c r="C676" s="94"/>
      <c r="D676" s="81"/>
      <c r="E676" s="94"/>
      <c r="F676" s="94"/>
      <c r="H676" s="81"/>
      <c r="I676" s="81"/>
    </row>
    <row r="677" ht="15.75" customHeight="1">
      <c r="A677" s="94"/>
      <c r="B677" s="94"/>
      <c r="C677" s="94"/>
      <c r="D677" s="81"/>
      <c r="E677" s="94"/>
      <c r="F677" s="94"/>
      <c r="H677" s="81"/>
      <c r="I677" s="81"/>
    </row>
    <row r="678" ht="15.75" customHeight="1">
      <c r="A678" s="94"/>
      <c r="B678" s="94"/>
      <c r="C678" s="94"/>
      <c r="D678" s="81"/>
      <c r="E678" s="94"/>
      <c r="F678" s="94"/>
      <c r="H678" s="81"/>
      <c r="I678" s="81"/>
    </row>
    <row r="679" ht="15.75" customHeight="1">
      <c r="A679" s="94"/>
      <c r="B679" s="94"/>
      <c r="C679" s="94"/>
      <c r="D679" s="81"/>
      <c r="E679" s="94"/>
      <c r="F679" s="94"/>
      <c r="H679" s="81"/>
      <c r="I679" s="81"/>
    </row>
    <row r="680" ht="15.75" customHeight="1">
      <c r="A680" s="94"/>
      <c r="B680" s="94"/>
      <c r="C680" s="94"/>
      <c r="D680" s="81"/>
      <c r="E680" s="94"/>
      <c r="F680" s="94"/>
      <c r="H680" s="81"/>
      <c r="I680" s="81"/>
    </row>
    <row r="681" ht="15.75" customHeight="1">
      <c r="A681" s="94"/>
      <c r="B681" s="94"/>
      <c r="C681" s="94"/>
      <c r="D681" s="81"/>
      <c r="E681" s="94"/>
      <c r="F681" s="94"/>
      <c r="H681" s="81"/>
      <c r="I681" s="81"/>
    </row>
    <row r="682" ht="15.75" customHeight="1">
      <c r="A682" s="94"/>
      <c r="B682" s="94"/>
      <c r="C682" s="94"/>
      <c r="D682" s="81"/>
      <c r="E682" s="94"/>
      <c r="F682" s="94"/>
      <c r="H682" s="81"/>
      <c r="I682" s="81"/>
    </row>
    <row r="683" ht="15.75" customHeight="1">
      <c r="A683" s="94"/>
      <c r="B683" s="94"/>
      <c r="C683" s="94"/>
      <c r="D683" s="81"/>
      <c r="E683" s="94"/>
      <c r="F683" s="94"/>
      <c r="H683" s="81"/>
      <c r="I683" s="81"/>
    </row>
    <row r="684" ht="15.75" customHeight="1">
      <c r="A684" s="94"/>
      <c r="B684" s="94"/>
      <c r="C684" s="94"/>
      <c r="D684" s="81"/>
      <c r="E684" s="94"/>
      <c r="F684" s="94"/>
      <c r="H684" s="81"/>
      <c r="I684" s="81"/>
    </row>
    <row r="685" ht="15.75" customHeight="1">
      <c r="A685" s="94"/>
      <c r="B685" s="94"/>
      <c r="C685" s="94"/>
      <c r="D685" s="81"/>
      <c r="E685" s="94"/>
      <c r="F685" s="94"/>
      <c r="H685" s="81"/>
      <c r="I685" s="81"/>
    </row>
    <row r="686" ht="15.75" customHeight="1">
      <c r="A686" s="94"/>
      <c r="B686" s="94"/>
      <c r="C686" s="94"/>
      <c r="D686" s="81"/>
      <c r="E686" s="94"/>
      <c r="F686" s="94"/>
      <c r="H686" s="81"/>
      <c r="I686" s="81"/>
    </row>
    <row r="687" ht="15.75" customHeight="1">
      <c r="A687" s="94"/>
      <c r="B687" s="94"/>
      <c r="C687" s="94"/>
      <c r="D687" s="81"/>
      <c r="E687" s="94"/>
      <c r="F687" s="94"/>
      <c r="H687" s="81"/>
      <c r="I687" s="81"/>
    </row>
    <row r="688" ht="15.75" customHeight="1">
      <c r="A688" s="94"/>
      <c r="B688" s="94"/>
      <c r="C688" s="94"/>
      <c r="D688" s="81"/>
      <c r="E688" s="94"/>
      <c r="F688" s="94"/>
      <c r="H688" s="81"/>
      <c r="I688" s="81"/>
    </row>
    <row r="689" ht="15.75" customHeight="1">
      <c r="A689" s="94"/>
      <c r="B689" s="94"/>
      <c r="C689" s="94"/>
      <c r="D689" s="81"/>
      <c r="E689" s="94"/>
      <c r="F689" s="94"/>
      <c r="H689" s="81"/>
      <c r="I689" s="81"/>
    </row>
    <row r="690" ht="15.75" customHeight="1">
      <c r="A690" s="94"/>
      <c r="B690" s="94"/>
      <c r="C690" s="94"/>
      <c r="D690" s="81"/>
      <c r="E690" s="94"/>
      <c r="F690" s="94"/>
      <c r="H690" s="81"/>
      <c r="I690" s="81"/>
    </row>
    <row r="691" ht="15.75" customHeight="1">
      <c r="A691" s="94"/>
      <c r="B691" s="94"/>
      <c r="C691" s="94"/>
      <c r="D691" s="81"/>
      <c r="E691" s="94"/>
      <c r="F691" s="94"/>
      <c r="H691" s="81"/>
      <c r="I691" s="81"/>
    </row>
    <row r="692" ht="15.75" customHeight="1">
      <c r="A692" s="94"/>
      <c r="B692" s="94"/>
      <c r="C692" s="94"/>
      <c r="D692" s="81"/>
      <c r="E692" s="94"/>
      <c r="F692" s="94"/>
      <c r="H692" s="81"/>
      <c r="I692" s="81"/>
    </row>
    <row r="693" ht="15.75" customHeight="1">
      <c r="A693" s="94"/>
      <c r="B693" s="94"/>
      <c r="C693" s="94"/>
      <c r="D693" s="81"/>
      <c r="E693" s="94"/>
      <c r="F693" s="94"/>
      <c r="H693" s="81"/>
      <c r="I693" s="81"/>
    </row>
    <row r="694" ht="15.75" customHeight="1">
      <c r="A694" s="94"/>
      <c r="B694" s="94"/>
      <c r="C694" s="94"/>
      <c r="D694" s="81"/>
      <c r="E694" s="94"/>
      <c r="F694" s="94"/>
      <c r="H694" s="81"/>
      <c r="I694" s="81"/>
    </row>
    <row r="695" ht="15.75" customHeight="1">
      <c r="A695" s="94"/>
      <c r="B695" s="94"/>
      <c r="C695" s="94"/>
      <c r="D695" s="81"/>
      <c r="E695" s="94"/>
      <c r="F695" s="94"/>
      <c r="H695" s="81"/>
      <c r="I695" s="81"/>
    </row>
    <row r="696" ht="15.75" customHeight="1">
      <c r="A696" s="94"/>
      <c r="B696" s="94"/>
      <c r="C696" s="94"/>
      <c r="D696" s="81"/>
      <c r="E696" s="94"/>
      <c r="F696" s="94"/>
      <c r="H696" s="81"/>
      <c r="I696" s="81"/>
    </row>
    <row r="697" ht="15.75" customHeight="1">
      <c r="A697" s="94"/>
      <c r="B697" s="94"/>
      <c r="C697" s="94"/>
      <c r="D697" s="81"/>
      <c r="E697" s="94"/>
      <c r="F697" s="94"/>
      <c r="H697" s="81"/>
      <c r="I697" s="81"/>
    </row>
    <row r="698" ht="15.75" customHeight="1">
      <c r="A698" s="94"/>
      <c r="B698" s="94"/>
      <c r="C698" s="94"/>
      <c r="D698" s="81"/>
      <c r="E698" s="94"/>
      <c r="F698" s="94"/>
      <c r="H698" s="81"/>
      <c r="I698" s="81"/>
    </row>
    <row r="699" ht="15.75" customHeight="1">
      <c r="A699" s="94"/>
      <c r="B699" s="94"/>
      <c r="C699" s="94"/>
      <c r="D699" s="81"/>
      <c r="E699" s="94"/>
      <c r="F699" s="94"/>
      <c r="H699" s="81"/>
      <c r="I699" s="81"/>
    </row>
    <row r="700" ht="15.75" customHeight="1">
      <c r="A700" s="94"/>
      <c r="B700" s="94"/>
      <c r="C700" s="94"/>
      <c r="D700" s="81"/>
      <c r="E700" s="94"/>
      <c r="F700" s="94"/>
      <c r="H700" s="81"/>
      <c r="I700" s="81"/>
    </row>
    <row r="701" ht="15.75" customHeight="1">
      <c r="A701" s="94"/>
      <c r="B701" s="94"/>
      <c r="C701" s="94"/>
      <c r="D701" s="81"/>
      <c r="E701" s="94"/>
      <c r="F701" s="94"/>
      <c r="H701" s="81"/>
      <c r="I701" s="81"/>
    </row>
    <row r="702" ht="15.75" customHeight="1">
      <c r="A702" s="94"/>
      <c r="B702" s="94"/>
      <c r="C702" s="94"/>
      <c r="D702" s="81"/>
      <c r="E702" s="94"/>
      <c r="F702" s="94"/>
      <c r="H702" s="81"/>
      <c r="I702" s="81"/>
    </row>
    <row r="703" ht="15.75" customHeight="1">
      <c r="A703" s="94"/>
      <c r="B703" s="94"/>
      <c r="C703" s="94"/>
      <c r="D703" s="81"/>
      <c r="E703" s="94"/>
      <c r="F703" s="94"/>
      <c r="H703" s="81"/>
      <c r="I703" s="81"/>
    </row>
    <row r="704" ht="15.75" customHeight="1">
      <c r="A704" s="94"/>
      <c r="B704" s="94"/>
      <c r="C704" s="94"/>
      <c r="D704" s="81"/>
      <c r="E704" s="94"/>
      <c r="F704" s="94"/>
      <c r="H704" s="81"/>
      <c r="I704" s="81"/>
    </row>
    <row r="705" ht="15.75" customHeight="1">
      <c r="A705" s="94"/>
      <c r="B705" s="94"/>
      <c r="C705" s="94"/>
      <c r="D705" s="81"/>
      <c r="E705" s="94"/>
      <c r="F705" s="94"/>
      <c r="H705" s="81"/>
      <c r="I705" s="81"/>
    </row>
    <row r="706" ht="15.75" customHeight="1">
      <c r="A706" s="94"/>
      <c r="B706" s="94"/>
      <c r="C706" s="94"/>
      <c r="D706" s="81"/>
      <c r="E706" s="94"/>
      <c r="F706" s="94"/>
      <c r="H706" s="81"/>
      <c r="I706" s="81"/>
    </row>
    <row r="707" ht="15.75" customHeight="1">
      <c r="A707" s="94"/>
      <c r="B707" s="94"/>
      <c r="C707" s="94"/>
      <c r="D707" s="81"/>
      <c r="E707" s="94"/>
      <c r="F707" s="94"/>
      <c r="H707" s="81"/>
      <c r="I707" s="81"/>
    </row>
    <row r="708" ht="15.75" customHeight="1">
      <c r="A708" s="94"/>
      <c r="B708" s="94"/>
      <c r="C708" s="94"/>
      <c r="D708" s="81"/>
      <c r="E708" s="94"/>
      <c r="F708" s="94"/>
      <c r="H708" s="81"/>
      <c r="I708" s="81"/>
    </row>
    <row r="709" ht="15.75" customHeight="1">
      <c r="A709" s="94"/>
      <c r="B709" s="94"/>
      <c r="C709" s="94"/>
      <c r="D709" s="81"/>
      <c r="E709" s="94"/>
      <c r="F709" s="94"/>
      <c r="H709" s="81"/>
      <c r="I709" s="81"/>
    </row>
    <row r="710" ht="15.75" customHeight="1">
      <c r="A710" s="94"/>
      <c r="B710" s="94"/>
      <c r="C710" s="94"/>
      <c r="D710" s="81"/>
      <c r="E710" s="94"/>
      <c r="F710" s="94"/>
      <c r="H710" s="81"/>
      <c r="I710" s="81"/>
    </row>
    <row r="711" ht="15.75" customHeight="1">
      <c r="A711" s="94"/>
      <c r="B711" s="94"/>
      <c r="C711" s="94"/>
      <c r="D711" s="81"/>
      <c r="E711" s="94"/>
      <c r="F711" s="94"/>
      <c r="H711" s="81"/>
      <c r="I711" s="81"/>
    </row>
    <row r="712" ht="15.75" customHeight="1">
      <c r="A712" s="94"/>
      <c r="B712" s="94"/>
      <c r="C712" s="94"/>
      <c r="D712" s="81"/>
      <c r="E712" s="94"/>
      <c r="F712" s="94"/>
      <c r="H712" s="81"/>
      <c r="I712" s="81"/>
    </row>
    <row r="713" ht="15.75" customHeight="1">
      <c r="A713" s="94"/>
      <c r="B713" s="94"/>
      <c r="C713" s="94"/>
      <c r="D713" s="81"/>
      <c r="E713" s="94"/>
      <c r="F713" s="94"/>
      <c r="H713" s="81"/>
      <c r="I713" s="81"/>
    </row>
    <row r="714" ht="15.75" customHeight="1">
      <c r="A714" s="94"/>
      <c r="B714" s="94"/>
      <c r="C714" s="94"/>
      <c r="D714" s="81"/>
      <c r="E714" s="94"/>
      <c r="F714" s="94"/>
      <c r="H714" s="81"/>
      <c r="I714" s="81"/>
    </row>
    <row r="715" ht="15.75" customHeight="1">
      <c r="A715" s="94"/>
      <c r="B715" s="94"/>
      <c r="C715" s="94"/>
      <c r="D715" s="81"/>
      <c r="E715" s="94"/>
      <c r="F715" s="94"/>
      <c r="H715" s="81"/>
      <c r="I715" s="81"/>
    </row>
    <row r="716" ht="15.75" customHeight="1">
      <c r="A716" s="94"/>
      <c r="B716" s="94"/>
      <c r="C716" s="94"/>
      <c r="D716" s="81"/>
      <c r="E716" s="94"/>
      <c r="F716" s="94"/>
      <c r="H716" s="81"/>
      <c r="I716" s="81"/>
    </row>
    <row r="717" ht="15.75" customHeight="1">
      <c r="A717" s="94"/>
      <c r="B717" s="94"/>
      <c r="C717" s="94"/>
      <c r="D717" s="81"/>
      <c r="E717" s="94"/>
      <c r="F717" s="94"/>
      <c r="H717" s="81"/>
      <c r="I717" s="81"/>
    </row>
    <row r="718" ht="15.75" customHeight="1">
      <c r="A718" s="94"/>
      <c r="B718" s="94"/>
      <c r="C718" s="94"/>
      <c r="D718" s="81"/>
      <c r="E718" s="94"/>
      <c r="F718" s="94"/>
      <c r="H718" s="81"/>
      <c r="I718" s="81"/>
    </row>
    <row r="719" ht="15.75" customHeight="1">
      <c r="A719" s="94"/>
      <c r="B719" s="94"/>
      <c r="C719" s="94"/>
      <c r="D719" s="81"/>
      <c r="E719" s="94"/>
      <c r="F719" s="94"/>
      <c r="H719" s="81"/>
      <c r="I719" s="81"/>
    </row>
    <row r="720" ht="15.75" customHeight="1">
      <c r="A720" s="94"/>
      <c r="B720" s="94"/>
      <c r="C720" s="94"/>
      <c r="D720" s="81"/>
      <c r="E720" s="94"/>
      <c r="F720" s="94"/>
      <c r="H720" s="81"/>
      <c r="I720" s="81"/>
    </row>
    <row r="721" ht="15.75" customHeight="1">
      <c r="A721" s="94"/>
      <c r="B721" s="94"/>
      <c r="C721" s="94"/>
      <c r="D721" s="81"/>
      <c r="E721" s="94"/>
      <c r="F721" s="94"/>
      <c r="H721" s="81"/>
      <c r="I721" s="81"/>
    </row>
    <row r="722" ht="15.75" customHeight="1">
      <c r="A722" s="94"/>
      <c r="B722" s="94"/>
      <c r="C722" s="94"/>
      <c r="D722" s="81"/>
      <c r="E722" s="94"/>
      <c r="F722" s="94"/>
      <c r="H722" s="81"/>
      <c r="I722" s="81"/>
    </row>
    <row r="723" ht="15.75" customHeight="1">
      <c r="A723" s="94"/>
      <c r="B723" s="94"/>
      <c r="C723" s="94"/>
      <c r="D723" s="81"/>
      <c r="E723" s="94"/>
      <c r="F723" s="94"/>
      <c r="H723" s="81"/>
      <c r="I723" s="81"/>
    </row>
    <row r="724" ht="15.75" customHeight="1">
      <c r="A724" s="94"/>
      <c r="B724" s="94"/>
      <c r="C724" s="94"/>
      <c r="D724" s="81"/>
      <c r="E724" s="94"/>
      <c r="F724" s="94"/>
      <c r="H724" s="81"/>
      <c r="I724" s="81"/>
    </row>
    <row r="725" ht="15.75" customHeight="1">
      <c r="A725" s="94"/>
      <c r="B725" s="94"/>
      <c r="C725" s="94"/>
      <c r="D725" s="81"/>
      <c r="E725" s="94"/>
      <c r="F725" s="94"/>
      <c r="H725" s="81"/>
      <c r="I725" s="81"/>
    </row>
    <row r="726" ht="15.75" customHeight="1">
      <c r="A726" s="94"/>
      <c r="B726" s="94"/>
      <c r="C726" s="94"/>
      <c r="D726" s="81"/>
      <c r="E726" s="94"/>
      <c r="F726" s="94"/>
      <c r="H726" s="81"/>
      <c r="I726" s="81"/>
    </row>
    <row r="727" ht="15.75" customHeight="1">
      <c r="A727" s="94"/>
      <c r="B727" s="94"/>
      <c r="C727" s="94"/>
      <c r="D727" s="81"/>
      <c r="E727" s="94"/>
      <c r="F727" s="94"/>
      <c r="H727" s="81"/>
      <c r="I727" s="81"/>
    </row>
    <row r="728" ht="15.75" customHeight="1">
      <c r="A728" s="94"/>
      <c r="B728" s="94"/>
      <c r="C728" s="94"/>
      <c r="D728" s="81"/>
      <c r="E728" s="94"/>
      <c r="F728" s="94"/>
      <c r="H728" s="81"/>
      <c r="I728" s="81"/>
    </row>
    <row r="729" ht="15.75" customHeight="1">
      <c r="A729" s="94"/>
      <c r="B729" s="94"/>
      <c r="C729" s="94"/>
      <c r="D729" s="81"/>
      <c r="E729" s="94"/>
      <c r="F729" s="94"/>
      <c r="H729" s="81"/>
      <c r="I729" s="81"/>
    </row>
    <row r="730" ht="15.75" customHeight="1">
      <c r="A730" s="94"/>
      <c r="B730" s="94"/>
      <c r="C730" s="94"/>
      <c r="D730" s="81"/>
      <c r="E730" s="94"/>
      <c r="F730" s="94"/>
      <c r="H730" s="81"/>
      <c r="I730" s="81"/>
    </row>
    <row r="731" ht="15.75" customHeight="1">
      <c r="A731" s="94"/>
      <c r="B731" s="94"/>
      <c r="C731" s="94"/>
      <c r="D731" s="81"/>
      <c r="E731" s="94"/>
      <c r="F731" s="94"/>
      <c r="H731" s="81"/>
      <c r="I731" s="81"/>
    </row>
    <row r="732" ht="15.75" customHeight="1">
      <c r="A732" s="94"/>
      <c r="B732" s="94"/>
      <c r="C732" s="94"/>
      <c r="D732" s="81"/>
      <c r="E732" s="94"/>
      <c r="F732" s="94"/>
      <c r="H732" s="81"/>
      <c r="I732" s="81"/>
    </row>
    <row r="733" ht="15.75" customHeight="1">
      <c r="A733" s="94"/>
      <c r="B733" s="94"/>
      <c r="C733" s="94"/>
      <c r="D733" s="81"/>
      <c r="E733" s="94"/>
      <c r="F733" s="94"/>
      <c r="H733" s="81"/>
      <c r="I733" s="81"/>
    </row>
    <row r="734" ht="15.75" customHeight="1">
      <c r="A734" s="94"/>
      <c r="B734" s="94"/>
      <c r="C734" s="94"/>
      <c r="D734" s="81"/>
      <c r="E734" s="94"/>
      <c r="F734" s="94"/>
      <c r="H734" s="81"/>
      <c r="I734" s="81"/>
    </row>
    <row r="735" ht="15.75" customHeight="1">
      <c r="A735" s="94"/>
      <c r="B735" s="94"/>
      <c r="C735" s="94"/>
      <c r="D735" s="81"/>
      <c r="E735" s="94"/>
      <c r="F735" s="94"/>
      <c r="H735" s="81"/>
      <c r="I735" s="81"/>
    </row>
    <row r="736" ht="15.75" customHeight="1">
      <c r="A736" s="94"/>
      <c r="B736" s="94"/>
      <c r="C736" s="94"/>
      <c r="D736" s="81"/>
      <c r="E736" s="94"/>
      <c r="F736" s="94"/>
      <c r="H736" s="81"/>
      <c r="I736" s="81"/>
    </row>
    <row r="737" ht="15.75" customHeight="1">
      <c r="A737" s="94"/>
      <c r="B737" s="94"/>
      <c r="C737" s="94"/>
      <c r="D737" s="81"/>
      <c r="E737" s="94"/>
      <c r="F737" s="94"/>
      <c r="H737" s="81"/>
      <c r="I737" s="81"/>
    </row>
    <row r="738" ht="15.75" customHeight="1">
      <c r="A738" s="94"/>
      <c r="B738" s="94"/>
      <c r="C738" s="94"/>
      <c r="D738" s="81"/>
      <c r="E738" s="94"/>
      <c r="F738" s="94"/>
      <c r="H738" s="81"/>
      <c r="I738" s="81"/>
    </row>
    <row r="739" ht="15.75" customHeight="1">
      <c r="A739" s="94"/>
      <c r="B739" s="94"/>
      <c r="C739" s="94"/>
      <c r="D739" s="81"/>
      <c r="E739" s="94"/>
      <c r="F739" s="94"/>
      <c r="H739" s="81"/>
      <c r="I739" s="81"/>
    </row>
    <row r="740" ht="15.75" customHeight="1">
      <c r="A740" s="94"/>
      <c r="B740" s="94"/>
      <c r="C740" s="94"/>
      <c r="D740" s="81"/>
      <c r="E740" s="94"/>
      <c r="F740" s="94"/>
      <c r="H740" s="81"/>
      <c r="I740" s="81"/>
    </row>
    <row r="741" ht="15.75" customHeight="1">
      <c r="A741" s="94"/>
      <c r="B741" s="94"/>
      <c r="C741" s="94"/>
      <c r="D741" s="81"/>
      <c r="E741" s="94"/>
      <c r="F741" s="94"/>
      <c r="H741" s="81"/>
      <c r="I741" s="81"/>
    </row>
    <row r="742" ht="15.75" customHeight="1">
      <c r="A742" s="94"/>
      <c r="B742" s="94"/>
      <c r="C742" s="94"/>
      <c r="D742" s="81"/>
      <c r="E742" s="94"/>
      <c r="F742" s="94"/>
      <c r="H742" s="81"/>
      <c r="I742" s="81"/>
    </row>
    <row r="743" ht="15.75" customHeight="1">
      <c r="A743" s="94"/>
      <c r="B743" s="94"/>
      <c r="C743" s="94"/>
      <c r="D743" s="81"/>
      <c r="E743" s="94"/>
      <c r="F743" s="94"/>
      <c r="H743" s="81"/>
      <c r="I743" s="81"/>
    </row>
    <row r="744" ht="15.75" customHeight="1">
      <c r="A744" s="94"/>
      <c r="B744" s="94"/>
      <c r="C744" s="94"/>
      <c r="D744" s="81"/>
      <c r="E744" s="94"/>
      <c r="F744" s="94"/>
      <c r="H744" s="81"/>
      <c r="I744" s="81"/>
    </row>
    <row r="745" ht="15.75" customHeight="1">
      <c r="A745" s="94"/>
      <c r="B745" s="94"/>
      <c r="C745" s="94"/>
      <c r="D745" s="81"/>
      <c r="E745" s="94"/>
      <c r="F745" s="94"/>
      <c r="H745" s="81"/>
      <c r="I745" s="81"/>
    </row>
    <row r="746" ht="15.75" customHeight="1">
      <c r="A746" s="94"/>
      <c r="B746" s="94"/>
      <c r="C746" s="94"/>
      <c r="D746" s="81"/>
      <c r="E746" s="94"/>
      <c r="F746" s="94"/>
      <c r="H746" s="81"/>
      <c r="I746" s="81"/>
    </row>
    <row r="747" ht="15.75" customHeight="1">
      <c r="A747" s="94"/>
      <c r="B747" s="94"/>
      <c r="C747" s="94"/>
      <c r="D747" s="81"/>
      <c r="E747" s="94"/>
      <c r="F747" s="94"/>
      <c r="H747" s="81"/>
      <c r="I747" s="81"/>
    </row>
    <row r="748" ht="15.75" customHeight="1">
      <c r="A748" s="94"/>
      <c r="B748" s="94"/>
      <c r="C748" s="94"/>
      <c r="D748" s="81"/>
      <c r="E748" s="94"/>
      <c r="F748" s="94"/>
      <c r="H748" s="81"/>
      <c r="I748" s="81"/>
    </row>
    <row r="749" ht="15.75" customHeight="1">
      <c r="A749" s="94"/>
      <c r="B749" s="94"/>
      <c r="C749" s="94"/>
      <c r="D749" s="81"/>
      <c r="E749" s="94"/>
      <c r="F749" s="94"/>
      <c r="H749" s="81"/>
      <c r="I749" s="81"/>
    </row>
    <row r="750" ht="15.75" customHeight="1">
      <c r="A750" s="94"/>
      <c r="B750" s="94"/>
      <c r="C750" s="94"/>
      <c r="D750" s="81"/>
      <c r="E750" s="94"/>
      <c r="F750" s="94"/>
      <c r="H750" s="81"/>
      <c r="I750" s="81"/>
    </row>
    <row r="751" ht="15.75" customHeight="1">
      <c r="A751" s="94"/>
      <c r="B751" s="94"/>
      <c r="C751" s="94"/>
      <c r="D751" s="81"/>
      <c r="E751" s="94"/>
      <c r="F751" s="94"/>
      <c r="H751" s="81"/>
      <c r="I751" s="81"/>
    </row>
    <row r="752" ht="15.75" customHeight="1">
      <c r="A752" s="94"/>
      <c r="B752" s="94"/>
      <c r="C752" s="94"/>
      <c r="D752" s="81"/>
      <c r="E752" s="94"/>
      <c r="F752" s="94"/>
      <c r="H752" s="81"/>
      <c r="I752" s="81"/>
    </row>
    <row r="753" ht="15.75" customHeight="1">
      <c r="A753" s="94"/>
      <c r="B753" s="94"/>
      <c r="C753" s="94"/>
      <c r="D753" s="81"/>
      <c r="E753" s="94"/>
      <c r="F753" s="94"/>
      <c r="H753" s="81"/>
      <c r="I753" s="81"/>
    </row>
    <row r="754" ht="15.75" customHeight="1">
      <c r="A754" s="94"/>
      <c r="B754" s="94"/>
      <c r="C754" s="94"/>
      <c r="D754" s="81"/>
      <c r="E754" s="94"/>
      <c r="F754" s="94"/>
      <c r="H754" s="81"/>
      <c r="I754" s="81"/>
    </row>
    <row r="755" ht="15.75" customHeight="1">
      <c r="A755" s="94"/>
      <c r="B755" s="94"/>
      <c r="C755" s="94"/>
      <c r="D755" s="81"/>
      <c r="E755" s="94"/>
      <c r="F755" s="94"/>
      <c r="H755" s="81"/>
      <c r="I755" s="81"/>
    </row>
    <row r="756" ht="15.75" customHeight="1">
      <c r="A756" s="94"/>
      <c r="B756" s="94"/>
      <c r="C756" s="94"/>
      <c r="D756" s="81"/>
      <c r="E756" s="94"/>
      <c r="F756" s="94"/>
      <c r="H756" s="81"/>
      <c r="I756" s="81"/>
    </row>
    <row r="757" ht="15.75" customHeight="1">
      <c r="A757" s="94"/>
      <c r="B757" s="94"/>
      <c r="C757" s="94"/>
      <c r="D757" s="81"/>
      <c r="E757" s="94"/>
      <c r="F757" s="94"/>
      <c r="H757" s="81"/>
      <c r="I757" s="81"/>
    </row>
    <row r="758" ht="15.75" customHeight="1">
      <c r="A758" s="94"/>
      <c r="B758" s="94"/>
      <c r="C758" s="94"/>
      <c r="D758" s="81"/>
      <c r="E758" s="94"/>
      <c r="F758" s="94"/>
      <c r="H758" s="81"/>
      <c r="I758" s="81"/>
    </row>
    <row r="759" ht="15.75" customHeight="1">
      <c r="A759" s="94"/>
      <c r="B759" s="94"/>
      <c r="C759" s="94"/>
      <c r="D759" s="81"/>
      <c r="E759" s="94"/>
      <c r="F759" s="94"/>
      <c r="H759" s="81"/>
      <c r="I759" s="81"/>
    </row>
    <row r="760" ht="15.75" customHeight="1">
      <c r="A760" s="94"/>
      <c r="B760" s="94"/>
      <c r="C760" s="94"/>
      <c r="D760" s="81"/>
      <c r="E760" s="94"/>
      <c r="F760" s="94"/>
      <c r="H760" s="81"/>
      <c r="I760" s="81"/>
    </row>
    <row r="761" ht="15.75" customHeight="1">
      <c r="A761" s="94"/>
      <c r="B761" s="94"/>
      <c r="C761" s="94"/>
      <c r="D761" s="81"/>
      <c r="E761" s="94"/>
      <c r="F761" s="94"/>
      <c r="H761" s="81"/>
      <c r="I761" s="81"/>
    </row>
    <row r="762" ht="15.75" customHeight="1">
      <c r="A762" s="94"/>
      <c r="B762" s="94"/>
      <c r="C762" s="94"/>
      <c r="D762" s="81"/>
      <c r="E762" s="94"/>
      <c r="F762" s="94"/>
      <c r="H762" s="81"/>
      <c r="I762" s="81"/>
    </row>
    <row r="763" ht="15.75" customHeight="1">
      <c r="A763" s="94"/>
      <c r="B763" s="94"/>
      <c r="C763" s="94"/>
      <c r="D763" s="81"/>
      <c r="E763" s="94"/>
      <c r="F763" s="94"/>
      <c r="H763" s="81"/>
      <c r="I763" s="81"/>
    </row>
    <row r="764" ht="15.75" customHeight="1">
      <c r="A764" s="94"/>
      <c r="B764" s="94"/>
      <c r="C764" s="94"/>
      <c r="D764" s="81"/>
      <c r="E764" s="94"/>
      <c r="F764" s="94"/>
      <c r="H764" s="81"/>
      <c r="I764" s="81"/>
    </row>
    <row r="765" ht="15.75" customHeight="1">
      <c r="A765" s="94"/>
      <c r="B765" s="94"/>
      <c r="C765" s="94"/>
      <c r="D765" s="81"/>
      <c r="E765" s="94"/>
      <c r="F765" s="94"/>
      <c r="H765" s="81"/>
      <c r="I765" s="81"/>
    </row>
    <row r="766" ht="15.75" customHeight="1">
      <c r="A766" s="94"/>
      <c r="B766" s="94"/>
      <c r="C766" s="94"/>
      <c r="D766" s="81"/>
      <c r="E766" s="94"/>
      <c r="F766" s="94"/>
      <c r="H766" s="81"/>
      <c r="I766" s="81"/>
    </row>
    <row r="767" ht="15.75" customHeight="1">
      <c r="A767" s="94"/>
      <c r="B767" s="94"/>
      <c r="C767" s="94"/>
      <c r="D767" s="81"/>
      <c r="E767" s="94"/>
      <c r="F767" s="94"/>
      <c r="H767" s="81"/>
      <c r="I767" s="81"/>
    </row>
    <row r="768" ht="15.75" customHeight="1">
      <c r="A768" s="94"/>
      <c r="B768" s="94"/>
      <c r="C768" s="94"/>
      <c r="D768" s="81"/>
      <c r="E768" s="94"/>
      <c r="F768" s="94"/>
      <c r="H768" s="81"/>
      <c r="I768" s="81"/>
    </row>
    <row r="769" ht="15.75" customHeight="1">
      <c r="A769" s="94"/>
      <c r="B769" s="94"/>
      <c r="C769" s="94"/>
      <c r="D769" s="81"/>
      <c r="E769" s="94"/>
      <c r="F769" s="94"/>
      <c r="H769" s="81"/>
      <c r="I769" s="81"/>
    </row>
    <row r="770" ht="15.75" customHeight="1">
      <c r="A770" s="94"/>
      <c r="B770" s="94"/>
      <c r="C770" s="94"/>
      <c r="D770" s="81"/>
      <c r="E770" s="94"/>
      <c r="F770" s="94"/>
      <c r="H770" s="81"/>
      <c r="I770" s="81"/>
    </row>
    <row r="771" ht="15.75" customHeight="1">
      <c r="A771" s="94"/>
      <c r="B771" s="94"/>
      <c r="C771" s="94"/>
      <c r="D771" s="81"/>
      <c r="E771" s="94"/>
      <c r="F771" s="94"/>
      <c r="H771" s="81"/>
      <c r="I771" s="81"/>
    </row>
    <row r="772" ht="15.75" customHeight="1">
      <c r="A772" s="94"/>
      <c r="B772" s="94"/>
      <c r="C772" s="94"/>
      <c r="D772" s="81"/>
      <c r="E772" s="94"/>
      <c r="F772" s="94"/>
      <c r="H772" s="81"/>
      <c r="I772" s="81"/>
    </row>
    <row r="773" ht="15.75" customHeight="1">
      <c r="A773" s="94"/>
      <c r="B773" s="94"/>
      <c r="C773" s="94"/>
      <c r="D773" s="81"/>
      <c r="E773" s="94"/>
      <c r="F773" s="94"/>
      <c r="H773" s="81"/>
      <c r="I773" s="81"/>
    </row>
    <row r="774" ht="15.75" customHeight="1">
      <c r="A774" s="94"/>
      <c r="B774" s="94"/>
      <c r="C774" s="94"/>
      <c r="D774" s="81"/>
      <c r="E774" s="94"/>
      <c r="F774" s="94"/>
      <c r="H774" s="81"/>
      <c r="I774" s="81"/>
    </row>
    <row r="775" ht="15.75" customHeight="1">
      <c r="A775" s="94"/>
      <c r="B775" s="94"/>
      <c r="C775" s="94"/>
      <c r="D775" s="81"/>
      <c r="E775" s="94"/>
      <c r="F775" s="94"/>
      <c r="H775" s="81"/>
      <c r="I775" s="81"/>
    </row>
    <row r="776" ht="15.75" customHeight="1">
      <c r="A776" s="94"/>
      <c r="B776" s="94"/>
      <c r="C776" s="94"/>
      <c r="D776" s="81"/>
      <c r="E776" s="94"/>
      <c r="F776" s="94"/>
      <c r="H776" s="81"/>
      <c r="I776" s="81"/>
    </row>
    <row r="777" ht="15.75" customHeight="1">
      <c r="A777" s="94"/>
      <c r="B777" s="94"/>
      <c r="C777" s="94"/>
      <c r="D777" s="81"/>
      <c r="E777" s="94"/>
      <c r="F777" s="94"/>
      <c r="H777" s="81"/>
      <c r="I777" s="81"/>
    </row>
    <row r="778" ht="15.75" customHeight="1">
      <c r="A778" s="94"/>
      <c r="B778" s="94"/>
      <c r="C778" s="94"/>
      <c r="D778" s="81"/>
      <c r="E778" s="94"/>
      <c r="F778" s="94"/>
      <c r="H778" s="81"/>
      <c r="I778" s="81"/>
    </row>
    <row r="779" ht="15.75" customHeight="1">
      <c r="A779" s="94"/>
      <c r="B779" s="94"/>
      <c r="C779" s="94"/>
      <c r="D779" s="81"/>
      <c r="E779" s="94"/>
      <c r="F779" s="94"/>
      <c r="H779" s="81"/>
      <c r="I779" s="81"/>
    </row>
    <row r="780" ht="15.75" customHeight="1">
      <c r="A780" s="94"/>
      <c r="B780" s="94"/>
      <c r="C780" s="94"/>
      <c r="D780" s="81"/>
      <c r="E780" s="94"/>
      <c r="F780" s="94"/>
      <c r="H780" s="81"/>
      <c r="I780" s="81"/>
    </row>
    <row r="781" ht="15.75" customHeight="1">
      <c r="A781" s="94"/>
      <c r="B781" s="94"/>
      <c r="C781" s="94"/>
      <c r="D781" s="81"/>
      <c r="E781" s="94"/>
      <c r="F781" s="94"/>
      <c r="H781" s="81"/>
      <c r="I781" s="81"/>
    </row>
    <row r="782" ht="15.75" customHeight="1">
      <c r="A782" s="94"/>
      <c r="B782" s="94"/>
      <c r="C782" s="94"/>
      <c r="D782" s="81"/>
      <c r="E782" s="94"/>
      <c r="F782" s="94"/>
      <c r="H782" s="81"/>
      <c r="I782" s="81"/>
    </row>
    <row r="783" ht="15.75" customHeight="1">
      <c r="A783" s="94"/>
      <c r="B783" s="94"/>
      <c r="C783" s="94"/>
      <c r="D783" s="81"/>
      <c r="E783" s="94"/>
      <c r="F783" s="94"/>
      <c r="H783" s="81"/>
      <c r="I783" s="81"/>
    </row>
    <row r="784" ht="15.75" customHeight="1">
      <c r="A784" s="94"/>
      <c r="B784" s="94"/>
      <c r="C784" s="94"/>
      <c r="D784" s="81"/>
      <c r="E784" s="94"/>
      <c r="F784" s="94"/>
      <c r="H784" s="81"/>
      <c r="I784" s="81"/>
    </row>
    <row r="785" ht="15.75" customHeight="1">
      <c r="A785" s="94"/>
      <c r="B785" s="94"/>
      <c r="C785" s="94"/>
      <c r="D785" s="81"/>
      <c r="E785" s="94"/>
      <c r="F785" s="94"/>
      <c r="H785" s="81"/>
      <c r="I785" s="81"/>
    </row>
    <row r="786" ht="15.75" customHeight="1">
      <c r="A786" s="94"/>
      <c r="B786" s="94"/>
      <c r="C786" s="94"/>
      <c r="D786" s="81"/>
      <c r="E786" s="94"/>
      <c r="F786" s="94"/>
      <c r="H786" s="81"/>
      <c r="I786" s="81"/>
    </row>
    <row r="787" ht="15.75" customHeight="1">
      <c r="A787" s="94"/>
      <c r="B787" s="94"/>
      <c r="C787" s="94"/>
      <c r="D787" s="81"/>
      <c r="E787" s="94"/>
      <c r="F787" s="94"/>
      <c r="H787" s="81"/>
      <c r="I787" s="81"/>
    </row>
    <row r="788" ht="15.75" customHeight="1">
      <c r="A788" s="94"/>
      <c r="B788" s="94"/>
      <c r="C788" s="94"/>
      <c r="D788" s="81"/>
      <c r="E788" s="94"/>
      <c r="F788" s="94"/>
      <c r="H788" s="81"/>
      <c r="I788" s="81"/>
    </row>
    <row r="789" ht="15.75" customHeight="1">
      <c r="A789" s="94"/>
      <c r="B789" s="94"/>
      <c r="C789" s="94"/>
      <c r="D789" s="81"/>
      <c r="E789" s="94"/>
      <c r="F789" s="94"/>
      <c r="H789" s="81"/>
      <c r="I789" s="81"/>
    </row>
    <row r="790" ht="15.75" customHeight="1">
      <c r="A790" s="94"/>
      <c r="B790" s="94"/>
      <c r="C790" s="94"/>
      <c r="D790" s="81"/>
      <c r="E790" s="94"/>
      <c r="F790" s="94"/>
      <c r="H790" s="81"/>
      <c r="I790" s="81"/>
    </row>
    <row r="791" ht="15.75" customHeight="1">
      <c r="A791" s="94"/>
      <c r="B791" s="94"/>
      <c r="C791" s="94"/>
      <c r="D791" s="81"/>
      <c r="E791" s="94"/>
      <c r="F791" s="94"/>
      <c r="H791" s="81"/>
      <c r="I791" s="81"/>
    </row>
    <row r="792" ht="15.75" customHeight="1">
      <c r="A792" s="94"/>
      <c r="B792" s="94"/>
      <c r="C792" s="94"/>
      <c r="D792" s="81"/>
      <c r="E792" s="94"/>
      <c r="F792" s="94"/>
      <c r="H792" s="81"/>
      <c r="I792" s="81"/>
    </row>
    <row r="793" ht="15.75" customHeight="1">
      <c r="A793" s="94"/>
      <c r="B793" s="94"/>
      <c r="C793" s="94"/>
      <c r="D793" s="81"/>
      <c r="E793" s="94"/>
      <c r="F793" s="94"/>
      <c r="H793" s="81"/>
      <c r="I793" s="81"/>
    </row>
    <row r="794" ht="15.75" customHeight="1">
      <c r="A794" s="94"/>
      <c r="B794" s="94"/>
      <c r="C794" s="94"/>
      <c r="D794" s="81"/>
      <c r="E794" s="94"/>
      <c r="F794" s="94"/>
      <c r="H794" s="81"/>
      <c r="I794" s="81"/>
    </row>
    <row r="795" ht="15.75" customHeight="1">
      <c r="A795" s="94"/>
      <c r="B795" s="94"/>
      <c r="C795" s="94"/>
      <c r="D795" s="81"/>
      <c r="E795" s="94"/>
      <c r="F795" s="94"/>
      <c r="H795" s="81"/>
      <c r="I795" s="81"/>
    </row>
    <row r="796" ht="15.75" customHeight="1">
      <c r="A796" s="94"/>
      <c r="B796" s="94"/>
      <c r="C796" s="94"/>
      <c r="D796" s="81"/>
      <c r="E796" s="94"/>
      <c r="F796" s="94"/>
      <c r="H796" s="81"/>
      <c r="I796" s="81"/>
    </row>
    <row r="797" ht="15.75" customHeight="1">
      <c r="A797" s="94"/>
      <c r="B797" s="94"/>
      <c r="C797" s="94"/>
      <c r="D797" s="81"/>
      <c r="E797" s="94"/>
      <c r="F797" s="94"/>
      <c r="H797" s="81"/>
      <c r="I797" s="81"/>
    </row>
    <row r="798" ht="15.75" customHeight="1">
      <c r="A798" s="94"/>
      <c r="B798" s="94"/>
      <c r="C798" s="94"/>
      <c r="D798" s="81"/>
      <c r="E798" s="94"/>
      <c r="F798" s="94"/>
      <c r="H798" s="81"/>
      <c r="I798" s="81"/>
    </row>
    <row r="799" ht="15.75" customHeight="1">
      <c r="A799" s="94"/>
      <c r="B799" s="94"/>
      <c r="C799" s="94"/>
      <c r="D799" s="81"/>
      <c r="E799" s="94"/>
      <c r="F799" s="94"/>
      <c r="H799" s="81"/>
      <c r="I799" s="81"/>
    </row>
    <row r="800" ht="15.75" customHeight="1">
      <c r="A800" s="94"/>
      <c r="B800" s="94"/>
      <c r="C800" s="94"/>
      <c r="D800" s="81"/>
      <c r="E800" s="94"/>
      <c r="F800" s="94"/>
      <c r="H800" s="81"/>
      <c r="I800" s="81"/>
    </row>
    <row r="801" ht="15.75" customHeight="1">
      <c r="A801" s="94"/>
      <c r="B801" s="94"/>
      <c r="C801" s="94"/>
      <c r="D801" s="81"/>
      <c r="E801" s="94"/>
      <c r="F801" s="94"/>
      <c r="H801" s="81"/>
      <c r="I801" s="81"/>
    </row>
    <row r="802" ht="15.75" customHeight="1">
      <c r="A802" s="94"/>
      <c r="B802" s="94"/>
      <c r="C802" s="94"/>
      <c r="D802" s="81"/>
      <c r="E802" s="94"/>
      <c r="F802" s="94"/>
      <c r="H802" s="81"/>
      <c r="I802" s="81"/>
    </row>
    <row r="803" ht="15.75" customHeight="1">
      <c r="A803" s="94"/>
      <c r="B803" s="94"/>
      <c r="C803" s="94"/>
      <c r="D803" s="81"/>
      <c r="E803" s="94"/>
      <c r="F803" s="94"/>
      <c r="H803" s="81"/>
      <c r="I803" s="81"/>
    </row>
    <row r="804" ht="15.75" customHeight="1">
      <c r="A804" s="94"/>
      <c r="B804" s="94"/>
      <c r="C804" s="94"/>
      <c r="D804" s="81"/>
      <c r="E804" s="94"/>
      <c r="F804" s="94"/>
      <c r="H804" s="81"/>
      <c r="I804" s="81"/>
    </row>
    <row r="805" ht="15.75" customHeight="1">
      <c r="A805" s="94"/>
      <c r="B805" s="94"/>
      <c r="C805" s="94"/>
      <c r="D805" s="81"/>
      <c r="E805" s="94"/>
      <c r="F805" s="94"/>
      <c r="H805" s="81"/>
      <c r="I805" s="81"/>
    </row>
    <row r="806" ht="15.75" customHeight="1">
      <c r="A806" s="94"/>
      <c r="B806" s="94"/>
      <c r="C806" s="94"/>
      <c r="D806" s="81"/>
      <c r="E806" s="94"/>
      <c r="F806" s="94"/>
      <c r="H806" s="81"/>
      <c r="I806" s="81"/>
    </row>
    <row r="807" ht="15.75" customHeight="1">
      <c r="A807" s="94"/>
      <c r="B807" s="94"/>
      <c r="C807" s="94"/>
      <c r="D807" s="81"/>
      <c r="E807" s="94"/>
      <c r="F807" s="94"/>
      <c r="H807" s="81"/>
      <c r="I807" s="81"/>
    </row>
    <row r="808" ht="15.75" customHeight="1">
      <c r="A808" s="94"/>
      <c r="B808" s="94"/>
      <c r="C808" s="94"/>
      <c r="D808" s="81"/>
      <c r="E808" s="94"/>
      <c r="F808" s="94"/>
      <c r="H808" s="81"/>
      <c r="I808" s="81"/>
    </row>
    <row r="809" ht="15.75" customHeight="1">
      <c r="A809" s="94"/>
      <c r="B809" s="94"/>
      <c r="C809" s="94"/>
      <c r="D809" s="81"/>
      <c r="E809" s="94"/>
      <c r="F809" s="94"/>
      <c r="H809" s="81"/>
      <c r="I809" s="81"/>
    </row>
    <row r="810" ht="15.75" customHeight="1">
      <c r="A810" s="94"/>
      <c r="B810" s="94"/>
      <c r="C810" s="94"/>
      <c r="D810" s="81"/>
      <c r="E810" s="94"/>
      <c r="F810" s="94"/>
      <c r="H810" s="81"/>
      <c r="I810" s="81"/>
    </row>
    <row r="811" ht="15.75" customHeight="1">
      <c r="A811" s="94"/>
      <c r="B811" s="94"/>
      <c r="C811" s="94"/>
      <c r="D811" s="81"/>
      <c r="E811" s="94"/>
      <c r="F811" s="94"/>
      <c r="H811" s="81"/>
      <c r="I811" s="81"/>
    </row>
    <row r="812" ht="15.75" customHeight="1">
      <c r="A812" s="94"/>
      <c r="B812" s="94"/>
      <c r="C812" s="94"/>
      <c r="D812" s="81"/>
      <c r="E812" s="94"/>
      <c r="F812" s="94"/>
      <c r="H812" s="81"/>
      <c r="I812" s="81"/>
    </row>
    <row r="813" ht="15.75" customHeight="1">
      <c r="A813" s="94"/>
      <c r="B813" s="94"/>
      <c r="C813" s="94"/>
      <c r="D813" s="81"/>
      <c r="E813" s="94"/>
      <c r="F813" s="94"/>
      <c r="H813" s="81"/>
      <c r="I813" s="81"/>
    </row>
    <row r="814" ht="15.75" customHeight="1">
      <c r="A814" s="94"/>
      <c r="B814" s="94"/>
      <c r="C814" s="94"/>
      <c r="D814" s="81"/>
      <c r="E814" s="94"/>
      <c r="F814" s="94"/>
      <c r="H814" s="81"/>
      <c r="I814" s="81"/>
    </row>
    <row r="815" ht="15.75" customHeight="1">
      <c r="A815" s="94"/>
      <c r="B815" s="94"/>
      <c r="C815" s="94"/>
      <c r="D815" s="81"/>
      <c r="E815" s="94"/>
      <c r="F815" s="94"/>
      <c r="H815" s="81"/>
      <c r="I815" s="81"/>
    </row>
    <row r="816" ht="15.75" customHeight="1">
      <c r="A816" s="94"/>
      <c r="B816" s="94"/>
      <c r="C816" s="94"/>
      <c r="D816" s="81"/>
      <c r="E816" s="94"/>
      <c r="F816" s="94"/>
      <c r="H816" s="81"/>
      <c r="I816" s="81"/>
    </row>
    <row r="817" ht="15.75" customHeight="1">
      <c r="A817" s="94"/>
      <c r="B817" s="94"/>
      <c r="C817" s="94"/>
      <c r="D817" s="81"/>
      <c r="E817" s="94"/>
      <c r="F817" s="94"/>
      <c r="H817" s="81"/>
      <c r="I817" s="81"/>
    </row>
    <row r="818" ht="15.75" customHeight="1">
      <c r="A818" s="94"/>
      <c r="B818" s="94"/>
      <c r="C818" s="94"/>
      <c r="D818" s="81"/>
      <c r="E818" s="94"/>
      <c r="F818" s="94"/>
      <c r="H818" s="81"/>
      <c r="I818" s="81"/>
    </row>
    <row r="819" ht="15.75" customHeight="1">
      <c r="A819" s="94"/>
      <c r="B819" s="94"/>
      <c r="C819" s="94"/>
      <c r="D819" s="81"/>
      <c r="E819" s="94"/>
      <c r="F819" s="94"/>
      <c r="H819" s="81"/>
      <c r="I819" s="81"/>
    </row>
    <row r="820" ht="15.75" customHeight="1">
      <c r="A820" s="94"/>
      <c r="B820" s="94"/>
      <c r="C820" s="94"/>
      <c r="D820" s="81"/>
      <c r="E820" s="94"/>
      <c r="F820" s="94"/>
      <c r="H820" s="81"/>
      <c r="I820" s="81"/>
    </row>
    <row r="821" ht="15.75" customHeight="1">
      <c r="A821" s="94"/>
      <c r="B821" s="94"/>
      <c r="C821" s="94"/>
      <c r="D821" s="81"/>
      <c r="E821" s="94"/>
      <c r="F821" s="94"/>
      <c r="H821" s="81"/>
      <c r="I821" s="81"/>
    </row>
    <row r="822" ht="15.75" customHeight="1">
      <c r="A822" s="94"/>
      <c r="B822" s="94"/>
      <c r="C822" s="94"/>
      <c r="D822" s="81"/>
      <c r="E822" s="94"/>
      <c r="F822" s="94"/>
      <c r="H822" s="81"/>
      <c r="I822" s="81"/>
    </row>
    <row r="823" ht="15.75" customHeight="1">
      <c r="A823" s="94"/>
      <c r="B823" s="94"/>
      <c r="C823" s="94"/>
      <c r="D823" s="81"/>
      <c r="E823" s="94"/>
      <c r="F823" s="94"/>
      <c r="H823" s="81"/>
      <c r="I823" s="81"/>
    </row>
    <row r="824" ht="15.75" customHeight="1">
      <c r="A824" s="94"/>
      <c r="B824" s="94"/>
      <c r="C824" s="94"/>
      <c r="D824" s="81"/>
      <c r="E824" s="94"/>
      <c r="F824" s="94"/>
      <c r="H824" s="81"/>
      <c r="I824" s="81"/>
    </row>
    <row r="825" ht="15.75" customHeight="1">
      <c r="A825" s="94"/>
      <c r="B825" s="94"/>
      <c r="C825" s="94"/>
      <c r="D825" s="81"/>
      <c r="E825" s="94"/>
      <c r="F825" s="94"/>
      <c r="H825" s="81"/>
      <c r="I825" s="81"/>
    </row>
    <row r="826" ht="15.75" customHeight="1">
      <c r="A826" s="94"/>
      <c r="B826" s="94"/>
      <c r="C826" s="94"/>
      <c r="D826" s="81"/>
      <c r="E826" s="94"/>
      <c r="F826" s="94"/>
      <c r="H826" s="81"/>
      <c r="I826" s="81"/>
    </row>
    <row r="827" ht="15.75" customHeight="1">
      <c r="A827" s="94"/>
      <c r="B827" s="94"/>
      <c r="C827" s="94"/>
      <c r="D827" s="81"/>
      <c r="E827" s="94"/>
      <c r="F827" s="94"/>
      <c r="H827" s="81"/>
      <c r="I827" s="81"/>
    </row>
    <row r="828" ht="15.75" customHeight="1">
      <c r="A828" s="94"/>
      <c r="B828" s="94"/>
      <c r="C828" s="94"/>
      <c r="D828" s="81"/>
      <c r="E828" s="94"/>
      <c r="F828" s="94"/>
      <c r="H828" s="81"/>
      <c r="I828" s="81"/>
    </row>
    <row r="829" ht="15.75" customHeight="1">
      <c r="A829" s="94"/>
      <c r="B829" s="94"/>
      <c r="C829" s="94"/>
      <c r="D829" s="81"/>
      <c r="E829" s="94"/>
      <c r="F829" s="94"/>
      <c r="H829" s="81"/>
      <c r="I829" s="81"/>
    </row>
    <row r="830" ht="15.75" customHeight="1">
      <c r="A830" s="94"/>
      <c r="B830" s="94"/>
      <c r="C830" s="94"/>
      <c r="D830" s="81"/>
      <c r="E830" s="94"/>
      <c r="F830" s="94"/>
      <c r="H830" s="81"/>
      <c r="I830" s="81"/>
    </row>
    <row r="831" ht="15.75" customHeight="1">
      <c r="A831" s="94"/>
      <c r="B831" s="94"/>
      <c r="C831" s="94"/>
      <c r="D831" s="81"/>
      <c r="E831" s="94"/>
      <c r="F831" s="94"/>
      <c r="H831" s="81"/>
      <c r="I831" s="81"/>
    </row>
    <row r="832" ht="15.75" customHeight="1">
      <c r="A832" s="94"/>
      <c r="B832" s="94"/>
      <c r="C832" s="94"/>
      <c r="D832" s="81"/>
      <c r="E832" s="94"/>
      <c r="F832" s="94"/>
      <c r="H832" s="81"/>
      <c r="I832" s="81"/>
    </row>
    <row r="833" ht="15.75" customHeight="1">
      <c r="A833" s="94"/>
      <c r="B833" s="94"/>
      <c r="C833" s="94"/>
      <c r="D833" s="81"/>
      <c r="E833" s="94"/>
      <c r="F833" s="94"/>
      <c r="H833" s="81"/>
      <c r="I833" s="81"/>
    </row>
    <row r="834" ht="15.75" customHeight="1">
      <c r="A834" s="94"/>
      <c r="B834" s="94"/>
      <c r="C834" s="94"/>
      <c r="D834" s="81"/>
      <c r="E834" s="94"/>
      <c r="F834" s="94"/>
      <c r="H834" s="81"/>
      <c r="I834" s="81"/>
    </row>
    <row r="835" ht="15.75" customHeight="1">
      <c r="A835" s="94"/>
      <c r="B835" s="94"/>
      <c r="C835" s="94"/>
      <c r="D835" s="81"/>
      <c r="E835" s="94"/>
      <c r="F835" s="94"/>
      <c r="H835" s="81"/>
      <c r="I835" s="81"/>
    </row>
    <row r="836" ht="15.75" customHeight="1">
      <c r="A836" s="94"/>
      <c r="B836" s="94"/>
      <c r="C836" s="94"/>
      <c r="D836" s="81"/>
      <c r="E836" s="94"/>
      <c r="F836" s="94"/>
      <c r="H836" s="81"/>
      <c r="I836" s="81"/>
    </row>
    <row r="837" ht="15.75" customHeight="1">
      <c r="A837" s="94"/>
      <c r="B837" s="94"/>
      <c r="C837" s="94"/>
      <c r="D837" s="81"/>
      <c r="E837" s="94"/>
      <c r="F837" s="94"/>
      <c r="H837" s="81"/>
      <c r="I837" s="81"/>
    </row>
    <row r="838" ht="15.75" customHeight="1">
      <c r="A838" s="94"/>
      <c r="B838" s="94"/>
      <c r="C838" s="94"/>
      <c r="D838" s="81"/>
      <c r="E838" s="94"/>
      <c r="F838" s="94"/>
      <c r="H838" s="81"/>
      <c r="I838" s="81"/>
    </row>
    <row r="839" ht="15.75" customHeight="1">
      <c r="A839" s="94"/>
      <c r="B839" s="94"/>
      <c r="C839" s="94"/>
      <c r="D839" s="81"/>
      <c r="E839" s="94"/>
      <c r="F839" s="94"/>
      <c r="H839" s="81"/>
      <c r="I839" s="81"/>
    </row>
    <row r="840" ht="15.75" customHeight="1">
      <c r="A840" s="94"/>
      <c r="B840" s="94"/>
      <c r="C840" s="94"/>
      <c r="D840" s="81"/>
      <c r="E840" s="94"/>
      <c r="F840" s="94"/>
      <c r="H840" s="81"/>
      <c r="I840" s="81"/>
    </row>
    <row r="841" ht="15.75" customHeight="1">
      <c r="A841" s="94"/>
      <c r="B841" s="94"/>
      <c r="C841" s="94"/>
      <c r="D841" s="81"/>
      <c r="E841" s="94"/>
      <c r="F841" s="94"/>
      <c r="H841" s="81"/>
      <c r="I841" s="81"/>
    </row>
    <row r="842" ht="15.75" customHeight="1">
      <c r="A842" s="94"/>
      <c r="B842" s="94"/>
      <c r="C842" s="94"/>
      <c r="D842" s="81"/>
      <c r="E842" s="94"/>
      <c r="F842" s="94"/>
      <c r="H842" s="81"/>
      <c r="I842" s="81"/>
    </row>
    <row r="843" ht="15.75" customHeight="1">
      <c r="A843" s="94"/>
      <c r="B843" s="94"/>
      <c r="C843" s="94"/>
      <c r="D843" s="81"/>
      <c r="E843" s="94"/>
      <c r="F843" s="94"/>
      <c r="H843" s="81"/>
      <c r="I843" s="81"/>
    </row>
    <row r="844" ht="15.75" customHeight="1">
      <c r="A844" s="94"/>
      <c r="B844" s="94"/>
      <c r="C844" s="94"/>
      <c r="D844" s="81"/>
      <c r="E844" s="94"/>
      <c r="F844" s="94"/>
      <c r="H844" s="81"/>
      <c r="I844" s="81"/>
    </row>
    <row r="845" ht="15.75" customHeight="1">
      <c r="A845" s="94"/>
      <c r="B845" s="94"/>
      <c r="C845" s="94"/>
      <c r="D845" s="81"/>
      <c r="E845" s="94"/>
      <c r="F845" s="94"/>
      <c r="H845" s="81"/>
      <c r="I845" s="81"/>
    </row>
    <row r="846" ht="15.75" customHeight="1">
      <c r="A846" s="94"/>
      <c r="B846" s="94"/>
      <c r="C846" s="94"/>
      <c r="D846" s="81"/>
      <c r="E846" s="94"/>
      <c r="F846" s="94"/>
      <c r="H846" s="81"/>
      <c r="I846" s="81"/>
    </row>
    <row r="847" ht="15.75" customHeight="1">
      <c r="A847" s="94"/>
      <c r="B847" s="94"/>
      <c r="C847" s="94"/>
      <c r="D847" s="81"/>
      <c r="E847" s="94"/>
      <c r="F847" s="94"/>
      <c r="H847" s="81"/>
      <c r="I847" s="81"/>
    </row>
    <row r="848" ht="15.75" customHeight="1">
      <c r="A848" s="94"/>
      <c r="B848" s="94"/>
      <c r="C848" s="94"/>
      <c r="D848" s="81"/>
      <c r="E848" s="94"/>
      <c r="F848" s="94"/>
      <c r="H848" s="81"/>
      <c r="I848" s="81"/>
    </row>
    <row r="849" ht="15.75" customHeight="1">
      <c r="A849" s="94"/>
      <c r="B849" s="94"/>
      <c r="C849" s="94"/>
      <c r="D849" s="81"/>
      <c r="E849" s="94"/>
      <c r="F849" s="94"/>
      <c r="H849" s="81"/>
      <c r="I849" s="81"/>
    </row>
    <row r="850" ht="15.75" customHeight="1">
      <c r="A850" s="94"/>
      <c r="B850" s="94"/>
      <c r="C850" s="94"/>
      <c r="D850" s="81"/>
      <c r="E850" s="94"/>
      <c r="F850" s="94"/>
      <c r="H850" s="81"/>
      <c r="I850" s="81"/>
    </row>
    <row r="851" ht="15.75" customHeight="1">
      <c r="A851" s="94"/>
      <c r="B851" s="94"/>
      <c r="C851" s="94"/>
      <c r="D851" s="81"/>
      <c r="E851" s="94"/>
      <c r="F851" s="94"/>
      <c r="H851" s="81"/>
      <c r="I851" s="81"/>
    </row>
    <row r="852" ht="15.75" customHeight="1">
      <c r="A852" s="94"/>
      <c r="B852" s="94"/>
      <c r="C852" s="94"/>
      <c r="D852" s="81"/>
      <c r="E852" s="94"/>
      <c r="F852" s="94"/>
      <c r="H852" s="81"/>
      <c r="I852" s="81"/>
    </row>
    <row r="853" ht="15.75" customHeight="1">
      <c r="A853" s="94"/>
      <c r="B853" s="94"/>
      <c r="C853" s="94"/>
      <c r="D853" s="81"/>
      <c r="E853" s="94"/>
      <c r="F853" s="94"/>
      <c r="H853" s="81"/>
      <c r="I853" s="81"/>
    </row>
    <row r="854" ht="15.75" customHeight="1">
      <c r="A854" s="94"/>
      <c r="B854" s="94"/>
      <c r="C854" s="94"/>
      <c r="D854" s="81"/>
      <c r="E854" s="94"/>
      <c r="F854" s="94"/>
      <c r="H854" s="81"/>
      <c r="I854" s="81"/>
    </row>
    <row r="855" ht="15.75" customHeight="1">
      <c r="A855" s="94"/>
      <c r="B855" s="94"/>
      <c r="C855" s="94"/>
      <c r="D855" s="81"/>
      <c r="E855" s="94"/>
      <c r="F855" s="94"/>
      <c r="H855" s="81"/>
      <c r="I855" s="81"/>
    </row>
    <row r="856" ht="15.75" customHeight="1">
      <c r="A856" s="94"/>
      <c r="B856" s="94"/>
      <c r="C856" s="94"/>
      <c r="D856" s="81"/>
      <c r="E856" s="94"/>
      <c r="F856" s="94"/>
      <c r="H856" s="81"/>
      <c r="I856" s="81"/>
    </row>
    <row r="857" ht="15.75" customHeight="1">
      <c r="A857" s="94"/>
      <c r="B857" s="94"/>
      <c r="C857" s="94"/>
      <c r="D857" s="81"/>
      <c r="E857" s="94"/>
      <c r="F857" s="94"/>
      <c r="H857" s="81"/>
      <c r="I857" s="81"/>
    </row>
    <row r="858" ht="15.75" customHeight="1">
      <c r="A858" s="94"/>
      <c r="B858" s="94"/>
      <c r="C858" s="94"/>
      <c r="D858" s="81"/>
      <c r="E858" s="94"/>
      <c r="F858" s="94"/>
      <c r="H858" s="81"/>
      <c r="I858" s="81"/>
    </row>
    <row r="859" ht="15.75" customHeight="1">
      <c r="A859" s="94"/>
      <c r="B859" s="94"/>
      <c r="C859" s="94"/>
      <c r="D859" s="81"/>
      <c r="E859" s="94"/>
      <c r="F859" s="94"/>
      <c r="H859" s="81"/>
      <c r="I859" s="81"/>
    </row>
    <row r="860" ht="15.75" customHeight="1">
      <c r="A860" s="94"/>
      <c r="B860" s="94"/>
      <c r="C860" s="94"/>
      <c r="D860" s="81"/>
      <c r="E860" s="94"/>
      <c r="F860" s="94"/>
      <c r="H860" s="81"/>
      <c r="I860" s="81"/>
    </row>
    <row r="861" ht="15.75" customHeight="1">
      <c r="A861" s="94"/>
      <c r="B861" s="94"/>
      <c r="C861" s="94"/>
      <c r="D861" s="81"/>
      <c r="E861" s="94"/>
      <c r="F861" s="94"/>
      <c r="H861" s="81"/>
      <c r="I861" s="81"/>
    </row>
    <row r="862" ht="15.75" customHeight="1">
      <c r="A862" s="94"/>
      <c r="B862" s="94"/>
      <c r="C862" s="94"/>
      <c r="D862" s="81"/>
      <c r="E862" s="94"/>
      <c r="F862" s="94"/>
      <c r="H862" s="81"/>
      <c r="I862" s="81"/>
    </row>
    <row r="863" ht="15.75" customHeight="1">
      <c r="A863" s="94"/>
      <c r="B863" s="94"/>
      <c r="C863" s="94"/>
      <c r="D863" s="81"/>
      <c r="E863" s="94"/>
      <c r="F863" s="94"/>
      <c r="H863" s="81"/>
      <c r="I863" s="81"/>
    </row>
    <row r="864" ht="15.75" customHeight="1">
      <c r="A864" s="94"/>
      <c r="B864" s="94"/>
      <c r="C864" s="94"/>
      <c r="D864" s="81"/>
      <c r="E864" s="94"/>
      <c r="F864" s="94"/>
      <c r="H864" s="81"/>
      <c r="I864" s="81"/>
    </row>
    <row r="865" ht="15.75" customHeight="1">
      <c r="A865" s="94"/>
      <c r="B865" s="94"/>
      <c r="C865" s="94"/>
      <c r="D865" s="81"/>
      <c r="E865" s="94"/>
      <c r="F865" s="94"/>
      <c r="H865" s="81"/>
      <c r="I865" s="81"/>
    </row>
    <row r="866" ht="15.75" customHeight="1">
      <c r="A866" s="94"/>
      <c r="B866" s="94"/>
      <c r="C866" s="94"/>
      <c r="D866" s="81"/>
      <c r="E866" s="94"/>
      <c r="F866" s="94"/>
      <c r="H866" s="81"/>
      <c r="I866" s="81"/>
    </row>
    <row r="867" ht="15.75" customHeight="1">
      <c r="A867" s="94"/>
      <c r="B867" s="94"/>
      <c r="C867" s="94"/>
      <c r="D867" s="81"/>
      <c r="E867" s="94"/>
      <c r="F867" s="94"/>
      <c r="H867" s="81"/>
      <c r="I867" s="81"/>
    </row>
    <row r="868" ht="15.75" customHeight="1">
      <c r="A868" s="94"/>
      <c r="B868" s="94"/>
      <c r="C868" s="94"/>
      <c r="D868" s="81"/>
      <c r="E868" s="94"/>
      <c r="F868" s="94"/>
      <c r="H868" s="81"/>
      <c r="I868" s="81"/>
    </row>
    <row r="869" ht="15.75" customHeight="1">
      <c r="A869" s="94"/>
      <c r="B869" s="94"/>
      <c r="C869" s="94"/>
      <c r="D869" s="81"/>
      <c r="E869" s="94"/>
      <c r="F869" s="94"/>
      <c r="H869" s="81"/>
      <c r="I869" s="81"/>
    </row>
    <row r="870" ht="15.75" customHeight="1">
      <c r="A870" s="94"/>
      <c r="B870" s="94"/>
      <c r="C870" s="94"/>
      <c r="D870" s="81"/>
      <c r="E870" s="94"/>
      <c r="F870" s="94"/>
      <c r="H870" s="81"/>
      <c r="I870" s="81"/>
    </row>
    <row r="871" ht="15.75" customHeight="1">
      <c r="A871" s="94"/>
      <c r="B871" s="94"/>
      <c r="C871" s="94"/>
      <c r="D871" s="81"/>
      <c r="E871" s="94"/>
      <c r="F871" s="94"/>
      <c r="H871" s="81"/>
      <c r="I871" s="81"/>
    </row>
    <row r="872" ht="15.75" customHeight="1">
      <c r="A872" s="94"/>
      <c r="B872" s="94"/>
      <c r="C872" s="94"/>
      <c r="D872" s="81"/>
      <c r="E872" s="94"/>
      <c r="F872" s="94"/>
      <c r="H872" s="81"/>
      <c r="I872" s="81"/>
    </row>
    <row r="873" ht="15.75" customHeight="1">
      <c r="A873" s="94"/>
      <c r="B873" s="94"/>
      <c r="C873" s="94"/>
      <c r="D873" s="81"/>
      <c r="E873" s="94"/>
      <c r="F873" s="94"/>
      <c r="H873" s="81"/>
      <c r="I873" s="81"/>
    </row>
    <row r="874" ht="15.75" customHeight="1">
      <c r="A874" s="94"/>
      <c r="B874" s="94"/>
      <c r="C874" s="94"/>
      <c r="D874" s="81"/>
      <c r="E874" s="94"/>
      <c r="F874" s="94"/>
      <c r="H874" s="81"/>
      <c r="I874" s="81"/>
    </row>
    <row r="875" ht="15.75" customHeight="1">
      <c r="A875" s="94"/>
      <c r="B875" s="94"/>
      <c r="C875" s="94"/>
      <c r="D875" s="81"/>
      <c r="E875" s="94"/>
      <c r="F875" s="94"/>
      <c r="H875" s="81"/>
      <c r="I875" s="81"/>
    </row>
    <row r="876" ht="15.75" customHeight="1">
      <c r="A876" s="94"/>
      <c r="B876" s="94"/>
      <c r="C876" s="94"/>
      <c r="D876" s="81"/>
      <c r="E876" s="94"/>
      <c r="F876" s="94"/>
      <c r="H876" s="81"/>
      <c r="I876" s="81"/>
    </row>
    <row r="877" ht="15.75" customHeight="1">
      <c r="A877" s="94"/>
      <c r="B877" s="94"/>
      <c r="C877" s="94"/>
      <c r="D877" s="81"/>
      <c r="E877" s="94"/>
      <c r="F877" s="94"/>
      <c r="H877" s="81"/>
      <c r="I877" s="81"/>
    </row>
    <row r="878" ht="15.75" customHeight="1">
      <c r="A878" s="94"/>
      <c r="B878" s="94"/>
      <c r="C878" s="94"/>
      <c r="D878" s="81"/>
      <c r="E878" s="94"/>
      <c r="F878" s="94"/>
      <c r="H878" s="81"/>
      <c r="I878" s="81"/>
    </row>
    <row r="879" ht="15.75" customHeight="1">
      <c r="A879" s="94"/>
      <c r="B879" s="94"/>
      <c r="C879" s="94"/>
      <c r="D879" s="81"/>
      <c r="E879" s="94"/>
      <c r="F879" s="94"/>
      <c r="H879" s="81"/>
      <c r="I879" s="81"/>
    </row>
    <row r="880" ht="15.75" customHeight="1">
      <c r="A880" s="94"/>
      <c r="B880" s="94"/>
      <c r="C880" s="94"/>
      <c r="D880" s="81"/>
      <c r="E880" s="94"/>
      <c r="F880" s="94"/>
      <c r="H880" s="81"/>
      <c r="I880" s="81"/>
    </row>
    <row r="881" ht="15.75" customHeight="1">
      <c r="A881" s="94"/>
      <c r="B881" s="94"/>
      <c r="C881" s="94"/>
      <c r="D881" s="81"/>
      <c r="E881" s="94"/>
      <c r="F881" s="94"/>
      <c r="H881" s="81"/>
      <c r="I881" s="81"/>
    </row>
    <row r="882" ht="15.75" customHeight="1">
      <c r="A882" s="94"/>
      <c r="B882" s="94"/>
      <c r="C882" s="94"/>
      <c r="D882" s="81"/>
      <c r="E882" s="94"/>
      <c r="F882" s="94"/>
      <c r="H882" s="81"/>
      <c r="I882" s="81"/>
    </row>
    <row r="883" ht="15.75" customHeight="1">
      <c r="A883" s="94"/>
      <c r="B883" s="94"/>
      <c r="C883" s="94"/>
      <c r="D883" s="81"/>
      <c r="E883" s="94"/>
      <c r="F883" s="94"/>
      <c r="H883" s="81"/>
      <c r="I883" s="81"/>
    </row>
    <row r="884" ht="15.75" customHeight="1">
      <c r="A884" s="94"/>
      <c r="B884" s="94"/>
      <c r="C884" s="94"/>
      <c r="D884" s="81"/>
      <c r="E884" s="94"/>
      <c r="F884" s="94"/>
      <c r="H884" s="81"/>
      <c r="I884" s="81"/>
    </row>
    <row r="885" ht="15.75" customHeight="1">
      <c r="A885" s="94"/>
      <c r="B885" s="94"/>
      <c r="C885" s="94"/>
      <c r="D885" s="81"/>
      <c r="E885" s="94"/>
      <c r="F885" s="94"/>
      <c r="H885" s="81"/>
      <c r="I885" s="81"/>
    </row>
    <row r="886" ht="15.75" customHeight="1">
      <c r="A886" s="94"/>
      <c r="B886" s="94"/>
      <c r="C886" s="94"/>
      <c r="D886" s="81"/>
      <c r="E886" s="94"/>
      <c r="F886" s="94"/>
      <c r="H886" s="81"/>
      <c r="I886" s="81"/>
    </row>
    <row r="887" ht="15.75" customHeight="1">
      <c r="A887" s="94"/>
      <c r="B887" s="94"/>
      <c r="C887" s="94"/>
      <c r="D887" s="81"/>
      <c r="E887" s="94"/>
      <c r="F887" s="94"/>
      <c r="H887" s="81"/>
      <c r="I887" s="81"/>
    </row>
    <row r="888" ht="15.75" customHeight="1">
      <c r="A888" s="94"/>
      <c r="B888" s="94"/>
      <c r="C888" s="94"/>
      <c r="D888" s="81"/>
      <c r="E888" s="94"/>
      <c r="F888" s="94"/>
      <c r="H888" s="81"/>
      <c r="I888" s="81"/>
    </row>
    <row r="889" ht="15.75" customHeight="1">
      <c r="A889" s="94"/>
      <c r="B889" s="94"/>
      <c r="C889" s="94"/>
      <c r="D889" s="81"/>
      <c r="E889" s="94"/>
      <c r="F889" s="94"/>
      <c r="H889" s="81"/>
      <c r="I889" s="81"/>
    </row>
    <row r="890" ht="15.75" customHeight="1">
      <c r="A890" s="94"/>
      <c r="B890" s="94"/>
      <c r="C890" s="94"/>
      <c r="D890" s="81"/>
      <c r="E890" s="94"/>
      <c r="F890" s="94"/>
      <c r="H890" s="81"/>
      <c r="I890" s="81"/>
    </row>
    <row r="891" ht="15.75" customHeight="1">
      <c r="A891" s="94"/>
      <c r="B891" s="94"/>
      <c r="C891" s="94"/>
      <c r="D891" s="81"/>
      <c r="E891" s="94"/>
      <c r="F891" s="94"/>
      <c r="H891" s="81"/>
      <c r="I891" s="81"/>
    </row>
    <row r="892" ht="15.75" customHeight="1">
      <c r="A892" s="94"/>
      <c r="B892" s="94"/>
      <c r="C892" s="94"/>
      <c r="D892" s="81"/>
      <c r="E892" s="94"/>
      <c r="F892" s="94"/>
      <c r="H892" s="81"/>
      <c r="I892" s="81"/>
    </row>
    <row r="893" ht="15.75" customHeight="1">
      <c r="A893" s="94"/>
      <c r="B893" s="94"/>
      <c r="C893" s="94"/>
      <c r="D893" s="81"/>
      <c r="E893" s="94"/>
      <c r="F893" s="94"/>
      <c r="H893" s="81"/>
      <c r="I893" s="81"/>
    </row>
    <row r="894" ht="15.75" customHeight="1">
      <c r="A894" s="94"/>
      <c r="B894" s="94"/>
      <c r="C894" s="94"/>
      <c r="D894" s="81"/>
      <c r="E894" s="94"/>
      <c r="F894" s="94"/>
      <c r="H894" s="81"/>
      <c r="I894" s="81"/>
    </row>
    <row r="895" ht="15.75" customHeight="1">
      <c r="A895" s="94"/>
      <c r="B895" s="94"/>
      <c r="C895" s="94"/>
      <c r="D895" s="81"/>
      <c r="E895" s="94"/>
      <c r="F895" s="94"/>
      <c r="H895" s="81"/>
      <c r="I895" s="81"/>
    </row>
    <row r="896" ht="15.75" customHeight="1">
      <c r="A896" s="94"/>
      <c r="B896" s="94"/>
      <c r="C896" s="94"/>
      <c r="D896" s="81"/>
      <c r="E896" s="94"/>
      <c r="F896" s="94"/>
      <c r="H896" s="81"/>
      <c r="I896" s="81"/>
    </row>
    <row r="897" ht="15.75" customHeight="1">
      <c r="A897" s="94"/>
      <c r="B897" s="94"/>
      <c r="C897" s="94"/>
      <c r="D897" s="81"/>
      <c r="E897" s="94"/>
      <c r="F897" s="94"/>
      <c r="H897" s="81"/>
      <c r="I897" s="81"/>
    </row>
    <row r="898" ht="15.75" customHeight="1">
      <c r="A898" s="94"/>
      <c r="B898" s="94"/>
      <c r="C898" s="94"/>
      <c r="D898" s="81"/>
      <c r="E898" s="94"/>
      <c r="F898" s="94"/>
      <c r="H898" s="81"/>
      <c r="I898" s="81"/>
    </row>
    <row r="899" ht="15.75" customHeight="1">
      <c r="A899" s="94"/>
      <c r="B899" s="94"/>
      <c r="C899" s="94"/>
      <c r="D899" s="81"/>
      <c r="E899" s="94"/>
      <c r="F899" s="94"/>
      <c r="H899" s="81"/>
      <c r="I899" s="81"/>
    </row>
    <row r="900" ht="15.75" customHeight="1">
      <c r="A900" s="94"/>
      <c r="B900" s="94"/>
      <c r="C900" s="94"/>
      <c r="D900" s="81"/>
      <c r="E900" s="94"/>
      <c r="F900" s="94"/>
      <c r="H900" s="81"/>
      <c r="I900" s="81"/>
    </row>
    <row r="901" ht="15.75" customHeight="1">
      <c r="A901" s="94"/>
      <c r="B901" s="94"/>
      <c r="C901" s="94"/>
      <c r="D901" s="81"/>
      <c r="E901" s="94"/>
      <c r="F901" s="94"/>
      <c r="H901" s="81"/>
      <c r="I901" s="81"/>
    </row>
    <row r="902" ht="15.75" customHeight="1">
      <c r="A902" s="94"/>
      <c r="B902" s="94"/>
      <c r="C902" s="94"/>
      <c r="D902" s="81"/>
      <c r="E902" s="94"/>
      <c r="F902" s="94"/>
      <c r="H902" s="81"/>
      <c r="I902" s="81"/>
    </row>
    <row r="903" ht="15.75" customHeight="1">
      <c r="A903" s="94"/>
      <c r="B903" s="94"/>
      <c r="C903" s="94"/>
      <c r="D903" s="81"/>
      <c r="E903" s="94"/>
      <c r="F903" s="94"/>
      <c r="H903" s="81"/>
      <c r="I903" s="81"/>
    </row>
    <row r="904" ht="15.75" customHeight="1">
      <c r="A904" s="94"/>
      <c r="B904" s="94"/>
      <c r="C904" s="94"/>
      <c r="D904" s="81"/>
      <c r="E904" s="94"/>
      <c r="F904" s="94"/>
      <c r="H904" s="81"/>
      <c r="I904" s="81"/>
    </row>
    <row r="905" ht="15.75" customHeight="1">
      <c r="A905" s="94"/>
      <c r="B905" s="94"/>
      <c r="C905" s="94"/>
      <c r="D905" s="81"/>
      <c r="E905" s="94"/>
      <c r="F905" s="94"/>
      <c r="H905" s="81"/>
      <c r="I905" s="81"/>
    </row>
    <row r="906" ht="15.75" customHeight="1">
      <c r="A906" s="94"/>
      <c r="B906" s="94"/>
      <c r="C906" s="94"/>
      <c r="D906" s="81"/>
      <c r="E906" s="94"/>
      <c r="F906" s="94"/>
      <c r="H906" s="81"/>
      <c r="I906" s="81"/>
    </row>
    <row r="907" ht="15.75" customHeight="1">
      <c r="A907" s="94"/>
      <c r="B907" s="94"/>
      <c r="C907" s="94"/>
      <c r="D907" s="81"/>
      <c r="E907" s="94"/>
      <c r="F907" s="94"/>
      <c r="H907" s="81"/>
      <c r="I907" s="81"/>
    </row>
    <row r="908" ht="15.75" customHeight="1">
      <c r="A908" s="94"/>
      <c r="B908" s="94"/>
      <c r="C908" s="94"/>
      <c r="D908" s="81"/>
      <c r="E908" s="94"/>
      <c r="F908" s="94"/>
      <c r="H908" s="81"/>
      <c r="I908" s="81"/>
    </row>
    <row r="909" ht="15.75" customHeight="1">
      <c r="A909" s="94"/>
      <c r="B909" s="94"/>
      <c r="C909" s="94"/>
      <c r="D909" s="81"/>
      <c r="E909" s="94"/>
      <c r="F909" s="94"/>
      <c r="H909" s="81"/>
      <c r="I909" s="81"/>
    </row>
    <row r="910" ht="15.75" customHeight="1">
      <c r="A910" s="94"/>
      <c r="B910" s="94"/>
      <c r="C910" s="94"/>
      <c r="D910" s="81"/>
      <c r="E910" s="94"/>
      <c r="F910" s="94"/>
      <c r="H910" s="81"/>
      <c r="I910" s="81"/>
    </row>
    <row r="911" ht="15.75" customHeight="1">
      <c r="A911" s="94"/>
      <c r="B911" s="94"/>
      <c r="C911" s="94"/>
      <c r="D911" s="81"/>
      <c r="E911" s="94"/>
      <c r="F911" s="94"/>
      <c r="H911" s="81"/>
      <c r="I911" s="81"/>
    </row>
    <row r="912" ht="15.75" customHeight="1">
      <c r="A912" s="94"/>
      <c r="B912" s="94"/>
      <c r="C912" s="94"/>
      <c r="D912" s="81"/>
      <c r="E912" s="94"/>
      <c r="F912" s="94"/>
      <c r="H912" s="81"/>
      <c r="I912" s="81"/>
    </row>
    <row r="913" ht="15.75" customHeight="1">
      <c r="A913" s="94"/>
      <c r="B913" s="94"/>
      <c r="C913" s="94"/>
      <c r="D913" s="81"/>
      <c r="E913" s="94"/>
      <c r="F913" s="94"/>
      <c r="H913" s="81"/>
      <c r="I913" s="81"/>
    </row>
    <row r="914" ht="15.75" customHeight="1">
      <c r="A914" s="94"/>
      <c r="B914" s="94"/>
      <c r="C914" s="94"/>
      <c r="D914" s="81"/>
      <c r="E914" s="94"/>
      <c r="F914" s="94"/>
      <c r="H914" s="81"/>
      <c r="I914" s="81"/>
    </row>
    <row r="915" ht="15.75" customHeight="1">
      <c r="A915" s="94"/>
      <c r="B915" s="94"/>
      <c r="C915" s="94"/>
      <c r="D915" s="81"/>
      <c r="E915" s="94"/>
      <c r="F915" s="94"/>
      <c r="H915" s="81"/>
      <c r="I915" s="81"/>
    </row>
    <row r="916" ht="15.75" customHeight="1">
      <c r="A916" s="94"/>
      <c r="B916" s="94"/>
      <c r="C916" s="94"/>
      <c r="D916" s="81"/>
      <c r="E916" s="94"/>
      <c r="F916" s="94"/>
      <c r="H916" s="81"/>
      <c r="I916" s="81"/>
    </row>
    <row r="917" ht="15.75" customHeight="1">
      <c r="A917" s="94"/>
      <c r="B917" s="94"/>
      <c r="C917" s="94"/>
      <c r="D917" s="81"/>
      <c r="E917" s="94"/>
      <c r="F917" s="94"/>
      <c r="H917" s="81"/>
      <c r="I917" s="81"/>
    </row>
    <row r="918" ht="15.75" customHeight="1">
      <c r="A918" s="94"/>
      <c r="B918" s="94"/>
      <c r="C918" s="94"/>
      <c r="D918" s="81"/>
      <c r="E918" s="94"/>
      <c r="F918" s="94"/>
      <c r="H918" s="81"/>
      <c r="I918" s="81"/>
    </row>
    <row r="919" ht="15.75" customHeight="1">
      <c r="A919" s="94"/>
      <c r="B919" s="94"/>
      <c r="C919" s="94"/>
      <c r="D919" s="81"/>
      <c r="E919" s="94"/>
      <c r="F919" s="94"/>
      <c r="H919" s="81"/>
      <c r="I919" s="81"/>
    </row>
    <row r="920" ht="15.75" customHeight="1">
      <c r="A920" s="94"/>
      <c r="B920" s="94"/>
      <c r="C920" s="94"/>
      <c r="D920" s="81"/>
      <c r="E920" s="94"/>
      <c r="F920" s="94"/>
      <c r="H920" s="81"/>
      <c r="I920" s="81"/>
    </row>
    <row r="921" ht="15.75" customHeight="1">
      <c r="A921" s="94"/>
      <c r="B921" s="94"/>
      <c r="C921" s="94"/>
      <c r="D921" s="81"/>
      <c r="E921" s="94"/>
      <c r="F921" s="94"/>
      <c r="H921" s="81"/>
      <c r="I921" s="81"/>
    </row>
    <row r="922" ht="15.75" customHeight="1">
      <c r="A922" s="94"/>
      <c r="B922" s="94"/>
      <c r="C922" s="94"/>
      <c r="D922" s="81"/>
      <c r="E922" s="94"/>
      <c r="F922" s="94"/>
      <c r="H922" s="81"/>
      <c r="I922" s="81"/>
    </row>
    <row r="923" ht="15.75" customHeight="1">
      <c r="A923" s="94"/>
      <c r="B923" s="94"/>
      <c r="C923" s="94"/>
      <c r="D923" s="81"/>
      <c r="E923" s="94"/>
      <c r="F923" s="94"/>
      <c r="H923" s="81"/>
      <c r="I923" s="81"/>
    </row>
    <row r="924" ht="15.75" customHeight="1">
      <c r="A924" s="94"/>
      <c r="B924" s="94"/>
      <c r="C924" s="94"/>
      <c r="D924" s="81"/>
      <c r="E924" s="94"/>
      <c r="F924" s="94"/>
      <c r="H924" s="81"/>
      <c r="I924" s="81"/>
    </row>
    <row r="925" ht="15.75" customHeight="1">
      <c r="A925" s="94"/>
      <c r="B925" s="94"/>
      <c r="C925" s="94"/>
      <c r="D925" s="81"/>
      <c r="E925" s="94"/>
      <c r="F925" s="94"/>
      <c r="H925" s="81"/>
      <c r="I925" s="81"/>
    </row>
    <row r="926" ht="15.75" customHeight="1">
      <c r="A926" s="94"/>
      <c r="B926" s="94"/>
      <c r="C926" s="94"/>
      <c r="D926" s="81"/>
      <c r="E926" s="94"/>
      <c r="F926" s="94"/>
      <c r="H926" s="81"/>
      <c r="I926" s="81"/>
    </row>
    <row r="927" ht="15.75" customHeight="1">
      <c r="A927" s="94"/>
      <c r="B927" s="94"/>
      <c r="C927" s="94"/>
      <c r="D927" s="81"/>
      <c r="E927" s="94"/>
      <c r="F927" s="94"/>
      <c r="H927" s="81"/>
      <c r="I927" s="81"/>
    </row>
    <row r="928" ht="15.75" customHeight="1">
      <c r="A928" s="94"/>
      <c r="B928" s="94"/>
      <c r="C928" s="94"/>
      <c r="D928" s="81"/>
      <c r="E928" s="94"/>
      <c r="F928" s="94"/>
      <c r="H928" s="81"/>
      <c r="I928" s="81"/>
    </row>
    <row r="929" ht="15.75" customHeight="1">
      <c r="A929" s="94"/>
      <c r="B929" s="94"/>
      <c r="C929" s="94"/>
      <c r="D929" s="81"/>
      <c r="E929" s="94"/>
      <c r="F929" s="94"/>
      <c r="H929" s="81"/>
      <c r="I929" s="81"/>
    </row>
    <row r="930" ht="15.75" customHeight="1">
      <c r="A930" s="94"/>
      <c r="B930" s="94"/>
      <c r="C930" s="94"/>
      <c r="D930" s="81"/>
      <c r="E930" s="94"/>
      <c r="F930" s="94"/>
      <c r="H930" s="81"/>
      <c r="I930" s="81"/>
    </row>
    <row r="931" ht="15.75" customHeight="1">
      <c r="A931" s="94"/>
      <c r="B931" s="94"/>
      <c r="C931" s="94"/>
      <c r="D931" s="81"/>
      <c r="E931" s="94"/>
      <c r="F931" s="94"/>
      <c r="H931" s="81"/>
      <c r="I931" s="81"/>
    </row>
    <row r="932" ht="15.75" customHeight="1">
      <c r="A932" s="94"/>
      <c r="B932" s="94"/>
      <c r="C932" s="94"/>
      <c r="D932" s="81"/>
      <c r="E932" s="94"/>
      <c r="F932" s="94"/>
      <c r="H932" s="81"/>
      <c r="I932" s="81"/>
    </row>
    <row r="933" ht="15.75" customHeight="1">
      <c r="A933" s="94"/>
      <c r="B933" s="94"/>
      <c r="C933" s="94"/>
      <c r="D933" s="81"/>
      <c r="E933" s="94"/>
      <c r="F933" s="94"/>
      <c r="H933" s="81"/>
      <c r="I933" s="81"/>
    </row>
    <row r="934" ht="15.75" customHeight="1">
      <c r="A934" s="94"/>
      <c r="B934" s="94"/>
      <c r="C934" s="94"/>
      <c r="D934" s="81"/>
      <c r="E934" s="94"/>
      <c r="F934" s="94"/>
      <c r="H934" s="81"/>
      <c r="I934" s="81"/>
    </row>
    <row r="935" ht="15.75" customHeight="1">
      <c r="A935" s="94"/>
      <c r="B935" s="94"/>
      <c r="C935" s="94"/>
      <c r="D935" s="81"/>
      <c r="E935" s="94"/>
      <c r="F935" s="94"/>
      <c r="H935" s="81"/>
      <c r="I935" s="81"/>
    </row>
    <row r="936" ht="15.75" customHeight="1">
      <c r="A936" s="94"/>
      <c r="B936" s="94"/>
      <c r="C936" s="94"/>
      <c r="D936" s="81"/>
      <c r="E936" s="94"/>
      <c r="F936" s="94"/>
      <c r="H936" s="81"/>
      <c r="I936" s="81"/>
    </row>
    <row r="937" ht="15.75" customHeight="1">
      <c r="A937" s="94"/>
      <c r="B937" s="94"/>
      <c r="C937" s="94"/>
      <c r="D937" s="81"/>
      <c r="E937" s="94"/>
      <c r="F937" s="94"/>
      <c r="H937" s="81"/>
      <c r="I937" s="81"/>
    </row>
    <row r="938" ht="15.75" customHeight="1">
      <c r="A938" s="94"/>
      <c r="B938" s="94"/>
      <c r="C938" s="94"/>
      <c r="D938" s="81"/>
      <c r="E938" s="94"/>
      <c r="F938" s="94"/>
      <c r="H938" s="81"/>
      <c r="I938" s="81"/>
    </row>
    <row r="939" ht="15.75" customHeight="1">
      <c r="A939" s="94"/>
      <c r="B939" s="94"/>
      <c r="C939" s="94"/>
      <c r="D939" s="81"/>
      <c r="E939" s="94"/>
      <c r="F939" s="94"/>
      <c r="H939" s="81"/>
      <c r="I939" s="81"/>
    </row>
    <row r="940" ht="15.75" customHeight="1">
      <c r="A940" s="94"/>
      <c r="B940" s="94"/>
      <c r="C940" s="94"/>
      <c r="D940" s="81"/>
      <c r="E940" s="94"/>
      <c r="F940" s="94"/>
      <c r="H940" s="81"/>
      <c r="I940" s="81"/>
    </row>
    <row r="941" ht="15.75" customHeight="1">
      <c r="A941" s="94"/>
      <c r="B941" s="94"/>
      <c r="C941" s="94"/>
      <c r="D941" s="81"/>
      <c r="E941" s="94"/>
      <c r="F941" s="94"/>
      <c r="H941" s="81"/>
      <c r="I941" s="81"/>
    </row>
    <row r="942" ht="15.75" customHeight="1">
      <c r="A942" s="94"/>
      <c r="B942" s="94"/>
      <c r="C942" s="94"/>
      <c r="D942" s="81"/>
      <c r="E942" s="94"/>
      <c r="F942" s="94"/>
      <c r="H942" s="81"/>
      <c r="I942" s="81"/>
    </row>
    <row r="943" ht="15.75" customHeight="1">
      <c r="A943" s="94"/>
      <c r="B943" s="94"/>
      <c r="C943" s="94"/>
      <c r="D943" s="81"/>
      <c r="E943" s="94"/>
      <c r="F943" s="94"/>
      <c r="H943" s="81"/>
      <c r="I943" s="81"/>
    </row>
    <row r="944" ht="15.75" customHeight="1">
      <c r="A944" s="94"/>
      <c r="B944" s="94"/>
      <c r="C944" s="94"/>
      <c r="D944" s="81"/>
      <c r="E944" s="94"/>
      <c r="F944" s="94"/>
      <c r="H944" s="81"/>
      <c r="I944" s="81"/>
    </row>
    <row r="945" ht="15.75" customHeight="1">
      <c r="A945" s="94"/>
      <c r="B945" s="94"/>
      <c r="C945" s="94"/>
      <c r="D945" s="81"/>
      <c r="E945" s="94"/>
      <c r="F945" s="94"/>
      <c r="H945" s="81"/>
      <c r="I945" s="81"/>
    </row>
    <row r="946" ht="15.75" customHeight="1">
      <c r="A946" s="94"/>
      <c r="B946" s="94"/>
      <c r="C946" s="94"/>
      <c r="D946" s="81"/>
      <c r="E946" s="94"/>
      <c r="F946" s="94"/>
      <c r="H946" s="81"/>
      <c r="I946" s="81"/>
    </row>
    <row r="947" ht="15.75" customHeight="1">
      <c r="A947" s="94"/>
      <c r="B947" s="94"/>
      <c r="C947" s="94"/>
      <c r="D947" s="81"/>
      <c r="E947" s="94"/>
      <c r="F947" s="94"/>
      <c r="H947" s="81"/>
      <c r="I947" s="81"/>
    </row>
    <row r="948" ht="15.75" customHeight="1">
      <c r="A948" s="94"/>
      <c r="B948" s="94"/>
      <c r="C948" s="94"/>
      <c r="D948" s="81"/>
      <c r="E948" s="94"/>
      <c r="F948" s="94"/>
      <c r="H948" s="81"/>
      <c r="I948" s="81"/>
    </row>
    <row r="949" ht="15.75" customHeight="1">
      <c r="A949" s="94"/>
      <c r="B949" s="94"/>
      <c r="C949" s="94"/>
      <c r="D949" s="81"/>
      <c r="E949" s="94"/>
      <c r="F949" s="94"/>
      <c r="H949" s="81"/>
      <c r="I949" s="81"/>
    </row>
    <row r="950" ht="15.75" customHeight="1">
      <c r="A950" s="94"/>
      <c r="B950" s="94"/>
      <c r="C950" s="94"/>
      <c r="D950" s="81"/>
      <c r="E950" s="94"/>
      <c r="F950" s="94"/>
      <c r="H950" s="81"/>
      <c r="I950" s="81"/>
    </row>
    <row r="951" ht="15.75" customHeight="1">
      <c r="A951" s="94"/>
      <c r="B951" s="94"/>
      <c r="C951" s="94"/>
      <c r="D951" s="81"/>
      <c r="E951" s="94"/>
      <c r="F951" s="94"/>
      <c r="H951" s="81"/>
      <c r="I951" s="81"/>
    </row>
    <row r="952" ht="15.75" customHeight="1">
      <c r="A952" s="94"/>
      <c r="B952" s="94"/>
      <c r="C952" s="94"/>
      <c r="D952" s="81"/>
      <c r="E952" s="94"/>
      <c r="F952" s="94"/>
      <c r="H952" s="81"/>
      <c r="I952" s="81"/>
    </row>
    <row r="953" ht="15.75" customHeight="1">
      <c r="A953" s="94"/>
      <c r="B953" s="94"/>
      <c r="C953" s="94"/>
      <c r="D953" s="81"/>
      <c r="E953" s="94"/>
      <c r="F953" s="94"/>
      <c r="H953" s="81"/>
      <c r="I953" s="81"/>
    </row>
    <row r="954" ht="15.75" customHeight="1">
      <c r="A954" s="94"/>
      <c r="B954" s="94"/>
      <c r="C954" s="94"/>
      <c r="D954" s="81"/>
      <c r="E954" s="94"/>
      <c r="F954" s="94"/>
      <c r="H954" s="81"/>
      <c r="I954" s="81"/>
    </row>
    <row r="955" ht="15.75" customHeight="1">
      <c r="A955" s="94"/>
      <c r="B955" s="94"/>
      <c r="C955" s="94"/>
      <c r="D955" s="81"/>
      <c r="E955" s="94"/>
      <c r="F955" s="94"/>
      <c r="H955" s="81"/>
      <c r="I955" s="81"/>
    </row>
    <row r="956" ht="15.75" customHeight="1">
      <c r="A956" s="94"/>
      <c r="B956" s="94"/>
      <c r="C956" s="94"/>
      <c r="D956" s="81"/>
      <c r="E956" s="94"/>
      <c r="F956" s="94"/>
      <c r="H956" s="81"/>
      <c r="I956" s="81"/>
    </row>
    <row r="957" ht="15.75" customHeight="1">
      <c r="A957" s="94"/>
      <c r="B957" s="94"/>
      <c r="C957" s="94"/>
      <c r="D957" s="81"/>
      <c r="E957" s="94"/>
      <c r="F957" s="94"/>
      <c r="H957" s="81"/>
      <c r="I957" s="81"/>
    </row>
    <row r="958" ht="15.75" customHeight="1">
      <c r="A958" s="94"/>
      <c r="B958" s="94"/>
      <c r="C958" s="94"/>
      <c r="D958" s="81"/>
      <c r="E958" s="94"/>
      <c r="F958" s="94"/>
      <c r="H958" s="81"/>
      <c r="I958" s="81"/>
    </row>
    <row r="959" ht="15.75" customHeight="1">
      <c r="A959" s="94"/>
      <c r="B959" s="94"/>
      <c r="C959" s="94"/>
      <c r="D959" s="81"/>
      <c r="E959" s="94"/>
      <c r="F959" s="94"/>
      <c r="H959" s="81"/>
      <c r="I959" s="81"/>
    </row>
    <row r="960" ht="15.75" customHeight="1">
      <c r="A960" s="94"/>
      <c r="B960" s="94"/>
      <c r="C960" s="94"/>
      <c r="D960" s="81"/>
      <c r="E960" s="94"/>
      <c r="F960" s="94"/>
      <c r="H960" s="81"/>
      <c r="I960" s="81"/>
    </row>
    <row r="961" ht="15.75" customHeight="1">
      <c r="A961" s="94"/>
      <c r="B961" s="94"/>
      <c r="C961" s="94"/>
      <c r="D961" s="81"/>
      <c r="E961" s="94"/>
      <c r="F961" s="94"/>
      <c r="H961" s="81"/>
      <c r="I961" s="81"/>
    </row>
    <row r="962" ht="15.75" customHeight="1">
      <c r="A962" s="94"/>
      <c r="B962" s="94"/>
      <c r="C962" s="94"/>
      <c r="D962" s="81"/>
      <c r="E962" s="94"/>
      <c r="F962" s="94"/>
      <c r="H962" s="81"/>
      <c r="I962" s="81"/>
    </row>
    <row r="963" ht="15.75" customHeight="1">
      <c r="A963" s="94"/>
      <c r="B963" s="94"/>
      <c r="C963" s="94"/>
      <c r="D963" s="81"/>
      <c r="E963" s="94"/>
      <c r="F963" s="94"/>
      <c r="H963" s="81"/>
      <c r="I963" s="81"/>
    </row>
    <row r="964" ht="15.75" customHeight="1">
      <c r="A964" s="94"/>
      <c r="B964" s="94"/>
      <c r="C964" s="94"/>
      <c r="D964" s="81"/>
      <c r="E964" s="94"/>
      <c r="F964" s="94"/>
      <c r="H964" s="81"/>
      <c r="I964" s="81"/>
    </row>
    <row r="965" ht="15.75" customHeight="1">
      <c r="A965" s="94"/>
      <c r="B965" s="94"/>
      <c r="C965" s="94"/>
      <c r="D965" s="81"/>
      <c r="E965" s="94"/>
      <c r="F965" s="94"/>
      <c r="H965" s="81"/>
      <c r="I965" s="81"/>
    </row>
    <row r="966" ht="15.75" customHeight="1">
      <c r="A966" s="94"/>
      <c r="B966" s="94"/>
      <c r="C966" s="94"/>
      <c r="D966" s="81"/>
      <c r="E966" s="94"/>
      <c r="F966" s="94"/>
      <c r="H966" s="81"/>
      <c r="I966" s="81"/>
    </row>
    <row r="967" ht="15.75" customHeight="1">
      <c r="A967" s="94"/>
      <c r="B967" s="94"/>
      <c r="C967" s="94"/>
      <c r="D967" s="81"/>
      <c r="E967" s="94"/>
      <c r="F967" s="94"/>
      <c r="H967" s="81"/>
      <c r="I967" s="81"/>
    </row>
    <row r="968" ht="15.75" customHeight="1">
      <c r="A968" s="94"/>
      <c r="B968" s="94"/>
      <c r="C968" s="94"/>
      <c r="D968" s="81"/>
      <c r="E968" s="94"/>
      <c r="F968" s="94"/>
      <c r="H968" s="81"/>
      <c r="I968" s="81"/>
    </row>
    <row r="969" ht="15.75" customHeight="1">
      <c r="A969" s="94"/>
      <c r="B969" s="94"/>
      <c r="C969" s="94"/>
      <c r="D969" s="81"/>
      <c r="E969" s="94"/>
      <c r="F969" s="94"/>
      <c r="H969" s="81"/>
      <c r="I969" s="81"/>
    </row>
    <row r="970" ht="15.75" customHeight="1">
      <c r="A970" s="94"/>
      <c r="B970" s="94"/>
      <c r="C970" s="94"/>
      <c r="D970" s="81"/>
      <c r="E970" s="94"/>
      <c r="F970" s="94"/>
      <c r="H970" s="81"/>
      <c r="I970" s="81"/>
    </row>
    <row r="971" ht="15.75" customHeight="1">
      <c r="A971" s="94"/>
      <c r="B971" s="94"/>
      <c r="C971" s="94"/>
      <c r="D971" s="81"/>
      <c r="E971" s="94"/>
      <c r="F971" s="94"/>
      <c r="H971" s="81"/>
      <c r="I971" s="81"/>
    </row>
    <row r="972" ht="15.75" customHeight="1">
      <c r="A972" s="94"/>
      <c r="B972" s="94"/>
      <c r="C972" s="94"/>
      <c r="D972" s="81"/>
      <c r="E972" s="94"/>
      <c r="F972" s="94"/>
      <c r="H972" s="81"/>
      <c r="I972" s="81"/>
    </row>
    <row r="973" ht="15.75" customHeight="1">
      <c r="A973" s="94"/>
      <c r="B973" s="94"/>
      <c r="C973" s="94"/>
      <c r="D973" s="81"/>
      <c r="E973" s="94"/>
      <c r="F973" s="94"/>
      <c r="H973" s="81"/>
      <c r="I973" s="81"/>
    </row>
    <row r="974" ht="15.75" customHeight="1">
      <c r="A974" s="94"/>
      <c r="B974" s="94"/>
      <c r="C974" s="94"/>
      <c r="D974" s="81"/>
      <c r="E974" s="94"/>
      <c r="F974" s="94"/>
      <c r="H974" s="81"/>
      <c r="I974" s="81"/>
    </row>
    <row r="975" ht="15.75" customHeight="1">
      <c r="A975" s="94"/>
      <c r="B975" s="94"/>
      <c r="C975" s="94"/>
      <c r="D975" s="81"/>
      <c r="E975" s="94"/>
      <c r="F975" s="94"/>
      <c r="H975" s="81"/>
      <c r="I975" s="81"/>
    </row>
    <row r="976" ht="15.75" customHeight="1">
      <c r="A976" s="94"/>
      <c r="B976" s="94"/>
      <c r="C976" s="94"/>
      <c r="D976" s="81"/>
      <c r="E976" s="94"/>
      <c r="F976" s="94"/>
      <c r="H976" s="81"/>
      <c r="I976" s="81"/>
    </row>
    <row r="977" ht="15.75" customHeight="1">
      <c r="A977" s="94"/>
      <c r="B977" s="94"/>
      <c r="C977" s="94"/>
      <c r="D977" s="81"/>
      <c r="E977" s="94"/>
      <c r="F977" s="94"/>
      <c r="H977" s="81"/>
      <c r="I977" s="81"/>
    </row>
    <row r="978" ht="15.75" customHeight="1">
      <c r="A978" s="94"/>
      <c r="B978" s="94"/>
      <c r="C978" s="94"/>
      <c r="D978" s="81"/>
      <c r="E978" s="94"/>
      <c r="F978" s="94"/>
      <c r="H978" s="81"/>
      <c r="I978" s="81"/>
    </row>
    <row r="979" ht="15.75" customHeight="1">
      <c r="A979" s="94"/>
      <c r="B979" s="94"/>
      <c r="C979" s="94"/>
      <c r="D979" s="81"/>
      <c r="E979" s="94"/>
      <c r="F979" s="94"/>
      <c r="H979" s="81"/>
      <c r="I979" s="81"/>
    </row>
    <row r="980" ht="15.75" customHeight="1">
      <c r="A980" s="94"/>
      <c r="B980" s="94"/>
      <c r="C980" s="94"/>
      <c r="D980" s="81"/>
      <c r="E980" s="94"/>
      <c r="F980" s="94"/>
      <c r="H980" s="81"/>
      <c r="I980" s="81"/>
    </row>
    <row r="981" ht="15.75" customHeight="1">
      <c r="A981" s="94"/>
      <c r="B981" s="94"/>
      <c r="C981" s="94"/>
      <c r="D981" s="81"/>
      <c r="E981" s="94"/>
      <c r="F981" s="94"/>
      <c r="H981" s="81"/>
      <c r="I981" s="81"/>
    </row>
    <row r="982" ht="15.75" customHeight="1">
      <c r="A982" s="94"/>
      <c r="B982" s="94"/>
      <c r="C982" s="94"/>
      <c r="D982" s="81"/>
      <c r="E982" s="94"/>
      <c r="F982" s="94"/>
      <c r="H982" s="81"/>
      <c r="I982" s="81"/>
    </row>
    <row r="983" ht="15.75" customHeight="1">
      <c r="A983" s="94"/>
      <c r="B983" s="94"/>
      <c r="C983" s="94"/>
      <c r="D983" s="81"/>
      <c r="E983" s="94"/>
      <c r="F983" s="94"/>
      <c r="H983" s="81"/>
      <c r="I983" s="81"/>
    </row>
  </sheetData>
  <mergeCells count="106">
    <mergeCell ref="A1:F1"/>
    <mergeCell ref="N1:O1"/>
    <mergeCell ref="P1:Q1"/>
    <mergeCell ref="R1:S1"/>
    <mergeCell ref="T1:U1"/>
    <mergeCell ref="V1:W1"/>
    <mergeCell ref="X1:Y1"/>
    <mergeCell ref="P3:Q3"/>
    <mergeCell ref="R3:S3"/>
    <mergeCell ref="T3:U3"/>
    <mergeCell ref="V3:W3"/>
    <mergeCell ref="X3:Y3"/>
    <mergeCell ref="A3:D4"/>
    <mergeCell ref="E3:F3"/>
    <mergeCell ref="H3:H4"/>
    <mergeCell ref="I3:I4"/>
    <mergeCell ref="J3:K3"/>
    <mergeCell ref="L3:M3"/>
    <mergeCell ref="N3:O3"/>
    <mergeCell ref="N17:O17"/>
    <mergeCell ref="P17:Q17"/>
    <mergeCell ref="R17:S17"/>
    <mergeCell ref="T17:U17"/>
    <mergeCell ref="V17:W17"/>
    <mergeCell ref="X17:Y17"/>
    <mergeCell ref="D10:D14"/>
    <mergeCell ref="A17:D18"/>
    <mergeCell ref="E17:F17"/>
    <mergeCell ref="H17:H18"/>
    <mergeCell ref="I17:I18"/>
    <mergeCell ref="J17:K17"/>
    <mergeCell ref="L17:M17"/>
    <mergeCell ref="A5:A9"/>
    <mergeCell ref="B5:B9"/>
    <mergeCell ref="C5:C9"/>
    <mergeCell ref="D5:D9"/>
    <mergeCell ref="A10:A14"/>
    <mergeCell ref="B10:B14"/>
    <mergeCell ref="C10:C14"/>
    <mergeCell ref="N31:O31"/>
    <mergeCell ref="P31:Q31"/>
    <mergeCell ref="R31:S31"/>
    <mergeCell ref="T31:U31"/>
    <mergeCell ref="V31:W31"/>
    <mergeCell ref="X31:Y31"/>
    <mergeCell ref="B54:C54"/>
    <mergeCell ref="A55:A56"/>
    <mergeCell ref="B55:C56"/>
    <mergeCell ref="D55:D56"/>
    <mergeCell ref="A57:A58"/>
    <mergeCell ref="B57:C58"/>
    <mergeCell ref="D57:D58"/>
    <mergeCell ref="B63:C64"/>
    <mergeCell ref="D63:D64"/>
    <mergeCell ref="A59:A60"/>
    <mergeCell ref="B59:C60"/>
    <mergeCell ref="D59:D60"/>
    <mergeCell ref="A61:A62"/>
    <mergeCell ref="B61:C62"/>
    <mergeCell ref="D61:D62"/>
    <mergeCell ref="A63:A64"/>
    <mergeCell ref="D24:D28"/>
    <mergeCell ref="A31:D32"/>
    <mergeCell ref="E31:F31"/>
    <mergeCell ref="H31:H32"/>
    <mergeCell ref="I31:I32"/>
    <mergeCell ref="J31:K31"/>
    <mergeCell ref="L31:M31"/>
    <mergeCell ref="A19:A23"/>
    <mergeCell ref="B19:B23"/>
    <mergeCell ref="C19:C23"/>
    <mergeCell ref="D19:D23"/>
    <mergeCell ref="A24:A28"/>
    <mergeCell ref="B24:B28"/>
    <mergeCell ref="C24:C28"/>
    <mergeCell ref="A33:A36"/>
    <mergeCell ref="B33:B36"/>
    <mergeCell ref="C33:C36"/>
    <mergeCell ref="D33:D36"/>
    <mergeCell ref="B37:B40"/>
    <mergeCell ref="C37:C40"/>
    <mergeCell ref="D37:D40"/>
    <mergeCell ref="T45:U45"/>
    <mergeCell ref="V45:W45"/>
    <mergeCell ref="X45:Y45"/>
    <mergeCell ref="H45:H46"/>
    <mergeCell ref="I45:I46"/>
    <mergeCell ref="J45:K45"/>
    <mergeCell ref="L45:M45"/>
    <mergeCell ref="N45:O45"/>
    <mergeCell ref="P45:Q45"/>
    <mergeCell ref="R45:S45"/>
    <mergeCell ref="A37:A40"/>
    <mergeCell ref="A41:A43"/>
    <mergeCell ref="B41:B43"/>
    <mergeCell ref="C41:C43"/>
    <mergeCell ref="D41:D43"/>
    <mergeCell ref="A45:D46"/>
    <mergeCell ref="E45:F45"/>
    <mergeCell ref="B47:C47"/>
    <mergeCell ref="B48:C48"/>
    <mergeCell ref="B49:C49"/>
    <mergeCell ref="B50:C50"/>
    <mergeCell ref="B51:C51"/>
    <mergeCell ref="B52:C52"/>
    <mergeCell ref="B53:C53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9.29"/>
    <col customWidth="1" min="2" max="2" width="25.0"/>
    <col customWidth="1" min="3" max="5" width="17.86"/>
    <col customWidth="1" min="6" max="6" width="21.0"/>
    <col customWidth="1" min="7" max="7" width="20.86"/>
    <col customWidth="1" min="8" max="8" width="15.86"/>
    <col customWidth="1" min="9" max="9" width="21.0"/>
    <col customWidth="1" min="10" max="10" width="20.86"/>
    <col customWidth="1" min="11" max="11" width="15.86"/>
  </cols>
  <sheetData>
    <row r="1">
      <c r="A1" s="286" t="s">
        <v>183</v>
      </c>
      <c r="B1" s="287" t="s">
        <v>184</v>
      </c>
      <c r="C1" s="287" t="s">
        <v>185</v>
      </c>
      <c r="D1" s="287" t="s">
        <v>186</v>
      </c>
      <c r="E1" s="288" t="s">
        <v>187</v>
      </c>
      <c r="F1" s="289" t="s">
        <v>188</v>
      </c>
      <c r="G1" s="290" t="s">
        <v>189</v>
      </c>
      <c r="H1" s="291" t="s">
        <v>190</v>
      </c>
      <c r="I1" s="292" t="s">
        <v>191</v>
      </c>
      <c r="J1" s="293" t="s">
        <v>192</v>
      </c>
      <c r="K1" s="294" t="s">
        <v>190</v>
      </c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</row>
    <row r="2">
      <c r="A2" s="296" t="s">
        <v>193</v>
      </c>
      <c r="B2" s="297"/>
      <c r="C2" s="297"/>
      <c r="D2" s="297"/>
      <c r="E2" s="298"/>
      <c r="F2" s="299"/>
      <c r="G2" s="297"/>
      <c r="H2" s="298"/>
      <c r="I2" s="299"/>
      <c r="J2" s="297"/>
      <c r="K2" s="298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  <c r="Z2" s="295"/>
    </row>
    <row r="3">
      <c r="A3" s="300"/>
      <c r="B3" s="301"/>
      <c r="C3" s="301"/>
      <c r="D3" s="301"/>
      <c r="E3" s="302"/>
      <c r="F3" s="303"/>
      <c r="G3" s="301"/>
      <c r="H3" s="302"/>
      <c r="I3" s="303"/>
      <c r="J3" s="301"/>
      <c r="K3" s="302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  <c r="Z3" s="295"/>
    </row>
    <row r="4">
      <c r="A4" s="304" t="s">
        <v>194</v>
      </c>
      <c r="B4" s="305">
        <v>57.46</v>
      </c>
      <c r="C4" s="306">
        <f>'Прайс 01.01.2025'!V5</f>
        <v>78.85</v>
      </c>
      <c r="D4" s="306">
        <f>'Прайс 01.01.2025'!X5</f>
        <v>74.7</v>
      </c>
      <c r="E4" s="307">
        <v>4.36</v>
      </c>
      <c r="F4" s="308">
        <f t="shared" ref="F4:F7" si="1">C4-E4</f>
        <v>74.49</v>
      </c>
      <c r="G4" s="309">
        <f>F4/100</f>
        <v>0.7449</v>
      </c>
      <c r="H4" s="310">
        <f t="shared" ref="H4:H7" si="2">(F4-B4)/B4</f>
        <v>0.2963800905</v>
      </c>
      <c r="I4" s="308">
        <f t="shared" ref="I4:I7" si="3">D4-E4</f>
        <v>70.34</v>
      </c>
      <c r="J4" s="309">
        <f>I4/100</f>
        <v>0.7034</v>
      </c>
      <c r="K4" s="310">
        <f t="shared" ref="K4:K7" si="4">(I4-B4)/B4</f>
        <v>0.2241559346</v>
      </c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  <c r="Z4" s="295"/>
    </row>
    <row r="5">
      <c r="A5" s="304" t="s">
        <v>195</v>
      </c>
      <c r="B5" s="305">
        <v>269.46</v>
      </c>
      <c r="C5" s="306">
        <f>'Прайс 01.01.2025'!V6</f>
        <v>374.5375</v>
      </c>
      <c r="D5" s="306">
        <f>'Прайс 01.01.2025'!X6</f>
        <v>354.825</v>
      </c>
      <c r="E5" s="307">
        <v>8.62</v>
      </c>
      <c r="F5" s="308">
        <f t="shared" si="1"/>
        <v>365.9175</v>
      </c>
      <c r="G5" s="309">
        <f>F5/500</f>
        <v>0.731835</v>
      </c>
      <c r="H5" s="310">
        <f t="shared" si="2"/>
        <v>0.3579659319</v>
      </c>
      <c r="I5" s="308">
        <f t="shared" si="3"/>
        <v>346.205</v>
      </c>
      <c r="J5" s="309">
        <f>I5/500</f>
        <v>0.69241</v>
      </c>
      <c r="K5" s="310">
        <f t="shared" si="4"/>
        <v>0.2848103615</v>
      </c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  <c r="Z5" s="295"/>
    </row>
    <row r="6">
      <c r="A6" s="304" t="s">
        <v>196</v>
      </c>
      <c r="B6" s="305">
        <v>538.56</v>
      </c>
      <c r="C6" s="306">
        <f>'Прайс 01.01.2025'!V7</f>
        <v>711.62125</v>
      </c>
      <c r="D6" s="306">
        <f>'Прайс 01.01.2025'!X7</f>
        <v>674.1675</v>
      </c>
      <c r="E6" s="307">
        <v>14.58</v>
      </c>
      <c r="F6" s="308">
        <f t="shared" si="1"/>
        <v>697.04125</v>
      </c>
      <c r="G6" s="309">
        <f>F6/1000</f>
        <v>0.69704125</v>
      </c>
      <c r="H6" s="310">
        <f t="shared" si="2"/>
        <v>0.2942685123</v>
      </c>
      <c r="I6" s="308">
        <f t="shared" si="3"/>
        <v>659.5875</v>
      </c>
      <c r="J6" s="309">
        <f>I6/1000</f>
        <v>0.6595875</v>
      </c>
      <c r="K6" s="310">
        <f t="shared" si="4"/>
        <v>0.2247242647</v>
      </c>
      <c r="L6" s="295"/>
      <c r="M6" s="295"/>
      <c r="N6" s="295"/>
      <c r="O6" s="295"/>
      <c r="P6" s="295"/>
      <c r="Q6" s="295"/>
      <c r="R6" s="295"/>
      <c r="S6" s="295"/>
      <c r="T6" s="295"/>
      <c r="U6" s="295"/>
      <c r="V6" s="295"/>
      <c r="W6" s="295"/>
      <c r="X6" s="295"/>
      <c r="Y6" s="295"/>
      <c r="Z6" s="295"/>
    </row>
    <row r="7">
      <c r="A7" s="304" t="s">
        <v>197</v>
      </c>
      <c r="B7" s="305">
        <v>1637.25</v>
      </c>
      <c r="C7" s="306">
        <f>'Прайс 01.01.2025'!V8</f>
        <v>2028.120563</v>
      </c>
      <c r="D7" s="306">
        <f>'Прайс 01.01.2025'!X8</f>
        <v>1921.377375</v>
      </c>
      <c r="E7" s="307">
        <f>21.4+7.35</f>
        <v>28.75</v>
      </c>
      <c r="F7" s="308">
        <f t="shared" si="1"/>
        <v>1999.370563</v>
      </c>
      <c r="G7" s="309">
        <f>F7/3000</f>
        <v>0.6664568542</v>
      </c>
      <c r="H7" s="310">
        <f t="shared" si="2"/>
        <v>0.2211760956</v>
      </c>
      <c r="I7" s="308">
        <f t="shared" si="3"/>
        <v>1892.627375</v>
      </c>
      <c r="J7" s="309">
        <f>I7/3000</f>
        <v>0.6308757917</v>
      </c>
      <c r="K7" s="310">
        <f t="shared" si="4"/>
        <v>0.1559794625</v>
      </c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</row>
    <row r="8">
      <c r="A8" s="300"/>
      <c r="B8" s="301"/>
      <c r="C8" s="301"/>
      <c r="D8" s="301"/>
      <c r="E8" s="302"/>
      <c r="F8" s="303"/>
      <c r="G8" s="301"/>
      <c r="H8" s="302"/>
      <c r="I8" s="303"/>
      <c r="J8" s="301"/>
      <c r="K8" s="302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</row>
    <row r="9">
      <c r="A9" s="304" t="s">
        <v>198</v>
      </c>
      <c r="B9" s="305">
        <v>96.01</v>
      </c>
      <c r="C9" s="306">
        <f>'Прайс 01.01.2025'!V10</f>
        <v>133</v>
      </c>
      <c r="D9" s="306">
        <f>'Прайс 01.01.2025'!X10</f>
        <v>126</v>
      </c>
      <c r="E9" s="307">
        <v>4.36</v>
      </c>
      <c r="F9" s="308">
        <f t="shared" ref="F9:F12" si="5">C9-E9</f>
        <v>128.64</v>
      </c>
      <c r="G9" s="309">
        <f>F9/50</f>
        <v>2.5728</v>
      </c>
      <c r="H9" s="310">
        <f t="shared" ref="H9:H12" si="6">(F9-B9)/B9</f>
        <v>0.3398604312</v>
      </c>
      <c r="I9" s="308">
        <f t="shared" ref="I9:I12" si="7">D9-E9</f>
        <v>121.64</v>
      </c>
      <c r="J9" s="309">
        <f>I9/50</f>
        <v>2.4328</v>
      </c>
      <c r="K9" s="310">
        <f t="shared" ref="K9:K12" si="8">(I9-B9)/B9</f>
        <v>0.2669513592</v>
      </c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</row>
    <row r="10">
      <c r="A10" s="304" t="s">
        <v>199</v>
      </c>
      <c r="B10" s="305">
        <v>372.18</v>
      </c>
      <c r="C10" s="306">
        <f>'Прайс 01.01.2025'!V11</f>
        <v>490.2</v>
      </c>
      <c r="D10" s="306">
        <f>'Прайс 01.01.2025'!X11</f>
        <v>464.4</v>
      </c>
      <c r="E10" s="307">
        <v>8.62</v>
      </c>
      <c r="F10" s="308">
        <f t="shared" si="5"/>
        <v>481.58</v>
      </c>
      <c r="G10" s="309">
        <f>F10/200</f>
        <v>2.4079</v>
      </c>
      <c r="H10" s="310">
        <f t="shared" si="6"/>
        <v>0.2939437906</v>
      </c>
      <c r="I10" s="308">
        <f t="shared" si="7"/>
        <v>455.78</v>
      </c>
      <c r="J10" s="309">
        <f>I10/200</f>
        <v>2.2789</v>
      </c>
      <c r="K10" s="310">
        <f t="shared" si="8"/>
        <v>0.2246224945</v>
      </c>
      <c r="L10" s="295"/>
      <c r="M10" s="295"/>
      <c r="N10" s="295"/>
      <c r="O10" s="295"/>
      <c r="P10" s="295"/>
      <c r="Q10" s="295"/>
      <c r="R10" s="295"/>
      <c r="S10" s="295"/>
      <c r="T10" s="295"/>
      <c r="U10" s="295"/>
      <c r="V10" s="295"/>
      <c r="W10" s="295"/>
      <c r="X10" s="295"/>
      <c r="Y10" s="295"/>
      <c r="Z10" s="295"/>
    </row>
    <row r="11">
      <c r="A11" s="304" t="s">
        <v>200</v>
      </c>
      <c r="B11" s="305">
        <v>924.02</v>
      </c>
      <c r="C11" s="306">
        <f>'Прайс 01.01.2025'!V12</f>
        <v>1211.25</v>
      </c>
      <c r="D11" s="306">
        <f>'Прайс 01.01.2025'!X12</f>
        <v>1147.5</v>
      </c>
      <c r="E11" s="307">
        <v>14.58</v>
      </c>
      <c r="F11" s="308">
        <f t="shared" si="5"/>
        <v>1196.67</v>
      </c>
      <c r="G11" s="309">
        <f>F11/500</f>
        <v>2.39334</v>
      </c>
      <c r="H11" s="310">
        <f t="shared" si="6"/>
        <v>0.2950693708</v>
      </c>
      <c r="I11" s="308">
        <f t="shared" si="7"/>
        <v>1132.92</v>
      </c>
      <c r="J11" s="309">
        <f>I11/500</f>
        <v>2.26584</v>
      </c>
      <c r="K11" s="310">
        <f t="shared" si="8"/>
        <v>0.2260773576</v>
      </c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</row>
    <row r="12">
      <c r="A12" s="304" t="s">
        <v>201</v>
      </c>
      <c r="B12" s="305">
        <v>2793.62</v>
      </c>
      <c r="C12" s="306">
        <f>'Прайс 01.01.2025'!V13</f>
        <v>3633.75</v>
      </c>
      <c r="D12" s="306">
        <f>'Прайс 01.01.2025'!X13</f>
        <v>3442.5</v>
      </c>
      <c r="E12" s="307">
        <f>21.4+7.35</f>
        <v>28.75</v>
      </c>
      <c r="F12" s="308">
        <f t="shared" si="5"/>
        <v>3605</v>
      </c>
      <c r="G12" s="309">
        <f>F12/1500</f>
        <v>2.403333333</v>
      </c>
      <c r="H12" s="310">
        <f t="shared" si="6"/>
        <v>0.2904403605</v>
      </c>
      <c r="I12" s="308">
        <f t="shared" si="7"/>
        <v>3413.75</v>
      </c>
      <c r="J12" s="309">
        <f>I12/1500</f>
        <v>2.275833333</v>
      </c>
      <c r="K12" s="310">
        <f t="shared" si="8"/>
        <v>0.2219807991</v>
      </c>
      <c r="L12" s="295"/>
      <c r="M12" s="295"/>
      <c r="N12" s="295"/>
      <c r="O12" s="295"/>
      <c r="P12" s="295"/>
      <c r="Q12" s="295"/>
      <c r="R12" s="295"/>
      <c r="S12" s="295"/>
      <c r="T12" s="295"/>
      <c r="U12" s="295"/>
      <c r="V12" s="295"/>
      <c r="W12" s="295"/>
      <c r="X12" s="295"/>
      <c r="Y12" s="295"/>
      <c r="Z12" s="295"/>
    </row>
    <row r="13">
      <c r="A13" s="300"/>
      <c r="B13" s="301"/>
      <c r="C13" s="301"/>
      <c r="D13" s="301"/>
      <c r="E13" s="302"/>
      <c r="F13" s="303"/>
      <c r="G13" s="301"/>
      <c r="H13" s="302"/>
      <c r="I13" s="303"/>
      <c r="J13" s="301"/>
      <c r="K13" s="302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</row>
    <row r="14">
      <c r="A14" s="304" t="s">
        <v>202</v>
      </c>
      <c r="B14" s="305">
        <v>122.87</v>
      </c>
      <c r="C14" s="306">
        <f>'Прайс 01.01.2025'!V15</f>
        <v>168.15</v>
      </c>
      <c r="D14" s="306">
        <f>'Прайс 01.01.2025'!X15</f>
        <v>160</v>
      </c>
      <c r="E14" s="307">
        <v>4.36</v>
      </c>
      <c r="F14" s="308">
        <f>C14-E14</f>
        <v>163.79</v>
      </c>
      <c r="G14" s="309">
        <f>F14/100</f>
        <v>1.6379</v>
      </c>
      <c r="H14" s="310">
        <f>(F14-B14)/B14</f>
        <v>0.333034915</v>
      </c>
      <c r="I14" s="308">
        <f>D14-E14</f>
        <v>155.64</v>
      </c>
      <c r="J14" s="309">
        <f>I14/100</f>
        <v>1.5564</v>
      </c>
      <c r="K14" s="310">
        <f>(I14-B14)/B14</f>
        <v>0.2667046472</v>
      </c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295"/>
      <c r="W14" s="295"/>
      <c r="X14" s="295"/>
      <c r="Y14" s="295"/>
      <c r="Z14" s="295"/>
    </row>
    <row r="15">
      <c r="A15" s="296" t="s">
        <v>203</v>
      </c>
      <c r="B15" s="297"/>
      <c r="C15" s="297"/>
      <c r="D15" s="297"/>
      <c r="E15" s="298"/>
      <c r="F15" s="299"/>
      <c r="G15" s="297"/>
      <c r="H15" s="298"/>
      <c r="I15" s="299"/>
      <c r="J15" s="297"/>
      <c r="K15" s="298"/>
      <c r="L15" s="295"/>
      <c r="M15" s="295"/>
      <c r="N15" s="295"/>
      <c r="O15" s="295"/>
      <c r="P15" s="295"/>
      <c r="Q15" s="295"/>
      <c r="R15" s="295"/>
      <c r="S15" s="295"/>
      <c r="T15" s="295"/>
      <c r="U15" s="295"/>
      <c r="V15" s="295"/>
      <c r="W15" s="295"/>
      <c r="X15" s="295"/>
      <c r="Y15" s="295"/>
      <c r="Z15" s="295"/>
    </row>
    <row r="16">
      <c r="A16" s="304" t="s">
        <v>204</v>
      </c>
      <c r="B16" s="305">
        <v>60.74</v>
      </c>
      <c r="C16" s="306">
        <f>'Прайс 01.01.2025'!V19</f>
        <v>92.15</v>
      </c>
      <c r="D16" s="306">
        <f>'Прайс 01.01.2025'!X19</f>
        <v>88</v>
      </c>
      <c r="E16" s="307">
        <v>4.36</v>
      </c>
      <c r="F16" s="308">
        <f t="shared" ref="F16:F19" si="9">C16-E16</f>
        <v>87.79</v>
      </c>
      <c r="G16" s="309">
        <f>F16/100</f>
        <v>0.8779</v>
      </c>
      <c r="H16" s="310">
        <f t="shared" ref="H16:H19" si="10">(F16-B16)/B16</f>
        <v>0.4453407968</v>
      </c>
      <c r="I16" s="308">
        <f t="shared" ref="I16:I19" si="11">D16-E16</f>
        <v>83.64</v>
      </c>
      <c r="J16" s="309">
        <f>I16/100</f>
        <v>0.8364</v>
      </c>
      <c r="K16" s="310">
        <f t="shared" ref="K16:K19" si="12">(I16-B16)/B16</f>
        <v>0.3770167929</v>
      </c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  <c r="Y16" s="295"/>
      <c r="Z16" s="295"/>
    </row>
    <row r="17">
      <c r="A17" s="304" t="s">
        <v>205</v>
      </c>
      <c r="B17" s="305">
        <v>285.85</v>
      </c>
      <c r="C17" s="306">
        <f>'Прайс 01.01.2025'!V20</f>
        <v>437.7125</v>
      </c>
      <c r="D17" s="306">
        <f>'Прайс 01.01.2025'!X20</f>
        <v>418</v>
      </c>
      <c r="E17" s="307">
        <v>8.62</v>
      </c>
      <c r="F17" s="308">
        <f t="shared" si="9"/>
        <v>429.0925</v>
      </c>
      <c r="G17" s="309">
        <f>F17/500</f>
        <v>0.858185</v>
      </c>
      <c r="H17" s="310">
        <f t="shared" si="10"/>
        <v>0.5011107224</v>
      </c>
      <c r="I17" s="308">
        <f t="shared" si="11"/>
        <v>409.38</v>
      </c>
      <c r="J17" s="309">
        <f>I17/500</f>
        <v>0.81876</v>
      </c>
      <c r="K17" s="310">
        <f t="shared" si="12"/>
        <v>0.4321497289</v>
      </c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</row>
    <row r="18">
      <c r="A18" s="304" t="s">
        <v>206</v>
      </c>
      <c r="B18" s="305">
        <v>571.34</v>
      </c>
      <c r="C18" s="306">
        <f>'Прайс 01.01.2025'!V21</f>
        <v>831.65375</v>
      </c>
      <c r="D18" s="306">
        <f>'Прайс 01.01.2025'!X21</f>
        <v>794.2</v>
      </c>
      <c r="E18" s="307">
        <v>14.58</v>
      </c>
      <c r="F18" s="308">
        <f t="shared" si="9"/>
        <v>817.07375</v>
      </c>
      <c r="G18" s="309">
        <f>F18/1000</f>
        <v>0.81707375</v>
      </c>
      <c r="H18" s="310">
        <f t="shared" si="10"/>
        <v>0.4301007281</v>
      </c>
      <c r="I18" s="308">
        <f t="shared" si="11"/>
        <v>779.62</v>
      </c>
      <c r="J18" s="309">
        <f>I18/1000</f>
        <v>0.77962</v>
      </c>
      <c r="K18" s="310">
        <f t="shared" si="12"/>
        <v>0.3645465047</v>
      </c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95"/>
      <c r="X18" s="295"/>
      <c r="Y18" s="295"/>
      <c r="Z18" s="295"/>
    </row>
    <row r="19">
      <c r="A19" s="304" t="s">
        <v>207</v>
      </c>
      <c r="B19" s="305">
        <v>2283.0</v>
      </c>
      <c r="C19" s="306">
        <f>'Прайс 01.01.2025'!V22</f>
        <v>3160.28425</v>
      </c>
      <c r="D19" s="306">
        <f>'Прайс 01.01.2025'!X22</f>
        <v>3017.96</v>
      </c>
      <c r="E19" s="307">
        <f>21.4+7.35</f>
        <v>28.75</v>
      </c>
      <c r="F19" s="308">
        <f t="shared" si="9"/>
        <v>3131.53425</v>
      </c>
      <c r="G19" s="309">
        <f>F19/4000</f>
        <v>0.7828835625</v>
      </c>
      <c r="H19" s="310">
        <f t="shared" si="10"/>
        <v>0.3716750986</v>
      </c>
      <c r="I19" s="308">
        <f t="shared" si="11"/>
        <v>2989.21</v>
      </c>
      <c r="J19" s="309">
        <f>I19/4000</f>
        <v>0.7473025</v>
      </c>
      <c r="K19" s="310">
        <f t="shared" si="12"/>
        <v>0.3093342094</v>
      </c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295"/>
      <c r="W19" s="295"/>
      <c r="X19" s="295"/>
      <c r="Y19" s="295"/>
      <c r="Z19" s="295"/>
    </row>
    <row r="20">
      <c r="A20" s="300"/>
      <c r="B20" s="301"/>
      <c r="C20" s="301"/>
      <c r="D20" s="301"/>
      <c r="E20" s="302"/>
      <c r="F20" s="303"/>
      <c r="G20" s="301"/>
      <c r="H20" s="302"/>
      <c r="I20" s="303"/>
      <c r="J20" s="301"/>
      <c r="K20" s="302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295"/>
      <c r="W20" s="295"/>
      <c r="X20" s="295"/>
      <c r="Y20" s="295"/>
      <c r="Z20" s="295"/>
    </row>
    <row r="21">
      <c r="A21" s="304" t="s">
        <v>208</v>
      </c>
      <c r="B21" s="305">
        <v>121.48</v>
      </c>
      <c r="C21" s="306">
        <f>'Прайс 01.01.2025'!V24</f>
        <v>152</v>
      </c>
      <c r="D21" s="306">
        <f>'Прайс 01.01.2025'!X24</f>
        <v>144</v>
      </c>
      <c r="E21" s="307">
        <v>4.36</v>
      </c>
      <c r="F21" s="308">
        <f t="shared" ref="F21:F24" si="13">C21-E21</f>
        <v>147.64</v>
      </c>
      <c r="G21" s="309">
        <f>F21/100</f>
        <v>1.4764</v>
      </c>
      <c r="H21" s="310">
        <f t="shared" ref="H21:H24" si="14">(F21-B21)/B21</f>
        <v>0.2153440896</v>
      </c>
      <c r="I21" s="308">
        <f t="shared" ref="I21:I24" si="15">D21-E21</f>
        <v>139.64</v>
      </c>
      <c r="J21" s="309">
        <f>I21/100</f>
        <v>1.3964</v>
      </c>
      <c r="K21" s="310">
        <f t="shared" ref="K21:K24" si="16">(I21-B21)/B21</f>
        <v>0.1494896279</v>
      </c>
      <c r="L21" s="295"/>
      <c r="M21" s="295"/>
      <c r="N21" s="295"/>
      <c r="O21" s="295"/>
      <c r="P21" s="295"/>
      <c r="Q21" s="295"/>
      <c r="R21" s="295"/>
      <c r="S21" s="295"/>
      <c r="T21" s="295"/>
      <c r="U21" s="295"/>
      <c r="V21" s="295"/>
      <c r="W21" s="295"/>
      <c r="X21" s="295"/>
      <c r="Y21" s="295"/>
      <c r="Z21" s="295"/>
    </row>
    <row r="22">
      <c r="A22" s="304" t="s">
        <v>209</v>
      </c>
      <c r="B22" s="305">
        <v>239.34</v>
      </c>
      <c r="C22" s="306">
        <f>'Прайс 01.01.2025'!V25</f>
        <v>287.85</v>
      </c>
      <c r="D22" s="306">
        <f>'Прайс 01.01.2025'!X25</f>
        <v>272.7</v>
      </c>
      <c r="E22" s="307">
        <v>8.62</v>
      </c>
      <c r="F22" s="308">
        <f t="shared" si="13"/>
        <v>279.23</v>
      </c>
      <c r="G22" s="309">
        <f>F22/200</f>
        <v>1.39615</v>
      </c>
      <c r="H22" s="310">
        <f t="shared" si="14"/>
        <v>0.1666666667</v>
      </c>
      <c r="I22" s="308">
        <f t="shared" si="15"/>
        <v>264.08</v>
      </c>
      <c r="J22" s="309">
        <f>I22/200</f>
        <v>1.3204</v>
      </c>
      <c r="K22" s="310">
        <f t="shared" si="16"/>
        <v>0.1033675942</v>
      </c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</row>
    <row r="23">
      <c r="A23" s="304" t="s">
        <v>210</v>
      </c>
      <c r="B23" s="305">
        <v>591.91</v>
      </c>
      <c r="C23" s="306">
        <f>'Прайс 01.01.2025'!V26</f>
        <v>703.95</v>
      </c>
      <c r="D23" s="306">
        <f>'Прайс 01.01.2025'!X26</f>
        <v>668</v>
      </c>
      <c r="E23" s="307">
        <v>14.58</v>
      </c>
      <c r="F23" s="308">
        <f t="shared" si="13"/>
        <v>689.37</v>
      </c>
      <c r="G23" s="309">
        <f>F23/500</f>
        <v>1.37874</v>
      </c>
      <c r="H23" s="310">
        <f t="shared" si="14"/>
        <v>0.1646534101</v>
      </c>
      <c r="I23" s="308">
        <f t="shared" si="15"/>
        <v>653.42</v>
      </c>
      <c r="J23" s="309">
        <f>I23/500</f>
        <v>1.30684</v>
      </c>
      <c r="K23" s="310">
        <f t="shared" si="16"/>
        <v>0.1039178253</v>
      </c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</row>
    <row r="24">
      <c r="A24" s="304" t="s">
        <v>211</v>
      </c>
      <c r="B24" s="305">
        <v>2964.61</v>
      </c>
      <c r="C24" s="306">
        <f>'Прайс 01.01.2025'!V27</f>
        <v>3467.5</v>
      </c>
      <c r="D24" s="306">
        <f>'Прайс 01.01.2025'!X27</f>
        <v>3293</v>
      </c>
      <c r="E24" s="307">
        <f>21.4+7.35</f>
        <v>28.75</v>
      </c>
      <c r="F24" s="308">
        <f t="shared" si="13"/>
        <v>3438.75</v>
      </c>
      <c r="G24" s="309">
        <f>F24/2500</f>
        <v>1.3755</v>
      </c>
      <c r="H24" s="310">
        <f t="shared" si="14"/>
        <v>0.1599333471</v>
      </c>
      <c r="I24" s="308">
        <f t="shared" si="15"/>
        <v>3264.25</v>
      </c>
      <c r="J24" s="309">
        <f>I24/2500</f>
        <v>1.3057</v>
      </c>
      <c r="K24" s="310">
        <f t="shared" si="16"/>
        <v>0.1010723164</v>
      </c>
      <c r="L24" s="295"/>
      <c r="M24" s="295"/>
      <c r="N24" s="295"/>
      <c r="O24" s="295"/>
      <c r="P24" s="295"/>
      <c r="Q24" s="295"/>
      <c r="R24" s="295"/>
      <c r="S24" s="295"/>
      <c r="T24" s="295"/>
      <c r="U24" s="295"/>
      <c r="V24" s="295"/>
      <c r="W24" s="295"/>
      <c r="X24" s="295"/>
      <c r="Y24" s="295"/>
      <c r="Z24" s="295"/>
    </row>
    <row r="25">
      <c r="A25" s="300"/>
      <c r="B25" s="301"/>
      <c r="C25" s="301"/>
      <c r="D25" s="301"/>
      <c r="E25" s="302"/>
      <c r="F25" s="303"/>
      <c r="G25" s="301"/>
      <c r="H25" s="302"/>
      <c r="I25" s="303"/>
      <c r="J25" s="301"/>
      <c r="K25" s="302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5"/>
      <c r="X25" s="295"/>
      <c r="Y25" s="295"/>
      <c r="Z25" s="295"/>
    </row>
    <row r="26">
      <c r="A26" s="304" t="s">
        <v>212</v>
      </c>
      <c r="B26" s="305">
        <v>91.3</v>
      </c>
      <c r="C26" s="306">
        <f>'Прайс 01.01.2025'!V29</f>
        <v>115.9</v>
      </c>
      <c r="D26" s="306">
        <f>'Прайс 01.01.2025'!X29</f>
        <v>109.8</v>
      </c>
      <c r="E26" s="307">
        <v>4.36</v>
      </c>
      <c r="F26" s="308">
        <f>C26-E26</f>
        <v>111.54</v>
      </c>
      <c r="G26" s="309">
        <f>F26/100</f>
        <v>1.1154</v>
      </c>
      <c r="H26" s="310">
        <f>(F26-B26)/B26</f>
        <v>0.221686747</v>
      </c>
      <c r="I26" s="308">
        <f>D26-E26</f>
        <v>105.44</v>
      </c>
      <c r="J26" s="309">
        <f>I26/100</f>
        <v>1.0544</v>
      </c>
      <c r="K26" s="310">
        <f>(I26-B26)/B26</f>
        <v>0.1548740416</v>
      </c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</row>
    <row r="27">
      <c r="A27" s="296" t="s">
        <v>213</v>
      </c>
      <c r="B27" s="297"/>
      <c r="C27" s="297"/>
      <c r="D27" s="297"/>
      <c r="E27" s="298"/>
      <c r="F27" s="299"/>
      <c r="G27" s="297"/>
      <c r="H27" s="298"/>
      <c r="I27" s="299"/>
      <c r="J27" s="297"/>
      <c r="K27" s="298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</row>
    <row r="28">
      <c r="A28" s="304" t="s">
        <v>214</v>
      </c>
      <c r="B28" s="311">
        <v>68.58</v>
      </c>
      <c r="C28" s="312">
        <f>'Прайс 01.01.2025'!V33</f>
        <v>80.75</v>
      </c>
      <c r="D28" s="312">
        <f>'Прайс 01.01.2025'!X33</f>
        <v>77</v>
      </c>
      <c r="E28" s="313">
        <v>4.36</v>
      </c>
      <c r="F28" s="314">
        <f t="shared" ref="F28:F31" si="17">C28-E28</f>
        <v>76.39</v>
      </c>
      <c r="G28" s="315">
        <f>F28/50</f>
        <v>1.5278</v>
      </c>
      <c r="H28" s="316">
        <f t="shared" ref="H28:H31" si="18">(F28-B28)/B28</f>
        <v>0.1138815981</v>
      </c>
      <c r="I28" s="314">
        <f t="shared" ref="I28:I31" si="19">D28-E28</f>
        <v>72.64</v>
      </c>
      <c r="J28" s="315">
        <f>I28/50</f>
        <v>1.4528</v>
      </c>
      <c r="K28" s="316">
        <f t="shared" ref="K28:K31" si="20">(I28-B28)/B28</f>
        <v>0.05920093322</v>
      </c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</row>
    <row r="29">
      <c r="A29" s="304" t="s">
        <v>215</v>
      </c>
      <c r="B29" s="311">
        <v>261.2</v>
      </c>
      <c r="C29" s="312">
        <f>'Прайс 01.01.2025'!V34</f>
        <v>306.85</v>
      </c>
      <c r="D29" s="312">
        <f>'Прайс 01.01.2025'!X34</f>
        <v>292.6</v>
      </c>
      <c r="E29" s="313">
        <v>8.62</v>
      </c>
      <c r="F29" s="314">
        <f t="shared" si="17"/>
        <v>298.23</v>
      </c>
      <c r="G29" s="315">
        <f>F29/200</f>
        <v>1.49115</v>
      </c>
      <c r="H29" s="316">
        <f t="shared" si="18"/>
        <v>0.1417687596</v>
      </c>
      <c r="I29" s="314">
        <f t="shared" si="19"/>
        <v>283.98</v>
      </c>
      <c r="J29" s="315">
        <f>I29/200</f>
        <v>1.4199</v>
      </c>
      <c r="K29" s="316">
        <f t="shared" si="20"/>
        <v>0.08721286371</v>
      </c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</row>
    <row r="30">
      <c r="A30" s="304" t="s">
        <v>216</v>
      </c>
      <c r="B30" s="311">
        <v>643.44</v>
      </c>
      <c r="C30" s="312">
        <f>'Прайс 01.01.2025'!V35</f>
        <v>728.76875</v>
      </c>
      <c r="D30" s="312">
        <f>'Прайс 01.01.2025'!X35</f>
        <v>694.925</v>
      </c>
      <c r="E30" s="313">
        <v>14.58</v>
      </c>
      <c r="F30" s="314">
        <f t="shared" si="17"/>
        <v>714.18875</v>
      </c>
      <c r="G30" s="315">
        <f>F30/500</f>
        <v>1.4283775</v>
      </c>
      <c r="H30" s="316">
        <f t="shared" si="18"/>
        <v>0.1099539196</v>
      </c>
      <c r="I30" s="314">
        <f t="shared" si="19"/>
        <v>680.345</v>
      </c>
      <c r="J30" s="315">
        <f>I30/500</f>
        <v>1.36069</v>
      </c>
      <c r="K30" s="316">
        <f t="shared" si="20"/>
        <v>0.05735577521</v>
      </c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  <c r="X30" s="295"/>
      <c r="Y30" s="295"/>
      <c r="Z30" s="295"/>
    </row>
    <row r="31">
      <c r="A31" s="304" t="s">
        <v>217</v>
      </c>
      <c r="B31" s="311">
        <v>2596.46</v>
      </c>
      <c r="C31" s="312">
        <f>'Прайс 01.01.2025'!V36</f>
        <v>2769.32125</v>
      </c>
      <c r="D31" s="312">
        <f>'Прайс 01.01.2025'!X36</f>
        <v>2640.715</v>
      </c>
      <c r="E31" s="313">
        <f>21.4+7.35</f>
        <v>28.75</v>
      </c>
      <c r="F31" s="314">
        <f t="shared" si="17"/>
        <v>2740.57125</v>
      </c>
      <c r="G31" s="315">
        <f>F31/2000</f>
        <v>1.370285625</v>
      </c>
      <c r="H31" s="316">
        <f t="shared" si="18"/>
        <v>0.05550297328</v>
      </c>
      <c r="I31" s="314">
        <f t="shared" si="19"/>
        <v>2611.965</v>
      </c>
      <c r="J31" s="315">
        <f>I31/2000</f>
        <v>1.3059825</v>
      </c>
      <c r="K31" s="316">
        <f t="shared" si="20"/>
        <v>0.005971592091</v>
      </c>
      <c r="L31" s="295"/>
      <c r="M31" s="295"/>
      <c r="N31" s="295"/>
      <c r="O31" s="295"/>
      <c r="P31" s="295"/>
      <c r="Q31" s="295"/>
      <c r="R31" s="295"/>
      <c r="S31" s="295"/>
      <c r="T31" s="295"/>
      <c r="U31" s="295"/>
      <c r="V31" s="295"/>
      <c r="W31" s="295"/>
      <c r="X31" s="295"/>
      <c r="Y31" s="295"/>
      <c r="Z31" s="295"/>
    </row>
    <row r="32">
      <c r="A32" s="296" t="s">
        <v>218</v>
      </c>
      <c r="B32" s="297"/>
      <c r="C32" s="317"/>
      <c r="D32" s="297"/>
      <c r="E32" s="298"/>
      <c r="F32" s="299"/>
      <c r="G32" s="297"/>
      <c r="H32" s="298"/>
      <c r="I32" s="299"/>
      <c r="J32" s="297"/>
      <c r="K32" s="298"/>
      <c r="L32" s="295"/>
      <c r="M32" s="295"/>
      <c r="N32" s="295"/>
      <c r="O32" s="295"/>
      <c r="P32" s="295"/>
      <c r="Q32" s="295"/>
      <c r="R32" s="295"/>
      <c r="S32" s="295"/>
      <c r="T32" s="295"/>
      <c r="U32" s="295"/>
      <c r="V32" s="295"/>
      <c r="W32" s="295"/>
      <c r="X32" s="295"/>
      <c r="Y32" s="295"/>
      <c r="Z32" s="295"/>
    </row>
    <row r="33">
      <c r="A33" s="304" t="s">
        <v>219</v>
      </c>
      <c r="B33" s="311">
        <v>89.68</v>
      </c>
      <c r="C33" s="312">
        <f>'Прайс 01.01.2025'!V37</f>
        <v>94.05</v>
      </c>
      <c r="D33" s="312">
        <f>'Прайс 01.01.2025'!X37</f>
        <v>90</v>
      </c>
      <c r="E33" s="313">
        <v>4.36</v>
      </c>
      <c r="F33" s="314">
        <f t="shared" ref="F33:F36" si="21">C33-E33</f>
        <v>89.69</v>
      </c>
      <c r="G33" s="315">
        <f>F33/50</f>
        <v>1.7938</v>
      </c>
      <c r="H33" s="316">
        <f t="shared" ref="H33:H36" si="22">(F33-B33)/B33</f>
        <v>0.0001115075825</v>
      </c>
      <c r="I33" s="314">
        <f t="shared" ref="I33:I36" si="23">D33-E33</f>
        <v>85.64</v>
      </c>
      <c r="J33" s="315">
        <f>I33/50</f>
        <v>1.7128</v>
      </c>
      <c r="K33" s="316">
        <f t="shared" ref="K33:K36" si="24">(I33-B33)/B33</f>
        <v>-0.04504906334</v>
      </c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95"/>
      <c r="W33" s="295"/>
      <c r="X33" s="295"/>
      <c r="Y33" s="295"/>
      <c r="Z33" s="295"/>
    </row>
    <row r="34">
      <c r="A34" s="304" t="s">
        <v>220</v>
      </c>
      <c r="B34" s="311">
        <v>345.62</v>
      </c>
      <c r="C34" s="312">
        <f>'Прайс 01.01.2025'!V38</f>
        <v>357.39</v>
      </c>
      <c r="D34" s="312">
        <f>'Прайс 01.01.2025'!X38</f>
        <v>342</v>
      </c>
      <c r="E34" s="313">
        <v>8.62</v>
      </c>
      <c r="F34" s="314">
        <f t="shared" si="21"/>
        <v>348.77</v>
      </c>
      <c r="G34" s="315">
        <f>F34/200</f>
        <v>1.74385</v>
      </c>
      <c r="H34" s="316">
        <f t="shared" si="22"/>
        <v>0.0091140559</v>
      </c>
      <c r="I34" s="314">
        <f t="shared" si="23"/>
        <v>333.38</v>
      </c>
      <c r="J34" s="315">
        <f>I34/200</f>
        <v>1.6669</v>
      </c>
      <c r="K34" s="316">
        <f t="shared" si="24"/>
        <v>-0.03541461721</v>
      </c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</row>
    <row r="35">
      <c r="A35" s="304" t="s">
        <v>221</v>
      </c>
      <c r="B35" s="311">
        <v>860.75</v>
      </c>
      <c r="C35" s="312">
        <f>'Прайс 01.01.2025'!V39</f>
        <v>848.80125</v>
      </c>
      <c r="D35" s="312">
        <f>'Прайс 01.01.2025'!X39</f>
        <v>812.25</v>
      </c>
      <c r="E35" s="313">
        <v>14.58</v>
      </c>
      <c r="F35" s="314">
        <f t="shared" si="21"/>
        <v>834.22125</v>
      </c>
      <c r="G35" s="315">
        <f>F35/500</f>
        <v>1.6684425</v>
      </c>
      <c r="H35" s="316">
        <f t="shared" si="22"/>
        <v>-0.03082050537</v>
      </c>
      <c r="I35" s="314">
        <f t="shared" si="23"/>
        <v>797.67</v>
      </c>
      <c r="J35" s="315">
        <f>I35/500</f>
        <v>1.59534</v>
      </c>
      <c r="K35" s="316">
        <f t="shared" si="24"/>
        <v>-0.07328492594</v>
      </c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295"/>
      <c r="W35" s="295"/>
      <c r="X35" s="295"/>
      <c r="Y35" s="295"/>
      <c r="Z35" s="295"/>
    </row>
    <row r="36">
      <c r="A36" s="304" t="s">
        <v>222</v>
      </c>
      <c r="B36" s="311">
        <v>2566.2</v>
      </c>
      <c r="C36" s="312">
        <f>'Прайс 01.01.2025'!V40</f>
        <v>2419.083563</v>
      </c>
      <c r="D36" s="312">
        <f>'Прайс 01.01.2025'!X40</f>
        <v>2314.9125</v>
      </c>
      <c r="E36" s="313">
        <f>21.4+7.35</f>
        <v>28.75</v>
      </c>
      <c r="F36" s="314">
        <f t="shared" si="21"/>
        <v>2390.333563</v>
      </c>
      <c r="G36" s="315">
        <f>F36/1500</f>
        <v>1.593555708</v>
      </c>
      <c r="H36" s="316">
        <f t="shared" si="22"/>
        <v>-0.06853185157</v>
      </c>
      <c r="I36" s="314">
        <f t="shared" si="23"/>
        <v>2286.1625</v>
      </c>
      <c r="J36" s="315">
        <f>I36/1500</f>
        <v>1.524108333</v>
      </c>
      <c r="K36" s="316">
        <f t="shared" si="24"/>
        <v>-0.1091253605</v>
      </c>
      <c r="L36" s="295"/>
      <c r="M36" s="295"/>
      <c r="N36" s="295"/>
      <c r="O36" s="295"/>
      <c r="P36" s="295"/>
      <c r="Q36" s="295"/>
      <c r="R36" s="295"/>
      <c r="S36" s="295"/>
      <c r="T36" s="295"/>
      <c r="U36" s="295"/>
      <c r="V36" s="295"/>
      <c r="W36" s="295"/>
      <c r="X36" s="295"/>
      <c r="Y36" s="295"/>
      <c r="Z36" s="295"/>
    </row>
    <row r="37">
      <c r="A37" s="300"/>
      <c r="B37" s="301"/>
      <c r="C37" s="301"/>
      <c r="D37" s="301"/>
      <c r="E37" s="302"/>
      <c r="F37" s="303"/>
      <c r="G37" s="301"/>
      <c r="H37" s="302"/>
      <c r="I37" s="303"/>
      <c r="J37" s="301"/>
      <c r="K37" s="302"/>
      <c r="L37" s="295"/>
      <c r="M37" s="295"/>
      <c r="N37" s="295"/>
      <c r="O37" s="295"/>
      <c r="P37" s="295"/>
      <c r="Q37" s="295"/>
      <c r="R37" s="295"/>
      <c r="S37" s="295"/>
      <c r="T37" s="295"/>
      <c r="U37" s="295"/>
      <c r="V37" s="295"/>
      <c r="W37" s="295"/>
      <c r="X37" s="295"/>
      <c r="Y37" s="295"/>
      <c r="Z37" s="295"/>
    </row>
    <row r="38">
      <c r="A38" s="304" t="s">
        <v>223</v>
      </c>
      <c r="B38" s="305">
        <v>82.01</v>
      </c>
      <c r="C38" s="306">
        <f>'Прайс 01.01.2025'!V41</f>
        <v>109.25</v>
      </c>
      <c r="D38" s="306">
        <f>'Прайс 01.01.2025'!X41</f>
        <v>104</v>
      </c>
      <c r="E38" s="307">
        <v>4.36</v>
      </c>
      <c r="F38" s="308">
        <f t="shared" ref="F38:F40" si="25">C38-E38</f>
        <v>104.89</v>
      </c>
      <c r="G38" s="309">
        <f>F38/30</f>
        <v>3.496333333</v>
      </c>
      <c r="H38" s="310">
        <f t="shared" ref="H38:H40" si="26">(F38-B38)/B38</f>
        <v>0.278990367</v>
      </c>
      <c r="I38" s="308">
        <f t="shared" ref="I38:I40" si="27">D38-E38</f>
        <v>99.64</v>
      </c>
      <c r="J38" s="309">
        <f>I38/30</f>
        <v>3.321333333</v>
      </c>
      <c r="K38" s="310">
        <f t="shared" ref="K38:K40" si="28">(I38-B38)/B38</f>
        <v>0.2149737837</v>
      </c>
      <c r="L38" s="295"/>
      <c r="M38" s="295"/>
      <c r="N38" s="295"/>
      <c r="O38" s="295"/>
      <c r="P38" s="295"/>
      <c r="Q38" s="295"/>
      <c r="R38" s="295"/>
      <c r="S38" s="295"/>
      <c r="T38" s="295"/>
      <c r="U38" s="295"/>
      <c r="V38" s="295"/>
      <c r="W38" s="295"/>
      <c r="X38" s="295"/>
      <c r="Y38" s="295"/>
      <c r="Z38" s="295"/>
    </row>
    <row r="39">
      <c r="A39" s="304" t="s">
        <v>224</v>
      </c>
      <c r="B39" s="305">
        <v>264.25</v>
      </c>
      <c r="C39" s="306">
        <f>'Прайс 01.01.2025'!V42</f>
        <v>342.95</v>
      </c>
      <c r="D39" s="306">
        <f>'Прайс 01.01.2025'!X42</f>
        <v>325</v>
      </c>
      <c r="E39" s="307">
        <v>8.62</v>
      </c>
      <c r="F39" s="308">
        <f t="shared" si="25"/>
        <v>334.33</v>
      </c>
      <c r="G39" s="309">
        <f>F39/100</f>
        <v>3.3433</v>
      </c>
      <c r="H39" s="310">
        <f t="shared" si="26"/>
        <v>0.2652034059</v>
      </c>
      <c r="I39" s="308">
        <f t="shared" si="27"/>
        <v>316.38</v>
      </c>
      <c r="J39" s="309">
        <f>I39/100</f>
        <v>3.1638</v>
      </c>
      <c r="K39" s="310">
        <f t="shared" si="28"/>
        <v>0.1972753075</v>
      </c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  <c r="X39" s="295"/>
      <c r="Y39" s="295"/>
      <c r="Z39" s="295"/>
    </row>
    <row r="40">
      <c r="A40" s="304" t="s">
        <v>225</v>
      </c>
      <c r="B40" s="305">
        <v>784.02</v>
      </c>
      <c r="C40" s="306">
        <f>'Прайс 01.01.2025'!V43</f>
        <v>991.8</v>
      </c>
      <c r="D40" s="306">
        <f>'Прайс 01.01.2025'!X43</f>
        <v>941</v>
      </c>
      <c r="E40" s="307">
        <v>14.58</v>
      </c>
      <c r="F40" s="308">
        <f t="shared" si="25"/>
        <v>977.22</v>
      </c>
      <c r="G40" s="309">
        <f>F40/300</f>
        <v>3.2574</v>
      </c>
      <c r="H40" s="310">
        <f t="shared" si="26"/>
        <v>0.2464222851</v>
      </c>
      <c r="I40" s="308">
        <f t="shared" si="27"/>
        <v>926.42</v>
      </c>
      <c r="J40" s="309">
        <f>I40/300</f>
        <v>3.088066667</v>
      </c>
      <c r="K40" s="310">
        <f t="shared" si="28"/>
        <v>0.1816280197</v>
      </c>
      <c r="L40" s="295"/>
      <c r="M40" s="295"/>
      <c r="N40" s="295"/>
      <c r="O40" s="295"/>
      <c r="P40" s="295"/>
      <c r="Q40" s="295"/>
      <c r="R40" s="295"/>
      <c r="S40" s="295"/>
      <c r="T40" s="295"/>
      <c r="U40" s="295"/>
      <c r="V40" s="295"/>
      <c r="W40" s="295"/>
      <c r="X40" s="295"/>
      <c r="Y40" s="295"/>
      <c r="Z40" s="295"/>
    </row>
    <row r="41">
      <c r="A41" s="296" t="s">
        <v>226</v>
      </c>
      <c r="B41" s="297"/>
      <c r="C41" s="297"/>
      <c r="D41" s="297"/>
      <c r="E41" s="298"/>
      <c r="F41" s="299"/>
      <c r="G41" s="297"/>
      <c r="H41" s="298"/>
      <c r="I41" s="299"/>
      <c r="J41" s="297"/>
      <c r="K41" s="298"/>
      <c r="L41" s="295"/>
      <c r="M41" s="295"/>
      <c r="N41" s="295"/>
      <c r="O41" s="295"/>
      <c r="P41" s="295"/>
      <c r="Q41" s="295"/>
      <c r="R41" s="295"/>
      <c r="S41" s="295"/>
      <c r="T41" s="295"/>
      <c r="U41" s="295"/>
      <c r="V41" s="295"/>
      <c r="W41" s="295"/>
      <c r="X41" s="295"/>
      <c r="Y41" s="295"/>
      <c r="Z41" s="295"/>
    </row>
    <row r="42">
      <c r="A42" s="304" t="s">
        <v>227</v>
      </c>
      <c r="B42" s="305">
        <v>143.94</v>
      </c>
      <c r="C42" s="306">
        <f>'Прайс 01.01.2025'!V49</f>
        <v>210.9</v>
      </c>
      <c r="D42" s="306">
        <f>'Прайс 01.01.2025'!X49</f>
        <v>199.8</v>
      </c>
      <c r="E42" s="307">
        <v>4.36</v>
      </c>
      <c r="F42" s="308">
        <f>C42-E42</f>
        <v>206.54</v>
      </c>
      <c r="G42" s="309">
        <f>F42/40</f>
        <v>5.1635</v>
      </c>
      <c r="H42" s="310">
        <f>(F42-B42)/B42</f>
        <v>0.434903432</v>
      </c>
      <c r="I42" s="308">
        <f>D42-E42</f>
        <v>195.44</v>
      </c>
      <c r="J42" s="309">
        <f>I42/40</f>
        <v>4.886</v>
      </c>
      <c r="K42" s="310">
        <f>(I42-B42)/B42</f>
        <v>0.3577879672</v>
      </c>
      <c r="L42" s="295"/>
      <c r="M42" s="295"/>
      <c r="N42" s="295"/>
      <c r="O42" s="295"/>
      <c r="P42" s="295"/>
      <c r="Q42" s="295"/>
      <c r="R42" s="295"/>
      <c r="S42" s="295"/>
      <c r="T42" s="295"/>
      <c r="U42" s="295"/>
      <c r="V42" s="295"/>
      <c r="W42" s="295"/>
      <c r="X42" s="295"/>
      <c r="Y42" s="295"/>
      <c r="Z42" s="295"/>
    </row>
    <row r="43">
      <c r="A43" s="296" t="s">
        <v>228</v>
      </c>
      <c r="B43" s="297"/>
      <c r="C43" s="297"/>
      <c r="D43" s="297"/>
      <c r="E43" s="298"/>
      <c r="F43" s="299"/>
      <c r="G43" s="297"/>
      <c r="H43" s="298"/>
      <c r="I43" s="299"/>
      <c r="J43" s="297"/>
      <c r="K43" s="298"/>
      <c r="L43" s="295"/>
      <c r="M43" s="295"/>
      <c r="N43" s="295"/>
      <c r="O43" s="295"/>
      <c r="P43" s="295"/>
      <c r="Q43" s="295"/>
      <c r="R43" s="295"/>
      <c r="S43" s="295"/>
      <c r="T43" s="295"/>
      <c r="U43" s="295"/>
      <c r="V43" s="295"/>
      <c r="W43" s="295"/>
      <c r="X43" s="295"/>
      <c r="Y43" s="295"/>
      <c r="Z43" s="295"/>
    </row>
    <row r="44">
      <c r="A44" s="304" t="s">
        <v>229</v>
      </c>
      <c r="B44" s="318">
        <v>633.47</v>
      </c>
      <c r="C44" s="306">
        <f>'Прайс 01.01.2025'!V50</f>
        <v>825.93</v>
      </c>
      <c r="D44" s="306">
        <f>'Прайс 01.01.2025'!X50</f>
        <v>782.46</v>
      </c>
      <c r="E44" s="307">
        <v>4.36</v>
      </c>
      <c r="F44" s="308">
        <f t="shared" ref="F44:F45" si="29">C44-E44</f>
        <v>821.57</v>
      </c>
      <c r="G44" s="309">
        <f t="shared" ref="G44:G45" si="30">F44/1</f>
        <v>821.57</v>
      </c>
      <c r="H44" s="310">
        <f t="shared" ref="H44:H45" si="31">(F44-B44)/B44</f>
        <v>0.2969359244</v>
      </c>
      <c r="I44" s="308">
        <f t="shared" ref="I44:I45" si="32">D44-E44</f>
        <v>778.1</v>
      </c>
      <c r="J44" s="309">
        <f t="shared" ref="J44:J45" si="33">I44/1</f>
        <v>778.1</v>
      </c>
      <c r="K44" s="310">
        <f t="shared" ref="K44:K45" si="34">(I44-B44)/B44</f>
        <v>0.2283138902</v>
      </c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</row>
    <row r="45">
      <c r="A45" s="319" t="s">
        <v>230</v>
      </c>
      <c r="B45" s="305">
        <v>266.8</v>
      </c>
      <c r="C45" s="306">
        <f>'Прайс 01.01.2025'!V51</f>
        <v>551</v>
      </c>
      <c r="D45" s="306">
        <f>'Прайс 01.01.2025'!X51</f>
        <v>540</v>
      </c>
      <c r="E45" s="307">
        <v>4.36</v>
      </c>
      <c r="F45" s="308">
        <f t="shared" si="29"/>
        <v>546.64</v>
      </c>
      <c r="G45" s="309">
        <f t="shared" si="30"/>
        <v>546.64</v>
      </c>
      <c r="H45" s="310">
        <f t="shared" si="31"/>
        <v>1.048875562</v>
      </c>
      <c r="I45" s="308">
        <f t="shared" si="32"/>
        <v>535.64</v>
      </c>
      <c r="J45" s="309">
        <f t="shared" si="33"/>
        <v>535.64</v>
      </c>
      <c r="K45" s="310">
        <f t="shared" si="34"/>
        <v>1.007646177</v>
      </c>
      <c r="L45" s="295"/>
      <c r="M45" s="295"/>
      <c r="N45" s="295"/>
      <c r="O45" s="295"/>
      <c r="P45" s="295"/>
      <c r="Q45" s="295"/>
      <c r="R45" s="295"/>
      <c r="S45" s="295"/>
      <c r="T45" s="295"/>
      <c r="U45" s="295"/>
      <c r="V45" s="295"/>
      <c r="W45" s="295"/>
      <c r="X45" s="295"/>
      <c r="Y45" s="295"/>
      <c r="Z45" s="295"/>
    </row>
    <row r="46">
      <c r="A46" s="296" t="s">
        <v>231</v>
      </c>
      <c r="B46" s="297"/>
      <c r="C46" s="297"/>
      <c r="D46" s="297"/>
      <c r="E46" s="298"/>
      <c r="F46" s="299"/>
      <c r="G46" s="297"/>
      <c r="H46" s="298"/>
      <c r="I46" s="299"/>
      <c r="J46" s="297"/>
      <c r="K46" s="298"/>
      <c r="L46" s="295"/>
      <c r="M46" s="295"/>
      <c r="N46" s="295"/>
      <c r="O46" s="295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</row>
    <row r="47">
      <c r="A47" s="319" t="s">
        <v>232</v>
      </c>
      <c r="B47" s="305">
        <v>108.3</v>
      </c>
      <c r="C47" s="306">
        <f>'Прайс 01.01.2025'!V47</f>
        <v>128.25</v>
      </c>
      <c r="D47" s="306">
        <f>'Прайс 01.01.2025'!X47</f>
        <v>121.5</v>
      </c>
      <c r="E47" s="307">
        <f t="shared" ref="E47:E49" si="35">1.4+2.45</f>
        <v>3.85</v>
      </c>
      <c r="F47" s="308">
        <f t="shared" ref="F47:F49" si="36">C47-E47</f>
        <v>124.4</v>
      </c>
      <c r="G47" s="309">
        <f t="shared" ref="G47:G49" si="37">F47/50</f>
        <v>2.488</v>
      </c>
      <c r="H47" s="310">
        <f t="shared" ref="H47:H49" si="38">(F47-B47)/B47</f>
        <v>0.1486611265</v>
      </c>
      <c r="I47" s="308">
        <f t="shared" ref="I47:I49" si="39">D47-E47</f>
        <v>117.65</v>
      </c>
      <c r="J47" s="309">
        <f t="shared" ref="J47:J49" si="40">I47/50</f>
        <v>2.353</v>
      </c>
      <c r="K47" s="310">
        <f t="shared" ref="K47:K49" si="41">(I47-B47)/B47</f>
        <v>0.08633425669</v>
      </c>
      <c r="L47" s="295"/>
      <c r="M47" s="295"/>
      <c r="N47" s="295"/>
      <c r="O47" s="295"/>
      <c r="P47" s="295"/>
      <c r="Q47" s="295"/>
      <c r="R47" s="295"/>
      <c r="S47" s="295"/>
      <c r="T47" s="295"/>
      <c r="U47" s="295"/>
      <c r="V47" s="295"/>
      <c r="W47" s="295"/>
      <c r="X47" s="295"/>
      <c r="Y47" s="295"/>
      <c r="Z47" s="295"/>
    </row>
    <row r="48">
      <c r="A48" s="319" t="s">
        <v>233</v>
      </c>
      <c r="B48" s="305">
        <v>92.33</v>
      </c>
      <c r="C48" s="306">
        <f>'Прайс 01.01.2025'!V47</f>
        <v>128.25</v>
      </c>
      <c r="D48" s="306">
        <f>'Прайс 01.01.2025'!X47</f>
        <v>121.5</v>
      </c>
      <c r="E48" s="307">
        <f t="shared" si="35"/>
        <v>3.85</v>
      </c>
      <c r="F48" s="308">
        <f t="shared" si="36"/>
        <v>124.4</v>
      </c>
      <c r="G48" s="309">
        <f t="shared" si="37"/>
        <v>2.488</v>
      </c>
      <c r="H48" s="310">
        <f t="shared" si="38"/>
        <v>0.3473410592</v>
      </c>
      <c r="I48" s="308">
        <f t="shared" si="39"/>
        <v>117.65</v>
      </c>
      <c r="J48" s="309">
        <f t="shared" si="40"/>
        <v>2.353</v>
      </c>
      <c r="K48" s="310">
        <f t="shared" si="41"/>
        <v>0.2742337268</v>
      </c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  <c r="X48" s="295"/>
      <c r="Y48" s="295"/>
      <c r="Z48" s="295"/>
    </row>
    <row r="49">
      <c r="A49" s="320" t="s">
        <v>234</v>
      </c>
      <c r="B49" s="321">
        <v>80.85</v>
      </c>
      <c r="C49" s="322">
        <f>'Прайс 01.01.2025'!V48</f>
        <v>106.875</v>
      </c>
      <c r="D49" s="322">
        <f>'Прайс 01.01.2025'!X48</f>
        <v>101.25</v>
      </c>
      <c r="E49" s="323">
        <f t="shared" si="35"/>
        <v>3.85</v>
      </c>
      <c r="F49" s="324">
        <f t="shared" si="36"/>
        <v>103.025</v>
      </c>
      <c r="G49" s="325">
        <f t="shared" si="37"/>
        <v>2.0605</v>
      </c>
      <c r="H49" s="326">
        <f t="shared" si="38"/>
        <v>0.2742733457</v>
      </c>
      <c r="I49" s="324">
        <f t="shared" si="39"/>
        <v>97.4</v>
      </c>
      <c r="J49" s="325">
        <f t="shared" si="40"/>
        <v>1.948</v>
      </c>
      <c r="K49" s="326">
        <f t="shared" si="41"/>
        <v>0.2047000618</v>
      </c>
      <c r="L49" s="295"/>
      <c r="M49" s="295"/>
      <c r="N49" s="295"/>
      <c r="O49" s="295"/>
      <c r="P49" s="295"/>
      <c r="Q49" s="295"/>
      <c r="R49" s="295"/>
      <c r="S49" s="295"/>
      <c r="T49" s="295"/>
      <c r="U49" s="295"/>
      <c r="V49" s="295"/>
      <c r="W49" s="295"/>
      <c r="X49" s="295"/>
      <c r="Y49" s="295"/>
      <c r="Z49" s="295"/>
    </row>
    <row r="50">
      <c r="A50" s="295"/>
      <c r="B50" s="327"/>
      <c r="C50" s="327"/>
      <c r="D50" s="327"/>
      <c r="E50" s="327"/>
      <c r="F50" s="327"/>
      <c r="G50" s="327"/>
      <c r="H50" s="327"/>
      <c r="I50" s="327"/>
      <c r="J50" s="327"/>
      <c r="K50" s="327"/>
      <c r="L50" s="295"/>
      <c r="M50" s="295"/>
      <c r="N50" s="295"/>
      <c r="O50" s="295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</row>
    <row r="51">
      <c r="A51" s="295"/>
      <c r="B51" s="327"/>
      <c r="C51" s="327"/>
      <c r="D51" s="327"/>
      <c r="E51" s="327"/>
      <c r="F51" s="327"/>
      <c r="G51" s="327"/>
      <c r="H51" s="327"/>
      <c r="I51" s="327"/>
      <c r="J51" s="327"/>
      <c r="K51" s="327"/>
      <c r="L51" s="295"/>
      <c r="M51" s="295"/>
      <c r="N51" s="295"/>
      <c r="O51" s="295"/>
      <c r="P51" s="295"/>
      <c r="Q51" s="295"/>
      <c r="R51" s="295"/>
      <c r="S51" s="295"/>
      <c r="T51" s="295"/>
      <c r="U51" s="295"/>
      <c r="V51" s="295"/>
      <c r="W51" s="295"/>
      <c r="X51" s="295"/>
      <c r="Y51" s="295"/>
      <c r="Z51" s="295"/>
    </row>
    <row r="52">
      <c r="A52" s="295"/>
      <c r="B52" s="327"/>
      <c r="C52" s="327"/>
      <c r="D52" s="327"/>
      <c r="E52" s="327"/>
      <c r="F52" s="327"/>
      <c r="G52" s="327"/>
      <c r="H52" s="327"/>
      <c r="I52" s="327"/>
      <c r="J52" s="327"/>
      <c r="K52" s="327"/>
      <c r="L52" s="295"/>
      <c r="M52" s="295"/>
      <c r="N52" s="295"/>
      <c r="O52" s="295"/>
      <c r="P52" s="295"/>
      <c r="Q52" s="295"/>
      <c r="R52" s="295"/>
      <c r="S52" s="295"/>
      <c r="T52" s="295"/>
      <c r="U52" s="295"/>
      <c r="V52" s="295"/>
      <c r="W52" s="295"/>
      <c r="X52" s="295"/>
      <c r="Y52" s="295"/>
      <c r="Z52" s="295"/>
    </row>
    <row r="53">
      <c r="A53" s="295"/>
      <c r="B53" s="327"/>
      <c r="C53" s="327"/>
      <c r="D53" s="327"/>
      <c r="E53" s="327"/>
      <c r="F53" s="327"/>
      <c r="G53" s="327"/>
      <c r="H53" s="327"/>
      <c r="I53" s="327"/>
      <c r="J53" s="327"/>
      <c r="K53" s="327"/>
      <c r="L53" s="295"/>
      <c r="M53" s="295"/>
      <c r="N53" s="295"/>
      <c r="O53" s="295"/>
      <c r="P53" s="295"/>
      <c r="Q53" s="295"/>
      <c r="R53" s="295"/>
      <c r="S53" s="295"/>
      <c r="T53" s="295"/>
      <c r="U53" s="295"/>
      <c r="V53" s="295"/>
      <c r="W53" s="295"/>
      <c r="X53" s="295"/>
      <c r="Y53" s="295"/>
      <c r="Z53" s="295"/>
    </row>
    <row r="54">
      <c r="A54" s="295"/>
      <c r="B54" s="327"/>
      <c r="C54" s="327"/>
      <c r="D54" s="327"/>
      <c r="E54" s="327"/>
      <c r="F54" s="327"/>
      <c r="G54" s="327"/>
      <c r="H54" s="327"/>
      <c r="I54" s="327"/>
      <c r="J54" s="327"/>
      <c r="K54" s="327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  <c r="W54" s="295"/>
      <c r="X54" s="295"/>
      <c r="Y54" s="295"/>
      <c r="Z54" s="295"/>
    </row>
    <row r="55">
      <c r="A55" s="295"/>
      <c r="B55" s="327"/>
      <c r="C55" s="327"/>
      <c r="D55" s="327"/>
      <c r="E55" s="327"/>
      <c r="F55" s="327"/>
      <c r="G55" s="327"/>
      <c r="H55" s="327"/>
      <c r="I55" s="327"/>
      <c r="J55" s="327"/>
      <c r="K55" s="327"/>
      <c r="L55" s="295"/>
      <c r="M55" s="295"/>
      <c r="N55" s="295"/>
      <c r="O55" s="295"/>
      <c r="P55" s="295"/>
      <c r="Q55" s="295"/>
      <c r="R55" s="295"/>
      <c r="S55" s="295"/>
      <c r="T55" s="295"/>
      <c r="U55" s="295"/>
      <c r="V55" s="295"/>
      <c r="W55" s="295"/>
      <c r="X55" s="295"/>
      <c r="Y55" s="295"/>
      <c r="Z55" s="295"/>
    </row>
    <row r="56">
      <c r="A56" s="295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  <c r="W56" s="295"/>
      <c r="X56" s="295"/>
      <c r="Y56" s="295"/>
      <c r="Z56" s="295"/>
    </row>
    <row r="57">
      <c r="A57" s="295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</row>
    <row r="58">
      <c r="A58" s="295"/>
      <c r="B58" s="327"/>
      <c r="C58" s="327"/>
      <c r="D58" s="327"/>
      <c r="E58" s="327"/>
      <c r="F58" s="327"/>
      <c r="G58" s="327"/>
      <c r="H58" s="327"/>
      <c r="I58" s="327"/>
      <c r="J58" s="327"/>
      <c r="K58" s="327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5"/>
    </row>
    <row r="59">
      <c r="A59" s="295"/>
      <c r="B59" s="327"/>
      <c r="C59" s="327"/>
      <c r="D59" s="327"/>
      <c r="E59" s="327"/>
      <c r="F59" s="327"/>
      <c r="G59" s="327"/>
      <c r="H59" s="327"/>
      <c r="I59" s="327"/>
      <c r="J59" s="327"/>
      <c r="K59" s="327"/>
      <c r="L59" s="295"/>
      <c r="M59" s="295"/>
      <c r="N59" s="295"/>
      <c r="O59" s="295"/>
      <c r="P59" s="295"/>
      <c r="Q59" s="295"/>
      <c r="R59" s="295"/>
      <c r="S59" s="295"/>
      <c r="T59" s="295"/>
      <c r="U59" s="295"/>
      <c r="V59" s="295"/>
      <c r="W59" s="295"/>
      <c r="X59" s="295"/>
      <c r="Y59" s="295"/>
      <c r="Z59" s="295"/>
    </row>
    <row r="60">
      <c r="A60" s="295"/>
      <c r="B60" s="327"/>
      <c r="C60" s="327"/>
      <c r="D60" s="327"/>
      <c r="E60" s="327"/>
      <c r="F60" s="327"/>
      <c r="G60" s="327"/>
      <c r="H60" s="327"/>
      <c r="I60" s="327"/>
      <c r="J60" s="327"/>
      <c r="K60" s="327"/>
      <c r="L60" s="295"/>
      <c r="M60" s="295"/>
      <c r="N60" s="295"/>
      <c r="O60" s="295"/>
      <c r="P60" s="295"/>
      <c r="Q60" s="295"/>
      <c r="R60" s="295"/>
      <c r="S60" s="295"/>
      <c r="T60" s="295"/>
      <c r="U60" s="295"/>
      <c r="V60" s="295"/>
      <c r="W60" s="295"/>
      <c r="X60" s="295"/>
      <c r="Y60" s="295"/>
      <c r="Z60" s="295"/>
    </row>
    <row r="61">
      <c r="A61" s="295"/>
      <c r="B61" s="327"/>
      <c r="C61" s="327"/>
      <c r="D61" s="327"/>
      <c r="E61" s="327"/>
      <c r="F61" s="327"/>
      <c r="G61" s="327"/>
      <c r="H61" s="327"/>
      <c r="I61" s="327"/>
      <c r="J61" s="327"/>
      <c r="K61" s="327"/>
      <c r="L61" s="295"/>
      <c r="M61" s="295"/>
      <c r="N61" s="295"/>
      <c r="O61" s="295"/>
      <c r="P61" s="295"/>
      <c r="Q61" s="295"/>
      <c r="R61" s="295"/>
      <c r="S61" s="295"/>
      <c r="T61" s="295"/>
      <c r="U61" s="295"/>
      <c r="V61" s="295"/>
      <c r="W61" s="295"/>
      <c r="X61" s="295"/>
      <c r="Y61" s="295"/>
      <c r="Z61" s="295"/>
    </row>
    <row r="62">
      <c r="A62" s="295"/>
      <c r="B62" s="327"/>
      <c r="C62" s="327"/>
      <c r="D62" s="327"/>
      <c r="E62" s="327"/>
      <c r="F62" s="327"/>
      <c r="G62" s="327"/>
      <c r="H62" s="327"/>
      <c r="I62" s="327"/>
      <c r="J62" s="327"/>
      <c r="K62" s="327"/>
      <c r="L62" s="295"/>
      <c r="M62" s="295"/>
      <c r="N62" s="295"/>
      <c r="O62" s="295"/>
      <c r="P62" s="295"/>
      <c r="Q62" s="295"/>
      <c r="R62" s="295"/>
      <c r="S62" s="295"/>
      <c r="T62" s="295"/>
      <c r="U62" s="295"/>
      <c r="V62" s="295"/>
      <c r="W62" s="295"/>
      <c r="X62" s="295"/>
      <c r="Y62" s="295"/>
      <c r="Z62" s="295"/>
    </row>
    <row r="63">
      <c r="A63" s="295"/>
      <c r="B63" s="327"/>
      <c r="C63" s="327"/>
      <c r="D63" s="327"/>
      <c r="E63" s="327"/>
      <c r="F63" s="327"/>
      <c r="G63" s="327"/>
      <c r="H63" s="327"/>
      <c r="I63" s="327"/>
      <c r="J63" s="327"/>
      <c r="K63" s="327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</row>
    <row r="64">
      <c r="A64" s="295"/>
      <c r="B64" s="327"/>
      <c r="C64" s="327"/>
      <c r="D64" s="327"/>
      <c r="E64" s="327"/>
      <c r="F64" s="327"/>
      <c r="G64" s="327"/>
      <c r="H64" s="327"/>
      <c r="I64" s="327"/>
      <c r="J64" s="327"/>
      <c r="K64" s="327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</row>
    <row r="65">
      <c r="A65" s="295"/>
      <c r="B65" s="327"/>
      <c r="C65" s="327"/>
      <c r="D65" s="327"/>
      <c r="E65" s="327"/>
      <c r="F65" s="327"/>
      <c r="G65" s="327"/>
      <c r="H65" s="327"/>
      <c r="I65" s="327"/>
      <c r="J65" s="327"/>
      <c r="K65" s="327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</row>
    <row r="66">
      <c r="A66" s="295"/>
      <c r="B66" s="327"/>
      <c r="C66" s="327"/>
      <c r="D66" s="327"/>
      <c r="E66" s="327"/>
      <c r="F66" s="327"/>
      <c r="G66" s="327"/>
      <c r="H66" s="327"/>
      <c r="I66" s="327"/>
      <c r="J66" s="327"/>
      <c r="K66" s="327"/>
      <c r="L66" s="295"/>
      <c r="M66" s="295"/>
      <c r="N66" s="295"/>
      <c r="O66" s="295"/>
      <c r="P66" s="295"/>
      <c r="Q66" s="295"/>
      <c r="R66" s="295"/>
      <c r="S66" s="295"/>
      <c r="T66" s="295"/>
      <c r="U66" s="295"/>
      <c r="V66" s="295"/>
      <c r="W66" s="295"/>
      <c r="X66" s="295"/>
      <c r="Y66" s="295"/>
      <c r="Z66" s="295"/>
    </row>
    <row r="67">
      <c r="A67" s="295"/>
      <c r="B67" s="327"/>
      <c r="C67" s="327"/>
      <c r="D67" s="327"/>
      <c r="E67" s="327"/>
      <c r="F67" s="327"/>
      <c r="G67" s="327"/>
      <c r="H67" s="327"/>
      <c r="I67" s="327"/>
      <c r="J67" s="327"/>
      <c r="K67" s="327"/>
      <c r="L67" s="295"/>
      <c r="M67" s="295"/>
      <c r="N67" s="295"/>
      <c r="O67" s="295"/>
      <c r="P67" s="295"/>
      <c r="Q67" s="295"/>
      <c r="R67" s="295"/>
      <c r="S67" s="295"/>
      <c r="T67" s="295"/>
      <c r="U67" s="295"/>
      <c r="V67" s="295"/>
      <c r="W67" s="295"/>
      <c r="X67" s="295"/>
      <c r="Y67" s="295"/>
      <c r="Z67" s="295"/>
    </row>
    <row r="68">
      <c r="A68" s="295"/>
      <c r="B68" s="327"/>
      <c r="C68" s="327"/>
      <c r="D68" s="327"/>
      <c r="E68" s="327"/>
      <c r="F68" s="327"/>
      <c r="G68" s="327"/>
      <c r="H68" s="327"/>
      <c r="I68" s="327"/>
      <c r="J68" s="327"/>
      <c r="K68" s="327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  <c r="W68" s="295"/>
      <c r="X68" s="295"/>
      <c r="Y68" s="295"/>
      <c r="Z68" s="295"/>
    </row>
    <row r="69">
      <c r="A69" s="295"/>
      <c r="B69" s="327"/>
      <c r="C69" s="327"/>
      <c r="D69" s="327"/>
      <c r="E69" s="327"/>
      <c r="F69" s="327"/>
      <c r="G69" s="327"/>
      <c r="H69" s="327"/>
      <c r="I69" s="327"/>
      <c r="J69" s="327"/>
      <c r="K69" s="327"/>
      <c r="L69" s="295"/>
      <c r="M69" s="295"/>
      <c r="N69" s="295"/>
      <c r="O69" s="295"/>
      <c r="P69" s="295"/>
      <c r="Q69" s="295"/>
      <c r="R69" s="295"/>
      <c r="S69" s="295"/>
      <c r="T69" s="295"/>
      <c r="U69" s="295"/>
      <c r="V69" s="295"/>
      <c r="W69" s="295"/>
      <c r="X69" s="295"/>
      <c r="Y69" s="295"/>
      <c r="Z69" s="295"/>
    </row>
    <row r="70">
      <c r="A70" s="295"/>
      <c r="B70" s="327"/>
      <c r="C70" s="327"/>
      <c r="D70" s="327"/>
      <c r="E70" s="327"/>
      <c r="F70" s="327"/>
      <c r="G70" s="327"/>
      <c r="H70" s="327"/>
      <c r="I70" s="327"/>
      <c r="J70" s="327"/>
      <c r="K70" s="327"/>
      <c r="L70" s="295"/>
      <c r="M70" s="295"/>
      <c r="N70" s="295"/>
      <c r="O70" s="295"/>
      <c r="P70" s="295"/>
      <c r="Q70" s="295"/>
      <c r="R70" s="295"/>
      <c r="S70" s="295"/>
      <c r="T70" s="295"/>
      <c r="U70" s="295"/>
      <c r="V70" s="295"/>
      <c r="W70" s="295"/>
      <c r="X70" s="295"/>
      <c r="Y70" s="295"/>
      <c r="Z70" s="295"/>
    </row>
    <row r="71">
      <c r="A71" s="295"/>
      <c r="B71" s="327"/>
      <c r="C71" s="327"/>
      <c r="D71" s="327"/>
      <c r="E71" s="327"/>
      <c r="F71" s="327"/>
      <c r="G71" s="327"/>
      <c r="H71" s="327"/>
      <c r="I71" s="327"/>
      <c r="J71" s="327"/>
      <c r="K71" s="327"/>
      <c r="L71" s="295"/>
      <c r="M71" s="295"/>
      <c r="N71" s="295"/>
      <c r="O71" s="295"/>
      <c r="P71" s="295"/>
      <c r="Q71" s="295"/>
      <c r="R71" s="295"/>
      <c r="S71" s="295"/>
      <c r="T71" s="295"/>
      <c r="U71" s="295"/>
      <c r="V71" s="295"/>
      <c r="W71" s="295"/>
      <c r="X71" s="295"/>
      <c r="Y71" s="295"/>
      <c r="Z71" s="295"/>
    </row>
    <row r="72">
      <c r="A72" s="295"/>
      <c r="B72" s="327"/>
      <c r="C72" s="327"/>
      <c r="D72" s="327"/>
      <c r="E72" s="327"/>
      <c r="F72" s="327"/>
      <c r="G72" s="327"/>
      <c r="H72" s="327"/>
      <c r="I72" s="327"/>
      <c r="J72" s="327"/>
      <c r="K72" s="327"/>
      <c r="L72" s="295"/>
      <c r="M72" s="295"/>
      <c r="N72" s="295"/>
      <c r="O72" s="295"/>
      <c r="P72" s="295"/>
      <c r="Q72" s="295"/>
      <c r="R72" s="295"/>
      <c r="S72" s="295"/>
      <c r="T72" s="295"/>
      <c r="U72" s="295"/>
      <c r="V72" s="295"/>
      <c r="W72" s="295"/>
      <c r="X72" s="295"/>
      <c r="Y72" s="295"/>
      <c r="Z72" s="295"/>
    </row>
    <row r="73">
      <c r="A73" s="295"/>
      <c r="B73" s="327"/>
      <c r="C73" s="327"/>
      <c r="D73" s="327"/>
      <c r="E73" s="327"/>
      <c r="F73" s="327"/>
      <c r="G73" s="327"/>
      <c r="H73" s="327"/>
      <c r="I73" s="327"/>
      <c r="J73" s="327"/>
      <c r="K73" s="327"/>
      <c r="L73" s="295"/>
      <c r="M73" s="295"/>
      <c r="N73" s="295"/>
      <c r="O73" s="295"/>
      <c r="P73" s="295"/>
      <c r="Q73" s="295"/>
      <c r="R73" s="295"/>
      <c r="S73" s="295"/>
      <c r="T73" s="295"/>
      <c r="U73" s="295"/>
      <c r="V73" s="295"/>
      <c r="W73" s="295"/>
      <c r="X73" s="295"/>
      <c r="Y73" s="295"/>
      <c r="Z73" s="295"/>
    </row>
    <row r="74">
      <c r="A74" s="295"/>
      <c r="B74" s="327"/>
      <c r="C74" s="327"/>
      <c r="D74" s="327"/>
      <c r="E74" s="327"/>
      <c r="F74" s="327"/>
      <c r="G74" s="327"/>
      <c r="H74" s="327"/>
      <c r="I74" s="327"/>
      <c r="J74" s="327"/>
      <c r="K74" s="327"/>
      <c r="L74" s="295"/>
      <c r="M74" s="295"/>
      <c r="N74" s="295"/>
      <c r="O74" s="295"/>
      <c r="P74" s="295"/>
      <c r="Q74" s="295"/>
      <c r="R74" s="295"/>
      <c r="S74" s="295"/>
      <c r="T74" s="295"/>
      <c r="U74" s="295"/>
      <c r="V74" s="295"/>
      <c r="W74" s="295"/>
      <c r="X74" s="295"/>
      <c r="Y74" s="295"/>
      <c r="Z74" s="295"/>
    </row>
    <row r="75">
      <c r="A75" s="295"/>
      <c r="B75" s="327"/>
      <c r="C75" s="327"/>
      <c r="D75" s="327"/>
      <c r="E75" s="327"/>
      <c r="F75" s="327"/>
      <c r="G75" s="327"/>
      <c r="H75" s="327"/>
      <c r="I75" s="327"/>
      <c r="J75" s="327"/>
      <c r="K75" s="327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</row>
    <row r="76">
      <c r="A76" s="295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</row>
    <row r="77">
      <c r="A77" s="295"/>
      <c r="B77" s="327"/>
      <c r="C77" s="327"/>
      <c r="D77" s="327"/>
      <c r="E77" s="327"/>
      <c r="F77" s="327"/>
      <c r="G77" s="327"/>
      <c r="H77" s="327"/>
      <c r="I77" s="327"/>
      <c r="J77" s="327"/>
      <c r="K77" s="327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</row>
    <row r="78">
      <c r="A78" s="295"/>
      <c r="B78" s="327"/>
      <c r="C78" s="327"/>
      <c r="D78" s="327"/>
      <c r="E78" s="327"/>
      <c r="F78" s="327"/>
      <c r="G78" s="327"/>
      <c r="H78" s="327"/>
      <c r="I78" s="327"/>
      <c r="J78" s="327"/>
      <c r="K78" s="327"/>
      <c r="L78" s="295"/>
      <c r="M78" s="295"/>
      <c r="N78" s="295"/>
      <c r="O78" s="295"/>
      <c r="P78" s="295"/>
      <c r="Q78" s="295"/>
      <c r="R78" s="295"/>
      <c r="S78" s="295"/>
      <c r="T78" s="295"/>
      <c r="U78" s="295"/>
      <c r="V78" s="295"/>
      <c r="W78" s="295"/>
      <c r="X78" s="295"/>
      <c r="Y78" s="295"/>
      <c r="Z78" s="295"/>
    </row>
    <row r="79">
      <c r="A79" s="295"/>
      <c r="B79" s="327"/>
      <c r="C79" s="327"/>
      <c r="D79" s="327"/>
      <c r="E79" s="327"/>
      <c r="F79" s="327"/>
      <c r="G79" s="327"/>
      <c r="H79" s="327"/>
      <c r="I79" s="327"/>
      <c r="J79" s="327"/>
      <c r="K79" s="327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</row>
    <row r="80">
      <c r="A80" s="295"/>
      <c r="B80" s="327"/>
      <c r="C80" s="327"/>
      <c r="D80" s="327"/>
      <c r="E80" s="327"/>
      <c r="F80" s="327"/>
      <c r="G80" s="327"/>
      <c r="H80" s="327"/>
      <c r="I80" s="327"/>
      <c r="J80" s="327"/>
      <c r="K80" s="327"/>
      <c r="L80" s="295"/>
      <c r="M80" s="295"/>
      <c r="N80" s="295"/>
      <c r="O80" s="295"/>
      <c r="P80" s="295"/>
      <c r="Q80" s="295"/>
      <c r="R80" s="295"/>
      <c r="S80" s="295"/>
      <c r="T80" s="295"/>
      <c r="U80" s="295"/>
      <c r="V80" s="295"/>
      <c r="W80" s="295"/>
      <c r="X80" s="295"/>
      <c r="Y80" s="295"/>
      <c r="Z80" s="295"/>
    </row>
    <row r="81">
      <c r="A81" s="295"/>
      <c r="B81" s="327"/>
      <c r="C81" s="327"/>
      <c r="D81" s="327"/>
      <c r="E81" s="327"/>
      <c r="F81" s="327"/>
      <c r="G81" s="327"/>
      <c r="H81" s="327"/>
      <c r="I81" s="327"/>
      <c r="J81" s="327"/>
      <c r="K81" s="327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  <c r="Z81" s="295"/>
    </row>
    <row r="82">
      <c r="A82" s="295"/>
      <c r="B82" s="327"/>
      <c r="C82" s="327"/>
      <c r="D82" s="327"/>
      <c r="E82" s="327"/>
      <c r="F82" s="327"/>
      <c r="G82" s="327"/>
      <c r="H82" s="327"/>
      <c r="I82" s="327"/>
      <c r="J82" s="327"/>
      <c r="K82" s="327"/>
      <c r="L82" s="295"/>
      <c r="M82" s="295"/>
      <c r="N82" s="295"/>
      <c r="O82" s="295"/>
      <c r="P82" s="295"/>
      <c r="Q82" s="295"/>
      <c r="R82" s="295"/>
      <c r="S82" s="295"/>
      <c r="T82" s="295"/>
      <c r="U82" s="295"/>
      <c r="V82" s="295"/>
      <c r="W82" s="295"/>
      <c r="X82" s="295"/>
      <c r="Y82" s="295"/>
      <c r="Z82" s="295"/>
    </row>
    <row r="83">
      <c r="A83" s="295"/>
      <c r="B83" s="327"/>
      <c r="C83" s="327"/>
      <c r="D83" s="327"/>
      <c r="E83" s="327"/>
      <c r="F83" s="327"/>
      <c r="G83" s="327"/>
      <c r="H83" s="327"/>
      <c r="I83" s="327"/>
      <c r="J83" s="327"/>
      <c r="K83" s="327"/>
      <c r="L83" s="295"/>
      <c r="M83" s="295"/>
      <c r="N83" s="295"/>
      <c r="O83" s="295"/>
      <c r="P83" s="295"/>
      <c r="Q83" s="295"/>
      <c r="R83" s="295"/>
      <c r="S83" s="295"/>
      <c r="T83" s="295"/>
      <c r="U83" s="295"/>
      <c r="V83" s="295"/>
      <c r="W83" s="295"/>
      <c r="X83" s="295"/>
      <c r="Y83" s="295"/>
      <c r="Z83" s="295"/>
    </row>
    <row r="84">
      <c r="A84" s="295"/>
      <c r="B84" s="327"/>
      <c r="C84" s="327"/>
      <c r="D84" s="327"/>
      <c r="E84" s="327"/>
      <c r="F84" s="327"/>
      <c r="G84" s="327"/>
      <c r="H84" s="327"/>
      <c r="I84" s="327"/>
      <c r="J84" s="327"/>
      <c r="K84" s="327"/>
      <c r="L84" s="295"/>
      <c r="M84" s="295"/>
      <c r="N84" s="295"/>
      <c r="O84" s="295"/>
      <c r="P84" s="295"/>
      <c r="Q84" s="295"/>
      <c r="R84" s="295"/>
      <c r="S84" s="295"/>
      <c r="T84" s="295"/>
      <c r="U84" s="295"/>
      <c r="V84" s="295"/>
      <c r="W84" s="295"/>
      <c r="X84" s="295"/>
      <c r="Y84" s="295"/>
      <c r="Z84" s="295"/>
    </row>
    <row r="85">
      <c r="A85" s="295"/>
      <c r="B85" s="327"/>
      <c r="C85" s="327"/>
      <c r="D85" s="327"/>
      <c r="E85" s="327"/>
      <c r="F85" s="327"/>
      <c r="G85" s="327"/>
      <c r="H85" s="327"/>
      <c r="I85" s="327"/>
      <c r="J85" s="327"/>
      <c r="K85" s="327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</row>
    <row r="86">
      <c r="A86" s="295"/>
      <c r="B86" s="327"/>
      <c r="C86" s="327"/>
      <c r="D86" s="327"/>
      <c r="E86" s="327"/>
      <c r="F86" s="327"/>
      <c r="G86" s="327"/>
      <c r="H86" s="327"/>
      <c r="I86" s="327"/>
      <c r="J86" s="327"/>
      <c r="K86" s="327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  <c r="W86" s="295"/>
      <c r="X86" s="295"/>
      <c r="Y86" s="295"/>
      <c r="Z86" s="295"/>
    </row>
    <row r="87">
      <c r="A87" s="295"/>
      <c r="B87" s="327"/>
      <c r="C87" s="327"/>
      <c r="D87" s="327"/>
      <c r="E87" s="327"/>
      <c r="F87" s="327"/>
      <c r="G87" s="327"/>
      <c r="H87" s="327"/>
      <c r="I87" s="327"/>
      <c r="J87" s="327"/>
      <c r="K87" s="327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  <c r="Z87" s="295"/>
    </row>
    <row r="88">
      <c r="A88" s="295"/>
      <c r="B88" s="327"/>
      <c r="C88" s="327"/>
      <c r="D88" s="327"/>
      <c r="E88" s="327"/>
      <c r="F88" s="327"/>
      <c r="G88" s="327"/>
      <c r="H88" s="327"/>
      <c r="I88" s="327"/>
      <c r="J88" s="327"/>
      <c r="K88" s="327"/>
      <c r="L88" s="295"/>
      <c r="M88" s="295"/>
      <c r="N88" s="295"/>
      <c r="O88" s="295"/>
      <c r="P88" s="295"/>
      <c r="Q88" s="295"/>
      <c r="R88" s="295"/>
      <c r="S88" s="295"/>
      <c r="T88" s="295"/>
      <c r="U88" s="295"/>
      <c r="V88" s="295"/>
      <c r="W88" s="295"/>
      <c r="X88" s="295"/>
      <c r="Y88" s="295"/>
      <c r="Z88" s="295"/>
    </row>
    <row r="89">
      <c r="A89" s="295"/>
      <c r="B89" s="327"/>
      <c r="C89" s="327"/>
      <c r="D89" s="327"/>
      <c r="E89" s="327"/>
      <c r="F89" s="327"/>
      <c r="G89" s="327"/>
      <c r="H89" s="327"/>
      <c r="I89" s="327"/>
      <c r="J89" s="327"/>
      <c r="K89" s="327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</row>
    <row r="90">
      <c r="A90" s="295"/>
      <c r="B90" s="327"/>
      <c r="C90" s="327"/>
      <c r="D90" s="327"/>
      <c r="E90" s="327"/>
      <c r="F90" s="327"/>
      <c r="G90" s="327"/>
      <c r="H90" s="327"/>
      <c r="I90" s="327"/>
      <c r="J90" s="327"/>
      <c r="K90" s="327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</row>
    <row r="91">
      <c r="A91" s="295"/>
      <c r="B91" s="327"/>
      <c r="C91" s="327"/>
      <c r="D91" s="327"/>
      <c r="E91" s="327"/>
      <c r="F91" s="327"/>
      <c r="G91" s="327"/>
      <c r="H91" s="327"/>
      <c r="I91" s="327"/>
      <c r="J91" s="327"/>
      <c r="K91" s="327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</row>
    <row r="92">
      <c r="A92" s="295"/>
      <c r="B92" s="327"/>
      <c r="C92" s="327"/>
      <c r="D92" s="327"/>
      <c r="E92" s="327"/>
      <c r="F92" s="327"/>
      <c r="G92" s="327"/>
      <c r="H92" s="327"/>
      <c r="I92" s="327"/>
      <c r="J92" s="327"/>
      <c r="K92" s="327"/>
      <c r="L92" s="295"/>
      <c r="M92" s="295"/>
      <c r="N92" s="295"/>
      <c r="O92" s="295"/>
      <c r="P92" s="295"/>
      <c r="Q92" s="295"/>
      <c r="R92" s="295"/>
      <c r="S92" s="295"/>
      <c r="T92" s="295"/>
      <c r="U92" s="295"/>
      <c r="V92" s="295"/>
      <c r="W92" s="295"/>
      <c r="X92" s="295"/>
      <c r="Y92" s="295"/>
      <c r="Z92" s="295"/>
    </row>
    <row r="93">
      <c r="A93" s="295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</row>
    <row r="94">
      <c r="A94" s="295"/>
      <c r="B94" s="327"/>
      <c r="C94" s="327"/>
      <c r="D94" s="327"/>
      <c r="E94" s="327"/>
      <c r="F94" s="327"/>
      <c r="G94" s="327"/>
      <c r="H94" s="327"/>
      <c r="I94" s="327"/>
      <c r="J94" s="327"/>
      <c r="K94" s="327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  <c r="W94" s="295"/>
      <c r="X94" s="295"/>
      <c r="Y94" s="295"/>
      <c r="Z94" s="295"/>
    </row>
    <row r="95">
      <c r="A95" s="295"/>
      <c r="B95" s="327"/>
      <c r="C95" s="327"/>
      <c r="D95" s="327"/>
      <c r="E95" s="327"/>
      <c r="F95" s="327"/>
      <c r="G95" s="327"/>
      <c r="H95" s="327"/>
      <c r="I95" s="327"/>
      <c r="J95" s="327"/>
      <c r="K95" s="327"/>
      <c r="L95" s="295"/>
      <c r="M95" s="295"/>
      <c r="N95" s="295"/>
      <c r="O95" s="295"/>
      <c r="P95" s="295"/>
      <c r="Q95" s="295"/>
      <c r="R95" s="295"/>
      <c r="S95" s="295"/>
      <c r="T95" s="295"/>
      <c r="U95" s="295"/>
      <c r="V95" s="295"/>
      <c r="W95" s="295"/>
      <c r="X95" s="295"/>
      <c r="Y95" s="295"/>
      <c r="Z95" s="295"/>
    </row>
    <row r="96">
      <c r="A96" s="295"/>
      <c r="B96" s="327"/>
      <c r="C96" s="327"/>
      <c r="D96" s="327"/>
      <c r="E96" s="327"/>
      <c r="F96" s="327"/>
      <c r="G96" s="327"/>
      <c r="H96" s="327"/>
      <c r="I96" s="327"/>
      <c r="J96" s="327"/>
      <c r="K96" s="327"/>
      <c r="L96" s="295"/>
      <c r="M96" s="295"/>
      <c r="N96" s="295"/>
      <c r="O96" s="295"/>
      <c r="P96" s="295"/>
      <c r="Q96" s="295"/>
      <c r="R96" s="295"/>
      <c r="S96" s="295"/>
      <c r="T96" s="295"/>
      <c r="U96" s="295"/>
      <c r="V96" s="295"/>
      <c r="W96" s="295"/>
      <c r="X96" s="295"/>
      <c r="Y96" s="295"/>
      <c r="Z96" s="295"/>
    </row>
    <row r="97">
      <c r="A97" s="295"/>
      <c r="B97" s="327"/>
      <c r="C97" s="327"/>
      <c r="D97" s="327"/>
      <c r="E97" s="327"/>
      <c r="F97" s="327"/>
      <c r="G97" s="327"/>
      <c r="H97" s="327"/>
      <c r="I97" s="327"/>
      <c r="J97" s="327"/>
      <c r="K97" s="327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</row>
    <row r="98">
      <c r="A98" s="295"/>
      <c r="B98" s="327"/>
      <c r="C98" s="327"/>
      <c r="D98" s="327"/>
      <c r="E98" s="327"/>
      <c r="F98" s="327"/>
      <c r="G98" s="327"/>
      <c r="H98" s="327"/>
      <c r="I98" s="327"/>
      <c r="J98" s="327"/>
      <c r="K98" s="327"/>
      <c r="L98" s="295"/>
      <c r="M98" s="295"/>
      <c r="N98" s="295"/>
      <c r="O98" s="295"/>
      <c r="P98" s="295"/>
      <c r="Q98" s="295"/>
      <c r="R98" s="295"/>
      <c r="S98" s="295"/>
      <c r="T98" s="295"/>
      <c r="U98" s="295"/>
      <c r="V98" s="295"/>
      <c r="W98" s="295"/>
      <c r="X98" s="295"/>
      <c r="Y98" s="295"/>
      <c r="Z98" s="295"/>
    </row>
    <row r="99">
      <c r="A99" s="295"/>
      <c r="B99" s="327"/>
      <c r="C99" s="327"/>
      <c r="D99" s="327"/>
      <c r="E99" s="327"/>
      <c r="F99" s="327"/>
      <c r="G99" s="327"/>
      <c r="H99" s="327"/>
      <c r="I99" s="327"/>
      <c r="J99" s="327"/>
      <c r="K99" s="327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  <c r="W99" s="295"/>
      <c r="X99" s="295"/>
      <c r="Y99" s="295"/>
      <c r="Z99" s="295"/>
    </row>
    <row r="100">
      <c r="A100" s="295"/>
      <c r="B100" s="327"/>
      <c r="C100" s="327"/>
      <c r="D100" s="327"/>
      <c r="E100" s="327"/>
      <c r="F100" s="327"/>
      <c r="G100" s="327"/>
      <c r="H100" s="327"/>
      <c r="I100" s="327"/>
      <c r="J100" s="327"/>
      <c r="K100" s="327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  <c r="W100" s="295"/>
      <c r="X100" s="295"/>
      <c r="Y100" s="295"/>
      <c r="Z100" s="295"/>
    </row>
    <row r="101">
      <c r="A101" s="295"/>
      <c r="B101" s="327"/>
      <c r="C101" s="327"/>
      <c r="D101" s="327"/>
      <c r="E101" s="327"/>
      <c r="F101" s="327"/>
      <c r="G101" s="327"/>
      <c r="H101" s="327"/>
      <c r="I101" s="327"/>
      <c r="J101" s="327"/>
      <c r="K101" s="327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</row>
    <row r="102">
      <c r="A102" s="295"/>
      <c r="B102" s="327"/>
      <c r="C102" s="327"/>
      <c r="D102" s="327"/>
      <c r="E102" s="327"/>
      <c r="F102" s="327"/>
      <c r="G102" s="327"/>
      <c r="H102" s="327"/>
      <c r="I102" s="327"/>
      <c r="J102" s="327"/>
      <c r="K102" s="327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  <c r="Z102" s="295"/>
    </row>
    <row r="103">
      <c r="A103" s="295"/>
      <c r="B103" s="327"/>
      <c r="C103" s="327"/>
      <c r="D103" s="327"/>
      <c r="E103" s="327"/>
      <c r="F103" s="327"/>
      <c r="G103" s="327"/>
      <c r="H103" s="327"/>
      <c r="I103" s="327"/>
      <c r="J103" s="327"/>
      <c r="K103" s="327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  <c r="Z103" s="295"/>
    </row>
    <row r="104">
      <c r="A104" s="295"/>
      <c r="B104" s="327"/>
      <c r="C104" s="327"/>
      <c r="D104" s="327"/>
      <c r="E104" s="327"/>
      <c r="F104" s="327"/>
      <c r="G104" s="327"/>
      <c r="H104" s="327"/>
      <c r="I104" s="327"/>
      <c r="J104" s="327"/>
      <c r="K104" s="327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  <c r="Z104" s="295"/>
    </row>
    <row r="105">
      <c r="A105" s="295"/>
      <c r="B105" s="327"/>
      <c r="C105" s="327"/>
      <c r="D105" s="327"/>
      <c r="E105" s="327"/>
      <c r="F105" s="327"/>
      <c r="G105" s="327"/>
      <c r="H105" s="327"/>
      <c r="I105" s="327"/>
      <c r="J105" s="327"/>
      <c r="K105" s="327"/>
      <c r="L105" s="295"/>
      <c r="M105" s="295"/>
      <c r="N105" s="295"/>
      <c r="O105" s="295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</row>
    <row r="106">
      <c r="A106" s="295"/>
      <c r="B106" s="327"/>
      <c r="C106" s="327"/>
      <c r="D106" s="327"/>
      <c r="E106" s="327"/>
      <c r="F106" s="327"/>
      <c r="G106" s="327"/>
      <c r="H106" s="327"/>
      <c r="I106" s="327"/>
      <c r="J106" s="327"/>
      <c r="K106" s="327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</row>
    <row r="107">
      <c r="A107" s="295"/>
      <c r="B107" s="327"/>
      <c r="C107" s="327"/>
      <c r="D107" s="327"/>
      <c r="E107" s="327"/>
      <c r="F107" s="327"/>
      <c r="G107" s="327"/>
      <c r="H107" s="327"/>
      <c r="I107" s="327"/>
      <c r="J107" s="327"/>
      <c r="K107" s="327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</row>
    <row r="108">
      <c r="A108" s="295"/>
      <c r="B108" s="327"/>
      <c r="C108" s="327"/>
      <c r="D108" s="327"/>
      <c r="E108" s="327"/>
      <c r="F108" s="327"/>
      <c r="G108" s="327"/>
      <c r="H108" s="327"/>
      <c r="I108" s="327"/>
      <c r="J108" s="327"/>
      <c r="K108" s="327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</row>
    <row r="109">
      <c r="A109" s="295"/>
      <c r="B109" s="327"/>
      <c r="C109" s="327"/>
      <c r="D109" s="327"/>
      <c r="E109" s="327"/>
      <c r="F109" s="327"/>
      <c r="G109" s="327"/>
      <c r="H109" s="327"/>
      <c r="I109" s="327"/>
      <c r="J109" s="327"/>
      <c r="K109" s="327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  <c r="X109" s="295"/>
      <c r="Y109" s="295"/>
      <c r="Z109" s="295"/>
    </row>
    <row r="110">
      <c r="A110" s="295"/>
      <c r="B110" s="327"/>
      <c r="C110" s="327"/>
      <c r="D110" s="327"/>
      <c r="E110" s="327"/>
      <c r="F110" s="327"/>
      <c r="G110" s="327"/>
      <c r="H110" s="327"/>
      <c r="I110" s="327"/>
      <c r="J110" s="327"/>
      <c r="K110" s="327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</row>
    <row r="111">
      <c r="A111" s="295"/>
      <c r="B111" s="327"/>
      <c r="C111" s="327"/>
      <c r="D111" s="327"/>
      <c r="E111" s="327"/>
      <c r="F111" s="327"/>
      <c r="G111" s="327"/>
      <c r="H111" s="327"/>
      <c r="I111" s="327"/>
      <c r="J111" s="327"/>
      <c r="K111" s="327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295"/>
      <c r="Y111" s="295"/>
      <c r="Z111" s="295"/>
    </row>
    <row r="112">
      <c r="A112" s="295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  <c r="Z112" s="295"/>
    </row>
    <row r="113">
      <c r="A113" s="295"/>
      <c r="B113" s="327"/>
      <c r="C113" s="327"/>
      <c r="D113" s="327"/>
      <c r="E113" s="327"/>
      <c r="F113" s="327"/>
      <c r="G113" s="327"/>
      <c r="H113" s="327"/>
      <c r="I113" s="327"/>
      <c r="J113" s="327"/>
      <c r="K113" s="327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  <c r="Z113" s="295"/>
    </row>
    <row r="114">
      <c r="A114" s="295"/>
      <c r="B114" s="327"/>
      <c r="C114" s="327"/>
      <c r="D114" s="327"/>
      <c r="E114" s="327"/>
      <c r="F114" s="327"/>
      <c r="G114" s="327"/>
      <c r="H114" s="327"/>
      <c r="I114" s="327"/>
      <c r="J114" s="327"/>
      <c r="K114" s="327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  <c r="Z114" s="295"/>
    </row>
    <row r="115">
      <c r="A115" s="295"/>
      <c r="B115" s="327"/>
      <c r="C115" s="327"/>
      <c r="D115" s="327"/>
      <c r="E115" s="327"/>
      <c r="F115" s="327"/>
      <c r="G115" s="327"/>
      <c r="H115" s="327"/>
      <c r="I115" s="327"/>
      <c r="J115" s="327"/>
      <c r="K115" s="327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  <c r="X115" s="295"/>
      <c r="Y115" s="295"/>
      <c r="Z115" s="295"/>
    </row>
    <row r="116">
      <c r="A116" s="295"/>
      <c r="B116" s="327"/>
      <c r="C116" s="327"/>
      <c r="D116" s="327"/>
      <c r="E116" s="327"/>
      <c r="F116" s="327"/>
      <c r="G116" s="327"/>
      <c r="H116" s="327"/>
      <c r="I116" s="327"/>
      <c r="J116" s="327"/>
      <c r="K116" s="327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  <c r="X116" s="295"/>
      <c r="Y116" s="295"/>
      <c r="Z116" s="295"/>
    </row>
    <row r="117">
      <c r="A117" s="295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  <c r="W117" s="295"/>
      <c r="X117" s="295"/>
      <c r="Y117" s="295"/>
      <c r="Z117" s="295"/>
    </row>
    <row r="118">
      <c r="A118" s="295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295"/>
      <c r="M118" s="295"/>
      <c r="N118" s="295"/>
      <c r="O118" s="295"/>
      <c r="P118" s="295"/>
      <c r="Q118" s="295"/>
      <c r="R118" s="295"/>
      <c r="S118" s="295"/>
      <c r="T118" s="295"/>
      <c r="U118" s="295"/>
      <c r="V118" s="295"/>
      <c r="W118" s="295"/>
      <c r="X118" s="295"/>
      <c r="Y118" s="295"/>
      <c r="Z118" s="295"/>
    </row>
    <row r="119">
      <c r="A119" s="295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295"/>
      <c r="M119" s="295"/>
      <c r="N119" s="295"/>
      <c r="O119" s="295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</row>
    <row r="120">
      <c r="A120" s="295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  <c r="W120" s="295"/>
      <c r="X120" s="295"/>
      <c r="Y120" s="295"/>
      <c r="Z120" s="295"/>
    </row>
    <row r="121">
      <c r="A121" s="295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  <c r="W121" s="295"/>
      <c r="X121" s="295"/>
      <c r="Y121" s="295"/>
      <c r="Z121" s="295"/>
    </row>
    <row r="122">
      <c r="A122" s="295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295"/>
      <c r="M122" s="295"/>
      <c r="N122" s="295"/>
      <c r="O122" s="295"/>
      <c r="P122" s="295"/>
      <c r="Q122" s="295"/>
      <c r="R122" s="295"/>
      <c r="S122" s="295"/>
      <c r="T122" s="295"/>
      <c r="U122" s="295"/>
      <c r="V122" s="295"/>
      <c r="W122" s="295"/>
      <c r="X122" s="295"/>
      <c r="Y122" s="295"/>
      <c r="Z122" s="295"/>
    </row>
    <row r="123">
      <c r="A123" s="295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295"/>
      <c r="M123" s="295"/>
      <c r="N123" s="295"/>
      <c r="O123" s="295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295"/>
    </row>
    <row r="124">
      <c r="A124" s="295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  <c r="W124" s="295"/>
      <c r="X124" s="295"/>
      <c r="Y124" s="295"/>
      <c r="Z124" s="295"/>
    </row>
    <row r="125">
      <c r="A125" s="295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</row>
    <row r="126">
      <c r="A126" s="295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</row>
    <row r="127">
      <c r="A127" s="295"/>
      <c r="B127" s="327"/>
      <c r="C127" s="327"/>
      <c r="D127" s="327"/>
      <c r="E127" s="327"/>
      <c r="F127" s="327"/>
      <c r="G127" s="327"/>
      <c r="H127" s="327"/>
      <c r="I127" s="327"/>
      <c r="J127" s="327"/>
      <c r="K127" s="327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</row>
    <row r="128">
      <c r="A128" s="295"/>
      <c r="B128" s="327"/>
      <c r="C128" s="327"/>
      <c r="D128" s="327"/>
      <c r="E128" s="327"/>
      <c r="F128" s="327"/>
      <c r="G128" s="327"/>
      <c r="H128" s="327"/>
      <c r="I128" s="327"/>
      <c r="J128" s="327"/>
      <c r="K128" s="327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295"/>
    </row>
    <row r="129">
      <c r="A129" s="295"/>
      <c r="B129" s="327"/>
      <c r="C129" s="327"/>
      <c r="D129" s="327"/>
      <c r="E129" s="327"/>
      <c r="F129" s="327"/>
      <c r="G129" s="327"/>
      <c r="H129" s="327"/>
      <c r="I129" s="327"/>
      <c r="J129" s="327"/>
      <c r="K129" s="327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</row>
    <row r="130">
      <c r="A130" s="295"/>
      <c r="B130" s="327"/>
      <c r="C130" s="327"/>
      <c r="D130" s="327"/>
      <c r="E130" s="327"/>
      <c r="F130" s="327"/>
      <c r="G130" s="327"/>
      <c r="H130" s="327"/>
      <c r="I130" s="327"/>
      <c r="J130" s="327"/>
      <c r="K130" s="327"/>
      <c r="L130" s="295"/>
      <c r="M130" s="295"/>
      <c r="N130" s="295"/>
      <c r="O130" s="295"/>
      <c r="P130" s="295"/>
      <c r="Q130" s="295"/>
      <c r="R130" s="295"/>
      <c r="S130" s="295"/>
      <c r="T130" s="295"/>
      <c r="U130" s="295"/>
      <c r="V130" s="295"/>
      <c r="W130" s="295"/>
      <c r="X130" s="295"/>
      <c r="Y130" s="295"/>
      <c r="Z130" s="295"/>
    </row>
    <row r="131">
      <c r="A131" s="295"/>
      <c r="B131" s="327"/>
      <c r="C131" s="327"/>
      <c r="D131" s="327"/>
      <c r="E131" s="327"/>
      <c r="F131" s="327"/>
      <c r="G131" s="327"/>
      <c r="H131" s="327"/>
      <c r="I131" s="327"/>
      <c r="J131" s="327"/>
      <c r="K131" s="327"/>
      <c r="L131" s="295"/>
      <c r="M131" s="295"/>
      <c r="N131" s="295"/>
      <c r="O131" s="295"/>
      <c r="P131" s="295"/>
      <c r="Q131" s="295"/>
      <c r="R131" s="295"/>
      <c r="S131" s="295"/>
      <c r="T131" s="295"/>
      <c r="U131" s="295"/>
      <c r="V131" s="295"/>
      <c r="W131" s="295"/>
      <c r="X131" s="295"/>
      <c r="Y131" s="295"/>
      <c r="Z131" s="295"/>
    </row>
    <row r="132">
      <c r="A132" s="295"/>
      <c r="B132" s="327"/>
      <c r="C132" s="327"/>
      <c r="D132" s="327"/>
      <c r="E132" s="327"/>
      <c r="F132" s="327"/>
      <c r="G132" s="327"/>
      <c r="H132" s="327"/>
      <c r="I132" s="327"/>
      <c r="J132" s="327"/>
      <c r="K132" s="327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</row>
    <row r="133">
      <c r="A133" s="295"/>
      <c r="B133" s="327"/>
      <c r="C133" s="327"/>
      <c r="D133" s="327"/>
      <c r="E133" s="327"/>
      <c r="F133" s="327"/>
      <c r="G133" s="327"/>
      <c r="H133" s="327"/>
      <c r="I133" s="327"/>
      <c r="J133" s="327"/>
      <c r="K133" s="327"/>
      <c r="L133" s="295"/>
      <c r="M133" s="295"/>
      <c r="N133" s="295"/>
      <c r="O133" s="295"/>
      <c r="P133" s="295"/>
      <c r="Q133" s="295"/>
      <c r="R133" s="295"/>
      <c r="S133" s="295"/>
      <c r="T133" s="295"/>
      <c r="U133" s="295"/>
      <c r="V133" s="295"/>
      <c r="W133" s="295"/>
      <c r="X133" s="295"/>
      <c r="Y133" s="295"/>
      <c r="Z133" s="295"/>
    </row>
    <row r="134">
      <c r="A134" s="295"/>
      <c r="B134" s="327"/>
      <c r="C134" s="327"/>
      <c r="D134" s="327"/>
      <c r="E134" s="327"/>
      <c r="F134" s="327"/>
      <c r="G134" s="327"/>
      <c r="H134" s="327"/>
      <c r="I134" s="327"/>
      <c r="J134" s="327"/>
      <c r="K134" s="327"/>
      <c r="L134" s="295"/>
      <c r="M134" s="295"/>
      <c r="N134" s="295"/>
      <c r="O134" s="295"/>
      <c r="P134" s="295"/>
      <c r="Q134" s="295"/>
      <c r="R134" s="295"/>
      <c r="S134" s="295"/>
      <c r="T134" s="295"/>
      <c r="U134" s="295"/>
      <c r="V134" s="295"/>
      <c r="W134" s="295"/>
      <c r="X134" s="295"/>
      <c r="Y134" s="295"/>
      <c r="Z134" s="295"/>
    </row>
    <row r="135">
      <c r="A135" s="295"/>
      <c r="B135" s="327"/>
      <c r="C135" s="327"/>
      <c r="D135" s="327"/>
      <c r="E135" s="327"/>
      <c r="F135" s="327"/>
      <c r="G135" s="327"/>
      <c r="H135" s="327"/>
      <c r="I135" s="327"/>
      <c r="J135" s="327"/>
      <c r="K135" s="327"/>
      <c r="L135" s="295"/>
      <c r="M135" s="295"/>
      <c r="N135" s="295"/>
      <c r="O135" s="295"/>
      <c r="P135" s="295"/>
      <c r="Q135" s="295"/>
      <c r="R135" s="295"/>
      <c r="S135" s="295"/>
      <c r="T135" s="295"/>
      <c r="U135" s="295"/>
      <c r="V135" s="295"/>
      <c r="W135" s="295"/>
      <c r="X135" s="295"/>
      <c r="Y135" s="295"/>
      <c r="Z135" s="295"/>
    </row>
    <row r="136">
      <c r="A136" s="295"/>
      <c r="B136" s="327"/>
      <c r="C136" s="327"/>
      <c r="D136" s="327"/>
      <c r="E136" s="327"/>
      <c r="F136" s="327"/>
      <c r="G136" s="327"/>
      <c r="H136" s="327"/>
      <c r="I136" s="327"/>
      <c r="J136" s="327"/>
      <c r="K136" s="327"/>
      <c r="L136" s="295"/>
      <c r="M136" s="295"/>
      <c r="N136" s="295"/>
      <c r="O136" s="295"/>
      <c r="P136" s="295"/>
      <c r="Q136" s="295"/>
      <c r="R136" s="295"/>
      <c r="S136" s="295"/>
      <c r="T136" s="295"/>
      <c r="U136" s="295"/>
      <c r="V136" s="295"/>
      <c r="W136" s="295"/>
      <c r="X136" s="295"/>
      <c r="Y136" s="295"/>
      <c r="Z136" s="295"/>
    </row>
    <row r="137">
      <c r="A137" s="295"/>
      <c r="B137" s="327"/>
      <c r="C137" s="327"/>
      <c r="D137" s="327"/>
      <c r="E137" s="327"/>
      <c r="F137" s="327"/>
      <c r="G137" s="327"/>
      <c r="H137" s="327"/>
      <c r="I137" s="327"/>
      <c r="J137" s="327"/>
      <c r="K137" s="327"/>
      <c r="L137" s="295"/>
      <c r="M137" s="295"/>
      <c r="N137" s="295"/>
      <c r="O137" s="295"/>
      <c r="P137" s="295"/>
      <c r="Q137" s="295"/>
      <c r="R137" s="295"/>
      <c r="S137" s="295"/>
      <c r="T137" s="295"/>
      <c r="U137" s="295"/>
      <c r="V137" s="295"/>
      <c r="W137" s="295"/>
      <c r="X137" s="295"/>
      <c r="Y137" s="295"/>
      <c r="Z137" s="295"/>
    </row>
    <row r="138">
      <c r="A138" s="295"/>
      <c r="B138" s="327"/>
      <c r="C138" s="327"/>
      <c r="D138" s="327"/>
      <c r="E138" s="327"/>
      <c r="F138" s="327"/>
      <c r="G138" s="327"/>
      <c r="H138" s="327"/>
      <c r="I138" s="327"/>
      <c r="J138" s="327"/>
      <c r="K138" s="327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  <c r="W138" s="295"/>
      <c r="X138" s="295"/>
      <c r="Y138" s="295"/>
      <c r="Z138" s="295"/>
    </row>
    <row r="139">
      <c r="A139" s="295"/>
      <c r="B139" s="327"/>
      <c r="C139" s="327"/>
      <c r="D139" s="327"/>
      <c r="E139" s="327"/>
      <c r="F139" s="327"/>
      <c r="G139" s="327"/>
      <c r="H139" s="327"/>
      <c r="I139" s="327"/>
      <c r="J139" s="327"/>
      <c r="K139" s="327"/>
      <c r="L139" s="295"/>
      <c r="M139" s="295"/>
      <c r="N139" s="295"/>
      <c r="O139" s="295"/>
      <c r="P139" s="295"/>
      <c r="Q139" s="295"/>
      <c r="R139" s="295"/>
      <c r="S139" s="295"/>
      <c r="T139" s="295"/>
      <c r="U139" s="295"/>
      <c r="V139" s="295"/>
      <c r="W139" s="295"/>
      <c r="X139" s="295"/>
      <c r="Y139" s="295"/>
      <c r="Z139" s="295"/>
    </row>
    <row r="140">
      <c r="A140" s="295"/>
      <c r="B140" s="327"/>
      <c r="C140" s="327"/>
      <c r="D140" s="327"/>
      <c r="E140" s="327"/>
      <c r="F140" s="327"/>
      <c r="G140" s="327"/>
      <c r="H140" s="327"/>
      <c r="I140" s="327"/>
      <c r="J140" s="327"/>
      <c r="K140" s="327"/>
      <c r="L140" s="295"/>
      <c r="M140" s="295"/>
      <c r="N140" s="295"/>
      <c r="O140" s="295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</row>
    <row r="141">
      <c r="A141" s="295"/>
      <c r="B141" s="327"/>
      <c r="C141" s="327"/>
      <c r="D141" s="327"/>
      <c r="E141" s="327"/>
      <c r="F141" s="327"/>
      <c r="G141" s="327"/>
      <c r="H141" s="327"/>
      <c r="I141" s="327"/>
      <c r="J141" s="327"/>
      <c r="K141" s="327"/>
      <c r="L141" s="295"/>
      <c r="M141" s="295"/>
      <c r="N141" s="295"/>
      <c r="O141" s="295"/>
      <c r="P141" s="295"/>
      <c r="Q141" s="295"/>
      <c r="R141" s="295"/>
      <c r="S141" s="295"/>
      <c r="T141" s="295"/>
      <c r="U141" s="295"/>
      <c r="V141" s="295"/>
      <c r="W141" s="295"/>
      <c r="X141" s="295"/>
      <c r="Y141" s="295"/>
      <c r="Z141" s="295"/>
    </row>
    <row r="142">
      <c r="A142" s="295"/>
      <c r="B142" s="327"/>
      <c r="C142" s="327"/>
      <c r="D142" s="327"/>
      <c r="E142" s="327"/>
      <c r="F142" s="327"/>
      <c r="G142" s="327"/>
      <c r="H142" s="327"/>
      <c r="I142" s="327"/>
      <c r="J142" s="327"/>
      <c r="K142" s="327"/>
      <c r="L142" s="295"/>
      <c r="M142" s="295"/>
      <c r="N142" s="295"/>
      <c r="O142" s="295"/>
      <c r="P142" s="295"/>
      <c r="Q142" s="295"/>
      <c r="R142" s="295"/>
      <c r="S142" s="295"/>
      <c r="T142" s="295"/>
      <c r="U142" s="295"/>
      <c r="V142" s="295"/>
      <c r="W142" s="295"/>
      <c r="X142" s="295"/>
      <c r="Y142" s="295"/>
      <c r="Z142" s="295"/>
    </row>
    <row r="143">
      <c r="A143" s="295"/>
      <c r="B143" s="327"/>
      <c r="C143" s="327"/>
      <c r="D143" s="327"/>
      <c r="E143" s="327"/>
      <c r="F143" s="327"/>
      <c r="G143" s="327"/>
      <c r="H143" s="327"/>
      <c r="I143" s="327"/>
      <c r="J143" s="327"/>
      <c r="K143" s="327"/>
      <c r="L143" s="295"/>
      <c r="M143" s="295"/>
      <c r="N143" s="295"/>
      <c r="O143" s="295"/>
      <c r="P143" s="295"/>
      <c r="Q143" s="295"/>
      <c r="R143" s="295"/>
      <c r="S143" s="295"/>
      <c r="T143" s="295"/>
      <c r="U143" s="295"/>
      <c r="V143" s="295"/>
      <c r="W143" s="295"/>
      <c r="X143" s="295"/>
      <c r="Y143" s="295"/>
      <c r="Z143" s="295"/>
    </row>
    <row r="144">
      <c r="A144" s="295"/>
      <c r="B144" s="327"/>
      <c r="C144" s="327"/>
      <c r="D144" s="327"/>
      <c r="E144" s="327"/>
      <c r="F144" s="327"/>
      <c r="G144" s="327"/>
      <c r="H144" s="327"/>
      <c r="I144" s="327"/>
      <c r="J144" s="327"/>
      <c r="K144" s="327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</row>
    <row r="145">
      <c r="A145" s="295"/>
      <c r="B145" s="327"/>
      <c r="C145" s="327"/>
      <c r="D145" s="327"/>
      <c r="E145" s="327"/>
      <c r="F145" s="327"/>
      <c r="G145" s="327"/>
      <c r="H145" s="327"/>
      <c r="I145" s="327"/>
      <c r="J145" s="327"/>
      <c r="K145" s="327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</row>
    <row r="146">
      <c r="A146" s="295"/>
      <c r="B146" s="327"/>
      <c r="C146" s="327"/>
      <c r="D146" s="327"/>
      <c r="E146" s="327"/>
      <c r="F146" s="327"/>
      <c r="G146" s="327"/>
      <c r="H146" s="327"/>
      <c r="I146" s="327"/>
      <c r="J146" s="327"/>
      <c r="K146" s="327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</row>
    <row r="147">
      <c r="A147" s="295"/>
      <c r="B147" s="327"/>
      <c r="C147" s="327"/>
      <c r="D147" s="327"/>
      <c r="E147" s="327"/>
      <c r="F147" s="327"/>
      <c r="G147" s="327"/>
      <c r="H147" s="327"/>
      <c r="I147" s="327"/>
      <c r="J147" s="327"/>
      <c r="K147" s="327"/>
      <c r="L147" s="295"/>
      <c r="M147" s="295"/>
      <c r="N147" s="295"/>
      <c r="O147" s="295"/>
      <c r="P147" s="295"/>
      <c r="Q147" s="295"/>
      <c r="R147" s="295"/>
      <c r="S147" s="295"/>
      <c r="T147" s="295"/>
      <c r="U147" s="295"/>
      <c r="V147" s="295"/>
      <c r="W147" s="295"/>
      <c r="X147" s="295"/>
      <c r="Y147" s="295"/>
      <c r="Z147" s="295"/>
    </row>
    <row r="148">
      <c r="A148" s="295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</row>
    <row r="149">
      <c r="A149" s="295"/>
      <c r="B149" s="327"/>
      <c r="C149" s="327"/>
      <c r="D149" s="327"/>
      <c r="E149" s="327"/>
      <c r="F149" s="327"/>
      <c r="G149" s="327"/>
      <c r="H149" s="327"/>
      <c r="I149" s="327"/>
      <c r="J149" s="327"/>
      <c r="K149" s="327"/>
      <c r="L149" s="295"/>
      <c r="M149" s="295"/>
      <c r="N149" s="295"/>
      <c r="O149" s="295"/>
      <c r="P149" s="295"/>
      <c r="Q149" s="295"/>
      <c r="R149" s="295"/>
      <c r="S149" s="295"/>
      <c r="T149" s="295"/>
      <c r="U149" s="295"/>
      <c r="V149" s="295"/>
      <c r="W149" s="295"/>
      <c r="X149" s="295"/>
      <c r="Y149" s="295"/>
      <c r="Z149" s="295"/>
    </row>
    <row r="150">
      <c r="A150" s="295"/>
      <c r="B150" s="327"/>
      <c r="C150" s="327"/>
      <c r="D150" s="327"/>
      <c r="E150" s="327"/>
      <c r="F150" s="327"/>
      <c r="G150" s="327"/>
      <c r="H150" s="327"/>
      <c r="I150" s="327"/>
      <c r="J150" s="327"/>
      <c r="K150" s="327"/>
      <c r="L150" s="295"/>
      <c r="M150" s="295"/>
      <c r="N150" s="295"/>
      <c r="O150" s="295"/>
      <c r="P150" s="295"/>
      <c r="Q150" s="295"/>
      <c r="R150" s="295"/>
      <c r="S150" s="295"/>
      <c r="T150" s="295"/>
      <c r="U150" s="295"/>
      <c r="V150" s="295"/>
      <c r="W150" s="295"/>
      <c r="X150" s="295"/>
      <c r="Y150" s="295"/>
      <c r="Z150" s="295"/>
    </row>
    <row r="151">
      <c r="A151" s="295"/>
      <c r="B151" s="327"/>
      <c r="C151" s="327"/>
      <c r="D151" s="327"/>
      <c r="E151" s="327"/>
      <c r="F151" s="327"/>
      <c r="G151" s="327"/>
      <c r="H151" s="327"/>
      <c r="I151" s="327"/>
      <c r="J151" s="327"/>
      <c r="K151" s="327"/>
      <c r="L151" s="295"/>
      <c r="M151" s="295"/>
      <c r="N151" s="295"/>
      <c r="O151" s="295"/>
      <c r="P151" s="295"/>
      <c r="Q151" s="295"/>
      <c r="R151" s="295"/>
      <c r="S151" s="295"/>
      <c r="T151" s="295"/>
      <c r="U151" s="295"/>
      <c r="V151" s="295"/>
      <c r="W151" s="295"/>
      <c r="X151" s="295"/>
      <c r="Y151" s="295"/>
      <c r="Z151" s="295"/>
    </row>
    <row r="152">
      <c r="A152" s="295"/>
      <c r="B152" s="327"/>
      <c r="C152" s="327"/>
      <c r="D152" s="327"/>
      <c r="E152" s="327"/>
      <c r="F152" s="327"/>
      <c r="G152" s="327"/>
      <c r="H152" s="327"/>
      <c r="I152" s="327"/>
      <c r="J152" s="327"/>
      <c r="K152" s="327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  <c r="X152" s="295"/>
      <c r="Y152" s="295"/>
      <c r="Z152" s="295"/>
    </row>
    <row r="153">
      <c r="A153" s="295"/>
      <c r="B153" s="327"/>
      <c r="C153" s="327"/>
      <c r="D153" s="327"/>
      <c r="E153" s="327"/>
      <c r="F153" s="327"/>
      <c r="G153" s="327"/>
      <c r="H153" s="327"/>
      <c r="I153" s="327"/>
      <c r="J153" s="327"/>
      <c r="K153" s="327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  <c r="X153" s="295"/>
      <c r="Y153" s="295"/>
      <c r="Z153" s="295"/>
    </row>
    <row r="154">
      <c r="A154" s="295"/>
      <c r="B154" s="327"/>
      <c r="C154" s="327"/>
      <c r="D154" s="327"/>
      <c r="E154" s="327"/>
      <c r="F154" s="327"/>
      <c r="G154" s="327"/>
      <c r="H154" s="327"/>
      <c r="I154" s="327"/>
      <c r="J154" s="327"/>
      <c r="K154" s="327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  <c r="X154" s="295"/>
      <c r="Y154" s="295"/>
      <c r="Z154" s="295"/>
    </row>
    <row r="155">
      <c r="A155" s="295"/>
      <c r="B155" s="327"/>
      <c r="C155" s="327"/>
      <c r="D155" s="327"/>
      <c r="E155" s="327"/>
      <c r="F155" s="327"/>
      <c r="G155" s="327"/>
      <c r="H155" s="327"/>
      <c r="I155" s="327"/>
      <c r="J155" s="327"/>
      <c r="K155" s="327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  <c r="W155" s="295"/>
      <c r="X155" s="295"/>
      <c r="Y155" s="295"/>
      <c r="Z155" s="295"/>
    </row>
    <row r="156">
      <c r="A156" s="295"/>
      <c r="B156" s="327"/>
      <c r="C156" s="327"/>
      <c r="D156" s="327"/>
      <c r="E156" s="327"/>
      <c r="F156" s="327"/>
      <c r="G156" s="327"/>
      <c r="H156" s="327"/>
      <c r="I156" s="327"/>
      <c r="J156" s="327"/>
      <c r="K156" s="327"/>
      <c r="L156" s="295"/>
      <c r="M156" s="295"/>
      <c r="N156" s="295"/>
      <c r="O156" s="295"/>
      <c r="P156" s="295"/>
      <c r="Q156" s="295"/>
      <c r="R156" s="295"/>
      <c r="S156" s="295"/>
      <c r="T156" s="295"/>
      <c r="U156" s="295"/>
      <c r="V156" s="295"/>
      <c r="W156" s="295"/>
      <c r="X156" s="295"/>
      <c r="Y156" s="295"/>
      <c r="Z156" s="295"/>
    </row>
    <row r="157">
      <c r="A157" s="295"/>
      <c r="B157" s="327"/>
      <c r="C157" s="327"/>
      <c r="D157" s="327"/>
      <c r="E157" s="327"/>
      <c r="F157" s="327"/>
      <c r="G157" s="327"/>
      <c r="H157" s="327"/>
      <c r="I157" s="327"/>
      <c r="J157" s="327"/>
      <c r="K157" s="327"/>
      <c r="L157" s="295"/>
      <c r="M157" s="295"/>
      <c r="N157" s="295"/>
      <c r="O157" s="295"/>
      <c r="P157" s="295"/>
      <c r="Q157" s="295"/>
      <c r="R157" s="295"/>
      <c r="S157" s="295"/>
      <c r="T157" s="295"/>
      <c r="U157" s="295"/>
      <c r="V157" s="295"/>
      <c r="W157" s="295"/>
      <c r="X157" s="295"/>
      <c r="Y157" s="295"/>
      <c r="Z157" s="295"/>
    </row>
    <row r="158">
      <c r="A158" s="295"/>
      <c r="B158" s="327"/>
      <c r="C158" s="327"/>
      <c r="D158" s="327"/>
      <c r="E158" s="327"/>
      <c r="F158" s="327"/>
      <c r="G158" s="327"/>
      <c r="H158" s="327"/>
      <c r="I158" s="327"/>
      <c r="J158" s="327"/>
      <c r="K158" s="327"/>
      <c r="L158" s="295"/>
      <c r="M158" s="295"/>
      <c r="N158" s="295"/>
      <c r="O158" s="295"/>
      <c r="P158" s="295"/>
      <c r="Q158" s="295"/>
      <c r="R158" s="295"/>
      <c r="S158" s="295"/>
      <c r="T158" s="295"/>
      <c r="U158" s="295"/>
      <c r="V158" s="295"/>
      <c r="W158" s="295"/>
      <c r="X158" s="295"/>
      <c r="Y158" s="295"/>
      <c r="Z158" s="295"/>
    </row>
    <row r="159">
      <c r="A159" s="295"/>
      <c r="B159" s="327"/>
      <c r="C159" s="327"/>
      <c r="D159" s="327"/>
      <c r="E159" s="327"/>
      <c r="F159" s="327"/>
      <c r="G159" s="327"/>
      <c r="H159" s="327"/>
      <c r="I159" s="327"/>
      <c r="J159" s="327"/>
      <c r="K159" s="327"/>
      <c r="L159" s="295"/>
      <c r="M159" s="295"/>
      <c r="N159" s="295"/>
      <c r="O159" s="295"/>
      <c r="P159" s="295"/>
      <c r="Q159" s="295"/>
      <c r="R159" s="295"/>
      <c r="S159" s="295"/>
      <c r="T159" s="295"/>
      <c r="U159" s="295"/>
      <c r="V159" s="295"/>
      <c r="W159" s="295"/>
      <c r="X159" s="295"/>
      <c r="Y159" s="295"/>
      <c r="Z159" s="295"/>
    </row>
    <row r="160">
      <c r="A160" s="295"/>
      <c r="B160" s="327"/>
      <c r="C160" s="327"/>
      <c r="D160" s="327"/>
      <c r="E160" s="327"/>
      <c r="F160" s="327"/>
      <c r="G160" s="327"/>
      <c r="H160" s="327"/>
      <c r="I160" s="327"/>
      <c r="J160" s="327"/>
      <c r="K160" s="327"/>
      <c r="L160" s="295"/>
      <c r="M160" s="295"/>
      <c r="N160" s="295"/>
      <c r="O160" s="295"/>
      <c r="P160" s="295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>
      <c r="A161" s="295"/>
      <c r="B161" s="327"/>
      <c r="C161" s="327"/>
      <c r="D161" s="327"/>
      <c r="E161" s="327"/>
      <c r="F161" s="327"/>
      <c r="G161" s="327"/>
      <c r="H161" s="327"/>
      <c r="I161" s="327"/>
      <c r="J161" s="327"/>
      <c r="K161" s="327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</row>
    <row r="162">
      <c r="A162" s="295"/>
      <c r="B162" s="327"/>
      <c r="C162" s="327"/>
      <c r="D162" s="327"/>
      <c r="E162" s="327"/>
      <c r="F162" s="327"/>
      <c r="G162" s="327"/>
      <c r="H162" s="327"/>
      <c r="I162" s="327"/>
      <c r="J162" s="327"/>
      <c r="K162" s="327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</row>
    <row r="163">
      <c r="A163" s="295"/>
      <c r="B163" s="327"/>
      <c r="C163" s="327"/>
      <c r="D163" s="327"/>
      <c r="E163" s="327"/>
      <c r="F163" s="327"/>
      <c r="G163" s="327"/>
      <c r="H163" s="327"/>
      <c r="I163" s="327"/>
      <c r="J163" s="327"/>
      <c r="K163" s="327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</row>
    <row r="164">
      <c r="A164" s="295"/>
      <c r="B164" s="327"/>
      <c r="C164" s="327"/>
      <c r="D164" s="327"/>
      <c r="E164" s="327"/>
      <c r="F164" s="327"/>
      <c r="G164" s="327"/>
      <c r="H164" s="327"/>
      <c r="I164" s="327"/>
      <c r="J164" s="327"/>
      <c r="K164" s="327"/>
      <c r="L164" s="295"/>
      <c r="M164" s="295"/>
      <c r="N164" s="295"/>
      <c r="O164" s="295"/>
      <c r="P164" s="295"/>
      <c r="Q164" s="295"/>
      <c r="R164" s="295"/>
      <c r="S164" s="295"/>
      <c r="T164" s="295"/>
      <c r="U164" s="295"/>
      <c r="V164" s="295"/>
      <c r="W164" s="295"/>
      <c r="X164" s="295"/>
      <c r="Y164" s="295"/>
      <c r="Z164" s="295"/>
    </row>
    <row r="165">
      <c r="A165" s="295"/>
      <c r="B165" s="327"/>
      <c r="C165" s="327"/>
      <c r="D165" s="327"/>
      <c r="E165" s="327"/>
      <c r="F165" s="327"/>
      <c r="G165" s="327"/>
      <c r="H165" s="327"/>
      <c r="I165" s="327"/>
      <c r="J165" s="327"/>
      <c r="K165" s="327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</row>
    <row r="166">
      <c r="A166" s="295"/>
      <c r="B166" s="327"/>
      <c r="C166" s="327"/>
      <c r="D166" s="327"/>
      <c r="E166" s="327"/>
      <c r="F166" s="327"/>
      <c r="G166" s="327"/>
      <c r="H166" s="327"/>
      <c r="I166" s="327"/>
      <c r="J166" s="327"/>
      <c r="K166" s="327"/>
      <c r="L166" s="295"/>
      <c r="M166" s="295"/>
      <c r="N166" s="295"/>
      <c r="O166" s="295"/>
      <c r="P166" s="295"/>
      <c r="Q166" s="295"/>
      <c r="R166" s="295"/>
      <c r="S166" s="295"/>
      <c r="T166" s="295"/>
      <c r="U166" s="295"/>
      <c r="V166" s="295"/>
      <c r="W166" s="295"/>
      <c r="X166" s="295"/>
      <c r="Y166" s="295"/>
      <c r="Z166" s="295"/>
    </row>
    <row r="167">
      <c r="A167" s="295"/>
      <c r="B167" s="327"/>
      <c r="C167" s="327"/>
      <c r="D167" s="327"/>
      <c r="E167" s="327"/>
      <c r="F167" s="327"/>
      <c r="G167" s="327"/>
      <c r="H167" s="327"/>
      <c r="I167" s="327"/>
      <c r="J167" s="327"/>
      <c r="K167" s="327"/>
      <c r="L167" s="295"/>
      <c r="M167" s="295"/>
      <c r="N167" s="295"/>
      <c r="O167" s="295"/>
      <c r="P167" s="295"/>
      <c r="Q167" s="295"/>
      <c r="R167" s="295"/>
      <c r="S167" s="295"/>
      <c r="T167" s="295"/>
      <c r="U167" s="295"/>
      <c r="V167" s="295"/>
      <c r="W167" s="295"/>
      <c r="X167" s="295"/>
      <c r="Y167" s="295"/>
      <c r="Z167" s="295"/>
    </row>
    <row r="168">
      <c r="A168" s="295"/>
      <c r="B168" s="327"/>
      <c r="C168" s="327"/>
      <c r="D168" s="327"/>
      <c r="E168" s="327"/>
      <c r="F168" s="327"/>
      <c r="G168" s="327"/>
      <c r="H168" s="327"/>
      <c r="I168" s="327"/>
      <c r="J168" s="327"/>
      <c r="K168" s="327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  <c r="W168" s="295"/>
      <c r="X168" s="295"/>
      <c r="Y168" s="295"/>
      <c r="Z168" s="295"/>
    </row>
    <row r="169">
      <c r="A169" s="295"/>
      <c r="B169" s="327"/>
      <c r="C169" s="327"/>
      <c r="D169" s="327"/>
      <c r="E169" s="327"/>
      <c r="F169" s="327"/>
      <c r="G169" s="327"/>
      <c r="H169" s="327"/>
      <c r="I169" s="327"/>
      <c r="J169" s="327"/>
      <c r="K169" s="327"/>
      <c r="L169" s="295"/>
      <c r="M169" s="295"/>
      <c r="N169" s="295"/>
      <c r="O169" s="295"/>
      <c r="P169" s="295"/>
      <c r="Q169" s="295"/>
      <c r="R169" s="295"/>
      <c r="S169" s="295"/>
      <c r="T169" s="295"/>
      <c r="U169" s="295"/>
      <c r="V169" s="295"/>
      <c r="W169" s="295"/>
      <c r="X169" s="295"/>
      <c r="Y169" s="295"/>
      <c r="Z169" s="295"/>
    </row>
    <row r="170">
      <c r="A170" s="295"/>
      <c r="B170" s="327"/>
      <c r="C170" s="327"/>
      <c r="D170" s="327"/>
      <c r="E170" s="327"/>
      <c r="F170" s="327"/>
      <c r="G170" s="327"/>
      <c r="H170" s="327"/>
      <c r="I170" s="327"/>
      <c r="J170" s="327"/>
      <c r="K170" s="327"/>
      <c r="L170" s="295"/>
      <c r="M170" s="295"/>
      <c r="N170" s="295"/>
      <c r="O170" s="295"/>
      <c r="P170" s="295"/>
      <c r="Q170" s="295"/>
      <c r="R170" s="295"/>
      <c r="S170" s="295"/>
      <c r="T170" s="295"/>
      <c r="U170" s="295"/>
      <c r="V170" s="295"/>
      <c r="W170" s="295"/>
      <c r="X170" s="295"/>
      <c r="Y170" s="295"/>
      <c r="Z170" s="295"/>
    </row>
    <row r="171">
      <c r="A171" s="295"/>
      <c r="B171" s="327"/>
      <c r="C171" s="327"/>
      <c r="D171" s="327"/>
      <c r="E171" s="327"/>
      <c r="F171" s="327"/>
      <c r="G171" s="327"/>
      <c r="H171" s="327"/>
      <c r="I171" s="327"/>
      <c r="J171" s="327"/>
      <c r="K171" s="327"/>
      <c r="L171" s="295"/>
      <c r="M171" s="295"/>
      <c r="N171" s="295"/>
      <c r="O171" s="295"/>
      <c r="P171" s="295"/>
      <c r="Q171" s="295"/>
      <c r="R171" s="295"/>
      <c r="S171" s="295"/>
      <c r="T171" s="295"/>
      <c r="U171" s="295"/>
      <c r="V171" s="295"/>
      <c r="W171" s="295"/>
      <c r="X171" s="295"/>
      <c r="Y171" s="295"/>
      <c r="Z171" s="295"/>
    </row>
    <row r="172">
      <c r="A172" s="295"/>
      <c r="B172" s="327"/>
      <c r="C172" s="327"/>
      <c r="D172" s="327"/>
      <c r="E172" s="327"/>
      <c r="F172" s="327"/>
      <c r="G172" s="327"/>
      <c r="H172" s="327"/>
      <c r="I172" s="327"/>
      <c r="J172" s="327"/>
      <c r="K172" s="327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  <c r="W172" s="295"/>
      <c r="X172" s="295"/>
      <c r="Y172" s="295"/>
      <c r="Z172" s="295"/>
    </row>
    <row r="173">
      <c r="A173" s="295"/>
      <c r="B173" s="327"/>
      <c r="C173" s="327"/>
      <c r="D173" s="327"/>
      <c r="E173" s="327"/>
      <c r="F173" s="327"/>
      <c r="G173" s="327"/>
      <c r="H173" s="327"/>
      <c r="I173" s="327"/>
      <c r="J173" s="327"/>
      <c r="K173" s="327"/>
      <c r="L173" s="295"/>
      <c r="M173" s="295"/>
      <c r="N173" s="295"/>
      <c r="O173" s="295"/>
      <c r="P173" s="295"/>
      <c r="Q173" s="295"/>
      <c r="R173" s="295"/>
      <c r="S173" s="295"/>
      <c r="T173" s="295"/>
      <c r="U173" s="295"/>
      <c r="V173" s="295"/>
      <c r="W173" s="295"/>
      <c r="X173" s="295"/>
      <c r="Y173" s="295"/>
      <c r="Z173" s="295"/>
    </row>
    <row r="174">
      <c r="A174" s="295"/>
      <c r="B174" s="327"/>
      <c r="C174" s="327"/>
      <c r="D174" s="327"/>
      <c r="E174" s="327"/>
      <c r="F174" s="327"/>
      <c r="G174" s="327"/>
      <c r="H174" s="327"/>
      <c r="I174" s="327"/>
      <c r="J174" s="327"/>
      <c r="K174" s="327"/>
      <c r="L174" s="295"/>
      <c r="M174" s="295"/>
      <c r="N174" s="295"/>
      <c r="O174" s="295"/>
      <c r="P174" s="295"/>
      <c r="Q174" s="295"/>
      <c r="R174" s="295"/>
      <c r="S174" s="295"/>
      <c r="T174" s="295"/>
      <c r="U174" s="295"/>
      <c r="V174" s="295"/>
      <c r="W174" s="295"/>
      <c r="X174" s="295"/>
      <c r="Y174" s="295"/>
      <c r="Z174" s="295"/>
    </row>
    <row r="175">
      <c r="A175" s="295"/>
      <c r="B175" s="327"/>
      <c r="C175" s="327"/>
      <c r="D175" s="327"/>
      <c r="E175" s="327"/>
      <c r="F175" s="327"/>
      <c r="G175" s="327"/>
      <c r="H175" s="327"/>
      <c r="I175" s="327"/>
      <c r="J175" s="327"/>
      <c r="K175" s="327"/>
      <c r="L175" s="295"/>
      <c r="M175" s="295"/>
      <c r="N175" s="295"/>
      <c r="O175" s="295"/>
      <c r="P175" s="295"/>
      <c r="Q175" s="295"/>
      <c r="R175" s="295"/>
      <c r="S175" s="295"/>
      <c r="T175" s="295"/>
      <c r="U175" s="295"/>
      <c r="V175" s="295"/>
      <c r="W175" s="295"/>
      <c r="X175" s="295"/>
      <c r="Y175" s="295"/>
      <c r="Z175" s="295"/>
    </row>
    <row r="176">
      <c r="A176" s="295"/>
      <c r="B176" s="327"/>
      <c r="C176" s="327"/>
      <c r="D176" s="327"/>
      <c r="E176" s="327"/>
      <c r="F176" s="327"/>
      <c r="G176" s="327"/>
      <c r="H176" s="327"/>
      <c r="I176" s="327"/>
      <c r="J176" s="327"/>
      <c r="K176" s="327"/>
      <c r="L176" s="295"/>
      <c r="M176" s="295"/>
      <c r="N176" s="295"/>
      <c r="O176" s="295"/>
      <c r="P176" s="295"/>
      <c r="Q176" s="295"/>
      <c r="R176" s="295"/>
      <c r="S176" s="295"/>
      <c r="T176" s="295"/>
      <c r="U176" s="295"/>
      <c r="V176" s="295"/>
      <c r="W176" s="295"/>
      <c r="X176" s="295"/>
      <c r="Y176" s="295"/>
      <c r="Z176" s="295"/>
    </row>
    <row r="177">
      <c r="A177" s="295"/>
      <c r="B177" s="327"/>
      <c r="C177" s="327"/>
      <c r="D177" s="327"/>
      <c r="E177" s="327"/>
      <c r="F177" s="327"/>
      <c r="G177" s="327"/>
      <c r="H177" s="327"/>
      <c r="I177" s="327"/>
      <c r="J177" s="327"/>
      <c r="K177" s="327"/>
      <c r="L177" s="295"/>
      <c r="M177" s="295"/>
      <c r="N177" s="295"/>
      <c r="O177" s="295"/>
      <c r="P177" s="295"/>
      <c r="Q177" s="295"/>
      <c r="R177" s="295"/>
      <c r="S177" s="295"/>
      <c r="T177" s="295"/>
      <c r="U177" s="295"/>
      <c r="V177" s="295"/>
      <c r="W177" s="295"/>
      <c r="X177" s="295"/>
      <c r="Y177" s="295"/>
      <c r="Z177" s="295"/>
    </row>
    <row r="178">
      <c r="A178" s="295"/>
      <c r="B178" s="327"/>
      <c r="C178" s="327"/>
      <c r="D178" s="327"/>
      <c r="E178" s="327"/>
      <c r="F178" s="327"/>
      <c r="G178" s="327"/>
      <c r="H178" s="327"/>
      <c r="I178" s="327"/>
      <c r="J178" s="327"/>
      <c r="K178" s="327"/>
      <c r="L178" s="295"/>
      <c r="M178" s="295"/>
      <c r="N178" s="295"/>
      <c r="O178" s="295"/>
      <c r="P178" s="295"/>
      <c r="Q178" s="295"/>
      <c r="R178" s="295"/>
      <c r="S178" s="295"/>
      <c r="T178" s="295"/>
      <c r="U178" s="295"/>
      <c r="V178" s="295"/>
      <c r="W178" s="295"/>
      <c r="X178" s="295"/>
      <c r="Y178" s="295"/>
      <c r="Z178" s="295"/>
    </row>
    <row r="179">
      <c r="A179" s="295"/>
      <c r="B179" s="327"/>
      <c r="C179" s="327"/>
      <c r="D179" s="327"/>
      <c r="E179" s="327"/>
      <c r="F179" s="327"/>
      <c r="G179" s="327"/>
      <c r="H179" s="327"/>
      <c r="I179" s="327"/>
      <c r="J179" s="327"/>
      <c r="K179" s="327"/>
      <c r="L179" s="295"/>
      <c r="M179" s="295"/>
      <c r="N179" s="295"/>
      <c r="O179" s="295"/>
      <c r="P179" s="295"/>
      <c r="Q179" s="295"/>
      <c r="R179" s="295"/>
      <c r="S179" s="295"/>
      <c r="T179" s="295"/>
      <c r="U179" s="295"/>
      <c r="V179" s="295"/>
      <c r="W179" s="295"/>
      <c r="X179" s="295"/>
      <c r="Y179" s="295"/>
      <c r="Z179" s="295"/>
    </row>
    <row r="180">
      <c r="A180" s="295"/>
      <c r="B180" s="327"/>
      <c r="C180" s="327"/>
      <c r="D180" s="327"/>
      <c r="E180" s="327"/>
      <c r="F180" s="327"/>
      <c r="G180" s="327"/>
      <c r="H180" s="327"/>
      <c r="I180" s="327"/>
      <c r="J180" s="327"/>
      <c r="K180" s="327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</row>
    <row r="181">
      <c r="A181" s="295"/>
      <c r="B181" s="327"/>
      <c r="C181" s="327"/>
      <c r="D181" s="327"/>
      <c r="E181" s="327"/>
      <c r="F181" s="327"/>
      <c r="G181" s="327"/>
      <c r="H181" s="327"/>
      <c r="I181" s="327"/>
      <c r="J181" s="327"/>
      <c r="K181" s="327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</row>
    <row r="182">
      <c r="A182" s="295"/>
      <c r="B182" s="327"/>
      <c r="C182" s="327"/>
      <c r="D182" s="327"/>
      <c r="E182" s="327"/>
      <c r="F182" s="327"/>
      <c r="G182" s="327"/>
      <c r="H182" s="327"/>
      <c r="I182" s="327"/>
      <c r="J182" s="327"/>
      <c r="K182" s="327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</row>
    <row r="183">
      <c r="A183" s="295"/>
      <c r="B183" s="327"/>
      <c r="C183" s="327"/>
      <c r="D183" s="327"/>
      <c r="E183" s="327"/>
      <c r="F183" s="327"/>
      <c r="G183" s="327"/>
      <c r="H183" s="327"/>
      <c r="I183" s="327"/>
      <c r="J183" s="327"/>
      <c r="K183" s="327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  <c r="W183" s="295"/>
      <c r="X183" s="295"/>
      <c r="Y183" s="295"/>
      <c r="Z183" s="295"/>
    </row>
    <row r="184">
      <c r="A184" s="295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</row>
    <row r="185">
      <c r="A185" s="295"/>
      <c r="B185" s="327"/>
      <c r="C185" s="327"/>
      <c r="D185" s="327"/>
      <c r="E185" s="327"/>
      <c r="F185" s="327"/>
      <c r="G185" s="327"/>
      <c r="H185" s="327"/>
      <c r="I185" s="327"/>
      <c r="J185" s="327"/>
      <c r="K185" s="327"/>
      <c r="L185" s="295"/>
      <c r="M185" s="295"/>
      <c r="N185" s="295"/>
      <c r="O185" s="295"/>
      <c r="P185" s="295"/>
      <c r="Q185" s="295"/>
      <c r="R185" s="295"/>
      <c r="S185" s="295"/>
      <c r="T185" s="295"/>
      <c r="U185" s="295"/>
      <c r="V185" s="295"/>
      <c r="W185" s="295"/>
      <c r="X185" s="295"/>
      <c r="Y185" s="295"/>
      <c r="Z185" s="295"/>
    </row>
    <row r="186">
      <c r="A186" s="295"/>
      <c r="B186" s="327"/>
      <c r="C186" s="327"/>
      <c r="D186" s="327"/>
      <c r="E186" s="327"/>
      <c r="F186" s="327"/>
      <c r="G186" s="327"/>
      <c r="H186" s="327"/>
      <c r="I186" s="327"/>
      <c r="J186" s="327"/>
      <c r="K186" s="327"/>
      <c r="L186" s="295"/>
      <c r="M186" s="295"/>
      <c r="N186" s="295"/>
      <c r="O186" s="295"/>
      <c r="P186" s="295"/>
      <c r="Q186" s="295"/>
      <c r="R186" s="295"/>
      <c r="S186" s="295"/>
      <c r="T186" s="295"/>
      <c r="U186" s="295"/>
      <c r="V186" s="295"/>
      <c r="W186" s="295"/>
      <c r="X186" s="295"/>
      <c r="Y186" s="295"/>
      <c r="Z186" s="295"/>
    </row>
    <row r="187">
      <c r="A187" s="295"/>
      <c r="B187" s="327"/>
      <c r="C187" s="327"/>
      <c r="D187" s="327"/>
      <c r="E187" s="327"/>
      <c r="F187" s="327"/>
      <c r="G187" s="327"/>
      <c r="H187" s="327"/>
      <c r="I187" s="327"/>
      <c r="J187" s="327"/>
      <c r="K187" s="327"/>
      <c r="L187" s="295"/>
      <c r="M187" s="295"/>
      <c r="N187" s="295"/>
      <c r="O187" s="295"/>
      <c r="P187" s="295"/>
      <c r="Q187" s="295"/>
      <c r="R187" s="295"/>
      <c r="S187" s="295"/>
      <c r="T187" s="295"/>
      <c r="U187" s="295"/>
      <c r="V187" s="295"/>
      <c r="W187" s="295"/>
      <c r="X187" s="295"/>
      <c r="Y187" s="295"/>
      <c r="Z187" s="295"/>
    </row>
    <row r="188">
      <c r="A188" s="295"/>
      <c r="B188" s="327"/>
      <c r="C188" s="327"/>
      <c r="D188" s="327"/>
      <c r="E188" s="327"/>
      <c r="F188" s="327"/>
      <c r="G188" s="327"/>
      <c r="H188" s="327"/>
      <c r="I188" s="327"/>
      <c r="J188" s="327"/>
      <c r="K188" s="327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  <c r="W188" s="295"/>
      <c r="X188" s="295"/>
      <c r="Y188" s="295"/>
      <c r="Z188" s="295"/>
    </row>
    <row r="189">
      <c r="A189" s="295"/>
      <c r="B189" s="327"/>
      <c r="C189" s="327"/>
      <c r="D189" s="327"/>
      <c r="E189" s="327"/>
      <c r="F189" s="327"/>
      <c r="G189" s="327"/>
      <c r="H189" s="327"/>
      <c r="I189" s="327"/>
      <c r="J189" s="327"/>
      <c r="K189" s="327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  <c r="W189" s="295"/>
      <c r="X189" s="295"/>
      <c r="Y189" s="295"/>
      <c r="Z189" s="295"/>
    </row>
    <row r="190">
      <c r="A190" s="295"/>
      <c r="B190" s="327"/>
      <c r="C190" s="327"/>
      <c r="D190" s="327"/>
      <c r="E190" s="327"/>
      <c r="F190" s="327"/>
      <c r="G190" s="327"/>
      <c r="H190" s="327"/>
      <c r="I190" s="327"/>
      <c r="J190" s="327"/>
      <c r="K190" s="327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  <c r="W190" s="295"/>
      <c r="X190" s="295"/>
      <c r="Y190" s="295"/>
      <c r="Z190" s="295"/>
    </row>
    <row r="191">
      <c r="A191" s="295"/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295"/>
      <c r="M191" s="295"/>
      <c r="N191" s="295"/>
      <c r="O191" s="295"/>
      <c r="P191" s="295"/>
      <c r="Q191" s="295"/>
      <c r="R191" s="295"/>
      <c r="S191" s="295"/>
      <c r="T191" s="295"/>
      <c r="U191" s="295"/>
      <c r="V191" s="295"/>
      <c r="W191" s="295"/>
      <c r="X191" s="295"/>
      <c r="Y191" s="295"/>
      <c r="Z191" s="295"/>
    </row>
    <row r="192">
      <c r="A192" s="295"/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295"/>
      <c r="M192" s="295"/>
      <c r="N192" s="295"/>
      <c r="O192" s="295"/>
      <c r="P192" s="295"/>
      <c r="Q192" s="295"/>
      <c r="R192" s="295"/>
      <c r="S192" s="295"/>
      <c r="T192" s="295"/>
      <c r="U192" s="295"/>
      <c r="V192" s="295"/>
      <c r="W192" s="295"/>
      <c r="X192" s="295"/>
      <c r="Y192" s="295"/>
      <c r="Z192" s="295"/>
    </row>
    <row r="193">
      <c r="A193" s="295"/>
      <c r="B193" s="327"/>
      <c r="C193" s="327"/>
      <c r="D193" s="327"/>
      <c r="E193" s="327"/>
      <c r="F193" s="327"/>
      <c r="G193" s="327"/>
      <c r="H193" s="327"/>
      <c r="I193" s="327"/>
      <c r="J193" s="327"/>
      <c r="K193" s="327"/>
      <c r="L193" s="295"/>
      <c r="M193" s="295"/>
      <c r="N193" s="295"/>
      <c r="O193" s="295"/>
      <c r="P193" s="295"/>
      <c r="Q193" s="295"/>
      <c r="R193" s="295"/>
      <c r="S193" s="295"/>
      <c r="T193" s="295"/>
      <c r="U193" s="295"/>
      <c r="V193" s="295"/>
      <c r="W193" s="295"/>
      <c r="X193" s="295"/>
      <c r="Y193" s="295"/>
      <c r="Z193" s="295"/>
    </row>
    <row r="194">
      <c r="A194" s="295"/>
      <c r="B194" s="327"/>
      <c r="C194" s="327"/>
      <c r="D194" s="327"/>
      <c r="E194" s="327"/>
      <c r="F194" s="327"/>
      <c r="G194" s="327"/>
      <c r="H194" s="327"/>
      <c r="I194" s="327"/>
      <c r="J194" s="327"/>
      <c r="K194" s="327"/>
      <c r="L194" s="295"/>
      <c r="M194" s="295"/>
      <c r="N194" s="295"/>
      <c r="O194" s="295"/>
      <c r="P194" s="295"/>
      <c r="Q194" s="295"/>
      <c r="R194" s="295"/>
      <c r="S194" s="295"/>
      <c r="T194" s="295"/>
      <c r="U194" s="295"/>
      <c r="V194" s="295"/>
      <c r="W194" s="295"/>
      <c r="X194" s="295"/>
      <c r="Y194" s="295"/>
      <c r="Z194" s="295"/>
    </row>
    <row r="195">
      <c r="A195" s="295"/>
      <c r="B195" s="327"/>
      <c r="C195" s="327"/>
      <c r="D195" s="327"/>
      <c r="E195" s="327"/>
      <c r="F195" s="327"/>
      <c r="G195" s="327"/>
      <c r="H195" s="327"/>
      <c r="I195" s="327"/>
      <c r="J195" s="327"/>
      <c r="K195" s="327"/>
      <c r="L195" s="295"/>
      <c r="M195" s="295"/>
      <c r="N195" s="295"/>
      <c r="O195" s="295"/>
      <c r="P195" s="295"/>
      <c r="Q195" s="295"/>
      <c r="R195" s="295"/>
      <c r="S195" s="295"/>
      <c r="T195" s="295"/>
      <c r="U195" s="295"/>
      <c r="V195" s="295"/>
      <c r="W195" s="295"/>
      <c r="X195" s="295"/>
      <c r="Y195" s="295"/>
      <c r="Z195" s="295"/>
    </row>
    <row r="196">
      <c r="A196" s="295"/>
      <c r="B196" s="327"/>
      <c r="C196" s="327"/>
      <c r="D196" s="327"/>
      <c r="E196" s="327"/>
      <c r="F196" s="327"/>
      <c r="G196" s="327"/>
      <c r="H196" s="327"/>
      <c r="I196" s="327"/>
      <c r="J196" s="327"/>
      <c r="K196" s="327"/>
      <c r="L196" s="295"/>
      <c r="M196" s="295"/>
      <c r="N196" s="295"/>
      <c r="O196" s="295"/>
      <c r="P196" s="295"/>
      <c r="Q196" s="295"/>
      <c r="R196" s="295"/>
      <c r="S196" s="295"/>
      <c r="T196" s="295"/>
      <c r="U196" s="295"/>
      <c r="V196" s="295"/>
      <c r="W196" s="295"/>
      <c r="X196" s="295"/>
      <c r="Y196" s="295"/>
      <c r="Z196" s="295"/>
    </row>
    <row r="197">
      <c r="A197" s="295"/>
      <c r="B197" s="327"/>
      <c r="C197" s="327"/>
      <c r="D197" s="327"/>
      <c r="E197" s="327"/>
      <c r="F197" s="327"/>
      <c r="G197" s="327"/>
      <c r="H197" s="327"/>
      <c r="I197" s="327"/>
      <c r="J197" s="327"/>
      <c r="K197" s="327"/>
      <c r="L197" s="295"/>
      <c r="M197" s="295"/>
      <c r="N197" s="295"/>
      <c r="O197" s="295"/>
      <c r="P197" s="295"/>
      <c r="Q197" s="295"/>
      <c r="R197" s="295"/>
      <c r="S197" s="295"/>
      <c r="T197" s="295"/>
      <c r="U197" s="295"/>
      <c r="V197" s="295"/>
      <c r="W197" s="295"/>
      <c r="X197" s="295"/>
      <c r="Y197" s="295"/>
      <c r="Z197" s="295"/>
    </row>
    <row r="198">
      <c r="A198" s="295"/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295"/>
      <c r="M198" s="295"/>
      <c r="N198" s="295"/>
      <c r="O198" s="295"/>
      <c r="P198" s="295"/>
      <c r="Q198" s="295"/>
      <c r="R198" s="295"/>
      <c r="S198" s="295"/>
      <c r="T198" s="295"/>
      <c r="U198" s="295"/>
      <c r="V198" s="295"/>
      <c r="W198" s="295"/>
      <c r="X198" s="295"/>
      <c r="Y198" s="295"/>
      <c r="Z198" s="295"/>
    </row>
    <row r="199">
      <c r="A199" s="295"/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</row>
    <row r="200">
      <c r="A200" s="295"/>
      <c r="B200" s="327"/>
      <c r="C200" s="327"/>
      <c r="D200" s="327"/>
      <c r="E200" s="327"/>
      <c r="F200" s="327"/>
      <c r="G200" s="327"/>
      <c r="H200" s="327"/>
      <c r="I200" s="327"/>
      <c r="J200" s="327"/>
      <c r="K200" s="327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</row>
    <row r="201">
      <c r="A201" s="295"/>
      <c r="B201" s="327"/>
      <c r="C201" s="327"/>
      <c r="D201" s="327"/>
      <c r="E201" s="327"/>
      <c r="F201" s="327"/>
      <c r="G201" s="327"/>
      <c r="H201" s="327"/>
      <c r="I201" s="327"/>
      <c r="J201" s="327"/>
      <c r="K201" s="327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</row>
    <row r="202">
      <c r="A202" s="295"/>
      <c r="B202" s="327"/>
      <c r="C202" s="327"/>
      <c r="D202" s="327"/>
      <c r="E202" s="327"/>
      <c r="F202" s="327"/>
      <c r="G202" s="327"/>
      <c r="H202" s="327"/>
      <c r="I202" s="327"/>
      <c r="J202" s="327"/>
      <c r="K202" s="327"/>
      <c r="L202" s="295"/>
      <c r="M202" s="295"/>
      <c r="N202" s="295"/>
      <c r="O202" s="295"/>
      <c r="P202" s="295"/>
      <c r="Q202" s="295"/>
      <c r="R202" s="295"/>
      <c r="S202" s="295"/>
      <c r="T202" s="295"/>
      <c r="U202" s="295"/>
      <c r="V202" s="295"/>
      <c r="W202" s="295"/>
      <c r="X202" s="295"/>
      <c r="Y202" s="295"/>
      <c r="Z202" s="295"/>
    </row>
    <row r="203">
      <c r="A203" s="295"/>
      <c r="B203" s="327"/>
      <c r="C203" s="327"/>
      <c r="D203" s="327"/>
      <c r="E203" s="327"/>
      <c r="F203" s="327"/>
      <c r="G203" s="327"/>
      <c r="H203" s="327"/>
      <c r="I203" s="327"/>
      <c r="J203" s="327"/>
      <c r="K203" s="327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</row>
    <row r="204">
      <c r="A204" s="295"/>
      <c r="B204" s="327"/>
      <c r="C204" s="327"/>
      <c r="D204" s="327"/>
      <c r="E204" s="327"/>
      <c r="F204" s="327"/>
      <c r="G204" s="327"/>
      <c r="H204" s="327"/>
      <c r="I204" s="327"/>
      <c r="J204" s="327"/>
      <c r="K204" s="327"/>
      <c r="L204" s="295"/>
      <c r="M204" s="295"/>
      <c r="N204" s="295"/>
      <c r="O204" s="295"/>
      <c r="P204" s="295"/>
      <c r="Q204" s="295"/>
      <c r="R204" s="295"/>
      <c r="S204" s="295"/>
      <c r="T204" s="295"/>
      <c r="U204" s="295"/>
      <c r="V204" s="295"/>
      <c r="W204" s="295"/>
      <c r="X204" s="295"/>
      <c r="Y204" s="295"/>
      <c r="Z204" s="295"/>
    </row>
    <row r="205">
      <c r="A205" s="295"/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295"/>
      <c r="M205" s="295"/>
      <c r="N205" s="295"/>
      <c r="O205" s="295"/>
      <c r="P205" s="295"/>
      <c r="Q205" s="295"/>
      <c r="R205" s="295"/>
      <c r="S205" s="295"/>
      <c r="T205" s="295"/>
      <c r="U205" s="295"/>
      <c r="V205" s="295"/>
      <c r="W205" s="295"/>
      <c r="X205" s="295"/>
      <c r="Y205" s="295"/>
      <c r="Z205" s="295"/>
    </row>
    <row r="206">
      <c r="A206" s="295"/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295"/>
      <c r="M206" s="295"/>
      <c r="N206" s="295"/>
      <c r="O206" s="295"/>
      <c r="P206" s="295"/>
      <c r="Q206" s="295"/>
      <c r="R206" s="295"/>
      <c r="S206" s="295"/>
      <c r="T206" s="295"/>
      <c r="U206" s="295"/>
      <c r="V206" s="295"/>
      <c r="W206" s="295"/>
      <c r="X206" s="295"/>
      <c r="Y206" s="295"/>
      <c r="Z206" s="295"/>
    </row>
    <row r="207">
      <c r="A207" s="295"/>
      <c r="B207" s="327"/>
      <c r="C207" s="327"/>
      <c r="D207" s="327"/>
      <c r="E207" s="327"/>
      <c r="F207" s="327"/>
      <c r="G207" s="327"/>
      <c r="H207" s="327"/>
      <c r="I207" s="327"/>
      <c r="J207" s="327"/>
      <c r="K207" s="327"/>
      <c r="L207" s="295"/>
      <c r="M207" s="295"/>
      <c r="N207" s="295"/>
      <c r="O207" s="295"/>
      <c r="P207" s="295"/>
      <c r="Q207" s="295"/>
      <c r="R207" s="295"/>
      <c r="S207" s="295"/>
      <c r="T207" s="295"/>
      <c r="U207" s="295"/>
      <c r="V207" s="295"/>
      <c r="W207" s="295"/>
      <c r="X207" s="295"/>
      <c r="Y207" s="295"/>
      <c r="Z207" s="295"/>
    </row>
    <row r="208">
      <c r="A208" s="295"/>
      <c r="B208" s="327"/>
      <c r="C208" s="327"/>
      <c r="D208" s="327"/>
      <c r="E208" s="327"/>
      <c r="F208" s="327"/>
      <c r="G208" s="327"/>
      <c r="H208" s="327"/>
      <c r="I208" s="327"/>
      <c r="J208" s="327"/>
      <c r="K208" s="327"/>
      <c r="L208" s="295"/>
      <c r="M208" s="295"/>
      <c r="N208" s="295"/>
      <c r="O208" s="295"/>
      <c r="P208" s="295"/>
      <c r="Q208" s="295"/>
      <c r="R208" s="295"/>
      <c r="S208" s="295"/>
      <c r="T208" s="295"/>
      <c r="U208" s="295"/>
      <c r="V208" s="295"/>
      <c r="W208" s="295"/>
      <c r="X208" s="295"/>
      <c r="Y208" s="295"/>
      <c r="Z208" s="295"/>
    </row>
    <row r="209">
      <c r="A209" s="295"/>
      <c r="B209" s="327"/>
      <c r="C209" s="327"/>
      <c r="D209" s="327"/>
      <c r="E209" s="327"/>
      <c r="F209" s="327"/>
      <c r="G209" s="327"/>
      <c r="H209" s="327"/>
      <c r="I209" s="327"/>
      <c r="J209" s="327"/>
      <c r="K209" s="327"/>
      <c r="L209" s="295"/>
      <c r="M209" s="295"/>
      <c r="N209" s="295"/>
      <c r="O209" s="295"/>
      <c r="P209" s="295"/>
      <c r="Q209" s="295"/>
      <c r="R209" s="295"/>
      <c r="S209" s="295"/>
      <c r="T209" s="295"/>
      <c r="U209" s="295"/>
      <c r="V209" s="295"/>
      <c r="W209" s="295"/>
      <c r="X209" s="295"/>
      <c r="Y209" s="295"/>
      <c r="Z209" s="295"/>
    </row>
    <row r="210">
      <c r="A210" s="295"/>
      <c r="B210" s="327"/>
      <c r="C210" s="327"/>
      <c r="D210" s="327"/>
      <c r="E210" s="327"/>
      <c r="F210" s="327"/>
      <c r="G210" s="327"/>
      <c r="H210" s="327"/>
      <c r="I210" s="327"/>
      <c r="J210" s="327"/>
      <c r="K210" s="327"/>
      <c r="L210" s="295"/>
      <c r="M210" s="295"/>
      <c r="N210" s="295"/>
      <c r="O210" s="295"/>
      <c r="P210" s="295"/>
      <c r="Q210" s="295"/>
      <c r="R210" s="295"/>
      <c r="S210" s="295"/>
      <c r="T210" s="295"/>
      <c r="U210" s="295"/>
      <c r="V210" s="295"/>
      <c r="W210" s="295"/>
      <c r="X210" s="295"/>
      <c r="Y210" s="295"/>
      <c r="Z210" s="295"/>
    </row>
    <row r="211">
      <c r="A211" s="295"/>
      <c r="B211" s="327"/>
      <c r="C211" s="327"/>
      <c r="D211" s="327"/>
      <c r="E211" s="327"/>
      <c r="F211" s="327"/>
      <c r="G211" s="327"/>
      <c r="H211" s="327"/>
      <c r="I211" s="327"/>
      <c r="J211" s="327"/>
      <c r="K211" s="327"/>
      <c r="L211" s="295"/>
      <c r="M211" s="295"/>
      <c r="N211" s="295"/>
      <c r="O211" s="295"/>
      <c r="P211" s="295"/>
      <c r="Q211" s="295"/>
      <c r="R211" s="295"/>
      <c r="S211" s="295"/>
      <c r="T211" s="295"/>
      <c r="U211" s="295"/>
      <c r="V211" s="295"/>
      <c r="W211" s="295"/>
      <c r="X211" s="295"/>
      <c r="Y211" s="295"/>
      <c r="Z211" s="295"/>
    </row>
    <row r="212">
      <c r="A212" s="295"/>
      <c r="B212" s="327"/>
      <c r="C212" s="327"/>
      <c r="D212" s="327"/>
      <c r="E212" s="327"/>
      <c r="F212" s="327"/>
      <c r="G212" s="327"/>
      <c r="H212" s="327"/>
      <c r="I212" s="327"/>
      <c r="J212" s="327"/>
      <c r="K212" s="327"/>
      <c r="L212" s="295"/>
      <c r="M212" s="295"/>
      <c r="N212" s="295"/>
      <c r="O212" s="295"/>
      <c r="P212" s="295"/>
      <c r="Q212" s="295"/>
      <c r="R212" s="295"/>
      <c r="S212" s="295"/>
      <c r="T212" s="295"/>
      <c r="U212" s="295"/>
      <c r="V212" s="295"/>
      <c r="W212" s="295"/>
      <c r="X212" s="295"/>
      <c r="Y212" s="295"/>
      <c r="Z212" s="295"/>
    </row>
    <row r="213">
      <c r="A213" s="295"/>
      <c r="B213" s="327"/>
      <c r="C213" s="327"/>
      <c r="D213" s="327"/>
      <c r="E213" s="327"/>
      <c r="F213" s="327"/>
      <c r="G213" s="327"/>
      <c r="H213" s="327"/>
      <c r="I213" s="327"/>
      <c r="J213" s="327"/>
      <c r="K213" s="327"/>
      <c r="L213" s="295"/>
      <c r="M213" s="295"/>
      <c r="N213" s="295"/>
      <c r="O213" s="295"/>
      <c r="P213" s="295"/>
      <c r="Q213" s="295"/>
      <c r="R213" s="295"/>
      <c r="S213" s="295"/>
      <c r="T213" s="295"/>
      <c r="U213" s="295"/>
      <c r="V213" s="295"/>
      <c r="W213" s="295"/>
      <c r="X213" s="295"/>
      <c r="Y213" s="295"/>
      <c r="Z213" s="295"/>
    </row>
    <row r="214">
      <c r="A214" s="295"/>
      <c r="B214" s="327"/>
      <c r="C214" s="327"/>
      <c r="D214" s="327"/>
      <c r="E214" s="327"/>
      <c r="F214" s="327"/>
      <c r="G214" s="327"/>
      <c r="H214" s="327"/>
      <c r="I214" s="327"/>
      <c r="J214" s="327"/>
      <c r="K214" s="327"/>
      <c r="L214" s="295"/>
      <c r="M214" s="295"/>
      <c r="N214" s="295"/>
      <c r="O214" s="295"/>
      <c r="P214" s="295"/>
      <c r="Q214" s="295"/>
      <c r="R214" s="295"/>
      <c r="S214" s="295"/>
      <c r="T214" s="295"/>
      <c r="U214" s="295"/>
      <c r="V214" s="295"/>
      <c r="W214" s="295"/>
      <c r="X214" s="295"/>
      <c r="Y214" s="295"/>
      <c r="Z214" s="295"/>
    </row>
    <row r="215">
      <c r="A215" s="295"/>
      <c r="B215" s="327"/>
      <c r="C215" s="327"/>
      <c r="D215" s="327"/>
      <c r="E215" s="327"/>
      <c r="F215" s="327"/>
      <c r="G215" s="327"/>
      <c r="H215" s="327"/>
      <c r="I215" s="327"/>
      <c r="J215" s="327"/>
      <c r="K215" s="327"/>
      <c r="L215" s="295"/>
      <c r="M215" s="295"/>
      <c r="N215" s="295"/>
      <c r="O215" s="295"/>
      <c r="P215" s="295"/>
      <c r="Q215" s="295"/>
      <c r="R215" s="295"/>
      <c r="S215" s="295"/>
      <c r="T215" s="295"/>
      <c r="U215" s="295"/>
      <c r="V215" s="295"/>
      <c r="W215" s="295"/>
      <c r="X215" s="295"/>
      <c r="Y215" s="295"/>
      <c r="Z215" s="295"/>
    </row>
    <row r="216">
      <c r="A216" s="295"/>
      <c r="B216" s="327"/>
      <c r="C216" s="327"/>
      <c r="D216" s="327"/>
      <c r="E216" s="327"/>
      <c r="F216" s="327"/>
      <c r="G216" s="327"/>
      <c r="H216" s="327"/>
      <c r="I216" s="327"/>
      <c r="J216" s="327"/>
      <c r="K216" s="327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</row>
    <row r="217">
      <c r="A217" s="295"/>
      <c r="B217" s="327"/>
      <c r="C217" s="327"/>
      <c r="D217" s="327"/>
      <c r="E217" s="327"/>
      <c r="F217" s="327"/>
      <c r="G217" s="327"/>
      <c r="H217" s="327"/>
      <c r="I217" s="327"/>
      <c r="J217" s="327"/>
      <c r="K217" s="327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</row>
    <row r="218">
      <c r="A218" s="295"/>
      <c r="B218" s="327"/>
      <c r="C218" s="327"/>
      <c r="D218" s="327"/>
      <c r="E218" s="327"/>
      <c r="F218" s="327"/>
      <c r="G218" s="327"/>
      <c r="H218" s="327"/>
      <c r="I218" s="327"/>
      <c r="J218" s="327"/>
      <c r="K218" s="327"/>
      <c r="L218" s="295"/>
      <c r="M218" s="295"/>
      <c r="N218" s="295"/>
      <c r="O218" s="295"/>
      <c r="P218" s="295"/>
      <c r="Q218" s="295"/>
      <c r="R218" s="295"/>
      <c r="S218" s="295"/>
      <c r="T218" s="295"/>
      <c r="U218" s="295"/>
      <c r="V218" s="295"/>
      <c r="W218" s="295"/>
      <c r="X218" s="295"/>
      <c r="Y218" s="295"/>
      <c r="Z218" s="295"/>
    </row>
    <row r="219">
      <c r="A219" s="295"/>
      <c r="B219" s="327"/>
      <c r="C219" s="327"/>
      <c r="D219" s="327"/>
      <c r="E219" s="327"/>
      <c r="F219" s="327"/>
      <c r="G219" s="327"/>
      <c r="H219" s="327"/>
      <c r="I219" s="327"/>
      <c r="J219" s="327"/>
      <c r="K219" s="327"/>
      <c r="L219" s="295"/>
      <c r="M219" s="295"/>
      <c r="N219" s="295"/>
      <c r="O219" s="295"/>
      <c r="P219" s="295"/>
      <c r="Q219" s="295"/>
      <c r="R219" s="295"/>
      <c r="S219" s="295"/>
      <c r="T219" s="295"/>
      <c r="U219" s="295"/>
      <c r="V219" s="295"/>
      <c r="W219" s="295"/>
      <c r="X219" s="295"/>
      <c r="Y219" s="295"/>
      <c r="Z219" s="295"/>
    </row>
    <row r="220">
      <c r="A220" s="295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295"/>
      <c r="M220" s="295"/>
      <c r="N220" s="295"/>
      <c r="O220" s="295"/>
      <c r="P220" s="295"/>
      <c r="Q220" s="295"/>
      <c r="R220" s="295"/>
      <c r="S220" s="295"/>
      <c r="T220" s="295"/>
      <c r="U220" s="295"/>
      <c r="V220" s="295"/>
      <c r="W220" s="295"/>
      <c r="X220" s="295"/>
      <c r="Y220" s="295"/>
      <c r="Z220" s="295"/>
    </row>
    <row r="221">
      <c r="A221" s="295"/>
      <c r="B221" s="327"/>
      <c r="C221" s="327"/>
      <c r="D221" s="327"/>
      <c r="E221" s="327"/>
      <c r="F221" s="327"/>
      <c r="G221" s="327"/>
      <c r="H221" s="327"/>
      <c r="I221" s="327"/>
      <c r="J221" s="327"/>
      <c r="K221" s="327"/>
      <c r="L221" s="295"/>
      <c r="M221" s="295"/>
      <c r="N221" s="295"/>
      <c r="O221" s="295"/>
      <c r="P221" s="295"/>
      <c r="Q221" s="295"/>
      <c r="R221" s="295"/>
      <c r="S221" s="295"/>
      <c r="T221" s="295"/>
      <c r="U221" s="295"/>
      <c r="V221" s="295"/>
      <c r="W221" s="295"/>
      <c r="X221" s="295"/>
      <c r="Y221" s="295"/>
      <c r="Z221" s="295"/>
    </row>
    <row r="222">
      <c r="A222" s="295"/>
      <c r="B222" s="327"/>
      <c r="C222" s="327"/>
      <c r="D222" s="327"/>
      <c r="E222" s="327"/>
      <c r="F222" s="327"/>
      <c r="G222" s="327"/>
      <c r="H222" s="327"/>
      <c r="I222" s="327"/>
      <c r="J222" s="327"/>
      <c r="K222" s="327"/>
      <c r="L222" s="295"/>
      <c r="M222" s="295"/>
      <c r="N222" s="295"/>
      <c r="O222" s="295"/>
      <c r="P222" s="295"/>
      <c r="Q222" s="295"/>
      <c r="R222" s="295"/>
      <c r="S222" s="295"/>
      <c r="T222" s="295"/>
      <c r="U222" s="295"/>
      <c r="V222" s="295"/>
      <c r="W222" s="295"/>
      <c r="X222" s="295"/>
      <c r="Y222" s="295"/>
      <c r="Z222" s="295"/>
    </row>
    <row r="223">
      <c r="A223" s="295"/>
      <c r="B223" s="327"/>
      <c r="C223" s="327"/>
      <c r="D223" s="327"/>
      <c r="E223" s="327"/>
      <c r="F223" s="327"/>
      <c r="G223" s="327"/>
      <c r="H223" s="327"/>
      <c r="I223" s="327"/>
      <c r="J223" s="327"/>
      <c r="K223" s="327"/>
      <c r="L223" s="295"/>
      <c r="M223" s="295"/>
      <c r="N223" s="295"/>
      <c r="O223" s="295"/>
      <c r="P223" s="295"/>
      <c r="Q223" s="295"/>
      <c r="R223" s="295"/>
      <c r="S223" s="295"/>
      <c r="T223" s="295"/>
      <c r="U223" s="295"/>
      <c r="V223" s="295"/>
      <c r="W223" s="295"/>
      <c r="X223" s="295"/>
      <c r="Y223" s="295"/>
      <c r="Z223" s="295"/>
    </row>
    <row r="224">
      <c r="A224" s="295"/>
      <c r="B224" s="327"/>
      <c r="C224" s="327"/>
      <c r="D224" s="327"/>
      <c r="E224" s="327"/>
      <c r="F224" s="327"/>
      <c r="G224" s="327"/>
      <c r="H224" s="327"/>
      <c r="I224" s="327"/>
      <c r="J224" s="327"/>
      <c r="K224" s="327"/>
      <c r="L224" s="295"/>
      <c r="M224" s="295"/>
      <c r="N224" s="295"/>
      <c r="O224" s="295"/>
      <c r="P224" s="295"/>
      <c r="Q224" s="295"/>
      <c r="R224" s="295"/>
      <c r="S224" s="295"/>
      <c r="T224" s="295"/>
      <c r="U224" s="295"/>
      <c r="V224" s="295"/>
      <c r="W224" s="295"/>
      <c r="X224" s="295"/>
      <c r="Y224" s="295"/>
      <c r="Z224" s="295"/>
    </row>
    <row r="225">
      <c r="A225" s="295"/>
      <c r="B225" s="327"/>
      <c r="C225" s="327"/>
      <c r="D225" s="327"/>
      <c r="E225" s="327"/>
      <c r="F225" s="327"/>
      <c r="G225" s="327"/>
      <c r="H225" s="327"/>
      <c r="I225" s="327"/>
      <c r="J225" s="327"/>
      <c r="K225" s="327"/>
      <c r="L225" s="295"/>
      <c r="M225" s="295"/>
      <c r="N225" s="295"/>
      <c r="O225" s="295"/>
      <c r="P225" s="295"/>
      <c r="Q225" s="295"/>
      <c r="R225" s="295"/>
      <c r="S225" s="295"/>
      <c r="T225" s="295"/>
      <c r="U225" s="295"/>
      <c r="V225" s="295"/>
      <c r="W225" s="295"/>
      <c r="X225" s="295"/>
      <c r="Y225" s="295"/>
      <c r="Z225" s="295"/>
    </row>
    <row r="226">
      <c r="A226" s="295"/>
      <c r="B226" s="327"/>
      <c r="C226" s="327"/>
      <c r="D226" s="327"/>
      <c r="E226" s="327"/>
      <c r="F226" s="327"/>
      <c r="G226" s="327"/>
      <c r="H226" s="327"/>
      <c r="I226" s="327"/>
      <c r="J226" s="327"/>
      <c r="K226" s="327"/>
      <c r="L226" s="295"/>
      <c r="M226" s="295"/>
      <c r="N226" s="295"/>
      <c r="O226" s="295"/>
      <c r="P226" s="295"/>
      <c r="Q226" s="295"/>
      <c r="R226" s="295"/>
      <c r="S226" s="295"/>
      <c r="T226" s="295"/>
      <c r="U226" s="295"/>
      <c r="V226" s="295"/>
      <c r="W226" s="295"/>
      <c r="X226" s="295"/>
      <c r="Y226" s="295"/>
      <c r="Z226" s="295"/>
    </row>
    <row r="227">
      <c r="A227" s="295"/>
      <c r="B227" s="327"/>
      <c r="C227" s="327"/>
      <c r="D227" s="327"/>
      <c r="E227" s="327"/>
      <c r="F227" s="327"/>
      <c r="G227" s="327"/>
      <c r="H227" s="327"/>
      <c r="I227" s="327"/>
      <c r="J227" s="327"/>
      <c r="K227" s="327"/>
      <c r="L227" s="295"/>
      <c r="M227" s="295"/>
      <c r="N227" s="295"/>
      <c r="O227" s="295"/>
      <c r="P227" s="295"/>
      <c r="Q227" s="295"/>
      <c r="R227" s="295"/>
      <c r="S227" s="295"/>
      <c r="T227" s="295"/>
      <c r="U227" s="295"/>
      <c r="V227" s="295"/>
      <c r="W227" s="295"/>
      <c r="X227" s="295"/>
      <c r="Y227" s="295"/>
      <c r="Z227" s="295"/>
    </row>
    <row r="228">
      <c r="A228" s="295"/>
      <c r="B228" s="327"/>
      <c r="C228" s="327"/>
      <c r="D228" s="327"/>
      <c r="E228" s="327"/>
      <c r="F228" s="327"/>
      <c r="G228" s="327"/>
      <c r="H228" s="327"/>
      <c r="I228" s="327"/>
      <c r="J228" s="327"/>
      <c r="K228" s="327"/>
      <c r="L228" s="295"/>
      <c r="M228" s="295"/>
      <c r="N228" s="295"/>
      <c r="O228" s="295"/>
      <c r="P228" s="295"/>
      <c r="Q228" s="295"/>
      <c r="R228" s="295"/>
      <c r="S228" s="295"/>
      <c r="T228" s="295"/>
      <c r="U228" s="295"/>
      <c r="V228" s="295"/>
      <c r="W228" s="295"/>
      <c r="X228" s="295"/>
      <c r="Y228" s="295"/>
      <c r="Z228" s="295"/>
    </row>
    <row r="229">
      <c r="A229" s="295"/>
      <c r="B229" s="327"/>
      <c r="C229" s="327"/>
      <c r="D229" s="327"/>
      <c r="E229" s="327"/>
      <c r="F229" s="327"/>
      <c r="G229" s="327"/>
      <c r="H229" s="327"/>
      <c r="I229" s="327"/>
      <c r="J229" s="327"/>
      <c r="K229" s="327"/>
      <c r="L229" s="295"/>
      <c r="M229" s="295"/>
      <c r="N229" s="295"/>
      <c r="O229" s="295"/>
      <c r="P229" s="295"/>
      <c r="Q229" s="295"/>
      <c r="R229" s="295"/>
      <c r="S229" s="295"/>
      <c r="T229" s="295"/>
      <c r="U229" s="295"/>
      <c r="V229" s="295"/>
      <c r="W229" s="295"/>
      <c r="X229" s="295"/>
      <c r="Y229" s="295"/>
      <c r="Z229" s="295"/>
    </row>
    <row r="230">
      <c r="A230" s="295"/>
      <c r="B230" s="327"/>
      <c r="C230" s="327"/>
      <c r="D230" s="327"/>
      <c r="E230" s="327"/>
      <c r="F230" s="327"/>
      <c r="G230" s="327"/>
      <c r="H230" s="327"/>
      <c r="I230" s="327"/>
      <c r="J230" s="327"/>
      <c r="K230" s="327"/>
      <c r="L230" s="295"/>
      <c r="M230" s="295"/>
      <c r="N230" s="295"/>
      <c r="O230" s="295"/>
      <c r="P230" s="295"/>
      <c r="Q230" s="295"/>
      <c r="R230" s="295"/>
      <c r="S230" s="295"/>
      <c r="T230" s="295"/>
      <c r="U230" s="295"/>
      <c r="V230" s="295"/>
      <c r="W230" s="295"/>
      <c r="X230" s="295"/>
      <c r="Y230" s="295"/>
      <c r="Z230" s="295"/>
    </row>
    <row r="231">
      <c r="A231" s="295"/>
      <c r="B231" s="327"/>
      <c r="C231" s="327"/>
      <c r="D231" s="327"/>
      <c r="E231" s="327"/>
      <c r="F231" s="327"/>
      <c r="G231" s="327"/>
      <c r="H231" s="327"/>
      <c r="I231" s="327"/>
      <c r="J231" s="327"/>
      <c r="K231" s="327"/>
      <c r="L231" s="295"/>
      <c r="M231" s="295"/>
      <c r="N231" s="295"/>
      <c r="O231" s="295"/>
      <c r="P231" s="295"/>
      <c r="Q231" s="295"/>
      <c r="R231" s="295"/>
      <c r="S231" s="295"/>
      <c r="T231" s="295"/>
      <c r="U231" s="295"/>
      <c r="V231" s="295"/>
      <c r="W231" s="295"/>
      <c r="X231" s="295"/>
      <c r="Y231" s="295"/>
      <c r="Z231" s="295"/>
    </row>
    <row r="232">
      <c r="A232" s="295"/>
      <c r="B232" s="327"/>
      <c r="C232" s="327"/>
      <c r="D232" s="327"/>
      <c r="E232" s="327"/>
      <c r="F232" s="327"/>
      <c r="G232" s="327"/>
      <c r="H232" s="327"/>
      <c r="I232" s="327"/>
      <c r="J232" s="327"/>
      <c r="K232" s="327"/>
      <c r="L232" s="295"/>
      <c r="M232" s="295"/>
      <c r="N232" s="295"/>
      <c r="O232" s="295"/>
      <c r="P232" s="295"/>
      <c r="Q232" s="295"/>
      <c r="R232" s="295"/>
      <c r="S232" s="295"/>
      <c r="T232" s="295"/>
      <c r="U232" s="295"/>
      <c r="V232" s="295"/>
      <c r="W232" s="295"/>
      <c r="X232" s="295"/>
      <c r="Y232" s="295"/>
      <c r="Z232" s="295"/>
    </row>
    <row r="233">
      <c r="A233" s="295"/>
      <c r="B233" s="327"/>
      <c r="C233" s="327"/>
      <c r="D233" s="327"/>
      <c r="E233" s="327"/>
      <c r="F233" s="327"/>
      <c r="G233" s="327"/>
      <c r="H233" s="327"/>
      <c r="I233" s="327"/>
      <c r="J233" s="327"/>
      <c r="K233" s="327"/>
      <c r="L233" s="295"/>
      <c r="M233" s="295"/>
      <c r="N233" s="295"/>
      <c r="O233" s="295"/>
      <c r="P233" s="295"/>
      <c r="Q233" s="295"/>
      <c r="R233" s="295"/>
      <c r="S233" s="295"/>
      <c r="T233" s="295"/>
      <c r="U233" s="295"/>
      <c r="V233" s="295"/>
      <c r="W233" s="295"/>
      <c r="X233" s="295"/>
      <c r="Y233" s="295"/>
      <c r="Z233" s="295"/>
    </row>
    <row r="234">
      <c r="A234" s="295"/>
      <c r="B234" s="327"/>
      <c r="C234" s="327"/>
      <c r="D234" s="327"/>
      <c r="E234" s="327"/>
      <c r="F234" s="327"/>
      <c r="G234" s="327"/>
      <c r="H234" s="327"/>
      <c r="I234" s="327"/>
      <c r="J234" s="327"/>
      <c r="K234" s="327"/>
      <c r="L234" s="295"/>
      <c r="M234" s="295"/>
      <c r="N234" s="295"/>
      <c r="O234" s="295"/>
      <c r="P234" s="295"/>
      <c r="Q234" s="295"/>
      <c r="R234" s="295"/>
      <c r="S234" s="295"/>
      <c r="T234" s="295"/>
      <c r="U234" s="295"/>
      <c r="V234" s="295"/>
      <c r="W234" s="295"/>
      <c r="X234" s="295"/>
      <c r="Y234" s="295"/>
      <c r="Z234" s="295"/>
    </row>
    <row r="235">
      <c r="A235" s="295"/>
      <c r="B235" s="327"/>
      <c r="C235" s="327"/>
      <c r="D235" s="327"/>
      <c r="E235" s="327"/>
      <c r="F235" s="327"/>
      <c r="G235" s="327"/>
      <c r="H235" s="327"/>
      <c r="I235" s="327"/>
      <c r="J235" s="327"/>
      <c r="K235" s="327"/>
      <c r="L235" s="295"/>
      <c r="M235" s="295"/>
      <c r="N235" s="295"/>
      <c r="O235" s="295"/>
      <c r="P235" s="295"/>
      <c r="Q235" s="295"/>
      <c r="R235" s="295"/>
      <c r="S235" s="295"/>
      <c r="T235" s="295"/>
      <c r="U235" s="295"/>
      <c r="V235" s="295"/>
      <c r="W235" s="295"/>
      <c r="X235" s="295"/>
      <c r="Y235" s="295"/>
      <c r="Z235" s="295"/>
    </row>
    <row r="236">
      <c r="A236" s="295"/>
      <c r="B236" s="327"/>
      <c r="C236" s="327"/>
      <c r="D236" s="327"/>
      <c r="E236" s="327"/>
      <c r="F236" s="327"/>
      <c r="G236" s="327"/>
      <c r="H236" s="327"/>
      <c r="I236" s="327"/>
      <c r="J236" s="327"/>
      <c r="K236" s="327"/>
      <c r="L236" s="295"/>
      <c r="M236" s="295"/>
      <c r="N236" s="295"/>
      <c r="O236" s="295"/>
      <c r="P236" s="295"/>
      <c r="Q236" s="295"/>
      <c r="R236" s="295"/>
      <c r="S236" s="295"/>
      <c r="T236" s="295"/>
      <c r="U236" s="295"/>
      <c r="V236" s="295"/>
      <c r="W236" s="295"/>
      <c r="X236" s="295"/>
      <c r="Y236" s="295"/>
      <c r="Z236" s="295"/>
    </row>
    <row r="237">
      <c r="A237" s="295"/>
      <c r="B237" s="327"/>
      <c r="C237" s="327"/>
      <c r="D237" s="327"/>
      <c r="E237" s="327"/>
      <c r="F237" s="327"/>
      <c r="G237" s="327"/>
      <c r="H237" s="327"/>
      <c r="I237" s="327"/>
      <c r="J237" s="327"/>
      <c r="K237" s="327"/>
      <c r="L237" s="295"/>
      <c r="M237" s="295"/>
      <c r="N237" s="295"/>
      <c r="O237" s="295"/>
      <c r="P237" s="295"/>
      <c r="Q237" s="295"/>
      <c r="R237" s="295"/>
      <c r="S237" s="295"/>
      <c r="T237" s="295"/>
      <c r="U237" s="295"/>
      <c r="V237" s="295"/>
      <c r="W237" s="295"/>
      <c r="X237" s="295"/>
      <c r="Y237" s="295"/>
      <c r="Z237" s="295"/>
    </row>
    <row r="238">
      <c r="A238" s="295"/>
      <c r="B238" s="327"/>
      <c r="C238" s="327"/>
      <c r="D238" s="327"/>
      <c r="E238" s="327"/>
      <c r="F238" s="327"/>
      <c r="G238" s="327"/>
      <c r="H238" s="327"/>
      <c r="I238" s="327"/>
      <c r="J238" s="327"/>
      <c r="K238" s="327"/>
      <c r="L238" s="295"/>
      <c r="M238" s="295"/>
      <c r="N238" s="295"/>
      <c r="O238" s="295"/>
      <c r="P238" s="295"/>
      <c r="Q238" s="295"/>
      <c r="R238" s="295"/>
      <c r="S238" s="295"/>
      <c r="T238" s="295"/>
      <c r="U238" s="295"/>
      <c r="V238" s="295"/>
      <c r="W238" s="295"/>
      <c r="X238" s="295"/>
      <c r="Y238" s="295"/>
      <c r="Z238" s="295"/>
    </row>
    <row r="239">
      <c r="A239" s="295"/>
      <c r="B239" s="327"/>
      <c r="C239" s="327"/>
      <c r="D239" s="327"/>
      <c r="E239" s="327"/>
      <c r="F239" s="327"/>
      <c r="G239" s="327"/>
      <c r="H239" s="327"/>
      <c r="I239" s="327"/>
      <c r="J239" s="327"/>
      <c r="K239" s="327"/>
      <c r="L239" s="295"/>
      <c r="M239" s="295"/>
      <c r="N239" s="295"/>
      <c r="O239" s="295"/>
      <c r="P239" s="295"/>
      <c r="Q239" s="295"/>
      <c r="R239" s="295"/>
      <c r="S239" s="295"/>
      <c r="T239" s="295"/>
      <c r="U239" s="295"/>
      <c r="V239" s="295"/>
      <c r="W239" s="295"/>
      <c r="X239" s="295"/>
      <c r="Y239" s="295"/>
      <c r="Z239" s="295"/>
    </row>
    <row r="240">
      <c r="A240" s="295"/>
      <c r="B240" s="327"/>
      <c r="C240" s="327"/>
      <c r="D240" s="327"/>
      <c r="E240" s="327"/>
      <c r="F240" s="327"/>
      <c r="G240" s="327"/>
      <c r="H240" s="327"/>
      <c r="I240" s="327"/>
      <c r="J240" s="327"/>
      <c r="K240" s="327"/>
      <c r="L240" s="295"/>
      <c r="M240" s="295"/>
      <c r="N240" s="295"/>
      <c r="O240" s="295"/>
      <c r="P240" s="295"/>
      <c r="Q240" s="295"/>
      <c r="R240" s="295"/>
      <c r="S240" s="295"/>
      <c r="T240" s="295"/>
      <c r="U240" s="295"/>
      <c r="V240" s="295"/>
      <c r="W240" s="295"/>
      <c r="X240" s="295"/>
      <c r="Y240" s="295"/>
      <c r="Z240" s="295"/>
    </row>
    <row r="241">
      <c r="A241" s="295"/>
      <c r="B241" s="327"/>
      <c r="C241" s="327"/>
      <c r="D241" s="327"/>
      <c r="E241" s="327"/>
      <c r="F241" s="327"/>
      <c r="G241" s="327"/>
      <c r="H241" s="327"/>
      <c r="I241" s="327"/>
      <c r="J241" s="327"/>
      <c r="K241" s="327"/>
      <c r="L241" s="295"/>
      <c r="M241" s="295"/>
      <c r="N241" s="295"/>
      <c r="O241" s="295"/>
      <c r="P241" s="295"/>
      <c r="Q241" s="295"/>
      <c r="R241" s="295"/>
      <c r="S241" s="295"/>
      <c r="T241" s="295"/>
      <c r="U241" s="295"/>
      <c r="V241" s="295"/>
      <c r="W241" s="295"/>
      <c r="X241" s="295"/>
      <c r="Y241" s="295"/>
      <c r="Z241" s="295"/>
    </row>
    <row r="242">
      <c r="A242" s="295"/>
      <c r="B242" s="327"/>
      <c r="C242" s="327"/>
      <c r="D242" s="327"/>
      <c r="E242" s="327"/>
      <c r="F242" s="327"/>
      <c r="G242" s="327"/>
      <c r="H242" s="327"/>
      <c r="I242" s="327"/>
      <c r="J242" s="327"/>
      <c r="K242" s="327"/>
      <c r="L242" s="295"/>
      <c r="M242" s="295"/>
      <c r="N242" s="295"/>
      <c r="O242" s="295"/>
      <c r="P242" s="295"/>
      <c r="Q242" s="295"/>
      <c r="R242" s="295"/>
      <c r="S242" s="295"/>
      <c r="T242" s="295"/>
      <c r="U242" s="295"/>
      <c r="V242" s="295"/>
      <c r="W242" s="295"/>
      <c r="X242" s="295"/>
      <c r="Y242" s="295"/>
      <c r="Z242" s="295"/>
    </row>
    <row r="243">
      <c r="A243" s="295"/>
      <c r="B243" s="327"/>
      <c r="C243" s="327"/>
      <c r="D243" s="327"/>
      <c r="E243" s="327"/>
      <c r="F243" s="327"/>
      <c r="G243" s="327"/>
      <c r="H243" s="327"/>
      <c r="I243" s="327"/>
      <c r="J243" s="327"/>
      <c r="K243" s="327"/>
      <c r="L243" s="295"/>
      <c r="M243" s="295"/>
      <c r="N243" s="295"/>
      <c r="O243" s="295"/>
      <c r="P243" s="295"/>
      <c r="Q243" s="295"/>
      <c r="R243" s="295"/>
      <c r="S243" s="295"/>
      <c r="T243" s="295"/>
      <c r="U243" s="295"/>
      <c r="V243" s="295"/>
      <c r="W243" s="295"/>
      <c r="X243" s="295"/>
      <c r="Y243" s="295"/>
      <c r="Z243" s="295"/>
    </row>
    <row r="244">
      <c r="A244" s="295"/>
      <c r="B244" s="327"/>
      <c r="C244" s="327"/>
      <c r="D244" s="327"/>
      <c r="E244" s="327"/>
      <c r="F244" s="327"/>
      <c r="G244" s="327"/>
      <c r="H244" s="327"/>
      <c r="I244" s="327"/>
      <c r="J244" s="327"/>
      <c r="K244" s="327"/>
      <c r="L244" s="295"/>
      <c r="M244" s="295"/>
      <c r="N244" s="295"/>
      <c r="O244" s="295"/>
      <c r="P244" s="295"/>
      <c r="Q244" s="295"/>
      <c r="R244" s="295"/>
      <c r="S244" s="295"/>
      <c r="T244" s="295"/>
      <c r="U244" s="295"/>
      <c r="V244" s="295"/>
      <c r="W244" s="295"/>
      <c r="X244" s="295"/>
      <c r="Y244" s="295"/>
      <c r="Z244" s="295"/>
    </row>
    <row r="245">
      <c r="A245" s="295"/>
      <c r="B245" s="327"/>
      <c r="C245" s="327"/>
      <c r="D245" s="327"/>
      <c r="E245" s="327"/>
      <c r="F245" s="327"/>
      <c r="G245" s="327"/>
      <c r="H245" s="327"/>
      <c r="I245" s="327"/>
      <c r="J245" s="327"/>
      <c r="K245" s="327"/>
      <c r="L245" s="295"/>
      <c r="M245" s="295"/>
      <c r="N245" s="295"/>
      <c r="O245" s="295"/>
      <c r="P245" s="295"/>
      <c r="Q245" s="295"/>
      <c r="R245" s="295"/>
      <c r="S245" s="295"/>
      <c r="T245" s="295"/>
      <c r="U245" s="295"/>
      <c r="V245" s="295"/>
      <c r="W245" s="295"/>
      <c r="X245" s="295"/>
      <c r="Y245" s="295"/>
      <c r="Z245" s="295"/>
    </row>
    <row r="246">
      <c r="A246" s="295"/>
      <c r="B246" s="327"/>
      <c r="C246" s="327"/>
      <c r="D246" s="327"/>
      <c r="E246" s="327"/>
      <c r="F246" s="327"/>
      <c r="G246" s="327"/>
      <c r="H246" s="327"/>
      <c r="I246" s="327"/>
      <c r="J246" s="327"/>
      <c r="K246" s="327"/>
      <c r="L246" s="295"/>
      <c r="M246" s="295"/>
      <c r="N246" s="295"/>
      <c r="O246" s="295"/>
      <c r="P246" s="295"/>
      <c r="Q246" s="295"/>
      <c r="R246" s="295"/>
      <c r="S246" s="295"/>
      <c r="T246" s="295"/>
      <c r="U246" s="295"/>
      <c r="V246" s="295"/>
      <c r="W246" s="295"/>
      <c r="X246" s="295"/>
      <c r="Y246" s="295"/>
      <c r="Z246" s="295"/>
    </row>
    <row r="247">
      <c r="A247" s="295"/>
      <c r="B247" s="327"/>
      <c r="C247" s="327"/>
      <c r="D247" s="327"/>
      <c r="E247" s="327"/>
      <c r="F247" s="327"/>
      <c r="G247" s="327"/>
      <c r="H247" s="327"/>
      <c r="I247" s="327"/>
      <c r="J247" s="327"/>
      <c r="K247" s="327"/>
      <c r="L247" s="295"/>
      <c r="M247" s="295"/>
      <c r="N247" s="295"/>
      <c r="O247" s="295"/>
      <c r="P247" s="295"/>
      <c r="Q247" s="295"/>
      <c r="R247" s="295"/>
      <c r="S247" s="295"/>
      <c r="T247" s="295"/>
      <c r="U247" s="295"/>
      <c r="V247" s="295"/>
      <c r="W247" s="295"/>
      <c r="X247" s="295"/>
      <c r="Y247" s="295"/>
      <c r="Z247" s="295"/>
    </row>
    <row r="248">
      <c r="A248" s="295"/>
      <c r="B248" s="327"/>
      <c r="C248" s="327"/>
      <c r="D248" s="327"/>
      <c r="E248" s="327"/>
      <c r="F248" s="327"/>
      <c r="G248" s="327"/>
      <c r="H248" s="327"/>
      <c r="I248" s="327"/>
      <c r="J248" s="327"/>
      <c r="K248" s="327"/>
      <c r="L248" s="295"/>
      <c r="M248" s="295"/>
      <c r="N248" s="295"/>
      <c r="O248" s="295"/>
      <c r="P248" s="295"/>
      <c r="Q248" s="295"/>
      <c r="R248" s="295"/>
      <c r="S248" s="295"/>
      <c r="T248" s="295"/>
      <c r="U248" s="295"/>
      <c r="V248" s="295"/>
      <c r="W248" s="295"/>
      <c r="X248" s="295"/>
      <c r="Y248" s="295"/>
      <c r="Z248" s="295"/>
    </row>
    <row r="249">
      <c r="A249" s="295"/>
      <c r="B249" s="327"/>
      <c r="C249" s="327"/>
      <c r="D249" s="327"/>
      <c r="E249" s="327"/>
      <c r="F249" s="327"/>
      <c r="G249" s="327"/>
      <c r="H249" s="327"/>
      <c r="I249" s="327"/>
      <c r="J249" s="327"/>
      <c r="K249" s="327"/>
      <c r="L249" s="295"/>
      <c r="M249" s="295"/>
      <c r="N249" s="295"/>
      <c r="O249" s="295"/>
      <c r="P249" s="295"/>
      <c r="Q249" s="295"/>
      <c r="R249" s="295"/>
      <c r="S249" s="295"/>
      <c r="T249" s="295"/>
      <c r="U249" s="295"/>
      <c r="V249" s="295"/>
      <c r="W249" s="295"/>
      <c r="X249" s="295"/>
      <c r="Y249" s="295"/>
      <c r="Z249" s="295"/>
    </row>
    <row r="250">
      <c r="A250" s="295"/>
      <c r="B250" s="327"/>
      <c r="C250" s="327"/>
      <c r="D250" s="327"/>
      <c r="E250" s="327"/>
      <c r="F250" s="327"/>
      <c r="G250" s="327"/>
      <c r="H250" s="327"/>
      <c r="I250" s="327"/>
      <c r="J250" s="327"/>
      <c r="K250" s="327"/>
      <c r="L250" s="295"/>
      <c r="M250" s="295"/>
      <c r="N250" s="295"/>
      <c r="O250" s="295"/>
      <c r="P250" s="295"/>
      <c r="Q250" s="295"/>
      <c r="R250" s="295"/>
      <c r="S250" s="295"/>
      <c r="T250" s="295"/>
      <c r="U250" s="295"/>
      <c r="V250" s="295"/>
      <c r="W250" s="295"/>
      <c r="X250" s="295"/>
      <c r="Y250" s="295"/>
      <c r="Z250" s="295"/>
    </row>
    <row r="251">
      <c r="A251" s="295"/>
      <c r="B251" s="327"/>
      <c r="C251" s="327"/>
      <c r="D251" s="327"/>
      <c r="E251" s="327"/>
      <c r="F251" s="327"/>
      <c r="G251" s="327"/>
      <c r="H251" s="327"/>
      <c r="I251" s="327"/>
      <c r="J251" s="327"/>
      <c r="K251" s="327"/>
      <c r="L251" s="295"/>
      <c r="M251" s="295"/>
      <c r="N251" s="295"/>
      <c r="O251" s="295"/>
      <c r="P251" s="295"/>
      <c r="Q251" s="295"/>
      <c r="R251" s="295"/>
      <c r="S251" s="295"/>
      <c r="T251" s="295"/>
      <c r="U251" s="295"/>
      <c r="V251" s="295"/>
      <c r="W251" s="295"/>
      <c r="X251" s="295"/>
      <c r="Y251" s="295"/>
      <c r="Z251" s="295"/>
    </row>
    <row r="252">
      <c r="A252" s="295"/>
      <c r="B252" s="327"/>
      <c r="C252" s="327"/>
      <c r="D252" s="327"/>
      <c r="E252" s="327"/>
      <c r="F252" s="327"/>
      <c r="G252" s="327"/>
      <c r="H252" s="327"/>
      <c r="I252" s="327"/>
      <c r="J252" s="327"/>
      <c r="K252" s="327"/>
      <c r="L252" s="295"/>
      <c r="M252" s="295"/>
      <c r="N252" s="295"/>
      <c r="O252" s="295"/>
      <c r="P252" s="295"/>
      <c r="Q252" s="295"/>
      <c r="R252" s="295"/>
      <c r="S252" s="295"/>
      <c r="T252" s="295"/>
      <c r="U252" s="295"/>
      <c r="V252" s="295"/>
      <c r="W252" s="295"/>
      <c r="X252" s="295"/>
      <c r="Y252" s="295"/>
      <c r="Z252" s="295"/>
    </row>
    <row r="253">
      <c r="A253" s="295"/>
      <c r="B253" s="327"/>
      <c r="C253" s="327"/>
      <c r="D253" s="327"/>
      <c r="E253" s="327"/>
      <c r="F253" s="327"/>
      <c r="G253" s="327"/>
      <c r="H253" s="327"/>
      <c r="I253" s="327"/>
      <c r="J253" s="327"/>
      <c r="K253" s="327"/>
      <c r="L253" s="295"/>
      <c r="M253" s="295"/>
      <c r="N253" s="295"/>
      <c r="O253" s="295"/>
      <c r="P253" s="295"/>
      <c r="Q253" s="295"/>
      <c r="R253" s="295"/>
      <c r="S253" s="295"/>
      <c r="T253" s="295"/>
      <c r="U253" s="295"/>
      <c r="V253" s="295"/>
      <c r="W253" s="295"/>
      <c r="X253" s="295"/>
      <c r="Y253" s="295"/>
      <c r="Z253" s="295"/>
    </row>
    <row r="254">
      <c r="A254" s="295"/>
      <c r="B254" s="327"/>
      <c r="C254" s="327"/>
      <c r="D254" s="327"/>
      <c r="E254" s="327"/>
      <c r="F254" s="327"/>
      <c r="G254" s="327"/>
      <c r="H254" s="327"/>
      <c r="I254" s="327"/>
      <c r="J254" s="327"/>
      <c r="K254" s="327"/>
      <c r="L254" s="295"/>
      <c r="M254" s="295"/>
      <c r="N254" s="295"/>
      <c r="O254" s="295"/>
      <c r="P254" s="295"/>
      <c r="Q254" s="295"/>
      <c r="R254" s="295"/>
      <c r="S254" s="295"/>
      <c r="T254" s="295"/>
      <c r="U254" s="295"/>
      <c r="V254" s="295"/>
      <c r="W254" s="295"/>
      <c r="X254" s="295"/>
      <c r="Y254" s="295"/>
      <c r="Z254" s="295"/>
    </row>
    <row r="255">
      <c r="A255" s="295"/>
      <c r="B255" s="327"/>
      <c r="C255" s="327"/>
      <c r="D255" s="327"/>
      <c r="E255" s="327"/>
      <c r="F255" s="327"/>
      <c r="G255" s="327"/>
      <c r="H255" s="327"/>
      <c r="I255" s="327"/>
      <c r="J255" s="327"/>
      <c r="K255" s="327"/>
      <c r="L255" s="295"/>
      <c r="M255" s="295"/>
      <c r="N255" s="295"/>
      <c r="O255" s="295"/>
      <c r="P255" s="295"/>
      <c r="Q255" s="295"/>
      <c r="R255" s="295"/>
      <c r="S255" s="295"/>
      <c r="T255" s="295"/>
      <c r="U255" s="295"/>
      <c r="V255" s="295"/>
      <c r="W255" s="295"/>
      <c r="X255" s="295"/>
      <c r="Y255" s="295"/>
      <c r="Z255" s="295"/>
    </row>
    <row r="256">
      <c r="A256" s="295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295"/>
      <c r="M256" s="295"/>
      <c r="N256" s="295"/>
      <c r="O256" s="295"/>
      <c r="P256" s="295"/>
      <c r="Q256" s="295"/>
      <c r="R256" s="295"/>
      <c r="S256" s="295"/>
      <c r="T256" s="295"/>
      <c r="U256" s="295"/>
      <c r="V256" s="295"/>
      <c r="W256" s="295"/>
      <c r="X256" s="295"/>
      <c r="Y256" s="295"/>
      <c r="Z256" s="295"/>
    </row>
    <row r="257">
      <c r="A257" s="295"/>
      <c r="B257" s="327"/>
      <c r="C257" s="327"/>
      <c r="D257" s="327"/>
      <c r="E257" s="327"/>
      <c r="F257" s="327"/>
      <c r="G257" s="327"/>
      <c r="H257" s="327"/>
      <c r="I257" s="327"/>
      <c r="J257" s="327"/>
      <c r="K257" s="327"/>
      <c r="L257" s="295"/>
      <c r="M257" s="295"/>
      <c r="N257" s="295"/>
      <c r="O257" s="295"/>
      <c r="P257" s="295"/>
      <c r="Q257" s="295"/>
      <c r="R257" s="295"/>
      <c r="S257" s="295"/>
      <c r="T257" s="295"/>
      <c r="U257" s="295"/>
      <c r="V257" s="295"/>
      <c r="W257" s="295"/>
      <c r="X257" s="295"/>
      <c r="Y257" s="295"/>
      <c r="Z257" s="295"/>
    </row>
    <row r="258">
      <c r="A258" s="295"/>
      <c r="B258" s="327"/>
      <c r="C258" s="327"/>
      <c r="D258" s="327"/>
      <c r="E258" s="327"/>
      <c r="F258" s="327"/>
      <c r="G258" s="327"/>
      <c r="H258" s="327"/>
      <c r="I258" s="327"/>
      <c r="J258" s="327"/>
      <c r="K258" s="327"/>
      <c r="L258" s="295"/>
      <c r="M258" s="295"/>
      <c r="N258" s="295"/>
      <c r="O258" s="295"/>
      <c r="P258" s="295"/>
      <c r="Q258" s="295"/>
      <c r="R258" s="295"/>
      <c r="S258" s="295"/>
      <c r="T258" s="295"/>
      <c r="U258" s="295"/>
      <c r="V258" s="295"/>
      <c r="W258" s="295"/>
      <c r="X258" s="295"/>
      <c r="Y258" s="295"/>
      <c r="Z258" s="295"/>
    </row>
    <row r="259">
      <c r="A259" s="295"/>
      <c r="B259" s="327"/>
      <c r="C259" s="327"/>
      <c r="D259" s="327"/>
      <c r="E259" s="327"/>
      <c r="F259" s="327"/>
      <c r="G259" s="327"/>
      <c r="H259" s="327"/>
      <c r="I259" s="327"/>
      <c r="J259" s="327"/>
      <c r="K259" s="327"/>
      <c r="L259" s="295"/>
      <c r="M259" s="295"/>
      <c r="N259" s="295"/>
      <c r="O259" s="295"/>
      <c r="P259" s="295"/>
      <c r="Q259" s="295"/>
      <c r="R259" s="295"/>
      <c r="S259" s="295"/>
      <c r="T259" s="295"/>
      <c r="U259" s="295"/>
      <c r="V259" s="295"/>
      <c r="W259" s="295"/>
      <c r="X259" s="295"/>
      <c r="Y259" s="295"/>
      <c r="Z259" s="295"/>
    </row>
    <row r="260">
      <c r="A260" s="295"/>
      <c r="B260" s="327"/>
      <c r="C260" s="327"/>
      <c r="D260" s="327"/>
      <c r="E260" s="327"/>
      <c r="F260" s="327"/>
      <c r="G260" s="327"/>
      <c r="H260" s="327"/>
      <c r="I260" s="327"/>
      <c r="J260" s="327"/>
      <c r="K260" s="327"/>
      <c r="L260" s="295"/>
      <c r="M260" s="295"/>
      <c r="N260" s="295"/>
      <c r="O260" s="295"/>
      <c r="P260" s="295"/>
      <c r="Q260" s="295"/>
      <c r="R260" s="295"/>
      <c r="S260" s="295"/>
      <c r="T260" s="295"/>
      <c r="U260" s="295"/>
      <c r="V260" s="295"/>
      <c r="W260" s="295"/>
      <c r="X260" s="295"/>
      <c r="Y260" s="295"/>
      <c r="Z260" s="295"/>
    </row>
    <row r="261">
      <c r="A261" s="295"/>
      <c r="B261" s="327"/>
      <c r="C261" s="327"/>
      <c r="D261" s="327"/>
      <c r="E261" s="327"/>
      <c r="F261" s="327"/>
      <c r="G261" s="327"/>
      <c r="H261" s="327"/>
      <c r="I261" s="327"/>
      <c r="J261" s="327"/>
      <c r="K261" s="327"/>
      <c r="L261" s="295"/>
      <c r="M261" s="295"/>
      <c r="N261" s="295"/>
      <c r="O261" s="295"/>
      <c r="P261" s="295"/>
      <c r="Q261" s="295"/>
      <c r="R261" s="295"/>
      <c r="S261" s="295"/>
      <c r="T261" s="295"/>
      <c r="U261" s="295"/>
      <c r="V261" s="295"/>
      <c r="W261" s="295"/>
      <c r="X261" s="295"/>
      <c r="Y261" s="295"/>
      <c r="Z261" s="295"/>
    </row>
    <row r="262">
      <c r="A262" s="295"/>
      <c r="B262" s="327"/>
      <c r="C262" s="327"/>
      <c r="D262" s="327"/>
      <c r="E262" s="327"/>
      <c r="F262" s="327"/>
      <c r="G262" s="327"/>
      <c r="H262" s="327"/>
      <c r="I262" s="327"/>
      <c r="J262" s="327"/>
      <c r="K262" s="327"/>
      <c r="L262" s="295"/>
      <c r="M262" s="295"/>
      <c r="N262" s="295"/>
      <c r="O262" s="295"/>
      <c r="P262" s="295"/>
      <c r="Q262" s="295"/>
      <c r="R262" s="295"/>
      <c r="S262" s="295"/>
      <c r="T262" s="295"/>
      <c r="U262" s="295"/>
      <c r="V262" s="295"/>
      <c r="W262" s="295"/>
      <c r="X262" s="295"/>
      <c r="Y262" s="295"/>
      <c r="Z262" s="295"/>
    </row>
    <row r="263">
      <c r="A263" s="295"/>
      <c r="B263" s="327"/>
      <c r="C263" s="327"/>
      <c r="D263" s="327"/>
      <c r="E263" s="327"/>
      <c r="F263" s="327"/>
      <c r="G263" s="327"/>
      <c r="H263" s="327"/>
      <c r="I263" s="327"/>
      <c r="J263" s="327"/>
      <c r="K263" s="327"/>
      <c r="L263" s="295"/>
      <c r="M263" s="295"/>
      <c r="N263" s="295"/>
      <c r="O263" s="295"/>
      <c r="P263" s="295"/>
      <c r="Q263" s="295"/>
      <c r="R263" s="295"/>
      <c r="S263" s="295"/>
      <c r="T263" s="295"/>
      <c r="U263" s="295"/>
      <c r="V263" s="295"/>
      <c r="W263" s="295"/>
      <c r="X263" s="295"/>
      <c r="Y263" s="295"/>
      <c r="Z263" s="295"/>
    </row>
    <row r="264">
      <c r="A264" s="295"/>
      <c r="B264" s="327"/>
      <c r="C264" s="327"/>
      <c r="D264" s="327"/>
      <c r="E264" s="327"/>
      <c r="F264" s="327"/>
      <c r="G264" s="327"/>
      <c r="H264" s="327"/>
      <c r="I264" s="327"/>
      <c r="J264" s="327"/>
      <c r="K264" s="327"/>
      <c r="L264" s="295"/>
      <c r="M264" s="295"/>
      <c r="N264" s="295"/>
      <c r="O264" s="295"/>
      <c r="P264" s="295"/>
      <c r="Q264" s="295"/>
      <c r="R264" s="295"/>
      <c r="S264" s="295"/>
      <c r="T264" s="295"/>
      <c r="U264" s="295"/>
      <c r="V264" s="295"/>
      <c r="W264" s="295"/>
      <c r="X264" s="295"/>
      <c r="Y264" s="295"/>
      <c r="Z264" s="295"/>
    </row>
    <row r="265">
      <c r="A265" s="295"/>
      <c r="B265" s="327"/>
      <c r="C265" s="327"/>
      <c r="D265" s="327"/>
      <c r="E265" s="327"/>
      <c r="F265" s="327"/>
      <c r="G265" s="327"/>
      <c r="H265" s="327"/>
      <c r="I265" s="327"/>
      <c r="J265" s="327"/>
      <c r="K265" s="327"/>
      <c r="L265" s="295"/>
      <c r="M265" s="295"/>
      <c r="N265" s="295"/>
      <c r="O265" s="295"/>
      <c r="P265" s="295"/>
      <c r="Q265" s="295"/>
      <c r="R265" s="295"/>
      <c r="S265" s="295"/>
      <c r="T265" s="295"/>
      <c r="U265" s="295"/>
      <c r="V265" s="295"/>
      <c r="W265" s="295"/>
      <c r="X265" s="295"/>
      <c r="Y265" s="295"/>
      <c r="Z265" s="295"/>
    </row>
    <row r="266">
      <c r="A266" s="295"/>
      <c r="B266" s="327"/>
      <c r="C266" s="327"/>
      <c r="D266" s="327"/>
      <c r="E266" s="327"/>
      <c r="F266" s="327"/>
      <c r="G266" s="327"/>
      <c r="H266" s="327"/>
      <c r="I266" s="327"/>
      <c r="J266" s="327"/>
      <c r="K266" s="327"/>
      <c r="L266" s="295"/>
      <c r="M266" s="295"/>
      <c r="N266" s="295"/>
      <c r="O266" s="295"/>
      <c r="P266" s="295"/>
      <c r="Q266" s="295"/>
      <c r="R266" s="295"/>
      <c r="S266" s="295"/>
      <c r="T266" s="295"/>
      <c r="U266" s="295"/>
      <c r="V266" s="295"/>
      <c r="W266" s="295"/>
      <c r="X266" s="295"/>
      <c r="Y266" s="295"/>
      <c r="Z266" s="295"/>
    </row>
    <row r="267">
      <c r="A267" s="295"/>
      <c r="B267" s="327"/>
      <c r="C267" s="327"/>
      <c r="D267" s="327"/>
      <c r="E267" s="327"/>
      <c r="F267" s="327"/>
      <c r="G267" s="327"/>
      <c r="H267" s="327"/>
      <c r="I267" s="327"/>
      <c r="J267" s="327"/>
      <c r="K267" s="327"/>
      <c r="L267" s="295"/>
      <c r="M267" s="295"/>
      <c r="N267" s="295"/>
      <c r="O267" s="295"/>
      <c r="P267" s="295"/>
      <c r="Q267" s="295"/>
      <c r="R267" s="295"/>
      <c r="S267" s="295"/>
      <c r="T267" s="295"/>
      <c r="U267" s="295"/>
      <c r="V267" s="295"/>
      <c r="W267" s="295"/>
      <c r="X267" s="295"/>
      <c r="Y267" s="295"/>
      <c r="Z267" s="295"/>
    </row>
    <row r="268">
      <c r="A268" s="295"/>
      <c r="B268" s="327"/>
      <c r="C268" s="327"/>
      <c r="D268" s="327"/>
      <c r="E268" s="327"/>
      <c r="F268" s="327"/>
      <c r="G268" s="327"/>
      <c r="H268" s="327"/>
      <c r="I268" s="327"/>
      <c r="J268" s="327"/>
      <c r="K268" s="327"/>
      <c r="L268" s="295"/>
      <c r="M268" s="295"/>
      <c r="N268" s="295"/>
      <c r="O268" s="295"/>
      <c r="P268" s="295"/>
      <c r="Q268" s="295"/>
      <c r="R268" s="295"/>
      <c r="S268" s="295"/>
      <c r="T268" s="295"/>
      <c r="U268" s="295"/>
      <c r="V268" s="295"/>
      <c r="W268" s="295"/>
      <c r="X268" s="295"/>
      <c r="Y268" s="295"/>
      <c r="Z268" s="295"/>
    </row>
    <row r="269">
      <c r="A269" s="295"/>
      <c r="B269" s="327"/>
      <c r="C269" s="327"/>
      <c r="D269" s="327"/>
      <c r="E269" s="327"/>
      <c r="F269" s="327"/>
      <c r="G269" s="327"/>
      <c r="H269" s="327"/>
      <c r="I269" s="327"/>
      <c r="J269" s="327"/>
      <c r="K269" s="327"/>
      <c r="L269" s="295"/>
      <c r="M269" s="295"/>
      <c r="N269" s="295"/>
      <c r="O269" s="295"/>
      <c r="P269" s="295"/>
      <c r="Q269" s="295"/>
      <c r="R269" s="295"/>
      <c r="S269" s="295"/>
      <c r="T269" s="295"/>
      <c r="U269" s="295"/>
      <c r="V269" s="295"/>
      <c r="W269" s="295"/>
      <c r="X269" s="295"/>
      <c r="Y269" s="295"/>
      <c r="Z269" s="295"/>
    </row>
    <row r="270">
      <c r="A270" s="295"/>
      <c r="B270" s="327"/>
      <c r="C270" s="327"/>
      <c r="D270" s="327"/>
      <c r="E270" s="327"/>
      <c r="F270" s="327"/>
      <c r="G270" s="327"/>
      <c r="H270" s="327"/>
      <c r="I270" s="327"/>
      <c r="J270" s="327"/>
      <c r="K270" s="327"/>
      <c r="L270" s="295"/>
      <c r="M270" s="295"/>
      <c r="N270" s="295"/>
      <c r="O270" s="295"/>
      <c r="P270" s="295"/>
      <c r="Q270" s="295"/>
      <c r="R270" s="295"/>
      <c r="S270" s="295"/>
      <c r="T270" s="295"/>
      <c r="U270" s="295"/>
      <c r="V270" s="295"/>
      <c r="W270" s="295"/>
      <c r="X270" s="295"/>
      <c r="Y270" s="295"/>
      <c r="Z270" s="295"/>
    </row>
    <row r="271">
      <c r="A271" s="295"/>
      <c r="B271" s="327"/>
      <c r="C271" s="327"/>
      <c r="D271" s="327"/>
      <c r="E271" s="327"/>
      <c r="F271" s="327"/>
      <c r="G271" s="327"/>
      <c r="H271" s="327"/>
      <c r="I271" s="327"/>
      <c r="J271" s="327"/>
      <c r="K271" s="327"/>
      <c r="L271" s="295"/>
      <c r="M271" s="295"/>
      <c r="N271" s="295"/>
      <c r="O271" s="295"/>
      <c r="P271" s="295"/>
      <c r="Q271" s="295"/>
      <c r="R271" s="295"/>
      <c r="S271" s="295"/>
      <c r="T271" s="295"/>
      <c r="U271" s="295"/>
      <c r="V271" s="295"/>
      <c r="W271" s="295"/>
      <c r="X271" s="295"/>
      <c r="Y271" s="295"/>
      <c r="Z271" s="295"/>
    </row>
    <row r="272">
      <c r="A272" s="295"/>
      <c r="B272" s="327"/>
      <c r="C272" s="327"/>
      <c r="D272" s="327"/>
      <c r="E272" s="327"/>
      <c r="F272" s="327"/>
      <c r="G272" s="327"/>
      <c r="H272" s="327"/>
      <c r="I272" s="327"/>
      <c r="J272" s="327"/>
      <c r="K272" s="327"/>
      <c r="L272" s="295"/>
      <c r="M272" s="295"/>
      <c r="N272" s="295"/>
      <c r="O272" s="295"/>
      <c r="P272" s="295"/>
      <c r="Q272" s="295"/>
      <c r="R272" s="295"/>
      <c r="S272" s="295"/>
      <c r="T272" s="295"/>
      <c r="U272" s="295"/>
      <c r="V272" s="295"/>
      <c r="W272" s="295"/>
      <c r="X272" s="295"/>
      <c r="Y272" s="295"/>
      <c r="Z272" s="295"/>
    </row>
    <row r="273">
      <c r="A273" s="295"/>
      <c r="B273" s="327"/>
      <c r="C273" s="327"/>
      <c r="D273" s="327"/>
      <c r="E273" s="327"/>
      <c r="F273" s="327"/>
      <c r="G273" s="327"/>
      <c r="H273" s="327"/>
      <c r="I273" s="327"/>
      <c r="J273" s="327"/>
      <c r="K273" s="327"/>
      <c r="L273" s="295"/>
      <c r="M273" s="295"/>
      <c r="N273" s="295"/>
      <c r="O273" s="295"/>
      <c r="P273" s="295"/>
      <c r="Q273" s="295"/>
      <c r="R273" s="295"/>
      <c r="S273" s="295"/>
      <c r="T273" s="295"/>
      <c r="U273" s="295"/>
      <c r="V273" s="295"/>
      <c r="W273" s="295"/>
      <c r="X273" s="295"/>
      <c r="Y273" s="295"/>
      <c r="Z273" s="295"/>
    </row>
    <row r="274">
      <c r="A274" s="295"/>
      <c r="B274" s="327"/>
      <c r="C274" s="327"/>
      <c r="D274" s="327"/>
      <c r="E274" s="327"/>
      <c r="F274" s="327"/>
      <c r="G274" s="327"/>
      <c r="H274" s="327"/>
      <c r="I274" s="327"/>
      <c r="J274" s="327"/>
      <c r="K274" s="327"/>
      <c r="L274" s="295"/>
      <c r="M274" s="295"/>
      <c r="N274" s="295"/>
      <c r="O274" s="295"/>
      <c r="P274" s="295"/>
      <c r="Q274" s="295"/>
      <c r="R274" s="295"/>
      <c r="S274" s="295"/>
      <c r="T274" s="295"/>
      <c r="U274" s="295"/>
      <c r="V274" s="295"/>
      <c r="W274" s="295"/>
      <c r="X274" s="295"/>
      <c r="Y274" s="295"/>
      <c r="Z274" s="295"/>
    </row>
    <row r="275">
      <c r="A275" s="295"/>
      <c r="B275" s="327"/>
      <c r="C275" s="327"/>
      <c r="D275" s="327"/>
      <c r="E275" s="327"/>
      <c r="F275" s="327"/>
      <c r="G275" s="327"/>
      <c r="H275" s="327"/>
      <c r="I275" s="327"/>
      <c r="J275" s="327"/>
      <c r="K275" s="327"/>
      <c r="L275" s="295"/>
      <c r="M275" s="295"/>
      <c r="N275" s="295"/>
      <c r="O275" s="295"/>
      <c r="P275" s="295"/>
      <c r="Q275" s="295"/>
      <c r="R275" s="295"/>
      <c r="S275" s="295"/>
      <c r="T275" s="295"/>
      <c r="U275" s="295"/>
      <c r="V275" s="295"/>
      <c r="W275" s="295"/>
      <c r="X275" s="295"/>
      <c r="Y275" s="295"/>
      <c r="Z275" s="295"/>
    </row>
    <row r="276">
      <c r="A276" s="295"/>
      <c r="B276" s="327"/>
      <c r="C276" s="327"/>
      <c r="D276" s="327"/>
      <c r="E276" s="327"/>
      <c r="F276" s="327"/>
      <c r="G276" s="327"/>
      <c r="H276" s="327"/>
      <c r="I276" s="327"/>
      <c r="J276" s="327"/>
      <c r="K276" s="327"/>
      <c r="L276" s="295"/>
      <c r="M276" s="295"/>
      <c r="N276" s="295"/>
      <c r="O276" s="295"/>
      <c r="P276" s="295"/>
      <c r="Q276" s="295"/>
      <c r="R276" s="295"/>
      <c r="S276" s="295"/>
      <c r="T276" s="295"/>
      <c r="U276" s="295"/>
      <c r="V276" s="295"/>
      <c r="W276" s="295"/>
      <c r="X276" s="295"/>
      <c r="Y276" s="295"/>
      <c r="Z276" s="295"/>
    </row>
    <row r="277">
      <c r="A277" s="295"/>
      <c r="B277" s="327"/>
      <c r="C277" s="327"/>
      <c r="D277" s="327"/>
      <c r="E277" s="327"/>
      <c r="F277" s="327"/>
      <c r="G277" s="327"/>
      <c r="H277" s="327"/>
      <c r="I277" s="327"/>
      <c r="J277" s="327"/>
      <c r="K277" s="327"/>
      <c r="L277" s="295"/>
      <c r="M277" s="295"/>
      <c r="N277" s="295"/>
      <c r="O277" s="295"/>
      <c r="P277" s="295"/>
      <c r="Q277" s="295"/>
      <c r="R277" s="295"/>
      <c r="S277" s="295"/>
      <c r="T277" s="295"/>
      <c r="U277" s="295"/>
      <c r="V277" s="295"/>
      <c r="W277" s="295"/>
      <c r="X277" s="295"/>
      <c r="Y277" s="295"/>
      <c r="Z277" s="295"/>
    </row>
    <row r="278">
      <c r="A278" s="295"/>
      <c r="B278" s="327"/>
      <c r="C278" s="327"/>
      <c r="D278" s="327"/>
      <c r="E278" s="327"/>
      <c r="F278" s="327"/>
      <c r="G278" s="327"/>
      <c r="H278" s="327"/>
      <c r="I278" s="327"/>
      <c r="J278" s="327"/>
      <c r="K278" s="327"/>
      <c r="L278" s="295"/>
      <c r="M278" s="295"/>
      <c r="N278" s="295"/>
      <c r="O278" s="295"/>
      <c r="P278" s="295"/>
      <c r="Q278" s="295"/>
      <c r="R278" s="295"/>
      <c r="S278" s="295"/>
      <c r="T278" s="295"/>
      <c r="U278" s="295"/>
      <c r="V278" s="295"/>
      <c r="W278" s="295"/>
      <c r="X278" s="295"/>
      <c r="Y278" s="295"/>
      <c r="Z278" s="295"/>
    </row>
    <row r="279">
      <c r="A279" s="295"/>
      <c r="B279" s="327"/>
      <c r="C279" s="327"/>
      <c r="D279" s="327"/>
      <c r="E279" s="327"/>
      <c r="F279" s="327"/>
      <c r="G279" s="327"/>
      <c r="H279" s="327"/>
      <c r="I279" s="327"/>
      <c r="J279" s="327"/>
      <c r="K279" s="327"/>
      <c r="L279" s="295"/>
      <c r="M279" s="295"/>
      <c r="N279" s="295"/>
      <c r="O279" s="295"/>
      <c r="P279" s="295"/>
      <c r="Q279" s="295"/>
      <c r="R279" s="295"/>
      <c r="S279" s="295"/>
      <c r="T279" s="295"/>
      <c r="U279" s="295"/>
      <c r="V279" s="295"/>
      <c r="W279" s="295"/>
      <c r="X279" s="295"/>
      <c r="Y279" s="295"/>
      <c r="Z279" s="295"/>
    </row>
    <row r="280">
      <c r="A280" s="295"/>
      <c r="B280" s="327"/>
      <c r="C280" s="327"/>
      <c r="D280" s="327"/>
      <c r="E280" s="327"/>
      <c r="F280" s="327"/>
      <c r="G280" s="327"/>
      <c r="H280" s="327"/>
      <c r="I280" s="327"/>
      <c r="J280" s="327"/>
      <c r="K280" s="327"/>
      <c r="L280" s="295"/>
      <c r="M280" s="295"/>
      <c r="N280" s="295"/>
      <c r="O280" s="295"/>
      <c r="P280" s="295"/>
      <c r="Q280" s="295"/>
      <c r="R280" s="295"/>
      <c r="S280" s="295"/>
      <c r="T280" s="295"/>
      <c r="U280" s="295"/>
      <c r="V280" s="295"/>
      <c r="W280" s="295"/>
      <c r="X280" s="295"/>
      <c r="Y280" s="295"/>
      <c r="Z280" s="295"/>
    </row>
    <row r="281">
      <c r="A281" s="295"/>
      <c r="B281" s="327"/>
      <c r="C281" s="327"/>
      <c r="D281" s="327"/>
      <c r="E281" s="327"/>
      <c r="F281" s="327"/>
      <c r="G281" s="327"/>
      <c r="H281" s="327"/>
      <c r="I281" s="327"/>
      <c r="J281" s="327"/>
      <c r="K281" s="327"/>
      <c r="L281" s="295"/>
      <c r="M281" s="295"/>
      <c r="N281" s="295"/>
      <c r="O281" s="295"/>
      <c r="P281" s="295"/>
      <c r="Q281" s="295"/>
      <c r="R281" s="295"/>
      <c r="S281" s="295"/>
      <c r="T281" s="295"/>
      <c r="U281" s="295"/>
      <c r="V281" s="295"/>
      <c r="W281" s="295"/>
      <c r="X281" s="295"/>
      <c r="Y281" s="295"/>
      <c r="Z281" s="295"/>
    </row>
    <row r="282">
      <c r="A282" s="295"/>
      <c r="B282" s="327"/>
      <c r="C282" s="327"/>
      <c r="D282" s="327"/>
      <c r="E282" s="327"/>
      <c r="F282" s="327"/>
      <c r="G282" s="327"/>
      <c r="H282" s="327"/>
      <c r="I282" s="327"/>
      <c r="J282" s="327"/>
      <c r="K282" s="327"/>
      <c r="L282" s="295"/>
      <c r="M282" s="295"/>
      <c r="N282" s="295"/>
      <c r="O282" s="295"/>
      <c r="P282" s="295"/>
      <c r="Q282" s="295"/>
      <c r="R282" s="295"/>
      <c r="S282" s="295"/>
      <c r="T282" s="295"/>
      <c r="U282" s="295"/>
      <c r="V282" s="295"/>
      <c r="W282" s="295"/>
      <c r="X282" s="295"/>
      <c r="Y282" s="295"/>
      <c r="Z282" s="295"/>
    </row>
    <row r="283">
      <c r="A283" s="295"/>
      <c r="B283" s="327"/>
      <c r="C283" s="327"/>
      <c r="D283" s="327"/>
      <c r="E283" s="327"/>
      <c r="F283" s="327"/>
      <c r="G283" s="327"/>
      <c r="H283" s="327"/>
      <c r="I283" s="327"/>
      <c r="J283" s="327"/>
      <c r="K283" s="327"/>
      <c r="L283" s="295"/>
      <c r="M283" s="295"/>
      <c r="N283" s="295"/>
      <c r="O283" s="295"/>
      <c r="P283" s="295"/>
      <c r="Q283" s="295"/>
      <c r="R283" s="295"/>
      <c r="S283" s="295"/>
      <c r="T283" s="295"/>
      <c r="U283" s="295"/>
      <c r="V283" s="295"/>
      <c r="W283" s="295"/>
      <c r="X283" s="295"/>
      <c r="Y283" s="295"/>
      <c r="Z283" s="295"/>
    </row>
    <row r="284">
      <c r="A284" s="295"/>
      <c r="B284" s="327"/>
      <c r="C284" s="327"/>
      <c r="D284" s="327"/>
      <c r="E284" s="327"/>
      <c r="F284" s="327"/>
      <c r="G284" s="327"/>
      <c r="H284" s="327"/>
      <c r="I284" s="327"/>
      <c r="J284" s="327"/>
      <c r="K284" s="327"/>
      <c r="L284" s="295"/>
      <c r="M284" s="295"/>
      <c r="N284" s="295"/>
      <c r="O284" s="295"/>
      <c r="P284" s="295"/>
      <c r="Q284" s="295"/>
      <c r="R284" s="295"/>
      <c r="S284" s="295"/>
      <c r="T284" s="295"/>
      <c r="U284" s="295"/>
      <c r="V284" s="295"/>
      <c r="W284" s="295"/>
      <c r="X284" s="295"/>
      <c r="Y284" s="295"/>
      <c r="Z284" s="295"/>
    </row>
    <row r="285">
      <c r="A285" s="295"/>
      <c r="B285" s="327"/>
      <c r="C285" s="327"/>
      <c r="D285" s="327"/>
      <c r="E285" s="327"/>
      <c r="F285" s="327"/>
      <c r="G285" s="327"/>
      <c r="H285" s="327"/>
      <c r="I285" s="327"/>
      <c r="J285" s="327"/>
      <c r="K285" s="327"/>
      <c r="L285" s="295"/>
      <c r="M285" s="295"/>
      <c r="N285" s="295"/>
      <c r="O285" s="295"/>
      <c r="P285" s="295"/>
      <c r="Q285" s="295"/>
      <c r="R285" s="295"/>
      <c r="S285" s="295"/>
      <c r="T285" s="295"/>
      <c r="U285" s="295"/>
      <c r="V285" s="295"/>
      <c r="W285" s="295"/>
      <c r="X285" s="295"/>
      <c r="Y285" s="295"/>
      <c r="Z285" s="295"/>
    </row>
    <row r="286">
      <c r="A286" s="295"/>
      <c r="B286" s="327"/>
      <c r="C286" s="327"/>
      <c r="D286" s="327"/>
      <c r="E286" s="327"/>
      <c r="F286" s="327"/>
      <c r="G286" s="327"/>
      <c r="H286" s="327"/>
      <c r="I286" s="327"/>
      <c r="J286" s="327"/>
      <c r="K286" s="327"/>
      <c r="L286" s="295"/>
      <c r="M286" s="295"/>
      <c r="N286" s="295"/>
      <c r="O286" s="295"/>
      <c r="P286" s="295"/>
      <c r="Q286" s="295"/>
      <c r="R286" s="295"/>
      <c r="S286" s="295"/>
      <c r="T286" s="295"/>
      <c r="U286" s="295"/>
      <c r="V286" s="295"/>
      <c r="W286" s="295"/>
      <c r="X286" s="295"/>
      <c r="Y286" s="295"/>
      <c r="Z286" s="295"/>
    </row>
    <row r="287">
      <c r="A287" s="295"/>
      <c r="B287" s="327"/>
      <c r="C287" s="327"/>
      <c r="D287" s="327"/>
      <c r="E287" s="327"/>
      <c r="F287" s="327"/>
      <c r="G287" s="327"/>
      <c r="H287" s="327"/>
      <c r="I287" s="327"/>
      <c r="J287" s="327"/>
      <c r="K287" s="327"/>
      <c r="L287" s="295"/>
      <c r="M287" s="295"/>
      <c r="N287" s="295"/>
      <c r="O287" s="295"/>
      <c r="P287" s="295"/>
      <c r="Q287" s="295"/>
      <c r="R287" s="295"/>
      <c r="S287" s="295"/>
      <c r="T287" s="295"/>
      <c r="U287" s="295"/>
      <c r="V287" s="295"/>
      <c r="W287" s="295"/>
      <c r="X287" s="295"/>
      <c r="Y287" s="295"/>
      <c r="Z287" s="295"/>
    </row>
    <row r="288">
      <c r="A288" s="295"/>
      <c r="B288" s="327"/>
      <c r="C288" s="327"/>
      <c r="D288" s="327"/>
      <c r="E288" s="327"/>
      <c r="F288" s="327"/>
      <c r="G288" s="327"/>
      <c r="H288" s="327"/>
      <c r="I288" s="327"/>
      <c r="J288" s="327"/>
      <c r="K288" s="327"/>
      <c r="L288" s="295"/>
      <c r="M288" s="295"/>
      <c r="N288" s="295"/>
      <c r="O288" s="295"/>
      <c r="P288" s="295"/>
      <c r="Q288" s="295"/>
      <c r="R288" s="295"/>
      <c r="S288" s="295"/>
      <c r="T288" s="295"/>
      <c r="U288" s="295"/>
      <c r="V288" s="295"/>
      <c r="W288" s="295"/>
      <c r="X288" s="295"/>
      <c r="Y288" s="295"/>
      <c r="Z288" s="295"/>
    </row>
    <row r="289">
      <c r="A289" s="295"/>
      <c r="B289" s="327"/>
      <c r="C289" s="327"/>
      <c r="D289" s="327"/>
      <c r="E289" s="327"/>
      <c r="F289" s="327"/>
      <c r="G289" s="327"/>
      <c r="H289" s="327"/>
      <c r="I289" s="327"/>
      <c r="J289" s="327"/>
      <c r="K289" s="327"/>
      <c r="L289" s="295"/>
      <c r="M289" s="295"/>
      <c r="N289" s="295"/>
      <c r="O289" s="295"/>
      <c r="P289" s="295"/>
      <c r="Q289" s="295"/>
      <c r="R289" s="295"/>
      <c r="S289" s="295"/>
      <c r="T289" s="295"/>
      <c r="U289" s="295"/>
      <c r="V289" s="295"/>
      <c r="W289" s="295"/>
      <c r="X289" s="295"/>
      <c r="Y289" s="295"/>
      <c r="Z289" s="295"/>
    </row>
    <row r="290">
      <c r="A290" s="295"/>
      <c r="B290" s="327"/>
      <c r="C290" s="327"/>
      <c r="D290" s="327"/>
      <c r="E290" s="327"/>
      <c r="F290" s="327"/>
      <c r="G290" s="327"/>
      <c r="H290" s="327"/>
      <c r="I290" s="327"/>
      <c r="J290" s="327"/>
      <c r="K290" s="327"/>
      <c r="L290" s="295"/>
      <c r="M290" s="295"/>
      <c r="N290" s="295"/>
      <c r="O290" s="295"/>
      <c r="P290" s="295"/>
      <c r="Q290" s="295"/>
      <c r="R290" s="295"/>
      <c r="S290" s="295"/>
      <c r="T290" s="295"/>
      <c r="U290" s="295"/>
      <c r="V290" s="295"/>
      <c r="W290" s="295"/>
      <c r="X290" s="295"/>
      <c r="Y290" s="295"/>
      <c r="Z290" s="295"/>
    </row>
    <row r="291">
      <c r="A291" s="295"/>
      <c r="B291" s="327"/>
      <c r="C291" s="327"/>
      <c r="D291" s="327"/>
      <c r="E291" s="327"/>
      <c r="F291" s="327"/>
      <c r="G291" s="327"/>
      <c r="H291" s="327"/>
      <c r="I291" s="327"/>
      <c r="J291" s="327"/>
      <c r="K291" s="327"/>
      <c r="L291" s="295"/>
      <c r="M291" s="295"/>
      <c r="N291" s="295"/>
      <c r="O291" s="295"/>
      <c r="P291" s="295"/>
      <c r="Q291" s="295"/>
      <c r="R291" s="295"/>
      <c r="S291" s="295"/>
      <c r="T291" s="295"/>
      <c r="U291" s="295"/>
      <c r="V291" s="295"/>
      <c r="W291" s="295"/>
      <c r="X291" s="295"/>
      <c r="Y291" s="295"/>
      <c r="Z291" s="295"/>
    </row>
    <row r="292">
      <c r="A292" s="295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295"/>
      <c r="M292" s="295"/>
      <c r="N292" s="295"/>
      <c r="O292" s="295"/>
      <c r="P292" s="295"/>
      <c r="Q292" s="295"/>
      <c r="R292" s="295"/>
      <c r="S292" s="295"/>
      <c r="T292" s="295"/>
      <c r="U292" s="295"/>
      <c r="V292" s="295"/>
      <c r="W292" s="295"/>
      <c r="X292" s="295"/>
      <c r="Y292" s="295"/>
      <c r="Z292" s="295"/>
    </row>
    <row r="293">
      <c r="A293" s="295"/>
      <c r="B293" s="327"/>
      <c r="C293" s="327"/>
      <c r="D293" s="327"/>
      <c r="E293" s="327"/>
      <c r="F293" s="327"/>
      <c r="G293" s="327"/>
      <c r="H293" s="327"/>
      <c r="I293" s="327"/>
      <c r="J293" s="327"/>
      <c r="K293" s="327"/>
      <c r="L293" s="295"/>
      <c r="M293" s="295"/>
      <c r="N293" s="295"/>
      <c r="O293" s="295"/>
      <c r="P293" s="295"/>
      <c r="Q293" s="295"/>
      <c r="R293" s="295"/>
      <c r="S293" s="295"/>
      <c r="T293" s="295"/>
      <c r="U293" s="295"/>
      <c r="V293" s="295"/>
      <c r="W293" s="295"/>
      <c r="X293" s="295"/>
      <c r="Y293" s="295"/>
      <c r="Z293" s="295"/>
    </row>
    <row r="294">
      <c r="A294" s="295"/>
      <c r="B294" s="327"/>
      <c r="C294" s="327"/>
      <c r="D294" s="327"/>
      <c r="E294" s="327"/>
      <c r="F294" s="327"/>
      <c r="G294" s="327"/>
      <c r="H294" s="327"/>
      <c r="I294" s="327"/>
      <c r="J294" s="327"/>
      <c r="K294" s="327"/>
      <c r="L294" s="295"/>
      <c r="M294" s="295"/>
      <c r="N294" s="295"/>
      <c r="O294" s="295"/>
      <c r="P294" s="295"/>
      <c r="Q294" s="295"/>
      <c r="R294" s="295"/>
      <c r="S294" s="295"/>
      <c r="T294" s="295"/>
      <c r="U294" s="295"/>
      <c r="V294" s="295"/>
      <c r="W294" s="295"/>
      <c r="X294" s="295"/>
      <c r="Y294" s="295"/>
      <c r="Z294" s="295"/>
    </row>
    <row r="295">
      <c r="A295" s="295"/>
      <c r="B295" s="327"/>
      <c r="C295" s="327"/>
      <c r="D295" s="327"/>
      <c r="E295" s="327"/>
      <c r="F295" s="327"/>
      <c r="G295" s="327"/>
      <c r="H295" s="327"/>
      <c r="I295" s="327"/>
      <c r="J295" s="327"/>
      <c r="K295" s="327"/>
      <c r="L295" s="295"/>
      <c r="M295" s="295"/>
      <c r="N295" s="295"/>
      <c r="O295" s="295"/>
      <c r="P295" s="295"/>
      <c r="Q295" s="295"/>
      <c r="R295" s="295"/>
      <c r="S295" s="295"/>
      <c r="T295" s="295"/>
      <c r="U295" s="295"/>
      <c r="V295" s="295"/>
      <c r="W295" s="295"/>
      <c r="X295" s="295"/>
      <c r="Y295" s="295"/>
      <c r="Z295" s="295"/>
    </row>
    <row r="296">
      <c r="A296" s="295"/>
      <c r="B296" s="327"/>
      <c r="C296" s="327"/>
      <c r="D296" s="327"/>
      <c r="E296" s="327"/>
      <c r="F296" s="327"/>
      <c r="G296" s="327"/>
      <c r="H296" s="327"/>
      <c r="I296" s="327"/>
      <c r="J296" s="327"/>
      <c r="K296" s="327"/>
      <c r="L296" s="295"/>
      <c r="M296" s="295"/>
      <c r="N296" s="295"/>
      <c r="O296" s="295"/>
      <c r="P296" s="295"/>
      <c r="Q296" s="295"/>
      <c r="R296" s="295"/>
      <c r="S296" s="295"/>
      <c r="T296" s="295"/>
      <c r="U296" s="295"/>
      <c r="V296" s="295"/>
      <c r="W296" s="295"/>
      <c r="X296" s="295"/>
      <c r="Y296" s="295"/>
      <c r="Z296" s="295"/>
    </row>
    <row r="297">
      <c r="A297" s="295"/>
      <c r="B297" s="327"/>
      <c r="C297" s="327"/>
      <c r="D297" s="327"/>
      <c r="E297" s="327"/>
      <c r="F297" s="327"/>
      <c r="G297" s="327"/>
      <c r="H297" s="327"/>
      <c r="I297" s="327"/>
      <c r="J297" s="327"/>
      <c r="K297" s="327"/>
      <c r="L297" s="295"/>
      <c r="M297" s="295"/>
      <c r="N297" s="295"/>
      <c r="O297" s="295"/>
      <c r="P297" s="295"/>
      <c r="Q297" s="295"/>
      <c r="R297" s="295"/>
      <c r="S297" s="295"/>
      <c r="T297" s="295"/>
      <c r="U297" s="295"/>
      <c r="V297" s="295"/>
      <c r="W297" s="295"/>
      <c r="X297" s="295"/>
      <c r="Y297" s="295"/>
      <c r="Z297" s="295"/>
    </row>
    <row r="298">
      <c r="A298" s="295"/>
      <c r="B298" s="327"/>
      <c r="C298" s="327"/>
      <c r="D298" s="327"/>
      <c r="E298" s="327"/>
      <c r="F298" s="327"/>
      <c r="G298" s="327"/>
      <c r="H298" s="327"/>
      <c r="I298" s="327"/>
      <c r="J298" s="327"/>
      <c r="K298" s="327"/>
      <c r="L298" s="295"/>
      <c r="M298" s="295"/>
      <c r="N298" s="295"/>
      <c r="O298" s="295"/>
      <c r="P298" s="295"/>
      <c r="Q298" s="295"/>
      <c r="R298" s="295"/>
      <c r="S298" s="295"/>
      <c r="T298" s="295"/>
      <c r="U298" s="295"/>
      <c r="V298" s="295"/>
      <c r="W298" s="295"/>
      <c r="X298" s="295"/>
      <c r="Y298" s="295"/>
      <c r="Z298" s="295"/>
    </row>
    <row r="299">
      <c r="A299" s="295"/>
      <c r="B299" s="327"/>
      <c r="C299" s="327"/>
      <c r="D299" s="327"/>
      <c r="E299" s="327"/>
      <c r="F299" s="327"/>
      <c r="G299" s="327"/>
      <c r="H299" s="327"/>
      <c r="I299" s="327"/>
      <c r="J299" s="327"/>
      <c r="K299" s="327"/>
      <c r="L299" s="295"/>
      <c r="M299" s="295"/>
      <c r="N299" s="295"/>
      <c r="O299" s="295"/>
      <c r="P299" s="295"/>
      <c r="Q299" s="295"/>
      <c r="R299" s="295"/>
      <c r="S299" s="295"/>
      <c r="T299" s="295"/>
      <c r="U299" s="295"/>
      <c r="V299" s="295"/>
      <c r="W299" s="295"/>
      <c r="X299" s="295"/>
      <c r="Y299" s="295"/>
      <c r="Z299" s="295"/>
    </row>
    <row r="300">
      <c r="A300" s="295"/>
      <c r="B300" s="327"/>
      <c r="C300" s="327"/>
      <c r="D300" s="327"/>
      <c r="E300" s="327"/>
      <c r="F300" s="327"/>
      <c r="G300" s="327"/>
      <c r="H300" s="327"/>
      <c r="I300" s="327"/>
      <c r="J300" s="327"/>
      <c r="K300" s="327"/>
      <c r="L300" s="295"/>
      <c r="M300" s="295"/>
      <c r="N300" s="295"/>
      <c r="O300" s="295"/>
      <c r="P300" s="295"/>
      <c r="Q300" s="295"/>
      <c r="R300" s="295"/>
      <c r="S300" s="295"/>
      <c r="T300" s="295"/>
      <c r="U300" s="295"/>
      <c r="V300" s="295"/>
      <c r="W300" s="295"/>
      <c r="X300" s="295"/>
      <c r="Y300" s="295"/>
      <c r="Z300" s="295"/>
    </row>
    <row r="301">
      <c r="A301" s="295"/>
      <c r="B301" s="327"/>
      <c r="C301" s="327"/>
      <c r="D301" s="327"/>
      <c r="E301" s="327"/>
      <c r="F301" s="327"/>
      <c r="G301" s="327"/>
      <c r="H301" s="327"/>
      <c r="I301" s="327"/>
      <c r="J301" s="327"/>
      <c r="K301" s="327"/>
      <c r="L301" s="295"/>
      <c r="M301" s="295"/>
      <c r="N301" s="295"/>
      <c r="O301" s="295"/>
      <c r="P301" s="295"/>
      <c r="Q301" s="295"/>
      <c r="R301" s="295"/>
      <c r="S301" s="295"/>
      <c r="T301" s="295"/>
      <c r="U301" s="295"/>
      <c r="V301" s="295"/>
      <c r="W301" s="295"/>
      <c r="X301" s="295"/>
      <c r="Y301" s="295"/>
      <c r="Z301" s="295"/>
    </row>
    <row r="302">
      <c r="A302" s="295"/>
      <c r="B302" s="327"/>
      <c r="C302" s="327"/>
      <c r="D302" s="327"/>
      <c r="E302" s="327"/>
      <c r="F302" s="327"/>
      <c r="G302" s="327"/>
      <c r="H302" s="327"/>
      <c r="I302" s="327"/>
      <c r="J302" s="327"/>
      <c r="K302" s="327"/>
      <c r="L302" s="295"/>
      <c r="M302" s="295"/>
      <c r="N302" s="295"/>
      <c r="O302" s="295"/>
      <c r="P302" s="295"/>
      <c r="Q302" s="295"/>
      <c r="R302" s="295"/>
      <c r="S302" s="295"/>
      <c r="T302" s="295"/>
      <c r="U302" s="295"/>
      <c r="V302" s="295"/>
      <c r="W302" s="295"/>
      <c r="X302" s="295"/>
      <c r="Y302" s="295"/>
      <c r="Z302" s="295"/>
    </row>
    <row r="303">
      <c r="A303" s="295"/>
      <c r="B303" s="327"/>
      <c r="C303" s="327"/>
      <c r="D303" s="327"/>
      <c r="E303" s="327"/>
      <c r="F303" s="327"/>
      <c r="G303" s="327"/>
      <c r="H303" s="327"/>
      <c r="I303" s="327"/>
      <c r="J303" s="327"/>
      <c r="K303" s="327"/>
      <c r="L303" s="295"/>
      <c r="M303" s="295"/>
      <c r="N303" s="295"/>
      <c r="O303" s="295"/>
      <c r="P303" s="295"/>
      <c r="Q303" s="295"/>
      <c r="R303" s="295"/>
      <c r="S303" s="295"/>
      <c r="T303" s="295"/>
      <c r="U303" s="295"/>
      <c r="V303" s="295"/>
      <c r="W303" s="295"/>
      <c r="X303" s="295"/>
      <c r="Y303" s="295"/>
      <c r="Z303" s="295"/>
    </row>
    <row r="304">
      <c r="A304" s="295"/>
      <c r="B304" s="327"/>
      <c r="C304" s="327"/>
      <c r="D304" s="327"/>
      <c r="E304" s="327"/>
      <c r="F304" s="327"/>
      <c r="G304" s="327"/>
      <c r="H304" s="327"/>
      <c r="I304" s="327"/>
      <c r="J304" s="327"/>
      <c r="K304" s="327"/>
      <c r="L304" s="295"/>
      <c r="M304" s="295"/>
      <c r="N304" s="295"/>
      <c r="O304" s="295"/>
      <c r="P304" s="295"/>
      <c r="Q304" s="295"/>
      <c r="R304" s="295"/>
      <c r="S304" s="295"/>
      <c r="T304" s="295"/>
      <c r="U304" s="295"/>
      <c r="V304" s="295"/>
      <c r="W304" s="295"/>
      <c r="X304" s="295"/>
      <c r="Y304" s="295"/>
      <c r="Z304" s="295"/>
    </row>
    <row r="305">
      <c r="A305" s="295"/>
      <c r="B305" s="327"/>
      <c r="C305" s="327"/>
      <c r="D305" s="327"/>
      <c r="E305" s="327"/>
      <c r="F305" s="327"/>
      <c r="G305" s="327"/>
      <c r="H305" s="327"/>
      <c r="I305" s="327"/>
      <c r="J305" s="327"/>
      <c r="K305" s="327"/>
      <c r="L305" s="295"/>
      <c r="M305" s="295"/>
      <c r="N305" s="295"/>
      <c r="O305" s="295"/>
      <c r="P305" s="295"/>
      <c r="Q305" s="295"/>
      <c r="R305" s="295"/>
      <c r="S305" s="295"/>
      <c r="T305" s="295"/>
      <c r="U305" s="295"/>
      <c r="V305" s="295"/>
      <c r="W305" s="295"/>
      <c r="X305" s="295"/>
      <c r="Y305" s="295"/>
      <c r="Z305" s="295"/>
    </row>
    <row r="306">
      <c r="A306" s="295"/>
      <c r="B306" s="327"/>
      <c r="C306" s="327"/>
      <c r="D306" s="327"/>
      <c r="E306" s="327"/>
      <c r="F306" s="327"/>
      <c r="G306" s="327"/>
      <c r="H306" s="327"/>
      <c r="I306" s="327"/>
      <c r="J306" s="327"/>
      <c r="K306" s="327"/>
      <c r="L306" s="295"/>
      <c r="M306" s="295"/>
      <c r="N306" s="295"/>
      <c r="O306" s="295"/>
      <c r="P306" s="295"/>
      <c r="Q306" s="295"/>
      <c r="R306" s="295"/>
      <c r="S306" s="295"/>
      <c r="T306" s="295"/>
      <c r="U306" s="295"/>
      <c r="V306" s="295"/>
      <c r="W306" s="295"/>
      <c r="X306" s="295"/>
      <c r="Y306" s="295"/>
      <c r="Z306" s="295"/>
    </row>
    <row r="307">
      <c r="A307" s="295"/>
      <c r="B307" s="327"/>
      <c r="C307" s="327"/>
      <c r="D307" s="327"/>
      <c r="E307" s="327"/>
      <c r="F307" s="327"/>
      <c r="G307" s="327"/>
      <c r="H307" s="327"/>
      <c r="I307" s="327"/>
      <c r="J307" s="327"/>
      <c r="K307" s="327"/>
      <c r="L307" s="295"/>
      <c r="M307" s="295"/>
      <c r="N307" s="295"/>
      <c r="O307" s="295"/>
      <c r="P307" s="295"/>
      <c r="Q307" s="295"/>
      <c r="R307" s="295"/>
      <c r="S307" s="295"/>
      <c r="T307" s="295"/>
      <c r="U307" s="295"/>
      <c r="V307" s="295"/>
      <c r="W307" s="295"/>
      <c r="X307" s="295"/>
      <c r="Y307" s="295"/>
      <c r="Z307" s="295"/>
    </row>
    <row r="308">
      <c r="A308" s="295"/>
      <c r="B308" s="327"/>
      <c r="C308" s="327"/>
      <c r="D308" s="327"/>
      <c r="E308" s="327"/>
      <c r="F308" s="327"/>
      <c r="G308" s="327"/>
      <c r="H308" s="327"/>
      <c r="I308" s="327"/>
      <c r="J308" s="327"/>
      <c r="K308" s="327"/>
      <c r="L308" s="295"/>
      <c r="M308" s="295"/>
      <c r="N308" s="295"/>
      <c r="O308" s="295"/>
      <c r="P308" s="295"/>
      <c r="Q308" s="295"/>
      <c r="R308" s="295"/>
      <c r="S308" s="295"/>
      <c r="T308" s="295"/>
      <c r="U308" s="295"/>
      <c r="V308" s="295"/>
      <c r="W308" s="295"/>
      <c r="X308" s="295"/>
      <c r="Y308" s="295"/>
      <c r="Z308" s="295"/>
    </row>
    <row r="309">
      <c r="A309" s="295"/>
      <c r="B309" s="327"/>
      <c r="C309" s="327"/>
      <c r="D309" s="327"/>
      <c r="E309" s="327"/>
      <c r="F309" s="327"/>
      <c r="G309" s="327"/>
      <c r="H309" s="327"/>
      <c r="I309" s="327"/>
      <c r="J309" s="327"/>
      <c r="K309" s="327"/>
      <c r="L309" s="295"/>
      <c r="M309" s="295"/>
      <c r="N309" s="295"/>
      <c r="O309" s="295"/>
      <c r="P309" s="295"/>
      <c r="Q309" s="295"/>
      <c r="R309" s="295"/>
      <c r="S309" s="295"/>
      <c r="T309" s="295"/>
      <c r="U309" s="295"/>
      <c r="V309" s="295"/>
      <c r="W309" s="295"/>
      <c r="X309" s="295"/>
      <c r="Y309" s="295"/>
      <c r="Z309" s="295"/>
    </row>
    <row r="310">
      <c r="A310" s="295"/>
      <c r="B310" s="327"/>
      <c r="C310" s="327"/>
      <c r="D310" s="327"/>
      <c r="E310" s="327"/>
      <c r="F310" s="327"/>
      <c r="G310" s="327"/>
      <c r="H310" s="327"/>
      <c r="I310" s="327"/>
      <c r="J310" s="327"/>
      <c r="K310" s="327"/>
      <c r="L310" s="295"/>
      <c r="M310" s="295"/>
      <c r="N310" s="295"/>
      <c r="O310" s="295"/>
      <c r="P310" s="295"/>
      <c r="Q310" s="295"/>
      <c r="R310" s="295"/>
      <c r="S310" s="295"/>
      <c r="T310" s="295"/>
      <c r="U310" s="295"/>
      <c r="V310" s="295"/>
      <c r="W310" s="295"/>
      <c r="X310" s="295"/>
      <c r="Y310" s="295"/>
      <c r="Z310" s="295"/>
    </row>
    <row r="311">
      <c r="A311" s="295"/>
      <c r="B311" s="327"/>
      <c r="C311" s="327"/>
      <c r="D311" s="327"/>
      <c r="E311" s="327"/>
      <c r="F311" s="327"/>
      <c r="G311" s="327"/>
      <c r="H311" s="327"/>
      <c r="I311" s="327"/>
      <c r="J311" s="327"/>
      <c r="K311" s="327"/>
      <c r="L311" s="295"/>
      <c r="M311" s="295"/>
      <c r="N311" s="295"/>
      <c r="O311" s="295"/>
      <c r="P311" s="295"/>
      <c r="Q311" s="295"/>
      <c r="R311" s="295"/>
      <c r="S311" s="295"/>
      <c r="T311" s="295"/>
      <c r="U311" s="295"/>
      <c r="V311" s="295"/>
      <c r="W311" s="295"/>
      <c r="X311" s="295"/>
      <c r="Y311" s="295"/>
      <c r="Z311" s="295"/>
    </row>
    <row r="312">
      <c r="A312" s="295"/>
      <c r="B312" s="327"/>
      <c r="C312" s="327"/>
      <c r="D312" s="327"/>
      <c r="E312" s="327"/>
      <c r="F312" s="327"/>
      <c r="G312" s="327"/>
      <c r="H312" s="327"/>
      <c r="I312" s="327"/>
      <c r="J312" s="327"/>
      <c r="K312" s="327"/>
      <c r="L312" s="295"/>
      <c r="M312" s="295"/>
      <c r="N312" s="295"/>
      <c r="O312" s="295"/>
      <c r="P312" s="295"/>
      <c r="Q312" s="295"/>
      <c r="R312" s="295"/>
      <c r="S312" s="295"/>
      <c r="T312" s="295"/>
      <c r="U312" s="295"/>
      <c r="V312" s="295"/>
      <c r="W312" s="295"/>
      <c r="X312" s="295"/>
      <c r="Y312" s="295"/>
      <c r="Z312" s="295"/>
    </row>
    <row r="313">
      <c r="A313" s="295"/>
      <c r="B313" s="327"/>
      <c r="C313" s="327"/>
      <c r="D313" s="327"/>
      <c r="E313" s="327"/>
      <c r="F313" s="327"/>
      <c r="G313" s="327"/>
      <c r="H313" s="327"/>
      <c r="I313" s="327"/>
      <c r="J313" s="327"/>
      <c r="K313" s="327"/>
      <c r="L313" s="295"/>
      <c r="M313" s="295"/>
      <c r="N313" s="295"/>
      <c r="O313" s="295"/>
      <c r="P313" s="295"/>
      <c r="Q313" s="295"/>
      <c r="R313" s="295"/>
      <c r="S313" s="295"/>
      <c r="T313" s="295"/>
      <c r="U313" s="295"/>
      <c r="V313" s="295"/>
      <c r="W313" s="295"/>
      <c r="X313" s="295"/>
      <c r="Y313" s="295"/>
      <c r="Z313" s="295"/>
    </row>
    <row r="314">
      <c r="A314" s="295"/>
      <c r="B314" s="327"/>
      <c r="C314" s="327"/>
      <c r="D314" s="327"/>
      <c r="E314" s="327"/>
      <c r="F314" s="327"/>
      <c r="G314" s="327"/>
      <c r="H314" s="327"/>
      <c r="I314" s="327"/>
      <c r="J314" s="327"/>
      <c r="K314" s="327"/>
      <c r="L314" s="295"/>
      <c r="M314" s="295"/>
      <c r="N314" s="295"/>
      <c r="O314" s="295"/>
      <c r="P314" s="295"/>
      <c r="Q314" s="295"/>
      <c r="R314" s="295"/>
      <c r="S314" s="295"/>
      <c r="T314" s="295"/>
      <c r="U314" s="295"/>
      <c r="V314" s="295"/>
      <c r="W314" s="295"/>
      <c r="X314" s="295"/>
      <c r="Y314" s="295"/>
      <c r="Z314" s="295"/>
    </row>
    <row r="315">
      <c r="A315" s="295"/>
      <c r="B315" s="327"/>
      <c r="C315" s="327"/>
      <c r="D315" s="327"/>
      <c r="E315" s="327"/>
      <c r="F315" s="327"/>
      <c r="G315" s="327"/>
      <c r="H315" s="327"/>
      <c r="I315" s="327"/>
      <c r="J315" s="327"/>
      <c r="K315" s="327"/>
      <c r="L315" s="295"/>
      <c r="M315" s="295"/>
      <c r="N315" s="295"/>
      <c r="O315" s="295"/>
      <c r="P315" s="295"/>
      <c r="Q315" s="295"/>
      <c r="R315" s="295"/>
      <c r="S315" s="295"/>
      <c r="T315" s="295"/>
      <c r="U315" s="295"/>
      <c r="V315" s="295"/>
      <c r="W315" s="295"/>
      <c r="X315" s="295"/>
      <c r="Y315" s="295"/>
      <c r="Z315" s="295"/>
    </row>
    <row r="316">
      <c r="A316" s="295"/>
      <c r="B316" s="327"/>
      <c r="C316" s="327"/>
      <c r="D316" s="327"/>
      <c r="E316" s="327"/>
      <c r="F316" s="327"/>
      <c r="G316" s="327"/>
      <c r="H316" s="327"/>
      <c r="I316" s="327"/>
      <c r="J316" s="327"/>
      <c r="K316" s="327"/>
      <c r="L316" s="295"/>
      <c r="M316" s="295"/>
      <c r="N316" s="295"/>
      <c r="O316" s="295"/>
      <c r="P316" s="295"/>
      <c r="Q316" s="295"/>
      <c r="R316" s="295"/>
      <c r="S316" s="295"/>
      <c r="T316" s="295"/>
      <c r="U316" s="295"/>
      <c r="V316" s="295"/>
      <c r="W316" s="295"/>
      <c r="X316" s="295"/>
      <c r="Y316" s="295"/>
      <c r="Z316" s="295"/>
    </row>
    <row r="317">
      <c r="A317" s="295"/>
      <c r="B317" s="327"/>
      <c r="C317" s="327"/>
      <c r="D317" s="327"/>
      <c r="E317" s="327"/>
      <c r="F317" s="327"/>
      <c r="G317" s="327"/>
      <c r="H317" s="327"/>
      <c r="I317" s="327"/>
      <c r="J317" s="327"/>
      <c r="K317" s="327"/>
      <c r="L317" s="295"/>
      <c r="M317" s="295"/>
      <c r="N317" s="295"/>
      <c r="O317" s="295"/>
      <c r="P317" s="295"/>
      <c r="Q317" s="295"/>
      <c r="R317" s="295"/>
      <c r="S317" s="295"/>
      <c r="T317" s="295"/>
      <c r="U317" s="295"/>
      <c r="V317" s="295"/>
      <c r="W317" s="295"/>
      <c r="X317" s="295"/>
      <c r="Y317" s="295"/>
      <c r="Z317" s="295"/>
    </row>
    <row r="318">
      <c r="A318" s="295"/>
      <c r="B318" s="327"/>
      <c r="C318" s="327"/>
      <c r="D318" s="327"/>
      <c r="E318" s="327"/>
      <c r="F318" s="327"/>
      <c r="G318" s="327"/>
      <c r="H318" s="327"/>
      <c r="I318" s="327"/>
      <c r="J318" s="327"/>
      <c r="K318" s="327"/>
      <c r="L318" s="295"/>
      <c r="M318" s="295"/>
      <c r="N318" s="295"/>
      <c r="O318" s="295"/>
      <c r="P318" s="295"/>
      <c r="Q318" s="295"/>
      <c r="R318" s="295"/>
      <c r="S318" s="295"/>
      <c r="T318" s="295"/>
      <c r="U318" s="295"/>
      <c r="V318" s="295"/>
      <c r="W318" s="295"/>
      <c r="X318" s="295"/>
      <c r="Y318" s="295"/>
      <c r="Z318" s="295"/>
    </row>
    <row r="319">
      <c r="A319" s="295"/>
      <c r="B319" s="327"/>
      <c r="C319" s="327"/>
      <c r="D319" s="327"/>
      <c r="E319" s="327"/>
      <c r="F319" s="327"/>
      <c r="G319" s="327"/>
      <c r="H319" s="327"/>
      <c r="I319" s="327"/>
      <c r="J319" s="327"/>
      <c r="K319" s="327"/>
      <c r="L319" s="295"/>
      <c r="M319" s="295"/>
      <c r="N319" s="295"/>
      <c r="O319" s="295"/>
      <c r="P319" s="295"/>
      <c r="Q319" s="295"/>
      <c r="R319" s="295"/>
      <c r="S319" s="295"/>
      <c r="T319" s="295"/>
      <c r="U319" s="295"/>
      <c r="V319" s="295"/>
      <c r="W319" s="295"/>
      <c r="X319" s="295"/>
      <c r="Y319" s="295"/>
      <c r="Z319" s="295"/>
    </row>
    <row r="320">
      <c r="A320" s="295"/>
      <c r="B320" s="327"/>
      <c r="C320" s="327"/>
      <c r="D320" s="327"/>
      <c r="E320" s="327"/>
      <c r="F320" s="327"/>
      <c r="G320" s="327"/>
      <c r="H320" s="327"/>
      <c r="I320" s="327"/>
      <c r="J320" s="327"/>
      <c r="K320" s="327"/>
      <c r="L320" s="295"/>
      <c r="M320" s="295"/>
      <c r="N320" s="295"/>
      <c r="O320" s="295"/>
      <c r="P320" s="295"/>
      <c r="Q320" s="295"/>
      <c r="R320" s="295"/>
      <c r="S320" s="295"/>
      <c r="T320" s="295"/>
      <c r="U320" s="295"/>
      <c r="V320" s="295"/>
      <c r="W320" s="295"/>
      <c r="X320" s="295"/>
      <c r="Y320" s="295"/>
      <c r="Z320" s="295"/>
    </row>
    <row r="321">
      <c r="A321" s="295"/>
      <c r="B321" s="327"/>
      <c r="C321" s="327"/>
      <c r="D321" s="327"/>
      <c r="E321" s="327"/>
      <c r="F321" s="327"/>
      <c r="G321" s="327"/>
      <c r="H321" s="327"/>
      <c r="I321" s="327"/>
      <c r="J321" s="327"/>
      <c r="K321" s="327"/>
      <c r="L321" s="295"/>
      <c r="M321" s="295"/>
      <c r="N321" s="295"/>
      <c r="O321" s="295"/>
      <c r="P321" s="295"/>
      <c r="Q321" s="295"/>
      <c r="R321" s="295"/>
      <c r="S321" s="295"/>
      <c r="T321" s="295"/>
      <c r="U321" s="295"/>
      <c r="V321" s="295"/>
      <c r="W321" s="295"/>
      <c r="X321" s="295"/>
      <c r="Y321" s="295"/>
      <c r="Z321" s="295"/>
    </row>
    <row r="322">
      <c r="A322" s="295"/>
      <c r="B322" s="327"/>
      <c r="C322" s="327"/>
      <c r="D322" s="327"/>
      <c r="E322" s="327"/>
      <c r="F322" s="327"/>
      <c r="G322" s="327"/>
      <c r="H322" s="327"/>
      <c r="I322" s="327"/>
      <c r="J322" s="327"/>
      <c r="K322" s="327"/>
      <c r="L322" s="295"/>
      <c r="M322" s="295"/>
      <c r="N322" s="295"/>
      <c r="O322" s="295"/>
      <c r="P322" s="295"/>
      <c r="Q322" s="295"/>
      <c r="R322" s="295"/>
      <c r="S322" s="295"/>
      <c r="T322" s="295"/>
      <c r="U322" s="295"/>
      <c r="V322" s="295"/>
      <c r="W322" s="295"/>
      <c r="X322" s="295"/>
      <c r="Y322" s="295"/>
      <c r="Z322" s="295"/>
    </row>
    <row r="323">
      <c r="A323" s="295"/>
      <c r="B323" s="327"/>
      <c r="C323" s="327"/>
      <c r="D323" s="327"/>
      <c r="E323" s="327"/>
      <c r="F323" s="327"/>
      <c r="G323" s="327"/>
      <c r="H323" s="327"/>
      <c r="I323" s="327"/>
      <c r="J323" s="327"/>
      <c r="K323" s="327"/>
      <c r="L323" s="295"/>
      <c r="M323" s="295"/>
      <c r="N323" s="295"/>
      <c r="O323" s="295"/>
      <c r="P323" s="295"/>
      <c r="Q323" s="295"/>
      <c r="R323" s="295"/>
      <c r="S323" s="295"/>
      <c r="T323" s="295"/>
      <c r="U323" s="295"/>
      <c r="V323" s="295"/>
      <c r="W323" s="295"/>
      <c r="X323" s="295"/>
      <c r="Y323" s="295"/>
      <c r="Z323" s="295"/>
    </row>
    <row r="324">
      <c r="A324" s="295"/>
      <c r="B324" s="327"/>
      <c r="C324" s="327"/>
      <c r="D324" s="327"/>
      <c r="E324" s="327"/>
      <c r="F324" s="327"/>
      <c r="G324" s="327"/>
      <c r="H324" s="327"/>
      <c r="I324" s="327"/>
      <c r="J324" s="327"/>
      <c r="K324" s="327"/>
      <c r="L324" s="295"/>
      <c r="M324" s="295"/>
      <c r="N324" s="295"/>
      <c r="O324" s="295"/>
      <c r="P324" s="295"/>
      <c r="Q324" s="295"/>
      <c r="R324" s="295"/>
      <c r="S324" s="295"/>
      <c r="T324" s="295"/>
      <c r="U324" s="295"/>
      <c r="V324" s="295"/>
      <c r="W324" s="295"/>
      <c r="X324" s="295"/>
      <c r="Y324" s="295"/>
      <c r="Z324" s="295"/>
    </row>
    <row r="325">
      <c r="A325" s="295"/>
      <c r="B325" s="327"/>
      <c r="C325" s="327"/>
      <c r="D325" s="327"/>
      <c r="E325" s="327"/>
      <c r="F325" s="327"/>
      <c r="G325" s="327"/>
      <c r="H325" s="327"/>
      <c r="I325" s="327"/>
      <c r="J325" s="327"/>
      <c r="K325" s="327"/>
      <c r="L325" s="295"/>
      <c r="M325" s="295"/>
      <c r="N325" s="295"/>
      <c r="O325" s="295"/>
      <c r="P325" s="295"/>
      <c r="Q325" s="295"/>
      <c r="R325" s="295"/>
      <c r="S325" s="295"/>
      <c r="T325" s="295"/>
      <c r="U325" s="295"/>
      <c r="V325" s="295"/>
      <c r="W325" s="295"/>
      <c r="X325" s="295"/>
      <c r="Y325" s="295"/>
      <c r="Z325" s="295"/>
    </row>
    <row r="326">
      <c r="A326" s="295"/>
      <c r="B326" s="327"/>
      <c r="C326" s="327"/>
      <c r="D326" s="327"/>
      <c r="E326" s="327"/>
      <c r="F326" s="327"/>
      <c r="G326" s="327"/>
      <c r="H326" s="327"/>
      <c r="I326" s="327"/>
      <c r="J326" s="327"/>
      <c r="K326" s="327"/>
      <c r="L326" s="295"/>
      <c r="M326" s="295"/>
      <c r="N326" s="295"/>
      <c r="O326" s="295"/>
      <c r="P326" s="295"/>
      <c r="Q326" s="295"/>
      <c r="R326" s="295"/>
      <c r="S326" s="295"/>
      <c r="T326" s="295"/>
      <c r="U326" s="295"/>
      <c r="V326" s="295"/>
      <c r="W326" s="295"/>
      <c r="X326" s="295"/>
      <c r="Y326" s="295"/>
      <c r="Z326" s="295"/>
    </row>
    <row r="327">
      <c r="A327" s="295"/>
      <c r="B327" s="327"/>
      <c r="C327" s="327"/>
      <c r="D327" s="327"/>
      <c r="E327" s="327"/>
      <c r="F327" s="327"/>
      <c r="G327" s="327"/>
      <c r="H327" s="327"/>
      <c r="I327" s="327"/>
      <c r="J327" s="327"/>
      <c r="K327" s="327"/>
      <c r="L327" s="295"/>
      <c r="M327" s="295"/>
      <c r="N327" s="295"/>
      <c r="O327" s="295"/>
      <c r="P327" s="295"/>
      <c r="Q327" s="295"/>
      <c r="R327" s="295"/>
      <c r="S327" s="295"/>
      <c r="T327" s="295"/>
      <c r="U327" s="295"/>
      <c r="V327" s="295"/>
      <c r="W327" s="295"/>
      <c r="X327" s="295"/>
      <c r="Y327" s="295"/>
      <c r="Z327" s="295"/>
    </row>
    <row r="328">
      <c r="A328" s="295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295"/>
      <c r="M328" s="295"/>
      <c r="N328" s="295"/>
      <c r="O328" s="295"/>
      <c r="P328" s="295"/>
      <c r="Q328" s="295"/>
      <c r="R328" s="295"/>
      <c r="S328" s="295"/>
      <c r="T328" s="295"/>
      <c r="U328" s="295"/>
      <c r="V328" s="295"/>
      <c r="W328" s="295"/>
      <c r="X328" s="295"/>
      <c r="Y328" s="295"/>
      <c r="Z328" s="295"/>
    </row>
    <row r="329">
      <c r="A329" s="295"/>
      <c r="B329" s="327"/>
      <c r="C329" s="327"/>
      <c r="D329" s="327"/>
      <c r="E329" s="327"/>
      <c r="F329" s="327"/>
      <c r="G329" s="327"/>
      <c r="H329" s="327"/>
      <c r="I329" s="327"/>
      <c r="J329" s="327"/>
      <c r="K329" s="327"/>
      <c r="L329" s="295"/>
      <c r="M329" s="295"/>
      <c r="N329" s="295"/>
      <c r="O329" s="295"/>
      <c r="P329" s="295"/>
      <c r="Q329" s="295"/>
      <c r="R329" s="295"/>
      <c r="S329" s="295"/>
      <c r="T329" s="295"/>
      <c r="U329" s="295"/>
      <c r="V329" s="295"/>
      <c r="W329" s="295"/>
      <c r="X329" s="295"/>
      <c r="Y329" s="295"/>
      <c r="Z329" s="295"/>
    </row>
    <row r="330">
      <c r="A330" s="295"/>
      <c r="B330" s="327"/>
      <c r="C330" s="327"/>
      <c r="D330" s="327"/>
      <c r="E330" s="327"/>
      <c r="F330" s="327"/>
      <c r="G330" s="327"/>
      <c r="H330" s="327"/>
      <c r="I330" s="327"/>
      <c r="J330" s="327"/>
      <c r="K330" s="327"/>
      <c r="L330" s="295"/>
      <c r="M330" s="295"/>
      <c r="N330" s="295"/>
      <c r="O330" s="295"/>
      <c r="P330" s="295"/>
      <c r="Q330" s="295"/>
      <c r="R330" s="295"/>
      <c r="S330" s="295"/>
      <c r="T330" s="295"/>
      <c r="U330" s="295"/>
      <c r="V330" s="295"/>
      <c r="W330" s="295"/>
      <c r="X330" s="295"/>
      <c r="Y330" s="295"/>
      <c r="Z330" s="295"/>
    </row>
    <row r="331">
      <c r="A331" s="295"/>
      <c r="B331" s="327"/>
      <c r="C331" s="327"/>
      <c r="D331" s="327"/>
      <c r="E331" s="327"/>
      <c r="F331" s="327"/>
      <c r="G331" s="327"/>
      <c r="H331" s="327"/>
      <c r="I331" s="327"/>
      <c r="J331" s="327"/>
      <c r="K331" s="327"/>
      <c r="L331" s="295"/>
      <c r="M331" s="295"/>
      <c r="N331" s="295"/>
      <c r="O331" s="295"/>
      <c r="P331" s="295"/>
      <c r="Q331" s="295"/>
      <c r="R331" s="295"/>
      <c r="S331" s="295"/>
      <c r="T331" s="295"/>
      <c r="U331" s="295"/>
      <c r="V331" s="295"/>
      <c r="W331" s="295"/>
      <c r="X331" s="295"/>
      <c r="Y331" s="295"/>
      <c r="Z331" s="295"/>
    </row>
    <row r="332">
      <c r="A332" s="295"/>
      <c r="B332" s="327"/>
      <c r="C332" s="327"/>
      <c r="D332" s="327"/>
      <c r="E332" s="327"/>
      <c r="F332" s="327"/>
      <c r="G332" s="327"/>
      <c r="H332" s="327"/>
      <c r="I332" s="327"/>
      <c r="J332" s="327"/>
      <c r="K332" s="327"/>
      <c r="L332" s="295"/>
      <c r="M332" s="295"/>
      <c r="N332" s="295"/>
      <c r="O332" s="295"/>
      <c r="P332" s="295"/>
      <c r="Q332" s="295"/>
      <c r="R332" s="295"/>
      <c r="S332" s="295"/>
      <c r="T332" s="295"/>
      <c r="U332" s="295"/>
      <c r="V332" s="295"/>
      <c r="W332" s="295"/>
      <c r="X332" s="295"/>
      <c r="Y332" s="295"/>
      <c r="Z332" s="295"/>
    </row>
    <row r="333">
      <c r="A333" s="295"/>
      <c r="B333" s="327"/>
      <c r="C333" s="327"/>
      <c r="D333" s="327"/>
      <c r="E333" s="327"/>
      <c r="F333" s="327"/>
      <c r="G333" s="327"/>
      <c r="H333" s="327"/>
      <c r="I333" s="327"/>
      <c r="J333" s="327"/>
      <c r="K333" s="327"/>
      <c r="L333" s="295"/>
      <c r="M333" s="295"/>
      <c r="N333" s="295"/>
      <c r="O333" s="295"/>
      <c r="P333" s="295"/>
      <c r="Q333" s="295"/>
      <c r="R333" s="295"/>
      <c r="S333" s="295"/>
      <c r="T333" s="295"/>
      <c r="U333" s="295"/>
      <c r="V333" s="295"/>
      <c r="W333" s="295"/>
      <c r="X333" s="295"/>
      <c r="Y333" s="295"/>
      <c r="Z333" s="295"/>
    </row>
    <row r="334">
      <c r="A334" s="295"/>
      <c r="B334" s="327"/>
      <c r="C334" s="327"/>
      <c r="D334" s="327"/>
      <c r="E334" s="327"/>
      <c r="F334" s="327"/>
      <c r="G334" s="327"/>
      <c r="H334" s="327"/>
      <c r="I334" s="327"/>
      <c r="J334" s="327"/>
      <c r="K334" s="327"/>
      <c r="L334" s="295"/>
      <c r="M334" s="295"/>
      <c r="N334" s="295"/>
      <c r="O334" s="295"/>
      <c r="P334" s="295"/>
      <c r="Q334" s="295"/>
      <c r="R334" s="295"/>
      <c r="S334" s="295"/>
      <c r="T334" s="295"/>
      <c r="U334" s="295"/>
      <c r="V334" s="295"/>
      <c r="W334" s="295"/>
      <c r="X334" s="295"/>
      <c r="Y334" s="295"/>
      <c r="Z334" s="295"/>
    </row>
    <row r="335">
      <c r="A335" s="295"/>
      <c r="B335" s="327"/>
      <c r="C335" s="327"/>
      <c r="D335" s="327"/>
      <c r="E335" s="327"/>
      <c r="F335" s="327"/>
      <c r="G335" s="327"/>
      <c r="H335" s="327"/>
      <c r="I335" s="327"/>
      <c r="J335" s="327"/>
      <c r="K335" s="327"/>
      <c r="L335" s="295"/>
      <c r="M335" s="295"/>
      <c r="N335" s="295"/>
      <c r="O335" s="295"/>
      <c r="P335" s="295"/>
      <c r="Q335" s="295"/>
      <c r="R335" s="295"/>
      <c r="S335" s="295"/>
      <c r="T335" s="295"/>
      <c r="U335" s="295"/>
      <c r="V335" s="295"/>
      <c r="W335" s="295"/>
      <c r="X335" s="295"/>
      <c r="Y335" s="295"/>
      <c r="Z335" s="295"/>
    </row>
    <row r="336">
      <c r="A336" s="295"/>
      <c r="B336" s="327"/>
      <c r="C336" s="327"/>
      <c r="D336" s="327"/>
      <c r="E336" s="327"/>
      <c r="F336" s="327"/>
      <c r="G336" s="327"/>
      <c r="H336" s="327"/>
      <c r="I336" s="327"/>
      <c r="J336" s="327"/>
      <c r="K336" s="327"/>
      <c r="L336" s="295"/>
      <c r="M336" s="295"/>
      <c r="N336" s="295"/>
      <c r="O336" s="295"/>
      <c r="P336" s="295"/>
      <c r="Q336" s="295"/>
      <c r="R336" s="295"/>
      <c r="S336" s="295"/>
      <c r="T336" s="295"/>
      <c r="U336" s="295"/>
      <c r="V336" s="295"/>
      <c r="W336" s="295"/>
      <c r="X336" s="295"/>
      <c r="Y336" s="295"/>
      <c r="Z336" s="295"/>
    </row>
    <row r="337">
      <c r="A337" s="295"/>
      <c r="B337" s="327"/>
      <c r="C337" s="327"/>
      <c r="D337" s="327"/>
      <c r="E337" s="327"/>
      <c r="F337" s="327"/>
      <c r="G337" s="327"/>
      <c r="H337" s="327"/>
      <c r="I337" s="327"/>
      <c r="J337" s="327"/>
      <c r="K337" s="327"/>
      <c r="L337" s="295"/>
      <c r="M337" s="295"/>
      <c r="N337" s="295"/>
      <c r="O337" s="295"/>
      <c r="P337" s="295"/>
      <c r="Q337" s="295"/>
      <c r="R337" s="295"/>
      <c r="S337" s="295"/>
      <c r="T337" s="295"/>
      <c r="U337" s="295"/>
      <c r="V337" s="295"/>
      <c r="W337" s="295"/>
      <c r="X337" s="295"/>
      <c r="Y337" s="295"/>
      <c r="Z337" s="295"/>
    </row>
    <row r="338">
      <c r="A338" s="295"/>
      <c r="B338" s="327"/>
      <c r="C338" s="327"/>
      <c r="D338" s="327"/>
      <c r="E338" s="327"/>
      <c r="F338" s="327"/>
      <c r="G338" s="327"/>
      <c r="H338" s="327"/>
      <c r="I338" s="327"/>
      <c r="J338" s="327"/>
      <c r="K338" s="327"/>
      <c r="L338" s="295"/>
      <c r="M338" s="295"/>
      <c r="N338" s="295"/>
      <c r="O338" s="295"/>
      <c r="P338" s="295"/>
      <c r="Q338" s="295"/>
      <c r="R338" s="295"/>
      <c r="S338" s="295"/>
      <c r="T338" s="295"/>
      <c r="U338" s="295"/>
      <c r="V338" s="295"/>
      <c r="W338" s="295"/>
      <c r="X338" s="295"/>
      <c r="Y338" s="295"/>
      <c r="Z338" s="295"/>
    </row>
    <row r="339">
      <c r="A339" s="295"/>
      <c r="B339" s="327"/>
      <c r="C339" s="327"/>
      <c r="D339" s="327"/>
      <c r="E339" s="327"/>
      <c r="F339" s="327"/>
      <c r="G339" s="327"/>
      <c r="H339" s="327"/>
      <c r="I339" s="327"/>
      <c r="J339" s="327"/>
      <c r="K339" s="327"/>
      <c r="L339" s="295"/>
      <c r="M339" s="295"/>
      <c r="N339" s="295"/>
      <c r="O339" s="295"/>
      <c r="P339" s="295"/>
      <c r="Q339" s="295"/>
      <c r="R339" s="295"/>
      <c r="S339" s="295"/>
      <c r="T339" s="295"/>
      <c r="U339" s="295"/>
      <c r="V339" s="295"/>
      <c r="W339" s="295"/>
      <c r="X339" s="295"/>
      <c r="Y339" s="295"/>
      <c r="Z339" s="295"/>
    </row>
    <row r="340">
      <c r="A340" s="295"/>
      <c r="B340" s="327"/>
      <c r="C340" s="327"/>
      <c r="D340" s="327"/>
      <c r="E340" s="327"/>
      <c r="F340" s="327"/>
      <c r="G340" s="327"/>
      <c r="H340" s="327"/>
      <c r="I340" s="327"/>
      <c r="J340" s="327"/>
      <c r="K340" s="327"/>
      <c r="L340" s="295"/>
      <c r="M340" s="295"/>
      <c r="N340" s="295"/>
      <c r="O340" s="295"/>
      <c r="P340" s="295"/>
      <c r="Q340" s="295"/>
      <c r="R340" s="295"/>
      <c r="S340" s="295"/>
      <c r="T340" s="295"/>
      <c r="U340" s="295"/>
      <c r="V340" s="295"/>
      <c r="W340" s="295"/>
      <c r="X340" s="295"/>
      <c r="Y340" s="295"/>
      <c r="Z340" s="295"/>
    </row>
    <row r="341">
      <c r="A341" s="295"/>
      <c r="B341" s="327"/>
      <c r="C341" s="327"/>
      <c r="D341" s="327"/>
      <c r="E341" s="327"/>
      <c r="F341" s="327"/>
      <c r="G341" s="327"/>
      <c r="H341" s="327"/>
      <c r="I341" s="327"/>
      <c r="J341" s="327"/>
      <c r="K341" s="327"/>
      <c r="L341" s="295"/>
      <c r="M341" s="295"/>
      <c r="N341" s="295"/>
      <c r="O341" s="295"/>
      <c r="P341" s="295"/>
      <c r="Q341" s="295"/>
      <c r="R341" s="295"/>
      <c r="S341" s="295"/>
      <c r="T341" s="295"/>
      <c r="U341" s="295"/>
      <c r="V341" s="295"/>
      <c r="W341" s="295"/>
      <c r="X341" s="295"/>
      <c r="Y341" s="295"/>
      <c r="Z341" s="295"/>
    </row>
    <row r="342">
      <c r="A342" s="295"/>
      <c r="B342" s="327"/>
      <c r="C342" s="327"/>
      <c r="D342" s="327"/>
      <c r="E342" s="327"/>
      <c r="F342" s="327"/>
      <c r="G342" s="327"/>
      <c r="H342" s="327"/>
      <c r="I342" s="327"/>
      <c r="J342" s="327"/>
      <c r="K342" s="327"/>
      <c r="L342" s="295"/>
      <c r="M342" s="295"/>
      <c r="N342" s="295"/>
      <c r="O342" s="295"/>
      <c r="P342" s="295"/>
      <c r="Q342" s="295"/>
      <c r="R342" s="295"/>
      <c r="S342" s="295"/>
      <c r="T342" s="295"/>
      <c r="U342" s="295"/>
      <c r="V342" s="295"/>
      <c r="W342" s="295"/>
      <c r="X342" s="295"/>
      <c r="Y342" s="295"/>
      <c r="Z342" s="295"/>
    </row>
    <row r="343">
      <c r="A343" s="295"/>
      <c r="B343" s="327"/>
      <c r="C343" s="327"/>
      <c r="D343" s="327"/>
      <c r="E343" s="327"/>
      <c r="F343" s="327"/>
      <c r="G343" s="327"/>
      <c r="H343" s="327"/>
      <c r="I343" s="327"/>
      <c r="J343" s="327"/>
      <c r="K343" s="327"/>
      <c r="L343" s="295"/>
      <c r="M343" s="295"/>
      <c r="N343" s="295"/>
      <c r="O343" s="295"/>
      <c r="P343" s="295"/>
      <c r="Q343" s="295"/>
      <c r="R343" s="295"/>
      <c r="S343" s="295"/>
      <c r="T343" s="295"/>
      <c r="U343" s="295"/>
      <c r="V343" s="295"/>
      <c r="W343" s="295"/>
      <c r="X343" s="295"/>
      <c r="Y343" s="295"/>
      <c r="Z343" s="295"/>
    </row>
    <row r="344">
      <c r="A344" s="295"/>
      <c r="B344" s="327"/>
      <c r="C344" s="327"/>
      <c r="D344" s="327"/>
      <c r="E344" s="327"/>
      <c r="F344" s="327"/>
      <c r="G344" s="327"/>
      <c r="H344" s="327"/>
      <c r="I344" s="327"/>
      <c r="J344" s="327"/>
      <c r="K344" s="327"/>
      <c r="L344" s="295"/>
      <c r="M344" s="295"/>
      <c r="N344" s="295"/>
      <c r="O344" s="295"/>
      <c r="P344" s="295"/>
      <c r="Q344" s="295"/>
      <c r="R344" s="295"/>
      <c r="S344" s="295"/>
      <c r="T344" s="295"/>
      <c r="U344" s="295"/>
      <c r="V344" s="295"/>
      <c r="W344" s="295"/>
      <c r="X344" s="295"/>
      <c r="Y344" s="295"/>
      <c r="Z344" s="295"/>
    </row>
    <row r="345">
      <c r="A345" s="295"/>
      <c r="B345" s="327"/>
      <c r="C345" s="327"/>
      <c r="D345" s="327"/>
      <c r="E345" s="327"/>
      <c r="F345" s="327"/>
      <c r="G345" s="327"/>
      <c r="H345" s="327"/>
      <c r="I345" s="327"/>
      <c r="J345" s="327"/>
      <c r="K345" s="327"/>
      <c r="L345" s="295"/>
      <c r="M345" s="295"/>
      <c r="N345" s="295"/>
      <c r="O345" s="295"/>
      <c r="P345" s="295"/>
      <c r="Q345" s="295"/>
      <c r="R345" s="295"/>
      <c r="S345" s="295"/>
      <c r="T345" s="295"/>
      <c r="U345" s="295"/>
      <c r="V345" s="295"/>
      <c r="W345" s="295"/>
      <c r="X345" s="295"/>
      <c r="Y345" s="295"/>
      <c r="Z345" s="295"/>
    </row>
    <row r="346">
      <c r="A346" s="295"/>
      <c r="B346" s="327"/>
      <c r="C346" s="327"/>
      <c r="D346" s="327"/>
      <c r="E346" s="327"/>
      <c r="F346" s="327"/>
      <c r="G346" s="327"/>
      <c r="H346" s="327"/>
      <c r="I346" s="327"/>
      <c r="J346" s="327"/>
      <c r="K346" s="327"/>
      <c r="L346" s="295"/>
      <c r="M346" s="295"/>
      <c r="N346" s="295"/>
      <c r="O346" s="295"/>
      <c r="P346" s="295"/>
      <c r="Q346" s="295"/>
      <c r="R346" s="295"/>
      <c r="S346" s="295"/>
      <c r="T346" s="295"/>
      <c r="U346" s="295"/>
      <c r="V346" s="295"/>
      <c r="W346" s="295"/>
      <c r="X346" s="295"/>
      <c r="Y346" s="295"/>
      <c r="Z346" s="295"/>
    </row>
    <row r="347">
      <c r="A347" s="295"/>
      <c r="B347" s="327"/>
      <c r="C347" s="327"/>
      <c r="D347" s="327"/>
      <c r="E347" s="327"/>
      <c r="F347" s="327"/>
      <c r="G347" s="327"/>
      <c r="H347" s="327"/>
      <c r="I347" s="327"/>
      <c r="J347" s="327"/>
      <c r="K347" s="327"/>
      <c r="L347" s="295"/>
      <c r="M347" s="295"/>
      <c r="N347" s="295"/>
      <c r="O347" s="295"/>
      <c r="P347" s="295"/>
      <c r="Q347" s="295"/>
      <c r="R347" s="295"/>
      <c r="S347" s="295"/>
      <c r="T347" s="295"/>
      <c r="U347" s="295"/>
      <c r="V347" s="295"/>
      <c r="W347" s="295"/>
      <c r="X347" s="295"/>
      <c r="Y347" s="295"/>
      <c r="Z347" s="295"/>
    </row>
    <row r="348">
      <c r="A348" s="295"/>
      <c r="B348" s="327"/>
      <c r="C348" s="327"/>
      <c r="D348" s="327"/>
      <c r="E348" s="327"/>
      <c r="F348" s="327"/>
      <c r="G348" s="327"/>
      <c r="H348" s="327"/>
      <c r="I348" s="327"/>
      <c r="J348" s="327"/>
      <c r="K348" s="327"/>
      <c r="L348" s="295"/>
      <c r="M348" s="295"/>
      <c r="N348" s="295"/>
      <c r="O348" s="295"/>
      <c r="P348" s="295"/>
      <c r="Q348" s="295"/>
      <c r="R348" s="295"/>
      <c r="S348" s="295"/>
      <c r="T348" s="295"/>
      <c r="U348" s="295"/>
      <c r="V348" s="295"/>
      <c r="W348" s="295"/>
      <c r="X348" s="295"/>
      <c r="Y348" s="295"/>
      <c r="Z348" s="295"/>
    </row>
    <row r="349">
      <c r="A349" s="295"/>
      <c r="B349" s="327"/>
      <c r="C349" s="327"/>
      <c r="D349" s="327"/>
      <c r="E349" s="327"/>
      <c r="F349" s="327"/>
      <c r="G349" s="327"/>
      <c r="H349" s="327"/>
      <c r="I349" s="327"/>
      <c r="J349" s="327"/>
      <c r="K349" s="327"/>
      <c r="L349" s="295"/>
      <c r="M349" s="295"/>
      <c r="N349" s="295"/>
      <c r="O349" s="295"/>
      <c r="P349" s="295"/>
      <c r="Q349" s="295"/>
      <c r="R349" s="295"/>
      <c r="S349" s="295"/>
      <c r="T349" s="295"/>
      <c r="U349" s="295"/>
      <c r="V349" s="295"/>
      <c r="W349" s="295"/>
      <c r="X349" s="295"/>
      <c r="Y349" s="295"/>
      <c r="Z349" s="295"/>
    </row>
    <row r="350">
      <c r="A350" s="295"/>
      <c r="B350" s="327"/>
      <c r="C350" s="327"/>
      <c r="D350" s="327"/>
      <c r="E350" s="327"/>
      <c r="F350" s="327"/>
      <c r="G350" s="327"/>
      <c r="H350" s="327"/>
      <c r="I350" s="327"/>
      <c r="J350" s="327"/>
      <c r="K350" s="327"/>
      <c r="L350" s="295"/>
      <c r="M350" s="295"/>
      <c r="N350" s="295"/>
      <c r="O350" s="295"/>
      <c r="P350" s="295"/>
      <c r="Q350" s="295"/>
      <c r="R350" s="295"/>
      <c r="S350" s="295"/>
      <c r="T350" s="295"/>
      <c r="U350" s="295"/>
      <c r="V350" s="295"/>
      <c r="W350" s="295"/>
      <c r="X350" s="295"/>
      <c r="Y350" s="295"/>
      <c r="Z350" s="295"/>
    </row>
    <row r="351">
      <c r="A351" s="295"/>
      <c r="B351" s="327"/>
      <c r="C351" s="327"/>
      <c r="D351" s="327"/>
      <c r="E351" s="327"/>
      <c r="F351" s="327"/>
      <c r="G351" s="327"/>
      <c r="H351" s="327"/>
      <c r="I351" s="327"/>
      <c r="J351" s="327"/>
      <c r="K351" s="327"/>
      <c r="L351" s="295"/>
      <c r="M351" s="295"/>
      <c r="N351" s="295"/>
      <c r="O351" s="295"/>
      <c r="P351" s="295"/>
      <c r="Q351" s="295"/>
      <c r="R351" s="295"/>
      <c r="S351" s="295"/>
      <c r="T351" s="295"/>
      <c r="U351" s="295"/>
      <c r="V351" s="295"/>
      <c r="W351" s="295"/>
      <c r="X351" s="295"/>
      <c r="Y351" s="295"/>
      <c r="Z351" s="295"/>
    </row>
    <row r="352">
      <c r="A352" s="295"/>
      <c r="B352" s="327"/>
      <c r="C352" s="327"/>
      <c r="D352" s="327"/>
      <c r="E352" s="327"/>
      <c r="F352" s="327"/>
      <c r="G352" s="327"/>
      <c r="H352" s="327"/>
      <c r="I352" s="327"/>
      <c r="J352" s="327"/>
      <c r="K352" s="327"/>
      <c r="L352" s="295"/>
      <c r="M352" s="295"/>
      <c r="N352" s="295"/>
      <c r="O352" s="295"/>
      <c r="P352" s="295"/>
      <c r="Q352" s="295"/>
      <c r="R352" s="295"/>
      <c r="S352" s="295"/>
      <c r="T352" s="295"/>
      <c r="U352" s="295"/>
      <c r="V352" s="295"/>
      <c r="W352" s="295"/>
      <c r="X352" s="295"/>
      <c r="Y352" s="295"/>
      <c r="Z352" s="295"/>
    </row>
    <row r="353">
      <c r="A353" s="295"/>
      <c r="B353" s="327"/>
      <c r="C353" s="327"/>
      <c r="D353" s="327"/>
      <c r="E353" s="327"/>
      <c r="F353" s="327"/>
      <c r="G353" s="327"/>
      <c r="H353" s="327"/>
      <c r="I353" s="327"/>
      <c r="J353" s="327"/>
      <c r="K353" s="327"/>
      <c r="L353" s="295"/>
      <c r="M353" s="295"/>
      <c r="N353" s="295"/>
      <c r="O353" s="295"/>
      <c r="P353" s="295"/>
      <c r="Q353" s="295"/>
      <c r="R353" s="295"/>
      <c r="S353" s="295"/>
      <c r="T353" s="295"/>
      <c r="U353" s="295"/>
      <c r="V353" s="295"/>
      <c r="W353" s="295"/>
      <c r="X353" s="295"/>
      <c r="Y353" s="295"/>
      <c r="Z353" s="295"/>
    </row>
    <row r="354">
      <c r="A354" s="295"/>
      <c r="B354" s="327"/>
      <c r="C354" s="327"/>
      <c r="D354" s="327"/>
      <c r="E354" s="327"/>
      <c r="F354" s="327"/>
      <c r="G354" s="327"/>
      <c r="H354" s="327"/>
      <c r="I354" s="327"/>
      <c r="J354" s="327"/>
      <c r="K354" s="327"/>
      <c r="L354" s="295"/>
      <c r="M354" s="295"/>
      <c r="N354" s="295"/>
      <c r="O354" s="295"/>
      <c r="P354" s="295"/>
      <c r="Q354" s="295"/>
      <c r="R354" s="295"/>
      <c r="S354" s="295"/>
      <c r="T354" s="295"/>
      <c r="U354" s="295"/>
      <c r="V354" s="295"/>
      <c r="W354" s="295"/>
      <c r="X354" s="295"/>
      <c r="Y354" s="295"/>
      <c r="Z354" s="295"/>
    </row>
    <row r="355">
      <c r="A355" s="295"/>
      <c r="B355" s="327"/>
      <c r="C355" s="327"/>
      <c r="D355" s="327"/>
      <c r="E355" s="327"/>
      <c r="F355" s="327"/>
      <c r="G355" s="327"/>
      <c r="H355" s="327"/>
      <c r="I355" s="327"/>
      <c r="J355" s="327"/>
      <c r="K355" s="327"/>
      <c r="L355" s="295"/>
      <c r="M355" s="295"/>
      <c r="N355" s="295"/>
      <c r="O355" s="295"/>
      <c r="P355" s="295"/>
      <c r="Q355" s="295"/>
      <c r="R355" s="295"/>
      <c r="S355" s="295"/>
      <c r="T355" s="295"/>
      <c r="U355" s="295"/>
      <c r="V355" s="295"/>
      <c r="W355" s="295"/>
      <c r="X355" s="295"/>
      <c r="Y355" s="295"/>
      <c r="Z355" s="295"/>
    </row>
    <row r="356">
      <c r="A356" s="295"/>
      <c r="B356" s="327"/>
      <c r="C356" s="327"/>
      <c r="D356" s="327"/>
      <c r="E356" s="327"/>
      <c r="F356" s="327"/>
      <c r="G356" s="327"/>
      <c r="H356" s="327"/>
      <c r="I356" s="327"/>
      <c r="J356" s="327"/>
      <c r="K356" s="327"/>
      <c r="L356" s="295"/>
      <c r="M356" s="295"/>
      <c r="N356" s="295"/>
      <c r="O356" s="295"/>
      <c r="P356" s="295"/>
      <c r="Q356" s="295"/>
      <c r="R356" s="295"/>
      <c r="S356" s="295"/>
      <c r="T356" s="295"/>
      <c r="U356" s="295"/>
      <c r="V356" s="295"/>
      <c r="W356" s="295"/>
      <c r="X356" s="295"/>
      <c r="Y356" s="295"/>
      <c r="Z356" s="295"/>
    </row>
    <row r="357">
      <c r="A357" s="295"/>
      <c r="B357" s="327"/>
      <c r="C357" s="327"/>
      <c r="D357" s="327"/>
      <c r="E357" s="327"/>
      <c r="F357" s="327"/>
      <c r="G357" s="327"/>
      <c r="H357" s="327"/>
      <c r="I357" s="327"/>
      <c r="J357" s="327"/>
      <c r="K357" s="327"/>
      <c r="L357" s="295"/>
      <c r="M357" s="295"/>
      <c r="N357" s="295"/>
      <c r="O357" s="295"/>
      <c r="P357" s="295"/>
      <c r="Q357" s="295"/>
      <c r="R357" s="295"/>
      <c r="S357" s="295"/>
      <c r="T357" s="295"/>
      <c r="U357" s="295"/>
      <c r="V357" s="295"/>
      <c r="W357" s="295"/>
      <c r="X357" s="295"/>
      <c r="Y357" s="295"/>
      <c r="Z357" s="295"/>
    </row>
    <row r="358">
      <c r="A358" s="295"/>
      <c r="B358" s="327"/>
      <c r="C358" s="327"/>
      <c r="D358" s="327"/>
      <c r="E358" s="327"/>
      <c r="F358" s="327"/>
      <c r="G358" s="327"/>
      <c r="H358" s="327"/>
      <c r="I358" s="327"/>
      <c r="J358" s="327"/>
      <c r="K358" s="327"/>
      <c r="L358" s="295"/>
      <c r="M358" s="295"/>
      <c r="N358" s="295"/>
      <c r="O358" s="295"/>
      <c r="P358" s="295"/>
      <c r="Q358" s="295"/>
      <c r="R358" s="295"/>
      <c r="S358" s="295"/>
      <c r="T358" s="295"/>
      <c r="U358" s="295"/>
      <c r="V358" s="295"/>
      <c r="W358" s="295"/>
      <c r="X358" s="295"/>
      <c r="Y358" s="295"/>
      <c r="Z358" s="295"/>
    </row>
    <row r="359">
      <c r="A359" s="295"/>
      <c r="B359" s="327"/>
      <c r="C359" s="327"/>
      <c r="D359" s="327"/>
      <c r="E359" s="327"/>
      <c r="F359" s="327"/>
      <c r="G359" s="327"/>
      <c r="H359" s="327"/>
      <c r="I359" s="327"/>
      <c r="J359" s="327"/>
      <c r="K359" s="327"/>
      <c r="L359" s="295"/>
      <c r="M359" s="295"/>
      <c r="N359" s="295"/>
      <c r="O359" s="295"/>
      <c r="P359" s="295"/>
      <c r="Q359" s="295"/>
      <c r="R359" s="295"/>
      <c r="S359" s="295"/>
      <c r="T359" s="295"/>
      <c r="U359" s="295"/>
      <c r="V359" s="295"/>
      <c r="W359" s="295"/>
      <c r="X359" s="295"/>
      <c r="Y359" s="295"/>
      <c r="Z359" s="295"/>
    </row>
    <row r="360">
      <c r="A360" s="295"/>
      <c r="B360" s="327"/>
      <c r="C360" s="327"/>
      <c r="D360" s="327"/>
      <c r="E360" s="327"/>
      <c r="F360" s="327"/>
      <c r="G360" s="327"/>
      <c r="H360" s="327"/>
      <c r="I360" s="327"/>
      <c r="J360" s="327"/>
      <c r="K360" s="327"/>
      <c r="L360" s="295"/>
      <c r="M360" s="295"/>
      <c r="N360" s="295"/>
      <c r="O360" s="295"/>
      <c r="P360" s="295"/>
      <c r="Q360" s="295"/>
      <c r="R360" s="295"/>
      <c r="S360" s="295"/>
      <c r="T360" s="295"/>
      <c r="U360" s="295"/>
      <c r="V360" s="295"/>
      <c r="W360" s="295"/>
      <c r="X360" s="295"/>
      <c r="Y360" s="295"/>
      <c r="Z360" s="295"/>
    </row>
    <row r="361">
      <c r="A361" s="295"/>
      <c r="B361" s="327"/>
      <c r="C361" s="327"/>
      <c r="D361" s="327"/>
      <c r="E361" s="327"/>
      <c r="F361" s="327"/>
      <c r="G361" s="327"/>
      <c r="H361" s="327"/>
      <c r="I361" s="327"/>
      <c r="J361" s="327"/>
      <c r="K361" s="327"/>
      <c r="L361" s="295"/>
      <c r="M361" s="295"/>
      <c r="N361" s="295"/>
      <c r="O361" s="295"/>
      <c r="P361" s="295"/>
      <c r="Q361" s="295"/>
      <c r="R361" s="295"/>
      <c r="S361" s="295"/>
      <c r="T361" s="295"/>
      <c r="U361" s="295"/>
      <c r="V361" s="295"/>
      <c r="W361" s="295"/>
      <c r="X361" s="295"/>
      <c r="Y361" s="295"/>
      <c r="Z361" s="295"/>
    </row>
    <row r="362">
      <c r="A362" s="295"/>
      <c r="B362" s="327"/>
      <c r="C362" s="327"/>
      <c r="D362" s="327"/>
      <c r="E362" s="327"/>
      <c r="F362" s="327"/>
      <c r="G362" s="327"/>
      <c r="H362" s="327"/>
      <c r="I362" s="327"/>
      <c r="J362" s="327"/>
      <c r="K362" s="327"/>
      <c r="L362" s="295"/>
      <c r="M362" s="295"/>
      <c r="N362" s="295"/>
      <c r="O362" s="295"/>
      <c r="P362" s="295"/>
      <c r="Q362" s="295"/>
      <c r="R362" s="295"/>
      <c r="S362" s="295"/>
      <c r="T362" s="295"/>
      <c r="U362" s="295"/>
      <c r="V362" s="295"/>
      <c r="W362" s="295"/>
      <c r="X362" s="295"/>
      <c r="Y362" s="295"/>
      <c r="Z362" s="295"/>
    </row>
    <row r="363">
      <c r="A363" s="295"/>
      <c r="B363" s="327"/>
      <c r="C363" s="327"/>
      <c r="D363" s="327"/>
      <c r="E363" s="327"/>
      <c r="F363" s="327"/>
      <c r="G363" s="327"/>
      <c r="H363" s="327"/>
      <c r="I363" s="327"/>
      <c r="J363" s="327"/>
      <c r="K363" s="327"/>
      <c r="L363" s="295"/>
      <c r="M363" s="295"/>
      <c r="N363" s="295"/>
      <c r="O363" s="295"/>
      <c r="P363" s="295"/>
      <c r="Q363" s="295"/>
      <c r="R363" s="295"/>
      <c r="S363" s="295"/>
      <c r="T363" s="295"/>
      <c r="U363" s="295"/>
      <c r="V363" s="295"/>
      <c r="W363" s="295"/>
      <c r="X363" s="295"/>
      <c r="Y363" s="295"/>
      <c r="Z363" s="295"/>
    </row>
    <row r="364">
      <c r="A364" s="295"/>
      <c r="B364" s="327"/>
      <c r="C364" s="327"/>
      <c r="D364" s="327"/>
      <c r="E364" s="327"/>
      <c r="F364" s="327"/>
      <c r="G364" s="327"/>
      <c r="H364" s="327"/>
      <c r="I364" s="327"/>
      <c r="J364" s="327"/>
      <c r="K364" s="327"/>
      <c r="L364" s="295"/>
      <c r="M364" s="295"/>
      <c r="N364" s="295"/>
      <c r="O364" s="295"/>
      <c r="P364" s="295"/>
      <c r="Q364" s="295"/>
      <c r="R364" s="295"/>
      <c r="S364" s="295"/>
      <c r="T364" s="295"/>
      <c r="U364" s="295"/>
      <c r="V364" s="295"/>
      <c r="W364" s="295"/>
      <c r="X364" s="295"/>
      <c r="Y364" s="295"/>
      <c r="Z364" s="295"/>
    </row>
    <row r="365">
      <c r="A365" s="295"/>
      <c r="B365" s="327"/>
      <c r="C365" s="327"/>
      <c r="D365" s="327"/>
      <c r="E365" s="327"/>
      <c r="F365" s="327"/>
      <c r="G365" s="327"/>
      <c r="H365" s="327"/>
      <c r="I365" s="327"/>
      <c r="J365" s="327"/>
      <c r="K365" s="327"/>
      <c r="L365" s="295"/>
      <c r="M365" s="295"/>
      <c r="N365" s="295"/>
      <c r="O365" s="295"/>
      <c r="P365" s="295"/>
      <c r="Q365" s="295"/>
      <c r="R365" s="295"/>
      <c r="S365" s="295"/>
      <c r="T365" s="295"/>
      <c r="U365" s="295"/>
      <c r="V365" s="295"/>
      <c r="W365" s="295"/>
      <c r="X365" s="295"/>
      <c r="Y365" s="295"/>
      <c r="Z365" s="295"/>
    </row>
    <row r="366">
      <c r="A366" s="295"/>
      <c r="B366" s="327"/>
      <c r="C366" s="327"/>
      <c r="D366" s="327"/>
      <c r="E366" s="327"/>
      <c r="F366" s="327"/>
      <c r="G366" s="327"/>
      <c r="H366" s="327"/>
      <c r="I366" s="327"/>
      <c r="J366" s="327"/>
      <c r="K366" s="327"/>
      <c r="L366" s="295"/>
      <c r="M366" s="295"/>
      <c r="N366" s="295"/>
      <c r="O366" s="295"/>
      <c r="P366" s="295"/>
      <c r="Q366" s="295"/>
      <c r="R366" s="295"/>
      <c r="S366" s="295"/>
      <c r="T366" s="295"/>
      <c r="U366" s="295"/>
      <c r="V366" s="295"/>
      <c r="W366" s="295"/>
      <c r="X366" s="295"/>
      <c r="Y366" s="295"/>
      <c r="Z366" s="295"/>
    </row>
    <row r="367">
      <c r="A367" s="295"/>
      <c r="B367" s="327"/>
      <c r="C367" s="327"/>
      <c r="D367" s="327"/>
      <c r="E367" s="327"/>
      <c r="F367" s="327"/>
      <c r="G367" s="327"/>
      <c r="H367" s="327"/>
      <c r="I367" s="327"/>
      <c r="J367" s="327"/>
      <c r="K367" s="327"/>
      <c r="L367" s="295"/>
      <c r="M367" s="295"/>
      <c r="N367" s="295"/>
      <c r="O367" s="295"/>
      <c r="P367" s="295"/>
      <c r="Q367" s="295"/>
      <c r="R367" s="295"/>
      <c r="S367" s="295"/>
      <c r="T367" s="295"/>
      <c r="U367" s="295"/>
      <c r="V367" s="295"/>
      <c r="W367" s="295"/>
      <c r="X367" s="295"/>
      <c r="Y367" s="295"/>
      <c r="Z367" s="295"/>
    </row>
    <row r="368">
      <c r="A368" s="295"/>
      <c r="B368" s="327"/>
      <c r="C368" s="327"/>
      <c r="D368" s="327"/>
      <c r="E368" s="327"/>
      <c r="F368" s="327"/>
      <c r="G368" s="327"/>
      <c r="H368" s="327"/>
      <c r="I368" s="327"/>
      <c r="J368" s="327"/>
      <c r="K368" s="327"/>
      <c r="L368" s="295"/>
      <c r="M368" s="295"/>
      <c r="N368" s="295"/>
      <c r="O368" s="295"/>
      <c r="P368" s="295"/>
      <c r="Q368" s="295"/>
      <c r="R368" s="295"/>
      <c r="S368" s="295"/>
      <c r="T368" s="295"/>
      <c r="U368" s="295"/>
      <c r="V368" s="295"/>
      <c r="W368" s="295"/>
      <c r="X368" s="295"/>
      <c r="Y368" s="295"/>
      <c r="Z368" s="295"/>
    </row>
    <row r="369">
      <c r="A369" s="295"/>
      <c r="B369" s="327"/>
      <c r="C369" s="327"/>
      <c r="D369" s="327"/>
      <c r="E369" s="327"/>
      <c r="F369" s="327"/>
      <c r="G369" s="327"/>
      <c r="H369" s="327"/>
      <c r="I369" s="327"/>
      <c r="J369" s="327"/>
      <c r="K369" s="327"/>
      <c r="L369" s="295"/>
      <c r="M369" s="295"/>
      <c r="N369" s="295"/>
      <c r="O369" s="295"/>
      <c r="P369" s="295"/>
      <c r="Q369" s="295"/>
      <c r="R369" s="295"/>
      <c r="S369" s="295"/>
      <c r="T369" s="295"/>
      <c r="U369" s="295"/>
      <c r="V369" s="295"/>
      <c r="W369" s="295"/>
      <c r="X369" s="295"/>
      <c r="Y369" s="295"/>
      <c r="Z369" s="295"/>
    </row>
    <row r="370">
      <c r="A370" s="295"/>
      <c r="B370" s="327"/>
      <c r="C370" s="327"/>
      <c r="D370" s="327"/>
      <c r="E370" s="327"/>
      <c r="F370" s="327"/>
      <c r="G370" s="327"/>
      <c r="H370" s="327"/>
      <c r="I370" s="327"/>
      <c r="J370" s="327"/>
      <c r="K370" s="327"/>
      <c r="L370" s="295"/>
      <c r="M370" s="295"/>
      <c r="N370" s="295"/>
      <c r="O370" s="295"/>
      <c r="P370" s="295"/>
      <c r="Q370" s="295"/>
      <c r="R370" s="295"/>
      <c r="S370" s="295"/>
      <c r="T370" s="295"/>
      <c r="U370" s="295"/>
      <c r="V370" s="295"/>
      <c r="W370" s="295"/>
      <c r="X370" s="295"/>
      <c r="Y370" s="295"/>
      <c r="Z370" s="295"/>
    </row>
    <row r="371">
      <c r="A371" s="295"/>
      <c r="B371" s="327"/>
      <c r="C371" s="327"/>
      <c r="D371" s="327"/>
      <c r="E371" s="327"/>
      <c r="F371" s="327"/>
      <c r="G371" s="327"/>
      <c r="H371" s="327"/>
      <c r="I371" s="327"/>
      <c r="J371" s="327"/>
      <c r="K371" s="327"/>
      <c r="L371" s="295"/>
      <c r="M371" s="295"/>
      <c r="N371" s="295"/>
      <c r="O371" s="295"/>
      <c r="P371" s="295"/>
      <c r="Q371" s="295"/>
      <c r="R371" s="295"/>
      <c r="S371" s="295"/>
      <c r="T371" s="295"/>
      <c r="U371" s="295"/>
      <c r="V371" s="295"/>
      <c r="W371" s="295"/>
      <c r="X371" s="295"/>
      <c r="Y371" s="295"/>
      <c r="Z371" s="295"/>
    </row>
    <row r="372">
      <c r="A372" s="295"/>
      <c r="B372" s="327"/>
      <c r="C372" s="327"/>
      <c r="D372" s="327"/>
      <c r="E372" s="327"/>
      <c r="F372" s="327"/>
      <c r="G372" s="327"/>
      <c r="H372" s="327"/>
      <c r="I372" s="327"/>
      <c r="J372" s="327"/>
      <c r="K372" s="327"/>
      <c r="L372" s="295"/>
      <c r="M372" s="295"/>
      <c r="N372" s="295"/>
      <c r="O372" s="295"/>
      <c r="P372" s="295"/>
      <c r="Q372" s="295"/>
      <c r="R372" s="295"/>
      <c r="S372" s="295"/>
      <c r="T372" s="295"/>
      <c r="U372" s="295"/>
      <c r="V372" s="295"/>
      <c r="W372" s="295"/>
      <c r="X372" s="295"/>
      <c r="Y372" s="295"/>
      <c r="Z372" s="295"/>
    </row>
    <row r="373">
      <c r="A373" s="295"/>
      <c r="B373" s="327"/>
      <c r="C373" s="327"/>
      <c r="D373" s="327"/>
      <c r="E373" s="327"/>
      <c r="F373" s="327"/>
      <c r="G373" s="327"/>
      <c r="H373" s="327"/>
      <c r="I373" s="327"/>
      <c r="J373" s="327"/>
      <c r="K373" s="327"/>
      <c r="L373" s="295"/>
      <c r="M373" s="295"/>
      <c r="N373" s="295"/>
      <c r="O373" s="295"/>
      <c r="P373" s="295"/>
      <c r="Q373" s="295"/>
      <c r="R373" s="295"/>
      <c r="S373" s="295"/>
      <c r="T373" s="295"/>
      <c r="U373" s="295"/>
      <c r="V373" s="295"/>
      <c r="W373" s="295"/>
      <c r="X373" s="295"/>
      <c r="Y373" s="295"/>
      <c r="Z373" s="295"/>
    </row>
    <row r="374">
      <c r="A374" s="295"/>
      <c r="B374" s="327"/>
      <c r="C374" s="327"/>
      <c r="D374" s="327"/>
      <c r="E374" s="327"/>
      <c r="F374" s="327"/>
      <c r="G374" s="327"/>
      <c r="H374" s="327"/>
      <c r="I374" s="327"/>
      <c r="J374" s="327"/>
      <c r="K374" s="327"/>
      <c r="L374" s="295"/>
      <c r="M374" s="295"/>
      <c r="N374" s="295"/>
      <c r="O374" s="295"/>
      <c r="P374" s="295"/>
      <c r="Q374" s="295"/>
      <c r="R374" s="295"/>
      <c r="S374" s="295"/>
      <c r="T374" s="295"/>
      <c r="U374" s="295"/>
      <c r="V374" s="295"/>
      <c r="W374" s="295"/>
      <c r="X374" s="295"/>
      <c r="Y374" s="295"/>
      <c r="Z374" s="295"/>
    </row>
    <row r="375">
      <c r="A375" s="295"/>
      <c r="B375" s="327"/>
      <c r="C375" s="327"/>
      <c r="D375" s="327"/>
      <c r="E375" s="327"/>
      <c r="F375" s="327"/>
      <c r="G375" s="327"/>
      <c r="H375" s="327"/>
      <c r="I375" s="327"/>
      <c r="J375" s="327"/>
      <c r="K375" s="327"/>
      <c r="L375" s="295"/>
      <c r="M375" s="295"/>
      <c r="N375" s="295"/>
      <c r="O375" s="295"/>
      <c r="P375" s="295"/>
      <c r="Q375" s="295"/>
      <c r="R375" s="295"/>
      <c r="S375" s="295"/>
      <c r="T375" s="295"/>
      <c r="U375" s="295"/>
      <c r="V375" s="295"/>
      <c r="W375" s="295"/>
      <c r="X375" s="295"/>
      <c r="Y375" s="295"/>
      <c r="Z375" s="295"/>
    </row>
    <row r="376">
      <c r="A376" s="295"/>
      <c r="B376" s="327"/>
      <c r="C376" s="327"/>
      <c r="D376" s="327"/>
      <c r="E376" s="327"/>
      <c r="F376" s="327"/>
      <c r="G376" s="327"/>
      <c r="H376" s="327"/>
      <c r="I376" s="327"/>
      <c r="J376" s="327"/>
      <c r="K376" s="327"/>
      <c r="L376" s="295"/>
      <c r="M376" s="295"/>
      <c r="N376" s="295"/>
      <c r="O376" s="295"/>
      <c r="P376" s="295"/>
      <c r="Q376" s="295"/>
      <c r="R376" s="295"/>
      <c r="S376" s="295"/>
      <c r="T376" s="295"/>
      <c r="U376" s="295"/>
      <c r="V376" s="295"/>
      <c r="W376" s="295"/>
      <c r="X376" s="295"/>
      <c r="Y376" s="295"/>
      <c r="Z376" s="295"/>
    </row>
    <row r="377">
      <c r="A377" s="295"/>
      <c r="B377" s="327"/>
      <c r="C377" s="327"/>
      <c r="D377" s="327"/>
      <c r="E377" s="327"/>
      <c r="F377" s="327"/>
      <c r="G377" s="327"/>
      <c r="H377" s="327"/>
      <c r="I377" s="327"/>
      <c r="J377" s="327"/>
      <c r="K377" s="327"/>
      <c r="L377" s="295"/>
      <c r="M377" s="295"/>
      <c r="N377" s="295"/>
      <c r="O377" s="295"/>
      <c r="P377" s="295"/>
      <c r="Q377" s="295"/>
      <c r="R377" s="295"/>
      <c r="S377" s="295"/>
      <c r="T377" s="295"/>
      <c r="U377" s="295"/>
      <c r="V377" s="295"/>
      <c r="W377" s="295"/>
      <c r="X377" s="295"/>
      <c r="Y377" s="295"/>
      <c r="Z377" s="295"/>
    </row>
    <row r="378">
      <c r="A378" s="295"/>
      <c r="B378" s="327"/>
      <c r="C378" s="327"/>
      <c r="D378" s="327"/>
      <c r="E378" s="327"/>
      <c r="F378" s="327"/>
      <c r="G378" s="327"/>
      <c r="H378" s="327"/>
      <c r="I378" s="327"/>
      <c r="J378" s="327"/>
      <c r="K378" s="327"/>
      <c r="L378" s="295"/>
      <c r="M378" s="295"/>
      <c r="N378" s="295"/>
      <c r="O378" s="295"/>
      <c r="P378" s="295"/>
      <c r="Q378" s="295"/>
      <c r="R378" s="295"/>
      <c r="S378" s="295"/>
      <c r="T378" s="295"/>
      <c r="U378" s="295"/>
      <c r="V378" s="295"/>
      <c r="W378" s="295"/>
      <c r="X378" s="295"/>
      <c r="Y378" s="295"/>
      <c r="Z378" s="295"/>
    </row>
    <row r="379">
      <c r="A379" s="295"/>
      <c r="B379" s="327"/>
      <c r="C379" s="327"/>
      <c r="D379" s="327"/>
      <c r="E379" s="327"/>
      <c r="F379" s="327"/>
      <c r="G379" s="327"/>
      <c r="H379" s="327"/>
      <c r="I379" s="327"/>
      <c r="J379" s="327"/>
      <c r="K379" s="327"/>
      <c r="L379" s="295"/>
      <c r="M379" s="295"/>
      <c r="N379" s="295"/>
      <c r="O379" s="295"/>
      <c r="P379" s="295"/>
      <c r="Q379" s="295"/>
      <c r="R379" s="295"/>
      <c r="S379" s="295"/>
      <c r="T379" s="295"/>
      <c r="U379" s="295"/>
      <c r="V379" s="295"/>
      <c r="W379" s="295"/>
      <c r="X379" s="295"/>
      <c r="Y379" s="295"/>
      <c r="Z379" s="295"/>
    </row>
    <row r="380">
      <c r="A380" s="295"/>
      <c r="B380" s="327"/>
      <c r="C380" s="327"/>
      <c r="D380" s="327"/>
      <c r="E380" s="327"/>
      <c r="F380" s="327"/>
      <c r="G380" s="327"/>
      <c r="H380" s="327"/>
      <c r="I380" s="327"/>
      <c r="J380" s="327"/>
      <c r="K380" s="327"/>
      <c r="L380" s="295"/>
      <c r="M380" s="295"/>
      <c r="N380" s="295"/>
      <c r="O380" s="295"/>
      <c r="P380" s="295"/>
      <c r="Q380" s="295"/>
      <c r="R380" s="295"/>
      <c r="S380" s="295"/>
      <c r="T380" s="295"/>
      <c r="U380" s="295"/>
      <c r="V380" s="295"/>
      <c r="W380" s="295"/>
      <c r="X380" s="295"/>
      <c r="Y380" s="295"/>
      <c r="Z380" s="295"/>
    </row>
    <row r="381">
      <c r="A381" s="295"/>
      <c r="B381" s="327"/>
      <c r="C381" s="327"/>
      <c r="D381" s="327"/>
      <c r="E381" s="327"/>
      <c r="F381" s="327"/>
      <c r="G381" s="327"/>
      <c r="H381" s="327"/>
      <c r="I381" s="327"/>
      <c r="J381" s="327"/>
      <c r="K381" s="327"/>
      <c r="L381" s="295"/>
      <c r="M381" s="295"/>
      <c r="N381" s="295"/>
      <c r="O381" s="295"/>
      <c r="P381" s="295"/>
      <c r="Q381" s="295"/>
      <c r="R381" s="295"/>
      <c r="S381" s="295"/>
      <c r="T381" s="295"/>
      <c r="U381" s="295"/>
      <c r="V381" s="295"/>
      <c r="W381" s="295"/>
      <c r="X381" s="295"/>
      <c r="Y381" s="295"/>
      <c r="Z381" s="295"/>
    </row>
    <row r="382">
      <c r="A382" s="295"/>
      <c r="B382" s="327"/>
      <c r="C382" s="327"/>
      <c r="D382" s="327"/>
      <c r="E382" s="327"/>
      <c r="F382" s="327"/>
      <c r="G382" s="327"/>
      <c r="H382" s="327"/>
      <c r="I382" s="327"/>
      <c r="J382" s="327"/>
      <c r="K382" s="327"/>
      <c r="L382" s="295"/>
      <c r="M382" s="295"/>
      <c r="N382" s="295"/>
      <c r="O382" s="295"/>
      <c r="P382" s="295"/>
      <c r="Q382" s="295"/>
      <c r="R382" s="295"/>
      <c r="S382" s="295"/>
      <c r="T382" s="295"/>
      <c r="U382" s="295"/>
      <c r="V382" s="295"/>
      <c r="W382" s="295"/>
      <c r="X382" s="295"/>
      <c r="Y382" s="295"/>
      <c r="Z382" s="295"/>
    </row>
    <row r="383">
      <c r="A383" s="295"/>
      <c r="B383" s="327"/>
      <c r="C383" s="327"/>
      <c r="D383" s="327"/>
      <c r="E383" s="327"/>
      <c r="F383" s="327"/>
      <c r="G383" s="327"/>
      <c r="H383" s="327"/>
      <c r="I383" s="327"/>
      <c r="J383" s="327"/>
      <c r="K383" s="327"/>
      <c r="L383" s="295"/>
      <c r="M383" s="295"/>
      <c r="N383" s="295"/>
      <c r="O383" s="295"/>
      <c r="P383" s="295"/>
      <c r="Q383" s="295"/>
      <c r="R383" s="295"/>
      <c r="S383" s="295"/>
      <c r="T383" s="295"/>
      <c r="U383" s="295"/>
      <c r="V383" s="295"/>
      <c r="W383" s="295"/>
      <c r="X383" s="295"/>
      <c r="Y383" s="295"/>
      <c r="Z383" s="295"/>
    </row>
    <row r="384">
      <c r="A384" s="295"/>
      <c r="B384" s="327"/>
      <c r="C384" s="327"/>
      <c r="D384" s="327"/>
      <c r="E384" s="327"/>
      <c r="F384" s="327"/>
      <c r="G384" s="327"/>
      <c r="H384" s="327"/>
      <c r="I384" s="327"/>
      <c r="J384" s="327"/>
      <c r="K384" s="327"/>
      <c r="L384" s="295"/>
      <c r="M384" s="295"/>
      <c r="N384" s="295"/>
      <c r="O384" s="295"/>
      <c r="P384" s="295"/>
      <c r="Q384" s="295"/>
      <c r="R384" s="295"/>
      <c r="S384" s="295"/>
      <c r="T384" s="295"/>
      <c r="U384" s="295"/>
      <c r="V384" s="295"/>
      <c r="W384" s="295"/>
      <c r="X384" s="295"/>
      <c r="Y384" s="295"/>
      <c r="Z384" s="295"/>
    </row>
    <row r="385">
      <c r="A385" s="295"/>
      <c r="B385" s="327"/>
      <c r="C385" s="327"/>
      <c r="D385" s="327"/>
      <c r="E385" s="327"/>
      <c r="F385" s="327"/>
      <c r="G385" s="327"/>
      <c r="H385" s="327"/>
      <c r="I385" s="327"/>
      <c r="J385" s="327"/>
      <c r="K385" s="327"/>
      <c r="L385" s="295"/>
      <c r="M385" s="295"/>
      <c r="N385" s="295"/>
      <c r="O385" s="295"/>
      <c r="P385" s="295"/>
      <c r="Q385" s="295"/>
      <c r="R385" s="295"/>
      <c r="S385" s="295"/>
      <c r="T385" s="295"/>
      <c r="U385" s="295"/>
      <c r="V385" s="295"/>
      <c r="W385" s="295"/>
      <c r="X385" s="295"/>
      <c r="Y385" s="295"/>
      <c r="Z385" s="295"/>
    </row>
    <row r="386">
      <c r="A386" s="295"/>
      <c r="B386" s="327"/>
      <c r="C386" s="327"/>
      <c r="D386" s="327"/>
      <c r="E386" s="327"/>
      <c r="F386" s="327"/>
      <c r="G386" s="327"/>
      <c r="H386" s="327"/>
      <c r="I386" s="327"/>
      <c r="J386" s="327"/>
      <c r="K386" s="327"/>
      <c r="L386" s="295"/>
      <c r="M386" s="295"/>
      <c r="N386" s="295"/>
      <c r="O386" s="295"/>
      <c r="P386" s="295"/>
      <c r="Q386" s="295"/>
      <c r="R386" s="295"/>
      <c r="S386" s="295"/>
      <c r="T386" s="295"/>
      <c r="U386" s="295"/>
      <c r="V386" s="295"/>
      <c r="W386" s="295"/>
      <c r="X386" s="295"/>
      <c r="Y386" s="295"/>
      <c r="Z386" s="295"/>
    </row>
    <row r="387">
      <c r="A387" s="295"/>
      <c r="B387" s="327"/>
      <c r="C387" s="327"/>
      <c r="D387" s="327"/>
      <c r="E387" s="327"/>
      <c r="F387" s="327"/>
      <c r="G387" s="327"/>
      <c r="H387" s="327"/>
      <c r="I387" s="327"/>
      <c r="J387" s="327"/>
      <c r="K387" s="327"/>
      <c r="L387" s="295"/>
      <c r="M387" s="295"/>
      <c r="N387" s="295"/>
      <c r="O387" s="295"/>
      <c r="P387" s="295"/>
      <c r="Q387" s="295"/>
      <c r="R387" s="295"/>
      <c r="S387" s="295"/>
      <c r="T387" s="295"/>
      <c r="U387" s="295"/>
      <c r="V387" s="295"/>
      <c r="W387" s="295"/>
      <c r="X387" s="295"/>
      <c r="Y387" s="295"/>
      <c r="Z387" s="295"/>
    </row>
    <row r="388">
      <c r="A388" s="295"/>
      <c r="B388" s="327"/>
      <c r="C388" s="327"/>
      <c r="D388" s="327"/>
      <c r="E388" s="327"/>
      <c r="F388" s="327"/>
      <c r="G388" s="327"/>
      <c r="H388" s="327"/>
      <c r="I388" s="327"/>
      <c r="J388" s="327"/>
      <c r="K388" s="327"/>
      <c r="L388" s="295"/>
      <c r="M388" s="295"/>
      <c r="N388" s="295"/>
      <c r="O388" s="295"/>
      <c r="P388" s="295"/>
      <c r="Q388" s="295"/>
      <c r="R388" s="295"/>
      <c r="S388" s="295"/>
      <c r="T388" s="295"/>
      <c r="U388" s="295"/>
      <c r="V388" s="295"/>
      <c r="W388" s="295"/>
      <c r="X388" s="295"/>
      <c r="Y388" s="295"/>
      <c r="Z388" s="295"/>
    </row>
    <row r="389">
      <c r="A389" s="295"/>
      <c r="B389" s="327"/>
      <c r="C389" s="327"/>
      <c r="D389" s="327"/>
      <c r="E389" s="327"/>
      <c r="F389" s="327"/>
      <c r="G389" s="327"/>
      <c r="H389" s="327"/>
      <c r="I389" s="327"/>
      <c r="J389" s="327"/>
      <c r="K389" s="327"/>
      <c r="L389" s="295"/>
      <c r="M389" s="295"/>
      <c r="N389" s="295"/>
      <c r="O389" s="295"/>
      <c r="P389" s="295"/>
      <c r="Q389" s="295"/>
      <c r="R389" s="295"/>
      <c r="S389" s="295"/>
      <c r="T389" s="295"/>
      <c r="U389" s="295"/>
      <c r="V389" s="295"/>
      <c r="W389" s="295"/>
      <c r="X389" s="295"/>
      <c r="Y389" s="295"/>
      <c r="Z389" s="295"/>
    </row>
    <row r="390">
      <c r="A390" s="295"/>
      <c r="B390" s="327"/>
      <c r="C390" s="327"/>
      <c r="D390" s="327"/>
      <c r="E390" s="327"/>
      <c r="F390" s="327"/>
      <c r="G390" s="327"/>
      <c r="H390" s="327"/>
      <c r="I390" s="327"/>
      <c r="J390" s="327"/>
      <c r="K390" s="327"/>
      <c r="L390" s="295"/>
      <c r="M390" s="295"/>
      <c r="N390" s="295"/>
      <c r="O390" s="295"/>
      <c r="P390" s="295"/>
      <c r="Q390" s="295"/>
      <c r="R390" s="295"/>
      <c r="S390" s="295"/>
      <c r="T390" s="295"/>
      <c r="U390" s="295"/>
      <c r="V390" s="295"/>
      <c r="W390" s="295"/>
      <c r="X390" s="295"/>
      <c r="Y390" s="295"/>
      <c r="Z390" s="295"/>
    </row>
    <row r="391">
      <c r="A391" s="295"/>
      <c r="B391" s="327"/>
      <c r="C391" s="327"/>
      <c r="D391" s="327"/>
      <c r="E391" s="327"/>
      <c r="F391" s="327"/>
      <c r="G391" s="327"/>
      <c r="H391" s="327"/>
      <c r="I391" s="327"/>
      <c r="J391" s="327"/>
      <c r="K391" s="327"/>
      <c r="L391" s="295"/>
      <c r="M391" s="295"/>
      <c r="N391" s="295"/>
      <c r="O391" s="295"/>
      <c r="P391" s="295"/>
      <c r="Q391" s="295"/>
      <c r="R391" s="295"/>
      <c r="S391" s="295"/>
      <c r="T391" s="295"/>
      <c r="U391" s="295"/>
      <c r="V391" s="295"/>
      <c r="W391" s="295"/>
      <c r="X391" s="295"/>
      <c r="Y391" s="295"/>
      <c r="Z391" s="295"/>
    </row>
    <row r="392">
      <c r="A392" s="295"/>
      <c r="B392" s="327"/>
      <c r="C392" s="327"/>
      <c r="D392" s="327"/>
      <c r="E392" s="327"/>
      <c r="F392" s="327"/>
      <c r="G392" s="327"/>
      <c r="H392" s="327"/>
      <c r="I392" s="327"/>
      <c r="J392" s="327"/>
      <c r="K392" s="327"/>
      <c r="L392" s="295"/>
      <c r="M392" s="295"/>
      <c r="N392" s="295"/>
      <c r="O392" s="295"/>
      <c r="P392" s="295"/>
      <c r="Q392" s="295"/>
      <c r="R392" s="295"/>
      <c r="S392" s="295"/>
      <c r="T392" s="295"/>
      <c r="U392" s="295"/>
      <c r="V392" s="295"/>
      <c r="W392" s="295"/>
      <c r="X392" s="295"/>
      <c r="Y392" s="295"/>
      <c r="Z392" s="295"/>
    </row>
    <row r="393">
      <c r="A393" s="295"/>
      <c r="B393" s="327"/>
      <c r="C393" s="327"/>
      <c r="D393" s="327"/>
      <c r="E393" s="327"/>
      <c r="F393" s="327"/>
      <c r="G393" s="327"/>
      <c r="H393" s="327"/>
      <c r="I393" s="327"/>
      <c r="J393" s="327"/>
      <c r="K393" s="327"/>
      <c r="L393" s="295"/>
      <c r="M393" s="295"/>
      <c r="N393" s="295"/>
      <c r="O393" s="295"/>
      <c r="P393" s="295"/>
      <c r="Q393" s="295"/>
      <c r="R393" s="295"/>
      <c r="S393" s="295"/>
      <c r="T393" s="295"/>
      <c r="U393" s="295"/>
      <c r="V393" s="295"/>
      <c r="W393" s="295"/>
      <c r="X393" s="295"/>
      <c r="Y393" s="295"/>
      <c r="Z393" s="295"/>
    </row>
    <row r="394">
      <c r="A394" s="295"/>
      <c r="B394" s="327"/>
      <c r="C394" s="327"/>
      <c r="D394" s="327"/>
      <c r="E394" s="327"/>
      <c r="F394" s="327"/>
      <c r="G394" s="327"/>
      <c r="H394" s="327"/>
      <c r="I394" s="327"/>
      <c r="J394" s="327"/>
      <c r="K394" s="327"/>
      <c r="L394" s="295"/>
      <c r="M394" s="295"/>
      <c r="N394" s="295"/>
      <c r="O394" s="295"/>
      <c r="P394" s="295"/>
      <c r="Q394" s="295"/>
      <c r="R394" s="295"/>
      <c r="S394" s="295"/>
      <c r="T394" s="295"/>
      <c r="U394" s="295"/>
      <c r="V394" s="295"/>
      <c r="W394" s="295"/>
      <c r="X394" s="295"/>
      <c r="Y394" s="295"/>
      <c r="Z394" s="295"/>
    </row>
    <row r="395">
      <c r="A395" s="295"/>
      <c r="B395" s="327"/>
      <c r="C395" s="327"/>
      <c r="D395" s="327"/>
      <c r="E395" s="327"/>
      <c r="F395" s="327"/>
      <c r="G395" s="327"/>
      <c r="H395" s="327"/>
      <c r="I395" s="327"/>
      <c r="J395" s="327"/>
      <c r="K395" s="327"/>
      <c r="L395" s="295"/>
      <c r="M395" s="295"/>
      <c r="N395" s="295"/>
      <c r="O395" s="295"/>
      <c r="P395" s="295"/>
      <c r="Q395" s="295"/>
      <c r="R395" s="295"/>
      <c r="S395" s="295"/>
      <c r="T395" s="295"/>
      <c r="U395" s="295"/>
      <c r="V395" s="295"/>
      <c r="W395" s="295"/>
      <c r="X395" s="295"/>
      <c r="Y395" s="295"/>
      <c r="Z395" s="295"/>
    </row>
    <row r="396">
      <c r="A396" s="295"/>
      <c r="B396" s="327"/>
      <c r="C396" s="327"/>
      <c r="D396" s="327"/>
      <c r="E396" s="327"/>
      <c r="F396" s="327"/>
      <c r="G396" s="327"/>
      <c r="H396" s="327"/>
      <c r="I396" s="327"/>
      <c r="J396" s="327"/>
      <c r="K396" s="327"/>
      <c r="L396" s="295"/>
      <c r="M396" s="295"/>
      <c r="N396" s="295"/>
      <c r="O396" s="295"/>
      <c r="P396" s="295"/>
      <c r="Q396" s="295"/>
      <c r="R396" s="295"/>
      <c r="S396" s="295"/>
      <c r="T396" s="295"/>
      <c r="U396" s="295"/>
      <c r="V396" s="295"/>
      <c r="W396" s="295"/>
      <c r="X396" s="295"/>
      <c r="Y396" s="295"/>
      <c r="Z396" s="295"/>
    </row>
    <row r="397">
      <c r="A397" s="295"/>
      <c r="B397" s="327"/>
      <c r="C397" s="327"/>
      <c r="D397" s="327"/>
      <c r="E397" s="327"/>
      <c r="F397" s="327"/>
      <c r="G397" s="327"/>
      <c r="H397" s="327"/>
      <c r="I397" s="327"/>
      <c r="J397" s="327"/>
      <c r="K397" s="327"/>
      <c r="L397" s="295"/>
      <c r="M397" s="295"/>
      <c r="N397" s="295"/>
      <c r="O397" s="295"/>
      <c r="P397" s="295"/>
      <c r="Q397" s="295"/>
      <c r="R397" s="295"/>
      <c r="S397" s="295"/>
      <c r="T397" s="295"/>
      <c r="U397" s="295"/>
      <c r="V397" s="295"/>
      <c r="W397" s="295"/>
      <c r="X397" s="295"/>
      <c r="Y397" s="295"/>
      <c r="Z397" s="295"/>
    </row>
    <row r="398">
      <c r="A398" s="295"/>
      <c r="B398" s="327"/>
      <c r="C398" s="327"/>
      <c r="D398" s="327"/>
      <c r="E398" s="327"/>
      <c r="F398" s="327"/>
      <c r="G398" s="327"/>
      <c r="H398" s="327"/>
      <c r="I398" s="327"/>
      <c r="J398" s="327"/>
      <c r="K398" s="327"/>
      <c r="L398" s="295"/>
      <c r="M398" s="295"/>
      <c r="N398" s="295"/>
      <c r="O398" s="295"/>
      <c r="P398" s="295"/>
      <c r="Q398" s="295"/>
      <c r="R398" s="295"/>
      <c r="S398" s="295"/>
      <c r="T398" s="295"/>
      <c r="U398" s="295"/>
      <c r="V398" s="295"/>
      <c r="W398" s="295"/>
      <c r="X398" s="295"/>
      <c r="Y398" s="295"/>
      <c r="Z398" s="295"/>
    </row>
    <row r="399">
      <c r="A399" s="295"/>
      <c r="B399" s="327"/>
      <c r="C399" s="327"/>
      <c r="D399" s="327"/>
      <c r="E399" s="327"/>
      <c r="F399" s="327"/>
      <c r="G399" s="327"/>
      <c r="H399" s="327"/>
      <c r="I399" s="327"/>
      <c r="J399" s="327"/>
      <c r="K399" s="327"/>
      <c r="L399" s="295"/>
      <c r="M399" s="295"/>
      <c r="N399" s="295"/>
      <c r="O399" s="295"/>
      <c r="P399" s="295"/>
      <c r="Q399" s="295"/>
      <c r="R399" s="295"/>
      <c r="S399" s="295"/>
      <c r="T399" s="295"/>
      <c r="U399" s="295"/>
      <c r="V399" s="295"/>
      <c r="W399" s="295"/>
      <c r="X399" s="295"/>
      <c r="Y399" s="295"/>
      <c r="Z399" s="295"/>
    </row>
    <row r="400">
      <c r="A400" s="295"/>
      <c r="B400" s="327"/>
      <c r="C400" s="327"/>
      <c r="D400" s="327"/>
      <c r="E400" s="327"/>
      <c r="F400" s="327"/>
      <c r="G400" s="327"/>
      <c r="H400" s="327"/>
      <c r="I400" s="327"/>
      <c r="J400" s="327"/>
      <c r="K400" s="327"/>
      <c r="L400" s="295"/>
      <c r="M400" s="295"/>
      <c r="N400" s="295"/>
      <c r="O400" s="295"/>
      <c r="P400" s="295"/>
      <c r="Q400" s="295"/>
      <c r="R400" s="295"/>
      <c r="S400" s="295"/>
      <c r="T400" s="295"/>
      <c r="U400" s="295"/>
      <c r="V400" s="295"/>
      <c r="W400" s="295"/>
      <c r="X400" s="295"/>
      <c r="Y400" s="295"/>
      <c r="Z400" s="295"/>
    </row>
    <row r="401">
      <c r="A401" s="295"/>
      <c r="B401" s="327"/>
      <c r="C401" s="327"/>
      <c r="D401" s="327"/>
      <c r="E401" s="327"/>
      <c r="F401" s="327"/>
      <c r="G401" s="327"/>
      <c r="H401" s="327"/>
      <c r="I401" s="327"/>
      <c r="J401" s="327"/>
      <c r="K401" s="327"/>
      <c r="L401" s="295"/>
      <c r="M401" s="295"/>
      <c r="N401" s="295"/>
      <c r="O401" s="295"/>
      <c r="P401" s="295"/>
      <c r="Q401" s="295"/>
      <c r="R401" s="295"/>
      <c r="S401" s="295"/>
      <c r="T401" s="295"/>
      <c r="U401" s="295"/>
      <c r="V401" s="295"/>
      <c r="W401" s="295"/>
      <c r="X401" s="295"/>
      <c r="Y401" s="295"/>
      <c r="Z401" s="295"/>
    </row>
    <row r="402">
      <c r="A402" s="295"/>
      <c r="B402" s="327"/>
      <c r="C402" s="327"/>
      <c r="D402" s="327"/>
      <c r="E402" s="327"/>
      <c r="F402" s="327"/>
      <c r="G402" s="327"/>
      <c r="H402" s="327"/>
      <c r="I402" s="327"/>
      <c r="J402" s="327"/>
      <c r="K402" s="327"/>
      <c r="L402" s="295"/>
      <c r="M402" s="295"/>
      <c r="N402" s="295"/>
      <c r="O402" s="295"/>
      <c r="P402" s="295"/>
      <c r="Q402" s="295"/>
      <c r="R402" s="295"/>
      <c r="S402" s="295"/>
      <c r="T402" s="295"/>
      <c r="U402" s="295"/>
      <c r="V402" s="295"/>
      <c r="W402" s="295"/>
      <c r="X402" s="295"/>
      <c r="Y402" s="295"/>
      <c r="Z402" s="295"/>
    </row>
    <row r="403">
      <c r="A403" s="295"/>
      <c r="B403" s="327"/>
      <c r="C403" s="327"/>
      <c r="D403" s="327"/>
      <c r="E403" s="327"/>
      <c r="F403" s="327"/>
      <c r="G403" s="327"/>
      <c r="H403" s="327"/>
      <c r="I403" s="327"/>
      <c r="J403" s="327"/>
      <c r="K403" s="327"/>
      <c r="L403" s="295"/>
      <c r="M403" s="295"/>
      <c r="N403" s="295"/>
      <c r="O403" s="295"/>
      <c r="P403" s="295"/>
      <c r="Q403" s="295"/>
      <c r="R403" s="295"/>
      <c r="S403" s="295"/>
      <c r="T403" s="295"/>
      <c r="U403" s="295"/>
      <c r="V403" s="295"/>
      <c r="W403" s="295"/>
      <c r="X403" s="295"/>
      <c r="Y403" s="295"/>
      <c r="Z403" s="295"/>
    </row>
    <row r="404">
      <c r="A404" s="295"/>
      <c r="B404" s="327"/>
      <c r="C404" s="327"/>
      <c r="D404" s="327"/>
      <c r="E404" s="327"/>
      <c r="F404" s="327"/>
      <c r="G404" s="327"/>
      <c r="H404" s="327"/>
      <c r="I404" s="327"/>
      <c r="J404" s="327"/>
      <c r="K404" s="327"/>
      <c r="L404" s="295"/>
      <c r="M404" s="295"/>
      <c r="N404" s="295"/>
      <c r="O404" s="295"/>
      <c r="P404" s="295"/>
      <c r="Q404" s="295"/>
      <c r="R404" s="295"/>
      <c r="S404" s="295"/>
      <c r="T404" s="295"/>
      <c r="U404" s="295"/>
      <c r="V404" s="295"/>
      <c r="W404" s="295"/>
      <c r="X404" s="295"/>
      <c r="Y404" s="295"/>
      <c r="Z404" s="295"/>
    </row>
    <row r="405">
      <c r="A405" s="295"/>
      <c r="B405" s="327"/>
      <c r="C405" s="327"/>
      <c r="D405" s="327"/>
      <c r="E405" s="327"/>
      <c r="F405" s="327"/>
      <c r="G405" s="327"/>
      <c r="H405" s="327"/>
      <c r="I405" s="327"/>
      <c r="J405" s="327"/>
      <c r="K405" s="327"/>
      <c r="L405" s="295"/>
      <c r="M405" s="295"/>
      <c r="N405" s="295"/>
      <c r="O405" s="295"/>
      <c r="P405" s="295"/>
      <c r="Q405" s="295"/>
      <c r="R405" s="295"/>
      <c r="S405" s="295"/>
      <c r="T405" s="295"/>
      <c r="U405" s="295"/>
      <c r="V405" s="295"/>
      <c r="W405" s="295"/>
      <c r="X405" s="295"/>
      <c r="Y405" s="295"/>
      <c r="Z405" s="295"/>
    </row>
    <row r="406">
      <c r="A406" s="295"/>
      <c r="B406" s="327"/>
      <c r="C406" s="327"/>
      <c r="D406" s="327"/>
      <c r="E406" s="327"/>
      <c r="F406" s="327"/>
      <c r="G406" s="327"/>
      <c r="H406" s="327"/>
      <c r="I406" s="327"/>
      <c r="J406" s="327"/>
      <c r="K406" s="327"/>
      <c r="L406" s="295"/>
      <c r="M406" s="295"/>
      <c r="N406" s="295"/>
      <c r="O406" s="295"/>
      <c r="P406" s="295"/>
      <c r="Q406" s="295"/>
      <c r="R406" s="295"/>
      <c r="S406" s="295"/>
      <c r="T406" s="295"/>
      <c r="U406" s="295"/>
      <c r="V406" s="295"/>
      <c r="W406" s="295"/>
      <c r="X406" s="295"/>
      <c r="Y406" s="295"/>
      <c r="Z406" s="295"/>
    </row>
    <row r="407">
      <c r="A407" s="295"/>
      <c r="B407" s="327"/>
      <c r="C407" s="327"/>
      <c r="D407" s="327"/>
      <c r="E407" s="327"/>
      <c r="F407" s="327"/>
      <c r="G407" s="327"/>
      <c r="H407" s="327"/>
      <c r="I407" s="327"/>
      <c r="J407" s="327"/>
      <c r="K407" s="327"/>
      <c r="L407" s="295"/>
      <c r="M407" s="295"/>
      <c r="N407" s="295"/>
      <c r="O407" s="295"/>
      <c r="P407" s="295"/>
      <c r="Q407" s="295"/>
      <c r="R407" s="295"/>
      <c r="S407" s="295"/>
      <c r="T407" s="295"/>
      <c r="U407" s="295"/>
      <c r="V407" s="295"/>
      <c r="W407" s="295"/>
      <c r="X407" s="295"/>
      <c r="Y407" s="295"/>
      <c r="Z407" s="295"/>
    </row>
    <row r="408">
      <c r="A408" s="295"/>
      <c r="B408" s="327"/>
      <c r="C408" s="327"/>
      <c r="D408" s="327"/>
      <c r="E408" s="327"/>
      <c r="F408" s="327"/>
      <c r="G408" s="327"/>
      <c r="H408" s="327"/>
      <c r="I408" s="327"/>
      <c r="J408" s="327"/>
      <c r="K408" s="327"/>
      <c r="L408" s="295"/>
      <c r="M408" s="295"/>
      <c r="N408" s="295"/>
      <c r="O408" s="295"/>
      <c r="P408" s="295"/>
      <c r="Q408" s="295"/>
      <c r="R408" s="295"/>
      <c r="S408" s="295"/>
      <c r="T408" s="295"/>
      <c r="U408" s="295"/>
      <c r="V408" s="295"/>
      <c r="W408" s="295"/>
      <c r="X408" s="295"/>
      <c r="Y408" s="295"/>
      <c r="Z408" s="295"/>
    </row>
    <row r="409">
      <c r="A409" s="295"/>
      <c r="B409" s="327"/>
      <c r="C409" s="327"/>
      <c r="D409" s="327"/>
      <c r="E409" s="327"/>
      <c r="F409" s="327"/>
      <c r="G409" s="327"/>
      <c r="H409" s="327"/>
      <c r="I409" s="327"/>
      <c r="J409" s="327"/>
      <c r="K409" s="327"/>
      <c r="L409" s="295"/>
      <c r="M409" s="295"/>
      <c r="N409" s="295"/>
      <c r="O409" s="295"/>
      <c r="P409" s="295"/>
      <c r="Q409" s="295"/>
      <c r="R409" s="295"/>
      <c r="S409" s="295"/>
      <c r="T409" s="295"/>
      <c r="U409" s="295"/>
      <c r="V409" s="295"/>
      <c r="W409" s="295"/>
      <c r="X409" s="295"/>
      <c r="Y409" s="295"/>
      <c r="Z409" s="295"/>
    </row>
    <row r="410">
      <c r="A410" s="295"/>
      <c r="B410" s="327"/>
      <c r="C410" s="327"/>
      <c r="D410" s="327"/>
      <c r="E410" s="327"/>
      <c r="F410" s="327"/>
      <c r="G410" s="327"/>
      <c r="H410" s="327"/>
      <c r="I410" s="327"/>
      <c r="J410" s="327"/>
      <c r="K410" s="327"/>
      <c r="L410" s="295"/>
      <c r="M410" s="295"/>
      <c r="N410" s="295"/>
      <c r="O410" s="295"/>
      <c r="P410" s="295"/>
      <c r="Q410" s="295"/>
      <c r="R410" s="295"/>
      <c r="S410" s="295"/>
      <c r="T410" s="295"/>
      <c r="U410" s="295"/>
      <c r="V410" s="295"/>
      <c r="W410" s="295"/>
      <c r="X410" s="295"/>
      <c r="Y410" s="295"/>
      <c r="Z410" s="295"/>
    </row>
    <row r="411">
      <c r="A411" s="295"/>
      <c r="B411" s="327"/>
      <c r="C411" s="327"/>
      <c r="D411" s="327"/>
      <c r="E411" s="327"/>
      <c r="F411" s="327"/>
      <c r="G411" s="327"/>
      <c r="H411" s="327"/>
      <c r="I411" s="327"/>
      <c r="J411" s="327"/>
      <c r="K411" s="327"/>
      <c r="L411" s="295"/>
      <c r="M411" s="295"/>
      <c r="N411" s="295"/>
      <c r="O411" s="295"/>
      <c r="P411" s="295"/>
      <c r="Q411" s="295"/>
      <c r="R411" s="295"/>
      <c r="S411" s="295"/>
      <c r="T411" s="295"/>
      <c r="U411" s="295"/>
      <c r="V411" s="295"/>
      <c r="W411" s="295"/>
      <c r="X411" s="295"/>
      <c r="Y411" s="295"/>
      <c r="Z411" s="295"/>
    </row>
    <row r="412">
      <c r="A412" s="295"/>
      <c r="B412" s="327"/>
      <c r="C412" s="327"/>
      <c r="D412" s="327"/>
      <c r="E412" s="327"/>
      <c r="F412" s="327"/>
      <c r="G412" s="327"/>
      <c r="H412" s="327"/>
      <c r="I412" s="327"/>
      <c r="J412" s="327"/>
      <c r="K412" s="327"/>
      <c r="L412" s="295"/>
      <c r="M412" s="295"/>
      <c r="N412" s="295"/>
      <c r="O412" s="295"/>
      <c r="P412" s="295"/>
      <c r="Q412" s="295"/>
      <c r="R412" s="295"/>
      <c r="S412" s="295"/>
      <c r="T412" s="295"/>
      <c r="U412" s="295"/>
      <c r="V412" s="295"/>
      <c r="W412" s="295"/>
      <c r="X412" s="295"/>
      <c r="Y412" s="295"/>
      <c r="Z412" s="295"/>
    </row>
    <row r="413">
      <c r="A413" s="295"/>
      <c r="B413" s="327"/>
      <c r="C413" s="327"/>
      <c r="D413" s="327"/>
      <c r="E413" s="327"/>
      <c r="F413" s="327"/>
      <c r="G413" s="327"/>
      <c r="H413" s="327"/>
      <c r="I413" s="327"/>
      <c r="J413" s="327"/>
      <c r="K413" s="327"/>
      <c r="L413" s="295"/>
      <c r="M413" s="295"/>
      <c r="N413" s="295"/>
      <c r="O413" s="295"/>
      <c r="P413" s="295"/>
      <c r="Q413" s="295"/>
      <c r="R413" s="295"/>
      <c r="S413" s="295"/>
      <c r="T413" s="295"/>
      <c r="U413" s="295"/>
      <c r="V413" s="295"/>
      <c r="W413" s="295"/>
      <c r="X413" s="295"/>
      <c r="Y413" s="295"/>
      <c r="Z413" s="295"/>
    </row>
    <row r="414">
      <c r="A414" s="295"/>
      <c r="B414" s="327"/>
      <c r="C414" s="327"/>
      <c r="D414" s="327"/>
      <c r="E414" s="327"/>
      <c r="F414" s="327"/>
      <c r="G414" s="327"/>
      <c r="H414" s="327"/>
      <c r="I414" s="327"/>
      <c r="J414" s="327"/>
      <c r="K414" s="327"/>
      <c r="L414" s="295"/>
      <c r="M414" s="295"/>
      <c r="N414" s="295"/>
      <c r="O414" s="295"/>
      <c r="P414" s="295"/>
      <c r="Q414" s="295"/>
      <c r="R414" s="295"/>
      <c r="S414" s="295"/>
      <c r="T414" s="295"/>
      <c r="U414" s="295"/>
      <c r="V414" s="295"/>
      <c r="W414" s="295"/>
      <c r="X414" s="295"/>
      <c r="Y414" s="295"/>
      <c r="Z414" s="295"/>
    </row>
    <row r="415">
      <c r="A415" s="295"/>
      <c r="B415" s="327"/>
      <c r="C415" s="327"/>
      <c r="D415" s="327"/>
      <c r="E415" s="327"/>
      <c r="F415" s="327"/>
      <c r="G415" s="327"/>
      <c r="H415" s="327"/>
      <c r="I415" s="327"/>
      <c r="J415" s="327"/>
      <c r="K415" s="327"/>
      <c r="L415" s="295"/>
      <c r="M415" s="295"/>
      <c r="N415" s="295"/>
      <c r="O415" s="295"/>
      <c r="P415" s="295"/>
      <c r="Q415" s="295"/>
      <c r="R415" s="295"/>
      <c r="S415" s="295"/>
      <c r="T415" s="295"/>
      <c r="U415" s="295"/>
      <c r="V415" s="295"/>
      <c r="W415" s="295"/>
      <c r="X415" s="295"/>
      <c r="Y415" s="295"/>
      <c r="Z415" s="295"/>
    </row>
    <row r="416">
      <c r="A416" s="295"/>
      <c r="B416" s="327"/>
      <c r="C416" s="327"/>
      <c r="D416" s="327"/>
      <c r="E416" s="327"/>
      <c r="F416" s="327"/>
      <c r="G416" s="327"/>
      <c r="H416" s="327"/>
      <c r="I416" s="327"/>
      <c r="J416" s="327"/>
      <c r="K416" s="327"/>
      <c r="L416" s="295"/>
      <c r="M416" s="295"/>
      <c r="N416" s="295"/>
      <c r="O416" s="295"/>
      <c r="P416" s="295"/>
      <c r="Q416" s="295"/>
      <c r="R416" s="295"/>
      <c r="S416" s="295"/>
      <c r="T416" s="295"/>
      <c r="U416" s="295"/>
      <c r="V416" s="295"/>
      <c r="W416" s="295"/>
      <c r="X416" s="295"/>
      <c r="Y416" s="295"/>
      <c r="Z416" s="295"/>
    </row>
    <row r="417">
      <c r="A417" s="295"/>
      <c r="B417" s="327"/>
      <c r="C417" s="327"/>
      <c r="D417" s="327"/>
      <c r="E417" s="327"/>
      <c r="F417" s="327"/>
      <c r="G417" s="327"/>
      <c r="H417" s="327"/>
      <c r="I417" s="327"/>
      <c r="J417" s="327"/>
      <c r="K417" s="327"/>
      <c r="L417" s="295"/>
      <c r="M417" s="295"/>
      <c r="N417" s="295"/>
      <c r="O417" s="295"/>
      <c r="P417" s="295"/>
      <c r="Q417" s="295"/>
      <c r="R417" s="295"/>
      <c r="S417" s="295"/>
      <c r="T417" s="295"/>
      <c r="U417" s="295"/>
      <c r="V417" s="295"/>
      <c r="W417" s="295"/>
      <c r="X417" s="295"/>
      <c r="Y417" s="295"/>
      <c r="Z417" s="295"/>
    </row>
    <row r="418">
      <c r="A418" s="295"/>
      <c r="B418" s="327"/>
      <c r="C418" s="327"/>
      <c r="D418" s="327"/>
      <c r="E418" s="327"/>
      <c r="F418" s="327"/>
      <c r="G418" s="327"/>
      <c r="H418" s="327"/>
      <c r="I418" s="327"/>
      <c r="J418" s="327"/>
      <c r="K418" s="327"/>
      <c r="L418" s="295"/>
      <c r="M418" s="295"/>
      <c r="N418" s="295"/>
      <c r="O418" s="295"/>
      <c r="P418" s="295"/>
      <c r="Q418" s="295"/>
      <c r="R418" s="295"/>
      <c r="S418" s="295"/>
      <c r="T418" s="295"/>
      <c r="U418" s="295"/>
      <c r="V418" s="295"/>
      <c r="W418" s="295"/>
      <c r="X418" s="295"/>
      <c r="Y418" s="295"/>
      <c r="Z418" s="295"/>
    </row>
    <row r="419">
      <c r="A419" s="295"/>
      <c r="B419" s="327"/>
      <c r="C419" s="327"/>
      <c r="D419" s="327"/>
      <c r="E419" s="327"/>
      <c r="F419" s="327"/>
      <c r="G419" s="327"/>
      <c r="H419" s="327"/>
      <c r="I419" s="327"/>
      <c r="J419" s="327"/>
      <c r="K419" s="327"/>
      <c r="L419" s="295"/>
      <c r="M419" s="295"/>
      <c r="N419" s="295"/>
      <c r="O419" s="295"/>
      <c r="P419" s="295"/>
      <c r="Q419" s="295"/>
      <c r="R419" s="295"/>
      <c r="S419" s="295"/>
      <c r="T419" s="295"/>
      <c r="U419" s="295"/>
      <c r="V419" s="295"/>
      <c r="W419" s="295"/>
      <c r="X419" s="295"/>
      <c r="Y419" s="295"/>
      <c r="Z419" s="295"/>
    </row>
    <row r="420">
      <c r="A420" s="295"/>
      <c r="B420" s="327"/>
      <c r="C420" s="327"/>
      <c r="D420" s="327"/>
      <c r="E420" s="327"/>
      <c r="F420" s="327"/>
      <c r="G420" s="327"/>
      <c r="H420" s="327"/>
      <c r="I420" s="327"/>
      <c r="J420" s="327"/>
      <c r="K420" s="327"/>
      <c r="L420" s="295"/>
      <c r="M420" s="295"/>
      <c r="N420" s="295"/>
      <c r="O420" s="295"/>
      <c r="P420" s="295"/>
      <c r="Q420" s="295"/>
      <c r="R420" s="295"/>
      <c r="S420" s="295"/>
      <c r="T420" s="295"/>
      <c r="U420" s="295"/>
      <c r="V420" s="295"/>
      <c r="W420" s="295"/>
      <c r="X420" s="295"/>
      <c r="Y420" s="295"/>
      <c r="Z420" s="295"/>
    </row>
    <row r="421">
      <c r="A421" s="295"/>
      <c r="B421" s="327"/>
      <c r="C421" s="327"/>
      <c r="D421" s="327"/>
      <c r="E421" s="327"/>
      <c r="F421" s="327"/>
      <c r="G421" s="327"/>
      <c r="H421" s="327"/>
      <c r="I421" s="327"/>
      <c r="J421" s="327"/>
      <c r="K421" s="327"/>
      <c r="L421" s="295"/>
      <c r="M421" s="295"/>
      <c r="N421" s="295"/>
      <c r="O421" s="295"/>
      <c r="P421" s="295"/>
      <c r="Q421" s="295"/>
      <c r="R421" s="295"/>
      <c r="S421" s="295"/>
      <c r="T421" s="295"/>
      <c r="U421" s="295"/>
      <c r="V421" s="295"/>
      <c r="W421" s="295"/>
      <c r="X421" s="295"/>
      <c r="Y421" s="295"/>
      <c r="Z421" s="295"/>
    </row>
    <row r="422">
      <c r="A422" s="295"/>
      <c r="B422" s="327"/>
      <c r="C422" s="327"/>
      <c r="D422" s="327"/>
      <c r="E422" s="327"/>
      <c r="F422" s="327"/>
      <c r="G422" s="327"/>
      <c r="H422" s="327"/>
      <c r="I422" s="327"/>
      <c r="J422" s="327"/>
      <c r="K422" s="327"/>
      <c r="L422" s="295"/>
      <c r="M422" s="295"/>
      <c r="N422" s="295"/>
      <c r="O422" s="295"/>
      <c r="P422" s="295"/>
      <c r="Q422" s="295"/>
      <c r="R422" s="295"/>
      <c r="S422" s="295"/>
      <c r="T422" s="295"/>
      <c r="U422" s="295"/>
      <c r="V422" s="295"/>
      <c r="W422" s="295"/>
      <c r="X422" s="295"/>
      <c r="Y422" s="295"/>
      <c r="Z422" s="295"/>
    </row>
    <row r="423">
      <c r="A423" s="295"/>
      <c r="B423" s="327"/>
      <c r="C423" s="327"/>
      <c r="D423" s="327"/>
      <c r="E423" s="327"/>
      <c r="F423" s="327"/>
      <c r="G423" s="327"/>
      <c r="H423" s="327"/>
      <c r="I423" s="327"/>
      <c r="J423" s="327"/>
      <c r="K423" s="327"/>
      <c r="L423" s="295"/>
      <c r="M423" s="295"/>
      <c r="N423" s="295"/>
      <c r="O423" s="295"/>
      <c r="P423" s="295"/>
      <c r="Q423" s="295"/>
      <c r="R423" s="295"/>
      <c r="S423" s="295"/>
      <c r="T423" s="295"/>
      <c r="U423" s="295"/>
      <c r="V423" s="295"/>
      <c r="W423" s="295"/>
      <c r="X423" s="295"/>
      <c r="Y423" s="295"/>
      <c r="Z423" s="295"/>
    </row>
    <row r="424">
      <c r="A424" s="295"/>
      <c r="B424" s="327"/>
      <c r="C424" s="327"/>
      <c r="D424" s="327"/>
      <c r="E424" s="327"/>
      <c r="F424" s="327"/>
      <c r="G424" s="327"/>
      <c r="H424" s="327"/>
      <c r="I424" s="327"/>
      <c r="J424" s="327"/>
      <c r="K424" s="327"/>
      <c r="L424" s="295"/>
      <c r="M424" s="295"/>
      <c r="N424" s="295"/>
      <c r="O424" s="295"/>
      <c r="P424" s="295"/>
      <c r="Q424" s="295"/>
      <c r="R424" s="295"/>
      <c r="S424" s="295"/>
      <c r="T424" s="295"/>
      <c r="U424" s="295"/>
      <c r="V424" s="295"/>
      <c r="W424" s="295"/>
      <c r="X424" s="295"/>
      <c r="Y424" s="295"/>
      <c r="Z424" s="295"/>
    </row>
    <row r="425">
      <c r="A425" s="295"/>
      <c r="B425" s="327"/>
      <c r="C425" s="327"/>
      <c r="D425" s="327"/>
      <c r="E425" s="327"/>
      <c r="F425" s="327"/>
      <c r="G425" s="327"/>
      <c r="H425" s="327"/>
      <c r="I425" s="327"/>
      <c r="J425" s="327"/>
      <c r="K425" s="327"/>
      <c r="L425" s="295"/>
      <c r="M425" s="295"/>
      <c r="N425" s="295"/>
      <c r="O425" s="295"/>
      <c r="P425" s="295"/>
      <c r="Q425" s="295"/>
      <c r="R425" s="295"/>
      <c r="S425" s="295"/>
      <c r="T425" s="295"/>
      <c r="U425" s="295"/>
      <c r="V425" s="295"/>
      <c r="W425" s="295"/>
      <c r="X425" s="295"/>
      <c r="Y425" s="295"/>
      <c r="Z425" s="295"/>
    </row>
    <row r="426">
      <c r="A426" s="295"/>
      <c r="B426" s="327"/>
      <c r="C426" s="327"/>
      <c r="D426" s="327"/>
      <c r="E426" s="327"/>
      <c r="F426" s="327"/>
      <c r="G426" s="327"/>
      <c r="H426" s="327"/>
      <c r="I426" s="327"/>
      <c r="J426" s="327"/>
      <c r="K426" s="327"/>
      <c r="L426" s="295"/>
      <c r="M426" s="295"/>
      <c r="N426" s="295"/>
      <c r="O426" s="295"/>
      <c r="P426" s="295"/>
      <c r="Q426" s="295"/>
      <c r="R426" s="295"/>
      <c r="S426" s="295"/>
      <c r="T426" s="295"/>
      <c r="U426" s="295"/>
      <c r="V426" s="295"/>
      <c r="W426" s="295"/>
      <c r="X426" s="295"/>
      <c r="Y426" s="295"/>
      <c r="Z426" s="295"/>
    </row>
    <row r="427">
      <c r="A427" s="295"/>
      <c r="B427" s="327"/>
      <c r="C427" s="327"/>
      <c r="D427" s="327"/>
      <c r="E427" s="327"/>
      <c r="F427" s="327"/>
      <c r="G427" s="327"/>
      <c r="H427" s="327"/>
      <c r="I427" s="327"/>
      <c r="J427" s="327"/>
      <c r="K427" s="327"/>
      <c r="L427" s="295"/>
      <c r="M427" s="295"/>
      <c r="N427" s="295"/>
      <c r="O427" s="295"/>
      <c r="P427" s="295"/>
      <c r="Q427" s="295"/>
      <c r="R427" s="295"/>
      <c r="S427" s="295"/>
      <c r="T427" s="295"/>
      <c r="U427" s="295"/>
      <c r="V427" s="295"/>
      <c r="W427" s="295"/>
      <c r="X427" s="295"/>
      <c r="Y427" s="295"/>
      <c r="Z427" s="295"/>
    </row>
    <row r="428">
      <c r="A428" s="295"/>
      <c r="B428" s="327"/>
      <c r="C428" s="327"/>
      <c r="D428" s="327"/>
      <c r="E428" s="327"/>
      <c r="F428" s="327"/>
      <c r="G428" s="327"/>
      <c r="H428" s="327"/>
      <c r="I428" s="327"/>
      <c r="J428" s="327"/>
      <c r="K428" s="327"/>
      <c r="L428" s="295"/>
      <c r="M428" s="295"/>
      <c r="N428" s="295"/>
      <c r="O428" s="295"/>
      <c r="P428" s="295"/>
      <c r="Q428" s="295"/>
      <c r="R428" s="295"/>
      <c r="S428" s="295"/>
      <c r="T428" s="295"/>
      <c r="U428" s="295"/>
      <c r="V428" s="295"/>
      <c r="W428" s="295"/>
      <c r="X428" s="295"/>
      <c r="Y428" s="295"/>
      <c r="Z428" s="295"/>
    </row>
    <row r="429">
      <c r="A429" s="295"/>
      <c r="B429" s="327"/>
      <c r="C429" s="327"/>
      <c r="D429" s="327"/>
      <c r="E429" s="327"/>
      <c r="F429" s="327"/>
      <c r="G429" s="327"/>
      <c r="H429" s="327"/>
      <c r="I429" s="327"/>
      <c r="J429" s="327"/>
      <c r="K429" s="327"/>
      <c r="L429" s="295"/>
      <c r="M429" s="295"/>
      <c r="N429" s="295"/>
      <c r="O429" s="295"/>
      <c r="P429" s="295"/>
      <c r="Q429" s="295"/>
      <c r="R429" s="295"/>
      <c r="S429" s="295"/>
      <c r="T429" s="295"/>
      <c r="U429" s="295"/>
      <c r="V429" s="295"/>
      <c r="W429" s="295"/>
      <c r="X429" s="295"/>
      <c r="Y429" s="295"/>
      <c r="Z429" s="295"/>
    </row>
    <row r="430">
      <c r="A430" s="295"/>
      <c r="B430" s="327"/>
      <c r="C430" s="327"/>
      <c r="D430" s="327"/>
      <c r="E430" s="327"/>
      <c r="F430" s="327"/>
      <c r="G430" s="327"/>
      <c r="H430" s="327"/>
      <c r="I430" s="327"/>
      <c r="J430" s="327"/>
      <c r="K430" s="327"/>
      <c r="L430" s="295"/>
      <c r="M430" s="295"/>
      <c r="N430" s="295"/>
      <c r="O430" s="295"/>
      <c r="P430" s="295"/>
      <c r="Q430" s="295"/>
      <c r="R430" s="295"/>
      <c r="S430" s="295"/>
      <c r="T430" s="295"/>
      <c r="U430" s="295"/>
      <c r="V430" s="295"/>
      <c r="W430" s="295"/>
      <c r="X430" s="295"/>
      <c r="Y430" s="295"/>
      <c r="Z430" s="295"/>
    </row>
    <row r="431">
      <c r="A431" s="295"/>
      <c r="B431" s="327"/>
      <c r="C431" s="327"/>
      <c r="D431" s="327"/>
      <c r="E431" s="327"/>
      <c r="F431" s="327"/>
      <c r="G431" s="327"/>
      <c r="H431" s="327"/>
      <c r="I431" s="327"/>
      <c r="J431" s="327"/>
      <c r="K431" s="327"/>
      <c r="L431" s="295"/>
      <c r="M431" s="295"/>
      <c r="N431" s="295"/>
      <c r="O431" s="295"/>
      <c r="P431" s="295"/>
      <c r="Q431" s="295"/>
      <c r="R431" s="295"/>
      <c r="S431" s="295"/>
      <c r="T431" s="295"/>
      <c r="U431" s="295"/>
      <c r="V431" s="295"/>
      <c r="W431" s="295"/>
      <c r="X431" s="295"/>
      <c r="Y431" s="295"/>
      <c r="Z431" s="295"/>
    </row>
    <row r="432">
      <c r="A432" s="295"/>
      <c r="B432" s="327"/>
      <c r="C432" s="327"/>
      <c r="D432" s="327"/>
      <c r="E432" s="327"/>
      <c r="F432" s="327"/>
      <c r="G432" s="327"/>
      <c r="H432" s="327"/>
      <c r="I432" s="327"/>
      <c r="J432" s="327"/>
      <c r="K432" s="327"/>
      <c r="L432" s="295"/>
      <c r="M432" s="295"/>
      <c r="N432" s="295"/>
      <c r="O432" s="295"/>
      <c r="P432" s="295"/>
      <c r="Q432" s="295"/>
      <c r="R432" s="295"/>
      <c r="S432" s="295"/>
      <c r="T432" s="295"/>
      <c r="U432" s="295"/>
      <c r="V432" s="295"/>
      <c r="W432" s="295"/>
      <c r="X432" s="295"/>
      <c r="Y432" s="295"/>
      <c r="Z432" s="295"/>
    </row>
    <row r="433">
      <c r="A433" s="295"/>
      <c r="B433" s="327"/>
      <c r="C433" s="327"/>
      <c r="D433" s="327"/>
      <c r="E433" s="327"/>
      <c r="F433" s="327"/>
      <c r="G433" s="327"/>
      <c r="H433" s="327"/>
      <c r="I433" s="327"/>
      <c r="J433" s="327"/>
      <c r="K433" s="327"/>
      <c r="L433" s="295"/>
      <c r="M433" s="295"/>
      <c r="N433" s="295"/>
      <c r="O433" s="295"/>
      <c r="P433" s="295"/>
      <c r="Q433" s="295"/>
      <c r="R433" s="295"/>
      <c r="S433" s="295"/>
      <c r="T433" s="295"/>
      <c r="U433" s="295"/>
      <c r="V433" s="295"/>
      <c r="W433" s="295"/>
      <c r="X433" s="295"/>
      <c r="Y433" s="295"/>
      <c r="Z433" s="295"/>
    </row>
    <row r="434">
      <c r="A434" s="295"/>
      <c r="B434" s="327"/>
      <c r="C434" s="327"/>
      <c r="D434" s="327"/>
      <c r="E434" s="327"/>
      <c r="F434" s="327"/>
      <c r="G434" s="327"/>
      <c r="H434" s="327"/>
      <c r="I434" s="327"/>
      <c r="J434" s="327"/>
      <c r="K434" s="327"/>
      <c r="L434" s="295"/>
      <c r="M434" s="295"/>
      <c r="N434" s="295"/>
      <c r="O434" s="295"/>
      <c r="P434" s="295"/>
      <c r="Q434" s="295"/>
      <c r="R434" s="295"/>
      <c r="S434" s="295"/>
      <c r="T434" s="295"/>
      <c r="U434" s="295"/>
      <c r="V434" s="295"/>
      <c r="W434" s="295"/>
      <c r="X434" s="295"/>
      <c r="Y434" s="295"/>
      <c r="Z434" s="295"/>
    </row>
    <row r="435">
      <c r="A435" s="295"/>
      <c r="B435" s="327"/>
      <c r="C435" s="327"/>
      <c r="D435" s="327"/>
      <c r="E435" s="327"/>
      <c r="F435" s="327"/>
      <c r="G435" s="327"/>
      <c r="H435" s="327"/>
      <c r="I435" s="327"/>
      <c r="J435" s="327"/>
      <c r="K435" s="327"/>
      <c r="L435" s="295"/>
      <c r="M435" s="295"/>
      <c r="N435" s="295"/>
      <c r="O435" s="295"/>
      <c r="P435" s="295"/>
      <c r="Q435" s="295"/>
      <c r="R435" s="295"/>
      <c r="S435" s="295"/>
      <c r="T435" s="295"/>
      <c r="U435" s="295"/>
      <c r="V435" s="295"/>
      <c r="W435" s="295"/>
      <c r="X435" s="295"/>
      <c r="Y435" s="295"/>
      <c r="Z435" s="295"/>
    </row>
    <row r="436">
      <c r="A436" s="295"/>
      <c r="B436" s="327"/>
      <c r="C436" s="327"/>
      <c r="D436" s="327"/>
      <c r="E436" s="327"/>
      <c r="F436" s="327"/>
      <c r="G436" s="327"/>
      <c r="H436" s="327"/>
      <c r="I436" s="327"/>
      <c r="J436" s="327"/>
      <c r="K436" s="327"/>
      <c r="L436" s="295"/>
      <c r="M436" s="295"/>
      <c r="N436" s="295"/>
      <c r="O436" s="295"/>
      <c r="P436" s="295"/>
      <c r="Q436" s="295"/>
      <c r="R436" s="295"/>
      <c r="S436" s="295"/>
      <c r="T436" s="295"/>
      <c r="U436" s="295"/>
      <c r="V436" s="295"/>
      <c r="W436" s="295"/>
      <c r="X436" s="295"/>
      <c r="Y436" s="295"/>
      <c r="Z436" s="295"/>
    </row>
    <row r="437">
      <c r="A437" s="295"/>
      <c r="B437" s="327"/>
      <c r="C437" s="327"/>
      <c r="D437" s="327"/>
      <c r="E437" s="327"/>
      <c r="F437" s="327"/>
      <c r="G437" s="327"/>
      <c r="H437" s="327"/>
      <c r="I437" s="327"/>
      <c r="J437" s="327"/>
      <c r="K437" s="327"/>
      <c r="L437" s="295"/>
      <c r="M437" s="295"/>
      <c r="N437" s="295"/>
      <c r="O437" s="295"/>
      <c r="P437" s="295"/>
      <c r="Q437" s="295"/>
      <c r="R437" s="295"/>
      <c r="S437" s="295"/>
      <c r="T437" s="295"/>
      <c r="U437" s="295"/>
      <c r="V437" s="295"/>
      <c r="W437" s="295"/>
      <c r="X437" s="295"/>
      <c r="Y437" s="295"/>
      <c r="Z437" s="295"/>
    </row>
    <row r="438">
      <c r="A438" s="295"/>
      <c r="B438" s="327"/>
      <c r="C438" s="327"/>
      <c r="D438" s="327"/>
      <c r="E438" s="327"/>
      <c r="F438" s="327"/>
      <c r="G438" s="327"/>
      <c r="H438" s="327"/>
      <c r="I438" s="327"/>
      <c r="J438" s="327"/>
      <c r="K438" s="327"/>
      <c r="L438" s="295"/>
      <c r="M438" s="295"/>
      <c r="N438" s="295"/>
      <c r="O438" s="295"/>
      <c r="P438" s="295"/>
      <c r="Q438" s="295"/>
      <c r="R438" s="295"/>
      <c r="S438" s="295"/>
      <c r="T438" s="295"/>
      <c r="U438" s="295"/>
      <c r="V438" s="295"/>
      <c r="W438" s="295"/>
      <c r="X438" s="295"/>
      <c r="Y438" s="295"/>
      <c r="Z438" s="295"/>
    </row>
    <row r="439">
      <c r="A439" s="295"/>
      <c r="B439" s="327"/>
      <c r="C439" s="327"/>
      <c r="D439" s="327"/>
      <c r="E439" s="327"/>
      <c r="F439" s="327"/>
      <c r="G439" s="327"/>
      <c r="H439" s="327"/>
      <c r="I439" s="327"/>
      <c r="J439" s="327"/>
      <c r="K439" s="327"/>
      <c r="L439" s="295"/>
      <c r="M439" s="295"/>
      <c r="N439" s="295"/>
      <c r="O439" s="295"/>
      <c r="P439" s="295"/>
      <c r="Q439" s="295"/>
      <c r="R439" s="295"/>
      <c r="S439" s="295"/>
      <c r="T439" s="295"/>
      <c r="U439" s="295"/>
      <c r="V439" s="295"/>
      <c r="W439" s="295"/>
      <c r="X439" s="295"/>
      <c r="Y439" s="295"/>
      <c r="Z439" s="295"/>
    </row>
    <row r="440">
      <c r="A440" s="295"/>
      <c r="B440" s="327"/>
      <c r="C440" s="327"/>
      <c r="D440" s="327"/>
      <c r="E440" s="327"/>
      <c r="F440" s="327"/>
      <c r="G440" s="327"/>
      <c r="H440" s="327"/>
      <c r="I440" s="327"/>
      <c r="J440" s="327"/>
      <c r="K440" s="327"/>
      <c r="L440" s="295"/>
      <c r="M440" s="295"/>
      <c r="N440" s="295"/>
      <c r="O440" s="295"/>
      <c r="P440" s="295"/>
      <c r="Q440" s="295"/>
      <c r="R440" s="295"/>
      <c r="S440" s="295"/>
      <c r="T440" s="295"/>
      <c r="U440" s="295"/>
      <c r="V440" s="295"/>
      <c r="W440" s="295"/>
      <c r="X440" s="295"/>
      <c r="Y440" s="295"/>
      <c r="Z440" s="295"/>
    </row>
    <row r="441">
      <c r="A441" s="295"/>
      <c r="B441" s="327"/>
      <c r="C441" s="327"/>
      <c r="D441" s="327"/>
      <c r="E441" s="327"/>
      <c r="F441" s="327"/>
      <c r="G441" s="327"/>
      <c r="H441" s="327"/>
      <c r="I441" s="327"/>
      <c r="J441" s="327"/>
      <c r="K441" s="327"/>
      <c r="L441" s="295"/>
      <c r="M441" s="295"/>
      <c r="N441" s="295"/>
      <c r="O441" s="295"/>
      <c r="P441" s="295"/>
      <c r="Q441" s="295"/>
      <c r="R441" s="295"/>
      <c r="S441" s="295"/>
      <c r="T441" s="295"/>
      <c r="U441" s="295"/>
      <c r="V441" s="295"/>
      <c r="W441" s="295"/>
      <c r="X441" s="295"/>
      <c r="Y441" s="295"/>
      <c r="Z441" s="295"/>
    </row>
    <row r="442">
      <c r="A442" s="295"/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295"/>
      <c r="M442" s="295"/>
      <c r="N442" s="295"/>
      <c r="O442" s="295"/>
      <c r="P442" s="295"/>
      <c r="Q442" s="295"/>
      <c r="R442" s="295"/>
      <c r="S442" s="295"/>
      <c r="T442" s="295"/>
      <c r="U442" s="295"/>
      <c r="V442" s="295"/>
      <c r="W442" s="295"/>
      <c r="X442" s="295"/>
      <c r="Y442" s="295"/>
      <c r="Z442" s="295"/>
    </row>
    <row r="443">
      <c r="A443" s="295"/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295"/>
      <c r="M443" s="295"/>
      <c r="N443" s="295"/>
      <c r="O443" s="295"/>
      <c r="P443" s="295"/>
      <c r="Q443" s="295"/>
      <c r="R443" s="295"/>
      <c r="S443" s="295"/>
      <c r="T443" s="295"/>
      <c r="U443" s="295"/>
      <c r="V443" s="295"/>
      <c r="W443" s="295"/>
      <c r="X443" s="295"/>
      <c r="Y443" s="295"/>
      <c r="Z443" s="295"/>
    </row>
    <row r="444">
      <c r="A444" s="295"/>
      <c r="B444" s="327"/>
      <c r="C444" s="327"/>
      <c r="D444" s="327"/>
      <c r="E444" s="327"/>
      <c r="F444" s="327"/>
      <c r="G444" s="327"/>
      <c r="H444" s="327"/>
      <c r="I444" s="327"/>
      <c r="J444" s="327"/>
      <c r="K444" s="327"/>
      <c r="L444" s="295"/>
      <c r="M444" s="295"/>
      <c r="N444" s="295"/>
      <c r="O444" s="295"/>
      <c r="P444" s="295"/>
      <c r="Q444" s="295"/>
      <c r="R444" s="295"/>
      <c r="S444" s="295"/>
      <c r="T444" s="295"/>
      <c r="U444" s="295"/>
      <c r="V444" s="295"/>
      <c r="W444" s="295"/>
      <c r="X444" s="295"/>
      <c r="Y444" s="295"/>
      <c r="Z444" s="295"/>
    </row>
    <row r="445">
      <c r="A445" s="295"/>
      <c r="B445" s="327"/>
      <c r="C445" s="327"/>
      <c r="D445" s="327"/>
      <c r="E445" s="327"/>
      <c r="F445" s="327"/>
      <c r="G445" s="327"/>
      <c r="H445" s="327"/>
      <c r="I445" s="327"/>
      <c r="J445" s="327"/>
      <c r="K445" s="327"/>
      <c r="L445" s="295"/>
      <c r="M445" s="295"/>
      <c r="N445" s="295"/>
      <c r="O445" s="295"/>
      <c r="P445" s="295"/>
      <c r="Q445" s="295"/>
      <c r="R445" s="295"/>
      <c r="S445" s="295"/>
      <c r="T445" s="295"/>
      <c r="U445" s="295"/>
      <c r="V445" s="295"/>
      <c r="W445" s="295"/>
      <c r="X445" s="295"/>
      <c r="Y445" s="295"/>
      <c r="Z445" s="295"/>
    </row>
    <row r="446">
      <c r="A446" s="295"/>
      <c r="B446" s="327"/>
      <c r="C446" s="327"/>
      <c r="D446" s="327"/>
      <c r="E446" s="327"/>
      <c r="F446" s="327"/>
      <c r="G446" s="327"/>
      <c r="H446" s="327"/>
      <c r="I446" s="327"/>
      <c r="J446" s="327"/>
      <c r="K446" s="327"/>
      <c r="L446" s="295"/>
      <c r="M446" s="295"/>
      <c r="N446" s="295"/>
      <c r="O446" s="295"/>
      <c r="P446" s="295"/>
      <c r="Q446" s="295"/>
      <c r="R446" s="295"/>
      <c r="S446" s="295"/>
      <c r="T446" s="295"/>
      <c r="U446" s="295"/>
      <c r="V446" s="295"/>
      <c r="W446" s="295"/>
      <c r="X446" s="295"/>
      <c r="Y446" s="295"/>
      <c r="Z446" s="295"/>
    </row>
    <row r="447">
      <c r="A447" s="295"/>
      <c r="B447" s="327"/>
      <c r="C447" s="327"/>
      <c r="D447" s="327"/>
      <c r="E447" s="327"/>
      <c r="F447" s="327"/>
      <c r="G447" s="327"/>
      <c r="H447" s="327"/>
      <c r="I447" s="327"/>
      <c r="J447" s="327"/>
      <c r="K447" s="327"/>
      <c r="L447" s="295"/>
      <c r="M447" s="295"/>
      <c r="N447" s="295"/>
      <c r="O447" s="295"/>
      <c r="P447" s="295"/>
      <c r="Q447" s="295"/>
      <c r="R447" s="295"/>
      <c r="S447" s="295"/>
      <c r="T447" s="295"/>
      <c r="U447" s="295"/>
      <c r="V447" s="295"/>
      <c r="W447" s="295"/>
      <c r="X447" s="295"/>
      <c r="Y447" s="295"/>
      <c r="Z447" s="295"/>
    </row>
    <row r="448">
      <c r="A448" s="295"/>
      <c r="B448" s="327"/>
      <c r="C448" s="327"/>
      <c r="D448" s="327"/>
      <c r="E448" s="327"/>
      <c r="F448" s="327"/>
      <c r="G448" s="327"/>
      <c r="H448" s="327"/>
      <c r="I448" s="327"/>
      <c r="J448" s="327"/>
      <c r="K448" s="327"/>
      <c r="L448" s="295"/>
      <c r="M448" s="295"/>
      <c r="N448" s="295"/>
      <c r="O448" s="295"/>
      <c r="P448" s="295"/>
      <c r="Q448" s="295"/>
      <c r="R448" s="295"/>
      <c r="S448" s="295"/>
      <c r="T448" s="295"/>
      <c r="U448" s="295"/>
      <c r="V448" s="295"/>
      <c r="W448" s="295"/>
      <c r="X448" s="295"/>
      <c r="Y448" s="295"/>
      <c r="Z448" s="295"/>
    </row>
    <row r="449">
      <c r="A449" s="295"/>
      <c r="B449" s="327"/>
      <c r="C449" s="327"/>
      <c r="D449" s="327"/>
      <c r="E449" s="327"/>
      <c r="F449" s="327"/>
      <c r="G449" s="327"/>
      <c r="H449" s="327"/>
      <c r="I449" s="327"/>
      <c r="J449" s="327"/>
      <c r="K449" s="327"/>
      <c r="L449" s="295"/>
      <c r="M449" s="295"/>
      <c r="N449" s="295"/>
      <c r="O449" s="295"/>
      <c r="P449" s="295"/>
      <c r="Q449" s="295"/>
      <c r="R449" s="295"/>
      <c r="S449" s="295"/>
      <c r="T449" s="295"/>
      <c r="U449" s="295"/>
      <c r="V449" s="295"/>
      <c r="W449" s="295"/>
      <c r="X449" s="295"/>
      <c r="Y449" s="295"/>
      <c r="Z449" s="295"/>
    </row>
    <row r="450">
      <c r="A450" s="295"/>
      <c r="B450" s="327"/>
      <c r="C450" s="327"/>
      <c r="D450" s="327"/>
      <c r="E450" s="327"/>
      <c r="F450" s="327"/>
      <c r="G450" s="327"/>
      <c r="H450" s="327"/>
      <c r="I450" s="327"/>
      <c r="J450" s="327"/>
      <c r="K450" s="327"/>
      <c r="L450" s="295"/>
      <c r="M450" s="295"/>
      <c r="N450" s="295"/>
      <c r="O450" s="295"/>
      <c r="P450" s="295"/>
      <c r="Q450" s="295"/>
      <c r="R450" s="295"/>
      <c r="S450" s="295"/>
      <c r="T450" s="295"/>
      <c r="U450" s="295"/>
      <c r="V450" s="295"/>
      <c r="W450" s="295"/>
      <c r="X450" s="295"/>
      <c r="Y450" s="295"/>
      <c r="Z450" s="295"/>
    </row>
    <row r="451">
      <c r="A451" s="295"/>
      <c r="B451" s="327"/>
      <c r="C451" s="327"/>
      <c r="D451" s="327"/>
      <c r="E451" s="327"/>
      <c r="F451" s="327"/>
      <c r="G451" s="327"/>
      <c r="H451" s="327"/>
      <c r="I451" s="327"/>
      <c r="J451" s="327"/>
      <c r="K451" s="327"/>
      <c r="L451" s="295"/>
      <c r="M451" s="295"/>
      <c r="N451" s="295"/>
      <c r="O451" s="295"/>
      <c r="P451" s="295"/>
      <c r="Q451" s="295"/>
      <c r="R451" s="295"/>
      <c r="S451" s="295"/>
      <c r="T451" s="295"/>
      <c r="U451" s="295"/>
      <c r="V451" s="295"/>
      <c r="W451" s="295"/>
      <c r="X451" s="295"/>
      <c r="Y451" s="295"/>
      <c r="Z451" s="295"/>
    </row>
    <row r="452">
      <c r="A452" s="295"/>
      <c r="B452" s="327"/>
      <c r="C452" s="327"/>
      <c r="D452" s="327"/>
      <c r="E452" s="327"/>
      <c r="F452" s="327"/>
      <c r="G452" s="327"/>
      <c r="H452" s="327"/>
      <c r="I452" s="327"/>
      <c r="J452" s="327"/>
      <c r="K452" s="327"/>
      <c r="L452" s="295"/>
      <c r="M452" s="295"/>
      <c r="N452" s="295"/>
      <c r="O452" s="295"/>
      <c r="P452" s="295"/>
      <c r="Q452" s="295"/>
      <c r="R452" s="295"/>
      <c r="S452" s="295"/>
      <c r="T452" s="295"/>
      <c r="U452" s="295"/>
      <c r="V452" s="295"/>
      <c r="W452" s="295"/>
      <c r="X452" s="295"/>
      <c r="Y452" s="295"/>
      <c r="Z452" s="295"/>
    </row>
    <row r="453">
      <c r="A453" s="295"/>
      <c r="B453" s="327"/>
      <c r="C453" s="327"/>
      <c r="D453" s="327"/>
      <c r="E453" s="327"/>
      <c r="F453" s="327"/>
      <c r="G453" s="327"/>
      <c r="H453" s="327"/>
      <c r="I453" s="327"/>
      <c r="J453" s="327"/>
      <c r="K453" s="327"/>
      <c r="L453" s="295"/>
      <c r="M453" s="295"/>
      <c r="N453" s="295"/>
      <c r="O453" s="295"/>
      <c r="P453" s="295"/>
      <c r="Q453" s="295"/>
      <c r="R453" s="295"/>
      <c r="S453" s="295"/>
      <c r="T453" s="295"/>
      <c r="U453" s="295"/>
      <c r="V453" s="295"/>
      <c r="W453" s="295"/>
      <c r="X453" s="295"/>
      <c r="Y453" s="295"/>
      <c r="Z453" s="295"/>
    </row>
    <row r="454">
      <c r="A454" s="295"/>
      <c r="B454" s="327"/>
      <c r="C454" s="327"/>
      <c r="D454" s="327"/>
      <c r="E454" s="327"/>
      <c r="F454" s="327"/>
      <c r="G454" s="327"/>
      <c r="H454" s="327"/>
      <c r="I454" s="327"/>
      <c r="J454" s="327"/>
      <c r="K454" s="327"/>
      <c r="L454" s="295"/>
      <c r="M454" s="295"/>
      <c r="N454" s="295"/>
      <c r="O454" s="295"/>
      <c r="P454" s="295"/>
      <c r="Q454" s="295"/>
      <c r="R454" s="295"/>
      <c r="S454" s="295"/>
      <c r="T454" s="295"/>
      <c r="U454" s="295"/>
      <c r="V454" s="295"/>
      <c r="W454" s="295"/>
      <c r="X454" s="295"/>
      <c r="Y454" s="295"/>
      <c r="Z454" s="295"/>
    </row>
    <row r="455">
      <c r="A455" s="295"/>
      <c r="B455" s="327"/>
      <c r="C455" s="327"/>
      <c r="D455" s="327"/>
      <c r="E455" s="327"/>
      <c r="F455" s="327"/>
      <c r="G455" s="327"/>
      <c r="H455" s="327"/>
      <c r="I455" s="327"/>
      <c r="J455" s="327"/>
      <c r="K455" s="327"/>
      <c r="L455" s="295"/>
      <c r="M455" s="295"/>
      <c r="N455" s="295"/>
      <c r="O455" s="295"/>
      <c r="P455" s="295"/>
      <c r="Q455" s="295"/>
      <c r="R455" s="295"/>
      <c r="S455" s="295"/>
      <c r="T455" s="295"/>
      <c r="U455" s="295"/>
      <c r="V455" s="295"/>
      <c r="W455" s="295"/>
      <c r="X455" s="295"/>
      <c r="Y455" s="295"/>
      <c r="Z455" s="295"/>
    </row>
    <row r="456">
      <c r="A456" s="295"/>
      <c r="B456" s="327"/>
      <c r="C456" s="327"/>
      <c r="D456" s="327"/>
      <c r="E456" s="327"/>
      <c r="F456" s="327"/>
      <c r="G456" s="327"/>
      <c r="H456" s="327"/>
      <c r="I456" s="327"/>
      <c r="J456" s="327"/>
      <c r="K456" s="327"/>
      <c r="L456" s="295"/>
      <c r="M456" s="295"/>
      <c r="N456" s="295"/>
      <c r="O456" s="295"/>
      <c r="P456" s="295"/>
      <c r="Q456" s="295"/>
      <c r="R456" s="295"/>
      <c r="S456" s="295"/>
      <c r="T456" s="295"/>
      <c r="U456" s="295"/>
      <c r="V456" s="295"/>
      <c r="W456" s="295"/>
      <c r="X456" s="295"/>
      <c r="Y456" s="295"/>
      <c r="Z456" s="295"/>
    </row>
    <row r="457">
      <c r="A457" s="295"/>
      <c r="B457" s="327"/>
      <c r="C457" s="327"/>
      <c r="D457" s="327"/>
      <c r="E457" s="327"/>
      <c r="F457" s="327"/>
      <c r="G457" s="327"/>
      <c r="H457" s="327"/>
      <c r="I457" s="327"/>
      <c r="J457" s="327"/>
      <c r="K457" s="327"/>
      <c r="L457" s="295"/>
      <c r="M457" s="295"/>
      <c r="N457" s="295"/>
      <c r="O457" s="295"/>
      <c r="P457" s="295"/>
      <c r="Q457" s="295"/>
      <c r="R457" s="295"/>
      <c r="S457" s="295"/>
      <c r="T457" s="295"/>
      <c r="U457" s="295"/>
      <c r="V457" s="295"/>
      <c r="W457" s="295"/>
      <c r="X457" s="295"/>
      <c r="Y457" s="295"/>
      <c r="Z457" s="295"/>
    </row>
    <row r="458">
      <c r="A458" s="295"/>
      <c r="B458" s="327"/>
      <c r="C458" s="327"/>
      <c r="D458" s="327"/>
      <c r="E458" s="327"/>
      <c r="F458" s="327"/>
      <c r="G458" s="327"/>
      <c r="H458" s="327"/>
      <c r="I458" s="327"/>
      <c r="J458" s="327"/>
      <c r="K458" s="327"/>
      <c r="L458" s="295"/>
      <c r="M458" s="295"/>
      <c r="N458" s="295"/>
      <c r="O458" s="295"/>
      <c r="P458" s="295"/>
      <c r="Q458" s="295"/>
      <c r="R458" s="295"/>
      <c r="S458" s="295"/>
      <c r="T458" s="295"/>
      <c r="U458" s="295"/>
      <c r="V458" s="295"/>
      <c r="W458" s="295"/>
      <c r="X458" s="295"/>
      <c r="Y458" s="295"/>
      <c r="Z458" s="295"/>
    </row>
    <row r="459">
      <c r="A459" s="295"/>
      <c r="B459" s="327"/>
      <c r="C459" s="327"/>
      <c r="D459" s="327"/>
      <c r="E459" s="327"/>
      <c r="F459" s="327"/>
      <c r="G459" s="327"/>
      <c r="H459" s="327"/>
      <c r="I459" s="327"/>
      <c r="J459" s="327"/>
      <c r="K459" s="327"/>
      <c r="L459" s="295"/>
      <c r="M459" s="295"/>
      <c r="N459" s="295"/>
      <c r="O459" s="295"/>
      <c r="P459" s="295"/>
      <c r="Q459" s="295"/>
      <c r="R459" s="295"/>
      <c r="S459" s="295"/>
      <c r="T459" s="295"/>
      <c r="U459" s="295"/>
      <c r="V459" s="295"/>
      <c r="W459" s="295"/>
      <c r="X459" s="295"/>
      <c r="Y459" s="295"/>
      <c r="Z459" s="295"/>
    </row>
    <row r="460">
      <c r="A460" s="295"/>
      <c r="B460" s="327"/>
      <c r="C460" s="327"/>
      <c r="D460" s="327"/>
      <c r="E460" s="327"/>
      <c r="F460" s="327"/>
      <c r="G460" s="327"/>
      <c r="H460" s="327"/>
      <c r="I460" s="327"/>
      <c r="J460" s="327"/>
      <c r="K460" s="327"/>
      <c r="L460" s="295"/>
      <c r="M460" s="295"/>
      <c r="N460" s="295"/>
      <c r="O460" s="295"/>
      <c r="P460" s="295"/>
      <c r="Q460" s="295"/>
      <c r="R460" s="295"/>
      <c r="S460" s="295"/>
      <c r="T460" s="295"/>
      <c r="U460" s="295"/>
      <c r="V460" s="295"/>
      <c r="W460" s="295"/>
      <c r="X460" s="295"/>
      <c r="Y460" s="295"/>
      <c r="Z460" s="295"/>
    </row>
    <row r="461">
      <c r="A461" s="295"/>
      <c r="B461" s="327"/>
      <c r="C461" s="327"/>
      <c r="D461" s="327"/>
      <c r="E461" s="327"/>
      <c r="F461" s="327"/>
      <c r="G461" s="327"/>
      <c r="H461" s="327"/>
      <c r="I461" s="327"/>
      <c r="J461" s="327"/>
      <c r="K461" s="327"/>
      <c r="L461" s="295"/>
      <c r="M461" s="295"/>
      <c r="N461" s="295"/>
      <c r="O461" s="295"/>
      <c r="P461" s="295"/>
      <c r="Q461" s="295"/>
      <c r="R461" s="295"/>
      <c r="S461" s="295"/>
      <c r="T461" s="295"/>
      <c r="U461" s="295"/>
      <c r="V461" s="295"/>
      <c r="W461" s="295"/>
      <c r="X461" s="295"/>
      <c r="Y461" s="295"/>
      <c r="Z461" s="295"/>
    </row>
    <row r="462">
      <c r="A462" s="295"/>
      <c r="B462" s="327"/>
      <c r="C462" s="327"/>
      <c r="D462" s="327"/>
      <c r="E462" s="327"/>
      <c r="F462" s="327"/>
      <c r="G462" s="327"/>
      <c r="H462" s="327"/>
      <c r="I462" s="327"/>
      <c r="J462" s="327"/>
      <c r="K462" s="327"/>
      <c r="L462" s="295"/>
      <c r="M462" s="295"/>
      <c r="N462" s="295"/>
      <c r="O462" s="295"/>
      <c r="P462" s="295"/>
      <c r="Q462" s="295"/>
      <c r="R462" s="295"/>
      <c r="S462" s="295"/>
      <c r="T462" s="295"/>
      <c r="U462" s="295"/>
      <c r="V462" s="295"/>
      <c r="W462" s="295"/>
      <c r="X462" s="295"/>
      <c r="Y462" s="295"/>
      <c r="Z462" s="295"/>
    </row>
    <row r="463">
      <c r="A463" s="295"/>
      <c r="B463" s="327"/>
      <c r="C463" s="327"/>
      <c r="D463" s="327"/>
      <c r="E463" s="327"/>
      <c r="F463" s="327"/>
      <c r="G463" s="327"/>
      <c r="H463" s="327"/>
      <c r="I463" s="327"/>
      <c r="J463" s="327"/>
      <c r="K463" s="327"/>
      <c r="L463" s="295"/>
      <c r="M463" s="295"/>
      <c r="N463" s="295"/>
      <c r="O463" s="295"/>
      <c r="P463" s="295"/>
      <c r="Q463" s="295"/>
      <c r="R463" s="295"/>
      <c r="S463" s="295"/>
      <c r="T463" s="295"/>
      <c r="U463" s="295"/>
      <c r="V463" s="295"/>
      <c r="W463" s="295"/>
      <c r="X463" s="295"/>
      <c r="Y463" s="295"/>
      <c r="Z463" s="295"/>
    </row>
    <row r="464">
      <c r="A464" s="295"/>
      <c r="B464" s="327"/>
      <c r="C464" s="327"/>
      <c r="D464" s="327"/>
      <c r="E464" s="327"/>
      <c r="F464" s="327"/>
      <c r="G464" s="327"/>
      <c r="H464" s="327"/>
      <c r="I464" s="327"/>
      <c r="J464" s="327"/>
      <c r="K464" s="327"/>
      <c r="L464" s="295"/>
      <c r="M464" s="295"/>
      <c r="N464" s="295"/>
      <c r="O464" s="295"/>
      <c r="P464" s="295"/>
      <c r="Q464" s="295"/>
      <c r="R464" s="295"/>
      <c r="S464" s="295"/>
      <c r="T464" s="295"/>
      <c r="U464" s="295"/>
      <c r="V464" s="295"/>
      <c r="W464" s="295"/>
      <c r="X464" s="295"/>
      <c r="Y464" s="295"/>
      <c r="Z464" s="295"/>
    </row>
    <row r="465">
      <c r="A465" s="295"/>
      <c r="B465" s="327"/>
      <c r="C465" s="327"/>
      <c r="D465" s="327"/>
      <c r="E465" s="327"/>
      <c r="F465" s="327"/>
      <c r="G465" s="327"/>
      <c r="H465" s="327"/>
      <c r="I465" s="327"/>
      <c r="J465" s="327"/>
      <c r="K465" s="327"/>
      <c r="L465" s="295"/>
      <c r="M465" s="295"/>
      <c r="N465" s="295"/>
      <c r="O465" s="295"/>
      <c r="P465" s="295"/>
      <c r="Q465" s="295"/>
      <c r="R465" s="295"/>
      <c r="S465" s="295"/>
      <c r="T465" s="295"/>
      <c r="U465" s="295"/>
      <c r="V465" s="295"/>
      <c r="W465" s="295"/>
      <c r="X465" s="295"/>
      <c r="Y465" s="295"/>
      <c r="Z465" s="295"/>
    </row>
    <row r="466">
      <c r="A466" s="295"/>
      <c r="B466" s="327"/>
      <c r="C466" s="327"/>
      <c r="D466" s="327"/>
      <c r="E466" s="327"/>
      <c r="F466" s="327"/>
      <c r="G466" s="327"/>
      <c r="H466" s="327"/>
      <c r="I466" s="327"/>
      <c r="J466" s="327"/>
      <c r="K466" s="327"/>
      <c r="L466" s="295"/>
      <c r="M466" s="295"/>
      <c r="N466" s="295"/>
      <c r="O466" s="295"/>
      <c r="P466" s="295"/>
      <c r="Q466" s="295"/>
      <c r="R466" s="295"/>
      <c r="S466" s="295"/>
      <c r="T466" s="295"/>
      <c r="U466" s="295"/>
      <c r="V466" s="295"/>
      <c r="W466" s="295"/>
      <c r="X466" s="295"/>
      <c r="Y466" s="295"/>
      <c r="Z466" s="295"/>
    </row>
    <row r="467">
      <c r="A467" s="295"/>
      <c r="B467" s="327"/>
      <c r="C467" s="327"/>
      <c r="D467" s="327"/>
      <c r="E467" s="327"/>
      <c r="F467" s="327"/>
      <c r="G467" s="327"/>
      <c r="H467" s="327"/>
      <c r="I467" s="327"/>
      <c r="J467" s="327"/>
      <c r="K467" s="327"/>
      <c r="L467" s="295"/>
      <c r="M467" s="295"/>
      <c r="N467" s="295"/>
      <c r="O467" s="295"/>
      <c r="P467" s="295"/>
      <c r="Q467" s="295"/>
      <c r="R467" s="295"/>
      <c r="S467" s="295"/>
      <c r="T467" s="295"/>
      <c r="U467" s="295"/>
      <c r="V467" s="295"/>
      <c r="W467" s="295"/>
      <c r="X467" s="295"/>
      <c r="Y467" s="295"/>
      <c r="Z467" s="295"/>
    </row>
    <row r="468">
      <c r="A468" s="295"/>
      <c r="B468" s="327"/>
      <c r="C468" s="327"/>
      <c r="D468" s="327"/>
      <c r="E468" s="327"/>
      <c r="F468" s="327"/>
      <c r="G468" s="327"/>
      <c r="H468" s="327"/>
      <c r="I468" s="327"/>
      <c r="J468" s="327"/>
      <c r="K468" s="327"/>
      <c r="L468" s="295"/>
      <c r="M468" s="295"/>
      <c r="N468" s="295"/>
      <c r="O468" s="295"/>
      <c r="P468" s="295"/>
      <c r="Q468" s="295"/>
      <c r="R468" s="295"/>
      <c r="S468" s="295"/>
      <c r="T468" s="295"/>
      <c r="U468" s="295"/>
      <c r="V468" s="295"/>
      <c r="W468" s="295"/>
      <c r="X468" s="295"/>
      <c r="Y468" s="295"/>
      <c r="Z468" s="295"/>
    </row>
    <row r="469">
      <c r="A469" s="295"/>
      <c r="B469" s="327"/>
      <c r="C469" s="327"/>
      <c r="D469" s="327"/>
      <c r="E469" s="327"/>
      <c r="F469" s="327"/>
      <c r="G469" s="327"/>
      <c r="H469" s="327"/>
      <c r="I469" s="327"/>
      <c r="J469" s="327"/>
      <c r="K469" s="327"/>
      <c r="L469" s="295"/>
      <c r="M469" s="295"/>
      <c r="N469" s="295"/>
      <c r="O469" s="295"/>
      <c r="P469" s="295"/>
      <c r="Q469" s="295"/>
      <c r="R469" s="295"/>
      <c r="S469" s="295"/>
      <c r="T469" s="295"/>
      <c r="U469" s="295"/>
      <c r="V469" s="295"/>
      <c r="W469" s="295"/>
      <c r="X469" s="295"/>
      <c r="Y469" s="295"/>
      <c r="Z469" s="295"/>
    </row>
    <row r="470">
      <c r="A470" s="295"/>
      <c r="B470" s="327"/>
      <c r="C470" s="327"/>
      <c r="D470" s="327"/>
      <c r="E470" s="327"/>
      <c r="F470" s="327"/>
      <c r="G470" s="327"/>
      <c r="H470" s="327"/>
      <c r="I470" s="327"/>
      <c r="J470" s="327"/>
      <c r="K470" s="327"/>
      <c r="L470" s="295"/>
      <c r="M470" s="295"/>
      <c r="N470" s="295"/>
      <c r="O470" s="295"/>
      <c r="P470" s="295"/>
      <c r="Q470" s="295"/>
      <c r="R470" s="295"/>
      <c r="S470" s="295"/>
      <c r="T470" s="295"/>
      <c r="U470" s="295"/>
      <c r="V470" s="295"/>
      <c r="W470" s="295"/>
      <c r="X470" s="295"/>
      <c r="Y470" s="295"/>
      <c r="Z470" s="295"/>
    </row>
    <row r="471">
      <c r="A471" s="295"/>
      <c r="B471" s="327"/>
      <c r="C471" s="327"/>
      <c r="D471" s="327"/>
      <c r="E471" s="327"/>
      <c r="F471" s="327"/>
      <c r="G471" s="327"/>
      <c r="H471" s="327"/>
      <c r="I471" s="327"/>
      <c r="J471" s="327"/>
      <c r="K471" s="327"/>
      <c r="L471" s="295"/>
      <c r="M471" s="295"/>
      <c r="N471" s="295"/>
      <c r="O471" s="295"/>
      <c r="P471" s="295"/>
      <c r="Q471" s="295"/>
      <c r="R471" s="295"/>
      <c r="S471" s="295"/>
      <c r="T471" s="295"/>
      <c r="U471" s="295"/>
      <c r="V471" s="295"/>
      <c r="W471" s="295"/>
      <c r="X471" s="295"/>
      <c r="Y471" s="295"/>
      <c r="Z471" s="295"/>
    </row>
    <row r="472">
      <c r="A472" s="295"/>
      <c r="B472" s="327"/>
      <c r="C472" s="327"/>
      <c r="D472" s="327"/>
      <c r="E472" s="327"/>
      <c r="F472" s="327"/>
      <c r="G472" s="327"/>
      <c r="H472" s="327"/>
      <c r="I472" s="327"/>
      <c r="J472" s="327"/>
      <c r="K472" s="327"/>
      <c r="L472" s="295"/>
      <c r="M472" s="295"/>
      <c r="N472" s="295"/>
      <c r="O472" s="295"/>
      <c r="P472" s="295"/>
      <c r="Q472" s="295"/>
      <c r="R472" s="295"/>
      <c r="S472" s="295"/>
      <c r="T472" s="295"/>
      <c r="U472" s="295"/>
      <c r="V472" s="295"/>
      <c r="W472" s="295"/>
      <c r="X472" s="295"/>
      <c r="Y472" s="295"/>
      <c r="Z472" s="295"/>
    </row>
    <row r="473">
      <c r="A473" s="295"/>
      <c r="B473" s="327"/>
      <c r="C473" s="327"/>
      <c r="D473" s="327"/>
      <c r="E473" s="327"/>
      <c r="F473" s="327"/>
      <c r="G473" s="327"/>
      <c r="H473" s="327"/>
      <c r="I473" s="327"/>
      <c r="J473" s="327"/>
      <c r="K473" s="327"/>
      <c r="L473" s="295"/>
      <c r="M473" s="295"/>
      <c r="N473" s="295"/>
      <c r="O473" s="295"/>
      <c r="P473" s="295"/>
      <c r="Q473" s="295"/>
      <c r="R473" s="295"/>
      <c r="S473" s="295"/>
      <c r="T473" s="295"/>
      <c r="U473" s="295"/>
      <c r="V473" s="295"/>
      <c r="W473" s="295"/>
      <c r="X473" s="295"/>
      <c r="Y473" s="295"/>
      <c r="Z473" s="295"/>
    </row>
    <row r="474">
      <c r="A474" s="295"/>
      <c r="B474" s="327"/>
      <c r="C474" s="327"/>
      <c r="D474" s="327"/>
      <c r="E474" s="327"/>
      <c r="F474" s="327"/>
      <c r="G474" s="327"/>
      <c r="H474" s="327"/>
      <c r="I474" s="327"/>
      <c r="J474" s="327"/>
      <c r="K474" s="327"/>
      <c r="L474" s="295"/>
      <c r="M474" s="295"/>
      <c r="N474" s="295"/>
      <c r="O474" s="295"/>
      <c r="P474" s="295"/>
      <c r="Q474" s="295"/>
      <c r="R474" s="295"/>
      <c r="S474" s="295"/>
      <c r="T474" s="295"/>
      <c r="U474" s="295"/>
      <c r="V474" s="295"/>
      <c r="W474" s="295"/>
      <c r="X474" s="295"/>
      <c r="Y474" s="295"/>
      <c r="Z474" s="295"/>
    </row>
    <row r="475">
      <c r="A475" s="295"/>
      <c r="B475" s="327"/>
      <c r="C475" s="327"/>
      <c r="D475" s="327"/>
      <c r="E475" s="327"/>
      <c r="F475" s="327"/>
      <c r="G475" s="327"/>
      <c r="H475" s="327"/>
      <c r="I475" s="327"/>
      <c r="J475" s="327"/>
      <c r="K475" s="327"/>
      <c r="L475" s="295"/>
      <c r="M475" s="295"/>
      <c r="N475" s="295"/>
      <c r="O475" s="295"/>
      <c r="P475" s="295"/>
      <c r="Q475" s="295"/>
      <c r="R475" s="295"/>
      <c r="S475" s="295"/>
      <c r="T475" s="295"/>
      <c r="U475" s="295"/>
      <c r="V475" s="295"/>
      <c r="W475" s="295"/>
      <c r="X475" s="295"/>
      <c r="Y475" s="295"/>
      <c r="Z475" s="295"/>
    </row>
    <row r="476">
      <c r="A476" s="295"/>
      <c r="B476" s="327"/>
      <c r="C476" s="327"/>
      <c r="D476" s="327"/>
      <c r="E476" s="327"/>
      <c r="F476" s="327"/>
      <c r="G476" s="327"/>
      <c r="H476" s="327"/>
      <c r="I476" s="327"/>
      <c r="J476" s="327"/>
      <c r="K476" s="327"/>
      <c r="L476" s="295"/>
      <c r="M476" s="295"/>
      <c r="N476" s="295"/>
      <c r="O476" s="295"/>
      <c r="P476" s="295"/>
      <c r="Q476" s="295"/>
      <c r="R476" s="295"/>
      <c r="S476" s="295"/>
      <c r="T476" s="295"/>
      <c r="U476" s="295"/>
      <c r="V476" s="295"/>
      <c r="W476" s="295"/>
      <c r="X476" s="295"/>
      <c r="Y476" s="295"/>
      <c r="Z476" s="295"/>
    </row>
    <row r="477">
      <c r="A477" s="295"/>
      <c r="B477" s="327"/>
      <c r="C477" s="327"/>
      <c r="D477" s="327"/>
      <c r="E477" s="327"/>
      <c r="F477" s="327"/>
      <c r="G477" s="327"/>
      <c r="H477" s="327"/>
      <c r="I477" s="327"/>
      <c r="J477" s="327"/>
      <c r="K477" s="327"/>
      <c r="L477" s="295"/>
      <c r="M477" s="295"/>
      <c r="N477" s="295"/>
      <c r="O477" s="295"/>
      <c r="P477" s="295"/>
      <c r="Q477" s="295"/>
      <c r="R477" s="295"/>
      <c r="S477" s="295"/>
      <c r="T477" s="295"/>
      <c r="U477" s="295"/>
      <c r="V477" s="295"/>
      <c r="W477" s="295"/>
      <c r="X477" s="295"/>
      <c r="Y477" s="295"/>
      <c r="Z477" s="295"/>
    </row>
    <row r="478">
      <c r="A478" s="295"/>
      <c r="B478" s="327"/>
      <c r="C478" s="327"/>
      <c r="D478" s="327"/>
      <c r="E478" s="327"/>
      <c r="F478" s="327"/>
      <c r="G478" s="327"/>
      <c r="H478" s="327"/>
      <c r="I478" s="327"/>
      <c r="J478" s="327"/>
      <c r="K478" s="327"/>
      <c r="L478" s="295"/>
      <c r="M478" s="295"/>
      <c r="N478" s="295"/>
      <c r="O478" s="295"/>
      <c r="P478" s="295"/>
      <c r="Q478" s="295"/>
      <c r="R478" s="295"/>
      <c r="S478" s="295"/>
      <c r="T478" s="295"/>
      <c r="U478" s="295"/>
      <c r="V478" s="295"/>
      <c r="W478" s="295"/>
      <c r="X478" s="295"/>
      <c r="Y478" s="295"/>
      <c r="Z478" s="295"/>
    </row>
    <row r="479">
      <c r="A479" s="295"/>
      <c r="B479" s="327"/>
      <c r="C479" s="327"/>
      <c r="D479" s="327"/>
      <c r="E479" s="327"/>
      <c r="F479" s="327"/>
      <c r="G479" s="327"/>
      <c r="H479" s="327"/>
      <c r="I479" s="327"/>
      <c r="J479" s="327"/>
      <c r="K479" s="327"/>
      <c r="L479" s="295"/>
      <c r="M479" s="295"/>
      <c r="N479" s="295"/>
      <c r="O479" s="295"/>
      <c r="P479" s="295"/>
      <c r="Q479" s="295"/>
      <c r="R479" s="295"/>
      <c r="S479" s="295"/>
      <c r="T479" s="295"/>
      <c r="U479" s="295"/>
      <c r="V479" s="295"/>
      <c r="W479" s="295"/>
      <c r="X479" s="295"/>
      <c r="Y479" s="295"/>
      <c r="Z479" s="295"/>
    </row>
    <row r="480">
      <c r="A480" s="295"/>
      <c r="B480" s="327"/>
      <c r="C480" s="327"/>
      <c r="D480" s="327"/>
      <c r="E480" s="327"/>
      <c r="F480" s="327"/>
      <c r="G480" s="327"/>
      <c r="H480" s="327"/>
      <c r="I480" s="327"/>
      <c r="J480" s="327"/>
      <c r="K480" s="327"/>
      <c r="L480" s="295"/>
      <c r="M480" s="295"/>
      <c r="N480" s="295"/>
      <c r="O480" s="295"/>
      <c r="P480" s="295"/>
      <c r="Q480" s="295"/>
      <c r="R480" s="295"/>
      <c r="S480" s="295"/>
      <c r="T480" s="295"/>
      <c r="U480" s="295"/>
      <c r="V480" s="295"/>
      <c r="W480" s="295"/>
      <c r="X480" s="295"/>
      <c r="Y480" s="295"/>
      <c r="Z480" s="295"/>
    </row>
    <row r="481">
      <c r="A481" s="295"/>
      <c r="B481" s="327"/>
      <c r="C481" s="327"/>
      <c r="D481" s="327"/>
      <c r="E481" s="327"/>
      <c r="F481" s="327"/>
      <c r="G481" s="327"/>
      <c r="H481" s="327"/>
      <c r="I481" s="327"/>
      <c r="J481" s="327"/>
      <c r="K481" s="327"/>
      <c r="L481" s="295"/>
      <c r="M481" s="295"/>
      <c r="N481" s="295"/>
      <c r="O481" s="295"/>
      <c r="P481" s="295"/>
      <c r="Q481" s="295"/>
      <c r="R481" s="295"/>
      <c r="S481" s="295"/>
      <c r="T481" s="295"/>
      <c r="U481" s="295"/>
      <c r="V481" s="295"/>
      <c r="W481" s="295"/>
      <c r="X481" s="295"/>
      <c r="Y481" s="295"/>
      <c r="Z481" s="295"/>
    </row>
    <row r="482">
      <c r="A482" s="295"/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295"/>
      <c r="M482" s="295"/>
      <c r="N482" s="295"/>
      <c r="O482" s="295"/>
      <c r="P482" s="295"/>
      <c r="Q482" s="295"/>
      <c r="R482" s="295"/>
      <c r="S482" s="295"/>
      <c r="T482" s="295"/>
      <c r="U482" s="295"/>
      <c r="V482" s="295"/>
      <c r="W482" s="295"/>
      <c r="X482" s="295"/>
      <c r="Y482" s="295"/>
      <c r="Z482" s="295"/>
    </row>
    <row r="483">
      <c r="A483" s="295"/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295"/>
      <c r="M483" s="295"/>
      <c r="N483" s="295"/>
      <c r="O483" s="295"/>
      <c r="P483" s="295"/>
      <c r="Q483" s="295"/>
      <c r="R483" s="295"/>
      <c r="S483" s="295"/>
      <c r="T483" s="295"/>
      <c r="U483" s="295"/>
      <c r="V483" s="295"/>
      <c r="W483" s="295"/>
      <c r="X483" s="295"/>
      <c r="Y483" s="295"/>
      <c r="Z483" s="295"/>
    </row>
    <row r="484">
      <c r="A484" s="295"/>
      <c r="B484" s="327"/>
      <c r="C484" s="327"/>
      <c r="D484" s="327"/>
      <c r="E484" s="327"/>
      <c r="F484" s="327"/>
      <c r="G484" s="327"/>
      <c r="H484" s="327"/>
      <c r="I484" s="327"/>
      <c r="J484" s="327"/>
      <c r="K484" s="327"/>
      <c r="L484" s="295"/>
      <c r="M484" s="295"/>
      <c r="N484" s="295"/>
      <c r="O484" s="295"/>
      <c r="P484" s="295"/>
      <c r="Q484" s="295"/>
      <c r="R484" s="295"/>
      <c r="S484" s="295"/>
      <c r="T484" s="295"/>
      <c r="U484" s="295"/>
      <c r="V484" s="295"/>
      <c r="W484" s="295"/>
      <c r="X484" s="295"/>
      <c r="Y484" s="295"/>
      <c r="Z484" s="295"/>
    </row>
    <row r="485">
      <c r="A485" s="295"/>
      <c r="B485" s="327"/>
      <c r="C485" s="327"/>
      <c r="D485" s="327"/>
      <c r="E485" s="327"/>
      <c r="F485" s="327"/>
      <c r="G485" s="327"/>
      <c r="H485" s="327"/>
      <c r="I485" s="327"/>
      <c r="J485" s="327"/>
      <c r="K485" s="327"/>
      <c r="L485" s="295"/>
      <c r="M485" s="295"/>
      <c r="N485" s="295"/>
      <c r="O485" s="295"/>
      <c r="P485" s="295"/>
      <c r="Q485" s="295"/>
      <c r="R485" s="295"/>
      <c r="S485" s="295"/>
      <c r="T485" s="295"/>
      <c r="U485" s="295"/>
      <c r="V485" s="295"/>
      <c r="W485" s="295"/>
      <c r="X485" s="295"/>
      <c r="Y485" s="295"/>
      <c r="Z485" s="295"/>
    </row>
    <row r="486">
      <c r="A486" s="295"/>
      <c r="B486" s="327"/>
      <c r="C486" s="327"/>
      <c r="D486" s="327"/>
      <c r="E486" s="327"/>
      <c r="F486" s="327"/>
      <c r="G486" s="327"/>
      <c r="H486" s="327"/>
      <c r="I486" s="327"/>
      <c r="J486" s="327"/>
      <c r="K486" s="327"/>
      <c r="L486" s="295"/>
      <c r="M486" s="295"/>
      <c r="N486" s="295"/>
      <c r="O486" s="295"/>
      <c r="P486" s="295"/>
      <c r="Q486" s="295"/>
      <c r="R486" s="295"/>
      <c r="S486" s="295"/>
      <c r="T486" s="295"/>
      <c r="U486" s="295"/>
      <c r="V486" s="295"/>
      <c r="W486" s="295"/>
      <c r="X486" s="295"/>
      <c r="Y486" s="295"/>
      <c r="Z486" s="295"/>
    </row>
    <row r="487">
      <c r="A487" s="295"/>
      <c r="B487" s="327"/>
      <c r="C487" s="327"/>
      <c r="D487" s="327"/>
      <c r="E487" s="327"/>
      <c r="F487" s="327"/>
      <c r="G487" s="327"/>
      <c r="H487" s="327"/>
      <c r="I487" s="327"/>
      <c r="J487" s="327"/>
      <c r="K487" s="327"/>
      <c r="L487" s="295"/>
      <c r="M487" s="295"/>
      <c r="N487" s="295"/>
      <c r="O487" s="295"/>
      <c r="P487" s="295"/>
      <c r="Q487" s="295"/>
      <c r="R487" s="295"/>
      <c r="S487" s="295"/>
      <c r="T487" s="295"/>
      <c r="U487" s="295"/>
      <c r="V487" s="295"/>
      <c r="W487" s="295"/>
      <c r="X487" s="295"/>
      <c r="Y487" s="295"/>
      <c r="Z487" s="295"/>
    </row>
    <row r="488">
      <c r="A488" s="295"/>
      <c r="B488" s="327"/>
      <c r="C488" s="327"/>
      <c r="D488" s="327"/>
      <c r="E488" s="327"/>
      <c r="F488" s="327"/>
      <c r="G488" s="327"/>
      <c r="H488" s="327"/>
      <c r="I488" s="327"/>
      <c r="J488" s="327"/>
      <c r="K488" s="327"/>
      <c r="L488" s="295"/>
      <c r="M488" s="295"/>
      <c r="N488" s="295"/>
      <c r="O488" s="295"/>
      <c r="P488" s="295"/>
      <c r="Q488" s="295"/>
      <c r="R488" s="295"/>
      <c r="S488" s="295"/>
      <c r="T488" s="295"/>
      <c r="U488" s="295"/>
      <c r="V488" s="295"/>
      <c r="W488" s="295"/>
      <c r="X488" s="295"/>
      <c r="Y488" s="295"/>
      <c r="Z488" s="295"/>
    </row>
    <row r="489">
      <c r="A489" s="295"/>
      <c r="B489" s="327"/>
      <c r="C489" s="327"/>
      <c r="D489" s="327"/>
      <c r="E489" s="327"/>
      <c r="F489" s="327"/>
      <c r="G489" s="327"/>
      <c r="H489" s="327"/>
      <c r="I489" s="327"/>
      <c r="J489" s="327"/>
      <c r="K489" s="327"/>
      <c r="L489" s="295"/>
      <c r="M489" s="295"/>
      <c r="N489" s="295"/>
      <c r="O489" s="295"/>
      <c r="P489" s="295"/>
      <c r="Q489" s="295"/>
      <c r="R489" s="295"/>
      <c r="S489" s="295"/>
      <c r="T489" s="295"/>
      <c r="U489" s="295"/>
      <c r="V489" s="295"/>
      <c r="W489" s="295"/>
      <c r="X489" s="295"/>
      <c r="Y489" s="295"/>
      <c r="Z489" s="295"/>
    </row>
    <row r="490">
      <c r="A490" s="295"/>
      <c r="B490" s="327"/>
      <c r="C490" s="327"/>
      <c r="D490" s="327"/>
      <c r="E490" s="327"/>
      <c r="F490" s="327"/>
      <c r="G490" s="327"/>
      <c r="H490" s="327"/>
      <c r="I490" s="327"/>
      <c r="J490" s="327"/>
      <c r="K490" s="327"/>
      <c r="L490" s="295"/>
      <c r="M490" s="295"/>
      <c r="N490" s="295"/>
      <c r="O490" s="295"/>
      <c r="P490" s="295"/>
      <c r="Q490" s="295"/>
      <c r="R490" s="295"/>
      <c r="S490" s="295"/>
      <c r="T490" s="295"/>
      <c r="U490" s="295"/>
      <c r="V490" s="295"/>
      <c r="W490" s="295"/>
      <c r="X490" s="295"/>
      <c r="Y490" s="295"/>
      <c r="Z490" s="295"/>
    </row>
    <row r="491">
      <c r="A491" s="295"/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295"/>
      <c r="M491" s="295"/>
      <c r="N491" s="295"/>
      <c r="O491" s="295"/>
      <c r="P491" s="295"/>
      <c r="Q491" s="295"/>
      <c r="R491" s="295"/>
      <c r="S491" s="295"/>
      <c r="T491" s="295"/>
      <c r="U491" s="295"/>
      <c r="V491" s="295"/>
      <c r="W491" s="295"/>
      <c r="X491" s="295"/>
      <c r="Y491" s="295"/>
      <c r="Z491" s="295"/>
    </row>
    <row r="492">
      <c r="A492" s="295"/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295"/>
      <c r="M492" s="295"/>
      <c r="N492" s="295"/>
      <c r="O492" s="295"/>
      <c r="P492" s="295"/>
      <c r="Q492" s="295"/>
      <c r="R492" s="295"/>
      <c r="S492" s="295"/>
      <c r="T492" s="295"/>
      <c r="U492" s="295"/>
      <c r="V492" s="295"/>
      <c r="W492" s="295"/>
      <c r="X492" s="295"/>
      <c r="Y492" s="295"/>
      <c r="Z492" s="295"/>
    </row>
    <row r="493">
      <c r="A493" s="295"/>
      <c r="B493" s="327"/>
      <c r="C493" s="327"/>
      <c r="D493" s="327"/>
      <c r="E493" s="327"/>
      <c r="F493" s="327"/>
      <c r="G493" s="327"/>
      <c r="H493" s="327"/>
      <c r="I493" s="327"/>
      <c r="J493" s="327"/>
      <c r="K493" s="327"/>
      <c r="L493" s="295"/>
      <c r="M493" s="295"/>
      <c r="N493" s="295"/>
      <c r="O493" s="295"/>
      <c r="P493" s="295"/>
      <c r="Q493" s="295"/>
      <c r="R493" s="295"/>
      <c r="S493" s="295"/>
      <c r="T493" s="295"/>
      <c r="U493" s="295"/>
      <c r="V493" s="295"/>
      <c r="W493" s="295"/>
      <c r="X493" s="295"/>
      <c r="Y493" s="295"/>
      <c r="Z493" s="295"/>
    </row>
    <row r="494">
      <c r="A494" s="295"/>
      <c r="B494" s="327"/>
      <c r="C494" s="327"/>
      <c r="D494" s="327"/>
      <c r="E494" s="327"/>
      <c r="F494" s="327"/>
      <c r="G494" s="327"/>
      <c r="H494" s="327"/>
      <c r="I494" s="327"/>
      <c r="J494" s="327"/>
      <c r="K494" s="327"/>
      <c r="L494" s="295"/>
      <c r="M494" s="295"/>
      <c r="N494" s="295"/>
      <c r="O494" s="295"/>
      <c r="P494" s="295"/>
      <c r="Q494" s="295"/>
      <c r="R494" s="295"/>
      <c r="S494" s="295"/>
      <c r="T494" s="295"/>
      <c r="U494" s="295"/>
      <c r="V494" s="295"/>
      <c r="W494" s="295"/>
      <c r="X494" s="295"/>
      <c r="Y494" s="295"/>
      <c r="Z494" s="295"/>
    </row>
    <row r="495">
      <c r="A495" s="295"/>
      <c r="B495" s="327"/>
      <c r="C495" s="327"/>
      <c r="D495" s="327"/>
      <c r="E495" s="327"/>
      <c r="F495" s="327"/>
      <c r="G495" s="327"/>
      <c r="H495" s="327"/>
      <c r="I495" s="327"/>
      <c r="J495" s="327"/>
      <c r="K495" s="327"/>
      <c r="L495" s="295"/>
      <c r="M495" s="295"/>
      <c r="N495" s="295"/>
      <c r="O495" s="295"/>
      <c r="P495" s="295"/>
      <c r="Q495" s="295"/>
      <c r="R495" s="295"/>
      <c r="S495" s="295"/>
      <c r="T495" s="295"/>
      <c r="U495" s="295"/>
      <c r="V495" s="295"/>
      <c r="W495" s="295"/>
      <c r="X495" s="295"/>
      <c r="Y495" s="295"/>
      <c r="Z495" s="295"/>
    </row>
    <row r="496">
      <c r="A496" s="295"/>
      <c r="B496" s="327"/>
      <c r="C496" s="327"/>
      <c r="D496" s="327"/>
      <c r="E496" s="327"/>
      <c r="F496" s="327"/>
      <c r="G496" s="327"/>
      <c r="H496" s="327"/>
      <c r="I496" s="327"/>
      <c r="J496" s="327"/>
      <c r="K496" s="327"/>
      <c r="L496" s="295"/>
      <c r="M496" s="295"/>
      <c r="N496" s="295"/>
      <c r="O496" s="295"/>
      <c r="P496" s="295"/>
      <c r="Q496" s="295"/>
      <c r="R496" s="295"/>
      <c r="S496" s="295"/>
      <c r="T496" s="295"/>
      <c r="U496" s="295"/>
      <c r="V496" s="295"/>
      <c r="W496" s="295"/>
      <c r="X496" s="295"/>
      <c r="Y496" s="295"/>
      <c r="Z496" s="295"/>
    </row>
    <row r="497">
      <c r="A497" s="295"/>
      <c r="B497" s="327"/>
      <c r="C497" s="327"/>
      <c r="D497" s="327"/>
      <c r="E497" s="327"/>
      <c r="F497" s="327"/>
      <c r="G497" s="327"/>
      <c r="H497" s="327"/>
      <c r="I497" s="327"/>
      <c r="J497" s="327"/>
      <c r="K497" s="327"/>
      <c r="L497" s="295"/>
      <c r="M497" s="295"/>
      <c r="N497" s="295"/>
      <c r="O497" s="295"/>
      <c r="P497" s="295"/>
      <c r="Q497" s="295"/>
      <c r="R497" s="295"/>
      <c r="S497" s="295"/>
      <c r="T497" s="295"/>
      <c r="U497" s="295"/>
      <c r="V497" s="295"/>
      <c r="W497" s="295"/>
      <c r="X497" s="295"/>
      <c r="Y497" s="295"/>
      <c r="Z497" s="295"/>
    </row>
    <row r="498">
      <c r="A498" s="295"/>
      <c r="B498" s="327"/>
      <c r="C498" s="327"/>
      <c r="D498" s="327"/>
      <c r="E498" s="327"/>
      <c r="F498" s="327"/>
      <c r="G498" s="327"/>
      <c r="H498" s="327"/>
      <c r="I498" s="327"/>
      <c r="J498" s="327"/>
      <c r="K498" s="327"/>
      <c r="L498" s="295"/>
      <c r="M498" s="295"/>
      <c r="N498" s="295"/>
      <c r="O498" s="295"/>
      <c r="P498" s="295"/>
      <c r="Q498" s="295"/>
      <c r="R498" s="295"/>
      <c r="S498" s="295"/>
      <c r="T498" s="295"/>
      <c r="U498" s="295"/>
      <c r="V498" s="295"/>
      <c r="W498" s="295"/>
      <c r="X498" s="295"/>
      <c r="Y498" s="295"/>
      <c r="Z498" s="295"/>
    </row>
    <row r="499">
      <c r="A499" s="295"/>
      <c r="B499" s="327"/>
      <c r="C499" s="327"/>
      <c r="D499" s="327"/>
      <c r="E499" s="327"/>
      <c r="F499" s="327"/>
      <c r="G499" s="327"/>
      <c r="H499" s="327"/>
      <c r="I499" s="327"/>
      <c r="J499" s="327"/>
      <c r="K499" s="327"/>
      <c r="L499" s="295"/>
      <c r="M499" s="295"/>
      <c r="N499" s="295"/>
      <c r="O499" s="295"/>
      <c r="P499" s="295"/>
      <c r="Q499" s="295"/>
      <c r="R499" s="295"/>
      <c r="S499" s="295"/>
      <c r="T499" s="295"/>
      <c r="U499" s="295"/>
      <c r="V499" s="295"/>
      <c r="W499" s="295"/>
      <c r="X499" s="295"/>
      <c r="Y499" s="295"/>
      <c r="Z499" s="295"/>
    </row>
    <row r="500">
      <c r="A500" s="295"/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295"/>
      <c r="M500" s="295"/>
      <c r="N500" s="295"/>
      <c r="O500" s="295"/>
      <c r="P500" s="295"/>
      <c r="Q500" s="295"/>
      <c r="R500" s="295"/>
      <c r="S500" s="295"/>
      <c r="T500" s="295"/>
      <c r="U500" s="295"/>
      <c r="V500" s="295"/>
      <c r="W500" s="295"/>
      <c r="X500" s="295"/>
      <c r="Y500" s="295"/>
      <c r="Z500" s="295"/>
    </row>
    <row r="501">
      <c r="A501" s="295"/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295"/>
      <c r="M501" s="295"/>
      <c r="N501" s="295"/>
      <c r="O501" s="295"/>
      <c r="P501" s="295"/>
      <c r="Q501" s="295"/>
      <c r="R501" s="295"/>
      <c r="S501" s="295"/>
      <c r="T501" s="295"/>
      <c r="U501" s="295"/>
      <c r="V501" s="295"/>
      <c r="W501" s="295"/>
      <c r="X501" s="295"/>
      <c r="Y501" s="295"/>
      <c r="Z501" s="295"/>
    </row>
    <row r="502">
      <c r="A502" s="295"/>
      <c r="B502" s="327"/>
      <c r="C502" s="327"/>
      <c r="D502" s="327"/>
      <c r="E502" s="327"/>
      <c r="F502" s="327"/>
      <c r="G502" s="327"/>
      <c r="H502" s="327"/>
      <c r="I502" s="327"/>
      <c r="J502" s="327"/>
      <c r="K502" s="327"/>
      <c r="L502" s="295"/>
      <c r="M502" s="295"/>
      <c r="N502" s="295"/>
      <c r="O502" s="295"/>
      <c r="P502" s="295"/>
      <c r="Q502" s="295"/>
      <c r="R502" s="295"/>
      <c r="S502" s="295"/>
      <c r="T502" s="295"/>
      <c r="U502" s="295"/>
      <c r="V502" s="295"/>
      <c r="W502" s="295"/>
      <c r="X502" s="295"/>
      <c r="Y502" s="295"/>
      <c r="Z502" s="295"/>
    </row>
    <row r="503">
      <c r="A503" s="295"/>
      <c r="B503" s="327"/>
      <c r="C503" s="327"/>
      <c r="D503" s="327"/>
      <c r="E503" s="327"/>
      <c r="F503" s="327"/>
      <c r="G503" s="327"/>
      <c r="H503" s="327"/>
      <c r="I503" s="327"/>
      <c r="J503" s="327"/>
      <c r="K503" s="327"/>
      <c r="L503" s="295"/>
      <c r="M503" s="295"/>
      <c r="N503" s="295"/>
      <c r="O503" s="295"/>
      <c r="P503" s="295"/>
      <c r="Q503" s="295"/>
      <c r="R503" s="295"/>
      <c r="S503" s="295"/>
      <c r="T503" s="295"/>
      <c r="U503" s="295"/>
      <c r="V503" s="295"/>
      <c r="W503" s="295"/>
      <c r="X503" s="295"/>
      <c r="Y503" s="295"/>
      <c r="Z503" s="295"/>
    </row>
    <row r="504">
      <c r="A504" s="295"/>
      <c r="B504" s="327"/>
      <c r="C504" s="327"/>
      <c r="D504" s="327"/>
      <c r="E504" s="327"/>
      <c r="F504" s="327"/>
      <c r="G504" s="327"/>
      <c r="H504" s="327"/>
      <c r="I504" s="327"/>
      <c r="J504" s="327"/>
      <c r="K504" s="327"/>
      <c r="L504" s="295"/>
      <c r="M504" s="295"/>
      <c r="N504" s="295"/>
      <c r="O504" s="295"/>
      <c r="P504" s="295"/>
      <c r="Q504" s="295"/>
      <c r="R504" s="295"/>
      <c r="S504" s="295"/>
      <c r="T504" s="295"/>
      <c r="U504" s="295"/>
      <c r="V504" s="295"/>
      <c r="W504" s="295"/>
      <c r="X504" s="295"/>
      <c r="Y504" s="295"/>
      <c r="Z504" s="295"/>
    </row>
    <row r="505">
      <c r="A505" s="295"/>
      <c r="B505" s="327"/>
      <c r="C505" s="327"/>
      <c r="D505" s="327"/>
      <c r="E505" s="327"/>
      <c r="F505" s="327"/>
      <c r="G505" s="327"/>
      <c r="H505" s="327"/>
      <c r="I505" s="327"/>
      <c r="J505" s="327"/>
      <c r="K505" s="327"/>
      <c r="L505" s="295"/>
      <c r="M505" s="295"/>
      <c r="N505" s="295"/>
      <c r="O505" s="295"/>
      <c r="P505" s="295"/>
      <c r="Q505" s="295"/>
      <c r="R505" s="295"/>
      <c r="S505" s="295"/>
      <c r="T505" s="295"/>
      <c r="U505" s="295"/>
      <c r="V505" s="295"/>
      <c r="W505" s="295"/>
      <c r="X505" s="295"/>
      <c r="Y505" s="295"/>
      <c r="Z505" s="295"/>
    </row>
    <row r="506">
      <c r="A506" s="295"/>
      <c r="B506" s="327"/>
      <c r="C506" s="327"/>
      <c r="D506" s="327"/>
      <c r="E506" s="327"/>
      <c r="F506" s="327"/>
      <c r="G506" s="327"/>
      <c r="H506" s="327"/>
      <c r="I506" s="327"/>
      <c r="J506" s="327"/>
      <c r="K506" s="327"/>
      <c r="L506" s="295"/>
      <c r="M506" s="295"/>
      <c r="N506" s="295"/>
      <c r="O506" s="295"/>
      <c r="P506" s="295"/>
      <c r="Q506" s="295"/>
      <c r="R506" s="295"/>
      <c r="S506" s="295"/>
      <c r="T506" s="295"/>
      <c r="U506" s="295"/>
      <c r="V506" s="295"/>
      <c r="W506" s="295"/>
      <c r="X506" s="295"/>
      <c r="Y506" s="295"/>
      <c r="Z506" s="295"/>
    </row>
    <row r="507">
      <c r="A507" s="295"/>
      <c r="B507" s="327"/>
      <c r="C507" s="327"/>
      <c r="D507" s="327"/>
      <c r="E507" s="327"/>
      <c r="F507" s="327"/>
      <c r="G507" s="327"/>
      <c r="H507" s="327"/>
      <c r="I507" s="327"/>
      <c r="J507" s="327"/>
      <c r="K507" s="327"/>
      <c r="L507" s="295"/>
      <c r="M507" s="295"/>
      <c r="N507" s="295"/>
      <c r="O507" s="295"/>
      <c r="P507" s="295"/>
      <c r="Q507" s="295"/>
      <c r="R507" s="295"/>
      <c r="S507" s="295"/>
      <c r="T507" s="295"/>
      <c r="U507" s="295"/>
      <c r="V507" s="295"/>
      <c r="W507" s="295"/>
      <c r="X507" s="295"/>
      <c r="Y507" s="295"/>
      <c r="Z507" s="295"/>
    </row>
    <row r="508">
      <c r="A508" s="295"/>
      <c r="B508" s="327"/>
      <c r="C508" s="327"/>
      <c r="D508" s="327"/>
      <c r="E508" s="327"/>
      <c r="F508" s="327"/>
      <c r="G508" s="327"/>
      <c r="H508" s="327"/>
      <c r="I508" s="327"/>
      <c r="J508" s="327"/>
      <c r="K508" s="327"/>
      <c r="L508" s="295"/>
      <c r="M508" s="295"/>
      <c r="N508" s="295"/>
      <c r="O508" s="295"/>
      <c r="P508" s="295"/>
      <c r="Q508" s="295"/>
      <c r="R508" s="295"/>
      <c r="S508" s="295"/>
      <c r="T508" s="295"/>
      <c r="U508" s="295"/>
      <c r="V508" s="295"/>
      <c r="W508" s="295"/>
      <c r="X508" s="295"/>
      <c r="Y508" s="295"/>
      <c r="Z508" s="295"/>
    </row>
    <row r="509">
      <c r="A509" s="295"/>
      <c r="B509" s="327"/>
      <c r="C509" s="327"/>
      <c r="D509" s="327"/>
      <c r="E509" s="327"/>
      <c r="F509" s="327"/>
      <c r="G509" s="327"/>
      <c r="H509" s="327"/>
      <c r="I509" s="327"/>
      <c r="J509" s="327"/>
      <c r="K509" s="327"/>
      <c r="L509" s="295"/>
      <c r="M509" s="295"/>
      <c r="N509" s="295"/>
      <c r="O509" s="295"/>
      <c r="P509" s="295"/>
      <c r="Q509" s="295"/>
      <c r="R509" s="295"/>
      <c r="S509" s="295"/>
      <c r="T509" s="295"/>
      <c r="U509" s="295"/>
      <c r="V509" s="295"/>
      <c r="W509" s="295"/>
      <c r="X509" s="295"/>
      <c r="Y509" s="295"/>
      <c r="Z509" s="295"/>
    </row>
    <row r="510">
      <c r="A510" s="295"/>
      <c r="B510" s="327"/>
      <c r="C510" s="327"/>
      <c r="D510" s="327"/>
      <c r="E510" s="327"/>
      <c r="F510" s="327"/>
      <c r="G510" s="327"/>
      <c r="H510" s="327"/>
      <c r="I510" s="327"/>
      <c r="J510" s="327"/>
      <c r="K510" s="327"/>
      <c r="L510" s="295"/>
      <c r="M510" s="295"/>
      <c r="N510" s="295"/>
      <c r="O510" s="295"/>
      <c r="P510" s="295"/>
      <c r="Q510" s="295"/>
      <c r="R510" s="295"/>
      <c r="S510" s="295"/>
      <c r="T510" s="295"/>
      <c r="U510" s="295"/>
      <c r="V510" s="295"/>
      <c r="W510" s="295"/>
      <c r="X510" s="295"/>
      <c r="Y510" s="295"/>
      <c r="Z510" s="295"/>
    </row>
    <row r="511">
      <c r="A511" s="295"/>
      <c r="B511" s="327"/>
      <c r="C511" s="327"/>
      <c r="D511" s="327"/>
      <c r="E511" s="327"/>
      <c r="F511" s="327"/>
      <c r="G511" s="327"/>
      <c r="H511" s="327"/>
      <c r="I511" s="327"/>
      <c r="J511" s="327"/>
      <c r="K511" s="327"/>
      <c r="L511" s="295"/>
      <c r="M511" s="295"/>
      <c r="N511" s="295"/>
      <c r="O511" s="295"/>
      <c r="P511" s="295"/>
      <c r="Q511" s="295"/>
      <c r="R511" s="295"/>
      <c r="S511" s="295"/>
      <c r="T511" s="295"/>
      <c r="U511" s="295"/>
      <c r="V511" s="295"/>
      <c r="W511" s="295"/>
      <c r="X511" s="295"/>
      <c r="Y511" s="295"/>
      <c r="Z511" s="295"/>
    </row>
    <row r="512">
      <c r="A512" s="295"/>
      <c r="B512" s="327"/>
      <c r="C512" s="327"/>
      <c r="D512" s="327"/>
      <c r="E512" s="327"/>
      <c r="F512" s="327"/>
      <c r="G512" s="327"/>
      <c r="H512" s="327"/>
      <c r="I512" s="327"/>
      <c r="J512" s="327"/>
      <c r="K512" s="327"/>
      <c r="L512" s="295"/>
      <c r="M512" s="295"/>
      <c r="N512" s="295"/>
      <c r="O512" s="295"/>
      <c r="P512" s="295"/>
      <c r="Q512" s="295"/>
      <c r="R512" s="295"/>
      <c r="S512" s="295"/>
      <c r="T512" s="295"/>
      <c r="U512" s="295"/>
      <c r="V512" s="295"/>
      <c r="W512" s="295"/>
      <c r="X512" s="295"/>
      <c r="Y512" s="295"/>
      <c r="Z512" s="295"/>
    </row>
    <row r="513">
      <c r="A513" s="295"/>
      <c r="B513" s="327"/>
      <c r="C513" s="327"/>
      <c r="D513" s="327"/>
      <c r="E513" s="327"/>
      <c r="F513" s="327"/>
      <c r="G513" s="327"/>
      <c r="H513" s="327"/>
      <c r="I513" s="327"/>
      <c r="J513" s="327"/>
      <c r="K513" s="327"/>
      <c r="L513" s="295"/>
      <c r="M513" s="295"/>
      <c r="N513" s="295"/>
      <c r="O513" s="295"/>
      <c r="P513" s="295"/>
      <c r="Q513" s="295"/>
      <c r="R513" s="295"/>
      <c r="S513" s="295"/>
      <c r="T513" s="295"/>
      <c r="U513" s="295"/>
      <c r="V513" s="295"/>
      <c r="W513" s="295"/>
      <c r="X513" s="295"/>
      <c r="Y513" s="295"/>
      <c r="Z513" s="295"/>
    </row>
    <row r="514">
      <c r="A514" s="295"/>
      <c r="B514" s="327"/>
      <c r="C514" s="327"/>
      <c r="D514" s="327"/>
      <c r="E514" s="327"/>
      <c r="F514" s="327"/>
      <c r="G514" s="327"/>
      <c r="H514" s="327"/>
      <c r="I514" s="327"/>
      <c r="J514" s="327"/>
      <c r="K514" s="327"/>
      <c r="L514" s="295"/>
      <c r="M514" s="295"/>
      <c r="N514" s="295"/>
      <c r="O514" s="295"/>
      <c r="P514" s="295"/>
      <c r="Q514" s="295"/>
      <c r="R514" s="295"/>
      <c r="S514" s="295"/>
      <c r="T514" s="295"/>
      <c r="U514" s="295"/>
      <c r="V514" s="295"/>
      <c r="W514" s="295"/>
      <c r="X514" s="295"/>
      <c r="Y514" s="295"/>
      <c r="Z514" s="295"/>
    </row>
    <row r="515">
      <c r="A515" s="295"/>
      <c r="B515" s="327"/>
      <c r="C515" s="327"/>
      <c r="D515" s="327"/>
      <c r="E515" s="327"/>
      <c r="F515" s="327"/>
      <c r="G515" s="327"/>
      <c r="H515" s="327"/>
      <c r="I515" s="327"/>
      <c r="J515" s="327"/>
      <c r="K515" s="327"/>
      <c r="L515" s="295"/>
      <c r="M515" s="295"/>
      <c r="N515" s="295"/>
      <c r="O515" s="295"/>
      <c r="P515" s="295"/>
      <c r="Q515" s="295"/>
      <c r="R515" s="295"/>
      <c r="S515" s="295"/>
      <c r="T515" s="295"/>
      <c r="U515" s="295"/>
      <c r="V515" s="295"/>
      <c r="W515" s="295"/>
      <c r="X515" s="295"/>
      <c r="Y515" s="295"/>
      <c r="Z515" s="295"/>
    </row>
    <row r="516">
      <c r="A516" s="295"/>
      <c r="B516" s="327"/>
      <c r="C516" s="327"/>
      <c r="D516" s="327"/>
      <c r="E516" s="327"/>
      <c r="F516" s="327"/>
      <c r="G516" s="327"/>
      <c r="H516" s="327"/>
      <c r="I516" s="327"/>
      <c r="J516" s="327"/>
      <c r="K516" s="327"/>
      <c r="L516" s="295"/>
      <c r="M516" s="295"/>
      <c r="N516" s="295"/>
      <c r="O516" s="295"/>
      <c r="P516" s="295"/>
      <c r="Q516" s="295"/>
      <c r="R516" s="295"/>
      <c r="S516" s="295"/>
      <c r="T516" s="295"/>
      <c r="U516" s="295"/>
      <c r="V516" s="295"/>
      <c r="W516" s="295"/>
      <c r="X516" s="295"/>
      <c r="Y516" s="295"/>
      <c r="Z516" s="295"/>
    </row>
    <row r="517">
      <c r="A517" s="295"/>
      <c r="B517" s="327"/>
      <c r="C517" s="327"/>
      <c r="D517" s="327"/>
      <c r="E517" s="327"/>
      <c r="F517" s="327"/>
      <c r="G517" s="327"/>
      <c r="H517" s="327"/>
      <c r="I517" s="327"/>
      <c r="J517" s="327"/>
      <c r="K517" s="327"/>
      <c r="L517" s="295"/>
      <c r="M517" s="295"/>
      <c r="N517" s="295"/>
      <c r="O517" s="295"/>
      <c r="P517" s="295"/>
      <c r="Q517" s="295"/>
      <c r="R517" s="295"/>
      <c r="S517" s="295"/>
      <c r="T517" s="295"/>
      <c r="U517" s="295"/>
      <c r="V517" s="295"/>
      <c r="W517" s="295"/>
      <c r="X517" s="295"/>
      <c r="Y517" s="295"/>
      <c r="Z517" s="295"/>
    </row>
    <row r="518">
      <c r="A518" s="295"/>
      <c r="B518" s="327"/>
      <c r="C518" s="327"/>
      <c r="D518" s="327"/>
      <c r="E518" s="327"/>
      <c r="F518" s="327"/>
      <c r="G518" s="327"/>
      <c r="H518" s="327"/>
      <c r="I518" s="327"/>
      <c r="J518" s="327"/>
      <c r="K518" s="327"/>
      <c r="L518" s="295"/>
      <c r="M518" s="295"/>
      <c r="N518" s="295"/>
      <c r="O518" s="295"/>
      <c r="P518" s="295"/>
      <c r="Q518" s="295"/>
      <c r="R518" s="295"/>
      <c r="S518" s="295"/>
      <c r="T518" s="295"/>
      <c r="U518" s="295"/>
      <c r="V518" s="295"/>
      <c r="W518" s="295"/>
      <c r="X518" s="295"/>
      <c r="Y518" s="295"/>
      <c r="Z518" s="295"/>
    </row>
    <row r="519">
      <c r="A519" s="295"/>
      <c r="B519" s="327"/>
      <c r="C519" s="327"/>
      <c r="D519" s="327"/>
      <c r="E519" s="327"/>
      <c r="F519" s="327"/>
      <c r="G519" s="327"/>
      <c r="H519" s="327"/>
      <c r="I519" s="327"/>
      <c r="J519" s="327"/>
      <c r="K519" s="327"/>
      <c r="L519" s="295"/>
      <c r="M519" s="295"/>
      <c r="N519" s="295"/>
      <c r="O519" s="295"/>
      <c r="P519" s="295"/>
      <c r="Q519" s="295"/>
      <c r="R519" s="295"/>
      <c r="S519" s="295"/>
      <c r="T519" s="295"/>
      <c r="U519" s="295"/>
      <c r="V519" s="295"/>
      <c r="W519" s="295"/>
      <c r="X519" s="295"/>
      <c r="Y519" s="295"/>
      <c r="Z519" s="295"/>
    </row>
    <row r="520">
      <c r="A520" s="295"/>
      <c r="B520" s="327"/>
      <c r="C520" s="327"/>
      <c r="D520" s="327"/>
      <c r="E520" s="327"/>
      <c r="F520" s="327"/>
      <c r="G520" s="327"/>
      <c r="H520" s="327"/>
      <c r="I520" s="327"/>
      <c r="J520" s="327"/>
      <c r="K520" s="327"/>
      <c r="L520" s="295"/>
      <c r="M520" s="295"/>
      <c r="N520" s="295"/>
      <c r="O520" s="295"/>
      <c r="P520" s="295"/>
      <c r="Q520" s="295"/>
      <c r="R520" s="295"/>
      <c r="S520" s="295"/>
      <c r="T520" s="295"/>
      <c r="U520" s="295"/>
      <c r="V520" s="295"/>
      <c r="W520" s="295"/>
      <c r="X520" s="295"/>
      <c r="Y520" s="295"/>
      <c r="Z520" s="295"/>
    </row>
    <row r="521">
      <c r="A521" s="295"/>
      <c r="B521" s="327"/>
      <c r="C521" s="327"/>
      <c r="D521" s="327"/>
      <c r="E521" s="327"/>
      <c r="F521" s="327"/>
      <c r="G521" s="327"/>
      <c r="H521" s="327"/>
      <c r="I521" s="327"/>
      <c r="J521" s="327"/>
      <c r="K521" s="327"/>
      <c r="L521" s="295"/>
      <c r="M521" s="295"/>
      <c r="N521" s="295"/>
      <c r="O521" s="295"/>
      <c r="P521" s="295"/>
      <c r="Q521" s="295"/>
      <c r="R521" s="295"/>
      <c r="S521" s="295"/>
      <c r="T521" s="295"/>
      <c r="U521" s="295"/>
      <c r="V521" s="295"/>
      <c r="W521" s="295"/>
      <c r="X521" s="295"/>
      <c r="Y521" s="295"/>
      <c r="Z521" s="295"/>
    </row>
    <row r="522">
      <c r="A522" s="295"/>
      <c r="B522" s="327"/>
      <c r="C522" s="327"/>
      <c r="D522" s="327"/>
      <c r="E522" s="327"/>
      <c r="F522" s="327"/>
      <c r="G522" s="327"/>
      <c r="H522" s="327"/>
      <c r="I522" s="327"/>
      <c r="J522" s="327"/>
      <c r="K522" s="327"/>
      <c r="L522" s="295"/>
      <c r="M522" s="295"/>
      <c r="N522" s="295"/>
      <c r="O522" s="295"/>
      <c r="P522" s="295"/>
      <c r="Q522" s="295"/>
      <c r="R522" s="295"/>
      <c r="S522" s="295"/>
      <c r="T522" s="295"/>
      <c r="U522" s="295"/>
      <c r="V522" s="295"/>
      <c r="W522" s="295"/>
      <c r="X522" s="295"/>
      <c r="Y522" s="295"/>
      <c r="Z522" s="295"/>
    </row>
    <row r="523">
      <c r="A523" s="295"/>
      <c r="B523" s="327"/>
      <c r="C523" s="327"/>
      <c r="D523" s="327"/>
      <c r="E523" s="327"/>
      <c r="F523" s="327"/>
      <c r="G523" s="327"/>
      <c r="H523" s="327"/>
      <c r="I523" s="327"/>
      <c r="J523" s="327"/>
      <c r="K523" s="327"/>
      <c r="L523" s="295"/>
      <c r="M523" s="295"/>
      <c r="N523" s="295"/>
      <c r="O523" s="295"/>
      <c r="P523" s="295"/>
      <c r="Q523" s="295"/>
      <c r="R523" s="295"/>
      <c r="S523" s="295"/>
      <c r="T523" s="295"/>
      <c r="U523" s="295"/>
      <c r="V523" s="295"/>
      <c r="W523" s="295"/>
      <c r="X523" s="295"/>
      <c r="Y523" s="295"/>
      <c r="Z523" s="295"/>
    </row>
    <row r="524">
      <c r="A524" s="295"/>
      <c r="B524" s="327"/>
      <c r="C524" s="327"/>
      <c r="D524" s="327"/>
      <c r="E524" s="327"/>
      <c r="F524" s="327"/>
      <c r="G524" s="327"/>
      <c r="H524" s="327"/>
      <c r="I524" s="327"/>
      <c r="J524" s="327"/>
      <c r="K524" s="327"/>
      <c r="L524" s="295"/>
      <c r="M524" s="295"/>
      <c r="N524" s="295"/>
      <c r="O524" s="295"/>
      <c r="P524" s="295"/>
      <c r="Q524" s="295"/>
      <c r="R524" s="295"/>
      <c r="S524" s="295"/>
      <c r="T524" s="295"/>
      <c r="U524" s="295"/>
      <c r="V524" s="295"/>
      <c r="W524" s="295"/>
      <c r="X524" s="295"/>
      <c r="Y524" s="295"/>
      <c r="Z524" s="295"/>
    </row>
    <row r="525">
      <c r="A525" s="295"/>
      <c r="B525" s="327"/>
      <c r="C525" s="327"/>
      <c r="D525" s="327"/>
      <c r="E525" s="327"/>
      <c r="F525" s="327"/>
      <c r="G525" s="327"/>
      <c r="H525" s="327"/>
      <c r="I525" s="327"/>
      <c r="J525" s="327"/>
      <c r="K525" s="327"/>
      <c r="L525" s="295"/>
      <c r="M525" s="295"/>
      <c r="N525" s="295"/>
      <c r="O525" s="295"/>
      <c r="P525" s="295"/>
      <c r="Q525" s="295"/>
      <c r="R525" s="295"/>
      <c r="S525" s="295"/>
      <c r="T525" s="295"/>
      <c r="U525" s="295"/>
      <c r="V525" s="295"/>
      <c r="W525" s="295"/>
      <c r="X525" s="295"/>
      <c r="Y525" s="295"/>
      <c r="Z525" s="295"/>
    </row>
    <row r="526">
      <c r="A526" s="295"/>
      <c r="B526" s="327"/>
      <c r="C526" s="327"/>
      <c r="D526" s="327"/>
      <c r="E526" s="327"/>
      <c r="F526" s="327"/>
      <c r="G526" s="327"/>
      <c r="H526" s="327"/>
      <c r="I526" s="327"/>
      <c r="J526" s="327"/>
      <c r="K526" s="327"/>
      <c r="L526" s="295"/>
      <c r="M526" s="295"/>
      <c r="N526" s="295"/>
      <c r="O526" s="295"/>
      <c r="P526" s="295"/>
      <c r="Q526" s="295"/>
      <c r="R526" s="295"/>
      <c r="S526" s="295"/>
      <c r="T526" s="295"/>
      <c r="U526" s="295"/>
      <c r="V526" s="295"/>
      <c r="W526" s="295"/>
      <c r="X526" s="295"/>
      <c r="Y526" s="295"/>
      <c r="Z526" s="295"/>
    </row>
    <row r="527">
      <c r="A527" s="295"/>
      <c r="B527" s="327"/>
      <c r="C527" s="327"/>
      <c r="D527" s="327"/>
      <c r="E527" s="327"/>
      <c r="F527" s="327"/>
      <c r="G527" s="327"/>
      <c r="H527" s="327"/>
      <c r="I527" s="327"/>
      <c r="J527" s="327"/>
      <c r="K527" s="327"/>
      <c r="L527" s="295"/>
      <c r="M527" s="295"/>
      <c r="N527" s="295"/>
      <c r="O527" s="295"/>
      <c r="P527" s="295"/>
      <c r="Q527" s="295"/>
      <c r="R527" s="295"/>
      <c r="S527" s="295"/>
      <c r="T527" s="295"/>
      <c r="U527" s="295"/>
      <c r="V527" s="295"/>
      <c r="W527" s="295"/>
      <c r="X527" s="295"/>
      <c r="Y527" s="295"/>
      <c r="Z527" s="295"/>
    </row>
    <row r="528">
      <c r="A528" s="295"/>
      <c r="B528" s="327"/>
      <c r="C528" s="327"/>
      <c r="D528" s="327"/>
      <c r="E528" s="327"/>
      <c r="F528" s="327"/>
      <c r="G528" s="327"/>
      <c r="H528" s="327"/>
      <c r="I528" s="327"/>
      <c r="J528" s="327"/>
      <c r="K528" s="327"/>
      <c r="L528" s="295"/>
      <c r="M528" s="295"/>
      <c r="N528" s="295"/>
      <c r="O528" s="295"/>
      <c r="P528" s="295"/>
      <c r="Q528" s="295"/>
      <c r="R528" s="295"/>
      <c r="S528" s="295"/>
      <c r="T528" s="295"/>
      <c r="U528" s="295"/>
      <c r="V528" s="295"/>
      <c r="W528" s="295"/>
      <c r="X528" s="295"/>
      <c r="Y528" s="295"/>
      <c r="Z528" s="295"/>
    </row>
    <row r="529">
      <c r="A529" s="295"/>
      <c r="B529" s="327"/>
      <c r="C529" s="327"/>
      <c r="D529" s="327"/>
      <c r="E529" s="327"/>
      <c r="F529" s="327"/>
      <c r="G529" s="327"/>
      <c r="H529" s="327"/>
      <c r="I529" s="327"/>
      <c r="J529" s="327"/>
      <c r="K529" s="327"/>
      <c r="L529" s="295"/>
      <c r="M529" s="295"/>
      <c r="N529" s="295"/>
      <c r="O529" s="295"/>
      <c r="P529" s="295"/>
      <c r="Q529" s="295"/>
      <c r="R529" s="295"/>
      <c r="S529" s="295"/>
      <c r="T529" s="295"/>
      <c r="U529" s="295"/>
      <c r="V529" s="295"/>
      <c r="W529" s="295"/>
      <c r="X529" s="295"/>
      <c r="Y529" s="295"/>
      <c r="Z529" s="295"/>
    </row>
    <row r="530">
      <c r="A530" s="295"/>
      <c r="B530" s="327"/>
      <c r="C530" s="327"/>
      <c r="D530" s="327"/>
      <c r="E530" s="327"/>
      <c r="F530" s="327"/>
      <c r="G530" s="327"/>
      <c r="H530" s="327"/>
      <c r="I530" s="327"/>
      <c r="J530" s="327"/>
      <c r="K530" s="327"/>
      <c r="L530" s="295"/>
      <c r="M530" s="295"/>
      <c r="N530" s="295"/>
      <c r="O530" s="295"/>
      <c r="P530" s="295"/>
      <c r="Q530" s="295"/>
      <c r="R530" s="295"/>
      <c r="S530" s="295"/>
      <c r="T530" s="295"/>
      <c r="U530" s="295"/>
      <c r="V530" s="295"/>
      <c r="W530" s="295"/>
      <c r="X530" s="295"/>
      <c r="Y530" s="295"/>
      <c r="Z530" s="295"/>
    </row>
    <row r="531">
      <c r="A531" s="295"/>
      <c r="B531" s="327"/>
      <c r="C531" s="327"/>
      <c r="D531" s="327"/>
      <c r="E531" s="327"/>
      <c r="F531" s="327"/>
      <c r="G531" s="327"/>
      <c r="H531" s="327"/>
      <c r="I531" s="327"/>
      <c r="J531" s="327"/>
      <c r="K531" s="327"/>
      <c r="L531" s="295"/>
      <c r="M531" s="295"/>
      <c r="N531" s="295"/>
      <c r="O531" s="295"/>
      <c r="P531" s="295"/>
      <c r="Q531" s="295"/>
      <c r="R531" s="295"/>
      <c r="S531" s="295"/>
      <c r="T531" s="295"/>
      <c r="U531" s="295"/>
      <c r="V531" s="295"/>
      <c r="W531" s="295"/>
      <c r="X531" s="295"/>
      <c r="Y531" s="295"/>
      <c r="Z531" s="295"/>
    </row>
    <row r="532">
      <c r="A532" s="295"/>
      <c r="B532" s="327"/>
      <c r="C532" s="327"/>
      <c r="D532" s="327"/>
      <c r="E532" s="327"/>
      <c r="F532" s="327"/>
      <c r="G532" s="327"/>
      <c r="H532" s="327"/>
      <c r="I532" s="327"/>
      <c r="J532" s="327"/>
      <c r="K532" s="327"/>
      <c r="L532" s="295"/>
      <c r="M532" s="295"/>
      <c r="N532" s="295"/>
      <c r="O532" s="295"/>
      <c r="P532" s="295"/>
      <c r="Q532" s="295"/>
      <c r="R532" s="295"/>
      <c r="S532" s="295"/>
      <c r="T532" s="295"/>
      <c r="U532" s="295"/>
      <c r="V532" s="295"/>
      <c r="W532" s="295"/>
      <c r="X532" s="295"/>
      <c r="Y532" s="295"/>
      <c r="Z532" s="295"/>
    </row>
    <row r="533">
      <c r="A533" s="295"/>
      <c r="B533" s="327"/>
      <c r="C533" s="327"/>
      <c r="D533" s="327"/>
      <c r="E533" s="327"/>
      <c r="F533" s="327"/>
      <c r="G533" s="327"/>
      <c r="H533" s="327"/>
      <c r="I533" s="327"/>
      <c r="J533" s="327"/>
      <c r="K533" s="327"/>
      <c r="L533" s="295"/>
      <c r="M533" s="295"/>
      <c r="N533" s="295"/>
      <c r="O533" s="295"/>
      <c r="P533" s="295"/>
      <c r="Q533" s="295"/>
      <c r="R533" s="295"/>
      <c r="S533" s="295"/>
      <c r="T533" s="295"/>
      <c r="U533" s="295"/>
      <c r="V533" s="295"/>
      <c r="W533" s="295"/>
      <c r="X533" s="295"/>
      <c r="Y533" s="295"/>
      <c r="Z533" s="295"/>
    </row>
    <row r="534">
      <c r="A534" s="295"/>
      <c r="B534" s="327"/>
      <c r="C534" s="327"/>
      <c r="D534" s="327"/>
      <c r="E534" s="327"/>
      <c r="F534" s="327"/>
      <c r="G534" s="327"/>
      <c r="H534" s="327"/>
      <c r="I534" s="327"/>
      <c r="J534" s="327"/>
      <c r="K534" s="327"/>
      <c r="L534" s="295"/>
      <c r="M534" s="295"/>
      <c r="N534" s="295"/>
      <c r="O534" s="295"/>
      <c r="P534" s="295"/>
      <c r="Q534" s="295"/>
      <c r="R534" s="295"/>
      <c r="S534" s="295"/>
      <c r="T534" s="295"/>
      <c r="U534" s="295"/>
      <c r="V534" s="295"/>
      <c r="W534" s="295"/>
      <c r="X534" s="295"/>
      <c r="Y534" s="295"/>
      <c r="Z534" s="295"/>
    </row>
    <row r="535">
      <c r="A535" s="295"/>
      <c r="B535" s="327"/>
      <c r="C535" s="327"/>
      <c r="D535" s="327"/>
      <c r="E535" s="327"/>
      <c r="F535" s="327"/>
      <c r="G535" s="327"/>
      <c r="H535" s="327"/>
      <c r="I535" s="327"/>
      <c r="J535" s="327"/>
      <c r="K535" s="327"/>
      <c r="L535" s="295"/>
      <c r="M535" s="295"/>
      <c r="N535" s="295"/>
      <c r="O535" s="295"/>
      <c r="P535" s="295"/>
      <c r="Q535" s="295"/>
      <c r="R535" s="295"/>
      <c r="S535" s="295"/>
      <c r="T535" s="295"/>
      <c r="U535" s="295"/>
      <c r="V535" s="295"/>
      <c r="W535" s="295"/>
      <c r="X535" s="295"/>
      <c r="Y535" s="295"/>
      <c r="Z535" s="295"/>
    </row>
    <row r="536">
      <c r="A536" s="295"/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295"/>
      <c r="M536" s="295"/>
      <c r="N536" s="295"/>
      <c r="O536" s="295"/>
      <c r="P536" s="295"/>
      <c r="Q536" s="295"/>
      <c r="R536" s="295"/>
      <c r="S536" s="295"/>
      <c r="T536" s="295"/>
      <c r="U536" s="295"/>
      <c r="V536" s="295"/>
      <c r="W536" s="295"/>
      <c r="X536" s="295"/>
      <c r="Y536" s="295"/>
      <c r="Z536" s="295"/>
    </row>
    <row r="537">
      <c r="A537" s="295"/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295"/>
      <c r="M537" s="295"/>
      <c r="N537" s="295"/>
      <c r="O537" s="295"/>
      <c r="P537" s="295"/>
      <c r="Q537" s="295"/>
      <c r="R537" s="295"/>
      <c r="S537" s="295"/>
      <c r="T537" s="295"/>
      <c r="U537" s="295"/>
      <c r="V537" s="295"/>
      <c r="W537" s="295"/>
      <c r="X537" s="295"/>
      <c r="Y537" s="295"/>
      <c r="Z537" s="295"/>
    </row>
    <row r="538">
      <c r="A538" s="295"/>
      <c r="B538" s="327"/>
      <c r="C538" s="327"/>
      <c r="D538" s="327"/>
      <c r="E538" s="327"/>
      <c r="F538" s="327"/>
      <c r="G538" s="327"/>
      <c r="H538" s="327"/>
      <c r="I538" s="327"/>
      <c r="J538" s="327"/>
      <c r="K538" s="327"/>
      <c r="L538" s="295"/>
      <c r="M538" s="295"/>
      <c r="N538" s="295"/>
      <c r="O538" s="295"/>
      <c r="P538" s="295"/>
      <c r="Q538" s="295"/>
      <c r="R538" s="295"/>
      <c r="S538" s="295"/>
      <c r="T538" s="295"/>
      <c r="U538" s="295"/>
      <c r="V538" s="295"/>
      <c r="W538" s="295"/>
      <c r="X538" s="295"/>
      <c r="Y538" s="295"/>
      <c r="Z538" s="295"/>
    </row>
    <row r="539">
      <c r="A539" s="295"/>
      <c r="B539" s="327"/>
      <c r="C539" s="327"/>
      <c r="D539" s="327"/>
      <c r="E539" s="327"/>
      <c r="F539" s="327"/>
      <c r="G539" s="327"/>
      <c r="H539" s="327"/>
      <c r="I539" s="327"/>
      <c r="J539" s="327"/>
      <c r="K539" s="327"/>
      <c r="L539" s="295"/>
      <c r="M539" s="295"/>
      <c r="N539" s="295"/>
      <c r="O539" s="295"/>
      <c r="P539" s="295"/>
      <c r="Q539" s="295"/>
      <c r="R539" s="295"/>
      <c r="S539" s="295"/>
      <c r="T539" s="295"/>
      <c r="U539" s="295"/>
      <c r="V539" s="295"/>
      <c r="W539" s="295"/>
      <c r="X539" s="295"/>
      <c r="Y539" s="295"/>
      <c r="Z539" s="295"/>
    </row>
    <row r="540">
      <c r="A540" s="295"/>
      <c r="B540" s="327"/>
      <c r="C540" s="327"/>
      <c r="D540" s="327"/>
      <c r="E540" s="327"/>
      <c r="F540" s="327"/>
      <c r="G540" s="327"/>
      <c r="H540" s="327"/>
      <c r="I540" s="327"/>
      <c r="J540" s="327"/>
      <c r="K540" s="327"/>
      <c r="L540" s="295"/>
      <c r="M540" s="295"/>
      <c r="N540" s="295"/>
      <c r="O540" s="295"/>
      <c r="P540" s="295"/>
      <c r="Q540" s="295"/>
      <c r="R540" s="295"/>
      <c r="S540" s="295"/>
      <c r="T540" s="295"/>
      <c r="U540" s="295"/>
      <c r="V540" s="295"/>
      <c r="W540" s="295"/>
      <c r="X540" s="295"/>
      <c r="Y540" s="295"/>
      <c r="Z540" s="295"/>
    </row>
    <row r="541">
      <c r="A541" s="295"/>
      <c r="B541" s="327"/>
      <c r="C541" s="327"/>
      <c r="D541" s="327"/>
      <c r="E541" s="327"/>
      <c r="F541" s="327"/>
      <c r="G541" s="327"/>
      <c r="H541" s="327"/>
      <c r="I541" s="327"/>
      <c r="J541" s="327"/>
      <c r="K541" s="327"/>
      <c r="L541" s="295"/>
      <c r="M541" s="295"/>
      <c r="N541" s="295"/>
      <c r="O541" s="295"/>
      <c r="P541" s="295"/>
      <c r="Q541" s="295"/>
      <c r="R541" s="295"/>
      <c r="S541" s="295"/>
      <c r="T541" s="295"/>
      <c r="U541" s="295"/>
      <c r="V541" s="295"/>
      <c r="W541" s="295"/>
      <c r="X541" s="295"/>
      <c r="Y541" s="295"/>
      <c r="Z541" s="295"/>
    </row>
    <row r="542">
      <c r="A542" s="295"/>
      <c r="B542" s="327"/>
      <c r="C542" s="327"/>
      <c r="D542" s="327"/>
      <c r="E542" s="327"/>
      <c r="F542" s="327"/>
      <c r="G542" s="327"/>
      <c r="H542" s="327"/>
      <c r="I542" s="327"/>
      <c r="J542" s="327"/>
      <c r="K542" s="327"/>
      <c r="L542" s="295"/>
      <c r="M542" s="295"/>
      <c r="N542" s="295"/>
      <c r="O542" s="295"/>
      <c r="P542" s="295"/>
      <c r="Q542" s="295"/>
      <c r="R542" s="295"/>
      <c r="S542" s="295"/>
      <c r="T542" s="295"/>
      <c r="U542" s="295"/>
      <c r="V542" s="295"/>
      <c r="W542" s="295"/>
      <c r="X542" s="295"/>
      <c r="Y542" s="295"/>
      <c r="Z542" s="295"/>
    </row>
    <row r="543">
      <c r="A543" s="295"/>
      <c r="B543" s="327"/>
      <c r="C543" s="327"/>
      <c r="D543" s="327"/>
      <c r="E543" s="327"/>
      <c r="F543" s="327"/>
      <c r="G543" s="327"/>
      <c r="H543" s="327"/>
      <c r="I543" s="327"/>
      <c r="J543" s="327"/>
      <c r="K543" s="327"/>
      <c r="L543" s="295"/>
      <c r="M543" s="295"/>
      <c r="N543" s="295"/>
      <c r="O543" s="295"/>
      <c r="P543" s="295"/>
      <c r="Q543" s="295"/>
      <c r="R543" s="295"/>
      <c r="S543" s="295"/>
      <c r="T543" s="295"/>
      <c r="U543" s="295"/>
      <c r="V543" s="295"/>
      <c r="W543" s="295"/>
      <c r="X543" s="295"/>
      <c r="Y543" s="295"/>
      <c r="Z543" s="295"/>
    </row>
    <row r="544">
      <c r="A544" s="295"/>
      <c r="B544" s="327"/>
      <c r="C544" s="327"/>
      <c r="D544" s="327"/>
      <c r="E544" s="327"/>
      <c r="F544" s="327"/>
      <c r="G544" s="327"/>
      <c r="H544" s="327"/>
      <c r="I544" s="327"/>
      <c r="J544" s="327"/>
      <c r="K544" s="327"/>
      <c r="L544" s="295"/>
      <c r="M544" s="295"/>
      <c r="N544" s="295"/>
      <c r="O544" s="295"/>
      <c r="P544" s="295"/>
      <c r="Q544" s="295"/>
      <c r="R544" s="295"/>
      <c r="S544" s="295"/>
      <c r="T544" s="295"/>
      <c r="U544" s="295"/>
      <c r="V544" s="295"/>
      <c r="W544" s="295"/>
      <c r="X544" s="295"/>
      <c r="Y544" s="295"/>
      <c r="Z544" s="295"/>
    </row>
    <row r="545">
      <c r="A545" s="295"/>
      <c r="B545" s="327"/>
      <c r="C545" s="327"/>
      <c r="D545" s="327"/>
      <c r="E545" s="327"/>
      <c r="F545" s="327"/>
      <c r="G545" s="327"/>
      <c r="H545" s="327"/>
      <c r="I545" s="327"/>
      <c r="J545" s="327"/>
      <c r="K545" s="327"/>
      <c r="L545" s="295"/>
      <c r="M545" s="295"/>
      <c r="N545" s="295"/>
      <c r="O545" s="295"/>
      <c r="P545" s="295"/>
      <c r="Q545" s="295"/>
      <c r="R545" s="295"/>
      <c r="S545" s="295"/>
      <c r="T545" s="295"/>
      <c r="U545" s="295"/>
      <c r="V545" s="295"/>
      <c r="W545" s="295"/>
      <c r="X545" s="295"/>
      <c r="Y545" s="295"/>
      <c r="Z545" s="295"/>
    </row>
    <row r="546">
      <c r="A546" s="295"/>
      <c r="B546" s="327"/>
      <c r="C546" s="327"/>
      <c r="D546" s="327"/>
      <c r="E546" s="327"/>
      <c r="F546" s="327"/>
      <c r="G546" s="327"/>
      <c r="H546" s="327"/>
      <c r="I546" s="327"/>
      <c r="J546" s="327"/>
      <c r="K546" s="327"/>
      <c r="L546" s="295"/>
      <c r="M546" s="295"/>
      <c r="N546" s="295"/>
      <c r="O546" s="295"/>
      <c r="P546" s="295"/>
      <c r="Q546" s="295"/>
      <c r="R546" s="295"/>
      <c r="S546" s="295"/>
      <c r="T546" s="295"/>
      <c r="U546" s="295"/>
      <c r="V546" s="295"/>
      <c r="W546" s="295"/>
      <c r="X546" s="295"/>
      <c r="Y546" s="295"/>
      <c r="Z546" s="295"/>
    </row>
    <row r="547">
      <c r="A547" s="295"/>
      <c r="B547" s="327"/>
      <c r="C547" s="327"/>
      <c r="D547" s="327"/>
      <c r="E547" s="327"/>
      <c r="F547" s="327"/>
      <c r="G547" s="327"/>
      <c r="H547" s="327"/>
      <c r="I547" s="327"/>
      <c r="J547" s="327"/>
      <c r="K547" s="327"/>
      <c r="L547" s="295"/>
      <c r="M547" s="295"/>
      <c r="N547" s="295"/>
      <c r="O547" s="295"/>
      <c r="P547" s="295"/>
      <c r="Q547" s="295"/>
      <c r="R547" s="295"/>
      <c r="S547" s="295"/>
      <c r="T547" s="295"/>
      <c r="U547" s="295"/>
      <c r="V547" s="295"/>
      <c r="W547" s="295"/>
      <c r="X547" s="295"/>
      <c r="Y547" s="295"/>
      <c r="Z547" s="295"/>
    </row>
    <row r="548">
      <c r="A548" s="295"/>
      <c r="B548" s="327"/>
      <c r="C548" s="327"/>
      <c r="D548" s="327"/>
      <c r="E548" s="327"/>
      <c r="F548" s="327"/>
      <c r="G548" s="327"/>
      <c r="H548" s="327"/>
      <c r="I548" s="327"/>
      <c r="J548" s="327"/>
      <c r="K548" s="327"/>
      <c r="L548" s="295"/>
      <c r="M548" s="295"/>
      <c r="N548" s="295"/>
      <c r="O548" s="295"/>
      <c r="P548" s="295"/>
      <c r="Q548" s="295"/>
      <c r="R548" s="295"/>
      <c r="S548" s="295"/>
      <c r="T548" s="295"/>
      <c r="U548" s="295"/>
      <c r="V548" s="295"/>
      <c r="W548" s="295"/>
      <c r="X548" s="295"/>
      <c r="Y548" s="295"/>
      <c r="Z548" s="295"/>
    </row>
    <row r="549">
      <c r="A549" s="295"/>
      <c r="B549" s="327"/>
      <c r="C549" s="327"/>
      <c r="D549" s="327"/>
      <c r="E549" s="327"/>
      <c r="F549" s="327"/>
      <c r="G549" s="327"/>
      <c r="H549" s="327"/>
      <c r="I549" s="327"/>
      <c r="J549" s="327"/>
      <c r="K549" s="327"/>
      <c r="L549" s="295"/>
      <c r="M549" s="295"/>
      <c r="N549" s="295"/>
      <c r="O549" s="295"/>
      <c r="P549" s="295"/>
      <c r="Q549" s="295"/>
      <c r="R549" s="295"/>
      <c r="S549" s="295"/>
      <c r="T549" s="295"/>
      <c r="U549" s="295"/>
      <c r="V549" s="295"/>
      <c r="W549" s="295"/>
      <c r="X549" s="295"/>
      <c r="Y549" s="295"/>
      <c r="Z549" s="295"/>
    </row>
    <row r="550">
      <c r="A550" s="295"/>
      <c r="B550" s="327"/>
      <c r="C550" s="327"/>
      <c r="D550" s="327"/>
      <c r="E550" s="327"/>
      <c r="F550" s="327"/>
      <c r="G550" s="327"/>
      <c r="H550" s="327"/>
      <c r="I550" s="327"/>
      <c r="J550" s="327"/>
      <c r="K550" s="327"/>
      <c r="L550" s="295"/>
      <c r="M550" s="295"/>
      <c r="N550" s="295"/>
      <c r="O550" s="295"/>
      <c r="P550" s="295"/>
      <c r="Q550" s="295"/>
      <c r="R550" s="295"/>
      <c r="S550" s="295"/>
      <c r="T550" s="295"/>
      <c r="U550" s="295"/>
      <c r="V550" s="295"/>
      <c r="W550" s="295"/>
      <c r="X550" s="295"/>
      <c r="Y550" s="295"/>
      <c r="Z550" s="295"/>
    </row>
    <row r="551">
      <c r="A551" s="295"/>
      <c r="B551" s="327"/>
      <c r="C551" s="327"/>
      <c r="D551" s="327"/>
      <c r="E551" s="327"/>
      <c r="F551" s="327"/>
      <c r="G551" s="327"/>
      <c r="H551" s="327"/>
      <c r="I551" s="327"/>
      <c r="J551" s="327"/>
      <c r="K551" s="327"/>
      <c r="L551" s="295"/>
      <c r="M551" s="295"/>
      <c r="N551" s="295"/>
      <c r="O551" s="295"/>
      <c r="P551" s="295"/>
      <c r="Q551" s="295"/>
      <c r="R551" s="295"/>
      <c r="S551" s="295"/>
      <c r="T551" s="295"/>
      <c r="U551" s="295"/>
      <c r="V551" s="295"/>
      <c r="W551" s="295"/>
      <c r="X551" s="295"/>
      <c r="Y551" s="295"/>
      <c r="Z551" s="295"/>
    </row>
    <row r="552">
      <c r="A552" s="295"/>
      <c r="B552" s="327"/>
      <c r="C552" s="327"/>
      <c r="D552" s="327"/>
      <c r="E552" s="327"/>
      <c r="F552" s="327"/>
      <c r="G552" s="327"/>
      <c r="H552" s="327"/>
      <c r="I552" s="327"/>
      <c r="J552" s="327"/>
      <c r="K552" s="327"/>
      <c r="L552" s="295"/>
      <c r="M552" s="295"/>
      <c r="N552" s="295"/>
      <c r="O552" s="295"/>
      <c r="P552" s="295"/>
      <c r="Q552" s="295"/>
      <c r="R552" s="295"/>
      <c r="S552" s="295"/>
      <c r="T552" s="295"/>
      <c r="U552" s="295"/>
      <c r="V552" s="295"/>
      <c r="W552" s="295"/>
      <c r="X552" s="295"/>
      <c r="Y552" s="295"/>
      <c r="Z552" s="295"/>
    </row>
    <row r="553">
      <c r="A553" s="295"/>
      <c r="B553" s="327"/>
      <c r="C553" s="327"/>
      <c r="D553" s="327"/>
      <c r="E553" s="327"/>
      <c r="F553" s="327"/>
      <c r="G553" s="327"/>
      <c r="H553" s="327"/>
      <c r="I553" s="327"/>
      <c r="J553" s="327"/>
      <c r="K553" s="327"/>
      <c r="L553" s="295"/>
      <c r="M553" s="295"/>
      <c r="N553" s="295"/>
      <c r="O553" s="295"/>
      <c r="P553" s="295"/>
      <c r="Q553" s="295"/>
      <c r="R553" s="295"/>
      <c r="S553" s="295"/>
      <c r="T553" s="295"/>
      <c r="U553" s="295"/>
      <c r="V553" s="295"/>
      <c r="W553" s="295"/>
      <c r="X553" s="295"/>
      <c r="Y553" s="295"/>
      <c r="Z553" s="295"/>
    </row>
    <row r="554">
      <c r="A554" s="295"/>
      <c r="B554" s="327"/>
      <c r="C554" s="327"/>
      <c r="D554" s="327"/>
      <c r="E554" s="327"/>
      <c r="F554" s="327"/>
      <c r="G554" s="327"/>
      <c r="H554" s="327"/>
      <c r="I554" s="327"/>
      <c r="J554" s="327"/>
      <c r="K554" s="327"/>
      <c r="L554" s="295"/>
      <c r="M554" s="295"/>
      <c r="N554" s="295"/>
      <c r="O554" s="295"/>
      <c r="P554" s="295"/>
      <c r="Q554" s="295"/>
      <c r="R554" s="295"/>
      <c r="S554" s="295"/>
      <c r="T554" s="295"/>
      <c r="U554" s="295"/>
      <c r="V554" s="295"/>
      <c r="W554" s="295"/>
      <c r="X554" s="295"/>
      <c r="Y554" s="295"/>
      <c r="Z554" s="295"/>
    </row>
    <row r="555">
      <c r="A555" s="295"/>
      <c r="B555" s="327"/>
      <c r="C555" s="327"/>
      <c r="D555" s="327"/>
      <c r="E555" s="327"/>
      <c r="F555" s="327"/>
      <c r="G555" s="327"/>
      <c r="H555" s="327"/>
      <c r="I555" s="327"/>
      <c r="J555" s="327"/>
      <c r="K555" s="327"/>
      <c r="L555" s="295"/>
      <c r="M555" s="295"/>
      <c r="N555" s="295"/>
      <c r="O555" s="295"/>
      <c r="P555" s="295"/>
      <c r="Q555" s="295"/>
      <c r="R555" s="295"/>
      <c r="S555" s="295"/>
      <c r="T555" s="295"/>
      <c r="U555" s="295"/>
      <c r="V555" s="295"/>
      <c r="W555" s="295"/>
      <c r="X555" s="295"/>
      <c r="Y555" s="295"/>
      <c r="Z555" s="295"/>
    </row>
    <row r="556">
      <c r="A556" s="295"/>
      <c r="B556" s="327"/>
      <c r="C556" s="327"/>
      <c r="D556" s="327"/>
      <c r="E556" s="327"/>
      <c r="F556" s="327"/>
      <c r="G556" s="327"/>
      <c r="H556" s="327"/>
      <c r="I556" s="327"/>
      <c r="J556" s="327"/>
      <c r="K556" s="327"/>
      <c r="L556" s="295"/>
      <c r="M556" s="295"/>
      <c r="N556" s="295"/>
      <c r="O556" s="295"/>
      <c r="P556" s="295"/>
      <c r="Q556" s="295"/>
      <c r="R556" s="295"/>
      <c r="S556" s="295"/>
      <c r="T556" s="295"/>
      <c r="U556" s="295"/>
      <c r="V556" s="295"/>
      <c r="W556" s="295"/>
      <c r="X556" s="295"/>
      <c r="Y556" s="295"/>
      <c r="Z556" s="295"/>
    </row>
    <row r="557">
      <c r="A557" s="295"/>
      <c r="B557" s="327"/>
      <c r="C557" s="327"/>
      <c r="D557" s="327"/>
      <c r="E557" s="327"/>
      <c r="F557" s="327"/>
      <c r="G557" s="327"/>
      <c r="H557" s="327"/>
      <c r="I557" s="327"/>
      <c r="J557" s="327"/>
      <c r="K557" s="327"/>
      <c r="L557" s="295"/>
      <c r="M557" s="295"/>
      <c r="N557" s="295"/>
      <c r="O557" s="295"/>
      <c r="P557" s="295"/>
      <c r="Q557" s="295"/>
      <c r="R557" s="295"/>
      <c r="S557" s="295"/>
      <c r="T557" s="295"/>
      <c r="U557" s="295"/>
      <c r="V557" s="295"/>
      <c r="W557" s="295"/>
      <c r="X557" s="295"/>
      <c r="Y557" s="295"/>
      <c r="Z557" s="295"/>
    </row>
    <row r="558">
      <c r="A558" s="295"/>
      <c r="B558" s="327"/>
      <c r="C558" s="327"/>
      <c r="D558" s="327"/>
      <c r="E558" s="327"/>
      <c r="F558" s="327"/>
      <c r="G558" s="327"/>
      <c r="H558" s="327"/>
      <c r="I558" s="327"/>
      <c r="J558" s="327"/>
      <c r="K558" s="327"/>
      <c r="L558" s="295"/>
      <c r="M558" s="295"/>
      <c r="N558" s="295"/>
      <c r="O558" s="295"/>
      <c r="P558" s="295"/>
      <c r="Q558" s="295"/>
      <c r="R558" s="295"/>
      <c r="S558" s="295"/>
      <c r="T558" s="295"/>
      <c r="U558" s="295"/>
      <c r="V558" s="295"/>
      <c r="W558" s="295"/>
      <c r="X558" s="295"/>
      <c r="Y558" s="295"/>
      <c r="Z558" s="295"/>
    </row>
    <row r="559">
      <c r="A559" s="295"/>
      <c r="B559" s="327"/>
      <c r="C559" s="327"/>
      <c r="D559" s="327"/>
      <c r="E559" s="327"/>
      <c r="F559" s="327"/>
      <c r="G559" s="327"/>
      <c r="H559" s="327"/>
      <c r="I559" s="327"/>
      <c r="J559" s="327"/>
      <c r="K559" s="327"/>
      <c r="L559" s="295"/>
      <c r="M559" s="295"/>
      <c r="N559" s="295"/>
      <c r="O559" s="295"/>
      <c r="P559" s="295"/>
      <c r="Q559" s="295"/>
      <c r="R559" s="295"/>
      <c r="S559" s="295"/>
      <c r="T559" s="295"/>
      <c r="U559" s="295"/>
      <c r="V559" s="295"/>
      <c r="W559" s="295"/>
      <c r="X559" s="295"/>
      <c r="Y559" s="295"/>
      <c r="Z559" s="295"/>
    </row>
    <row r="560">
      <c r="A560" s="295"/>
      <c r="B560" s="327"/>
      <c r="C560" s="327"/>
      <c r="D560" s="327"/>
      <c r="E560" s="327"/>
      <c r="F560" s="327"/>
      <c r="G560" s="327"/>
      <c r="H560" s="327"/>
      <c r="I560" s="327"/>
      <c r="J560" s="327"/>
      <c r="K560" s="327"/>
      <c r="L560" s="295"/>
      <c r="M560" s="295"/>
      <c r="N560" s="295"/>
      <c r="O560" s="295"/>
      <c r="P560" s="295"/>
      <c r="Q560" s="295"/>
      <c r="R560" s="295"/>
      <c r="S560" s="295"/>
      <c r="T560" s="295"/>
      <c r="U560" s="295"/>
      <c r="V560" s="295"/>
      <c r="W560" s="295"/>
      <c r="X560" s="295"/>
      <c r="Y560" s="295"/>
      <c r="Z560" s="295"/>
    </row>
    <row r="561">
      <c r="A561" s="295"/>
      <c r="B561" s="327"/>
      <c r="C561" s="327"/>
      <c r="D561" s="327"/>
      <c r="E561" s="327"/>
      <c r="F561" s="327"/>
      <c r="G561" s="327"/>
      <c r="H561" s="327"/>
      <c r="I561" s="327"/>
      <c r="J561" s="327"/>
      <c r="K561" s="327"/>
      <c r="L561" s="295"/>
      <c r="M561" s="295"/>
      <c r="N561" s="295"/>
      <c r="O561" s="295"/>
      <c r="P561" s="295"/>
      <c r="Q561" s="295"/>
      <c r="R561" s="295"/>
      <c r="S561" s="295"/>
      <c r="T561" s="295"/>
      <c r="U561" s="295"/>
      <c r="V561" s="295"/>
      <c r="W561" s="295"/>
      <c r="X561" s="295"/>
      <c r="Y561" s="295"/>
      <c r="Z561" s="295"/>
    </row>
    <row r="562">
      <c r="A562" s="295"/>
      <c r="B562" s="327"/>
      <c r="C562" s="327"/>
      <c r="D562" s="327"/>
      <c r="E562" s="327"/>
      <c r="F562" s="327"/>
      <c r="G562" s="327"/>
      <c r="H562" s="327"/>
      <c r="I562" s="327"/>
      <c r="J562" s="327"/>
      <c r="K562" s="327"/>
      <c r="L562" s="295"/>
      <c r="M562" s="295"/>
      <c r="N562" s="295"/>
      <c r="O562" s="295"/>
      <c r="P562" s="295"/>
      <c r="Q562" s="295"/>
      <c r="R562" s="295"/>
      <c r="S562" s="295"/>
      <c r="T562" s="295"/>
      <c r="U562" s="295"/>
      <c r="V562" s="295"/>
      <c r="W562" s="295"/>
      <c r="X562" s="295"/>
      <c r="Y562" s="295"/>
      <c r="Z562" s="295"/>
    </row>
    <row r="563">
      <c r="A563" s="295"/>
      <c r="B563" s="327"/>
      <c r="C563" s="327"/>
      <c r="D563" s="327"/>
      <c r="E563" s="327"/>
      <c r="F563" s="327"/>
      <c r="G563" s="327"/>
      <c r="H563" s="327"/>
      <c r="I563" s="327"/>
      <c r="J563" s="327"/>
      <c r="K563" s="327"/>
      <c r="L563" s="295"/>
      <c r="M563" s="295"/>
      <c r="N563" s="295"/>
      <c r="O563" s="295"/>
      <c r="P563" s="295"/>
      <c r="Q563" s="295"/>
      <c r="R563" s="295"/>
      <c r="S563" s="295"/>
      <c r="T563" s="295"/>
      <c r="U563" s="295"/>
      <c r="V563" s="295"/>
      <c r="W563" s="295"/>
      <c r="X563" s="295"/>
      <c r="Y563" s="295"/>
      <c r="Z563" s="295"/>
    </row>
    <row r="564">
      <c r="A564" s="295"/>
      <c r="B564" s="327"/>
      <c r="C564" s="327"/>
      <c r="D564" s="327"/>
      <c r="E564" s="327"/>
      <c r="F564" s="327"/>
      <c r="G564" s="327"/>
      <c r="H564" s="327"/>
      <c r="I564" s="327"/>
      <c r="J564" s="327"/>
      <c r="K564" s="327"/>
      <c r="L564" s="295"/>
      <c r="M564" s="295"/>
      <c r="N564" s="295"/>
      <c r="O564" s="295"/>
      <c r="P564" s="295"/>
      <c r="Q564" s="295"/>
      <c r="R564" s="295"/>
      <c r="S564" s="295"/>
      <c r="T564" s="295"/>
      <c r="U564" s="295"/>
      <c r="V564" s="295"/>
      <c r="W564" s="295"/>
      <c r="X564" s="295"/>
      <c r="Y564" s="295"/>
      <c r="Z564" s="295"/>
    </row>
    <row r="565">
      <c r="A565" s="295"/>
      <c r="B565" s="327"/>
      <c r="C565" s="327"/>
      <c r="D565" s="327"/>
      <c r="E565" s="327"/>
      <c r="F565" s="327"/>
      <c r="G565" s="327"/>
      <c r="H565" s="327"/>
      <c r="I565" s="327"/>
      <c r="J565" s="327"/>
      <c r="K565" s="327"/>
      <c r="L565" s="295"/>
      <c r="M565" s="295"/>
      <c r="N565" s="295"/>
      <c r="O565" s="295"/>
      <c r="P565" s="295"/>
      <c r="Q565" s="295"/>
      <c r="R565" s="295"/>
      <c r="S565" s="295"/>
      <c r="T565" s="295"/>
      <c r="U565" s="295"/>
      <c r="V565" s="295"/>
      <c r="W565" s="295"/>
      <c r="X565" s="295"/>
      <c r="Y565" s="295"/>
      <c r="Z565" s="295"/>
    </row>
    <row r="566">
      <c r="A566" s="295"/>
      <c r="B566" s="327"/>
      <c r="C566" s="327"/>
      <c r="D566" s="327"/>
      <c r="E566" s="327"/>
      <c r="F566" s="327"/>
      <c r="G566" s="327"/>
      <c r="H566" s="327"/>
      <c r="I566" s="327"/>
      <c r="J566" s="327"/>
      <c r="K566" s="327"/>
      <c r="L566" s="295"/>
      <c r="M566" s="295"/>
      <c r="N566" s="295"/>
      <c r="O566" s="295"/>
      <c r="P566" s="295"/>
      <c r="Q566" s="295"/>
      <c r="R566" s="295"/>
      <c r="S566" s="295"/>
      <c r="T566" s="295"/>
      <c r="U566" s="295"/>
      <c r="V566" s="295"/>
      <c r="W566" s="295"/>
      <c r="X566" s="295"/>
      <c r="Y566" s="295"/>
      <c r="Z566" s="295"/>
    </row>
    <row r="567">
      <c r="A567" s="295"/>
      <c r="B567" s="327"/>
      <c r="C567" s="327"/>
      <c r="D567" s="327"/>
      <c r="E567" s="327"/>
      <c r="F567" s="327"/>
      <c r="G567" s="327"/>
      <c r="H567" s="327"/>
      <c r="I567" s="327"/>
      <c r="J567" s="327"/>
      <c r="K567" s="327"/>
      <c r="L567" s="295"/>
      <c r="M567" s="295"/>
      <c r="N567" s="295"/>
      <c r="O567" s="295"/>
      <c r="P567" s="295"/>
      <c r="Q567" s="295"/>
      <c r="R567" s="295"/>
      <c r="S567" s="295"/>
      <c r="T567" s="295"/>
      <c r="U567" s="295"/>
      <c r="V567" s="295"/>
      <c r="W567" s="295"/>
      <c r="X567" s="295"/>
      <c r="Y567" s="295"/>
      <c r="Z567" s="295"/>
    </row>
    <row r="568">
      <c r="A568" s="295"/>
      <c r="B568" s="327"/>
      <c r="C568" s="327"/>
      <c r="D568" s="327"/>
      <c r="E568" s="327"/>
      <c r="F568" s="327"/>
      <c r="G568" s="327"/>
      <c r="H568" s="327"/>
      <c r="I568" s="327"/>
      <c r="J568" s="327"/>
      <c r="K568" s="327"/>
      <c r="L568" s="295"/>
      <c r="M568" s="295"/>
      <c r="N568" s="295"/>
      <c r="O568" s="295"/>
      <c r="P568" s="295"/>
      <c r="Q568" s="295"/>
      <c r="R568" s="295"/>
      <c r="S568" s="295"/>
      <c r="T568" s="295"/>
      <c r="U568" s="295"/>
      <c r="V568" s="295"/>
      <c r="W568" s="295"/>
      <c r="X568" s="295"/>
      <c r="Y568" s="295"/>
      <c r="Z568" s="295"/>
    </row>
    <row r="569">
      <c r="A569" s="295"/>
      <c r="B569" s="327"/>
      <c r="C569" s="327"/>
      <c r="D569" s="327"/>
      <c r="E569" s="327"/>
      <c r="F569" s="327"/>
      <c r="G569" s="327"/>
      <c r="H569" s="327"/>
      <c r="I569" s="327"/>
      <c r="J569" s="327"/>
      <c r="K569" s="327"/>
      <c r="L569" s="295"/>
      <c r="M569" s="295"/>
      <c r="N569" s="295"/>
      <c r="O569" s="295"/>
      <c r="P569" s="295"/>
      <c r="Q569" s="295"/>
      <c r="R569" s="295"/>
      <c r="S569" s="295"/>
      <c r="T569" s="295"/>
      <c r="U569" s="295"/>
      <c r="V569" s="295"/>
      <c r="W569" s="295"/>
      <c r="X569" s="295"/>
      <c r="Y569" s="295"/>
      <c r="Z569" s="295"/>
    </row>
    <row r="570">
      <c r="A570" s="295"/>
      <c r="B570" s="327"/>
      <c r="C570" s="327"/>
      <c r="D570" s="327"/>
      <c r="E570" s="327"/>
      <c r="F570" s="327"/>
      <c r="G570" s="327"/>
      <c r="H570" s="327"/>
      <c r="I570" s="327"/>
      <c r="J570" s="327"/>
      <c r="K570" s="327"/>
      <c r="L570" s="295"/>
      <c r="M570" s="295"/>
      <c r="N570" s="295"/>
      <c r="O570" s="295"/>
      <c r="P570" s="295"/>
      <c r="Q570" s="295"/>
      <c r="R570" s="295"/>
      <c r="S570" s="295"/>
      <c r="T570" s="295"/>
      <c r="U570" s="295"/>
      <c r="V570" s="295"/>
      <c r="W570" s="295"/>
      <c r="X570" s="295"/>
      <c r="Y570" s="295"/>
      <c r="Z570" s="295"/>
    </row>
    <row r="571">
      <c r="A571" s="295"/>
      <c r="B571" s="327"/>
      <c r="C571" s="327"/>
      <c r="D571" s="327"/>
      <c r="E571" s="327"/>
      <c r="F571" s="327"/>
      <c r="G571" s="327"/>
      <c r="H571" s="327"/>
      <c r="I571" s="327"/>
      <c r="J571" s="327"/>
      <c r="K571" s="327"/>
      <c r="L571" s="295"/>
      <c r="M571" s="295"/>
      <c r="N571" s="295"/>
      <c r="O571" s="295"/>
      <c r="P571" s="295"/>
      <c r="Q571" s="295"/>
      <c r="R571" s="295"/>
      <c r="S571" s="295"/>
      <c r="T571" s="295"/>
      <c r="U571" s="295"/>
      <c r="V571" s="295"/>
      <c r="W571" s="295"/>
      <c r="X571" s="295"/>
      <c r="Y571" s="295"/>
      <c r="Z571" s="295"/>
    </row>
    <row r="572">
      <c r="A572" s="295"/>
      <c r="B572" s="327"/>
      <c r="C572" s="327"/>
      <c r="D572" s="327"/>
      <c r="E572" s="327"/>
      <c r="F572" s="327"/>
      <c r="G572" s="327"/>
      <c r="H572" s="327"/>
      <c r="I572" s="327"/>
      <c r="J572" s="327"/>
      <c r="K572" s="327"/>
      <c r="L572" s="295"/>
      <c r="M572" s="295"/>
      <c r="N572" s="295"/>
      <c r="O572" s="295"/>
      <c r="P572" s="295"/>
      <c r="Q572" s="295"/>
      <c r="R572" s="295"/>
      <c r="S572" s="295"/>
      <c r="T572" s="295"/>
      <c r="U572" s="295"/>
      <c r="V572" s="295"/>
      <c r="W572" s="295"/>
      <c r="X572" s="295"/>
      <c r="Y572" s="295"/>
      <c r="Z572" s="295"/>
    </row>
    <row r="573">
      <c r="A573" s="295"/>
      <c r="B573" s="327"/>
      <c r="C573" s="327"/>
      <c r="D573" s="327"/>
      <c r="E573" s="327"/>
      <c r="F573" s="327"/>
      <c r="G573" s="327"/>
      <c r="H573" s="327"/>
      <c r="I573" s="327"/>
      <c r="J573" s="327"/>
      <c r="K573" s="327"/>
      <c r="L573" s="295"/>
      <c r="M573" s="295"/>
      <c r="N573" s="295"/>
      <c r="O573" s="295"/>
      <c r="P573" s="295"/>
      <c r="Q573" s="295"/>
      <c r="R573" s="295"/>
      <c r="S573" s="295"/>
      <c r="T573" s="295"/>
      <c r="U573" s="295"/>
      <c r="V573" s="295"/>
      <c r="W573" s="295"/>
      <c r="X573" s="295"/>
      <c r="Y573" s="295"/>
      <c r="Z573" s="295"/>
    </row>
    <row r="574">
      <c r="A574" s="295"/>
      <c r="B574" s="327"/>
      <c r="C574" s="327"/>
      <c r="D574" s="327"/>
      <c r="E574" s="327"/>
      <c r="F574" s="327"/>
      <c r="G574" s="327"/>
      <c r="H574" s="327"/>
      <c r="I574" s="327"/>
      <c r="J574" s="327"/>
      <c r="K574" s="327"/>
      <c r="L574" s="295"/>
      <c r="M574" s="295"/>
      <c r="N574" s="295"/>
      <c r="O574" s="295"/>
      <c r="P574" s="295"/>
      <c r="Q574" s="295"/>
      <c r="R574" s="295"/>
      <c r="S574" s="295"/>
      <c r="T574" s="295"/>
      <c r="U574" s="295"/>
      <c r="V574" s="295"/>
      <c r="W574" s="295"/>
      <c r="X574" s="295"/>
      <c r="Y574" s="295"/>
      <c r="Z574" s="295"/>
    </row>
    <row r="575">
      <c r="A575" s="295"/>
      <c r="B575" s="327"/>
      <c r="C575" s="327"/>
      <c r="D575" s="327"/>
      <c r="E575" s="327"/>
      <c r="F575" s="327"/>
      <c r="G575" s="327"/>
      <c r="H575" s="327"/>
      <c r="I575" s="327"/>
      <c r="J575" s="327"/>
      <c r="K575" s="327"/>
      <c r="L575" s="295"/>
      <c r="M575" s="295"/>
      <c r="N575" s="295"/>
      <c r="O575" s="295"/>
      <c r="P575" s="295"/>
      <c r="Q575" s="295"/>
      <c r="R575" s="295"/>
      <c r="S575" s="295"/>
      <c r="T575" s="295"/>
      <c r="U575" s="295"/>
      <c r="V575" s="295"/>
      <c r="W575" s="295"/>
      <c r="X575" s="295"/>
      <c r="Y575" s="295"/>
      <c r="Z575" s="295"/>
    </row>
    <row r="576">
      <c r="A576" s="295"/>
      <c r="B576" s="327"/>
      <c r="C576" s="327"/>
      <c r="D576" s="327"/>
      <c r="E576" s="327"/>
      <c r="F576" s="327"/>
      <c r="G576" s="327"/>
      <c r="H576" s="327"/>
      <c r="I576" s="327"/>
      <c r="J576" s="327"/>
      <c r="K576" s="327"/>
      <c r="L576" s="295"/>
      <c r="M576" s="295"/>
      <c r="N576" s="295"/>
      <c r="O576" s="295"/>
      <c r="P576" s="295"/>
      <c r="Q576" s="295"/>
      <c r="R576" s="295"/>
      <c r="S576" s="295"/>
      <c r="T576" s="295"/>
      <c r="U576" s="295"/>
      <c r="V576" s="295"/>
      <c r="W576" s="295"/>
      <c r="X576" s="295"/>
      <c r="Y576" s="295"/>
      <c r="Z576" s="295"/>
    </row>
    <row r="577">
      <c r="A577" s="295"/>
      <c r="B577" s="327"/>
      <c r="C577" s="327"/>
      <c r="D577" s="327"/>
      <c r="E577" s="327"/>
      <c r="F577" s="327"/>
      <c r="G577" s="327"/>
      <c r="H577" s="327"/>
      <c r="I577" s="327"/>
      <c r="J577" s="327"/>
      <c r="K577" s="327"/>
      <c r="L577" s="295"/>
      <c r="M577" s="295"/>
      <c r="N577" s="295"/>
      <c r="O577" s="295"/>
      <c r="P577" s="295"/>
      <c r="Q577" s="295"/>
      <c r="R577" s="295"/>
      <c r="S577" s="295"/>
      <c r="T577" s="295"/>
      <c r="U577" s="295"/>
      <c r="V577" s="295"/>
      <c r="W577" s="295"/>
      <c r="X577" s="295"/>
      <c r="Y577" s="295"/>
      <c r="Z577" s="295"/>
    </row>
    <row r="578">
      <c r="A578" s="295"/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295"/>
      <c r="M578" s="295"/>
      <c r="N578" s="295"/>
      <c r="O578" s="295"/>
      <c r="P578" s="295"/>
      <c r="Q578" s="295"/>
      <c r="R578" s="295"/>
      <c r="S578" s="295"/>
      <c r="T578" s="295"/>
      <c r="U578" s="295"/>
      <c r="V578" s="295"/>
      <c r="W578" s="295"/>
      <c r="X578" s="295"/>
      <c r="Y578" s="295"/>
      <c r="Z578" s="295"/>
    </row>
    <row r="579">
      <c r="A579" s="295"/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295"/>
      <c r="M579" s="295"/>
      <c r="N579" s="295"/>
      <c r="O579" s="295"/>
      <c r="P579" s="295"/>
      <c r="Q579" s="295"/>
      <c r="R579" s="295"/>
      <c r="S579" s="295"/>
      <c r="T579" s="295"/>
      <c r="U579" s="295"/>
      <c r="V579" s="295"/>
      <c r="W579" s="295"/>
      <c r="X579" s="295"/>
      <c r="Y579" s="295"/>
      <c r="Z579" s="295"/>
    </row>
    <row r="580">
      <c r="A580" s="295"/>
      <c r="B580" s="327"/>
      <c r="C580" s="327"/>
      <c r="D580" s="327"/>
      <c r="E580" s="327"/>
      <c r="F580" s="327"/>
      <c r="G580" s="327"/>
      <c r="H580" s="327"/>
      <c r="I580" s="327"/>
      <c r="J580" s="327"/>
      <c r="K580" s="327"/>
      <c r="L580" s="295"/>
      <c r="M580" s="295"/>
      <c r="N580" s="295"/>
      <c r="O580" s="295"/>
      <c r="P580" s="295"/>
      <c r="Q580" s="295"/>
      <c r="R580" s="295"/>
      <c r="S580" s="295"/>
      <c r="T580" s="295"/>
      <c r="U580" s="295"/>
      <c r="V580" s="295"/>
      <c r="W580" s="295"/>
      <c r="X580" s="295"/>
      <c r="Y580" s="295"/>
      <c r="Z580" s="295"/>
    </row>
    <row r="581">
      <c r="A581" s="295"/>
      <c r="B581" s="327"/>
      <c r="C581" s="327"/>
      <c r="D581" s="327"/>
      <c r="E581" s="327"/>
      <c r="F581" s="327"/>
      <c r="G581" s="327"/>
      <c r="H581" s="327"/>
      <c r="I581" s="327"/>
      <c r="J581" s="327"/>
      <c r="K581" s="327"/>
      <c r="L581" s="295"/>
      <c r="M581" s="295"/>
      <c r="N581" s="295"/>
      <c r="O581" s="295"/>
      <c r="P581" s="295"/>
      <c r="Q581" s="295"/>
      <c r="R581" s="295"/>
      <c r="S581" s="295"/>
      <c r="T581" s="295"/>
      <c r="U581" s="295"/>
      <c r="V581" s="295"/>
      <c r="W581" s="295"/>
      <c r="X581" s="295"/>
      <c r="Y581" s="295"/>
      <c r="Z581" s="295"/>
    </row>
    <row r="582">
      <c r="A582" s="295"/>
      <c r="B582" s="327"/>
      <c r="C582" s="327"/>
      <c r="D582" s="327"/>
      <c r="E582" s="327"/>
      <c r="F582" s="327"/>
      <c r="G582" s="327"/>
      <c r="H582" s="327"/>
      <c r="I582" s="327"/>
      <c r="J582" s="327"/>
      <c r="K582" s="327"/>
      <c r="L582" s="295"/>
      <c r="M582" s="295"/>
      <c r="N582" s="295"/>
      <c r="O582" s="295"/>
      <c r="P582" s="295"/>
      <c r="Q582" s="295"/>
      <c r="R582" s="295"/>
      <c r="S582" s="295"/>
      <c r="T582" s="295"/>
      <c r="U582" s="295"/>
      <c r="V582" s="295"/>
      <c r="W582" s="295"/>
      <c r="X582" s="295"/>
      <c r="Y582" s="295"/>
      <c r="Z582" s="295"/>
    </row>
    <row r="583">
      <c r="A583" s="295"/>
      <c r="B583" s="327"/>
      <c r="C583" s="327"/>
      <c r="D583" s="327"/>
      <c r="E583" s="327"/>
      <c r="F583" s="327"/>
      <c r="G583" s="327"/>
      <c r="H583" s="327"/>
      <c r="I583" s="327"/>
      <c r="J583" s="327"/>
      <c r="K583" s="327"/>
      <c r="L583" s="295"/>
      <c r="M583" s="295"/>
      <c r="N583" s="295"/>
      <c r="O583" s="295"/>
      <c r="P583" s="295"/>
      <c r="Q583" s="295"/>
      <c r="R583" s="295"/>
      <c r="S583" s="295"/>
      <c r="T583" s="295"/>
      <c r="U583" s="295"/>
      <c r="V583" s="295"/>
      <c r="W583" s="295"/>
      <c r="X583" s="295"/>
      <c r="Y583" s="295"/>
      <c r="Z583" s="295"/>
    </row>
    <row r="584">
      <c r="A584" s="295"/>
      <c r="B584" s="327"/>
      <c r="C584" s="327"/>
      <c r="D584" s="327"/>
      <c r="E584" s="327"/>
      <c r="F584" s="327"/>
      <c r="G584" s="327"/>
      <c r="H584" s="327"/>
      <c r="I584" s="327"/>
      <c r="J584" s="327"/>
      <c r="K584" s="327"/>
      <c r="L584" s="295"/>
      <c r="M584" s="295"/>
      <c r="N584" s="295"/>
      <c r="O584" s="295"/>
      <c r="P584" s="295"/>
      <c r="Q584" s="295"/>
      <c r="R584" s="295"/>
      <c r="S584" s="295"/>
      <c r="T584" s="295"/>
      <c r="U584" s="295"/>
      <c r="V584" s="295"/>
      <c r="W584" s="295"/>
      <c r="X584" s="295"/>
      <c r="Y584" s="295"/>
      <c r="Z584" s="295"/>
    </row>
    <row r="585">
      <c r="A585" s="295"/>
      <c r="B585" s="327"/>
      <c r="C585" s="327"/>
      <c r="D585" s="327"/>
      <c r="E585" s="327"/>
      <c r="F585" s="327"/>
      <c r="G585" s="327"/>
      <c r="H585" s="327"/>
      <c r="I585" s="327"/>
      <c r="J585" s="327"/>
      <c r="K585" s="327"/>
      <c r="L585" s="295"/>
      <c r="M585" s="295"/>
      <c r="N585" s="295"/>
      <c r="O585" s="295"/>
      <c r="P585" s="295"/>
      <c r="Q585" s="295"/>
      <c r="R585" s="295"/>
      <c r="S585" s="295"/>
      <c r="T585" s="295"/>
      <c r="U585" s="295"/>
      <c r="V585" s="295"/>
      <c r="W585" s="295"/>
      <c r="X585" s="295"/>
      <c r="Y585" s="295"/>
      <c r="Z585" s="295"/>
    </row>
    <row r="586">
      <c r="A586" s="295"/>
      <c r="B586" s="327"/>
      <c r="C586" s="327"/>
      <c r="D586" s="327"/>
      <c r="E586" s="327"/>
      <c r="F586" s="327"/>
      <c r="G586" s="327"/>
      <c r="H586" s="327"/>
      <c r="I586" s="327"/>
      <c r="J586" s="327"/>
      <c r="K586" s="327"/>
      <c r="L586" s="295"/>
      <c r="M586" s="295"/>
      <c r="N586" s="295"/>
      <c r="O586" s="295"/>
      <c r="P586" s="295"/>
      <c r="Q586" s="295"/>
      <c r="R586" s="295"/>
      <c r="S586" s="295"/>
      <c r="T586" s="295"/>
      <c r="U586" s="295"/>
      <c r="V586" s="295"/>
      <c r="W586" s="295"/>
      <c r="X586" s="295"/>
      <c r="Y586" s="295"/>
      <c r="Z586" s="295"/>
    </row>
    <row r="587">
      <c r="A587" s="295"/>
      <c r="B587" s="327"/>
      <c r="C587" s="327"/>
      <c r="D587" s="327"/>
      <c r="E587" s="327"/>
      <c r="F587" s="327"/>
      <c r="G587" s="327"/>
      <c r="H587" s="327"/>
      <c r="I587" s="327"/>
      <c r="J587" s="327"/>
      <c r="K587" s="327"/>
      <c r="L587" s="295"/>
      <c r="M587" s="295"/>
      <c r="N587" s="295"/>
      <c r="O587" s="295"/>
      <c r="P587" s="295"/>
      <c r="Q587" s="295"/>
      <c r="R587" s="295"/>
      <c r="S587" s="295"/>
      <c r="T587" s="295"/>
      <c r="U587" s="295"/>
      <c r="V587" s="295"/>
      <c r="W587" s="295"/>
      <c r="X587" s="295"/>
      <c r="Y587" s="295"/>
      <c r="Z587" s="295"/>
    </row>
    <row r="588">
      <c r="A588" s="295"/>
      <c r="B588" s="327"/>
      <c r="C588" s="327"/>
      <c r="D588" s="327"/>
      <c r="E588" s="327"/>
      <c r="F588" s="327"/>
      <c r="G588" s="327"/>
      <c r="H588" s="327"/>
      <c r="I588" s="327"/>
      <c r="J588" s="327"/>
      <c r="K588" s="327"/>
      <c r="L588" s="295"/>
      <c r="M588" s="295"/>
      <c r="N588" s="295"/>
      <c r="O588" s="295"/>
      <c r="P588" s="295"/>
      <c r="Q588" s="295"/>
      <c r="R588" s="295"/>
      <c r="S588" s="295"/>
      <c r="T588" s="295"/>
      <c r="U588" s="295"/>
      <c r="V588" s="295"/>
      <c r="W588" s="295"/>
      <c r="X588" s="295"/>
      <c r="Y588" s="295"/>
      <c r="Z588" s="295"/>
    </row>
    <row r="589">
      <c r="A589" s="295"/>
      <c r="B589" s="327"/>
      <c r="C589" s="327"/>
      <c r="D589" s="327"/>
      <c r="E589" s="327"/>
      <c r="F589" s="327"/>
      <c r="G589" s="327"/>
      <c r="H589" s="327"/>
      <c r="I589" s="327"/>
      <c r="J589" s="327"/>
      <c r="K589" s="327"/>
      <c r="L589" s="295"/>
      <c r="M589" s="295"/>
      <c r="N589" s="295"/>
      <c r="O589" s="295"/>
      <c r="P589" s="295"/>
      <c r="Q589" s="295"/>
      <c r="R589" s="295"/>
      <c r="S589" s="295"/>
      <c r="T589" s="295"/>
      <c r="U589" s="295"/>
      <c r="V589" s="295"/>
      <c r="W589" s="295"/>
      <c r="X589" s="295"/>
      <c r="Y589" s="295"/>
      <c r="Z589" s="295"/>
    </row>
    <row r="590">
      <c r="A590" s="295"/>
      <c r="B590" s="327"/>
      <c r="C590" s="327"/>
      <c r="D590" s="327"/>
      <c r="E590" s="327"/>
      <c r="F590" s="327"/>
      <c r="G590" s="327"/>
      <c r="H590" s="327"/>
      <c r="I590" s="327"/>
      <c r="J590" s="327"/>
      <c r="K590" s="327"/>
      <c r="L590" s="295"/>
      <c r="M590" s="295"/>
      <c r="N590" s="295"/>
      <c r="O590" s="295"/>
      <c r="P590" s="295"/>
      <c r="Q590" s="295"/>
      <c r="R590" s="295"/>
      <c r="S590" s="295"/>
      <c r="T590" s="295"/>
      <c r="U590" s="295"/>
      <c r="V590" s="295"/>
      <c r="W590" s="295"/>
      <c r="X590" s="295"/>
      <c r="Y590" s="295"/>
      <c r="Z590" s="295"/>
    </row>
    <row r="591">
      <c r="A591" s="295"/>
      <c r="B591" s="327"/>
      <c r="C591" s="327"/>
      <c r="D591" s="327"/>
      <c r="E591" s="327"/>
      <c r="F591" s="327"/>
      <c r="G591" s="327"/>
      <c r="H591" s="327"/>
      <c r="I591" s="327"/>
      <c r="J591" s="327"/>
      <c r="K591" s="327"/>
      <c r="L591" s="295"/>
      <c r="M591" s="295"/>
      <c r="N591" s="295"/>
      <c r="O591" s="295"/>
      <c r="P591" s="295"/>
      <c r="Q591" s="295"/>
      <c r="R591" s="295"/>
      <c r="S591" s="295"/>
      <c r="T591" s="295"/>
      <c r="U591" s="295"/>
      <c r="V591" s="295"/>
      <c r="W591" s="295"/>
      <c r="X591" s="295"/>
      <c r="Y591" s="295"/>
      <c r="Z591" s="295"/>
    </row>
    <row r="592">
      <c r="A592" s="295"/>
      <c r="B592" s="327"/>
      <c r="C592" s="327"/>
      <c r="D592" s="327"/>
      <c r="E592" s="327"/>
      <c r="F592" s="327"/>
      <c r="G592" s="327"/>
      <c r="H592" s="327"/>
      <c r="I592" s="327"/>
      <c r="J592" s="327"/>
      <c r="K592" s="327"/>
      <c r="L592" s="295"/>
      <c r="M592" s="295"/>
      <c r="N592" s="295"/>
      <c r="O592" s="295"/>
      <c r="P592" s="295"/>
      <c r="Q592" s="295"/>
      <c r="R592" s="295"/>
      <c r="S592" s="295"/>
      <c r="T592" s="295"/>
      <c r="U592" s="295"/>
      <c r="V592" s="295"/>
      <c r="W592" s="295"/>
      <c r="X592" s="295"/>
      <c r="Y592" s="295"/>
      <c r="Z592" s="295"/>
    </row>
    <row r="593">
      <c r="A593" s="295"/>
      <c r="B593" s="327"/>
      <c r="C593" s="327"/>
      <c r="D593" s="327"/>
      <c r="E593" s="327"/>
      <c r="F593" s="327"/>
      <c r="G593" s="327"/>
      <c r="H593" s="327"/>
      <c r="I593" s="327"/>
      <c r="J593" s="327"/>
      <c r="K593" s="327"/>
      <c r="L593" s="295"/>
      <c r="M593" s="295"/>
      <c r="N593" s="295"/>
      <c r="O593" s="295"/>
      <c r="P593" s="295"/>
      <c r="Q593" s="295"/>
      <c r="R593" s="295"/>
      <c r="S593" s="295"/>
      <c r="T593" s="295"/>
      <c r="U593" s="295"/>
      <c r="V593" s="295"/>
      <c r="W593" s="295"/>
      <c r="X593" s="295"/>
      <c r="Y593" s="295"/>
      <c r="Z593" s="295"/>
    </row>
    <row r="594">
      <c r="A594" s="295"/>
      <c r="B594" s="327"/>
      <c r="C594" s="327"/>
      <c r="D594" s="327"/>
      <c r="E594" s="327"/>
      <c r="F594" s="327"/>
      <c r="G594" s="327"/>
      <c r="H594" s="327"/>
      <c r="I594" s="327"/>
      <c r="J594" s="327"/>
      <c r="K594" s="327"/>
      <c r="L594" s="295"/>
      <c r="M594" s="295"/>
      <c r="N594" s="295"/>
      <c r="O594" s="295"/>
      <c r="P594" s="295"/>
      <c r="Q594" s="295"/>
      <c r="R594" s="295"/>
      <c r="S594" s="295"/>
      <c r="T594" s="295"/>
      <c r="U594" s="295"/>
      <c r="V594" s="295"/>
      <c r="W594" s="295"/>
      <c r="X594" s="295"/>
      <c r="Y594" s="295"/>
      <c r="Z594" s="295"/>
    </row>
    <row r="595">
      <c r="A595" s="295"/>
      <c r="B595" s="327"/>
      <c r="C595" s="327"/>
      <c r="D595" s="327"/>
      <c r="E595" s="327"/>
      <c r="F595" s="327"/>
      <c r="G595" s="327"/>
      <c r="H595" s="327"/>
      <c r="I595" s="327"/>
      <c r="J595" s="327"/>
      <c r="K595" s="327"/>
      <c r="L595" s="295"/>
      <c r="M595" s="295"/>
      <c r="N595" s="295"/>
      <c r="O595" s="295"/>
      <c r="P595" s="295"/>
      <c r="Q595" s="295"/>
      <c r="R595" s="295"/>
      <c r="S595" s="295"/>
      <c r="T595" s="295"/>
      <c r="U595" s="295"/>
      <c r="V595" s="295"/>
      <c r="W595" s="295"/>
      <c r="X595" s="295"/>
      <c r="Y595" s="295"/>
      <c r="Z595" s="295"/>
    </row>
    <row r="596">
      <c r="A596" s="295"/>
      <c r="B596" s="327"/>
      <c r="C596" s="327"/>
      <c r="D596" s="327"/>
      <c r="E596" s="327"/>
      <c r="F596" s="327"/>
      <c r="G596" s="327"/>
      <c r="H596" s="327"/>
      <c r="I596" s="327"/>
      <c r="J596" s="327"/>
      <c r="K596" s="327"/>
      <c r="L596" s="295"/>
      <c r="M596" s="295"/>
      <c r="N596" s="295"/>
      <c r="O596" s="295"/>
      <c r="P596" s="295"/>
      <c r="Q596" s="295"/>
      <c r="R596" s="295"/>
      <c r="S596" s="295"/>
      <c r="T596" s="295"/>
      <c r="U596" s="295"/>
      <c r="V596" s="295"/>
      <c r="W596" s="295"/>
      <c r="X596" s="295"/>
      <c r="Y596" s="295"/>
      <c r="Z596" s="295"/>
    </row>
    <row r="597">
      <c r="A597" s="295"/>
      <c r="B597" s="327"/>
      <c r="C597" s="327"/>
      <c r="D597" s="327"/>
      <c r="E597" s="327"/>
      <c r="F597" s="327"/>
      <c r="G597" s="327"/>
      <c r="H597" s="327"/>
      <c r="I597" s="327"/>
      <c r="J597" s="327"/>
      <c r="K597" s="327"/>
      <c r="L597" s="295"/>
      <c r="M597" s="295"/>
      <c r="N597" s="295"/>
      <c r="O597" s="295"/>
      <c r="P597" s="295"/>
      <c r="Q597" s="295"/>
      <c r="R597" s="295"/>
      <c r="S597" s="295"/>
      <c r="T597" s="295"/>
      <c r="U597" s="295"/>
      <c r="V597" s="295"/>
      <c r="W597" s="295"/>
      <c r="X597" s="295"/>
      <c r="Y597" s="295"/>
      <c r="Z597" s="295"/>
    </row>
    <row r="598">
      <c r="A598" s="295"/>
      <c r="B598" s="327"/>
      <c r="C598" s="327"/>
      <c r="D598" s="327"/>
      <c r="E598" s="327"/>
      <c r="F598" s="327"/>
      <c r="G598" s="327"/>
      <c r="H598" s="327"/>
      <c r="I598" s="327"/>
      <c r="J598" s="327"/>
      <c r="K598" s="327"/>
      <c r="L598" s="295"/>
      <c r="M598" s="295"/>
      <c r="N598" s="295"/>
      <c r="O598" s="295"/>
      <c r="P598" s="295"/>
      <c r="Q598" s="295"/>
      <c r="R598" s="295"/>
      <c r="S598" s="295"/>
      <c r="T598" s="295"/>
      <c r="U598" s="295"/>
      <c r="V598" s="295"/>
      <c r="W598" s="295"/>
      <c r="X598" s="295"/>
      <c r="Y598" s="295"/>
      <c r="Z598" s="295"/>
    </row>
    <row r="599">
      <c r="A599" s="295"/>
      <c r="B599" s="327"/>
      <c r="C599" s="327"/>
      <c r="D599" s="327"/>
      <c r="E599" s="327"/>
      <c r="F599" s="327"/>
      <c r="G599" s="327"/>
      <c r="H599" s="327"/>
      <c r="I599" s="327"/>
      <c r="J599" s="327"/>
      <c r="K599" s="327"/>
      <c r="L599" s="295"/>
      <c r="M599" s="295"/>
      <c r="N599" s="295"/>
      <c r="O599" s="295"/>
      <c r="P599" s="295"/>
      <c r="Q599" s="295"/>
      <c r="R599" s="295"/>
      <c r="S599" s="295"/>
      <c r="T599" s="295"/>
      <c r="U599" s="295"/>
      <c r="V599" s="295"/>
      <c r="W599" s="295"/>
      <c r="X599" s="295"/>
      <c r="Y599" s="295"/>
      <c r="Z599" s="295"/>
    </row>
    <row r="600">
      <c r="A600" s="295"/>
      <c r="B600" s="327"/>
      <c r="C600" s="327"/>
      <c r="D600" s="327"/>
      <c r="E600" s="327"/>
      <c r="F600" s="327"/>
      <c r="G600" s="327"/>
      <c r="H600" s="327"/>
      <c r="I600" s="327"/>
      <c r="J600" s="327"/>
      <c r="K600" s="327"/>
      <c r="L600" s="295"/>
      <c r="M600" s="295"/>
      <c r="N600" s="295"/>
      <c r="O600" s="295"/>
      <c r="P600" s="295"/>
      <c r="Q600" s="295"/>
      <c r="R600" s="295"/>
      <c r="S600" s="295"/>
      <c r="T600" s="295"/>
      <c r="U600" s="295"/>
      <c r="V600" s="295"/>
      <c r="W600" s="295"/>
      <c r="X600" s="295"/>
      <c r="Y600" s="295"/>
      <c r="Z600" s="295"/>
    </row>
    <row r="601">
      <c r="A601" s="295"/>
      <c r="B601" s="327"/>
      <c r="C601" s="327"/>
      <c r="D601" s="327"/>
      <c r="E601" s="327"/>
      <c r="F601" s="327"/>
      <c r="G601" s="327"/>
      <c r="H601" s="327"/>
      <c r="I601" s="327"/>
      <c r="J601" s="327"/>
      <c r="K601" s="327"/>
      <c r="L601" s="295"/>
      <c r="M601" s="295"/>
      <c r="N601" s="295"/>
      <c r="O601" s="295"/>
      <c r="P601" s="295"/>
      <c r="Q601" s="295"/>
      <c r="R601" s="295"/>
      <c r="S601" s="295"/>
      <c r="T601" s="295"/>
      <c r="U601" s="295"/>
      <c r="V601" s="295"/>
      <c r="W601" s="295"/>
      <c r="X601" s="295"/>
      <c r="Y601" s="295"/>
      <c r="Z601" s="295"/>
    </row>
    <row r="602">
      <c r="A602" s="295"/>
      <c r="B602" s="327"/>
      <c r="C602" s="327"/>
      <c r="D602" s="327"/>
      <c r="E602" s="327"/>
      <c r="F602" s="327"/>
      <c r="G602" s="327"/>
      <c r="H602" s="327"/>
      <c r="I602" s="327"/>
      <c r="J602" s="327"/>
      <c r="K602" s="327"/>
      <c r="L602" s="295"/>
      <c r="M602" s="295"/>
      <c r="N602" s="295"/>
      <c r="O602" s="295"/>
      <c r="P602" s="295"/>
      <c r="Q602" s="295"/>
      <c r="R602" s="295"/>
      <c r="S602" s="295"/>
      <c r="T602" s="295"/>
      <c r="U602" s="295"/>
      <c r="V602" s="295"/>
      <c r="W602" s="295"/>
      <c r="X602" s="295"/>
      <c r="Y602" s="295"/>
      <c r="Z602" s="295"/>
    </row>
    <row r="603">
      <c r="A603" s="295"/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295"/>
      <c r="M603" s="295"/>
      <c r="N603" s="295"/>
      <c r="O603" s="295"/>
      <c r="P603" s="295"/>
      <c r="Q603" s="295"/>
      <c r="R603" s="295"/>
      <c r="S603" s="295"/>
      <c r="T603" s="295"/>
      <c r="U603" s="295"/>
      <c r="V603" s="295"/>
      <c r="W603" s="295"/>
      <c r="X603" s="295"/>
      <c r="Y603" s="295"/>
      <c r="Z603" s="295"/>
    </row>
    <row r="604">
      <c r="A604" s="295"/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295"/>
      <c r="M604" s="295"/>
      <c r="N604" s="295"/>
      <c r="O604" s="295"/>
      <c r="P604" s="295"/>
      <c r="Q604" s="295"/>
      <c r="R604" s="295"/>
      <c r="S604" s="295"/>
      <c r="T604" s="295"/>
      <c r="U604" s="295"/>
      <c r="V604" s="295"/>
      <c r="W604" s="295"/>
      <c r="X604" s="295"/>
      <c r="Y604" s="295"/>
      <c r="Z604" s="295"/>
    </row>
    <row r="605">
      <c r="A605" s="295"/>
      <c r="B605" s="327"/>
      <c r="C605" s="327"/>
      <c r="D605" s="327"/>
      <c r="E605" s="327"/>
      <c r="F605" s="327"/>
      <c r="G605" s="327"/>
      <c r="H605" s="327"/>
      <c r="I605" s="327"/>
      <c r="J605" s="327"/>
      <c r="K605" s="327"/>
      <c r="L605" s="295"/>
      <c r="M605" s="295"/>
      <c r="N605" s="295"/>
      <c r="O605" s="295"/>
      <c r="P605" s="295"/>
      <c r="Q605" s="295"/>
      <c r="R605" s="295"/>
      <c r="S605" s="295"/>
      <c r="T605" s="295"/>
      <c r="U605" s="295"/>
      <c r="V605" s="295"/>
      <c r="W605" s="295"/>
      <c r="X605" s="295"/>
      <c r="Y605" s="295"/>
      <c r="Z605" s="295"/>
    </row>
    <row r="606">
      <c r="A606" s="295"/>
      <c r="B606" s="327"/>
      <c r="C606" s="327"/>
      <c r="D606" s="327"/>
      <c r="E606" s="327"/>
      <c r="F606" s="327"/>
      <c r="G606" s="327"/>
      <c r="H606" s="327"/>
      <c r="I606" s="327"/>
      <c r="J606" s="327"/>
      <c r="K606" s="327"/>
      <c r="L606" s="295"/>
      <c r="M606" s="295"/>
      <c r="N606" s="295"/>
      <c r="O606" s="295"/>
      <c r="P606" s="295"/>
      <c r="Q606" s="295"/>
      <c r="R606" s="295"/>
      <c r="S606" s="295"/>
      <c r="T606" s="295"/>
      <c r="U606" s="295"/>
      <c r="V606" s="295"/>
      <c r="W606" s="295"/>
      <c r="X606" s="295"/>
      <c r="Y606" s="295"/>
      <c r="Z606" s="295"/>
    </row>
    <row r="607">
      <c r="A607" s="295"/>
      <c r="B607" s="327"/>
      <c r="C607" s="327"/>
      <c r="D607" s="327"/>
      <c r="E607" s="327"/>
      <c r="F607" s="327"/>
      <c r="G607" s="327"/>
      <c r="H607" s="327"/>
      <c r="I607" s="327"/>
      <c r="J607" s="327"/>
      <c r="K607" s="327"/>
      <c r="L607" s="295"/>
      <c r="M607" s="295"/>
      <c r="N607" s="295"/>
      <c r="O607" s="295"/>
      <c r="P607" s="295"/>
      <c r="Q607" s="295"/>
      <c r="R607" s="295"/>
      <c r="S607" s="295"/>
      <c r="T607" s="295"/>
      <c r="U607" s="295"/>
      <c r="V607" s="295"/>
      <c r="W607" s="295"/>
      <c r="X607" s="295"/>
      <c r="Y607" s="295"/>
      <c r="Z607" s="295"/>
    </row>
    <row r="608">
      <c r="A608" s="295"/>
      <c r="B608" s="327"/>
      <c r="C608" s="327"/>
      <c r="D608" s="327"/>
      <c r="E608" s="327"/>
      <c r="F608" s="327"/>
      <c r="G608" s="327"/>
      <c r="H608" s="327"/>
      <c r="I608" s="327"/>
      <c r="J608" s="327"/>
      <c r="K608" s="327"/>
      <c r="L608" s="295"/>
      <c r="M608" s="295"/>
      <c r="N608" s="295"/>
      <c r="O608" s="295"/>
      <c r="P608" s="295"/>
      <c r="Q608" s="295"/>
      <c r="R608" s="295"/>
      <c r="S608" s="295"/>
      <c r="T608" s="295"/>
      <c r="U608" s="295"/>
      <c r="V608" s="295"/>
      <c r="W608" s="295"/>
      <c r="X608" s="295"/>
      <c r="Y608" s="295"/>
      <c r="Z608" s="295"/>
    </row>
    <row r="609">
      <c r="A609" s="295"/>
      <c r="B609" s="327"/>
      <c r="C609" s="327"/>
      <c r="D609" s="327"/>
      <c r="E609" s="327"/>
      <c r="F609" s="327"/>
      <c r="G609" s="327"/>
      <c r="H609" s="327"/>
      <c r="I609" s="327"/>
      <c r="J609" s="327"/>
      <c r="K609" s="327"/>
      <c r="L609" s="295"/>
      <c r="M609" s="295"/>
      <c r="N609" s="295"/>
      <c r="O609" s="295"/>
      <c r="P609" s="295"/>
      <c r="Q609" s="295"/>
      <c r="R609" s="295"/>
      <c r="S609" s="295"/>
      <c r="T609" s="295"/>
      <c r="U609" s="295"/>
      <c r="V609" s="295"/>
      <c r="W609" s="295"/>
      <c r="X609" s="295"/>
      <c r="Y609" s="295"/>
      <c r="Z609" s="295"/>
    </row>
    <row r="610">
      <c r="A610" s="295"/>
      <c r="B610" s="327"/>
      <c r="C610" s="327"/>
      <c r="D610" s="327"/>
      <c r="E610" s="327"/>
      <c r="F610" s="327"/>
      <c r="G610" s="327"/>
      <c r="H610" s="327"/>
      <c r="I610" s="327"/>
      <c r="J610" s="327"/>
      <c r="K610" s="327"/>
      <c r="L610" s="295"/>
      <c r="M610" s="295"/>
      <c r="N610" s="295"/>
      <c r="O610" s="295"/>
      <c r="P610" s="295"/>
      <c r="Q610" s="295"/>
      <c r="R610" s="295"/>
      <c r="S610" s="295"/>
      <c r="T610" s="295"/>
      <c r="U610" s="295"/>
      <c r="V610" s="295"/>
      <c r="W610" s="295"/>
      <c r="X610" s="295"/>
      <c r="Y610" s="295"/>
      <c r="Z610" s="295"/>
    </row>
    <row r="611">
      <c r="A611" s="295"/>
      <c r="B611" s="327"/>
      <c r="C611" s="327"/>
      <c r="D611" s="327"/>
      <c r="E611" s="327"/>
      <c r="F611" s="327"/>
      <c r="G611" s="327"/>
      <c r="H611" s="327"/>
      <c r="I611" s="327"/>
      <c r="J611" s="327"/>
      <c r="K611" s="327"/>
      <c r="L611" s="295"/>
      <c r="M611" s="295"/>
      <c r="N611" s="295"/>
      <c r="O611" s="295"/>
      <c r="P611" s="295"/>
      <c r="Q611" s="295"/>
      <c r="R611" s="295"/>
      <c r="S611" s="295"/>
      <c r="T611" s="295"/>
      <c r="U611" s="295"/>
      <c r="V611" s="295"/>
      <c r="W611" s="295"/>
      <c r="X611" s="295"/>
      <c r="Y611" s="295"/>
      <c r="Z611" s="295"/>
    </row>
    <row r="612">
      <c r="A612" s="295"/>
      <c r="B612" s="327"/>
      <c r="C612" s="327"/>
      <c r="D612" s="327"/>
      <c r="E612" s="327"/>
      <c r="F612" s="327"/>
      <c r="G612" s="327"/>
      <c r="H612" s="327"/>
      <c r="I612" s="327"/>
      <c r="J612" s="327"/>
      <c r="K612" s="327"/>
      <c r="L612" s="295"/>
      <c r="M612" s="295"/>
      <c r="N612" s="295"/>
      <c r="O612" s="295"/>
      <c r="P612" s="295"/>
      <c r="Q612" s="295"/>
      <c r="R612" s="295"/>
      <c r="S612" s="295"/>
      <c r="T612" s="295"/>
      <c r="U612" s="295"/>
      <c r="V612" s="295"/>
      <c r="W612" s="295"/>
      <c r="X612" s="295"/>
      <c r="Y612" s="295"/>
      <c r="Z612" s="295"/>
    </row>
    <row r="613">
      <c r="A613" s="295"/>
      <c r="B613" s="327"/>
      <c r="C613" s="327"/>
      <c r="D613" s="327"/>
      <c r="E613" s="327"/>
      <c r="F613" s="327"/>
      <c r="G613" s="327"/>
      <c r="H613" s="327"/>
      <c r="I613" s="327"/>
      <c r="J613" s="327"/>
      <c r="K613" s="327"/>
      <c r="L613" s="295"/>
      <c r="M613" s="295"/>
      <c r="N613" s="295"/>
      <c r="O613" s="295"/>
      <c r="P613" s="295"/>
      <c r="Q613" s="295"/>
      <c r="R613" s="295"/>
      <c r="S613" s="295"/>
      <c r="T613" s="295"/>
      <c r="U613" s="295"/>
      <c r="V613" s="295"/>
      <c r="W613" s="295"/>
      <c r="X613" s="295"/>
      <c r="Y613" s="295"/>
      <c r="Z613" s="295"/>
    </row>
    <row r="614">
      <c r="A614" s="295"/>
      <c r="B614" s="327"/>
      <c r="C614" s="327"/>
      <c r="D614" s="327"/>
      <c r="E614" s="327"/>
      <c r="F614" s="327"/>
      <c r="G614" s="327"/>
      <c r="H614" s="327"/>
      <c r="I614" s="327"/>
      <c r="J614" s="327"/>
      <c r="K614" s="327"/>
      <c r="L614" s="295"/>
      <c r="M614" s="295"/>
      <c r="N614" s="295"/>
      <c r="O614" s="295"/>
      <c r="P614" s="295"/>
      <c r="Q614" s="295"/>
      <c r="R614" s="295"/>
      <c r="S614" s="295"/>
      <c r="T614" s="295"/>
      <c r="U614" s="295"/>
      <c r="V614" s="295"/>
      <c r="W614" s="295"/>
      <c r="X614" s="295"/>
      <c r="Y614" s="295"/>
      <c r="Z614" s="295"/>
    </row>
    <row r="615">
      <c r="A615" s="295"/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295"/>
      <c r="M615" s="295"/>
      <c r="N615" s="295"/>
      <c r="O615" s="295"/>
      <c r="P615" s="295"/>
      <c r="Q615" s="295"/>
      <c r="R615" s="295"/>
      <c r="S615" s="295"/>
      <c r="T615" s="295"/>
      <c r="U615" s="295"/>
      <c r="V615" s="295"/>
      <c r="W615" s="295"/>
      <c r="X615" s="295"/>
      <c r="Y615" s="295"/>
      <c r="Z615" s="295"/>
    </row>
    <row r="616">
      <c r="A616" s="295"/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295"/>
      <c r="M616" s="295"/>
      <c r="N616" s="295"/>
      <c r="O616" s="295"/>
      <c r="P616" s="295"/>
      <c r="Q616" s="295"/>
      <c r="R616" s="295"/>
      <c r="S616" s="295"/>
      <c r="T616" s="295"/>
      <c r="U616" s="295"/>
      <c r="V616" s="295"/>
      <c r="W616" s="295"/>
      <c r="X616" s="295"/>
      <c r="Y616" s="295"/>
      <c r="Z616" s="295"/>
    </row>
    <row r="617">
      <c r="A617" s="295"/>
      <c r="B617" s="327"/>
      <c r="C617" s="327"/>
      <c r="D617" s="327"/>
      <c r="E617" s="327"/>
      <c r="F617" s="327"/>
      <c r="G617" s="327"/>
      <c r="H617" s="327"/>
      <c r="I617" s="327"/>
      <c r="J617" s="327"/>
      <c r="K617" s="327"/>
      <c r="L617" s="295"/>
      <c r="M617" s="295"/>
      <c r="N617" s="295"/>
      <c r="O617" s="295"/>
      <c r="P617" s="295"/>
      <c r="Q617" s="295"/>
      <c r="R617" s="295"/>
      <c r="S617" s="295"/>
      <c r="T617" s="295"/>
      <c r="U617" s="295"/>
      <c r="V617" s="295"/>
      <c r="W617" s="295"/>
      <c r="X617" s="295"/>
      <c r="Y617" s="295"/>
      <c r="Z617" s="295"/>
    </row>
    <row r="618">
      <c r="A618" s="295"/>
      <c r="B618" s="327"/>
      <c r="C618" s="327"/>
      <c r="D618" s="327"/>
      <c r="E618" s="327"/>
      <c r="F618" s="327"/>
      <c r="G618" s="327"/>
      <c r="H618" s="327"/>
      <c r="I618" s="327"/>
      <c r="J618" s="327"/>
      <c r="K618" s="327"/>
      <c r="L618" s="295"/>
      <c r="M618" s="295"/>
      <c r="N618" s="295"/>
      <c r="O618" s="295"/>
      <c r="P618" s="295"/>
      <c r="Q618" s="295"/>
      <c r="R618" s="295"/>
      <c r="S618" s="295"/>
      <c r="T618" s="295"/>
      <c r="U618" s="295"/>
      <c r="V618" s="295"/>
      <c r="W618" s="295"/>
      <c r="X618" s="295"/>
      <c r="Y618" s="295"/>
      <c r="Z618" s="295"/>
    </row>
    <row r="619">
      <c r="A619" s="295"/>
      <c r="B619" s="327"/>
      <c r="C619" s="327"/>
      <c r="D619" s="327"/>
      <c r="E619" s="327"/>
      <c r="F619" s="327"/>
      <c r="G619" s="327"/>
      <c r="H619" s="327"/>
      <c r="I619" s="327"/>
      <c r="J619" s="327"/>
      <c r="K619" s="327"/>
      <c r="L619" s="295"/>
      <c r="M619" s="295"/>
      <c r="N619" s="295"/>
      <c r="O619" s="295"/>
      <c r="P619" s="295"/>
      <c r="Q619" s="295"/>
      <c r="R619" s="295"/>
      <c r="S619" s="295"/>
      <c r="T619" s="295"/>
      <c r="U619" s="295"/>
      <c r="V619" s="295"/>
      <c r="W619" s="295"/>
      <c r="X619" s="295"/>
      <c r="Y619" s="295"/>
      <c r="Z619" s="295"/>
    </row>
    <row r="620">
      <c r="A620" s="295"/>
      <c r="B620" s="327"/>
      <c r="C620" s="327"/>
      <c r="D620" s="327"/>
      <c r="E620" s="327"/>
      <c r="F620" s="327"/>
      <c r="G620" s="327"/>
      <c r="H620" s="327"/>
      <c r="I620" s="327"/>
      <c r="J620" s="327"/>
      <c r="K620" s="327"/>
      <c r="L620" s="295"/>
      <c r="M620" s="295"/>
      <c r="N620" s="295"/>
      <c r="O620" s="295"/>
      <c r="P620" s="295"/>
      <c r="Q620" s="295"/>
      <c r="R620" s="295"/>
      <c r="S620" s="295"/>
      <c r="T620" s="295"/>
      <c r="U620" s="295"/>
      <c r="V620" s="295"/>
      <c r="W620" s="295"/>
      <c r="X620" s="295"/>
      <c r="Y620" s="295"/>
      <c r="Z620" s="295"/>
    </row>
    <row r="621">
      <c r="A621" s="295"/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295"/>
      <c r="M621" s="295"/>
      <c r="N621" s="295"/>
      <c r="O621" s="295"/>
      <c r="P621" s="295"/>
      <c r="Q621" s="295"/>
      <c r="R621" s="295"/>
      <c r="S621" s="295"/>
      <c r="T621" s="295"/>
      <c r="U621" s="295"/>
      <c r="V621" s="295"/>
      <c r="W621" s="295"/>
      <c r="X621" s="295"/>
      <c r="Y621" s="295"/>
      <c r="Z621" s="295"/>
    </row>
    <row r="622">
      <c r="A622" s="295"/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295"/>
      <c r="M622" s="295"/>
      <c r="N622" s="295"/>
      <c r="O622" s="295"/>
      <c r="P622" s="295"/>
      <c r="Q622" s="295"/>
      <c r="R622" s="295"/>
      <c r="S622" s="295"/>
      <c r="T622" s="295"/>
      <c r="U622" s="295"/>
      <c r="V622" s="295"/>
      <c r="W622" s="295"/>
      <c r="X622" s="295"/>
      <c r="Y622" s="295"/>
      <c r="Z622" s="295"/>
    </row>
    <row r="623">
      <c r="A623" s="295"/>
      <c r="B623" s="327"/>
      <c r="C623" s="327"/>
      <c r="D623" s="327"/>
      <c r="E623" s="327"/>
      <c r="F623" s="327"/>
      <c r="G623" s="327"/>
      <c r="H623" s="327"/>
      <c r="I623" s="327"/>
      <c r="J623" s="327"/>
      <c r="K623" s="327"/>
      <c r="L623" s="295"/>
      <c r="M623" s="295"/>
      <c r="N623" s="295"/>
      <c r="O623" s="295"/>
      <c r="P623" s="295"/>
      <c r="Q623" s="295"/>
      <c r="R623" s="295"/>
      <c r="S623" s="295"/>
      <c r="T623" s="295"/>
      <c r="U623" s="295"/>
      <c r="V623" s="295"/>
      <c r="W623" s="295"/>
      <c r="X623" s="295"/>
      <c r="Y623" s="295"/>
      <c r="Z623" s="295"/>
    </row>
    <row r="624">
      <c r="A624" s="295"/>
      <c r="B624" s="327"/>
      <c r="C624" s="327"/>
      <c r="D624" s="327"/>
      <c r="E624" s="327"/>
      <c r="F624" s="327"/>
      <c r="G624" s="327"/>
      <c r="H624" s="327"/>
      <c r="I624" s="327"/>
      <c r="J624" s="327"/>
      <c r="K624" s="327"/>
      <c r="L624" s="295"/>
      <c r="M624" s="295"/>
      <c r="N624" s="295"/>
      <c r="O624" s="295"/>
      <c r="P624" s="295"/>
      <c r="Q624" s="295"/>
      <c r="R624" s="295"/>
      <c r="S624" s="295"/>
      <c r="T624" s="295"/>
      <c r="U624" s="295"/>
      <c r="V624" s="295"/>
      <c r="W624" s="295"/>
      <c r="X624" s="295"/>
      <c r="Y624" s="295"/>
      <c r="Z624" s="295"/>
    </row>
    <row r="625">
      <c r="A625" s="295"/>
      <c r="B625" s="327"/>
      <c r="C625" s="327"/>
      <c r="D625" s="327"/>
      <c r="E625" s="327"/>
      <c r="F625" s="327"/>
      <c r="G625" s="327"/>
      <c r="H625" s="327"/>
      <c r="I625" s="327"/>
      <c r="J625" s="327"/>
      <c r="K625" s="327"/>
      <c r="L625" s="295"/>
      <c r="M625" s="295"/>
      <c r="N625" s="295"/>
      <c r="O625" s="295"/>
      <c r="P625" s="295"/>
      <c r="Q625" s="295"/>
      <c r="R625" s="295"/>
      <c r="S625" s="295"/>
      <c r="T625" s="295"/>
      <c r="U625" s="295"/>
      <c r="V625" s="295"/>
      <c r="W625" s="295"/>
      <c r="X625" s="295"/>
      <c r="Y625" s="295"/>
      <c r="Z625" s="295"/>
    </row>
    <row r="626">
      <c r="A626" s="295"/>
      <c r="B626" s="327"/>
      <c r="C626" s="327"/>
      <c r="D626" s="327"/>
      <c r="E626" s="327"/>
      <c r="F626" s="327"/>
      <c r="G626" s="327"/>
      <c r="H626" s="327"/>
      <c r="I626" s="327"/>
      <c r="J626" s="327"/>
      <c r="K626" s="327"/>
      <c r="L626" s="295"/>
      <c r="M626" s="295"/>
      <c r="N626" s="295"/>
      <c r="O626" s="295"/>
      <c r="P626" s="295"/>
      <c r="Q626" s="295"/>
      <c r="R626" s="295"/>
      <c r="S626" s="295"/>
      <c r="T626" s="295"/>
      <c r="U626" s="295"/>
      <c r="V626" s="295"/>
      <c r="W626" s="295"/>
      <c r="X626" s="295"/>
      <c r="Y626" s="295"/>
      <c r="Z626" s="295"/>
    </row>
    <row r="627">
      <c r="A627" s="295"/>
      <c r="B627" s="327"/>
      <c r="C627" s="327"/>
      <c r="D627" s="327"/>
      <c r="E627" s="327"/>
      <c r="F627" s="327"/>
      <c r="G627" s="327"/>
      <c r="H627" s="327"/>
      <c r="I627" s="327"/>
      <c r="J627" s="327"/>
      <c r="K627" s="327"/>
      <c r="L627" s="295"/>
      <c r="M627" s="295"/>
      <c r="N627" s="295"/>
      <c r="O627" s="295"/>
      <c r="P627" s="295"/>
      <c r="Q627" s="295"/>
      <c r="R627" s="295"/>
      <c r="S627" s="295"/>
      <c r="T627" s="295"/>
      <c r="U627" s="295"/>
      <c r="V627" s="295"/>
      <c r="W627" s="295"/>
      <c r="X627" s="295"/>
      <c r="Y627" s="295"/>
      <c r="Z627" s="295"/>
    </row>
    <row r="628">
      <c r="A628" s="295"/>
      <c r="B628" s="327"/>
      <c r="C628" s="327"/>
      <c r="D628" s="327"/>
      <c r="E628" s="327"/>
      <c r="F628" s="327"/>
      <c r="G628" s="327"/>
      <c r="H628" s="327"/>
      <c r="I628" s="327"/>
      <c r="J628" s="327"/>
      <c r="K628" s="327"/>
      <c r="L628" s="295"/>
      <c r="M628" s="295"/>
      <c r="N628" s="295"/>
      <c r="O628" s="295"/>
      <c r="P628" s="295"/>
      <c r="Q628" s="295"/>
      <c r="R628" s="295"/>
      <c r="S628" s="295"/>
      <c r="T628" s="295"/>
      <c r="U628" s="295"/>
      <c r="V628" s="295"/>
      <c r="W628" s="295"/>
      <c r="X628" s="295"/>
      <c r="Y628" s="295"/>
      <c r="Z628" s="295"/>
    </row>
    <row r="629">
      <c r="A629" s="295"/>
      <c r="B629" s="327"/>
      <c r="C629" s="327"/>
      <c r="D629" s="327"/>
      <c r="E629" s="327"/>
      <c r="F629" s="327"/>
      <c r="G629" s="327"/>
      <c r="H629" s="327"/>
      <c r="I629" s="327"/>
      <c r="J629" s="327"/>
      <c r="K629" s="327"/>
      <c r="L629" s="295"/>
      <c r="M629" s="295"/>
      <c r="N629" s="295"/>
      <c r="O629" s="295"/>
      <c r="P629" s="295"/>
      <c r="Q629" s="295"/>
      <c r="R629" s="295"/>
      <c r="S629" s="295"/>
      <c r="T629" s="295"/>
      <c r="U629" s="295"/>
      <c r="V629" s="295"/>
      <c r="W629" s="295"/>
      <c r="X629" s="295"/>
      <c r="Y629" s="295"/>
      <c r="Z629" s="295"/>
    </row>
    <row r="630">
      <c r="A630" s="295"/>
      <c r="B630" s="327"/>
      <c r="C630" s="327"/>
      <c r="D630" s="327"/>
      <c r="E630" s="327"/>
      <c r="F630" s="327"/>
      <c r="G630" s="327"/>
      <c r="H630" s="327"/>
      <c r="I630" s="327"/>
      <c r="J630" s="327"/>
      <c r="K630" s="327"/>
      <c r="L630" s="295"/>
      <c r="M630" s="295"/>
      <c r="N630" s="295"/>
      <c r="O630" s="295"/>
      <c r="P630" s="295"/>
      <c r="Q630" s="295"/>
      <c r="R630" s="295"/>
      <c r="S630" s="295"/>
      <c r="T630" s="295"/>
      <c r="U630" s="295"/>
      <c r="V630" s="295"/>
      <c r="W630" s="295"/>
      <c r="X630" s="295"/>
      <c r="Y630" s="295"/>
      <c r="Z630" s="295"/>
    </row>
    <row r="631">
      <c r="A631" s="295"/>
      <c r="B631" s="327"/>
      <c r="C631" s="327"/>
      <c r="D631" s="327"/>
      <c r="E631" s="327"/>
      <c r="F631" s="327"/>
      <c r="G631" s="327"/>
      <c r="H631" s="327"/>
      <c r="I631" s="327"/>
      <c r="J631" s="327"/>
      <c r="K631" s="327"/>
      <c r="L631" s="295"/>
      <c r="M631" s="295"/>
      <c r="N631" s="295"/>
      <c r="O631" s="295"/>
      <c r="P631" s="295"/>
      <c r="Q631" s="295"/>
      <c r="R631" s="295"/>
      <c r="S631" s="295"/>
      <c r="T631" s="295"/>
      <c r="U631" s="295"/>
      <c r="V631" s="295"/>
      <c r="W631" s="295"/>
      <c r="X631" s="295"/>
      <c r="Y631" s="295"/>
      <c r="Z631" s="295"/>
    </row>
    <row r="632">
      <c r="A632" s="295"/>
      <c r="B632" s="327"/>
      <c r="C632" s="327"/>
      <c r="D632" s="327"/>
      <c r="E632" s="327"/>
      <c r="F632" s="327"/>
      <c r="G632" s="327"/>
      <c r="H632" s="327"/>
      <c r="I632" s="327"/>
      <c r="J632" s="327"/>
      <c r="K632" s="327"/>
      <c r="L632" s="295"/>
      <c r="M632" s="295"/>
      <c r="N632" s="295"/>
      <c r="O632" s="295"/>
      <c r="P632" s="295"/>
      <c r="Q632" s="295"/>
      <c r="R632" s="295"/>
      <c r="S632" s="295"/>
      <c r="T632" s="295"/>
      <c r="U632" s="295"/>
      <c r="V632" s="295"/>
      <c r="W632" s="295"/>
      <c r="X632" s="295"/>
      <c r="Y632" s="295"/>
      <c r="Z632" s="295"/>
    </row>
    <row r="633">
      <c r="A633" s="295"/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295"/>
      <c r="M633" s="295"/>
      <c r="N633" s="295"/>
      <c r="O633" s="295"/>
      <c r="P633" s="295"/>
      <c r="Q633" s="295"/>
      <c r="R633" s="295"/>
      <c r="S633" s="295"/>
      <c r="T633" s="295"/>
      <c r="U633" s="295"/>
      <c r="V633" s="295"/>
      <c r="W633" s="295"/>
      <c r="X633" s="295"/>
      <c r="Y633" s="295"/>
      <c r="Z633" s="295"/>
    </row>
    <row r="634">
      <c r="A634" s="295"/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295"/>
      <c r="M634" s="295"/>
      <c r="N634" s="295"/>
      <c r="O634" s="295"/>
      <c r="P634" s="295"/>
      <c r="Q634" s="295"/>
      <c r="R634" s="295"/>
      <c r="S634" s="295"/>
      <c r="T634" s="295"/>
      <c r="U634" s="295"/>
      <c r="V634" s="295"/>
      <c r="W634" s="295"/>
      <c r="X634" s="295"/>
      <c r="Y634" s="295"/>
      <c r="Z634" s="295"/>
    </row>
    <row r="635">
      <c r="A635" s="295"/>
      <c r="B635" s="327"/>
      <c r="C635" s="327"/>
      <c r="D635" s="327"/>
      <c r="E635" s="327"/>
      <c r="F635" s="327"/>
      <c r="G635" s="327"/>
      <c r="H635" s="327"/>
      <c r="I635" s="327"/>
      <c r="J635" s="327"/>
      <c r="K635" s="327"/>
      <c r="L635" s="295"/>
      <c r="M635" s="295"/>
      <c r="N635" s="295"/>
      <c r="O635" s="295"/>
      <c r="P635" s="295"/>
      <c r="Q635" s="295"/>
      <c r="R635" s="295"/>
      <c r="S635" s="295"/>
      <c r="T635" s="295"/>
      <c r="U635" s="295"/>
      <c r="V635" s="295"/>
      <c r="W635" s="295"/>
      <c r="X635" s="295"/>
      <c r="Y635" s="295"/>
      <c r="Z635" s="295"/>
    </row>
    <row r="636">
      <c r="A636" s="295"/>
      <c r="B636" s="327"/>
      <c r="C636" s="327"/>
      <c r="D636" s="327"/>
      <c r="E636" s="327"/>
      <c r="F636" s="327"/>
      <c r="G636" s="327"/>
      <c r="H636" s="327"/>
      <c r="I636" s="327"/>
      <c r="J636" s="327"/>
      <c r="K636" s="327"/>
      <c r="L636" s="295"/>
      <c r="M636" s="295"/>
      <c r="N636" s="295"/>
      <c r="O636" s="295"/>
      <c r="P636" s="295"/>
      <c r="Q636" s="295"/>
      <c r="R636" s="295"/>
      <c r="S636" s="295"/>
      <c r="T636" s="295"/>
      <c r="U636" s="295"/>
      <c r="V636" s="295"/>
      <c r="W636" s="295"/>
      <c r="X636" s="295"/>
      <c r="Y636" s="295"/>
      <c r="Z636" s="295"/>
    </row>
    <row r="637">
      <c r="A637" s="295"/>
      <c r="B637" s="327"/>
      <c r="C637" s="327"/>
      <c r="D637" s="327"/>
      <c r="E637" s="327"/>
      <c r="F637" s="327"/>
      <c r="G637" s="327"/>
      <c r="H637" s="327"/>
      <c r="I637" s="327"/>
      <c r="J637" s="327"/>
      <c r="K637" s="327"/>
      <c r="L637" s="295"/>
      <c r="M637" s="295"/>
      <c r="N637" s="295"/>
      <c r="O637" s="295"/>
      <c r="P637" s="295"/>
      <c r="Q637" s="295"/>
      <c r="R637" s="295"/>
      <c r="S637" s="295"/>
      <c r="T637" s="295"/>
      <c r="U637" s="295"/>
      <c r="V637" s="295"/>
      <c r="W637" s="295"/>
      <c r="X637" s="295"/>
      <c r="Y637" s="295"/>
      <c r="Z637" s="295"/>
    </row>
    <row r="638">
      <c r="A638" s="295"/>
      <c r="B638" s="327"/>
      <c r="C638" s="327"/>
      <c r="D638" s="327"/>
      <c r="E638" s="327"/>
      <c r="F638" s="327"/>
      <c r="G638" s="327"/>
      <c r="H638" s="327"/>
      <c r="I638" s="327"/>
      <c r="J638" s="327"/>
      <c r="K638" s="327"/>
      <c r="L638" s="295"/>
      <c r="M638" s="295"/>
      <c r="N638" s="295"/>
      <c r="O638" s="295"/>
      <c r="P638" s="295"/>
      <c r="Q638" s="295"/>
      <c r="R638" s="295"/>
      <c r="S638" s="295"/>
      <c r="T638" s="295"/>
      <c r="U638" s="295"/>
      <c r="V638" s="295"/>
      <c r="W638" s="295"/>
      <c r="X638" s="295"/>
      <c r="Y638" s="295"/>
      <c r="Z638" s="295"/>
    </row>
    <row r="639">
      <c r="A639" s="295"/>
      <c r="B639" s="327"/>
      <c r="C639" s="327"/>
      <c r="D639" s="327"/>
      <c r="E639" s="327"/>
      <c r="F639" s="327"/>
      <c r="G639" s="327"/>
      <c r="H639" s="327"/>
      <c r="I639" s="327"/>
      <c r="J639" s="327"/>
      <c r="K639" s="327"/>
      <c r="L639" s="295"/>
      <c r="M639" s="295"/>
      <c r="N639" s="295"/>
      <c r="O639" s="295"/>
      <c r="P639" s="295"/>
      <c r="Q639" s="295"/>
      <c r="R639" s="295"/>
      <c r="S639" s="295"/>
      <c r="T639" s="295"/>
      <c r="U639" s="295"/>
      <c r="V639" s="295"/>
      <c r="W639" s="295"/>
      <c r="X639" s="295"/>
      <c r="Y639" s="295"/>
      <c r="Z639" s="295"/>
    </row>
    <row r="640">
      <c r="A640" s="295"/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295"/>
      <c r="M640" s="295"/>
      <c r="N640" s="295"/>
      <c r="O640" s="295"/>
      <c r="P640" s="295"/>
      <c r="Q640" s="295"/>
      <c r="R640" s="295"/>
      <c r="S640" s="295"/>
      <c r="T640" s="295"/>
      <c r="U640" s="295"/>
      <c r="V640" s="295"/>
      <c r="W640" s="295"/>
      <c r="X640" s="295"/>
      <c r="Y640" s="295"/>
      <c r="Z640" s="295"/>
    </row>
    <row r="641">
      <c r="A641" s="295"/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295"/>
      <c r="M641" s="295"/>
      <c r="N641" s="295"/>
      <c r="O641" s="295"/>
      <c r="P641" s="295"/>
      <c r="Q641" s="295"/>
      <c r="R641" s="295"/>
      <c r="S641" s="295"/>
      <c r="T641" s="295"/>
      <c r="U641" s="295"/>
      <c r="V641" s="295"/>
      <c r="W641" s="295"/>
      <c r="X641" s="295"/>
      <c r="Y641" s="295"/>
      <c r="Z641" s="295"/>
    </row>
    <row r="642">
      <c r="A642" s="295"/>
      <c r="B642" s="327"/>
      <c r="C642" s="327"/>
      <c r="D642" s="327"/>
      <c r="E642" s="327"/>
      <c r="F642" s="327"/>
      <c r="G642" s="327"/>
      <c r="H642" s="327"/>
      <c r="I642" s="327"/>
      <c r="J642" s="327"/>
      <c r="K642" s="327"/>
      <c r="L642" s="295"/>
      <c r="M642" s="295"/>
      <c r="N642" s="295"/>
      <c r="O642" s="295"/>
      <c r="P642" s="295"/>
      <c r="Q642" s="295"/>
      <c r="R642" s="295"/>
      <c r="S642" s="295"/>
      <c r="T642" s="295"/>
      <c r="U642" s="295"/>
      <c r="V642" s="295"/>
      <c r="W642" s="295"/>
      <c r="X642" s="295"/>
      <c r="Y642" s="295"/>
      <c r="Z642" s="295"/>
    </row>
    <row r="643">
      <c r="A643" s="295"/>
      <c r="B643" s="327"/>
      <c r="C643" s="327"/>
      <c r="D643" s="327"/>
      <c r="E643" s="327"/>
      <c r="F643" s="327"/>
      <c r="G643" s="327"/>
      <c r="H643" s="327"/>
      <c r="I643" s="327"/>
      <c r="J643" s="327"/>
      <c r="K643" s="327"/>
      <c r="L643" s="295"/>
      <c r="M643" s="295"/>
      <c r="N643" s="295"/>
      <c r="O643" s="295"/>
      <c r="P643" s="295"/>
      <c r="Q643" s="295"/>
      <c r="R643" s="295"/>
      <c r="S643" s="295"/>
      <c r="T643" s="295"/>
      <c r="U643" s="295"/>
      <c r="V643" s="295"/>
      <c r="W643" s="295"/>
      <c r="X643" s="295"/>
      <c r="Y643" s="295"/>
      <c r="Z643" s="295"/>
    </row>
    <row r="644">
      <c r="A644" s="295"/>
      <c r="B644" s="327"/>
      <c r="C644" s="327"/>
      <c r="D644" s="327"/>
      <c r="E644" s="327"/>
      <c r="F644" s="327"/>
      <c r="G644" s="327"/>
      <c r="H644" s="327"/>
      <c r="I644" s="327"/>
      <c r="J644" s="327"/>
      <c r="K644" s="327"/>
      <c r="L644" s="295"/>
      <c r="M644" s="295"/>
      <c r="N644" s="295"/>
      <c r="O644" s="295"/>
      <c r="P644" s="295"/>
      <c r="Q644" s="295"/>
      <c r="R644" s="295"/>
      <c r="S644" s="295"/>
      <c r="T644" s="295"/>
      <c r="U644" s="295"/>
      <c r="V644" s="295"/>
      <c r="W644" s="295"/>
      <c r="X644" s="295"/>
      <c r="Y644" s="295"/>
      <c r="Z644" s="295"/>
    </row>
    <row r="645">
      <c r="A645" s="295"/>
      <c r="B645" s="327"/>
      <c r="C645" s="327"/>
      <c r="D645" s="327"/>
      <c r="E645" s="327"/>
      <c r="F645" s="327"/>
      <c r="G645" s="327"/>
      <c r="H645" s="327"/>
      <c r="I645" s="327"/>
      <c r="J645" s="327"/>
      <c r="K645" s="327"/>
      <c r="L645" s="295"/>
      <c r="M645" s="295"/>
      <c r="N645" s="295"/>
      <c r="O645" s="295"/>
      <c r="P645" s="295"/>
      <c r="Q645" s="295"/>
      <c r="R645" s="295"/>
      <c r="S645" s="295"/>
      <c r="T645" s="295"/>
      <c r="U645" s="295"/>
      <c r="V645" s="295"/>
      <c r="W645" s="295"/>
      <c r="X645" s="295"/>
      <c r="Y645" s="295"/>
      <c r="Z645" s="295"/>
    </row>
    <row r="646">
      <c r="A646" s="295"/>
      <c r="B646" s="327"/>
      <c r="C646" s="327"/>
      <c r="D646" s="327"/>
      <c r="E646" s="327"/>
      <c r="F646" s="327"/>
      <c r="G646" s="327"/>
      <c r="H646" s="327"/>
      <c r="I646" s="327"/>
      <c r="J646" s="327"/>
      <c r="K646" s="327"/>
      <c r="L646" s="295"/>
      <c r="M646" s="295"/>
      <c r="N646" s="295"/>
      <c r="O646" s="295"/>
      <c r="P646" s="295"/>
      <c r="Q646" s="295"/>
      <c r="R646" s="295"/>
      <c r="S646" s="295"/>
      <c r="T646" s="295"/>
      <c r="U646" s="295"/>
      <c r="V646" s="295"/>
      <c r="W646" s="295"/>
      <c r="X646" s="295"/>
      <c r="Y646" s="295"/>
      <c r="Z646" s="295"/>
    </row>
    <row r="647">
      <c r="A647" s="295"/>
      <c r="B647" s="327"/>
      <c r="C647" s="327"/>
      <c r="D647" s="327"/>
      <c r="E647" s="327"/>
      <c r="F647" s="327"/>
      <c r="G647" s="327"/>
      <c r="H647" s="327"/>
      <c r="I647" s="327"/>
      <c r="J647" s="327"/>
      <c r="K647" s="327"/>
      <c r="L647" s="295"/>
      <c r="M647" s="295"/>
      <c r="N647" s="295"/>
      <c r="O647" s="295"/>
      <c r="P647" s="295"/>
      <c r="Q647" s="295"/>
      <c r="R647" s="295"/>
      <c r="S647" s="295"/>
      <c r="T647" s="295"/>
      <c r="U647" s="295"/>
      <c r="V647" s="295"/>
      <c r="W647" s="295"/>
      <c r="X647" s="295"/>
      <c r="Y647" s="295"/>
      <c r="Z647" s="295"/>
    </row>
    <row r="648">
      <c r="A648" s="295"/>
      <c r="B648" s="327"/>
      <c r="C648" s="327"/>
      <c r="D648" s="327"/>
      <c r="E648" s="327"/>
      <c r="F648" s="327"/>
      <c r="G648" s="327"/>
      <c r="H648" s="327"/>
      <c r="I648" s="327"/>
      <c r="J648" s="327"/>
      <c r="K648" s="327"/>
      <c r="L648" s="295"/>
      <c r="M648" s="295"/>
      <c r="N648" s="295"/>
      <c r="O648" s="295"/>
      <c r="P648" s="295"/>
      <c r="Q648" s="295"/>
      <c r="R648" s="295"/>
      <c r="S648" s="295"/>
      <c r="T648" s="295"/>
      <c r="U648" s="295"/>
      <c r="V648" s="295"/>
      <c r="W648" s="295"/>
      <c r="X648" s="295"/>
      <c r="Y648" s="295"/>
      <c r="Z648" s="295"/>
    </row>
    <row r="649">
      <c r="A649" s="295"/>
      <c r="B649" s="327"/>
      <c r="C649" s="327"/>
      <c r="D649" s="327"/>
      <c r="E649" s="327"/>
      <c r="F649" s="327"/>
      <c r="G649" s="327"/>
      <c r="H649" s="327"/>
      <c r="I649" s="327"/>
      <c r="J649" s="327"/>
      <c r="K649" s="327"/>
      <c r="L649" s="295"/>
      <c r="M649" s="295"/>
      <c r="N649" s="295"/>
      <c r="O649" s="295"/>
      <c r="P649" s="295"/>
      <c r="Q649" s="295"/>
      <c r="R649" s="295"/>
      <c r="S649" s="295"/>
      <c r="T649" s="295"/>
      <c r="U649" s="295"/>
      <c r="V649" s="295"/>
      <c r="W649" s="295"/>
      <c r="X649" s="295"/>
      <c r="Y649" s="295"/>
      <c r="Z649" s="295"/>
    </row>
    <row r="650">
      <c r="A650" s="295"/>
      <c r="B650" s="327"/>
      <c r="C650" s="327"/>
      <c r="D650" s="327"/>
      <c r="E650" s="327"/>
      <c r="F650" s="327"/>
      <c r="G650" s="327"/>
      <c r="H650" s="327"/>
      <c r="I650" s="327"/>
      <c r="J650" s="327"/>
      <c r="K650" s="327"/>
      <c r="L650" s="295"/>
      <c r="M650" s="295"/>
      <c r="N650" s="295"/>
      <c r="O650" s="295"/>
      <c r="P650" s="295"/>
      <c r="Q650" s="295"/>
      <c r="R650" s="295"/>
      <c r="S650" s="295"/>
      <c r="T650" s="295"/>
      <c r="U650" s="295"/>
      <c r="V650" s="295"/>
      <c r="W650" s="295"/>
      <c r="X650" s="295"/>
      <c r="Y650" s="295"/>
      <c r="Z650" s="295"/>
    </row>
    <row r="651">
      <c r="A651" s="295"/>
      <c r="B651" s="327"/>
      <c r="C651" s="327"/>
      <c r="D651" s="327"/>
      <c r="E651" s="327"/>
      <c r="F651" s="327"/>
      <c r="G651" s="327"/>
      <c r="H651" s="327"/>
      <c r="I651" s="327"/>
      <c r="J651" s="327"/>
      <c r="K651" s="327"/>
      <c r="L651" s="295"/>
      <c r="M651" s="295"/>
      <c r="N651" s="295"/>
      <c r="O651" s="295"/>
      <c r="P651" s="295"/>
      <c r="Q651" s="295"/>
      <c r="R651" s="295"/>
      <c r="S651" s="295"/>
      <c r="T651" s="295"/>
      <c r="U651" s="295"/>
      <c r="V651" s="295"/>
      <c r="W651" s="295"/>
      <c r="X651" s="295"/>
      <c r="Y651" s="295"/>
      <c r="Z651" s="295"/>
    </row>
    <row r="652">
      <c r="A652" s="295"/>
      <c r="B652" s="327"/>
      <c r="C652" s="327"/>
      <c r="D652" s="327"/>
      <c r="E652" s="327"/>
      <c r="F652" s="327"/>
      <c r="G652" s="327"/>
      <c r="H652" s="327"/>
      <c r="I652" s="327"/>
      <c r="J652" s="327"/>
      <c r="K652" s="327"/>
      <c r="L652" s="295"/>
      <c r="M652" s="295"/>
      <c r="N652" s="295"/>
      <c r="O652" s="295"/>
      <c r="P652" s="295"/>
      <c r="Q652" s="295"/>
      <c r="R652" s="295"/>
      <c r="S652" s="295"/>
      <c r="T652" s="295"/>
      <c r="U652" s="295"/>
      <c r="V652" s="295"/>
      <c r="W652" s="295"/>
      <c r="X652" s="295"/>
      <c r="Y652" s="295"/>
      <c r="Z652" s="295"/>
    </row>
    <row r="653">
      <c r="A653" s="295"/>
      <c r="B653" s="327"/>
      <c r="C653" s="327"/>
      <c r="D653" s="327"/>
      <c r="E653" s="327"/>
      <c r="F653" s="327"/>
      <c r="G653" s="327"/>
      <c r="H653" s="327"/>
      <c r="I653" s="327"/>
      <c r="J653" s="327"/>
      <c r="K653" s="327"/>
      <c r="L653" s="295"/>
      <c r="M653" s="295"/>
      <c r="N653" s="295"/>
      <c r="O653" s="295"/>
      <c r="P653" s="295"/>
      <c r="Q653" s="295"/>
      <c r="R653" s="295"/>
      <c r="S653" s="295"/>
      <c r="T653" s="295"/>
      <c r="U653" s="295"/>
      <c r="V653" s="295"/>
      <c r="W653" s="295"/>
      <c r="X653" s="295"/>
      <c r="Y653" s="295"/>
      <c r="Z653" s="295"/>
    </row>
    <row r="654">
      <c r="A654" s="295"/>
      <c r="B654" s="327"/>
      <c r="C654" s="327"/>
      <c r="D654" s="327"/>
      <c r="E654" s="327"/>
      <c r="F654" s="327"/>
      <c r="G654" s="327"/>
      <c r="H654" s="327"/>
      <c r="I654" s="327"/>
      <c r="J654" s="327"/>
      <c r="K654" s="327"/>
      <c r="L654" s="295"/>
      <c r="M654" s="295"/>
      <c r="N654" s="295"/>
      <c r="O654" s="295"/>
      <c r="P654" s="295"/>
      <c r="Q654" s="295"/>
      <c r="R654" s="295"/>
      <c r="S654" s="295"/>
      <c r="T654" s="295"/>
      <c r="U654" s="295"/>
      <c r="V654" s="295"/>
      <c r="W654" s="295"/>
      <c r="X654" s="295"/>
      <c r="Y654" s="295"/>
      <c r="Z654" s="295"/>
    </row>
    <row r="655">
      <c r="A655" s="295"/>
      <c r="B655" s="327"/>
      <c r="C655" s="327"/>
      <c r="D655" s="327"/>
      <c r="E655" s="327"/>
      <c r="F655" s="327"/>
      <c r="G655" s="327"/>
      <c r="H655" s="327"/>
      <c r="I655" s="327"/>
      <c r="J655" s="327"/>
      <c r="K655" s="327"/>
      <c r="L655" s="295"/>
      <c r="M655" s="295"/>
      <c r="N655" s="295"/>
      <c r="O655" s="295"/>
      <c r="P655" s="295"/>
      <c r="Q655" s="295"/>
      <c r="R655" s="295"/>
      <c r="S655" s="295"/>
      <c r="T655" s="295"/>
      <c r="U655" s="295"/>
      <c r="V655" s="295"/>
      <c r="W655" s="295"/>
      <c r="X655" s="295"/>
      <c r="Y655" s="295"/>
      <c r="Z655" s="295"/>
    </row>
    <row r="656">
      <c r="A656" s="295"/>
      <c r="B656" s="327"/>
      <c r="C656" s="327"/>
      <c r="D656" s="327"/>
      <c r="E656" s="327"/>
      <c r="F656" s="327"/>
      <c r="G656" s="327"/>
      <c r="H656" s="327"/>
      <c r="I656" s="327"/>
      <c r="J656" s="327"/>
      <c r="K656" s="327"/>
      <c r="L656" s="295"/>
      <c r="M656" s="295"/>
      <c r="N656" s="295"/>
      <c r="O656" s="295"/>
      <c r="P656" s="295"/>
      <c r="Q656" s="295"/>
      <c r="R656" s="295"/>
      <c r="S656" s="295"/>
      <c r="T656" s="295"/>
      <c r="U656" s="295"/>
      <c r="V656" s="295"/>
      <c r="W656" s="295"/>
      <c r="X656" s="295"/>
      <c r="Y656" s="295"/>
      <c r="Z656" s="295"/>
    </row>
    <row r="657">
      <c r="A657" s="295"/>
      <c r="B657" s="327"/>
      <c r="C657" s="327"/>
      <c r="D657" s="327"/>
      <c r="E657" s="327"/>
      <c r="F657" s="327"/>
      <c r="G657" s="327"/>
      <c r="H657" s="327"/>
      <c r="I657" s="327"/>
      <c r="J657" s="327"/>
      <c r="K657" s="327"/>
      <c r="L657" s="295"/>
      <c r="M657" s="295"/>
      <c r="N657" s="295"/>
      <c r="O657" s="295"/>
      <c r="P657" s="295"/>
      <c r="Q657" s="295"/>
      <c r="R657" s="295"/>
      <c r="S657" s="295"/>
      <c r="T657" s="295"/>
      <c r="U657" s="295"/>
      <c r="V657" s="295"/>
      <c r="W657" s="295"/>
      <c r="X657" s="295"/>
      <c r="Y657" s="295"/>
      <c r="Z657" s="295"/>
    </row>
    <row r="658">
      <c r="A658" s="295"/>
      <c r="B658" s="327"/>
      <c r="C658" s="327"/>
      <c r="D658" s="327"/>
      <c r="E658" s="327"/>
      <c r="F658" s="327"/>
      <c r="G658" s="327"/>
      <c r="H658" s="327"/>
      <c r="I658" s="327"/>
      <c r="J658" s="327"/>
      <c r="K658" s="327"/>
      <c r="L658" s="295"/>
      <c r="M658" s="295"/>
      <c r="N658" s="295"/>
      <c r="O658" s="295"/>
      <c r="P658" s="295"/>
      <c r="Q658" s="295"/>
      <c r="R658" s="295"/>
      <c r="S658" s="295"/>
      <c r="T658" s="295"/>
      <c r="U658" s="295"/>
      <c r="V658" s="295"/>
      <c r="W658" s="295"/>
      <c r="X658" s="295"/>
      <c r="Y658" s="295"/>
      <c r="Z658" s="295"/>
    </row>
    <row r="659">
      <c r="A659" s="295"/>
      <c r="B659" s="327"/>
      <c r="C659" s="327"/>
      <c r="D659" s="327"/>
      <c r="E659" s="327"/>
      <c r="F659" s="327"/>
      <c r="G659" s="327"/>
      <c r="H659" s="327"/>
      <c r="I659" s="327"/>
      <c r="J659" s="327"/>
      <c r="K659" s="327"/>
      <c r="L659" s="295"/>
      <c r="M659" s="295"/>
      <c r="N659" s="295"/>
      <c r="O659" s="295"/>
      <c r="P659" s="295"/>
      <c r="Q659" s="295"/>
      <c r="R659" s="295"/>
      <c r="S659" s="295"/>
      <c r="T659" s="295"/>
      <c r="U659" s="295"/>
      <c r="V659" s="295"/>
      <c r="W659" s="295"/>
      <c r="X659" s="295"/>
      <c r="Y659" s="295"/>
      <c r="Z659" s="295"/>
    </row>
    <row r="660">
      <c r="A660" s="295"/>
      <c r="B660" s="327"/>
      <c r="C660" s="327"/>
      <c r="D660" s="327"/>
      <c r="E660" s="327"/>
      <c r="F660" s="327"/>
      <c r="G660" s="327"/>
      <c r="H660" s="327"/>
      <c r="I660" s="327"/>
      <c r="J660" s="327"/>
      <c r="K660" s="327"/>
      <c r="L660" s="295"/>
      <c r="M660" s="295"/>
      <c r="N660" s="295"/>
      <c r="O660" s="295"/>
      <c r="P660" s="295"/>
      <c r="Q660" s="295"/>
      <c r="R660" s="295"/>
      <c r="S660" s="295"/>
      <c r="T660" s="295"/>
      <c r="U660" s="295"/>
      <c r="V660" s="295"/>
      <c r="W660" s="295"/>
      <c r="X660" s="295"/>
      <c r="Y660" s="295"/>
      <c r="Z660" s="295"/>
    </row>
    <row r="661">
      <c r="A661" s="295"/>
      <c r="B661" s="327"/>
      <c r="C661" s="327"/>
      <c r="D661" s="327"/>
      <c r="E661" s="327"/>
      <c r="F661" s="327"/>
      <c r="G661" s="327"/>
      <c r="H661" s="327"/>
      <c r="I661" s="327"/>
      <c r="J661" s="327"/>
      <c r="K661" s="327"/>
      <c r="L661" s="295"/>
      <c r="M661" s="295"/>
      <c r="N661" s="295"/>
      <c r="O661" s="295"/>
      <c r="P661" s="295"/>
      <c r="Q661" s="295"/>
      <c r="R661" s="295"/>
      <c r="S661" s="295"/>
      <c r="T661" s="295"/>
      <c r="U661" s="295"/>
      <c r="V661" s="295"/>
      <c r="W661" s="295"/>
      <c r="X661" s="295"/>
      <c r="Y661" s="295"/>
      <c r="Z661" s="295"/>
    </row>
    <row r="662">
      <c r="A662" s="295"/>
      <c r="B662" s="327"/>
      <c r="C662" s="327"/>
      <c r="D662" s="327"/>
      <c r="E662" s="327"/>
      <c r="F662" s="327"/>
      <c r="G662" s="327"/>
      <c r="H662" s="327"/>
      <c r="I662" s="327"/>
      <c r="J662" s="327"/>
      <c r="K662" s="327"/>
      <c r="L662" s="295"/>
      <c r="M662" s="295"/>
      <c r="N662" s="295"/>
      <c r="O662" s="295"/>
      <c r="P662" s="295"/>
      <c r="Q662" s="295"/>
      <c r="R662" s="295"/>
      <c r="S662" s="295"/>
      <c r="T662" s="295"/>
      <c r="U662" s="295"/>
      <c r="V662" s="295"/>
      <c r="W662" s="295"/>
      <c r="X662" s="295"/>
      <c r="Y662" s="295"/>
      <c r="Z662" s="295"/>
    </row>
    <row r="663">
      <c r="A663" s="295"/>
      <c r="B663" s="327"/>
      <c r="C663" s="327"/>
      <c r="D663" s="327"/>
      <c r="E663" s="327"/>
      <c r="F663" s="327"/>
      <c r="G663" s="327"/>
      <c r="H663" s="327"/>
      <c r="I663" s="327"/>
      <c r="J663" s="327"/>
      <c r="K663" s="327"/>
      <c r="L663" s="295"/>
      <c r="M663" s="295"/>
      <c r="N663" s="295"/>
      <c r="O663" s="295"/>
      <c r="P663" s="295"/>
      <c r="Q663" s="295"/>
      <c r="R663" s="295"/>
      <c r="S663" s="295"/>
      <c r="T663" s="295"/>
      <c r="U663" s="295"/>
      <c r="V663" s="295"/>
      <c r="W663" s="295"/>
      <c r="X663" s="295"/>
      <c r="Y663" s="295"/>
      <c r="Z663" s="295"/>
    </row>
    <row r="664">
      <c r="A664" s="295"/>
      <c r="B664" s="327"/>
      <c r="C664" s="327"/>
      <c r="D664" s="327"/>
      <c r="E664" s="327"/>
      <c r="F664" s="327"/>
      <c r="G664" s="327"/>
      <c r="H664" s="327"/>
      <c r="I664" s="327"/>
      <c r="J664" s="327"/>
      <c r="K664" s="327"/>
      <c r="L664" s="295"/>
      <c r="M664" s="295"/>
      <c r="N664" s="295"/>
      <c r="O664" s="295"/>
      <c r="P664" s="295"/>
      <c r="Q664" s="295"/>
      <c r="R664" s="295"/>
      <c r="S664" s="295"/>
      <c r="T664" s="295"/>
      <c r="U664" s="295"/>
      <c r="V664" s="295"/>
      <c r="W664" s="295"/>
      <c r="X664" s="295"/>
      <c r="Y664" s="295"/>
      <c r="Z664" s="295"/>
    </row>
    <row r="665">
      <c r="A665" s="295"/>
      <c r="B665" s="327"/>
      <c r="C665" s="327"/>
      <c r="D665" s="327"/>
      <c r="E665" s="327"/>
      <c r="F665" s="327"/>
      <c r="G665" s="327"/>
      <c r="H665" s="327"/>
      <c r="I665" s="327"/>
      <c r="J665" s="327"/>
      <c r="K665" s="327"/>
      <c r="L665" s="295"/>
      <c r="M665" s="295"/>
      <c r="N665" s="295"/>
      <c r="O665" s="295"/>
      <c r="P665" s="295"/>
      <c r="Q665" s="295"/>
      <c r="R665" s="295"/>
      <c r="S665" s="295"/>
      <c r="T665" s="295"/>
      <c r="U665" s="295"/>
      <c r="V665" s="295"/>
      <c r="W665" s="295"/>
      <c r="X665" s="295"/>
      <c r="Y665" s="295"/>
      <c r="Z665" s="295"/>
    </row>
    <row r="666">
      <c r="A666" s="295"/>
      <c r="B666" s="327"/>
      <c r="C666" s="327"/>
      <c r="D666" s="327"/>
      <c r="E666" s="327"/>
      <c r="F666" s="327"/>
      <c r="G666" s="327"/>
      <c r="H666" s="327"/>
      <c r="I666" s="327"/>
      <c r="J666" s="327"/>
      <c r="K666" s="327"/>
      <c r="L666" s="295"/>
      <c r="M666" s="295"/>
      <c r="N666" s="295"/>
      <c r="O666" s="295"/>
      <c r="P666" s="295"/>
      <c r="Q666" s="295"/>
      <c r="R666" s="295"/>
      <c r="S666" s="295"/>
      <c r="T666" s="295"/>
      <c r="U666" s="295"/>
      <c r="V666" s="295"/>
      <c r="W666" s="295"/>
      <c r="X666" s="295"/>
      <c r="Y666" s="295"/>
      <c r="Z666" s="295"/>
    </row>
    <row r="667">
      <c r="A667" s="295"/>
      <c r="B667" s="327"/>
      <c r="C667" s="327"/>
      <c r="D667" s="327"/>
      <c r="E667" s="327"/>
      <c r="F667" s="327"/>
      <c r="G667" s="327"/>
      <c r="H667" s="327"/>
      <c r="I667" s="327"/>
      <c r="J667" s="327"/>
      <c r="K667" s="327"/>
      <c r="L667" s="295"/>
      <c r="M667" s="295"/>
      <c r="N667" s="295"/>
      <c r="O667" s="295"/>
      <c r="P667" s="295"/>
      <c r="Q667" s="295"/>
      <c r="R667" s="295"/>
      <c r="S667" s="295"/>
      <c r="T667" s="295"/>
      <c r="U667" s="295"/>
      <c r="V667" s="295"/>
      <c r="W667" s="295"/>
      <c r="X667" s="295"/>
      <c r="Y667" s="295"/>
      <c r="Z667" s="295"/>
    </row>
    <row r="668">
      <c r="A668" s="295"/>
      <c r="B668" s="327"/>
      <c r="C668" s="327"/>
      <c r="D668" s="327"/>
      <c r="E668" s="327"/>
      <c r="F668" s="327"/>
      <c r="G668" s="327"/>
      <c r="H668" s="327"/>
      <c r="I668" s="327"/>
      <c r="J668" s="327"/>
      <c r="K668" s="327"/>
      <c r="L668" s="295"/>
      <c r="M668" s="295"/>
      <c r="N668" s="295"/>
      <c r="O668" s="295"/>
      <c r="P668" s="295"/>
      <c r="Q668" s="295"/>
      <c r="R668" s="295"/>
      <c r="S668" s="295"/>
      <c r="T668" s="295"/>
      <c r="U668" s="295"/>
      <c r="V668" s="295"/>
      <c r="W668" s="295"/>
      <c r="X668" s="295"/>
      <c r="Y668" s="295"/>
      <c r="Z668" s="295"/>
    </row>
    <row r="669">
      <c r="A669" s="295"/>
      <c r="B669" s="327"/>
      <c r="C669" s="327"/>
      <c r="D669" s="327"/>
      <c r="E669" s="327"/>
      <c r="F669" s="327"/>
      <c r="G669" s="327"/>
      <c r="H669" s="327"/>
      <c r="I669" s="327"/>
      <c r="J669" s="327"/>
      <c r="K669" s="327"/>
      <c r="L669" s="295"/>
      <c r="M669" s="295"/>
      <c r="N669" s="295"/>
      <c r="O669" s="295"/>
      <c r="P669" s="295"/>
      <c r="Q669" s="295"/>
      <c r="R669" s="295"/>
      <c r="S669" s="295"/>
      <c r="T669" s="295"/>
      <c r="U669" s="295"/>
      <c r="V669" s="295"/>
      <c r="W669" s="295"/>
      <c r="X669" s="295"/>
      <c r="Y669" s="295"/>
      <c r="Z669" s="295"/>
    </row>
    <row r="670">
      <c r="A670" s="295"/>
      <c r="B670" s="327"/>
      <c r="C670" s="327"/>
      <c r="D670" s="327"/>
      <c r="E670" s="327"/>
      <c r="F670" s="327"/>
      <c r="G670" s="327"/>
      <c r="H670" s="327"/>
      <c r="I670" s="327"/>
      <c r="J670" s="327"/>
      <c r="K670" s="327"/>
      <c r="L670" s="295"/>
      <c r="M670" s="295"/>
      <c r="N670" s="295"/>
      <c r="O670" s="295"/>
      <c r="P670" s="295"/>
      <c r="Q670" s="295"/>
      <c r="R670" s="295"/>
      <c r="S670" s="295"/>
      <c r="T670" s="295"/>
      <c r="U670" s="295"/>
      <c r="V670" s="295"/>
      <c r="W670" s="295"/>
      <c r="X670" s="295"/>
      <c r="Y670" s="295"/>
      <c r="Z670" s="295"/>
    </row>
    <row r="671">
      <c r="A671" s="295"/>
      <c r="B671" s="327"/>
      <c r="C671" s="327"/>
      <c r="D671" s="327"/>
      <c r="E671" s="327"/>
      <c r="F671" s="327"/>
      <c r="G671" s="327"/>
      <c r="H671" s="327"/>
      <c r="I671" s="327"/>
      <c r="J671" s="327"/>
      <c r="K671" s="327"/>
      <c r="L671" s="295"/>
      <c r="M671" s="295"/>
      <c r="N671" s="295"/>
      <c r="O671" s="295"/>
      <c r="P671" s="295"/>
      <c r="Q671" s="295"/>
      <c r="R671" s="295"/>
      <c r="S671" s="295"/>
      <c r="T671" s="295"/>
      <c r="U671" s="295"/>
      <c r="V671" s="295"/>
      <c r="W671" s="295"/>
      <c r="X671" s="295"/>
      <c r="Y671" s="295"/>
      <c r="Z671" s="295"/>
    </row>
    <row r="672">
      <c r="A672" s="295"/>
      <c r="B672" s="327"/>
      <c r="C672" s="327"/>
      <c r="D672" s="327"/>
      <c r="E672" s="327"/>
      <c r="F672" s="327"/>
      <c r="G672" s="327"/>
      <c r="H672" s="327"/>
      <c r="I672" s="327"/>
      <c r="J672" s="327"/>
      <c r="K672" s="327"/>
      <c r="L672" s="295"/>
      <c r="M672" s="295"/>
      <c r="N672" s="295"/>
      <c r="O672" s="295"/>
      <c r="P672" s="295"/>
      <c r="Q672" s="295"/>
      <c r="R672" s="295"/>
      <c r="S672" s="295"/>
      <c r="T672" s="295"/>
      <c r="U672" s="295"/>
      <c r="V672" s="295"/>
      <c r="W672" s="295"/>
      <c r="X672" s="295"/>
      <c r="Y672" s="295"/>
      <c r="Z672" s="295"/>
    </row>
    <row r="673">
      <c r="A673" s="295"/>
      <c r="B673" s="327"/>
      <c r="C673" s="327"/>
      <c r="D673" s="327"/>
      <c r="E673" s="327"/>
      <c r="F673" s="327"/>
      <c r="G673" s="327"/>
      <c r="H673" s="327"/>
      <c r="I673" s="327"/>
      <c r="J673" s="327"/>
      <c r="K673" s="327"/>
      <c r="L673" s="295"/>
      <c r="M673" s="295"/>
      <c r="N673" s="295"/>
      <c r="O673" s="295"/>
      <c r="P673" s="295"/>
      <c r="Q673" s="295"/>
      <c r="R673" s="295"/>
      <c r="S673" s="295"/>
      <c r="T673" s="295"/>
      <c r="U673" s="295"/>
      <c r="V673" s="295"/>
      <c r="W673" s="295"/>
      <c r="X673" s="295"/>
      <c r="Y673" s="295"/>
      <c r="Z673" s="295"/>
    </row>
    <row r="674">
      <c r="A674" s="295"/>
      <c r="B674" s="327"/>
      <c r="C674" s="327"/>
      <c r="D674" s="327"/>
      <c r="E674" s="327"/>
      <c r="F674" s="327"/>
      <c r="G674" s="327"/>
      <c r="H674" s="327"/>
      <c r="I674" s="327"/>
      <c r="J674" s="327"/>
      <c r="K674" s="327"/>
      <c r="L674" s="295"/>
      <c r="M674" s="295"/>
      <c r="N674" s="295"/>
      <c r="O674" s="295"/>
      <c r="P674" s="295"/>
      <c r="Q674" s="295"/>
      <c r="R674" s="295"/>
      <c r="S674" s="295"/>
      <c r="T674" s="295"/>
      <c r="U674" s="295"/>
      <c r="V674" s="295"/>
      <c r="W674" s="295"/>
      <c r="X674" s="295"/>
      <c r="Y674" s="295"/>
      <c r="Z674" s="295"/>
    </row>
    <row r="675">
      <c r="A675" s="295"/>
      <c r="B675" s="327"/>
      <c r="C675" s="327"/>
      <c r="D675" s="327"/>
      <c r="E675" s="327"/>
      <c r="F675" s="327"/>
      <c r="G675" s="327"/>
      <c r="H675" s="327"/>
      <c r="I675" s="327"/>
      <c r="J675" s="327"/>
      <c r="K675" s="327"/>
      <c r="L675" s="295"/>
      <c r="M675" s="295"/>
      <c r="N675" s="295"/>
      <c r="O675" s="295"/>
      <c r="P675" s="295"/>
      <c r="Q675" s="295"/>
      <c r="R675" s="295"/>
      <c r="S675" s="295"/>
      <c r="T675" s="295"/>
      <c r="U675" s="295"/>
      <c r="V675" s="295"/>
      <c r="W675" s="295"/>
      <c r="X675" s="295"/>
      <c r="Y675" s="295"/>
      <c r="Z675" s="295"/>
    </row>
    <row r="676">
      <c r="A676" s="295"/>
      <c r="B676" s="327"/>
      <c r="C676" s="327"/>
      <c r="D676" s="327"/>
      <c r="E676" s="327"/>
      <c r="F676" s="327"/>
      <c r="G676" s="327"/>
      <c r="H676" s="327"/>
      <c r="I676" s="327"/>
      <c r="J676" s="327"/>
      <c r="K676" s="327"/>
      <c r="L676" s="295"/>
      <c r="M676" s="295"/>
      <c r="N676" s="295"/>
      <c r="O676" s="295"/>
      <c r="P676" s="295"/>
      <c r="Q676" s="295"/>
      <c r="R676" s="295"/>
      <c r="S676" s="295"/>
      <c r="T676" s="295"/>
      <c r="U676" s="295"/>
      <c r="V676" s="295"/>
      <c r="W676" s="295"/>
      <c r="X676" s="295"/>
      <c r="Y676" s="295"/>
      <c r="Z676" s="295"/>
    </row>
    <row r="677">
      <c r="A677" s="295"/>
      <c r="B677" s="327"/>
      <c r="C677" s="327"/>
      <c r="D677" s="327"/>
      <c r="E677" s="327"/>
      <c r="F677" s="327"/>
      <c r="G677" s="327"/>
      <c r="H677" s="327"/>
      <c r="I677" s="327"/>
      <c r="J677" s="327"/>
      <c r="K677" s="327"/>
      <c r="L677" s="295"/>
      <c r="M677" s="295"/>
      <c r="N677" s="295"/>
      <c r="O677" s="295"/>
      <c r="P677" s="295"/>
      <c r="Q677" s="295"/>
      <c r="R677" s="295"/>
      <c r="S677" s="295"/>
      <c r="T677" s="295"/>
      <c r="U677" s="295"/>
      <c r="V677" s="295"/>
      <c r="W677" s="295"/>
      <c r="X677" s="295"/>
      <c r="Y677" s="295"/>
      <c r="Z677" s="295"/>
    </row>
    <row r="678">
      <c r="A678" s="295"/>
      <c r="B678" s="327"/>
      <c r="C678" s="327"/>
      <c r="D678" s="327"/>
      <c r="E678" s="327"/>
      <c r="F678" s="327"/>
      <c r="G678" s="327"/>
      <c r="H678" s="327"/>
      <c r="I678" s="327"/>
      <c r="J678" s="327"/>
      <c r="K678" s="327"/>
      <c r="L678" s="295"/>
      <c r="M678" s="295"/>
      <c r="N678" s="295"/>
      <c r="O678" s="295"/>
      <c r="P678" s="295"/>
      <c r="Q678" s="295"/>
      <c r="R678" s="295"/>
      <c r="S678" s="295"/>
      <c r="T678" s="295"/>
      <c r="U678" s="295"/>
      <c r="V678" s="295"/>
      <c r="W678" s="295"/>
      <c r="X678" s="295"/>
      <c r="Y678" s="295"/>
      <c r="Z678" s="295"/>
    </row>
    <row r="679">
      <c r="A679" s="295"/>
      <c r="B679" s="327"/>
      <c r="C679" s="327"/>
      <c r="D679" s="327"/>
      <c r="E679" s="327"/>
      <c r="F679" s="327"/>
      <c r="G679" s="327"/>
      <c r="H679" s="327"/>
      <c r="I679" s="327"/>
      <c r="J679" s="327"/>
      <c r="K679" s="327"/>
      <c r="L679" s="295"/>
      <c r="M679" s="295"/>
      <c r="N679" s="295"/>
      <c r="O679" s="295"/>
      <c r="P679" s="295"/>
      <c r="Q679" s="295"/>
      <c r="R679" s="295"/>
      <c r="S679" s="295"/>
      <c r="T679" s="295"/>
      <c r="U679" s="295"/>
      <c r="V679" s="295"/>
      <c r="W679" s="295"/>
      <c r="X679" s="295"/>
      <c r="Y679" s="295"/>
      <c r="Z679" s="295"/>
    </row>
    <row r="680">
      <c r="A680" s="295"/>
      <c r="B680" s="327"/>
      <c r="C680" s="327"/>
      <c r="D680" s="327"/>
      <c r="E680" s="327"/>
      <c r="F680" s="327"/>
      <c r="G680" s="327"/>
      <c r="H680" s="327"/>
      <c r="I680" s="327"/>
      <c r="J680" s="327"/>
      <c r="K680" s="327"/>
      <c r="L680" s="295"/>
      <c r="M680" s="295"/>
      <c r="N680" s="295"/>
      <c r="O680" s="295"/>
      <c r="P680" s="295"/>
      <c r="Q680" s="295"/>
      <c r="R680" s="295"/>
      <c r="S680" s="295"/>
      <c r="T680" s="295"/>
      <c r="U680" s="295"/>
      <c r="V680" s="295"/>
      <c r="W680" s="295"/>
      <c r="X680" s="295"/>
      <c r="Y680" s="295"/>
      <c r="Z680" s="295"/>
    </row>
    <row r="681">
      <c r="A681" s="295"/>
      <c r="B681" s="327"/>
      <c r="C681" s="327"/>
      <c r="D681" s="327"/>
      <c r="E681" s="327"/>
      <c r="F681" s="327"/>
      <c r="G681" s="327"/>
      <c r="H681" s="327"/>
      <c r="I681" s="327"/>
      <c r="J681" s="327"/>
      <c r="K681" s="327"/>
      <c r="L681" s="295"/>
      <c r="M681" s="295"/>
      <c r="N681" s="295"/>
      <c r="O681" s="295"/>
      <c r="P681" s="295"/>
      <c r="Q681" s="295"/>
      <c r="R681" s="295"/>
      <c r="S681" s="295"/>
      <c r="T681" s="295"/>
      <c r="U681" s="295"/>
      <c r="V681" s="295"/>
      <c r="W681" s="295"/>
      <c r="X681" s="295"/>
      <c r="Y681" s="295"/>
      <c r="Z681" s="295"/>
    </row>
    <row r="682">
      <c r="A682" s="295"/>
      <c r="B682" s="327"/>
      <c r="C682" s="327"/>
      <c r="D682" s="327"/>
      <c r="E682" s="327"/>
      <c r="F682" s="327"/>
      <c r="G682" s="327"/>
      <c r="H682" s="327"/>
      <c r="I682" s="327"/>
      <c r="J682" s="327"/>
      <c r="K682" s="327"/>
      <c r="L682" s="295"/>
      <c r="M682" s="295"/>
      <c r="N682" s="295"/>
      <c r="O682" s="295"/>
      <c r="P682" s="295"/>
      <c r="Q682" s="295"/>
      <c r="R682" s="295"/>
      <c r="S682" s="295"/>
      <c r="T682" s="295"/>
      <c r="U682" s="295"/>
      <c r="V682" s="295"/>
      <c r="W682" s="295"/>
      <c r="X682" s="295"/>
      <c r="Y682" s="295"/>
      <c r="Z682" s="295"/>
    </row>
    <row r="683">
      <c r="A683" s="295"/>
      <c r="B683" s="327"/>
      <c r="C683" s="327"/>
      <c r="D683" s="327"/>
      <c r="E683" s="327"/>
      <c r="F683" s="327"/>
      <c r="G683" s="327"/>
      <c r="H683" s="327"/>
      <c r="I683" s="327"/>
      <c r="J683" s="327"/>
      <c r="K683" s="327"/>
      <c r="L683" s="295"/>
      <c r="M683" s="295"/>
      <c r="N683" s="295"/>
      <c r="O683" s="295"/>
      <c r="P683" s="295"/>
      <c r="Q683" s="295"/>
      <c r="R683" s="295"/>
      <c r="S683" s="295"/>
      <c r="T683" s="295"/>
      <c r="U683" s="295"/>
      <c r="V683" s="295"/>
      <c r="W683" s="295"/>
      <c r="X683" s="295"/>
      <c r="Y683" s="295"/>
      <c r="Z683" s="295"/>
    </row>
    <row r="684">
      <c r="A684" s="295"/>
      <c r="B684" s="327"/>
      <c r="C684" s="327"/>
      <c r="D684" s="327"/>
      <c r="E684" s="327"/>
      <c r="F684" s="327"/>
      <c r="G684" s="327"/>
      <c r="H684" s="327"/>
      <c r="I684" s="327"/>
      <c r="J684" s="327"/>
      <c r="K684" s="327"/>
      <c r="L684" s="295"/>
      <c r="M684" s="295"/>
      <c r="N684" s="295"/>
      <c r="O684" s="295"/>
      <c r="P684" s="295"/>
      <c r="Q684" s="295"/>
      <c r="R684" s="295"/>
      <c r="S684" s="295"/>
      <c r="T684" s="295"/>
      <c r="U684" s="295"/>
      <c r="V684" s="295"/>
      <c r="W684" s="295"/>
      <c r="X684" s="295"/>
      <c r="Y684" s="295"/>
      <c r="Z684" s="295"/>
    </row>
    <row r="685">
      <c r="A685" s="295"/>
      <c r="B685" s="327"/>
      <c r="C685" s="327"/>
      <c r="D685" s="327"/>
      <c r="E685" s="327"/>
      <c r="F685" s="327"/>
      <c r="G685" s="327"/>
      <c r="H685" s="327"/>
      <c r="I685" s="327"/>
      <c r="J685" s="327"/>
      <c r="K685" s="327"/>
      <c r="L685" s="295"/>
      <c r="M685" s="295"/>
      <c r="N685" s="295"/>
      <c r="O685" s="295"/>
      <c r="P685" s="295"/>
      <c r="Q685" s="295"/>
      <c r="R685" s="295"/>
      <c r="S685" s="295"/>
      <c r="T685" s="295"/>
      <c r="U685" s="295"/>
      <c r="V685" s="295"/>
      <c r="W685" s="295"/>
      <c r="X685" s="295"/>
      <c r="Y685" s="295"/>
      <c r="Z685" s="295"/>
    </row>
    <row r="686">
      <c r="A686" s="295"/>
      <c r="B686" s="327"/>
      <c r="C686" s="327"/>
      <c r="D686" s="327"/>
      <c r="E686" s="327"/>
      <c r="F686" s="327"/>
      <c r="G686" s="327"/>
      <c r="H686" s="327"/>
      <c r="I686" s="327"/>
      <c r="J686" s="327"/>
      <c r="K686" s="327"/>
      <c r="L686" s="295"/>
      <c r="M686" s="295"/>
      <c r="N686" s="295"/>
      <c r="O686" s="295"/>
      <c r="P686" s="295"/>
      <c r="Q686" s="295"/>
      <c r="R686" s="295"/>
      <c r="S686" s="295"/>
      <c r="T686" s="295"/>
      <c r="U686" s="295"/>
      <c r="V686" s="295"/>
      <c r="W686" s="295"/>
      <c r="X686" s="295"/>
      <c r="Y686" s="295"/>
      <c r="Z686" s="295"/>
    </row>
    <row r="687">
      <c r="A687" s="295"/>
      <c r="B687" s="327"/>
      <c r="C687" s="327"/>
      <c r="D687" s="327"/>
      <c r="E687" s="327"/>
      <c r="F687" s="327"/>
      <c r="G687" s="327"/>
      <c r="H687" s="327"/>
      <c r="I687" s="327"/>
      <c r="J687" s="327"/>
      <c r="K687" s="327"/>
      <c r="L687" s="295"/>
      <c r="M687" s="295"/>
      <c r="N687" s="295"/>
      <c r="O687" s="295"/>
      <c r="P687" s="295"/>
      <c r="Q687" s="295"/>
      <c r="R687" s="295"/>
      <c r="S687" s="295"/>
      <c r="T687" s="295"/>
      <c r="U687" s="295"/>
      <c r="V687" s="295"/>
      <c r="W687" s="295"/>
      <c r="X687" s="295"/>
      <c r="Y687" s="295"/>
      <c r="Z687" s="295"/>
    </row>
    <row r="688">
      <c r="A688" s="295"/>
      <c r="B688" s="327"/>
      <c r="C688" s="327"/>
      <c r="D688" s="327"/>
      <c r="E688" s="327"/>
      <c r="F688" s="327"/>
      <c r="G688" s="327"/>
      <c r="H688" s="327"/>
      <c r="I688" s="327"/>
      <c r="J688" s="327"/>
      <c r="K688" s="327"/>
      <c r="L688" s="295"/>
      <c r="M688" s="295"/>
      <c r="N688" s="295"/>
      <c r="O688" s="295"/>
      <c r="P688" s="295"/>
      <c r="Q688" s="295"/>
      <c r="R688" s="295"/>
      <c r="S688" s="295"/>
      <c r="T688" s="295"/>
      <c r="U688" s="295"/>
      <c r="V688" s="295"/>
      <c r="W688" s="295"/>
      <c r="X688" s="295"/>
      <c r="Y688" s="295"/>
      <c r="Z688" s="295"/>
    </row>
    <row r="689">
      <c r="A689" s="295"/>
      <c r="B689" s="327"/>
      <c r="C689" s="327"/>
      <c r="D689" s="327"/>
      <c r="E689" s="327"/>
      <c r="F689" s="327"/>
      <c r="G689" s="327"/>
      <c r="H689" s="327"/>
      <c r="I689" s="327"/>
      <c r="J689" s="327"/>
      <c r="K689" s="327"/>
      <c r="L689" s="295"/>
      <c r="M689" s="295"/>
      <c r="N689" s="295"/>
      <c r="O689" s="295"/>
      <c r="P689" s="295"/>
      <c r="Q689" s="295"/>
      <c r="R689" s="295"/>
      <c r="S689" s="295"/>
      <c r="T689" s="295"/>
      <c r="U689" s="295"/>
      <c r="V689" s="295"/>
      <c r="W689" s="295"/>
      <c r="X689" s="295"/>
      <c r="Y689" s="295"/>
      <c r="Z689" s="295"/>
    </row>
    <row r="690">
      <c r="A690" s="295"/>
      <c r="B690" s="327"/>
      <c r="C690" s="327"/>
      <c r="D690" s="327"/>
      <c r="E690" s="327"/>
      <c r="F690" s="327"/>
      <c r="G690" s="327"/>
      <c r="H690" s="327"/>
      <c r="I690" s="327"/>
      <c r="J690" s="327"/>
      <c r="K690" s="327"/>
      <c r="L690" s="295"/>
      <c r="M690" s="295"/>
      <c r="N690" s="295"/>
      <c r="O690" s="295"/>
      <c r="P690" s="295"/>
      <c r="Q690" s="295"/>
      <c r="R690" s="295"/>
      <c r="S690" s="295"/>
      <c r="T690" s="295"/>
      <c r="U690" s="295"/>
      <c r="V690" s="295"/>
      <c r="W690" s="295"/>
      <c r="X690" s="295"/>
      <c r="Y690" s="295"/>
      <c r="Z690" s="295"/>
    </row>
    <row r="691">
      <c r="A691" s="295"/>
      <c r="B691" s="327"/>
      <c r="C691" s="327"/>
      <c r="D691" s="327"/>
      <c r="E691" s="327"/>
      <c r="F691" s="327"/>
      <c r="G691" s="327"/>
      <c r="H691" s="327"/>
      <c r="I691" s="327"/>
      <c r="J691" s="327"/>
      <c r="K691" s="327"/>
      <c r="L691" s="295"/>
      <c r="M691" s="295"/>
      <c r="N691" s="295"/>
      <c r="O691" s="295"/>
      <c r="P691" s="295"/>
      <c r="Q691" s="295"/>
      <c r="R691" s="295"/>
      <c r="S691" s="295"/>
      <c r="T691" s="295"/>
      <c r="U691" s="295"/>
      <c r="V691" s="295"/>
      <c r="W691" s="295"/>
      <c r="X691" s="295"/>
      <c r="Y691" s="295"/>
      <c r="Z691" s="295"/>
    </row>
    <row r="692">
      <c r="A692" s="295"/>
      <c r="B692" s="327"/>
      <c r="C692" s="327"/>
      <c r="D692" s="327"/>
      <c r="E692" s="327"/>
      <c r="F692" s="327"/>
      <c r="G692" s="327"/>
      <c r="H692" s="327"/>
      <c r="I692" s="327"/>
      <c r="J692" s="327"/>
      <c r="K692" s="327"/>
      <c r="L692" s="295"/>
      <c r="M692" s="295"/>
      <c r="N692" s="295"/>
      <c r="O692" s="295"/>
      <c r="P692" s="295"/>
      <c r="Q692" s="295"/>
      <c r="R692" s="295"/>
      <c r="S692" s="295"/>
      <c r="T692" s="295"/>
      <c r="U692" s="295"/>
      <c r="V692" s="295"/>
      <c r="W692" s="295"/>
      <c r="X692" s="295"/>
      <c r="Y692" s="295"/>
      <c r="Z692" s="295"/>
    </row>
    <row r="693">
      <c r="A693" s="295"/>
      <c r="B693" s="327"/>
      <c r="C693" s="327"/>
      <c r="D693" s="327"/>
      <c r="E693" s="327"/>
      <c r="F693" s="327"/>
      <c r="G693" s="327"/>
      <c r="H693" s="327"/>
      <c r="I693" s="327"/>
      <c r="J693" s="327"/>
      <c r="K693" s="327"/>
      <c r="L693" s="295"/>
      <c r="M693" s="295"/>
      <c r="N693" s="295"/>
      <c r="O693" s="295"/>
      <c r="P693" s="295"/>
      <c r="Q693" s="295"/>
      <c r="R693" s="295"/>
      <c r="S693" s="295"/>
      <c r="T693" s="295"/>
      <c r="U693" s="295"/>
      <c r="V693" s="295"/>
      <c r="W693" s="295"/>
      <c r="X693" s="295"/>
      <c r="Y693" s="295"/>
      <c r="Z693" s="295"/>
    </row>
    <row r="694">
      <c r="A694" s="295"/>
      <c r="B694" s="327"/>
      <c r="C694" s="327"/>
      <c r="D694" s="327"/>
      <c r="E694" s="327"/>
      <c r="F694" s="327"/>
      <c r="G694" s="327"/>
      <c r="H694" s="327"/>
      <c r="I694" s="327"/>
      <c r="J694" s="327"/>
      <c r="K694" s="327"/>
      <c r="L694" s="295"/>
      <c r="M694" s="295"/>
      <c r="N694" s="295"/>
      <c r="O694" s="295"/>
      <c r="P694" s="295"/>
      <c r="Q694" s="295"/>
      <c r="R694" s="295"/>
      <c r="S694" s="295"/>
      <c r="T694" s="295"/>
      <c r="U694" s="295"/>
      <c r="V694" s="295"/>
      <c r="W694" s="295"/>
      <c r="X694" s="295"/>
      <c r="Y694" s="295"/>
      <c r="Z694" s="295"/>
    </row>
    <row r="695">
      <c r="A695" s="295"/>
      <c r="B695" s="327"/>
      <c r="C695" s="327"/>
      <c r="D695" s="327"/>
      <c r="E695" s="327"/>
      <c r="F695" s="327"/>
      <c r="G695" s="327"/>
      <c r="H695" s="327"/>
      <c r="I695" s="327"/>
      <c r="J695" s="327"/>
      <c r="K695" s="327"/>
      <c r="L695" s="295"/>
      <c r="M695" s="295"/>
      <c r="N695" s="295"/>
      <c r="O695" s="295"/>
      <c r="P695" s="295"/>
      <c r="Q695" s="295"/>
      <c r="R695" s="295"/>
      <c r="S695" s="295"/>
      <c r="T695" s="295"/>
      <c r="U695" s="295"/>
      <c r="V695" s="295"/>
      <c r="W695" s="295"/>
      <c r="X695" s="295"/>
      <c r="Y695" s="295"/>
      <c r="Z695" s="295"/>
    </row>
    <row r="696">
      <c r="A696" s="295"/>
      <c r="B696" s="327"/>
      <c r="C696" s="327"/>
      <c r="D696" s="327"/>
      <c r="E696" s="327"/>
      <c r="F696" s="327"/>
      <c r="G696" s="327"/>
      <c r="H696" s="327"/>
      <c r="I696" s="327"/>
      <c r="J696" s="327"/>
      <c r="K696" s="327"/>
      <c r="L696" s="295"/>
      <c r="M696" s="295"/>
      <c r="N696" s="295"/>
      <c r="O696" s="295"/>
      <c r="P696" s="295"/>
      <c r="Q696" s="295"/>
      <c r="R696" s="295"/>
      <c r="S696" s="295"/>
      <c r="T696" s="295"/>
      <c r="U696" s="295"/>
      <c r="V696" s="295"/>
      <c r="W696" s="295"/>
      <c r="X696" s="295"/>
      <c r="Y696" s="295"/>
      <c r="Z696" s="295"/>
    </row>
    <row r="697">
      <c r="A697" s="295"/>
      <c r="B697" s="327"/>
      <c r="C697" s="327"/>
      <c r="D697" s="327"/>
      <c r="E697" s="327"/>
      <c r="F697" s="327"/>
      <c r="G697" s="327"/>
      <c r="H697" s="327"/>
      <c r="I697" s="327"/>
      <c r="J697" s="327"/>
      <c r="K697" s="327"/>
      <c r="L697" s="295"/>
      <c r="M697" s="295"/>
      <c r="N697" s="295"/>
      <c r="O697" s="295"/>
      <c r="P697" s="295"/>
      <c r="Q697" s="295"/>
      <c r="R697" s="295"/>
      <c r="S697" s="295"/>
      <c r="T697" s="295"/>
      <c r="U697" s="295"/>
      <c r="V697" s="295"/>
      <c r="W697" s="295"/>
      <c r="X697" s="295"/>
      <c r="Y697" s="295"/>
      <c r="Z697" s="295"/>
    </row>
    <row r="698">
      <c r="A698" s="295"/>
      <c r="B698" s="327"/>
      <c r="C698" s="327"/>
      <c r="D698" s="327"/>
      <c r="E698" s="327"/>
      <c r="F698" s="327"/>
      <c r="G698" s="327"/>
      <c r="H698" s="327"/>
      <c r="I698" s="327"/>
      <c r="J698" s="327"/>
      <c r="K698" s="327"/>
      <c r="L698" s="295"/>
      <c r="M698" s="295"/>
      <c r="N698" s="295"/>
      <c r="O698" s="295"/>
      <c r="P698" s="295"/>
      <c r="Q698" s="295"/>
      <c r="R698" s="295"/>
      <c r="S698" s="295"/>
      <c r="T698" s="295"/>
      <c r="U698" s="295"/>
      <c r="V698" s="295"/>
      <c r="W698" s="295"/>
      <c r="X698" s="295"/>
      <c r="Y698" s="295"/>
      <c r="Z698" s="295"/>
    </row>
    <row r="699">
      <c r="A699" s="295"/>
      <c r="B699" s="327"/>
      <c r="C699" s="327"/>
      <c r="D699" s="327"/>
      <c r="E699" s="327"/>
      <c r="F699" s="327"/>
      <c r="G699" s="327"/>
      <c r="H699" s="327"/>
      <c r="I699" s="327"/>
      <c r="J699" s="327"/>
      <c r="K699" s="327"/>
      <c r="L699" s="295"/>
      <c r="M699" s="295"/>
      <c r="N699" s="295"/>
      <c r="O699" s="295"/>
      <c r="P699" s="295"/>
      <c r="Q699" s="295"/>
      <c r="R699" s="295"/>
      <c r="S699" s="295"/>
      <c r="T699" s="295"/>
      <c r="U699" s="295"/>
      <c r="V699" s="295"/>
      <c r="W699" s="295"/>
      <c r="X699" s="295"/>
      <c r="Y699" s="295"/>
      <c r="Z699" s="295"/>
    </row>
    <row r="700">
      <c r="A700" s="295"/>
      <c r="B700" s="327"/>
      <c r="C700" s="327"/>
      <c r="D700" s="327"/>
      <c r="E700" s="327"/>
      <c r="F700" s="327"/>
      <c r="G700" s="327"/>
      <c r="H700" s="327"/>
      <c r="I700" s="327"/>
      <c r="J700" s="327"/>
      <c r="K700" s="327"/>
      <c r="L700" s="295"/>
      <c r="M700" s="295"/>
      <c r="N700" s="295"/>
      <c r="O700" s="295"/>
      <c r="P700" s="295"/>
      <c r="Q700" s="295"/>
      <c r="R700" s="295"/>
      <c r="S700" s="295"/>
      <c r="T700" s="295"/>
      <c r="U700" s="295"/>
      <c r="V700" s="295"/>
      <c r="W700" s="295"/>
      <c r="X700" s="295"/>
      <c r="Y700" s="295"/>
      <c r="Z700" s="295"/>
    </row>
    <row r="701">
      <c r="A701" s="295"/>
      <c r="B701" s="327"/>
      <c r="C701" s="327"/>
      <c r="D701" s="327"/>
      <c r="E701" s="327"/>
      <c r="F701" s="327"/>
      <c r="G701" s="327"/>
      <c r="H701" s="327"/>
      <c r="I701" s="327"/>
      <c r="J701" s="327"/>
      <c r="K701" s="327"/>
      <c r="L701" s="295"/>
      <c r="M701" s="295"/>
      <c r="N701" s="295"/>
      <c r="O701" s="295"/>
      <c r="P701" s="295"/>
      <c r="Q701" s="295"/>
      <c r="R701" s="295"/>
      <c r="S701" s="295"/>
      <c r="T701" s="295"/>
      <c r="U701" s="295"/>
      <c r="V701" s="295"/>
      <c r="W701" s="295"/>
      <c r="X701" s="295"/>
      <c r="Y701" s="295"/>
      <c r="Z701" s="295"/>
    </row>
    <row r="702">
      <c r="A702" s="295"/>
      <c r="B702" s="327"/>
      <c r="C702" s="327"/>
      <c r="D702" s="327"/>
      <c r="E702" s="327"/>
      <c r="F702" s="327"/>
      <c r="G702" s="327"/>
      <c r="H702" s="327"/>
      <c r="I702" s="327"/>
      <c r="J702" s="327"/>
      <c r="K702" s="327"/>
      <c r="L702" s="295"/>
      <c r="M702" s="295"/>
      <c r="N702" s="295"/>
      <c r="O702" s="295"/>
      <c r="P702" s="295"/>
      <c r="Q702" s="295"/>
      <c r="R702" s="295"/>
      <c r="S702" s="295"/>
      <c r="T702" s="295"/>
      <c r="U702" s="295"/>
      <c r="V702" s="295"/>
      <c r="W702" s="295"/>
      <c r="X702" s="295"/>
      <c r="Y702" s="295"/>
      <c r="Z702" s="295"/>
    </row>
    <row r="703">
      <c r="A703" s="295"/>
      <c r="B703" s="327"/>
      <c r="C703" s="327"/>
      <c r="D703" s="327"/>
      <c r="E703" s="327"/>
      <c r="F703" s="327"/>
      <c r="G703" s="327"/>
      <c r="H703" s="327"/>
      <c r="I703" s="327"/>
      <c r="J703" s="327"/>
      <c r="K703" s="327"/>
      <c r="L703" s="295"/>
      <c r="M703" s="295"/>
      <c r="N703" s="295"/>
      <c r="O703" s="295"/>
      <c r="P703" s="295"/>
      <c r="Q703" s="295"/>
      <c r="R703" s="295"/>
      <c r="S703" s="295"/>
      <c r="T703" s="295"/>
      <c r="U703" s="295"/>
      <c r="V703" s="295"/>
      <c r="W703" s="295"/>
      <c r="X703" s="295"/>
      <c r="Y703" s="295"/>
      <c r="Z703" s="295"/>
    </row>
    <row r="704">
      <c r="A704" s="295"/>
      <c r="B704" s="327"/>
      <c r="C704" s="327"/>
      <c r="D704" s="327"/>
      <c r="E704" s="327"/>
      <c r="F704" s="327"/>
      <c r="G704" s="327"/>
      <c r="H704" s="327"/>
      <c r="I704" s="327"/>
      <c r="J704" s="327"/>
      <c r="K704" s="327"/>
      <c r="L704" s="295"/>
      <c r="M704" s="295"/>
      <c r="N704" s="295"/>
      <c r="O704" s="295"/>
      <c r="P704" s="295"/>
      <c r="Q704" s="295"/>
      <c r="R704" s="295"/>
      <c r="S704" s="295"/>
      <c r="T704" s="295"/>
      <c r="U704" s="295"/>
      <c r="V704" s="295"/>
      <c r="W704" s="295"/>
      <c r="X704" s="295"/>
      <c r="Y704" s="295"/>
      <c r="Z704" s="295"/>
    </row>
    <row r="705">
      <c r="A705" s="295"/>
      <c r="B705" s="327"/>
      <c r="C705" s="327"/>
      <c r="D705" s="327"/>
      <c r="E705" s="327"/>
      <c r="F705" s="327"/>
      <c r="G705" s="327"/>
      <c r="H705" s="327"/>
      <c r="I705" s="327"/>
      <c r="J705" s="327"/>
      <c r="K705" s="327"/>
      <c r="L705" s="295"/>
      <c r="M705" s="295"/>
      <c r="N705" s="295"/>
      <c r="O705" s="295"/>
      <c r="P705" s="295"/>
      <c r="Q705" s="295"/>
      <c r="R705" s="295"/>
      <c r="S705" s="295"/>
      <c r="T705" s="295"/>
      <c r="U705" s="295"/>
      <c r="V705" s="295"/>
      <c r="W705" s="295"/>
      <c r="X705" s="295"/>
      <c r="Y705" s="295"/>
      <c r="Z705" s="295"/>
    </row>
    <row r="706">
      <c r="A706" s="295"/>
      <c r="B706" s="327"/>
      <c r="C706" s="327"/>
      <c r="D706" s="327"/>
      <c r="E706" s="327"/>
      <c r="F706" s="327"/>
      <c r="G706" s="327"/>
      <c r="H706" s="327"/>
      <c r="I706" s="327"/>
      <c r="J706" s="327"/>
      <c r="K706" s="327"/>
      <c r="L706" s="295"/>
      <c r="M706" s="295"/>
      <c r="N706" s="295"/>
      <c r="O706" s="295"/>
      <c r="P706" s="295"/>
      <c r="Q706" s="295"/>
      <c r="R706" s="295"/>
      <c r="S706" s="295"/>
      <c r="T706" s="295"/>
      <c r="U706" s="295"/>
      <c r="V706" s="295"/>
      <c r="W706" s="295"/>
      <c r="X706" s="295"/>
      <c r="Y706" s="295"/>
      <c r="Z706" s="295"/>
    </row>
    <row r="707">
      <c r="A707" s="295"/>
      <c r="B707" s="327"/>
      <c r="C707" s="327"/>
      <c r="D707" s="327"/>
      <c r="E707" s="327"/>
      <c r="F707" s="327"/>
      <c r="G707" s="327"/>
      <c r="H707" s="327"/>
      <c r="I707" s="327"/>
      <c r="J707" s="327"/>
      <c r="K707" s="327"/>
      <c r="L707" s="295"/>
      <c r="M707" s="295"/>
      <c r="N707" s="295"/>
      <c r="O707" s="295"/>
      <c r="P707" s="295"/>
      <c r="Q707" s="295"/>
      <c r="R707" s="295"/>
      <c r="S707" s="295"/>
      <c r="T707" s="295"/>
      <c r="U707" s="295"/>
      <c r="V707" s="295"/>
      <c r="W707" s="295"/>
      <c r="X707" s="295"/>
      <c r="Y707" s="295"/>
      <c r="Z707" s="295"/>
    </row>
    <row r="708">
      <c r="A708" s="295"/>
      <c r="B708" s="327"/>
      <c r="C708" s="327"/>
      <c r="D708" s="327"/>
      <c r="E708" s="327"/>
      <c r="F708" s="327"/>
      <c r="G708" s="327"/>
      <c r="H708" s="327"/>
      <c r="I708" s="327"/>
      <c r="J708" s="327"/>
      <c r="K708" s="327"/>
      <c r="L708" s="295"/>
      <c r="M708" s="295"/>
      <c r="N708" s="295"/>
      <c r="O708" s="295"/>
      <c r="P708" s="295"/>
      <c r="Q708" s="295"/>
      <c r="R708" s="295"/>
      <c r="S708" s="295"/>
      <c r="T708" s="295"/>
      <c r="U708" s="295"/>
      <c r="V708" s="295"/>
      <c r="W708" s="295"/>
      <c r="X708" s="295"/>
      <c r="Y708" s="295"/>
      <c r="Z708" s="295"/>
    </row>
    <row r="709">
      <c r="A709" s="295"/>
      <c r="B709" s="327"/>
      <c r="C709" s="327"/>
      <c r="D709" s="327"/>
      <c r="E709" s="327"/>
      <c r="F709" s="327"/>
      <c r="G709" s="327"/>
      <c r="H709" s="327"/>
      <c r="I709" s="327"/>
      <c r="J709" s="327"/>
      <c r="K709" s="327"/>
      <c r="L709" s="295"/>
      <c r="M709" s="295"/>
      <c r="N709" s="295"/>
      <c r="O709" s="295"/>
      <c r="P709" s="295"/>
      <c r="Q709" s="295"/>
      <c r="R709" s="295"/>
      <c r="S709" s="295"/>
      <c r="T709" s="295"/>
      <c r="U709" s="295"/>
      <c r="V709" s="295"/>
      <c r="W709" s="295"/>
      <c r="X709" s="295"/>
      <c r="Y709" s="295"/>
      <c r="Z709" s="295"/>
    </row>
    <row r="710">
      <c r="A710" s="295"/>
      <c r="B710" s="327"/>
      <c r="C710" s="327"/>
      <c r="D710" s="327"/>
      <c r="E710" s="327"/>
      <c r="F710" s="327"/>
      <c r="G710" s="327"/>
      <c r="H710" s="327"/>
      <c r="I710" s="327"/>
      <c r="J710" s="327"/>
      <c r="K710" s="327"/>
      <c r="L710" s="295"/>
      <c r="M710" s="295"/>
      <c r="N710" s="295"/>
      <c r="O710" s="295"/>
      <c r="P710" s="295"/>
      <c r="Q710" s="295"/>
      <c r="R710" s="295"/>
      <c r="S710" s="295"/>
      <c r="T710" s="295"/>
      <c r="U710" s="295"/>
      <c r="V710" s="295"/>
      <c r="W710" s="295"/>
      <c r="X710" s="295"/>
      <c r="Y710" s="295"/>
      <c r="Z710" s="295"/>
    </row>
    <row r="711">
      <c r="A711" s="295"/>
      <c r="B711" s="327"/>
      <c r="C711" s="327"/>
      <c r="D711" s="327"/>
      <c r="E711" s="327"/>
      <c r="F711" s="327"/>
      <c r="G711" s="327"/>
      <c r="H711" s="327"/>
      <c r="I711" s="327"/>
      <c r="J711" s="327"/>
      <c r="K711" s="327"/>
      <c r="L711" s="295"/>
      <c r="M711" s="295"/>
      <c r="N711" s="295"/>
      <c r="O711" s="295"/>
      <c r="P711" s="295"/>
      <c r="Q711" s="295"/>
      <c r="R711" s="295"/>
      <c r="S711" s="295"/>
      <c r="T711" s="295"/>
      <c r="U711" s="295"/>
      <c r="V711" s="295"/>
      <c r="W711" s="295"/>
      <c r="X711" s="295"/>
      <c r="Y711" s="295"/>
      <c r="Z711" s="295"/>
    </row>
    <row r="712">
      <c r="A712" s="295"/>
      <c r="B712" s="327"/>
      <c r="C712" s="327"/>
      <c r="D712" s="327"/>
      <c r="E712" s="327"/>
      <c r="F712" s="327"/>
      <c r="G712" s="327"/>
      <c r="H712" s="327"/>
      <c r="I712" s="327"/>
      <c r="J712" s="327"/>
      <c r="K712" s="327"/>
      <c r="L712" s="295"/>
      <c r="M712" s="295"/>
      <c r="N712" s="295"/>
      <c r="O712" s="295"/>
      <c r="P712" s="295"/>
      <c r="Q712" s="295"/>
      <c r="R712" s="295"/>
      <c r="S712" s="295"/>
      <c r="T712" s="295"/>
      <c r="U712" s="295"/>
      <c r="V712" s="295"/>
      <c r="W712" s="295"/>
      <c r="X712" s="295"/>
      <c r="Y712" s="295"/>
      <c r="Z712" s="295"/>
    </row>
    <row r="713">
      <c r="A713" s="295"/>
      <c r="B713" s="327"/>
      <c r="C713" s="327"/>
      <c r="D713" s="327"/>
      <c r="E713" s="327"/>
      <c r="F713" s="327"/>
      <c r="G713" s="327"/>
      <c r="H713" s="327"/>
      <c r="I713" s="327"/>
      <c r="J713" s="327"/>
      <c r="K713" s="327"/>
      <c r="L713" s="295"/>
      <c r="M713" s="295"/>
      <c r="N713" s="295"/>
      <c r="O713" s="295"/>
      <c r="P713" s="295"/>
      <c r="Q713" s="295"/>
      <c r="R713" s="295"/>
      <c r="S713" s="295"/>
      <c r="T713" s="295"/>
      <c r="U713" s="295"/>
      <c r="V713" s="295"/>
      <c r="W713" s="295"/>
      <c r="X713" s="295"/>
      <c r="Y713" s="295"/>
      <c r="Z713" s="295"/>
    </row>
    <row r="714">
      <c r="A714" s="295"/>
      <c r="B714" s="327"/>
      <c r="C714" s="327"/>
      <c r="D714" s="327"/>
      <c r="E714" s="327"/>
      <c r="F714" s="327"/>
      <c r="G714" s="327"/>
      <c r="H714" s="327"/>
      <c r="I714" s="327"/>
      <c r="J714" s="327"/>
      <c r="K714" s="327"/>
      <c r="L714" s="295"/>
      <c r="M714" s="295"/>
      <c r="N714" s="295"/>
      <c r="O714" s="295"/>
      <c r="P714" s="295"/>
      <c r="Q714" s="295"/>
      <c r="R714" s="295"/>
      <c r="S714" s="295"/>
      <c r="T714" s="295"/>
      <c r="U714" s="295"/>
      <c r="V714" s="295"/>
      <c r="W714" s="295"/>
      <c r="X714" s="295"/>
      <c r="Y714" s="295"/>
      <c r="Z714" s="295"/>
    </row>
    <row r="715">
      <c r="A715" s="295"/>
      <c r="B715" s="327"/>
      <c r="C715" s="327"/>
      <c r="D715" s="327"/>
      <c r="E715" s="327"/>
      <c r="F715" s="327"/>
      <c r="G715" s="327"/>
      <c r="H715" s="327"/>
      <c r="I715" s="327"/>
      <c r="J715" s="327"/>
      <c r="K715" s="327"/>
      <c r="L715" s="295"/>
      <c r="M715" s="295"/>
      <c r="N715" s="295"/>
      <c r="O715" s="295"/>
      <c r="P715" s="295"/>
      <c r="Q715" s="295"/>
      <c r="R715" s="295"/>
      <c r="S715" s="295"/>
      <c r="T715" s="295"/>
      <c r="U715" s="295"/>
      <c r="V715" s="295"/>
      <c r="W715" s="295"/>
      <c r="X715" s="295"/>
      <c r="Y715" s="295"/>
      <c r="Z715" s="295"/>
    </row>
    <row r="716">
      <c r="A716" s="295"/>
      <c r="B716" s="327"/>
      <c r="C716" s="327"/>
      <c r="D716" s="327"/>
      <c r="E716" s="327"/>
      <c r="F716" s="327"/>
      <c r="G716" s="327"/>
      <c r="H716" s="327"/>
      <c r="I716" s="327"/>
      <c r="J716" s="327"/>
      <c r="K716" s="327"/>
      <c r="L716" s="295"/>
      <c r="M716" s="295"/>
      <c r="N716" s="295"/>
      <c r="O716" s="295"/>
      <c r="P716" s="295"/>
      <c r="Q716" s="295"/>
      <c r="R716" s="295"/>
      <c r="S716" s="295"/>
      <c r="T716" s="295"/>
      <c r="U716" s="295"/>
      <c r="V716" s="295"/>
      <c r="W716" s="295"/>
      <c r="X716" s="295"/>
      <c r="Y716" s="295"/>
      <c r="Z716" s="295"/>
    </row>
    <row r="717">
      <c r="A717" s="295"/>
      <c r="B717" s="327"/>
      <c r="C717" s="327"/>
      <c r="D717" s="327"/>
      <c r="E717" s="327"/>
      <c r="F717" s="327"/>
      <c r="G717" s="327"/>
      <c r="H717" s="327"/>
      <c r="I717" s="327"/>
      <c r="J717" s="327"/>
      <c r="K717" s="327"/>
      <c r="L717" s="295"/>
      <c r="M717" s="295"/>
      <c r="N717" s="295"/>
      <c r="O717" s="295"/>
      <c r="P717" s="295"/>
      <c r="Q717" s="295"/>
      <c r="R717" s="295"/>
      <c r="S717" s="295"/>
      <c r="T717" s="295"/>
      <c r="U717" s="295"/>
      <c r="V717" s="295"/>
      <c r="W717" s="295"/>
      <c r="X717" s="295"/>
      <c r="Y717" s="295"/>
      <c r="Z717" s="295"/>
    </row>
    <row r="718">
      <c r="A718" s="295"/>
      <c r="B718" s="327"/>
      <c r="C718" s="327"/>
      <c r="D718" s="327"/>
      <c r="E718" s="327"/>
      <c r="F718" s="327"/>
      <c r="G718" s="327"/>
      <c r="H718" s="327"/>
      <c r="I718" s="327"/>
      <c r="J718" s="327"/>
      <c r="K718" s="327"/>
      <c r="L718" s="295"/>
      <c r="M718" s="295"/>
      <c r="N718" s="295"/>
      <c r="O718" s="295"/>
      <c r="P718" s="295"/>
      <c r="Q718" s="295"/>
      <c r="R718" s="295"/>
      <c r="S718" s="295"/>
      <c r="T718" s="295"/>
      <c r="U718" s="295"/>
      <c r="V718" s="295"/>
      <c r="W718" s="295"/>
      <c r="X718" s="295"/>
      <c r="Y718" s="295"/>
      <c r="Z718" s="295"/>
    </row>
    <row r="719">
      <c r="A719" s="295"/>
      <c r="B719" s="327"/>
      <c r="C719" s="327"/>
      <c r="D719" s="327"/>
      <c r="E719" s="327"/>
      <c r="F719" s="327"/>
      <c r="G719" s="327"/>
      <c r="H719" s="327"/>
      <c r="I719" s="327"/>
      <c r="J719" s="327"/>
      <c r="K719" s="327"/>
      <c r="L719" s="295"/>
      <c r="M719" s="295"/>
      <c r="N719" s="295"/>
      <c r="O719" s="295"/>
      <c r="P719" s="295"/>
      <c r="Q719" s="295"/>
      <c r="R719" s="295"/>
      <c r="S719" s="295"/>
      <c r="T719" s="295"/>
      <c r="U719" s="295"/>
      <c r="V719" s="295"/>
      <c r="W719" s="295"/>
      <c r="X719" s="295"/>
      <c r="Y719" s="295"/>
      <c r="Z719" s="295"/>
    </row>
    <row r="720">
      <c r="A720" s="295"/>
      <c r="B720" s="327"/>
      <c r="C720" s="327"/>
      <c r="D720" s="327"/>
      <c r="E720" s="327"/>
      <c r="F720" s="327"/>
      <c r="G720" s="327"/>
      <c r="H720" s="327"/>
      <c r="I720" s="327"/>
      <c r="J720" s="327"/>
      <c r="K720" s="327"/>
      <c r="L720" s="295"/>
      <c r="M720" s="295"/>
      <c r="N720" s="295"/>
      <c r="O720" s="295"/>
      <c r="P720" s="295"/>
      <c r="Q720" s="295"/>
      <c r="R720" s="295"/>
      <c r="S720" s="295"/>
      <c r="T720" s="295"/>
      <c r="U720" s="295"/>
      <c r="V720" s="295"/>
      <c r="W720" s="295"/>
      <c r="X720" s="295"/>
      <c r="Y720" s="295"/>
      <c r="Z720" s="295"/>
    </row>
    <row r="721">
      <c r="A721" s="295"/>
      <c r="B721" s="327"/>
      <c r="C721" s="327"/>
      <c r="D721" s="327"/>
      <c r="E721" s="327"/>
      <c r="F721" s="327"/>
      <c r="G721" s="327"/>
      <c r="H721" s="327"/>
      <c r="I721" s="327"/>
      <c r="J721" s="327"/>
      <c r="K721" s="327"/>
      <c r="L721" s="295"/>
      <c r="M721" s="295"/>
      <c r="N721" s="295"/>
      <c r="O721" s="295"/>
      <c r="P721" s="295"/>
      <c r="Q721" s="295"/>
      <c r="R721" s="295"/>
      <c r="S721" s="295"/>
      <c r="T721" s="295"/>
      <c r="U721" s="295"/>
      <c r="V721" s="295"/>
      <c r="W721" s="295"/>
      <c r="X721" s="295"/>
      <c r="Y721" s="295"/>
      <c r="Z721" s="295"/>
    </row>
    <row r="722">
      <c r="A722" s="295"/>
      <c r="B722" s="327"/>
      <c r="C722" s="327"/>
      <c r="D722" s="327"/>
      <c r="E722" s="327"/>
      <c r="F722" s="327"/>
      <c r="G722" s="327"/>
      <c r="H722" s="327"/>
      <c r="I722" s="327"/>
      <c r="J722" s="327"/>
      <c r="K722" s="327"/>
      <c r="L722" s="295"/>
      <c r="M722" s="295"/>
      <c r="N722" s="295"/>
      <c r="O722" s="295"/>
      <c r="P722" s="295"/>
      <c r="Q722" s="295"/>
      <c r="R722" s="295"/>
      <c r="S722" s="295"/>
      <c r="T722" s="295"/>
      <c r="U722" s="295"/>
      <c r="V722" s="295"/>
      <c r="W722" s="295"/>
      <c r="X722" s="295"/>
      <c r="Y722" s="295"/>
      <c r="Z722" s="295"/>
    </row>
    <row r="723">
      <c r="A723" s="295"/>
      <c r="B723" s="327"/>
      <c r="C723" s="327"/>
      <c r="D723" s="327"/>
      <c r="E723" s="327"/>
      <c r="F723" s="327"/>
      <c r="G723" s="327"/>
      <c r="H723" s="327"/>
      <c r="I723" s="327"/>
      <c r="J723" s="327"/>
      <c r="K723" s="327"/>
      <c r="L723" s="295"/>
      <c r="M723" s="295"/>
      <c r="N723" s="295"/>
      <c r="O723" s="295"/>
      <c r="P723" s="295"/>
      <c r="Q723" s="295"/>
      <c r="R723" s="295"/>
      <c r="S723" s="295"/>
      <c r="T723" s="295"/>
      <c r="U723" s="295"/>
      <c r="V723" s="295"/>
      <c r="W723" s="295"/>
      <c r="X723" s="295"/>
      <c r="Y723" s="295"/>
      <c r="Z723" s="295"/>
    </row>
    <row r="724">
      <c r="A724" s="295"/>
      <c r="B724" s="327"/>
      <c r="C724" s="327"/>
      <c r="D724" s="327"/>
      <c r="E724" s="327"/>
      <c r="F724" s="327"/>
      <c r="G724" s="327"/>
      <c r="H724" s="327"/>
      <c r="I724" s="327"/>
      <c r="J724" s="327"/>
      <c r="K724" s="327"/>
      <c r="L724" s="295"/>
      <c r="M724" s="295"/>
      <c r="N724" s="295"/>
      <c r="O724" s="295"/>
      <c r="P724" s="295"/>
      <c r="Q724" s="295"/>
      <c r="R724" s="295"/>
      <c r="S724" s="295"/>
      <c r="T724" s="295"/>
      <c r="U724" s="295"/>
      <c r="V724" s="295"/>
      <c r="W724" s="295"/>
      <c r="X724" s="295"/>
      <c r="Y724" s="295"/>
      <c r="Z724" s="295"/>
    </row>
    <row r="725">
      <c r="A725" s="295"/>
      <c r="B725" s="327"/>
      <c r="C725" s="327"/>
      <c r="D725" s="327"/>
      <c r="E725" s="327"/>
      <c r="F725" s="327"/>
      <c r="G725" s="327"/>
      <c r="H725" s="327"/>
      <c r="I725" s="327"/>
      <c r="J725" s="327"/>
      <c r="K725" s="327"/>
      <c r="L725" s="295"/>
      <c r="M725" s="295"/>
      <c r="N725" s="295"/>
      <c r="O725" s="295"/>
      <c r="P725" s="295"/>
      <c r="Q725" s="295"/>
      <c r="R725" s="295"/>
      <c r="S725" s="295"/>
      <c r="T725" s="295"/>
      <c r="U725" s="295"/>
      <c r="V725" s="295"/>
      <c r="W725" s="295"/>
      <c r="X725" s="295"/>
      <c r="Y725" s="295"/>
      <c r="Z725" s="295"/>
    </row>
    <row r="726">
      <c r="A726" s="295"/>
      <c r="B726" s="327"/>
      <c r="C726" s="327"/>
      <c r="D726" s="327"/>
      <c r="E726" s="327"/>
      <c r="F726" s="327"/>
      <c r="G726" s="327"/>
      <c r="H726" s="327"/>
      <c r="I726" s="327"/>
      <c r="J726" s="327"/>
      <c r="K726" s="327"/>
      <c r="L726" s="295"/>
      <c r="M726" s="295"/>
      <c r="N726" s="295"/>
      <c r="O726" s="295"/>
      <c r="P726" s="295"/>
      <c r="Q726" s="295"/>
      <c r="R726" s="295"/>
      <c r="S726" s="295"/>
      <c r="T726" s="295"/>
      <c r="U726" s="295"/>
      <c r="V726" s="295"/>
      <c r="W726" s="295"/>
      <c r="X726" s="295"/>
      <c r="Y726" s="295"/>
      <c r="Z726" s="295"/>
    </row>
    <row r="727">
      <c r="A727" s="295"/>
      <c r="B727" s="327"/>
      <c r="C727" s="327"/>
      <c r="D727" s="327"/>
      <c r="E727" s="327"/>
      <c r="F727" s="327"/>
      <c r="G727" s="327"/>
      <c r="H727" s="327"/>
      <c r="I727" s="327"/>
      <c r="J727" s="327"/>
      <c r="K727" s="327"/>
      <c r="L727" s="295"/>
      <c r="M727" s="295"/>
      <c r="N727" s="295"/>
      <c r="O727" s="295"/>
      <c r="P727" s="295"/>
      <c r="Q727" s="295"/>
      <c r="R727" s="295"/>
      <c r="S727" s="295"/>
      <c r="T727" s="295"/>
      <c r="U727" s="295"/>
      <c r="V727" s="295"/>
      <c r="W727" s="295"/>
      <c r="X727" s="295"/>
      <c r="Y727" s="295"/>
      <c r="Z727" s="295"/>
    </row>
    <row r="728">
      <c r="A728" s="295"/>
      <c r="B728" s="327"/>
      <c r="C728" s="327"/>
      <c r="D728" s="327"/>
      <c r="E728" s="327"/>
      <c r="F728" s="327"/>
      <c r="G728" s="327"/>
      <c r="H728" s="327"/>
      <c r="I728" s="327"/>
      <c r="J728" s="327"/>
      <c r="K728" s="327"/>
      <c r="L728" s="295"/>
      <c r="M728" s="295"/>
      <c r="N728" s="295"/>
      <c r="O728" s="295"/>
      <c r="P728" s="295"/>
      <c r="Q728" s="295"/>
      <c r="R728" s="295"/>
      <c r="S728" s="295"/>
      <c r="T728" s="295"/>
      <c r="U728" s="295"/>
      <c r="V728" s="295"/>
      <c r="W728" s="295"/>
      <c r="X728" s="295"/>
      <c r="Y728" s="295"/>
      <c r="Z728" s="295"/>
    </row>
    <row r="729">
      <c r="A729" s="295"/>
      <c r="B729" s="327"/>
      <c r="C729" s="327"/>
      <c r="D729" s="327"/>
      <c r="E729" s="327"/>
      <c r="F729" s="327"/>
      <c r="G729" s="327"/>
      <c r="H729" s="327"/>
      <c r="I729" s="327"/>
      <c r="J729" s="327"/>
      <c r="K729" s="327"/>
      <c r="L729" s="295"/>
      <c r="M729" s="295"/>
      <c r="N729" s="295"/>
      <c r="O729" s="295"/>
      <c r="P729" s="295"/>
      <c r="Q729" s="295"/>
      <c r="R729" s="295"/>
      <c r="S729" s="295"/>
      <c r="T729" s="295"/>
      <c r="U729" s="295"/>
      <c r="V729" s="295"/>
      <c r="W729" s="295"/>
      <c r="X729" s="295"/>
      <c r="Y729" s="295"/>
      <c r="Z729" s="295"/>
    </row>
    <row r="730">
      <c r="A730" s="295"/>
      <c r="B730" s="327"/>
      <c r="C730" s="327"/>
      <c r="D730" s="327"/>
      <c r="E730" s="327"/>
      <c r="F730" s="327"/>
      <c r="G730" s="327"/>
      <c r="H730" s="327"/>
      <c r="I730" s="327"/>
      <c r="J730" s="327"/>
      <c r="K730" s="327"/>
      <c r="L730" s="295"/>
      <c r="M730" s="295"/>
      <c r="N730" s="295"/>
      <c r="O730" s="295"/>
      <c r="P730" s="295"/>
      <c r="Q730" s="295"/>
      <c r="R730" s="295"/>
      <c r="S730" s="295"/>
      <c r="T730" s="295"/>
      <c r="U730" s="295"/>
      <c r="V730" s="295"/>
      <c r="W730" s="295"/>
      <c r="X730" s="295"/>
      <c r="Y730" s="295"/>
      <c r="Z730" s="295"/>
    </row>
    <row r="731">
      <c r="A731" s="295"/>
      <c r="B731" s="327"/>
      <c r="C731" s="327"/>
      <c r="D731" s="327"/>
      <c r="E731" s="327"/>
      <c r="F731" s="327"/>
      <c r="G731" s="327"/>
      <c r="H731" s="327"/>
      <c r="I731" s="327"/>
      <c r="J731" s="327"/>
      <c r="K731" s="327"/>
      <c r="L731" s="295"/>
      <c r="M731" s="295"/>
      <c r="N731" s="295"/>
      <c r="O731" s="295"/>
      <c r="P731" s="295"/>
      <c r="Q731" s="295"/>
      <c r="R731" s="295"/>
      <c r="S731" s="295"/>
      <c r="T731" s="295"/>
      <c r="U731" s="295"/>
      <c r="V731" s="295"/>
      <c r="W731" s="295"/>
      <c r="X731" s="295"/>
      <c r="Y731" s="295"/>
      <c r="Z731" s="295"/>
    </row>
    <row r="732">
      <c r="A732" s="295"/>
      <c r="B732" s="327"/>
      <c r="C732" s="327"/>
      <c r="D732" s="327"/>
      <c r="E732" s="327"/>
      <c r="F732" s="327"/>
      <c r="G732" s="327"/>
      <c r="H732" s="327"/>
      <c r="I732" s="327"/>
      <c r="J732" s="327"/>
      <c r="K732" s="327"/>
      <c r="L732" s="295"/>
      <c r="M732" s="295"/>
      <c r="N732" s="295"/>
      <c r="O732" s="295"/>
      <c r="P732" s="295"/>
      <c r="Q732" s="295"/>
      <c r="R732" s="295"/>
      <c r="S732" s="295"/>
      <c r="T732" s="295"/>
      <c r="U732" s="295"/>
      <c r="V732" s="295"/>
      <c r="W732" s="295"/>
      <c r="X732" s="295"/>
      <c r="Y732" s="295"/>
      <c r="Z732" s="295"/>
    </row>
    <row r="733">
      <c r="A733" s="295"/>
      <c r="B733" s="327"/>
      <c r="C733" s="327"/>
      <c r="D733" s="327"/>
      <c r="E733" s="327"/>
      <c r="F733" s="327"/>
      <c r="G733" s="327"/>
      <c r="H733" s="327"/>
      <c r="I733" s="327"/>
      <c r="J733" s="327"/>
      <c r="K733" s="327"/>
      <c r="L733" s="295"/>
      <c r="M733" s="295"/>
      <c r="N733" s="295"/>
      <c r="O733" s="295"/>
      <c r="P733" s="295"/>
      <c r="Q733" s="295"/>
      <c r="R733" s="295"/>
      <c r="S733" s="295"/>
      <c r="T733" s="295"/>
      <c r="U733" s="295"/>
      <c r="V733" s="295"/>
      <c r="W733" s="295"/>
      <c r="X733" s="295"/>
      <c r="Y733" s="295"/>
      <c r="Z733" s="295"/>
    </row>
    <row r="734">
      <c r="A734" s="295"/>
      <c r="B734" s="327"/>
      <c r="C734" s="327"/>
      <c r="D734" s="327"/>
      <c r="E734" s="327"/>
      <c r="F734" s="327"/>
      <c r="G734" s="327"/>
      <c r="H734" s="327"/>
      <c r="I734" s="327"/>
      <c r="J734" s="327"/>
      <c r="K734" s="327"/>
      <c r="L734" s="295"/>
      <c r="M734" s="295"/>
      <c r="N734" s="295"/>
      <c r="O734" s="295"/>
      <c r="P734" s="295"/>
      <c r="Q734" s="295"/>
      <c r="R734" s="295"/>
      <c r="S734" s="295"/>
      <c r="T734" s="295"/>
      <c r="U734" s="295"/>
      <c r="V734" s="295"/>
      <c r="W734" s="295"/>
      <c r="X734" s="295"/>
      <c r="Y734" s="295"/>
      <c r="Z734" s="295"/>
    </row>
    <row r="735">
      <c r="A735" s="295"/>
      <c r="B735" s="327"/>
      <c r="C735" s="327"/>
      <c r="D735" s="327"/>
      <c r="E735" s="327"/>
      <c r="F735" s="327"/>
      <c r="G735" s="327"/>
      <c r="H735" s="327"/>
      <c r="I735" s="327"/>
      <c r="J735" s="327"/>
      <c r="K735" s="327"/>
      <c r="L735" s="295"/>
      <c r="M735" s="295"/>
      <c r="N735" s="295"/>
      <c r="O735" s="295"/>
      <c r="P735" s="295"/>
      <c r="Q735" s="295"/>
      <c r="R735" s="295"/>
      <c r="S735" s="295"/>
      <c r="T735" s="295"/>
      <c r="U735" s="295"/>
      <c r="V735" s="295"/>
      <c r="W735" s="295"/>
      <c r="X735" s="295"/>
      <c r="Y735" s="295"/>
      <c r="Z735" s="295"/>
    </row>
    <row r="736">
      <c r="A736" s="295"/>
      <c r="B736" s="327"/>
      <c r="C736" s="327"/>
      <c r="D736" s="327"/>
      <c r="E736" s="327"/>
      <c r="F736" s="327"/>
      <c r="G736" s="327"/>
      <c r="H736" s="327"/>
      <c r="I736" s="327"/>
      <c r="J736" s="327"/>
      <c r="K736" s="327"/>
      <c r="L736" s="295"/>
      <c r="M736" s="295"/>
      <c r="N736" s="295"/>
      <c r="O736" s="295"/>
      <c r="P736" s="295"/>
      <c r="Q736" s="295"/>
      <c r="R736" s="295"/>
      <c r="S736" s="295"/>
      <c r="T736" s="295"/>
      <c r="U736" s="295"/>
      <c r="V736" s="295"/>
      <c r="W736" s="295"/>
      <c r="X736" s="295"/>
      <c r="Y736" s="295"/>
      <c r="Z736" s="295"/>
    </row>
    <row r="737">
      <c r="A737" s="295"/>
      <c r="B737" s="327"/>
      <c r="C737" s="327"/>
      <c r="D737" s="327"/>
      <c r="E737" s="327"/>
      <c r="F737" s="327"/>
      <c r="G737" s="327"/>
      <c r="H737" s="327"/>
      <c r="I737" s="327"/>
      <c r="J737" s="327"/>
      <c r="K737" s="327"/>
      <c r="L737" s="295"/>
      <c r="M737" s="295"/>
      <c r="N737" s="295"/>
      <c r="O737" s="295"/>
      <c r="P737" s="295"/>
      <c r="Q737" s="295"/>
      <c r="R737" s="295"/>
      <c r="S737" s="295"/>
      <c r="T737" s="295"/>
      <c r="U737" s="295"/>
      <c r="V737" s="295"/>
      <c r="W737" s="295"/>
      <c r="X737" s="295"/>
      <c r="Y737" s="295"/>
      <c r="Z737" s="295"/>
    </row>
    <row r="738">
      <c r="A738" s="295"/>
      <c r="B738" s="327"/>
      <c r="C738" s="327"/>
      <c r="D738" s="327"/>
      <c r="E738" s="327"/>
      <c r="F738" s="327"/>
      <c r="G738" s="327"/>
      <c r="H738" s="327"/>
      <c r="I738" s="327"/>
      <c r="J738" s="327"/>
      <c r="K738" s="327"/>
      <c r="L738" s="295"/>
      <c r="M738" s="295"/>
      <c r="N738" s="295"/>
      <c r="O738" s="295"/>
      <c r="P738" s="295"/>
      <c r="Q738" s="295"/>
      <c r="R738" s="295"/>
      <c r="S738" s="295"/>
      <c r="T738" s="295"/>
      <c r="U738" s="295"/>
      <c r="V738" s="295"/>
      <c r="W738" s="295"/>
      <c r="X738" s="295"/>
      <c r="Y738" s="295"/>
      <c r="Z738" s="295"/>
    </row>
    <row r="739">
      <c r="A739" s="295"/>
      <c r="B739" s="327"/>
      <c r="C739" s="327"/>
      <c r="D739" s="327"/>
      <c r="E739" s="327"/>
      <c r="F739" s="327"/>
      <c r="G739" s="327"/>
      <c r="H739" s="327"/>
      <c r="I739" s="327"/>
      <c r="J739" s="327"/>
      <c r="K739" s="327"/>
      <c r="L739" s="295"/>
      <c r="M739" s="295"/>
      <c r="N739" s="295"/>
      <c r="O739" s="295"/>
      <c r="P739" s="295"/>
      <c r="Q739" s="295"/>
      <c r="R739" s="295"/>
      <c r="S739" s="295"/>
      <c r="T739" s="295"/>
      <c r="U739" s="295"/>
      <c r="V739" s="295"/>
      <c r="W739" s="295"/>
      <c r="X739" s="295"/>
      <c r="Y739" s="295"/>
      <c r="Z739" s="295"/>
    </row>
    <row r="740">
      <c r="A740" s="295"/>
      <c r="B740" s="327"/>
      <c r="C740" s="327"/>
      <c r="D740" s="327"/>
      <c r="E740" s="327"/>
      <c r="F740" s="327"/>
      <c r="G740" s="327"/>
      <c r="H740" s="327"/>
      <c r="I740" s="327"/>
      <c r="J740" s="327"/>
      <c r="K740" s="327"/>
      <c r="L740" s="295"/>
      <c r="M740" s="295"/>
      <c r="N740" s="295"/>
      <c r="O740" s="295"/>
      <c r="P740" s="295"/>
      <c r="Q740" s="295"/>
      <c r="R740" s="295"/>
      <c r="S740" s="295"/>
      <c r="T740" s="295"/>
      <c r="U740" s="295"/>
      <c r="V740" s="295"/>
      <c r="W740" s="295"/>
      <c r="X740" s="295"/>
      <c r="Y740" s="295"/>
      <c r="Z740" s="295"/>
    </row>
    <row r="741">
      <c r="A741" s="295"/>
      <c r="B741" s="327"/>
      <c r="C741" s="327"/>
      <c r="D741" s="327"/>
      <c r="E741" s="327"/>
      <c r="F741" s="327"/>
      <c r="G741" s="327"/>
      <c r="H741" s="327"/>
      <c r="I741" s="327"/>
      <c r="J741" s="327"/>
      <c r="K741" s="327"/>
      <c r="L741" s="295"/>
      <c r="M741" s="295"/>
      <c r="N741" s="295"/>
      <c r="O741" s="295"/>
      <c r="P741" s="295"/>
      <c r="Q741" s="295"/>
      <c r="R741" s="295"/>
      <c r="S741" s="295"/>
      <c r="T741" s="295"/>
      <c r="U741" s="295"/>
      <c r="V741" s="295"/>
      <c r="W741" s="295"/>
      <c r="X741" s="295"/>
      <c r="Y741" s="295"/>
      <c r="Z741" s="295"/>
    </row>
    <row r="742">
      <c r="A742" s="295"/>
      <c r="B742" s="327"/>
      <c r="C742" s="327"/>
      <c r="D742" s="327"/>
      <c r="E742" s="327"/>
      <c r="F742" s="327"/>
      <c r="G742" s="327"/>
      <c r="H742" s="327"/>
      <c r="I742" s="327"/>
      <c r="J742" s="327"/>
      <c r="K742" s="327"/>
      <c r="L742" s="295"/>
      <c r="M742" s="295"/>
      <c r="N742" s="295"/>
      <c r="O742" s="295"/>
      <c r="P742" s="295"/>
      <c r="Q742" s="295"/>
      <c r="R742" s="295"/>
      <c r="S742" s="295"/>
      <c r="T742" s="295"/>
      <c r="U742" s="295"/>
      <c r="V742" s="295"/>
      <c r="W742" s="295"/>
      <c r="X742" s="295"/>
      <c r="Y742" s="295"/>
      <c r="Z742" s="295"/>
    </row>
    <row r="743">
      <c r="A743" s="295"/>
      <c r="B743" s="327"/>
      <c r="C743" s="327"/>
      <c r="D743" s="327"/>
      <c r="E743" s="327"/>
      <c r="F743" s="327"/>
      <c r="G743" s="327"/>
      <c r="H743" s="327"/>
      <c r="I743" s="327"/>
      <c r="J743" s="327"/>
      <c r="K743" s="327"/>
      <c r="L743" s="295"/>
      <c r="M743" s="295"/>
      <c r="N743" s="295"/>
      <c r="O743" s="295"/>
      <c r="P743" s="295"/>
      <c r="Q743" s="295"/>
      <c r="R743" s="295"/>
      <c r="S743" s="295"/>
      <c r="T743" s="295"/>
      <c r="U743" s="295"/>
      <c r="V743" s="295"/>
      <c r="W743" s="295"/>
      <c r="X743" s="295"/>
      <c r="Y743" s="295"/>
      <c r="Z743" s="295"/>
    </row>
    <row r="744">
      <c r="A744" s="295"/>
      <c r="B744" s="327"/>
      <c r="C744" s="327"/>
      <c r="D744" s="327"/>
      <c r="E744" s="327"/>
      <c r="F744" s="327"/>
      <c r="G744" s="327"/>
      <c r="H744" s="327"/>
      <c r="I744" s="327"/>
      <c r="J744" s="327"/>
      <c r="K744" s="327"/>
      <c r="L744" s="295"/>
      <c r="M744" s="295"/>
      <c r="N744" s="295"/>
      <c r="O744" s="295"/>
      <c r="P744" s="295"/>
      <c r="Q744" s="295"/>
      <c r="R744" s="295"/>
      <c r="S744" s="295"/>
      <c r="T744" s="295"/>
      <c r="U744" s="295"/>
      <c r="V744" s="295"/>
      <c r="W744" s="295"/>
      <c r="X744" s="295"/>
      <c r="Y744" s="295"/>
      <c r="Z744" s="295"/>
    </row>
    <row r="745">
      <c r="A745" s="295"/>
      <c r="B745" s="327"/>
      <c r="C745" s="327"/>
      <c r="D745" s="327"/>
      <c r="E745" s="327"/>
      <c r="F745" s="327"/>
      <c r="G745" s="327"/>
      <c r="H745" s="327"/>
      <c r="I745" s="327"/>
      <c r="J745" s="327"/>
      <c r="K745" s="327"/>
      <c r="L745" s="295"/>
      <c r="M745" s="295"/>
      <c r="N745" s="295"/>
      <c r="O745" s="295"/>
      <c r="P745" s="295"/>
      <c r="Q745" s="295"/>
      <c r="R745" s="295"/>
      <c r="S745" s="295"/>
      <c r="T745" s="295"/>
      <c r="U745" s="295"/>
      <c r="V745" s="295"/>
      <c r="W745" s="295"/>
      <c r="X745" s="295"/>
      <c r="Y745" s="295"/>
      <c r="Z745" s="295"/>
    </row>
    <row r="746">
      <c r="A746" s="295"/>
      <c r="B746" s="327"/>
      <c r="C746" s="327"/>
      <c r="D746" s="327"/>
      <c r="E746" s="327"/>
      <c r="F746" s="327"/>
      <c r="G746" s="327"/>
      <c r="H746" s="327"/>
      <c r="I746" s="327"/>
      <c r="J746" s="327"/>
      <c r="K746" s="327"/>
      <c r="L746" s="295"/>
      <c r="M746" s="295"/>
      <c r="N746" s="295"/>
      <c r="O746" s="295"/>
      <c r="P746" s="295"/>
      <c r="Q746" s="295"/>
      <c r="R746" s="295"/>
      <c r="S746" s="295"/>
      <c r="T746" s="295"/>
      <c r="U746" s="295"/>
      <c r="V746" s="295"/>
      <c r="W746" s="295"/>
      <c r="X746" s="295"/>
      <c r="Y746" s="295"/>
      <c r="Z746" s="295"/>
    </row>
    <row r="747">
      <c r="A747" s="295"/>
      <c r="B747" s="327"/>
      <c r="C747" s="327"/>
      <c r="D747" s="327"/>
      <c r="E747" s="327"/>
      <c r="F747" s="327"/>
      <c r="G747" s="327"/>
      <c r="H747" s="327"/>
      <c r="I747" s="327"/>
      <c r="J747" s="327"/>
      <c r="K747" s="327"/>
      <c r="L747" s="295"/>
      <c r="M747" s="295"/>
      <c r="N747" s="295"/>
      <c r="O747" s="295"/>
      <c r="P747" s="295"/>
      <c r="Q747" s="295"/>
      <c r="R747" s="295"/>
      <c r="S747" s="295"/>
      <c r="T747" s="295"/>
      <c r="U747" s="295"/>
      <c r="V747" s="295"/>
      <c r="W747" s="295"/>
      <c r="X747" s="295"/>
      <c r="Y747" s="295"/>
      <c r="Z747" s="295"/>
    </row>
    <row r="748">
      <c r="A748" s="295"/>
      <c r="B748" s="327"/>
      <c r="C748" s="327"/>
      <c r="D748" s="327"/>
      <c r="E748" s="327"/>
      <c r="F748" s="327"/>
      <c r="G748" s="327"/>
      <c r="H748" s="327"/>
      <c r="I748" s="327"/>
      <c r="J748" s="327"/>
      <c r="K748" s="327"/>
      <c r="L748" s="295"/>
      <c r="M748" s="295"/>
      <c r="N748" s="295"/>
      <c r="O748" s="295"/>
      <c r="P748" s="295"/>
      <c r="Q748" s="295"/>
      <c r="R748" s="295"/>
      <c r="S748" s="295"/>
      <c r="T748" s="295"/>
      <c r="U748" s="295"/>
      <c r="V748" s="295"/>
      <c r="W748" s="295"/>
      <c r="X748" s="295"/>
      <c r="Y748" s="295"/>
      <c r="Z748" s="295"/>
    </row>
    <row r="749">
      <c r="A749" s="295"/>
      <c r="B749" s="327"/>
      <c r="C749" s="327"/>
      <c r="D749" s="327"/>
      <c r="E749" s="327"/>
      <c r="F749" s="327"/>
      <c r="G749" s="327"/>
      <c r="H749" s="327"/>
      <c r="I749" s="327"/>
      <c r="J749" s="327"/>
      <c r="K749" s="327"/>
      <c r="L749" s="295"/>
      <c r="M749" s="295"/>
      <c r="N749" s="295"/>
      <c r="O749" s="295"/>
      <c r="P749" s="295"/>
      <c r="Q749" s="295"/>
      <c r="R749" s="295"/>
      <c r="S749" s="295"/>
      <c r="T749" s="295"/>
      <c r="U749" s="295"/>
      <c r="V749" s="295"/>
      <c r="W749" s="295"/>
      <c r="X749" s="295"/>
      <c r="Y749" s="295"/>
      <c r="Z749" s="295"/>
    </row>
    <row r="750">
      <c r="A750" s="295"/>
      <c r="B750" s="327"/>
      <c r="C750" s="327"/>
      <c r="D750" s="327"/>
      <c r="E750" s="327"/>
      <c r="F750" s="327"/>
      <c r="G750" s="327"/>
      <c r="H750" s="327"/>
      <c r="I750" s="327"/>
      <c r="J750" s="327"/>
      <c r="K750" s="327"/>
      <c r="L750" s="295"/>
      <c r="M750" s="295"/>
      <c r="N750" s="295"/>
      <c r="O750" s="295"/>
      <c r="P750" s="295"/>
      <c r="Q750" s="295"/>
      <c r="R750" s="295"/>
      <c r="S750" s="295"/>
      <c r="T750" s="295"/>
      <c r="U750" s="295"/>
      <c r="V750" s="295"/>
      <c r="W750" s="295"/>
      <c r="X750" s="295"/>
      <c r="Y750" s="295"/>
      <c r="Z750" s="295"/>
    </row>
    <row r="751">
      <c r="A751" s="295"/>
      <c r="B751" s="327"/>
      <c r="C751" s="327"/>
      <c r="D751" s="327"/>
      <c r="E751" s="327"/>
      <c r="F751" s="327"/>
      <c r="G751" s="327"/>
      <c r="H751" s="327"/>
      <c r="I751" s="327"/>
      <c r="J751" s="327"/>
      <c r="K751" s="327"/>
      <c r="L751" s="295"/>
      <c r="M751" s="295"/>
      <c r="N751" s="295"/>
      <c r="O751" s="295"/>
      <c r="P751" s="295"/>
      <c r="Q751" s="295"/>
      <c r="R751" s="295"/>
      <c r="S751" s="295"/>
      <c r="T751" s="295"/>
      <c r="U751" s="295"/>
      <c r="V751" s="295"/>
      <c r="W751" s="295"/>
      <c r="X751" s="295"/>
      <c r="Y751" s="295"/>
      <c r="Z751" s="295"/>
    </row>
    <row r="752">
      <c r="A752" s="295"/>
      <c r="B752" s="327"/>
      <c r="C752" s="327"/>
      <c r="D752" s="327"/>
      <c r="E752" s="327"/>
      <c r="F752" s="327"/>
      <c r="G752" s="327"/>
      <c r="H752" s="327"/>
      <c r="I752" s="327"/>
      <c r="J752" s="327"/>
      <c r="K752" s="327"/>
      <c r="L752" s="295"/>
      <c r="M752" s="295"/>
      <c r="N752" s="295"/>
      <c r="O752" s="295"/>
      <c r="P752" s="295"/>
      <c r="Q752" s="295"/>
      <c r="R752" s="295"/>
      <c r="S752" s="295"/>
      <c r="T752" s="295"/>
      <c r="U752" s="295"/>
      <c r="V752" s="295"/>
      <c r="W752" s="295"/>
      <c r="X752" s="295"/>
      <c r="Y752" s="295"/>
      <c r="Z752" s="295"/>
    </row>
    <row r="753">
      <c r="A753" s="295"/>
      <c r="B753" s="327"/>
      <c r="C753" s="327"/>
      <c r="D753" s="327"/>
      <c r="E753" s="327"/>
      <c r="F753" s="327"/>
      <c r="G753" s="327"/>
      <c r="H753" s="327"/>
      <c r="I753" s="327"/>
      <c r="J753" s="327"/>
      <c r="K753" s="327"/>
      <c r="L753" s="295"/>
      <c r="M753" s="295"/>
      <c r="N753" s="295"/>
      <c r="O753" s="295"/>
      <c r="P753" s="295"/>
      <c r="Q753" s="295"/>
      <c r="R753" s="295"/>
      <c r="S753" s="295"/>
      <c r="T753" s="295"/>
      <c r="U753" s="295"/>
      <c r="V753" s="295"/>
      <c r="W753" s="295"/>
      <c r="X753" s="295"/>
      <c r="Y753" s="295"/>
      <c r="Z753" s="295"/>
    </row>
    <row r="754">
      <c r="A754" s="295"/>
      <c r="B754" s="327"/>
      <c r="C754" s="327"/>
      <c r="D754" s="327"/>
      <c r="E754" s="327"/>
      <c r="F754" s="327"/>
      <c r="G754" s="327"/>
      <c r="H754" s="327"/>
      <c r="I754" s="327"/>
      <c r="J754" s="327"/>
      <c r="K754" s="327"/>
      <c r="L754" s="295"/>
      <c r="M754" s="295"/>
      <c r="N754" s="295"/>
      <c r="O754" s="295"/>
      <c r="P754" s="295"/>
      <c r="Q754" s="295"/>
      <c r="R754" s="295"/>
      <c r="S754" s="295"/>
      <c r="T754" s="295"/>
      <c r="U754" s="295"/>
      <c r="V754" s="295"/>
      <c r="W754" s="295"/>
      <c r="X754" s="295"/>
      <c r="Y754" s="295"/>
      <c r="Z754" s="295"/>
    </row>
    <row r="755">
      <c r="A755" s="295"/>
      <c r="B755" s="327"/>
      <c r="C755" s="327"/>
      <c r="D755" s="327"/>
      <c r="E755" s="327"/>
      <c r="F755" s="327"/>
      <c r="G755" s="327"/>
      <c r="H755" s="327"/>
      <c r="I755" s="327"/>
      <c r="J755" s="327"/>
      <c r="K755" s="327"/>
      <c r="L755" s="295"/>
      <c r="M755" s="295"/>
      <c r="N755" s="295"/>
      <c r="O755" s="295"/>
      <c r="P755" s="295"/>
      <c r="Q755" s="295"/>
      <c r="R755" s="295"/>
      <c r="S755" s="295"/>
      <c r="T755" s="295"/>
      <c r="U755" s="295"/>
      <c r="V755" s="295"/>
      <c r="W755" s="295"/>
      <c r="X755" s="295"/>
      <c r="Y755" s="295"/>
      <c r="Z755" s="295"/>
    </row>
    <row r="756">
      <c r="A756" s="295"/>
      <c r="B756" s="327"/>
      <c r="C756" s="327"/>
      <c r="D756" s="327"/>
      <c r="E756" s="327"/>
      <c r="F756" s="327"/>
      <c r="G756" s="327"/>
      <c r="H756" s="327"/>
      <c r="I756" s="327"/>
      <c r="J756" s="327"/>
      <c r="K756" s="327"/>
      <c r="L756" s="295"/>
      <c r="M756" s="295"/>
      <c r="N756" s="295"/>
      <c r="O756" s="295"/>
      <c r="P756" s="295"/>
      <c r="Q756" s="295"/>
      <c r="R756" s="295"/>
      <c r="S756" s="295"/>
      <c r="T756" s="295"/>
      <c r="U756" s="295"/>
      <c r="V756" s="295"/>
      <c r="W756" s="295"/>
      <c r="X756" s="295"/>
      <c r="Y756" s="295"/>
      <c r="Z756" s="295"/>
    </row>
    <row r="757">
      <c r="A757" s="295"/>
      <c r="B757" s="327"/>
      <c r="C757" s="327"/>
      <c r="D757" s="327"/>
      <c r="E757" s="327"/>
      <c r="F757" s="327"/>
      <c r="G757" s="327"/>
      <c r="H757" s="327"/>
      <c r="I757" s="327"/>
      <c r="J757" s="327"/>
      <c r="K757" s="327"/>
      <c r="L757" s="295"/>
      <c r="M757" s="295"/>
      <c r="N757" s="295"/>
      <c r="O757" s="295"/>
      <c r="P757" s="295"/>
      <c r="Q757" s="295"/>
      <c r="R757" s="295"/>
      <c r="S757" s="295"/>
      <c r="T757" s="295"/>
      <c r="U757" s="295"/>
      <c r="V757" s="295"/>
      <c r="W757" s="295"/>
      <c r="X757" s="295"/>
      <c r="Y757" s="295"/>
      <c r="Z757" s="295"/>
    </row>
    <row r="758">
      <c r="A758" s="295"/>
      <c r="B758" s="327"/>
      <c r="C758" s="327"/>
      <c r="D758" s="327"/>
      <c r="E758" s="327"/>
      <c r="F758" s="327"/>
      <c r="G758" s="327"/>
      <c r="H758" s="327"/>
      <c r="I758" s="327"/>
      <c r="J758" s="327"/>
      <c r="K758" s="327"/>
      <c r="L758" s="295"/>
      <c r="M758" s="295"/>
      <c r="N758" s="295"/>
      <c r="O758" s="295"/>
      <c r="P758" s="295"/>
      <c r="Q758" s="295"/>
      <c r="R758" s="295"/>
      <c r="S758" s="295"/>
      <c r="T758" s="295"/>
      <c r="U758" s="295"/>
      <c r="V758" s="295"/>
      <c r="W758" s="295"/>
      <c r="X758" s="295"/>
      <c r="Y758" s="295"/>
      <c r="Z758" s="295"/>
    </row>
    <row r="759">
      <c r="A759" s="295"/>
      <c r="B759" s="327"/>
      <c r="C759" s="327"/>
      <c r="D759" s="327"/>
      <c r="E759" s="327"/>
      <c r="F759" s="327"/>
      <c r="G759" s="327"/>
      <c r="H759" s="327"/>
      <c r="I759" s="327"/>
      <c r="J759" s="327"/>
      <c r="K759" s="327"/>
      <c r="L759" s="295"/>
      <c r="M759" s="295"/>
      <c r="N759" s="295"/>
      <c r="O759" s="295"/>
      <c r="P759" s="295"/>
      <c r="Q759" s="295"/>
      <c r="R759" s="295"/>
      <c r="S759" s="295"/>
      <c r="T759" s="295"/>
      <c r="U759" s="295"/>
      <c r="V759" s="295"/>
      <c r="W759" s="295"/>
      <c r="X759" s="295"/>
      <c r="Y759" s="295"/>
      <c r="Z759" s="295"/>
    </row>
    <row r="760">
      <c r="A760" s="295"/>
      <c r="B760" s="327"/>
      <c r="C760" s="327"/>
      <c r="D760" s="327"/>
      <c r="E760" s="327"/>
      <c r="F760" s="327"/>
      <c r="G760" s="327"/>
      <c r="H760" s="327"/>
      <c r="I760" s="327"/>
      <c r="J760" s="327"/>
      <c r="K760" s="327"/>
      <c r="L760" s="295"/>
      <c r="M760" s="295"/>
      <c r="N760" s="295"/>
      <c r="O760" s="295"/>
      <c r="P760" s="295"/>
      <c r="Q760" s="295"/>
      <c r="R760" s="295"/>
      <c r="S760" s="295"/>
      <c r="T760" s="295"/>
      <c r="U760" s="295"/>
      <c r="V760" s="295"/>
      <c r="W760" s="295"/>
      <c r="X760" s="295"/>
      <c r="Y760" s="295"/>
      <c r="Z760" s="295"/>
    </row>
    <row r="761">
      <c r="A761" s="295"/>
      <c r="B761" s="327"/>
      <c r="C761" s="327"/>
      <c r="D761" s="327"/>
      <c r="E761" s="327"/>
      <c r="F761" s="327"/>
      <c r="G761" s="327"/>
      <c r="H761" s="327"/>
      <c r="I761" s="327"/>
      <c r="J761" s="327"/>
      <c r="K761" s="327"/>
      <c r="L761" s="295"/>
      <c r="M761" s="295"/>
      <c r="N761" s="295"/>
      <c r="O761" s="295"/>
      <c r="P761" s="295"/>
      <c r="Q761" s="295"/>
      <c r="R761" s="295"/>
      <c r="S761" s="295"/>
      <c r="T761" s="295"/>
      <c r="U761" s="295"/>
      <c r="V761" s="295"/>
      <c r="W761" s="295"/>
      <c r="X761" s="295"/>
      <c r="Y761" s="295"/>
      <c r="Z761" s="295"/>
    </row>
    <row r="762">
      <c r="A762" s="295"/>
      <c r="B762" s="327"/>
      <c r="C762" s="327"/>
      <c r="D762" s="327"/>
      <c r="E762" s="327"/>
      <c r="F762" s="327"/>
      <c r="G762" s="327"/>
      <c r="H762" s="327"/>
      <c r="I762" s="327"/>
      <c r="J762" s="327"/>
      <c r="K762" s="327"/>
      <c r="L762" s="295"/>
      <c r="M762" s="295"/>
      <c r="N762" s="295"/>
      <c r="O762" s="295"/>
      <c r="P762" s="295"/>
      <c r="Q762" s="295"/>
      <c r="R762" s="295"/>
      <c r="S762" s="295"/>
      <c r="T762" s="295"/>
      <c r="U762" s="295"/>
      <c r="V762" s="295"/>
      <c r="W762" s="295"/>
      <c r="X762" s="295"/>
      <c r="Y762" s="295"/>
      <c r="Z762" s="295"/>
    </row>
    <row r="763">
      <c r="A763" s="295"/>
      <c r="B763" s="327"/>
      <c r="C763" s="327"/>
      <c r="D763" s="327"/>
      <c r="E763" s="327"/>
      <c r="F763" s="327"/>
      <c r="G763" s="327"/>
      <c r="H763" s="327"/>
      <c r="I763" s="327"/>
      <c r="J763" s="327"/>
      <c r="K763" s="327"/>
      <c r="L763" s="295"/>
      <c r="M763" s="295"/>
      <c r="N763" s="295"/>
      <c r="O763" s="295"/>
      <c r="P763" s="295"/>
      <c r="Q763" s="295"/>
      <c r="R763" s="295"/>
      <c r="S763" s="295"/>
      <c r="T763" s="295"/>
      <c r="U763" s="295"/>
      <c r="V763" s="295"/>
      <c r="W763" s="295"/>
      <c r="X763" s="295"/>
      <c r="Y763" s="295"/>
      <c r="Z763" s="295"/>
    </row>
    <row r="764">
      <c r="A764" s="295"/>
      <c r="B764" s="327"/>
      <c r="C764" s="327"/>
      <c r="D764" s="327"/>
      <c r="E764" s="327"/>
      <c r="F764" s="327"/>
      <c r="G764" s="327"/>
      <c r="H764" s="327"/>
      <c r="I764" s="327"/>
      <c r="J764" s="327"/>
      <c r="K764" s="327"/>
      <c r="L764" s="295"/>
      <c r="M764" s="295"/>
      <c r="N764" s="295"/>
      <c r="O764" s="295"/>
      <c r="P764" s="295"/>
      <c r="Q764" s="295"/>
      <c r="R764" s="295"/>
      <c r="S764" s="295"/>
      <c r="T764" s="295"/>
      <c r="U764" s="295"/>
      <c r="V764" s="295"/>
      <c r="W764" s="295"/>
      <c r="X764" s="295"/>
      <c r="Y764" s="295"/>
      <c r="Z764" s="295"/>
    </row>
    <row r="765">
      <c r="A765" s="295"/>
      <c r="B765" s="327"/>
      <c r="C765" s="327"/>
      <c r="D765" s="327"/>
      <c r="E765" s="327"/>
      <c r="F765" s="327"/>
      <c r="G765" s="327"/>
      <c r="H765" s="327"/>
      <c r="I765" s="327"/>
      <c r="J765" s="327"/>
      <c r="K765" s="327"/>
      <c r="L765" s="295"/>
      <c r="M765" s="295"/>
      <c r="N765" s="295"/>
      <c r="O765" s="295"/>
      <c r="P765" s="295"/>
      <c r="Q765" s="295"/>
      <c r="R765" s="295"/>
      <c r="S765" s="295"/>
      <c r="T765" s="295"/>
      <c r="U765" s="295"/>
      <c r="V765" s="295"/>
      <c r="W765" s="295"/>
      <c r="X765" s="295"/>
      <c r="Y765" s="295"/>
      <c r="Z765" s="295"/>
    </row>
    <row r="766">
      <c r="A766" s="295"/>
      <c r="B766" s="327"/>
      <c r="C766" s="327"/>
      <c r="D766" s="327"/>
      <c r="E766" s="327"/>
      <c r="F766" s="327"/>
      <c r="G766" s="327"/>
      <c r="H766" s="327"/>
      <c r="I766" s="327"/>
      <c r="J766" s="327"/>
      <c r="K766" s="327"/>
      <c r="L766" s="295"/>
      <c r="M766" s="295"/>
      <c r="N766" s="295"/>
      <c r="O766" s="295"/>
      <c r="P766" s="295"/>
      <c r="Q766" s="295"/>
      <c r="R766" s="295"/>
      <c r="S766" s="295"/>
      <c r="T766" s="295"/>
      <c r="U766" s="295"/>
      <c r="V766" s="295"/>
      <c r="W766" s="295"/>
      <c r="X766" s="295"/>
      <c r="Y766" s="295"/>
      <c r="Z766" s="295"/>
    </row>
    <row r="767">
      <c r="A767" s="295"/>
      <c r="B767" s="327"/>
      <c r="C767" s="327"/>
      <c r="D767" s="327"/>
      <c r="E767" s="327"/>
      <c r="F767" s="327"/>
      <c r="G767" s="327"/>
      <c r="H767" s="327"/>
      <c r="I767" s="327"/>
      <c r="J767" s="327"/>
      <c r="K767" s="327"/>
      <c r="L767" s="295"/>
      <c r="M767" s="295"/>
      <c r="N767" s="295"/>
      <c r="O767" s="295"/>
      <c r="P767" s="295"/>
      <c r="Q767" s="295"/>
      <c r="R767" s="295"/>
      <c r="S767" s="295"/>
      <c r="T767" s="295"/>
      <c r="U767" s="295"/>
      <c r="V767" s="295"/>
      <c r="W767" s="295"/>
      <c r="X767" s="295"/>
      <c r="Y767" s="295"/>
      <c r="Z767" s="295"/>
    </row>
    <row r="768">
      <c r="A768" s="295"/>
      <c r="B768" s="327"/>
      <c r="C768" s="327"/>
      <c r="D768" s="327"/>
      <c r="E768" s="327"/>
      <c r="F768" s="327"/>
      <c r="G768" s="327"/>
      <c r="H768" s="327"/>
      <c r="I768" s="327"/>
      <c r="J768" s="327"/>
      <c r="K768" s="327"/>
      <c r="L768" s="295"/>
      <c r="M768" s="295"/>
      <c r="N768" s="295"/>
      <c r="O768" s="295"/>
      <c r="P768" s="295"/>
      <c r="Q768" s="295"/>
      <c r="R768" s="295"/>
      <c r="S768" s="295"/>
      <c r="T768" s="295"/>
      <c r="U768" s="295"/>
      <c r="V768" s="295"/>
      <c r="W768" s="295"/>
      <c r="X768" s="295"/>
      <c r="Y768" s="295"/>
      <c r="Z768" s="295"/>
    </row>
    <row r="769">
      <c r="A769" s="295"/>
      <c r="B769" s="327"/>
      <c r="C769" s="327"/>
      <c r="D769" s="327"/>
      <c r="E769" s="327"/>
      <c r="F769" s="327"/>
      <c r="G769" s="327"/>
      <c r="H769" s="327"/>
      <c r="I769" s="327"/>
      <c r="J769" s="327"/>
      <c r="K769" s="327"/>
      <c r="L769" s="295"/>
      <c r="M769" s="295"/>
      <c r="N769" s="295"/>
      <c r="O769" s="295"/>
      <c r="P769" s="295"/>
      <c r="Q769" s="295"/>
      <c r="R769" s="295"/>
      <c r="S769" s="295"/>
      <c r="T769" s="295"/>
      <c r="U769" s="295"/>
      <c r="V769" s="295"/>
      <c r="W769" s="295"/>
      <c r="X769" s="295"/>
      <c r="Y769" s="295"/>
      <c r="Z769" s="295"/>
    </row>
    <row r="770">
      <c r="A770" s="295"/>
      <c r="B770" s="327"/>
      <c r="C770" s="327"/>
      <c r="D770" s="327"/>
      <c r="E770" s="327"/>
      <c r="F770" s="327"/>
      <c r="G770" s="327"/>
      <c r="H770" s="327"/>
      <c r="I770" s="327"/>
      <c r="J770" s="327"/>
      <c r="K770" s="327"/>
      <c r="L770" s="295"/>
      <c r="M770" s="295"/>
      <c r="N770" s="295"/>
      <c r="O770" s="295"/>
      <c r="P770" s="295"/>
      <c r="Q770" s="295"/>
      <c r="R770" s="295"/>
      <c r="S770" s="295"/>
      <c r="T770" s="295"/>
      <c r="U770" s="295"/>
      <c r="V770" s="295"/>
      <c r="W770" s="295"/>
      <c r="X770" s="295"/>
      <c r="Y770" s="295"/>
      <c r="Z770" s="295"/>
    </row>
    <row r="771">
      <c r="A771" s="295"/>
      <c r="B771" s="327"/>
      <c r="C771" s="327"/>
      <c r="D771" s="327"/>
      <c r="E771" s="327"/>
      <c r="F771" s="327"/>
      <c r="G771" s="327"/>
      <c r="H771" s="327"/>
      <c r="I771" s="327"/>
      <c r="J771" s="327"/>
      <c r="K771" s="327"/>
      <c r="L771" s="295"/>
      <c r="M771" s="295"/>
      <c r="N771" s="295"/>
      <c r="O771" s="295"/>
      <c r="P771" s="295"/>
      <c r="Q771" s="295"/>
      <c r="R771" s="295"/>
      <c r="S771" s="295"/>
      <c r="T771" s="295"/>
      <c r="U771" s="295"/>
      <c r="V771" s="295"/>
      <c r="W771" s="295"/>
      <c r="X771" s="295"/>
      <c r="Y771" s="295"/>
      <c r="Z771" s="295"/>
    </row>
    <row r="772">
      <c r="A772" s="295"/>
      <c r="B772" s="327"/>
      <c r="C772" s="327"/>
      <c r="D772" s="327"/>
      <c r="E772" s="327"/>
      <c r="F772" s="327"/>
      <c r="G772" s="327"/>
      <c r="H772" s="327"/>
      <c r="I772" s="327"/>
      <c r="J772" s="327"/>
      <c r="K772" s="327"/>
      <c r="L772" s="295"/>
      <c r="M772" s="295"/>
      <c r="N772" s="295"/>
      <c r="O772" s="295"/>
      <c r="P772" s="295"/>
      <c r="Q772" s="295"/>
      <c r="R772" s="295"/>
      <c r="S772" s="295"/>
      <c r="T772" s="295"/>
      <c r="U772" s="295"/>
      <c r="V772" s="295"/>
      <c r="W772" s="295"/>
      <c r="X772" s="295"/>
      <c r="Y772" s="295"/>
      <c r="Z772" s="295"/>
    </row>
    <row r="773">
      <c r="A773" s="295"/>
      <c r="B773" s="327"/>
      <c r="C773" s="327"/>
      <c r="D773" s="327"/>
      <c r="E773" s="327"/>
      <c r="F773" s="327"/>
      <c r="G773" s="327"/>
      <c r="H773" s="327"/>
      <c r="I773" s="327"/>
      <c r="J773" s="327"/>
      <c r="K773" s="327"/>
      <c r="L773" s="295"/>
      <c r="M773" s="295"/>
      <c r="N773" s="295"/>
      <c r="O773" s="295"/>
      <c r="P773" s="295"/>
      <c r="Q773" s="295"/>
      <c r="R773" s="295"/>
      <c r="S773" s="295"/>
      <c r="T773" s="295"/>
      <c r="U773" s="295"/>
      <c r="V773" s="295"/>
      <c r="W773" s="295"/>
      <c r="X773" s="295"/>
      <c r="Y773" s="295"/>
      <c r="Z773" s="295"/>
    </row>
    <row r="774">
      <c r="A774" s="295"/>
      <c r="B774" s="327"/>
      <c r="C774" s="327"/>
      <c r="D774" s="327"/>
      <c r="E774" s="327"/>
      <c r="F774" s="327"/>
      <c r="G774" s="327"/>
      <c r="H774" s="327"/>
      <c r="I774" s="327"/>
      <c r="J774" s="327"/>
      <c r="K774" s="327"/>
      <c r="L774" s="295"/>
      <c r="M774" s="295"/>
      <c r="N774" s="295"/>
      <c r="O774" s="295"/>
      <c r="P774" s="295"/>
      <c r="Q774" s="295"/>
      <c r="R774" s="295"/>
      <c r="S774" s="295"/>
      <c r="T774" s="295"/>
      <c r="U774" s="295"/>
      <c r="V774" s="295"/>
      <c r="W774" s="295"/>
      <c r="X774" s="295"/>
      <c r="Y774" s="295"/>
      <c r="Z774" s="295"/>
    </row>
    <row r="775">
      <c r="A775" s="295"/>
      <c r="B775" s="327"/>
      <c r="C775" s="327"/>
      <c r="D775" s="327"/>
      <c r="E775" s="327"/>
      <c r="F775" s="327"/>
      <c r="G775" s="327"/>
      <c r="H775" s="327"/>
      <c r="I775" s="327"/>
      <c r="J775" s="327"/>
      <c r="K775" s="327"/>
      <c r="L775" s="295"/>
      <c r="M775" s="295"/>
      <c r="N775" s="295"/>
      <c r="O775" s="295"/>
      <c r="P775" s="295"/>
      <c r="Q775" s="295"/>
      <c r="R775" s="295"/>
      <c r="S775" s="295"/>
      <c r="T775" s="295"/>
      <c r="U775" s="295"/>
      <c r="V775" s="295"/>
      <c r="W775" s="295"/>
      <c r="X775" s="295"/>
      <c r="Y775" s="295"/>
      <c r="Z775" s="295"/>
    </row>
    <row r="776">
      <c r="A776" s="295"/>
      <c r="B776" s="327"/>
      <c r="C776" s="327"/>
      <c r="D776" s="327"/>
      <c r="E776" s="327"/>
      <c r="F776" s="327"/>
      <c r="G776" s="327"/>
      <c r="H776" s="327"/>
      <c r="I776" s="327"/>
      <c r="J776" s="327"/>
      <c r="K776" s="327"/>
      <c r="L776" s="295"/>
      <c r="M776" s="295"/>
      <c r="N776" s="295"/>
      <c r="O776" s="295"/>
      <c r="P776" s="295"/>
      <c r="Q776" s="295"/>
      <c r="R776" s="295"/>
      <c r="S776" s="295"/>
      <c r="T776" s="295"/>
      <c r="U776" s="295"/>
      <c r="V776" s="295"/>
      <c r="W776" s="295"/>
      <c r="X776" s="295"/>
      <c r="Y776" s="295"/>
      <c r="Z776" s="295"/>
    </row>
    <row r="777">
      <c r="A777" s="295"/>
      <c r="B777" s="327"/>
      <c r="C777" s="327"/>
      <c r="D777" s="327"/>
      <c r="E777" s="327"/>
      <c r="F777" s="327"/>
      <c r="G777" s="327"/>
      <c r="H777" s="327"/>
      <c r="I777" s="327"/>
      <c r="J777" s="327"/>
      <c r="K777" s="327"/>
      <c r="L777" s="295"/>
      <c r="M777" s="295"/>
      <c r="N777" s="295"/>
      <c r="O777" s="295"/>
      <c r="P777" s="295"/>
      <c r="Q777" s="295"/>
      <c r="R777" s="295"/>
      <c r="S777" s="295"/>
      <c r="T777" s="295"/>
      <c r="U777" s="295"/>
      <c r="V777" s="295"/>
      <c r="W777" s="295"/>
      <c r="X777" s="295"/>
      <c r="Y777" s="295"/>
      <c r="Z777" s="295"/>
    </row>
    <row r="778">
      <c r="A778" s="295"/>
      <c r="B778" s="327"/>
      <c r="C778" s="327"/>
      <c r="D778" s="327"/>
      <c r="E778" s="327"/>
      <c r="F778" s="327"/>
      <c r="G778" s="327"/>
      <c r="H778" s="327"/>
      <c r="I778" s="327"/>
      <c r="J778" s="327"/>
      <c r="K778" s="327"/>
      <c r="L778" s="295"/>
      <c r="M778" s="295"/>
      <c r="N778" s="295"/>
      <c r="O778" s="295"/>
      <c r="P778" s="295"/>
      <c r="Q778" s="295"/>
      <c r="R778" s="295"/>
      <c r="S778" s="295"/>
      <c r="T778" s="295"/>
      <c r="U778" s="295"/>
      <c r="V778" s="295"/>
      <c r="W778" s="295"/>
      <c r="X778" s="295"/>
      <c r="Y778" s="295"/>
      <c r="Z778" s="295"/>
    </row>
    <row r="779">
      <c r="A779" s="295"/>
      <c r="B779" s="327"/>
      <c r="C779" s="327"/>
      <c r="D779" s="327"/>
      <c r="E779" s="327"/>
      <c r="F779" s="327"/>
      <c r="G779" s="327"/>
      <c r="H779" s="327"/>
      <c r="I779" s="327"/>
      <c r="J779" s="327"/>
      <c r="K779" s="327"/>
      <c r="L779" s="295"/>
      <c r="M779" s="295"/>
      <c r="N779" s="295"/>
      <c r="O779" s="295"/>
      <c r="P779" s="295"/>
      <c r="Q779" s="295"/>
      <c r="R779" s="295"/>
      <c r="S779" s="295"/>
      <c r="T779" s="295"/>
      <c r="U779" s="295"/>
      <c r="V779" s="295"/>
      <c r="W779" s="295"/>
      <c r="X779" s="295"/>
      <c r="Y779" s="295"/>
      <c r="Z779" s="295"/>
    </row>
    <row r="780">
      <c r="A780" s="295"/>
      <c r="B780" s="327"/>
      <c r="C780" s="327"/>
      <c r="D780" s="327"/>
      <c r="E780" s="327"/>
      <c r="F780" s="327"/>
      <c r="G780" s="327"/>
      <c r="H780" s="327"/>
      <c r="I780" s="327"/>
      <c r="J780" s="327"/>
      <c r="K780" s="327"/>
      <c r="L780" s="295"/>
      <c r="M780" s="295"/>
      <c r="N780" s="295"/>
      <c r="O780" s="295"/>
      <c r="P780" s="295"/>
      <c r="Q780" s="295"/>
      <c r="R780" s="295"/>
      <c r="S780" s="295"/>
      <c r="T780" s="295"/>
      <c r="U780" s="295"/>
      <c r="V780" s="295"/>
      <c r="W780" s="295"/>
      <c r="X780" s="295"/>
      <c r="Y780" s="295"/>
      <c r="Z780" s="295"/>
    </row>
    <row r="781">
      <c r="A781" s="295"/>
      <c r="B781" s="327"/>
      <c r="C781" s="327"/>
      <c r="D781" s="327"/>
      <c r="E781" s="327"/>
      <c r="F781" s="327"/>
      <c r="G781" s="327"/>
      <c r="H781" s="327"/>
      <c r="I781" s="327"/>
      <c r="J781" s="327"/>
      <c r="K781" s="327"/>
      <c r="L781" s="295"/>
      <c r="M781" s="295"/>
      <c r="N781" s="295"/>
      <c r="O781" s="295"/>
      <c r="P781" s="295"/>
      <c r="Q781" s="295"/>
      <c r="R781" s="295"/>
      <c r="S781" s="295"/>
      <c r="T781" s="295"/>
      <c r="U781" s="295"/>
      <c r="V781" s="295"/>
      <c r="W781" s="295"/>
      <c r="X781" s="295"/>
      <c r="Y781" s="295"/>
      <c r="Z781" s="295"/>
    </row>
    <row r="782">
      <c r="A782" s="295"/>
      <c r="B782" s="327"/>
      <c r="C782" s="327"/>
      <c r="D782" s="327"/>
      <c r="E782" s="327"/>
      <c r="F782" s="327"/>
      <c r="G782" s="327"/>
      <c r="H782" s="327"/>
      <c r="I782" s="327"/>
      <c r="J782" s="327"/>
      <c r="K782" s="327"/>
      <c r="L782" s="295"/>
      <c r="M782" s="295"/>
      <c r="N782" s="295"/>
      <c r="O782" s="295"/>
      <c r="P782" s="295"/>
      <c r="Q782" s="295"/>
      <c r="R782" s="295"/>
      <c r="S782" s="295"/>
      <c r="T782" s="295"/>
      <c r="U782" s="295"/>
      <c r="V782" s="295"/>
      <c r="W782" s="295"/>
      <c r="X782" s="295"/>
      <c r="Y782" s="295"/>
      <c r="Z782" s="295"/>
    </row>
    <row r="783">
      <c r="A783" s="295"/>
      <c r="B783" s="327"/>
      <c r="C783" s="327"/>
      <c r="D783" s="327"/>
      <c r="E783" s="327"/>
      <c r="F783" s="327"/>
      <c r="G783" s="327"/>
      <c r="H783" s="327"/>
      <c r="I783" s="327"/>
      <c r="J783" s="327"/>
      <c r="K783" s="327"/>
      <c r="L783" s="295"/>
      <c r="M783" s="295"/>
      <c r="N783" s="295"/>
      <c r="O783" s="295"/>
      <c r="P783" s="295"/>
      <c r="Q783" s="295"/>
      <c r="R783" s="295"/>
      <c r="S783" s="295"/>
      <c r="T783" s="295"/>
      <c r="U783" s="295"/>
      <c r="V783" s="295"/>
      <c r="W783" s="295"/>
      <c r="X783" s="295"/>
      <c r="Y783" s="295"/>
      <c r="Z783" s="295"/>
    </row>
    <row r="784">
      <c r="A784" s="295"/>
      <c r="B784" s="327"/>
      <c r="C784" s="327"/>
      <c r="D784" s="327"/>
      <c r="E784" s="327"/>
      <c r="F784" s="327"/>
      <c r="G784" s="327"/>
      <c r="H784" s="327"/>
      <c r="I784" s="327"/>
      <c r="J784" s="327"/>
      <c r="K784" s="327"/>
      <c r="L784" s="295"/>
      <c r="M784" s="295"/>
      <c r="N784" s="295"/>
      <c r="O784" s="295"/>
      <c r="P784" s="295"/>
      <c r="Q784" s="295"/>
      <c r="R784" s="295"/>
      <c r="S784" s="295"/>
      <c r="T784" s="295"/>
      <c r="U784" s="295"/>
      <c r="V784" s="295"/>
      <c r="W784" s="295"/>
      <c r="X784" s="295"/>
      <c r="Y784" s="295"/>
      <c r="Z784" s="295"/>
    </row>
    <row r="785">
      <c r="A785" s="295"/>
      <c r="B785" s="327"/>
      <c r="C785" s="327"/>
      <c r="D785" s="327"/>
      <c r="E785" s="327"/>
      <c r="F785" s="327"/>
      <c r="G785" s="327"/>
      <c r="H785" s="327"/>
      <c r="I785" s="327"/>
      <c r="J785" s="327"/>
      <c r="K785" s="327"/>
      <c r="L785" s="295"/>
      <c r="M785" s="295"/>
      <c r="N785" s="295"/>
      <c r="O785" s="295"/>
      <c r="P785" s="295"/>
      <c r="Q785" s="295"/>
      <c r="R785" s="295"/>
      <c r="S785" s="295"/>
      <c r="T785" s="295"/>
      <c r="U785" s="295"/>
      <c r="V785" s="295"/>
      <c r="W785" s="295"/>
      <c r="X785" s="295"/>
      <c r="Y785" s="295"/>
      <c r="Z785" s="295"/>
    </row>
    <row r="786">
      <c r="A786" s="295"/>
      <c r="B786" s="327"/>
      <c r="C786" s="327"/>
      <c r="D786" s="327"/>
      <c r="E786" s="327"/>
      <c r="F786" s="327"/>
      <c r="G786" s="327"/>
      <c r="H786" s="327"/>
      <c r="I786" s="327"/>
      <c r="J786" s="327"/>
      <c r="K786" s="327"/>
      <c r="L786" s="295"/>
      <c r="M786" s="295"/>
      <c r="N786" s="295"/>
      <c r="O786" s="295"/>
      <c r="P786" s="295"/>
      <c r="Q786" s="295"/>
      <c r="R786" s="295"/>
      <c r="S786" s="295"/>
      <c r="T786" s="295"/>
      <c r="U786" s="295"/>
      <c r="V786" s="295"/>
      <c r="W786" s="295"/>
      <c r="X786" s="295"/>
      <c r="Y786" s="295"/>
      <c r="Z786" s="295"/>
    </row>
    <row r="787">
      <c r="A787" s="295"/>
      <c r="B787" s="327"/>
      <c r="C787" s="327"/>
      <c r="D787" s="327"/>
      <c r="E787" s="327"/>
      <c r="F787" s="327"/>
      <c r="G787" s="327"/>
      <c r="H787" s="327"/>
      <c r="I787" s="327"/>
      <c r="J787" s="327"/>
      <c r="K787" s="327"/>
      <c r="L787" s="295"/>
      <c r="M787" s="295"/>
      <c r="N787" s="295"/>
      <c r="O787" s="295"/>
      <c r="P787" s="295"/>
      <c r="Q787" s="295"/>
      <c r="R787" s="295"/>
      <c r="S787" s="295"/>
      <c r="T787" s="295"/>
      <c r="U787" s="295"/>
      <c r="V787" s="295"/>
      <c r="W787" s="295"/>
      <c r="X787" s="295"/>
      <c r="Y787" s="295"/>
      <c r="Z787" s="295"/>
    </row>
    <row r="788">
      <c r="A788" s="295"/>
      <c r="B788" s="327"/>
      <c r="C788" s="327"/>
      <c r="D788" s="327"/>
      <c r="E788" s="327"/>
      <c r="F788" s="327"/>
      <c r="G788" s="327"/>
      <c r="H788" s="327"/>
      <c r="I788" s="327"/>
      <c r="J788" s="327"/>
      <c r="K788" s="327"/>
      <c r="L788" s="295"/>
      <c r="M788" s="295"/>
      <c r="N788" s="295"/>
      <c r="O788" s="295"/>
      <c r="P788" s="295"/>
      <c r="Q788" s="295"/>
      <c r="R788" s="295"/>
      <c r="S788" s="295"/>
      <c r="T788" s="295"/>
      <c r="U788" s="295"/>
      <c r="V788" s="295"/>
      <c r="W788" s="295"/>
      <c r="X788" s="295"/>
      <c r="Y788" s="295"/>
      <c r="Z788" s="295"/>
    </row>
    <row r="789">
      <c r="A789" s="295"/>
      <c r="B789" s="327"/>
      <c r="C789" s="327"/>
      <c r="D789" s="327"/>
      <c r="E789" s="327"/>
      <c r="F789" s="327"/>
      <c r="G789" s="327"/>
      <c r="H789" s="327"/>
      <c r="I789" s="327"/>
      <c r="J789" s="327"/>
      <c r="K789" s="327"/>
      <c r="L789" s="295"/>
      <c r="M789" s="295"/>
      <c r="N789" s="295"/>
      <c r="O789" s="295"/>
      <c r="P789" s="295"/>
      <c r="Q789" s="295"/>
      <c r="R789" s="295"/>
      <c r="S789" s="295"/>
      <c r="T789" s="295"/>
      <c r="U789" s="295"/>
      <c r="V789" s="295"/>
      <c r="W789" s="295"/>
      <c r="X789" s="295"/>
      <c r="Y789" s="295"/>
      <c r="Z789" s="295"/>
    </row>
    <row r="790">
      <c r="A790" s="295"/>
      <c r="B790" s="327"/>
      <c r="C790" s="327"/>
      <c r="D790" s="327"/>
      <c r="E790" s="327"/>
      <c r="F790" s="327"/>
      <c r="G790" s="327"/>
      <c r="H790" s="327"/>
      <c r="I790" s="327"/>
      <c r="J790" s="327"/>
      <c r="K790" s="327"/>
      <c r="L790" s="295"/>
      <c r="M790" s="295"/>
      <c r="N790" s="295"/>
      <c r="O790" s="295"/>
      <c r="P790" s="295"/>
      <c r="Q790" s="295"/>
      <c r="R790" s="295"/>
      <c r="S790" s="295"/>
      <c r="T790" s="295"/>
      <c r="U790" s="295"/>
      <c r="V790" s="295"/>
      <c r="W790" s="295"/>
      <c r="X790" s="295"/>
      <c r="Y790" s="295"/>
      <c r="Z790" s="295"/>
    </row>
    <row r="791">
      <c r="A791" s="295"/>
      <c r="B791" s="327"/>
      <c r="C791" s="327"/>
      <c r="D791" s="327"/>
      <c r="E791" s="327"/>
      <c r="F791" s="327"/>
      <c r="G791" s="327"/>
      <c r="H791" s="327"/>
      <c r="I791" s="327"/>
      <c r="J791" s="327"/>
      <c r="K791" s="327"/>
      <c r="L791" s="295"/>
      <c r="M791" s="295"/>
      <c r="N791" s="295"/>
      <c r="O791" s="295"/>
      <c r="P791" s="295"/>
      <c r="Q791" s="295"/>
      <c r="R791" s="295"/>
      <c r="S791" s="295"/>
      <c r="T791" s="295"/>
      <c r="U791" s="295"/>
      <c r="V791" s="295"/>
      <c r="W791" s="295"/>
      <c r="X791" s="295"/>
      <c r="Y791" s="295"/>
      <c r="Z791" s="295"/>
    </row>
    <row r="792">
      <c r="A792" s="295"/>
      <c r="B792" s="327"/>
      <c r="C792" s="327"/>
      <c r="D792" s="327"/>
      <c r="E792" s="327"/>
      <c r="F792" s="327"/>
      <c r="G792" s="327"/>
      <c r="H792" s="327"/>
      <c r="I792" s="327"/>
      <c r="J792" s="327"/>
      <c r="K792" s="327"/>
      <c r="L792" s="295"/>
      <c r="M792" s="295"/>
      <c r="N792" s="295"/>
      <c r="O792" s="295"/>
      <c r="P792" s="295"/>
      <c r="Q792" s="295"/>
      <c r="R792" s="295"/>
      <c r="S792" s="295"/>
      <c r="T792" s="295"/>
      <c r="U792" s="295"/>
      <c r="V792" s="295"/>
      <c r="W792" s="295"/>
      <c r="X792" s="295"/>
      <c r="Y792" s="295"/>
      <c r="Z792" s="295"/>
    </row>
    <row r="793">
      <c r="A793" s="295"/>
      <c r="B793" s="327"/>
      <c r="C793" s="327"/>
      <c r="D793" s="327"/>
      <c r="E793" s="327"/>
      <c r="F793" s="327"/>
      <c r="G793" s="327"/>
      <c r="H793" s="327"/>
      <c r="I793" s="327"/>
      <c r="J793" s="327"/>
      <c r="K793" s="327"/>
      <c r="L793" s="295"/>
      <c r="M793" s="295"/>
      <c r="N793" s="295"/>
      <c r="O793" s="295"/>
      <c r="P793" s="295"/>
      <c r="Q793" s="295"/>
      <c r="R793" s="295"/>
      <c r="S793" s="295"/>
      <c r="T793" s="295"/>
      <c r="U793" s="295"/>
      <c r="V793" s="295"/>
      <c r="W793" s="295"/>
      <c r="X793" s="295"/>
      <c r="Y793" s="295"/>
      <c r="Z793" s="295"/>
    </row>
    <row r="794">
      <c r="A794" s="295"/>
      <c r="B794" s="327"/>
      <c r="C794" s="327"/>
      <c r="D794" s="327"/>
      <c r="E794" s="327"/>
      <c r="F794" s="327"/>
      <c r="G794" s="327"/>
      <c r="H794" s="327"/>
      <c r="I794" s="327"/>
      <c r="J794" s="327"/>
      <c r="K794" s="327"/>
      <c r="L794" s="295"/>
      <c r="M794" s="295"/>
      <c r="N794" s="295"/>
      <c r="O794" s="295"/>
      <c r="P794" s="295"/>
      <c r="Q794" s="295"/>
      <c r="R794" s="295"/>
      <c r="S794" s="295"/>
      <c r="T794" s="295"/>
      <c r="U794" s="295"/>
      <c r="V794" s="295"/>
      <c r="W794" s="295"/>
      <c r="X794" s="295"/>
      <c r="Y794" s="295"/>
      <c r="Z794" s="295"/>
    </row>
    <row r="795">
      <c r="A795" s="295"/>
      <c r="B795" s="327"/>
      <c r="C795" s="327"/>
      <c r="D795" s="327"/>
      <c r="E795" s="327"/>
      <c r="F795" s="327"/>
      <c r="G795" s="327"/>
      <c r="H795" s="327"/>
      <c r="I795" s="327"/>
      <c r="J795" s="327"/>
      <c r="K795" s="327"/>
      <c r="L795" s="295"/>
      <c r="M795" s="295"/>
      <c r="N795" s="295"/>
      <c r="O795" s="295"/>
      <c r="P795" s="295"/>
      <c r="Q795" s="295"/>
      <c r="R795" s="295"/>
      <c r="S795" s="295"/>
      <c r="T795" s="295"/>
      <c r="U795" s="295"/>
      <c r="V795" s="295"/>
      <c r="W795" s="295"/>
      <c r="X795" s="295"/>
      <c r="Y795" s="295"/>
      <c r="Z795" s="295"/>
    </row>
    <row r="796">
      <c r="A796" s="295"/>
      <c r="B796" s="327"/>
      <c r="C796" s="327"/>
      <c r="D796" s="327"/>
      <c r="E796" s="327"/>
      <c r="F796" s="327"/>
      <c r="G796" s="327"/>
      <c r="H796" s="327"/>
      <c r="I796" s="327"/>
      <c r="J796" s="327"/>
      <c r="K796" s="327"/>
      <c r="L796" s="295"/>
      <c r="M796" s="295"/>
      <c r="N796" s="295"/>
      <c r="O796" s="295"/>
      <c r="P796" s="295"/>
      <c r="Q796" s="295"/>
      <c r="R796" s="295"/>
      <c r="S796" s="295"/>
      <c r="T796" s="295"/>
      <c r="U796" s="295"/>
      <c r="V796" s="295"/>
      <c r="W796" s="295"/>
      <c r="X796" s="295"/>
      <c r="Y796" s="295"/>
      <c r="Z796" s="295"/>
    </row>
    <row r="797">
      <c r="A797" s="295"/>
      <c r="B797" s="327"/>
      <c r="C797" s="327"/>
      <c r="D797" s="327"/>
      <c r="E797" s="327"/>
      <c r="F797" s="327"/>
      <c r="G797" s="327"/>
      <c r="H797" s="327"/>
      <c r="I797" s="327"/>
      <c r="J797" s="327"/>
      <c r="K797" s="327"/>
      <c r="L797" s="295"/>
      <c r="M797" s="295"/>
      <c r="N797" s="295"/>
      <c r="O797" s="295"/>
      <c r="P797" s="295"/>
      <c r="Q797" s="295"/>
      <c r="R797" s="295"/>
      <c r="S797" s="295"/>
      <c r="T797" s="295"/>
      <c r="U797" s="295"/>
      <c r="V797" s="295"/>
      <c r="W797" s="295"/>
      <c r="X797" s="295"/>
      <c r="Y797" s="295"/>
      <c r="Z797" s="295"/>
    </row>
    <row r="798">
      <c r="A798" s="295"/>
      <c r="B798" s="327"/>
      <c r="C798" s="327"/>
      <c r="D798" s="327"/>
      <c r="E798" s="327"/>
      <c r="F798" s="327"/>
      <c r="G798" s="327"/>
      <c r="H798" s="327"/>
      <c r="I798" s="327"/>
      <c r="J798" s="327"/>
      <c r="K798" s="327"/>
      <c r="L798" s="295"/>
      <c r="M798" s="295"/>
      <c r="N798" s="295"/>
      <c r="O798" s="295"/>
      <c r="P798" s="295"/>
      <c r="Q798" s="295"/>
      <c r="R798" s="295"/>
      <c r="S798" s="295"/>
      <c r="T798" s="295"/>
      <c r="U798" s="295"/>
      <c r="V798" s="295"/>
      <c r="W798" s="295"/>
      <c r="X798" s="295"/>
      <c r="Y798" s="295"/>
      <c r="Z798" s="295"/>
    </row>
    <row r="799">
      <c r="A799" s="295"/>
      <c r="B799" s="327"/>
      <c r="C799" s="327"/>
      <c r="D799" s="327"/>
      <c r="E799" s="327"/>
      <c r="F799" s="327"/>
      <c r="G799" s="327"/>
      <c r="H799" s="327"/>
      <c r="I799" s="327"/>
      <c r="J799" s="327"/>
      <c r="K799" s="327"/>
      <c r="L799" s="295"/>
      <c r="M799" s="295"/>
      <c r="N799" s="295"/>
      <c r="O799" s="295"/>
      <c r="P799" s="295"/>
      <c r="Q799" s="295"/>
      <c r="R799" s="295"/>
      <c r="S799" s="295"/>
      <c r="T799" s="295"/>
      <c r="U799" s="295"/>
      <c r="V799" s="295"/>
      <c r="W799" s="295"/>
      <c r="X799" s="295"/>
      <c r="Y799" s="295"/>
      <c r="Z799" s="295"/>
    </row>
    <row r="800">
      <c r="A800" s="295"/>
      <c r="B800" s="327"/>
      <c r="C800" s="327"/>
      <c r="D800" s="327"/>
      <c r="E800" s="327"/>
      <c r="F800" s="327"/>
      <c r="G800" s="327"/>
      <c r="H800" s="327"/>
      <c r="I800" s="327"/>
      <c r="J800" s="327"/>
      <c r="K800" s="327"/>
      <c r="L800" s="295"/>
      <c r="M800" s="295"/>
      <c r="N800" s="295"/>
      <c r="O800" s="295"/>
      <c r="P800" s="295"/>
      <c r="Q800" s="295"/>
      <c r="R800" s="295"/>
      <c r="S800" s="295"/>
      <c r="T800" s="295"/>
      <c r="U800" s="295"/>
      <c r="V800" s="295"/>
      <c r="W800" s="295"/>
      <c r="X800" s="295"/>
      <c r="Y800" s="295"/>
      <c r="Z800" s="295"/>
    </row>
    <row r="801">
      <c r="A801" s="295"/>
      <c r="B801" s="327"/>
      <c r="C801" s="327"/>
      <c r="D801" s="327"/>
      <c r="E801" s="327"/>
      <c r="F801" s="327"/>
      <c r="G801" s="327"/>
      <c r="H801" s="327"/>
      <c r="I801" s="327"/>
      <c r="J801" s="327"/>
      <c r="K801" s="327"/>
      <c r="L801" s="295"/>
      <c r="M801" s="295"/>
      <c r="N801" s="295"/>
      <c r="O801" s="295"/>
      <c r="P801" s="295"/>
      <c r="Q801" s="295"/>
      <c r="R801" s="295"/>
      <c r="S801" s="295"/>
      <c r="T801" s="295"/>
      <c r="U801" s="295"/>
      <c r="V801" s="295"/>
      <c r="W801" s="295"/>
      <c r="X801" s="295"/>
      <c r="Y801" s="295"/>
      <c r="Z801" s="295"/>
    </row>
    <row r="802">
      <c r="A802" s="295"/>
      <c r="B802" s="327"/>
      <c r="C802" s="327"/>
      <c r="D802" s="327"/>
      <c r="E802" s="327"/>
      <c r="F802" s="327"/>
      <c r="G802" s="327"/>
      <c r="H802" s="327"/>
      <c r="I802" s="327"/>
      <c r="J802" s="327"/>
      <c r="K802" s="327"/>
      <c r="L802" s="295"/>
      <c r="M802" s="295"/>
      <c r="N802" s="295"/>
      <c r="O802" s="295"/>
      <c r="P802" s="295"/>
      <c r="Q802" s="295"/>
      <c r="R802" s="295"/>
      <c r="S802" s="295"/>
      <c r="T802" s="295"/>
      <c r="U802" s="295"/>
      <c r="V802" s="295"/>
      <c r="W802" s="295"/>
      <c r="X802" s="295"/>
      <c r="Y802" s="295"/>
      <c r="Z802" s="295"/>
    </row>
    <row r="803">
      <c r="A803" s="295"/>
      <c r="B803" s="327"/>
      <c r="C803" s="327"/>
      <c r="D803" s="327"/>
      <c r="E803" s="327"/>
      <c r="F803" s="327"/>
      <c r="G803" s="327"/>
      <c r="H803" s="327"/>
      <c r="I803" s="327"/>
      <c r="J803" s="327"/>
      <c r="K803" s="327"/>
      <c r="L803" s="295"/>
      <c r="M803" s="295"/>
      <c r="N803" s="295"/>
      <c r="O803" s="295"/>
      <c r="P803" s="295"/>
      <c r="Q803" s="295"/>
      <c r="R803" s="295"/>
      <c r="S803" s="295"/>
      <c r="T803" s="295"/>
      <c r="U803" s="295"/>
      <c r="V803" s="295"/>
      <c r="W803" s="295"/>
      <c r="X803" s="295"/>
      <c r="Y803" s="295"/>
      <c r="Z803" s="295"/>
    </row>
    <row r="804">
      <c r="A804" s="295"/>
      <c r="B804" s="327"/>
      <c r="C804" s="327"/>
      <c r="D804" s="327"/>
      <c r="E804" s="327"/>
      <c r="F804" s="327"/>
      <c r="G804" s="327"/>
      <c r="H804" s="327"/>
      <c r="I804" s="327"/>
      <c r="J804" s="327"/>
      <c r="K804" s="327"/>
      <c r="L804" s="295"/>
      <c r="M804" s="295"/>
      <c r="N804" s="295"/>
      <c r="O804" s="295"/>
      <c r="P804" s="295"/>
      <c r="Q804" s="295"/>
      <c r="R804" s="295"/>
      <c r="S804" s="295"/>
      <c r="T804" s="295"/>
      <c r="U804" s="295"/>
      <c r="V804" s="295"/>
      <c r="W804" s="295"/>
      <c r="X804" s="295"/>
      <c r="Y804" s="295"/>
      <c r="Z804" s="295"/>
    </row>
    <row r="805">
      <c r="A805" s="295"/>
      <c r="B805" s="327"/>
      <c r="C805" s="327"/>
      <c r="D805" s="327"/>
      <c r="E805" s="327"/>
      <c r="F805" s="327"/>
      <c r="G805" s="327"/>
      <c r="H805" s="327"/>
      <c r="I805" s="327"/>
      <c r="J805" s="327"/>
      <c r="K805" s="327"/>
      <c r="L805" s="295"/>
      <c r="M805" s="295"/>
      <c r="N805" s="295"/>
      <c r="O805" s="295"/>
      <c r="P805" s="295"/>
      <c r="Q805" s="295"/>
      <c r="R805" s="295"/>
      <c r="S805" s="295"/>
      <c r="T805" s="295"/>
      <c r="U805" s="295"/>
      <c r="V805" s="295"/>
      <c r="W805" s="295"/>
      <c r="X805" s="295"/>
      <c r="Y805" s="295"/>
      <c r="Z805" s="295"/>
    </row>
    <row r="806">
      <c r="A806" s="295"/>
      <c r="B806" s="327"/>
      <c r="C806" s="327"/>
      <c r="D806" s="327"/>
      <c r="E806" s="327"/>
      <c r="F806" s="327"/>
      <c r="G806" s="327"/>
      <c r="H806" s="327"/>
      <c r="I806" s="327"/>
      <c r="J806" s="327"/>
      <c r="K806" s="327"/>
      <c r="L806" s="295"/>
      <c r="M806" s="295"/>
      <c r="N806" s="295"/>
      <c r="O806" s="295"/>
      <c r="P806" s="295"/>
      <c r="Q806" s="295"/>
      <c r="R806" s="295"/>
      <c r="S806" s="295"/>
      <c r="T806" s="295"/>
      <c r="U806" s="295"/>
      <c r="V806" s="295"/>
      <c r="W806" s="295"/>
      <c r="X806" s="295"/>
      <c r="Y806" s="295"/>
      <c r="Z806" s="295"/>
    </row>
    <row r="807">
      <c r="A807" s="295"/>
      <c r="B807" s="327"/>
      <c r="C807" s="327"/>
      <c r="D807" s="327"/>
      <c r="E807" s="327"/>
      <c r="F807" s="327"/>
      <c r="G807" s="327"/>
      <c r="H807" s="327"/>
      <c r="I807" s="327"/>
      <c r="J807" s="327"/>
      <c r="K807" s="327"/>
      <c r="L807" s="295"/>
      <c r="M807" s="295"/>
      <c r="N807" s="295"/>
      <c r="O807" s="295"/>
      <c r="P807" s="295"/>
      <c r="Q807" s="295"/>
      <c r="R807" s="295"/>
      <c r="S807" s="295"/>
      <c r="T807" s="295"/>
      <c r="U807" s="295"/>
      <c r="V807" s="295"/>
      <c r="W807" s="295"/>
      <c r="X807" s="295"/>
      <c r="Y807" s="295"/>
      <c r="Z807" s="295"/>
    </row>
    <row r="808">
      <c r="A808" s="295"/>
      <c r="B808" s="327"/>
      <c r="C808" s="327"/>
      <c r="D808" s="327"/>
      <c r="E808" s="327"/>
      <c r="F808" s="327"/>
      <c r="G808" s="327"/>
      <c r="H808" s="327"/>
      <c r="I808" s="327"/>
      <c r="J808" s="327"/>
      <c r="K808" s="327"/>
      <c r="L808" s="295"/>
      <c r="M808" s="295"/>
      <c r="N808" s="295"/>
      <c r="O808" s="295"/>
      <c r="P808" s="295"/>
      <c r="Q808" s="295"/>
      <c r="R808" s="295"/>
      <c r="S808" s="295"/>
      <c r="T808" s="295"/>
      <c r="U808" s="295"/>
      <c r="V808" s="295"/>
      <c r="W808" s="295"/>
      <c r="X808" s="295"/>
      <c r="Y808" s="295"/>
      <c r="Z808" s="295"/>
    </row>
    <row r="809">
      <c r="A809" s="295"/>
      <c r="B809" s="327"/>
      <c r="C809" s="327"/>
      <c r="D809" s="327"/>
      <c r="E809" s="327"/>
      <c r="F809" s="327"/>
      <c r="G809" s="327"/>
      <c r="H809" s="327"/>
      <c r="I809" s="327"/>
      <c r="J809" s="327"/>
      <c r="K809" s="327"/>
      <c r="L809" s="295"/>
      <c r="M809" s="295"/>
      <c r="N809" s="295"/>
      <c r="O809" s="295"/>
      <c r="P809" s="295"/>
      <c r="Q809" s="295"/>
      <c r="R809" s="295"/>
      <c r="S809" s="295"/>
      <c r="T809" s="295"/>
      <c r="U809" s="295"/>
      <c r="V809" s="295"/>
      <c r="W809" s="295"/>
      <c r="X809" s="295"/>
      <c r="Y809" s="295"/>
      <c r="Z809" s="295"/>
    </row>
    <row r="810">
      <c r="A810" s="295"/>
      <c r="B810" s="327"/>
      <c r="C810" s="327"/>
      <c r="D810" s="327"/>
      <c r="E810" s="327"/>
      <c r="F810" s="327"/>
      <c r="G810" s="327"/>
      <c r="H810" s="327"/>
      <c r="I810" s="327"/>
      <c r="J810" s="327"/>
      <c r="K810" s="327"/>
      <c r="L810" s="295"/>
      <c r="M810" s="295"/>
      <c r="N810" s="295"/>
      <c r="O810" s="295"/>
      <c r="P810" s="295"/>
      <c r="Q810" s="295"/>
      <c r="R810" s="295"/>
      <c r="S810" s="295"/>
      <c r="T810" s="295"/>
      <c r="U810" s="295"/>
      <c r="V810" s="295"/>
      <c r="W810" s="295"/>
      <c r="X810" s="295"/>
      <c r="Y810" s="295"/>
      <c r="Z810" s="295"/>
    </row>
    <row r="811">
      <c r="A811" s="295"/>
      <c r="B811" s="327"/>
      <c r="C811" s="327"/>
      <c r="D811" s="327"/>
      <c r="E811" s="327"/>
      <c r="F811" s="327"/>
      <c r="G811" s="327"/>
      <c r="H811" s="327"/>
      <c r="I811" s="327"/>
      <c r="J811" s="327"/>
      <c r="K811" s="327"/>
      <c r="L811" s="295"/>
      <c r="M811" s="295"/>
      <c r="N811" s="295"/>
      <c r="O811" s="295"/>
      <c r="P811" s="295"/>
      <c r="Q811" s="295"/>
      <c r="R811" s="295"/>
      <c r="S811" s="295"/>
      <c r="T811" s="295"/>
      <c r="U811" s="295"/>
      <c r="V811" s="295"/>
      <c r="W811" s="295"/>
      <c r="X811" s="295"/>
      <c r="Y811" s="295"/>
      <c r="Z811" s="295"/>
    </row>
    <row r="812">
      <c r="A812" s="295"/>
      <c r="B812" s="327"/>
      <c r="C812" s="327"/>
      <c r="D812" s="327"/>
      <c r="E812" s="327"/>
      <c r="F812" s="327"/>
      <c r="G812" s="327"/>
      <c r="H812" s="327"/>
      <c r="I812" s="327"/>
      <c r="J812" s="327"/>
      <c r="K812" s="327"/>
      <c r="L812" s="295"/>
      <c r="M812" s="295"/>
      <c r="N812" s="295"/>
      <c r="O812" s="295"/>
      <c r="P812" s="295"/>
      <c r="Q812" s="295"/>
      <c r="R812" s="295"/>
      <c r="S812" s="295"/>
      <c r="T812" s="295"/>
      <c r="U812" s="295"/>
      <c r="V812" s="295"/>
      <c r="W812" s="295"/>
      <c r="X812" s="295"/>
      <c r="Y812" s="295"/>
      <c r="Z812" s="295"/>
    </row>
    <row r="813">
      <c r="A813" s="295"/>
      <c r="B813" s="327"/>
      <c r="C813" s="327"/>
      <c r="D813" s="327"/>
      <c r="E813" s="327"/>
      <c r="F813" s="327"/>
      <c r="G813" s="327"/>
      <c r="H813" s="327"/>
      <c r="I813" s="327"/>
      <c r="J813" s="327"/>
      <c r="K813" s="327"/>
      <c r="L813" s="295"/>
      <c r="M813" s="295"/>
      <c r="N813" s="295"/>
      <c r="O813" s="295"/>
      <c r="P813" s="295"/>
      <c r="Q813" s="295"/>
      <c r="R813" s="295"/>
      <c r="S813" s="295"/>
      <c r="T813" s="295"/>
      <c r="U813" s="295"/>
      <c r="V813" s="295"/>
      <c r="W813" s="295"/>
      <c r="X813" s="295"/>
      <c r="Y813" s="295"/>
      <c r="Z813" s="295"/>
    </row>
    <row r="814">
      <c r="A814" s="295"/>
      <c r="B814" s="327"/>
      <c r="C814" s="327"/>
      <c r="D814" s="327"/>
      <c r="E814" s="327"/>
      <c r="F814" s="327"/>
      <c r="G814" s="327"/>
      <c r="H814" s="327"/>
      <c r="I814" s="327"/>
      <c r="J814" s="327"/>
      <c r="K814" s="327"/>
      <c r="L814" s="295"/>
      <c r="M814" s="295"/>
      <c r="N814" s="295"/>
      <c r="O814" s="295"/>
      <c r="P814" s="295"/>
      <c r="Q814" s="295"/>
      <c r="R814" s="295"/>
      <c r="S814" s="295"/>
      <c r="T814" s="295"/>
      <c r="U814" s="295"/>
      <c r="V814" s="295"/>
      <c r="W814" s="295"/>
      <c r="X814" s="295"/>
      <c r="Y814" s="295"/>
      <c r="Z814" s="295"/>
    </row>
    <row r="815">
      <c r="A815" s="295"/>
      <c r="B815" s="327"/>
      <c r="C815" s="327"/>
      <c r="D815" s="327"/>
      <c r="E815" s="327"/>
      <c r="F815" s="327"/>
      <c r="G815" s="327"/>
      <c r="H815" s="327"/>
      <c r="I815" s="327"/>
      <c r="J815" s="327"/>
      <c r="K815" s="327"/>
      <c r="L815" s="295"/>
      <c r="M815" s="295"/>
      <c r="N815" s="295"/>
      <c r="O815" s="295"/>
      <c r="P815" s="295"/>
      <c r="Q815" s="295"/>
      <c r="R815" s="295"/>
      <c r="S815" s="295"/>
      <c r="T815" s="295"/>
      <c r="U815" s="295"/>
      <c r="V815" s="295"/>
      <c r="W815" s="295"/>
      <c r="X815" s="295"/>
      <c r="Y815" s="295"/>
      <c r="Z815" s="295"/>
    </row>
    <row r="816">
      <c r="A816" s="295"/>
      <c r="B816" s="327"/>
      <c r="C816" s="327"/>
      <c r="D816" s="327"/>
      <c r="E816" s="327"/>
      <c r="F816" s="327"/>
      <c r="G816" s="327"/>
      <c r="H816" s="327"/>
      <c r="I816" s="327"/>
      <c r="J816" s="327"/>
      <c r="K816" s="327"/>
      <c r="L816" s="295"/>
      <c r="M816" s="295"/>
      <c r="N816" s="295"/>
      <c r="O816" s="295"/>
      <c r="P816" s="295"/>
      <c r="Q816" s="295"/>
      <c r="R816" s="295"/>
      <c r="S816" s="295"/>
      <c r="T816" s="295"/>
      <c r="U816" s="295"/>
      <c r="V816" s="295"/>
      <c r="W816" s="295"/>
      <c r="X816" s="295"/>
      <c r="Y816" s="295"/>
      <c r="Z816" s="295"/>
    </row>
    <row r="817">
      <c r="A817" s="295"/>
      <c r="B817" s="327"/>
      <c r="C817" s="327"/>
      <c r="D817" s="327"/>
      <c r="E817" s="327"/>
      <c r="F817" s="327"/>
      <c r="G817" s="327"/>
      <c r="H817" s="327"/>
      <c r="I817" s="327"/>
      <c r="J817" s="327"/>
      <c r="K817" s="327"/>
      <c r="L817" s="295"/>
      <c r="M817" s="295"/>
      <c r="N817" s="295"/>
      <c r="O817" s="295"/>
      <c r="P817" s="295"/>
      <c r="Q817" s="295"/>
      <c r="R817" s="295"/>
      <c r="S817" s="295"/>
      <c r="T817" s="295"/>
      <c r="U817" s="295"/>
      <c r="V817" s="295"/>
      <c r="W817" s="295"/>
      <c r="X817" s="295"/>
      <c r="Y817" s="295"/>
      <c r="Z817" s="295"/>
    </row>
    <row r="818">
      <c r="A818" s="295"/>
      <c r="B818" s="327"/>
      <c r="C818" s="327"/>
      <c r="D818" s="327"/>
      <c r="E818" s="327"/>
      <c r="F818" s="327"/>
      <c r="G818" s="327"/>
      <c r="H818" s="327"/>
      <c r="I818" s="327"/>
      <c r="J818" s="327"/>
      <c r="K818" s="327"/>
      <c r="L818" s="295"/>
      <c r="M818" s="295"/>
      <c r="N818" s="295"/>
      <c r="O818" s="295"/>
      <c r="P818" s="295"/>
      <c r="Q818" s="295"/>
      <c r="R818" s="295"/>
      <c r="S818" s="295"/>
      <c r="T818" s="295"/>
      <c r="U818" s="295"/>
      <c r="V818" s="295"/>
      <c r="W818" s="295"/>
      <c r="X818" s="295"/>
      <c r="Y818" s="295"/>
      <c r="Z818" s="295"/>
    </row>
    <row r="819">
      <c r="A819" s="295"/>
      <c r="B819" s="327"/>
      <c r="C819" s="327"/>
      <c r="D819" s="327"/>
      <c r="E819" s="327"/>
      <c r="F819" s="327"/>
      <c r="G819" s="327"/>
      <c r="H819" s="327"/>
      <c r="I819" s="327"/>
      <c r="J819" s="327"/>
      <c r="K819" s="327"/>
      <c r="L819" s="295"/>
      <c r="M819" s="295"/>
      <c r="N819" s="295"/>
      <c r="O819" s="295"/>
      <c r="P819" s="295"/>
      <c r="Q819" s="295"/>
      <c r="R819" s="295"/>
      <c r="S819" s="295"/>
      <c r="T819" s="295"/>
      <c r="U819" s="295"/>
      <c r="V819" s="295"/>
      <c r="W819" s="295"/>
      <c r="X819" s="295"/>
      <c r="Y819" s="295"/>
      <c r="Z819" s="295"/>
    </row>
    <row r="820">
      <c r="A820" s="295"/>
      <c r="B820" s="327"/>
      <c r="C820" s="327"/>
      <c r="D820" s="327"/>
      <c r="E820" s="327"/>
      <c r="F820" s="327"/>
      <c r="G820" s="327"/>
      <c r="H820" s="327"/>
      <c r="I820" s="327"/>
      <c r="J820" s="327"/>
      <c r="K820" s="327"/>
      <c r="L820" s="295"/>
      <c r="M820" s="295"/>
      <c r="N820" s="295"/>
      <c r="O820" s="295"/>
      <c r="P820" s="295"/>
      <c r="Q820" s="295"/>
      <c r="R820" s="295"/>
      <c r="S820" s="295"/>
      <c r="T820" s="295"/>
      <c r="U820" s="295"/>
      <c r="V820" s="295"/>
      <c r="W820" s="295"/>
      <c r="X820" s="295"/>
      <c r="Y820" s="295"/>
      <c r="Z820" s="295"/>
    </row>
    <row r="821">
      <c r="A821" s="295"/>
      <c r="B821" s="327"/>
      <c r="C821" s="327"/>
      <c r="D821" s="327"/>
      <c r="E821" s="327"/>
      <c r="F821" s="327"/>
      <c r="G821" s="327"/>
      <c r="H821" s="327"/>
      <c r="I821" s="327"/>
      <c r="J821" s="327"/>
      <c r="K821" s="327"/>
      <c r="L821" s="295"/>
      <c r="M821" s="295"/>
      <c r="N821" s="295"/>
      <c r="O821" s="295"/>
      <c r="P821" s="295"/>
      <c r="Q821" s="295"/>
      <c r="R821" s="295"/>
      <c r="S821" s="295"/>
      <c r="T821" s="295"/>
      <c r="U821" s="295"/>
      <c r="V821" s="295"/>
      <c r="W821" s="295"/>
      <c r="X821" s="295"/>
      <c r="Y821" s="295"/>
      <c r="Z821" s="295"/>
    </row>
    <row r="822">
      <c r="A822" s="295"/>
      <c r="B822" s="327"/>
      <c r="C822" s="327"/>
      <c r="D822" s="327"/>
      <c r="E822" s="327"/>
      <c r="F822" s="327"/>
      <c r="G822" s="327"/>
      <c r="H822" s="327"/>
      <c r="I822" s="327"/>
      <c r="J822" s="327"/>
      <c r="K822" s="327"/>
      <c r="L822" s="295"/>
      <c r="M822" s="295"/>
      <c r="N822" s="295"/>
      <c r="O822" s="295"/>
      <c r="P822" s="295"/>
      <c r="Q822" s="295"/>
      <c r="R822" s="295"/>
      <c r="S822" s="295"/>
      <c r="T822" s="295"/>
      <c r="U822" s="295"/>
      <c r="V822" s="295"/>
      <c r="W822" s="295"/>
      <c r="X822" s="295"/>
      <c r="Y822" s="295"/>
      <c r="Z822" s="295"/>
    </row>
    <row r="823">
      <c r="A823" s="295"/>
      <c r="B823" s="327"/>
      <c r="C823" s="327"/>
      <c r="D823" s="327"/>
      <c r="E823" s="327"/>
      <c r="F823" s="327"/>
      <c r="G823" s="327"/>
      <c r="H823" s="327"/>
      <c r="I823" s="327"/>
      <c r="J823" s="327"/>
      <c r="K823" s="327"/>
      <c r="L823" s="295"/>
      <c r="M823" s="295"/>
      <c r="N823" s="295"/>
      <c r="O823" s="295"/>
      <c r="P823" s="295"/>
      <c r="Q823" s="295"/>
      <c r="R823" s="295"/>
      <c r="S823" s="295"/>
      <c r="T823" s="295"/>
      <c r="U823" s="295"/>
      <c r="V823" s="295"/>
      <c r="W823" s="295"/>
      <c r="X823" s="295"/>
      <c r="Y823" s="295"/>
      <c r="Z823" s="295"/>
    </row>
    <row r="824">
      <c r="A824" s="295"/>
      <c r="B824" s="327"/>
      <c r="C824" s="327"/>
      <c r="D824" s="327"/>
      <c r="E824" s="327"/>
      <c r="F824" s="327"/>
      <c r="G824" s="327"/>
      <c r="H824" s="327"/>
      <c r="I824" s="327"/>
      <c r="J824" s="327"/>
      <c r="K824" s="327"/>
      <c r="L824" s="295"/>
      <c r="M824" s="295"/>
      <c r="N824" s="295"/>
      <c r="O824" s="295"/>
      <c r="P824" s="295"/>
      <c r="Q824" s="295"/>
      <c r="R824" s="295"/>
      <c r="S824" s="295"/>
      <c r="T824" s="295"/>
      <c r="U824" s="295"/>
      <c r="V824" s="295"/>
      <c r="W824" s="295"/>
      <c r="X824" s="295"/>
      <c r="Y824" s="295"/>
      <c r="Z824" s="295"/>
    </row>
    <row r="825">
      <c r="A825" s="295"/>
      <c r="B825" s="327"/>
      <c r="C825" s="327"/>
      <c r="D825" s="327"/>
      <c r="E825" s="327"/>
      <c r="F825" s="327"/>
      <c r="G825" s="327"/>
      <c r="H825" s="327"/>
      <c r="I825" s="327"/>
      <c r="J825" s="327"/>
      <c r="K825" s="327"/>
      <c r="L825" s="295"/>
      <c r="M825" s="295"/>
      <c r="N825" s="295"/>
      <c r="O825" s="295"/>
      <c r="P825" s="295"/>
      <c r="Q825" s="295"/>
      <c r="R825" s="295"/>
      <c r="S825" s="295"/>
      <c r="T825" s="295"/>
      <c r="U825" s="295"/>
      <c r="V825" s="295"/>
      <c r="W825" s="295"/>
      <c r="X825" s="295"/>
      <c r="Y825" s="295"/>
      <c r="Z825" s="295"/>
    </row>
    <row r="826">
      <c r="A826" s="295"/>
      <c r="B826" s="327"/>
      <c r="C826" s="327"/>
      <c r="D826" s="327"/>
      <c r="E826" s="327"/>
      <c r="F826" s="327"/>
      <c r="G826" s="327"/>
      <c r="H826" s="327"/>
      <c r="I826" s="327"/>
      <c r="J826" s="327"/>
      <c r="K826" s="327"/>
      <c r="L826" s="295"/>
      <c r="M826" s="295"/>
      <c r="N826" s="295"/>
      <c r="O826" s="295"/>
      <c r="P826" s="295"/>
      <c r="Q826" s="295"/>
      <c r="R826" s="295"/>
      <c r="S826" s="295"/>
      <c r="T826" s="295"/>
      <c r="U826" s="295"/>
      <c r="V826" s="295"/>
      <c r="W826" s="295"/>
      <c r="X826" s="295"/>
      <c r="Y826" s="295"/>
      <c r="Z826" s="295"/>
    </row>
    <row r="827">
      <c r="A827" s="295"/>
      <c r="B827" s="327"/>
      <c r="C827" s="327"/>
      <c r="D827" s="327"/>
      <c r="E827" s="327"/>
      <c r="F827" s="327"/>
      <c r="G827" s="327"/>
      <c r="H827" s="327"/>
      <c r="I827" s="327"/>
      <c r="J827" s="327"/>
      <c r="K827" s="327"/>
      <c r="L827" s="295"/>
      <c r="M827" s="295"/>
      <c r="N827" s="295"/>
      <c r="O827" s="295"/>
      <c r="P827" s="295"/>
      <c r="Q827" s="295"/>
      <c r="R827" s="295"/>
      <c r="S827" s="295"/>
      <c r="T827" s="295"/>
      <c r="U827" s="295"/>
      <c r="V827" s="295"/>
      <c r="W827" s="295"/>
      <c r="X827" s="295"/>
      <c r="Y827" s="295"/>
      <c r="Z827" s="295"/>
    </row>
    <row r="828">
      <c r="A828" s="295"/>
      <c r="B828" s="327"/>
      <c r="C828" s="327"/>
      <c r="D828" s="327"/>
      <c r="E828" s="327"/>
      <c r="F828" s="327"/>
      <c r="G828" s="327"/>
      <c r="H828" s="327"/>
      <c r="I828" s="327"/>
      <c r="J828" s="327"/>
      <c r="K828" s="327"/>
      <c r="L828" s="295"/>
      <c r="M828" s="295"/>
      <c r="N828" s="295"/>
      <c r="O828" s="295"/>
      <c r="P828" s="295"/>
      <c r="Q828" s="295"/>
      <c r="R828" s="295"/>
      <c r="S828" s="295"/>
      <c r="T828" s="295"/>
      <c r="U828" s="295"/>
      <c r="V828" s="295"/>
      <c r="W828" s="295"/>
      <c r="X828" s="295"/>
      <c r="Y828" s="295"/>
      <c r="Z828" s="295"/>
    </row>
    <row r="829">
      <c r="A829" s="295"/>
      <c r="B829" s="327"/>
      <c r="C829" s="327"/>
      <c r="D829" s="327"/>
      <c r="E829" s="327"/>
      <c r="F829" s="327"/>
      <c r="G829" s="327"/>
      <c r="H829" s="327"/>
      <c r="I829" s="327"/>
      <c r="J829" s="327"/>
      <c r="K829" s="327"/>
      <c r="L829" s="295"/>
      <c r="M829" s="295"/>
      <c r="N829" s="295"/>
      <c r="O829" s="295"/>
      <c r="P829" s="295"/>
      <c r="Q829" s="295"/>
      <c r="R829" s="295"/>
      <c r="S829" s="295"/>
      <c r="T829" s="295"/>
      <c r="U829" s="295"/>
      <c r="V829" s="295"/>
      <c r="W829" s="295"/>
      <c r="X829" s="295"/>
      <c r="Y829" s="295"/>
      <c r="Z829" s="295"/>
    </row>
    <row r="830">
      <c r="A830" s="295"/>
      <c r="B830" s="327"/>
      <c r="C830" s="327"/>
      <c r="D830" s="327"/>
      <c r="E830" s="327"/>
      <c r="F830" s="327"/>
      <c r="G830" s="327"/>
      <c r="H830" s="327"/>
      <c r="I830" s="327"/>
      <c r="J830" s="327"/>
      <c r="K830" s="327"/>
      <c r="L830" s="295"/>
      <c r="M830" s="295"/>
      <c r="N830" s="295"/>
      <c r="O830" s="295"/>
      <c r="P830" s="295"/>
      <c r="Q830" s="295"/>
      <c r="R830" s="295"/>
      <c r="S830" s="295"/>
      <c r="T830" s="295"/>
      <c r="U830" s="295"/>
      <c r="V830" s="295"/>
      <c r="W830" s="295"/>
      <c r="X830" s="295"/>
      <c r="Y830" s="295"/>
      <c r="Z830" s="295"/>
    </row>
    <row r="831">
      <c r="A831" s="295"/>
      <c r="B831" s="327"/>
      <c r="C831" s="327"/>
      <c r="D831" s="327"/>
      <c r="E831" s="327"/>
      <c r="F831" s="327"/>
      <c r="G831" s="327"/>
      <c r="H831" s="327"/>
      <c r="I831" s="327"/>
      <c r="J831" s="327"/>
      <c r="K831" s="327"/>
      <c r="L831" s="295"/>
      <c r="M831" s="295"/>
      <c r="N831" s="295"/>
      <c r="O831" s="295"/>
      <c r="P831" s="295"/>
      <c r="Q831" s="295"/>
      <c r="R831" s="295"/>
      <c r="S831" s="295"/>
      <c r="T831" s="295"/>
      <c r="U831" s="295"/>
      <c r="V831" s="295"/>
      <c r="W831" s="295"/>
      <c r="X831" s="295"/>
      <c r="Y831" s="295"/>
      <c r="Z831" s="295"/>
    </row>
    <row r="832">
      <c r="A832" s="295"/>
      <c r="B832" s="327"/>
      <c r="C832" s="327"/>
      <c r="D832" s="327"/>
      <c r="E832" s="327"/>
      <c r="F832" s="327"/>
      <c r="G832" s="327"/>
      <c r="H832" s="327"/>
      <c r="I832" s="327"/>
      <c r="J832" s="327"/>
      <c r="K832" s="327"/>
      <c r="L832" s="295"/>
      <c r="M832" s="295"/>
      <c r="N832" s="295"/>
      <c r="O832" s="295"/>
      <c r="P832" s="295"/>
      <c r="Q832" s="295"/>
      <c r="R832" s="295"/>
      <c r="S832" s="295"/>
      <c r="T832" s="295"/>
      <c r="U832" s="295"/>
      <c r="V832" s="295"/>
      <c r="W832" s="295"/>
      <c r="X832" s="295"/>
      <c r="Y832" s="295"/>
      <c r="Z832" s="295"/>
    </row>
    <row r="833">
      <c r="A833" s="328"/>
      <c r="B833" s="328"/>
      <c r="C833" s="328"/>
      <c r="D833" s="328"/>
      <c r="E833" s="328"/>
      <c r="F833" s="328"/>
      <c r="G833" s="328"/>
      <c r="H833" s="328"/>
      <c r="I833" s="328"/>
      <c r="J833" s="328"/>
      <c r="K833" s="328"/>
      <c r="L833" s="328"/>
      <c r="M833" s="328"/>
      <c r="N833" s="328"/>
      <c r="O833" s="328"/>
      <c r="P833" s="328"/>
      <c r="Q833" s="328"/>
      <c r="R833" s="328"/>
      <c r="S833" s="328"/>
      <c r="T833" s="328"/>
      <c r="U833" s="328"/>
      <c r="V833" s="328"/>
      <c r="W833" s="328"/>
      <c r="X833" s="328"/>
      <c r="Y833" s="328"/>
      <c r="Z833" s="328"/>
    </row>
    <row r="834">
      <c r="A834" s="328"/>
      <c r="B834" s="328"/>
      <c r="C834" s="328"/>
      <c r="D834" s="328"/>
      <c r="E834" s="328"/>
      <c r="F834" s="328"/>
      <c r="G834" s="328"/>
      <c r="H834" s="328"/>
      <c r="I834" s="328"/>
      <c r="J834" s="328"/>
      <c r="K834" s="328"/>
      <c r="L834" s="328"/>
      <c r="M834" s="328"/>
      <c r="N834" s="328"/>
      <c r="O834" s="328"/>
      <c r="P834" s="328"/>
      <c r="Q834" s="328"/>
      <c r="R834" s="328"/>
      <c r="S834" s="328"/>
      <c r="T834" s="328"/>
      <c r="U834" s="328"/>
      <c r="V834" s="328"/>
      <c r="W834" s="328"/>
      <c r="X834" s="328"/>
      <c r="Y834" s="328"/>
      <c r="Z834" s="328"/>
    </row>
    <row r="835">
      <c r="A835" s="328"/>
      <c r="B835" s="328"/>
      <c r="C835" s="328"/>
      <c r="D835" s="328"/>
      <c r="E835" s="328"/>
      <c r="F835" s="328"/>
      <c r="G835" s="328"/>
      <c r="H835" s="328"/>
      <c r="I835" s="328"/>
      <c r="J835" s="328"/>
      <c r="K835" s="328"/>
      <c r="L835" s="328"/>
      <c r="M835" s="328"/>
      <c r="N835" s="328"/>
      <c r="O835" s="328"/>
      <c r="P835" s="328"/>
      <c r="Q835" s="328"/>
      <c r="R835" s="328"/>
      <c r="S835" s="328"/>
      <c r="T835" s="328"/>
      <c r="U835" s="328"/>
      <c r="V835" s="328"/>
      <c r="W835" s="328"/>
      <c r="X835" s="328"/>
      <c r="Y835" s="328"/>
      <c r="Z835" s="328"/>
    </row>
    <row r="836">
      <c r="A836" s="328"/>
      <c r="B836" s="328"/>
      <c r="C836" s="328"/>
      <c r="D836" s="328"/>
      <c r="E836" s="328"/>
      <c r="F836" s="328"/>
      <c r="G836" s="328"/>
      <c r="H836" s="328"/>
      <c r="I836" s="328"/>
      <c r="J836" s="328"/>
      <c r="K836" s="328"/>
      <c r="L836" s="328"/>
      <c r="M836" s="328"/>
      <c r="N836" s="328"/>
      <c r="O836" s="328"/>
      <c r="P836" s="328"/>
      <c r="Q836" s="328"/>
      <c r="R836" s="328"/>
      <c r="S836" s="328"/>
      <c r="T836" s="328"/>
      <c r="U836" s="328"/>
      <c r="V836" s="328"/>
      <c r="W836" s="328"/>
      <c r="X836" s="328"/>
      <c r="Y836" s="328"/>
      <c r="Z836" s="328"/>
    </row>
    <row r="837">
      <c r="A837" s="328"/>
      <c r="B837" s="328"/>
      <c r="C837" s="328"/>
      <c r="D837" s="328"/>
      <c r="E837" s="328"/>
      <c r="F837" s="328"/>
      <c r="G837" s="328"/>
      <c r="H837" s="328"/>
      <c r="I837" s="328"/>
      <c r="J837" s="328"/>
      <c r="K837" s="328"/>
      <c r="L837" s="328"/>
      <c r="M837" s="328"/>
      <c r="N837" s="328"/>
      <c r="O837" s="328"/>
      <c r="P837" s="328"/>
      <c r="Q837" s="328"/>
      <c r="R837" s="328"/>
      <c r="S837" s="328"/>
      <c r="T837" s="328"/>
      <c r="U837" s="328"/>
      <c r="V837" s="328"/>
      <c r="W837" s="328"/>
      <c r="X837" s="328"/>
      <c r="Y837" s="328"/>
      <c r="Z837" s="328"/>
    </row>
    <row r="838">
      <c r="A838" s="328"/>
      <c r="B838" s="328"/>
      <c r="C838" s="328"/>
      <c r="D838" s="328"/>
      <c r="E838" s="328"/>
      <c r="F838" s="328"/>
      <c r="G838" s="328"/>
      <c r="H838" s="328"/>
      <c r="I838" s="328"/>
      <c r="J838" s="328"/>
      <c r="K838" s="328"/>
      <c r="L838" s="328"/>
      <c r="M838" s="328"/>
      <c r="N838" s="328"/>
      <c r="O838" s="328"/>
      <c r="P838" s="328"/>
      <c r="Q838" s="328"/>
      <c r="R838" s="328"/>
      <c r="S838" s="328"/>
      <c r="T838" s="328"/>
      <c r="U838" s="328"/>
      <c r="V838" s="328"/>
      <c r="W838" s="328"/>
      <c r="X838" s="328"/>
      <c r="Y838" s="328"/>
      <c r="Z838" s="328"/>
    </row>
    <row r="839">
      <c r="A839" s="328"/>
      <c r="B839" s="328"/>
      <c r="C839" s="328"/>
      <c r="D839" s="328"/>
      <c r="E839" s="328"/>
      <c r="F839" s="328"/>
      <c r="G839" s="328"/>
      <c r="H839" s="328"/>
      <c r="I839" s="328"/>
      <c r="J839" s="328"/>
      <c r="K839" s="328"/>
      <c r="L839" s="328"/>
      <c r="M839" s="328"/>
      <c r="N839" s="328"/>
      <c r="O839" s="328"/>
      <c r="P839" s="328"/>
      <c r="Q839" s="328"/>
      <c r="R839" s="328"/>
      <c r="S839" s="328"/>
      <c r="T839" s="328"/>
      <c r="U839" s="328"/>
      <c r="V839" s="328"/>
      <c r="W839" s="328"/>
      <c r="X839" s="328"/>
      <c r="Y839" s="328"/>
      <c r="Z839" s="328"/>
    </row>
    <row r="840">
      <c r="A840" s="328"/>
      <c r="B840" s="328"/>
      <c r="C840" s="328"/>
      <c r="D840" s="328"/>
      <c r="E840" s="328"/>
      <c r="F840" s="328"/>
      <c r="G840" s="328"/>
      <c r="H840" s="328"/>
      <c r="I840" s="328"/>
      <c r="J840" s="328"/>
      <c r="K840" s="328"/>
      <c r="L840" s="328"/>
      <c r="M840" s="328"/>
      <c r="N840" s="328"/>
      <c r="O840" s="328"/>
      <c r="P840" s="328"/>
      <c r="Q840" s="328"/>
      <c r="R840" s="328"/>
      <c r="S840" s="328"/>
      <c r="T840" s="328"/>
      <c r="U840" s="328"/>
      <c r="V840" s="328"/>
      <c r="W840" s="328"/>
      <c r="X840" s="328"/>
      <c r="Y840" s="328"/>
      <c r="Z840" s="328"/>
    </row>
    <row r="841">
      <c r="A841" s="328"/>
      <c r="B841" s="328"/>
      <c r="C841" s="328"/>
      <c r="D841" s="328"/>
      <c r="E841" s="328"/>
      <c r="F841" s="328"/>
      <c r="G841" s="328"/>
      <c r="H841" s="328"/>
      <c r="I841" s="328"/>
      <c r="J841" s="328"/>
      <c r="K841" s="328"/>
      <c r="L841" s="328"/>
      <c r="M841" s="328"/>
      <c r="N841" s="328"/>
      <c r="O841" s="328"/>
      <c r="P841" s="328"/>
      <c r="Q841" s="328"/>
      <c r="R841" s="328"/>
      <c r="S841" s="328"/>
      <c r="T841" s="328"/>
      <c r="U841" s="328"/>
      <c r="V841" s="328"/>
      <c r="W841" s="328"/>
      <c r="X841" s="328"/>
      <c r="Y841" s="328"/>
      <c r="Z841" s="328"/>
    </row>
    <row r="842">
      <c r="A842" s="328"/>
      <c r="B842" s="328"/>
      <c r="C842" s="328"/>
      <c r="D842" s="328"/>
      <c r="E842" s="328"/>
      <c r="F842" s="328"/>
      <c r="G842" s="328"/>
      <c r="H842" s="328"/>
      <c r="I842" s="328"/>
      <c r="J842" s="328"/>
      <c r="K842" s="328"/>
      <c r="L842" s="328"/>
      <c r="M842" s="328"/>
      <c r="N842" s="328"/>
      <c r="O842" s="328"/>
      <c r="P842" s="328"/>
      <c r="Q842" s="328"/>
      <c r="R842" s="328"/>
      <c r="S842" s="328"/>
      <c r="T842" s="328"/>
      <c r="U842" s="328"/>
      <c r="V842" s="328"/>
      <c r="W842" s="328"/>
      <c r="X842" s="328"/>
      <c r="Y842" s="328"/>
      <c r="Z842" s="328"/>
    </row>
    <row r="843">
      <c r="A843" s="328"/>
      <c r="B843" s="328"/>
      <c r="C843" s="328"/>
      <c r="D843" s="328"/>
      <c r="E843" s="328"/>
      <c r="F843" s="328"/>
      <c r="G843" s="328"/>
      <c r="H843" s="328"/>
      <c r="I843" s="328"/>
      <c r="J843" s="328"/>
      <c r="K843" s="328"/>
      <c r="L843" s="328"/>
      <c r="M843" s="328"/>
      <c r="N843" s="328"/>
      <c r="O843" s="328"/>
      <c r="P843" s="328"/>
      <c r="Q843" s="328"/>
      <c r="R843" s="328"/>
      <c r="S843" s="328"/>
      <c r="T843" s="328"/>
      <c r="U843" s="328"/>
      <c r="V843" s="328"/>
      <c r="W843" s="328"/>
      <c r="X843" s="328"/>
      <c r="Y843" s="328"/>
      <c r="Z843" s="328"/>
    </row>
    <row r="844">
      <c r="A844" s="328"/>
      <c r="B844" s="328"/>
      <c r="C844" s="328"/>
      <c r="D844" s="328"/>
      <c r="E844" s="328"/>
      <c r="F844" s="328"/>
      <c r="G844" s="328"/>
      <c r="H844" s="328"/>
      <c r="I844" s="328"/>
      <c r="J844" s="328"/>
      <c r="K844" s="328"/>
      <c r="L844" s="328"/>
      <c r="M844" s="328"/>
      <c r="N844" s="328"/>
      <c r="O844" s="328"/>
      <c r="P844" s="328"/>
      <c r="Q844" s="328"/>
      <c r="R844" s="328"/>
      <c r="S844" s="328"/>
      <c r="T844" s="328"/>
      <c r="U844" s="328"/>
      <c r="V844" s="328"/>
      <c r="W844" s="328"/>
      <c r="X844" s="328"/>
      <c r="Y844" s="328"/>
      <c r="Z844" s="328"/>
    </row>
    <row r="845">
      <c r="A845" s="328"/>
      <c r="B845" s="328"/>
      <c r="C845" s="328"/>
      <c r="D845" s="328"/>
      <c r="E845" s="328"/>
      <c r="F845" s="328"/>
      <c r="G845" s="328"/>
      <c r="H845" s="328"/>
      <c r="I845" s="328"/>
      <c r="J845" s="328"/>
      <c r="K845" s="328"/>
      <c r="L845" s="328"/>
      <c r="M845" s="328"/>
      <c r="N845" s="328"/>
      <c r="O845" s="328"/>
      <c r="P845" s="328"/>
      <c r="Q845" s="328"/>
      <c r="R845" s="328"/>
      <c r="S845" s="328"/>
      <c r="T845" s="328"/>
      <c r="U845" s="328"/>
      <c r="V845" s="328"/>
      <c r="W845" s="328"/>
      <c r="X845" s="328"/>
      <c r="Y845" s="328"/>
      <c r="Z845" s="328"/>
    </row>
    <row r="846">
      <c r="A846" s="328"/>
      <c r="B846" s="328"/>
      <c r="C846" s="328"/>
      <c r="D846" s="328"/>
      <c r="E846" s="328"/>
      <c r="F846" s="328"/>
      <c r="G846" s="328"/>
      <c r="H846" s="328"/>
      <c r="I846" s="328"/>
      <c r="J846" s="328"/>
      <c r="K846" s="328"/>
      <c r="L846" s="328"/>
      <c r="M846" s="328"/>
      <c r="N846" s="328"/>
      <c r="O846" s="328"/>
      <c r="P846" s="328"/>
      <c r="Q846" s="328"/>
      <c r="R846" s="328"/>
      <c r="S846" s="328"/>
      <c r="T846" s="328"/>
      <c r="U846" s="328"/>
      <c r="V846" s="328"/>
      <c r="W846" s="328"/>
      <c r="X846" s="328"/>
      <c r="Y846" s="328"/>
      <c r="Z846" s="328"/>
    </row>
    <row r="847">
      <c r="A847" s="328"/>
      <c r="B847" s="328"/>
      <c r="C847" s="328"/>
      <c r="D847" s="328"/>
      <c r="E847" s="328"/>
      <c r="F847" s="328"/>
      <c r="G847" s="328"/>
      <c r="H847" s="328"/>
      <c r="I847" s="328"/>
      <c r="J847" s="328"/>
      <c r="K847" s="328"/>
      <c r="L847" s="328"/>
      <c r="M847" s="328"/>
      <c r="N847" s="328"/>
      <c r="O847" s="328"/>
      <c r="P847" s="328"/>
      <c r="Q847" s="328"/>
      <c r="R847" s="328"/>
      <c r="S847" s="328"/>
      <c r="T847" s="328"/>
      <c r="U847" s="328"/>
      <c r="V847" s="328"/>
      <c r="W847" s="328"/>
      <c r="X847" s="328"/>
      <c r="Y847" s="328"/>
      <c r="Z847" s="328"/>
    </row>
    <row r="848">
      <c r="A848" s="328"/>
      <c r="B848" s="328"/>
      <c r="C848" s="328"/>
      <c r="D848" s="328"/>
      <c r="E848" s="328"/>
      <c r="F848" s="328"/>
      <c r="G848" s="328"/>
      <c r="H848" s="328"/>
      <c r="I848" s="328"/>
      <c r="J848" s="328"/>
      <c r="K848" s="328"/>
      <c r="L848" s="328"/>
      <c r="M848" s="328"/>
      <c r="N848" s="328"/>
      <c r="O848" s="328"/>
      <c r="P848" s="328"/>
      <c r="Q848" s="328"/>
      <c r="R848" s="328"/>
      <c r="S848" s="328"/>
      <c r="T848" s="328"/>
      <c r="U848" s="328"/>
      <c r="V848" s="328"/>
      <c r="W848" s="328"/>
      <c r="X848" s="328"/>
      <c r="Y848" s="328"/>
      <c r="Z848" s="328"/>
    </row>
    <row r="849">
      <c r="A849" s="328"/>
      <c r="B849" s="328"/>
      <c r="C849" s="328"/>
      <c r="D849" s="328"/>
      <c r="E849" s="328"/>
      <c r="F849" s="328"/>
      <c r="G849" s="328"/>
      <c r="H849" s="328"/>
      <c r="I849" s="328"/>
      <c r="J849" s="328"/>
      <c r="K849" s="328"/>
      <c r="L849" s="328"/>
      <c r="M849" s="328"/>
      <c r="N849" s="328"/>
      <c r="O849" s="328"/>
      <c r="P849" s="328"/>
      <c r="Q849" s="328"/>
      <c r="R849" s="328"/>
      <c r="S849" s="328"/>
      <c r="T849" s="328"/>
      <c r="U849" s="328"/>
      <c r="V849" s="328"/>
      <c r="W849" s="328"/>
      <c r="X849" s="328"/>
      <c r="Y849" s="328"/>
      <c r="Z849" s="328"/>
    </row>
    <row r="850">
      <c r="A850" s="328"/>
      <c r="B850" s="328"/>
      <c r="C850" s="328"/>
      <c r="D850" s="328"/>
      <c r="E850" s="328"/>
      <c r="F850" s="328"/>
      <c r="G850" s="328"/>
      <c r="H850" s="328"/>
      <c r="I850" s="328"/>
      <c r="J850" s="328"/>
      <c r="K850" s="328"/>
      <c r="L850" s="328"/>
      <c r="M850" s="328"/>
      <c r="N850" s="328"/>
      <c r="O850" s="328"/>
      <c r="P850" s="328"/>
      <c r="Q850" s="328"/>
      <c r="R850" s="328"/>
      <c r="S850" s="328"/>
      <c r="T850" s="328"/>
      <c r="U850" s="328"/>
      <c r="V850" s="328"/>
      <c r="W850" s="328"/>
      <c r="X850" s="328"/>
      <c r="Y850" s="328"/>
      <c r="Z850" s="328"/>
    </row>
    <row r="851">
      <c r="A851" s="328"/>
      <c r="B851" s="328"/>
      <c r="C851" s="328"/>
      <c r="D851" s="328"/>
      <c r="E851" s="328"/>
      <c r="F851" s="328"/>
      <c r="G851" s="328"/>
      <c r="H851" s="328"/>
      <c r="I851" s="328"/>
      <c r="J851" s="328"/>
      <c r="K851" s="328"/>
      <c r="L851" s="328"/>
      <c r="M851" s="328"/>
      <c r="N851" s="328"/>
      <c r="O851" s="328"/>
      <c r="P851" s="328"/>
      <c r="Q851" s="328"/>
      <c r="R851" s="328"/>
      <c r="S851" s="328"/>
      <c r="T851" s="328"/>
      <c r="U851" s="328"/>
      <c r="V851" s="328"/>
      <c r="W851" s="328"/>
      <c r="X851" s="328"/>
      <c r="Y851" s="328"/>
      <c r="Z851" s="328"/>
    </row>
    <row r="852">
      <c r="A852" s="328"/>
      <c r="B852" s="328"/>
      <c r="C852" s="328"/>
      <c r="D852" s="328"/>
      <c r="E852" s="328"/>
      <c r="F852" s="328"/>
      <c r="G852" s="328"/>
      <c r="H852" s="328"/>
      <c r="I852" s="328"/>
      <c r="J852" s="328"/>
      <c r="K852" s="328"/>
      <c r="L852" s="328"/>
      <c r="M852" s="328"/>
      <c r="N852" s="328"/>
      <c r="O852" s="328"/>
      <c r="P852" s="328"/>
      <c r="Q852" s="328"/>
      <c r="R852" s="328"/>
      <c r="S852" s="328"/>
      <c r="T852" s="328"/>
      <c r="U852" s="328"/>
      <c r="V852" s="328"/>
      <c r="W852" s="328"/>
      <c r="X852" s="328"/>
      <c r="Y852" s="328"/>
      <c r="Z852" s="328"/>
    </row>
    <row r="853">
      <c r="A853" s="328"/>
      <c r="B853" s="328"/>
      <c r="C853" s="328"/>
      <c r="D853" s="328"/>
      <c r="E853" s="328"/>
      <c r="F853" s="328"/>
      <c r="G853" s="328"/>
      <c r="H853" s="328"/>
      <c r="I853" s="328"/>
      <c r="J853" s="328"/>
      <c r="K853" s="328"/>
      <c r="L853" s="328"/>
      <c r="M853" s="328"/>
      <c r="N853" s="328"/>
      <c r="O853" s="328"/>
      <c r="P853" s="328"/>
      <c r="Q853" s="328"/>
      <c r="R853" s="328"/>
      <c r="S853" s="328"/>
      <c r="T853" s="328"/>
      <c r="U853" s="328"/>
      <c r="V853" s="328"/>
      <c r="W853" s="328"/>
      <c r="X853" s="328"/>
      <c r="Y853" s="328"/>
      <c r="Z853" s="328"/>
    </row>
    <row r="854">
      <c r="A854" s="328"/>
      <c r="B854" s="328"/>
      <c r="C854" s="328"/>
      <c r="D854" s="328"/>
      <c r="E854" s="328"/>
      <c r="F854" s="328"/>
      <c r="G854" s="328"/>
      <c r="H854" s="328"/>
      <c r="I854" s="328"/>
      <c r="J854" s="328"/>
      <c r="K854" s="328"/>
      <c r="L854" s="328"/>
      <c r="M854" s="328"/>
      <c r="N854" s="328"/>
      <c r="O854" s="328"/>
      <c r="P854" s="328"/>
      <c r="Q854" s="328"/>
      <c r="R854" s="328"/>
      <c r="S854" s="328"/>
      <c r="T854" s="328"/>
      <c r="U854" s="328"/>
      <c r="V854" s="328"/>
      <c r="W854" s="328"/>
      <c r="X854" s="328"/>
      <c r="Y854" s="328"/>
      <c r="Z854" s="328"/>
    </row>
    <row r="855">
      <c r="A855" s="328"/>
      <c r="B855" s="328"/>
      <c r="C855" s="328"/>
      <c r="D855" s="328"/>
      <c r="E855" s="328"/>
      <c r="F855" s="328"/>
      <c r="G855" s="328"/>
      <c r="H855" s="328"/>
      <c r="I855" s="328"/>
      <c r="J855" s="328"/>
      <c r="K855" s="328"/>
      <c r="L855" s="328"/>
      <c r="M855" s="328"/>
      <c r="N855" s="328"/>
      <c r="O855" s="328"/>
      <c r="P855" s="328"/>
      <c r="Q855" s="328"/>
      <c r="R855" s="328"/>
      <c r="S855" s="328"/>
      <c r="T855" s="328"/>
      <c r="U855" s="328"/>
      <c r="V855" s="328"/>
      <c r="W855" s="328"/>
      <c r="X855" s="328"/>
      <c r="Y855" s="328"/>
      <c r="Z855" s="328"/>
    </row>
    <row r="856">
      <c r="A856" s="328"/>
      <c r="B856" s="328"/>
      <c r="C856" s="328"/>
      <c r="D856" s="328"/>
      <c r="E856" s="328"/>
      <c r="F856" s="328"/>
      <c r="G856" s="328"/>
      <c r="H856" s="328"/>
      <c r="I856" s="328"/>
      <c r="J856" s="328"/>
      <c r="K856" s="328"/>
      <c r="L856" s="328"/>
      <c r="M856" s="328"/>
      <c r="N856" s="328"/>
      <c r="O856" s="328"/>
      <c r="P856" s="328"/>
      <c r="Q856" s="328"/>
      <c r="R856" s="328"/>
      <c r="S856" s="328"/>
      <c r="T856" s="328"/>
      <c r="U856" s="328"/>
      <c r="V856" s="328"/>
      <c r="W856" s="328"/>
      <c r="X856" s="328"/>
      <c r="Y856" s="328"/>
      <c r="Z856" s="328"/>
    </row>
    <row r="857">
      <c r="A857" s="328"/>
      <c r="B857" s="328"/>
      <c r="C857" s="328"/>
      <c r="D857" s="328"/>
      <c r="E857" s="328"/>
      <c r="F857" s="328"/>
      <c r="G857" s="328"/>
      <c r="H857" s="328"/>
      <c r="I857" s="328"/>
      <c r="J857" s="328"/>
      <c r="K857" s="328"/>
      <c r="L857" s="328"/>
      <c r="M857" s="328"/>
      <c r="N857" s="328"/>
      <c r="O857" s="328"/>
      <c r="P857" s="328"/>
      <c r="Q857" s="328"/>
      <c r="R857" s="328"/>
      <c r="S857" s="328"/>
      <c r="T857" s="328"/>
      <c r="U857" s="328"/>
      <c r="V857" s="328"/>
      <c r="W857" s="328"/>
      <c r="X857" s="328"/>
      <c r="Y857" s="328"/>
      <c r="Z857" s="328"/>
    </row>
    <row r="858">
      <c r="A858" s="328"/>
      <c r="B858" s="328"/>
      <c r="C858" s="328"/>
      <c r="D858" s="328"/>
      <c r="E858" s="328"/>
      <c r="F858" s="328"/>
      <c r="G858" s="328"/>
      <c r="H858" s="328"/>
      <c r="I858" s="328"/>
      <c r="J858" s="328"/>
      <c r="K858" s="328"/>
      <c r="L858" s="328"/>
      <c r="M858" s="328"/>
      <c r="N858" s="328"/>
      <c r="O858" s="328"/>
      <c r="P858" s="328"/>
      <c r="Q858" s="328"/>
      <c r="R858" s="328"/>
      <c r="S858" s="328"/>
      <c r="T858" s="328"/>
      <c r="U858" s="328"/>
      <c r="V858" s="328"/>
      <c r="W858" s="328"/>
      <c r="X858" s="328"/>
      <c r="Y858" s="328"/>
      <c r="Z858" s="328"/>
    </row>
    <row r="859">
      <c r="A859" s="328"/>
      <c r="B859" s="328"/>
      <c r="C859" s="328"/>
      <c r="D859" s="328"/>
      <c r="E859" s="328"/>
      <c r="F859" s="328"/>
      <c r="G859" s="328"/>
      <c r="H859" s="328"/>
      <c r="I859" s="328"/>
      <c r="J859" s="328"/>
      <c r="K859" s="328"/>
      <c r="L859" s="328"/>
      <c r="M859" s="328"/>
      <c r="N859" s="328"/>
      <c r="O859" s="328"/>
      <c r="P859" s="328"/>
      <c r="Q859" s="328"/>
      <c r="R859" s="328"/>
      <c r="S859" s="328"/>
      <c r="T859" s="328"/>
      <c r="U859" s="328"/>
      <c r="V859" s="328"/>
      <c r="W859" s="328"/>
      <c r="X859" s="328"/>
      <c r="Y859" s="328"/>
      <c r="Z859" s="328"/>
    </row>
    <row r="860">
      <c r="A860" s="328"/>
      <c r="B860" s="328"/>
      <c r="C860" s="328"/>
      <c r="D860" s="328"/>
      <c r="E860" s="328"/>
      <c r="F860" s="328"/>
      <c r="G860" s="328"/>
      <c r="H860" s="328"/>
      <c r="I860" s="328"/>
      <c r="J860" s="328"/>
      <c r="K860" s="328"/>
      <c r="L860" s="328"/>
      <c r="M860" s="328"/>
      <c r="N860" s="328"/>
      <c r="O860" s="328"/>
      <c r="P860" s="328"/>
      <c r="Q860" s="328"/>
      <c r="R860" s="328"/>
      <c r="S860" s="328"/>
      <c r="T860" s="328"/>
      <c r="U860" s="328"/>
      <c r="V860" s="328"/>
      <c r="W860" s="328"/>
      <c r="X860" s="328"/>
      <c r="Y860" s="328"/>
      <c r="Z860" s="328"/>
    </row>
    <row r="861">
      <c r="A861" s="328"/>
      <c r="B861" s="328"/>
      <c r="C861" s="328"/>
      <c r="D861" s="328"/>
      <c r="E861" s="328"/>
      <c r="F861" s="328"/>
      <c r="G861" s="328"/>
      <c r="H861" s="328"/>
      <c r="I861" s="328"/>
      <c r="J861" s="328"/>
      <c r="K861" s="328"/>
      <c r="L861" s="328"/>
      <c r="M861" s="328"/>
      <c r="N861" s="328"/>
      <c r="O861" s="328"/>
      <c r="P861" s="328"/>
      <c r="Q861" s="328"/>
      <c r="R861" s="328"/>
      <c r="S861" s="328"/>
      <c r="T861" s="328"/>
      <c r="U861" s="328"/>
      <c r="V861" s="328"/>
      <c r="W861" s="328"/>
      <c r="X861" s="328"/>
      <c r="Y861" s="328"/>
      <c r="Z861" s="328"/>
    </row>
    <row r="862">
      <c r="A862" s="328"/>
      <c r="B862" s="328"/>
      <c r="C862" s="328"/>
      <c r="D862" s="328"/>
      <c r="E862" s="328"/>
      <c r="F862" s="328"/>
      <c r="G862" s="328"/>
      <c r="H862" s="328"/>
      <c r="I862" s="328"/>
      <c r="J862" s="328"/>
      <c r="K862" s="328"/>
      <c r="L862" s="328"/>
      <c r="M862" s="328"/>
      <c r="N862" s="328"/>
      <c r="O862" s="328"/>
      <c r="P862" s="328"/>
      <c r="Q862" s="328"/>
      <c r="R862" s="328"/>
      <c r="S862" s="328"/>
      <c r="T862" s="328"/>
      <c r="U862" s="328"/>
      <c r="V862" s="328"/>
      <c r="W862" s="328"/>
      <c r="X862" s="328"/>
      <c r="Y862" s="328"/>
      <c r="Z862" s="328"/>
    </row>
    <row r="863">
      <c r="A863" s="328"/>
      <c r="B863" s="328"/>
      <c r="C863" s="328"/>
      <c r="D863" s="328"/>
      <c r="E863" s="328"/>
      <c r="F863" s="328"/>
      <c r="G863" s="328"/>
      <c r="H863" s="328"/>
      <c r="I863" s="328"/>
      <c r="J863" s="328"/>
      <c r="K863" s="328"/>
      <c r="L863" s="328"/>
      <c r="M863" s="328"/>
      <c r="N863" s="328"/>
      <c r="O863" s="328"/>
      <c r="P863" s="328"/>
      <c r="Q863" s="328"/>
      <c r="R863" s="328"/>
      <c r="S863" s="328"/>
      <c r="T863" s="328"/>
      <c r="U863" s="328"/>
      <c r="V863" s="328"/>
      <c r="W863" s="328"/>
      <c r="X863" s="328"/>
      <c r="Y863" s="328"/>
      <c r="Z863" s="328"/>
    </row>
    <row r="864">
      <c r="A864" s="328"/>
      <c r="B864" s="328"/>
      <c r="C864" s="328"/>
      <c r="D864" s="328"/>
      <c r="E864" s="328"/>
      <c r="F864" s="328"/>
      <c r="G864" s="328"/>
      <c r="H864" s="328"/>
      <c r="I864" s="328"/>
      <c r="J864" s="328"/>
      <c r="K864" s="328"/>
      <c r="L864" s="328"/>
      <c r="M864" s="328"/>
      <c r="N864" s="328"/>
      <c r="O864" s="328"/>
      <c r="P864" s="328"/>
      <c r="Q864" s="328"/>
      <c r="R864" s="328"/>
      <c r="S864" s="328"/>
      <c r="T864" s="328"/>
      <c r="U864" s="328"/>
      <c r="V864" s="328"/>
      <c r="W864" s="328"/>
      <c r="X864" s="328"/>
      <c r="Y864" s="328"/>
      <c r="Z864" s="328"/>
    </row>
    <row r="865">
      <c r="A865" s="328"/>
      <c r="B865" s="328"/>
      <c r="C865" s="328"/>
      <c r="D865" s="328"/>
      <c r="E865" s="328"/>
      <c r="F865" s="328"/>
      <c r="G865" s="328"/>
      <c r="H865" s="328"/>
      <c r="I865" s="328"/>
      <c r="J865" s="328"/>
      <c r="K865" s="328"/>
      <c r="L865" s="328"/>
      <c r="M865" s="328"/>
      <c r="N865" s="328"/>
      <c r="O865" s="328"/>
      <c r="P865" s="328"/>
      <c r="Q865" s="328"/>
      <c r="R865" s="328"/>
      <c r="S865" s="328"/>
      <c r="T865" s="328"/>
      <c r="U865" s="328"/>
      <c r="V865" s="328"/>
      <c r="W865" s="328"/>
      <c r="X865" s="328"/>
      <c r="Y865" s="328"/>
      <c r="Z865" s="328"/>
    </row>
    <row r="866">
      <c r="A866" s="328"/>
      <c r="B866" s="328"/>
      <c r="C866" s="328"/>
      <c r="D866" s="328"/>
      <c r="E866" s="328"/>
      <c r="F866" s="328"/>
      <c r="G866" s="328"/>
      <c r="H866" s="328"/>
      <c r="I866" s="328"/>
      <c r="J866" s="328"/>
      <c r="K866" s="328"/>
      <c r="L866" s="328"/>
      <c r="M866" s="328"/>
      <c r="N866" s="328"/>
      <c r="O866" s="328"/>
      <c r="P866" s="328"/>
      <c r="Q866" s="328"/>
      <c r="R866" s="328"/>
      <c r="S866" s="328"/>
      <c r="T866" s="328"/>
      <c r="U866" s="328"/>
      <c r="V866" s="328"/>
      <c r="W866" s="328"/>
      <c r="X866" s="328"/>
      <c r="Y866" s="328"/>
      <c r="Z866" s="328"/>
    </row>
    <row r="867">
      <c r="A867" s="328"/>
      <c r="B867" s="328"/>
      <c r="C867" s="328"/>
      <c r="D867" s="328"/>
      <c r="E867" s="328"/>
      <c r="F867" s="328"/>
      <c r="G867" s="328"/>
      <c r="H867" s="328"/>
      <c r="I867" s="328"/>
      <c r="J867" s="328"/>
      <c r="K867" s="328"/>
      <c r="L867" s="328"/>
      <c r="M867" s="328"/>
      <c r="N867" s="328"/>
      <c r="O867" s="328"/>
      <c r="P867" s="328"/>
      <c r="Q867" s="328"/>
      <c r="R867" s="328"/>
      <c r="S867" s="328"/>
      <c r="T867" s="328"/>
      <c r="U867" s="328"/>
      <c r="V867" s="328"/>
      <c r="W867" s="328"/>
      <c r="X867" s="328"/>
      <c r="Y867" s="328"/>
      <c r="Z867" s="328"/>
    </row>
    <row r="868">
      <c r="A868" s="328"/>
      <c r="B868" s="328"/>
      <c r="C868" s="328"/>
      <c r="D868" s="328"/>
      <c r="E868" s="328"/>
      <c r="F868" s="328"/>
      <c r="G868" s="328"/>
      <c r="H868" s="328"/>
      <c r="I868" s="328"/>
      <c r="J868" s="328"/>
      <c r="K868" s="328"/>
      <c r="L868" s="328"/>
      <c r="M868" s="328"/>
      <c r="N868" s="328"/>
      <c r="O868" s="328"/>
      <c r="P868" s="328"/>
      <c r="Q868" s="328"/>
      <c r="R868" s="328"/>
      <c r="S868" s="328"/>
      <c r="T868" s="328"/>
      <c r="U868" s="328"/>
      <c r="V868" s="328"/>
      <c r="W868" s="328"/>
      <c r="X868" s="328"/>
      <c r="Y868" s="328"/>
      <c r="Z868" s="328"/>
    </row>
    <row r="869">
      <c r="A869" s="328"/>
      <c r="B869" s="328"/>
      <c r="C869" s="328"/>
      <c r="D869" s="328"/>
      <c r="E869" s="328"/>
      <c r="F869" s="328"/>
      <c r="G869" s="328"/>
      <c r="H869" s="328"/>
      <c r="I869" s="328"/>
      <c r="J869" s="328"/>
      <c r="K869" s="328"/>
      <c r="L869" s="328"/>
      <c r="M869" s="328"/>
      <c r="N869" s="328"/>
      <c r="O869" s="328"/>
      <c r="P869" s="328"/>
      <c r="Q869" s="328"/>
      <c r="R869" s="328"/>
      <c r="S869" s="328"/>
      <c r="T869" s="328"/>
      <c r="U869" s="328"/>
      <c r="V869" s="328"/>
      <c r="W869" s="328"/>
      <c r="X869" s="328"/>
      <c r="Y869" s="328"/>
      <c r="Z869" s="328"/>
    </row>
    <row r="870">
      <c r="A870" s="328"/>
      <c r="B870" s="328"/>
      <c r="C870" s="328"/>
      <c r="D870" s="328"/>
      <c r="E870" s="328"/>
      <c r="F870" s="328"/>
      <c r="G870" s="328"/>
      <c r="H870" s="328"/>
      <c r="I870" s="328"/>
      <c r="J870" s="328"/>
      <c r="K870" s="328"/>
      <c r="L870" s="328"/>
      <c r="M870" s="328"/>
      <c r="N870" s="328"/>
      <c r="O870" s="328"/>
      <c r="P870" s="328"/>
      <c r="Q870" s="328"/>
      <c r="R870" s="328"/>
      <c r="S870" s="328"/>
      <c r="T870" s="328"/>
      <c r="U870" s="328"/>
      <c r="V870" s="328"/>
      <c r="W870" s="328"/>
      <c r="X870" s="328"/>
      <c r="Y870" s="328"/>
      <c r="Z870" s="328"/>
    </row>
    <row r="871">
      <c r="A871" s="328"/>
      <c r="B871" s="328"/>
      <c r="C871" s="328"/>
      <c r="D871" s="328"/>
      <c r="E871" s="328"/>
      <c r="F871" s="328"/>
      <c r="G871" s="328"/>
      <c r="H871" s="328"/>
      <c r="I871" s="328"/>
      <c r="J871" s="328"/>
      <c r="K871" s="328"/>
      <c r="L871" s="328"/>
      <c r="M871" s="328"/>
      <c r="N871" s="328"/>
      <c r="O871" s="328"/>
      <c r="P871" s="328"/>
      <c r="Q871" s="328"/>
      <c r="R871" s="328"/>
      <c r="S871" s="328"/>
      <c r="T871" s="328"/>
      <c r="U871" s="328"/>
      <c r="V871" s="328"/>
      <c r="W871" s="328"/>
      <c r="X871" s="328"/>
      <c r="Y871" s="328"/>
      <c r="Z871" s="328"/>
    </row>
    <row r="872">
      <c r="A872" s="328"/>
      <c r="B872" s="328"/>
      <c r="C872" s="328"/>
      <c r="D872" s="328"/>
      <c r="E872" s="328"/>
      <c r="F872" s="328"/>
      <c r="G872" s="328"/>
      <c r="H872" s="328"/>
      <c r="I872" s="328"/>
      <c r="J872" s="328"/>
      <c r="K872" s="328"/>
      <c r="L872" s="328"/>
      <c r="M872" s="328"/>
      <c r="N872" s="328"/>
      <c r="O872" s="328"/>
      <c r="P872" s="328"/>
      <c r="Q872" s="328"/>
      <c r="R872" s="328"/>
      <c r="S872" s="328"/>
      <c r="T872" s="328"/>
      <c r="U872" s="328"/>
      <c r="V872" s="328"/>
      <c r="W872" s="328"/>
      <c r="X872" s="328"/>
      <c r="Y872" s="328"/>
      <c r="Z872" s="328"/>
    </row>
    <row r="873">
      <c r="A873" s="328"/>
      <c r="B873" s="328"/>
      <c r="C873" s="328"/>
      <c r="D873" s="328"/>
      <c r="E873" s="328"/>
      <c r="F873" s="328"/>
      <c r="G873" s="328"/>
      <c r="H873" s="328"/>
      <c r="I873" s="328"/>
      <c r="J873" s="328"/>
      <c r="K873" s="328"/>
      <c r="L873" s="328"/>
      <c r="M873" s="328"/>
      <c r="N873" s="328"/>
      <c r="O873" s="328"/>
      <c r="P873" s="328"/>
      <c r="Q873" s="328"/>
      <c r="R873" s="328"/>
      <c r="S873" s="328"/>
      <c r="T873" s="328"/>
      <c r="U873" s="328"/>
      <c r="V873" s="328"/>
      <c r="W873" s="328"/>
      <c r="X873" s="328"/>
      <c r="Y873" s="328"/>
      <c r="Z873" s="328"/>
    </row>
    <row r="874">
      <c r="A874" s="328"/>
      <c r="B874" s="328"/>
      <c r="C874" s="328"/>
      <c r="D874" s="328"/>
      <c r="E874" s="328"/>
      <c r="F874" s="328"/>
      <c r="G874" s="328"/>
      <c r="H874" s="328"/>
      <c r="I874" s="328"/>
      <c r="J874" s="328"/>
      <c r="K874" s="328"/>
      <c r="L874" s="328"/>
      <c r="M874" s="328"/>
      <c r="N874" s="328"/>
      <c r="O874" s="328"/>
      <c r="P874" s="328"/>
      <c r="Q874" s="328"/>
      <c r="R874" s="328"/>
      <c r="S874" s="328"/>
      <c r="T874" s="328"/>
      <c r="U874" s="328"/>
      <c r="V874" s="328"/>
      <c r="W874" s="328"/>
      <c r="X874" s="328"/>
      <c r="Y874" s="328"/>
      <c r="Z874" s="328"/>
    </row>
    <row r="875">
      <c r="A875" s="328"/>
      <c r="B875" s="328"/>
      <c r="C875" s="328"/>
      <c r="D875" s="328"/>
      <c r="E875" s="328"/>
      <c r="F875" s="328"/>
      <c r="G875" s="328"/>
      <c r="H875" s="328"/>
      <c r="I875" s="328"/>
      <c r="J875" s="328"/>
      <c r="K875" s="328"/>
      <c r="L875" s="328"/>
      <c r="M875" s="328"/>
      <c r="N875" s="328"/>
      <c r="O875" s="328"/>
      <c r="P875" s="328"/>
      <c r="Q875" s="328"/>
      <c r="R875" s="328"/>
      <c r="S875" s="328"/>
      <c r="T875" s="328"/>
      <c r="U875" s="328"/>
      <c r="V875" s="328"/>
      <c r="W875" s="328"/>
      <c r="X875" s="328"/>
      <c r="Y875" s="328"/>
      <c r="Z875" s="328"/>
    </row>
    <row r="876">
      <c r="A876" s="328"/>
      <c r="B876" s="328"/>
      <c r="C876" s="328"/>
      <c r="D876" s="328"/>
      <c r="E876" s="328"/>
      <c r="F876" s="328"/>
      <c r="G876" s="328"/>
      <c r="H876" s="328"/>
      <c r="I876" s="328"/>
      <c r="J876" s="328"/>
      <c r="K876" s="328"/>
      <c r="L876" s="328"/>
      <c r="M876" s="328"/>
      <c r="N876" s="328"/>
      <c r="O876" s="328"/>
      <c r="P876" s="328"/>
      <c r="Q876" s="328"/>
      <c r="R876" s="328"/>
      <c r="S876" s="328"/>
      <c r="T876" s="328"/>
      <c r="U876" s="328"/>
      <c r="V876" s="328"/>
      <c r="W876" s="328"/>
      <c r="X876" s="328"/>
      <c r="Y876" s="328"/>
      <c r="Z876" s="328"/>
    </row>
    <row r="877">
      <c r="A877" s="328"/>
      <c r="B877" s="328"/>
      <c r="C877" s="328"/>
      <c r="D877" s="328"/>
      <c r="E877" s="328"/>
      <c r="F877" s="328"/>
      <c r="G877" s="328"/>
      <c r="H877" s="328"/>
      <c r="I877" s="328"/>
      <c r="J877" s="328"/>
      <c r="K877" s="328"/>
      <c r="L877" s="328"/>
      <c r="M877" s="328"/>
      <c r="N877" s="328"/>
      <c r="O877" s="328"/>
      <c r="P877" s="328"/>
      <c r="Q877" s="328"/>
      <c r="R877" s="328"/>
      <c r="S877" s="328"/>
      <c r="T877" s="328"/>
      <c r="U877" s="328"/>
      <c r="V877" s="328"/>
      <c r="W877" s="328"/>
      <c r="X877" s="328"/>
      <c r="Y877" s="328"/>
      <c r="Z877" s="328"/>
    </row>
    <row r="878">
      <c r="A878" s="328"/>
      <c r="B878" s="328"/>
      <c r="C878" s="328"/>
      <c r="D878" s="328"/>
      <c r="E878" s="328"/>
      <c r="F878" s="328"/>
      <c r="G878" s="328"/>
      <c r="H878" s="328"/>
      <c r="I878" s="328"/>
      <c r="J878" s="328"/>
      <c r="K878" s="328"/>
      <c r="L878" s="328"/>
      <c r="M878" s="328"/>
      <c r="N878" s="328"/>
      <c r="O878" s="328"/>
      <c r="P878" s="328"/>
      <c r="Q878" s="328"/>
      <c r="R878" s="328"/>
      <c r="S878" s="328"/>
      <c r="T878" s="328"/>
      <c r="U878" s="328"/>
      <c r="V878" s="328"/>
      <c r="W878" s="328"/>
      <c r="X878" s="328"/>
      <c r="Y878" s="328"/>
      <c r="Z878" s="328"/>
    </row>
    <row r="879">
      <c r="A879" s="328"/>
      <c r="B879" s="328"/>
      <c r="C879" s="328"/>
      <c r="D879" s="328"/>
      <c r="E879" s="328"/>
      <c r="F879" s="328"/>
      <c r="G879" s="328"/>
      <c r="H879" s="328"/>
      <c r="I879" s="328"/>
      <c r="J879" s="328"/>
      <c r="K879" s="328"/>
      <c r="L879" s="328"/>
      <c r="M879" s="328"/>
      <c r="N879" s="328"/>
      <c r="O879" s="328"/>
      <c r="P879" s="328"/>
      <c r="Q879" s="328"/>
      <c r="R879" s="328"/>
      <c r="S879" s="328"/>
      <c r="T879" s="328"/>
      <c r="U879" s="328"/>
      <c r="V879" s="328"/>
      <c r="W879" s="328"/>
      <c r="X879" s="328"/>
      <c r="Y879" s="328"/>
      <c r="Z879" s="328"/>
    </row>
    <row r="880">
      <c r="A880" s="328"/>
      <c r="B880" s="328"/>
      <c r="C880" s="328"/>
      <c r="D880" s="328"/>
      <c r="E880" s="328"/>
      <c r="F880" s="328"/>
      <c r="G880" s="328"/>
      <c r="H880" s="328"/>
      <c r="I880" s="328"/>
      <c r="J880" s="328"/>
      <c r="K880" s="328"/>
      <c r="L880" s="328"/>
      <c r="M880" s="328"/>
      <c r="N880" s="328"/>
      <c r="O880" s="328"/>
      <c r="P880" s="328"/>
      <c r="Q880" s="328"/>
      <c r="R880" s="328"/>
      <c r="S880" s="328"/>
      <c r="T880" s="328"/>
      <c r="U880" s="328"/>
      <c r="V880" s="328"/>
      <c r="W880" s="328"/>
      <c r="X880" s="328"/>
      <c r="Y880" s="328"/>
      <c r="Z880" s="328"/>
    </row>
    <row r="881">
      <c r="A881" s="328"/>
      <c r="B881" s="328"/>
      <c r="C881" s="328"/>
      <c r="D881" s="328"/>
      <c r="E881" s="328"/>
      <c r="F881" s="328"/>
      <c r="G881" s="328"/>
      <c r="H881" s="328"/>
      <c r="I881" s="328"/>
      <c r="J881" s="328"/>
      <c r="K881" s="328"/>
      <c r="L881" s="328"/>
      <c r="M881" s="328"/>
      <c r="N881" s="328"/>
      <c r="O881" s="328"/>
      <c r="P881" s="328"/>
      <c r="Q881" s="328"/>
      <c r="R881" s="328"/>
      <c r="S881" s="328"/>
      <c r="T881" s="328"/>
      <c r="U881" s="328"/>
      <c r="V881" s="328"/>
      <c r="W881" s="328"/>
      <c r="X881" s="328"/>
      <c r="Y881" s="328"/>
      <c r="Z881" s="328"/>
    </row>
    <row r="882">
      <c r="A882" s="328"/>
      <c r="B882" s="328"/>
      <c r="C882" s="328"/>
      <c r="D882" s="328"/>
      <c r="E882" s="328"/>
      <c r="F882" s="328"/>
      <c r="G882" s="328"/>
      <c r="H882" s="328"/>
      <c r="I882" s="328"/>
      <c r="J882" s="328"/>
      <c r="K882" s="328"/>
      <c r="L882" s="328"/>
      <c r="M882" s="328"/>
      <c r="N882" s="328"/>
      <c r="O882" s="328"/>
      <c r="P882" s="328"/>
      <c r="Q882" s="328"/>
      <c r="R882" s="328"/>
      <c r="S882" s="328"/>
      <c r="T882" s="328"/>
      <c r="U882" s="328"/>
      <c r="V882" s="328"/>
      <c r="W882" s="328"/>
      <c r="X882" s="328"/>
      <c r="Y882" s="328"/>
      <c r="Z882" s="328"/>
    </row>
    <row r="883">
      <c r="A883" s="328"/>
      <c r="B883" s="328"/>
      <c r="C883" s="328"/>
      <c r="D883" s="328"/>
      <c r="E883" s="328"/>
      <c r="F883" s="328"/>
      <c r="G883" s="328"/>
      <c r="H883" s="328"/>
      <c r="I883" s="328"/>
      <c r="J883" s="328"/>
      <c r="K883" s="328"/>
      <c r="L883" s="328"/>
      <c r="M883" s="328"/>
      <c r="N883" s="328"/>
      <c r="O883" s="328"/>
      <c r="P883" s="328"/>
      <c r="Q883" s="328"/>
      <c r="R883" s="328"/>
      <c r="S883" s="328"/>
      <c r="T883" s="328"/>
      <c r="U883" s="328"/>
      <c r="V883" s="328"/>
      <c r="W883" s="328"/>
      <c r="X883" s="328"/>
      <c r="Y883" s="328"/>
      <c r="Z883" s="328"/>
    </row>
    <row r="884">
      <c r="A884" s="328"/>
      <c r="B884" s="328"/>
      <c r="C884" s="328"/>
      <c r="D884" s="328"/>
      <c r="E884" s="328"/>
      <c r="F884" s="328"/>
      <c r="G884" s="328"/>
      <c r="H884" s="328"/>
      <c r="I884" s="328"/>
      <c r="J884" s="328"/>
      <c r="K884" s="328"/>
      <c r="L884" s="328"/>
      <c r="M884" s="328"/>
      <c r="N884" s="328"/>
      <c r="O884" s="328"/>
      <c r="P884" s="328"/>
      <c r="Q884" s="328"/>
      <c r="R884" s="328"/>
      <c r="S884" s="328"/>
      <c r="T884" s="328"/>
      <c r="U884" s="328"/>
      <c r="V884" s="328"/>
      <c r="W884" s="328"/>
      <c r="X884" s="328"/>
      <c r="Y884" s="328"/>
      <c r="Z884" s="328"/>
    </row>
    <row r="885">
      <c r="A885" s="328"/>
      <c r="B885" s="328"/>
      <c r="C885" s="328"/>
      <c r="D885" s="328"/>
      <c r="E885" s="328"/>
      <c r="F885" s="328"/>
      <c r="G885" s="328"/>
      <c r="H885" s="328"/>
      <c r="I885" s="328"/>
      <c r="J885" s="328"/>
      <c r="K885" s="328"/>
      <c r="L885" s="328"/>
      <c r="M885" s="328"/>
      <c r="N885" s="328"/>
      <c r="O885" s="328"/>
      <c r="P885" s="328"/>
      <c r="Q885" s="328"/>
      <c r="R885" s="328"/>
      <c r="S885" s="328"/>
      <c r="T885" s="328"/>
      <c r="U885" s="328"/>
      <c r="V885" s="328"/>
      <c r="W885" s="328"/>
      <c r="X885" s="328"/>
      <c r="Y885" s="328"/>
      <c r="Z885" s="328"/>
    </row>
    <row r="886">
      <c r="A886" s="328"/>
      <c r="B886" s="328"/>
      <c r="C886" s="328"/>
      <c r="D886" s="328"/>
      <c r="E886" s="328"/>
      <c r="F886" s="328"/>
      <c r="G886" s="328"/>
      <c r="H886" s="328"/>
      <c r="I886" s="328"/>
      <c r="J886" s="328"/>
      <c r="K886" s="328"/>
      <c r="L886" s="328"/>
      <c r="M886" s="328"/>
      <c r="N886" s="328"/>
      <c r="O886" s="328"/>
      <c r="P886" s="328"/>
      <c r="Q886" s="328"/>
      <c r="R886" s="328"/>
      <c r="S886" s="328"/>
      <c r="T886" s="328"/>
      <c r="U886" s="328"/>
      <c r="V886" s="328"/>
      <c r="W886" s="328"/>
      <c r="X886" s="328"/>
      <c r="Y886" s="328"/>
      <c r="Z886" s="328"/>
    </row>
    <row r="887">
      <c r="A887" s="328"/>
      <c r="B887" s="328"/>
      <c r="C887" s="328"/>
      <c r="D887" s="328"/>
      <c r="E887" s="328"/>
      <c r="F887" s="328"/>
      <c r="G887" s="328"/>
      <c r="H887" s="328"/>
      <c r="I887" s="328"/>
      <c r="J887" s="328"/>
      <c r="K887" s="328"/>
      <c r="L887" s="328"/>
      <c r="M887" s="328"/>
      <c r="N887" s="328"/>
      <c r="O887" s="328"/>
      <c r="P887" s="328"/>
      <c r="Q887" s="328"/>
      <c r="R887" s="328"/>
      <c r="S887" s="328"/>
      <c r="T887" s="328"/>
      <c r="U887" s="328"/>
      <c r="V887" s="328"/>
      <c r="W887" s="328"/>
      <c r="X887" s="328"/>
      <c r="Y887" s="328"/>
      <c r="Z887" s="328"/>
    </row>
    <row r="888">
      <c r="A888" s="328"/>
      <c r="B888" s="328"/>
      <c r="C888" s="328"/>
      <c r="D888" s="328"/>
      <c r="E888" s="328"/>
      <c r="F888" s="328"/>
      <c r="G888" s="328"/>
      <c r="H888" s="328"/>
      <c r="I888" s="328"/>
      <c r="J888" s="328"/>
      <c r="K888" s="328"/>
      <c r="L888" s="328"/>
      <c r="M888" s="328"/>
      <c r="N888" s="328"/>
      <c r="O888" s="328"/>
      <c r="P888" s="328"/>
      <c r="Q888" s="328"/>
      <c r="R888" s="328"/>
      <c r="S888" s="328"/>
      <c r="T888" s="328"/>
      <c r="U888" s="328"/>
      <c r="V888" s="328"/>
      <c r="W888" s="328"/>
      <c r="X888" s="328"/>
      <c r="Y888" s="328"/>
      <c r="Z888" s="328"/>
    </row>
    <row r="889">
      <c r="A889" s="328"/>
      <c r="B889" s="328"/>
      <c r="C889" s="328"/>
      <c r="D889" s="328"/>
      <c r="E889" s="328"/>
      <c r="F889" s="328"/>
      <c r="G889" s="328"/>
      <c r="H889" s="328"/>
      <c r="I889" s="328"/>
      <c r="J889" s="328"/>
      <c r="K889" s="328"/>
      <c r="L889" s="328"/>
      <c r="M889" s="328"/>
      <c r="N889" s="328"/>
      <c r="O889" s="328"/>
      <c r="P889" s="328"/>
      <c r="Q889" s="328"/>
      <c r="R889" s="328"/>
      <c r="S889" s="328"/>
      <c r="T889" s="328"/>
      <c r="U889" s="328"/>
      <c r="V889" s="328"/>
      <c r="W889" s="328"/>
      <c r="X889" s="328"/>
      <c r="Y889" s="328"/>
      <c r="Z889" s="328"/>
    </row>
    <row r="890">
      <c r="A890" s="328"/>
      <c r="B890" s="328"/>
      <c r="C890" s="328"/>
      <c r="D890" s="328"/>
      <c r="E890" s="328"/>
      <c r="F890" s="328"/>
      <c r="G890" s="328"/>
      <c r="H890" s="328"/>
      <c r="I890" s="328"/>
      <c r="J890" s="328"/>
      <c r="K890" s="328"/>
      <c r="L890" s="328"/>
      <c r="M890" s="328"/>
      <c r="N890" s="328"/>
      <c r="O890" s="328"/>
      <c r="P890" s="328"/>
      <c r="Q890" s="328"/>
      <c r="R890" s="328"/>
      <c r="S890" s="328"/>
      <c r="T890" s="328"/>
      <c r="U890" s="328"/>
      <c r="V890" s="328"/>
      <c r="W890" s="328"/>
      <c r="X890" s="328"/>
      <c r="Y890" s="328"/>
      <c r="Z890" s="328"/>
    </row>
    <row r="891">
      <c r="A891" s="328"/>
      <c r="B891" s="328"/>
      <c r="C891" s="328"/>
      <c r="D891" s="328"/>
      <c r="E891" s="328"/>
      <c r="F891" s="328"/>
      <c r="G891" s="328"/>
      <c r="H891" s="328"/>
      <c r="I891" s="328"/>
      <c r="J891" s="328"/>
      <c r="K891" s="328"/>
      <c r="L891" s="328"/>
      <c r="M891" s="328"/>
      <c r="N891" s="328"/>
      <c r="O891" s="328"/>
      <c r="P891" s="328"/>
      <c r="Q891" s="328"/>
      <c r="R891" s="328"/>
      <c r="S891" s="328"/>
      <c r="T891" s="328"/>
      <c r="U891" s="328"/>
      <c r="V891" s="328"/>
      <c r="W891" s="328"/>
      <c r="X891" s="328"/>
      <c r="Y891" s="328"/>
      <c r="Z891" s="328"/>
    </row>
    <row r="892">
      <c r="A892" s="328"/>
      <c r="B892" s="328"/>
      <c r="C892" s="328"/>
      <c r="D892" s="328"/>
      <c r="E892" s="328"/>
      <c r="F892" s="328"/>
      <c r="G892" s="328"/>
      <c r="H892" s="328"/>
      <c r="I892" s="328"/>
      <c r="J892" s="328"/>
      <c r="K892" s="328"/>
      <c r="L892" s="328"/>
      <c r="M892" s="328"/>
      <c r="N892" s="328"/>
      <c r="O892" s="328"/>
      <c r="P892" s="328"/>
      <c r="Q892" s="328"/>
      <c r="R892" s="328"/>
      <c r="S892" s="328"/>
      <c r="T892" s="328"/>
      <c r="U892" s="328"/>
      <c r="V892" s="328"/>
      <c r="W892" s="328"/>
      <c r="X892" s="328"/>
      <c r="Y892" s="328"/>
      <c r="Z892" s="328"/>
    </row>
    <row r="893">
      <c r="A893" s="328"/>
      <c r="B893" s="328"/>
      <c r="C893" s="328"/>
      <c r="D893" s="328"/>
      <c r="E893" s="328"/>
      <c r="F893" s="328"/>
      <c r="G893" s="328"/>
      <c r="H893" s="328"/>
      <c r="I893" s="328"/>
      <c r="J893" s="328"/>
      <c r="K893" s="328"/>
      <c r="L893" s="328"/>
      <c r="M893" s="328"/>
      <c r="N893" s="328"/>
      <c r="O893" s="328"/>
      <c r="P893" s="328"/>
      <c r="Q893" s="328"/>
      <c r="R893" s="328"/>
      <c r="S893" s="328"/>
      <c r="T893" s="328"/>
      <c r="U893" s="328"/>
      <c r="V893" s="328"/>
      <c r="W893" s="328"/>
      <c r="X893" s="328"/>
      <c r="Y893" s="328"/>
      <c r="Z893" s="328"/>
    </row>
    <row r="894">
      <c r="A894" s="328"/>
      <c r="B894" s="328"/>
      <c r="C894" s="328"/>
      <c r="D894" s="328"/>
      <c r="E894" s="328"/>
      <c r="F894" s="328"/>
      <c r="G894" s="328"/>
      <c r="H894" s="328"/>
      <c r="I894" s="328"/>
      <c r="J894" s="328"/>
      <c r="K894" s="328"/>
      <c r="L894" s="328"/>
      <c r="M894" s="328"/>
      <c r="N894" s="328"/>
      <c r="O894" s="328"/>
      <c r="P894" s="328"/>
      <c r="Q894" s="328"/>
      <c r="R894" s="328"/>
      <c r="S894" s="328"/>
      <c r="T894" s="328"/>
      <c r="U894" s="328"/>
      <c r="V894" s="328"/>
      <c r="W894" s="328"/>
      <c r="X894" s="328"/>
      <c r="Y894" s="328"/>
      <c r="Z894" s="328"/>
    </row>
    <row r="895">
      <c r="A895" s="328"/>
      <c r="B895" s="328"/>
      <c r="C895" s="328"/>
      <c r="D895" s="328"/>
      <c r="E895" s="328"/>
      <c r="F895" s="328"/>
      <c r="G895" s="328"/>
      <c r="H895" s="328"/>
      <c r="I895" s="328"/>
      <c r="J895" s="328"/>
      <c r="K895" s="328"/>
      <c r="L895" s="328"/>
      <c r="M895" s="328"/>
      <c r="N895" s="328"/>
      <c r="O895" s="328"/>
      <c r="P895" s="328"/>
      <c r="Q895" s="328"/>
      <c r="R895" s="328"/>
      <c r="S895" s="328"/>
      <c r="T895" s="328"/>
      <c r="U895" s="328"/>
      <c r="V895" s="328"/>
      <c r="W895" s="328"/>
      <c r="X895" s="328"/>
      <c r="Y895" s="328"/>
      <c r="Z895" s="328"/>
    </row>
    <row r="896">
      <c r="A896" s="328"/>
      <c r="B896" s="328"/>
      <c r="C896" s="328"/>
      <c r="D896" s="328"/>
      <c r="E896" s="328"/>
      <c r="F896" s="328"/>
      <c r="G896" s="328"/>
      <c r="H896" s="328"/>
      <c r="I896" s="328"/>
      <c r="J896" s="328"/>
      <c r="K896" s="328"/>
      <c r="L896" s="328"/>
      <c r="M896" s="328"/>
      <c r="N896" s="328"/>
      <c r="O896" s="328"/>
      <c r="P896" s="328"/>
      <c r="Q896" s="328"/>
      <c r="R896" s="328"/>
      <c r="S896" s="328"/>
      <c r="T896" s="328"/>
      <c r="U896" s="328"/>
      <c r="V896" s="328"/>
      <c r="W896" s="328"/>
      <c r="X896" s="328"/>
      <c r="Y896" s="328"/>
      <c r="Z896" s="328"/>
    </row>
    <row r="897">
      <c r="A897" s="328"/>
      <c r="B897" s="328"/>
      <c r="C897" s="328"/>
      <c r="D897" s="328"/>
      <c r="E897" s="328"/>
      <c r="F897" s="328"/>
      <c r="G897" s="328"/>
      <c r="H897" s="328"/>
      <c r="I897" s="328"/>
      <c r="J897" s="328"/>
      <c r="K897" s="328"/>
      <c r="L897" s="328"/>
      <c r="M897" s="328"/>
      <c r="N897" s="328"/>
      <c r="O897" s="328"/>
      <c r="P897" s="328"/>
      <c r="Q897" s="328"/>
      <c r="R897" s="328"/>
      <c r="S897" s="328"/>
      <c r="T897" s="328"/>
      <c r="U897" s="328"/>
      <c r="V897" s="328"/>
      <c r="W897" s="328"/>
      <c r="X897" s="328"/>
      <c r="Y897" s="328"/>
      <c r="Z897" s="328"/>
    </row>
    <row r="898">
      <c r="A898" s="328"/>
      <c r="B898" s="328"/>
      <c r="C898" s="328"/>
      <c r="D898" s="328"/>
      <c r="E898" s="328"/>
      <c r="F898" s="328"/>
      <c r="G898" s="328"/>
      <c r="H898" s="328"/>
      <c r="I898" s="328"/>
      <c r="J898" s="328"/>
      <c r="K898" s="328"/>
      <c r="L898" s="328"/>
      <c r="M898" s="328"/>
      <c r="N898" s="328"/>
      <c r="O898" s="328"/>
      <c r="P898" s="328"/>
      <c r="Q898" s="328"/>
      <c r="R898" s="328"/>
      <c r="S898" s="328"/>
      <c r="T898" s="328"/>
      <c r="U898" s="328"/>
      <c r="V898" s="328"/>
      <c r="W898" s="328"/>
      <c r="X898" s="328"/>
      <c r="Y898" s="328"/>
      <c r="Z898" s="328"/>
    </row>
    <row r="899">
      <c r="A899" s="328"/>
      <c r="B899" s="328"/>
      <c r="C899" s="328"/>
      <c r="D899" s="328"/>
      <c r="E899" s="328"/>
      <c r="F899" s="328"/>
      <c r="G899" s="328"/>
      <c r="H899" s="328"/>
      <c r="I899" s="328"/>
      <c r="J899" s="328"/>
      <c r="K899" s="328"/>
      <c r="L899" s="328"/>
      <c r="M899" s="328"/>
      <c r="N899" s="328"/>
      <c r="O899" s="328"/>
      <c r="P899" s="328"/>
      <c r="Q899" s="328"/>
      <c r="R899" s="328"/>
      <c r="S899" s="328"/>
      <c r="T899" s="328"/>
      <c r="U899" s="328"/>
      <c r="V899" s="328"/>
      <c r="W899" s="328"/>
      <c r="X899" s="328"/>
      <c r="Y899" s="328"/>
      <c r="Z899" s="328"/>
    </row>
    <row r="900">
      <c r="A900" s="328"/>
      <c r="B900" s="328"/>
      <c r="C900" s="328"/>
      <c r="D900" s="328"/>
      <c r="E900" s="328"/>
      <c r="F900" s="328"/>
      <c r="G900" s="328"/>
      <c r="H900" s="328"/>
      <c r="I900" s="328"/>
      <c r="J900" s="328"/>
      <c r="K900" s="328"/>
      <c r="L900" s="328"/>
      <c r="M900" s="328"/>
      <c r="N900" s="328"/>
      <c r="O900" s="328"/>
      <c r="P900" s="328"/>
      <c r="Q900" s="328"/>
      <c r="R900" s="328"/>
      <c r="S900" s="328"/>
      <c r="T900" s="328"/>
      <c r="U900" s="328"/>
      <c r="V900" s="328"/>
      <c r="W900" s="328"/>
      <c r="X900" s="328"/>
      <c r="Y900" s="328"/>
      <c r="Z900" s="328"/>
    </row>
    <row r="901">
      <c r="A901" s="328"/>
      <c r="B901" s="328"/>
      <c r="C901" s="328"/>
      <c r="D901" s="328"/>
      <c r="E901" s="328"/>
      <c r="F901" s="328"/>
      <c r="G901" s="328"/>
      <c r="H901" s="328"/>
      <c r="I901" s="328"/>
      <c r="J901" s="328"/>
      <c r="K901" s="328"/>
      <c r="L901" s="328"/>
      <c r="M901" s="328"/>
      <c r="N901" s="328"/>
      <c r="O901" s="328"/>
      <c r="P901" s="328"/>
      <c r="Q901" s="328"/>
      <c r="R901" s="328"/>
      <c r="S901" s="328"/>
      <c r="T901" s="328"/>
      <c r="U901" s="328"/>
      <c r="V901" s="328"/>
      <c r="W901" s="328"/>
      <c r="X901" s="328"/>
      <c r="Y901" s="328"/>
      <c r="Z901" s="328"/>
    </row>
    <row r="902">
      <c r="A902" s="328"/>
      <c r="B902" s="328"/>
      <c r="C902" s="328"/>
      <c r="D902" s="328"/>
      <c r="E902" s="328"/>
      <c r="F902" s="328"/>
      <c r="G902" s="328"/>
      <c r="H902" s="328"/>
      <c r="I902" s="328"/>
      <c r="J902" s="328"/>
      <c r="K902" s="328"/>
      <c r="L902" s="328"/>
      <c r="M902" s="328"/>
      <c r="N902" s="328"/>
      <c r="O902" s="328"/>
      <c r="P902" s="328"/>
      <c r="Q902" s="328"/>
      <c r="R902" s="328"/>
      <c r="S902" s="328"/>
      <c r="T902" s="328"/>
      <c r="U902" s="328"/>
      <c r="V902" s="328"/>
      <c r="W902" s="328"/>
      <c r="X902" s="328"/>
      <c r="Y902" s="328"/>
      <c r="Z902" s="328"/>
    </row>
    <row r="903">
      <c r="A903" s="328"/>
      <c r="B903" s="328"/>
      <c r="C903" s="328"/>
      <c r="D903" s="328"/>
      <c r="E903" s="328"/>
      <c r="F903" s="328"/>
      <c r="G903" s="328"/>
      <c r="H903" s="328"/>
      <c r="I903" s="328"/>
      <c r="J903" s="328"/>
      <c r="K903" s="328"/>
      <c r="L903" s="328"/>
      <c r="M903" s="328"/>
      <c r="N903" s="328"/>
      <c r="O903" s="328"/>
      <c r="P903" s="328"/>
      <c r="Q903" s="328"/>
      <c r="R903" s="328"/>
      <c r="S903" s="328"/>
      <c r="T903" s="328"/>
      <c r="U903" s="328"/>
      <c r="V903" s="328"/>
      <c r="W903" s="328"/>
      <c r="X903" s="328"/>
      <c r="Y903" s="328"/>
      <c r="Z903" s="328"/>
    </row>
    <row r="904">
      <c r="A904" s="328"/>
      <c r="B904" s="328"/>
      <c r="C904" s="328"/>
      <c r="D904" s="328"/>
      <c r="E904" s="328"/>
      <c r="F904" s="328"/>
      <c r="G904" s="328"/>
      <c r="H904" s="328"/>
      <c r="I904" s="328"/>
      <c r="J904" s="328"/>
      <c r="K904" s="328"/>
      <c r="L904" s="328"/>
      <c r="M904" s="328"/>
      <c r="N904" s="328"/>
      <c r="O904" s="328"/>
      <c r="P904" s="328"/>
      <c r="Q904" s="328"/>
      <c r="R904" s="328"/>
      <c r="S904" s="328"/>
      <c r="T904" s="328"/>
      <c r="U904" s="328"/>
      <c r="V904" s="328"/>
      <c r="W904" s="328"/>
      <c r="X904" s="328"/>
      <c r="Y904" s="328"/>
      <c r="Z904" s="328"/>
    </row>
    <row r="905">
      <c r="A905" s="328"/>
      <c r="B905" s="328"/>
      <c r="C905" s="328"/>
      <c r="D905" s="328"/>
      <c r="E905" s="328"/>
      <c r="F905" s="328"/>
      <c r="G905" s="328"/>
      <c r="H905" s="328"/>
      <c r="I905" s="328"/>
      <c r="J905" s="328"/>
      <c r="K905" s="328"/>
      <c r="L905" s="328"/>
      <c r="M905" s="328"/>
      <c r="N905" s="328"/>
      <c r="O905" s="328"/>
      <c r="P905" s="328"/>
      <c r="Q905" s="328"/>
      <c r="R905" s="328"/>
      <c r="S905" s="328"/>
      <c r="T905" s="328"/>
      <c r="U905" s="328"/>
      <c r="V905" s="328"/>
      <c r="W905" s="328"/>
      <c r="X905" s="328"/>
      <c r="Y905" s="328"/>
      <c r="Z905" s="328"/>
    </row>
    <row r="906">
      <c r="A906" s="328"/>
      <c r="B906" s="328"/>
      <c r="C906" s="328"/>
      <c r="D906" s="328"/>
      <c r="E906" s="328"/>
      <c r="F906" s="328"/>
      <c r="G906" s="328"/>
      <c r="H906" s="328"/>
      <c r="I906" s="328"/>
      <c r="J906" s="328"/>
      <c r="K906" s="328"/>
      <c r="L906" s="328"/>
      <c r="M906" s="328"/>
      <c r="N906" s="328"/>
      <c r="O906" s="328"/>
      <c r="P906" s="328"/>
      <c r="Q906" s="328"/>
      <c r="R906" s="328"/>
      <c r="S906" s="328"/>
      <c r="T906" s="328"/>
      <c r="U906" s="328"/>
      <c r="V906" s="328"/>
      <c r="W906" s="328"/>
      <c r="X906" s="328"/>
      <c r="Y906" s="328"/>
      <c r="Z906" s="328"/>
    </row>
    <row r="907">
      <c r="A907" s="328"/>
      <c r="B907" s="328"/>
      <c r="C907" s="328"/>
      <c r="D907" s="328"/>
      <c r="E907" s="328"/>
      <c r="F907" s="328"/>
      <c r="G907" s="328"/>
      <c r="H907" s="328"/>
      <c r="I907" s="328"/>
      <c r="J907" s="328"/>
      <c r="K907" s="328"/>
      <c r="L907" s="328"/>
      <c r="M907" s="328"/>
      <c r="N907" s="328"/>
      <c r="O907" s="328"/>
      <c r="P907" s="328"/>
      <c r="Q907" s="328"/>
      <c r="R907" s="328"/>
      <c r="S907" s="328"/>
      <c r="T907" s="328"/>
      <c r="U907" s="328"/>
      <c r="V907" s="328"/>
      <c r="W907" s="328"/>
      <c r="X907" s="328"/>
      <c r="Y907" s="328"/>
      <c r="Z907" s="328"/>
    </row>
    <row r="908">
      <c r="A908" s="328"/>
      <c r="B908" s="328"/>
      <c r="C908" s="328"/>
      <c r="D908" s="328"/>
      <c r="E908" s="328"/>
      <c r="F908" s="328"/>
      <c r="G908" s="328"/>
      <c r="H908" s="328"/>
      <c r="I908" s="328"/>
      <c r="J908" s="328"/>
      <c r="K908" s="328"/>
      <c r="L908" s="328"/>
      <c r="M908" s="328"/>
      <c r="N908" s="328"/>
      <c r="O908" s="328"/>
      <c r="P908" s="328"/>
      <c r="Q908" s="328"/>
      <c r="R908" s="328"/>
      <c r="S908" s="328"/>
      <c r="T908" s="328"/>
      <c r="U908" s="328"/>
      <c r="V908" s="328"/>
      <c r="W908" s="328"/>
      <c r="X908" s="328"/>
      <c r="Y908" s="328"/>
      <c r="Z908" s="328"/>
    </row>
    <row r="909">
      <c r="A909" s="328"/>
      <c r="B909" s="328"/>
      <c r="C909" s="328"/>
      <c r="D909" s="328"/>
      <c r="E909" s="328"/>
      <c r="F909" s="328"/>
      <c r="G909" s="328"/>
      <c r="H909" s="328"/>
      <c r="I909" s="328"/>
      <c r="J909" s="328"/>
      <c r="K909" s="328"/>
      <c r="L909" s="328"/>
      <c r="M909" s="328"/>
      <c r="N909" s="328"/>
      <c r="O909" s="328"/>
      <c r="P909" s="328"/>
      <c r="Q909" s="328"/>
      <c r="R909" s="328"/>
      <c r="S909" s="328"/>
      <c r="T909" s="328"/>
      <c r="U909" s="328"/>
      <c r="V909" s="328"/>
      <c r="W909" s="328"/>
      <c r="X909" s="328"/>
      <c r="Y909" s="328"/>
      <c r="Z909" s="328"/>
    </row>
    <row r="910">
      <c r="A910" s="328"/>
      <c r="B910" s="328"/>
      <c r="C910" s="328"/>
      <c r="D910" s="328"/>
      <c r="E910" s="328"/>
      <c r="F910" s="328"/>
      <c r="G910" s="328"/>
      <c r="H910" s="328"/>
      <c r="I910" s="328"/>
      <c r="J910" s="328"/>
      <c r="K910" s="328"/>
      <c r="L910" s="328"/>
      <c r="M910" s="328"/>
      <c r="N910" s="328"/>
      <c r="O910" s="328"/>
      <c r="P910" s="328"/>
      <c r="Q910" s="328"/>
      <c r="R910" s="328"/>
      <c r="S910" s="328"/>
      <c r="T910" s="328"/>
      <c r="U910" s="328"/>
      <c r="V910" s="328"/>
      <c r="W910" s="328"/>
      <c r="X910" s="328"/>
      <c r="Y910" s="328"/>
      <c r="Z910" s="328"/>
    </row>
    <row r="911">
      <c r="A911" s="328"/>
      <c r="B911" s="328"/>
      <c r="C911" s="328"/>
      <c r="D911" s="328"/>
      <c r="E911" s="328"/>
      <c r="F911" s="328"/>
      <c r="G911" s="328"/>
      <c r="H911" s="328"/>
      <c r="I911" s="328"/>
      <c r="J911" s="328"/>
      <c r="K911" s="328"/>
      <c r="L911" s="328"/>
      <c r="M911" s="328"/>
      <c r="N911" s="328"/>
      <c r="O911" s="328"/>
      <c r="P911" s="328"/>
      <c r="Q911" s="328"/>
      <c r="R911" s="328"/>
      <c r="S911" s="328"/>
      <c r="T911" s="328"/>
      <c r="U911" s="328"/>
      <c r="V911" s="328"/>
      <c r="W911" s="328"/>
      <c r="X911" s="328"/>
      <c r="Y911" s="328"/>
      <c r="Z911" s="328"/>
    </row>
    <row r="912">
      <c r="A912" s="328"/>
      <c r="B912" s="328"/>
      <c r="C912" s="328"/>
      <c r="D912" s="328"/>
      <c r="E912" s="328"/>
      <c r="F912" s="328"/>
      <c r="G912" s="328"/>
      <c r="H912" s="328"/>
      <c r="I912" s="328"/>
      <c r="J912" s="328"/>
      <c r="K912" s="328"/>
      <c r="L912" s="328"/>
      <c r="M912" s="328"/>
      <c r="N912" s="328"/>
      <c r="O912" s="328"/>
      <c r="P912" s="328"/>
      <c r="Q912" s="328"/>
      <c r="R912" s="328"/>
      <c r="S912" s="328"/>
      <c r="T912" s="328"/>
      <c r="U912" s="328"/>
      <c r="V912" s="328"/>
      <c r="W912" s="328"/>
      <c r="X912" s="328"/>
      <c r="Y912" s="328"/>
      <c r="Z912" s="328"/>
    </row>
    <row r="913">
      <c r="A913" s="328"/>
      <c r="B913" s="328"/>
      <c r="C913" s="328"/>
      <c r="D913" s="328"/>
      <c r="E913" s="328"/>
      <c r="F913" s="328"/>
      <c r="G913" s="328"/>
      <c r="H913" s="328"/>
      <c r="I913" s="328"/>
      <c r="J913" s="328"/>
      <c r="K913" s="328"/>
      <c r="L913" s="328"/>
      <c r="M913" s="328"/>
      <c r="N913" s="328"/>
      <c r="O913" s="328"/>
      <c r="P913" s="328"/>
      <c r="Q913" s="328"/>
      <c r="R913" s="328"/>
      <c r="S913" s="328"/>
      <c r="T913" s="328"/>
      <c r="U913" s="328"/>
      <c r="V913" s="328"/>
      <c r="W913" s="328"/>
      <c r="X913" s="328"/>
      <c r="Y913" s="328"/>
      <c r="Z913" s="328"/>
    </row>
    <row r="914">
      <c r="A914" s="328"/>
      <c r="B914" s="328"/>
      <c r="C914" s="328"/>
      <c r="D914" s="328"/>
      <c r="E914" s="328"/>
      <c r="F914" s="328"/>
      <c r="G914" s="328"/>
      <c r="H914" s="328"/>
      <c r="I914" s="328"/>
      <c r="J914" s="328"/>
      <c r="K914" s="328"/>
      <c r="L914" s="328"/>
      <c r="M914" s="328"/>
      <c r="N914" s="328"/>
      <c r="O914" s="328"/>
      <c r="P914" s="328"/>
      <c r="Q914" s="328"/>
      <c r="R914" s="328"/>
      <c r="S914" s="328"/>
      <c r="T914" s="328"/>
      <c r="U914" s="328"/>
      <c r="V914" s="328"/>
      <c r="W914" s="328"/>
      <c r="X914" s="328"/>
      <c r="Y914" s="328"/>
      <c r="Z914" s="328"/>
    </row>
    <row r="915">
      <c r="A915" s="328"/>
      <c r="B915" s="328"/>
      <c r="C915" s="328"/>
      <c r="D915" s="328"/>
      <c r="E915" s="328"/>
      <c r="F915" s="328"/>
      <c r="G915" s="328"/>
      <c r="H915" s="328"/>
      <c r="I915" s="328"/>
      <c r="J915" s="328"/>
      <c r="K915" s="328"/>
      <c r="L915" s="328"/>
      <c r="M915" s="328"/>
      <c r="N915" s="328"/>
      <c r="O915" s="328"/>
      <c r="P915" s="328"/>
      <c r="Q915" s="328"/>
      <c r="R915" s="328"/>
      <c r="S915" s="328"/>
      <c r="T915" s="328"/>
      <c r="U915" s="328"/>
      <c r="V915" s="328"/>
      <c r="W915" s="328"/>
      <c r="X915" s="328"/>
      <c r="Y915" s="328"/>
      <c r="Z915" s="328"/>
    </row>
    <row r="916">
      <c r="A916" s="328"/>
      <c r="B916" s="328"/>
      <c r="C916" s="328"/>
      <c r="D916" s="328"/>
      <c r="E916" s="328"/>
      <c r="F916" s="328"/>
      <c r="G916" s="328"/>
      <c r="H916" s="328"/>
      <c r="I916" s="328"/>
      <c r="J916" s="328"/>
      <c r="K916" s="328"/>
      <c r="L916" s="328"/>
      <c r="M916" s="328"/>
      <c r="N916" s="328"/>
      <c r="O916" s="328"/>
      <c r="P916" s="328"/>
      <c r="Q916" s="328"/>
      <c r="R916" s="328"/>
      <c r="S916" s="328"/>
      <c r="T916" s="328"/>
      <c r="U916" s="328"/>
      <c r="V916" s="328"/>
      <c r="W916" s="328"/>
      <c r="X916" s="328"/>
      <c r="Y916" s="328"/>
      <c r="Z916" s="328"/>
    </row>
    <row r="917">
      <c r="A917" s="328"/>
      <c r="B917" s="328"/>
      <c r="C917" s="328"/>
      <c r="D917" s="328"/>
      <c r="E917" s="328"/>
      <c r="F917" s="328"/>
      <c r="G917" s="328"/>
      <c r="H917" s="328"/>
      <c r="I917" s="328"/>
      <c r="J917" s="328"/>
      <c r="K917" s="328"/>
      <c r="L917" s="328"/>
      <c r="M917" s="328"/>
      <c r="N917" s="328"/>
      <c r="O917" s="328"/>
      <c r="P917" s="328"/>
      <c r="Q917" s="328"/>
      <c r="R917" s="328"/>
      <c r="S917" s="328"/>
      <c r="T917" s="328"/>
      <c r="U917" s="328"/>
      <c r="V917" s="328"/>
      <c r="W917" s="328"/>
      <c r="X917" s="328"/>
      <c r="Y917" s="328"/>
      <c r="Z917" s="328"/>
    </row>
    <row r="918">
      <c r="A918" s="328"/>
      <c r="B918" s="328"/>
      <c r="C918" s="328"/>
      <c r="D918" s="328"/>
      <c r="E918" s="328"/>
      <c r="F918" s="328"/>
      <c r="G918" s="328"/>
      <c r="H918" s="328"/>
      <c r="I918" s="328"/>
      <c r="J918" s="328"/>
      <c r="K918" s="328"/>
      <c r="L918" s="328"/>
      <c r="M918" s="328"/>
      <c r="N918" s="328"/>
      <c r="O918" s="328"/>
      <c r="P918" s="328"/>
      <c r="Q918" s="328"/>
      <c r="R918" s="328"/>
      <c r="S918" s="328"/>
      <c r="T918" s="328"/>
      <c r="U918" s="328"/>
      <c r="V918" s="328"/>
      <c r="W918" s="328"/>
      <c r="X918" s="328"/>
      <c r="Y918" s="328"/>
      <c r="Z918" s="328"/>
    </row>
    <row r="919">
      <c r="A919" s="328"/>
      <c r="B919" s="328"/>
      <c r="C919" s="328"/>
      <c r="D919" s="328"/>
      <c r="E919" s="328"/>
      <c r="F919" s="328"/>
      <c r="G919" s="328"/>
      <c r="H919" s="328"/>
      <c r="I919" s="328"/>
      <c r="J919" s="328"/>
      <c r="K919" s="328"/>
      <c r="L919" s="328"/>
      <c r="M919" s="328"/>
      <c r="N919" s="328"/>
      <c r="O919" s="328"/>
      <c r="P919" s="328"/>
      <c r="Q919" s="328"/>
      <c r="R919" s="328"/>
      <c r="S919" s="328"/>
      <c r="T919" s="328"/>
      <c r="U919" s="328"/>
      <c r="V919" s="328"/>
      <c r="W919" s="328"/>
      <c r="X919" s="328"/>
      <c r="Y919" s="328"/>
      <c r="Z919" s="328"/>
    </row>
    <row r="920">
      <c r="A920" s="328"/>
      <c r="B920" s="328"/>
      <c r="C920" s="328"/>
      <c r="D920" s="328"/>
      <c r="E920" s="328"/>
      <c r="F920" s="328"/>
      <c r="G920" s="328"/>
      <c r="H920" s="328"/>
      <c r="I920" s="328"/>
      <c r="J920" s="328"/>
      <c r="K920" s="328"/>
      <c r="L920" s="328"/>
      <c r="M920" s="328"/>
      <c r="N920" s="328"/>
      <c r="O920" s="328"/>
      <c r="P920" s="328"/>
      <c r="Q920" s="328"/>
      <c r="R920" s="328"/>
      <c r="S920" s="328"/>
      <c r="T920" s="328"/>
      <c r="U920" s="328"/>
      <c r="V920" s="328"/>
      <c r="W920" s="328"/>
      <c r="X920" s="328"/>
      <c r="Y920" s="328"/>
      <c r="Z920" s="328"/>
    </row>
    <row r="921">
      <c r="A921" s="328"/>
      <c r="B921" s="328"/>
      <c r="C921" s="328"/>
      <c r="D921" s="328"/>
      <c r="E921" s="328"/>
      <c r="F921" s="328"/>
      <c r="G921" s="328"/>
      <c r="H921" s="328"/>
      <c r="I921" s="328"/>
      <c r="J921" s="328"/>
      <c r="K921" s="328"/>
      <c r="L921" s="328"/>
      <c r="M921" s="328"/>
      <c r="N921" s="328"/>
      <c r="O921" s="328"/>
      <c r="P921" s="328"/>
      <c r="Q921" s="328"/>
      <c r="R921" s="328"/>
      <c r="S921" s="328"/>
      <c r="T921" s="328"/>
      <c r="U921" s="328"/>
      <c r="V921" s="328"/>
      <c r="W921" s="328"/>
      <c r="X921" s="328"/>
      <c r="Y921" s="328"/>
      <c r="Z921" s="328"/>
    </row>
    <row r="922">
      <c r="A922" s="328"/>
      <c r="B922" s="328"/>
      <c r="C922" s="328"/>
      <c r="D922" s="328"/>
      <c r="E922" s="328"/>
      <c r="F922" s="328"/>
      <c r="G922" s="328"/>
      <c r="H922" s="328"/>
      <c r="I922" s="328"/>
      <c r="J922" s="328"/>
      <c r="K922" s="328"/>
      <c r="L922" s="328"/>
      <c r="M922" s="328"/>
      <c r="N922" s="328"/>
      <c r="O922" s="328"/>
      <c r="P922" s="328"/>
      <c r="Q922" s="328"/>
      <c r="R922" s="328"/>
      <c r="S922" s="328"/>
      <c r="T922" s="328"/>
      <c r="U922" s="328"/>
      <c r="V922" s="328"/>
      <c r="W922" s="328"/>
      <c r="X922" s="328"/>
      <c r="Y922" s="328"/>
      <c r="Z922" s="328"/>
    </row>
    <row r="923">
      <c r="A923" s="328"/>
      <c r="B923" s="328"/>
      <c r="C923" s="328"/>
      <c r="D923" s="328"/>
      <c r="E923" s="328"/>
      <c r="F923" s="328"/>
      <c r="G923" s="328"/>
      <c r="H923" s="328"/>
      <c r="I923" s="328"/>
      <c r="J923" s="328"/>
      <c r="K923" s="328"/>
      <c r="L923" s="328"/>
      <c r="M923" s="328"/>
      <c r="N923" s="328"/>
      <c r="O923" s="328"/>
      <c r="P923" s="328"/>
      <c r="Q923" s="328"/>
      <c r="R923" s="328"/>
      <c r="S923" s="328"/>
      <c r="T923" s="328"/>
      <c r="U923" s="328"/>
      <c r="V923" s="328"/>
      <c r="W923" s="328"/>
      <c r="X923" s="328"/>
      <c r="Y923" s="328"/>
      <c r="Z923" s="328"/>
    </row>
    <row r="924">
      <c r="A924" s="328"/>
      <c r="B924" s="328"/>
      <c r="C924" s="328"/>
      <c r="D924" s="328"/>
      <c r="E924" s="328"/>
      <c r="F924" s="328"/>
      <c r="G924" s="328"/>
      <c r="H924" s="328"/>
      <c r="I924" s="328"/>
      <c r="J924" s="328"/>
      <c r="K924" s="328"/>
      <c r="L924" s="328"/>
      <c r="M924" s="328"/>
      <c r="N924" s="328"/>
      <c r="O924" s="328"/>
      <c r="P924" s="328"/>
      <c r="Q924" s="328"/>
      <c r="R924" s="328"/>
      <c r="S924" s="328"/>
      <c r="T924" s="328"/>
      <c r="U924" s="328"/>
      <c r="V924" s="328"/>
      <c r="W924" s="328"/>
      <c r="X924" s="328"/>
      <c r="Y924" s="328"/>
      <c r="Z924" s="328"/>
    </row>
    <row r="925">
      <c r="A925" s="328"/>
      <c r="B925" s="328"/>
      <c r="C925" s="328"/>
      <c r="D925" s="328"/>
      <c r="E925" s="328"/>
      <c r="F925" s="328"/>
      <c r="G925" s="328"/>
      <c r="H925" s="328"/>
      <c r="I925" s="328"/>
      <c r="J925" s="328"/>
      <c r="K925" s="328"/>
      <c r="L925" s="328"/>
      <c r="M925" s="328"/>
      <c r="N925" s="328"/>
      <c r="O925" s="328"/>
      <c r="P925" s="328"/>
      <c r="Q925" s="328"/>
      <c r="R925" s="328"/>
      <c r="S925" s="328"/>
      <c r="T925" s="328"/>
      <c r="U925" s="328"/>
      <c r="V925" s="328"/>
      <c r="W925" s="328"/>
      <c r="X925" s="328"/>
      <c r="Y925" s="328"/>
      <c r="Z925" s="328"/>
    </row>
    <row r="926">
      <c r="A926" s="328"/>
      <c r="B926" s="328"/>
      <c r="C926" s="328"/>
      <c r="D926" s="328"/>
      <c r="E926" s="328"/>
      <c r="F926" s="328"/>
      <c r="G926" s="328"/>
      <c r="H926" s="328"/>
      <c r="I926" s="328"/>
      <c r="J926" s="328"/>
      <c r="K926" s="328"/>
      <c r="L926" s="328"/>
      <c r="M926" s="328"/>
      <c r="N926" s="328"/>
      <c r="O926" s="328"/>
      <c r="P926" s="328"/>
      <c r="Q926" s="328"/>
      <c r="R926" s="328"/>
      <c r="S926" s="328"/>
      <c r="T926" s="328"/>
      <c r="U926" s="328"/>
      <c r="V926" s="328"/>
      <c r="W926" s="328"/>
      <c r="X926" s="328"/>
      <c r="Y926" s="328"/>
      <c r="Z926" s="328"/>
    </row>
    <row r="927">
      <c r="A927" s="328"/>
      <c r="B927" s="328"/>
      <c r="C927" s="328"/>
      <c r="D927" s="328"/>
      <c r="E927" s="328"/>
      <c r="F927" s="328"/>
      <c r="G927" s="328"/>
      <c r="H927" s="328"/>
      <c r="I927" s="328"/>
      <c r="J927" s="328"/>
      <c r="K927" s="328"/>
      <c r="L927" s="328"/>
      <c r="M927" s="328"/>
      <c r="N927" s="328"/>
      <c r="O927" s="328"/>
      <c r="P927" s="328"/>
      <c r="Q927" s="328"/>
      <c r="R927" s="328"/>
      <c r="S927" s="328"/>
      <c r="T927" s="328"/>
      <c r="U927" s="328"/>
      <c r="V927" s="328"/>
      <c r="W927" s="328"/>
      <c r="X927" s="328"/>
      <c r="Y927" s="328"/>
      <c r="Z927" s="328"/>
    </row>
    <row r="928">
      <c r="A928" s="328"/>
      <c r="B928" s="328"/>
      <c r="C928" s="328"/>
      <c r="D928" s="328"/>
      <c r="E928" s="328"/>
      <c r="F928" s="328"/>
      <c r="G928" s="328"/>
      <c r="H928" s="328"/>
      <c r="I928" s="328"/>
      <c r="J928" s="328"/>
      <c r="K928" s="328"/>
      <c r="L928" s="328"/>
      <c r="M928" s="328"/>
      <c r="N928" s="328"/>
      <c r="O928" s="328"/>
      <c r="P928" s="328"/>
      <c r="Q928" s="328"/>
      <c r="R928" s="328"/>
      <c r="S928" s="328"/>
      <c r="T928" s="328"/>
      <c r="U928" s="328"/>
      <c r="V928" s="328"/>
      <c r="W928" s="328"/>
      <c r="X928" s="328"/>
      <c r="Y928" s="328"/>
      <c r="Z928" s="328"/>
    </row>
    <row r="929">
      <c r="A929" s="328"/>
      <c r="B929" s="328"/>
      <c r="C929" s="328"/>
      <c r="D929" s="328"/>
      <c r="E929" s="328"/>
      <c r="F929" s="328"/>
      <c r="G929" s="328"/>
      <c r="H929" s="328"/>
      <c r="I929" s="328"/>
      <c r="J929" s="328"/>
      <c r="K929" s="328"/>
      <c r="L929" s="328"/>
      <c r="M929" s="328"/>
      <c r="N929" s="328"/>
      <c r="O929" s="328"/>
      <c r="P929" s="328"/>
      <c r="Q929" s="328"/>
      <c r="R929" s="328"/>
      <c r="S929" s="328"/>
      <c r="T929" s="328"/>
      <c r="U929" s="328"/>
      <c r="V929" s="328"/>
      <c r="W929" s="328"/>
      <c r="X929" s="328"/>
      <c r="Y929" s="328"/>
      <c r="Z929" s="328"/>
    </row>
    <row r="930">
      <c r="A930" s="328"/>
      <c r="B930" s="328"/>
      <c r="C930" s="328"/>
      <c r="D930" s="328"/>
      <c r="E930" s="328"/>
      <c r="F930" s="328"/>
      <c r="G930" s="328"/>
      <c r="H930" s="328"/>
      <c r="I930" s="328"/>
      <c r="J930" s="328"/>
      <c r="K930" s="328"/>
      <c r="L930" s="328"/>
      <c r="M930" s="328"/>
      <c r="N930" s="328"/>
      <c r="O930" s="328"/>
      <c r="P930" s="328"/>
      <c r="Q930" s="328"/>
      <c r="R930" s="328"/>
      <c r="S930" s="328"/>
      <c r="T930" s="328"/>
      <c r="U930" s="328"/>
      <c r="V930" s="328"/>
      <c r="W930" s="328"/>
      <c r="X930" s="328"/>
      <c r="Y930" s="328"/>
      <c r="Z930" s="328"/>
    </row>
    <row r="931">
      <c r="A931" s="328"/>
      <c r="B931" s="328"/>
      <c r="C931" s="328"/>
      <c r="D931" s="328"/>
      <c r="E931" s="328"/>
      <c r="F931" s="328"/>
      <c r="G931" s="328"/>
      <c r="H931" s="328"/>
      <c r="I931" s="328"/>
      <c r="J931" s="328"/>
      <c r="K931" s="328"/>
      <c r="L931" s="328"/>
      <c r="M931" s="328"/>
      <c r="N931" s="328"/>
      <c r="O931" s="328"/>
      <c r="P931" s="328"/>
      <c r="Q931" s="328"/>
      <c r="R931" s="328"/>
      <c r="S931" s="328"/>
      <c r="T931" s="328"/>
      <c r="U931" s="328"/>
      <c r="V931" s="328"/>
      <c r="W931" s="328"/>
      <c r="X931" s="328"/>
      <c r="Y931" s="328"/>
      <c r="Z931" s="328"/>
    </row>
    <row r="932">
      <c r="A932" s="328"/>
      <c r="B932" s="328"/>
      <c r="C932" s="328"/>
      <c r="D932" s="328"/>
      <c r="E932" s="328"/>
      <c r="F932" s="328"/>
      <c r="G932" s="328"/>
      <c r="H932" s="328"/>
      <c r="I932" s="328"/>
      <c r="J932" s="328"/>
      <c r="K932" s="328"/>
      <c r="L932" s="328"/>
      <c r="M932" s="328"/>
      <c r="N932" s="328"/>
      <c r="O932" s="328"/>
      <c r="P932" s="328"/>
      <c r="Q932" s="328"/>
      <c r="R932" s="328"/>
      <c r="S932" s="328"/>
      <c r="T932" s="328"/>
      <c r="U932" s="328"/>
      <c r="V932" s="328"/>
      <c r="W932" s="328"/>
      <c r="X932" s="328"/>
      <c r="Y932" s="328"/>
      <c r="Z932" s="328"/>
    </row>
    <row r="933">
      <c r="A933" s="328"/>
      <c r="B933" s="328"/>
      <c r="C933" s="328"/>
      <c r="D933" s="328"/>
      <c r="E933" s="328"/>
      <c r="F933" s="328"/>
      <c r="G933" s="328"/>
      <c r="H933" s="328"/>
      <c r="I933" s="328"/>
      <c r="J933" s="328"/>
      <c r="K933" s="328"/>
      <c r="L933" s="328"/>
      <c r="M933" s="328"/>
      <c r="N933" s="328"/>
      <c r="O933" s="328"/>
      <c r="P933" s="328"/>
      <c r="Q933" s="328"/>
      <c r="R933" s="328"/>
      <c r="S933" s="328"/>
      <c r="T933" s="328"/>
      <c r="U933" s="328"/>
      <c r="V933" s="328"/>
      <c r="W933" s="328"/>
      <c r="X933" s="328"/>
      <c r="Y933" s="328"/>
      <c r="Z933" s="328"/>
    </row>
    <row r="934">
      <c r="A934" s="328"/>
      <c r="B934" s="328"/>
      <c r="C934" s="328"/>
      <c r="D934" s="328"/>
      <c r="E934" s="328"/>
      <c r="F934" s="328"/>
      <c r="G934" s="328"/>
      <c r="H934" s="328"/>
      <c r="I934" s="328"/>
      <c r="J934" s="328"/>
      <c r="K934" s="328"/>
      <c r="L934" s="328"/>
      <c r="M934" s="328"/>
      <c r="N934" s="328"/>
      <c r="O934" s="328"/>
      <c r="P934" s="328"/>
      <c r="Q934" s="328"/>
      <c r="R934" s="328"/>
      <c r="S934" s="328"/>
      <c r="T934" s="328"/>
      <c r="U934" s="328"/>
      <c r="V934" s="328"/>
      <c r="W934" s="328"/>
      <c r="X934" s="328"/>
      <c r="Y934" s="328"/>
      <c r="Z934" s="328"/>
    </row>
    <row r="935">
      <c r="A935" s="328"/>
      <c r="B935" s="328"/>
      <c r="C935" s="328"/>
      <c r="D935" s="328"/>
      <c r="E935" s="328"/>
      <c r="F935" s="328"/>
      <c r="G935" s="328"/>
      <c r="H935" s="328"/>
      <c r="I935" s="328"/>
      <c r="J935" s="328"/>
      <c r="K935" s="328"/>
      <c r="L935" s="328"/>
      <c r="M935" s="328"/>
      <c r="N935" s="328"/>
      <c r="O935" s="328"/>
      <c r="P935" s="328"/>
      <c r="Q935" s="328"/>
      <c r="R935" s="328"/>
      <c r="S935" s="328"/>
      <c r="T935" s="328"/>
      <c r="U935" s="328"/>
      <c r="V935" s="328"/>
      <c r="W935" s="328"/>
      <c r="X935" s="328"/>
      <c r="Y935" s="328"/>
      <c r="Z935" s="328"/>
    </row>
    <row r="936">
      <c r="A936" s="328"/>
      <c r="B936" s="328"/>
      <c r="C936" s="328"/>
      <c r="D936" s="328"/>
      <c r="E936" s="328"/>
      <c r="F936" s="328"/>
      <c r="G936" s="328"/>
      <c r="H936" s="328"/>
      <c r="I936" s="328"/>
      <c r="J936" s="328"/>
      <c r="K936" s="328"/>
      <c r="L936" s="328"/>
      <c r="M936" s="328"/>
      <c r="N936" s="328"/>
      <c r="O936" s="328"/>
      <c r="P936" s="328"/>
      <c r="Q936" s="328"/>
      <c r="R936" s="328"/>
      <c r="S936" s="328"/>
      <c r="T936" s="328"/>
      <c r="U936" s="328"/>
      <c r="V936" s="328"/>
      <c r="W936" s="328"/>
      <c r="X936" s="328"/>
      <c r="Y936" s="328"/>
      <c r="Z936" s="328"/>
    </row>
    <row r="937">
      <c r="A937" s="328"/>
      <c r="B937" s="328"/>
      <c r="C937" s="328"/>
      <c r="D937" s="328"/>
      <c r="E937" s="328"/>
      <c r="F937" s="328"/>
      <c r="G937" s="328"/>
      <c r="H937" s="328"/>
      <c r="I937" s="328"/>
      <c r="J937" s="328"/>
      <c r="K937" s="328"/>
      <c r="L937" s="328"/>
      <c r="M937" s="328"/>
      <c r="N937" s="328"/>
      <c r="O937" s="328"/>
      <c r="P937" s="328"/>
      <c r="Q937" s="328"/>
      <c r="R937" s="328"/>
      <c r="S937" s="328"/>
      <c r="T937" s="328"/>
      <c r="U937" s="328"/>
      <c r="V937" s="328"/>
      <c r="W937" s="328"/>
      <c r="X937" s="328"/>
      <c r="Y937" s="328"/>
      <c r="Z937" s="328"/>
    </row>
    <row r="938">
      <c r="A938" s="328"/>
      <c r="B938" s="328"/>
      <c r="C938" s="328"/>
      <c r="D938" s="328"/>
      <c r="E938" s="328"/>
      <c r="F938" s="328"/>
      <c r="G938" s="328"/>
      <c r="H938" s="328"/>
      <c r="I938" s="328"/>
      <c r="J938" s="328"/>
      <c r="K938" s="328"/>
      <c r="L938" s="328"/>
      <c r="M938" s="328"/>
      <c r="N938" s="328"/>
      <c r="O938" s="328"/>
      <c r="P938" s="328"/>
      <c r="Q938" s="328"/>
      <c r="R938" s="328"/>
      <c r="S938" s="328"/>
      <c r="T938" s="328"/>
      <c r="U938" s="328"/>
      <c r="V938" s="328"/>
      <c r="W938" s="328"/>
      <c r="X938" s="328"/>
      <c r="Y938" s="328"/>
      <c r="Z938" s="328"/>
    </row>
    <row r="939">
      <c r="A939" s="328"/>
      <c r="B939" s="328"/>
      <c r="C939" s="328"/>
      <c r="D939" s="328"/>
      <c r="E939" s="328"/>
      <c r="F939" s="328"/>
      <c r="G939" s="328"/>
      <c r="H939" s="328"/>
      <c r="I939" s="328"/>
      <c r="J939" s="328"/>
      <c r="K939" s="328"/>
      <c r="L939" s="328"/>
      <c r="M939" s="328"/>
      <c r="N939" s="328"/>
      <c r="O939" s="328"/>
      <c r="P939" s="328"/>
      <c r="Q939" s="328"/>
      <c r="R939" s="328"/>
      <c r="S939" s="328"/>
      <c r="T939" s="328"/>
      <c r="U939" s="328"/>
      <c r="V939" s="328"/>
      <c r="W939" s="328"/>
      <c r="X939" s="328"/>
      <c r="Y939" s="328"/>
      <c r="Z939" s="328"/>
    </row>
    <row r="940">
      <c r="A940" s="328"/>
      <c r="B940" s="328"/>
      <c r="C940" s="328"/>
      <c r="D940" s="328"/>
      <c r="E940" s="328"/>
      <c r="F940" s="328"/>
      <c r="G940" s="328"/>
      <c r="H940" s="328"/>
      <c r="I940" s="328"/>
      <c r="J940" s="328"/>
      <c r="K940" s="328"/>
      <c r="L940" s="328"/>
      <c r="M940" s="328"/>
      <c r="N940" s="328"/>
      <c r="O940" s="328"/>
      <c r="P940" s="328"/>
      <c r="Q940" s="328"/>
      <c r="R940" s="328"/>
      <c r="S940" s="328"/>
      <c r="T940" s="328"/>
      <c r="U940" s="328"/>
      <c r="V940" s="328"/>
      <c r="W940" s="328"/>
      <c r="X940" s="328"/>
      <c r="Y940" s="328"/>
      <c r="Z940" s="328"/>
    </row>
    <row r="941">
      <c r="A941" s="328"/>
      <c r="B941" s="328"/>
      <c r="C941" s="328"/>
      <c r="D941" s="328"/>
      <c r="E941" s="328"/>
      <c r="F941" s="328"/>
      <c r="G941" s="328"/>
      <c r="H941" s="328"/>
      <c r="I941" s="328"/>
      <c r="J941" s="328"/>
      <c r="K941" s="328"/>
      <c r="L941" s="328"/>
      <c r="M941" s="328"/>
      <c r="N941" s="328"/>
      <c r="O941" s="328"/>
      <c r="P941" s="328"/>
      <c r="Q941" s="328"/>
      <c r="R941" s="328"/>
      <c r="S941" s="328"/>
      <c r="T941" s="328"/>
      <c r="U941" s="328"/>
      <c r="V941" s="328"/>
      <c r="W941" s="328"/>
      <c r="X941" s="328"/>
      <c r="Y941" s="328"/>
      <c r="Z941" s="328"/>
    </row>
    <row r="942">
      <c r="A942" s="328"/>
      <c r="B942" s="328"/>
      <c r="C942" s="328"/>
      <c r="D942" s="328"/>
      <c r="E942" s="328"/>
      <c r="F942" s="328"/>
      <c r="G942" s="328"/>
      <c r="H942" s="328"/>
      <c r="I942" s="328"/>
      <c r="J942" s="328"/>
      <c r="K942" s="328"/>
      <c r="L942" s="328"/>
      <c r="M942" s="328"/>
      <c r="N942" s="328"/>
      <c r="O942" s="328"/>
      <c r="P942" s="328"/>
      <c r="Q942" s="328"/>
      <c r="R942" s="328"/>
      <c r="S942" s="328"/>
      <c r="T942" s="328"/>
      <c r="U942" s="328"/>
      <c r="V942" s="328"/>
      <c r="W942" s="328"/>
      <c r="X942" s="328"/>
      <c r="Y942" s="328"/>
      <c r="Z942" s="328"/>
    </row>
    <row r="943">
      <c r="A943" s="328"/>
      <c r="B943" s="328"/>
      <c r="C943" s="328"/>
      <c r="D943" s="328"/>
      <c r="E943" s="328"/>
      <c r="F943" s="328"/>
      <c r="G943" s="328"/>
      <c r="H943" s="328"/>
      <c r="I943" s="328"/>
      <c r="J943" s="328"/>
      <c r="K943" s="328"/>
      <c r="L943" s="328"/>
      <c r="M943" s="328"/>
      <c r="N943" s="328"/>
      <c r="O943" s="328"/>
      <c r="P943" s="328"/>
      <c r="Q943" s="328"/>
      <c r="R943" s="328"/>
      <c r="S943" s="328"/>
      <c r="T943" s="328"/>
      <c r="U943" s="328"/>
      <c r="V943" s="328"/>
      <c r="W943" s="328"/>
      <c r="X943" s="328"/>
      <c r="Y943" s="328"/>
      <c r="Z943" s="328"/>
    </row>
    <row r="944">
      <c r="A944" s="328"/>
      <c r="B944" s="328"/>
      <c r="C944" s="328"/>
      <c r="D944" s="328"/>
      <c r="E944" s="328"/>
      <c r="F944" s="328"/>
      <c r="G944" s="328"/>
      <c r="H944" s="328"/>
      <c r="I944" s="328"/>
      <c r="J944" s="328"/>
      <c r="K944" s="328"/>
      <c r="L944" s="328"/>
      <c r="M944" s="328"/>
      <c r="N944" s="328"/>
      <c r="O944" s="328"/>
      <c r="P944" s="328"/>
      <c r="Q944" s="328"/>
      <c r="R944" s="328"/>
      <c r="S944" s="328"/>
      <c r="T944" s="328"/>
      <c r="U944" s="328"/>
      <c r="V944" s="328"/>
      <c r="W944" s="328"/>
      <c r="X944" s="328"/>
      <c r="Y944" s="328"/>
      <c r="Z944" s="328"/>
    </row>
    <row r="945">
      <c r="A945" s="328"/>
      <c r="B945" s="328"/>
      <c r="C945" s="328"/>
      <c r="D945" s="328"/>
      <c r="E945" s="328"/>
      <c r="F945" s="328"/>
      <c r="G945" s="328"/>
      <c r="H945" s="328"/>
      <c r="I945" s="328"/>
      <c r="J945" s="328"/>
      <c r="K945" s="328"/>
      <c r="L945" s="328"/>
      <c r="M945" s="328"/>
      <c r="N945" s="328"/>
      <c r="O945" s="328"/>
      <c r="P945" s="328"/>
      <c r="Q945" s="328"/>
      <c r="R945" s="328"/>
      <c r="S945" s="328"/>
      <c r="T945" s="328"/>
      <c r="U945" s="328"/>
      <c r="V945" s="328"/>
      <c r="W945" s="328"/>
      <c r="X945" s="328"/>
      <c r="Y945" s="328"/>
      <c r="Z945" s="328"/>
    </row>
    <row r="946">
      <c r="A946" s="328"/>
      <c r="B946" s="328"/>
      <c r="C946" s="328"/>
      <c r="D946" s="328"/>
      <c r="E946" s="328"/>
      <c r="F946" s="328"/>
      <c r="G946" s="328"/>
      <c r="H946" s="328"/>
      <c r="I946" s="328"/>
      <c r="J946" s="328"/>
      <c r="K946" s="328"/>
      <c r="L946" s="328"/>
      <c r="M946" s="328"/>
      <c r="N946" s="328"/>
      <c r="O946" s="328"/>
      <c r="P946" s="328"/>
      <c r="Q946" s="328"/>
      <c r="R946" s="328"/>
      <c r="S946" s="328"/>
      <c r="T946" s="328"/>
      <c r="U946" s="328"/>
      <c r="V946" s="328"/>
      <c r="W946" s="328"/>
      <c r="X946" s="328"/>
      <c r="Y946" s="328"/>
      <c r="Z946" s="328"/>
    </row>
    <row r="947">
      <c r="A947" s="328"/>
      <c r="B947" s="328"/>
      <c r="C947" s="328"/>
      <c r="D947" s="328"/>
      <c r="E947" s="328"/>
      <c r="F947" s="328"/>
      <c r="G947" s="328"/>
      <c r="H947" s="328"/>
      <c r="I947" s="328"/>
      <c r="J947" s="328"/>
      <c r="K947" s="328"/>
      <c r="L947" s="328"/>
      <c r="M947" s="328"/>
      <c r="N947" s="328"/>
      <c r="O947" s="328"/>
      <c r="P947" s="328"/>
      <c r="Q947" s="328"/>
      <c r="R947" s="328"/>
      <c r="S947" s="328"/>
      <c r="T947" s="328"/>
      <c r="U947" s="328"/>
      <c r="V947" s="328"/>
      <c r="W947" s="328"/>
      <c r="X947" s="328"/>
      <c r="Y947" s="328"/>
      <c r="Z947" s="328"/>
    </row>
    <row r="948">
      <c r="A948" s="328"/>
      <c r="B948" s="328"/>
      <c r="C948" s="328"/>
      <c r="D948" s="328"/>
      <c r="E948" s="328"/>
      <c r="F948" s="328"/>
      <c r="G948" s="328"/>
      <c r="H948" s="328"/>
      <c r="I948" s="328"/>
      <c r="J948" s="328"/>
      <c r="K948" s="328"/>
      <c r="L948" s="328"/>
      <c r="M948" s="328"/>
      <c r="N948" s="328"/>
      <c r="O948" s="328"/>
      <c r="P948" s="328"/>
      <c r="Q948" s="328"/>
      <c r="R948" s="328"/>
      <c r="S948" s="328"/>
      <c r="T948" s="328"/>
      <c r="U948" s="328"/>
      <c r="V948" s="328"/>
      <c r="W948" s="328"/>
      <c r="X948" s="328"/>
      <c r="Y948" s="328"/>
      <c r="Z948" s="328"/>
    </row>
    <row r="949">
      <c r="A949" s="328"/>
      <c r="B949" s="328"/>
      <c r="C949" s="328"/>
      <c r="D949" s="328"/>
      <c r="E949" s="328"/>
      <c r="F949" s="328"/>
      <c r="G949" s="328"/>
      <c r="H949" s="328"/>
      <c r="I949" s="328"/>
      <c r="J949" s="328"/>
      <c r="K949" s="328"/>
      <c r="L949" s="328"/>
      <c r="M949" s="328"/>
      <c r="N949" s="328"/>
      <c r="O949" s="328"/>
      <c r="P949" s="328"/>
      <c r="Q949" s="328"/>
      <c r="R949" s="328"/>
      <c r="S949" s="328"/>
      <c r="T949" s="328"/>
      <c r="U949" s="328"/>
      <c r="V949" s="328"/>
      <c r="W949" s="328"/>
      <c r="X949" s="328"/>
      <c r="Y949" s="328"/>
      <c r="Z949" s="328"/>
    </row>
    <row r="950">
      <c r="A950" s="328"/>
      <c r="B950" s="328"/>
      <c r="C950" s="328"/>
      <c r="D950" s="328"/>
      <c r="E950" s="328"/>
      <c r="F950" s="328"/>
      <c r="G950" s="328"/>
      <c r="H950" s="328"/>
      <c r="I950" s="328"/>
      <c r="J950" s="328"/>
      <c r="K950" s="328"/>
      <c r="L950" s="328"/>
      <c r="M950" s="328"/>
      <c r="N950" s="328"/>
      <c r="O950" s="328"/>
      <c r="P950" s="328"/>
      <c r="Q950" s="328"/>
      <c r="R950" s="328"/>
      <c r="S950" s="328"/>
      <c r="T950" s="328"/>
      <c r="U950" s="328"/>
      <c r="V950" s="328"/>
      <c r="W950" s="328"/>
      <c r="X950" s="328"/>
      <c r="Y950" s="328"/>
      <c r="Z950" s="328"/>
    </row>
    <row r="951">
      <c r="A951" s="328"/>
      <c r="B951" s="328"/>
      <c r="C951" s="328"/>
      <c r="D951" s="328"/>
      <c r="E951" s="328"/>
      <c r="F951" s="328"/>
      <c r="G951" s="328"/>
      <c r="H951" s="328"/>
      <c r="I951" s="328"/>
      <c r="J951" s="328"/>
      <c r="K951" s="328"/>
      <c r="L951" s="328"/>
      <c r="M951" s="328"/>
      <c r="N951" s="328"/>
      <c r="O951" s="328"/>
      <c r="P951" s="328"/>
      <c r="Q951" s="328"/>
      <c r="R951" s="328"/>
      <c r="S951" s="328"/>
      <c r="T951" s="328"/>
      <c r="U951" s="328"/>
      <c r="V951" s="328"/>
      <c r="W951" s="328"/>
      <c r="X951" s="328"/>
      <c r="Y951" s="328"/>
      <c r="Z951" s="328"/>
    </row>
    <row r="952">
      <c r="A952" s="328"/>
      <c r="B952" s="328"/>
      <c r="C952" s="328"/>
      <c r="D952" s="328"/>
      <c r="E952" s="328"/>
      <c r="F952" s="328"/>
      <c r="G952" s="328"/>
      <c r="H952" s="328"/>
      <c r="I952" s="328"/>
      <c r="J952" s="328"/>
      <c r="K952" s="328"/>
      <c r="L952" s="328"/>
      <c r="M952" s="328"/>
      <c r="N952" s="328"/>
      <c r="O952" s="328"/>
      <c r="P952" s="328"/>
      <c r="Q952" s="328"/>
      <c r="R952" s="328"/>
      <c r="S952" s="328"/>
      <c r="T952" s="328"/>
      <c r="U952" s="328"/>
      <c r="V952" s="328"/>
      <c r="W952" s="328"/>
      <c r="X952" s="328"/>
      <c r="Y952" s="328"/>
      <c r="Z952" s="328"/>
    </row>
    <row r="953">
      <c r="A953" s="328"/>
      <c r="B953" s="328"/>
      <c r="C953" s="328"/>
      <c r="D953" s="328"/>
      <c r="E953" s="328"/>
      <c r="F953" s="328"/>
      <c r="G953" s="328"/>
      <c r="H953" s="328"/>
      <c r="I953" s="328"/>
      <c r="J953" s="328"/>
      <c r="K953" s="328"/>
      <c r="L953" s="328"/>
      <c r="M953" s="328"/>
      <c r="N953" s="328"/>
      <c r="O953" s="328"/>
      <c r="P953" s="328"/>
      <c r="Q953" s="328"/>
      <c r="R953" s="328"/>
      <c r="S953" s="328"/>
      <c r="T953" s="328"/>
      <c r="U953" s="328"/>
      <c r="V953" s="328"/>
      <c r="W953" s="328"/>
      <c r="X953" s="328"/>
      <c r="Y953" s="328"/>
      <c r="Z953" s="328"/>
    </row>
    <row r="954">
      <c r="A954" s="328"/>
      <c r="B954" s="328"/>
      <c r="C954" s="328"/>
      <c r="D954" s="328"/>
      <c r="E954" s="328"/>
      <c r="F954" s="328"/>
      <c r="G954" s="328"/>
      <c r="H954" s="328"/>
      <c r="I954" s="328"/>
      <c r="J954" s="328"/>
      <c r="K954" s="328"/>
      <c r="L954" s="328"/>
      <c r="M954" s="328"/>
      <c r="N954" s="328"/>
      <c r="O954" s="328"/>
      <c r="P954" s="328"/>
      <c r="Q954" s="328"/>
      <c r="R954" s="328"/>
      <c r="S954" s="328"/>
      <c r="T954" s="328"/>
      <c r="U954" s="328"/>
      <c r="V954" s="328"/>
      <c r="W954" s="328"/>
      <c r="X954" s="328"/>
      <c r="Y954" s="328"/>
      <c r="Z954" s="328"/>
    </row>
    <row r="955">
      <c r="A955" s="328"/>
      <c r="B955" s="328"/>
      <c r="C955" s="328"/>
      <c r="D955" s="328"/>
      <c r="E955" s="328"/>
      <c r="F955" s="328"/>
      <c r="G955" s="328"/>
      <c r="H955" s="328"/>
      <c r="I955" s="328"/>
      <c r="J955" s="328"/>
      <c r="K955" s="328"/>
      <c r="L955" s="328"/>
      <c r="M955" s="328"/>
      <c r="N955" s="328"/>
      <c r="O955" s="328"/>
      <c r="P955" s="328"/>
      <c r="Q955" s="328"/>
      <c r="R955" s="328"/>
      <c r="S955" s="328"/>
      <c r="T955" s="328"/>
      <c r="U955" s="328"/>
      <c r="V955" s="328"/>
      <c r="W955" s="328"/>
      <c r="X955" s="328"/>
      <c r="Y955" s="328"/>
      <c r="Z955" s="328"/>
    </row>
    <row r="956">
      <c r="A956" s="328"/>
      <c r="B956" s="328"/>
      <c r="C956" s="328"/>
      <c r="D956" s="328"/>
      <c r="E956" s="328"/>
      <c r="F956" s="328"/>
      <c r="G956" s="328"/>
      <c r="H956" s="328"/>
      <c r="I956" s="328"/>
      <c r="J956" s="328"/>
      <c r="K956" s="328"/>
      <c r="L956" s="328"/>
      <c r="M956" s="328"/>
      <c r="N956" s="328"/>
      <c r="O956" s="328"/>
      <c r="P956" s="328"/>
      <c r="Q956" s="328"/>
      <c r="R956" s="328"/>
      <c r="S956" s="328"/>
      <c r="T956" s="328"/>
      <c r="U956" s="328"/>
      <c r="V956" s="328"/>
      <c r="W956" s="328"/>
      <c r="X956" s="328"/>
      <c r="Y956" s="328"/>
      <c r="Z956" s="328"/>
    </row>
    <row r="957">
      <c r="A957" s="328"/>
      <c r="B957" s="328"/>
      <c r="C957" s="328"/>
      <c r="D957" s="328"/>
      <c r="E957" s="328"/>
      <c r="F957" s="328"/>
      <c r="G957" s="328"/>
      <c r="H957" s="328"/>
      <c r="I957" s="328"/>
      <c r="J957" s="328"/>
      <c r="K957" s="328"/>
      <c r="L957" s="328"/>
      <c r="M957" s="328"/>
      <c r="N957" s="328"/>
      <c r="O957" s="328"/>
      <c r="P957" s="328"/>
      <c r="Q957" s="328"/>
      <c r="R957" s="328"/>
      <c r="S957" s="328"/>
      <c r="T957" s="328"/>
      <c r="U957" s="328"/>
      <c r="V957" s="328"/>
      <c r="W957" s="328"/>
      <c r="X957" s="328"/>
      <c r="Y957" s="328"/>
      <c r="Z957" s="328"/>
    </row>
    <row r="958">
      <c r="A958" s="328"/>
      <c r="B958" s="328"/>
      <c r="C958" s="328"/>
      <c r="D958" s="328"/>
      <c r="E958" s="328"/>
      <c r="F958" s="328"/>
      <c r="G958" s="328"/>
      <c r="H958" s="328"/>
      <c r="I958" s="328"/>
      <c r="J958" s="328"/>
      <c r="K958" s="328"/>
      <c r="L958" s="328"/>
      <c r="M958" s="328"/>
      <c r="N958" s="328"/>
      <c r="O958" s="328"/>
      <c r="P958" s="328"/>
      <c r="Q958" s="328"/>
      <c r="R958" s="328"/>
      <c r="S958" s="328"/>
      <c r="T958" s="328"/>
      <c r="U958" s="328"/>
      <c r="V958" s="328"/>
      <c r="W958" s="328"/>
      <c r="X958" s="328"/>
      <c r="Y958" s="328"/>
      <c r="Z958" s="328"/>
    </row>
    <row r="959">
      <c r="A959" s="328"/>
      <c r="B959" s="328"/>
      <c r="C959" s="328"/>
      <c r="D959" s="328"/>
      <c r="E959" s="328"/>
      <c r="F959" s="328"/>
      <c r="G959" s="328"/>
      <c r="H959" s="328"/>
      <c r="I959" s="328"/>
      <c r="J959" s="328"/>
      <c r="K959" s="328"/>
      <c r="L959" s="328"/>
      <c r="M959" s="328"/>
      <c r="N959" s="328"/>
      <c r="O959" s="328"/>
      <c r="P959" s="328"/>
      <c r="Q959" s="328"/>
      <c r="R959" s="328"/>
      <c r="S959" s="328"/>
      <c r="T959" s="328"/>
      <c r="U959" s="328"/>
      <c r="V959" s="328"/>
      <c r="W959" s="328"/>
      <c r="X959" s="328"/>
      <c r="Y959" s="328"/>
      <c r="Z959" s="328"/>
    </row>
    <row r="960">
      <c r="A960" s="328"/>
      <c r="B960" s="328"/>
      <c r="C960" s="328"/>
      <c r="D960" s="328"/>
      <c r="E960" s="328"/>
      <c r="F960" s="328"/>
      <c r="G960" s="328"/>
      <c r="H960" s="328"/>
      <c r="I960" s="328"/>
      <c r="J960" s="328"/>
      <c r="K960" s="328"/>
      <c r="L960" s="328"/>
      <c r="M960" s="328"/>
      <c r="N960" s="328"/>
      <c r="O960" s="328"/>
      <c r="P960" s="328"/>
      <c r="Q960" s="328"/>
      <c r="R960" s="328"/>
      <c r="S960" s="328"/>
      <c r="T960" s="328"/>
      <c r="U960" s="328"/>
      <c r="V960" s="328"/>
      <c r="W960" s="328"/>
      <c r="X960" s="328"/>
      <c r="Y960" s="328"/>
      <c r="Z960" s="328"/>
    </row>
    <row r="961">
      <c r="A961" s="328"/>
      <c r="B961" s="328"/>
      <c r="C961" s="328"/>
      <c r="D961" s="328"/>
      <c r="E961" s="328"/>
      <c r="F961" s="328"/>
      <c r="G961" s="328"/>
      <c r="H961" s="328"/>
      <c r="I961" s="328"/>
      <c r="J961" s="328"/>
      <c r="K961" s="328"/>
      <c r="L961" s="328"/>
      <c r="M961" s="328"/>
      <c r="N961" s="328"/>
      <c r="O961" s="328"/>
      <c r="P961" s="328"/>
      <c r="Q961" s="328"/>
      <c r="R961" s="328"/>
      <c r="S961" s="328"/>
      <c r="T961" s="328"/>
      <c r="U961" s="328"/>
      <c r="V961" s="328"/>
      <c r="W961" s="328"/>
      <c r="X961" s="328"/>
      <c r="Y961" s="328"/>
      <c r="Z961" s="328"/>
    </row>
    <row r="962">
      <c r="A962" s="328"/>
      <c r="B962" s="328"/>
      <c r="C962" s="328"/>
      <c r="D962" s="328"/>
      <c r="E962" s="328"/>
      <c r="F962" s="328"/>
      <c r="G962" s="328"/>
      <c r="H962" s="328"/>
      <c r="I962" s="328"/>
      <c r="J962" s="328"/>
      <c r="K962" s="328"/>
      <c r="L962" s="328"/>
      <c r="M962" s="328"/>
      <c r="N962" s="328"/>
      <c r="O962" s="328"/>
      <c r="P962" s="328"/>
      <c r="Q962" s="328"/>
      <c r="R962" s="328"/>
      <c r="S962" s="328"/>
      <c r="T962" s="328"/>
      <c r="U962" s="328"/>
      <c r="V962" s="328"/>
      <c r="W962" s="328"/>
      <c r="X962" s="328"/>
      <c r="Y962" s="328"/>
      <c r="Z962" s="328"/>
    </row>
    <row r="963">
      <c r="A963" s="328"/>
      <c r="B963" s="328"/>
      <c r="C963" s="328"/>
      <c r="D963" s="328"/>
      <c r="E963" s="328"/>
      <c r="F963" s="328"/>
      <c r="G963" s="328"/>
      <c r="H963" s="328"/>
      <c r="I963" s="328"/>
      <c r="J963" s="328"/>
      <c r="K963" s="328"/>
      <c r="L963" s="328"/>
      <c r="M963" s="328"/>
      <c r="N963" s="328"/>
      <c r="O963" s="328"/>
      <c r="P963" s="328"/>
      <c r="Q963" s="328"/>
      <c r="R963" s="328"/>
      <c r="S963" s="328"/>
      <c r="T963" s="328"/>
      <c r="U963" s="328"/>
      <c r="V963" s="328"/>
      <c r="W963" s="328"/>
      <c r="X963" s="328"/>
      <c r="Y963" s="328"/>
      <c r="Z963" s="328"/>
    </row>
    <row r="964">
      <c r="A964" s="328"/>
      <c r="B964" s="328"/>
      <c r="C964" s="328"/>
      <c r="D964" s="328"/>
      <c r="E964" s="328"/>
      <c r="F964" s="328"/>
      <c r="G964" s="328"/>
      <c r="H964" s="328"/>
      <c r="I964" s="328"/>
      <c r="J964" s="328"/>
      <c r="K964" s="328"/>
      <c r="L964" s="328"/>
      <c r="M964" s="328"/>
      <c r="N964" s="328"/>
      <c r="O964" s="328"/>
      <c r="P964" s="328"/>
      <c r="Q964" s="328"/>
      <c r="R964" s="328"/>
      <c r="S964" s="328"/>
      <c r="T964" s="328"/>
      <c r="U964" s="328"/>
      <c r="V964" s="328"/>
      <c r="W964" s="328"/>
      <c r="X964" s="328"/>
      <c r="Y964" s="328"/>
      <c r="Z964" s="328"/>
    </row>
    <row r="965">
      <c r="A965" s="328"/>
      <c r="B965" s="328"/>
      <c r="C965" s="328"/>
      <c r="D965" s="328"/>
      <c r="E965" s="328"/>
      <c r="F965" s="328"/>
      <c r="G965" s="328"/>
      <c r="H965" s="328"/>
      <c r="I965" s="328"/>
      <c r="J965" s="328"/>
      <c r="K965" s="328"/>
      <c r="L965" s="328"/>
      <c r="M965" s="328"/>
      <c r="N965" s="328"/>
      <c r="O965" s="328"/>
      <c r="P965" s="328"/>
      <c r="Q965" s="328"/>
      <c r="R965" s="328"/>
      <c r="S965" s="328"/>
      <c r="T965" s="328"/>
      <c r="U965" s="328"/>
      <c r="V965" s="328"/>
      <c r="W965" s="328"/>
      <c r="X965" s="328"/>
      <c r="Y965" s="328"/>
      <c r="Z965" s="328"/>
    </row>
    <row r="966">
      <c r="A966" s="328"/>
      <c r="B966" s="328"/>
      <c r="C966" s="328"/>
      <c r="D966" s="328"/>
      <c r="E966" s="328"/>
      <c r="F966" s="328"/>
      <c r="G966" s="328"/>
      <c r="H966" s="328"/>
      <c r="I966" s="328"/>
      <c r="J966" s="328"/>
      <c r="K966" s="328"/>
      <c r="L966" s="328"/>
      <c r="M966" s="328"/>
      <c r="N966" s="328"/>
      <c r="O966" s="328"/>
      <c r="P966" s="328"/>
      <c r="Q966" s="328"/>
      <c r="R966" s="328"/>
      <c r="S966" s="328"/>
      <c r="T966" s="328"/>
      <c r="U966" s="328"/>
      <c r="V966" s="328"/>
      <c r="W966" s="328"/>
      <c r="X966" s="328"/>
      <c r="Y966" s="328"/>
      <c r="Z966" s="328"/>
    </row>
    <row r="967">
      <c r="A967" s="328"/>
      <c r="B967" s="328"/>
      <c r="C967" s="328"/>
      <c r="D967" s="328"/>
      <c r="E967" s="328"/>
      <c r="F967" s="328"/>
      <c r="G967" s="328"/>
      <c r="H967" s="328"/>
      <c r="I967" s="328"/>
      <c r="J967" s="328"/>
      <c r="K967" s="328"/>
      <c r="L967" s="328"/>
      <c r="M967" s="328"/>
      <c r="N967" s="328"/>
      <c r="O967" s="328"/>
      <c r="P967" s="328"/>
      <c r="Q967" s="328"/>
      <c r="R967" s="328"/>
      <c r="S967" s="328"/>
      <c r="T967" s="328"/>
      <c r="U967" s="328"/>
      <c r="V967" s="328"/>
      <c r="W967" s="328"/>
      <c r="X967" s="328"/>
      <c r="Y967" s="328"/>
      <c r="Z967" s="328"/>
    </row>
    <row r="968">
      <c r="A968" s="328"/>
      <c r="B968" s="328"/>
      <c r="C968" s="328"/>
      <c r="D968" s="328"/>
      <c r="E968" s="328"/>
      <c r="F968" s="328"/>
      <c r="G968" s="328"/>
      <c r="H968" s="328"/>
      <c r="I968" s="328"/>
      <c r="J968" s="328"/>
      <c r="K968" s="328"/>
      <c r="L968" s="328"/>
      <c r="M968" s="328"/>
      <c r="N968" s="328"/>
      <c r="O968" s="328"/>
      <c r="P968" s="328"/>
      <c r="Q968" s="328"/>
      <c r="R968" s="328"/>
      <c r="S968" s="328"/>
      <c r="T968" s="328"/>
      <c r="U968" s="328"/>
      <c r="V968" s="328"/>
      <c r="W968" s="328"/>
      <c r="X968" s="328"/>
      <c r="Y968" s="328"/>
      <c r="Z968" s="328"/>
    </row>
    <row r="969">
      <c r="A969" s="328"/>
      <c r="B969" s="328"/>
      <c r="C969" s="328"/>
      <c r="D969" s="328"/>
      <c r="E969" s="328"/>
      <c r="F969" s="328"/>
      <c r="G969" s="328"/>
      <c r="H969" s="328"/>
      <c r="I969" s="328"/>
      <c r="J969" s="328"/>
      <c r="K969" s="328"/>
      <c r="L969" s="328"/>
      <c r="M969" s="328"/>
      <c r="N969" s="328"/>
      <c r="O969" s="328"/>
      <c r="P969" s="328"/>
      <c r="Q969" s="328"/>
      <c r="R969" s="328"/>
      <c r="S969" s="328"/>
      <c r="T969" s="328"/>
      <c r="U969" s="328"/>
      <c r="V969" s="328"/>
      <c r="W969" s="328"/>
      <c r="X969" s="328"/>
      <c r="Y969" s="328"/>
      <c r="Z969" s="328"/>
    </row>
    <row r="970">
      <c r="A970" s="328"/>
      <c r="B970" s="328"/>
      <c r="C970" s="328"/>
      <c r="D970" s="328"/>
      <c r="E970" s="328"/>
      <c r="F970" s="328"/>
      <c r="G970" s="328"/>
      <c r="H970" s="328"/>
      <c r="I970" s="328"/>
      <c r="J970" s="328"/>
      <c r="K970" s="328"/>
      <c r="L970" s="328"/>
      <c r="M970" s="328"/>
      <c r="N970" s="328"/>
      <c r="O970" s="328"/>
      <c r="P970" s="328"/>
      <c r="Q970" s="328"/>
      <c r="R970" s="328"/>
      <c r="S970" s="328"/>
      <c r="T970" s="328"/>
      <c r="U970" s="328"/>
      <c r="V970" s="328"/>
      <c r="W970" s="328"/>
      <c r="X970" s="328"/>
      <c r="Y970" s="328"/>
      <c r="Z970" s="328"/>
    </row>
    <row r="971">
      <c r="A971" s="328"/>
      <c r="B971" s="328"/>
      <c r="C971" s="328"/>
      <c r="D971" s="328"/>
      <c r="E971" s="328"/>
      <c r="F971" s="328"/>
      <c r="G971" s="328"/>
      <c r="H971" s="328"/>
      <c r="I971" s="328"/>
      <c r="J971" s="328"/>
      <c r="K971" s="328"/>
      <c r="L971" s="328"/>
      <c r="M971" s="328"/>
      <c r="N971" s="328"/>
      <c r="O971" s="328"/>
      <c r="P971" s="328"/>
      <c r="Q971" s="328"/>
      <c r="R971" s="328"/>
      <c r="S971" s="328"/>
      <c r="T971" s="328"/>
      <c r="U971" s="328"/>
      <c r="V971" s="328"/>
      <c r="W971" s="328"/>
      <c r="X971" s="328"/>
      <c r="Y971" s="328"/>
      <c r="Z971" s="328"/>
    </row>
    <row r="972">
      <c r="A972" s="328"/>
      <c r="B972" s="328"/>
      <c r="C972" s="328"/>
      <c r="D972" s="328"/>
      <c r="E972" s="328"/>
      <c r="F972" s="328"/>
      <c r="G972" s="328"/>
      <c r="H972" s="328"/>
      <c r="I972" s="328"/>
      <c r="J972" s="328"/>
      <c r="K972" s="328"/>
      <c r="L972" s="328"/>
      <c r="M972" s="328"/>
      <c r="N972" s="328"/>
      <c r="O972" s="328"/>
      <c r="P972" s="328"/>
      <c r="Q972" s="328"/>
      <c r="R972" s="328"/>
      <c r="S972" s="328"/>
      <c r="T972" s="328"/>
      <c r="U972" s="328"/>
      <c r="V972" s="328"/>
      <c r="W972" s="328"/>
      <c r="X972" s="328"/>
      <c r="Y972" s="328"/>
      <c r="Z972" s="328"/>
    </row>
    <row r="973">
      <c r="A973" s="328"/>
      <c r="B973" s="328"/>
      <c r="C973" s="328"/>
      <c r="D973" s="328"/>
      <c r="E973" s="328"/>
      <c r="F973" s="328"/>
      <c r="G973" s="328"/>
      <c r="H973" s="328"/>
      <c r="I973" s="328"/>
      <c r="J973" s="328"/>
      <c r="K973" s="328"/>
      <c r="L973" s="328"/>
      <c r="M973" s="328"/>
      <c r="N973" s="328"/>
      <c r="O973" s="328"/>
      <c r="P973" s="328"/>
      <c r="Q973" s="328"/>
      <c r="R973" s="328"/>
      <c r="S973" s="328"/>
      <c r="T973" s="328"/>
      <c r="U973" s="328"/>
      <c r="V973" s="328"/>
      <c r="W973" s="328"/>
      <c r="X973" s="328"/>
      <c r="Y973" s="328"/>
      <c r="Z973" s="328"/>
    </row>
    <row r="974">
      <c r="A974" s="328"/>
      <c r="B974" s="328"/>
      <c r="C974" s="328"/>
      <c r="D974" s="328"/>
      <c r="E974" s="328"/>
      <c r="F974" s="328"/>
      <c r="G974" s="328"/>
      <c r="H974" s="328"/>
      <c r="I974" s="328"/>
      <c r="J974" s="328"/>
      <c r="K974" s="328"/>
      <c r="L974" s="328"/>
      <c r="M974" s="328"/>
      <c r="N974" s="328"/>
      <c r="O974" s="328"/>
      <c r="P974" s="328"/>
      <c r="Q974" s="328"/>
      <c r="R974" s="328"/>
      <c r="S974" s="328"/>
      <c r="T974" s="328"/>
      <c r="U974" s="328"/>
      <c r="V974" s="328"/>
      <c r="W974" s="328"/>
      <c r="X974" s="328"/>
      <c r="Y974" s="328"/>
      <c r="Z974" s="328"/>
    </row>
    <row r="975">
      <c r="A975" s="328"/>
      <c r="B975" s="328"/>
      <c r="C975" s="328"/>
      <c r="D975" s="328"/>
      <c r="E975" s="328"/>
      <c r="F975" s="328"/>
      <c r="G975" s="328"/>
      <c r="H975" s="328"/>
      <c r="I975" s="328"/>
      <c r="J975" s="328"/>
      <c r="K975" s="328"/>
      <c r="L975" s="328"/>
      <c r="M975" s="328"/>
      <c r="N975" s="328"/>
      <c r="O975" s="328"/>
      <c r="P975" s="328"/>
      <c r="Q975" s="328"/>
      <c r="R975" s="328"/>
      <c r="S975" s="328"/>
      <c r="T975" s="328"/>
      <c r="U975" s="328"/>
      <c r="V975" s="328"/>
      <c r="W975" s="328"/>
      <c r="X975" s="328"/>
      <c r="Y975" s="328"/>
      <c r="Z975" s="328"/>
    </row>
    <row r="976">
      <c r="A976" s="328"/>
      <c r="B976" s="328"/>
      <c r="C976" s="328"/>
      <c r="D976" s="328"/>
      <c r="E976" s="328"/>
      <c r="F976" s="328"/>
      <c r="G976" s="328"/>
      <c r="H976" s="328"/>
      <c r="I976" s="328"/>
      <c r="J976" s="328"/>
      <c r="K976" s="328"/>
      <c r="L976" s="328"/>
      <c r="M976" s="328"/>
      <c r="N976" s="328"/>
      <c r="O976" s="328"/>
      <c r="P976" s="328"/>
      <c r="Q976" s="328"/>
      <c r="R976" s="328"/>
      <c r="S976" s="328"/>
      <c r="T976" s="328"/>
      <c r="U976" s="328"/>
      <c r="V976" s="328"/>
      <c r="W976" s="328"/>
      <c r="X976" s="328"/>
      <c r="Y976" s="328"/>
      <c r="Z976" s="328"/>
    </row>
    <row r="977">
      <c r="A977" s="328"/>
      <c r="B977" s="328"/>
      <c r="C977" s="328"/>
      <c r="D977" s="328"/>
      <c r="E977" s="328"/>
      <c r="F977" s="328"/>
      <c r="G977" s="328"/>
      <c r="H977" s="328"/>
      <c r="I977" s="328"/>
      <c r="J977" s="328"/>
      <c r="K977" s="328"/>
      <c r="L977" s="328"/>
      <c r="M977" s="328"/>
      <c r="N977" s="328"/>
      <c r="O977" s="328"/>
      <c r="P977" s="328"/>
      <c r="Q977" s="328"/>
      <c r="R977" s="328"/>
      <c r="S977" s="328"/>
      <c r="T977" s="328"/>
      <c r="U977" s="328"/>
      <c r="V977" s="328"/>
      <c r="W977" s="328"/>
      <c r="X977" s="328"/>
      <c r="Y977" s="328"/>
      <c r="Z977" s="328"/>
    </row>
    <row r="978">
      <c r="A978" s="328"/>
      <c r="B978" s="328"/>
      <c r="C978" s="328"/>
      <c r="D978" s="328"/>
      <c r="E978" s="328"/>
      <c r="F978" s="328"/>
      <c r="G978" s="328"/>
      <c r="H978" s="328"/>
      <c r="I978" s="328"/>
      <c r="J978" s="328"/>
      <c r="K978" s="328"/>
      <c r="L978" s="328"/>
      <c r="M978" s="328"/>
      <c r="N978" s="328"/>
      <c r="O978" s="328"/>
      <c r="P978" s="328"/>
      <c r="Q978" s="328"/>
      <c r="R978" s="328"/>
      <c r="S978" s="328"/>
      <c r="T978" s="328"/>
      <c r="U978" s="328"/>
      <c r="V978" s="328"/>
      <c r="W978" s="328"/>
      <c r="X978" s="328"/>
      <c r="Y978" s="328"/>
      <c r="Z978" s="328"/>
    </row>
    <row r="979">
      <c r="A979" s="328"/>
      <c r="B979" s="328"/>
      <c r="C979" s="328"/>
      <c r="D979" s="328"/>
      <c r="E979" s="328"/>
      <c r="F979" s="328"/>
      <c r="G979" s="328"/>
      <c r="H979" s="328"/>
      <c r="I979" s="328"/>
      <c r="J979" s="328"/>
      <c r="K979" s="328"/>
      <c r="L979" s="328"/>
      <c r="M979" s="328"/>
      <c r="N979" s="328"/>
      <c r="O979" s="328"/>
      <c r="P979" s="328"/>
      <c r="Q979" s="328"/>
      <c r="R979" s="328"/>
      <c r="S979" s="328"/>
      <c r="T979" s="328"/>
      <c r="U979" s="328"/>
      <c r="V979" s="328"/>
      <c r="W979" s="328"/>
      <c r="X979" s="328"/>
      <c r="Y979" s="328"/>
      <c r="Z979" s="328"/>
    </row>
    <row r="980">
      <c r="A980" s="328"/>
      <c r="B980" s="328"/>
      <c r="C980" s="328"/>
      <c r="D980" s="328"/>
      <c r="E980" s="328"/>
      <c r="F980" s="328"/>
      <c r="G980" s="328"/>
      <c r="H980" s="328"/>
      <c r="I980" s="328"/>
      <c r="J980" s="328"/>
      <c r="K980" s="328"/>
      <c r="L980" s="328"/>
      <c r="M980" s="328"/>
      <c r="N980" s="328"/>
      <c r="O980" s="328"/>
      <c r="P980" s="328"/>
      <c r="Q980" s="328"/>
      <c r="R980" s="328"/>
      <c r="S980" s="328"/>
      <c r="T980" s="328"/>
      <c r="U980" s="328"/>
      <c r="V980" s="328"/>
      <c r="W980" s="328"/>
      <c r="X980" s="328"/>
      <c r="Y980" s="328"/>
      <c r="Z980" s="328"/>
    </row>
    <row r="981">
      <c r="A981" s="328"/>
      <c r="B981" s="328"/>
      <c r="C981" s="328"/>
      <c r="D981" s="328"/>
      <c r="E981" s="328"/>
      <c r="F981" s="328"/>
      <c r="G981" s="328"/>
      <c r="H981" s="328"/>
      <c r="I981" s="328"/>
      <c r="J981" s="328"/>
      <c r="K981" s="328"/>
      <c r="L981" s="328"/>
      <c r="M981" s="328"/>
      <c r="N981" s="328"/>
      <c r="O981" s="328"/>
      <c r="P981" s="328"/>
      <c r="Q981" s="328"/>
      <c r="R981" s="328"/>
      <c r="S981" s="328"/>
      <c r="T981" s="328"/>
      <c r="U981" s="328"/>
      <c r="V981" s="328"/>
      <c r="W981" s="328"/>
      <c r="X981" s="328"/>
      <c r="Y981" s="328"/>
      <c r="Z981" s="328"/>
    </row>
    <row r="982">
      <c r="A982" s="328"/>
      <c r="B982" s="328"/>
      <c r="C982" s="328"/>
      <c r="D982" s="328"/>
      <c r="E982" s="328"/>
      <c r="F982" s="328"/>
      <c r="G982" s="328"/>
      <c r="H982" s="328"/>
      <c r="I982" s="328"/>
      <c r="J982" s="328"/>
      <c r="K982" s="328"/>
      <c r="L982" s="328"/>
      <c r="M982" s="328"/>
      <c r="N982" s="328"/>
      <c r="O982" s="328"/>
      <c r="P982" s="328"/>
      <c r="Q982" s="328"/>
      <c r="R982" s="328"/>
      <c r="S982" s="328"/>
      <c r="T982" s="328"/>
      <c r="U982" s="328"/>
      <c r="V982" s="328"/>
      <c r="W982" s="328"/>
      <c r="X982" s="328"/>
      <c r="Y982" s="328"/>
      <c r="Z982" s="328"/>
    </row>
    <row r="983">
      <c r="A983" s="328"/>
      <c r="B983" s="328"/>
      <c r="C983" s="328"/>
      <c r="D983" s="328"/>
      <c r="E983" s="328"/>
      <c r="F983" s="328"/>
      <c r="G983" s="328"/>
      <c r="H983" s="328"/>
      <c r="I983" s="328"/>
      <c r="J983" s="328"/>
      <c r="K983" s="328"/>
      <c r="L983" s="328"/>
      <c r="M983" s="328"/>
      <c r="N983" s="328"/>
      <c r="O983" s="328"/>
      <c r="P983" s="328"/>
      <c r="Q983" s="328"/>
      <c r="R983" s="328"/>
      <c r="S983" s="328"/>
      <c r="T983" s="328"/>
      <c r="U983" s="328"/>
      <c r="V983" s="328"/>
      <c r="W983" s="328"/>
      <c r="X983" s="328"/>
      <c r="Y983" s="328"/>
      <c r="Z983" s="328"/>
    </row>
    <row r="984">
      <c r="A984" s="328"/>
      <c r="B984" s="328"/>
      <c r="C984" s="328"/>
      <c r="D984" s="328"/>
      <c r="E984" s="328"/>
      <c r="F984" s="328"/>
      <c r="G984" s="328"/>
      <c r="H984" s="328"/>
      <c r="I984" s="328"/>
      <c r="J984" s="328"/>
      <c r="K984" s="328"/>
      <c r="L984" s="328"/>
      <c r="M984" s="328"/>
      <c r="N984" s="328"/>
      <c r="O984" s="328"/>
      <c r="P984" s="328"/>
      <c r="Q984" s="328"/>
      <c r="R984" s="328"/>
      <c r="S984" s="328"/>
      <c r="T984" s="328"/>
      <c r="U984" s="328"/>
      <c r="V984" s="328"/>
      <c r="W984" s="328"/>
      <c r="X984" s="328"/>
      <c r="Y984" s="328"/>
      <c r="Z984" s="328"/>
    </row>
    <row r="985">
      <c r="A985" s="328"/>
      <c r="B985" s="328"/>
      <c r="C985" s="328"/>
      <c r="D985" s="328"/>
      <c r="E985" s="328"/>
      <c r="F985" s="328"/>
      <c r="G985" s="328"/>
      <c r="H985" s="328"/>
      <c r="I985" s="328"/>
      <c r="J985" s="328"/>
      <c r="K985" s="328"/>
      <c r="L985" s="328"/>
      <c r="M985" s="328"/>
      <c r="N985" s="328"/>
      <c r="O985" s="328"/>
      <c r="P985" s="328"/>
      <c r="Q985" s="328"/>
      <c r="R985" s="328"/>
      <c r="S985" s="328"/>
      <c r="T985" s="328"/>
      <c r="U985" s="328"/>
      <c r="V985" s="328"/>
      <c r="W985" s="328"/>
      <c r="X985" s="328"/>
      <c r="Y985" s="328"/>
      <c r="Z985" s="328"/>
    </row>
    <row r="986">
      <c r="A986" s="328"/>
      <c r="B986" s="328"/>
      <c r="C986" s="328"/>
      <c r="D986" s="328"/>
      <c r="E986" s="328"/>
      <c r="F986" s="328"/>
      <c r="G986" s="328"/>
      <c r="H986" s="328"/>
      <c r="I986" s="328"/>
      <c r="J986" s="328"/>
      <c r="K986" s="328"/>
      <c r="L986" s="328"/>
      <c r="M986" s="328"/>
      <c r="N986" s="328"/>
      <c r="O986" s="328"/>
      <c r="P986" s="328"/>
      <c r="Q986" s="328"/>
      <c r="R986" s="328"/>
      <c r="S986" s="328"/>
      <c r="T986" s="328"/>
      <c r="U986" s="328"/>
      <c r="V986" s="328"/>
      <c r="W986" s="328"/>
      <c r="X986" s="328"/>
      <c r="Y986" s="328"/>
      <c r="Z986" s="328"/>
    </row>
    <row r="987">
      <c r="A987" s="328"/>
      <c r="B987" s="328"/>
      <c r="C987" s="328"/>
      <c r="D987" s="328"/>
      <c r="E987" s="328"/>
      <c r="F987" s="328"/>
      <c r="G987" s="328"/>
      <c r="H987" s="328"/>
      <c r="I987" s="328"/>
      <c r="J987" s="328"/>
      <c r="K987" s="328"/>
      <c r="L987" s="328"/>
      <c r="M987" s="328"/>
      <c r="N987" s="328"/>
      <c r="O987" s="328"/>
      <c r="P987" s="328"/>
      <c r="Q987" s="328"/>
      <c r="R987" s="328"/>
      <c r="S987" s="328"/>
      <c r="T987" s="328"/>
      <c r="U987" s="328"/>
      <c r="V987" s="328"/>
      <c r="W987" s="328"/>
      <c r="X987" s="328"/>
      <c r="Y987" s="328"/>
      <c r="Z987" s="328"/>
    </row>
    <row r="988">
      <c r="A988" s="328"/>
      <c r="B988" s="328"/>
      <c r="C988" s="328"/>
      <c r="D988" s="328"/>
      <c r="E988" s="328"/>
      <c r="F988" s="328"/>
      <c r="G988" s="328"/>
      <c r="H988" s="328"/>
      <c r="I988" s="328"/>
      <c r="J988" s="328"/>
      <c r="K988" s="328"/>
      <c r="L988" s="328"/>
      <c r="M988" s="328"/>
      <c r="N988" s="328"/>
      <c r="O988" s="328"/>
      <c r="P988" s="328"/>
      <c r="Q988" s="328"/>
      <c r="R988" s="328"/>
      <c r="S988" s="328"/>
      <c r="T988" s="328"/>
      <c r="U988" s="328"/>
      <c r="V988" s="328"/>
      <c r="W988" s="328"/>
      <c r="X988" s="328"/>
      <c r="Y988" s="328"/>
      <c r="Z988" s="328"/>
    </row>
    <row r="989">
      <c r="A989" s="328"/>
      <c r="B989" s="328"/>
      <c r="C989" s="328"/>
      <c r="D989" s="328"/>
      <c r="E989" s="328"/>
      <c r="F989" s="328"/>
      <c r="G989" s="328"/>
      <c r="H989" s="328"/>
      <c r="I989" s="328"/>
      <c r="J989" s="328"/>
      <c r="K989" s="328"/>
      <c r="L989" s="328"/>
      <c r="M989" s="328"/>
      <c r="N989" s="328"/>
      <c r="O989" s="328"/>
      <c r="P989" s="328"/>
      <c r="Q989" s="328"/>
      <c r="R989" s="328"/>
      <c r="S989" s="328"/>
      <c r="T989" s="328"/>
      <c r="U989" s="328"/>
      <c r="V989" s="328"/>
      <c r="W989" s="328"/>
      <c r="X989" s="328"/>
      <c r="Y989" s="328"/>
      <c r="Z989" s="328"/>
    </row>
    <row r="990">
      <c r="A990" s="328"/>
      <c r="B990" s="328"/>
      <c r="C990" s="328"/>
      <c r="D990" s="328"/>
      <c r="E990" s="328"/>
      <c r="F990" s="328"/>
      <c r="G990" s="328"/>
      <c r="H990" s="328"/>
      <c r="I990" s="328"/>
      <c r="J990" s="328"/>
      <c r="K990" s="328"/>
      <c r="L990" s="328"/>
      <c r="M990" s="328"/>
      <c r="N990" s="328"/>
      <c r="O990" s="328"/>
      <c r="P990" s="328"/>
      <c r="Q990" s="328"/>
      <c r="R990" s="328"/>
      <c r="S990" s="328"/>
      <c r="T990" s="328"/>
      <c r="U990" s="328"/>
      <c r="V990" s="328"/>
      <c r="W990" s="328"/>
      <c r="X990" s="328"/>
      <c r="Y990" s="328"/>
      <c r="Z990" s="328"/>
    </row>
    <row r="991">
      <c r="A991" s="328"/>
      <c r="B991" s="328"/>
      <c r="C991" s="328"/>
      <c r="D991" s="328"/>
      <c r="E991" s="328"/>
      <c r="F991" s="328"/>
      <c r="G991" s="328"/>
      <c r="H991" s="328"/>
      <c r="I991" s="328"/>
      <c r="J991" s="328"/>
      <c r="K991" s="328"/>
      <c r="L991" s="328"/>
      <c r="M991" s="328"/>
      <c r="N991" s="328"/>
      <c r="O991" s="328"/>
      <c r="P991" s="328"/>
      <c r="Q991" s="328"/>
      <c r="R991" s="328"/>
      <c r="S991" s="328"/>
      <c r="T991" s="328"/>
      <c r="U991" s="328"/>
      <c r="V991" s="328"/>
      <c r="W991" s="328"/>
      <c r="X991" s="328"/>
      <c r="Y991" s="328"/>
      <c r="Z991" s="328"/>
    </row>
    <row r="992">
      <c r="A992" s="328"/>
      <c r="B992" s="328"/>
      <c r="C992" s="328"/>
      <c r="D992" s="328"/>
      <c r="E992" s="328"/>
      <c r="F992" s="328"/>
      <c r="G992" s="328"/>
      <c r="H992" s="328"/>
      <c r="I992" s="328"/>
      <c r="J992" s="328"/>
      <c r="K992" s="328"/>
      <c r="L992" s="328"/>
      <c r="M992" s="328"/>
      <c r="N992" s="328"/>
      <c r="O992" s="328"/>
      <c r="P992" s="328"/>
      <c r="Q992" s="328"/>
      <c r="R992" s="328"/>
      <c r="S992" s="328"/>
      <c r="T992" s="328"/>
      <c r="U992" s="328"/>
      <c r="V992" s="328"/>
      <c r="W992" s="328"/>
      <c r="X992" s="328"/>
      <c r="Y992" s="328"/>
      <c r="Z992" s="328"/>
    </row>
    <row r="993">
      <c r="A993" s="328"/>
      <c r="B993" s="328"/>
      <c r="C993" s="328"/>
      <c r="D993" s="328"/>
      <c r="E993" s="328"/>
      <c r="F993" s="328"/>
      <c r="G993" s="328"/>
      <c r="H993" s="328"/>
      <c r="I993" s="328"/>
      <c r="J993" s="328"/>
      <c r="K993" s="328"/>
      <c r="L993" s="328"/>
      <c r="M993" s="328"/>
      <c r="N993" s="328"/>
      <c r="O993" s="328"/>
      <c r="P993" s="328"/>
      <c r="Q993" s="328"/>
      <c r="R993" s="328"/>
      <c r="S993" s="328"/>
      <c r="T993" s="328"/>
      <c r="U993" s="328"/>
      <c r="V993" s="328"/>
      <c r="W993" s="328"/>
      <c r="X993" s="328"/>
      <c r="Y993" s="328"/>
      <c r="Z993" s="328"/>
    </row>
    <row r="994">
      <c r="A994" s="328"/>
      <c r="B994" s="328"/>
      <c r="C994" s="328"/>
      <c r="D994" s="328"/>
      <c r="E994" s="328"/>
      <c r="F994" s="328"/>
      <c r="G994" s="328"/>
      <c r="H994" s="328"/>
      <c r="I994" s="328"/>
      <c r="J994" s="328"/>
      <c r="K994" s="328"/>
      <c r="L994" s="328"/>
      <c r="M994" s="328"/>
      <c r="N994" s="328"/>
      <c r="O994" s="328"/>
      <c r="P994" s="328"/>
      <c r="Q994" s="328"/>
      <c r="R994" s="328"/>
      <c r="S994" s="328"/>
      <c r="T994" s="328"/>
      <c r="U994" s="328"/>
      <c r="V994" s="328"/>
      <c r="W994" s="328"/>
      <c r="X994" s="328"/>
      <c r="Y994" s="328"/>
      <c r="Z994" s="328"/>
    </row>
    <row r="995">
      <c r="A995" s="328"/>
      <c r="B995" s="328"/>
      <c r="C995" s="328"/>
      <c r="D995" s="328"/>
      <c r="E995" s="328"/>
      <c r="F995" s="328"/>
      <c r="G995" s="328"/>
      <c r="H995" s="328"/>
      <c r="I995" s="328"/>
      <c r="J995" s="328"/>
      <c r="K995" s="328"/>
      <c r="L995" s="328"/>
      <c r="M995" s="328"/>
      <c r="N995" s="328"/>
      <c r="O995" s="328"/>
      <c r="P995" s="328"/>
      <c r="Q995" s="328"/>
      <c r="R995" s="328"/>
      <c r="S995" s="328"/>
      <c r="T995" s="328"/>
      <c r="U995" s="328"/>
      <c r="V995" s="328"/>
      <c r="W995" s="328"/>
      <c r="X995" s="328"/>
      <c r="Y995" s="328"/>
      <c r="Z995" s="328"/>
    </row>
    <row r="996">
      <c r="A996" s="328"/>
      <c r="B996" s="328"/>
      <c r="C996" s="328"/>
      <c r="D996" s="328"/>
      <c r="E996" s="328"/>
      <c r="F996" s="328"/>
      <c r="G996" s="328"/>
      <c r="H996" s="328"/>
      <c r="I996" s="328"/>
      <c r="J996" s="328"/>
      <c r="K996" s="328"/>
      <c r="L996" s="328"/>
      <c r="M996" s="328"/>
      <c r="N996" s="328"/>
      <c r="O996" s="328"/>
      <c r="P996" s="328"/>
      <c r="Q996" s="328"/>
      <c r="R996" s="328"/>
      <c r="S996" s="328"/>
      <c r="T996" s="328"/>
      <c r="U996" s="328"/>
      <c r="V996" s="328"/>
      <c r="W996" s="328"/>
      <c r="X996" s="328"/>
      <c r="Y996" s="328"/>
      <c r="Z996" s="328"/>
    </row>
    <row r="997">
      <c r="A997" s="328"/>
      <c r="B997" s="328"/>
      <c r="C997" s="328"/>
      <c r="D997" s="328"/>
      <c r="E997" s="328"/>
      <c r="F997" s="328"/>
      <c r="G997" s="328"/>
      <c r="H997" s="328"/>
      <c r="I997" s="328"/>
      <c r="J997" s="328"/>
      <c r="K997" s="328"/>
      <c r="L997" s="328"/>
      <c r="M997" s="328"/>
      <c r="N997" s="328"/>
      <c r="O997" s="328"/>
      <c r="P997" s="328"/>
      <c r="Q997" s="328"/>
      <c r="R997" s="328"/>
      <c r="S997" s="328"/>
      <c r="T997" s="328"/>
      <c r="U997" s="328"/>
      <c r="V997" s="328"/>
      <c r="W997" s="328"/>
      <c r="X997" s="328"/>
      <c r="Y997" s="328"/>
      <c r="Z997" s="328"/>
    </row>
    <row r="998">
      <c r="A998" s="328"/>
      <c r="B998" s="328"/>
      <c r="C998" s="328"/>
      <c r="D998" s="328"/>
      <c r="E998" s="328"/>
      <c r="F998" s="328"/>
      <c r="G998" s="328"/>
      <c r="H998" s="328"/>
      <c r="I998" s="328"/>
      <c r="J998" s="328"/>
      <c r="K998" s="328"/>
      <c r="L998" s="328"/>
      <c r="M998" s="328"/>
      <c r="N998" s="328"/>
      <c r="O998" s="328"/>
      <c r="P998" s="328"/>
      <c r="Q998" s="328"/>
      <c r="R998" s="328"/>
      <c r="S998" s="328"/>
      <c r="T998" s="328"/>
      <c r="U998" s="328"/>
      <c r="V998" s="328"/>
      <c r="W998" s="328"/>
      <c r="X998" s="328"/>
      <c r="Y998" s="328"/>
      <c r="Z998" s="328"/>
    </row>
    <row r="999">
      <c r="A999" s="328"/>
      <c r="B999" s="328"/>
      <c r="C999" s="328"/>
      <c r="D999" s="328"/>
      <c r="E999" s="328"/>
      <c r="F999" s="328"/>
      <c r="G999" s="328"/>
      <c r="H999" s="328"/>
      <c r="I999" s="328"/>
      <c r="J999" s="328"/>
      <c r="K999" s="328"/>
      <c r="L999" s="328"/>
      <c r="M999" s="328"/>
      <c r="N999" s="328"/>
      <c r="O999" s="328"/>
      <c r="P999" s="328"/>
      <c r="Q999" s="328"/>
      <c r="R999" s="328"/>
      <c r="S999" s="328"/>
      <c r="T999" s="328"/>
      <c r="U999" s="328"/>
      <c r="V999" s="328"/>
      <c r="W999" s="328"/>
      <c r="X999" s="328"/>
      <c r="Y999" s="328"/>
      <c r="Z999" s="328"/>
    </row>
    <row r="1000">
      <c r="A1000" s="328"/>
      <c r="B1000" s="328"/>
      <c r="C1000" s="328"/>
      <c r="D1000" s="328"/>
      <c r="E1000" s="328"/>
      <c r="F1000" s="328"/>
      <c r="G1000" s="328"/>
      <c r="H1000" s="328"/>
      <c r="I1000" s="328"/>
      <c r="J1000" s="328"/>
      <c r="K1000" s="328"/>
      <c r="L1000" s="328"/>
      <c r="M1000" s="328"/>
      <c r="N1000" s="328"/>
      <c r="O1000" s="328"/>
      <c r="P1000" s="328"/>
      <c r="Q1000" s="328"/>
      <c r="R1000" s="328"/>
      <c r="S1000" s="328"/>
      <c r="T1000" s="328"/>
      <c r="U1000" s="328"/>
      <c r="V1000" s="328"/>
      <c r="W1000" s="328"/>
      <c r="X1000" s="328"/>
      <c r="Y1000" s="328"/>
      <c r="Z1000" s="328"/>
    </row>
    <row r="1001">
      <c r="A1001" s="328"/>
      <c r="B1001" s="328"/>
      <c r="C1001" s="328"/>
      <c r="D1001" s="328"/>
      <c r="E1001" s="328"/>
      <c r="F1001" s="328"/>
      <c r="G1001" s="328"/>
      <c r="H1001" s="328"/>
      <c r="I1001" s="328"/>
      <c r="J1001" s="328"/>
      <c r="K1001" s="328"/>
      <c r="L1001" s="328"/>
      <c r="M1001" s="328"/>
      <c r="N1001" s="328"/>
      <c r="O1001" s="328"/>
      <c r="P1001" s="328"/>
      <c r="Q1001" s="328"/>
      <c r="R1001" s="328"/>
      <c r="S1001" s="328"/>
      <c r="T1001" s="328"/>
      <c r="U1001" s="328"/>
      <c r="V1001" s="328"/>
      <c r="W1001" s="328"/>
      <c r="X1001" s="328"/>
      <c r="Y1001" s="328"/>
      <c r="Z1001" s="32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9" width="11.43"/>
    <col customWidth="1" min="10" max="12" width="12.0"/>
    <col customWidth="1" min="13" max="13" width="11.86"/>
    <col customWidth="1" min="14" max="14" width="12.0"/>
    <col customWidth="1" min="15" max="15" width="11.86"/>
    <col customWidth="1" min="16" max="16" width="12.0"/>
    <col customWidth="1" min="17" max="17" width="11.86"/>
    <col customWidth="1" min="18" max="18" width="12.0"/>
    <col customWidth="1" min="19" max="19" width="11.86"/>
    <col customWidth="1" min="20" max="20" width="12.0"/>
    <col customWidth="1" min="21" max="21" width="11.29"/>
    <col customWidth="1" min="22" max="22" width="12.0"/>
    <col customWidth="1" min="23" max="23" width="11.29"/>
  </cols>
  <sheetData>
    <row r="1">
      <c r="A1" s="329" t="s">
        <v>235</v>
      </c>
      <c r="B1" s="2"/>
      <c r="C1" s="2"/>
      <c r="D1" s="2"/>
      <c r="E1" s="2"/>
      <c r="F1" s="3"/>
      <c r="G1" s="4"/>
      <c r="H1" s="5"/>
      <c r="I1" s="5"/>
      <c r="J1" s="5"/>
      <c r="K1" s="5"/>
      <c r="L1" s="5"/>
      <c r="M1" s="6"/>
      <c r="N1" s="7" t="s">
        <v>1</v>
      </c>
      <c r="P1" s="7" t="s">
        <v>2</v>
      </c>
      <c r="R1" s="7" t="s">
        <v>3</v>
      </c>
      <c r="T1" s="7" t="s">
        <v>4</v>
      </c>
      <c r="V1" s="7" t="s">
        <v>88</v>
      </c>
    </row>
    <row r="2" ht="17.25" customHeight="1">
      <c r="A2" s="10"/>
      <c r="B2" s="11"/>
      <c r="C2" s="10"/>
      <c r="D2" s="12"/>
      <c r="E2" s="10"/>
      <c r="F2" s="10"/>
      <c r="H2" s="13"/>
      <c r="I2" s="13"/>
      <c r="J2" s="15"/>
      <c r="K2" s="15"/>
      <c r="L2" s="15"/>
      <c r="M2" s="15"/>
      <c r="N2" s="16">
        <v>0.3</v>
      </c>
      <c r="O2" s="330" t="s">
        <v>9</v>
      </c>
      <c r="P2" s="16">
        <v>0.4</v>
      </c>
      <c r="Q2" s="330" t="s">
        <v>9</v>
      </c>
      <c r="R2" s="16">
        <v>0.5</v>
      </c>
      <c r="S2" s="330" t="s">
        <v>9</v>
      </c>
      <c r="T2" s="16">
        <v>0.55</v>
      </c>
      <c r="U2" s="330" t="s">
        <v>9</v>
      </c>
      <c r="V2" s="19">
        <v>0.1</v>
      </c>
      <c r="W2" s="173" t="s">
        <v>89</v>
      </c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236</v>
      </c>
      <c r="I3" s="331" t="s">
        <v>237</v>
      </c>
      <c r="J3" s="26" t="s">
        <v>15</v>
      </c>
      <c r="K3" s="27"/>
      <c r="L3" s="26" t="s">
        <v>16</v>
      </c>
      <c r="M3" s="27"/>
      <c r="N3" s="26" t="s">
        <v>17</v>
      </c>
      <c r="O3" s="27"/>
      <c r="P3" s="26" t="s">
        <v>18</v>
      </c>
      <c r="Q3" s="27"/>
      <c r="R3" s="26" t="s">
        <v>90</v>
      </c>
      <c r="S3" s="27"/>
      <c r="T3" s="26" t="s">
        <v>91</v>
      </c>
      <c r="U3" s="27"/>
      <c r="V3" s="26" t="s">
        <v>93</v>
      </c>
      <c r="W3" s="27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5"/>
      <c r="J4" s="36" t="s">
        <v>27</v>
      </c>
      <c r="K4" s="131" t="s">
        <v>28</v>
      </c>
      <c r="L4" s="36" t="s">
        <v>27</v>
      </c>
      <c r="M4" s="37" t="s">
        <v>28</v>
      </c>
      <c r="N4" s="36" t="s">
        <v>27</v>
      </c>
      <c r="O4" s="37" t="s">
        <v>28</v>
      </c>
      <c r="P4" s="36" t="s">
        <v>27</v>
      </c>
      <c r="Q4" s="37" t="s">
        <v>28</v>
      </c>
      <c r="R4" s="36" t="s">
        <v>27</v>
      </c>
      <c r="S4" s="37" t="s">
        <v>28</v>
      </c>
      <c r="T4" s="36" t="s">
        <v>27</v>
      </c>
      <c r="U4" s="37" t="s">
        <v>28</v>
      </c>
      <c r="V4" s="36" t="s">
        <v>27</v>
      </c>
      <c r="W4" s="37" t="s">
        <v>28</v>
      </c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57.23</v>
      </c>
      <c r="I5" s="332">
        <f t="shared" ref="I5:I12" si="1">H5/F5</f>
        <v>0.5723</v>
      </c>
      <c r="J5" s="333">
        <v>302.0</v>
      </c>
      <c r="K5" s="334">
        <f t="shared" ref="K5:K12" si="2">J5/F5</f>
        <v>3.02</v>
      </c>
      <c r="L5" s="48">
        <v>232.0</v>
      </c>
      <c r="M5" s="51">
        <f t="shared" ref="M5:M12" si="3">L5/F5</f>
        <v>2.32</v>
      </c>
      <c r="N5" s="53">
        <v>130.0</v>
      </c>
      <c r="O5" s="51">
        <f t="shared" ref="O5:O12" si="4">N5/F5</f>
        <v>1.3</v>
      </c>
      <c r="P5" s="53">
        <v>111.0</v>
      </c>
      <c r="Q5" s="51">
        <f t="shared" ref="Q5:Q12" si="5">P5/F5</f>
        <v>1.11</v>
      </c>
      <c r="R5" s="53">
        <v>93.0</v>
      </c>
      <c r="S5" s="51">
        <f t="shared" ref="S5:S12" si="6">R5/F5</f>
        <v>0.93</v>
      </c>
      <c r="T5" s="53">
        <v>83.0</v>
      </c>
      <c r="U5" s="51">
        <f t="shared" ref="U5:U12" si="7">T5/F5</f>
        <v>0.83</v>
      </c>
      <c r="V5" s="53">
        <f>T5-T5*$V$2</f>
        <v>74.7</v>
      </c>
      <c r="W5" s="54">
        <f t="shared" ref="W5:W12" si="8">V5/F5</f>
        <v>0.747</v>
      </c>
    </row>
    <row r="6" ht="15.75" customHeight="1">
      <c r="A6" s="55"/>
      <c r="D6" s="56"/>
      <c r="E6" s="57" t="s">
        <v>34</v>
      </c>
      <c r="F6" s="58">
        <v>500.0</v>
      </c>
      <c r="H6" s="332">
        <v>253.03</v>
      </c>
      <c r="I6" s="332">
        <f t="shared" si="1"/>
        <v>0.50606</v>
      </c>
      <c r="J6" s="335">
        <v>1430.0</v>
      </c>
      <c r="K6" s="336">
        <f t="shared" si="2"/>
        <v>2.86</v>
      </c>
      <c r="L6" s="61">
        <f>(M5-M5*5%)*$F$6</f>
        <v>1102</v>
      </c>
      <c r="M6" s="49">
        <f t="shared" si="3"/>
        <v>2.204</v>
      </c>
      <c r="N6" s="62">
        <f>(O5-O5*5%)*$F$6</f>
        <v>617.5</v>
      </c>
      <c r="O6" s="49">
        <f t="shared" si="4"/>
        <v>1.235</v>
      </c>
      <c r="P6" s="62">
        <f>(Q5-Q5*5%)*$F$6</f>
        <v>527.25</v>
      </c>
      <c r="Q6" s="49">
        <f t="shared" si="5"/>
        <v>1.0545</v>
      </c>
      <c r="R6" s="62">
        <f>(S5-S5*5%)*$F$6</f>
        <v>441.75</v>
      </c>
      <c r="S6" s="49">
        <f t="shared" si="6"/>
        <v>0.8835</v>
      </c>
      <c r="T6" s="62">
        <f>(U5-U5*5%)*$F$6</f>
        <v>394.25</v>
      </c>
      <c r="U6" s="49">
        <f t="shared" si="7"/>
        <v>0.7885</v>
      </c>
      <c r="V6" s="62">
        <f>(W5-W5*5%)*$F$6</f>
        <v>354.825</v>
      </c>
      <c r="W6" s="63">
        <f t="shared" si="8"/>
        <v>0.70965</v>
      </c>
    </row>
    <row r="7" ht="15.75" customHeight="1">
      <c r="A7" s="55"/>
      <c r="D7" s="56"/>
      <c r="E7" s="64" t="s">
        <v>35</v>
      </c>
      <c r="F7" s="58">
        <v>1000.0</v>
      </c>
      <c r="H7" s="332">
        <v>501.7</v>
      </c>
      <c r="I7" s="332">
        <f t="shared" si="1"/>
        <v>0.5017</v>
      </c>
      <c r="J7" s="335">
        <v>2717.0</v>
      </c>
      <c r="K7" s="336">
        <f t="shared" si="2"/>
        <v>2.717</v>
      </c>
      <c r="L7" s="61">
        <f>(M6-M6*5%)*$F$7</f>
        <v>2093.8</v>
      </c>
      <c r="M7" s="49">
        <f t="shared" si="3"/>
        <v>2.0938</v>
      </c>
      <c r="N7" s="62">
        <f>(O6-O6*5%)*$F$7</f>
        <v>1173.25</v>
      </c>
      <c r="O7" s="49">
        <f t="shared" si="4"/>
        <v>1.17325</v>
      </c>
      <c r="P7" s="62">
        <f>(Q6-Q6*5%)*$F$7</f>
        <v>1001.775</v>
      </c>
      <c r="Q7" s="49">
        <f t="shared" si="5"/>
        <v>1.001775</v>
      </c>
      <c r="R7" s="62">
        <f>(S6-S6*5%)*$F$7</f>
        <v>839.325</v>
      </c>
      <c r="S7" s="49">
        <f t="shared" si="6"/>
        <v>0.839325</v>
      </c>
      <c r="T7" s="62">
        <f>(U6-U6*5%)*$F$7</f>
        <v>749.075</v>
      </c>
      <c r="U7" s="49">
        <f t="shared" si="7"/>
        <v>0.749075</v>
      </c>
      <c r="V7" s="62">
        <f>(W6-W6*5%)*$F$7</f>
        <v>674.1675</v>
      </c>
      <c r="W7" s="63">
        <f t="shared" si="8"/>
        <v>0.6741675</v>
      </c>
    </row>
    <row r="8" ht="15.75" customHeight="1">
      <c r="A8" s="55"/>
      <c r="D8" s="56"/>
      <c r="E8" s="64" t="s">
        <v>36</v>
      </c>
      <c r="F8" s="58">
        <v>3000.0</v>
      </c>
      <c r="H8" s="332">
        <v>1511.9</v>
      </c>
      <c r="I8" s="332">
        <f t="shared" si="1"/>
        <v>0.5039666667</v>
      </c>
      <c r="J8" s="337">
        <v>7761.0</v>
      </c>
      <c r="K8" s="338">
        <f t="shared" si="2"/>
        <v>2.587</v>
      </c>
      <c r="L8" s="61">
        <f>(M7-M7*5%)*$F$8</f>
        <v>5967.33</v>
      </c>
      <c r="M8" s="49">
        <f t="shared" si="3"/>
        <v>1.98911</v>
      </c>
      <c r="N8" s="62">
        <f>(O7-O7*5%)*$F$8</f>
        <v>3343.7625</v>
      </c>
      <c r="O8" s="49">
        <f t="shared" si="4"/>
        <v>1.1145875</v>
      </c>
      <c r="P8" s="62">
        <f>(Q7-Q7*5%)*$F$8</f>
        <v>2855.05875</v>
      </c>
      <c r="Q8" s="49">
        <f t="shared" si="5"/>
        <v>0.95168625</v>
      </c>
      <c r="R8" s="62">
        <f>(S7-S7*5%)*$F$8</f>
        <v>2392.07625</v>
      </c>
      <c r="S8" s="49">
        <f t="shared" si="6"/>
        <v>0.79735875</v>
      </c>
      <c r="T8" s="62">
        <f>(U7-U7*5%)*$F$8</f>
        <v>2134.86375</v>
      </c>
      <c r="U8" s="49">
        <f t="shared" si="7"/>
        <v>0.71162125</v>
      </c>
      <c r="V8" s="62">
        <f>(W7-W7*5%)*$F$8</f>
        <v>1921.377375</v>
      </c>
      <c r="W8" s="63">
        <f t="shared" si="8"/>
        <v>0.640459125</v>
      </c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97.2</v>
      </c>
      <c r="I9" s="332">
        <f t="shared" si="1"/>
        <v>1.944</v>
      </c>
      <c r="J9" s="333">
        <v>348.0</v>
      </c>
      <c r="K9" s="334">
        <f t="shared" si="2"/>
        <v>6.96</v>
      </c>
      <c r="L9" s="48">
        <v>268.0</v>
      </c>
      <c r="M9" s="72">
        <f t="shared" si="3"/>
        <v>5.36</v>
      </c>
      <c r="N9" s="179">
        <v>171.0</v>
      </c>
      <c r="O9" s="72">
        <f t="shared" si="4"/>
        <v>3.42</v>
      </c>
      <c r="P9" s="53">
        <v>147.0</v>
      </c>
      <c r="Q9" s="72">
        <f t="shared" si="5"/>
        <v>2.94</v>
      </c>
      <c r="R9" s="53">
        <v>140.0</v>
      </c>
      <c r="S9" s="72">
        <f t="shared" si="6"/>
        <v>2.8</v>
      </c>
      <c r="T9" s="179">
        <v>140.0</v>
      </c>
      <c r="U9" s="72">
        <f t="shared" si="7"/>
        <v>2.8</v>
      </c>
      <c r="V9" s="53">
        <f t="shared" ref="V9:V12" si="9">T9-T9*$V$2</f>
        <v>126</v>
      </c>
      <c r="W9" s="54">
        <f t="shared" si="8"/>
        <v>2.52</v>
      </c>
    </row>
    <row r="10" ht="15.75" customHeight="1">
      <c r="A10" s="55"/>
      <c r="D10" s="56"/>
      <c r="E10" s="74">
        <v>10.0</v>
      </c>
      <c r="F10" s="58">
        <v>200.0</v>
      </c>
      <c r="H10" s="332">
        <v>366.64</v>
      </c>
      <c r="I10" s="332">
        <f t="shared" si="1"/>
        <v>1.8332</v>
      </c>
      <c r="J10" s="339">
        <v>1287.0</v>
      </c>
      <c r="K10" s="336">
        <f t="shared" si="2"/>
        <v>6.435</v>
      </c>
      <c r="L10" s="180">
        <v>990.0</v>
      </c>
      <c r="M10" s="76">
        <f t="shared" si="3"/>
        <v>4.95</v>
      </c>
      <c r="N10" s="181">
        <v>630.0</v>
      </c>
      <c r="O10" s="76">
        <f t="shared" si="4"/>
        <v>3.15</v>
      </c>
      <c r="P10" s="181">
        <v>542.0</v>
      </c>
      <c r="Q10" s="76">
        <f t="shared" si="5"/>
        <v>2.71</v>
      </c>
      <c r="R10" s="181">
        <v>516.0</v>
      </c>
      <c r="S10" s="76">
        <f t="shared" si="6"/>
        <v>2.58</v>
      </c>
      <c r="T10" s="181">
        <v>516.0</v>
      </c>
      <c r="U10" s="76">
        <f t="shared" si="7"/>
        <v>2.58</v>
      </c>
      <c r="V10" s="62">
        <f t="shared" si="9"/>
        <v>464.4</v>
      </c>
      <c r="W10" s="63">
        <f t="shared" si="8"/>
        <v>2.322</v>
      </c>
    </row>
    <row r="11" ht="15.75" customHeight="1">
      <c r="A11" s="55"/>
      <c r="D11" s="56"/>
      <c r="E11" s="74">
        <v>3.0</v>
      </c>
      <c r="F11" s="58">
        <v>500.0</v>
      </c>
      <c r="H11" s="332">
        <v>901.4</v>
      </c>
      <c r="I11" s="332">
        <f t="shared" si="1"/>
        <v>1.8028</v>
      </c>
      <c r="J11" s="339">
        <v>3185.0</v>
      </c>
      <c r="K11" s="336">
        <f t="shared" si="2"/>
        <v>6.37</v>
      </c>
      <c r="L11" s="180">
        <v>2448.0</v>
      </c>
      <c r="M11" s="76">
        <f t="shared" si="3"/>
        <v>4.896</v>
      </c>
      <c r="N11" s="181">
        <v>1560.0</v>
      </c>
      <c r="O11" s="76">
        <f t="shared" si="4"/>
        <v>3.12</v>
      </c>
      <c r="P11" s="181">
        <v>1340.0</v>
      </c>
      <c r="Q11" s="76">
        <f t="shared" si="5"/>
        <v>2.68</v>
      </c>
      <c r="R11" s="181">
        <v>1275.0</v>
      </c>
      <c r="S11" s="76">
        <f t="shared" si="6"/>
        <v>2.55</v>
      </c>
      <c r="T11" s="181">
        <v>1275.0</v>
      </c>
      <c r="U11" s="76">
        <f t="shared" si="7"/>
        <v>2.55</v>
      </c>
      <c r="V11" s="62">
        <f t="shared" si="9"/>
        <v>1147.5</v>
      </c>
      <c r="W11" s="63">
        <f t="shared" si="8"/>
        <v>2.295</v>
      </c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2711.01</v>
      </c>
      <c r="I12" s="332">
        <f t="shared" si="1"/>
        <v>1.80734</v>
      </c>
      <c r="J12" s="340">
        <v>9555.0</v>
      </c>
      <c r="K12" s="338">
        <f t="shared" si="2"/>
        <v>6.37</v>
      </c>
      <c r="L12" s="180">
        <v>7343.0</v>
      </c>
      <c r="M12" s="49">
        <f t="shared" si="3"/>
        <v>4.895333333</v>
      </c>
      <c r="N12" s="181">
        <v>4680.0</v>
      </c>
      <c r="O12" s="76">
        <f t="shared" si="4"/>
        <v>3.12</v>
      </c>
      <c r="P12" s="181">
        <v>4020.0</v>
      </c>
      <c r="Q12" s="76">
        <f t="shared" si="5"/>
        <v>2.68</v>
      </c>
      <c r="R12" s="181">
        <v>3825.0</v>
      </c>
      <c r="S12" s="76">
        <f t="shared" si="6"/>
        <v>2.55</v>
      </c>
      <c r="T12" s="181">
        <v>3825.0</v>
      </c>
      <c r="U12" s="76">
        <f t="shared" si="7"/>
        <v>2.55</v>
      </c>
      <c r="V12" s="62">
        <f t="shared" si="9"/>
        <v>3442.5</v>
      </c>
      <c r="W12" s="63">
        <f t="shared" si="8"/>
        <v>2.295</v>
      </c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121.45</v>
      </c>
      <c r="I13" s="332"/>
      <c r="J13" s="90">
        <v>501.0</v>
      </c>
      <c r="K13" s="341">
        <f>J13/50</f>
        <v>10.02</v>
      </c>
      <c r="L13" s="93">
        <v>385.0</v>
      </c>
      <c r="M13" s="91">
        <f>L13/50</f>
        <v>7.7</v>
      </c>
      <c r="N13" s="93">
        <v>232.0</v>
      </c>
      <c r="O13" s="91">
        <f>N13/50</f>
        <v>4.64</v>
      </c>
      <c r="P13" s="93">
        <v>199.0</v>
      </c>
      <c r="Q13" s="91">
        <f>P13/50</f>
        <v>3.98</v>
      </c>
      <c r="R13" s="93">
        <v>181.0</v>
      </c>
      <c r="S13" s="91">
        <f>R13/50</f>
        <v>3.62</v>
      </c>
      <c r="T13" s="93">
        <v>177.0</v>
      </c>
      <c r="U13" s="91">
        <f>T13/50</f>
        <v>3.54</v>
      </c>
      <c r="V13" s="93">
        <v>160.0</v>
      </c>
      <c r="W13" s="91">
        <f>V13/50</f>
        <v>3.2</v>
      </c>
    </row>
    <row r="14" ht="21.75" customHeight="1">
      <c r="A14" s="94"/>
      <c r="B14" s="94"/>
      <c r="C14" s="94"/>
      <c r="D14" s="81"/>
      <c r="E14" s="94"/>
      <c r="F14" s="94"/>
      <c r="H14" s="81"/>
      <c r="I14" s="81"/>
      <c r="R14" s="95"/>
      <c r="T14" s="96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236</v>
      </c>
      <c r="I15" s="331"/>
      <c r="J15" s="26" t="s">
        <v>15</v>
      </c>
      <c r="K15" s="27"/>
      <c r="L15" s="26" t="s">
        <v>16</v>
      </c>
      <c r="M15" s="27"/>
      <c r="N15" s="26" t="s">
        <v>17</v>
      </c>
      <c r="O15" s="27"/>
      <c r="P15" s="26" t="s">
        <v>18</v>
      </c>
      <c r="Q15" s="27"/>
      <c r="R15" s="26" t="s">
        <v>90</v>
      </c>
      <c r="S15" s="27"/>
      <c r="T15" s="26" t="s">
        <v>91</v>
      </c>
      <c r="U15" s="27"/>
      <c r="V15" s="26" t="s">
        <v>93</v>
      </c>
      <c r="W15" s="27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5"/>
      <c r="J16" s="36" t="s">
        <v>27</v>
      </c>
      <c r="K16" s="131" t="s">
        <v>28</v>
      </c>
      <c r="L16" s="36" t="s">
        <v>27</v>
      </c>
      <c r="M16" s="37" t="s">
        <v>28</v>
      </c>
      <c r="N16" s="36" t="s">
        <v>27</v>
      </c>
      <c r="O16" s="37" t="s">
        <v>28</v>
      </c>
      <c r="P16" s="36" t="s">
        <v>27</v>
      </c>
      <c r="Q16" s="37" t="s">
        <v>28</v>
      </c>
      <c r="R16" s="36" t="s">
        <v>27</v>
      </c>
      <c r="S16" s="37" t="s">
        <v>28</v>
      </c>
      <c r="T16" s="36" t="s">
        <v>27</v>
      </c>
      <c r="U16" s="37" t="s">
        <v>28</v>
      </c>
      <c r="V16" s="36" t="s">
        <v>27</v>
      </c>
      <c r="W16" s="37" t="s">
        <v>28</v>
      </c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238</v>
      </c>
      <c r="E17" s="71">
        <v>40.0</v>
      </c>
      <c r="F17" s="45">
        <v>100.0</v>
      </c>
      <c r="H17" s="332">
        <v>62.09</v>
      </c>
      <c r="I17" s="332">
        <f t="shared" ref="I17:I24" si="10">H17/F17</f>
        <v>0.6209</v>
      </c>
      <c r="J17" s="333">
        <v>351.0</v>
      </c>
      <c r="K17" s="334">
        <f t="shared" ref="K17:K19" si="11">J17/F17</f>
        <v>3.51</v>
      </c>
      <c r="L17" s="48">
        <v>270.0</v>
      </c>
      <c r="M17" s="51">
        <f t="shared" ref="M17:M24" si="12">L17/F17</f>
        <v>2.7</v>
      </c>
      <c r="N17" s="53">
        <v>152.0</v>
      </c>
      <c r="O17" s="51">
        <f t="shared" ref="O17:O24" si="13">N17/F17</f>
        <v>1.52</v>
      </c>
      <c r="P17" s="53">
        <v>130.0</v>
      </c>
      <c r="Q17" s="51">
        <f t="shared" ref="Q17:Q24" si="14">P17/F17</f>
        <v>1.3</v>
      </c>
      <c r="R17" s="53">
        <v>108.0</v>
      </c>
      <c r="S17" s="51">
        <f t="shared" ref="S17:S24" si="15">R17/F17</f>
        <v>1.08</v>
      </c>
      <c r="T17" s="53">
        <v>97.0</v>
      </c>
      <c r="U17" s="51">
        <f t="shared" ref="U17:U24" si="16">T17/F17</f>
        <v>0.97</v>
      </c>
      <c r="V17" s="62">
        <v>88.0</v>
      </c>
      <c r="W17" s="72">
        <f t="shared" ref="W17:W24" si="17">V17/F17</f>
        <v>0.88</v>
      </c>
    </row>
    <row r="18" ht="15.75" customHeight="1">
      <c r="A18" s="55"/>
      <c r="E18" s="74">
        <v>10.0</v>
      </c>
      <c r="F18" s="101">
        <v>500.0</v>
      </c>
      <c r="G18" s="98"/>
      <c r="H18" s="342">
        <v>277.33</v>
      </c>
      <c r="I18" s="332">
        <f t="shared" si="10"/>
        <v>0.55466</v>
      </c>
      <c r="J18" s="335">
        <v>1671.0</v>
      </c>
      <c r="K18" s="336">
        <f t="shared" si="11"/>
        <v>3.342</v>
      </c>
      <c r="L18" s="61">
        <f>(M17-M17*5%)*$F$18</f>
        <v>1282.5</v>
      </c>
      <c r="M18" s="49">
        <f t="shared" si="12"/>
        <v>2.565</v>
      </c>
      <c r="N18" s="62">
        <f>(O17-O17*5%)*$F$18</f>
        <v>722</v>
      </c>
      <c r="O18" s="49">
        <f t="shared" si="13"/>
        <v>1.444</v>
      </c>
      <c r="P18" s="62">
        <f>(Q17-Q17*5%)*$F$18</f>
        <v>617.5</v>
      </c>
      <c r="Q18" s="49">
        <f t="shared" si="14"/>
        <v>1.235</v>
      </c>
      <c r="R18" s="62">
        <f>(S17-S17*5%)*$F$18</f>
        <v>513</v>
      </c>
      <c r="S18" s="49">
        <f t="shared" si="15"/>
        <v>1.026</v>
      </c>
      <c r="T18" s="62">
        <f>(U17-U17*5%)*$F$18</f>
        <v>460.75</v>
      </c>
      <c r="U18" s="49">
        <f t="shared" si="16"/>
        <v>0.9215</v>
      </c>
      <c r="V18" s="62">
        <f>(W17-W17*5%)*$F$18</f>
        <v>418</v>
      </c>
      <c r="W18" s="76">
        <f t="shared" si="17"/>
        <v>0.836</v>
      </c>
    </row>
    <row r="19" ht="15.75" customHeight="1">
      <c r="A19" s="55"/>
      <c r="E19" s="74">
        <v>4.0</v>
      </c>
      <c r="F19" s="58">
        <v>1000.0</v>
      </c>
      <c r="H19" s="332">
        <v>550.31</v>
      </c>
      <c r="I19" s="332">
        <f t="shared" si="10"/>
        <v>0.55031</v>
      </c>
      <c r="J19" s="335">
        <v>3172.0</v>
      </c>
      <c r="K19" s="336">
        <f t="shared" si="11"/>
        <v>3.172</v>
      </c>
      <c r="L19" s="61">
        <f>(M18-M18*5%)*$F$19</f>
        <v>2436.75</v>
      </c>
      <c r="M19" s="49">
        <f t="shared" si="12"/>
        <v>2.43675</v>
      </c>
      <c r="N19" s="62">
        <f>(O18-O18*5%)*$F$19</f>
        <v>1371.8</v>
      </c>
      <c r="O19" s="49">
        <f t="shared" si="13"/>
        <v>1.3718</v>
      </c>
      <c r="P19" s="62">
        <f>(Q18-Q18*5%)*$F$19</f>
        <v>1173.25</v>
      </c>
      <c r="Q19" s="49">
        <f t="shared" si="14"/>
        <v>1.17325</v>
      </c>
      <c r="R19" s="62">
        <f>(S18-S18*5%)*$F$19</f>
        <v>974.7</v>
      </c>
      <c r="S19" s="49">
        <f t="shared" si="15"/>
        <v>0.9747</v>
      </c>
      <c r="T19" s="62">
        <f>(U18-U18*5%)*$F$19</f>
        <v>875.425</v>
      </c>
      <c r="U19" s="49">
        <f t="shared" si="16"/>
        <v>0.875425</v>
      </c>
      <c r="V19" s="62">
        <f>(W18-W18*5%)*$F$19</f>
        <v>794.2</v>
      </c>
      <c r="W19" s="76">
        <f t="shared" si="17"/>
        <v>0.7942</v>
      </c>
    </row>
    <row r="20" ht="15.75" customHeight="1">
      <c r="A20" s="55"/>
      <c r="E20" s="123">
        <v>1.0</v>
      </c>
      <c r="F20" s="113">
        <v>4000.0</v>
      </c>
      <c r="H20" s="332">
        <v>2169.01</v>
      </c>
      <c r="I20" s="332">
        <f t="shared" si="10"/>
        <v>0.5422525</v>
      </c>
      <c r="J20" s="337" t="s">
        <v>40</v>
      </c>
      <c r="K20" s="338" t="s">
        <v>40</v>
      </c>
      <c r="L20" s="62">
        <f>(M19-M19*5%)*$F$20</f>
        <v>9259.65</v>
      </c>
      <c r="M20" s="49">
        <f t="shared" si="12"/>
        <v>2.3149125</v>
      </c>
      <c r="N20" s="62">
        <f>(O19-O19*5%)*$F$20</f>
        <v>5212.84</v>
      </c>
      <c r="O20" s="49">
        <f t="shared" si="13"/>
        <v>1.30321</v>
      </c>
      <c r="P20" s="62">
        <f>(Q19-Q19*5%)*$F$20</f>
        <v>4458.35</v>
      </c>
      <c r="Q20" s="49">
        <f t="shared" si="14"/>
        <v>1.1145875</v>
      </c>
      <c r="R20" s="62">
        <f>(S19-S19*5%)*$F$20</f>
        <v>3703.86</v>
      </c>
      <c r="S20" s="49">
        <f t="shared" si="15"/>
        <v>0.925965</v>
      </c>
      <c r="T20" s="62">
        <f>(U19-U19*5%)*$F$20</f>
        <v>3326.615</v>
      </c>
      <c r="U20" s="49">
        <f t="shared" si="16"/>
        <v>0.83165375</v>
      </c>
      <c r="V20" s="62">
        <f>(W19-W19*5%)*$F$20</f>
        <v>3017.96</v>
      </c>
      <c r="W20" s="76">
        <f t="shared" si="17"/>
        <v>0.75449</v>
      </c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122.57</v>
      </c>
      <c r="I21" s="332">
        <f t="shared" si="10"/>
        <v>1.2257</v>
      </c>
      <c r="J21" s="333">
        <v>571.0</v>
      </c>
      <c r="K21" s="334">
        <f t="shared" ref="K21:K23" si="18">J21/F21</f>
        <v>5.71</v>
      </c>
      <c r="L21" s="48">
        <v>439.0</v>
      </c>
      <c r="M21" s="51">
        <f t="shared" si="12"/>
        <v>4.39</v>
      </c>
      <c r="N21" s="53">
        <v>234.0</v>
      </c>
      <c r="O21" s="51">
        <f t="shared" si="13"/>
        <v>2.34</v>
      </c>
      <c r="P21" s="53">
        <v>201.0</v>
      </c>
      <c r="Q21" s="51">
        <f t="shared" si="14"/>
        <v>2.01</v>
      </c>
      <c r="R21" s="53">
        <v>175.0</v>
      </c>
      <c r="S21" s="51">
        <f t="shared" si="15"/>
        <v>1.75</v>
      </c>
      <c r="T21" s="53">
        <v>160.0</v>
      </c>
      <c r="U21" s="72">
        <f t="shared" si="16"/>
        <v>1.6</v>
      </c>
      <c r="V21" s="53">
        <f t="shared" ref="V21:V22" si="19">T21-T21*$V$2</f>
        <v>144</v>
      </c>
      <c r="W21" s="72">
        <f t="shared" si="17"/>
        <v>1.44</v>
      </c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241.23</v>
      </c>
      <c r="I22" s="332">
        <f t="shared" si="10"/>
        <v>1.20615</v>
      </c>
      <c r="J22" s="335">
        <v>1129.0</v>
      </c>
      <c r="K22" s="336">
        <f t="shared" si="18"/>
        <v>5.645</v>
      </c>
      <c r="L22" s="61">
        <v>867.0</v>
      </c>
      <c r="M22" s="49">
        <f t="shared" si="12"/>
        <v>4.335</v>
      </c>
      <c r="N22" s="62">
        <v>445.0</v>
      </c>
      <c r="O22" s="49">
        <f t="shared" si="13"/>
        <v>2.225</v>
      </c>
      <c r="P22" s="62">
        <v>381.0</v>
      </c>
      <c r="Q22" s="49">
        <f t="shared" si="14"/>
        <v>1.905</v>
      </c>
      <c r="R22" s="62">
        <v>332.0</v>
      </c>
      <c r="S22" s="49">
        <f t="shared" si="15"/>
        <v>1.66</v>
      </c>
      <c r="T22" s="62">
        <v>303.0</v>
      </c>
      <c r="U22" s="76">
        <f t="shared" si="16"/>
        <v>1.515</v>
      </c>
      <c r="V22" s="62">
        <f t="shared" si="19"/>
        <v>272.7</v>
      </c>
      <c r="W22" s="76">
        <f t="shared" si="17"/>
        <v>1.3635</v>
      </c>
    </row>
    <row r="23" ht="15.75" customHeight="1">
      <c r="A23" s="55"/>
      <c r="D23" s="56"/>
      <c r="E23" s="74">
        <v>5.0</v>
      </c>
      <c r="F23" s="58">
        <v>500.0</v>
      </c>
      <c r="H23" s="332">
        <v>587.89</v>
      </c>
      <c r="I23" s="332">
        <f t="shared" si="10"/>
        <v>1.17578</v>
      </c>
      <c r="J23" s="335">
        <v>2789.0</v>
      </c>
      <c r="K23" s="336">
        <f t="shared" si="18"/>
        <v>5.578</v>
      </c>
      <c r="L23" s="61">
        <v>2145.0</v>
      </c>
      <c r="M23" s="49">
        <f t="shared" si="12"/>
        <v>4.29</v>
      </c>
      <c r="N23" s="62">
        <v>985.0</v>
      </c>
      <c r="O23" s="49">
        <f t="shared" si="13"/>
        <v>1.97</v>
      </c>
      <c r="P23" s="62">
        <v>847.0</v>
      </c>
      <c r="Q23" s="49">
        <f t="shared" si="14"/>
        <v>1.694</v>
      </c>
      <c r="R23" s="62">
        <v>741.0</v>
      </c>
      <c r="S23" s="49">
        <f t="shared" si="15"/>
        <v>1.482</v>
      </c>
      <c r="T23" s="62">
        <v>741.0</v>
      </c>
      <c r="U23" s="76">
        <f t="shared" si="16"/>
        <v>1.482</v>
      </c>
      <c r="V23" s="62">
        <v>668.0</v>
      </c>
      <c r="W23" s="76">
        <f t="shared" si="17"/>
        <v>1.336</v>
      </c>
    </row>
    <row r="24" ht="15.75" customHeight="1">
      <c r="A24" s="55"/>
      <c r="D24" s="56"/>
      <c r="E24" s="74">
        <v>1.0</v>
      </c>
      <c r="F24" s="58">
        <v>2500.0</v>
      </c>
      <c r="H24" s="332">
        <v>2898.76</v>
      </c>
      <c r="I24" s="332">
        <f t="shared" si="10"/>
        <v>1.159504</v>
      </c>
      <c r="J24" s="337" t="s">
        <v>40</v>
      </c>
      <c r="K24" s="343" t="s">
        <v>40</v>
      </c>
      <c r="L24" s="62">
        <v>10615.0</v>
      </c>
      <c r="M24" s="49">
        <f t="shared" si="12"/>
        <v>4.246</v>
      </c>
      <c r="N24" s="62">
        <v>4853.0</v>
      </c>
      <c r="O24" s="49">
        <f t="shared" si="13"/>
        <v>1.9412</v>
      </c>
      <c r="P24" s="62">
        <v>4170.0</v>
      </c>
      <c r="Q24" s="49">
        <f t="shared" si="14"/>
        <v>1.668</v>
      </c>
      <c r="R24" s="62">
        <v>3650.0</v>
      </c>
      <c r="S24" s="49">
        <f t="shared" si="15"/>
        <v>1.46</v>
      </c>
      <c r="T24" s="181">
        <v>3650.0</v>
      </c>
      <c r="U24" s="76">
        <f t="shared" si="16"/>
        <v>1.46</v>
      </c>
      <c r="V24" s="62">
        <v>3293.0</v>
      </c>
      <c r="W24" s="76">
        <f t="shared" si="17"/>
        <v>1.3172</v>
      </c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92.53</v>
      </c>
      <c r="I25" s="332"/>
      <c r="J25" s="90">
        <v>461.0</v>
      </c>
      <c r="K25" s="344">
        <f>J25/50</f>
        <v>9.22</v>
      </c>
      <c r="L25" s="93">
        <v>354.0</v>
      </c>
      <c r="M25" s="91">
        <f>L25/50</f>
        <v>7.08</v>
      </c>
      <c r="N25" s="93">
        <v>174.0</v>
      </c>
      <c r="O25" s="91">
        <f>N25/50</f>
        <v>3.48</v>
      </c>
      <c r="P25" s="93">
        <v>150.0</v>
      </c>
      <c r="Q25" s="91">
        <f>P25/50</f>
        <v>3</v>
      </c>
      <c r="R25" s="93">
        <v>126.0</v>
      </c>
      <c r="S25" s="91">
        <f>R25/50</f>
        <v>2.52</v>
      </c>
      <c r="T25" s="93">
        <v>122.0</v>
      </c>
      <c r="U25" s="91">
        <f>T25/50</f>
        <v>2.44</v>
      </c>
      <c r="V25" s="93">
        <f>T25-T25*$V$2</f>
        <v>109.8</v>
      </c>
      <c r="W25" s="91">
        <f>V25/50</f>
        <v>2.196</v>
      </c>
    </row>
    <row r="26" ht="15.75" customHeight="1">
      <c r="A26" s="94"/>
      <c r="B26" s="94"/>
      <c r="C26" s="94"/>
      <c r="D26" s="81"/>
      <c r="E26" s="94"/>
      <c r="F26" s="94"/>
      <c r="H26" s="81"/>
      <c r="I26" s="81"/>
      <c r="V26" s="107"/>
      <c r="W26" s="107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236</v>
      </c>
      <c r="I27" s="331"/>
      <c r="J27" s="26" t="s">
        <v>15</v>
      </c>
      <c r="K27" s="27"/>
      <c r="L27" s="26" t="s">
        <v>16</v>
      </c>
      <c r="M27" s="27"/>
      <c r="N27" s="26" t="s">
        <v>17</v>
      </c>
      <c r="O27" s="27"/>
      <c r="P27" s="26" t="s">
        <v>18</v>
      </c>
      <c r="Q27" s="27"/>
      <c r="R27" s="26" t="s">
        <v>90</v>
      </c>
      <c r="S27" s="27"/>
      <c r="T27" s="26" t="s">
        <v>91</v>
      </c>
      <c r="U27" s="27"/>
      <c r="V27" s="26" t="s">
        <v>93</v>
      </c>
      <c r="W27" s="27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5"/>
      <c r="J28" s="36" t="s">
        <v>27</v>
      </c>
      <c r="K28" s="131" t="s">
        <v>28</v>
      </c>
      <c r="L28" s="36" t="s">
        <v>27</v>
      </c>
      <c r="M28" s="37" t="s">
        <v>28</v>
      </c>
      <c r="N28" s="36" t="s">
        <v>27</v>
      </c>
      <c r="O28" s="37" t="s">
        <v>28</v>
      </c>
      <c r="P28" s="36" t="s">
        <v>27</v>
      </c>
      <c r="Q28" s="37" t="s">
        <v>28</v>
      </c>
      <c r="R28" s="36" t="s">
        <v>27</v>
      </c>
      <c r="S28" s="37" t="s">
        <v>28</v>
      </c>
      <c r="T28" s="36" t="s">
        <v>27</v>
      </c>
      <c r="U28" s="37" t="s">
        <v>28</v>
      </c>
      <c r="V28" s="36" t="s">
        <v>27</v>
      </c>
      <c r="W28" s="37" t="s">
        <v>28</v>
      </c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66.79</v>
      </c>
      <c r="I29" s="332">
        <f t="shared" ref="I29:I39" si="20">H29/F29</f>
        <v>1.3358</v>
      </c>
      <c r="J29" s="333">
        <v>268.0</v>
      </c>
      <c r="K29" s="334">
        <f t="shared" ref="K29:K31" si="21">J29/F29</f>
        <v>5.36</v>
      </c>
      <c r="L29" s="48">
        <v>206.0</v>
      </c>
      <c r="M29" s="72">
        <f t="shared" ref="M29:M39" si="22">L29/F29</f>
        <v>4.12</v>
      </c>
      <c r="N29" s="179">
        <v>131.0</v>
      </c>
      <c r="O29" s="72">
        <f t="shared" ref="O29:O39" si="23">N29/F29</f>
        <v>2.62</v>
      </c>
      <c r="P29" s="179">
        <v>113.0</v>
      </c>
      <c r="Q29" s="72">
        <f t="shared" ref="Q29:Q39" si="24">P29/F29</f>
        <v>2.26</v>
      </c>
      <c r="R29" s="179">
        <v>94.0</v>
      </c>
      <c r="S29" s="72">
        <f t="shared" ref="S29:S39" si="25">R29/F29</f>
        <v>1.88</v>
      </c>
      <c r="T29" s="179">
        <v>85.0</v>
      </c>
      <c r="U29" s="72">
        <f t="shared" ref="U29:U39" si="26">T29/F29</f>
        <v>1.7</v>
      </c>
      <c r="V29" s="179">
        <v>77.0</v>
      </c>
      <c r="W29" s="72">
        <f t="shared" ref="W29:W39" si="27">V29/F29</f>
        <v>1.54</v>
      </c>
    </row>
    <row r="30" ht="15.75" customHeight="1">
      <c r="A30" s="55"/>
      <c r="D30" s="56"/>
      <c r="E30" s="110"/>
      <c r="F30" s="58">
        <v>200.0</v>
      </c>
      <c r="H30" s="332">
        <v>243.78</v>
      </c>
      <c r="I30" s="332">
        <f t="shared" si="20"/>
        <v>1.2189</v>
      </c>
      <c r="J30" s="335">
        <v>1017.0</v>
      </c>
      <c r="K30" s="336">
        <f t="shared" si="21"/>
        <v>5.085</v>
      </c>
      <c r="L30" s="61">
        <f>(M29-M29*5%)*$F$30</f>
        <v>782.8</v>
      </c>
      <c r="M30" s="49">
        <f t="shared" si="22"/>
        <v>3.914</v>
      </c>
      <c r="N30" s="62">
        <f>(O29-O29*5%)*$F$30</f>
        <v>497.8</v>
      </c>
      <c r="O30" s="49">
        <f t="shared" si="23"/>
        <v>2.489</v>
      </c>
      <c r="P30" s="62">
        <f>(Q29-Q29*5%)*$F$30</f>
        <v>429.4</v>
      </c>
      <c r="Q30" s="49">
        <f t="shared" si="24"/>
        <v>2.147</v>
      </c>
      <c r="R30" s="62">
        <f>(S29-S29*5%)*$F$30</f>
        <v>357.2</v>
      </c>
      <c r="S30" s="49">
        <f t="shared" si="25"/>
        <v>1.786</v>
      </c>
      <c r="T30" s="62">
        <f>(U29-U29*5%)*$F$30</f>
        <v>323</v>
      </c>
      <c r="U30" s="49">
        <f t="shared" si="26"/>
        <v>1.615</v>
      </c>
      <c r="V30" s="62">
        <f>(W29-W29*5%)*$F$30</f>
        <v>292.6</v>
      </c>
      <c r="W30" s="49">
        <f t="shared" si="27"/>
        <v>1.463</v>
      </c>
    </row>
    <row r="31" ht="15.75" customHeight="1">
      <c r="A31" s="55"/>
      <c r="D31" s="56"/>
      <c r="E31" s="112"/>
      <c r="F31" s="113">
        <v>500.0</v>
      </c>
      <c r="H31" s="332">
        <v>591.2</v>
      </c>
      <c r="I31" s="332">
        <f t="shared" si="20"/>
        <v>1.1824</v>
      </c>
      <c r="J31" s="335">
        <v>2418.0</v>
      </c>
      <c r="K31" s="336">
        <f t="shared" si="21"/>
        <v>4.836</v>
      </c>
      <c r="L31" s="61">
        <f>(M30-M30*5%)*$F$31</f>
        <v>1859.15</v>
      </c>
      <c r="M31" s="49">
        <f t="shared" si="22"/>
        <v>3.7183</v>
      </c>
      <c r="N31" s="62">
        <f>(O30-O30*5%)*$F$31</f>
        <v>1182.275</v>
      </c>
      <c r="O31" s="49">
        <f t="shared" si="23"/>
        <v>2.36455</v>
      </c>
      <c r="P31" s="62">
        <f>(Q30-Q30*5%)*$F$31</f>
        <v>1019.825</v>
      </c>
      <c r="Q31" s="49">
        <f t="shared" si="24"/>
        <v>2.03965</v>
      </c>
      <c r="R31" s="62">
        <f>(S30-S30*5%)*$F$31</f>
        <v>848.35</v>
      </c>
      <c r="S31" s="49">
        <f t="shared" si="25"/>
        <v>1.6967</v>
      </c>
      <c r="T31" s="62">
        <f>(U30-U30*5%)*$F$31</f>
        <v>767.125</v>
      </c>
      <c r="U31" s="49">
        <f t="shared" si="26"/>
        <v>1.53425</v>
      </c>
      <c r="V31" s="62">
        <f>(W30-W30*5%)*$F$31</f>
        <v>694.925</v>
      </c>
      <c r="W31" s="49">
        <f t="shared" si="27"/>
        <v>1.38985</v>
      </c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2357.01</v>
      </c>
      <c r="I32" s="332">
        <f t="shared" si="20"/>
        <v>1.178505</v>
      </c>
      <c r="J32" s="337" t="s">
        <v>40</v>
      </c>
      <c r="K32" s="343"/>
      <c r="L32" s="62">
        <f>(M31-M31*5%)*$F$32</f>
        <v>7064.77</v>
      </c>
      <c r="M32" s="117">
        <f t="shared" si="22"/>
        <v>3.532385</v>
      </c>
      <c r="N32" s="62">
        <f>(O31-O31*5%)*$F$32</f>
        <v>4492.645</v>
      </c>
      <c r="O32" s="118">
        <f t="shared" si="23"/>
        <v>2.2463225</v>
      </c>
      <c r="P32" s="62">
        <f>(Q31-Q31*5%)*$F$32</f>
        <v>3875.335</v>
      </c>
      <c r="Q32" s="118">
        <f t="shared" si="24"/>
        <v>1.9376675</v>
      </c>
      <c r="R32" s="62">
        <f>(S31-S31*5%)*$F$32</f>
        <v>3223.73</v>
      </c>
      <c r="S32" s="118">
        <f t="shared" si="25"/>
        <v>1.611865</v>
      </c>
      <c r="T32" s="62">
        <f>(U31-U31*5%)*$F$32</f>
        <v>2915.075</v>
      </c>
      <c r="U32" s="118">
        <f t="shared" si="26"/>
        <v>1.4575375</v>
      </c>
      <c r="V32" s="62">
        <f>(W31-W31*5%)*$F$32</f>
        <v>2640.715</v>
      </c>
      <c r="W32" s="49">
        <f t="shared" si="27"/>
        <v>1.3203575</v>
      </c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85.38</v>
      </c>
      <c r="I33" s="332">
        <f t="shared" si="20"/>
        <v>1.7076</v>
      </c>
      <c r="J33" s="333">
        <v>314.0</v>
      </c>
      <c r="K33" s="334">
        <f t="shared" ref="K33:K35" si="28">J33/F33</f>
        <v>6.28</v>
      </c>
      <c r="L33" s="48">
        <v>241.0</v>
      </c>
      <c r="M33" s="51">
        <f t="shared" si="22"/>
        <v>4.82</v>
      </c>
      <c r="N33" s="53">
        <v>153.0</v>
      </c>
      <c r="O33" s="51">
        <f t="shared" si="23"/>
        <v>3.06</v>
      </c>
      <c r="P33" s="53">
        <v>132.0</v>
      </c>
      <c r="Q33" s="51">
        <f t="shared" si="24"/>
        <v>2.64</v>
      </c>
      <c r="R33" s="53">
        <v>110.0</v>
      </c>
      <c r="S33" s="51">
        <f t="shared" si="25"/>
        <v>2.2</v>
      </c>
      <c r="T33" s="53">
        <v>99.0</v>
      </c>
      <c r="U33" s="51">
        <f t="shared" si="26"/>
        <v>1.98</v>
      </c>
      <c r="V33" s="53">
        <v>90.0</v>
      </c>
      <c r="W33" s="51">
        <f t="shared" si="27"/>
        <v>1.8</v>
      </c>
    </row>
    <row r="34" ht="15.75" customHeight="1">
      <c r="A34" s="55"/>
      <c r="D34" s="56"/>
      <c r="E34" s="74">
        <v>12.0</v>
      </c>
      <c r="F34" s="58">
        <v>200.0</v>
      </c>
      <c r="H34" s="332">
        <v>318.13</v>
      </c>
      <c r="I34" s="332">
        <f t="shared" si="20"/>
        <v>1.59065</v>
      </c>
      <c r="J34" s="335">
        <v>1191.0</v>
      </c>
      <c r="K34" s="336">
        <f t="shared" si="28"/>
        <v>5.955</v>
      </c>
      <c r="L34" s="61">
        <f>(M33-M33*5%)*$F$34</f>
        <v>915.8</v>
      </c>
      <c r="M34" s="49">
        <f t="shared" si="22"/>
        <v>4.579</v>
      </c>
      <c r="N34" s="62">
        <f>(O33-O33*5%)*$F$34</f>
        <v>581.4</v>
      </c>
      <c r="O34" s="49">
        <f t="shared" si="23"/>
        <v>2.907</v>
      </c>
      <c r="P34" s="62">
        <f>(Q33-Q33*5%)*$F$34</f>
        <v>501.6</v>
      </c>
      <c r="Q34" s="49">
        <f t="shared" si="24"/>
        <v>2.508</v>
      </c>
      <c r="R34" s="62">
        <f>(S33-S33*5%)*$F$34</f>
        <v>418</v>
      </c>
      <c r="S34" s="49">
        <f t="shared" si="25"/>
        <v>2.09</v>
      </c>
      <c r="T34" s="62">
        <f>(U33-U33*5%)*$F$34</f>
        <v>376.2</v>
      </c>
      <c r="U34" s="49">
        <f t="shared" si="26"/>
        <v>1.881</v>
      </c>
      <c r="V34" s="62">
        <f>(W33-W33*5%)*$F$34</f>
        <v>342</v>
      </c>
      <c r="W34" s="49">
        <f t="shared" si="27"/>
        <v>1.71</v>
      </c>
    </row>
    <row r="35" ht="15.75" customHeight="1">
      <c r="A35" s="55"/>
      <c r="D35" s="56"/>
      <c r="E35" s="123">
        <v>4.0</v>
      </c>
      <c r="F35" s="113">
        <v>500.0</v>
      </c>
      <c r="H35" s="332">
        <v>783.2</v>
      </c>
      <c r="I35" s="332">
        <f t="shared" si="20"/>
        <v>1.5664</v>
      </c>
      <c r="J35" s="335">
        <v>2828.0</v>
      </c>
      <c r="K35" s="336">
        <f t="shared" si="28"/>
        <v>5.656</v>
      </c>
      <c r="L35" s="61">
        <f>(M34-M34*5%)*$F$35</f>
        <v>2175.025</v>
      </c>
      <c r="M35" s="49">
        <f t="shared" si="22"/>
        <v>4.35005</v>
      </c>
      <c r="N35" s="62">
        <f>(O34-O34*5%)*$F$35</f>
        <v>1380.825</v>
      </c>
      <c r="O35" s="49">
        <f t="shared" si="23"/>
        <v>2.76165</v>
      </c>
      <c r="P35" s="62">
        <f>(Q34-Q34*5%)*$F$35</f>
        <v>1191.3</v>
      </c>
      <c r="Q35" s="49">
        <f t="shared" si="24"/>
        <v>2.3826</v>
      </c>
      <c r="R35" s="62">
        <f>(S34-S34*5%)*$F$35</f>
        <v>992.75</v>
      </c>
      <c r="S35" s="49">
        <f t="shared" si="25"/>
        <v>1.9855</v>
      </c>
      <c r="T35" s="62">
        <f>(U34-U34*5%)*$F$35</f>
        <v>893.475</v>
      </c>
      <c r="U35" s="49">
        <f t="shared" si="26"/>
        <v>1.78695</v>
      </c>
      <c r="V35" s="62">
        <f>(W34-W34*5%)*$F$35</f>
        <v>812.25</v>
      </c>
      <c r="W35" s="49">
        <f t="shared" si="27"/>
        <v>1.6245</v>
      </c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2319.7</v>
      </c>
      <c r="I36" s="332">
        <f t="shared" si="20"/>
        <v>1.546466667</v>
      </c>
      <c r="J36" s="337" t="s">
        <v>40</v>
      </c>
      <c r="K36" s="343" t="s">
        <v>40</v>
      </c>
      <c r="L36" s="62">
        <f>(M35-M35*5%)*$F$36</f>
        <v>6198.82125</v>
      </c>
      <c r="M36" s="49">
        <f t="shared" si="22"/>
        <v>4.1325475</v>
      </c>
      <c r="N36" s="62">
        <f>(O35-O35*5%)*$F$36</f>
        <v>3935.35125</v>
      </c>
      <c r="O36" s="49">
        <f t="shared" si="23"/>
        <v>2.6235675</v>
      </c>
      <c r="P36" s="62">
        <f>(Q35-Q35*5%)*$F$36</f>
        <v>3395.205</v>
      </c>
      <c r="Q36" s="49">
        <f t="shared" si="24"/>
        <v>2.26347</v>
      </c>
      <c r="R36" s="62">
        <f>(S35-S35*5%)*$F$36</f>
        <v>2829.3375</v>
      </c>
      <c r="S36" s="49">
        <f t="shared" si="25"/>
        <v>1.886225</v>
      </c>
      <c r="T36" s="62">
        <f>(U35-U35*5%)*$F$36</f>
        <v>2546.40375</v>
      </c>
      <c r="U36" s="49">
        <f t="shared" si="26"/>
        <v>1.6976025</v>
      </c>
      <c r="V36" s="62">
        <f>(W35-W35*5%)*$F$36</f>
        <v>2314.9125</v>
      </c>
      <c r="W36" s="49">
        <f t="shared" si="27"/>
        <v>1.543275</v>
      </c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86.26</v>
      </c>
      <c r="I37" s="332">
        <f t="shared" si="20"/>
        <v>2.875333333</v>
      </c>
      <c r="J37" s="333">
        <v>366.0</v>
      </c>
      <c r="K37" s="334">
        <f t="shared" ref="K37:K39" si="29">J37/30</f>
        <v>12.2</v>
      </c>
      <c r="L37" s="48">
        <v>281.0</v>
      </c>
      <c r="M37" s="51">
        <f t="shared" si="22"/>
        <v>9.366666667</v>
      </c>
      <c r="N37" s="53">
        <v>179.0</v>
      </c>
      <c r="O37" s="51">
        <f t="shared" si="23"/>
        <v>5.966666667</v>
      </c>
      <c r="P37" s="53">
        <v>153.0</v>
      </c>
      <c r="Q37" s="51">
        <f t="shared" si="24"/>
        <v>5.1</v>
      </c>
      <c r="R37" s="53">
        <v>128.0</v>
      </c>
      <c r="S37" s="51">
        <f t="shared" si="25"/>
        <v>4.266666667</v>
      </c>
      <c r="T37" s="53">
        <v>115.0</v>
      </c>
      <c r="U37" s="51">
        <f t="shared" si="26"/>
        <v>3.833333333</v>
      </c>
      <c r="V37" s="53">
        <v>104.0</v>
      </c>
      <c r="W37" s="51">
        <f t="shared" si="27"/>
        <v>3.466666667</v>
      </c>
    </row>
    <row r="38">
      <c r="A38" s="55"/>
      <c r="D38" s="56"/>
      <c r="E38" s="123"/>
      <c r="F38" s="113">
        <v>100.0</v>
      </c>
      <c r="H38" s="332">
        <v>271.46</v>
      </c>
      <c r="I38" s="332">
        <f t="shared" si="20"/>
        <v>2.7146</v>
      </c>
      <c r="J38" s="335">
        <v>1143.0</v>
      </c>
      <c r="K38" s="336">
        <f t="shared" si="29"/>
        <v>38.1</v>
      </c>
      <c r="L38" s="61">
        <v>879.0</v>
      </c>
      <c r="M38" s="49">
        <f t="shared" si="22"/>
        <v>8.79</v>
      </c>
      <c r="N38" s="62">
        <v>559.0</v>
      </c>
      <c r="O38" s="49">
        <f t="shared" si="23"/>
        <v>5.59</v>
      </c>
      <c r="P38" s="62">
        <v>480.0</v>
      </c>
      <c r="Q38" s="49">
        <f t="shared" si="24"/>
        <v>4.8</v>
      </c>
      <c r="R38" s="62">
        <v>400.0</v>
      </c>
      <c r="S38" s="49">
        <f t="shared" si="25"/>
        <v>4</v>
      </c>
      <c r="T38" s="62">
        <v>361.0</v>
      </c>
      <c r="U38" s="49">
        <f t="shared" si="26"/>
        <v>3.61</v>
      </c>
      <c r="V38" s="62">
        <v>325.0</v>
      </c>
      <c r="W38" s="49">
        <f t="shared" si="27"/>
        <v>3.25</v>
      </c>
    </row>
    <row r="39">
      <c r="A39" s="78"/>
      <c r="B39" s="79"/>
      <c r="C39" s="79"/>
      <c r="D39" s="80"/>
      <c r="E39" s="124"/>
      <c r="F39" s="34">
        <v>300.0</v>
      </c>
      <c r="H39" s="332">
        <v>792.0</v>
      </c>
      <c r="I39" s="332">
        <f t="shared" si="20"/>
        <v>2.64</v>
      </c>
      <c r="J39" s="345">
        <v>3308.0</v>
      </c>
      <c r="K39" s="338">
        <f t="shared" si="29"/>
        <v>110.2666667</v>
      </c>
      <c r="L39" s="126">
        <v>2544.0</v>
      </c>
      <c r="M39" s="127">
        <f t="shared" si="22"/>
        <v>8.48</v>
      </c>
      <c r="N39" s="130">
        <v>1620.0</v>
      </c>
      <c r="O39" s="127">
        <f t="shared" si="23"/>
        <v>5.4</v>
      </c>
      <c r="P39" s="130">
        <v>1390.0</v>
      </c>
      <c r="Q39" s="127">
        <f t="shared" si="24"/>
        <v>4.633333333</v>
      </c>
      <c r="R39" s="130">
        <v>1159.0</v>
      </c>
      <c r="S39" s="127">
        <f t="shared" si="25"/>
        <v>3.863333333</v>
      </c>
      <c r="T39" s="130">
        <v>1044.0</v>
      </c>
      <c r="U39" s="127">
        <f t="shared" si="26"/>
        <v>3.48</v>
      </c>
      <c r="V39" s="130">
        <v>941.0</v>
      </c>
      <c r="W39" s="127">
        <f t="shared" si="27"/>
        <v>3.136666667</v>
      </c>
    </row>
    <row r="40" ht="15.75" customHeight="1">
      <c r="A40" s="94"/>
      <c r="B40" s="94"/>
      <c r="C40" s="94"/>
      <c r="D40" s="81"/>
      <c r="E40" s="94"/>
      <c r="F40" s="94"/>
      <c r="H40" s="81"/>
      <c r="I40" s="81"/>
      <c r="V40" s="107"/>
      <c r="W40" s="107"/>
    </row>
    <row r="41" ht="15.75" customHeight="1">
      <c r="A41" s="94"/>
      <c r="B41" s="94"/>
      <c r="C41" s="94"/>
      <c r="D41" s="81"/>
      <c r="E41" s="94"/>
      <c r="F41" s="94"/>
      <c r="H41" s="81"/>
      <c r="I41" s="81"/>
      <c r="V41" s="107"/>
      <c r="W41" s="107"/>
    </row>
    <row r="42" ht="15.75" customHeight="1">
      <c r="A42" s="94"/>
      <c r="B42" s="94"/>
      <c r="C42" s="94"/>
      <c r="D42" s="81"/>
      <c r="E42" s="94"/>
      <c r="F42" s="94"/>
      <c r="H42" s="81"/>
      <c r="I42" s="81"/>
    </row>
    <row r="43" ht="15.75" customHeight="1">
      <c r="A43" s="94"/>
      <c r="B43" s="94"/>
      <c r="C43" s="94"/>
      <c r="D43" s="81"/>
      <c r="E43" s="94"/>
      <c r="F43" s="94"/>
      <c r="H43" s="81"/>
      <c r="I43" s="81"/>
    </row>
    <row r="44" ht="15.75" customHeight="1">
      <c r="A44" s="94"/>
      <c r="B44" s="94"/>
      <c r="C44" s="94"/>
      <c r="D44" s="81"/>
      <c r="E44" s="94"/>
      <c r="F44" s="94"/>
      <c r="H44" s="81"/>
      <c r="I44" s="81"/>
    </row>
    <row r="45" ht="15.75" customHeight="1">
      <c r="A45" s="94"/>
      <c r="B45" s="94"/>
      <c r="C45" s="94"/>
      <c r="D45" s="81"/>
      <c r="E45" s="94"/>
      <c r="F45" s="94"/>
      <c r="H45" s="81"/>
      <c r="I45" s="81"/>
    </row>
    <row r="46" ht="15.75" customHeight="1">
      <c r="A46" s="94"/>
      <c r="B46" s="94"/>
      <c r="C46" s="94"/>
      <c r="D46" s="81"/>
      <c r="E46" s="94"/>
      <c r="F46" s="94"/>
      <c r="H46" s="81"/>
      <c r="I46" s="81"/>
    </row>
    <row r="47" ht="15.75" customHeight="1">
      <c r="A47" s="94"/>
      <c r="B47" s="94"/>
      <c r="C47" s="94"/>
      <c r="D47" s="81"/>
      <c r="E47" s="94"/>
      <c r="F47" s="94"/>
      <c r="H47" s="81"/>
      <c r="I47" s="81"/>
    </row>
    <row r="48" ht="15.75" customHeight="1">
      <c r="A48" s="94"/>
      <c r="B48" s="94"/>
      <c r="C48" s="94"/>
      <c r="D48" s="81"/>
      <c r="E48" s="94"/>
      <c r="F48" s="94"/>
      <c r="H48" s="81"/>
      <c r="I48" s="81"/>
    </row>
    <row r="49" ht="15.75" customHeight="1">
      <c r="A49" s="94"/>
      <c r="B49" s="94"/>
      <c r="C49" s="94"/>
      <c r="D49" s="81"/>
      <c r="E49" s="94"/>
      <c r="F49" s="94"/>
      <c r="H49" s="81"/>
      <c r="I49" s="81"/>
    </row>
    <row r="50" ht="15.75" customHeight="1">
      <c r="A50" s="94"/>
      <c r="B50" s="94"/>
      <c r="C50" s="94"/>
      <c r="D50" s="81"/>
      <c r="E50" s="94"/>
      <c r="F50" s="94"/>
      <c r="H50" s="81"/>
      <c r="I50" s="81"/>
    </row>
    <row r="51" ht="15.75" customHeight="1">
      <c r="A51" s="94"/>
      <c r="B51" s="94"/>
      <c r="C51" s="94"/>
      <c r="D51" s="81"/>
      <c r="E51" s="94"/>
      <c r="F51" s="94"/>
      <c r="H51" s="81"/>
      <c r="I51" s="81"/>
    </row>
    <row r="52" ht="15.75" customHeight="1">
      <c r="A52" s="94"/>
      <c r="B52" s="94"/>
      <c r="C52" s="94"/>
      <c r="D52" s="81"/>
      <c r="E52" s="94"/>
      <c r="F52" s="94"/>
      <c r="H52" s="81"/>
      <c r="I52" s="81"/>
    </row>
    <row r="53" ht="15.75" customHeight="1">
      <c r="A53" s="94"/>
      <c r="B53" s="94"/>
      <c r="C53" s="94"/>
      <c r="D53" s="81"/>
      <c r="E53" s="94"/>
      <c r="F53" s="94"/>
      <c r="H53" s="81"/>
      <c r="I53" s="81"/>
    </row>
    <row r="54" ht="15.75" customHeight="1">
      <c r="A54" s="94"/>
      <c r="B54" s="94"/>
      <c r="C54" s="94"/>
      <c r="D54" s="81"/>
      <c r="E54" s="94"/>
      <c r="F54" s="94"/>
      <c r="H54" s="81"/>
      <c r="I54" s="81"/>
    </row>
    <row r="55" ht="15.75" customHeight="1">
      <c r="A55" s="94"/>
      <c r="B55" s="94"/>
      <c r="C55" s="94"/>
      <c r="D55" s="81"/>
      <c r="E55" s="94"/>
      <c r="F55" s="94"/>
      <c r="H55" s="81"/>
      <c r="I55" s="81"/>
    </row>
    <row r="56" ht="15.75" customHeight="1">
      <c r="A56" s="94"/>
      <c r="B56" s="94"/>
      <c r="C56" s="94"/>
      <c r="D56" s="81"/>
      <c r="E56" s="94"/>
      <c r="F56" s="94"/>
      <c r="H56" s="81"/>
      <c r="I56" s="81"/>
    </row>
    <row r="57" ht="15.75" customHeight="1">
      <c r="A57" s="94"/>
      <c r="B57" s="94"/>
      <c r="C57" s="94"/>
      <c r="D57" s="81"/>
      <c r="E57" s="94"/>
      <c r="F57" s="94"/>
      <c r="H57" s="81"/>
      <c r="I57" s="81"/>
    </row>
    <row r="58" ht="15.75" customHeight="1">
      <c r="A58" s="94"/>
      <c r="B58" s="94"/>
      <c r="C58" s="94"/>
      <c r="D58" s="81"/>
      <c r="E58" s="94"/>
      <c r="F58" s="94"/>
      <c r="H58" s="81"/>
      <c r="I58" s="81"/>
    </row>
    <row r="59" ht="15.75" customHeight="1">
      <c r="A59" s="94"/>
      <c r="B59" s="94"/>
      <c r="C59" s="94"/>
      <c r="D59" s="81"/>
      <c r="E59" s="94"/>
      <c r="F59" s="94"/>
      <c r="H59" s="81"/>
      <c r="I59" s="81"/>
    </row>
    <row r="60" ht="15.75" customHeight="1">
      <c r="A60" s="94"/>
      <c r="B60" s="94"/>
      <c r="C60" s="94"/>
      <c r="D60" s="81"/>
      <c r="E60" s="94"/>
      <c r="F60" s="94"/>
      <c r="H60" s="81"/>
      <c r="I60" s="81"/>
    </row>
    <row r="61" ht="15.75" customHeight="1">
      <c r="A61" s="94"/>
      <c r="B61" s="94"/>
      <c r="C61" s="94"/>
      <c r="D61" s="81"/>
      <c r="E61" s="94"/>
      <c r="F61" s="94"/>
      <c r="H61" s="81"/>
      <c r="I61" s="81"/>
    </row>
    <row r="62" ht="15.75" customHeight="1">
      <c r="A62" s="94"/>
      <c r="B62" s="94"/>
      <c r="C62" s="94"/>
      <c r="D62" s="81"/>
      <c r="E62" s="94"/>
      <c r="F62" s="94"/>
      <c r="H62" s="81"/>
      <c r="I62" s="81"/>
    </row>
    <row r="63" ht="15.75" customHeight="1">
      <c r="A63" s="94"/>
      <c r="B63" s="94"/>
      <c r="C63" s="94"/>
      <c r="D63" s="81"/>
      <c r="E63" s="94"/>
      <c r="F63" s="94"/>
      <c r="H63" s="81"/>
      <c r="I63" s="81"/>
    </row>
    <row r="64" ht="15.75" customHeight="1">
      <c r="A64" s="94"/>
      <c r="B64" s="94"/>
      <c r="C64" s="94"/>
      <c r="D64" s="81"/>
      <c r="E64" s="94"/>
      <c r="F64" s="94"/>
      <c r="H64" s="81"/>
      <c r="I64" s="81"/>
    </row>
    <row r="65" ht="15.75" customHeight="1">
      <c r="A65" s="94"/>
      <c r="B65" s="94"/>
      <c r="C65" s="94"/>
      <c r="D65" s="81"/>
      <c r="E65" s="94"/>
      <c r="F65" s="94"/>
      <c r="H65" s="81"/>
      <c r="I65" s="81"/>
    </row>
    <row r="66" ht="15.75" customHeight="1">
      <c r="A66" s="94"/>
      <c r="B66" s="94"/>
      <c r="C66" s="94"/>
      <c r="D66" s="81"/>
      <c r="E66" s="94"/>
      <c r="F66" s="94"/>
      <c r="H66" s="81"/>
      <c r="I66" s="81"/>
    </row>
    <row r="67" ht="15.75" customHeight="1">
      <c r="A67" s="94"/>
      <c r="B67" s="94"/>
      <c r="C67" s="94"/>
      <c r="D67" s="81"/>
      <c r="E67" s="94"/>
      <c r="F67" s="94"/>
      <c r="H67" s="81"/>
      <c r="I67" s="81"/>
    </row>
    <row r="68" ht="15.75" customHeight="1">
      <c r="A68" s="94"/>
      <c r="B68" s="94"/>
      <c r="C68" s="94"/>
      <c r="D68" s="81"/>
      <c r="E68" s="94"/>
      <c r="F68" s="94"/>
      <c r="H68" s="81"/>
      <c r="I68" s="81"/>
    </row>
    <row r="69" ht="15.75" customHeight="1">
      <c r="A69" s="94"/>
      <c r="B69" s="94"/>
      <c r="C69" s="94"/>
      <c r="D69" s="81"/>
      <c r="E69" s="94"/>
      <c r="F69" s="94"/>
      <c r="H69" s="81"/>
      <c r="I69" s="81"/>
    </row>
    <row r="70" ht="15.75" customHeight="1">
      <c r="A70" s="94"/>
      <c r="B70" s="94"/>
      <c r="C70" s="94"/>
      <c r="D70" s="81"/>
      <c r="E70" s="94"/>
      <c r="F70" s="94"/>
      <c r="H70" s="81"/>
      <c r="I70" s="81"/>
    </row>
    <row r="71" ht="15.75" customHeight="1">
      <c r="A71" s="94"/>
      <c r="B71" s="94"/>
      <c r="C71" s="94"/>
      <c r="D71" s="81"/>
      <c r="E71" s="94"/>
      <c r="F71" s="94"/>
      <c r="H71" s="81"/>
      <c r="I71" s="81"/>
    </row>
    <row r="72" ht="15.75" customHeight="1">
      <c r="A72" s="94"/>
      <c r="B72" s="94"/>
      <c r="C72" s="94"/>
      <c r="D72" s="81"/>
      <c r="E72" s="94"/>
      <c r="F72" s="94"/>
      <c r="H72" s="81"/>
      <c r="I72" s="81"/>
    </row>
    <row r="73" ht="15.75" customHeight="1">
      <c r="A73" s="94"/>
      <c r="B73" s="94"/>
      <c r="C73" s="94"/>
      <c r="D73" s="81"/>
      <c r="E73" s="94"/>
      <c r="F73" s="94"/>
      <c r="H73" s="81"/>
      <c r="I73" s="81"/>
    </row>
    <row r="74" ht="15.75" customHeight="1">
      <c r="A74" s="94"/>
      <c r="B74" s="94"/>
      <c r="C74" s="94"/>
      <c r="D74" s="81"/>
      <c r="E74" s="94"/>
      <c r="F74" s="94"/>
      <c r="H74" s="81"/>
      <c r="I74" s="81"/>
    </row>
    <row r="75" ht="15.75" customHeight="1">
      <c r="A75" s="94"/>
      <c r="B75" s="94"/>
      <c r="C75" s="94"/>
      <c r="D75" s="81"/>
      <c r="E75" s="94"/>
      <c r="F75" s="94"/>
      <c r="H75" s="81"/>
      <c r="I75" s="81"/>
    </row>
    <row r="76" ht="15.75" customHeight="1">
      <c r="A76" s="94"/>
      <c r="B76" s="94"/>
      <c r="C76" s="94"/>
      <c r="D76" s="81"/>
      <c r="E76" s="94"/>
      <c r="F76" s="94"/>
      <c r="H76" s="81"/>
      <c r="I76" s="81"/>
    </row>
    <row r="77" ht="15.75" customHeight="1">
      <c r="A77" s="94"/>
      <c r="B77" s="94"/>
      <c r="C77" s="94"/>
      <c r="D77" s="81"/>
      <c r="E77" s="94"/>
      <c r="F77" s="94"/>
      <c r="H77" s="81"/>
      <c r="I77" s="81"/>
    </row>
    <row r="78" ht="15.75" customHeight="1">
      <c r="A78" s="94"/>
      <c r="B78" s="94"/>
      <c r="C78" s="94"/>
      <c r="D78" s="81"/>
      <c r="E78" s="94"/>
      <c r="F78" s="94"/>
      <c r="H78" s="81"/>
      <c r="I78" s="81"/>
    </row>
    <row r="79" ht="15.75" customHeight="1">
      <c r="A79" s="94"/>
      <c r="B79" s="94"/>
      <c r="C79" s="94"/>
      <c r="D79" s="81"/>
      <c r="E79" s="94"/>
      <c r="F79" s="94"/>
      <c r="H79" s="81"/>
      <c r="I79" s="81"/>
    </row>
    <row r="80" ht="15.75" customHeight="1">
      <c r="A80" s="94"/>
      <c r="B80" s="94"/>
      <c r="C80" s="94"/>
      <c r="D80" s="81"/>
      <c r="E80" s="94"/>
      <c r="F80" s="94"/>
      <c r="H80" s="81"/>
      <c r="I80" s="81"/>
    </row>
    <row r="81" ht="15.75" customHeight="1">
      <c r="A81" s="94"/>
      <c r="B81" s="94"/>
      <c r="C81" s="94"/>
      <c r="D81" s="81"/>
      <c r="E81" s="94"/>
      <c r="F81" s="94"/>
      <c r="H81" s="81"/>
      <c r="I81" s="81"/>
    </row>
    <row r="82" ht="15.75" customHeight="1">
      <c r="A82" s="94"/>
      <c r="B82" s="94"/>
      <c r="C82" s="94"/>
      <c r="D82" s="81"/>
      <c r="E82" s="94"/>
      <c r="F82" s="94"/>
      <c r="H82" s="81"/>
      <c r="I82" s="81"/>
    </row>
    <row r="83" ht="15.75" customHeight="1">
      <c r="A83" s="94"/>
      <c r="B83" s="94"/>
      <c r="C83" s="94"/>
      <c r="D83" s="81"/>
      <c r="E83" s="94"/>
      <c r="F83" s="94"/>
      <c r="H83" s="81"/>
      <c r="I83" s="81"/>
    </row>
    <row r="84" ht="15.75" customHeight="1">
      <c r="A84" s="94"/>
      <c r="B84" s="94"/>
      <c r="C84" s="94"/>
      <c r="D84" s="81"/>
      <c r="E84" s="94"/>
      <c r="F84" s="94"/>
      <c r="H84" s="81"/>
      <c r="I84" s="81"/>
    </row>
    <row r="85" ht="15.75" customHeight="1">
      <c r="A85" s="94"/>
      <c r="B85" s="94"/>
      <c r="C85" s="94"/>
      <c r="D85" s="81"/>
      <c r="E85" s="94"/>
      <c r="F85" s="94"/>
      <c r="H85" s="81"/>
      <c r="I85" s="81"/>
    </row>
    <row r="86" ht="15.75" customHeight="1">
      <c r="A86" s="94"/>
      <c r="B86" s="94"/>
      <c r="C86" s="94"/>
      <c r="D86" s="81"/>
      <c r="E86" s="94"/>
      <c r="F86" s="94"/>
      <c r="H86" s="81"/>
      <c r="I86" s="81"/>
    </row>
    <row r="87" ht="15.75" customHeight="1">
      <c r="A87" s="94"/>
      <c r="B87" s="94"/>
      <c r="C87" s="94"/>
      <c r="D87" s="81"/>
      <c r="E87" s="94"/>
      <c r="F87" s="94"/>
      <c r="H87" s="81"/>
      <c r="I87" s="81"/>
    </row>
    <row r="88" ht="15.75" customHeight="1">
      <c r="A88" s="94"/>
      <c r="B88" s="94"/>
      <c r="C88" s="94"/>
      <c r="D88" s="81"/>
      <c r="E88" s="94"/>
      <c r="F88" s="94"/>
      <c r="H88" s="81"/>
      <c r="I88" s="81"/>
    </row>
    <row r="89" ht="15.75" customHeight="1">
      <c r="A89" s="94"/>
      <c r="B89" s="94"/>
      <c r="C89" s="94"/>
      <c r="D89" s="81"/>
      <c r="E89" s="94"/>
      <c r="F89" s="94"/>
      <c r="H89" s="81"/>
      <c r="I89" s="81"/>
    </row>
    <row r="90" ht="15.75" customHeight="1">
      <c r="A90" s="94"/>
      <c r="B90" s="94"/>
      <c r="C90" s="94"/>
      <c r="D90" s="81"/>
      <c r="E90" s="94"/>
      <c r="F90" s="94"/>
      <c r="H90" s="81"/>
      <c r="I90" s="81"/>
    </row>
    <row r="91" ht="15.75" customHeight="1">
      <c r="A91" s="94"/>
      <c r="B91" s="94"/>
      <c r="C91" s="94"/>
      <c r="D91" s="81"/>
      <c r="E91" s="94"/>
      <c r="F91" s="94"/>
      <c r="H91" s="81"/>
      <c r="I91" s="81"/>
    </row>
    <row r="92" ht="15.75" customHeight="1">
      <c r="A92" s="94"/>
      <c r="B92" s="94"/>
      <c r="C92" s="94"/>
      <c r="D92" s="81"/>
      <c r="E92" s="94"/>
      <c r="F92" s="94"/>
      <c r="H92" s="81"/>
      <c r="I92" s="81"/>
    </row>
    <row r="93" ht="15.75" customHeight="1">
      <c r="A93" s="94"/>
      <c r="B93" s="94"/>
      <c r="C93" s="94"/>
      <c r="D93" s="81"/>
      <c r="E93" s="94"/>
      <c r="F93" s="94"/>
      <c r="H93" s="81"/>
      <c r="I93" s="81"/>
    </row>
    <row r="94" ht="15.75" customHeight="1">
      <c r="A94" s="94"/>
      <c r="B94" s="94"/>
      <c r="C94" s="94"/>
      <c r="D94" s="81"/>
      <c r="E94" s="94"/>
      <c r="F94" s="94"/>
      <c r="H94" s="81"/>
      <c r="I94" s="81"/>
    </row>
    <row r="95" ht="15.75" customHeight="1">
      <c r="A95" s="94"/>
      <c r="B95" s="94"/>
      <c r="C95" s="94"/>
      <c r="D95" s="81"/>
      <c r="E95" s="94"/>
      <c r="F95" s="94"/>
      <c r="H95" s="81"/>
      <c r="I95" s="81"/>
    </row>
    <row r="96" ht="15.75" customHeight="1">
      <c r="A96" s="94"/>
      <c r="B96" s="94"/>
      <c r="C96" s="94"/>
      <c r="D96" s="81"/>
      <c r="E96" s="94"/>
      <c r="F96" s="94"/>
      <c r="H96" s="81"/>
      <c r="I96" s="81"/>
    </row>
    <row r="97" ht="15.75" customHeight="1">
      <c r="A97" s="94"/>
      <c r="B97" s="94"/>
      <c r="C97" s="94"/>
      <c r="D97" s="81"/>
      <c r="E97" s="94"/>
      <c r="F97" s="94"/>
      <c r="H97" s="81"/>
      <c r="I97" s="81"/>
    </row>
    <row r="98" ht="15.75" customHeight="1">
      <c r="A98" s="94"/>
      <c r="B98" s="94"/>
      <c r="C98" s="94"/>
      <c r="D98" s="81"/>
      <c r="E98" s="94"/>
      <c r="F98" s="94"/>
      <c r="H98" s="81"/>
      <c r="I98" s="81"/>
    </row>
    <row r="99" ht="15.75" customHeight="1">
      <c r="A99" s="94"/>
      <c r="B99" s="94"/>
      <c r="C99" s="94"/>
      <c r="D99" s="81"/>
      <c r="E99" s="94"/>
      <c r="F99" s="94"/>
      <c r="H99" s="81"/>
      <c r="I99" s="81"/>
    </row>
    <row r="100" ht="15.75" customHeight="1">
      <c r="A100" s="94"/>
      <c r="B100" s="94"/>
      <c r="C100" s="94"/>
      <c r="D100" s="81"/>
      <c r="E100" s="94"/>
      <c r="F100" s="94"/>
      <c r="H100" s="81"/>
      <c r="I100" s="81"/>
    </row>
    <row r="101" ht="15.75" customHeight="1">
      <c r="A101" s="94"/>
      <c r="B101" s="94"/>
      <c r="C101" s="94"/>
      <c r="D101" s="81"/>
      <c r="E101" s="94"/>
      <c r="F101" s="94"/>
      <c r="H101" s="81"/>
      <c r="I101" s="81"/>
    </row>
    <row r="102" ht="15.75" customHeight="1">
      <c r="A102" s="94"/>
      <c r="B102" s="94"/>
      <c r="C102" s="94"/>
      <c r="D102" s="81"/>
      <c r="E102" s="94"/>
      <c r="F102" s="94"/>
      <c r="H102" s="81"/>
      <c r="I102" s="81"/>
    </row>
    <row r="103" ht="15.75" customHeight="1">
      <c r="A103" s="94"/>
      <c r="B103" s="94"/>
      <c r="C103" s="94"/>
      <c r="D103" s="81"/>
      <c r="E103" s="94"/>
      <c r="F103" s="94"/>
      <c r="H103" s="81"/>
      <c r="I103" s="81"/>
    </row>
    <row r="104" ht="15.75" customHeight="1">
      <c r="A104" s="94"/>
      <c r="B104" s="94"/>
      <c r="C104" s="94"/>
      <c r="D104" s="81"/>
      <c r="E104" s="94"/>
      <c r="F104" s="94"/>
      <c r="H104" s="81"/>
      <c r="I104" s="81"/>
    </row>
    <row r="105" ht="15.75" customHeight="1">
      <c r="A105" s="94"/>
      <c r="B105" s="94"/>
      <c r="C105" s="94"/>
      <c r="D105" s="81"/>
      <c r="E105" s="94"/>
      <c r="F105" s="94"/>
      <c r="H105" s="81"/>
      <c r="I105" s="81"/>
    </row>
    <row r="106" ht="15.75" customHeight="1">
      <c r="A106" s="94"/>
      <c r="B106" s="94"/>
      <c r="C106" s="94"/>
      <c r="D106" s="81"/>
      <c r="E106" s="94"/>
      <c r="F106" s="94"/>
      <c r="H106" s="81"/>
      <c r="I106" s="81"/>
    </row>
    <row r="107" ht="15.75" customHeight="1">
      <c r="A107" s="94"/>
      <c r="B107" s="94"/>
      <c r="C107" s="94"/>
      <c r="D107" s="81"/>
      <c r="E107" s="94"/>
      <c r="F107" s="94"/>
      <c r="H107" s="81"/>
      <c r="I107" s="81"/>
    </row>
    <row r="108" ht="15.75" customHeight="1">
      <c r="A108" s="94"/>
      <c r="B108" s="94"/>
      <c r="C108" s="94"/>
      <c r="D108" s="81"/>
      <c r="E108" s="94"/>
      <c r="F108" s="94"/>
      <c r="H108" s="81"/>
      <c r="I108" s="81"/>
    </row>
    <row r="109" ht="15.75" customHeight="1">
      <c r="A109" s="94"/>
      <c r="B109" s="94"/>
      <c r="C109" s="94"/>
      <c r="D109" s="81"/>
      <c r="E109" s="94"/>
      <c r="F109" s="94"/>
      <c r="H109" s="81"/>
      <c r="I109" s="81"/>
    </row>
    <row r="110" ht="15.75" customHeight="1">
      <c r="A110" s="94"/>
      <c r="B110" s="94"/>
      <c r="C110" s="94"/>
      <c r="D110" s="81"/>
      <c r="E110" s="94"/>
      <c r="F110" s="94"/>
      <c r="H110" s="81"/>
      <c r="I110" s="81"/>
    </row>
    <row r="111" ht="15.75" customHeight="1">
      <c r="A111" s="94"/>
      <c r="B111" s="94"/>
      <c r="C111" s="94"/>
      <c r="D111" s="81"/>
      <c r="E111" s="94"/>
      <c r="F111" s="94"/>
      <c r="H111" s="81"/>
      <c r="I111" s="81"/>
    </row>
    <row r="112" ht="15.75" customHeight="1">
      <c r="A112" s="94"/>
      <c r="B112" s="94"/>
      <c r="C112" s="94"/>
      <c r="D112" s="81"/>
      <c r="E112" s="94"/>
      <c r="F112" s="94"/>
      <c r="H112" s="81"/>
      <c r="I112" s="81"/>
    </row>
    <row r="113" ht="15.75" customHeight="1">
      <c r="A113" s="94"/>
      <c r="B113" s="94"/>
      <c r="C113" s="94"/>
      <c r="D113" s="81"/>
      <c r="E113" s="94"/>
      <c r="F113" s="94"/>
      <c r="H113" s="81"/>
      <c r="I113" s="81"/>
    </row>
    <row r="114" ht="15.75" customHeight="1">
      <c r="A114" s="94"/>
      <c r="B114" s="94"/>
      <c r="C114" s="94"/>
      <c r="D114" s="81"/>
      <c r="E114" s="94"/>
      <c r="F114" s="94"/>
      <c r="H114" s="81"/>
      <c r="I114" s="81"/>
    </row>
    <row r="115" ht="15.75" customHeight="1">
      <c r="A115" s="94"/>
      <c r="B115" s="94"/>
      <c r="C115" s="94"/>
      <c r="D115" s="81"/>
      <c r="E115" s="94"/>
      <c r="F115" s="94"/>
      <c r="H115" s="81"/>
      <c r="I115" s="81"/>
    </row>
    <row r="116" ht="15.75" customHeight="1">
      <c r="A116" s="94"/>
      <c r="B116" s="94"/>
      <c r="C116" s="94"/>
      <c r="D116" s="81"/>
      <c r="E116" s="94"/>
      <c r="F116" s="94"/>
      <c r="H116" s="81"/>
      <c r="I116" s="81"/>
    </row>
    <row r="117" ht="15.75" customHeight="1">
      <c r="A117" s="94"/>
      <c r="B117" s="94"/>
      <c r="C117" s="94"/>
      <c r="D117" s="81"/>
      <c r="E117" s="94"/>
      <c r="F117" s="94"/>
      <c r="H117" s="81"/>
      <c r="I117" s="81"/>
    </row>
    <row r="118" ht="15.75" customHeight="1">
      <c r="A118" s="94"/>
      <c r="B118" s="94"/>
      <c r="C118" s="94"/>
      <c r="D118" s="81"/>
      <c r="E118" s="94"/>
      <c r="F118" s="94"/>
      <c r="H118" s="81"/>
      <c r="I118" s="81"/>
    </row>
    <row r="119" ht="15.75" customHeight="1">
      <c r="A119" s="94"/>
      <c r="B119" s="94"/>
      <c r="C119" s="94"/>
      <c r="D119" s="81"/>
      <c r="E119" s="94"/>
      <c r="F119" s="94"/>
      <c r="H119" s="81"/>
      <c r="I119" s="81"/>
    </row>
    <row r="120" ht="15.75" customHeight="1">
      <c r="A120" s="94"/>
      <c r="B120" s="94"/>
      <c r="C120" s="94"/>
      <c r="D120" s="81"/>
      <c r="E120" s="94"/>
      <c r="F120" s="94"/>
      <c r="H120" s="81"/>
      <c r="I120" s="81"/>
    </row>
    <row r="121" ht="15.75" customHeight="1">
      <c r="A121" s="94"/>
      <c r="B121" s="94"/>
      <c r="C121" s="94"/>
      <c r="D121" s="81"/>
      <c r="E121" s="94"/>
      <c r="F121" s="94"/>
      <c r="H121" s="81"/>
      <c r="I121" s="81"/>
    </row>
    <row r="122" ht="15.75" customHeight="1">
      <c r="A122" s="94"/>
      <c r="B122" s="94"/>
      <c r="C122" s="94"/>
      <c r="D122" s="81"/>
      <c r="E122" s="94"/>
      <c r="F122" s="94"/>
      <c r="H122" s="81"/>
      <c r="I122" s="81"/>
    </row>
    <row r="123" ht="15.75" customHeight="1">
      <c r="A123" s="94"/>
      <c r="B123" s="94"/>
      <c r="C123" s="94"/>
      <c r="D123" s="81"/>
      <c r="E123" s="94"/>
      <c r="F123" s="94"/>
      <c r="H123" s="81"/>
      <c r="I123" s="81"/>
    </row>
    <row r="124" ht="15.75" customHeight="1">
      <c r="A124" s="94"/>
      <c r="B124" s="94"/>
      <c r="C124" s="94"/>
      <c r="D124" s="81"/>
      <c r="E124" s="94"/>
      <c r="F124" s="94"/>
      <c r="H124" s="81"/>
      <c r="I124" s="81"/>
    </row>
    <row r="125" ht="15.75" customHeight="1">
      <c r="A125" s="94"/>
      <c r="B125" s="94"/>
      <c r="C125" s="94"/>
      <c r="D125" s="81"/>
      <c r="E125" s="94"/>
      <c r="F125" s="94"/>
      <c r="H125" s="81"/>
      <c r="I125" s="81"/>
    </row>
    <row r="126" ht="15.75" customHeight="1">
      <c r="A126" s="94"/>
      <c r="B126" s="94"/>
      <c r="C126" s="94"/>
      <c r="D126" s="81"/>
      <c r="E126" s="94"/>
      <c r="F126" s="94"/>
      <c r="H126" s="81"/>
      <c r="I126" s="81"/>
    </row>
    <row r="127" ht="15.75" customHeight="1">
      <c r="A127" s="94"/>
      <c r="B127" s="94"/>
      <c r="C127" s="94"/>
      <c r="D127" s="81"/>
      <c r="E127" s="94"/>
      <c r="F127" s="94"/>
      <c r="H127" s="81"/>
      <c r="I127" s="81"/>
    </row>
    <row r="128" ht="15.75" customHeight="1">
      <c r="A128" s="94"/>
      <c r="B128" s="94"/>
      <c r="C128" s="94"/>
      <c r="D128" s="81"/>
      <c r="E128" s="94"/>
      <c r="F128" s="94"/>
      <c r="H128" s="81"/>
      <c r="I128" s="81"/>
    </row>
    <row r="129" ht="15.75" customHeight="1">
      <c r="A129" s="94"/>
      <c r="B129" s="94"/>
      <c r="C129" s="94"/>
      <c r="D129" s="81"/>
      <c r="E129" s="94"/>
      <c r="F129" s="94"/>
      <c r="H129" s="81"/>
      <c r="I129" s="81"/>
    </row>
    <row r="130" ht="15.75" customHeight="1">
      <c r="A130" s="94"/>
      <c r="B130" s="94"/>
      <c r="C130" s="94"/>
      <c r="D130" s="81"/>
      <c r="E130" s="94"/>
      <c r="F130" s="94"/>
      <c r="H130" s="81"/>
      <c r="I130" s="81"/>
    </row>
    <row r="131" ht="15.75" customHeight="1">
      <c r="A131" s="94"/>
      <c r="B131" s="94"/>
      <c r="C131" s="94"/>
      <c r="D131" s="81"/>
      <c r="E131" s="94"/>
      <c r="F131" s="94"/>
      <c r="H131" s="81"/>
      <c r="I131" s="81"/>
    </row>
    <row r="132" ht="15.75" customHeight="1">
      <c r="A132" s="94"/>
      <c r="B132" s="94"/>
      <c r="C132" s="94"/>
      <c r="D132" s="81"/>
      <c r="E132" s="94"/>
      <c r="F132" s="94"/>
      <c r="H132" s="81"/>
      <c r="I132" s="81"/>
    </row>
    <row r="133" ht="15.75" customHeight="1">
      <c r="A133" s="94"/>
      <c r="B133" s="94"/>
      <c r="C133" s="94"/>
      <c r="D133" s="81"/>
      <c r="E133" s="94"/>
      <c r="F133" s="94"/>
      <c r="H133" s="81"/>
      <c r="I133" s="81"/>
    </row>
    <row r="134" ht="15.75" customHeight="1">
      <c r="A134" s="94"/>
      <c r="B134" s="94"/>
      <c r="C134" s="94"/>
      <c r="D134" s="81"/>
      <c r="E134" s="94"/>
      <c r="F134" s="94"/>
      <c r="H134" s="81"/>
      <c r="I134" s="81"/>
    </row>
    <row r="135" ht="15.75" customHeight="1">
      <c r="A135" s="94"/>
      <c r="B135" s="94"/>
      <c r="C135" s="94"/>
      <c r="D135" s="81"/>
      <c r="E135" s="94"/>
      <c r="F135" s="94"/>
      <c r="H135" s="81"/>
      <c r="I135" s="81"/>
    </row>
    <row r="136" ht="15.75" customHeight="1">
      <c r="A136" s="94"/>
      <c r="B136" s="94"/>
      <c r="C136" s="94"/>
      <c r="D136" s="81"/>
      <c r="E136" s="94"/>
      <c r="F136" s="94"/>
      <c r="H136" s="81"/>
      <c r="I136" s="81"/>
    </row>
    <row r="137" ht="15.75" customHeight="1">
      <c r="A137" s="94"/>
      <c r="B137" s="94"/>
      <c r="C137" s="94"/>
      <c r="D137" s="81"/>
      <c r="E137" s="94"/>
      <c r="F137" s="94"/>
      <c r="H137" s="81"/>
      <c r="I137" s="81"/>
    </row>
    <row r="138" ht="15.75" customHeight="1">
      <c r="A138" s="94"/>
      <c r="B138" s="94"/>
      <c r="C138" s="94"/>
      <c r="D138" s="81"/>
      <c r="E138" s="94"/>
      <c r="F138" s="94"/>
      <c r="H138" s="81"/>
      <c r="I138" s="81"/>
    </row>
    <row r="139" ht="15.75" customHeight="1">
      <c r="A139" s="94"/>
      <c r="B139" s="94"/>
      <c r="C139" s="94"/>
      <c r="D139" s="81"/>
      <c r="E139" s="94"/>
      <c r="F139" s="94"/>
      <c r="H139" s="81"/>
      <c r="I139" s="81"/>
    </row>
    <row r="140" ht="15.75" customHeight="1">
      <c r="A140" s="94"/>
      <c r="B140" s="94"/>
      <c r="C140" s="94"/>
      <c r="D140" s="81"/>
      <c r="E140" s="94"/>
      <c r="F140" s="94"/>
      <c r="H140" s="81"/>
      <c r="I140" s="81"/>
    </row>
    <row r="141" ht="15.75" customHeight="1">
      <c r="A141" s="94"/>
      <c r="B141" s="94"/>
      <c r="C141" s="94"/>
      <c r="D141" s="81"/>
      <c r="E141" s="94"/>
      <c r="F141" s="94"/>
      <c r="H141" s="81"/>
      <c r="I141" s="81"/>
    </row>
    <row r="142" ht="15.75" customHeight="1">
      <c r="A142" s="94"/>
      <c r="B142" s="94"/>
      <c r="C142" s="94"/>
      <c r="D142" s="81"/>
      <c r="E142" s="94"/>
      <c r="F142" s="94"/>
      <c r="H142" s="81"/>
      <c r="I142" s="81"/>
    </row>
    <row r="143" ht="15.75" customHeight="1">
      <c r="A143" s="94"/>
      <c r="B143" s="94"/>
      <c r="C143" s="94"/>
      <c r="D143" s="81"/>
      <c r="E143" s="94"/>
      <c r="F143" s="94"/>
      <c r="H143" s="81"/>
      <c r="I143" s="81"/>
    </row>
    <row r="144" ht="15.75" customHeight="1">
      <c r="A144" s="94"/>
      <c r="B144" s="94"/>
      <c r="C144" s="94"/>
      <c r="D144" s="81"/>
      <c r="E144" s="94"/>
      <c r="F144" s="94"/>
      <c r="H144" s="81"/>
      <c r="I144" s="81"/>
    </row>
    <row r="145" ht="15.75" customHeight="1">
      <c r="A145" s="94"/>
      <c r="B145" s="94"/>
      <c r="C145" s="94"/>
      <c r="D145" s="81"/>
      <c r="E145" s="94"/>
      <c r="F145" s="94"/>
      <c r="H145" s="81"/>
      <c r="I145" s="81"/>
    </row>
    <row r="146" ht="15.75" customHeight="1">
      <c r="A146" s="94"/>
      <c r="B146" s="94"/>
      <c r="C146" s="94"/>
      <c r="D146" s="81"/>
      <c r="E146" s="94"/>
      <c r="F146" s="94"/>
      <c r="H146" s="81"/>
      <c r="I146" s="81"/>
    </row>
    <row r="147" ht="15.75" customHeight="1">
      <c r="A147" s="94"/>
      <c r="B147" s="94"/>
      <c r="C147" s="94"/>
      <c r="D147" s="81"/>
      <c r="E147" s="94"/>
      <c r="F147" s="94"/>
      <c r="H147" s="81"/>
      <c r="I147" s="81"/>
    </row>
    <row r="148" ht="15.75" customHeight="1">
      <c r="A148" s="94"/>
      <c r="B148" s="94"/>
      <c r="C148" s="94"/>
      <c r="D148" s="81"/>
      <c r="E148" s="94"/>
      <c r="F148" s="94"/>
      <c r="H148" s="81"/>
      <c r="I148" s="81"/>
    </row>
    <row r="149" ht="15.75" customHeight="1">
      <c r="A149" s="94"/>
      <c r="B149" s="94"/>
      <c r="C149" s="94"/>
      <c r="D149" s="81"/>
      <c r="E149" s="94"/>
      <c r="F149" s="94"/>
      <c r="H149" s="81"/>
      <c r="I149" s="81"/>
    </row>
    <row r="150" ht="15.75" customHeight="1">
      <c r="A150" s="94"/>
      <c r="B150" s="94"/>
      <c r="C150" s="94"/>
      <c r="D150" s="81"/>
      <c r="E150" s="94"/>
      <c r="F150" s="94"/>
      <c r="H150" s="81"/>
      <c r="I150" s="81"/>
    </row>
    <row r="151" ht="15.75" customHeight="1">
      <c r="A151" s="94"/>
      <c r="B151" s="94"/>
      <c r="C151" s="94"/>
      <c r="D151" s="81"/>
      <c r="E151" s="94"/>
      <c r="F151" s="94"/>
      <c r="H151" s="81"/>
      <c r="I151" s="81"/>
    </row>
    <row r="152" ht="15.75" customHeight="1">
      <c r="A152" s="94"/>
      <c r="B152" s="94"/>
      <c r="C152" s="94"/>
      <c r="D152" s="81"/>
      <c r="E152" s="94"/>
      <c r="F152" s="94"/>
      <c r="H152" s="81"/>
      <c r="I152" s="81"/>
    </row>
    <row r="153" ht="15.75" customHeight="1">
      <c r="A153" s="94"/>
      <c r="B153" s="94"/>
      <c r="C153" s="94"/>
      <c r="D153" s="81"/>
      <c r="E153" s="94"/>
      <c r="F153" s="94"/>
      <c r="H153" s="81"/>
      <c r="I153" s="81"/>
    </row>
    <row r="154" ht="15.75" customHeight="1">
      <c r="A154" s="94"/>
      <c r="B154" s="94"/>
      <c r="C154" s="94"/>
      <c r="D154" s="81"/>
      <c r="E154" s="94"/>
      <c r="F154" s="94"/>
      <c r="H154" s="81"/>
      <c r="I154" s="81"/>
    </row>
    <row r="155" ht="15.75" customHeight="1">
      <c r="A155" s="94"/>
      <c r="B155" s="94"/>
      <c r="C155" s="94"/>
      <c r="D155" s="81"/>
      <c r="E155" s="94"/>
      <c r="F155" s="94"/>
      <c r="H155" s="81"/>
      <c r="I155" s="81"/>
    </row>
    <row r="156" ht="15.75" customHeight="1">
      <c r="A156" s="94"/>
      <c r="B156" s="94"/>
      <c r="C156" s="94"/>
      <c r="D156" s="81"/>
      <c r="E156" s="94"/>
      <c r="F156" s="94"/>
      <c r="H156" s="81"/>
      <c r="I156" s="81"/>
    </row>
    <row r="157" ht="15.75" customHeight="1">
      <c r="A157" s="94"/>
      <c r="B157" s="94"/>
      <c r="C157" s="94"/>
      <c r="D157" s="81"/>
      <c r="E157" s="94"/>
      <c r="F157" s="94"/>
      <c r="H157" s="81"/>
      <c r="I157" s="81"/>
    </row>
    <row r="158" ht="15.75" customHeight="1">
      <c r="A158" s="94"/>
      <c r="B158" s="94"/>
      <c r="C158" s="94"/>
      <c r="D158" s="81"/>
      <c r="E158" s="94"/>
      <c r="F158" s="94"/>
      <c r="H158" s="81"/>
      <c r="I158" s="81"/>
    </row>
    <row r="159" ht="15.75" customHeight="1">
      <c r="A159" s="94"/>
      <c r="B159" s="94"/>
      <c r="C159" s="94"/>
      <c r="D159" s="81"/>
      <c r="E159" s="94"/>
      <c r="F159" s="94"/>
      <c r="H159" s="81"/>
      <c r="I159" s="81"/>
    </row>
    <row r="160" ht="15.75" customHeight="1">
      <c r="A160" s="94"/>
      <c r="B160" s="94"/>
      <c r="C160" s="94"/>
      <c r="D160" s="81"/>
      <c r="E160" s="94"/>
      <c r="F160" s="94"/>
      <c r="H160" s="81"/>
      <c r="I160" s="81"/>
    </row>
    <row r="161" ht="15.75" customHeight="1">
      <c r="A161" s="94"/>
      <c r="B161" s="94"/>
      <c r="C161" s="94"/>
      <c r="D161" s="81"/>
      <c r="E161" s="94"/>
      <c r="F161" s="94"/>
      <c r="H161" s="81"/>
      <c r="I161" s="81"/>
    </row>
    <row r="162" ht="15.75" customHeight="1">
      <c r="A162" s="94"/>
      <c r="B162" s="94"/>
      <c r="C162" s="94"/>
      <c r="D162" s="81"/>
      <c r="E162" s="94"/>
      <c r="F162" s="94"/>
      <c r="H162" s="81"/>
      <c r="I162" s="81"/>
    </row>
    <row r="163" ht="15.75" customHeight="1">
      <c r="A163" s="94"/>
      <c r="B163" s="94"/>
      <c r="C163" s="94"/>
      <c r="D163" s="81"/>
      <c r="E163" s="94"/>
      <c r="F163" s="94"/>
      <c r="H163" s="81"/>
      <c r="I163" s="81"/>
    </row>
    <row r="164" ht="15.75" customHeight="1">
      <c r="A164" s="94"/>
      <c r="B164" s="94"/>
      <c r="C164" s="94"/>
      <c r="D164" s="81"/>
      <c r="E164" s="94"/>
      <c r="F164" s="94"/>
      <c r="H164" s="81"/>
      <c r="I164" s="81"/>
    </row>
    <row r="165" ht="15.75" customHeight="1">
      <c r="A165" s="94"/>
      <c r="B165" s="94"/>
      <c r="C165" s="94"/>
      <c r="D165" s="81"/>
      <c r="E165" s="94"/>
      <c r="F165" s="94"/>
      <c r="H165" s="81"/>
      <c r="I165" s="81"/>
    </row>
    <row r="166" ht="15.75" customHeight="1">
      <c r="A166" s="94"/>
      <c r="B166" s="94"/>
      <c r="C166" s="94"/>
      <c r="D166" s="81"/>
      <c r="E166" s="94"/>
      <c r="F166" s="94"/>
      <c r="H166" s="81"/>
      <c r="I166" s="81"/>
    </row>
    <row r="167" ht="15.75" customHeight="1">
      <c r="A167" s="94"/>
      <c r="B167" s="94"/>
      <c r="C167" s="94"/>
      <c r="D167" s="81"/>
      <c r="E167" s="94"/>
      <c r="F167" s="94"/>
      <c r="H167" s="81"/>
      <c r="I167" s="81"/>
    </row>
    <row r="168" ht="15.75" customHeight="1">
      <c r="A168" s="94"/>
      <c r="B168" s="94"/>
      <c r="C168" s="94"/>
      <c r="D168" s="81"/>
      <c r="E168" s="94"/>
      <c r="F168" s="94"/>
      <c r="H168" s="81"/>
      <c r="I168" s="81"/>
    </row>
    <row r="169" ht="15.75" customHeight="1">
      <c r="A169" s="94"/>
      <c r="B169" s="94"/>
      <c r="C169" s="94"/>
      <c r="D169" s="81"/>
      <c r="E169" s="94"/>
      <c r="F169" s="94"/>
      <c r="H169" s="81"/>
      <c r="I169" s="81"/>
    </row>
    <row r="170" ht="15.75" customHeight="1">
      <c r="A170" s="94"/>
      <c r="B170" s="94"/>
      <c r="C170" s="94"/>
      <c r="D170" s="81"/>
      <c r="E170" s="94"/>
      <c r="F170" s="94"/>
      <c r="H170" s="81"/>
      <c r="I170" s="81"/>
    </row>
    <row r="171" ht="15.75" customHeight="1">
      <c r="A171" s="94"/>
      <c r="B171" s="94"/>
      <c r="C171" s="94"/>
      <c r="D171" s="81"/>
      <c r="E171" s="94"/>
      <c r="F171" s="94"/>
      <c r="H171" s="81"/>
      <c r="I171" s="81"/>
    </row>
    <row r="172" ht="15.75" customHeight="1">
      <c r="A172" s="94"/>
      <c r="B172" s="94"/>
      <c r="C172" s="94"/>
      <c r="D172" s="81"/>
      <c r="E172" s="94"/>
      <c r="F172" s="94"/>
      <c r="H172" s="81"/>
      <c r="I172" s="81"/>
    </row>
    <row r="173" ht="15.75" customHeight="1">
      <c r="A173" s="94"/>
      <c r="B173" s="94"/>
      <c r="C173" s="94"/>
      <c r="D173" s="81"/>
      <c r="E173" s="94"/>
      <c r="F173" s="94"/>
      <c r="H173" s="81"/>
      <c r="I173" s="81"/>
    </row>
    <row r="174" ht="15.75" customHeight="1">
      <c r="A174" s="94"/>
      <c r="B174" s="94"/>
      <c r="C174" s="94"/>
      <c r="D174" s="81"/>
      <c r="E174" s="94"/>
      <c r="F174" s="94"/>
      <c r="H174" s="81"/>
      <c r="I174" s="81"/>
    </row>
    <row r="175" ht="15.75" customHeight="1">
      <c r="A175" s="94"/>
      <c r="B175" s="94"/>
      <c r="C175" s="94"/>
      <c r="D175" s="81"/>
      <c r="E175" s="94"/>
      <c r="F175" s="94"/>
      <c r="H175" s="81"/>
      <c r="I175" s="81"/>
    </row>
    <row r="176" ht="15.75" customHeight="1">
      <c r="A176" s="94"/>
      <c r="B176" s="94"/>
      <c r="C176" s="94"/>
      <c r="D176" s="81"/>
      <c r="E176" s="94"/>
      <c r="F176" s="94"/>
      <c r="H176" s="81"/>
      <c r="I176" s="81"/>
    </row>
    <row r="177" ht="15.75" customHeight="1">
      <c r="A177" s="94"/>
      <c r="B177" s="94"/>
      <c r="C177" s="94"/>
      <c r="D177" s="81"/>
      <c r="E177" s="94"/>
      <c r="F177" s="94"/>
      <c r="H177" s="81"/>
      <c r="I177" s="81"/>
    </row>
    <row r="178" ht="15.75" customHeight="1">
      <c r="A178" s="94"/>
      <c r="B178" s="94"/>
      <c r="C178" s="94"/>
      <c r="D178" s="81"/>
      <c r="E178" s="94"/>
      <c r="F178" s="94"/>
      <c r="H178" s="81"/>
      <c r="I178" s="81"/>
    </row>
    <row r="179" ht="15.75" customHeight="1">
      <c r="A179" s="94"/>
      <c r="B179" s="94"/>
      <c r="C179" s="94"/>
      <c r="D179" s="81"/>
      <c r="E179" s="94"/>
      <c r="F179" s="94"/>
      <c r="H179" s="81"/>
      <c r="I179" s="81"/>
    </row>
    <row r="180" ht="15.75" customHeight="1">
      <c r="A180" s="94"/>
      <c r="B180" s="94"/>
      <c r="C180" s="94"/>
      <c r="D180" s="81"/>
      <c r="E180" s="94"/>
      <c r="F180" s="94"/>
      <c r="H180" s="81"/>
      <c r="I180" s="81"/>
    </row>
    <row r="181" ht="15.75" customHeight="1">
      <c r="A181" s="94"/>
      <c r="B181" s="94"/>
      <c r="C181" s="94"/>
      <c r="D181" s="81"/>
      <c r="E181" s="94"/>
      <c r="F181" s="94"/>
      <c r="H181" s="81"/>
      <c r="I181" s="81"/>
    </row>
    <row r="182" ht="15.75" customHeight="1">
      <c r="A182" s="94"/>
      <c r="B182" s="94"/>
      <c r="C182" s="94"/>
      <c r="D182" s="81"/>
      <c r="E182" s="94"/>
      <c r="F182" s="94"/>
      <c r="H182" s="81"/>
      <c r="I182" s="81"/>
    </row>
    <row r="183" ht="15.75" customHeight="1">
      <c r="A183" s="94"/>
      <c r="B183" s="94"/>
      <c r="C183" s="94"/>
      <c r="D183" s="81"/>
      <c r="E183" s="94"/>
      <c r="F183" s="94"/>
      <c r="H183" s="81"/>
      <c r="I183" s="81"/>
    </row>
    <row r="184" ht="15.75" customHeight="1">
      <c r="A184" s="94"/>
      <c r="B184" s="94"/>
      <c r="C184" s="94"/>
      <c r="D184" s="81"/>
      <c r="E184" s="94"/>
      <c r="F184" s="94"/>
      <c r="H184" s="81"/>
      <c r="I184" s="81"/>
    </row>
    <row r="185" ht="15.75" customHeight="1">
      <c r="A185" s="94"/>
      <c r="B185" s="94"/>
      <c r="C185" s="94"/>
      <c r="D185" s="81"/>
      <c r="E185" s="94"/>
      <c r="F185" s="94"/>
      <c r="H185" s="81"/>
      <c r="I185" s="81"/>
    </row>
    <row r="186" ht="15.75" customHeight="1">
      <c r="A186" s="94"/>
      <c r="B186" s="94"/>
      <c r="C186" s="94"/>
      <c r="D186" s="81"/>
      <c r="E186" s="94"/>
      <c r="F186" s="94"/>
      <c r="H186" s="81"/>
      <c r="I186" s="81"/>
    </row>
    <row r="187" ht="15.75" customHeight="1">
      <c r="A187" s="94"/>
      <c r="B187" s="94"/>
      <c r="C187" s="94"/>
      <c r="D187" s="81"/>
      <c r="E187" s="94"/>
      <c r="F187" s="94"/>
      <c r="H187" s="81"/>
      <c r="I187" s="81"/>
    </row>
    <row r="188" ht="15.75" customHeight="1">
      <c r="A188" s="94"/>
      <c r="B188" s="94"/>
      <c r="C188" s="94"/>
      <c r="D188" s="81"/>
      <c r="E188" s="94"/>
      <c r="F188" s="94"/>
      <c r="H188" s="81"/>
      <c r="I188" s="81"/>
    </row>
    <row r="189" ht="15.75" customHeight="1">
      <c r="A189" s="94"/>
      <c r="B189" s="94"/>
      <c r="C189" s="94"/>
      <c r="D189" s="81"/>
      <c r="E189" s="94"/>
      <c r="F189" s="94"/>
      <c r="H189" s="81"/>
      <c r="I189" s="81"/>
    </row>
    <row r="190" ht="15.75" customHeight="1">
      <c r="A190" s="94"/>
      <c r="B190" s="94"/>
      <c r="C190" s="94"/>
      <c r="D190" s="81"/>
      <c r="E190" s="94"/>
      <c r="F190" s="94"/>
      <c r="H190" s="81"/>
      <c r="I190" s="81"/>
    </row>
    <row r="191" ht="15.75" customHeight="1">
      <c r="A191" s="94"/>
      <c r="B191" s="94"/>
      <c r="C191" s="94"/>
      <c r="D191" s="81"/>
      <c r="E191" s="94"/>
      <c r="F191" s="94"/>
      <c r="H191" s="81"/>
      <c r="I191" s="81"/>
    </row>
    <row r="192" ht="15.75" customHeight="1">
      <c r="A192" s="94"/>
      <c r="B192" s="94"/>
      <c r="C192" s="94"/>
      <c r="D192" s="81"/>
      <c r="E192" s="94"/>
      <c r="F192" s="94"/>
      <c r="H192" s="81"/>
      <c r="I192" s="81"/>
    </row>
    <row r="193" ht="15.75" customHeight="1">
      <c r="A193" s="94"/>
      <c r="B193" s="94"/>
      <c r="C193" s="94"/>
      <c r="D193" s="81"/>
      <c r="E193" s="94"/>
      <c r="F193" s="94"/>
      <c r="H193" s="81"/>
      <c r="I193" s="81"/>
    </row>
    <row r="194" ht="15.75" customHeight="1">
      <c r="A194" s="94"/>
      <c r="B194" s="94"/>
      <c r="C194" s="94"/>
      <c r="D194" s="81"/>
      <c r="E194" s="94"/>
      <c r="F194" s="94"/>
      <c r="H194" s="81"/>
      <c r="I194" s="81"/>
    </row>
    <row r="195" ht="15.75" customHeight="1">
      <c r="A195" s="94"/>
      <c r="B195" s="94"/>
      <c r="C195" s="94"/>
      <c r="D195" s="81"/>
      <c r="E195" s="94"/>
      <c r="F195" s="94"/>
      <c r="H195" s="81"/>
      <c r="I195" s="81"/>
    </row>
    <row r="196" ht="15.75" customHeight="1">
      <c r="A196" s="94"/>
      <c r="B196" s="94"/>
      <c r="C196" s="94"/>
      <c r="D196" s="81"/>
      <c r="E196" s="94"/>
      <c r="F196" s="94"/>
      <c r="H196" s="81"/>
      <c r="I196" s="81"/>
    </row>
    <row r="197" ht="15.75" customHeight="1">
      <c r="A197" s="94"/>
      <c r="B197" s="94"/>
      <c r="C197" s="94"/>
      <c r="D197" s="81"/>
      <c r="E197" s="94"/>
      <c r="F197" s="94"/>
      <c r="H197" s="81"/>
      <c r="I197" s="81"/>
    </row>
    <row r="198" ht="15.75" customHeight="1">
      <c r="A198" s="94"/>
      <c r="B198" s="94"/>
      <c r="C198" s="94"/>
      <c r="D198" s="81"/>
      <c r="E198" s="94"/>
      <c r="F198" s="94"/>
      <c r="H198" s="81"/>
      <c r="I198" s="81"/>
    </row>
    <row r="199" ht="15.75" customHeight="1">
      <c r="A199" s="94"/>
      <c r="B199" s="94"/>
      <c r="C199" s="94"/>
      <c r="D199" s="81"/>
      <c r="E199" s="94"/>
      <c r="F199" s="94"/>
      <c r="H199" s="81"/>
      <c r="I199" s="81"/>
    </row>
    <row r="200" ht="15.75" customHeight="1">
      <c r="A200" s="94"/>
      <c r="B200" s="94"/>
      <c r="C200" s="94"/>
      <c r="D200" s="81"/>
      <c r="E200" s="94"/>
      <c r="F200" s="94"/>
      <c r="H200" s="81"/>
      <c r="I200" s="81"/>
    </row>
    <row r="201" ht="15.75" customHeight="1">
      <c r="A201" s="94"/>
      <c r="B201" s="94"/>
      <c r="C201" s="94"/>
      <c r="D201" s="81"/>
      <c r="E201" s="94"/>
      <c r="F201" s="94"/>
      <c r="H201" s="81"/>
      <c r="I201" s="81"/>
    </row>
    <row r="202" ht="15.75" customHeight="1">
      <c r="A202" s="94"/>
      <c r="B202" s="94"/>
      <c r="C202" s="94"/>
      <c r="D202" s="81"/>
      <c r="E202" s="94"/>
      <c r="F202" s="94"/>
      <c r="H202" s="81"/>
      <c r="I202" s="81"/>
    </row>
    <row r="203" ht="15.75" customHeight="1">
      <c r="A203" s="94"/>
      <c r="B203" s="94"/>
      <c r="C203" s="94"/>
      <c r="D203" s="81"/>
      <c r="E203" s="94"/>
      <c r="F203" s="94"/>
      <c r="H203" s="81"/>
      <c r="I203" s="81"/>
    </row>
    <row r="204" ht="15.75" customHeight="1">
      <c r="A204" s="94"/>
      <c r="B204" s="94"/>
      <c r="C204" s="94"/>
      <c r="D204" s="81"/>
      <c r="E204" s="94"/>
      <c r="F204" s="94"/>
      <c r="H204" s="81"/>
      <c r="I204" s="81"/>
    </row>
    <row r="205" ht="15.75" customHeight="1">
      <c r="A205" s="94"/>
      <c r="B205" s="94"/>
      <c r="C205" s="94"/>
      <c r="D205" s="81"/>
      <c r="E205" s="94"/>
      <c r="F205" s="94"/>
      <c r="H205" s="81"/>
      <c r="I205" s="81"/>
    </row>
    <row r="206" ht="15.75" customHeight="1">
      <c r="A206" s="94"/>
      <c r="B206" s="94"/>
      <c r="C206" s="94"/>
      <c r="D206" s="81"/>
      <c r="E206" s="94"/>
      <c r="F206" s="94"/>
      <c r="H206" s="81"/>
      <c r="I206" s="81"/>
    </row>
    <row r="207" ht="15.75" customHeight="1">
      <c r="A207" s="94"/>
      <c r="B207" s="94"/>
      <c r="C207" s="94"/>
      <c r="D207" s="81"/>
      <c r="E207" s="94"/>
      <c r="F207" s="94"/>
      <c r="H207" s="81"/>
      <c r="I207" s="81"/>
    </row>
    <row r="208" ht="15.75" customHeight="1">
      <c r="A208" s="94"/>
      <c r="B208" s="94"/>
      <c r="C208" s="94"/>
      <c r="D208" s="81"/>
      <c r="E208" s="94"/>
      <c r="F208" s="94"/>
      <c r="H208" s="81"/>
      <c r="I208" s="81"/>
    </row>
    <row r="209" ht="15.75" customHeight="1">
      <c r="A209" s="94"/>
      <c r="B209" s="94"/>
      <c r="C209" s="94"/>
      <c r="D209" s="81"/>
      <c r="E209" s="94"/>
      <c r="F209" s="94"/>
      <c r="H209" s="81"/>
      <c r="I209" s="81"/>
    </row>
    <row r="210" ht="15.75" customHeight="1">
      <c r="A210" s="94"/>
      <c r="B210" s="94"/>
      <c r="C210" s="94"/>
      <c r="D210" s="81"/>
      <c r="E210" s="94"/>
      <c r="F210" s="94"/>
      <c r="H210" s="81"/>
      <c r="I210" s="81"/>
    </row>
    <row r="211" ht="15.75" customHeight="1">
      <c r="A211" s="94"/>
      <c r="B211" s="94"/>
      <c r="C211" s="94"/>
      <c r="D211" s="81"/>
      <c r="E211" s="94"/>
      <c r="F211" s="94"/>
      <c r="H211" s="81"/>
      <c r="I211" s="81"/>
    </row>
    <row r="212" ht="15.75" customHeight="1">
      <c r="A212" s="94"/>
      <c r="B212" s="94"/>
      <c r="C212" s="94"/>
      <c r="D212" s="81"/>
      <c r="E212" s="94"/>
      <c r="F212" s="94"/>
      <c r="H212" s="81"/>
      <c r="I212" s="81"/>
    </row>
    <row r="213" ht="15.75" customHeight="1">
      <c r="A213" s="94"/>
      <c r="B213" s="94"/>
      <c r="C213" s="94"/>
      <c r="D213" s="81"/>
      <c r="E213" s="94"/>
      <c r="F213" s="94"/>
      <c r="H213" s="81"/>
      <c r="I213" s="81"/>
    </row>
    <row r="214" ht="15.75" customHeight="1">
      <c r="A214" s="94"/>
      <c r="B214" s="94"/>
      <c r="C214" s="94"/>
      <c r="D214" s="81"/>
      <c r="E214" s="94"/>
      <c r="F214" s="94"/>
      <c r="H214" s="81"/>
      <c r="I214" s="81"/>
    </row>
    <row r="215" ht="15.75" customHeight="1">
      <c r="A215" s="94"/>
      <c r="B215" s="94"/>
      <c r="C215" s="94"/>
      <c r="D215" s="81"/>
      <c r="E215" s="94"/>
      <c r="F215" s="94"/>
      <c r="H215" s="81"/>
      <c r="I215" s="81"/>
    </row>
    <row r="216" ht="15.75" customHeight="1">
      <c r="A216" s="94"/>
      <c r="B216" s="94"/>
      <c r="C216" s="94"/>
      <c r="D216" s="81"/>
      <c r="E216" s="94"/>
      <c r="F216" s="94"/>
      <c r="H216" s="81"/>
      <c r="I216" s="81"/>
    </row>
    <row r="217" ht="15.75" customHeight="1">
      <c r="A217" s="94"/>
      <c r="B217" s="94"/>
      <c r="C217" s="94"/>
      <c r="D217" s="81"/>
      <c r="E217" s="94"/>
      <c r="F217" s="94"/>
      <c r="H217" s="81"/>
      <c r="I217" s="81"/>
    </row>
    <row r="218" ht="15.75" customHeight="1">
      <c r="A218" s="94"/>
      <c r="B218" s="94"/>
      <c r="C218" s="94"/>
      <c r="D218" s="81"/>
      <c r="E218" s="94"/>
      <c r="F218" s="94"/>
      <c r="H218" s="81"/>
      <c r="I218" s="81"/>
    </row>
    <row r="219" ht="15.75" customHeight="1">
      <c r="A219" s="94"/>
      <c r="B219" s="94"/>
      <c r="C219" s="94"/>
      <c r="D219" s="81"/>
      <c r="E219" s="94"/>
      <c r="F219" s="94"/>
      <c r="H219" s="81"/>
      <c r="I219" s="81"/>
    </row>
    <row r="220" ht="15.75" customHeight="1">
      <c r="A220" s="94"/>
      <c r="B220" s="94"/>
      <c r="C220" s="94"/>
      <c r="D220" s="81"/>
      <c r="E220" s="94"/>
      <c r="F220" s="94"/>
      <c r="H220" s="81"/>
      <c r="I220" s="81"/>
    </row>
    <row r="221" ht="15.75" customHeight="1">
      <c r="A221" s="94"/>
      <c r="B221" s="94"/>
      <c r="C221" s="94"/>
      <c r="D221" s="81"/>
      <c r="E221" s="94"/>
      <c r="F221" s="94"/>
      <c r="H221" s="81"/>
      <c r="I221" s="81"/>
    </row>
    <row r="222" ht="15.75" customHeight="1">
      <c r="A222" s="94"/>
      <c r="B222" s="94"/>
      <c r="C222" s="94"/>
      <c r="D222" s="81"/>
      <c r="E222" s="94"/>
      <c r="F222" s="94"/>
      <c r="H222" s="81"/>
      <c r="I222" s="81"/>
    </row>
    <row r="223" ht="15.75" customHeight="1">
      <c r="A223" s="94"/>
      <c r="B223" s="94"/>
      <c r="C223" s="94"/>
      <c r="D223" s="81"/>
      <c r="E223" s="94"/>
      <c r="F223" s="94"/>
      <c r="H223" s="81"/>
      <c r="I223" s="81"/>
    </row>
    <row r="224" ht="15.75" customHeight="1">
      <c r="A224" s="94"/>
      <c r="B224" s="94"/>
      <c r="C224" s="94"/>
      <c r="D224" s="81"/>
      <c r="E224" s="94"/>
      <c r="F224" s="94"/>
      <c r="H224" s="81"/>
      <c r="I224" s="81"/>
    </row>
    <row r="225" ht="15.75" customHeight="1">
      <c r="A225" s="94"/>
      <c r="B225" s="94"/>
      <c r="C225" s="94"/>
      <c r="D225" s="81"/>
      <c r="E225" s="94"/>
      <c r="F225" s="94"/>
      <c r="H225" s="81"/>
      <c r="I225" s="81"/>
    </row>
    <row r="226" ht="15.75" customHeight="1">
      <c r="A226" s="94"/>
      <c r="B226" s="94"/>
      <c r="C226" s="94"/>
      <c r="D226" s="81"/>
      <c r="E226" s="94"/>
      <c r="F226" s="94"/>
      <c r="H226" s="81"/>
      <c r="I226" s="81"/>
    </row>
    <row r="227" ht="15.75" customHeight="1">
      <c r="A227" s="94"/>
      <c r="B227" s="94"/>
      <c r="C227" s="94"/>
      <c r="D227" s="81"/>
      <c r="E227" s="94"/>
      <c r="F227" s="94"/>
      <c r="H227" s="81"/>
      <c r="I227" s="81"/>
    </row>
    <row r="228" ht="15.75" customHeight="1">
      <c r="A228" s="94"/>
      <c r="B228" s="94"/>
      <c r="C228" s="94"/>
      <c r="D228" s="81"/>
      <c r="E228" s="94"/>
      <c r="F228" s="94"/>
      <c r="H228" s="81"/>
      <c r="I228" s="81"/>
    </row>
    <row r="229" ht="15.75" customHeight="1">
      <c r="A229" s="94"/>
      <c r="B229" s="94"/>
      <c r="C229" s="94"/>
      <c r="D229" s="81"/>
      <c r="E229" s="94"/>
      <c r="F229" s="94"/>
      <c r="H229" s="81"/>
      <c r="I229" s="81"/>
    </row>
    <row r="230" ht="15.75" customHeight="1">
      <c r="A230" s="94"/>
      <c r="B230" s="94"/>
      <c r="C230" s="94"/>
      <c r="D230" s="81"/>
      <c r="E230" s="94"/>
      <c r="F230" s="94"/>
      <c r="H230" s="81"/>
      <c r="I230" s="81"/>
    </row>
    <row r="231" ht="15.75" customHeight="1">
      <c r="A231" s="94"/>
      <c r="B231" s="94"/>
      <c r="C231" s="94"/>
      <c r="D231" s="81"/>
      <c r="E231" s="94"/>
      <c r="F231" s="94"/>
      <c r="H231" s="81"/>
      <c r="I231" s="81"/>
    </row>
    <row r="232" ht="15.75" customHeight="1">
      <c r="A232" s="94"/>
      <c r="B232" s="94"/>
      <c r="C232" s="94"/>
      <c r="D232" s="81"/>
      <c r="E232" s="94"/>
      <c r="F232" s="94"/>
      <c r="H232" s="81"/>
      <c r="I232" s="81"/>
    </row>
    <row r="233" ht="15.75" customHeight="1">
      <c r="A233" s="94"/>
      <c r="B233" s="94"/>
      <c r="C233" s="94"/>
      <c r="D233" s="81"/>
      <c r="E233" s="94"/>
      <c r="F233" s="94"/>
      <c r="H233" s="81"/>
      <c r="I233" s="81"/>
    </row>
    <row r="234" ht="15.75" customHeight="1">
      <c r="A234" s="94"/>
      <c r="B234" s="94"/>
      <c r="C234" s="94"/>
      <c r="D234" s="81"/>
      <c r="E234" s="94"/>
      <c r="F234" s="94"/>
      <c r="H234" s="81"/>
      <c r="I234" s="81"/>
    </row>
    <row r="235" ht="15.75" customHeight="1">
      <c r="A235" s="94"/>
      <c r="B235" s="94"/>
      <c r="C235" s="94"/>
      <c r="D235" s="81"/>
      <c r="E235" s="94"/>
      <c r="F235" s="94"/>
      <c r="H235" s="81"/>
      <c r="I235" s="81"/>
    </row>
    <row r="236" ht="15.75" customHeight="1">
      <c r="A236" s="94"/>
      <c r="B236" s="94"/>
      <c r="C236" s="94"/>
      <c r="D236" s="81"/>
      <c r="E236" s="94"/>
      <c r="F236" s="94"/>
      <c r="H236" s="81"/>
      <c r="I236" s="81"/>
    </row>
    <row r="237" ht="15.75" customHeight="1">
      <c r="A237" s="94"/>
      <c r="B237" s="94"/>
      <c r="C237" s="94"/>
      <c r="D237" s="81"/>
      <c r="E237" s="94"/>
      <c r="F237" s="94"/>
      <c r="H237" s="81"/>
      <c r="I237" s="81"/>
    </row>
    <row r="238" ht="15.75" customHeight="1">
      <c r="A238" s="94"/>
      <c r="B238" s="94"/>
      <c r="C238" s="94"/>
      <c r="D238" s="81"/>
      <c r="E238" s="94"/>
      <c r="F238" s="94"/>
      <c r="H238" s="81"/>
      <c r="I238" s="81"/>
    </row>
    <row r="239" ht="15.75" customHeight="1">
      <c r="A239" s="94"/>
      <c r="B239" s="94"/>
      <c r="C239" s="94"/>
      <c r="D239" s="81"/>
      <c r="E239" s="94"/>
      <c r="F239" s="94"/>
      <c r="H239" s="81"/>
      <c r="I239" s="81"/>
    </row>
    <row r="240" ht="15.75" customHeight="1">
      <c r="A240" s="94"/>
      <c r="B240" s="94"/>
      <c r="C240" s="94"/>
      <c r="D240" s="81"/>
      <c r="E240" s="94"/>
      <c r="F240" s="94"/>
      <c r="H240" s="81"/>
      <c r="I240" s="81"/>
    </row>
    <row r="241" ht="15.75" customHeight="1">
      <c r="A241" s="94"/>
      <c r="B241" s="94"/>
      <c r="C241" s="94"/>
      <c r="D241" s="81"/>
      <c r="E241" s="94"/>
      <c r="F241" s="94"/>
      <c r="H241" s="81"/>
      <c r="I241" s="81"/>
    </row>
    <row r="242" ht="15.75" customHeight="1">
      <c r="A242" s="94"/>
      <c r="B242" s="94"/>
      <c r="C242" s="94"/>
      <c r="D242" s="81"/>
      <c r="E242" s="94"/>
      <c r="F242" s="94"/>
      <c r="H242" s="81"/>
      <c r="I242" s="81"/>
    </row>
    <row r="243" ht="15.75" customHeight="1">
      <c r="A243" s="94"/>
      <c r="B243" s="94"/>
      <c r="C243" s="94"/>
      <c r="D243" s="81"/>
      <c r="E243" s="94"/>
      <c r="F243" s="94"/>
      <c r="H243" s="81"/>
      <c r="I243" s="81"/>
    </row>
    <row r="244" ht="15.75" customHeight="1">
      <c r="A244" s="94"/>
      <c r="B244" s="94"/>
      <c r="C244" s="94"/>
      <c r="D244" s="81"/>
      <c r="E244" s="94"/>
      <c r="F244" s="94"/>
      <c r="H244" s="81"/>
      <c r="I244" s="81"/>
    </row>
    <row r="245" ht="15.75" customHeight="1">
      <c r="A245" s="94"/>
      <c r="B245" s="94"/>
      <c r="C245" s="94"/>
      <c r="D245" s="81"/>
      <c r="E245" s="94"/>
      <c r="F245" s="94"/>
      <c r="H245" s="81"/>
      <c r="I245" s="81"/>
    </row>
    <row r="246" ht="15.75" customHeight="1">
      <c r="A246" s="94"/>
      <c r="B246" s="94"/>
      <c r="C246" s="94"/>
      <c r="D246" s="81"/>
      <c r="E246" s="94"/>
      <c r="F246" s="94"/>
      <c r="H246" s="81"/>
      <c r="I246" s="81"/>
    </row>
    <row r="247" ht="15.75" customHeight="1">
      <c r="A247" s="94"/>
      <c r="B247" s="94"/>
      <c r="C247" s="94"/>
      <c r="D247" s="81"/>
      <c r="E247" s="94"/>
      <c r="F247" s="94"/>
      <c r="H247" s="81"/>
      <c r="I247" s="81"/>
    </row>
    <row r="248" ht="15.75" customHeight="1">
      <c r="A248" s="94"/>
      <c r="B248" s="94"/>
      <c r="C248" s="94"/>
      <c r="D248" s="81"/>
      <c r="E248" s="94"/>
      <c r="F248" s="94"/>
      <c r="H248" s="81"/>
      <c r="I248" s="81"/>
    </row>
    <row r="249" ht="15.75" customHeight="1">
      <c r="A249" s="94"/>
      <c r="B249" s="94"/>
      <c r="C249" s="94"/>
      <c r="D249" s="81"/>
      <c r="E249" s="94"/>
      <c r="F249" s="94"/>
      <c r="H249" s="81"/>
      <c r="I249" s="81"/>
    </row>
    <row r="250" ht="15.75" customHeight="1">
      <c r="A250" s="94"/>
      <c r="B250" s="94"/>
      <c r="C250" s="94"/>
      <c r="D250" s="81"/>
      <c r="E250" s="94"/>
      <c r="F250" s="94"/>
      <c r="H250" s="81"/>
      <c r="I250" s="81"/>
    </row>
    <row r="251" ht="15.75" customHeight="1">
      <c r="A251" s="94"/>
      <c r="B251" s="94"/>
      <c r="C251" s="94"/>
      <c r="D251" s="81"/>
      <c r="E251" s="94"/>
      <c r="F251" s="94"/>
      <c r="H251" s="81"/>
      <c r="I251" s="81"/>
    </row>
    <row r="252" ht="15.75" customHeight="1">
      <c r="A252" s="94"/>
      <c r="B252" s="94"/>
      <c r="C252" s="94"/>
      <c r="D252" s="81"/>
      <c r="E252" s="94"/>
      <c r="F252" s="94"/>
      <c r="H252" s="81"/>
      <c r="I252" s="81"/>
    </row>
    <row r="253" ht="15.75" customHeight="1">
      <c r="A253" s="94"/>
      <c r="B253" s="94"/>
      <c r="C253" s="94"/>
      <c r="D253" s="81"/>
      <c r="E253" s="94"/>
      <c r="F253" s="94"/>
      <c r="H253" s="81"/>
      <c r="I253" s="81"/>
    </row>
    <row r="254" ht="15.75" customHeight="1">
      <c r="A254" s="94"/>
      <c r="B254" s="94"/>
      <c r="C254" s="94"/>
      <c r="D254" s="81"/>
      <c r="E254" s="94"/>
      <c r="F254" s="94"/>
      <c r="H254" s="81"/>
      <c r="I254" s="81"/>
    </row>
    <row r="255" ht="15.75" customHeight="1">
      <c r="A255" s="94"/>
      <c r="B255" s="94"/>
      <c r="C255" s="94"/>
      <c r="D255" s="81"/>
      <c r="E255" s="94"/>
      <c r="F255" s="94"/>
      <c r="H255" s="81"/>
      <c r="I255" s="81"/>
    </row>
    <row r="256" ht="15.75" customHeight="1">
      <c r="A256" s="94"/>
      <c r="B256" s="94"/>
      <c r="C256" s="94"/>
      <c r="D256" s="81"/>
      <c r="E256" s="94"/>
      <c r="F256" s="94"/>
      <c r="H256" s="81"/>
      <c r="I256" s="81"/>
    </row>
    <row r="257" ht="15.75" customHeight="1">
      <c r="A257" s="94"/>
      <c r="B257" s="94"/>
      <c r="C257" s="94"/>
      <c r="D257" s="81"/>
      <c r="E257" s="94"/>
      <c r="F257" s="94"/>
      <c r="H257" s="81"/>
      <c r="I257" s="81"/>
    </row>
    <row r="258" ht="15.75" customHeight="1">
      <c r="A258" s="94"/>
      <c r="B258" s="94"/>
      <c r="C258" s="94"/>
      <c r="D258" s="81"/>
      <c r="E258" s="94"/>
      <c r="F258" s="94"/>
      <c r="H258" s="81"/>
      <c r="I258" s="81"/>
    </row>
    <row r="259" ht="15.75" customHeight="1">
      <c r="A259" s="94"/>
      <c r="B259" s="94"/>
      <c r="C259" s="94"/>
      <c r="D259" s="81"/>
      <c r="E259" s="94"/>
      <c r="F259" s="94"/>
      <c r="H259" s="81"/>
      <c r="I259" s="81"/>
    </row>
    <row r="260" ht="15.75" customHeight="1">
      <c r="A260" s="94"/>
      <c r="B260" s="94"/>
      <c r="C260" s="94"/>
      <c r="D260" s="81"/>
      <c r="E260" s="94"/>
      <c r="F260" s="94"/>
      <c r="H260" s="81"/>
      <c r="I260" s="81"/>
    </row>
    <row r="261" ht="15.75" customHeight="1">
      <c r="A261" s="94"/>
      <c r="B261" s="94"/>
      <c r="C261" s="94"/>
      <c r="D261" s="81"/>
      <c r="E261" s="94"/>
      <c r="F261" s="94"/>
      <c r="H261" s="81"/>
      <c r="I261" s="81"/>
    </row>
    <row r="262" ht="15.75" customHeight="1">
      <c r="A262" s="94"/>
      <c r="B262" s="94"/>
      <c r="C262" s="94"/>
      <c r="D262" s="81"/>
      <c r="E262" s="94"/>
      <c r="F262" s="94"/>
      <c r="H262" s="81"/>
      <c r="I262" s="81"/>
    </row>
    <row r="263" ht="15.75" customHeight="1">
      <c r="A263" s="94"/>
      <c r="B263" s="94"/>
      <c r="C263" s="94"/>
      <c r="D263" s="81"/>
      <c r="E263" s="94"/>
      <c r="F263" s="94"/>
      <c r="H263" s="81"/>
      <c r="I263" s="81"/>
    </row>
    <row r="264" ht="15.75" customHeight="1">
      <c r="A264" s="94"/>
      <c r="B264" s="94"/>
      <c r="C264" s="94"/>
      <c r="D264" s="81"/>
      <c r="E264" s="94"/>
      <c r="F264" s="94"/>
      <c r="H264" s="81"/>
      <c r="I264" s="81"/>
    </row>
    <row r="265" ht="15.75" customHeight="1">
      <c r="A265" s="94"/>
      <c r="B265" s="94"/>
      <c r="C265" s="94"/>
      <c r="D265" s="81"/>
      <c r="E265" s="94"/>
      <c r="F265" s="94"/>
      <c r="H265" s="81"/>
      <c r="I265" s="81"/>
    </row>
    <row r="266" ht="15.75" customHeight="1">
      <c r="A266" s="94"/>
      <c r="B266" s="94"/>
      <c r="C266" s="94"/>
      <c r="D266" s="81"/>
      <c r="E266" s="94"/>
      <c r="F266" s="94"/>
      <c r="H266" s="81"/>
      <c r="I266" s="81"/>
    </row>
    <row r="267" ht="15.75" customHeight="1">
      <c r="A267" s="94"/>
      <c r="B267" s="94"/>
      <c r="C267" s="94"/>
      <c r="D267" s="81"/>
      <c r="E267" s="94"/>
      <c r="F267" s="94"/>
      <c r="H267" s="81"/>
      <c r="I267" s="81"/>
    </row>
    <row r="268" ht="15.75" customHeight="1">
      <c r="A268" s="94"/>
      <c r="B268" s="94"/>
      <c r="C268" s="94"/>
      <c r="D268" s="81"/>
      <c r="E268" s="94"/>
      <c r="F268" s="94"/>
      <c r="H268" s="81"/>
      <c r="I268" s="81"/>
    </row>
    <row r="269" ht="15.75" customHeight="1">
      <c r="A269" s="94"/>
      <c r="B269" s="94"/>
      <c r="C269" s="94"/>
      <c r="D269" s="81"/>
      <c r="E269" s="94"/>
      <c r="F269" s="94"/>
      <c r="H269" s="81"/>
      <c r="I269" s="81"/>
    </row>
    <row r="270" ht="15.75" customHeight="1">
      <c r="A270" s="94"/>
      <c r="B270" s="94"/>
      <c r="C270" s="94"/>
      <c r="D270" s="81"/>
      <c r="E270" s="94"/>
      <c r="F270" s="94"/>
      <c r="H270" s="81"/>
      <c r="I270" s="81"/>
    </row>
    <row r="271" ht="15.75" customHeight="1">
      <c r="A271" s="94"/>
      <c r="B271" s="94"/>
      <c r="C271" s="94"/>
      <c r="D271" s="81"/>
      <c r="E271" s="94"/>
      <c r="F271" s="94"/>
      <c r="H271" s="81"/>
      <c r="I271" s="81"/>
    </row>
    <row r="272" ht="15.75" customHeight="1">
      <c r="A272" s="94"/>
      <c r="B272" s="94"/>
      <c r="C272" s="94"/>
      <c r="D272" s="81"/>
      <c r="E272" s="94"/>
      <c r="F272" s="94"/>
      <c r="H272" s="81"/>
      <c r="I272" s="81"/>
    </row>
    <row r="273" ht="15.75" customHeight="1">
      <c r="A273" s="94"/>
      <c r="B273" s="94"/>
      <c r="C273" s="94"/>
      <c r="D273" s="81"/>
      <c r="E273" s="94"/>
      <c r="F273" s="94"/>
      <c r="H273" s="81"/>
      <c r="I273" s="81"/>
    </row>
    <row r="274" ht="15.75" customHeight="1">
      <c r="A274" s="94"/>
      <c r="B274" s="94"/>
      <c r="C274" s="94"/>
      <c r="D274" s="81"/>
      <c r="E274" s="94"/>
      <c r="F274" s="94"/>
      <c r="H274" s="81"/>
      <c r="I274" s="81"/>
    </row>
    <row r="275" ht="15.75" customHeight="1">
      <c r="A275" s="94"/>
      <c r="B275" s="94"/>
      <c r="C275" s="94"/>
      <c r="D275" s="81"/>
      <c r="E275" s="94"/>
      <c r="F275" s="94"/>
      <c r="H275" s="81"/>
      <c r="I275" s="81"/>
    </row>
    <row r="276" ht="15.75" customHeight="1">
      <c r="A276" s="94"/>
      <c r="B276" s="94"/>
      <c r="C276" s="94"/>
      <c r="D276" s="81"/>
      <c r="E276" s="94"/>
      <c r="F276" s="94"/>
      <c r="H276" s="81"/>
      <c r="I276" s="81"/>
    </row>
    <row r="277" ht="15.75" customHeight="1">
      <c r="A277" s="94"/>
      <c r="B277" s="94"/>
      <c r="C277" s="94"/>
      <c r="D277" s="81"/>
      <c r="E277" s="94"/>
      <c r="F277" s="94"/>
      <c r="H277" s="81"/>
      <c r="I277" s="81"/>
    </row>
    <row r="278" ht="15.75" customHeight="1">
      <c r="A278" s="94"/>
      <c r="B278" s="94"/>
      <c r="C278" s="94"/>
      <c r="D278" s="81"/>
      <c r="E278" s="94"/>
      <c r="F278" s="94"/>
      <c r="H278" s="81"/>
      <c r="I278" s="81"/>
    </row>
    <row r="279" ht="15.75" customHeight="1">
      <c r="A279" s="94"/>
      <c r="B279" s="94"/>
      <c r="C279" s="94"/>
      <c r="D279" s="81"/>
      <c r="E279" s="94"/>
      <c r="F279" s="94"/>
      <c r="H279" s="81"/>
      <c r="I279" s="81"/>
    </row>
    <row r="280" ht="15.75" customHeight="1">
      <c r="A280" s="94"/>
      <c r="B280" s="94"/>
      <c r="C280" s="94"/>
      <c r="D280" s="81"/>
      <c r="E280" s="94"/>
      <c r="F280" s="94"/>
      <c r="H280" s="81"/>
      <c r="I280" s="81"/>
    </row>
    <row r="281" ht="15.75" customHeight="1">
      <c r="A281" s="94"/>
      <c r="B281" s="94"/>
      <c r="C281" s="94"/>
      <c r="D281" s="81"/>
      <c r="E281" s="94"/>
      <c r="F281" s="94"/>
      <c r="H281" s="81"/>
      <c r="I281" s="81"/>
    </row>
    <row r="282" ht="15.75" customHeight="1">
      <c r="A282" s="94"/>
      <c r="B282" s="94"/>
      <c r="C282" s="94"/>
      <c r="D282" s="81"/>
      <c r="E282" s="94"/>
      <c r="F282" s="94"/>
      <c r="H282" s="81"/>
      <c r="I282" s="81"/>
    </row>
    <row r="283" ht="15.75" customHeight="1">
      <c r="A283" s="94"/>
      <c r="B283" s="94"/>
      <c r="C283" s="94"/>
      <c r="D283" s="81"/>
      <c r="E283" s="94"/>
      <c r="F283" s="94"/>
      <c r="H283" s="81"/>
      <c r="I283" s="81"/>
    </row>
    <row r="284" ht="15.75" customHeight="1">
      <c r="A284" s="94"/>
      <c r="B284" s="94"/>
      <c r="C284" s="94"/>
      <c r="D284" s="81"/>
      <c r="E284" s="94"/>
      <c r="F284" s="94"/>
      <c r="H284" s="81"/>
      <c r="I284" s="81"/>
    </row>
    <row r="285" ht="15.75" customHeight="1">
      <c r="A285" s="94"/>
      <c r="B285" s="94"/>
      <c r="C285" s="94"/>
      <c r="D285" s="81"/>
      <c r="E285" s="94"/>
      <c r="F285" s="94"/>
      <c r="H285" s="81"/>
      <c r="I285" s="81"/>
    </row>
    <row r="286" ht="15.75" customHeight="1">
      <c r="A286" s="94"/>
      <c r="B286" s="94"/>
      <c r="C286" s="94"/>
      <c r="D286" s="81"/>
      <c r="E286" s="94"/>
      <c r="F286" s="94"/>
      <c r="H286" s="81"/>
      <c r="I286" s="81"/>
    </row>
    <row r="287" ht="15.75" customHeight="1">
      <c r="A287" s="94"/>
      <c r="B287" s="94"/>
      <c r="C287" s="94"/>
      <c r="D287" s="81"/>
      <c r="E287" s="94"/>
      <c r="F287" s="94"/>
      <c r="H287" s="81"/>
      <c r="I287" s="81"/>
    </row>
    <row r="288" ht="15.75" customHeight="1">
      <c r="A288" s="94"/>
      <c r="B288" s="94"/>
      <c r="C288" s="94"/>
      <c r="D288" s="81"/>
      <c r="E288" s="94"/>
      <c r="F288" s="94"/>
      <c r="H288" s="81"/>
      <c r="I288" s="81"/>
    </row>
    <row r="289" ht="15.75" customHeight="1">
      <c r="A289" s="94"/>
      <c r="B289" s="94"/>
      <c r="C289" s="94"/>
      <c r="D289" s="81"/>
      <c r="E289" s="94"/>
      <c r="F289" s="94"/>
      <c r="H289" s="81"/>
      <c r="I289" s="81"/>
    </row>
    <row r="290" ht="15.75" customHeight="1">
      <c r="A290" s="94"/>
      <c r="B290" s="94"/>
      <c r="C290" s="94"/>
      <c r="D290" s="81"/>
      <c r="E290" s="94"/>
      <c r="F290" s="94"/>
      <c r="H290" s="81"/>
      <c r="I290" s="81"/>
    </row>
    <row r="291" ht="15.75" customHeight="1">
      <c r="A291" s="94"/>
      <c r="B291" s="94"/>
      <c r="C291" s="94"/>
      <c r="D291" s="81"/>
      <c r="E291" s="94"/>
      <c r="F291" s="94"/>
      <c r="H291" s="81"/>
      <c r="I291" s="81"/>
    </row>
    <row r="292" ht="15.75" customHeight="1">
      <c r="A292" s="94"/>
      <c r="B292" s="94"/>
      <c r="C292" s="94"/>
      <c r="D292" s="81"/>
      <c r="E292" s="94"/>
      <c r="F292" s="94"/>
      <c r="H292" s="81"/>
      <c r="I292" s="81"/>
    </row>
    <row r="293" ht="15.75" customHeight="1">
      <c r="A293" s="94"/>
      <c r="B293" s="94"/>
      <c r="C293" s="94"/>
      <c r="D293" s="81"/>
      <c r="E293" s="94"/>
      <c r="F293" s="94"/>
      <c r="H293" s="81"/>
      <c r="I293" s="81"/>
    </row>
    <row r="294" ht="15.75" customHeight="1">
      <c r="A294" s="94"/>
      <c r="B294" s="94"/>
      <c r="C294" s="94"/>
      <c r="D294" s="81"/>
      <c r="E294" s="94"/>
      <c r="F294" s="94"/>
      <c r="H294" s="81"/>
      <c r="I294" s="81"/>
    </row>
    <row r="295" ht="15.75" customHeight="1">
      <c r="A295" s="94"/>
      <c r="B295" s="94"/>
      <c r="C295" s="94"/>
      <c r="D295" s="81"/>
      <c r="E295" s="94"/>
      <c r="F295" s="94"/>
      <c r="H295" s="81"/>
      <c r="I295" s="81"/>
    </row>
    <row r="296" ht="15.75" customHeight="1">
      <c r="A296" s="94"/>
      <c r="B296" s="94"/>
      <c r="C296" s="94"/>
      <c r="D296" s="81"/>
      <c r="E296" s="94"/>
      <c r="F296" s="94"/>
      <c r="H296" s="81"/>
      <c r="I296" s="81"/>
    </row>
    <row r="297" ht="15.75" customHeight="1">
      <c r="A297" s="94"/>
      <c r="B297" s="94"/>
      <c r="C297" s="94"/>
      <c r="D297" s="81"/>
      <c r="E297" s="94"/>
      <c r="F297" s="94"/>
      <c r="H297" s="81"/>
      <c r="I297" s="81"/>
    </row>
    <row r="298" ht="15.75" customHeight="1">
      <c r="A298" s="94"/>
      <c r="B298" s="94"/>
      <c r="C298" s="94"/>
      <c r="D298" s="81"/>
      <c r="E298" s="94"/>
      <c r="F298" s="94"/>
      <c r="H298" s="81"/>
      <c r="I298" s="81"/>
    </row>
    <row r="299" ht="15.75" customHeight="1">
      <c r="A299" s="94"/>
      <c r="B299" s="94"/>
      <c r="C299" s="94"/>
      <c r="D299" s="81"/>
      <c r="E299" s="94"/>
      <c r="F299" s="94"/>
      <c r="H299" s="81"/>
      <c r="I299" s="81"/>
    </row>
    <row r="300" ht="15.75" customHeight="1">
      <c r="A300" s="94"/>
      <c r="B300" s="94"/>
      <c r="C300" s="94"/>
      <c r="D300" s="81"/>
      <c r="E300" s="94"/>
      <c r="F300" s="94"/>
      <c r="H300" s="81"/>
      <c r="I300" s="81"/>
    </row>
    <row r="301" ht="15.75" customHeight="1">
      <c r="A301" s="94"/>
      <c r="B301" s="94"/>
      <c r="C301" s="94"/>
      <c r="D301" s="81"/>
      <c r="E301" s="94"/>
      <c r="F301" s="94"/>
      <c r="H301" s="81"/>
      <c r="I301" s="81"/>
    </row>
    <row r="302" ht="15.75" customHeight="1">
      <c r="A302" s="94"/>
      <c r="B302" s="94"/>
      <c r="C302" s="94"/>
      <c r="D302" s="81"/>
      <c r="E302" s="94"/>
      <c r="F302" s="94"/>
      <c r="H302" s="81"/>
      <c r="I302" s="81"/>
    </row>
    <row r="303" ht="15.75" customHeight="1">
      <c r="A303" s="94"/>
      <c r="B303" s="94"/>
      <c r="C303" s="94"/>
      <c r="D303" s="81"/>
      <c r="E303" s="94"/>
      <c r="F303" s="94"/>
      <c r="H303" s="81"/>
      <c r="I303" s="81"/>
    </row>
    <row r="304" ht="15.75" customHeight="1">
      <c r="A304" s="94"/>
      <c r="B304" s="94"/>
      <c r="C304" s="94"/>
      <c r="D304" s="81"/>
      <c r="E304" s="94"/>
      <c r="F304" s="94"/>
      <c r="H304" s="81"/>
      <c r="I304" s="81"/>
    </row>
    <row r="305" ht="15.75" customHeight="1">
      <c r="A305" s="94"/>
      <c r="B305" s="94"/>
      <c r="C305" s="94"/>
      <c r="D305" s="81"/>
      <c r="E305" s="94"/>
      <c r="F305" s="94"/>
      <c r="H305" s="81"/>
      <c r="I305" s="81"/>
    </row>
    <row r="306" ht="15.75" customHeight="1">
      <c r="A306" s="94"/>
      <c r="B306" s="94"/>
      <c r="C306" s="94"/>
      <c r="D306" s="81"/>
      <c r="E306" s="94"/>
      <c r="F306" s="94"/>
      <c r="H306" s="81"/>
      <c r="I306" s="81"/>
    </row>
    <row r="307" ht="15.75" customHeight="1">
      <c r="A307" s="94"/>
      <c r="B307" s="94"/>
      <c r="C307" s="94"/>
      <c r="D307" s="81"/>
      <c r="E307" s="94"/>
      <c r="F307" s="94"/>
      <c r="H307" s="81"/>
      <c r="I307" s="81"/>
    </row>
    <row r="308" ht="15.75" customHeight="1">
      <c r="A308" s="94"/>
      <c r="B308" s="94"/>
      <c r="C308" s="94"/>
      <c r="D308" s="81"/>
      <c r="E308" s="94"/>
      <c r="F308" s="94"/>
      <c r="H308" s="81"/>
      <c r="I308" s="81"/>
    </row>
    <row r="309" ht="15.75" customHeight="1">
      <c r="A309" s="94"/>
      <c r="B309" s="94"/>
      <c r="C309" s="94"/>
      <c r="D309" s="81"/>
      <c r="E309" s="94"/>
      <c r="F309" s="94"/>
      <c r="H309" s="81"/>
      <c r="I309" s="81"/>
    </row>
    <row r="310" ht="15.75" customHeight="1">
      <c r="A310" s="94"/>
      <c r="B310" s="94"/>
      <c r="C310" s="94"/>
      <c r="D310" s="81"/>
      <c r="E310" s="94"/>
      <c r="F310" s="94"/>
      <c r="H310" s="81"/>
      <c r="I310" s="81"/>
    </row>
    <row r="311" ht="15.75" customHeight="1">
      <c r="A311" s="94"/>
      <c r="B311" s="94"/>
      <c r="C311" s="94"/>
      <c r="D311" s="81"/>
      <c r="E311" s="94"/>
      <c r="F311" s="94"/>
      <c r="H311" s="81"/>
      <c r="I311" s="81"/>
    </row>
    <row r="312" ht="15.75" customHeight="1">
      <c r="A312" s="94"/>
      <c r="B312" s="94"/>
      <c r="C312" s="94"/>
      <c r="D312" s="81"/>
      <c r="E312" s="94"/>
      <c r="F312" s="94"/>
      <c r="H312" s="81"/>
      <c r="I312" s="81"/>
    </row>
    <row r="313" ht="15.75" customHeight="1">
      <c r="A313" s="94"/>
      <c r="B313" s="94"/>
      <c r="C313" s="94"/>
      <c r="D313" s="81"/>
      <c r="E313" s="94"/>
      <c r="F313" s="94"/>
      <c r="H313" s="81"/>
      <c r="I313" s="81"/>
    </row>
    <row r="314" ht="15.75" customHeight="1">
      <c r="A314" s="94"/>
      <c r="B314" s="94"/>
      <c r="C314" s="94"/>
      <c r="D314" s="81"/>
      <c r="E314" s="94"/>
      <c r="F314" s="94"/>
      <c r="H314" s="81"/>
      <c r="I314" s="81"/>
    </row>
    <row r="315" ht="15.75" customHeight="1">
      <c r="A315" s="94"/>
      <c r="B315" s="94"/>
      <c r="C315" s="94"/>
      <c r="D315" s="81"/>
      <c r="E315" s="94"/>
      <c r="F315" s="94"/>
      <c r="H315" s="81"/>
      <c r="I315" s="81"/>
    </row>
    <row r="316" ht="15.75" customHeight="1">
      <c r="A316" s="94"/>
      <c r="B316" s="94"/>
      <c r="C316" s="94"/>
      <c r="D316" s="81"/>
      <c r="E316" s="94"/>
      <c r="F316" s="94"/>
      <c r="H316" s="81"/>
      <c r="I316" s="81"/>
    </row>
    <row r="317" ht="15.75" customHeight="1">
      <c r="A317" s="94"/>
      <c r="B317" s="94"/>
      <c r="C317" s="94"/>
      <c r="D317" s="81"/>
      <c r="E317" s="94"/>
      <c r="F317" s="94"/>
      <c r="H317" s="81"/>
      <c r="I317" s="81"/>
    </row>
    <row r="318" ht="15.75" customHeight="1">
      <c r="A318" s="94"/>
      <c r="B318" s="94"/>
      <c r="C318" s="94"/>
      <c r="D318" s="81"/>
      <c r="E318" s="94"/>
      <c r="F318" s="94"/>
      <c r="H318" s="81"/>
      <c r="I318" s="81"/>
    </row>
    <row r="319" ht="15.75" customHeight="1">
      <c r="A319" s="94"/>
      <c r="B319" s="94"/>
      <c r="C319" s="94"/>
      <c r="D319" s="81"/>
      <c r="E319" s="94"/>
      <c r="F319" s="94"/>
      <c r="H319" s="81"/>
      <c r="I319" s="81"/>
    </row>
    <row r="320" ht="15.75" customHeight="1">
      <c r="A320" s="94"/>
      <c r="B320" s="94"/>
      <c r="C320" s="94"/>
      <c r="D320" s="81"/>
      <c r="E320" s="94"/>
      <c r="F320" s="94"/>
      <c r="H320" s="81"/>
      <c r="I320" s="81"/>
    </row>
    <row r="321" ht="15.75" customHeight="1">
      <c r="A321" s="94"/>
      <c r="B321" s="94"/>
      <c r="C321" s="94"/>
      <c r="D321" s="81"/>
      <c r="E321" s="94"/>
      <c r="F321" s="94"/>
      <c r="H321" s="81"/>
      <c r="I321" s="81"/>
    </row>
    <row r="322" ht="15.75" customHeight="1">
      <c r="A322" s="94"/>
      <c r="B322" s="94"/>
      <c r="C322" s="94"/>
      <c r="D322" s="81"/>
      <c r="E322" s="94"/>
      <c r="F322" s="94"/>
      <c r="H322" s="81"/>
      <c r="I322" s="81"/>
    </row>
    <row r="323" ht="15.75" customHeight="1">
      <c r="A323" s="94"/>
      <c r="B323" s="94"/>
      <c r="C323" s="94"/>
      <c r="D323" s="81"/>
      <c r="E323" s="94"/>
      <c r="F323" s="94"/>
      <c r="H323" s="81"/>
      <c r="I323" s="81"/>
    </row>
    <row r="324" ht="15.75" customHeight="1">
      <c r="A324" s="94"/>
      <c r="B324" s="94"/>
      <c r="C324" s="94"/>
      <c r="D324" s="81"/>
      <c r="E324" s="94"/>
      <c r="F324" s="94"/>
      <c r="H324" s="81"/>
      <c r="I324" s="81"/>
    </row>
    <row r="325" ht="15.75" customHeight="1">
      <c r="A325" s="94"/>
      <c r="B325" s="94"/>
      <c r="C325" s="94"/>
      <c r="D325" s="81"/>
      <c r="E325" s="94"/>
      <c r="F325" s="94"/>
      <c r="H325" s="81"/>
      <c r="I325" s="81"/>
    </row>
    <row r="326" ht="15.75" customHeight="1">
      <c r="A326" s="94"/>
      <c r="B326" s="94"/>
      <c r="C326" s="94"/>
      <c r="D326" s="81"/>
      <c r="E326" s="94"/>
      <c r="F326" s="94"/>
      <c r="H326" s="81"/>
      <c r="I326" s="81"/>
    </row>
    <row r="327" ht="15.75" customHeight="1">
      <c r="A327" s="94"/>
      <c r="B327" s="94"/>
      <c r="C327" s="94"/>
      <c r="D327" s="81"/>
      <c r="E327" s="94"/>
      <c r="F327" s="94"/>
      <c r="H327" s="81"/>
      <c r="I327" s="81"/>
    </row>
    <row r="328" ht="15.75" customHeight="1">
      <c r="A328" s="94"/>
      <c r="B328" s="94"/>
      <c r="C328" s="94"/>
      <c r="D328" s="81"/>
      <c r="E328" s="94"/>
      <c r="F328" s="94"/>
      <c r="H328" s="81"/>
      <c r="I328" s="81"/>
    </row>
    <row r="329" ht="15.75" customHeight="1">
      <c r="A329" s="94"/>
      <c r="B329" s="94"/>
      <c r="C329" s="94"/>
      <c r="D329" s="81"/>
      <c r="E329" s="94"/>
      <c r="F329" s="94"/>
      <c r="H329" s="81"/>
      <c r="I329" s="81"/>
    </row>
    <row r="330" ht="15.75" customHeight="1">
      <c r="A330" s="94"/>
      <c r="B330" s="94"/>
      <c r="C330" s="94"/>
      <c r="D330" s="81"/>
      <c r="E330" s="94"/>
      <c r="F330" s="94"/>
      <c r="H330" s="81"/>
      <c r="I330" s="81"/>
    </row>
    <row r="331" ht="15.75" customHeight="1">
      <c r="A331" s="94"/>
      <c r="B331" s="94"/>
      <c r="C331" s="94"/>
      <c r="D331" s="81"/>
      <c r="E331" s="94"/>
      <c r="F331" s="94"/>
      <c r="H331" s="81"/>
      <c r="I331" s="81"/>
    </row>
    <row r="332" ht="15.75" customHeight="1">
      <c r="A332" s="94"/>
      <c r="B332" s="94"/>
      <c r="C332" s="94"/>
      <c r="D332" s="81"/>
      <c r="E332" s="94"/>
      <c r="F332" s="94"/>
      <c r="H332" s="81"/>
      <c r="I332" s="81"/>
    </row>
    <row r="333" ht="15.75" customHeight="1">
      <c r="A333" s="94"/>
      <c r="B333" s="94"/>
      <c r="C333" s="94"/>
      <c r="D333" s="81"/>
      <c r="E333" s="94"/>
      <c r="F333" s="94"/>
      <c r="H333" s="81"/>
      <c r="I333" s="81"/>
    </row>
    <row r="334" ht="15.75" customHeight="1">
      <c r="A334" s="94"/>
      <c r="B334" s="94"/>
      <c r="C334" s="94"/>
      <c r="D334" s="81"/>
      <c r="E334" s="94"/>
      <c r="F334" s="94"/>
      <c r="H334" s="81"/>
      <c r="I334" s="81"/>
    </row>
    <row r="335" ht="15.75" customHeight="1">
      <c r="A335" s="94"/>
      <c r="B335" s="94"/>
      <c r="C335" s="94"/>
      <c r="D335" s="81"/>
      <c r="E335" s="94"/>
      <c r="F335" s="94"/>
      <c r="H335" s="81"/>
      <c r="I335" s="81"/>
    </row>
    <row r="336" ht="15.75" customHeight="1">
      <c r="A336" s="94"/>
      <c r="B336" s="94"/>
      <c r="C336" s="94"/>
      <c r="D336" s="81"/>
      <c r="E336" s="94"/>
      <c r="F336" s="94"/>
      <c r="H336" s="81"/>
      <c r="I336" s="81"/>
    </row>
    <row r="337" ht="15.75" customHeight="1">
      <c r="A337" s="94"/>
      <c r="B337" s="94"/>
      <c r="C337" s="94"/>
      <c r="D337" s="81"/>
      <c r="E337" s="94"/>
      <c r="F337" s="94"/>
      <c r="H337" s="81"/>
      <c r="I337" s="81"/>
    </row>
    <row r="338" ht="15.75" customHeight="1">
      <c r="A338" s="94"/>
      <c r="B338" s="94"/>
      <c r="C338" s="94"/>
      <c r="D338" s="81"/>
      <c r="E338" s="94"/>
      <c r="F338" s="94"/>
      <c r="H338" s="81"/>
      <c r="I338" s="81"/>
    </row>
    <row r="339" ht="15.75" customHeight="1">
      <c r="A339" s="94"/>
      <c r="B339" s="94"/>
      <c r="C339" s="94"/>
      <c r="D339" s="81"/>
      <c r="E339" s="94"/>
      <c r="F339" s="94"/>
      <c r="H339" s="81"/>
      <c r="I339" s="81"/>
    </row>
    <row r="340" ht="15.75" customHeight="1">
      <c r="A340" s="94"/>
      <c r="B340" s="94"/>
      <c r="C340" s="94"/>
      <c r="D340" s="81"/>
      <c r="E340" s="94"/>
      <c r="F340" s="94"/>
      <c r="H340" s="81"/>
      <c r="I340" s="81"/>
    </row>
    <row r="341" ht="15.75" customHeight="1">
      <c r="A341" s="94"/>
      <c r="B341" s="94"/>
      <c r="C341" s="94"/>
      <c r="D341" s="81"/>
      <c r="E341" s="94"/>
      <c r="F341" s="94"/>
      <c r="H341" s="81"/>
      <c r="I341" s="81"/>
    </row>
    <row r="342" ht="15.75" customHeight="1">
      <c r="A342" s="94"/>
      <c r="B342" s="94"/>
      <c r="C342" s="94"/>
      <c r="D342" s="81"/>
      <c r="E342" s="94"/>
      <c r="F342" s="94"/>
      <c r="H342" s="81"/>
      <c r="I342" s="81"/>
    </row>
    <row r="343" ht="15.75" customHeight="1">
      <c r="A343" s="94"/>
      <c r="B343" s="94"/>
      <c r="C343" s="94"/>
      <c r="D343" s="81"/>
      <c r="E343" s="94"/>
      <c r="F343" s="94"/>
      <c r="H343" s="81"/>
      <c r="I343" s="81"/>
    </row>
    <row r="344" ht="15.75" customHeight="1">
      <c r="A344" s="94"/>
      <c r="B344" s="94"/>
      <c r="C344" s="94"/>
      <c r="D344" s="81"/>
      <c r="E344" s="94"/>
      <c r="F344" s="94"/>
      <c r="H344" s="81"/>
      <c r="I344" s="81"/>
    </row>
    <row r="345" ht="15.75" customHeight="1">
      <c r="A345" s="94"/>
      <c r="B345" s="94"/>
      <c r="C345" s="94"/>
      <c r="D345" s="81"/>
      <c r="E345" s="94"/>
      <c r="F345" s="94"/>
      <c r="H345" s="81"/>
      <c r="I345" s="81"/>
    </row>
    <row r="346" ht="15.75" customHeight="1">
      <c r="A346" s="94"/>
      <c r="B346" s="94"/>
      <c r="C346" s="94"/>
      <c r="D346" s="81"/>
      <c r="E346" s="94"/>
      <c r="F346" s="94"/>
      <c r="H346" s="81"/>
      <c r="I346" s="81"/>
    </row>
    <row r="347" ht="15.75" customHeight="1">
      <c r="A347" s="94"/>
      <c r="B347" s="94"/>
      <c r="C347" s="94"/>
      <c r="D347" s="81"/>
      <c r="E347" s="94"/>
      <c r="F347" s="94"/>
      <c r="H347" s="81"/>
      <c r="I347" s="81"/>
    </row>
    <row r="348" ht="15.75" customHeight="1">
      <c r="A348" s="94"/>
      <c r="B348" s="94"/>
      <c r="C348" s="94"/>
      <c r="D348" s="81"/>
      <c r="E348" s="94"/>
      <c r="F348" s="94"/>
      <c r="H348" s="81"/>
      <c r="I348" s="81"/>
    </row>
    <row r="349" ht="15.75" customHeight="1">
      <c r="A349" s="94"/>
      <c r="B349" s="94"/>
      <c r="C349" s="94"/>
      <c r="D349" s="81"/>
      <c r="E349" s="94"/>
      <c r="F349" s="94"/>
      <c r="H349" s="81"/>
      <c r="I349" s="81"/>
    </row>
    <row r="350" ht="15.75" customHeight="1">
      <c r="A350" s="94"/>
      <c r="B350" s="94"/>
      <c r="C350" s="94"/>
      <c r="D350" s="81"/>
      <c r="E350" s="94"/>
      <c r="F350" s="94"/>
      <c r="H350" s="81"/>
      <c r="I350" s="81"/>
    </row>
    <row r="351" ht="15.75" customHeight="1">
      <c r="A351" s="94"/>
      <c r="B351" s="94"/>
      <c r="C351" s="94"/>
      <c r="D351" s="81"/>
      <c r="E351" s="94"/>
      <c r="F351" s="94"/>
      <c r="H351" s="81"/>
      <c r="I351" s="81"/>
    </row>
    <row r="352" ht="15.75" customHeight="1">
      <c r="A352" s="94"/>
      <c r="B352" s="94"/>
      <c r="C352" s="94"/>
      <c r="D352" s="81"/>
      <c r="E352" s="94"/>
      <c r="F352" s="94"/>
      <c r="H352" s="81"/>
      <c r="I352" s="81"/>
    </row>
    <row r="353" ht="15.75" customHeight="1">
      <c r="A353" s="94"/>
      <c r="B353" s="94"/>
      <c r="C353" s="94"/>
      <c r="D353" s="81"/>
      <c r="E353" s="94"/>
      <c r="F353" s="94"/>
      <c r="H353" s="81"/>
      <c r="I353" s="81"/>
    </row>
    <row r="354" ht="15.75" customHeight="1">
      <c r="A354" s="94"/>
      <c r="B354" s="94"/>
      <c r="C354" s="94"/>
      <c r="D354" s="81"/>
      <c r="E354" s="94"/>
      <c r="F354" s="94"/>
      <c r="H354" s="81"/>
      <c r="I354" s="81"/>
    </row>
    <row r="355" ht="15.75" customHeight="1">
      <c r="A355" s="94"/>
      <c r="B355" s="94"/>
      <c r="C355" s="94"/>
      <c r="D355" s="81"/>
      <c r="E355" s="94"/>
      <c r="F355" s="94"/>
      <c r="H355" s="81"/>
      <c r="I355" s="81"/>
    </row>
    <row r="356" ht="15.75" customHeight="1">
      <c r="A356" s="94"/>
      <c r="B356" s="94"/>
      <c r="C356" s="94"/>
      <c r="D356" s="81"/>
      <c r="E356" s="94"/>
      <c r="F356" s="94"/>
      <c r="H356" s="81"/>
      <c r="I356" s="81"/>
    </row>
    <row r="357" ht="15.75" customHeight="1">
      <c r="A357" s="94"/>
      <c r="B357" s="94"/>
      <c r="C357" s="94"/>
      <c r="D357" s="81"/>
      <c r="E357" s="94"/>
      <c r="F357" s="94"/>
      <c r="H357" s="81"/>
      <c r="I357" s="81"/>
    </row>
    <row r="358" ht="15.75" customHeight="1">
      <c r="A358" s="94"/>
      <c r="B358" s="94"/>
      <c r="C358" s="94"/>
      <c r="D358" s="81"/>
      <c r="E358" s="94"/>
      <c r="F358" s="94"/>
      <c r="H358" s="81"/>
      <c r="I358" s="81"/>
    </row>
    <row r="359" ht="15.75" customHeight="1">
      <c r="A359" s="94"/>
      <c r="B359" s="94"/>
      <c r="C359" s="94"/>
      <c r="D359" s="81"/>
      <c r="E359" s="94"/>
      <c r="F359" s="94"/>
      <c r="H359" s="81"/>
      <c r="I359" s="81"/>
    </row>
    <row r="360" ht="15.75" customHeight="1">
      <c r="A360" s="94"/>
      <c r="B360" s="94"/>
      <c r="C360" s="94"/>
      <c r="D360" s="81"/>
      <c r="E360" s="94"/>
      <c r="F360" s="94"/>
      <c r="H360" s="81"/>
      <c r="I360" s="81"/>
    </row>
    <row r="361" ht="15.75" customHeight="1">
      <c r="A361" s="94"/>
      <c r="B361" s="94"/>
      <c r="C361" s="94"/>
      <c r="D361" s="81"/>
      <c r="E361" s="94"/>
      <c r="F361" s="94"/>
      <c r="H361" s="81"/>
      <c r="I361" s="81"/>
    </row>
    <row r="362" ht="15.75" customHeight="1">
      <c r="A362" s="94"/>
      <c r="B362" s="94"/>
      <c r="C362" s="94"/>
      <c r="D362" s="81"/>
      <c r="E362" s="94"/>
      <c r="F362" s="94"/>
      <c r="H362" s="81"/>
      <c r="I362" s="81"/>
    </row>
    <row r="363" ht="15.75" customHeight="1">
      <c r="A363" s="94"/>
      <c r="B363" s="94"/>
      <c r="C363" s="94"/>
      <c r="D363" s="81"/>
      <c r="E363" s="94"/>
      <c r="F363" s="94"/>
      <c r="H363" s="81"/>
      <c r="I363" s="81"/>
    </row>
    <row r="364" ht="15.75" customHeight="1">
      <c r="A364" s="94"/>
      <c r="B364" s="94"/>
      <c r="C364" s="94"/>
      <c r="D364" s="81"/>
      <c r="E364" s="94"/>
      <c r="F364" s="94"/>
      <c r="H364" s="81"/>
      <c r="I364" s="81"/>
    </row>
    <row r="365" ht="15.75" customHeight="1">
      <c r="A365" s="94"/>
      <c r="B365" s="94"/>
      <c r="C365" s="94"/>
      <c r="D365" s="81"/>
      <c r="E365" s="94"/>
      <c r="F365" s="94"/>
      <c r="H365" s="81"/>
      <c r="I365" s="81"/>
    </row>
    <row r="366" ht="15.75" customHeight="1">
      <c r="A366" s="94"/>
      <c r="B366" s="94"/>
      <c r="C366" s="94"/>
      <c r="D366" s="81"/>
      <c r="E366" s="94"/>
      <c r="F366" s="94"/>
      <c r="H366" s="81"/>
      <c r="I366" s="81"/>
    </row>
    <row r="367" ht="15.75" customHeight="1">
      <c r="A367" s="94"/>
      <c r="B367" s="94"/>
      <c r="C367" s="94"/>
      <c r="D367" s="81"/>
      <c r="E367" s="94"/>
      <c r="F367" s="94"/>
      <c r="H367" s="81"/>
      <c r="I367" s="81"/>
    </row>
    <row r="368" ht="15.75" customHeight="1">
      <c r="A368" s="94"/>
      <c r="B368" s="94"/>
      <c r="C368" s="94"/>
      <c r="D368" s="81"/>
      <c r="E368" s="94"/>
      <c r="F368" s="94"/>
      <c r="H368" s="81"/>
      <c r="I368" s="81"/>
    </row>
    <row r="369" ht="15.75" customHeight="1">
      <c r="A369" s="94"/>
      <c r="B369" s="94"/>
      <c r="C369" s="94"/>
      <c r="D369" s="81"/>
      <c r="E369" s="94"/>
      <c r="F369" s="94"/>
      <c r="H369" s="81"/>
      <c r="I369" s="81"/>
    </row>
    <row r="370" ht="15.75" customHeight="1">
      <c r="A370" s="94"/>
      <c r="B370" s="94"/>
      <c r="C370" s="94"/>
      <c r="D370" s="81"/>
      <c r="E370" s="94"/>
      <c r="F370" s="94"/>
      <c r="H370" s="81"/>
      <c r="I370" s="81"/>
    </row>
    <row r="371" ht="15.75" customHeight="1">
      <c r="A371" s="94"/>
      <c r="B371" s="94"/>
      <c r="C371" s="94"/>
      <c r="D371" s="81"/>
      <c r="E371" s="94"/>
      <c r="F371" s="94"/>
      <c r="H371" s="81"/>
      <c r="I371" s="81"/>
    </row>
    <row r="372" ht="15.75" customHeight="1">
      <c r="A372" s="94"/>
      <c r="B372" s="94"/>
      <c r="C372" s="94"/>
      <c r="D372" s="81"/>
      <c r="E372" s="94"/>
      <c r="F372" s="94"/>
      <c r="H372" s="81"/>
      <c r="I372" s="81"/>
    </row>
    <row r="373" ht="15.75" customHeight="1">
      <c r="A373" s="94"/>
      <c r="B373" s="94"/>
      <c r="C373" s="94"/>
      <c r="D373" s="81"/>
      <c r="E373" s="94"/>
      <c r="F373" s="94"/>
      <c r="H373" s="81"/>
      <c r="I373" s="81"/>
    </row>
    <row r="374" ht="15.75" customHeight="1">
      <c r="A374" s="94"/>
      <c r="B374" s="94"/>
      <c r="C374" s="94"/>
      <c r="D374" s="81"/>
      <c r="E374" s="94"/>
      <c r="F374" s="94"/>
      <c r="H374" s="81"/>
      <c r="I374" s="81"/>
    </row>
    <row r="375" ht="15.75" customHeight="1">
      <c r="A375" s="94"/>
      <c r="B375" s="94"/>
      <c r="C375" s="94"/>
      <c r="D375" s="81"/>
      <c r="E375" s="94"/>
      <c r="F375" s="94"/>
      <c r="H375" s="81"/>
      <c r="I375" s="81"/>
    </row>
    <row r="376" ht="15.75" customHeight="1">
      <c r="A376" s="94"/>
      <c r="B376" s="94"/>
      <c r="C376" s="94"/>
      <c r="D376" s="81"/>
      <c r="E376" s="94"/>
      <c r="F376" s="94"/>
      <c r="H376" s="81"/>
      <c r="I376" s="81"/>
    </row>
    <row r="377" ht="15.75" customHeight="1">
      <c r="A377" s="94"/>
      <c r="B377" s="94"/>
      <c r="C377" s="94"/>
      <c r="D377" s="81"/>
      <c r="E377" s="94"/>
      <c r="F377" s="94"/>
      <c r="H377" s="81"/>
      <c r="I377" s="81"/>
    </row>
    <row r="378" ht="15.75" customHeight="1">
      <c r="A378" s="94"/>
      <c r="B378" s="94"/>
      <c r="C378" s="94"/>
      <c r="D378" s="81"/>
      <c r="E378" s="94"/>
      <c r="F378" s="94"/>
      <c r="H378" s="81"/>
      <c r="I378" s="81"/>
    </row>
    <row r="379" ht="15.75" customHeight="1">
      <c r="A379" s="94"/>
      <c r="B379" s="94"/>
      <c r="C379" s="94"/>
      <c r="D379" s="81"/>
      <c r="E379" s="94"/>
      <c r="F379" s="94"/>
      <c r="H379" s="81"/>
      <c r="I379" s="81"/>
    </row>
    <row r="380" ht="15.75" customHeight="1">
      <c r="A380" s="94"/>
      <c r="B380" s="94"/>
      <c r="C380" s="94"/>
      <c r="D380" s="81"/>
      <c r="E380" s="94"/>
      <c r="F380" s="94"/>
      <c r="H380" s="81"/>
      <c r="I380" s="81"/>
    </row>
    <row r="381" ht="15.75" customHeight="1">
      <c r="A381" s="94"/>
      <c r="B381" s="94"/>
      <c r="C381" s="94"/>
      <c r="D381" s="81"/>
      <c r="E381" s="94"/>
      <c r="F381" s="94"/>
      <c r="H381" s="81"/>
      <c r="I381" s="81"/>
    </row>
    <row r="382" ht="15.75" customHeight="1">
      <c r="A382" s="94"/>
      <c r="B382" s="94"/>
      <c r="C382" s="94"/>
      <c r="D382" s="81"/>
      <c r="E382" s="94"/>
      <c r="F382" s="94"/>
      <c r="H382" s="81"/>
      <c r="I382" s="81"/>
    </row>
    <row r="383" ht="15.75" customHeight="1">
      <c r="A383" s="94"/>
      <c r="B383" s="94"/>
      <c r="C383" s="94"/>
      <c r="D383" s="81"/>
      <c r="E383" s="94"/>
      <c r="F383" s="94"/>
      <c r="H383" s="81"/>
      <c r="I383" s="81"/>
    </row>
    <row r="384" ht="15.75" customHeight="1">
      <c r="A384" s="94"/>
      <c r="B384" s="94"/>
      <c r="C384" s="94"/>
      <c r="D384" s="81"/>
      <c r="E384" s="94"/>
      <c r="F384" s="94"/>
      <c r="H384" s="81"/>
      <c r="I384" s="81"/>
    </row>
    <row r="385" ht="15.75" customHeight="1">
      <c r="A385" s="94"/>
      <c r="B385" s="94"/>
      <c r="C385" s="94"/>
      <c r="D385" s="81"/>
      <c r="E385" s="94"/>
      <c r="F385" s="94"/>
      <c r="H385" s="81"/>
      <c r="I385" s="81"/>
    </row>
    <row r="386" ht="15.75" customHeight="1">
      <c r="A386" s="94"/>
      <c r="B386" s="94"/>
      <c r="C386" s="94"/>
      <c r="D386" s="81"/>
      <c r="E386" s="94"/>
      <c r="F386" s="94"/>
      <c r="H386" s="81"/>
      <c r="I386" s="81"/>
    </row>
    <row r="387" ht="15.75" customHeight="1">
      <c r="A387" s="94"/>
      <c r="B387" s="94"/>
      <c r="C387" s="94"/>
      <c r="D387" s="81"/>
      <c r="E387" s="94"/>
      <c r="F387" s="94"/>
      <c r="H387" s="81"/>
      <c r="I387" s="81"/>
    </row>
    <row r="388" ht="15.75" customHeight="1">
      <c r="A388" s="94"/>
      <c r="B388" s="94"/>
      <c r="C388" s="94"/>
      <c r="D388" s="81"/>
      <c r="E388" s="94"/>
      <c r="F388" s="94"/>
      <c r="H388" s="81"/>
      <c r="I388" s="81"/>
    </row>
    <row r="389" ht="15.75" customHeight="1">
      <c r="A389" s="94"/>
      <c r="B389" s="94"/>
      <c r="C389" s="94"/>
      <c r="D389" s="81"/>
      <c r="E389" s="94"/>
      <c r="F389" s="94"/>
      <c r="H389" s="81"/>
      <c r="I389" s="81"/>
    </row>
    <row r="390" ht="15.75" customHeight="1">
      <c r="A390" s="94"/>
      <c r="B390" s="94"/>
      <c r="C390" s="94"/>
      <c r="D390" s="81"/>
      <c r="E390" s="94"/>
      <c r="F390" s="94"/>
      <c r="H390" s="81"/>
      <c r="I390" s="81"/>
    </row>
    <row r="391" ht="15.75" customHeight="1">
      <c r="A391" s="94"/>
      <c r="B391" s="94"/>
      <c r="C391" s="94"/>
      <c r="D391" s="81"/>
      <c r="E391" s="94"/>
      <c r="F391" s="94"/>
      <c r="H391" s="81"/>
      <c r="I391" s="81"/>
    </row>
    <row r="392" ht="15.75" customHeight="1">
      <c r="A392" s="94"/>
      <c r="B392" s="94"/>
      <c r="C392" s="94"/>
      <c r="D392" s="81"/>
      <c r="E392" s="94"/>
      <c r="F392" s="94"/>
      <c r="H392" s="81"/>
      <c r="I392" s="81"/>
    </row>
    <row r="393" ht="15.75" customHeight="1">
      <c r="A393" s="94"/>
      <c r="B393" s="94"/>
      <c r="C393" s="94"/>
      <c r="D393" s="81"/>
      <c r="E393" s="94"/>
      <c r="F393" s="94"/>
      <c r="H393" s="81"/>
      <c r="I393" s="81"/>
    </row>
    <row r="394" ht="15.75" customHeight="1">
      <c r="A394" s="94"/>
      <c r="B394" s="94"/>
      <c r="C394" s="94"/>
      <c r="D394" s="81"/>
      <c r="E394" s="94"/>
      <c r="F394" s="94"/>
      <c r="H394" s="81"/>
      <c r="I394" s="81"/>
    </row>
    <row r="395" ht="15.75" customHeight="1">
      <c r="A395" s="94"/>
      <c r="B395" s="94"/>
      <c r="C395" s="94"/>
      <c r="D395" s="81"/>
      <c r="E395" s="94"/>
      <c r="F395" s="94"/>
      <c r="H395" s="81"/>
      <c r="I395" s="81"/>
    </row>
    <row r="396" ht="15.75" customHeight="1">
      <c r="A396" s="94"/>
      <c r="B396" s="94"/>
      <c r="C396" s="94"/>
      <c r="D396" s="81"/>
      <c r="E396" s="94"/>
      <c r="F396" s="94"/>
      <c r="H396" s="81"/>
      <c r="I396" s="81"/>
    </row>
    <row r="397" ht="15.75" customHeight="1">
      <c r="A397" s="94"/>
      <c r="B397" s="94"/>
      <c r="C397" s="94"/>
      <c r="D397" s="81"/>
      <c r="E397" s="94"/>
      <c r="F397" s="94"/>
      <c r="H397" s="81"/>
      <c r="I397" s="81"/>
    </row>
    <row r="398" ht="15.75" customHeight="1">
      <c r="A398" s="94"/>
      <c r="B398" s="94"/>
      <c r="C398" s="94"/>
      <c r="D398" s="81"/>
      <c r="E398" s="94"/>
      <c r="F398" s="94"/>
      <c r="H398" s="81"/>
      <c r="I398" s="81"/>
    </row>
    <row r="399" ht="15.75" customHeight="1">
      <c r="A399" s="94"/>
      <c r="B399" s="94"/>
      <c r="C399" s="94"/>
      <c r="D399" s="81"/>
      <c r="E399" s="94"/>
      <c r="F399" s="94"/>
      <c r="H399" s="81"/>
      <c r="I399" s="81"/>
    </row>
    <row r="400" ht="15.75" customHeight="1">
      <c r="A400" s="94"/>
      <c r="B400" s="94"/>
      <c r="C400" s="94"/>
      <c r="D400" s="81"/>
      <c r="E400" s="94"/>
      <c r="F400" s="94"/>
      <c r="H400" s="81"/>
      <c r="I400" s="81"/>
    </row>
    <row r="401" ht="15.75" customHeight="1">
      <c r="A401" s="94"/>
      <c r="B401" s="94"/>
      <c r="C401" s="94"/>
      <c r="D401" s="81"/>
      <c r="E401" s="94"/>
      <c r="F401" s="94"/>
      <c r="H401" s="81"/>
      <c r="I401" s="81"/>
    </row>
    <row r="402" ht="15.75" customHeight="1">
      <c r="A402" s="94"/>
      <c r="B402" s="94"/>
      <c r="C402" s="94"/>
      <c r="D402" s="81"/>
      <c r="E402" s="94"/>
      <c r="F402" s="94"/>
      <c r="H402" s="81"/>
      <c r="I402" s="81"/>
    </row>
    <row r="403" ht="15.75" customHeight="1">
      <c r="A403" s="94"/>
      <c r="B403" s="94"/>
      <c r="C403" s="94"/>
      <c r="D403" s="81"/>
      <c r="E403" s="94"/>
      <c r="F403" s="94"/>
      <c r="H403" s="81"/>
      <c r="I403" s="81"/>
    </row>
    <row r="404" ht="15.75" customHeight="1">
      <c r="A404" s="94"/>
      <c r="B404" s="94"/>
      <c r="C404" s="94"/>
      <c r="D404" s="81"/>
      <c r="E404" s="94"/>
      <c r="F404" s="94"/>
      <c r="H404" s="81"/>
      <c r="I404" s="81"/>
    </row>
    <row r="405" ht="15.75" customHeight="1">
      <c r="A405" s="94"/>
      <c r="B405" s="94"/>
      <c r="C405" s="94"/>
      <c r="D405" s="81"/>
      <c r="E405" s="94"/>
      <c r="F405" s="94"/>
      <c r="H405" s="81"/>
      <c r="I405" s="81"/>
    </row>
    <row r="406" ht="15.75" customHeight="1">
      <c r="A406" s="94"/>
      <c r="B406" s="94"/>
      <c r="C406" s="94"/>
      <c r="D406" s="81"/>
      <c r="E406" s="94"/>
      <c r="F406" s="94"/>
      <c r="H406" s="81"/>
      <c r="I406" s="81"/>
    </row>
    <row r="407" ht="15.75" customHeight="1">
      <c r="A407" s="94"/>
      <c r="B407" s="94"/>
      <c r="C407" s="94"/>
      <c r="D407" s="81"/>
      <c r="E407" s="94"/>
      <c r="F407" s="94"/>
      <c r="H407" s="81"/>
      <c r="I407" s="81"/>
    </row>
    <row r="408" ht="15.75" customHeight="1">
      <c r="A408" s="94"/>
      <c r="B408" s="94"/>
      <c r="C408" s="94"/>
      <c r="D408" s="81"/>
      <c r="E408" s="94"/>
      <c r="F408" s="94"/>
      <c r="H408" s="81"/>
      <c r="I408" s="81"/>
    </row>
    <row r="409" ht="15.75" customHeight="1">
      <c r="A409" s="94"/>
      <c r="B409" s="94"/>
      <c r="C409" s="94"/>
      <c r="D409" s="81"/>
      <c r="E409" s="94"/>
      <c r="F409" s="94"/>
      <c r="H409" s="81"/>
      <c r="I409" s="81"/>
    </row>
    <row r="410" ht="15.75" customHeight="1">
      <c r="A410" s="94"/>
      <c r="B410" s="94"/>
      <c r="C410" s="94"/>
      <c r="D410" s="81"/>
      <c r="E410" s="94"/>
      <c r="F410" s="94"/>
      <c r="H410" s="81"/>
      <c r="I410" s="81"/>
    </row>
    <row r="411" ht="15.75" customHeight="1">
      <c r="A411" s="94"/>
      <c r="B411" s="94"/>
      <c r="C411" s="94"/>
      <c r="D411" s="81"/>
      <c r="E411" s="94"/>
      <c r="F411" s="94"/>
      <c r="H411" s="81"/>
      <c r="I411" s="81"/>
    </row>
    <row r="412" ht="15.75" customHeight="1">
      <c r="A412" s="94"/>
      <c r="B412" s="94"/>
      <c r="C412" s="94"/>
      <c r="D412" s="81"/>
      <c r="E412" s="94"/>
      <c r="F412" s="94"/>
      <c r="H412" s="81"/>
      <c r="I412" s="81"/>
    </row>
    <row r="413" ht="15.75" customHeight="1">
      <c r="A413" s="94"/>
      <c r="B413" s="94"/>
      <c r="C413" s="94"/>
      <c r="D413" s="81"/>
      <c r="E413" s="94"/>
      <c r="F413" s="94"/>
      <c r="H413" s="81"/>
      <c r="I413" s="81"/>
    </row>
    <row r="414" ht="15.75" customHeight="1">
      <c r="A414" s="94"/>
      <c r="B414" s="94"/>
      <c r="C414" s="94"/>
      <c r="D414" s="81"/>
      <c r="E414" s="94"/>
      <c r="F414" s="94"/>
      <c r="H414" s="81"/>
      <c r="I414" s="81"/>
    </row>
    <row r="415" ht="15.75" customHeight="1">
      <c r="A415" s="94"/>
      <c r="B415" s="94"/>
      <c r="C415" s="94"/>
      <c r="D415" s="81"/>
      <c r="E415" s="94"/>
      <c r="F415" s="94"/>
      <c r="H415" s="81"/>
      <c r="I415" s="81"/>
    </row>
    <row r="416" ht="15.75" customHeight="1">
      <c r="A416" s="94"/>
      <c r="B416" s="94"/>
      <c r="C416" s="94"/>
      <c r="D416" s="81"/>
      <c r="E416" s="94"/>
      <c r="F416" s="94"/>
      <c r="H416" s="81"/>
      <c r="I416" s="81"/>
    </row>
    <row r="417" ht="15.75" customHeight="1">
      <c r="A417" s="94"/>
      <c r="B417" s="94"/>
      <c r="C417" s="94"/>
      <c r="D417" s="81"/>
      <c r="E417" s="94"/>
      <c r="F417" s="94"/>
      <c r="H417" s="81"/>
      <c r="I417" s="81"/>
    </row>
    <row r="418" ht="15.75" customHeight="1">
      <c r="A418" s="94"/>
      <c r="B418" s="94"/>
      <c r="C418" s="94"/>
      <c r="D418" s="81"/>
      <c r="E418" s="94"/>
      <c r="F418" s="94"/>
      <c r="H418" s="81"/>
      <c r="I418" s="81"/>
    </row>
    <row r="419" ht="15.75" customHeight="1">
      <c r="A419" s="94"/>
      <c r="B419" s="94"/>
      <c r="C419" s="94"/>
      <c r="D419" s="81"/>
      <c r="E419" s="94"/>
      <c r="F419" s="94"/>
      <c r="H419" s="81"/>
      <c r="I419" s="81"/>
    </row>
    <row r="420" ht="15.75" customHeight="1">
      <c r="A420" s="94"/>
      <c r="B420" s="94"/>
      <c r="C420" s="94"/>
      <c r="D420" s="81"/>
      <c r="E420" s="94"/>
      <c r="F420" s="94"/>
      <c r="H420" s="81"/>
      <c r="I420" s="81"/>
    </row>
    <row r="421" ht="15.75" customHeight="1">
      <c r="A421" s="94"/>
      <c r="B421" s="94"/>
      <c r="C421" s="94"/>
      <c r="D421" s="81"/>
      <c r="E421" s="94"/>
      <c r="F421" s="94"/>
      <c r="H421" s="81"/>
      <c r="I421" s="81"/>
    </row>
    <row r="422" ht="15.75" customHeight="1">
      <c r="A422" s="94"/>
      <c r="B422" s="94"/>
      <c r="C422" s="94"/>
      <c r="D422" s="81"/>
      <c r="E422" s="94"/>
      <c r="F422" s="94"/>
      <c r="H422" s="81"/>
      <c r="I422" s="81"/>
    </row>
    <row r="423" ht="15.75" customHeight="1">
      <c r="A423" s="94"/>
      <c r="B423" s="94"/>
      <c r="C423" s="94"/>
      <c r="D423" s="81"/>
      <c r="E423" s="94"/>
      <c r="F423" s="94"/>
      <c r="H423" s="81"/>
      <c r="I423" s="81"/>
    </row>
    <row r="424" ht="15.75" customHeight="1">
      <c r="A424" s="94"/>
      <c r="B424" s="94"/>
      <c r="C424" s="94"/>
      <c r="D424" s="81"/>
      <c r="E424" s="94"/>
      <c r="F424" s="94"/>
      <c r="H424" s="81"/>
      <c r="I424" s="81"/>
    </row>
    <row r="425" ht="15.75" customHeight="1">
      <c r="A425" s="94"/>
      <c r="B425" s="94"/>
      <c r="C425" s="94"/>
      <c r="D425" s="81"/>
      <c r="E425" s="94"/>
      <c r="F425" s="94"/>
      <c r="H425" s="81"/>
      <c r="I425" s="81"/>
    </row>
    <row r="426" ht="15.75" customHeight="1">
      <c r="A426" s="94"/>
      <c r="B426" s="94"/>
      <c r="C426" s="94"/>
      <c r="D426" s="81"/>
      <c r="E426" s="94"/>
      <c r="F426" s="94"/>
      <c r="H426" s="81"/>
      <c r="I426" s="81"/>
    </row>
    <row r="427" ht="15.75" customHeight="1">
      <c r="A427" s="94"/>
      <c r="B427" s="94"/>
      <c r="C427" s="94"/>
      <c r="D427" s="81"/>
      <c r="E427" s="94"/>
      <c r="F427" s="94"/>
      <c r="H427" s="81"/>
      <c r="I427" s="81"/>
    </row>
    <row r="428" ht="15.75" customHeight="1">
      <c r="A428" s="94"/>
      <c r="B428" s="94"/>
      <c r="C428" s="94"/>
      <c r="D428" s="81"/>
      <c r="E428" s="94"/>
      <c r="F428" s="94"/>
      <c r="H428" s="81"/>
      <c r="I428" s="81"/>
    </row>
    <row r="429" ht="15.75" customHeight="1">
      <c r="A429" s="94"/>
      <c r="B429" s="94"/>
      <c r="C429" s="94"/>
      <c r="D429" s="81"/>
      <c r="E429" s="94"/>
      <c r="F429" s="94"/>
      <c r="H429" s="81"/>
      <c r="I429" s="81"/>
    </row>
    <row r="430" ht="15.75" customHeight="1">
      <c r="A430" s="94"/>
      <c r="B430" s="94"/>
      <c r="C430" s="94"/>
      <c r="D430" s="81"/>
      <c r="E430" s="94"/>
      <c r="F430" s="94"/>
      <c r="H430" s="81"/>
      <c r="I430" s="81"/>
    </row>
    <row r="431" ht="15.75" customHeight="1">
      <c r="A431" s="94"/>
      <c r="B431" s="94"/>
      <c r="C431" s="94"/>
      <c r="D431" s="81"/>
      <c r="E431" s="94"/>
      <c r="F431" s="94"/>
      <c r="H431" s="81"/>
      <c r="I431" s="81"/>
    </row>
    <row r="432" ht="15.75" customHeight="1">
      <c r="A432" s="94"/>
      <c r="B432" s="94"/>
      <c r="C432" s="94"/>
      <c r="D432" s="81"/>
      <c r="E432" s="94"/>
      <c r="F432" s="94"/>
      <c r="H432" s="81"/>
      <c r="I432" s="81"/>
    </row>
    <row r="433" ht="15.75" customHeight="1">
      <c r="A433" s="94"/>
      <c r="B433" s="94"/>
      <c r="C433" s="94"/>
      <c r="D433" s="81"/>
      <c r="E433" s="94"/>
      <c r="F433" s="94"/>
      <c r="H433" s="81"/>
      <c r="I433" s="81"/>
    </row>
    <row r="434" ht="15.75" customHeight="1">
      <c r="A434" s="94"/>
      <c r="B434" s="94"/>
      <c r="C434" s="94"/>
      <c r="D434" s="81"/>
      <c r="E434" s="94"/>
      <c r="F434" s="94"/>
      <c r="H434" s="81"/>
      <c r="I434" s="81"/>
    </row>
    <row r="435" ht="15.75" customHeight="1">
      <c r="A435" s="94"/>
      <c r="B435" s="94"/>
      <c r="C435" s="94"/>
      <c r="D435" s="81"/>
      <c r="E435" s="94"/>
      <c r="F435" s="94"/>
      <c r="H435" s="81"/>
      <c r="I435" s="81"/>
    </row>
    <row r="436" ht="15.75" customHeight="1">
      <c r="A436" s="94"/>
      <c r="B436" s="94"/>
      <c r="C436" s="94"/>
      <c r="D436" s="81"/>
      <c r="E436" s="94"/>
      <c r="F436" s="94"/>
      <c r="H436" s="81"/>
      <c r="I436" s="81"/>
    </row>
    <row r="437" ht="15.75" customHeight="1">
      <c r="A437" s="94"/>
      <c r="B437" s="94"/>
      <c r="C437" s="94"/>
      <c r="D437" s="81"/>
      <c r="E437" s="94"/>
      <c r="F437" s="94"/>
      <c r="H437" s="81"/>
      <c r="I437" s="81"/>
    </row>
    <row r="438" ht="15.75" customHeight="1">
      <c r="A438" s="94"/>
      <c r="B438" s="94"/>
      <c r="C438" s="94"/>
      <c r="D438" s="81"/>
      <c r="E438" s="94"/>
      <c r="F438" s="94"/>
      <c r="H438" s="81"/>
      <c r="I438" s="81"/>
    </row>
    <row r="439" ht="15.75" customHeight="1">
      <c r="A439" s="94"/>
      <c r="B439" s="94"/>
      <c r="C439" s="94"/>
      <c r="D439" s="81"/>
      <c r="E439" s="94"/>
      <c r="F439" s="94"/>
      <c r="H439" s="81"/>
      <c r="I439" s="81"/>
    </row>
    <row r="440" ht="15.75" customHeight="1">
      <c r="A440" s="94"/>
      <c r="B440" s="94"/>
      <c r="C440" s="94"/>
      <c r="D440" s="81"/>
      <c r="E440" s="94"/>
      <c r="F440" s="94"/>
      <c r="H440" s="81"/>
      <c r="I440" s="81"/>
    </row>
    <row r="441" ht="15.75" customHeight="1">
      <c r="A441" s="94"/>
      <c r="B441" s="94"/>
      <c r="C441" s="94"/>
      <c r="D441" s="81"/>
      <c r="E441" s="94"/>
      <c r="F441" s="94"/>
      <c r="H441" s="81"/>
      <c r="I441" s="81"/>
    </row>
    <row r="442" ht="15.75" customHeight="1">
      <c r="A442" s="94"/>
      <c r="B442" s="94"/>
      <c r="C442" s="94"/>
      <c r="D442" s="81"/>
      <c r="E442" s="94"/>
      <c r="F442" s="94"/>
      <c r="H442" s="81"/>
      <c r="I442" s="81"/>
    </row>
    <row r="443" ht="15.75" customHeight="1">
      <c r="A443" s="94"/>
      <c r="B443" s="94"/>
      <c r="C443" s="94"/>
      <c r="D443" s="81"/>
      <c r="E443" s="94"/>
      <c r="F443" s="94"/>
      <c r="H443" s="81"/>
      <c r="I443" s="81"/>
    </row>
    <row r="444" ht="15.75" customHeight="1">
      <c r="A444" s="94"/>
      <c r="B444" s="94"/>
      <c r="C444" s="94"/>
      <c r="D444" s="81"/>
      <c r="E444" s="94"/>
      <c r="F444" s="94"/>
      <c r="H444" s="81"/>
      <c r="I444" s="81"/>
    </row>
    <row r="445" ht="15.75" customHeight="1">
      <c r="A445" s="94"/>
      <c r="B445" s="94"/>
      <c r="C445" s="94"/>
      <c r="D445" s="81"/>
      <c r="E445" s="94"/>
      <c r="F445" s="94"/>
      <c r="H445" s="81"/>
      <c r="I445" s="81"/>
    </row>
    <row r="446" ht="15.75" customHeight="1">
      <c r="A446" s="94"/>
      <c r="B446" s="94"/>
      <c r="C446" s="94"/>
      <c r="D446" s="81"/>
      <c r="E446" s="94"/>
      <c r="F446" s="94"/>
      <c r="H446" s="81"/>
      <c r="I446" s="81"/>
    </row>
    <row r="447" ht="15.75" customHeight="1">
      <c r="A447" s="94"/>
      <c r="B447" s="94"/>
      <c r="C447" s="94"/>
      <c r="D447" s="81"/>
      <c r="E447" s="94"/>
      <c r="F447" s="94"/>
      <c r="H447" s="81"/>
      <c r="I447" s="81"/>
    </row>
    <row r="448" ht="15.75" customHeight="1">
      <c r="A448" s="94"/>
      <c r="B448" s="94"/>
      <c r="C448" s="94"/>
      <c r="D448" s="81"/>
      <c r="E448" s="94"/>
      <c r="F448" s="94"/>
      <c r="H448" s="81"/>
      <c r="I448" s="81"/>
    </row>
    <row r="449" ht="15.75" customHeight="1">
      <c r="A449" s="94"/>
      <c r="B449" s="94"/>
      <c r="C449" s="94"/>
      <c r="D449" s="81"/>
      <c r="E449" s="94"/>
      <c r="F449" s="94"/>
      <c r="H449" s="81"/>
      <c r="I449" s="81"/>
    </row>
    <row r="450" ht="15.75" customHeight="1">
      <c r="A450" s="94"/>
      <c r="B450" s="94"/>
      <c r="C450" s="94"/>
      <c r="D450" s="81"/>
      <c r="E450" s="94"/>
      <c r="F450" s="94"/>
      <c r="H450" s="81"/>
      <c r="I450" s="81"/>
    </row>
    <row r="451" ht="15.75" customHeight="1">
      <c r="A451" s="94"/>
      <c r="B451" s="94"/>
      <c r="C451" s="94"/>
      <c r="D451" s="81"/>
      <c r="E451" s="94"/>
      <c r="F451" s="94"/>
      <c r="H451" s="81"/>
      <c r="I451" s="81"/>
    </row>
    <row r="452" ht="15.75" customHeight="1">
      <c r="A452" s="94"/>
      <c r="B452" s="94"/>
      <c r="C452" s="94"/>
      <c r="D452" s="81"/>
      <c r="E452" s="94"/>
      <c r="F452" s="94"/>
      <c r="H452" s="81"/>
      <c r="I452" s="81"/>
    </row>
    <row r="453" ht="15.75" customHeight="1">
      <c r="A453" s="94"/>
      <c r="B453" s="94"/>
      <c r="C453" s="94"/>
      <c r="D453" s="81"/>
      <c r="E453" s="94"/>
      <c r="F453" s="94"/>
      <c r="H453" s="81"/>
      <c r="I453" s="81"/>
    </row>
    <row r="454" ht="15.75" customHeight="1">
      <c r="A454" s="94"/>
      <c r="B454" s="94"/>
      <c r="C454" s="94"/>
      <c r="D454" s="81"/>
      <c r="E454" s="94"/>
      <c r="F454" s="94"/>
      <c r="H454" s="81"/>
      <c r="I454" s="81"/>
    </row>
    <row r="455" ht="15.75" customHeight="1">
      <c r="A455" s="94"/>
      <c r="B455" s="94"/>
      <c r="C455" s="94"/>
      <c r="D455" s="81"/>
      <c r="E455" s="94"/>
      <c r="F455" s="94"/>
      <c r="H455" s="81"/>
      <c r="I455" s="81"/>
    </row>
    <row r="456" ht="15.75" customHeight="1">
      <c r="A456" s="94"/>
      <c r="B456" s="94"/>
      <c r="C456" s="94"/>
      <c r="D456" s="81"/>
      <c r="E456" s="94"/>
      <c r="F456" s="94"/>
      <c r="H456" s="81"/>
      <c r="I456" s="81"/>
    </row>
    <row r="457" ht="15.75" customHeight="1">
      <c r="A457" s="94"/>
      <c r="B457" s="94"/>
      <c r="C457" s="94"/>
      <c r="D457" s="81"/>
      <c r="E457" s="94"/>
      <c r="F457" s="94"/>
      <c r="H457" s="81"/>
      <c r="I457" s="81"/>
    </row>
    <row r="458" ht="15.75" customHeight="1">
      <c r="A458" s="94"/>
      <c r="B458" s="94"/>
      <c r="C458" s="94"/>
      <c r="D458" s="81"/>
      <c r="E458" s="94"/>
      <c r="F458" s="94"/>
      <c r="H458" s="81"/>
      <c r="I458" s="81"/>
    </row>
    <row r="459" ht="15.75" customHeight="1">
      <c r="A459" s="94"/>
      <c r="B459" s="94"/>
      <c r="C459" s="94"/>
      <c r="D459" s="81"/>
      <c r="E459" s="94"/>
      <c r="F459" s="94"/>
      <c r="H459" s="81"/>
      <c r="I459" s="81"/>
    </row>
    <row r="460" ht="15.75" customHeight="1">
      <c r="A460" s="94"/>
      <c r="B460" s="94"/>
      <c r="C460" s="94"/>
      <c r="D460" s="81"/>
      <c r="E460" s="94"/>
      <c r="F460" s="94"/>
      <c r="H460" s="81"/>
      <c r="I460" s="81"/>
    </row>
    <row r="461" ht="15.75" customHeight="1">
      <c r="A461" s="94"/>
      <c r="B461" s="94"/>
      <c r="C461" s="94"/>
      <c r="D461" s="81"/>
      <c r="E461" s="94"/>
      <c r="F461" s="94"/>
      <c r="H461" s="81"/>
      <c r="I461" s="81"/>
    </row>
    <row r="462" ht="15.75" customHeight="1">
      <c r="A462" s="94"/>
      <c r="B462" s="94"/>
      <c r="C462" s="94"/>
      <c r="D462" s="81"/>
      <c r="E462" s="94"/>
      <c r="F462" s="94"/>
      <c r="H462" s="81"/>
      <c r="I462" s="81"/>
    </row>
    <row r="463" ht="15.75" customHeight="1">
      <c r="A463" s="94"/>
      <c r="B463" s="94"/>
      <c r="C463" s="94"/>
      <c r="D463" s="81"/>
      <c r="E463" s="94"/>
      <c r="F463" s="94"/>
      <c r="H463" s="81"/>
      <c r="I463" s="81"/>
    </row>
    <row r="464" ht="15.75" customHeight="1">
      <c r="A464" s="94"/>
      <c r="B464" s="94"/>
      <c r="C464" s="94"/>
      <c r="D464" s="81"/>
      <c r="E464" s="94"/>
      <c r="F464" s="94"/>
      <c r="H464" s="81"/>
      <c r="I464" s="81"/>
    </row>
    <row r="465" ht="15.75" customHeight="1">
      <c r="A465" s="94"/>
      <c r="B465" s="94"/>
      <c r="C465" s="94"/>
      <c r="D465" s="81"/>
      <c r="E465" s="94"/>
      <c r="F465" s="94"/>
      <c r="H465" s="81"/>
      <c r="I465" s="81"/>
    </row>
    <row r="466" ht="15.75" customHeight="1">
      <c r="A466" s="94"/>
      <c r="B466" s="94"/>
      <c r="C466" s="94"/>
      <c r="D466" s="81"/>
      <c r="E466" s="94"/>
      <c r="F466" s="94"/>
      <c r="H466" s="81"/>
      <c r="I466" s="81"/>
    </row>
    <row r="467" ht="15.75" customHeight="1">
      <c r="A467" s="94"/>
      <c r="B467" s="94"/>
      <c r="C467" s="94"/>
      <c r="D467" s="81"/>
      <c r="E467" s="94"/>
      <c r="F467" s="94"/>
      <c r="H467" s="81"/>
      <c r="I467" s="81"/>
    </row>
    <row r="468" ht="15.75" customHeight="1">
      <c r="A468" s="94"/>
      <c r="B468" s="94"/>
      <c r="C468" s="94"/>
      <c r="D468" s="81"/>
      <c r="E468" s="94"/>
      <c r="F468" s="94"/>
      <c r="H468" s="81"/>
      <c r="I468" s="81"/>
    </row>
    <row r="469" ht="15.75" customHeight="1">
      <c r="A469" s="94"/>
      <c r="B469" s="94"/>
      <c r="C469" s="94"/>
      <c r="D469" s="81"/>
      <c r="E469" s="94"/>
      <c r="F469" s="94"/>
      <c r="H469" s="81"/>
      <c r="I469" s="81"/>
    </row>
    <row r="470" ht="15.75" customHeight="1">
      <c r="A470" s="94"/>
      <c r="B470" s="94"/>
      <c r="C470" s="94"/>
      <c r="D470" s="81"/>
      <c r="E470" s="94"/>
      <c r="F470" s="94"/>
      <c r="H470" s="81"/>
      <c r="I470" s="81"/>
    </row>
    <row r="471" ht="15.75" customHeight="1">
      <c r="A471" s="94"/>
      <c r="B471" s="94"/>
      <c r="C471" s="94"/>
      <c r="D471" s="81"/>
      <c r="E471" s="94"/>
      <c r="F471" s="94"/>
      <c r="H471" s="81"/>
      <c r="I471" s="81"/>
    </row>
    <row r="472" ht="15.75" customHeight="1">
      <c r="A472" s="94"/>
      <c r="B472" s="94"/>
      <c r="C472" s="94"/>
      <c r="D472" s="81"/>
      <c r="E472" s="94"/>
      <c r="F472" s="94"/>
      <c r="H472" s="81"/>
      <c r="I472" s="81"/>
    </row>
    <row r="473" ht="15.75" customHeight="1">
      <c r="A473" s="94"/>
      <c r="B473" s="94"/>
      <c r="C473" s="94"/>
      <c r="D473" s="81"/>
      <c r="E473" s="94"/>
      <c r="F473" s="94"/>
      <c r="H473" s="81"/>
      <c r="I473" s="81"/>
    </row>
    <row r="474" ht="15.75" customHeight="1">
      <c r="A474" s="94"/>
      <c r="B474" s="94"/>
      <c r="C474" s="94"/>
      <c r="D474" s="81"/>
      <c r="E474" s="94"/>
      <c r="F474" s="94"/>
      <c r="H474" s="81"/>
      <c r="I474" s="81"/>
    </row>
    <row r="475" ht="15.75" customHeight="1">
      <c r="A475" s="94"/>
      <c r="B475" s="94"/>
      <c r="C475" s="94"/>
      <c r="D475" s="81"/>
      <c r="E475" s="94"/>
      <c r="F475" s="94"/>
      <c r="H475" s="81"/>
      <c r="I475" s="81"/>
    </row>
    <row r="476" ht="15.75" customHeight="1">
      <c r="A476" s="94"/>
      <c r="B476" s="94"/>
      <c r="C476" s="94"/>
      <c r="D476" s="81"/>
      <c r="E476" s="94"/>
      <c r="F476" s="94"/>
      <c r="H476" s="81"/>
      <c r="I476" s="81"/>
    </row>
    <row r="477" ht="15.75" customHeight="1">
      <c r="A477" s="94"/>
      <c r="B477" s="94"/>
      <c r="C477" s="94"/>
      <c r="D477" s="81"/>
      <c r="E477" s="94"/>
      <c r="F477" s="94"/>
      <c r="H477" s="81"/>
      <c r="I477" s="81"/>
    </row>
    <row r="478" ht="15.75" customHeight="1">
      <c r="A478" s="94"/>
      <c r="B478" s="94"/>
      <c r="C478" s="94"/>
      <c r="D478" s="81"/>
      <c r="E478" s="94"/>
      <c r="F478" s="94"/>
      <c r="H478" s="81"/>
      <c r="I478" s="81"/>
    </row>
    <row r="479" ht="15.75" customHeight="1">
      <c r="A479" s="94"/>
      <c r="B479" s="94"/>
      <c r="C479" s="94"/>
      <c r="D479" s="81"/>
      <c r="E479" s="94"/>
      <c r="F479" s="94"/>
      <c r="H479" s="81"/>
      <c r="I479" s="81"/>
    </row>
    <row r="480" ht="15.75" customHeight="1">
      <c r="A480" s="94"/>
      <c r="B480" s="94"/>
      <c r="C480" s="94"/>
      <c r="D480" s="81"/>
      <c r="E480" s="94"/>
      <c r="F480" s="94"/>
      <c r="H480" s="81"/>
      <c r="I480" s="81"/>
    </row>
    <row r="481" ht="15.75" customHeight="1">
      <c r="A481" s="94"/>
      <c r="B481" s="94"/>
      <c r="C481" s="94"/>
      <c r="D481" s="81"/>
      <c r="E481" s="94"/>
      <c r="F481" s="94"/>
      <c r="H481" s="81"/>
      <c r="I481" s="81"/>
    </row>
    <row r="482" ht="15.75" customHeight="1">
      <c r="A482" s="94"/>
      <c r="B482" s="94"/>
      <c r="C482" s="94"/>
      <c r="D482" s="81"/>
      <c r="E482" s="94"/>
      <c r="F482" s="94"/>
      <c r="H482" s="81"/>
      <c r="I482" s="81"/>
    </row>
    <row r="483" ht="15.75" customHeight="1">
      <c r="A483" s="94"/>
      <c r="B483" s="94"/>
      <c r="C483" s="94"/>
      <c r="D483" s="81"/>
      <c r="E483" s="94"/>
      <c r="F483" s="94"/>
      <c r="H483" s="81"/>
      <c r="I483" s="81"/>
    </row>
    <row r="484" ht="15.75" customHeight="1">
      <c r="A484" s="94"/>
      <c r="B484" s="94"/>
      <c r="C484" s="94"/>
      <c r="D484" s="81"/>
      <c r="E484" s="94"/>
      <c r="F484" s="94"/>
      <c r="H484" s="81"/>
      <c r="I484" s="81"/>
    </row>
    <row r="485" ht="15.75" customHeight="1">
      <c r="A485" s="94"/>
      <c r="B485" s="94"/>
      <c r="C485" s="94"/>
      <c r="D485" s="81"/>
      <c r="E485" s="94"/>
      <c r="F485" s="94"/>
      <c r="H485" s="81"/>
      <c r="I485" s="81"/>
    </row>
    <row r="486" ht="15.75" customHeight="1">
      <c r="A486" s="94"/>
      <c r="B486" s="94"/>
      <c r="C486" s="94"/>
      <c r="D486" s="81"/>
      <c r="E486" s="94"/>
      <c r="F486" s="94"/>
      <c r="H486" s="81"/>
      <c r="I486" s="81"/>
    </row>
    <row r="487" ht="15.75" customHeight="1">
      <c r="A487" s="94"/>
      <c r="B487" s="94"/>
      <c r="C487" s="94"/>
      <c r="D487" s="81"/>
      <c r="E487" s="94"/>
      <c r="F487" s="94"/>
      <c r="H487" s="81"/>
      <c r="I487" s="81"/>
    </row>
    <row r="488" ht="15.75" customHeight="1">
      <c r="A488" s="94"/>
      <c r="B488" s="94"/>
      <c r="C488" s="94"/>
      <c r="D488" s="81"/>
      <c r="E488" s="94"/>
      <c r="F488" s="94"/>
      <c r="H488" s="81"/>
      <c r="I488" s="81"/>
    </row>
    <row r="489" ht="15.75" customHeight="1">
      <c r="A489" s="94"/>
      <c r="B489" s="94"/>
      <c r="C489" s="94"/>
      <c r="D489" s="81"/>
      <c r="E489" s="94"/>
      <c r="F489" s="94"/>
      <c r="H489" s="81"/>
      <c r="I489" s="81"/>
    </row>
    <row r="490" ht="15.75" customHeight="1">
      <c r="A490" s="94"/>
      <c r="B490" s="94"/>
      <c r="C490" s="94"/>
      <c r="D490" s="81"/>
      <c r="E490" s="94"/>
      <c r="F490" s="94"/>
      <c r="H490" s="81"/>
      <c r="I490" s="81"/>
    </row>
    <row r="491" ht="15.75" customHeight="1">
      <c r="A491" s="94"/>
      <c r="B491" s="94"/>
      <c r="C491" s="94"/>
      <c r="D491" s="81"/>
      <c r="E491" s="94"/>
      <c r="F491" s="94"/>
      <c r="H491" s="81"/>
      <c r="I491" s="81"/>
    </row>
    <row r="492" ht="15.75" customHeight="1">
      <c r="A492" s="94"/>
      <c r="B492" s="94"/>
      <c r="C492" s="94"/>
      <c r="D492" s="81"/>
      <c r="E492" s="94"/>
      <c r="F492" s="94"/>
      <c r="H492" s="81"/>
      <c r="I492" s="81"/>
    </row>
    <row r="493" ht="15.75" customHeight="1">
      <c r="A493" s="94"/>
      <c r="B493" s="94"/>
      <c r="C493" s="94"/>
      <c r="D493" s="81"/>
      <c r="E493" s="94"/>
      <c r="F493" s="94"/>
      <c r="H493" s="81"/>
      <c r="I493" s="81"/>
    </row>
    <row r="494" ht="15.75" customHeight="1">
      <c r="A494" s="94"/>
      <c r="B494" s="94"/>
      <c r="C494" s="94"/>
      <c r="D494" s="81"/>
      <c r="E494" s="94"/>
      <c r="F494" s="94"/>
      <c r="H494" s="81"/>
      <c r="I494" s="81"/>
    </row>
    <row r="495" ht="15.75" customHeight="1">
      <c r="A495" s="94"/>
      <c r="B495" s="94"/>
      <c r="C495" s="94"/>
      <c r="D495" s="81"/>
      <c r="E495" s="94"/>
      <c r="F495" s="94"/>
      <c r="H495" s="81"/>
      <c r="I495" s="81"/>
    </row>
    <row r="496" ht="15.75" customHeight="1">
      <c r="A496" s="94"/>
      <c r="B496" s="94"/>
      <c r="C496" s="94"/>
      <c r="D496" s="81"/>
      <c r="E496" s="94"/>
      <c r="F496" s="94"/>
      <c r="H496" s="81"/>
      <c r="I496" s="81"/>
    </row>
    <row r="497" ht="15.75" customHeight="1">
      <c r="A497" s="94"/>
      <c r="B497" s="94"/>
      <c r="C497" s="94"/>
      <c r="D497" s="81"/>
      <c r="E497" s="94"/>
      <c r="F497" s="94"/>
      <c r="H497" s="81"/>
      <c r="I497" s="81"/>
    </row>
    <row r="498" ht="15.75" customHeight="1">
      <c r="A498" s="94"/>
      <c r="B498" s="94"/>
      <c r="C498" s="94"/>
      <c r="D498" s="81"/>
      <c r="E498" s="94"/>
      <c r="F498" s="94"/>
      <c r="H498" s="81"/>
      <c r="I498" s="81"/>
    </row>
    <row r="499" ht="15.75" customHeight="1">
      <c r="A499" s="94"/>
      <c r="B499" s="94"/>
      <c r="C499" s="94"/>
      <c r="D499" s="81"/>
      <c r="E499" s="94"/>
      <c r="F499" s="94"/>
      <c r="H499" s="81"/>
      <c r="I499" s="81"/>
    </row>
    <row r="500" ht="15.75" customHeight="1">
      <c r="A500" s="94"/>
      <c r="B500" s="94"/>
      <c r="C500" s="94"/>
      <c r="D500" s="81"/>
      <c r="E500" s="94"/>
      <c r="F500" s="94"/>
      <c r="H500" s="81"/>
      <c r="I500" s="81"/>
    </row>
    <row r="501" ht="15.75" customHeight="1">
      <c r="A501" s="94"/>
      <c r="B501" s="94"/>
      <c r="C501" s="94"/>
      <c r="D501" s="81"/>
      <c r="E501" s="94"/>
      <c r="F501" s="94"/>
      <c r="H501" s="81"/>
      <c r="I501" s="81"/>
    </row>
    <row r="502" ht="15.75" customHeight="1">
      <c r="A502" s="94"/>
      <c r="B502" s="94"/>
      <c r="C502" s="94"/>
      <c r="D502" s="81"/>
      <c r="E502" s="94"/>
      <c r="F502" s="94"/>
      <c r="H502" s="81"/>
      <c r="I502" s="81"/>
    </row>
    <row r="503" ht="15.75" customHeight="1">
      <c r="A503" s="94"/>
      <c r="B503" s="94"/>
      <c r="C503" s="94"/>
      <c r="D503" s="81"/>
      <c r="E503" s="94"/>
      <c r="F503" s="94"/>
      <c r="H503" s="81"/>
      <c r="I503" s="81"/>
    </row>
    <row r="504" ht="15.75" customHeight="1">
      <c r="A504" s="94"/>
      <c r="B504" s="94"/>
      <c r="C504" s="94"/>
      <c r="D504" s="81"/>
      <c r="E504" s="94"/>
      <c r="F504" s="94"/>
      <c r="H504" s="81"/>
      <c r="I504" s="81"/>
    </row>
    <row r="505" ht="15.75" customHeight="1">
      <c r="A505" s="94"/>
      <c r="B505" s="94"/>
      <c r="C505" s="94"/>
      <c r="D505" s="81"/>
      <c r="E505" s="94"/>
      <c r="F505" s="94"/>
      <c r="H505" s="81"/>
      <c r="I505" s="81"/>
    </row>
    <row r="506" ht="15.75" customHeight="1">
      <c r="A506" s="94"/>
      <c r="B506" s="94"/>
      <c r="C506" s="94"/>
      <c r="D506" s="81"/>
      <c r="E506" s="94"/>
      <c r="F506" s="94"/>
      <c r="H506" s="81"/>
      <c r="I506" s="81"/>
    </row>
    <row r="507" ht="15.75" customHeight="1">
      <c r="A507" s="94"/>
      <c r="B507" s="94"/>
      <c r="C507" s="94"/>
      <c r="D507" s="81"/>
      <c r="E507" s="94"/>
      <c r="F507" s="94"/>
      <c r="H507" s="81"/>
      <c r="I507" s="81"/>
    </row>
    <row r="508" ht="15.75" customHeight="1">
      <c r="A508" s="94"/>
      <c r="B508" s="94"/>
      <c r="C508" s="94"/>
      <c r="D508" s="81"/>
      <c r="E508" s="94"/>
      <c r="F508" s="94"/>
      <c r="H508" s="81"/>
      <c r="I508" s="81"/>
    </row>
    <row r="509" ht="15.75" customHeight="1">
      <c r="A509" s="94"/>
      <c r="B509" s="94"/>
      <c r="C509" s="94"/>
      <c r="D509" s="81"/>
      <c r="E509" s="94"/>
      <c r="F509" s="94"/>
      <c r="H509" s="81"/>
      <c r="I509" s="81"/>
    </row>
    <row r="510" ht="15.75" customHeight="1">
      <c r="A510" s="94"/>
      <c r="B510" s="94"/>
      <c r="C510" s="94"/>
      <c r="D510" s="81"/>
      <c r="E510" s="94"/>
      <c r="F510" s="94"/>
      <c r="H510" s="81"/>
      <c r="I510" s="81"/>
    </row>
    <row r="511" ht="15.75" customHeight="1">
      <c r="A511" s="94"/>
      <c r="B511" s="94"/>
      <c r="C511" s="94"/>
      <c r="D511" s="81"/>
      <c r="E511" s="94"/>
      <c r="F511" s="94"/>
      <c r="H511" s="81"/>
      <c r="I511" s="81"/>
    </row>
    <row r="512" ht="15.75" customHeight="1">
      <c r="A512" s="94"/>
      <c r="B512" s="94"/>
      <c r="C512" s="94"/>
      <c r="D512" s="81"/>
      <c r="E512" s="94"/>
      <c r="F512" s="94"/>
      <c r="H512" s="81"/>
      <c r="I512" s="81"/>
    </row>
    <row r="513" ht="15.75" customHeight="1">
      <c r="A513" s="94"/>
      <c r="B513" s="94"/>
      <c r="C513" s="94"/>
      <c r="D513" s="81"/>
      <c r="E513" s="94"/>
      <c r="F513" s="94"/>
      <c r="H513" s="81"/>
      <c r="I513" s="81"/>
    </row>
    <row r="514" ht="15.75" customHeight="1">
      <c r="A514" s="94"/>
      <c r="B514" s="94"/>
      <c r="C514" s="94"/>
      <c r="D514" s="81"/>
      <c r="E514" s="94"/>
      <c r="F514" s="94"/>
      <c r="H514" s="81"/>
      <c r="I514" s="81"/>
    </row>
    <row r="515" ht="15.75" customHeight="1">
      <c r="A515" s="94"/>
      <c r="B515" s="94"/>
      <c r="C515" s="94"/>
      <c r="D515" s="81"/>
      <c r="E515" s="94"/>
      <c r="F515" s="94"/>
      <c r="H515" s="81"/>
      <c r="I515" s="81"/>
    </row>
    <row r="516" ht="15.75" customHeight="1">
      <c r="A516" s="94"/>
      <c r="B516" s="94"/>
      <c r="C516" s="94"/>
      <c r="D516" s="81"/>
      <c r="E516" s="94"/>
      <c r="F516" s="94"/>
      <c r="H516" s="81"/>
      <c r="I516" s="81"/>
    </row>
    <row r="517" ht="15.75" customHeight="1">
      <c r="A517" s="94"/>
      <c r="B517" s="94"/>
      <c r="C517" s="94"/>
      <c r="D517" s="81"/>
      <c r="E517" s="94"/>
      <c r="F517" s="94"/>
      <c r="H517" s="81"/>
      <c r="I517" s="81"/>
    </row>
    <row r="518" ht="15.75" customHeight="1">
      <c r="A518" s="94"/>
      <c r="B518" s="94"/>
      <c r="C518" s="94"/>
      <c r="D518" s="81"/>
      <c r="E518" s="94"/>
      <c r="F518" s="94"/>
      <c r="H518" s="81"/>
      <c r="I518" s="81"/>
    </row>
    <row r="519" ht="15.75" customHeight="1">
      <c r="A519" s="94"/>
      <c r="B519" s="94"/>
      <c r="C519" s="94"/>
      <c r="D519" s="81"/>
      <c r="E519" s="94"/>
      <c r="F519" s="94"/>
      <c r="H519" s="81"/>
      <c r="I519" s="81"/>
    </row>
    <row r="520" ht="15.75" customHeight="1">
      <c r="A520" s="94"/>
      <c r="B520" s="94"/>
      <c r="C520" s="94"/>
      <c r="D520" s="81"/>
      <c r="E520" s="94"/>
      <c r="F520" s="94"/>
      <c r="H520" s="81"/>
      <c r="I520" s="81"/>
    </row>
    <row r="521" ht="15.75" customHeight="1">
      <c r="A521" s="94"/>
      <c r="B521" s="94"/>
      <c r="C521" s="94"/>
      <c r="D521" s="81"/>
      <c r="E521" s="94"/>
      <c r="F521" s="94"/>
      <c r="H521" s="81"/>
      <c r="I521" s="81"/>
    </row>
    <row r="522" ht="15.75" customHeight="1">
      <c r="A522" s="94"/>
      <c r="B522" s="94"/>
      <c r="C522" s="94"/>
      <c r="D522" s="81"/>
      <c r="E522" s="94"/>
      <c r="F522" s="94"/>
      <c r="H522" s="81"/>
      <c r="I522" s="81"/>
    </row>
    <row r="523" ht="15.75" customHeight="1">
      <c r="A523" s="94"/>
      <c r="B523" s="94"/>
      <c r="C523" s="94"/>
      <c r="D523" s="81"/>
      <c r="E523" s="94"/>
      <c r="F523" s="94"/>
      <c r="H523" s="81"/>
      <c r="I523" s="81"/>
    </row>
    <row r="524" ht="15.75" customHeight="1">
      <c r="A524" s="94"/>
      <c r="B524" s="94"/>
      <c r="C524" s="94"/>
      <c r="D524" s="81"/>
      <c r="E524" s="94"/>
      <c r="F524" s="94"/>
      <c r="H524" s="81"/>
      <c r="I524" s="81"/>
    </row>
    <row r="525" ht="15.75" customHeight="1">
      <c r="A525" s="94"/>
      <c r="B525" s="94"/>
      <c r="C525" s="94"/>
      <c r="D525" s="81"/>
      <c r="E525" s="94"/>
      <c r="F525" s="94"/>
      <c r="H525" s="81"/>
      <c r="I525" s="81"/>
    </row>
    <row r="526" ht="15.75" customHeight="1">
      <c r="A526" s="94"/>
      <c r="B526" s="94"/>
      <c r="C526" s="94"/>
      <c r="D526" s="81"/>
      <c r="E526" s="94"/>
      <c r="F526" s="94"/>
      <c r="H526" s="81"/>
      <c r="I526" s="81"/>
    </row>
    <row r="527" ht="15.75" customHeight="1">
      <c r="A527" s="94"/>
      <c r="B527" s="94"/>
      <c r="C527" s="94"/>
      <c r="D527" s="81"/>
      <c r="E527" s="94"/>
      <c r="F527" s="94"/>
      <c r="H527" s="81"/>
      <c r="I527" s="81"/>
    </row>
    <row r="528" ht="15.75" customHeight="1">
      <c r="A528" s="94"/>
      <c r="B528" s="94"/>
      <c r="C528" s="94"/>
      <c r="D528" s="81"/>
      <c r="E528" s="94"/>
      <c r="F528" s="94"/>
      <c r="H528" s="81"/>
      <c r="I528" s="81"/>
    </row>
    <row r="529" ht="15.75" customHeight="1">
      <c r="A529" s="94"/>
      <c r="B529" s="94"/>
      <c r="C529" s="94"/>
      <c r="D529" s="81"/>
      <c r="E529" s="94"/>
      <c r="F529" s="94"/>
      <c r="H529" s="81"/>
      <c r="I529" s="81"/>
    </row>
    <row r="530" ht="15.75" customHeight="1">
      <c r="A530" s="94"/>
      <c r="B530" s="94"/>
      <c r="C530" s="94"/>
      <c r="D530" s="81"/>
      <c r="E530" s="94"/>
      <c r="F530" s="94"/>
      <c r="H530" s="81"/>
      <c r="I530" s="81"/>
    </row>
    <row r="531" ht="15.75" customHeight="1">
      <c r="A531" s="94"/>
      <c r="B531" s="94"/>
      <c r="C531" s="94"/>
      <c r="D531" s="81"/>
      <c r="E531" s="94"/>
      <c r="F531" s="94"/>
      <c r="H531" s="81"/>
      <c r="I531" s="81"/>
    </row>
    <row r="532" ht="15.75" customHeight="1">
      <c r="A532" s="94"/>
      <c r="B532" s="94"/>
      <c r="C532" s="94"/>
      <c r="D532" s="81"/>
      <c r="E532" s="94"/>
      <c r="F532" s="94"/>
      <c r="H532" s="81"/>
      <c r="I532" s="81"/>
    </row>
    <row r="533" ht="15.75" customHeight="1">
      <c r="A533" s="94"/>
      <c r="B533" s="94"/>
      <c r="C533" s="94"/>
      <c r="D533" s="81"/>
      <c r="E533" s="94"/>
      <c r="F533" s="94"/>
      <c r="H533" s="81"/>
      <c r="I533" s="81"/>
    </row>
    <row r="534" ht="15.75" customHeight="1">
      <c r="A534" s="94"/>
      <c r="B534" s="94"/>
      <c r="C534" s="94"/>
      <c r="D534" s="81"/>
      <c r="E534" s="94"/>
      <c r="F534" s="94"/>
      <c r="H534" s="81"/>
      <c r="I534" s="81"/>
    </row>
    <row r="535" ht="15.75" customHeight="1">
      <c r="A535" s="94"/>
      <c r="B535" s="94"/>
      <c r="C535" s="94"/>
      <c r="D535" s="81"/>
      <c r="E535" s="94"/>
      <c r="F535" s="94"/>
      <c r="H535" s="81"/>
      <c r="I535" s="81"/>
    </row>
    <row r="536" ht="15.75" customHeight="1">
      <c r="A536" s="94"/>
      <c r="B536" s="94"/>
      <c r="C536" s="94"/>
      <c r="D536" s="81"/>
      <c r="E536" s="94"/>
      <c r="F536" s="94"/>
      <c r="H536" s="81"/>
      <c r="I536" s="81"/>
    </row>
    <row r="537" ht="15.75" customHeight="1">
      <c r="A537" s="94"/>
      <c r="B537" s="94"/>
      <c r="C537" s="94"/>
      <c r="D537" s="81"/>
      <c r="E537" s="94"/>
      <c r="F537" s="94"/>
      <c r="H537" s="81"/>
      <c r="I537" s="81"/>
    </row>
    <row r="538" ht="15.75" customHeight="1">
      <c r="A538" s="94"/>
      <c r="B538" s="94"/>
      <c r="C538" s="94"/>
      <c r="D538" s="81"/>
      <c r="E538" s="94"/>
      <c r="F538" s="94"/>
      <c r="H538" s="81"/>
      <c r="I538" s="81"/>
    </row>
    <row r="539" ht="15.75" customHeight="1">
      <c r="A539" s="94"/>
      <c r="B539" s="94"/>
      <c r="C539" s="94"/>
      <c r="D539" s="81"/>
      <c r="E539" s="94"/>
      <c r="F539" s="94"/>
      <c r="H539" s="81"/>
      <c r="I539" s="81"/>
    </row>
    <row r="540" ht="15.75" customHeight="1">
      <c r="A540" s="94"/>
      <c r="B540" s="94"/>
      <c r="C540" s="94"/>
      <c r="D540" s="81"/>
      <c r="E540" s="94"/>
      <c r="F540" s="94"/>
      <c r="H540" s="81"/>
      <c r="I540" s="81"/>
    </row>
    <row r="541" ht="15.75" customHeight="1">
      <c r="A541" s="94"/>
      <c r="B541" s="94"/>
      <c r="C541" s="94"/>
      <c r="D541" s="81"/>
      <c r="E541" s="94"/>
      <c r="F541" s="94"/>
      <c r="H541" s="81"/>
      <c r="I541" s="81"/>
    </row>
    <row r="542" ht="15.75" customHeight="1">
      <c r="A542" s="94"/>
      <c r="B542" s="94"/>
      <c r="C542" s="94"/>
      <c r="D542" s="81"/>
      <c r="E542" s="94"/>
      <c r="F542" s="94"/>
      <c r="H542" s="81"/>
      <c r="I542" s="81"/>
    </row>
    <row r="543" ht="15.75" customHeight="1">
      <c r="A543" s="94"/>
      <c r="B543" s="94"/>
      <c r="C543" s="94"/>
      <c r="D543" s="81"/>
      <c r="E543" s="94"/>
      <c r="F543" s="94"/>
      <c r="H543" s="81"/>
      <c r="I543" s="81"/>
    </row>
    <row r="544" ht="15.75" customHeight="1">
      <c r="A544" s="94"/>
      <c r="B544" s="94"/>
      <c r="C544" s="94"/>
      <c r="D544" s="81"/>
      <c r="E544" s="94"/>
      <c r="F544" s="94"/>
      <c r="H544" s="81"/>
      <c r="I544" s="81"/>
    </row>
    <row r="545" ht="15.75" customHeight="1">
      <c r="A545" s="94"/>
      <c r="B545" s="94"/>
      <c r="C545" s="94"/>
      <c r="D545" s="81"/>
      <c r="E545" s="94"/>
      <c r="F545" s="94"/>
      <c r="H545" s="81"/>
      <c r="I545" s="81"/>
    </row>
    <row r="546" ht="15.75" customHeight="1">
      <c r="A546" s="94"/>
      <c r="B546" s="94"/>
      <c r="C546" s="94"/>
      <c r="D546" s="81"/>
      <c r="E546" s="94"/>
      <c r="F546" s="94"/>
      <c r="H546" s="81"/>
      <c r="I546" s="81"/>
    </row>
    <row r="547" ht="15.75" customHeight="1">
      <c r="A547" s="94"/>
      <c r="B547" s="94"/>
      <c r="C547" s="94"/>
      <c r="D547" s="81"/>
      <c r="E547" s="94"/>
      <c r="F547" s="94"/>
      <c r="H547" s="81"/>
      <c r="I547" s="81"/>
    </row>
    <row r="548" ht="15.75" customHeight="1">
      <c r="A548" s="94"/>
      <c r="B548" s="94"/>
      <c r="C548" s="94"/>
      <c r="D548" s="81"/>
      <c r="E548" s="94"/>
      <c r="F548" s="94"/>
      <c r="H548" s="81"/>
      <c r="I548" s="81"/>
    </row>
    <row r="549" ht="15.75" customHeight="1">
      <c r="A549" s="94"/>
      <c r="B549" s="94"/>
      <c r="C549" s="94"/>
      <c r="D549" s="81"/>
      <c r="E549" s="94"/>
      <c r="F549" s="94"/>
      <c r="H549" s="81"/>
      <c r="I549" s="81"/>
    </row>
    <row r="550" ht="15.75" customHeight="1">
      <c r="A550" s="94"/>
      <c r="B550" s="94"/>
      <c r="C550" s="94"/>
      <c r="D550" s="81"/>
      <c r="E550" s="94"/>
      <c r="F550" s="94"/>
      <c r="H550" s="81"/>
      <c r="I550" s="81"/>
    </row>
    <row r="551" ht="15.75" customHeight="1">
      <c r="A551" s="94"/>
      <c r="B551" s="94"/>
      <c r="C551" s="94"/>
      <c r="D551" s="81"/>
      <c r="E551" s="94"/>
      <c r="F551" s="94"/>
      <c r="H551" s="81"/>
      <c r="I551" s="81"/>
    </row>
    <row r="552" ht="15.75" customHeight="1">
      <c r="A552" s="94"/>
      <c r="B552" s="94"/>
      <c r="C552" s="94"/>
      <c r="D552" s="81"/>
      <c r="E552" s="94"/>
      <c r="F552" s="94"/>
      <c r="H552" s="81"/>
      <c r="I552" s="81"/>
    </row>
    <row r="553" ht="15.75" customHeight="1">
      <c r="A553" s="94"/>
      <c r="B553" s="94"/>
      <c r="C553" s="94"/>
      <c r="D553" s="81"/>
      <c r="E553" s="94"/>
      <c r="F553" s="94"/>
      <c r="H553" s="81"/>
      <c r="I553" s="81"/>
    </row>
    <row r="554" ht="15.75" customHeight="1">
      <c r="A554" s="94"/>
      <c r="B554" s="94"/>
      <c r="C554" s="94"/>
      <c r="D554" s="81"/>
      <c r="E554" s="94"/>
      <c r="F554" s="94"/>
      <c r="H554" s="81"/>
      <c r="I554" s="81"/>
    </row>
    <row r="555" ht="15.75" customHeight="1">
      <c r="A555" s="94"/>
      <c r="B555" s="94"/>
      <c r="C555" s="94"/>
      <c r="D555" s="81"/>
      <c r="E555" s="94"/>
      <c r="F555" s="94"/>
      <c r="H555" s="81"/>
      <c r="I555" s="81"/>
    </row>
    <row r="556" ht="15.75" customHeight="1">
      <c r="A556" s="94"/>
      <c r="B556" s="94"/>
      <c r="C556" s="94"/>
      <c r="D556" s="81"/>
      <c r="E556" s="94"/>
      <c r="F556" s="94"/>
      <c r="H556" s="81"/>
      <c r="I556" s="81"/>
    </row>
    <row r="557" ht="15.75" customHeight="1">
      <c r="A557" s="94"/>
      <c r="B557" s="94"/>
      <c r="C557" s="94"/>
      <c r="D557" s="81"/>
      <c r="E557" s="94"/>
      <c r="F557" s="94"/>
      <c r="H557" s="81"/>
      <c r="I557" s="81"/>
    </row>
    <row r="558" ht="15.75" customHeight="1">
      <c r="A558" s="94"/>
      <c r="B558" s="94"/>
      <c r="C558" s="94"/>
      <c r="D558" s="81"/>
      <c r="E558" s="94"/>
      <c r="F558" s="94"/>
      <c r="H558" s="81"/>
      <c r="I558" s="81"/>
    </row>
    <row r="559" ht="15.75" customHeight="1">
      <c r="A559" s="94"/>
      <c r="B559" s="94"/>
      <c r="C559" s="94"/>
      <c r="D559" s="81"/>
      <c r="E559" s="94"/>
      <c r="F559" s="94"/>
      <c r="H559" s="81"/>
      <c r="I559" s="81"/>
    </row>
    <row r="560" ht="15.75" customHeight="1">
      <c r="A560" s="94"/>
      <c r="B560" s="94"/>
      <c r="C560" s="94"/>
      <c r="D560" s="81"/>
      <c r="E560" s="94"/>
      <c r="F560" s="94"/>
      <c r="H560" s="81"/>
      <c r="I560" s="81"/>
    </row>
    <row r="561" ht="15.75" customHeight="1">
      <c r="A561" s="94"/>
      <c r="B561" s="94"/>
      <c r="C561" s="94"/>
      <c r="D561" s="81"/>
      <c r="E561" s="94"/>
      <c r="F561" s="94"/>
      <c r="H561" s="81"/>
      <c r="I561" s="81"/>
    </row>
    <row r="562" ht="15.75" customHeight="1">
      <c r="A562" s="94"/>
      <c r="B562" s="94"/>
      <c r="C562" s="94"/>
      <c r="D562" s="81"/>
      <c r="E562" s="94"/>
      <c r="F562" s="94"/>
      <c r="H562" s="81"/>
      <c r="I562" s="81"/>
    </row>
    <row r="563" ht="15.75" customHeight="1">
      <c r="A563" s="94"/>
      <c r="B563" s="94"/>
      <c r="C563" s="94"/>
      <c r="D563" s="81"/>
      <c r="E563" s="94"/>
      <c r="F563" s="94"/>
      <c r="H563" s="81"/>
      <c r="I563" s="81"/>
    </row>
    <row r="564" ht="15.75" customHeight="1">
      <c r="A564" s="94"/>
      <c r="B564" s="94"/>
      <c r="C564" s="94"/>
      <c r="D564" s="81"/>
      <c r="E564" s="94"/>
      <c r="F564" s="94"/>
      <c r="H564" s="81"/>
      <c r="I564" s="81"/>
    </row>
    <row r="565" ht="15.75" customHeight="1">
      <c r="A565" s="94"/>
      <c r="B565" s="94"/>
      <c r="C565" s="94"/>
      <c r="D565" s="81"/>
      <c r="E565" s="94"/>
      <c r="F565" s="94"/>
      <c r="H565" s="81"/>
      <c r="I565" s="81"/>
    </row>
    <row r="566" ht="15.75" customHeight="1">
      <c r="A566" s="94"/>
      <c r="B566" s="94"/>
      <c r="C566" s="94"/>
      <c r="D566" s="81"/>
      <c r="E566" s="94"/>
      <c r="F566" s="94"/>
      <c r="H566" s="81"/>
      <c r="I566" s="81"/>
    </row>
    <row r="567" ht="15.75" customHeight="1">
      <c r="A567" s="94"/>
      <c r="B567" s="94"/>
      <c r="C567" s="94"/>
      <c r="D567" s="81"/>
      <c r="E567" s="94"/>
      <c r="F567" s="94"/>
      <c r="H567" s="81"/>
      <c r="I567" s="81"/>
    </row>
    <row r="568" ht="15.75" customHeight="1">
      <c r="A568" s="94"/>
      <c r="B568" s="94"/>
      <c r="C568" s="94"/>
      <c r="D568" s="81"/>
      <c r="E568" s="94"/>
      <c r="F568" s="94"/>
      <c r="H568" s="81"/>
      <c r="I568" s="81"/>
    </row>
    <row r="569" ht="15.75" customHeight="1">
      <c r="A569" s="94"/>
      <c r="B569" s="94"/>
      <c r="C569" s="94"/>
      <c r="D569" s="81"/>
      <c r="E569" s="94"/>
      <c r="F569" s="94"/>
      <c r="H569" s="81"/>
      <c r="I569" s="81"/>
    </row>
    <row r="570" ht="15.75" customHeight="1">
      <c r="A570" s="94"/>
      <c r="B570" s="94"/>
      <c r="C570" s="94"/>
      <c r="D570" s="81"/>
      <c r="E570" s="94"/>
      <c r="F570" s="94"/>
      <c r="H570" s="81"/>
      <c r="I570" s="81"/>
    </row>
    <row r="571" ht="15.75" customHeight="1">
      <c r="A571" s="94"/>
      <c r="B571" s="94"/>
      <c r="C571" s="94"/>
      <c r="D571" s="81"/>
      <c r="E571" s="94"/>
      <c r="F571" s="94"/>
      <c r="H571" s="81"/>
      <c r="I571" s="81"/>
    </row>
    <row r="572" ht="15.75" customHeight="1">
      <c r="A572" s="94"/>
      <c r="B572" s="94"/>
      <c r="C572" s="94"/>
      <c r="D572" s="81"/>
      <c r="E572" s="94"/>
      <c r="F572" s="94"/>
      <c r="H572" s="81"/>
      <c r="I572" s="81"/>
    </row>
    <row r="573" ht="15.75" customHeight="1">
      <c r="A573" s="94"/>
      <c r="B573" s="94"/>
      <c r="C573" s="94"/>
      <c r="D573" s="81"/>
      <c r="E573" s="94"/>
      <c r="F573" s="94"/>
      <c r="H573" s="81"/>
      <c r="I573" s="81"/>
    </row>
    <row r="574" ht="15.75" customHeight="1">
      <c r="A574" s="94"/>
      <c r="B574" s="94"/>
      <c r="C574" s="94"/>
      <c r="D574" s="81"/>
      <c r="E574" s="94"/>
      <c r="F574" s="94"/>
      <c r="H574" s="81"/>
      <c r="I574" s="81"/>
    </row>
    <row r="575" ht="15.75" customHeight="1">
      <c r="A575" s="94"/>
      <c r="B575" s="94"/>
      <c r="C575" s="94"/>
      <c r="D575" s="81"/>
      <c r="E575" s="94"/>
      <c r="F575" s="94"/>
      <c r="H575" s="81"/>
      <c r="I575" s="81"/>
    </row>
    <row r="576" ht="15.75" customHeight="1">
      <c r="A576" s="94"/>
      <c r="B576" s="94"/>
      <c r="C576" s="94"/>
      <c r="D576" s="81"/>
      <c r="E576" s="94"/>
      <c r="F576" s="94"/>
      <c r="H576" s="81"/>
      <c r="I576" s="81"/>
    </row>
    <row r="577" ht="15.75" customHeight="1">
      <c r="A577" s="94"/>
      <c r="B577" s="94"/>
      <c r="C577" s="94"/>
      <c r="D577" s="81"/>
      <c r="E577" s="94"/>
      <c r="F577" s="94"/>
      <c r="H577" s="81"/>
      <c r="I577" s="81"/>
    </row>
    <row r="578" ht="15.75" customHeight="1">
      <c r="A578" s="94"/>
      <c r="B578" s="94"/>
      <c r="C578" s="94"/>
      <c r="D578" s="81"/>
      <c r="E578" s="94"/>
      <c r="F578" s="94"/>
      <c r="H578" s="81"/>
      <c r="I578" s="81"/>
    </row>
    <row r="579" ht="15.75" customHeight="1">
      <c r="A579" s="94"/>
      <c r="B579" s="94"/>
      <c r="C579" s="94"/>
      <c r="D579" s="81"/>
      <c r="E579" s="94"/>
      <c r="F579" s="94"/>
      <c r="H579" s="81"/>
      <c r="I579" s="81"/>
    </row>
    <row r="580" ht="15.75" customHeight="1">
      <c r="A580" s="94"/>
      <c r="B580" s="94"/>
      <c r="C580" s="94"/>
      <c r="D580" s="81"/>
      <c r="E580" s="94"/>
      <c r="F580" s="94"/>
      <c r="H580" s="81"/>
      <c r="I580" s="81"/>
    </row>
    <row r="581" ht="15.75" customHeight="1">
      <c r="A581" s="94"/>
      <c r="B581" s="94"/>
      <c r="C581" s="94"/>
      <c r="D581" s="81"/>
      <c r="E581" s="94"/>
      <c r="F581" s="94"/>
      <c r="H581" s="81"/>
      <c r="I581" s="81"/>
    </row>
    <row r="582" ht="15.75" customHeight="1">
      <c r="A582" s="94"/>
      <c r="B582" s="94"/>
      <c r="C582" s="94"/>
      <c r="D582" s="81"/>
      <c r="E582" s="94"/>
      <c r="F582" s="94"/>
      <c r="H582" s="81"/>
      <c r="I582" s="81"/>
    </row>
    <row r="583" ht="15.75" customHeight="1">
      <c r="A583" s="94"/>
      <c r="B583" s="94"/>
      <c r="C583" s="94"/>
      <c r="D583" s="81"/>
      <c r="E583" s="94"/>
      <c r="F583" s="94"/>
      <c r="H583" s="81"/>
      <c r="I583" s="81"/>
    </row>
    <row r="584" ht="15.75" customHeight="1">
      <c r="A584" s="94"/>
      <c r="B584" s="94"/>
      <c r="C584" s="94"/>
      <c r="D584" s="81"/>
      <c r="E584" s="94"/>
      <c r="F584" s="94"/>
      <c r="H584" s="81"/>
      <c r="I584" s="81"/>
    </row>
    <row r="585" ht="15.75" customHeight="1">
      <c r="A585" s="94"/>
      <c r="B585" s="94"/>
      <c r="C585" s="94"/>
      <c r="D585" s="81"/>
      <c r="E585" s="94"/>
      <c r="F585" s="94"/>
      <c r="H585" s="81"/>
      <c r="I585" s="81"/>
    </row>
    <row r="586" ht="15.75" customHeight="1">
      <c r="A586" s="94"/>
      <c r="B586" s="94"/>
      <c r="C586" s="94"/>
      <c r="D586" s="81"/>
      <c r="E586" s="94"/>
      <c r="F586" s="94"/>
      <c r="H586" s="81"/>
      <c r="I586" s="81"/>
    </row>
    <row r="587" ht="15.75" customHeight="1">
      <c r="A587" s="94"/>
      <c r="B587" s="94"/>
      <c r="C587" s="94"/>
      <c r="D587" s="81"/>
      <c r="E587" s="94"/>
      <c r="F587" s="94"/>
      <c r="H587" s="81"/>
      <c r="I587" s="81"/>
    </row>
    <row r="588" ht="15.75" customHeight="1">
      <c r="A588" s="94"/>
      <c r="B588" s="94"/>
      <c r="C588" s="94"/>
      <c r="D588" s="81"/>
      <c r="E588" s="94"/>
      <c r="F588" s="94"/>
      <c r="H588" s="81"/>
      <c r="I588" s="81"/>
    </row>
    <row r="589" ht="15.75" customHeight="1">
      <c r="A589" s="94"/>
      <c r="B589" s="94"/>
      <c r="C589" s="94"/>
      <c r="D589" s="81"/>
      <c r="E589" s="94"/>
      <c r="F589" s="94"/>
      <c r="H589" s="81"/>
      <c r="I589" s="81"/>
    </row>
    <row r="590" ht="15.75" customHeight="1">
      <c r="A590" s="94"/>
      <c r="B590" s="94"/>
      <c r="C590" s="94"/>
      <c r="D590" s="81"/>
      <c r="E590" s="94"/>
      <c r="F590" s="94"/>
      <c r="H590" s="81"/>
      <c r="I590" s="81"/>
    </row>
    <row r="591" ht="15.75" customHeight="1">
      <c r="A591" s="94"/>
      <c r="B591" s="94"/>
      <c r="C591" s="94"/>
      <c r="D591" s="81"/>
      <c r="E591" s="94"/>
      <c r="F591" s="94"/>
      <c r="H591" s="81"/>
      <c r="I591" s="81"/>
    </row>
    <row r="592" ht="15.75" customHeight="1">
      <c r="A592" s="94"/>
      <c r="B592" s="94"/>
      <c r="C592" s="94"/>
      <c r="D592" s="81"/>
      <c r="E592" s="94"/>
      <c r="F592" s="94"/>
      <c r="H592" s="81"/>
      <c r="I592" s="81"/>
    </row>
    <row r="593" ht="15.75" customHeight="1">
      <c r="A593" s="94"/>
      <c r="B593" s="94"/>
      <c r="C593" s="94"/>
      <c r="D593" s="81"/>
      <c r="E593" s="94"/>
      <c r="F593" s="94"/>
      <c r="H593" s="81"/>
      <c r="I593" s="81"/>
    </row>
    <row r="594" ht="15.75" customHeight="1">
      <c r="A594" s="94"/>
      <c r="B594" s="94"/>
      <c r="C594" s="94"/>
      <c r="D594" s="81"/>
      <c r="E594" s="94"/>
      <c r="F594" s="94"/>
      <c r="H594" s="81"/>
      <c r="I594" s="81"/>
    </row>
    <row r="595" ht="15.75" customHeight="1">
      <c r="A595" s="94"/>
      <c r="B595" s="94"/>
      <c r="C595" s="94"/>
      <c r="D595" s="81"/>
      <c r="E595" s="94"/>
      <c r="F595" s="94"/>
      <c r="H595" s="81"/>
      <c r="I595" s="81"/>
    </row>
    <row r="596" ht="15.75" customHeight="1">
      <c r="A596" s="94"/>
      <c r="B596" s="94"/>
      <c r="C596" s="94"/>
      <c r="D596" s="81"/>
      <c r="E596" s="94"/>
      <c r="F596" s="94"/>
      <c r="H596" s="81"/>
      <c r="I596" s="81"/>
    </row>
    <row r="597" ht="15.75" customHeight="1">
      <c r="A597" s="94"/>
      <c r="B597" s="94"/>
      <c r="C597" s="94"/>
      <c r="D597" s="81"/>
      <c r="E597" s="94"/>
      <c r="F597" s="94"/>
      <c r="H597" s="81"/>
      <c r="I597" s="81"/>
    </row>
    <row r="598" ht="15.75" customHeight="1">
      <c r="A598" s="94"/>
      <c r="B598" s="94"/>
      <c r="C598" s="94"/>
      <c r="D598" s="81"/>
      <c r="E598" s="94"/>
      <c r="F598" s="94"/>
      <c r="H598" s="81"/>
      <c r="I598" s="81"/>
    </row>
    <row r="599" ht="15.75" customHeight="1">
      <c r="A599" s="94"/>
      <c r="B599" s="94"/>
      <c r="C599" s="94"/>
      <c r="D599" s="81"/>
      <c r="E599" s="94"/>
      <c r="F599" s="94"/>
      <c r="H599" s="81"/>
      <c r="I599" s="81"/>
    </row>
    <row r="600" ht="15.75" customHeight="1">
      <c r="A600" s="94"/>
      <c r="B600" s="94"/>
      <c r="C600" s="94"/>
      <c r="D600" s="81"/>
      <c r="E600" s="94"/>
      <c r="F600" s="94"/>
      <c r="H600" s="81"/>
      <c r="I600" s="81"/>
    </row>
    <row r="601" ht="15.75" customHeight="1">
      <c r="A601" s="94"/>
      <c r="B601" s="94"/>
      <c r="C601" s="94"/>
      <c r="D601" s="81"/>
      <c r="E601" s="94"/>
      <c r="F601" s="94"/>
      <c r="H601" s="81"/>
      <c r="I601" s="81"/>
    </row>
    <row r="602" ht="15.75" customHeight="1">
      <c r="A602" s="94"/>
      <c r="B602" s="94"/>
      <c r="C602" s="94"/>
      <c r="D602" s="81"/>
      <c r="E602" s="94"/>
      <c r="F602" s="94"/>
      <c r="H602" s="81"/>
      <c r="I602" s="81"/>
    </row>
    <row r="603" ht="15.75" customHeight="1">
      <c r="A603" s="94"/>
      <c r="B603" s="94"/>
      <c r="C603" s="94"/>
      <c r="D603" s="81"/>
      <c r="E603" s="94"/>
      <c r="F603" s="94"/>
      <c r="H603" s="81"/>
      <c r="I603" s="81"/>
    </row>
    <row r="604" ht="15.75" customHeight="1">
      <c r="A604" s="94"/>
      <c r="B604" s="94"/>
      <c r="C604" s="94"/>
      <c r="D604" s="81"/>
      <c r="E604" s="94"/>
      <c r="F604" s="94"/>
      <c r="H604" s="81"/>
      <c r="I604" s="81"/>
    </row>
    <row r="605" ht="15.75" customHeight="1">
      <c r="A605" s="94"/>
      <c r="B605" s="94"/>
      <c r="C605" s="94"/>
      <c r="D605" s="81"/>
      <c r="E605" s="94"/>
      <c r="F605" s="94"/>
      <c r="H605" s="81"/>
      <c r="I605" s="81"/>
    </row>
    <row r="606" ht="15.75" customHeight="1">
      <c r="A606" s="94"/>
      <c r="B606" s="94"/>
      <c r="C606" s="94"/>
      <c r="D606" s="81"/>
      <c r="E606" s="94"/>
      <c r="F606" s="94"/>
      <c r="H606" s="81"/>
      <c r="I606" s="81"/>
    </row>
    <row r="607" ht="15.75" customHeight="1">
      <c r="A607" s="94"/>
      <c r="B607" s="94"/>
      <c r="C607" s="94"/>
      <c r="D607" s="81"/>
      <c r="E607" s="94"/>
      <c r="F607" s="94"/>
      <c r="H607" s="81"/>
      <c r="I607" s="81"/>
    </row>
    <row r="608" ht="15.75" customHeight="1">
      <c r="A608" s="94"/>
      <c r="B608" s="94"/>
      <c r="C608" s="94"/>
      <c r="D608" s="81"/>
      <c r="E608" s="94"/>
      <c r="F608" s="94"/>
      <c r="H608" s="81"/>
      <c r="I608" s="81"/>
    </row>
    <row r="609" ht="15.75" customHeight="1">
      <c r="A609" s="94"/>
      <c r="B609" s="94"/>
      <c r="C609" s="94"/>
      <c r="D609" s="81"/>
      <c r="E609" s="94"/>
      <c r="F609" s="94"/>
      <c r="H609" s="81"/>
      <c r="I609" s="81"/>
    </row>
    <row r="610" ht="15.75" customHeight="1">
      <c r="A610" s="94"/>
      <c r="B610" s="94"/>
      <c r="C610" s="94"/>
      <c r="D610" s="81"/>
      <c r="E610" s="94"/>
      <c r="F610" s="94"/>
      <c r="H610" s="81"/>
      <c r="I610" s="81"/>
    </row>
    <row r="611" ht="15.75" customHeight="1">
      <c r="A611" s="94"/>
      <c r="B611" s="94"/>
      <c r="C611" s="94"/>
      <c r="D611" s="81"/>
      <c r="E611" s="94"/>
      <c r="F611" s="94"/>
      <c r="H611" s="81"/>
      <c r="I611" s="81"/>
    </row>
    <row r="612" ht="15.75" customHeight="1">
      <c r="A612" s="94"/>
      <c r="B612" s="94"/>
      <c r="C612" s="94"/>
      <c r="D612" s="81"/>
      <c r="E612" s="94"/>
      <c r="F612" s="94"/>
      <c r="H612" s="81"/>
      <c r="I612" s="81"/>
    </row>
    <row r="613" ht="15.75" customHeight="1">
      <c r="A613" s="94"/>
      <c r="B613" s="94"/>
      <c r="C613" s="94"/>
      <c r="D613" s="81"/>
      <c r="E613" s="94"/>
      <c r="F613" s="94"/>
      <c r="H613" s="81"/>
      <c r="I613" s="81"/>
    </row>
    <row r="614" ht="15.75" customHeight="1">
      <c r="A614" s="94"/>
      <c r="B614" s="94"/>
      <c r="C614" s="94"/>
      <c r="D614" s="81"/>
      <c r="E614" s="94"/>
      <c r="F614" s="94"/>
      <c r="H614" s="81"/>
      <c r="I614" s="81"/>
    </row>
    <row r="615" ht="15.75" customHeight="1">
      <c r="A615" s="94"/>
      <c r="B615" s="94"/>
      <c r="C615" s="94"/>
      <c r="D615" s="81"/>
      <c r="E615" s="94"/>
      <c r="F615" s="94"/>
      <c r="H615" s="81"/>
      <c r="I615" s="81"/>
    </row>
    <row r="616" ht="15.75" customHeight="1">
      <c r="A616" s="94"/>
      <c r="B616" s="94"/>
      <c r="C616" s="94"/>
      <c r="D616" s="81"/>
      <c r="E616" s="94"/>
      <c r="F616" s="94"/>
      <c r="H616" s="81"/>
      <c r="I616" s="81"/>
    </row>
    <row r="617" ht="15.75" customHeight="1">
      <c r="A617" s="94"/>
      <c r="B617" s="94"/>
      <c r="C617" s="94"/>
      <c r="D617" s="81"/>
      <c r="E617" s="94"/>
      <c r="F617" s="94"/>
      <c r="H617" s="81"/>
      <c r="I617" s="81"/>
    </row>
    <row r="618" ht="15.75" customHeight="1">
      <c r="A618" s="94"/>
      <c r="B618" s="94"/>
      <c r="C618" s="94"/>
      <c r="D618" s="81"/>
      <c r="E618" s="94"/>
      <c r="F618" s="94"/>
      <c r="H618" s="81"/>
      <c r="I618" s="81"/>
    </row>
    <row r="619" ht="15.75" customHeight="1">
      <c r="A619" s="94"/>
      <c r="B619" s="94"/>
      <c r="C619" s="94"/>
      <c r="D619" s="81"/>
      <c r="E619" s="94"/>
      <c r="F619" s="94"/>
      <c r="H619" s="81"/>
      <c r="I619" s="81"/>
    </row>
    <row r="620" ht="15.75" customHeight="1">
      <c r="A620" s="94"/>
      <c r="B620" s="94"/>
      <c r="C620" s="94"/>
      <c r="D620" s="81"/>
      <c r="E620" s="94"/>
      <c r="F620" s="94"/>
      <c r="H620" s="81"/>
      <c r="I620" s="81"/>
    </row>
    <row r="621" ht="15.75" customHeight="1">
      <c r="A621" s="94"/>
      <c r="B621" s="94"/>
      <c r="C621" s="94"/>
      <c r="D621" s="81"/>
      <c r="E621" s="94"/>
      <c r="F621" s="94"/>
      <c r="H621" s="81"/>
      <c r="I621" s="81"/>
    </row>
    <row r="622" ht="15.75" customHeight="1">
      <c r="A622" s="94"/>
      <c r="B622" s="94"/>
      <c r="C622" s="94"/>
      <c r="D622" s="81"/>
      <c r="E622" s="94"/>
      <c r="F622" s="94"/>
      <c r="H622" s="81"/>
      <c r="I622" s="81"/>
    </row>
    <row r="623" ht="15.75" customHeight="1">
      <c r="A623" s="94"/>
      <c r="B623" s="94"/>
      <c r="C623" s="94"/>
      <c r="D623" s="81"/>
      <c r="E623" s="94"/>
      <c r="F623" s="94"/>
      <c r="H623" s="81"/>
      <c r="I623" s="81"/>
    </row>
    <row r="624" ht="15.75" customHeight="1">
      <c r="A624" s="94"/>
      <c r="B624" s="94"/>
      <c r="C624" s="94"/>
      <c r="D624" s="81"/>
      <c r="E624" s="94"/>
      <c r="F624" s="94"/>
      <c r="H624" s="81"/>
      <c r="I624" s="81"/>
    </row>
    <row r="625" ht="15.75" customHeight="1">
      <c r="A625" s="94"/>
      <c r="B625" s="94"/>
      <c r="C625" s="94"/>
      <c r="D625" s="81"/>
      <c r="E625" s="94"/>
      <c r="F625" s="94"/>
      <c r="H625" s="81"/>
      <c r="I625" s="81"/>
    </row>
    <row r="626" ht="15.75" customHeight="1">
      <c r="A626" s="94"/>
      <c r="B626" s="94"/>
      <c r="C626" s="94"/>
      <c r="D626" s="81"/>
      <c r="E626" s="94"/>
      <c r="F626" s="94"/>
      <c r="H626" s="81"/>
      <c r="I626" s="81"/>
    </row>
    <row r="627" ht="15.75" customHeight="1">
      <c r="A627" s="94"/>
      <c r="B627" s="94"/>
      <c r="C627" s="94"/>
      <c r="D627" s="81"/>
      <c r="E627" s="94"/>
      <c r="F627" s="94"/>
      <c r="H627" s="81"/>
      <c r="I627" s="81"/>
    </row>
    <row r="628" ht="15.75" customHeight="1">
      <c r="A628" s="94"/>
      <c r="B628" s="94"/>
      <c r="C628" s="94"/>
      <c r="D628" s="81"/>
      <c r="E628" s="94"/>
      <c r="F628" s="94"/>
      <c r="H628" s="81"/>
      <c r="I628" s="81"/>
    </row>
    <row r="629" ht="15.75" customHeight="1">
      <c r="A629" s="94"/>
      <c r="B629" s="94"/>
      <c r="C629" s="94"/>
      <c r="D629" s="81"/>
      <c r="E629" s="94"/>
      <c r="F629" s="94"/>
      <c r="H629" s="81"/>
      <c r="I629" s="81"/>
    </row>
    <row r="630" ht="15.75" customHeight="1">
      <c r="A630" s="94"/>
      <c r="B630" s="94"/>
      <c r="C630" s="94"/>
      <c r="D630" s="81"/>
      <c r="E630" s="94"/>
      <c r="F630" s="94"/>
      <c r="H630" s="81"/>
      <c r="I630" s="81"/>
    </row>
    <row r="631" ht="15.75" customHeight="1">
      <c r="A631" s="94"/>
      <c r="B631" s="94"/>
      <c r="C631" s="94"/>
      <c r="D631" s="81"/>
      <c r="E631" s="94"/>
      <c r="F631" s="94"/>
      <c r="H631" s="81"/>
      <c r="I631" s="81"/>
    </row>
    <row r="632" ht="15.75" customHeight="1">
      <c r="A632" s="94"/>
      <c r="B632" s="94"/>
      <c r="C632" s="94"/>
      <c r="D632" s="81"/>
      <c r="E632" s="94"/>
      <c r="F632" s="94"/>
      <c r="H632" s="81"/>
      <c r="I632" s="81"/>
    </row>
    <row r="633" ht="15.75" customHeight="1">
      <c r="A633" s="94"/>
      <c r="B633" s="94"/>
      <c r="C633" s="94"/>
      <c r="D633" s="81"/>
      <c r="E633" s="94"/>
      <c r="F633" s="94"/>
      <c r="H633" s="81"/>
      <c r="I633" s="81"/>
    </row>
    <row r="634" ht="15.75" customHeight="1">
      <c r="A634" s="94"/>
      <c r="B634" s="94"/>
      <c r="C634" s="94"/>
      <c r="D634" s="81"/>
      <c r="E634" s="94"/>
      <c r="F634" s="94"/>
      <c r="H634" s="81"/>
      <c r="I634" s="81"/>
    </row>
    <row r="635" ht="15.75" customHeight="1">
      <c r="A635" s="94"/>
      <c r="B635" s="94"/>
      <c r="C635" s="94"/>
      <c r="D635" s="81"/>
      <c r="E635" s="94"/>
      <c r="F635" s="94"/>
      <c r="H635" s="81"/>
      <c r="I635" s="81"/>
    </row>
    <row r="636" ht="15.75" customHeight="1">
      <c r="A636" s="94"/>
      <c r="B636" s="94"/>
      <c r="C636" s="94"/>
      <c r="D636" s="81"/>
      <c r="E636" s="94"/>
      <c r="F636" s="94"/>
      <c r="H636" s="81"/>
      <c r="I636" s="81"/>
    </row>
    <row r="637" ht="15.75" customHeight="1">
      <c r="A637" s="94"/>
      <c r="B637" s="94"/>
      <c r="C637" s="94"/>
      <c r="D637" s="81"/>
      <c r="E637" s="94"/>
      <c r="F637" s="94"/>
      <c r="H637" s="81"/>
      <c r="I637" s="81"/>
    </row>
    <row r="638" ht="15.75" customHeight="1">
      <c r="A638" s="94"/>
      <c r="B638" s="94"/>
      <c r="C638" s="94"/>
      <c r="D638" s="81"/>
      <c r="E638" s="94"/>
      <c r="F638" s="94"/>
      <c r="H638" s="81"/>
      <c r="I638" s="81"/>
    </row>
    <row r="639" ht="15.75" customHeight="1">
      <c r="A639" s="94"/>
      <c r="B639" s="94"/>
      <c r="C639" s="94"/>
      <c r="D639" s="81"/>
      <c r="E639" s="94"/>
      <c r="F639" s="94"/>
      <c r="H639" s="81"/>
      <c r="I639" s="81"/>
    </row>
    <row r="640" ht="15.75" customHeight="1">
      <c r="A640" s="94"/>
      <c r="B640" s="94"/>
      <c r="C640" s="94"/>
      <c r="D640" s="81"/>
      <c r="E640" s="94"/>
      <c r="F640" s="94"/>
      <c r="H640" s="81"/>
      <c r="I640" s="81"/>
    </row>
    <row r="641" ht="15.75" customHeight="1">
      <c r="A641" s="94"/>
      <c r="B641" s="94"/>
      <c r="C641" s="94"/>
      <c r="D641" s="81"/>
      <c r="E641" s="94"/>
      <c r="F641" s="94"/>
      <c r="H641" s="81"/>
      <c r="I641" s="81"/>
    </row>
    <row r="642" ht="15.75" customHeight="1">
      <c r="A642" s="94"/>
      <c r="B642" s="94"/>
      <c r="C642" s="94"/>
      <c r="D642" s="81"/>
      <c r="E642" s="94"/>
      <c r="F642" s="94"/>
      <c r="H642" s="81"/>
      <c r="I642" s="81"/>
    </row>
    <row r="643" ht="15.75" customHeight="1">
      <c r="A643" s="94"/>
      <c r="B643" s="94"/>
      <c r="C643" s="94"/>
      <c r="D643" s="81"/>
      <c r="E643" s="94"/>
      <c r="F643" s="94"/>
      <c r="H643" s="81"/>
      <c r="I643" s="81"/>
    </row>
    <row r="644" ht="15.75" customHeight="1">
      <c r="A644" s="94"/>
      <c r="B644" s="94"/>
      <c r="C644" s="94"/>
      <c r="D644" s="81"/>
      <c r="E644" s="94"/>
      <c r="F644" s="94"/>
      <c r="H644" s="81"/>
      <c r="I644" s="81"/>
    </row>
    <row r="645" ht="15.75" customHeight="1">
      <c r="A645" s="94"/>
      <c r="B645" s="94"/>
      <c r="C645" s="94"/>
      <c r="D645" s="81"/>
      <c r="E645" s="94"/>
      <c r="F645" s="94"/>
      <c r="H645" s="81"/>
      <c r="I645" s="81"/>
    </row>
    <row r="646" ht="15.75" customHeight="1">
      <c r="A646" s="94"/>
      <c r="B646" s="94"/>
      <c r="C646" s="94"/>
      <c r="D646" s="81"/>
      <c r="E646" s="94"/>
      <c r="F646" s="94"/>
      <c r="H646" s="81"/>
      <c r="I646" s="81"/>
    </row>
    <row r="647" ht="15.75" customHeight="1">
      <c r="A647" s="94"/>
      <c r="B647" s="94"/>
      <c r="C647" s="94"/>
      <c r="D647" s="81"/>
      <c r="E647" s="94"/>
      <c r="F647" s="94"/>
      <c r="H647" s="81"/>
      <c r="I647" s="81"/>
    </row>
    <row r="648" ht="15.75" customHeight="1">
      <c r="A648" s="94"/>
      <c r="B648" s="94"/>
      <c r="C648" s="94"/>
      <c r="D648" s="81"/>
      <c r="E648" s="94"/>
      <c r="F648" s="94"/>
      <c r="H648" s="81"/>
      <c r="I648" s="81"/>
    </row>
    <row r="649" ht="15.75" customHeight="1">
      <c r="A649" s="94"/>
      <c r="B649" s="94"/>
      <c r="C649" s="94"/>
      <c r="D649" s="81"/>
      <c r="E649" s="94"/>
      <c r="F649" s="94"/>
      <c r="H649" s="81"/>
      <c r="I649" s="81"/>
    </row>
    <row r="650" ht="15.75" customHeight="1">
      <c r="A650" s="94"/>
      <c r="B650" s="94"/>
      <c r="C650" s="94"/>
      <c r="D650" s="81"/>
      <c r="E650" s="94"/>
      <c r="F650" s="94"/>
      <c r="H650" s="81"/>
      <c r="I650" s="81"/>
    </row>
    <row r="651" ht="15.75" customHeight="1">
      <c r="A651" s="94"/>
      <c r="B651" s="94"/>
      <c r="C651" s="94"/>
      <c r="D651" s="81"/>
      <c r="E651" s="94"/>
      <c r="F651" s="94"/>
      <c r="H651" s="81"/>
      <c r="I651" s="81"/>
    </row>
    <row r="652" ht="15.75" customHeight="1">
      <c r="A652" s="94"/>
      <c r="B652" s="94"/>
      <c r="C652" s="94"/>
      <c r="D652" s="81"/>
      <c r="E652" s="94"/>
      <c r="F652" s="94"/>
      <c r="H652" s="81"/>
      <c r="I652" s="81"/>
    </row>
    <row r="653" ht="15.75" customHeight="1">
      <c r="A653" s="94"/>
      <c r="B653" s="94"/>
      <c r="C653" s="94"/>
      <c r="D653" s="81"/>
      <c r="E653" s="94"/>
      <c r="F653" s="94"/>
      <c r="H653" s="81"/>
      <c r="I653" s="81"/>
    </row>
    <row r="654" ht="15.75" customHeight="1">
      <c r="A654" s="94"/>
      <c r="B654" s="94"/>
      <c r="C654" s="94"/>
      <c r="D654" s="81"/>
      <c r="E654" s="94"/>
      <c r="F654" s="94"/>
      <c r="H654" s="81"/>
      <c r="I654" s="81"/>
    </row>
    <row r="655" ht="15.75" customHeight="1">
      <c r="A655" s="94"/>
      <c r="B655" s="94"/>
      <c r="C655" s="94"/>
      <c r="D655" s="81"/>
      <c r="E655" s="94"/>
      <c r="F655" s="94"/>
      <c r="H655" s="81"/>
      <c r="I655" s="81"/>
    </row>
    <row r="656" ht="15.75" customHeight="1">
      <c r="A656" s="94"/>
      <c r="B656" s="94"/>
      <c r="C656" s="94"/>
      <c r="D656" s="81"/>
      <c r="E656" s="94"/>
      <c r="F656" s="94"/>
      <c r="H656" s="81"/>
      <c r="I656" s="81"/>
    </row>
    <row r="657" ht="15.75" customHeight="1">
      <c r="A657" s="94"/>
      <c r="B657" s="94"/>
      <c r="C657" s="94"/>
      <c r="D657" s="81"/>
      <c r="E657" s="94"/>
      <c r="F657" s="94"/>
      <c r="H657" s="81"/>
      <c r="I657" s="81"/>
    </row>
    <row r="658" ht="15.75" customHeight="1">
      <c r="A658" s="94"/>
      <c r="B658" s="94"/>
      <c r="C658" s="94"/>
      <c r="D658" s="81"/>
      <c r="E658" s="94"/>
      <c r="F658" s="94"/>
      <c r="H658" s="81"/>
      <c r="I658" s="81"/>
    </row>
    <row r="659" ht="15.75" customHeight="1">
      <c r="A659" s="94"/>
      <c r="B659" s="94"/>
      <c r="C659" s="94"/>
      <c r="D659" s="81"/>
      <c r="E659" s="94"/>
      <c r="F659" s="94"/>
      <c r="H659" s="81"/>
      <c r="I659" s="81"/>
    </row>
    <row r="660" ht="15.75" customHeight="1">
      <c r="A660" s="94"/>
      <c r="B660" s="94"/>
      <c r="C660" s="94"/>
      <c r="D660" s="81"/>
      <c r="E660" s="94"/>
      <c r="F660" s="94"/>
      <c r="H660" s="81"/>
      <c r="I660" s="81"/>
    </row>
    <row r="661" ht="15.75" customHeight="1">
      <c r="A661" s="94"/>
      <c r="B661" s="94"/>
      <c r="C661" s="94"/>
      <c r="D661" s="81"/>
      <c r="E661" s="94"/>
      <c r="F661" s="94"/>
      <c r="H661" s="81"/>
      <c r="I661" s="81"/>
    </row>
    <row r="662" ht="15.75" customHeight="1">
      <c r="A662" s="94"/>
      <c r="B662" s="94"/>
      <c r="C662" s="94"/>
      <c r="D662" s="81"/>
      <c r="E662" s="94"/>
      <c r="F662" s="94"/>
      <c r="H662" s="81"/>
      <c r="I662" s="81"/>
    </row>
    <row r="663" ht="15.75" customHeight="1">
      <c r="A663" s="94"/>
      <c r="B663" s="94"/>
      <c r="C663" s="94"/>
      <c r="D663" s="81"/>
      <c r="E663" s="94"/>
      <c r="F663" s="94"/>
      <c r="H663" s="81"/>
      <c r="I663" s="81"/>
    </row>
    <row r="664" ht="15.75" customHeight="1">
      <c r="A664" s="94"/>
      <c r="B664" s="94"/>
      <c r="C664" s="94"/>
      <c r="D664" s="81"/>
      <c r="E664" s="94"/>
      <c r="F664" s="94"/>
      <c r="H664" s="81"/>
      <c r="I664" s="81"/>
    </row>
    <row r="665" ht="15.75" customHeight="1">
      <c r="A665" s="94"/>
      <c r="B665" s="94"/>
      <c r="C665" s="94"/>
      <c r="D665" s="81"/>
      <c r="E665" s="94"/>
      <c r="F665" s="94"/>
      <c r="H665" s="81"/>
      <c r="I665" s="81"/>
    </row>
    <row r="666" ht="15.75" customHeight="1">
      <c r="A666" s="94"/>
      <c r="B666" s="94"/>
      <c r="C666" s="94"/>
      <c r="D666" s="81"/>
      <c r="E666" s="94"/>
      <c r="F666" s="94"/>
      <c r="H666" s="81"/>
      <c r="I666" s="81"/>
    </row>
    <row r="667" ht="15.75" customHeight="1">
      <c r="A667" s="94"/>
      <c r="B667" s="94"/>
      <c r="C667" s="94"/>
      <c r="D667" s="81"/>
      <c r="E667" s="94"/>
      <c r="F667" s="94"/>
      <c r="H667" s="81"/>
      <c r="I667" s="81"/>
    </row>
    <row r="668" ht="15.75" customHeight="1">
      <c r="A668" s="94"/>
      <c r="B668" s="94"/>
      <c r="C668" s="94"/>
      <c r="D668" s="81"/>
      <c r="E668" s="94"/>
      <c r="F668" s="94"/>
      <c r="H668" s="81"/>
      <c r="I668" s="81"/>
    </row>
    <row r="669" ht="15.75" customHeight="1">
      <c r="A669" s="94"/>
      <c r="B669" s="94"/>
      <c r="C669" s="94"/>
      <c r="D669" s="81"/>
      <c r="E669" s="94"/>
      <c r="F669" s="94"/>
      <c r="H669" s="81"/>
      <c r="I669" s="81"/>
    </row>
    <row r="670" ht="15.75" customHeight="1">
      <c r="A670" s="94"/>
      <c r="B670" s="94"/>
      <c r="C670" s="94"/>
      <c r="D670" s="81"/>
      <c r="E670" s="94"/>
      <c r="F670" s="94"/>
      <c r="H670" s="81"/>
      <c r="I670" s="81"/>
    </row>
    <row r="671" ht="15.75" customHeight="1">
      <c r="A671" s="94"/>
      <c r="B671" s="94"/>
      <c r="C671" s="94"/>
      <c r="D671" s="81"/>
      <c r="E671" s="94"/>
      <c r="F671" s="94"/>
      <c r="H671" s="81"/>
      <c r="I671" s="81"/>
    </row>
    <row r="672" ht="15.75" customHeight="1">
      <c r="A672" s="94"/>
      <c r="B672" s="94"/>
      <c r="C672" s="94"/>
      <c r="D672" s="81"/>
      <c r="E672" s="94"/>
      <c r="F672" s="94"/>
      <c r="H672" s="81"/>
      <c r="I672" s="81"/>
    </row>
    <row r="673" ht="15.75" customHeight="1">
      <c r="A673" s="94"/>
      <c r="B673" s="94"/>
      <c r="C673" s="94"/>
      <c r="D673" s="81"/>
      <c r="E673" s="94"/>
      <c r="F673" s="94"/>
      <c r="H673" s="81"/>
      <c r="I673" s="81"/>
    </row>
    <row r="674" ht="15.75" customHeight="1">
      <c r="A674" s="94"/>
      <c r="B674" s="94"/>
      <c r="C674" s="94"/>
      <c r="D674" s="81"/>
      <c r="E674" s="94"/>
      <c r="F674" s="94"/>
      <c r="H674" s="81"/>
      <c r="I674" s="81"/>
    </row>
    <row r="675" ht="15.75" customHeight="1">
      <c r="A675" s="94"/>
      <c r="B675" s="94"/>
      <c r="C675" s="94"/>
      <c r="D675" s="81"/>
      <c r="E675" s="94"/>
      <c r="F675" s="94"/>
      <c r="H675" s="81"/>
      <c r="I675" s="81"/>
    </row>
    <row r="676" ht="15.75" customHeight="1">
      <c r="A676" s="94"/>
      <c r="B676" s="94"/>
      <c r="C676" s="94"/>
      <c r="D676" s="81"/>
      <c r="E676" s="94"/>
      <c r="F676" s="94"/>
      <c r="H676" s="81"/>
      <c r="I676" s="81"/>
    </row>
    <row r="677" ht="15.75" customHeight="1">
      <c r="A677" s="94"/>
      <c r="B677" s="94"/>
      <c r="C677" s="94"/>
      <c r="D677" s="81"/>
      <c r="E677" s="94"/>
      <c r="F677" s="94"/>
      <c r="H677" s="81"/>
      <c r="I677" s="81"/>
    </row>
    <row r="678" ht="15.75" customHeight="1">
      <c r="A678" s="94"/>
      <c r="B678" s="94"/>
      <c r="C678" s="94"/>
      <c r="D678" s="81"/>
      <c r="E678" s="94"/>
      <c r="F678" s="94"/>
      <c r="H678" s="81"/>
      <c r="I678" s="81"/>
    </row>
    <row r="679" ht="15.75" customHeight="1">
      <c r="A679" s="94"/>
      <c r="B679" s="94"/>
      <c r="C679" s="94"/>
      <c r="D679" s="81"/>
      <c r="E679" s="94"/>
      <c r="F679" s="94"/>
      <c r="H679" s="81"/>
      <c r="I679" s="81"/>
    </row>
    <row r="680" ht="15.75" customHeight="1">
      <c r="A680" s="94"/>
      <c r="B680" s="94"/>
      <c r="C680" s="94"/>
      <c r="D680" s="81"/>
      <c r="E680" s="94"/>
      <c r="F680" s="94"/>
      <c r="H680" s="81"/>
      <c r="I680" s="81"/>
    </row>
    <row r="681" ht="15.75" customHeight="1">
      <c r="A681" s="94"/>
      <c r="B681" s="94"/>
      <c r="C681" s="94"/>
      <c r="D681" s="81"/>
      <c r="E681" s="94"/>
      <c r="F681" s="94"/>
      <c r="H681" s="81"/>
      <c r="I681" s="81"/>
    </row>
    <row r="682" ht="15.75" customHeight="1">
      <c r="A682" s="94"/>
      <c r="B682" s="94"/>
      <c r="C682" s="94"/>
      <c r="D682" s="81"/>
      <c r="E682" s="94"/>
      <c r="F682" s="94"/>
      <c r="H682" s="81"/>
      <c r="I682" s="81"/>
    </row>
    <row r="683" ht="15.75" customHeight="1">
      <c r="A683" s="94"/>
      <c r="B683" s="94"/>
      <c r="C683" s="94"/>
      <c r="D683" s="81"/>
      <c r="E683" s="94"/>
      <c r="F683" s="94"/>
      <c r="H683" s="81"/>
      <c r="I683" s="81"/>
    </row>
    <row r="684" ht="15.75" customHeight="1">
      <c r="A684" s="94"/>
      <c r="B684" s="94"/>
      <c r="C684" s="94"/>
      <c r="D684" s="81"/>
      <c r="E684" s="94"/>
      <c r="F684" s="94"/>
      <c r="H684" s="81"/>
      <c r="I684" s="81"/>
    </row>
    <row r="685" ht="15.75" customHeight="1">
      <c r="A685" s="94"/>
      <c r="B685" s="94"/>
      <c r="C685" s="94"/>
      <c r="D685" s="81"/>
      <c r="E685" s="94"/>
      <c r="F685" s="94"/>
      <c r="H685" s="81"/>
      <c r="I685" s="81"/>
    </row>
    <row r="686" ht="15.75" customHeight="1">
      <c r="A686" s="94"/>
      <c r="B686" s="94"/>
      <c r="C686" s="94"/>
      <c r="D686" s="81"/>
      <c r="E686" s="94"/>
      <c r="F686" s="94"/>
      <c r="H686" s="81"/>
      <c r="I686" s="81"/>
    </row>
    <row r="687" ht="15.75" customHeight="1">
      <c r="A687" s="94"/>
      <c r="B687" s="94"/>
      <c r="C687" s="94"/>
      <c r="D687" s="81"/>
      <c r="E687" s="94"/>
      <c r="F687" s="94"/>
      <c r="H687" s="81"/>
      <c r="I687" s="81"/>
    </row>
    <row r="688" ht="15.75" customHeight="1">
      <c r="A688" s="94"/>
      <c r="B688" s="94"/>
      <c r="C688" s="94"/>
      <c r="D688" s="81"/>
      <c r="E688" s="94"/>
      <c r="F688" s="94"/>
      <c r="H688" s="81"/>
      <c r="I688" s="81"/>
    </row>
    <row r="689" ht="15.75" customHeight="1">
      <c r="A689" s="94"/>
      <c r="B689" s="94"/>
      <c r="C689" s="94"/>
      <c r="D689" s="81"/>
      <c r="E689" s="94"/>
      <c r="F689" s="94"/>
      <c r="H689" s="81"/>
      <c r="I689" s="81"/>
    </row>
    <row r="690" ht="15.75" customHeight="1">
      <c r="A690" s="94"/>
      <c r="B690" s="94"/>
      <c r="C690" s="94"/>
      <c r="D690" s="81"/>
      <c r="E690" s="94"/>
      <c r="F690" s="94"/>
      <c r="H690" s="81"/>
      <c r="I690" s="81"/>
    </row>
    <row r="691" ht="15.75" customHeight="1">
      <c r="A691" s="94"/>
      <c r="B691" s="94"/>
      <c r="C691" s="94"/>
      <c r="D691" s="81"/>
      <c r="E691" s="94"/>
      <c r="F691" s="94"/>
      <c r="H691" s="81"/>
      <c r="I691" s="81"/>
    </row>
    <row r="692" ht="15.75" customHeight="1">
      <c r="A692" s="94"/>
      <c r="B692" s="94"/>
      <c r="C692" s="94"/>
      <c r="D692" s="81"/>
      <c r="E692" s="94"/>
      <c r="F692" s="94"/>
      <c r="H692" s="81"/>
      <c r="I692" s="81"/>
    </row>
    <row r="693" ht="15.75" customHeight="1">
      <c r="A693" s="94"/>
      <c r="B693" s="94"/>
      <c r="C693" s="94"/>
      <c r="D693" s="81"/>
      <c r="E693" s="94"/>
      <c r="F693" s="94"/>
      <c r="H693" s="81"/>
      <c r="I693" s="81"/>
    </row>
    <row r="694" ht="15.75" customHeight="1">
      <c r="A694" s="94"/>
      <c r="B694" s="94"/>
      <c r="C694" s="94"/>
      <c r="D694" s="81"/>
      <c r="E694" s="94"/>
      <c r="F694" s="94"/>
      <c r="H694" s="81"/>
      <c r="I694" s="81"/>
    </row>
    <row r="695" ht="15.75" customHeight="1">
      <c r="A695" s="94"/>
      <c r="B695" s="94"/>
      <c r="C695" s="94"/>
      <c r="D695" s="81"/>
      <c r="E695" s="94"/>
      <c r="F695" s="94"/>
      <c r="H695" s="81"/>
      <c r="I695" s="81"/>
    </row>
    <row r="696" ht="15.75" customHeight="1">
      <c r="A696" s="94"/>
      <c r="B696" s="94"/>
      <c r="C696" s="94"/>
      <c r="D696" s="81"/>
      <c r="E696" s="94"/>
      <c r="F696" s="94"/>
      <c r="H696" s="81"/>
      <c r="I696" s="81"/>
    </row>
    <row r="697" ht="15.75" customHeight="1">
      <c r="A697" s="94"/>
      <c r="B697" s="94"/>
      <c r="C697" s="94"/>
      <c r="D697" s="81"/>
      <c r="E697" s="94"/>
      <c r="F697" s="94"/>
      <c r="H697" s="81"/>
      <c r="I697" s="81"/>
    </row>
    <row r="698" ht="15.75" customHeight="1">
      <c r="A698" s="94"/>
      <c r="B698" s="94"/>
      <c r="C698" s="94"/>
      <c r="D698" s="81"/>
      <c r="E698" s="94"/>
      <c r="F698" s="94"/>
      <c r="H698" s="81"/>
      <c r="I698" s="81"/>
    </row>
    <row r="699" ht="15.75" customHeight="1">
      <c r="A699" s="94"/>
      <c r="B699" s="94"/>
      <c r="C699" s="94"/>
      <c r="D699" s="81"/>
      <c r="E699" s="94"/>
      <c r="F699" s="94"/>
      <c r="H699" s="81"/>
      <c r="I699" s="81"/>
    </row>
    <row r="700" ht="15.75" customHeight="1">
      <c r="A700" s="94"/>
      <c r="B700" s="94"/>
      <c r="C700" s="94"/>
      <c r="D700" s="81"/>
      <c r="E700" s="94"/>
      <c r="F700" s="94"/>
      <c r="H700" s="81"/>
      <c r="I700" s="81"/>
    </row>
    <row r="701" ht="15.75" customHeight="1">
      <c r="A701" s="94"/>
      <c r="B701" s="94"/>
      <c r="C701" s="94"/>
      <c r="D701" s="81"/>
      <c r="E701" s="94"/>
      <c r="F701" s="94"/>
      <c r="H701" s="81"/>
      <c r="I701" s="81"/>
    </row>
    <row r="702" ht="15.75" customHeight="1">
      <c r="A702" s="94"/>
      <c r="B702" s="94"/>
      <c r="C702" s="94"/>
      <c r="D702" s="81"/>
      <c r="E702" s="94"/>
      <c r="F702" s="94"/>
      <c r="H702" s="81"/>
      <c r="I702" s="81"/>
    </row>
    <row r="703" ht="15.75" customHeight="1">
      <c r="A703" s="94"/>
      <c r="B703" s="94"/>
      <c r="C703" s="94"/>
      <c r="D703" s="81"/>
      <c r="E703" s="94"/>
      <c r="F703" s="94"/>
      <c r="H703" s="81"/>
      <c r="I703" s="81"/>
    </row>
    <row r="704" ht="15.75" customHeight="1">
      <c r="A704" s="94"/>
      <c r="B704" s="94"/>
      <c r="C704" s="94"/>
      <c r="D704" s="81"/>
      <c r="E704" s="94"/>
      <c r="F704" s="94"/>
      <c r="H704" s="81"/>
      <c r="I704" s="81"/>
    </row>
    <row r="705" ht="15.75" customHeight="1">
      <c r="A705" s="94"/>
      <c r="B705" s="94"/>
      <c r="C705" s="94"/>
      <c r="D705" s="81"/>
      <c r="E705" s="94"/>
      <c r="F705" s="94"/>
      <c r="H705" s="81"/>
      <c r="I705" s="81"/>
    </row>
    <row r="706" ht="15.75" customHeight="1">
      <c r="A706" s="94"/>
      <c r="B706" s="94"/>
      <c r="C706" s="94"/>
      <c r="D706" s="81"/>
      <c r="E706" s="94"/>
      <c r="F706" s="94"/>
      <c r="H706" s="81"/>
      <c r="I706" s="81"/>
    </row>
    <row r="707" ht="15.75" customHeight="1">
      <c r="A707" s="94"/>
      <c r="B707" s="94"/>
      <c r="C707" s="94"/>
      <c r="D707" s="81"/>
      <c r="E707" s="94"/>
      <c r="F707" s="94"/>
      <c r="H707" s="81"/>
      <c r="I707" s="81"/>
    </row>
    <row r="708" ht="15.75" customHeight="1">
      <c r="A708" s="94"/>
      <c r="B708" s="94"/>
      <c r="C708" s="94"/>
      <c r="D708" s="81"/>
      <c r="E708" s="94"/>
      <c r="F708" s="94"/>
      <c r="H708" s="81"/>
      <c r="I708" s="81"/>
    </row>
    <row r="709" ht="15.75" customHeight="1">
      <c r="A709" s="94"/>
      <c r="B709" s="94"/>
      <c r="C709" s="94"/>
      <c r="D709" s="81"/>
      <c r="E709" s="94"/>
      <c r="F709" s="94"/>
      <c r="H709" s="81"/>
      <c r="I709" s="81"/>
    </row>
    <row r="710" ht="15.75" customHeight="1">
      <c r="A710" s="94"/>
      <c r="B710" s="94"/>
      <c r="C710" s="94"/>
      <c r="D710" s="81"/>
      <c r="E710" s="94"/>
      <c r="F710" s="94"/>
      <c r="H710" s="81"/>
      <c r="I710" s="81"/>
    </row>
    <row r="711" ht="15.75" customHeight="1">
      <c r="A711" s="94"/>
      <c r="B711" s="94"/>
      <c r="C711" s="94"/>
      <c r="D711" s="81"/>
      <c r="E711" s="94"/>
      <c r="F711" s="94"/>
      <c r="H711" s="81"/>
      <c r="I711" s="81"/>
    </row>
    <row r="712" ht="15.75" customHeight="1">
      <c r="A712" s="94"/>
      <c r="B712" s="94"/>
      <c r="C712" s="94"/>
      <c r="D712" s="81"/>
      <c r="E712" s="94"/>
      <c r="F712" s="94"/>
      <c r="H712" s="81"/>
      <c r="I712" s="81"/>
    </row>
    <row r="713" ht="15.75" customHeight="1">
      <c r="A713" s="94"/>
      <c r="B713" s="94"/>
      <c r="C713" s="94"/>
      <c r="D713" s="81"/>
      <c r="E713" s="94"/>
      <c r="F713" s="94"/>
      <c r="H713" s="81"/>
      <c r="I713" s="81"/>
    </row>
    <row r="714" ht="15.75" customHeight="1">
      <c r="A714" s="94"/>
      <c r="B714" s="94"/>
      <c r="C714" s="94"/>
      <c r="D714" s="81"/>
      <c r="E714" s="94"/>
      <c r="F714" s="94"/>
      <c r="H714" s="81"/>
      <c r="I714" s="81"/>
    </row>
    <row r="715" ht="15.75" customHeight="1">
      <c r="A715" s="94"/>
      <c r="B715" s="94"/>
      <c r="C715" s="94"/>
      <c r="D715" s="81"/>
      <c r="E715" s="94"/>
      <c r="F715" s="94"/>
      <c r="H715" s="81"/>
      <c r="I715" s="81"/>
    </row>
    <row r="716" ht="15.75" customHeight="1">
      <c r="A716" s="94"/>
      <c r="B716" s="94"/>
      <c r="C716" s="94"/>
      <c r="D716" s="81"/>
      <c r="E716" s="94"/>
      <c r="F716" s="94"/>
      <c r="H716" s="81"/>
      <c r="I716" s="81"/>
    </row>
    <row r="717" ht="15.75" customHeight="1">
      <c r="A717" s="94"/>
      <c r="B717" s="94"/>
      <c r="C717" s="94"/>
      <c r="D717" s="81"/>
      <c r="E717" s="94"/>
      <c r="F717" s="94"/>
      <c r="H717" s="81"/>
      <c r="I717" s="81"/>
    </row>
    <row r="718" ht="15.75" customHeight="1">
      <c r="A718" s="94"/>
      <c r="B718" s="94"/>
      <c r="C718" s="94"/>
      <c r="D718" s="81"/>
      <c r="E718" s="94"/>
      <c r="F718" s="94"/>
      <c r="H718" s="81"/>
      <c r="I718" s="81"/>
    </row>
    <row r="719" ht="15.75" customHeight="1">
      <c r="A719" s="94"/>
      <c r="B719" s="94"/>
      <c r="C719" s="94"/>
      <c r="D719" s="81"/>
      <c r="E719" s="94"/>
      <c r="F719" s="94"/>
      <c r="H719" s="81"/>
      <c r="I719" s="81"/>
    </row>
    <row r="720" ht="15.75" customHeight="1">
      <c r="A720" s="94"/>
      <c r="B720" s="94"/>
      <c r="C720" s="94"/>
      <c r="D720" s="81"/>
      <c r="E720" s="94"/>
      <c r="F720" s="94"/>
      <c r="H720" s="81"/>
      <c r="I720" s="81"/>
    </row>
    <row r="721" ht="15.75" customHeight="1">
      <c r="A721" s="94"/>
      <c r="B721" s="94"/>
      <c r="C721" s="94"/>
      <c r="D721" s="81"/>
      <c r="E721" s="94"/>
      <c r="F721" s="94"/>
      <c r="H721" s="81"/>
      <c r="I721" s="81"/>
    </row>
    <row r="722" ht="15.75" customHeight="1">
      <c r="A722" s="94"/>
      <c r="B722" s="94"/>
      <c r="C722" s="94"/>
      <c r="D722" s="81"/>
      <c r="E722" s="94"/>
      <c r="F722" s="94"/>
      <c r="H722" s="81"/>
      <c r="I722" s="81"/>
    </row>
    <row r="723" ht="15.75" customHeight="1">
      <c r="A723" s="94"/>
      <c r="B723" s="94"/>
      <c r="C723" s="94"/>
      <c r="D723" s="81"/>
      <c r="E723" s="94"/>
      <c r="F723" s="94"/>
      <c r="H723" s="81"/>
      <c r="I723" s="81"/>
    </row>
    <row r="724" ht="15.75" customHeight="1">
      <c r="A724" s="94"/>
      <c r="B724" s="94"/>
      <c r="C724" s="94"/>
      <c r="D724" s="81"/>
      <c r="E724" s="94"/>
      <c r="F724" s="94"/>
      <c r="H724" s="81"/>
      <c r="I724" s="81"/>
    </row>
    <row r="725" ht="15.75" customHeight="1">
      <c r="A725" s="94"/>
      <c r="B725" s="94"/>
      <c r="C725" s="94"/>
      <c r="D725" s="81"/>
      <c r="E725" s="94"/>
      <c r="F725" s="94"/>
      <c r="H725" s="81"/>
      <c r="I725" s="81"/>
    </row>
    <row r="726" ht="15.75" customHeight="1">
      <c r="A726" s="94"/>
      <c r="B726" s="94"/>
      <c r="C726" s="94"/>
      <c r="D726" s="81"/>
      <c r="E726" s="94"/>
      <c r="F726" s="94"/>
      <c r="H726" s="81"/>
      <c r="I726" s="81"/>
    </row>
    <row r="727" ht="15.75" customHeight="1">
      <c r="A727" s="94"/>
      <c r="B727" s="94"/>
      <c r="C727" s="94"/>
      <c r="D727" s="81"/>
      <c r="E727" s="94"/>
      <c r="F727" s="94"/>
      <c r="H727" s="81"/>
      <c r="I727" s="81"/>
    </row>
    <row r="728" ht="15.75" customHeight="1">
      <c r="A728" s="94"/>
      <c r="B728" s="94"/>
      <c r="C728" s="94"/>
      <c r="D728" s="81"/>
      <c r="E728" s="94"/>
      <c r="F728" s="94"/>
      <c r="H728" s="81"/>
      <c r="I728" s="81"/>
    </row>
    <row r="729" ht="15.75" customHeight="1">
      <c r="A729" s="94"/>
      <c r="B729" s="94"/>
      <c r="C729" s="94"/>
      <c r="D729" s="81"/>
      <c r="E729" s="94"/>
      <c r="F729" s="94"/>
      <c r="H729" s="81"/>
      <c r="I729" s="81"/>
    </row>
    <row r="730" ht="15.75" customHeight="1">
      <c r="A730" s="94"/>
      <c r="B730" s="94"/>
      <c r="C730" s="94"/>
      <c r="D730" s="81"/>
      <c r="E730" s="94"/>
      <c r="F730" s="94"/>
      <c r="H730" s="81"/>
      <c r="I730" s="81"/>
    </row>
    <row r="731" ht="15.75" customHeight="1">
      <c r="A731" s="94"/>
      <c r="B731" s="94"/>
      <c r="C731" s="94"/>
      <c r="D731" s="81"/>
      <c r="E731" s="94"/>
      <c r="F731" s="94"/>
      <c r="H731" s="81"/>
      <c r="I731" s="81"/>
    </row>
    <row r="732" ht="15.75" customHeight="1">
      <c r="A732" s="94"/>
      <c r="B732" s="94"/>
      <c r="C732" s="94"/>
      <c r="D732" s="81"/>
      <c r="E732" s="94"/>
      <c r="F732" s="94"/>
      <c r="H732" s="81"/>
      <c r="I732" s="81"/>
    </row>
    <row r="733" ht="15.75" customHeight="1">
      <c r="A733" s="94"/>
      <c r="B733" s="94"/>
      <c r="C733" s="94"/>
      <c r="D733" s="81"/>
      <c r="E733" s="94"/>
      <c r="F733" s="94"/>
      <c r="H733" s="81"/>
      <c r="I733" s="81"/>
    </row>
    <row r="734" ht="15.75" customHeight="1">
      <c r="A734" s="94"/>
      <c r="B734" s="94"/>
      <c r="C734" s="94"/>
      <c r="D734" s="81"/>
      <c r="E734" s="94"/>
      <c r="F734" s="94"/>
      <c r="H734" s="81"/>
      <c r="I734" s="81"/>
    </row>
    <row r="735" ht="15.75" customHeight="1">
      <c r="A735" s="94"/>
      <c r="B735" s="94"/>
      <c r="C735" s="94"/>
      <c r="D735" s="81"/>
      <c r="E735" s="94"/>
      <c r="F735" s="94"/>
      <c r="H735" s="81"/>
      <c r="I735" s="81"/>
    </row>
    <row r="736" ht="15.75" customHeight="1">
      <c r="A736" s="94"/>
      <c r="B736" s="94"/>
      <c r="C736" s="94"/>
      <c r="D736" s="81"/>
      <c r="E736" s="94"/>
      <c r="F736" s="94"/>
      <c r="H736" s="81"/>
      <c r="I736" s="81"/>
    </row>
    <row r="737" ht="15.75" customHeight="1">
      <c r="A737" s="94"/>
      <c r="B737" s="94"/>
      <c r="C737" s="94"/>
      <c r="D737" s="81"/>
      <c r="E737" s="94"/>
      <c r="F737" s="94"/>
      <c r="H737" s="81"/>
      <c r="I737" s="81"/>
    </row>
    <row r="738" ht="15.75" customHeight="1">
      <c r="A738" s="94"/>
      <c r="B738" s="94"/>
      <c r="C738" s="94"/>
      <c r="D738" s="81"/>
      <c r="E738" s="94"/>
      <c r="F738" s="94"/>
      <c r="H738" s="81"/>
      <c r="I738" s="81"/>
    </row>
    <row r="739" ht="15.75" customHeight="1">
      <c r="A739" s="94"/>
      <c r="B739" s="94"/>
      <c r="C739" s="94"/>
      <c r="D739" s="81"/>
      <c r="E739" s="94"/>
      <c r="F739" s="94"/>
      <c r="H739" s="81"/>
      <c r="I739" s="81"/>
    </row>
    <row r="740" ht="15.75" customHeight="1">
      <c r="A740" s="94"/>
      <c r="B740" s="94"/>
      <c r="C740" s="94"/>
      <c r="D740" s="81"/>
      <c r="E740" s="94"/>
      <c r="F740" s="94"/>
      <c r="H740" s="81"/>
      <c r="I740" s="81"/>
    </row>
    <row r="741" ht="15.75" customHeight="1">
      <c r="A741" s="94"/>
      <c r="B741" s="94"/>
      <c r="C741" s="94"/>
      <c r="D741" s="81"/>
      <c r="E741" s="94"/>
      <c r="F741" s="94"/>
      <c r="H741" s="81"/>
      <c r="I741" s="81"/>
    </row>
    <row r="742" ht="15.75" customHeight="1">
      <c r="A742" s="94"/>
      <c r="B742" s="94"/>
      <c r="C742" s="94"/>
      <c r="D742" s="81"/>
      <c r="E742" s="94"/>
      <c r="F742" s="94"/>
      <c r="H742" s="81"/>
      <c r="I742" s="81"/>
    </row>
    <row r="743" ht="15.75" customHeight="1">
      <c r="A743" s="94"/>
      <c r="B743" s="94"/>
      <c r="C743" s="94"/>
      <c r="D743" s="81"/>
      <c r="E743" s="94"/>
      <c r="F743" s="94"/>
      <c r="H743" s="81"/>
      <c r="I743" s="81"/>
    </row>
    <row r="744" ht="15.75" customHeight="1">
      <c r="A744" s="94"/>
      <c r="B744" s="94"/>
      <c r="C744" s="94"/>
      <c r="D744" s="81"/>
      <c r="E744" s="94"/>
      <c r="F744" s="94"/>
      <c r="H744" s="81"/>
      <c r="I744" s="81"/>
    </row>
    <row r="745" ht="15.75" customHeight="1">
      <c r="A745" s="94"/>
      <c r="B745" s="94"/>
      <c r="C745" s="94"/>
      <c r="D745" s="81"/>
      <c r="E745" s="94"/>
      <c r="F745" s="94"/>
      <c r="H745" s="81"/>
      <c r="I745" s="81"/>
    </row>
    <row r="746" ht="15.75" customHeight="1">
      <c r="A746" s="94"/>
      <c r="B746" s="94"/>
      <c r="C746" s="94"/>
      <c r="D746" s="81"/>
      <c r="E746" s="94"/>
      <c r="F746" s="94"/>
      <c r="H746" s="81"/>
      <c r="I746" s="81"/>
    </row>
    <row r="747" ht="15.75" customHeight="1">
      <c r="A747" s="94"/>
      <c r="B747" s="94"/>
      <c r="C747" s="94"/>
      <c r="D747" s="81"/>
      <c r="E747" s="94"/>
      <c r="F747" s="94"/>
      <c r="H747" s="81"/>
      <c r="I747" s="81"/>
    </row>
    <row r="748" ht="15.75" customHeight="1">
      <c r="A748" s="94"/>
      <c r="B748" s="94"/>
      <c r="C748" s="94"/>
      <c r="D748" s="81"/>
      <c r="E748" s="94"/>
      <c r="F748" s="94"/>
      <c r="H748" s="81"/>
      <c r="I748" s="81"/>
    </row>
    <row r="749" ht="15.75" customHeight="1">
      <c r="A749" s="94"/>
      <c r="B749" s="94"/>
      <c r="C749" s="94"/>
      <c r="D749" s="81"/>
      <c r="E749" s="94"/>
      <c r="F749" s="94"/>
      <c r="H749" s="81"/>
      <c r="I749" s="81"/>
    </row>
    <row r="750" ht="15.75" customHeight="1">
      <c r="A750" s="94"/>
      <c r="B750" s="94"/>
      <c r="C750" s="94"/>
      <c r="D750" s="81"/>
      <c r="E750" s="94"/>
      <c r="F750" s="94"/>
      <c r="H750" s="81"/>
      <c r="I750" s="81"/>
    </row>
    <row r="751" ht="15.75" customHeight="1">
      <c r="A751" s="94"/>
      <c r="B751" s="94"/>
      <c r="C751" s="94"/>
      <c r="D751" s="81"/>
      <c r="E751" s="94"/>
      <c r="F751" s="94"/>
      <c r="H751" s="81"/>
      <c r="I751" s="81"/>
    </row>
    <row r="752" ht="15.75" customHeight="1">
      <c r="A752" s="94"/>
      <c r="B752" s="94"/>
      <c r="C752" s="94"/>
      <c r="D752" s="81"/>
      <c r="E752" s="94"/>
      <c r="F752" s="94"/>
      <c r="H752" s="81"/>
      <c r="I752" s="81"/>
    </row>
    <row r="753" ht="15.75" customHeight="1">
      <c r="A753" s="94"/>
      <c r="B753" s="94"/>
      <c r="C753" s="94"/>
      <c r="D753" s="81"/>
      <c r="E753" s="94"/>
      <c r="F753" s="94"/>
      <c r="H753" s="81"/>
      <c r="I753" s="81"/>
    </row>
    <row r="754" ht="15.75" customHeight="1">
      <c r="A754" s="94"/>
      <c r="B754" s="94"/>
      <c r="C754" s="94"/>
      <c r="D754" s="81"/>
      <c r="E754" s="94"/>
      <c r="F754" s="94"/>
      <c r="H754" s="81"/>
      <c r="I754" s="81"/>
    </row>
    <row r="755" ht="15.75" customHeight="1">
      <c r="A755" s="94"/>
      <c r="B755" s="94"/>
      <c r="C755" s="94"/>
      <c r="D755" s="81"/>
      <c r="E755" s="94"/>
      <c r="F755" s="94"/>
      <c r="H755" s="81"/>
      <c r="I755" s="81"/>
    </row>
    <row r="756" ht="15.75" customHeight="1">
      <c r="A756" s="94"/>
      <c r="B756" s="94"/>
      <c r="C756" s="94"/>
      <c r="D756" s="81"/>
      <c r="E756" s="94"/>
      <c r="F756" s="94"/>
      <c r="H756" s="81"/>
      <c r="I756" s="81"/>
    </row>
    <row r="757" ht="15.75" customHeight="1">
      <c r="A757" s="94"/>
      <c r="B757" s="94"/>
      <c r="C757" s="94"/>
      <c r="D757" s="81"/>
      <c r="E757" s="94"/>
      <c r="F757" s="94"/>
      <c r="H757" s="81"/>
      <c r="I757" s="81"/>
    </row>
    <row r="758" ht="15.75" customHeight="1">
      <c r="A758" s="94"/>
      <c r="B758" s="94"/>
      <c r="C758" s="94"/>
      <c r="D758" s="81"/>
      <c r="E758" s="94"/>
      <c r="F758" s="94"/>
      <c r="H758" s="81"/>
      <c r="I758" s="81"/>
    </row>
    <row r="759" ht="15.75" customHeight="1">
      <c r="A759" s="94"/>
      <c r="B759" s="94"/>
      <c r="C759" s="94"/>
      <c r="D759" s="81"/>
      <c r="E759" s="94"/>
      <c r="F759" s="94"/>
      <c r="H759" s="81"/>
      <c r="I759" s="81"/>
    </row>
    <row r="760" ht="15.75" customHeight="1">
      <c r="A760" s="94"/>
      <c r="B760" s="94"/>
      <c r="C760" s="94"/>
      <c r="D760" s="81"/>
      <c r="E760" s="94"/>
      <c r="F760" s="94"/>
      <c r="H760" s="81"/>
      <c r="I760" s="81"/>
    </row>
    <row r="761" ht="15.75" customHeight="1">
      <c r="A761" s="94"/>
      <c r="B761" s="94"/>
      <c r="C761" s="94"/>
      <c r="D761" s="81"/>
      <c r="E761" s="94"/>
      <c r="F761" s="94"/>
      <c r="H761" s="81"/>
      <c r="I761" s="81"/>
    </row>
    <row r="762" ht="15.75" customHeight="1">
      <c r="A762" s="94"/>
      <c r="B762" s="94"/>
      <c r="C762" s="94"/>
      <c r="D762" s="81"/>
      <c r="E762" s="94"/>
      <c r="F762" s="94"/>
      <c r="H762" s="81"/>
      <c r="I762" s="81"/>
    </row>
    <row r="763" ht="15.75" customHeight="1">
      <c r="A763" s="94"/>
      <c r="B763" s="94"/>
      <c r="C763" s="94"/>
      <c r="D763" s="81"/>
      <c r="E763" s="94"/>
      <c r="F763" s="94"/>
      <c r="H763" s="81"/>
      <c r="I763" s="81"/>
    </row>
    <row r="764" ht="15.75" customHeight="1">
      <c r="A764" s="94"/>
      <c r="B764" s="94"/>
      <c r="C764" s="94"/>
      <c r="D764" s="81"/>
      <c r="E764" s="94"/>
      <c r="F764" s="94"/>
      <c r="H764" s="81"/>
      <c r="I764" s="81"/>
    </row>
    <row r="765" ht="15.75" customHeight="1">
      <c r="A765" s="94"/>
      <c r="B765" s="94"/>
      <c r="C765" s="94"/>
      <c r="D765" s="81"/>
      <c r="E765" s="94"/>
      <c r="F765" s="94"/>
      <c r="H765" s="81"/>
      <c r="I765" s="81"/>
    </row>
    <row r="766" ht="15.75" customHeight="1">
      <c r="A766" s="94"/>
      <c r="B766" s="94"/>
      <c r="C766" s="94"/>
      <c r="D766" s="81"/>
      <c r="E766" s="94"/>
      <c r="F766" s="94"/>
      <c r="H766" s="81"/>
      <c r="I766" s="81"/>
    </row>
    <row r="767" ht="15.75" customHeight="1">
      <c r="A767" s="94"/>
      <c r="B767" s="94"/>
      <c r="C767" s="94"/>
      <c r="D767" s="81"/>
      <c r="E767" s="94"/>
      <c r="F767" s="94"/>
      <c r="H767" s="81"/>
      <c r="I767" s="81"/>
    </row>
    <row r="768" ht="15.75" customHeight="1">
      <c r="A768" s="94"/>
      <c r="B768" s="94"/>
      <c r="C768" s="94"/>
      <c r="D768" s="81"/>
      <c r="E768" s="94"/>
      <c r="F768" s="94"/>
      <c r="H768" s="81"/>
      <c r="I768" s="81"/>
    </row>
    <row r="769" ht="15.75" customHeight="1">
      <c r="A769" s="94"/>
      <c r="B769" s="94"/>
      <c r="C769" s="94"/>
      <c r="D769" s="81"/>
      <c r="E769" s="94"/>
      <c r="F769" s="94"/>
      <c r="H769" s="81"/>
      <c r="I769" s="81"/>
    </row>
    <row r="770" ht="15.75" customHeight="1">
      <c r="A770" s="94"/>
      <c r="B770" s="94"/>
      <c r="C770" s="94"/>
      <c r="D770" s="81"/>
      <c r="E770" s="94"/>
      <c r="F770" s="94"/>
      <c r="H770" s="81"/>
      <c r="I770" s="81"/>
    </row>
    <row r="771" ht="15.75" customHeight="1">
      <c r="A771" s="94"/>
      <c r="B771" s="94"/>
      <c r="C771" s="94"/>
      <c r="D771" s="81"/>
      <c r="E771" s="94"/>
      <c r="F771" s="94"/>
      <c r="H771" s="81"/>
      <c r="I771" s="81"/>
    </row>
    <row r="772" ht="15.75" customHeight="1">
      <c r="A772" s="94"/>
      <c r="B772" s="94"/>
      <c r="C772" s="94"/>
      <c r="D772" s="81"/>
      <c r="E772" s="94"/>
      <c r="F772" s="94"/>
      <c r="H772" s="81"/>
      <c r="I772" s="81"/>
    </row>
    <row r="773" ht="15.75" customHeight="1">
      <c r="A773" s="94"/>
      <c r="B773" s="94"/>
      <c r="C773" s="94"/>
      <c r="D773" s="81"/>
      <c r="E773" s="94"/>
      <c r="F773" s="94"/>
      <c r="H773" s="81"/>
      <c r="I773" s="81"/>
    </row>
    <row r="774" ht="15.75" customHeight="1">
      <c r="A774" s="94"/>
      <c r="B774" s="94"/>
      <c r="C774" s="94"/>
      <c r="D774" s="81"/>
      <c r="E774" s="94"/>
      <c r="F774" s="94"/>
      <c r="H774" s="81"/>
      <c r="I774" s="81"/>
    </row>
    <row r="775" ht="15.75" customHeight="1">
      <c r="A775" s="94"/>
      <c r="B775" s="94"/>
      <c r="C775" s="94"/>
      <c r="D775" s="81"/>
      <c r="E775" s="94"/>
      <c r="F775" s="94"/>
      <c r="H775" s="81"/>
      <c r="I775" s="81"/>
    </row>
    <row r="776" ht="15.75" customHeight="1">
      <c r="A776" s="94"/>
      <c r="B776" s="94"/>
      <c r="C776" s="94"/>
      <c r="D776" s="81"/>
      <c r="E776" s="94"/>
      <c r="F776" s="94"/>
      <c r="H776" s="81"/>
      <c r="I776" s="81"/>
    </row>
    <row r="777" ht="15.75" customHeight="1">
      <c r="A777" s="94"/>
      <c r="B777" s="94"/>
      <c r="C777" s="94"/>
      <c r="D777" s="81"/>
      <c r="E777" s="94"/>
      <c r="F777" s="94"/>
      <c r="H777" s="81"/>
      <c r="I777" s="81"/>
    </row>
    <row r="778" ht="15.75" customHeight="1">
      <c r="A778" s="94"/>
      <c r="B778" s="94"/>
      <c r="C778" s="94"/>
      <c r="D778" s="81"/>
      <c r="E778" s="94"/>
      <c r="F778" s="94"/>
      <c r="H778" s="81"/>
      <c r="I778" s="81"/>
    </row>
    <row r="779" ht="15.75" customHeight="1">
      <c r="A779" s="94"/>
      <c r="B779" s="94"/>
      <c r="C779" s="94"/>
      <c r="D779" s="81"/>
      <c r="E779" s="94"/>
      <c r="F779" s="94"/>
      <c r="H779" s="81"/>
      <c r="I779" s="81"/>
    </row>
    <row r="780" ht="15.75" customHeight="1">
      <c r="A780" s="94"/>
      <c r="B780" s="94"/>
      <c r="C780" s="94"/>
      <c r="D780" s="81"/>
      <c r="E780" s="94"/>
      <c r="F780" s="94"/>
      <c r="H780" s="81"/>
      <c r="I780" s="81"/>
    </row>
    <row r="781" ht="15.75" customHeight="1">
      <c r="A781" s="94"/>
      <c r="B781" s="94"/>
      <c r="C781" s="94"/>
      <c r="D781" s="81"/>
      <c r="E781" s="94"/>
      <c r="F781" s="94"/>
      <c r="H781" s="81"/>
      <c r="I781" s="81"/>
    </row>
    <row r="782" ht="15.75" customHeight="1">
      <c r="A782" s="94"/>
      <c r="B782" s="94"/>
      <c r="C782" s="94"/>
      <c r="D782" s="81"/>
      <c r="E782" s="94"/>
      <c r="F782" s="94"/>
      <c r="H782" s="81"/>
      <c r="I782" s="81"/>
    </row>
    <row r="783" ht="15.75" customHeight="1">
      <c r="A783" s="94"/>
      <c r="B783" s="94"/>
      <c r="C783" s="94"/>
      <c r="D783" s="81"/>
      <c r="E783" s="94"/>
      <c r="F783" s="94"/>
      <c r="H783" s="81"/>
      <c r="I783" s="81"/>
    </row>
    <row r="784" ht="15.75" customHeight="1">
      <c r="A784" s="94"/>
      <c r="B784" s="94"/>
      <c r="C784" s="94"/>
      <c r="D784" s="81"/>
      <c r="E784" s="94"/>
      <c r="F784" s="94"/>
      <c r="H784" s="81"/>
      <c r="I784" s="81"/>
    </row>
    <row r="785" ht="15.75" customHeight="1">
      <c r="A785" s="94"/>
      <c r="B785" s="94"/>
      <c r="C785" s="94"/>
      <c r="D785" s="81"/>
      <c r="E785" s="94"/>
      <c r="F785" s="94"/>
      <c r="H785" s="81"/>
      <c r="I785" s="81"/>
    </row>
    <row r="786" ht="15.75" customHeight="1">
      <c r="A786" s="94"/>
      <c r="B786" s="94"/>
      <c r="C786" s="94"/>
      <c r="D786" s="81"/>
      <c r="E786" s="94"/>
      <c r="F786" s="94"/>
      <c r="H786" s="81"/>
      <c r="I786" s="81"/>
    </row>
    <row r="787" ht="15.75" customHeight="1">
      <c r="A787" s="94"/>
      <c r="B787" s="94"/>
      <c r="C787" s="94"/>
      <c r="D787" s="81"/>
      <c r="E787" s="94"/>
      <c r="F787" s="94"/>
      <c r="H787" s="81"/>
      <c r="I787" s="81"/>
    </row>
    <row r="788" ht="15.75" customHeight="1">
      <c r="A788" s="94"/>
      <c r="B788" s="94"/>
      <c r="C788" s="94"/>
      <c r="D788" s="81"/>
      <c r="E788" s="94"/>
      <c r="F788" s="94"/>
      <c r="H788" s="81"/>
      <c r="I788" s="81"/>
    </row>
    <row r="789" ht="15.75" customHeight="1">
      <c r="A789" s="94"/>
      <c r="B789" s="94"/>
      <c r="C789" s="94"/>
      <c r="D789" s="81"/>
      <c r="E789" s="94"/>
      <c r="F789" s="94"/>
      <c r="H789" s="81"/>
      <c r="I789" s="81"/>
    </row>
    <row r="790" ht="15.75" customHeight="1">
      <c r="A790" s="94"/>
      <c r="B790" s="94"/>
      <c r="C790" s="94"/>
      <c r="D790" s="81"/>
      <c r="E790" s="94"/>
      <c r="F790" s="94"/>
      <c r="H790" s="81"/>
      <c r="I790" s="81"/>
    </row>
    <row r="791" ht="15.75" customHeight="1">
      <c r="A791" s="94"/>
      <c r="B791" s="94"/>
      <c r="C791" s="94"/>
      <c r="D791" s="81"/>
      <c r="E791" s="94"/>
      <c r="F791" s="94"/>
      <c r="H791" s="81"/>
      <c r="I791" s="81"/>
    </row>
    <row r="792" ht="15.75" customHeight="1">
      <c r="A792" s="94"/>
      <c r="B792" s="94"/>
      <c r="C792" s="94"/>
      <c r="D792" s="81"/>
      <c r="E792" s="94"/>
      <c r="F792" s="94"/>
      <c r="H792" s="81"/>
      <c r="I792" s="81"/>
    </row>
    <row r="793" ht="15.75" customHeight="1">
      <c r="A793" s="94"/>
      <c r="B793" s="94"/>
      <c r="C793" s="94"/>
      <c r="D793" s="81"/>
      <c r="E793" s="94"/>
      <c r="F793" s="94"/>
      <c r="H793" s="81"/>
      <c r="I793" s="81"/>
    </row>
    <row r="794" ht="15.75" customHeight="1">
      <c r="A794" s="94"/>
      <c r="B794" s="94"/>
      <c r="C794" s="94"/>
      <c r="D794" s="81"/>
      <c r="E794" s="94"/>
      <c r="F794" s="94"/>
      <c r="H794" s="81"/>
      <c r="I794" s="81"/>
    </row>
    <row r="795" ht="15.75" customHeight="1">
      <c r="A795" s="94"/>
      <c r="B795" s="94"/>
      <c r="C795" s="94"/>
      <c r="D795" s="81"/>
      <c r="E795" s="94"/>
      <c r="F795" s="94"/>
      <c r="H795" s="81"/>
      <c r="I795" s="81"/>
    </row>
    <row r="796" ht="15.75" customHeight="1">
      <c r="A796" s="94"/>
      <c r="B796" s="94"/>
      <c r="C796" s="94"/>
      <c r="D796" s="81"/>
      <c r="E796" s="94"/>
      <c r="F796" s="94"/>
      <c r="H796" s="81"/>
      <c r="I796" s="81"/>
    </row>
    <row r="797" ht="15.75" customHeight="1">
      <c r="A797" s="94"/>
      <c r="B797" s="94"/>
      <c r="C797" s="94"/>
      <c r="D797" s="81"/>
      <c r="E797" s="94"/>
      <c r="F797" s="94"/>
      <c r="H797" s="81"/>
      <c r="I797" s="81"/>
    </row>
    <row r="798" ht="15.75" customHeight="1">
      <c r="A798" s="94"/>
      <c r="B798" s="94"/>
      <c r="C798" s="94"/>
      <c r="D798" s="81"/>
      <c r="E798" s="94"/>
      <c r="F798" s="94"/>
      <c r="H798" s="81"/>
      <c r="I798" s="81"/>
    </row>
    <row r="799" ht="15.75" customHeight="1">
      <c r="A799" s="94"/>
      <c r="B799" s="94"/>
      <c r="C799" s="94"/>
      <c r="D799" s="81"/>
      <c r="E799" s="94"/>
      <c r="F799" s="94"/>
      <c r="H799" s="81"/>
      <c r="I799" s="81"/>
    </row>
    <row r="800" ht="15.75" customHeight="1">
      <c r="A800" s="94"/>
      <c r="B800" s="94"/>
      <c r="C800" s="94"/>
      <c r="D800" s="81"/>
      <c r="E800" s="94"/>
      <c r="F800" s="94"/>
      <c r="H800" s="81"/>
      <c r="I800" s="81"/>
    </row>
    <row r="801" ht="15.75" customHeight="1">
      <c r="A801" s="94"/>
      <c r="B801" s="94"/>
      <c r="C801" s="94"/>
      <c r="D801" s="81"/>
      <c r="E801" s="94"/>
      <c r="F801" s="94"/>
      <c r="H801" s="81"/>
      <c r="I801" s="81"/>
    </row>
    <row r="802" ht="15.75" customHeight="1">
      <c r="A802" s="94"/>
      <c r="B802" s="94"/>
      <c r="C802" s="94"/>
      <c r="D802" s="81"/>
      <c r="E802" s="94"/>
      <c r="F802" s="94"/>
      <c r="H802" s="81"/>
      <c r="I802" s="81"/>
    </row>
    <row r="803" ht="15.75" customHeight="1">
      <c r="A803" s="94"/>
      <c r="B803" s="94"/>
      <c r="C803" s="94"/>
      <c r="D803" s="81"/>
      <c r="E803" s="94"/>
      <c r="F803" s="94"/>
      <c r="H803" s="81"/>
      <c r="I803" s="81"/>
    </row>
    <row r="804" ht="15.75" customHeight="1">
      <c r="A804" s="94"/>
      <c r="B804" s="94"/>
      <c r="C804" s="94"/>
      <c r="D804" s="81"/>
      <c r="E804" s="94"/>
      <c r="F804" s="94"/>
      <c r="H804" s="81"/>
      <c r="I804" s="81"/>
    </row>
    <row r="805" ht="15.75" customHeight="1">
      <c r="A805" s="94"/>
      <c r="B805" s="94"/>
      <c r="C805" s="94"/>
      <c r="D805" s="81"/>
      <c r="E805" s="94"/>
      <c r="F805" s="94"/>
      <c r="H805" s="81"/>
      <c r="I805" s="81"/>
    </row>
    <row r="806" ht="15.75" customHeight="1">
      <c r="A806" s="94"/>
      <c r="B806" s="94"/>
      <c r="C806" s="94"/>
      <c r="D806" s="81"/>
      <c r="E806" s="94"/>
      <c r="F806" s="94"/>
      <c r="H806" s="81"/>
      <c r="I806" s="81"/>
    </row>
    <row r="807" ht="15.75" customHeight="1">
      <c r="A807" s="94"/>
      <c r="B807" s="94"/>
      <c r="C807" s="94"/>
      <c r="D807" s="81"/>
      <c r="E807" s="94"/>
      <c r="F807" s="94"/>
      <c r="H807" s="81"/>
      <c r="I807" s="81"/>
    </row>
    <row r="808" ht="15.75" customHeight="1">
      <c r="A808" s="94"/>
      <c r="B808" s="94"/>
      <c r="C808" s="94"/>
      <c r="D808" s="81"/>
      <c r="E808" s="94"/>
      <c r="F808" s="94"/>
      <c r="H808" s="81"/>
      <c r="I808" s="81"/>
    </row>
    <row r="809" ht="15.75" customHeight="1">
      <c r="A809" s="94"/>
      <c r="B809" s="94"/>
      <c r="C809" s="94"/>
      <c r="D809" s="81"/>
      <c r="E809" s="94"/>
      <c r="F809" s="94"/>
      <c r="H809" s="81"/>
      <c r="I809" s="81"/>
    </row>
    <row r="810" ht="15.75" customHeight="1">
      <c r="A810" s="94"/>
      <c r="B810" s="94"/>
      <c r="C810" s="94"/>
      <c r="D810" s="81"/>
      <c r="E810" s="94"/>
      <c r="F810" s="94"/>
      <c r="H810" s="81"/>
      <c r="I810" s="81"/>
    </row>
    <row r="811" ht="15.75" customHeight="1">
      <c r="A811" s="94"/>
      <c r="B811" s="94"/>
      <c r="C811" s="94"/>
      <c r="D811" s="81"/>
      <c r="E811" s="94"/>
      <c r="F811" s="94"/>
      <c r="H811" s="81"/>
      <c r="I811" s="81"/>
    </row>
    <row r="812" ht="15.75" customHeight="1">
      <c r="A812" s="94"/>
      <c r="B812" s="94"/>
      <c r="C812" s="94"/>
      <c r="D812" s="81"/>
      <c r="E812" s="94"/>
      <c r="F812" s="94"/>
      <c r="H812" s="81"/>
      <c r="I812" s="81"/>
    </row>
    <row r="813" ht="15.75" customHeight="1">
      <c r="A813" s="94"/>
      <c r="B813" s="94"/>
      <c r="C813" s="94"/>
      <c r="D813" s="81"/>
      <c r="E813" s="94"/>
      <c r="F813" s="94"/>
      <c r="H813" s="81"/>
      <c r="I813" s="81"/>
    </row>
    <row r="814" ht="15.75" customHeight="1">
      <c r="A814" s="94"/>
      <c r="B814" s="94"/>
      <c r="C814" s="94"/>
      <c r="D814" s="81"/>
      <c r="E814" s="94"/>
      <c r="F814" s="94"/>
      <c r="H814" s="81"/>
      <c r="I814" s="81"/>
    </row>
    <row r="815" ht="15.75" customHeight="1">
      <c r="A815" s="94"/>
      <c r="B815" s="94"/>
      <c r="C815" s="94"/>
      <c r="D815" s="81"/>
      <c r="E815" s="94"/>
      <c r="F815" s="94"/>
      <c r="H815" s="81"/>
      <c r="I815" s="81"/>
    </row>
    <row r="816" ht="15.75" customHeight="1">
      <c r="A816" s="94"/>
      <c r="B816" s="94"/>
      <c r="C816" s="94"/>
      <c r="D816" s="81"/>
      <c r="E816" s="94"/>
      <c r="F816" s="94"/>
      <c r="H816" s="81"/>
      <c r="I816" s="81"/>
    </row>
    <row r="817" ht="15.75" customHeight="1">
      <c r="A817" s="94"/>
      <c r="B817" s="94"/>
      <c r="C817" s="94"/>
      <c r="D817" s="81"/>
      <c r="E817" s="94"/>
      <c r="F817" s="94"/>
      <c r="H817" s="81"/>
      <c r="I817" s="81"/>
    </row>
    <row r="818" ht="15.75" customHeight="1">
      <c r="A818" s="94"/>
      <c r="B818" s="94"/>
      <c r="C818" s="94"/>
      <c r="D818" s="81"/>
      <c r="E818" s="94"/>
      <c r="F818" s="94"/>
      <c r="H818" s="81"/>
      <c r="I818" s="81"/>
    </row>
    <row r="819" ht="15.75" customHeight="1">
      <c r="A819" s="94"/>
      <c r="B819" s="94"/>
      <c r="C819" s="94"/>
      <c r="D819" s="81"/>
      <c r="E819" s="94"/>
      <c r="F819" s="94"/>
      <c r="H819" s="81"/>
      <c r="I819" s="81"/>
    </row>
    <row r="820" ht="15.75" customHeight="1">
      <c r="A820" s="94"/>
      <c r="B820" s="94"/>
      <c r="C820" s="94"/>
      <c r="D820" s="81"/>
      <c r="E820" s="94"/>
      <c r="F820" s="94"/>
      <c r="H820" s="81"/>
      <c r="I820" s="81"/>
    </row>
    <row r="821" ht="15.75" customHeight="1">
      <c r="A821" s="94"/>
      <c r="B821" s="94"/>
      <c r="C821" s="94"/>
      <c r="D821" s="81"/>
      <c r="E821" s="94"/>
      <c r="F821" s="94"/>
      <c r="H821" s="81"/>
      <c r="I821" s="81"/>
    </row>
    <row r="822" ht="15.75" customHeight="1">
      <c r="A822" s="94"/>
      <c r="B822" s="94"/>
      <c r="C822" s="94"/>
      <c r="D822" s="81"/>
      <c r="E822" s="94"/>
      <c r="F822" s="94"/>
      <c r="H822" s="81"/>
      <c r="I822" s="81"/>
    </row>
    <row r="823" ht="15.75" customHeight="1">
      <c r="A823" s="94"/>
      <c r="B823" s="94"/>
      <c r="C823" s="94"/>
      <c r="D823" s="81"/>
      <c r="E823" s="94"/>
      <c r="F823" s="94"/>
      <c r="H823" s="81"/>
      <c r="I823" s="81"/>
    </row>
    <row r="824" ht="15.75" customHeight="1">
      <c r="A824" s="94"/>
      <c r="B824" s="94"/>
      <c r="C824" s="94"/>
      <c r="D824" s="81"/>
      <c r="E824" s="94"/>
      <c r="F824" s="94"/>
      <c r="H824" s="81"/>
      <c r="I824" s="81"/>
    </row>
    <row r="825" ht="15.75" customHeight="1">
      <c r="A825" s="94"/>
      <c r="B825" s="94"/>
      <c r="C825" s="94"/>
      <c r="D825" s="81"/>
      <c r="E825" s="94"/>
      <c r="F825" s="94"/>
      <c r="H825" s="81"/>
      <c r="I825" s="81"/>
    </row>
    <row r="826" ht="15.75" customHeight="1">
      <c r="A826" s="94"/>
      <c r="B826" s="94"/>
      <c r="C826" s="94"/>
      <c r="D826" s="81"/>
      <c r="E826" s="94"/>
      <c r="F826" s="94"/>
      <c r="H826" s="81"/>
      <c r="I826" s="81"/>
    </row>
    <row r="827" ht="15.75" customHeight="1">
      <c r="A827" s="94"/>
      <c r="B827" s="94"/>
      <c r="C827" s="94"/>
      <c r="D827" s="81"/>
      <c r="E827" s="94"/>
      <c r="F827" s="94"/>
      <c r="H827" s="81"/>
      <c r="I827" s="81"/>
    </row>
    <row r="828" ht="15.75" customHeight="1">
      <c r="A828" s="94"/>
      <c r="B828" s="94"/>
      <c r="C828" s="94"/>
      <c r="D828" s="81"/>
      <c r="E828" s="94"/>
      <c r="F828" s="94"/>
      <c r="H828" s="81"/>
      <c r="I828" s="81"/>
    </row>
    <row r="829" ht="15.75" customHeight="1">
      <c r="A829" s="94"/>
      <c r="B829" s="94"/>
      <c r="C829" s="94"/>
      <c r="D829" s="81"/>
      <c r="E829" s="94"/>
      <c r="F829" s="94"/>
      <c r="H829" s="81"/>
      <c r="I829" s="81"/>
    </row>
    <row r="830" ht="15.75" customHeight="1">
      <c r="A830" s="94"/>
      <c r="B830" s="94"/>
      <c r="C830" s="94"/>
      <c r="D830" s="81"/>
      <c r="E830" s="94"/>
      <c r="F830" s="94"/>
      <c r="H830" s="81"/>
      <c r="I830" s="81"/>
    </row>
    <row r="831" ht="15.75" customHeight="1">
      <c r="A831" s="94"/>
      <c r="B831" s="94"/>
      <c r="C831" s="94"/>
      <c r="D831" s="81"/>
      <c r="E831" s="94"/>
      <c r="F831" s="94"/>
      <c r="H831" s="81"/>
      <c r="I831" s="81"/>
    </row>
    <row r="832" ht="15.75" customHeight="1">
      <c r="A832" s="94"/>
      <c r="B832" s="94"/>
      <c r="C832" s="94"/>
      <c r="D832" s="81"/>
      <c r="E832" s="94"/>
      <c r="F832" s="94"/>
      <c r="H832" s="81"/>
      <c r="I832" s="81"/>
    </row>
    <row r="833" ht="15.75" customHeight="1">
      <c r="A833" s="94"/>
      <c r="B833" s="94"/>
      <c r="C833" s="94"/>
      <c r="D833" s="81"/>
      <c r="E833" s="94"/>
      <c r="F833" s="94"/>
      <c r="H833" s="81"/>
      <c r="I833" s="81"/>
    </row>
    <row r="834" ht="15.75" customHeight="1">
      <c r="A834" s="94"/>
      <c r="B834" s="94"/>
      <c r="C834" s="94"/>
      <c r="D834" s="81"/>
      <c r="E834" s="94"/>
      <c r="F834" s="94"/>
      <c r="H834" s="81"/>
      <c r="I834" s="81"/>
    </row>
    <row r="835" ht="15.75" customHeight="1">
      <c r="A835" s="94"/>
      <c r="B835" s="94"/>
      <c r="C835" s="94"/>
      <c r="D835" s="81"/>
      <c r="E835" s="94"/>
      <c r="F835" s="94"/>
      <c r="H835" s="81"/>
      <c r="I835" s="81"/>
    </row>
    <row r="836" ht="15.75" customHeight="1">
      <c r="A836" s="94"/>
      <c r="B836" s="94"/>
      <c r="C836" s="94"/>
      <c r="D836" s="81"/>
      <c r="E836" s="94"/>
      <c r="F836" s="94"/>
      <c r="H836" s="81"/>
      <c r="I836" s="81"/>
    </row>
    <row r="837" ht="15.75" customHeight="1">
      <c r="A837" s="94"/>
      <c r="B837" s="94"/>
      <c r="C837" s="94"/>
      <c r="D837" s="81"/>
      <c r="E837" s="94"/>
      <c r="F837" s="94"/>
      <c r="H837" s="81"/>
      <c r="I837" s="81"/>
    </row>
    <row r="838" ht="15.75" customHeight="1">
      <c r="A838" s="94"/>
      <c r="B838" s="94"/>
      <c r="C838" s="94"/>
      <c r="D838" s="81"/>
      <c r="E838" s="94"/>
      <c r="F838" s="94"/>
      <c r="H838" s="81"/>
      <c r="I838" s="81"/>
    </row>
    <row r="839" ht="15.75" customHeight="1">
      <c r="A839" s="94"/>
      <c r="B839" s="94"/>
      <c r="C839" s="94"/>
      <c r="D839" s="81"/>
      <c r="E839" s="94"/>
      <c r="F839" s="94"/>
      <c r="H839" s="81"/>
      <c r="I839" s="81"/>
    </row>
    <row r="840" ht="15.75" customHeight="1">
      <c r="A840" s="94"/>
      <c r="B840" s="94"/>
      <c r="C840" s="94"/>
      <c r="D840" s="81"/>
      <c r="E840" s="94"/>
      <c r="F840" s="94"/>
      <c r="H840" s="81"/>
      <c r="I840" s="81"/>
    </row>
    <row r="841" ht="15.75" customHeight="1">
      <c r="A841" s="94"/>
      <c r="B841" s="94"/>
      <c r="C841" s="94"/>
      <c r="D841" s="81"/>
      <c r="E841" s="94"/>
      <c r="F841" s="94"/>
      <c r="H841" s="81"/>
      <c r="I841" s="81"/>
    </row>
    <row r="842" ht="15.75" customHeight="1">
      <c r="A842" s="94"/>
      <c r="B842" s="94"/>
      <c r="C842" s="94"/>
      <c r="D842" s="81"/>
      <c r="E842" s="94"/>
      <c r="F842" s="94"/>
      <c r="H842" s="81"/>
      <c r="I842" s="81"/>
    </row>
    <row r="843" ht="15.75" customHeight="1">
      <c r="A843" s="94"/>
      <c r="B843" s="94"/>
      <c r="C843" s="94"/>
      <c r="D843" s="81"/>
      <c r="E843" s="94"/>
      <c r="F843" s="94"/>
      <c r="H843" s="81"/>
      <c r="I843" s="81"/>
    </row>
    <row r="844" ht="15.75" customHeight="1">
      <c r="A844" s="94"/>
      <c r="B844" s="94"/>
      <c r="C844" s="94"/>
      <c r="D844" s="81"/>
      <c r="E844" s="94"/>
      <c r="F844" s="94"/>
      <c r="H844" s="81"/>
      <c r="I844" s="81"/>
    </row>
    <row r="845" ht="15.75" customHeight="1">
      <c r="A845" s="94"/>
      <c r="B845" s="94"/>
      <c r="C845" s="94"/>
      <c r="D845" s="81"/>
      <c r="E845" s="94"/>
      <c r="F845" s="94"/>
      <c r="H845" s="81"/>
      <c r="I845" s="81"/>
    </row>
    <row r="846" ht="15.75" customHeight="1">
      <c r="A846" s="94"/>
      <c r="B846" s="94"/>
      <c r="C846" s="94"/>
      <c r="D846" s="81"/>
      <c r="E846" s="94"/>
      <c r="F846" s="94"/>
      <c r="H846" s="81"/>
      <c r="I846" s="81"/>
    </row>
    <row r="847" ht="15.75" customHeight="1">
      <c r="A847" s="94"/>
      <c r="B847" s="94"/>
      <c r="C847" s="94"/>
      <c r="D847" s="81"/>
      <c r="E847" s="94"/>
      <c r="F847" s="94"/>
      <c r="H847" s="81"/>
      <c r="I847" s="81"/>
    </row>
    <row r="848" ht="15.75" customHeight="1">
      <c r="A848" s="94"/>
      <c r="B848" s="94"/>
      <c r="C848" s="94"/>
      <c r="D848" s="81"/>
      <c r="E848" s="94"/>
      <c r="F848" s="94"/>
      <c r="H848" s="81"/>
      <c r="I848" s="81"/>
    </row>
    <row r="849" ht="15.75" customHeight="1">
      <c r="A849" s="94"/>
      <c r="B849" s="94"/>
      <c r="C849" s="94"/>
      <c r="D849" s="81"/>
      <c r="E849" s="94"/>
      <c r="F849" s="94"/>
      <c r="H849" s="81"/>
      <c r="I849" s="81"/>
    </row>
    <row r="850" ht="15.75" customHeight="1">
      <c r="A850" s="94"/>
      <c r="B850" s="94"/>
      <c r="C850" s="94"/>
      <c r="D850" s="81"/>
      <c r="E850" s="94"/>
      <c r="F850" s="94"/>
      <c r="H850" s="81"/>
      <c r="I850" s="81"/>
    </row>
    <row r="851" ht="15.75" customHeight="1">
      <c r="A851" s="94"/>
      <c r="B851" s="94"/>
      <c r="C851" s="94"/>
      <c r="D851" s="81"/>
      <c r="E851" s="94"/>
      <c r="F851" s="94"/>
      <c r="H851" s="81"/>
      <c r="I851" s="81"/>
    </row>
    <row r="852" ht="15.75" customHeight="1">
      <c r="A852" s="94"/>
      <c r="B852" s="94"/>
      <c r="C852" s="94"/>
      <c r="D852" s="81"/>
      <c r="E852" s="94"/>
      <c r="F852" s="94"/>
      <c r="H852" s="81"/>
      <c r="I852" s="81"/>
    </row>
    <row r="853" ht="15.75" customHeight="1">
      <c r="A853" s="94"/>
      <c r="B853" s="94"/>
      <c r="C853" s="94"/>
      <c r="D853" s="81"/>
      <c r="E853" s="94"/>
      <c r="F853" s="94"/>
      <c r="H853" s="81"/>
      <c r="I853" s="81"/>
    </row>
    <row r="854" ht="15.75" customHeight="1">
      <c r="A854" s="94"/>
      <c r="B854" s="94"/>
      <c r="C854" s="94"/>
      <c r="D854" s="81"/>
      <c r="E854" s="94"/>
      <c r="F854" s="94"/>
      <c r="H854" s="81"/>
      <c r="I854" s="81"/>
    </row>
    <row r="855" ht="15.75" customHeight="1">
      <c r="A855" s="94"/>
      <c r="B855" s="94"/>
      <c r="C855" s="94"/>
      <c r="D855" s="81"/>
      <c r="E855" s="94"/>
      <c r="F855" s="94"/>
      <c r="H855" s="81"/>
      <c r="I855" s="81"/>
    </row>
    <row r="856" ht="15.75" customHeight="1">
      <c r="A856" s="94"/>
      <c r="B856" s="94"/>
      <c r="C856" s="94"/>
      <c r="D856" s="81"/>
      <c r="E856" s="94"/>
      <c r="F856" s="94"/>
      <c r="H856" s="81"/>
      <c r="I856" s="81"/>
    </row>
    <row r="857" ht="15.75" customHeight="1">
      <c r="A857" s="94"/>
      <c r="B857" s="94"/>
      <c r="C857" s="94"/>
      <c r="D857" s="81"/>
      <c r="E857" s="94"/>
      <c r="F857" s="94"/>
      <c r="H857" s="81"/>
      <c r="I857" s="81"/>
    </row>
    <row r="858" ht="15.75" customHeight="1">
      <c r="A858" s="94"/>
      <c r="B858" s="94"/>
      <c r="C858" s="94"/>
      <c r="D858" s="81"/>
      <c r="E858" s="94"/>
      <c r="F858" s="94"/>
      <c r="H858" s="81"/>
      <c r="I858" s="81"/>
    </row>
    <row r="859" ht="15.75" customHeight="1">
      <c r="A859" s="94"/>
      <c r="B859" s="94"/>
      <c r="C859" s="94"/>
      <c r="D859" s="81"/>
      <c r="E859" s="94"/>
      <c r="F859" s="94"/>
      <c r="H859" s="81"/>
      <c r="I859" s="81"/>
    </row>
    <row r="860" ht="15.75" customHeight="1">
      <c r="A860" s="94"/>
      <c r="B860" s="94"/>
      <c r="C860" s="94"/>
      <c r="D860" s="81"/>
      <c r="E860" s="94"/>
      <c r="F860" s="94"/>
      <c r="H860" s="81"/>
      <c r="I860" s="81"/>
    </row>
    <row r="861" ht="15.75" customHeight="1">
      <c r="A861" s="94"/>
      <c r="B861" s="94"/>
      <c r="C861" s="94"/>
      <c r="D861" s="81"/>
      <c r="E861" s="94"/>
      <c r="F861" s="94"/>
      <c r="H861" s="81"/>
      <c r="I861" s="81"/>
    </row>
    <row r="862" ht="15.75" customHeight="1">
      <c r="A862" s="94"/>
      <c r="B862" s="94"/>
      <c r="C862" s="94"/>
      <c r="D862" s="81"/>
      <c r="E862" s="94"/>
      <c r="F862" s="94"/>
      <c r="H862" s="81"/>
      <c r="I862" s="81"/>
    </row>
    <row r="863" ht="15.75" customHeight="1">
      <c r="A863" s="94"/>
      <c r="B863" s="94"/>
      <c r="C863" s="94"/>
      <c r="D863" s="81"/>
      <c r="E863" s="94"/>
      <c r="F863" s="94"/>
      <c r="H863" s="81"/>
      <c r="I863" s="81"/>
    </row>
    <row r="864" ht="15.75" customHeight="1">
      <c r="A864" s="94"/>
      <c r="B864" s="94"/>
      <c r="C864" s="94"/>
      <c r="D864" s="81"/>
      <c r="E864" s="94"/>
      <c r="F864" s="94"/>
      <c r="H864" s="81"/>
      <c r="I864" s="81"/>
    </row>
    <row r="865" ht="15.75" customHeight="1">
      <c r="A865" s="94"/>
      <c r="B865" s="94"/>
      <c r="C865" s="94"/>
      <c r="D865" s="81"/>
      <c r="E865" s="94"/>
      <c r="F865" s="94"/>
      <c r="H865" s="81"/>
      <c r="I865" s="81"/>
    </row>
    <row r="866" ht="15.75" customHeight="1">
      <c r="A866" s="94"/>
      <c r="B866" s="94"/>
      <c r="C866" s="94"/>
      <c r="D866" s="81"/>
      <c r="E866" s="94"/>
      <c r="F866" s="94"/>
      <c r="H866" s="81"/>
      <c r="I866" s="81"/>
    </row>
    <row r="867" ht="15.75" customHeight="1">
      <c r="A867" s="94"/>
      <c r="B867" s="94"/>
      <c r="C867" s="94"/>
      <c r="D867" s="81"/>
      <c r="E867" s="94"/>
      <c r="F867" s="94"/>
      <c r="H867" s="81"/>
      <c r="I867" s="81"/>
    </row>
    <row r="868" ht="15.75" customHeight="1">
      <c r="A868" s="94"/>
      <c r="B868" s="94"/>
      <c r="C868" s="94"/>
      <c r="D868" s="81"/>
      <c r="E868" s="94"/>
      <c r="F868" s="94"/>
      <c r="H868" s="81"/>
      <c r="I868" s="81"/>
    </row>
    <row r="869" ht="15.75" customHeight="1">
      <c r="A869" s="94"/>
      <c r="B869" s="94"/>
      <c r="C869" s="94"/>
      <c r="D869" s="81"/>
      <c r="E869" s="94"/>
      <c r="F869" s="94"/>
      <c r="H869" s="81"/>
      <c r="I869" s="81"/>
    </row>
    <row r="870" ht="15.75" customHeight="1">
      <c r="A870" s="94"/>
      <c r="B870" s="94"/>
      <c r="C870" s="94"/>
      <c r="D870" s="81"/>
      <c r="E870" s="94"/>
      <c r="F870" s="94"/>
      <c r="H870" s="81"/>
      <c r="I870" s="81"/>
    </row>
    <row r="871" ht="15.75" customHeight="1">
      <c r="A871" s="94"/>
      <c r="B871" s="94"/>
      <c r="C871" s="94"/>
      <c r="D871" s="81"/>
      <c r="E871" s="94"/>
      <c r="F871" s="94"/>
      <c r="H871" s="81"/>
      <c r="I871" s="81"/>
    </row>
    <row r="872" ht="15.75" customHeight="1">
      <c r="A872" s="94"/>
      <c r="B872" s="94"/>
      <c r="C872" s="94"/>
      <c r="D872" s="81"/>
      <c r="E872" s="94"/>
      <c r="F872" s="94"/>
      <c r="H872" s="81"/>
      <c r="I872" s="81"/>
    </row>
    <row r="873" ht="15.75" customHeight="1">
      <c r="A873" s="94"/>
      <c r="B873" s="94"/>
      <c r="C873" s="94"/>
      <c r="D873" s="81"/>
      <c r="E873" s="94"/>
      <c r="F873" s="94"/>
      <c r="H873" s="81"/>
      <c r="I873" s="81"/>
    </row>
    <row r="874" ht="15.75" customHeight="1">
      <c r="A874" s="94"/>
      <c r="B874" s="94"/>
      <c r="C874" s="94"/>
      <c r="D874" s="81"/>
      <c r="E874" s="94"/>
      <c r="F874" s="94"/>
      <c r="H874" s="81"/>
      <c r="I874" s="81"/>
    </row>
    <row r="875" ht="15.75" customHeight="1">
      <c r="A875" s="94"/>
      <c r="B875" s="94"/>
      <c r="C875" s="94"/>
      <c r="D875" s="81"/>
      <c r="E875" s="94"/>
      <c r="F875" s="94"/>
      <c r="H875" s="81"/>
      <c r="I875" s="81"/>
    </row>
    <row r="876" ht="15.75" customHeight="1">
      <c r="A876" s="94"/>
      <c r="B876" s="94"/>
      <c r="C876" s="94"/>
      <c r="D876" s="81"/>
      <c r="E876" s="94"/>
      <c r="F876" s="94"/>
      <c r="H876" s="81"/>
      <c r="I876" s="81"/>
    </row>
    <row r="877" ht="15.75" customHeight="1">
      <c r="A877" s="94"/>
      <c r="B877" s="94"/>
      <c r="C877" s="94"/>
      <c r="D877" s="81"/>
      <c r="E877" s="94"/>
      <c r="F877" s="94"/>
      <c r="H877" s="81"/>
      <c r="I877" s="81"/>
    </row>
    <row r="878" ht="15.75" customHeight="1">
      <c r="A878" s="94"/>
      <c r="B878" s="94"/>
      <c r="C878" s="94"/>
      <c r="D878" s="81"/>
      <c r="E878" s="94"/>
      <c r="F878" s="94"/>
      <c r="H878" s="81"/>
      <c r="I878" s="81"/>
    </row>
    <row r="879" ht="15.75" customHeight="1">
      <c r="A879" s="94"/>
      <c r="B879" s="94"/>
      <c r="C879" s="94"/>
      <c r="D879" s="81"/>
      <c r="E879" s="94"/>
      <c r="F879" s="94"/>
      <c r="H879" s="81"/>
      <c r="I879" s="81"/>
    </row>
    <row r="880" ht="15.75" customHeight="1">
      <c r="A880" s="94"/>
      <c r="B880" s="94"/>
      <c r="C880" s="94"/>
      <c r="D880" s="81"/>
      <c r="E880" s="94"/>
      <c r="F880" s="94"/>
      <c r="H880" s="81"/>
      <c r="I880" s="81"/>
    </row>
    <row r="881" ht="15.75" customHeight="1">
      <c r="A881" s="94"/>
      <c r="B881" s="94"/>
      <c r="C881" s="94"/>
      <c r="D881" s="81"/>
      <c r="E881" s="94"/>
      <c r="F881" s="94"/>
      <c r="H881" s="81"/>
      <c r="I881" s="81"/>
    </row>
    <row r="882" ht="15.75" customHeight="1">
      <c r="A882" s="94"/>
      <c r="B882" s="94"/>
      <c r="C882" s="94"/>
      <c r="D882" s="81"/>
      <c r="E882" s="94"/>
      <c r="F882" s="94"/>
      <c r="H882" s="81"/>
      <c r="I882" s="81"/>
    </row>
    <row r="883" ht="15.75" customHeight="1">
      <c r="A883" s="94"/>
      <c r="B883" s="94"/>
      <c r="C883" s="94"/>
      <c r="D883" s="81"/>
      <c r="E883" s="94"/>
      <c r="F883" s="94"/>
      <c r="H883" s="81"/>
      <c r="I883" s="81"/>
    </row>
    <row r="884" ht="15.75" customHeight="1">
      <c r="A884" s="94"/>
      <c r="B884" s="94"/>
      <c r="C884" s="94"/>
      <c r="D884" s="81"/>
      <c r="E884" s="94"/>
      <c r="F884" s="94"/>
      <c r="H884" s="81"/>
      <c r="I884" s="81"/>
    </row>
    <row r="885" ht="15.75" customHeight="1">
      <c r="A885" s="94"/>
      <c r="B885" s="94"/>
      <c r="C885" s="94"/>
      <c r="D885" s="81"/>
      <c r="E885" s="94"/>
      <c r="F885" s="94"/>
      <c r="H885" s="81"/>
      <c r="I885" s="81"/>
    </row>
    <row r="886" ht="15.75" customHeight="1">
      <c r="A886" s="94"/>
      <c r="B886" s="94"/>
      <c r="C886" s="94"/>
      <c r="D886" s="81"/>
      <c r="E886" s="94"/>
      <c r="F886" s="94"/>
      <c r="H886" s="81"/>
      <c r="I886" s="81"/>
    </row>
    <row r="887" ht="15.75" customHeight="1">
      <c r="A887" s="94"/>
      <c r="B887" s="94"/>
      <c r="C887" s="94"/>
      <c r="D887" s="81"/>
      <c r="E887" s="94"/>
      <c r="F887" s="94"/>
      <c r="H887" s="81"/>
      <c r="I887" s="81"/>
    </row>
    <row r="888" ht="15.75" customHeight="1">
      <c r="A888" s="94"/>
      <c r="B888" s="94"/>
      <c r="C888" s="94"/>
      <c r="D888" s="81"/>
      <c r="E888" s="94"/>
      <c r="F888" s="94"/>
      <c r="H888" s="81"/>
      <c r="I888" s="81"/>
    </row>
    <row r="889" ht="15.75" customHeight="1">
      <c r="A889" s="94"/>
      <c r="B889" s="94"/>
      <c r="C889" s="94"/>
      <c r="D889" s="81"/>
      <c r="E889" s="94"/>
      <c r="F889" s="94"/>
      <c r="H889" s="81"/>
      <c r="I889" s="81"/>
    </row>
    <row r="890" ht="15.75" customHeight="1">
      <c r="A890" s="94"/>
      <c r="B890" s="94"/>
      <c r="C890" s="94"/>
      <c r="D890" s="81"/>
      <c r="E890" s="94"/>
      <c r="F890" s="94"/>
      <c r="H890" s="81"/>
      <c r="I890" s="81"/>
    </row>
    <row r="891" ht="15.75" customHeight="1">
      <c r="A891" s="94"/>
      <c r="B891" s="94"/>
      <c r="C891" s="94"/>
      <c r="D891" s="81"/>
      <c r="E891" s="94"/>
      <c r="F891" s="94"/>
      <c r="H891" s="81"/>
      <c r="I891" s="81"/>
    </row>
    <row r="892" ht="15.75" customHeight="1">
      <c r="A892" s="94"/>
      <c r="B892" s="94"/>
      <c r="C892" s="94"/>
      <c r="D892" s="81"/>
      <c r="E892" s="94"/>
      <c r="F892" s="94"/>
      <c r="H892" s="81"/>
      <c r="I892" s="81"/>
    </row>
    <row r="893" ht="15.75" customHeight="1">
      <c r="A893" s="94"/>
      <c r="B893" s="94"/>
      <c r="C893" s="94"/>
      <c r="D893" s="81"/>
      <c r="E893" s="94"/>
      <c r="F893" s="94"/>
      <c r="H893" s="81"/>
      <c r="I893" s="81"/>
    </row>
    <row r="894" ht="15.75" customHeight="1">
      <c r="A894" s="94"/>
      <c r="B894" s="94"/>
      <c r="C894" s="94"/>
      <c r="D894" s="81"/>
      <c r="E894" s="94"/>
      <c r="F894" s="94"/>
      <c r="H894" s="81"/>
      <c r="I894" s="81"/>
    </row>
    <row r="895" ht="15.75" customHeight="1">
      <c r="A895" s="94"/>
      <c r="B895" s="94"/>
      <c r="C895" s="94"/>
      <c r="D895" s="81"/>
      <c r="E895" s="94"/>
      <c r="F895" s="94"/>
      <c r="H895" s="81"/>
      <c r="I895" s="81"/>
    </row>
    <row r="896" ht="15.75" customHeight="1">
      <c r="A896" s="94"/>
      <c r="B896" s="94"/>
      <c r="C896" s="94"/>
      <c r="D896" s="81"/>
      <c r="E896" s="94"/>
      <c r="F896" s="94"/>
      <c r="H896" s="81"/>
      <c r="I896" s="81"/>
    </row>
    <row r="897" ht="15.75" customHeight="1">
      <c r="A897" s="94"/>
      <c r="B897" s="94"/>
      <c r="C897" s="94"/>
      <c r="D897" s="81"/>
      <c r="E897" s="94"/>
      <c r="F897" s="94"/>
      <c r="H897" s="81"/>
      <c r="I897" s="81"/>
    </row>
    <row r="898" ht="15.75" customHeight="1">
      <c r="A898" s="94"/>
      <c r="B898" s="94"/>
      <c r="C898" s="94"/>
      <c r="D898" s="81"/>
      <c r="E898" s="94"/>
      <c r="F898" s="94"/>
      <c r="H898" s="81"/>
      <c r="I898" s="81"/>
    </row>
    <row r="899" ht="15.75" customHeight="1">
      <c r="A899" s="94"/>
      <c r="B899" s="94"/>
      <c r="C899" s="94"/>
      <c r="D899" s="81"/>
      <c r="E899" s="94"/>
      <c r="F899" s="94"/>
      <c r="H899" s="81"/>
      <c r="I899" s="81"/>
    </row>
    <row r="900" ht="15.75" customHeight="1">
      <c r="A900" s="94"/>
      <c r="B900" s="94"/>
      <c r="C900" s="94"/>
      <c r="D900" s="81"/>
      <c r="E900" s="94"/>
      <c r="F900" s="94"/>
      <c r="H900" s="81"/>
      <c r="I900" s="81"/>
    </row>
    <row r="901" ht="15.75" customHeight="1">
      <c r="A901" s="94"/>
      <c r="B901" s="94"/>
      <c r="C901" s="94"/>
      <c r="D901" s="81"/>
      <c r="E901" s="94"/>
      <c r="F901" s="94"/>
      <c r="H901" s="81"/>
      <c r="I901" s="81"/>
    </row>
    <row r="902" ht="15.75" customHeight="1">
      <c r="A902" s="94"/>
      <c r="B902" s="94"/>
      <c r="C902" s="94"/>
      <c r="D902" s="81"/>
      <c r="E902" s="94"/>
      <c r="F902" s="94"/>
      <c r="H902" s="81"/>
      <c r="I902" s="81"/>
    </row>
    <row r="903" ht="15.75" customHeight="1">
      <c r="A903" s="94"/>
      <c r="B903" s="94"/>
      <c r="C903" s="94"/>
      <c r="D903" s="81"/>
      <c r="E903" s="94"/>
      <c r="F903" s="94"/>
      <c r="H903" s="81"/>
      <c r="I903" s="81"/>
    </row>
    <row r="904" ht="15.75" customHeight="1">
      <c r="A904" s="94"/>
      <c r="B904" s="94"/>
      <c r="C904" s="94"/>
      <c r="D904" s="81"/>
      <c r="E904" s="94"/>
      <c r="F904" s="94"/>
      <c r="H904" s="81"/>
      <c r="I904" s="81"/>
    </row>
    <row r="905" ht="15.75" customHeight="1">
      <c r="A905" s="94"/>
      <c r="B905" s="94"/>
      <c r="C905" s="94"/>
      <c r="D905" s="81"/>
      <c r="E905" s="94"/>
      <c r="F905" s="94"/>
      <c r="H905" s="81"/>
      <c r="I905" s="81"/>
    </row>
    <row r="906" ht="15.75" customHeight="1">
      <c r="A906" s="94"/>
      <c r="B906" s="94"/>
      <c r="C906" s="94"/>
      <c r="D906" s="81"/>
      <c r="E906" s="94"/>
      <c r="F906" s="94"/>
      <c r="H906" s="81"/>
      <c r="I906" s="81"/>
    </row>
    <row r="907" ht="15.75" customHeight="1">
      <c r="A907" s="94"/>
      <c r="B907" s="94"/>
      <c r="C907" s="94"/>
      <c r="D907" s="81"/>
      <c r="E907" s="94"/>
      <c r="F907" s="94"/>
      <c r="H907" s="81"/>
      <c r="I907" s="81"/>
    </row>
    <row r="908" ht="15.75" customHeight="1">
      <c r="A908" s="94"/>
      <c r="B908" s="94"/>
      <c r="C908" s="94"/>
      <c r="D908" s="81"/>
      <c r="E908" s="94"/>
      <c r="F908" s="94"/>
      <c r="H908" s="81"/>
      <c r="I908" s="81"/>
    </row>
    <row r="909" ht="15.75" customHeight="1">
      <c r="A909" s="94"/>
      <c r="B909" s="94"/>
      <c r="C909" s="94"/>
      <c r="D909" s="81"/>
      <c r="E909" s="94"/>
      <c r="F909" s="94"/>
      <c r="H909" s="81"/>
      <c r="I909" s="81"/>
    </row>
    <row r="910" ht="15.75" customHeight="1">
      <c r="A910" s="94"/>
      <c r="B910" s="94"/>
      <c r="C910" s="94"/>
      <c r="D910" s="81"/>
      <c r="E910" s="94"/>
      <c r="F910" s="94"/>
      <c r="H910" s="81"/>
      <c r="I910" s="81"/>
    </row>
    <row r="911" ht="15.75" customHeight="1">
      <c r="A911" s="94"/>
      <c r="B911" s="94"/>
      <c r="C911" s="94"/>
      <c r="D911" s="81"/>
      <c r="E911" s="94"/>
      <c r="F911" s="94"/>
      <c r="H911" s="81"/>
      <c r="I911" s="81"/>
    </row>
    <row r="912" ht="15.75" customHeight="1">
      <c r="A912" s="94"/>
      <c r="B912" s="94"/>
      <c r="C912" s="94"/>
      <c r="D912" s="81"/>
      <c r="E912" s="94"/>
      <c r="F912" s="94"/>
      <c r="H912" s="81"/>
      <c r="I912" s="81"/>
    </row>
    <row r="913" ht="15.75" customHeight="1">
      <c r="A913" s="94"/>
      <c r="B913" s="94"/>
      <c r="C913" s="94"/>
      <c r="D913" s="81"/>
      <c r="E913" s="94"/>
      <c r="F913" s="94"/>
      <c r="H913" s="81"/>
      <c r="I913" s="81"/>
    </row>
    <row r="914" ht="15.75" customHeight="1">
      <c r="A914" s="94"/>
      <c r="B914" s="94"/>
      <c r="C914" s="94"/>
      <c r="D914" s="81"/>
      <c r="E914" s="94"/>
      <c r="F914" s="94"/>
      <c r="H914" s="81"/>
      <c r="I914" s="81"/>
    </row>
    <row r="915" ht="15.75" customHeight="1">
      <c r="A915" s="94"/>
      <c r="B915" s="94"/>
      <c r="C915" s="94"/>
      <c r="D915" s="81"/>
      <c r="E915" s="94"/>
      <c r="F915" s="94"/>
      <c r="H915" s="81"/>
      <c r="I915" s="81"/>
    </row>
    <row r="916" ht="15.75" customHeight="1">
      <c r="A916" s="94"/>
      <c r="B916" s="94"/>
      <c r="C916" s="94"/>
      <c r="D916" s="81"/>
      <c r="E916" s="94"/>
      <c r="F916" s="94"/>
      <c r="H916" s="81"/>
      <c r="I916" s="81"/>
    </row>
    <row r="917" ht="15.75" customHeight="1">
      <c r="A917" s="94"/>
      <c r="B917" s="94"/>
      <c r="C917" s="94"/>
      <c r="D917" s="81"/>
      <c r="E917" s="94"/>
      <c r="F917" s="94"/>
      <c r="H917" s="81"/>
      <c r="I917" s="81"/>
    </row>
    <row r="918" ht="15.75" customHeight="1">
      <c r="A918" s="94"/>
      <c r="B918" s="94"/>
      <c r="C918" s="94"/>
      <c r="D918" s="81"/>
      <c r="E918" s="94"/>
      <c r="F918" s="94"/>
      <c r="H918" s="81"/>
      <c r="I918" s="81"/>
    </row>
    <row r="919" ht="15.75" customHeight="1">
      <c r="A919" s="94"/>
      <c r="B919" s="94"/>
      <c r="C919" s="94"/>
      <c r="D919" s="81"/>
      <c r="E919" s="94"/>
      <c r="F919" s="94"/>
      <c r="H919" s="81"/>
      <c r="I919" s="81"/>
    </row>
    <row r="920" ht="15.75" customHeight="1">
      <c r="A920" s="94"/>
      <c r="B920" s="94"/>
      <c r="C920" s="94"/>
      <c r="D920" s="81"/>
      <c r="E920" s="94"/>
      <c r="F920" s="94"/>
      <c r="H920" s="81"/>
      <c r="I920" s="81"/>
    </row>
    <row r="921" ht="15.75" customHeight="1">
      <c r="A921" s="94"/>
      <c r="B921" s="94"/>
      <c r="C921" s="94"/>
      <c r="D921" s="81"/>
      <c r="E921" s="94"/>
      <c r="F921" s="94"/>
      <c r="H921" s="81"/>
      <c r="I921" s="81"/>
    </row>
    <row r="922" ht="15.75" customHeight="1">
      <c r="A922" s="94"/>
      <c r="B922" s="94"/>
      <c r="C922" s="94"/>
      <c r="D922" s="81"/>
      <c r="E922" s="94"/>
      <c r="F922" s="94"/>
      <c r="H922" s="81"/>
      <c r="I922" s="81"/>
    </row>
    <row r="923" ht="15.75" customHeight="1">
      <c r="A923" s="94"/>
      <c r="B923" s="94"/>
      <c r="C923" s="94"/>
      <c r="D923" s="81"/>
      <c r="E923" s="94"/>
      <c r="F923" s="94"/>
      <c r="H923" s="81"/>
      <c r="I923" s="81"/>
    </row>
    <row r="924" ht="15.75" customHeight="1">
      <c r="A924" s="94"/>
      <c r="B924" s="94"/>
      <c r="C924" s="94"/>
      <c r="D924" s="81"/>
      <c r="E924" s="94"/>
      <c r="F924" s="94"/>
      <c r="H924" s="81"/>
      <c r="I924" s="81"/>
    </row>
    <row r="925" ht="15.75" customHeight="1">
      <c r="A925" s="94"/>
      <c r="B925" s="94"/>
      <c r="C925" s="94"/>
      <c r="D925" s="81"/>
      <c r="E925" s="94"/>
      <c r="F925" s="94"/>
      <c r="H925" s="81"/>
      <c r="I925" s="81"/>
    </row>
    <row r="926" ht="15.75" customHeight="1">
      <c r="A926" s="94"/>
      <c r="B926" s="94"/>
      <c r="C926" s="94"/>
      <c r="D926" s="81"/>
      <c r="E926" s="94"/>
      <c r="F926" s="94"/>
      <c r="H926" s="81"/>
      <c r="I926" s="81"/>
    </row>
    <row r="927" ht="15.75" customHeight="1">
      <c r="A927" s="94"/>
      <c r="B927" s="94"/>
      <c r="C927" s="94"/>
      <c r="D927" s="81"/>
      <c r="E927" s="94"/>
      <c r="F927" s="94"/>
      <c r="H927" s="81"/>
      <c r="I927" s="81"/>
    </row>
    <row r="928" ht="15.75" customHeight="1">
      <c r="A928" s="94"/>
      <c r="B928" s="94"/>
      <c r="C928" s="94"/>
      <c r="D928" s="81"/>
      <c r="E928" s="94"/>
      <c r="F928" s="94"/>
      <c r="H928" s="81"/>
      <c r="I928" s="81"/>
    </row>
    <row r="929" ht="15.75" customHeight="1">
      <c r="A929" s="94"/>
      <c r="B929" s="94"/>
      <c r="C929" s="94"/>
      <c r="D929" s="81"/>
      <c r="E929" s="94"/>
      <c r="F929" s="94"/>
      <c r="H929" s="81"/>
      <c r="I929" s="81"/>
    </row>
    <row r="930" ht="15.75" customHeight="1">
      <c r="A930" s="94"/>
      <c r="B930" s="94"/>
      <c r="C930" s="94"/>
      <c r="D930" s="81"/>
      <c r="E930" s="94"/>
      <c r="F930" s="94"/>
      <c r="H930" s="81"/>
      <c r="I930" s="81"/>
    </row>
    <row r="931" ht="15.75" customHeight="1">
      <c r="A931" s="94"/>
      <c r="B931" s="94"/>
      <c r="C931" s="94"/>
      <c r="D931" s="81"/>
      <c r="E931" s="94"/>
      <c r="F931" s="94"/>
      <c r="H931" s="81"/>
      <c r="I931" s="81"/>
    </row>
    <row r="932" ht="15.75" customHeight="1">
      <c r="A932" s="94"/>
      <c r="B932" s="94"/>
      <c r="C932" s="94"/>
      <c r="D932" s="81"/>
      <c r="E932" s="94"/>
      <c r="F932" s="94"/>
      <c r="H932" s="81"/>
      <c r="I932" s="81"/>
    </row>
    <row r="933" ht="15.75" customHeight="1">
      <c r="A933" s="94"/>
      <c r="B933" s="94"/>
      <c r="C933" s="94"/>
      <c r="D933" s="81"/>
      <c r="E933" s="94"/>
      <c r="F933" s="94"/>
      <c r="H933" s="81"/>
      <c r="I933" s="81"/>
    </row>
    <row r="934" ht="15.75" customHeight="1">
      <c r="A934" s="94"/>
      <c r="B934" s="94"/>
      <c r="C934" s="94"/>
      <c r="D934" s="81"/>
      <c r="E934" s="94"/>
      <c r="F934" s="94"/>
      <c r="H934" s="81"/>
      <c r="I934" s="81"/>
    </row>
    <row r="935" ht="15.75" customHeight="1">
      <c r="A935" s="94"/>
      <c r="B935" s="94"/>
      <c r="C935" s="94"/>
      <c r="D935" s="81"/>
      <c r="E935" s="94"/>
      <c r="F935" s="94"/>
      <c r="H935" s="81"/>
      <c r="I935" s="81"/>
    </row>
    <row r="936" ht="15.75" customHeight="1">
      <c r="A936" s="94"/>
      <c r="B936" s="94"/>
      <c r="C936" s="94"/>
      <c r="D936" s="81"/>
      <c r="E936" s="94"/>
      <c r="F936" s="94"/>
      <c r="H936" s="81"/>
      <c r="I936" s="81"/>
    </row>
    <row r="937" ht="15.75" customHeight="1">
      <c r="A937" s="94"/>
      <c r="B937" s="94"/>
      <c r="C937" s="94"/>
      <c r="D937" s="81"/>
      <c r="E937" s="94"/>
      <c r="F937" s="94"/>
      <c r="H937" s="81"/>
      <c r="I937" s="81"/>
    </row>
    <row r="938" ht="15.75" customHeight="1">
      <c r="A938" s="94"/>
      <c r="B938" s="94"/>
      <c r="C938" s="94"/>
      <c r="D938" s="81"/>
      <c r="E938" s="94"/>
      <c r="F938" s="94"/>
      <c r="H938" s="81"/>
      <c r="I938" s="81"/>
    </row>
    <row r="939" ht="15.75" customHeight="1">
      <c r="A939" s="94"/>
      <c r="B939" s="94"/>
      <c r="C939" s="94"/>
      <c r="D939" s="81"/>
      <c r="E939" s="94"/>
      <c r="F939" s="94"/>
      <c r="H939" s="81"/>
      <c r="I939" s="81"/>
    </row>
    <row r="940" ht="15.75" customHeight="1">
      <c r="A940" s="94"/>
      <c r="B940" s="94"/>
      <c r="C940" s="94"/>
      <c r="D940" s="81"/>
      <c r="E940" s="94"/>
      <c r="F940" s="94"/>
      <c r="H940" s="81"/>
      <c r="I940" s="81"/>
    </row>
    <row r="941" ht="15.75" customHeight="1">
      <c r="A941" s="94"/>
      <c r="B941" s="94"/>
      <c r="C941" s="94"/>
      <c r="D941" s="81"/>
      <c r="E941" s="94"/>
      <c r="F941" s="94"/>
      <c r="H941" s="81"/>
      <c r="I941" s="81"/>
    </row>
    <row r="942" ht="15.75" customHeight="1">
      <c r="A942" s="94"/>
      <c r="B942" s="94"/>
      <c r="C942" s="94"/>
      <c r="D942" s="81"/>
      <c r="E942" s="94"/>
      <c r="F942" s="94"/>
      <c r="H942" s="81"/>
      <c r="I942" s="81"/>
    </row>
    <row r="943" ht="15.75" customHeight="1">
      <c r="A943" s="94"/>
      <c r="B943" s="94"/>
      <c r="C943" s="94"/>
      <c r="D943" s="81"/>
      <c r="E943" s="94"/>
      <c r="F943" s="94"/>
      <c r="H943" s="81"/>
      <c r="I943" s="81"/>
    </row>
    <row r="944" ht="15.75" customHeight="1">
      <c r="A944" s="94"/>
      <c r="B944" s="94"/>
      <c r="C944" s="94"/>
      <c r="D944" s="81"/>
      <c r="E944" s="94"/>
      <c r="F944" s="94"/>
      <c r="H944" s="81"/>
      <c r="I944" s="81"/>
    </row>
    <row r="945" ht="15.75" customHeight="1">
      <c r="A945" s="94"/>
      <c r="B945" s="94"/>
      <c r="C945" s="94"/>
      <c r="D945" s="81"/>
      <c r="E945" s="94"/>
      <c r="F945" s="94"/>
      <c r="H945" s="81"/>
      <c r="I945" s="81"/>
    </row>
    <row r="946" ht="15.75" customHeight="1">
      <c r="A946" s="94"/>
      <c r="B946" s="94"/>
      <c r="C946" s="94"/>
      <c r="D946" s="81"/>
      <c r="E946" s="94"/>
      <c r="F946" s="94"/>
      <c r="H946" s="81"/>
      <c r="I946" s="81"/>
    </row>
    <row r="947" ht="15.75" customHeight="1">
      <c r="A947" s="94"/>
      <c r="B947" s="94"/>
      <c r="C947" s="94"/>
      <c r="D947" s="81"/>
      <c r="E947" s="94"/>
      <c r="F947" s="94"/>
      <c r="H947" s="81"/>
      <c r="I947" s="81"/>
    </row>
    <row r="948" ht="15.75" customHeight="1">
      <c r="A948" s="94"/>
      <c r="B948" s="94"/>
      <c r="C948" s="94"/>
      <c r="D948" s="81"/>
      <c r="E948" s="94"/>
      <c r="F948" s="94"/>
      <c r="H948" s="81"/>
      <c r="I948" s="81"/>
    </row>
    <row r="949" ht="15.75" customHeight="1">
      <c r="A949" s="94"/>
      <c r="B949" s="94"/>
      <c r="C949" s="94"/>
      <c r="D949" s="81"/>
      <c r="E949" s="94"/>
      <c r="F949" s="94"/>
      <c r="H949" s="81"/>
      <c r="I949" s="81"/>
    </row>
    <row r="950" ht="15.75" customHeight="1">
      <c r="A950" s="94"/>
      <c r="B950" s="94"/>
      <c r="C950" s="94"/>
      <c r="D950" s="81"/>
      <c r="E950" s="94"/>
      <c r="F950" s="94"/>
      <c r="H950" s="81"/>
      <c r="I950" s="81"/>
    </row>
    <row r="951" ht="15.75" customHeight="1">
      <c r="A951" s="94"/>
      <c r="B951" s="94"/>
      <c r="C951" s="94"/>
      <c r="D951" s="81"/>
      <c r="E951" s="94"/>
      <c r="F951" s="94"/>
      <c r="H951" s="81"/>
      <c r="I951" s="81"/>
    </row>
    <row r="952" ht="15.75" customHeight="1">
      <c r="A952" s="94"/>
      <c r="B952" s="94"/>
      <c r="C952" s="94"/>
      <c r="D952" s="81"/>
      <c r="E952" s="94"/>
      <c r="F952" s="94"/>
      <c r="H952" s="81"/>
      <c r="I952" s="81"/>
    </row>
    <row r="953" ht="15.75" customHeight="1">
      <c r="A953" s="94"/>
      <c r="B953" s="94"/>
      <c r="C953" s="94"/>
      <c r="D953" s="81"/>
      <c r="E953" s="94"/>
      <c r="F953" s="94"/>
      <c r="H953" s="81"/>
      <c r="I953" s="81"/>
    </row>
    <row r="954" ht="15.75" customHeight="1">
      <c r="A954" s="94"/>
      <c r="B954" s="94"/>
      <c r="C954" s="94"/>
      <c r="D954" s="81"/>
      <c r="E954" s="94"/>
      <c r="F954" s="94"/>
      <c r="H954" s="81"/>
      <c r="I954" s="81"/>
    </row>
    <row r="955" ht="15.75" customHeight="1">
      <c r="A955" s="94"/>
      <c r="B955" s="94"/>
      <c r="C955" s="94"/>
      <c r="D955" s="81"/>
      <c r="E955" s="94"/>
      <c r="F955" s="94"/>
      <c r="H955" s="81"/>
      <c r="I955" s="81"/>
    </row>
    <row r="956" ht="15.75" customHeight="1">
      <c r="A956" s="94"/>
      <c r="B956" s="94"/>
      <c r="C956" s="94"/>
      <c r="D956" s="81"/>
      <c r="E956" s="94"/>
      <c r="F956" s="94"/>
      <c r="H956" s="81"/>
      <c r="I956" s="81"/>
    </row>
    <row r="957" ht="15.75" customHeight="1">
      <c r="A957" s="94"/>
      <c r="B957" s="94"/>
      <c r="C957" s="94"/>
      <c r="D957" s="81"/>
      <c r="E957" s="94"/>
      <c r="F957" s="94"/>
      <c r="H957" s="81"/>
      <c r="I957" s="81"/>
    </row>
    <row r="958" ht="15.75" customHeight="1">
      <c r="A958" s="94"/>
      <c r="B958" s="94"/>
      <c r="C958" s="94"/>
      <c r="D958" s="81"/>
      <c r="E958" s="94"/>
      <c r="F958" s="94"/>
      <c r="H958" s="81"/>
      <c r="I958" s="81"/>
    </row>
    <row r="959" ht="15.75" customHeight="1">
      <c r="A959" s="94"/>
      <c r="B959" s="94"/>
      <c r="C959" s="94"/>
      <c r="D959" s="81"/>
      <c r="E959" s="94"/>
      <c r="F959" s="94"/>
      <c r="H959" s="81"/>
      <c r="I959" s="81"/>
    </row>
    <row r="960" ht="15.75" customHeight="1">
      <c r="A960" s="94"/>
      <c r="B960" s="94"/>
      <c r="C960" s="94"/>
      <c r="D960" s="81"/>
      <c r="E960" s="94"/>
      <c r="F960" s="94"/>
      <c r="H960" s="81"/>
      <c r="I960" s="81"/>
    </row>
    <row r="961" ht="15.75" customHeight="1">
      <c r="A961" s="94"/>
      <c r="B961" s="94"/>
      <c r="C961" s="94"/>
      <c r="D961" s="81"/>
      <c r="E961" s="94"/>
      <c r="F961" s="94"/>
      <c r="H961" s="81"/>
      <c r="I961" s="81"/>
    </row>
    <row r="962" ht="15.75" customHeight="1">
      <c r="A962" s="94"/>
      <c r="B962" s="94"/>
      <c r="C962" s="94"/>
      <c r="D962" s="81"/>
      <c r="E962" s="94"/>
      <c r="F962" s="94"/>
      <c r="H962" s="81"/>
      <c r="I962" s="81"/>
    </row>
    <row r="963" ht="15.75" customHeight="1">
      <c r="A963" s="94"/>
      <c r="B963" s="94"/>
      <c r="C963" s="94"/>
      <c r="D963" s="81"/>
      <c r="E963" s="94"/>
      <c r="F963" s="94"/>
      <c r="H963" s="81"/>
      <c r="I963" s="81"/>
    </row>
    <row r="964" ht="15.75" customHeight="1">
      <c r="A964" s="94"/>
      <c r="B964" s="94"/>
      <c r="C964" s="94"/>
      <c r="D964" s="81"/>
      <c r="E964" s="94"/>
      <c r="F964" s="94"/>
      <c r="H964" s="81"/>
      <c r="I964" s="81"/>
    </row>
    <row r="965" ht="15.75" customHeight="1">
      <c r="A965" s="94"/>
      <c r="B965" s="94"/>
      <c r="C965" s="94"/>
      <c r="D965" s="81"/>
      <c r="E965" s="94"/>
      <c r="F965" s="94"/>
      <c r="H965" s="81"/>
      <c r="I965" s="81"/>
    </row>
    <row r="966" ht="15.75" customHeight="1">
      <c r="A966" s="94"/>
      <c r="B966" s="94"/>
      <c r="C966" s="94"/>
      <c r="D966" s="81"/>
      <c r="E966" s="94"/>
      <c r="F966" s="94"/>
      <c r="H966" s="81"/>
      <c r="I966" s="81"/>
    </row>
    <row r="967" ht="15.75" customHeight="1">
      <c r="A967" s="94"/>
      <c r="B967" s="94"/>
      <c r="C967" s="94"/>
      <c r="D967" s="81"/>
      <c r="E967" s="94"/>
      <c r="F967" s="94"/>
      <c r="H967" s="81"/>
      <c r="I967" s="81"/>
    </row>
    <row r="968" ht="15.75" customHeight="1">
      <c r="A968" s="94"/>
      <c r="B968" s="94"/>
      <c r="C968" s="94"/>
      <c r="D968" s="81"/>
      <c r="E968" s="94"/>
      <c r="F968" s="94"/>
      <c r="H968" s="81"/>
      <c r="I968" s="81"/>
    </row>
    <row r="969" ht="15.75" customHeight="1">
      <c r="A969" s="94"/>
      <c r="B969" s="94"/>
      <c r="C969" s="94"/>
      <c r="D969" s="81"/>
      <c r="E969" s="94"/>
      <c r="F969" s="94"/>
      <c r="H969" s="81"/>
      <c r="I969" s="81"/>
    </row>
    <row r="970" ht="15.75" customHeight="1">
      <c r="A970" s="94"/>
      <c r="B970" s="94"/>
      <c r="C970" s="94"/>
      <c r="D970" s="81"/>
      <c r="E970" s="94"/>
      <c r="F970" s="94"/>
      <c r="H970" s="81"/>
      <c r="I970" s="81"/>
    </row>
    <row r="971" ht="15.75" customHeight="1">
      <c r="A971" s="94"/>
      <c r="B971" s="94"/>
      <c r="C971" s="94"/>
      <c r="D971" s="81"/>
      <c r="E971" s="94"/>
      <c r="F971" s="94"/>
      <c r="H971" s="81"/>
      <c r="I971" s="81"/>
    </row>
    <row r="972" ht="15.75" customHeight="1">
      <c r="A972" s="94"/>
      <c r="B972" s="94"/>
      <c r="C972" s="94"/>
      <c r="D972" s="81"/>
      <c r="E972" s="94"/>
      <c r="F972" s="94"/>
      <c r="H972" s="81"/>
      <c r="I972" s="81"/>
    </row>
    <row r="973" ht="15.75" customHeight="1">
      <c r="A973" s="94"/>
      <c r="B973" s="94"/>
      <c r="C973" s="94"/>
      <c r="D973" s="81"/>
      <c r="E973" s="94"/>
      <c r="F973" s="94"/>
      <c r="H973" s="81"/>
      <c r="I973" s="81"/>
    </row>
    <row r="974" ht="15.75" customHeight="1">
      <c r="A974" s="94"/>
      <c r="B974" s="94"/>
      <c r="C974" s="94"/>
      <c r="D974" s="81"/>
      <c r="E974" s="94"/>
      <c r="F974" s="94"/>
      <c r="H974" s="81"/>
      <c r="I974" s="81"/>
    </row>
    <row r="975" ht="15.75" customHeight="1">
      <c r="A975" s="94"/>
      <c r="B975" s="94"/>
      <c r="C975" s="94"/>
      <c r="D975" s="81"/>
      <c r="E975" s="94"/>
      <c r="F975" s="94"/>
      <c r="H975" s="81"/>
      <c r="I975" s="81"/>
    </row>
    <row r="976" ht="15.75" customHeight="1">
      <c r="A976" s="94"/>
      <c r="B976" s="94"/>
      <c r="C976" s="94"/>
      <c r="D976" s="81"/>
      <c r="E976" s="94"/>
      <c r="F976" s="94"/>
      <c r="H976" s="81"/>
      <c r="I976" s="81"/>
    </row>
    <row r="977" ht="15.75" customHeight="1">
      <c r="A977" s="94"/>
      <c r="B977" s="94"/>
      <c r="C977" s="94"/>
      <c r="D977" s="81"/>
      <c r="E977" s="94"/>
      <c r="F977" s="94"/>
      <c r="H977" s="81"/>
      <c r="I977" s="81"/>
    </row>
    <row r="978" ht="15.75" customHeight="1">
      <c r="A978" s="94"/>
      <c r="B978" s="94"/>
      <c r="C978" s="94"/>
      <c r="D978" s="81"/>
      <c r="E978" s="94"/>
      <c r="F978" s="94"/>
      <c r="H978" s="81"/>
      <c r="I978" s="81"/>
    </row>
    <row r="979" ht="15.75" customHeight="1">
      <c r="A979" s="94"/>
      <c r="B979" s="94"/>
      <c r="C979" s="94"/>
      <c r="D979" s="81"/>
      <c r="E979" s="94"/>
      <c r="F979" s="94"/>
      <c r="H979" s="81"/>
      <c r="I979" s="81"/>
    </row>
  </sheetData>
  <mergeCells count="67">
    <mergeCell ref="E3:F3"/>
    <mergeCell ref="H3:H4"/>
    <mergeCell ref="A5:A8"/>
    <mergeCell ref="B5:B8"/>
    <mergeCell ref="C5:C8"/>
    <mergeCell ref="D5:D8"/>
    <mergeCell ref="A9:A12"/>
    <mergeCell ref="D9:D12"/>
    <mergeCell ref="B9:B12"/>
    <mergeCell ref="C9:C12"/>
    <mergeCell ref="A15:D16"/>
    <mergeCell ref="E15:F15"/>
    <mergeCell ref="H15:H16"/>
    <mergeCell ref="I15:I16"/>
    <mergeCell ref="J15:K15"/>
    <mergeCell ref="I27:I28"/>
    <mergeCell ref="J27:K27"/>
    <mergeCell ref="L27:M27"/>
    <mergeCell ref="N27:O27"/>
    <mergeCell ref="P27:Q27"/>
    <mergeCell ref="R27:S27"/>
    <mergeCell ref="T27:U27"/>
    <mergeCell ref="V27:W27"/>
    <mergeCell ref="A21:A24"/>
    <mergeCell ref="B21:B24"/>
    <mergeCell ref="C21:C24"/>
    <mergeCell ref="D21:D24"/>
    <mergeCell ref="A27:D28"/>
    <mergeCell ref="E27:F27"/>
    <mergeCell ref="H27:H28"/>
    <mergeCell ref="A33:A36"/>
    <mergeCell ref="A37:A39"/>
    <mergeCell ref="B37:B39"/>
    <mergeCell ref="C37:C39"/>
    <mergeCell ref="D37:D39"/>
    <mergeCell ref="A29:A32"/>
    <mergeCell ref="B29:B32"/>
    <mergeCell ref="C29:C32"/>
    <mergeCell ref="D29:D32"/>
    <mergeCell ref="B33:B36"/>
    <mergeCell ref="C33:C36"/>
    <mergeCell ref="D33:D36"/>
    <mergeCell ref="I3:I4"/>
    <mergeCell ref="J3:K3"/>
    <mergeCell ref="L3:M3"/>
    <mergeCell ref="N3:O3"/>
    <mergeCell ref="P3:Q3"/>
    <mergeCell ref="R3:S3"/>
    <mergeCell ref="T3:U3"/>
    <mergeCell ref="V3:W3"/>
    <mergeCell ref="A1:F1"/>
    <mergeCell ref="N1:O1"/>
    <mergeCell ref="P1:Q1"/>
    <mergeCell ref="R1:S1"/>
    <mergeCell ref="T1:U1"/>
    <mergeCell ref="V1:W1"/>
    <mergeCell ref="A3:D4"/>
    <mergeCell ref="L15:M15"/>
    <mergeCell ref="N15:O15"/>
    <mergeCell ref="P15:Q15"/>
    <mergeCell ref="R15:S15"/>
    <mergeCell ref="T15:U15"/>
    <mergeCell ref="V15:W15"/>
    <mergeCell ref="A17:A20"/>
    <mergeCell ref="B17:B20"/>
    <mergeCell ref="C17:C20"/>
    <mergeCell ref="D17:D20"/>
  </mergeCells>
  <printOptions/>
  <pageMargins bottom="0.2362204724409449" footer="0.0" header="0.0" left="0.5511811023622047" right="0.35433070866141736" top="0.2362204724409449"/>
  <pageSetup fitToHeight="0"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9" width="11.43"/>
    <col customWidth="1" min="10" max="10" width="12.0"/>
    <col customWidth="1" min="11" max="11" width="11.86"/>
    <col customWidth="1" min="12" max="12" width="12.0"/>
    <col customWidth="1" min="13" max="14" width="11.86"/>
    <col customWidth="1" min="15" max="15" width="12.0"/>
    <col customWidth="1" min="16" max="19" width="11.29"/>
    <col customWidth="1" min="20" max="20" width="14.57"/>
    <col customWidth="1" min="21" max="22" width="11.29"/>
  </cols>
  <sheetData>
    <row r="1">
      <c r="A1" s="329" t="s">
        <v>239</v>
      </c>
      <c r="B1" s="2"/>
      <c r="C1" s="2"/>
      <c r="D1" s="2"/>
      <c r="E1" s="2"/>
      <c r="F1" s="3"/>
      <c r="G1" s="4"/>
      <c r="H1" s="5"/>
      <c r="I1" s="5"/>
      <c r="J1" s="5"/>
      <c r="K1" s="6"/>
      <c r="L1" s="7"/>
      <c r="O1" s="7"/>
      <c r="S1" s="346"/>
      <c r="T1" s="347"/>
      <c r="U1" s="7"/>
      <c r="V1" s="7"/>
    </row>
    <row r="2" ht="17.25" customHeight="1">
      <c r="A2" s="10"/>
      <c r="B2" s="11"/>
      <c r="C2" s="10"/>
      <c r="D2" s="12"/>
      <c r="E2" s="10"/>
      <c r="F2" s="10"/>
      <c r="H2" s="13"/>
      <c r="I2" s="13"/>
      <c r="J2" s="15"/>
      <c r="K2" s="15"/>
      <c r="L2" s="15"/>
      <c r="M2" s="330"/>
      <c r="N2" s="330"/>
      <c r="O2" s="15"/>
      <c r="P2" s="173"/>
      <c r="Q2" s="173"/>
      <c r="R2" s="173"/>
      <c r="S2" s="348"/>
      <c r="T2" s="349"/>
      <c r="U2" s="330"/>
      <c r="V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236</v>
      </c>
      <c r="I3" s="331" t="s">
        <v>237</v>
      </c>
      <c r="J3" s="26" t="s">
        <v>16</v>
      </c>
      <c r="K3" s="27"/>
      <c r="L3" s="26" t="s">
        <v>240</v>
      </c>
      <c r="M3" s="350"/>
      <c r="N3" s="27"/>
      <c r="O3" s="26" t="s">
        <v>93</v>
      </c>
      <c r="P3" s="350"/>
      <c r="Q3" s="27"/>
      <c r="S3" s="351"/>
      <c r="T3" s="351"/>
      <c r="U3" s="352"/>
      <c r="V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5"/>
      <c r="J4" s="36" t="s">
        <v>27</v>
      </c>
      <c r="K4" s="37" t="s">
        <v>28</v>
      </c>
      <c r="L4" s="36" t="s">
        <v>27</v>
      </c>
      <c r="M4" s="353"/>
      <c r="N4" s="37" t="s">
        <v>28</v>
      </c>
      <c r="O4" s="36" t="s">
        <v>27</v>
      </c>
      <c r="P4" s="353"/>
      <c r="Q4" s="37" t="s">
        <v>28</v>
      </c>
      <c r="R4" s="353"/>
      <c r="S4" s="354"/>
      <c r="T4" s="355"/>
      <c r="U4" s="355"/>
      <c r="V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57.23</v>
      </c>
      <c r="I5" s="332">
        <f t="shared" ref="I5:I12" si="1">H5/F5</f>
        <v>0.5723</v>
      </c>
      <c r="J5" s="53">
        <v>232.0</v>
      </c>
      <c r="K5" s="51">
        <f t="shared" ref="K5:K12" si="2">J5/F5</f>
        <v>2.32</v>
      </c>
      <c r="L5" s="53">
        <v>111.0</v>
      </c>
      <c r="M5" s="356">
        <f t="shared" ref="M5:M13" si="3">(J5-L5)/L5</f>
        <v>1.09009009</v>
      </c>
      <c r="N5" s="51">
        <f t="shared" ref="N5:N12" si="4">L5/F5</f>
        <v>1.11</v>
      </c>
      <c r="O5" s="357">
        <v>74.7</v>
      </c>
      <c r="P5" s="356">
        <f t="shared" ref="P5:P13" si="5">(L5-O5)/O5</f>
        <v>0.4859437751</v>
      </c>
      <c r="Q5" s="54">
        <f t="shared" ref="Q5:Q12" si="6">O5/F5</f>
        <v>0.747</v>
      </c>
      <c r="R5" s="356">
        <f t="shared" ref="R5:R13" si="7">(O5-H5)/H5</f>
        <v>0.3052594793</v>
      </c>
      <c r="S5" s="358"/>
      <c r="T5" s="358"/>
      <c r="U5" s="177"/>
      <c r="V5" s="358"/>
    </row>
    <row r="6" ht="15.75" customHeight="1">
      <c r="A6" s="55"/>
      <c r="D6" s="56"/>
      <c r="E6" s="57" t="s">
        <v>34</v>
      </c>
      <c r="F6" s="58">
        <v>500.0</v>
      </c>
      <c r="H6" s="332">
        <v>253.03</v>
      </c>
      <c r="I6" s="332">
        <f t="shared" si="1"/>
        <v>0.50606</v>
      </c>
      <c r="J6" s="62">
        <v>1102.0</v>
      </c>
      <c r="K6" s="49">
        <f t="shared" si="2"/>
        <v>2.204</v>
      </c>
      <c r="L6" s="62">
        <v>527.0</v>
      </c>
      <c r="M6" s="359">
        <f t="shared" si="3"/>
        <v>1.091081594</v>
      </c>
      <c r="N6" s="49">
        <f t="shared" si="4"/>
        <v>1.054</v>
      </c>
      <c r="O6" s="360">
        <v>355.0</v>
      </c>
      <c r="P6" s="359">
        <f t="shared" si="5"/>
        <v>0.4845070423</v>
      </c>
      <c r="Q6" s="63">
        <f t="shared" si="6"/>
        <v>0.71</v>
      </c>
      <c r="R6" s="356">
        <f t="shared" si="7"/>
        <v>0.4029956922</v>
      </c>
      <c r="S6" s="358"/>
      <c r="T6" s="177"/>
      <c r="U6" s="177"/>
      <c r="V6" s="177"/>
    </row>
    <row r="7" ht="15.75" customHeight="1">
      <c r="A7" s="55"/>
      <c r="D7" s="56"/>
      <c r="E7" s="64" t="s">
        <v>35</v>
      </c>
      <c r="F7" s="58">
        <v>1000.0</v>
      </c>
      <c r="H7" s="332">
        <v>501.7</v>
      </c>
      <c r="I7" s="332">
        <f t="shared" si="1"/>
        <v>0.5017</v>
      </c>
      <c r="J7" s="62">
        <v>2094.0</v>
      </c>
      <c r="K7" s="49">
        <f t="shared" si="2"/>
        <v>2.094</v>
      </c>
      <c r="L7" s="62">
        <v>1002.0</v>
      </c>
      <c r="M7" s="359">
        <f t="shared" si="3"/>
        <v>1.089820359</v>
      </c>
      <c r="N7" s="49">
        <f t="shared" si="4"/>
        <v>1.002</v>
      </c>
      <c r="O7" s="360">
        <v>674.0</v>
      </c>
      <c r="P7" s="359">
        <f t="shared" si="5"/>
        <v>0.4866468843</v>
      </c>
      <c r="Q7" s="63">
        <f t="shared" si="6"/>
        <v>0.674</v>
      </c>
      <c r="R7" s="356">
        <f t="shared" si="7"/>
        <v>0.3434323301</v>
      </c>
      <c r="S7" s="358"/>
      <c r="T7" s="177"/>
      <c r="U7" s="177"/>
      <c r="V7" s="177"/>
    </row>
    <row r="8" ht="15.75" customHeight="1">
      <c r="A8" s="55"/>
      <c r="D8" s="56"/>
      <c r="E8" s="64" t="s">
        <v>36</v>
      </c>
      <c r="F8" s="58">
        <v>3000.0</v>
      </c>
      <c r="H8" s="332">
        <v>1511.9</v>
      </c>
      <c r="I8" s="332">
        <f t="shared" si="1"/>
        <v>0.5039666667</v>
      </c>
      <c r="J8" s="62">
        <v>5967.0</v>
      </c>
      <c r="K8" s="49">
        <f t="shared" si="2"/>
        <v>1.989</v>
      </c>
      <c r="L8" s="62">
        <v>2855.0</v>
      </c>
      <c r="M8" s="359">
        <f t="shared" si="3"/>
        <v>1.090017513</v>
      </c>
      <c r="N8" s="49">
        <f t="shared" si="4"/>
        <v>0.9516666667</v>
      </c>
      <c r="O8" s="343">
        <v>1921.0</v>
      </c>
      <c r="P8" s="359">
        <f t="shared" si="5"/>
        <v>0.4862051015</v>
      </c>
      <c r="Q8" s="63">
        <f t="shared" si="6"/>
        <v>0.6403333333</v>
      </c>
      <c r="R8" s="356">
        <f t="shared" si="7"/>
        <v>0.270586679</v>
      </c>
      <c r="S8" s="358"/>
      <c r="T8" s="177"/>
      <c r="U8" s="177"/>
      <c r="V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97.2</v>
      </c>
      <c r="I9" s="332">
        <f t="shared" si="1"/>
        <v>1.944</v>
      </c>
      <c r="J9" s="53">
        <v>268.0</v>
      </c>
      <c r="K9" s="72">
        <f t="shared" si="2"/>
        <v>5.36</v>
      </c>
      <c r="L9" s="53">
        <v>147.0</v>
      </c>
      <c r="M9" s="356">
        <f t="shared" si="3"/>
        <v>0.8231292517</v>
      </c>
      <c r="N9" s="72">
        <f t="shared" si="4"/>
        <v>2.94</v>
      </c>
      <c r="O9" s="357">
        <v>100.0</v>
      </c>
      <c r="P9" s="361">
        <f t="shared" si="5"/>
        <v>0.47</v>
      </c>
      <c r="Q9" s="54">
        <f t="shared" si="6"/>
        <v>2</v>
      </c>
      <c r="R9" s="356">
        <f t="shared" si="7"/>
        <v>0.02880658436</v>
      </c>
      <c r="S9" s="358"/>
      <c r="T9" s="177"/>
      <c r="U9" s="177"/>
      <c r="V9" s="177"/>
    </row>
    <row r="10" ht="15.75" customHeight="1">
      <c r="A10" s="55"/>
      <c r="D10" s="56"/>
      <c r="E10" s="74">
        <v>10.0</v>
      </c>
      <c r="F10" s="58">
        <v>200.0</v>
      </c>
      <c r="H10" s="332">
        <v>366.64</v>
      </c>
      <c r="I10" s="332">
        <f t="shared" si="1"/>
        <v>1.8332</v>
      </c>
      <c r="J10" s="181">
        <v>990.0</v>
      </c>
      <c r="K10" s="76">
        <f t="shared" si="2"/>
        <v>4.95</v>
      </c>
      <c r="L10" s="181">
        <v>542.0</v>
      </c>
      <c r="M10" s="359">
        <f t="shared" si="3"/>
        <v>0.8265682657</v>
      </c>
      <c r="N10" s="76">
        <f t="shared" si="4"/>
        <v>2.71</v>
      </c>
      <c r="O10" s="360">
        <v>380.0</v>
      </c>
      <c r="P10" s="362">
        <f t="shared" si="5"/>
        <v>0.4263157895</v>
      </c>
      <c r="Q10" s="63">
        <f t="shared" si="6"/>
        <v>1.9</v>
      </c>
      <c r="R10" s="356">
        <f t="shared" si="7"/>
        <v>0.03643901375</v>
      </c>
      <c r="S10" s="358"/>
      <c r="T10" s="177"/>
      <c r="U10" s="177"/>
      <c r="V10" s="177"/>
    </row>
    <row r="11" ht="15.75" customHeight="1">
      <c r="A11" s="55"/>
      <c r="D11" s="56"/>
      <c r="E11" s="74">
        <v>3.0</v>
      </c>
      <c r="F11" s="58">
        <v>500.0</v>
      </c>
      <c r="H11" s="332">
        <v>901.4</v>
      </c>
      <c r="I11" s="332">
        <f t="shared" si="1"/>
        <v>1.8028</v>
      </c>
      <c r="J11" s="181">
        <v>2448.0</v>
      </c>
      <c r="K11" s="76">
        <f t="shared" si="2"/>
        <v>4.896</v>
      </c>
      <c r="L11" s="181">
        <v>1340.0</v>
      </c>
      <c r="M11" s="359">
        <f t="shared" si="3"/>
        <v>0.8268656716</v>
      </c>
      <c r="N11" s="76">
        <f t="shared" si="4"/>
        <v>2.68</v>
      </c>
      <c r="O11" s="360">
        <v>940.0</v>
      </c>
      <c r="P11" s="362">
        <f t="shared" si="5"/>
        <v>0.4255319149</v>
      </c>
      <c r="Q11" s="63">
        <f t="shared" si="6"/>
        <v>1.88</v>
      </c>
      <c r="R11" s="356">
        <f t="shared" si="7"/>
        <v>0.04282227646</v>
      </c>
      <c r="S11" s="358"/>
      <c r="T11" s="177"/>
      <c r="U11" s="177"/>
      <c r="V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2711.01</v>
      </c>
      <c r="I12" s="332">
        <f t="shared" si="1"/>
        <v>1.80734</v>
      </c>
      <c r="J12" s="181">
        <v>7343.0</v>
      </c>
      <c r="K12" s="76">
        <f t="shared" si="2"/>
        <v>4.895333333</v>
      </c>
      <c r="L12" s="181">
        <v>4020.0</v>
      </c>
      <c r="M12" s="359">
        <f t="shared" si="3"/>
        <v>0.8266169154</v>
      </c>
      <c r="N12" s="76">
        <f t="shared" si="4"/>
        <v>2.68</v>
      </c>
      <c r="O12" s="343">
        <v>2800.0</v>
      </c>
      <c r="P12" s="362">
        <f t="shared" si="5"/>
        <v>0.4357142857</v>
      </c>
      <c r="Q12" s="63">
        <f t="shared" si="6"/>
        <v>1.866666667</v>
      </c>
      <c r="R12" s="356">
        <f t="shared" si="7"/>
        <v>0.03282540455</v>
      </c>
      <c r="S12" s="358"/>
      <c r="T12" s="177"/>
      <c r="U12" s="177"/>
      <c r="V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121.45</v>
      </c>
      <c r="I13" s="332"/>
      <c r="J13" s="93">
        <v>385.0</v>
      </c>
      <c r="K13" s="91">
        <f>J13/50</f>
        <v>7.7</v>
      </c>
      <c r="L13" s="93">
        <v>199.0</v>
      </c>
      <c r="M13" s="363">
        <f t="shared" si="3"/>
        <v>0.9346733668</v>
      </c>
      <c r="N13" s="91">
        <f>L13/50</f>
        <v>3.98</v>
      </c>
      <c r="O13" s="364">
        <f>(0.75*50+2*50)</f>
        <v>137.5</v>
      </c>
      <c r="P13" s="365">
        <f t="shared" si="5"/>
        <v>0.4472727273</v>
      </c>
      <c r="Q13" s="366">
        <f>O13/50</f>
        <v>2.75</v>
      </c>
      <c r="R13" s="356">
        <f t="shared" si="7"/>
        <v>0.1321531494</v>
      </c>
      <c r="S13" s="358"/>
      <c r="T13" s="177"/>
      <c r="U13" s="177"/>
      <c r="V13" s="177"/>
    </row>
    <row r="14" ht="21.75" customHeight="1">
      <c r="A14" s="94"/>
      <c r="B14" s="94"/>
      <c r="C14" s="94"/>
      <c r="D14" s="81"/>
      <c r="E14" s="94"/>
      <c r="F14" s="94"/>
      <c r="H14" s="81"/>
      <c r="I14" s="81"/>
      <c r="O14" s="367"/>
      <c r="P14" s="107"/>
      <c r="Q14" s="107"/>
      <c r="R14" s="356"/>
      <c r="S14" s="368"/>
      <c r="T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236</v>
      </c>
      <c r="I15" s="331" t="s">
        <v>237</v>
      </c>
      <c r="J15" s="26" t="s">
        <v>16</v>
      </c>
      <c r="K15" s="27"/>
      <c r="L15" s="26" t="s">
        <v>240</v>
      </c>
      <c r="M15" s="350"/>
      <c r="N15" s="27"/>
      <c r="O15" s="26" t="s">
        <v>93</v>
      </c>
      <c r="P15" s="350"/>
      <c r="Q15" s="27"/>
      <c r="R15" s="356"/>
      <c r="S15" s="351"/>
      <c r="T15" s="352"/>
      <c r="U15" s="352"/>
      <c r="V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5"/>
      <c r="J16" s="36" t="s">
        <v>27</v>
      </c>
      <c r="K16" s="37" t="s">
        <v>28</v>
      </c>
      <c r="L16" s="36" t="s">
        <v>27</v>
      </c>
      <c r="M16" s="353"/>
      <c r="N16" s="37" t="s">
        <v>28</v>
      </c>
      <c r="O16" s="36" t="s">
        <v>27</v>
      </c>
      <c r="P16" s="353"/>
      <c r="Q16" s="37" t="s">
        <v>28</v>
      </c>
      <c r="R16" s="356"/>
      <c r="S16" s="354"/>
      <c r="T16" s="355"/>
      <c r="U16" s="355"/>
      <c r="V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241</v>
      </c>
      <c r="E17" s="71">
        <v>40.0</v>
      </c>
      <c r="F17" s="45">
        <v>100.0</v>
      </c>
      <c r="H17" s="332">
        <v>62.09</v>
      </c>
      <c r="I17" s="332">
        <f t="shared" ref="I17:I24" si="8">H17/F17</f>
        <v>0.6209</v>
      </c>
      <c r="J17" s="53">
        <v>270.0</v>
      </c>
      <c r="K17" s="51">
        <f t="shared" ref="K17:K24" si="9">J17/F17</f>
        <v>2.7</v>
      </c>
      <c r="L17" s="53">
        <v>130.0</v>
      </c>
      <c r="M17" s="356">
        <f t="shared" ref="M17:M25" si="10">(J17-L17)/L17</f>
        <v>1.076923077</v>
      </c>
      <c r="N17" s="51">
        <f t="shared" ref="N17:N24" si="11">L17/F17</f>
        <v>1.3</v>
      </c>
      <c r="O17" s="62">
        <v>88.0</v>
      </c>
      <c r="P17" s="356">
        <f t="shared" ref="P17:P25" si="12">(L17-O17)/O17</f>
        <v>0.4772727273</v>
      </c>
      <c r="Q17" s="72">
        <f t="shared" ref="Q17:Q24" si="13">O17/F17</f>
        <v>0.88</v>
      </c>
      <c r="R17" s="356">
        <f t="shared" ref="R17:R25" si="14">(O17-H17)/H17</f>
        <v>0.4172974714</v>
      </c>
      <c r="S17" s="358"/>
      <c r="T17" s="177"/>
      <c r="U17" s="177"/>
      <c r="V17" s="177"/>
    </row>
    <row r="18" ht="15.75" customHeight="1">
      <c r="A18" s="55"/>
      <c r="E18" s="74">
        <v>10.0</v>
      </c>
      <c r="F18" s="101">
        <v>500.0</v>
      </c>
      <c r="G18" s="98"/>
      <c r="H18" s="342">
        <v>277.33</v>
      </c>
      <c r="I18" s="332">
        <f t="shared" si="8"/>
        <v>0.55466</v>
      </c>
      <c r="J18" s="62">
        <v>1283.0</v>
      </c>
      <c r="K18" s="49">
        <f t="shared" si="9"/>
        <v>2.566</v>
      </c>
      <c r="L18" s="62">
        <v>618.0</v>
      </c>
      <c r="M18" s="359">
        <f t="shared" si="10"/>
        <v>1.07605178</v>
      </c>
      <c r="N18" s="49">
        <f t="shared" si="11"/>
        <v>1.236</v>
      </c>
      <c r="O18" s="62">
        <v>418.0</v>
      </c>
      <c r="P18" s="359">
        <f t="shared" si="12"/>
        <v>0.4784688995</v>
      </c>
      <c r="Q18" s="76">
        <f t="shared" si="13"/>
        <v>0.836</v>
      </c>
      <c r="R18" s="356">
        <f t="shared" si="14"/>
        <v>0.5072296542</v>
      </c>
      <c r="S18" s="358"/>
      <c r="T18" s="177"/>
      <c r="U18" s="177"/>
      <c r="V18" s="177"/>
    </row>
    <row r="19" ht="15.75" customHeight="1">
      <c r="A19" s="55"/>
      <c r="E19" s="74">
        <v>4.0</v>
      </c>
      <c r="F19" s="58">
        <v>1000.0</v>
      </c>
      <c r="H19" s="332">
        <v>550.31</v>
      </c>
      <c r="I19" s="332">
        <f t="shared" si="8"/>
        <v>0.55031</v>
      </c>
      <c r="J19" s="62">
        <v>2437.0</v>
      </c>
      <c r="K19" s="49">
        <f t="shared" si="9"/>
        <v>2.437</v>
      </c>
      <c r="L19" s="62">
        <v>1173.0</v>
      </c>
      <c r="M19" s="359">
        <f t="shared" si="10"/>
        <v>1.077578858</v>
      </c>
      <c r="N19" s="49">
        <f t="shared" si="11"/>
        <v>1.173</v>
      </c>
      <c r="O19" s="62">
        <v>794.0</v>
      </c>
      <c r="P19" s="359">
        <f t="shared" si="12"/>
        <v>0.4773299748</v>
      </c>
      <c r="Q19" s="76">
        <f t="shared" si="13"/>
        <v>0.794</v>
      </c>
      <c r="R19" s="356">
        <f t="shared" si="14"/>
        <v>0.4428231361</v>
      </c>
      <c r="S19" s="358"/>
      <c r="T19" s="177"/>
      <c r="U19" s="177"/>
      <c r="V19" s="177"/>
    </row>
    <row r="20" ht="15.75" customHeight="1">
      <c r="A20" s="55"/>
      <c r="E20" s="123">
        <v>1.0</v>
      </c>
      <c r="F20" s="113">
        <v>4000.0</v>
      </c>
      <c r="H20" s="332">
        <v>2169.01</v>
      </c>
      <c r="I20" s="332">
        <f t="shared" si="8"/>
        <v>0.5422525</v>
      </c>
      <c r="J20" s="62">
        <v>9260.0</v>
      </c>
      <c r="K20" s="49">
        <f t="shared" si="9"/>
        <v>2.315</v>
      </c>
      <c r="L20" s="62">
        <v>4458.0</v>
      </c>
      <c r="M20" s="359">
        <f t="shared" si="10"/>
        <v>1.077164648</v>
      </c>
      <c r="N20" s="49">
        <f t="shared" si="11"/>
        <v>1.1145</v>
      </c>
      <c r="O20" s="62">
        <v>3018.0</v>
      </c>
      <c r="P20" s="359">
        <f t="shared" si="12"/>
        <v>0.4771371769</v>
      </c>
      <c r="Q20" s="76">
        <f t="shared" si="13"/>
        <v>0.7545</v>
      </c>
      <c r="R20" s="356">
        <f t="shared" si="14"/>
        <v>0.3914182046</v>
      </c>
      <c r="S20" s="358"/>
      <c r="T20" s="177"/>
      <c r="U20" s="177"/>
      <c r="V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122.57</v>
      </c>
      <c r="I21" s="332">
        <f t="shared" si="8"/>
        <v>1.2257</v>
      </c>
      <c r="J21" s="53">
        <v>439.0</v>
      </c>
      <c r="K21" s="51">
        <f t="shared" si="9"/>
        <v>4.39</v>
      </c>
      <c r="L21" s="53">
        <v>201.0</v>
      </c>
      <c r="M21" s="356">
        <f t="shared" si="10"/>
        <v>1.184079602</v>
      </c>
      <c r="N21" s="51">
        <f t="shared" si="11"/>
        <v>2.01</v>
      </c>
      <c r="O21" s="53">
        <v>138.0</v>
      </c>
      <c r="P21" s="361">
        <f t="shared" si="12"/>
        <v>0.4565217391</v>
      </c>
      <c r="Q21" s="72">
        <f t="shared" si="13"/>
        <v>1.38</v>
      </c>
      <c r="R21" s="356">
        <f t="shared" si="14"/>
        <v>0.1258872481</v>
      </c>
      <c r="S21" s="358"/>
      <c r="T21" s="177"/>
      <c r="U21" s="177"/>
      <c r="V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241.23</v>
      </c>
      <c r="I22" s="332">
        <f t="shared" si="8"/>
        <v>1.20615</v>
      </c>
      <c r="J22" s="62">
        <v>867.0</v>
      </c>
      <c r="K22" s="49">
        <f t="shared" si="9"/>
        <v>4.335</v>
      </c>
      <c r="L22" s="62">
        <v>381.0</v>
      </c>
      <c r="M22" s="359">
        <f t="shared" si="10"/>
        <v>1.275590551</v>
      </c>
      <c r="N22" s="49">
        <f t="shared" si="11"/>
        <v>1.905</v>
      </c>
      <c r="O22" s="62">
        <v>270.0</v>
      </c>
      <c r="P22" s="362">
        <f t="shared" si="12"/>
        <v>0.4111111111</v>
      </c>
      <c r="Q22" s="76">
        <f t="shared" si="13"/>
        <v>1.35</v>
      </c>
      <c r="R22" s="356">
        <f t="shared" si="14"/>
        <v>0.1192637732</v>
      </c>
      <c r="S22" s="358"/>
      <c r="T22" s="177"/>
      <c r="U22" s="177"/>
      <c r="V22" s="177"/>
    </row>
    <row r="23" ht="15.75" customHeight="1">
      <c r="A23" s="55"/>
      <c r="D23" s="56"/>
      <c r="E23" s="74">
        <v>5.0</v>
      </c>
      <c r="F23" s="58">
        <v>500.0</v>
      </c>
      <c r="H23" s="332">
        <v>587.89</v>
      </c>
      <c r="I23" s="332">
        <f t="shared" si="8"/>
        <v>1.17578</v>
      </c>
      <c r="J23" s="62">
        <v>2145.0</v>
      </c>
      <c r="K23" s="49">
        <f t="shared" si="9"/>
        <v>4.29</v>
      </c>
      <c r="L23" s="62">
        <v>847.0</v>
      </c>
      <c r="M23" s="359">
        <f t="shared" si="10"/>
        <v>1.532467532</v>
      </c>
      <c r="N23" s="49">
        <f t="shared" si="11"/>
        <v>1.694</v>
      </c>
      <c r="O23" s="62">
        <v>600.0</v>
      </c>
      <c r="P23" s="362">
        <f t="shared" si="12"/>
        <v>0.4116666667</v>
      </c>
      <c r="Q23" s="76">
        <f t="shared" si="13"/>
        <v>1.2</v>
      </c>
      <c r="R23" s="356">
        <f t="shared" si="14"/>
        <v>0.02059909167</v>
      </c>
      <c r="S23" s="358"/>
      <c r="T23" s="177"/>
      <c r="U23" s="177"/>
      <c r="V23" s="177"/>
    </row>
    <row r="24" ht="15.75" customHeight="1">
      <c r="A24" s="55"/>
      <c r="D24" s="56"/>
      <c r="E24" s="74">
        <v>1.0</v>
      </c>
      <c r="F24" s="58">
        <v>2500.0</v>
      </c>
      <c r="H24" s="332">
        <v>2898.76</v>
      </c>
      <c r="I24" s="332">
        <f t="shared" si="8"/>
        <v>1.159504</v>
      </c>
      <c r="J24" s="62">
        <v>10615.0</v>
      </c>
      <c r="K24" s="49">
        <f t="shared" si="9"/>
        <v>4.246</v>
      </c>
      <c r="L24" s="62">
        <v>4170.0</v>
      </c>
      <c r="M24" s="359">
        <f t="shared" si="10"/>
        <v>1.545563549</v>
      </c>
      <c r="N24" s="49">
        <f t="shared" si="11"/>
        <v>1.668</v>
      </c>
      <c r="O24" s="62">
        <f>1.18*F24</f>
        <v>2950</v>
      </c>
      <c r="P24" s="362">
        <f t="shared" si="12"/>
        <v>0.413559322</v>
      </c>
      <c r="Q24" s="76">
        <f t="shared" si="13"/>
        <v>1.18</v>
      </c>
      <c r="R24" s="356">
        <f t="shared" si="14"/>
        <v>0.01767652375</v>
      </c>
      <c r="S24" s="358"/>
      <c r="T24" s="177"/>
      <c r="U24" s="177"/>
      <c r="V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92.53</v>
      </c>
      <c r="I25" s="332"/>
      <c r="J25" s="93">
        <v>354.0</v>
      </c>
      <c r="K25" s="91">
        <f>J25/50</f>
        <v>7.08</v>
      </c>
      <c r="L25" s="93">
        <v>150.0</v>
      </c>
      <c r="M25" s="363">
        <f t="shared" si="10"/>
        <v>1.36</v>
      </c>
      <c r="N25" s="91">
        <f>L25/50</f>
        <v>3</v>
      </c>
      <c r="O25" s="93">
        <v>107.0</v>
      </c>
      <c r="P25" s="363">
        <f t="shared" si="12"/>
        <v>0.4018691589</v>
      </c>
      <c r="Q25" s="91">
        <f>O25/50</f>
        <v>2.14</v>
      </c>
      <c r="R25" s="356">
        <f t="shared" si="14"/>
        <v>0.156381714</v>
      </c>
      <c r="S25" s="358"/>
      <c r="T25" s="177"/>
      <c r="U25" s="177"/>
      <c r="V25" s="177"/>
    </row>
    <row r="26" ht="15.75" customHeight="1">
      <c r="A26" s="94"/>
      <c r="B26" s="94"/>
      <c r="C26" s="94"/>
      <c r="D26" s="81"/>
      <c r="E26" s="94"/>
      <c r="F26" s="94"/>
      <c r="H26" s="81"/>
      <c r="I26" s="81"/>
      <c r="O26" s="107"/>
      <c r="P26" s="107"/>
      <c r="Q26" s="107"/>
      <c r="R26" s="356"/>
      <c r="S26" s="368"/>
      <c r="T26" s="369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236</v>
      </c>
      <c r="I27" s="331" t="s">
        <v>237</v>
      </c>
      <c r="J27" s="26" t="s">
        <v>16</v>
      </c>
      <c r="K27" s="27"/>
      <c r="L27" s="26" t="s">
        <v>240</v>
      </c>
      <c r="M27" s="350"/>
      <c r="N27" s="27"/>
      <c r="O27" s="26" t="s">
        <v>93</v>
      </c>
      <c r="P27" s="350"/>
      <c r="Q27" s="27"/>
      <c r="R27" s="356"/>
      <c r="S27" s="351"/>
      <c r="T27" s="352"/>
      <c r="U27" s="352"/>
      <c r="V27" s="352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5"/>
      <c r="J28" s="36" t="s">
        <v>27</v>
      </c>
      <c r="K28" s="37" t="s">
        <v>28</v>
      </c>
      <c r="L28" s="36" t="s">
        <v>27</v>
      </c>
      <c r="M28" s="353"/>
      <c r="N28" s="37" t="s">
        <v>28</v>
      </c>
      <c r="O28" s="36" t="s">
        <v>27</v>
      </c>
      <c r="P28" s="353"/>
      <c r="Q28" s="37" t="s">
        <v>28</v>
      </c>
      <c r="R28" s="356"/>
      <c r="S28" s="354"/>
      <c r="T28" s="355"/>
      <c r="U28" s="355"/>
      <c r="V28" s="355"/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66.79</v>
      </c>
      <c r="I29" s="332">
        <f t="shared" ref="I29:I39" si="15">H29/F29</f>
        <v>1.3358</v>
      </c>
      <c r="J29" s="53">
        <v>206.0</v>
      </c>
      <c r="K29" s="72">
        <f t="shared" ref="K29:K39" si="16">J29/F29</f>
        <v>4.12</v>
      </c>
      <c r="L29" s="179">
        <v>113.0</v>
      </c>
      <c r="M29" s="356">
        <f t="shared" ref="M29:M39" si="17">(J29-L29)/L29</f>
        <v>0.8230088496</v>
      </c>
      <c r="N29" s="72">
        <f t="shared" ref="N29:N39" si="18">L29/F29</f>
        <v>2.26</v>
      </c>
      <c r="O29" s="179">
        <v>77.0</v>
      </c>
      <c r="P29" s="356">
        <f t="shared" ref="P29:P39" si="19">(L29-O29)/O29</f>
        <v>0.4675324675</v>
      </c>
      <c r="Q29" s="72">
        <f t="shared" ref="Q29:Q39" si="20">O29/F29</f>
        <v>1.54</v>
      </c>
      <c r="R29" s="356">
        <f t="shared" ref="R29:R39" si="21">(O29-H29)/H29</f>
        <v>0.1528671957</v>
      </c>
      <c r="S29" s="358"/>
      <c r="T29" s="177"/>
      <c r="U29" s="177"/>
      <c r="V29" s="177"/>
    </row>
    <row r="30" ht="15.75" customHeight="1">
      <c r="A30" s="55"/>
      <c r="D30" s="56"/>
      <c r="E30" s="110"/>
      <c r="F30" s="58">
        <v>200.0</v>
      </c>
      <c r="H30" s="332">
        <v>243.78</v>
      </c>
      <c r="I30" s="332">
        <f t="shared" si="15"/>
        <v>1.2189</v>
      </c>
      <c r="J30" s="62">
        <v>783.0</v>
      </c>
      <c r="K30" s="49">
        <f t="shared" si="16"/>
        <v>3.915</v>
      </c>
      <c r="L30" s="62">
        <v>409.0</v>
      </c>
      <c r="M30" s="359">
        <f t="shared" si="17"/>
        <v>0.9144254279</v>
      </c>
      <c r="N30" s="49">
        <f t="shared" si="18"/>
        <v>2.045</v>
      </c>
      <c r="O30" s="62">
        <v>278.0</v>
      </c>
      <c r="P30" s="359">
        <f t="shared" si="19"/>
        <v>0.4712230216</v>
      </c>
      <c r="Q30" s="49">
        <f t="shared" si="20"/>
        <v>1.39</v>
      </c>
      <c r="R30" s="356">
        <f t="shared" si="21"/>
        <v>0.140372467</v>
      </c>
      <c r="S30" s="358"/>
      <c r="T30" s="177"/>
      <c r="U30" s="177"/>
      <c r="V30" s="177"/>
    </row>
    <row r="31" ht="15.75" customHeight="1">
      <c r="A31" s="55"/>
      <c r="D31" s="56"/>
      <c r="E31" s="112"/>
      <c r="F31" s="113">
        <v>500.0</v>
      </c>
      <c r="H31" s="332">
        <v>591.2</v>
      </c>
      <c r="I31" s="332">
        <f t="shared" si="15"/>
        <v>1.1824</v>
      </c>
      <c r="J31" s="62">
        <v>1859.0</v>
      </c>
      <c r="K31" s="49">
        <f t="shared" si="16"/>
        <v>3.718</v>
      </c>
      <c r="L31" s="62">
        <v>1004.0</v>
      </c>
      <c r="M31" s="359">
        <f t="shared" si="17"/>
        <v>0.8515936255</v>
      </c>
      <c r="N31" s="49">
        <f t="shared" si="18"/>
        <v>2.008</v>
      </c>
      <c r="O31" s="62">
        <v>683.0</v>
      </c>
      <c r="P31" s="359">
        <f t="shared" si="19"/>
        <v>0.4699853587</v>
      </c>
      <c r="Q31" s="49">
        <f t="shared" si="20"/>
        <v>1.366</v>
      </c>
      <c r="R31" s="356">
        <f t="shared" si="21"/>
        <v>0.1552774019</v>
      </c>
      <c r="S31" s="358"/>
      <c r="T31" s="177"/>
      <c r="U31" s="177"/>
      <c r="V31" s="177"/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2357.01</v>
      </c>
      <c r="I32" s="332">
        <f t="shared" si="15"/>
        <v>1.178505</v>
      </c>
      <c r="J32" s="370">
        <v>7065.0</v>
      </c>
      <c r="K32" s="117">
        <f t="shared" si="16"/>
        <v>3.5325</v>
      </c>
      <c r="L32" s="370">
        <v>3966.0</v>
      </c>
      <c r="M32" s="359">
        <f t="shared" si="17"/>
        <v>0.7813918306</v>
      </c>
      <c r="N32" s="118">
        <f t="shared" si="18"/>
        <v>1.983</v>
      </c>
      <c r="O32" s="370">
        <v>2697.0</v>
      </c>
      <c r="P32" s="359">
        <f t="shared" si="19"/>
        <v>0.4705228031</v>
      </c>
      <c r="Q32" s="49">
        <f t="shared" si="20"/>
        <v>1.3485</v>
      </c>
      <c r="R32" s="356">
        <f t="shared" si="21"/>
        <v>0.1442463121</v>
      </c>
      <c r="S32" s="371"/>
      <c r="T32" s="372"/>
      <c r="U32" s="372"/>
      <c r="V32" s="372"/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85.38</v>
      </c>
      <c r="I33" s="332">
        <f t="shared" si="15"/>
        <v>1.7076</v>
      </c>
      <c r="J33" s="53">
        <v>241.0</v>
      </c>
      <c r="K33" s="51">
        <f t="shared" si="16"/>
        <v>4.82</v>
      </c>
      <c r="L33" s="53">
        <v>132.0</v>
      </c>
      <c r="M33" s="356">
        <f t="shared" si="17"/>
        <v>0.8257575758</v>
      </c>
      <c r="N33" s="51">
        <f t="shared" si="18"/>
        <v>2.64</v>
      </c>
      <c r="O33" s="53">
        <v>90.0</v>
      </c>
      <c r="P33" s="356">
        <f t="shared" si="19"/>
        <v>0.4666666667</v>
      </c>
      <c r="Q33" s="51">
        <f t="shared" si="20"/>
        <v>1.8</v>
      </c>
      <c r="R33" s="356">
        <f t="shared" si="21"/>
        <v>0.05411103303</v>
      </c>
      <c r="S33" s="358"/>
      <c r="T33" s="177"/>
      <c r="U33" s="177"/>
      <c r="V33" s="177"/>
    </row>
    <row r="34" ht="15.75" customHeight="1">
      <c r="A34" s="55"/>
      <c r="D34" s="56"/>
      <c r="E34" s="74">
        <v>12.0</v>
      </c>
      <c r="F34" s="58">
        <v>200.0</v>
      </c>
      <c r="H34" s="332">
        <v>318.13</v>
      </c>
      <c r="I34" s="332">
        <f t="shared" si="15"/>
        <v>1.59065</v>
      </c>
      <c r="J34" s="62">
        <v>916.0</v>
      </c>
      <c r="K34" s="49">
        <f t="shared" si="16"/>
        <v>4.58</v>
      </c>
      <c r="L34" s="62">
        <v>502.0</v>
      </c>
      <c r="M34" s="359">
        <f t="shared" si="17"/>
        <v>0.8247011952</v>
      </c>
      <c r="N34" s="49">
        <f t="shared" si="18"/>
        <v>2.51</v>
      </c>
      <c r="O34" s="62">
        <v>342.0</v>
      </c>
      <c r="P34" s="359">
        <f t="shared" si="19"/>
        <v>0.4678362573</v>
      </c>
      <c r="Q34" s="49">
        <f t="shared" si="20"/>
        <v>1.71</v>
      </c>
      <c r="R34" s="356">
        <f t="shared" si="21"/>
        <v>0.07503221953</v>
      </c>
      <c r="S34" s="358"/>
      <c r="T34" s="177"/>
      <c r="U34" s="177"/>
      <c r="V34" s="177"/>
    </row>
    <row r="35" ht="15.75" customHeight="1">
      <c r="A35" s="55"/>
      <c r="D35" s="56"/>
      <c r="E35" s="123">
        <v>4.0</v>
      </c>
      <c r="F35" s="113">
        <v>500.0</v>
      </c>
      <c r="H35" s="332">
        <v>783.2</v>
      </c>
      <c r="I35" s="332">
        <f t="shared" si="15"/>
        <v>1.5664</v>
      </c>
      <c r="J35" s="62">
        <v>2175.0</v>
      </c>
      <c r="K35" s="49">
        <f t="shared" si="16"/>
        <v>4.35</v>
      </c>
      <c r="L35" s="62">
        <v>1191.0</v>
      </c>
      <c r="M35" s="359">
        <f t="shared" si="17"/>
        <v>0.8261964736</v>
      </c>
      <c r="N35" s="49">
        <f t="shared" si="18"/>
        <v>2.382</v>
      </c>
      <c r="O35" s="62">
        <v>812.0</v>
      </c>
      <c r="P35" s="359">
        <f t="shared" si="19"/>
        <v>0.4667487685</v>
      </c>
      <c r="Q35" s="49">
        <f t="shared" si="20"/>
        <v>1.624</v>
      </c>
      <c r="R35" s="356">
        <f t="shared" si="21"/>
        <v>0.03677221655</v>
      </c>
      <c r="S35" s="358"/>
      <c r="T35" s="177"/>
      <c r="U35" s="177"/>
      <c r="V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2319.7</v>
      </c>
      <c r="I36" s="332">
        <f t="shared" si="15"/>
        <v>1.546466667</v>
      </c>
      <c r="J36" s="62">
        <v>6199.0</v>
      </c>
      <c r="K36" s="49">
        <f t="shared" si="16"/>
        <v>4.132666667</v>
      </c>
      <c r="L36" s="62">
        <v>3395.0</v>
      </c>
      <c r="M36" s="359">
        <f t="shared" si="17"/>
        <v>0.8259204713</v>
      </c>
      <c r="N36" s="49">
        <f t="shared" si="18"/>
        <v>2.263333333</v>
      </c>
      <c r="O36" s="62">
        <v>2315.0</v>
      </c>
      <c r="P36" s="359">
        <f t="shared" si="19"/>
        <v>0.4665226782</v>
      </c>
      <c r="Q36" s="49">
        <f t="shared" si="20"/>
        <v>1.543333333</v>
      </c>
      <c r="R36" s="356">
        <f t="shared" si="21"/>
        <v>-0.002026124068</v>
      </c>
      <c r="S36" s="358"/>
      <c r="T36" s="177"/>
      <c r="U36" s="177"/>
      <c r="V36" s="177"/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86.26</v>
      </c>
      <c r="I37" s="332">
        <f t="shared" si="15"/>
        <v>2.875333333</v>
      </c>
      <c r="J37" s="53">
        <v>281.0</v>
      </c>
      <c r="K37" s="51">
        <f t="shared" si="16"/>
        <v>9.366666667</v>
      </c>
      <c r="L37" s="53">
        <v>153.0</v>
      </c>
      <c r="M37" s="356">
        <f t="shared" si="17"/>
        <v>0.8366013072</v>
      </c>
      <c r="N37" s="51">
        <f t="shared" si="18"/>
        <v>5.1</v>
      </c>
      <c r="O37" s="53">
        <v>104.0</v>
      </c>
      <c r="P37" s="356">
        <f t="shared" si="19"/>
        <v>0.4711538462</v>
      </c>
      <c r="Q37" s="51">
        <f t="shared" si="20"/>
        <v>3.466666667</v>
      </c>
      <c r="R37" s="356">
        <f t="shared" si="21"/>
        <v>0.2056573151</v>
      </c>
      <c r="S37" s="358"/>
      <c r="T37" s="177"/>
      <c r="U37" s="177"/>
      <c r="V37" s="177"/>
    </row>
    <row r="38">
      <c r="A38" s="55"/>
      <c r="D38" s="56"/>
      <c r="E38" s="123"/>
      <c r="F38" s="113">
        <v>100.0</v>
      </c>
      <c r="H38" s="332">
        <v>271.46</v>
      </c>
      <c r="I38" s="332">
        <f t="shared" si="15"/>
        <v>2.7146</v>
      </c>
      <c r="J38" s="62">
        <v>879.0</v>
      </c>
      <c r="K38" s="49">
        <f t="shared" si="16"/>
        <v>8.79</v>
      </c>
      <c r="L38" s="62">
        <v>480.0</v>
      </c>
      <c r="M38" s="359">
        <f t="shared" si="17"/>
        <v>0.83125</v>
      </c>
      <c r="N38" s="49">
        <f t="shared" si="18"/>
        <v>4.8</v>
      </c>
      <c r="O38" s="62">
        <v>325.0</v>
      </c>
      <c r="P38" s="359">
        <f t="shared" si="19"/>
        <v>0.4769230769</v>
      </c>
      <c r="Q38" s="49">
        <f t="shared" si="20"/>
        <v>3.25</v>
      </c>
      <c r="R38" s="356">
        <f t="shared" si="21"/>
        <v>0.1972297944</v>
      </c>
      <c r="S38" s="358"/>
      <c r="T38" s="177"/>
      <c r="U38" s="177"/>
      <c r="V38" s="177"/>
    </row>
    <row r="39">
      <c r="A39" s="78"/>
      <c r="B39" s="79"/>
      <c r="C39" s="79"/>
      <c r="D39" s="80"/>
      <c r="E39" s="124"/>
      <c r="F39" s="34">
        <v>300.0</v>
      </c>
      <c r="H39" s="332">
        <v>792.0</v>
      </c>
      <c r="I39" s="332">
        <f t="shared" si="15"/>
        <v>2.64</v>
      </c>
      <c r="J39" s="130">
        <v>2544.0</v>
      </c>
      <c r="K39" s="127">
        <f t="shared" si="16"/>
        <v>8.48</v>
      </c>
      <c r="L39" s="130">
        <v>1390.0</v>
      </c>
      <c r="M39" s="359">
        <f t="shared" si="17"/>
        <v>0.8302158273</v>
      </c>
      <c r="N39" s="127">
        <f t="shared" si="18"/>
        <v>4.633333333</v>
      </c>
      <c r="O39" s="130">
        <v>941.0</v>
      </c>
      <c r="P39" s="359">
        <f t="shared" si="19"/>
        <v>0.477151966</v>
      </c>
      <c r="Q39" s="127">
        <f t="shared" si="20"/>
        <v>3.136666667</v>
      </c>
      <c r="R39" s="356">
        <f t="shared" si="21"/>
        <v>0.1881313131</v>
      </c>
      <c r="S39" s="358"/>
      <c r="T39" s="177"/>
      <c r="U39" s="177"/>
      <c r="V39" s="177"/>
    </row>
    <row r="40" ht="15.75" customHeight="1">
      <c r="A40" s="94"/>
      <c r="B40" s="94"/>
      <c r="C40" s="94"/>
      <c r="D40" s="81"/>
      <c r="E40" s="94"/>
      <c r="F40" s="94"/>
      <c r="H40" s="81"/>
      <c r="I40" s="81"/>
      <c r="O40" s="107"/>
      <c r="P40" s="107"/>
      <c r="Q40" s="107"/>
      <c r="R40" s="356"/>
      <c r="S40" s="368"/>
      <c r="T40" s="369"/>
    </row>
    <row r="41" ht="15.75" customHeight="1">
      <c r="A41" s="94"/>
      <c r="B41" s="94"/>
      <c r="C41" s="94"/>
      <c r="D41" s="81"/>
      <c r="E41" s="94"/>
      <c r="F41" s="94"/>
      <c r="H41" s="81"/>
      <c r="I41" s="81"/>
      <c r="O41" s="107"/>
      <c r="P41" s="107"/>
      <c r="Q41" s="107"/>
      <c r="R41" s="356"/>
      <c r="S41" s="368"/>
      <c r="T41" s="369"/>
    </row>
    <row r="42">
      <c r="A42" s="22" t="s">
        <v>61</v>
      </c>
      <c r="B42" s="23"/>
      <c r="C42" s="23"/>
      <c r="D42" s="24"/>
      <c r="E42" s="22" t="s">
        <v>12</v>
      </c>
      <c r="F42" s="24"/>
      <c r="H42" s="81"/>
      <c r="I42" s="81"/>
      <c r="J42" s="26" t="s">
        <v>16</v>
      </c>
      <c r="K42" s="27"/>
      <c r="L42" s="26" t="s">
        <v>240</v>
      </c>
      <c r="M42" s="350"/>
      <c r="N42" s="27"/>
      <c r="O42" s="26" t="s">
        <v>95</v>
      </c>
      <c r="P42" s="350"/>
      <c r="Q42" s="27"/>
      <c r="R42" s="356"/>
      <c r="S42" s="351"/>
      <c r="T42" s="352"/>
      <c r="U42" s="352"/>
      <c r="V42" s="352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81"/>
      <c r="I43" s="81"/>
      <c r="J43" s="36" t="s">
        <v>27</v>
      </c>
      <c r="K43" s="37" t="s">
        <v>28</v>
      </c>
      <c r="L43" s="36" t="s">
        <v>27</v>
      </c>
      <c r="M43" s="353"/>
      <c r="N43" s="37" t="s">
        <v>28</v>
      </c>
      <c r="O43" s="36" t="s">
        <v>27</v>
      </c>
      <c r="P43" s="353"/>
      <c r="Q43" s="37" t="s">
        <v>28</v>
      </c>
      <c r="R43" s="356"/>
      <c r="S43" s="354"/>
      <c r="T43" s="355"/>
      <c r="U43" s="355"/>
      <c r="V43" s="355"/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81"/>
      <c r="I44" s="81"/>
      <c r="J44" s="205">
        <v>245.0</v>
      </c>
      <c r="K44" s="105">
        <f t="shared" ref="K44:K48" si="22">J44/F44</f>
        <v>4.9</v>
      </c>
      <c r="L44" s="205">
        <v>134.0</v>
      </c>
      <c r="M44" s="363">
        <f t="shared" ref="M44:M48" si="23">(J44-L44)/L44</f>
        <v>0.828358209</v>
      </c>
      <c r="N44" s="105">
        <f t="shared" ref="N44:N48" si="24">L44/F44</f>
        <v>2.68</v>
      </c>
      <c r="O44" s="93">
        <v>90.9</v>
      </c>
      <c r="P44" s="363">
        <f t="shared" ref="P44:P48" si="25">(L44-O44)/O44</f>
        <v>0.4741474147</v>
      </c>
      <c r="Q44" s="91">
        <f t="shared" ref="Q44:Q48" si="26">O44/F44</f>
        <v>1.818</v>
      </c>
      <c r="R44" s="356"/>
      <c r="S44" s="358"/>
      <c r="T44" s="177"/>
      <c r="U44" s="177"/>
      <c r="V44" s="177"/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81"/>
      <c r="I45" s="81"/>
      <c r="J45" s="205">
        <v>151.0</v>
      </c>
      <c r="K45" s="105">
        <f t="shared" si="22"/>
        <v>3.02</v>
      </c>
      <c r="L45" s="205">
        <v>97.0</v>
      </c>
      <c r="M45" s="363">
        <f t="shared" si="23"/>
        <v>0.5567010309</v>
      </c>
      <c r="N45" s="105">
        <f t="shared" si="24"/>
        <v>1.94</v>
      </c>
      <c r="O45" s="93">
        <v>75.0</v>
      </c>
      <c r="P45" s="363">
        <f t="shared" si="25"/>
        <v>0.2933333333</v>
      </c>
      <c r="Q45" s="91">
        <f t="shared" si="26"/>
        <v>1.5</v>
      </c>
      <c r="R45" s="356"/>
      <c r="S45" s="358"/>
      <c r="T45" s="177"/>
      <c r="U45" s="177"/>
      <c r="V45" s="177"/>
    </row>
    <row r="46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81"/>
      <c r="I46" s="81"/>
      <c r="J46" s="205">
        <v>640.0</v>
      </c>
      <c r="K46" s="105">
        <f t="shared" si="22"/>
        <v>16</v>
      </c>
      <c r="L46" s="205">
        <v>296.0</v>
      </c>
      <c r="M46" s="363">
        <f t="shared" si="23"/>
        <v>1.162162162</v>
      </c>
      <c r="N46" s="105">
        <f t="shared" si="24"/>
        <v>7.4</v>
      </c>
      <c r="O46" s="93">
        <v>199.8</v>
      </c>
      <c r="P46" s="363">
        <f t="shared" si="25"/>
        <v>0.4814814815</v>
      </c>
      <c r="Q46" s="91">
        <f t="shared" si="26"/>
        <v>4.995</v>
      </c>
      <c r="R46" s="356"/>
      <c r="S46" s="358"/>
      <c r="T46" s="177"/>
      <c r="U46" s="177"/>
      <c r="V46" s="177"/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81"/>
      <c r="I47" s="81"/>
      <c r="J47" s="206">
        <v>1673.0</v>
      </c>
      <c r="K47" s="373">
        <f t="shared" si="22"/>
        <v>1673</v>
      </c>
      <c r="L47" s="206">
        <v>1086.75</v>
      </c>
      <c r="M47" s="363">
        <f t="shared" si="23"/>
        <v>0.539452496</v>
      </c>
      <c r="N47" s="373">
        <f t="shared" si="24"/>
        <v>1086.75</v>
      </c>
      <c r="O47" s="93">
        <v>782.46</v>
      </c>
      <c r="P47" s="363">
        <f t="shared" si="25"/>
        <v>0.3888888889</v>
      </c>
      <c r="Q47" s="374">
        <f t="shared" si="26"/>
        <v>782.46</v>
      </c>
      <c r="R47" s="356"/>
      <c r="S47" s="358"/>
      <c r="T47" s="177"/>
      <c r="U47" s="177"/>
      <c r="V47" s="177"/>
    </row>
    <row r="48">
      <c r="A48" s="82" t="s">
        <v>69</v>
      </c>
      <c r="B48" s="83" t="s">
        <v>72</v>
      </c>
      <c r="C48" s="2"/>
      <c r="D48" s="141" t="s">
        <v>71</v>
      </c>
      <c r="E48" s="144">
        <v>50.0</v>
      </c>
      <c r="F48" s="145">
        <v>1.0</v>
      </c>
      <c r="H48" s="81"/>
      <c r="I48" s="81"/>
      <c r="J48" s="93">
        <v>1485.0</v>
      </c>
      <c r="K48" s="374">
        <f t="shared" si="22"/>
        <v>1485</v>
      </c>
      <c r="L48" s="204">
        <v>750.0</v>
      </c>
      <c r="M48" s="363">
        <f t="shared" si="23"/>
        <v>0.98</v>
      </c>
      <c r="N48" s="374">
        <f t="shared" si="24"/>
        <v>750</v>
      </c>
      <c r="O48" s="93">
        <v>510.0</v>
      </c>
      <c r="P48" s="363">
        <f t="shared" si="25"/>
        <v>0.4705882353</v>
      </c>
      <c r="Q48" s="374">
        <f t="shared" si="26"/>
        <v>510</v>
      </c>
      <c r="R48" s="356"/>
      <c r="S48" s="358"/>
      <c r="T48" s="177"/>
      <c r="U48" s="177"/>
      <c r="V48" s="177"/>
    </row>
    <row r="49" ht="15.75" customHeight="1">
      <c r="A49" s="94"/>
      <c r="B49" s="94"/>
      <c r="C49" s="94"/>
      <c r="D49" s="81"/>
      <c r="E49" s="94"/>
      <c r="F49" s="94"/>
      <c r="H49" s="81"/>
      <c r="I49" s="81"/>
      <c r="S49" s="368"/>
      <c r="T49" s="369"/>
    </row>
    <row r="50" ht="15.75" customHeight="1">
      <c r="A50" s="94"/>
      <c r="B50" s="94"/>
      <c r="C50" s="94"/>
      <c r="D50" s="81"/>
      <c r="E50" s="94"/>
      <c r="F50" s="94"/>
      <c r="H50" s="81"/>
      <c r="I50" s="81"/>
      <c r="S50" s="368"/>
      <c r="T50" s="369"/>
    </row>
    <row r="51" ht="15.75" customHeight="1">
      <c r="A51" s="94"/>
      <c r="B51" s="94"/>
      <c r="C51" s="94"/>
      <c r="D51" s="81"/>
      <c r="E51" s="94"/>
      <c r="F51" s="94"/>
      <c r="H51" s="81"/>
      <c r="I51" s="81"/>
      <c r="S51" s="368"/>
      <c r="T51" s="369"/>
    </row>
    <row r="52" ht="15.75" customHeight="1">
      <c r="A52" s="94"/>
      <c r="B52" s="94"/>
      <c r="C52" s="94"/>
      <c r="D52" s="81"/>
      <c r="E52" s="94"/>
      <c r="F52" s="94"/>
      <c r="H52" s="81"/>
      <c r="I52" s="81"/>
      <c r="S52" s="368"/>
      <c r="T52" s="369"/>
    </row>
    <row r="53" ht="15.75" customHeight="1">
      <c r="A53" s="94"/>
      <c r="B53" s="94"/>
      <c r="C53" s="94"/>
      <c r="D53" s="81"/>
      <c r="E53" s="94"/>
      <c r="F53" s="94"/>
      <c r="H53" s="81"/>
      <c r="I53" s="81"/>
      <c r="S53" s="368"/>
      <c r="T53" s="369"/>
    </row>
    <row r="54" ht="15.75" customHeight="1">
      <c r="A54" s="94"/>
      <c r="B54" s="94"/>
      <c r="C54" s="94"/>
      <c r="D54" s="81"/>
      <c r="E54" s="94"/>
      <c r="F54" s="94"/>
      <c r="H54" s="81"/>
      <c r="I54" s="81"/>
      <c r="S54" s="368"/>
      <c r="T54" s="369"/>
    </row>
    <row r="55" ht="15.75" customHeight="1">
      <c r="A55" s="94"/>
      <c r="B55" s="94"/>
      <c r="C55" s="94"/>
      <c r="D55" s="81"/>
      <c r="E55" s="94"/>
      <c r="F55" s="94"/>
      <c r="H55" s="81"/>
      <c r="I55" s="81"/>
      <c r="S55" s="368"/>
      <c r="T55" s="369"/>
    </row>
    <row r="56" ht="15.75" customHeight="1">
      <c r="A56" s="94"/>
      <c r="B56" s="94"/>
      <c r="C56" s="94"/>
      <c r="D56" s="81"/>
      <c r="E56" s="94"/>
      <c r="F56" s="94"/>
      <c r="H56" s="81"/>
      <c r="I56" s="81"/>
      <c r="S56" s="368"/>
      <c r="T56" s="369"/>
    </row>
    <row r="57" ht="15.75" customHeight="1">
      <c r="A57" s="94"/>
      <c r="B57" s="94"/>
      <c r="C57" s="94"/>
      <c r="D57" s="81"/>
      <c r="E57" s="94"/>
      <c r="F57" s="94"/>
      <c r="H57" s="81"/>
      <c r="I57" s="81"/>
      <c r="S57" s="368"/>
      <c r="T57" s="369"/>
    </row>
    <row r="58" ht="15.75" customHeight="1">
      <c r="A58" s="94"/>
      <c r="B58" s="94"/>
      <c r="C58" s="94"/>
      <c r="D58" s="81"/>
      <c r="E58" s="94"/>
      <c r="F58" s="94"/>
      <c r="H58" s="81"/>
      <c r="I58" s="81"/>
      <c r="S58" s="368"/>
      <c r="T58" s="369"/>
    </row>
    <row r="59" ht="15.75" customHeight="1">
      <c r="A59" s="94"/>
      <c r="B59" s="94"/>
      <c r="C59" s="94"/>
      <c r="D59" s="81"/>
      <c r="E59" s="94"/>
      <c r="F59" s="94"/>
      <c r="H59" s="81"/>
      <c r="I59" s="81"/>
      <c r="S59" s="368"/>
      <c r="T59" s="369"/>
    </row>
    <row r="60" ht="15.75" customHeight="1">
      <c r="A60" s="94"/>
      <c r="B60" s="94"/>
      <c r="C60" s="94"/>
      <c r="D60" s="81"/>
      <c r="E60" s="94"/>
      <c r="F60" s="94"/>
      <c r="H60" s="81"/>
      <c r="I60" s="81"/>
      <c r="S60" s="368"/>
      <c r="T60" s="369"/>
    </row>
    <row r="61" ht="15.75" customHeight="1">
      <c r="A61" s="94"/>
      <c r="B61" s="94"/>
      <c r="C61" s="94"/>
      <c r="D61" s="81"/>
      <c r="E61" s="94"/>
      <c r="F61" s="94"/>
      <c r="H61" s="81"/>
      <c r="I61" s="81"/>
      <c r="S61" s="368"/>
      <c r="T61" s="369"/>
    </row>
    <row r="62" ht="15.75" customHeight="1">
      <c r="A62" s="94"/>
      <c r="B62" s="94"/>
      <c r="C62" s="94"/>
      <c r="D62" s="81"/>
      <c r="E62" s="94"/>
      <c r="F62" s="94"/>
      <c r="H62" s="81"/>
      <c r="I62" s="81"/>
      <c r="S62" s="368"/>
      <c r="T62" s="369"/>
    </row>
    <row r="63" ht="15.75" customHeight="1">
      <c r="A63" s="94"/>
      <c r="B63" s="94"/>
      <c r="C63" s="94"/>
      <c r="D63" s="81"/>
      <c r="E63" s="94"/>
      <c r="F63" s="94"/>
      <c r="H63" s="81"/>
      <c r="I63" s="81"/>
      <c r="S63" s="368"/>
      <c r="T63" s="369"/>
    </row>
    <row r="64" ht="15.75" customHeight="1">
      <c r="A64" s="94"/>
      <c r="B64" s="94"/>
      <c r="C64" s="94"/>
      <c r="D64" s="81"/>
      <c r="E64" s="94"/>
      <c r="F64" s="94"/>
      <c r="H64" s="81"/>
      <c r="I64" s="81"/>
      <c r="S64" s="368"/>
      <c r="T64" s="369"/>
    </row>
    <row r="65" ht="15.75" customHeight="1">
      <c r="A65" s="94"/>
      <c r="B65" s="94"/>
      <c r="C65" s="94"/>
      <c r="D65" s="81"/>
      <c r="E65" s="94"/>
      <c r="F65" s="94"/>
      <c r="H65" s="81"/>
      <c r="I65" s="81"/>
      <c r="S65" s="368"/>
      <c r="T65" s="369"/>
    </row>
    <row r="66" ht="15.75" customHeight="1">
      <c r="A66" s="94"/>
      <c r="B66" s="94"/>
      <c r="C66" s="94"/>
      <c r="D66" s="81"/>
      <c r="E66" s="94"/>
      <c r="F66" s="94"/>
      <c r="H66" s="81"/>
      <c r="I66" s="81"/>
      <c r="S66" s="368"/>
      <c r="T66" s="369"/>
    </row>
    <row r="67" ht="15.75" customHeight="1">
      <c r="A67" s="94"/>
      <c r="B67" s="94"/>
      <c r="C67" s="94"/>
      <c r="D67" s="81"/>
      <c r="E67" s="94"/>
      <c r="F67" s="94"/>
      <c r="H67" s="81"/>
      <c r="I67" s="81"/>
      <c r="S67" s="368"/>
      <c r="T67" s="369"/>
    </row>
    <row r="68" ht="15.75" customHeight="1">
      <c r="A68" s="94"/>
      <c r="B68" s="94"/>
      <c r="C68" s="94"/>
      <c r="D68" s="81"/>
      <c r="E68" s="94"/>
      <c r="F68" s="94"/>
      <c r="H68" s="81"/>
      <c r="I68" s="81"/>
      <c r="S68" s="368"/>
      <c r="T68" s="369"/>
    </row>
    <row r="69" ht="15.75" customHeight="1">
      <c r="A69" s="94"/>
      <c r="B69" s="94"/>
      <c r="C69" s="94"/>
      <c r="D69" s="81"/>
      <c r="E69" s="94"/>
      <c r="F69" s="94"/>
      <c r="H69" s="81"/>
      <c r="I69" s="81"/>
      <c r="S69" s="368"/>
      <c r="T69" s="369"/>
    </row>
    <row r="70" ht="15.75" customHeight="1">
      <c r="A70" s="94"/>
      <c r="B70" s="94"/>
      <c r="C70" s="94"/>
      <c r="D70" s="81"/>
      <c r="E70" s="94"/>
      <c r="F70" s="94"/>
      <c r="H70" s="81"/>
      <c r="I70" s="81"/>
      <c r="S70" s="368"/>
      <c r="T70" s="369"/>
    </row>
    <row r="71" ht="15.75" customHeight="1">
      <c r="A71" s="94"/>
      <c r="B71" s="94"/>
      <c r="C71" s="94"/>
      <c r="D71" s="81"/>
      <c r="E71" s="94"/>
      <c r="F71" s="94"/>
      <c r="H71" s="81"/>
      <c r="I71" s="81"/>
      <c r="S71" s="368"/>
      <c r="T71" s="369"/>
    </row>
    <row r="72" ht="15.75" customHeight="1">
      <c r="A72" s="94"/>
      <c r="B72" s="94"/>
      <c r="C72" s="94"/>
      <c r="D72" s="81"/>
      <c r="E72" s="94"/>
      <c r="F72" s="94"/>
      <c r="H72" s="81"/>
      <c r="I72" s="81"/>
      <c r="S72" s="368"/>
      <c r="T72" s="369"/>
    </row>
    <row r="73" ht="15.75" customHeight="1">
      <c r="A73" s="94"/>
      <c r="B73" s="94"/>
      <c r="C73" s="94"/>
      <c r="D73" s="81"/>
      <c r="E73" s="94"/>
      <c r="F73" s="94"/>
      <c r="H73" s="81"/>
      <c r="I73" s="81"/>
      <c r="S73" s="368"/>
      <c r="T73" s="369"/>
    </row>
    <row r="74" ht="15.75" customHeight="1">
      <c r="A74" s="94"/>
      <c r="B74" s="94"/>
      <c r="C74" s="94"/>
      <c r="D74" s="81"/>
      <c r="E74" s="94"/>
      <c r="F74" s="94"/>
      <c r="H74" s="81"/>
      <c r="I74" s="81"/>
      <c r="S74" s="368"/>
      <c r="T74" s="369"/>
    </row>
    <row r="75" ht="15.75" customHeight="1">
      <c r="A75" s="94"/>
      <c r="B75" s="94"/>
      <c r="C75" s="94"/>
      <c r="D75" s="81"/>
      <c r="E75" s="94"/>
      <c r="F75" s="94"/>
      <c r="H75" s="81"/>
      <c r="I75" s="81"/>
      <c r="S75" s="368"/>
      <c r="T75" s="369"/>
    </row>
    <row r="76" ht="15.75" customHeight="1">
      <c r="A76" s="94"/>
      <c r="B76" s="94"/>
      <c r="C76" s="94"/>
      <c r="D76" s="81"/>
      <c r="E76" s="94"/>
      <c r="F76" s="94"/>
      <c r="H76" s="81"/>
      <c r="I76" s="81"/>
      <c r="S76" s="368"/>
      <c r="T76" s="369"/>
    </row>
    <row r="77" ht="15.75" customHeight="1">
      <c r="A77" s="94"/>
      <c r="B77" s="94"/>
      <c r="C77" s="94"/>
      <c r="D77" s="81"/>
      <c r="E77" s="94"/>
      <c r="F77" s="94"/>
      <c r="H77" s="81"/>
      <c r="I77" s="81"/>
      <c r="S77" s="368"/>
      <c r="T77" s="369"/>
    </row>
    <row r="78" ht="15.75" customHeight="1">
      <c r="A78" s="94"/>
      <c r="B78" s="94"/>
      <c r="C78" s="94"/>
      <c r="D78" s="81"/>
      <c r="E78" s="94"/>
      <c r="F78" s="94"/>
      <c r="H78" s="81"/>
      <c r="I78" s="81"/>
      <c r="S78" s="368"/>
      <c r="T78" s="369"/>
    </row>
    <row r="79" ht="15.75" customHeight="1">
      <c r="A79" s="94"/>
      <c r="B79" s="94"/>
      <c r="C79" s="94"/>
      <c r="D79" s="81"/>
      <c r="E79" s="94"/>
      <c r="F79" s="94"/>
      <c r="H79" s="81"/>
      <c r="I79" s="81"/>
      <c r="S79" s="368"/>
      <c r="T79" s="369"/>
    </row>
    <row r="80" ht="15.75" customHeight="1">
      <c r="A80" s="94"/>
      <c r="B80" s="94"/>
      <c r="C80" s="94"/>
      <c r="D80" s="81"/>
      <c r="E80" s="94"/>
      <c r="F80" s="94"/>
      <c r="H80" s="81"/>
      <c r="I80" s="81"/>
      <c r="S80" s="368"/>
      <c r="T80" s="369"/>
    </row>
    <row r="81" ht="15.75" customHeight="1">
      <c r="A81" s="94"/>
      <c r="B81" s="94"/>
      <c r="C81" s="94"/>
      <c r="D81" s="81"/>
      <c r="E81" s="94"/>
      <c r="F81" s="94"/>
      <c r="H81" s="81"/>
      <c r="I81" s="81"/>
      <c r="S81" s="368"/>
      <c r="T81" s="369"/>
    </row>
    <row r="82" ht="15.75" customHeight="1">
      <c r="A82" s="94"/>
      <c r="B82" s="94"/>
      <c r="C82" s="94"/>
      <c r="D82" s="81"/>
      <c r="E82" s="94"/>
      <c r="F82" s="94"/>
      <c r="H82" s="81"/>
      <c r="I82" s="81"/>
      <c r="S82" s="368"/>
      <c r="T82" s="369"/>
    </row>
    <row r="83" ht="15.75" customHeight="1">
      <c r="A83" s="94"/>
      <c r="B83" s="94"/>
      <c r="C83" s="94"/>
      <c r="D83" s="81"/>
      <c r="E83" s="94"/>
      <c r="F83" s="94"/>
      <c r="H83" s="81"/>
      <c r="I83" s="81"/>
      <c r="S83" s="368"/>
      <c r="T83" s="369"/>
    </row>
    <row r="84" ht="15.75" customHeight="1">
      <c r="A84" s="94"/>
      <c r="B84" s="94"/>
      <c r="C84" s="94"/>
      <c r="D84" s="81"/>
      <c r="E84" s="94"/>
      <c r="F84" s="94"/>
      <c r="H84" s="81"/>
      <c r="I84" s="81"/>
      <c r="S84" s="368"/>
      <c r="T84" s="369"/>
    </row>
    <row r="85" ht="15.75" customHeight="1">
      <c r="A85" s="94"/>
      <c r="B85" s="94"/>
      <c r="C85" s="94"/>
      <c r="D85" s="81"/>
      <c r="E85" s="94"/>
      <c r="F85" s="94"/>
      <c r="H85" s="81"/>
      <c r="I85" s="81"/>
      <c r="S85" s="368"/>
      <c r="T85" s="369"/>
    </row>
    <row r="86" ht="15.75" customHeight="1">
      <c r="A86" s="94"/>
      <c r="B86" s="94"/>
      <c r="C86" s="94"/>
      <c r="D86" s="81"/>
      <c r="E86" s="94"/>
      <c r="F86" s="94"/>
      <c r="H86" s="81"/>
      <c r="I86" s="81"/>
      <c r="S86" s="368"/>
      <c r="T86" s="369"/>
    </row>
    <row r="87" ht="15.75" customHeight="1">
      <c r="A87" s="94"/>
      <c r="B87" s="94"/>
      <c r="C87" s="94"/>
      <c r="D87" s="81"/>
      <c r="E87" s="94"/>
      <c r="F87" s="94"/>
      <c r="H87" s="81"/>
      <c r="I87" s="81"/>
      <c r="S87" s="368"/>
      <c r="T87" s="369"/>
    </row>
    <row r="88" ht="15.75" customHeight="1">
      <c r="A88" s="94"/>
      <c r="B88" s="94"/>
      <c r="C88" s="94"/>
      <c r="D88" s="81"/>
      <c r="E88" s="94"/>
      <c r="F88" s="94"/>
      <c r="H88" s="81"/>
      <c r="I88" s="81"/>
      <c r="S88" s="368"/>
      <c r="T88" s="369"/>
    </row>
    <row r="89" ht="15.75" customHeight="1">
      <c r="A89" s="94"/>
      <c r="B89" s="94"/>
      <c r="C89" s="94"/>
      <c r="D89" s="81"/>
      <c r="E89" s="94"/>
      <c r="F89" s="94"/>
      <c r="H89" s="81"/>
      <c r="I89" s="81"/>
      <c r="S89" s="368"/>
      <c r="T89" s="369"/>
    </row>
    <row r="90" ht="15.75" customHeight="1">
      <c r="A90" s="94"/>
      <c r="B90" s="94"/>
      <c r="C90" s="94"/>
      <c r="D90" s="81"/>
      <c r="E90" s="94"/>
      <c r="F90" s="94"/>
      <c r="H90" s="81"/>
      <c r="I90" s="81"/>
      <c r="S90" s="368"/>
      <c r="T90" s="369"/>
    </row>
    <row r="91" ht="15.75" customHeight="1">
      <c r="A91" s="94"/>
      <c r="B91" s="94"/>
      <c r="C91" s="94"/>
      <c r="D91" s="81"/>
      <c r="E91" s="94"/>
      <c r="F91" s="94"/>
      <c r="H91" s="81"/>
      <c r="I91" s="81"/>
      <c r="S91" s="368"/>
      <c r="T91" s="369"/>
    </row>
    <row r="92" ht="15.75" customHeight="1">
      <c r="A92" s="94"/>
      <c r="B92" s="94"/>
      <c r="C92" s="94"/>
      <c r="D92" s="81"/>
      <c r="E92" s="94"/>
      <c r="F92" s="94"/>
      <c r="H92" s="81"/>
      <c r="I92" s="81"/>
      <c r="S92" s="368"/>
      <c r="T92" s="369"/>
    </row>
    <row r="93" ht="15.75" customHeight="1">
      <c r="A93" s="94"/>
      <c r="B93" s="94"/>
      <c r="C93" s="94"/>
      <c r="D93" s="81"/>
      <c r="E93" s="94"/>
      <c r="F93" s="94"/>
      <c r="H93" s="81"/>
      <c r="I93" s="81"/>
      <c r="S93" s="368"/>
      <c r="T93" s="369"/>
    </row>
    <row r="94" ht="15.75" customHeight="1">
      <c r="A94" s="94"/>
      <c r="B94" s="94"/>
      <c r="C94" s="94"/>
      <c r="D94" s="81"/>
      <c r="E94" s="94"/>
      <c r="F94" s="94"/>
      <c r="H94" s="81"/>
      <c r="I94" s="81"/>
      <c r="S94" s="368"/>
      <c r="T94" s="369"/>
    </row>
    <row r="95" ht="15.75" customHeight="1">
      <c r="A95" s="94"/>
      <c r="B95" s="94"/>
      <c r="C95" s="94"/>
      <c r="D95" s="81"/>
      <c r="E95" s="94"/>
      <c r="F95" s="94"/>
      <c r="H95" s="81"/>
      <c r="I95" s="81"/>
      <c r="S95" s="368"/>
      <c r="T95" s="369"/>
    </row>
    <row r="96" ht="15.75" customHeight="1">
      <c r="A96" s="94"/>
      <c r="B96" s="94"/>
      <c r="C96" s="94"/>
      <c r="D96" s="81"/>
      <c r="E96" s="94"/>
      <c r="F96" s="94"/>
      <c r="H96" s="81"/>
      <c r="I96" s="81"/>
      <c r="S96" s="368"/>
      <c r="T96" s="369"/>
    </row>
    <row r="97" ht="15.75" customHeight="1">
      <c r="A97" s="94"/>
      <c r="B97" s="94"/>
      <c r="C97" s="94"/>
      <c r="D97" s="81"/>
      <c r="E97" s="94"/>
      <c r="F97" s="94"/>
      <c r="H97" s="81"/>
      <c r="I97" s="81"/>
      <c r="S97" s="368"/>
      <c r="T97" s="369"/>
    </row>
    <row r="98" ht="15.75" customHeight="1">
      <c r="A98" s="94"/>
      <c r="B98" s="94"/>
      <c r="C98" s="94"/>
      <c r="D98" s="81"/>
      <c r="E98" s="94"/>
      <c r="F98" s="94"/>
      <c r="H98" s="81"/>
      <c r="I98" s="81"/>
      <c r="S98" s="368"/>
      <c r="T98" s="369"/>
    </row>
    <row r="99" ht="15.75" customHeight="1">
      <c r="A99" s="94"/>
      <c r="B99" s="94"/>
      <c r="C99" s="94"/>
      <c r="D99" s="81"/>
      <c r="E99" s="94"/>
      <c r="F99" s="94"/>
      <c r="H99" s="81"/>
      <c r="I99" s="81"/>
      <c r="S99" s="368"/>
      <c r="T99" s="369"/>
    </row>
    <row r="100" ht="15.75" customHeight="1">
      <c r="A100" s="94"/>
      <c r="B100" s="94"/>
      <c r="C100" s="94"/>
      <c r="D100" s="81"/>
      <c r="E100" s="94"/>
      <c r="F100" s="94"/>
      <c r="H100" s="81"/>
      <c r="I100" s="81"/>
      <c r="S100" s="368"/>
      <c r="T100" s="369"/>
    </row>
    <row r="101" ht="15.75" customHeight="1">
      <c r="A101" s="94"/>
      <c r="B101" s="94"/>
      <c r="C101" s="94"/>
      <c r="D101" s="81"/>
      <c r="E101" s="94"/>
      <c r="F101" s="94"/>
      <c r="H101" s="81"/>
      <c r="I101" s="81"/>
      <c r="S101" s="368"/>
      <c r="T101" s="369"/>
    </row>
    <row r="102" ht="15.75" customHeight="1">
      <c r="A102" s="94"/>
      <c r="B102" s="94"/>
      <c r="C102" s="94"/>
      <c r="D102" s="81"/>
      <c r="E102" s="94"/>
      <c r="F102" s="94"/>
      <c r="H102" s="81"/>
      <c r="I102" s="81"/>
      <c r="S102" s="368"/>
      <c r="T102" s="369"/>
    </row>
    <row r="103" ht="15.75" customHeight="1">
      <c r="A103" s="94"/>
      <c r="B103" s="94"/>
      <c r="C103" s="94"/>
      <c r="D103" s="81"/>
      <c r="E103" s="94"/>
      <c r="F103" s="94"/>
      <c r="H103" s="81"/>
      <c r="I103" s="81"/>
      <c r="S103" s="368"/>
      <c r="T103" s="369"/>
    </row>
    <row r="104" ht="15.75" customHeight="1">
      <c r="A104" s="94"/>
      <c r="B104" s="94"/>
      <c r="C104" s="94"/>
      <c r="D104" s="81"/>
      <c r="E104" s="94"/>
      <c r="F104" s="94"/>
      <c r="H104" s="81"/>
      <c r="I104" s="81"/>
      <c r="S104" s="368"/>
      <c r="T104" s="369"/>
    </row>
    <row r="105" ht="15.75" customHeight="1">
      <c r="A105" s="94"/>
      <c r="B105" s="94"/>
      <c r="C105" s="94"/>
      <c r="D105" s="81"/>
      <c r="E105" s="94"/>
      <c r="F105" s="94"/>
      <c r="H105" s="81"/>
      <c r="I105" s="81"/>
      <c r="S105" s="368"/>
      <c r="T105" s="369"/>
    </row>
    <row r="106" ht="15.75" customHeight="1">
      <c r="A106" s="94"/>
      <c r="B106" s="94"/>
      <c r="C106" s="94"/>
      <c r="D106" s="81"/>
      <c r="E106" s="94"/>
      <c r="F106" s="94"/>
      <c r="H106" s="81"/>
      <c r="I106" s="81"/>
      <c r="S106" s="368"/>
      <c r="T106" s="369"/>
    </row>
    <row r="107" ht="15.75" customHeight="1">
      <c r="A107" s="94"/>
      <c r="B107" s="94"/>
      <c r="C107" s="94"/>
      <c r="D107" s="81"/>
      <c r="E107" s="94"/>
      <c r="F107" s="94"/>
      <c r="H107" s="81"/>
      <c r="I107" s="81"/>
      <c r="S107" s="368"/>
      <c r="T107" s="369"/>
    </row>
    <row r="108" ht="15.75" customHeight="1">
      <c r="A108" s="94"/>
      <c r="B108" s="94"/>
      <c r="C108" s="94"/>
      <c r="D108" s="81"/>
      <c r="E108" s="94"/>
      <c r="F108" s="94"/>
      <c r="H108" s="81"/>
      <c r="I108" s="81"/>
      <c r="S108" s="368"/>
      <c r="T108" s="369"/>
    </row>
    <row r="109" ht="15.75" customHeight="1">
      <c r="A109" s="94"/>
      <c r="B109" s="94"/>
      <c r="C109" s="94"/>
      <c r="D109" s="81"/>
      <c r="E109" s="94"/>
      <c r="F109" s="94"/>
      <c r="H109" s="81"/>
      <c r="I109" s="81"/>
      <c r="S109" s="368"/>
      <c r="T109" s="369"/>
    </row>
    <row r="110" ht="15.75" customHeight="1">
      <c r="A110" s="94"/>
      <c r="B110" s="94"/>
      <c r="C110" s="94"/>
      <c r="D110" s="81"/>
      <c r="E110" s="94"/>
      <c r="F110" s="94"/>
      <c r="H110" s="81"/>
      <c r="I110" s="81"/>
      <c r="S110" s="368"/>
      <c r="T110" s="369"/>
    </row>
    <row r="111" ht="15.75" customHeight="1">
      <c r="A111" s="94"/>
      <c r="B111" s="94"/>
      <c r="C111" s="94"/>
      <c r="D111" s="81"/>
      <c r="E111" s="94"/>
      <c r="F111" s="94"/>
      <c r="H111" s="81"/>
      <c r="I111" s="81"/>
      <c r="S111" s="368"/>
      <c r="T111" s="369"/>
    </row>
    <row r="112" ht="15.75" customHeight="1">
      <c r="A112" s="94"/>
      <c r="B112" s="94"/>
      <c r="C112" s="94"/>
      <c r="D112" s="81"/>
      <c r="E112" s="94"/>
      <c r="F112" s="94"/>
      <c r="H112" s="81"/>
      <c r="I112" s="81"/>
      <c r="S112" s="368"/>
      <c r="T112" s="369"/>
    </row>
    <row r="113" ht="15.75" customHeight="1">
      <c r="A113" s="94"/>
      <c r="B113" s="94"/>
      <c r="C113" s="94"/>
      <c r="D113" s="81"/>
      <c r="E113" s="94"/>
      <c r="F113" s="94"/>
      <c r="H113" s="81"/>
      <c r="I113" s="81"/>
      <c r="S113" s="368"/>
      <c r="T113" s="369"/>
    </row>
    <row r="114" ht="15.75" customHeight="1">
      <c r="A114" s="94"/>
      <c r="B114" s="94"/>
      <c r="C114" s="94"/>
      <c r="D114" s="81"/>
      <c r="E114" s="94"/>
      <c r="F114" s="94"/>
      <c r="H114" s="81"/>
      <c r="I114" s="81"/>
      <c r="S114" s="368"/>
      <c r="T114" s="369"/>
    </row>
    <row r="115" ht="15.75" customHeight="1">
      <c r="A115" s="94"/>
      <c r="B115" s="94"/>
      <c r="C115" s="94"/>
      <c r="D115" s="81"/>
      <c r="E115" s="94"/>
      <c r="F115" s="94"/>
      <c r="H115" s="81"/>
      <c r="I115" s="81"/>
      <c r="S115" s="368"/>
      <c r="T115" s="369"/>
    </row>
    <row r="116" ht="15.75" customHeight="1">
      <c r="A116" s="94"/>
      <c r="B116" s="94"/>
      <c r="C116" s="94"/>
      <c r="D116" s="81"/>
      <c r="E116" s="94"/>
      <c r="F116" s="94"/>
      <c r="H116" s="81"/>
      <c r="I116" s="81"/>
      <c r="S116" s="368"/>
      <c r="T116" s="369"/>
    </row>
    <row r="117" ht="15.75" customHeight="1">
      <c r="A117" s="94"/>
      <c r="B117" s="94"/>
      <c r="C117" s="94"/>
      <c r="D117" s="81"/>
      <c r="E117" s="94"/>
      <c r="F117" s="94"/>
      <c r="H117" s="81"/>
      <c r="I117" s="81"/>
      <c r="S117" s="368"/>
      <c r="T117" s="369"/>
    </row>
    <row r="118" ht="15.75" customHeight="1">
      <c r="A118" s="94"/>
      <c r="B118" s="94"/>
      <c r="C118" s="94"/>
      <c r="D118" s="81"/>
      <c r="E118" s="94"/>
      <c r="F118" s="94"/>
      <c r="H118" s="81"/>
      <c r="I118" s="81"/>
      <c r="S118" s="368"/>
      <c r="T118" s="369"/>
    </row>
    <row r="119" ht="15.75" customHeight="1">
      <c r="A119" s="94"/>
      <c r="B119" s="94"/>
      <c r="C119" s="94"/>
      <c r="D119" s="81"/>
      <c r="E119" s="94"/>
      <c r="F119" s="94"/>
      <c r="H119" s="81"/>
      <c r="I119" s="81"/>
      <c r="S119" s="368"/>
      <c r="T119" s="369"/>
    </row>
    <row r="120" ht="15.75" customHeight="1">
      <c r="A120" s="94"/>
      <c r="B120" s="94"/>
      <c r="C120" s="94"/>
      <c r="D120" s="81"/>
      <c r="E120" s="94"/>
      <c r="F120" s="94"/>
      <c r="H120" s="81"/>
      <c r="I120" s="81"/>
      <c r="S120" s="368"/>
      <c r="T120" s="369"/>
    </row>
    <row r="121" ht="15.75" customHeight="1">
      <c r="A121" s="94"/>
      <c r="B121" s="94"/>
      <c r="C121" s="94"/>
      <c r="D121" s="81"/>
      <c r="E121" s="94"/>
      <c r="F121" s="94"/>
      <c r="H121" s="81"/>
      <c r="I121" s="81"/>
      <c r="S121" s="368"/>
      <c r="T121" s="369"/>
    </row>
    <row r="122" ht="15.75" customHeight="1">
      <c r="A122" s="94"/>
      <c r="B122" s="94"/>
      <c r="C122" s="94"/>
      <c r="D122" s="81"/>
      <c r="E122" s="94"/>
      <c r="F122" s="94"/>
      <c r="H122" s="81"/>
      <c r="I122" s="81"/>
      <c r="S122" s="368"/>
      <c r="T122" s="369"/>
    </row>
    <row r="123" ht="15.75" customHeight="1">
      <c r="A123" s="94"/>
      <c r="B123" s="94"/>
      <c r="C123" s="94"/>
      <c r="D123" s="81"/>
      <c r="E123" s="94"/>
      <c r="F123" s="94"/>
      <c r="H123" s="81"/>
      <c r="I123" s="81"/>
      <c r="S123" s="368"/>
      <c r="T123" s="369"/>
    </row>
    <row r="124" ht="15.75" customHeight="1">
      <c r="A124" s="94"/>
      <c r="B124" s="94"/>
      <c r="C124" s="94"/>
      <c r="D124" s="81"/>
      <c r="E124" s="94"/>
      <c r="F124" s="94"/>
      <c r="H124" s="81"/>
      <c r="I124" s="81"/>
      <c r="S124" s="368"/>
      <c r="T124" s="369"/>
    </row>
    <row r="125" ht="15.75" customHeight="1">
      <c r="A125" s="94"/>
      <c r="B125" s="94"/>
      <c r="C125" s="94"/>
      <c r="D125" s="81"/>
      <c r="E125" s="94"/>
      <c r="F125" s="94"/>
      <c r="H125" s="81"/>
      <c r="I125" s="81"/>
      <c r="S125" s="368"/>
      <c r="T125" s="369"/>
    </row>
    <row r="126" ht="15.75" customHeight="1">
      <c r="A126" s="94"/>
      <c r="B126" s="94"/>
      <c r="C126" s="94"/>
      <c r="D126" s="81"/>
      <c r="E126" s="94"/>
      <c r="F126" s="94"/>
      <c r="H126" s="81"/>
      <c r="I126" s="81"/>
      <c r="S126" s="368"/>
      <c r="T126" s="369"/>
    </row>
    <row r="127" ht="15.75" customHeight="1">
      <c r="A127" s="94"/>
      <c r="B127" s="94"/>
      <c r="C127" s="94"/>
      <c r="D127" s="81"/>
      <c r="E127" s="94"/>
      <c r="F127" s="94"/>
      <c r="H127" s="81"/>
      <c r="I127" s="81"/>
      <c r="S127" s="368"/>
      <c r="T127" s="369"/>
    </row>
    <row r="128" ht="15.75" customHeight="1">
      <c r="A128" s="94"/>
      <c r="B128" s="94"/>
      <c r="C128" s="94"/>
      <c r="D128" s="81"/>
      <c r="E128" s="94"/>
      <c r="F128" s="94"/>
      <c r="H128" s="81"/>
      <c r="I128" s="81"/>
      <c r="S128" s="368"/>
      <c r="T128" s="369"/>
    </row>
    <row r="129" ht="15.75" customHeight="1">
      <c r="A129" s="94"/>
      <c r="B129" s="94"/>
      <c r="C129" s="94"/>
      <c r="D129" s="81"/>
      <c r="E129" s="94"/>
      <c r="F129" s="94"/>
      <c r="H129" s="81"/>
      <c r="I129" s="81"/>
      <c r="S129" s="368"/>
      <c r="T129" s="369"/>
    </row>
    <row r="130" ht="15.75" customHeight="1">
      <c r="A130" s="94"/>
      <c r="B130" s="94"/>
      <c r="C130" s="94"/>
      <c r="D130" s="81"/>
      <c r="E130" s="94"/>
      <c r="F130" s="94"/>
      <c r="H130" s="81"/>
      <c r="I130" s="81"/>
      <c r="S130" s="368"/>
      <c r="T130" s="369"/>
    </row>
    <row r="131" ht="15.75" customHeight="1">
      <c r="A131" s="94"/>
      <c r="B131" s="94"/>
      <c r="C131" s="94"/>
      <c r="D131" s="81"/>
      <c r="E131" s="94"/>
      <c r="F131" s="94"/>
      <c r="H131" s="81"/>
      <c r="I131" s="81"/>
      <c r="S131" s="368"/>
      <c r="T131" s="369"/>
    </row>
    <row r="132" ht="15.75" customHeight="1">
      <c r="A132" s="94"/>
      <c r="B132" s="94"/>
      <c r="C132" s="94"/>
      <c r="D132" s="81"/>
      <c r="E132" s="94"/>
      <c r="F132" s="94"/>
      <c r="H132" s="81"/>
      <c r="I132" s="81"/>
      <c r="S132" s="368"/>
      <c r="T132" s="369"/>
    </row>
    <row r="133" ht="15.75" customHeight="1">
      <c r="A133" s="94"/>
      <c r="B133" s="94"/>
      <c r="C133" s="94"/>
      <c r="D133" s="81"/>
      <c r="E133" s="94"/>
      <c r="F133" s="94"/>
      <c r="H133" s="81"/>
      <c r="I133" s="81"/>
      <c r="S133" s="368"/>
      <c r="T133" s="369"/>
    </row>
    <row r="134" ht="15.75" customHeight="1">
      <c r="A134" s="94"/>
      <c r="B134" s="94"/>
      <c r="C134" s="94"/>
      <c r="D134" s="81"/>
      <c r="E134" s="94"/>
      <c r="F134" s="94"/>
      <c r="H134" s="81"/>
      <c r="I134" s="81"/>
      <c r="S134" s="368"/>
      <c r="T134" s="369"/>
    </row>
    <row r="135" ht="15.75" customHeight="1">
      <c r="A135" s="94"/>
      <c r="B135" s="94"/>
      <c r="C135" s="94"/>
      <c r="D135" s="81"/>
      <c r="E135" s="94"/>
      <c r="F135" s="94"/>
      <c r="H135" s="81"/>
      <c r="I135" s="81"/>
      <c r="S135" s="368"/>
      <c r="T135" s="369"/>
    </row>
    <row r="136" ht="15.75" customHeight="1">
      <c r="A136" s="94"/>
      <c r="B136" s="94"/>
      <c r="C136" s="94"/>
      <c r="D136" s="81"/>
      <c r="E136" s="94"/>
      <c r="F136" s="94"/>
      <c r="H136" s="81"/>
      <c r="I136" s="81"/>
      <c r="S136" s="368"/>
      <c r="T136" s="369"/>
    </row>
    <row r="137" ht="15.75" customHeight="1">
      <c r="A137" s="94"/>
      <c r="B137" s="94"/>
      <c r="C137" s="94"/>
      <c r="D137" s="81"/>
      <c r="E137" s="94"/>
      <c r="F137" s="94"/>
      <c r="H137" s="81"/>
      <c r="I137" s="81"/>
      <c r="S137" s="368"/>
      <c r="T137" s="369"/>
    </row>
    <row r="138" ht="15.75" customHeight="1">
      <c r="A138" s="94"/>
      <c r="B138" s="94"/>
      <c r="C138" s="94"/>
      <c r="D138" s="81"/>
      <c r="E138" s="94"/>
      <c r="F138" s="94"/>
      <c r="H138" s="81"/>
      <c r="I138" s="81"/>
      <c r="S138" s="368"/>
      <c r="T138" s="369"/>
    </row>
    <row r="139" ht="15.75" customHeight="1">
      <c r="A139" s="94"/>
      <c r="B139" s="94"/>
      <c r="C139" s="94"/>
      <c r="D139" s="81"/>
      <c r="E139" s="94"/>
      <c r="F139" s="94"/>
      <c r="H139" s="81"/>
      <c r="I139" s="81"/>
      <c r="S139" s="368"/>
      <c r="T139" s="369"/>
    </row>
    <row r="140" ht="15.75" customHeight="1">
      <c r="A140" s="94"/>
      <c r="B140" s="94"/>
      <c r="C140" s="94"/>
      <c r="D140" s="81"/>
      <c r="E140" s="94"/>
      <c r="F140" s="94"/>
      <c r="H140" s="81"/>
      <c r="I140" s="81"/>
      <c r="S140" s="368"/>
      <c r="T140" s="369"/>
    </row>
    <row r="141" ht="15.75" customHeight="1">
      <c r="A141" s="94"/>
      <c r="B141" s="94"/>
      <c r="C141" s="94"/>
      <c r="D141" s="81"/>
      <c r="E141" s="94"/>
      <c r="F141" s="94"/>
      <c r="H141" s="81"/>
      <c r="I141" s="81"/>
      <c r="S141" s="368"/>
      <c r="T141" s="369"/>
    </row>
    <row r="142" ht="15.75" customHeight="1">
      <c r="A142" s="94"/>
      <c r="B142" s="94"/>
      <c r="C142" s="94"/>
      <c r="D142" s="81"/>
      <c r="E142" s="94"/>
      <c r="F142" s="94"/>
      <c r="H142" s="81"/>
      <c r="I142" s="81"/>
      <c r="S142" s="368"/>
      <c r="T142" s="369"/>
    </row>
    <row r="143" ht="15.75" customHeight="1">
      <c r="A143" s="94"/>
      <c r="B143" s="94"/>
      <c r="C143" s="94"/>
      <c r="D143" s="81"/>
      <c r="E143" s="94"/>
      <c r="F143" s="94"/>
      <c r="H143" s="81"/>
      <c r="I143" s="81"/>
      <c r="S143" s="368"/>
      <c r="T143" s="369"/>
    </row>
    <row r="144" ht="15.75" customHeight="1">
      <c r="A144" s="94"/>
      <c r="B144" s="94"/>
      <c r="C144" s="94"/>
      <c r="D144" s="81"/>
      <c r="E144" s="94"/>
      <c r="F144" s="94"/>
      <c r="H144" s="81"/>
      <c r="I144" s="81"/>
      <c r="S144" s="368"/>
      <c r="T144" s="369"/>
    </row>
    <row r="145" ht="15.75" customHeight="1">
      <c r="A145" s="94"/>
      <c r="B145" s="94"/>
      <c r="C145" s="94"/>
      <c r="D145" s="81"/>
      <c r="E145" s="94"/>
      <c r="F145" s="94"/>
      <c r="H145" s="81"/>
      <c r="I145" s="81"/>
      <c r="S145" s="368"/>
      <c r="T145" s="369"/>
    </row>
    <row r="146" ht="15.75" customHeight="1">
      <c r="A146" s="94"/>
      <c r="B146" s="94"/>
      <c r="C146" s="94"/>
      <c r="D146" s="81"/>
      <c r="E146" s="94"/>
      <c r="F146" s="94"/>
      <c r="H146" s="81"/>
      <c r="I146" s="81"/>
      <c r="S146" s="368"/>
      <c r="T146" s="369"/>
    </row>
    <row r="147" ht="15.75" customHeight="1">
      <c r="A147" s="94"/>
      <c r="B147" s="94"/>
      <c r="C147" s="94"/>
      <c r="D147" s="81"/>
      <c r="E147" s="94"/>
      <c r="F147" s="94"/>
      <c r="H147" s="81"/>
      <c r="I147" s="81"/>
      <c r="S147" s="368"/>
      <c r="T147" s="369"/>
    </row>
    <row r="148" ht="15.75" customHeight="1">
      <c r="A148" s="94"/>
      <c r="B148" s="94"/>
      <c r="C148" s="94"/>
      <c r="D148" s="81"/>
      <c r="E148" s="94"/>
      <c r="F148" s="94"/>
      <c r="H148" s="81"/>
      <c r="I148" s="81"/>
      <c r="S148" s="368"/>
      <c r="T148" s="369"/>
    </row>
    <row r="149" ht="15.75" customHeight="1">
      <c r="A149" s="94"/>
      <c r="B149" s="94"/>
      <c r="C149" s="94"/>
      <c r="D149" s="81"/>
      <c r="E149" s="94"/>
      <c r="F149" s="94"/>
      <c r="H149" s="81"/>
      <c r="I149" s="81"/>
      <c r="S149" s="368"/>
      <c r="T149" s="369"/>
    </row>
    <row r="150" ht="15.75" customHeight="1">
      <c r="A150" s="94"/>
      <c r="B150" s="94"/>
      <c r="C150" s="94"/>
      <c r="D150" s="81"/>
      <c r="E150" s="94"/>
      <c r="F150" s="94"/>
      <c r="H150" s="81"/>
      <c r="I150" s="81"/>
      <c r="S150" s="368"/>
      <c r="T150" s="369"/>
    </row>
    <row r="151" ht="15.75" customHeight="1">
      <c r="A151" s="94"/>
      <c r="B151" s="94"/>
      <c r="C151" s="94"/>
      <c r="D151" s="81"/>
      <c r="E151" s="94"/>
      <c r="F151" s="94"/>
      <c r="H151" s="81"/>
      <c r="I151" s="81"/>
      <c r="S151" s="368"/>
      <c r="T151" s="369"/>
    </row>
    <row r="152" ht="15.75" customHeight="1">
      <c r="A152" s="94"/>
      <c r="B152" s="94"/>
      <c r="C152" s="94"/>
      <c r="D152" s="81"/>
      <c r="E152" s="94"/>
      <c r="F152" s="94"/>
      <c r="H152" s="81"/>
      <c r="I152" s="81"/>
      <c r="S152" s="368"/>
      <c r="T152" s="369"/>
    </row>
    <row r="153" ht="15.75" customHeight="1">
      <c r="A153" s="94"/>
      <c r="B153" s="94"/>
      <c r="C153" s="94"/>
      <c r="D153" s="81"/>
      <c r="E153" s="94"/>
      <c r="F153" s="94"/>
      <c r="H153" s="81"/>
      <c r="I153" s="81"/>
      <c r="S153" s="368"/>
      <c r="T153" s="369"/>
    </row>
    <row r="154" ht="15.75" customHeight="1">
      <c r="A154" s="94"/>
      <c r="B154" s="94"/>
      <c r="C154" s="94"/>
      <c r="D154" s="81"/>
      <c r="E154" s="94"/>
      <c r="F154" s="94"/>
      <c r="H154" s="81"/>
      <c r="I154" s="81"/>
      <c r="S154" s="368"/>
      <c r="T154" s="369"/>
    </row>
    <row r="155" ht="15.75" customHeight="1">
      <c r="A155" s="94"/>
      <c r="B155" s="94"/>
      <c r="C155" s="94"/>
      <c r="D155" s="81"/>
      <c r="E155" s="94"/>
      <c r="F155" s="94"/>
      <c r="H155" s="81"/>
      <c r="I155" s="81"/>
      <c r="S155" s="368"/>
      <c r="T155" s="369"/>
    </row>
    <row r="156" ht="15.75" customHeight="1">
      <c r="A156" s="94"/>
      <c r="B156" s="94"/>
      <c r="C156" s="94"/>
      <c r="D156" s="81"/>
      <c r="E156" s="94"/>
      <c r="F156" s="94"/>
      <c r="H156" s="81"/>
      <c r="I156" s="81"/>
      <c r="S156" s="368"/>
      <c r="T156" s="369"/>
    </row>
    <row r="157" ht="15.75" customHeight="1">
      <c r="A157" s="94"/>
      <c r="B157" s="94"/>
      <c r="C157" s="94"/>
      <c r="D157" s="81"/>
      <c r="E157" s="94"/>
      <c r="F157" s="94"/>
      <c r="H157" s="81"/>
      <c r="I157" s="81"/>
      <c r="S157" s="368"/>
      <c r="T157" s="369"/>
    </row>
    <row r="158" ht="15.75" customHeight="1">
      <c r="A158" s="94"/>
      <c r="B158" s="94"/>
      <c r="C158" s="94"/>
      <c r="D158" s="81"/>
      <c r="E158" s="94"/>
      <c r="F158" s="94"/>
      <c r="H158" s="81"/>
      <c r="I158" s="81"/>
      <c r="S158" s="368"/>
      <c r="T158" s="369"/>
    </row>
    <row r="159" ht="15.75" customHeight="1">
      <c r="A159" s="94"/>
      <c r="B159" s="94"/>
      <c r="C159" s="94"/>
      <c r="D159" s="81"/>
      <c r="E159" s="94"/>
      <c r="F159" s="94"/>
      <c r="H159" s="81"/>
      <c r="I159" s="81"/>
      <c r="S159" s="368"/>
      <c r="T159" s="369"/>
    </row>
    <row r="160" ht="15.75" customHeight="1">
      <c r="A160" s="94"/>
      <c r="B160" s="94"/>
      <c r="C160" s="94"/>
      <c r="D160" s="81"/>
      <c r="E160" s="94"/>
      <c r="F160" s="94"/>
      <c r="H160" s="81"/>
      <c r="I160" s="81"/>
      <c r="S160" s="368"/>
      <c r="T160" s="369"/>
    </row>
    <row r="161" ht="15.75" customHeight="1">
      <c r="A161" s="94"/>
      <c r="B161" s="94"/>
      <c r="C161" s="94"/>
      <c r="D161" s="81"/>
      <c r="E161" s="94"/>
      <c r="F161" s="94"/>
      <c r="H161" s="81"/>
      <c r="I161" s="81"/>
      <c r="S161" s="368"/>
      <c r="T161" s="369"/>
    </row>
    <row r="162" ht="15.75" customHeight="1">
      <c r="A162" s="94"/>
      <c r="B162" s="94"/>
      <c r="C162" s="94"/>
      <c r="D162" s="81"/>
      <c r="E162" s="94"/>
      <c r="F162" s="94"/>
      <c r="H162" s="81"/>
      <c r="I162" s="81"/>
      <c r="S162" s="368"/>
      <c r="T162" s="369"/>
    </row>
    <row r="163" ht="15.75" customHeight="1">
      <c r="A163" s="94"/>
      <c r="B163" s="94"/>
      <c r="C163" s="94"/>
      <c r="D163" s="81"/>
      <c r="E163" s="94"/>
      <c r="F163" s="94"/>
      <c r="H163" s="81"/>
      <c r="I163" s="81"/>
      <c r="S163" s="368"/>
      <c r="T163" s="369"/>
    </row>
    <row r="164" ht="15.75" customHeight="1">
      <c r="A164" s="94"/>
      <c r="B164" s="94"/>
      <c r="C164" s="94"/>
      <c r="D164" s="81"/>
      <c r="E164" s="94"/>
      <c r="F164" s="94"/>
      <c r="H164" s="81"/>
      <c r="I164" s="81"/>
      <c r="S164" s="368"/>
      <c r="T164" s="369"/>
    </row>
    <row r="165" ht="15.75" customHeight="1">
      <c r="A165" s="94"/>
      <c r="B165" s="94"/>
      <c r="C165" s="94"/>
      <c r="D165" s="81"/>
      <c r="E165" s="94"/>
      <c r="F165" s="94"/>
      <c r="H165" s="81"/>
      <c r="I165" s="81"/>
      <c r="S165" s="368"/>
      <c r="T165" s="369"/>
    </row>
    <row r="166" ht="15.75" customHeight="1">
      <c r="A166" s="94"/>
      <c r="B166" s="94"/>
      <c r="C166" s="94"/>
      <c r="D166" s="81"/>
      <c r="E166" s="94"/>
      <c r="F166" s="94"/>
      <c r="H166" s="81"/>
      <c r="I166" s="81"/>
      <c r="S166" s="368"/>
      <c r="T166" s="369"/>
    </row>
    <row r="167" ht="15.75" customHeight="1">
      <c r="A167" s="94"/>
      <c r="B167" s="94"/>
      <c r="C167" s="94"/>
      <c r="D167" s="81"/>
      <c r="E167" s="94"/>
      <c r="F167" s="94"/>
      <c r="H167" s="81"/>
      <c r="I167" s="81"/>
      <c r="S167" s="368"/>
      <c r="T167" s="369"/>
    </row>
    <row r="168" ht="15.75" customHeight="1">
      <c r="A168" s="94"/>
      <c r="B168" s="94"/>
      <c r="C168" s="94"/>
      <c r="D168" s="81"/>
      <c r="E168" s="94"/>
      <c r="F168" s="94"/>
      <c r="H168" s="81"/>
      <c r="I168" s="81"/>
      <c r="S168" s="368"/>
      <c r="T168" s="369"/>
    </row>
    <row r="169" ht="15.75" customHeight="1">
      <c r="A169" s="94"/>
      <c r="B169" s="94"/>
      <c r="C169" s="94"/>
      <c r="D169" s="81"/>
      <c r="E169" s="94"/>
      <c r="F169" s="94"/>
      <c r="H169" s="81"/>
      <c r="I169" s="81"/>
      <c r="S169" s="368"/>
      <c r="T169" s="369"/>
    </row>
    <row r="170" ht="15.75" customHeight="1">
      <c r="A170" s="94"/>
      <c r="B170" s="94"/>
      <c r="C170" s="94"/>
      <c r="D170" s="81"/>
      <c r="E170" s="94"/>
      <c r="F170" s="94"/>
      <c r="H170" s="81"/>
      <c r="I170" s="81"/>
      <c r="S170" s="368"/>
      <c r="T170" s="369"/>
    </row>
    <row r="171" ht="15.75" customHeight="1">
      <c r="A171" s="94"/>
      <c r="B171" s="94"/>
      <c r="C171" s="94"/>
      <c r="D171" s="81"/>
      <c r="E171" s="94"/>
      <c r="F171" s="94"/>
      <c r="H171" s="81"/>
      <c r="I171" s="81"/>
      <c r="S171" s="368"/>
      <c r="T171" s="369"/>
    </row>
    <row r="172" ht="15.75" customHeight="1">
      <c r="A172" s="94"/>
      <c r="B172" s="94"/>
      <c r="C172" s="94"/>
      <c r="D172" s="81"/>
      <c r="E172" s="94"/>
      <c r="F172" s="94"/>
      <c r="H172" s="81"/>
      <c r="I172" s="81"/>
      <c r="S172" s="368"/>
      <c r="T172" s="369"/>
    </row>
    <row r="173" ht="15.75" customHeight="1">
      <c r="A173" s="94"/>
      <c r="B173" s="94"/>
      <c r="C173" s="94"/>
      <c r="D173" s="81"/>
      <c r="E173" s="94"/>
      <c r="F173" s="94"/>
      <c r="H173" s="81"/>
      <c r="I173" s="81"/>
      <c r="S173" s="368"/>
      <c r="T173" s="369"/>
    </row>
    <row r="174" ht="15.75" customHeight="1">
      <c r="A174" s="94"/>
      <c r="B174" s="94"/>
      <c r="C174" s="94"/>
      <c r="D174" s="81"/>
      <c r="E174" s="94"/>
      <c r="F174" s="94"/>
      <c r="H174" s="81"/>
      <c r="I174" s="81"/>
      <c r="S174" s="368"/>
      <c r="T174" s="369"/>
    </row>
    <row r="175" ht="15.75" customHeight="1">
      <c r="A175" s="94"/>
      <c r="B175" s="94"/>
      <c r="C175" s="94"/>
      <c r="D175" s="81"/>
      <c r="E175" s="94"/>
      <c r="F175" s="94"/>
      <c r="H175" s="81"/>
      <c r="I175" s="81"/>
      <c r="S175" s="368"/>
      <c r="T175" s="369"/>
    </row>
    <row r="176" ht="15.75" customHeight="1">
      <c r="A176" s="94"/>
      <c r="B176" s="94"/>
      <c r="C176" s="94"/>
      <c r="D176" s="81"/>
      <c r="E176" s="94"/>
      <c r="F176" s="94"/>
      <c r="H176" s="81"/>
      <c r="I176" s="81"/>
      <c r="S176" s="368"/>
      <c r="T176" s="369"/>
    </row>
    <row r="177" ht="15.75" customHeight="1">
      <c r="A177" s="94"/>
      <c r="B177" s="94"/>
      <c r="C177" s="94"/>
      <c r="D177" s="81"/>
      <c r="E177" s="94"/>
      <c r="F177" s="94"/>
      <c r="H177" s="81"/>
      <c r="I177" s="81"/>
      <c r="S177" s="368"/>
      <c r="T177" s="369"/>
    </row>
    <row r="178" ht="15.75" customHeight="1">
      <c r="A178" s="94"/>
      <c r="B178" s="94"/>
      <c r="C178" s="94"/>
      <c r="D178" s="81"/>
      <c r="E178" s="94"/>
      <c r="F178" s="94"/>
      <c r="H178" s="81"/>
      <c r="I178" s="81"/>
      <c r="S178" s="368"/>
      <c r="T178" s="369"/>
    </row>
    <row r="179" ht="15.75" customHeight="1">
      <c r="A179" s="94"/>
      <c r="B179" s="94"/>
      <c r="C179" s="94"/>
      <c r="D179" s="81"/>
      <c r="E179" s="94"/>
      <c r="F179" s="94"/>
      <c r="H179" s="81"/>
      <c r="I179" s="81"/>
      <c r="S179" s="368"/>
      <c r="T179" s="369"/>
    </row>
    <row r="180" ht="15.75" customHeight="1">
      <c r="A180" s="94"/>
      <c r="B180" s="94"/>
      <c r="C180" s="94"/>
      <c r="D180" s="81"/>
      <c r="E180" s="94"/>
      <c r="F180" s="94"/>
      <c r="H180" s="81"/>
      <c r="I180" s="81"/>
      <c r="S180" s="368"/>
      <c r="T180" s="369"/>
    </row>
    <row r="181" ht="15.75" customHeight="1">
      <c r="A181" s="94"/>
      <c r="B181" s="94"/>
      <c r="C181" s="94"/>
      <c r="D181" s="81"/>
      <c r="E181" s="94"/>
      <c r="F181" s="94"/>
      <c r="H181" s="81"/>
      <c r="I181" s="81"/>
      <c r="S181" s="368"/>
      <c r="T181" s="369"/>
    </row>
    <row r="182" ht="15.75" customHeight="1">
      <c r="A182" s="94"/>
      <c r="B182" s="94"/>
      <c r="C182" s="94"/>
      <c r="D182" s="81"/>
      <c r="E182" s="94"/>
      <c r="F182" s="94"/>
      <c r="H182" s="81"/>
      <c r="I182" s="81"/>
      <c r="S182" s="368"/>
      <c r="T182" s="369"/>
    </row>
    <row r="183" ht="15.75" customHeight="1">
      <c r="A183" s="94"/>
      <c r="B183" s="94"/>
      <c r="C183" s="94"/>
      <c r="D183" s="81"/>
      <c r="E183" s="94"/>
      <c r="F183" s="94"/>
      <c r="H183" s="81"/>
      <c r="I183" s="81"/>
      <c r="S183" s="368"/>
      <c r="T183" s="369"/>
    </row>
    <row r="184" ht="15.75" customHeight="1">
      <c r="A184" s="94"/>
      <c r="B184" s="94"/>
      <c r="C184" s="94"/>
      <c r="D184" s="81"/>
      <c r="E184" s="94"/>
      <c r="F184" s="94"/>
      <c r="H184" s="81"/>
      <c r="I184" s="81"/>
      <c r="S184" s="368"/>
      <c r="T184" s="369"/>
    </row>
    <row r="185" ht="15.75" customHeight="1">
      <c r="A185" s="94"/>
      <c r="B185" s="94"/>
      <c r="C185" s="94"/>
      <c r="D185" s="81"/>
      <c r="E185" s="94"/>
      <c r="F185" s="94"/>
      <c r="H185" s="81"/>
      <c r="I185" s="81"/>
      <c r="S185" s="368"/>
      <c r="T185" s="369"/>
    </row>
    <row r="186" ht="15.75" customHeight="1">
      <c r="A186" s="94"/>
      <c r="B186" s="94"/>
      <c r="C186" s="94"/>
      <c r="D186" s="81"/>
      <c r="E186" s="94"/>
      <c r="F186" s="94"/>
      <c r="H186" s="81"/>
      <c r="I186" s="81"/>
      <c r="S186" s="368"/>
      <c r="T186" s="369"/>
    </row>
    <row r="187" ht="15.75" customHeight="1">
      <c r="A187" s="94"/>
      <c r="B187" s="94"/>
      <c r="C187" s="94"/>
      <c r="D187" s="81"/>
      <c r="E187" s="94"/>
      <c r="F187" s="94"/>
      <c r="H187" s="81"/>
      <c r="I187" s="81"/>
      <c r="S187" s="368"/>
      <c r="T187" s="369"/>
    </row>
    <row r="188" ht="15.75" customHeight="1">
      <c r="A188" s="94"/>
      <c r="B188" s="94"/>
      <c r="C188" s="94"/>
      <c r="D188" s="81"/>
      <c r="E188" s="94"/>
      <c r="F188" s="94"/>
      <c r="H188" s="81"/>
      <c r="I188" s="81"/>
      <c r="S188" s="368"/>
      <c r="T188" s="369"/>
    </row>
    <row r="189" ht="15.75" customHeight="1">
      <c r="A189" s="94"/>
      <c r="B189" s="94"/>
      <c r="C189" s="94"/>
      <c r="D189" s="81"/>
      <c r="E189" s="94"/>
      <c r="F189" s="94"/>
      <c r="H189" s="81"/>
      <c r="I189" s="81"/>
      <c r="S189" s="368"/>
      <c r="T189" s="369"/>
    </row>
    <row r="190" ht="15.75" customHeight="1">
      <c r="A190" s="94"/>
      <c r="B190" s="94"/>
      <c r="C190" s="94"/>
      <c r="D190" s="81"/>
      <c r="E190" s="94"/>
      <c r="F190" s="94"/>
      <c r="H190" s="81"/>
      <c r="I190" s="81"/>
      <c r="S190" s="368"/>
      <c r="T190" s="369"/>
    </row>
    <row r="191" ht="15.75" customHeight="1">
      <c r="A191" s="94"/>
      <c r="B191" s="94"/>
      <c r="C191" s="94"/>
      <c r="D191" s="81"/>
      <c r="E191" s="94"/>
      <c r="F191" s="94"/>
      <c r="H191" s="81"/>
      <c r="I191" s="81"/>
      <c r="S191" s="368"/>
      <c r="T191" s="369"/>
    </row>
    <row r="192" ht="15.75" customHeight="1">
      <c r="A192" s="94"/>
      <c r="B192" s="94"/>
      <c r="C192" s="94"/>
      <c r="D192" s="81"/>
      <c r="E192" s="94"/>
      <c r="F192" s="94"/>
      <c r="H192" s="81"/>
      <c r="I192" s="81"/>
      <c r="S192" s="368"/>
      <c r="T192" s="369"/>
    </row>
    <row r="193" ht="15.75" customHeight="1">
      <c r="A193" s="94"/>
      <c r="B193" s="94"/>
      <c r="C193" s="94"/>
      <c r="D193" s="81"/>
      <c r="E193" s="94"/>
      <c r="F193" s="94"/>
      <c r="H193" s="81"/>
      <c r="I193" s="81"/>
      <c r="S193" s="368"/>
      <c r="T193" s="369"/>
    </row>
    <row r="194" ht="15.75" customHeight="1">
      <c r="A194" s="94"/>
      <c r="B194" s="94"/>
      <c r="C194" s="94"/>
      <c r="D194" s="81"/>
      <c r="E194" s="94"/>
      <c r="F194" s="94"/>
      <c r="H194" s="81"/>
      <c r="I194" s="81"/>
      <c r="S194" s="368"/>
      <c r="T194" s="369"/>
    </row>
    <row r="195" ht="15.75" customHeight="1">
      <c r="A195" s="94"/>
      <c r="B195" s="94"/>
      <c r="C195" s="94"/>
      <c r="D195" s="81"/>
      <c r="E195" s="94"/>
      <c r="F195" s="94"/>
      <c r="H195" s="81"/>
      <c r="I195" s="81"/>
      <c r="S195" s="368"/>
      <c r="T195" s="369"/>
    </row>
    <row r="196" ht="15.75" customHeight="1">
      <c r="A196" s="94"/>
      <c r="B196" s="94"/>
      <c r="C196" s="94"/>
      <c r="D196" s="81"/>
      <c r="E196" s="94"/>
      <c r="F196" s="94"/>
      <c r="H196" s="81"/>
      <c r="I196" s="81"/>
      <c r="S196" s="368"/>
      <c r="T196" s="369"/>
    </row>
    <row r="197" ht="15.75" customHeight="1">
      <c r="A197" s="94"/>
      <c r="B197" s="94"/>
      <c r="C197" s="94"/>
      <c r="D197" s="81"/>
      <c r="E197" s="94"/>
      <c r="F197" s="94"/>
      <c r="H197" s="81"/>
      <c r="I197" s="81"/>
      <c r="S197" s="368"/>
      <c r="T197" s="369"/>
    </row>
    <row r="198" ht="15.75" customHeight="1">
      <c r="A198" s="94"/>
      <c r="B198" s="94"/>
      <c r="C198" s="94"/>
      <c r="D198" s="81"/>
      <c r="E198" s="94"/>
      <c r="F198" s="94"/>
      <c r="H198" s="81"/>
      <c r="I198" s="81"/>
      <c r="S198" s="368"/>
      <c r="T198" s="369"/>
    </row>
    <row r="199" ht="15.75" customHeight="1">
      <c r="A199" s="94"/>
      <c r="B199" s="94"/>
      <c r="C199" s="94"/>
      <c r="D199" s="81"/>
      <c r="E199" s="94"/>
      <c r="F199" s="94"/>
      <c r="H199" s="81"/>
      <c r="I199" s="81"/>
      <c r="S199" s="368"/>
      <c r="T199" s="369"/>
    </row>
    <row r="200" ht="15.75" customHeight="1">
      <c r="A200" s="94"/>
      <c r="B200" s="94"/>
      <c r="C200" s="94"/>
      <c r="D200" s="81"/>
      <c r="E200" s="94"/>
      <c r="F200" s="94"/>
      <c r="H200" s="81"/>
      <c r="I200" s="81"/>
      <c r="S200" s="368"/>
      <c r="T200" s="369"/>
    </row>
    <row r="201" ht="15.75" customHeight="1">
      <c r="A201" s="94"/>
      <c r="B201" s="94"/>
      <c r="C201" s="94"/>
      <c r="D201" s="81"/>
      <c r="E201" s="94"/>
      <c r="F201" s="94"/>
      <c r="H201" s="81"/>
      <c r="I201" s="81"/>
      <c r="S201" s="368"/>
      <c r="T201" s="369"/>
    </row>
    <row r="202" ht="15.75" customHeight="1">
      <c r="A202" s="94"/>
      <c r="B202" s="94"/>
      <c r="C202" s="94"/>
      <c r="D202" s="81"/>
      <c r="E202" s="94"/>
      <c r="F202" s="94"/>
      <c r="H202" s="81"/>
      <c r="I202" s="81"/>
      <c r="S202" s="368"/>
      <c r="T202" s="369"/>
    </row>
    <row r="203" ht="15.75" customHeight="1">
      <c r="A203" s="94"/>
      <c r="B203" s="94"/>
      <c r="C203" s="94"/>
      <c r="D203" s="81"/>
      <c r="E203" s="94"/>
      <c r="F203" s="94"/>
      <c r="H203" s="81"/>
      <c r="I203" s="81"/>
      <c r="S203" s="368"/>
      <c r="T203" s="369"/>
    </row>
    <row r="204" ht="15.75" customHeight="1">
      <c r="A204" s="94"/>
      <c r="B204" s="94"/>
      <c r="C204" s="94"/>
      <c r="D204" s="81"/>
      <c r="E204" s="94"/>
      <c r="F204" s="94"/>
      <c r="H204" s="81"/>
      <c r="I204" s="81"/>
      <c r="S204" s="368"/>
      <c r="T204" s="369"/>
    </row>
    <row r="205" ht="15.75" customHeight="1">
      <c r="A205" s="94"/>
      <c r="B205" s="94"/>
      <c r="C205" s="94"/>
      <c r="D205" s="81"/>
      <c r="E205" s="94"/>
      <c r="F205" s="94"/>
      <c r="H205" s="81"/>
      <c r="I205" s="81"/>
      <c r="S205" s="368"/>
      <c r="T205" s="369"/>
    </row>
    <row r="206" ht="15.75" customHeight="1">
      <c r="A206" s="94"/>
      <c r="B206" s="94"/>
      <c r="C206" s="94"/>
      <c r="D206" s="81"/>
      <c r="E206" s="94"/>
      <c r="F206" s="94"/>
      <c r="H206" s="81"/>
      <c r="I206" s="81"/>
      <c r="S206" s="368"/>
      <c r="T206" s="369"/>
    </row>
    <row r="207" ht="15.75" customHeight="1">
      <c r="A207" s="94"/>
      <c r="B207" s="94"/>
      <c r="C207" s="94"/>
      <c r="D207" s="81"/>
      <c r="E207" s="94"/>
      <c r="F207" s="94"/>
      <c r="H207" s="81"/>
      <c r="I207" s="81"/>
      <c r="S207" s="368"/>
      <c r="T207" s="369"/>
    </row>
    <row r="208" ht="15.75" customHeight="1">
      <c r="A208" s="94"/>
      <c r="B208" s="94"/>
      <c r="C208" s="94"/>
      <c r="D208" s="81"/>
      <c r="E208" s="94"/>
      <c r="F208" s="94"/>
      <c r="H208" s="81"/>
      <c r="I208" s="81"/>
      <c r="S208" s="368"/>
      <c r="T208" s="369"/>
    </row>
    <row r="209" ht="15.75" customHeight="1">
      <c r="A209" s="94"/>
      <c r="B209" s="94"/>
      <c r="C209" s="94"/>
      <c r="D209" s="81"/>
      <c r="E209" s="94"/>
      <c r="F209" s="94"/>
      <c r="H209" s="81"/>
      <c r="I209" s="81"/>
      <c r="S209" s="368"/>
      <c r="T209" s="369"/>
    </row>
    <row r="210" ht="15.75" customHeight="1">
      <c r="A210" s="94"/>
      <c r="B210" s="94"/>
      <c r="C210" s="94"/>
      <c r="D210" s="81"/>
      <c r="E210" s="94"/>
      <c r="F210" s="94"/>
      <c r="H210" s="81"/>
      <c r="I210" s="81"/>
      <c r="S210" s="368"/>
      <c r="T210" s="369"/>
    </row>
    <row r="211" ht="15.75" customHeight="1">
      <c r="A211" s="94"/>
      <c r="B211" s="94"/>
      <c r="C211" s="94"/>
      <c r="D211" s="81"/>
      <c r="E211" s="94"/>
      <c r="F211" s="94"/>
      <c r="H211" s="81"/>
      <c r="I211" s="81"/>
      <c r="S211" s="368"/>
      <c r="T211" s="369"/>
    </row>
    <row r="212" ht="15.75" customHeight="1">
      <c r="A212" s="94"/>
      <c r="B212" s="94"/>
      <c r="C212" s="94"/>
      <c r="D212" s="81"/>
      <c r="E212" s="94"/>
      <c r="F212" s="94"/>
      <c r="H212" s="81"/>
      <c r="I212" s="81"/>
      <c r="S212" s="368"/>
      <c r="T212" s="369"/>
    </row>
    <row r="213" ht="15.75" customHeight="1">
      <c r="A213" s="94"/>
      <c r="B213" s="94"/>
      <c r="C213" s="94"/>
      <c r="D213" s="81"/>
      <c r="E213" s="94"/>
      <c r="F213" s="94"/>
      <c r="H213" s="81"/>
      <c r="I213" s="81"/>
      <c r="S213" s="368"/>
      <c r="T213" s="369"/>
    </row>
    <row r="214" ht="15.75" customHeight="1">
      <c r="A214" s="94"/>
      <c r="B214" s="94"/>
      <c r="C214" s="94"/>
      <c r="D214" s="81"/>
      <c r="E214" s="94"/>
      <c r="F214" s="94"/>
      <c r="H214" s="81"/>
      <c r="I214" s="81"/>
      <c r="S214" s="368"/>
      <c r="T214" s="369"/>
    </row>
    <row r="215" ht="15.75" customHeight="1">
      <c r="A215" s="94"/>
      <c r="B215" s="94"/>
      <c r="C215" s="94"/>
      <c r="D215" s="81"/>
      <c r="E215" s="94"/>
      <c r="F215" s="94"/>
      <c r="H215" s="81"/>
      <c r="I215" s="81"/>
      <c r="S215" s="368"/>
      <c r="T215" s="369"/>
    </row>
    <row r="216" ht="15.75" customHeight="1">
      <c r="A216" s="94"/>
      <c r="B216" s="94"/>
      <c r="C216" s="94"/>
      <c r="D216" s="81"/>
      <c r="E216" s="94"/>
      <c r="F216" s="94"/>
      <c r="H216" s="81"/>
      <c r="I216" s="81"/>
      <c r="S216" s="368"/>
      <c r="T216" s="369"/>
    </row>
    <row r="217" ht="15.75" customHeight="1">
      <c r="A217" s="94"/>
      <c r="B217" s="94"/>
      <c r="C217" s="94"/>
      <c r="D217" s="81"/>
      <c r="E217" s="94"/>
      <c r="F217" s="94"/>
      <c r="H217" s="81"/>
      <c r="I217" s="81"/>
      <c r="S217" s="368"/>
      <c r="T217" s="369"/>
    </row>
    <row r="218" ht="15.75" customHeight="1">
      <c r="A218" s="94"/>
      <c r="B218" s="94"/>
      <c r="C218" s="94"/>
      <c r="D218" s="81"/>
      <c r="E218" s="94"/>
      <c r="F218" s="94"/>
      <c r="H218" s="81"/>
      <c r="I218" s="81"/>
      <c r="S218" s="368"/>
      <c r="T218" s="369"/>
    </row>
    <row r="219" ht="15.75" customHeight="1">
      <c r="A219" s="94"/>
      <c r="B219" s="94"/>
      <c r="C219" s="94"/>
      <c r="D219" s="81"/>
      <c r="E219" s="94"/>
      <c r="F219" s="94"/>
      <c r="H219" s="81"/>
      <c r="I219" s="81"/>
      <c r="S219" s="368"/>
      <c r="T219" s="369"/>
    </row>
    <row r="220" ht="15.75" customHeight="1">
      <c r="A220" s="94"/>
      <c r="B220" s="94"/>
      <c r="C220" s="94"/>
      <c r="D220" s="81"/>
      <c r="E220" s="94"/>
      <c r="F220" s="94"/>
      <c r="H220" s="81"/>
      <c r="I220" s="81"/>
      <c r="S220" s="368"/>
      <c r="T220" s="369"/>
    </row>
    <row r="221" ht="15.75" customHeight="1">
      <c r="A221" s="94"/>
      <c r="B221" s="94"/>
      <c r="C221" s="94"/>
      <c r="D221" s="81"/>
      <c r="E221" s="94"/>
      <c r="F221" s="94"/>
      <c r="H221" s="81"/>
      <c r="I221" s="81"/>
      <c r="S221" s="368"/>
      <c r="T221" s="369"/>
    </row>
    <row r="222" ht="15.75" customHeight="1">
      <c r="A222" s="94"/>
      <c r="B222" s="94"/>
      <c r="C222" s="94"/>
      <c r="D222" s="81"/>
      <c r="E222" s="94"/>
      <c r="F222" s="94"/>
      <c r="H222" s="81"/>
      <c r="I222" s="81"/>
      <c r="S222" s="368"/>
      <c r="T222" s="369"/>
    </row>
    <row r="223" ht="15.75" customHeight="1">
      <c r="A223" s="94"/>
      <c r="B223" s="94"/>
      <c r="C223" s="94"/>
      <c r="D223" s="81"/>
      <c r="E223" s="94"/>
      <c r="F223" s="94"/>
      <c r="H223" s="81"/>
      <c r="I223" s="81"/>
      <c r="S223" s="368"/>
      <c r="T223" s="369"/>
    </row>
    <row r="224" ht="15.75" customHeight="1">
      <c r="A224" s="94"/>
      <c r="B224" s="94"/>
      <c r="C224" s="94"/>
      <c r="D224" s="81"/>
      <c r="E224" s="94"/>
      <c r="F224" s="94"/>
      <c r="H224" s="81"/>
      <c r="I224" s="81"/>
      <c r="S224" s="368"/>
      <c r="T224" s="369"/>
    </row>
    <row r="225" ht="15.75" customHeight="1">
      <c r="A225" s="94"/>
      <c r="B225" s="94"/>
      <c r="C225" s="94"/>
      <c r="D225" s="81"/>
      <c r="E225" s="94"/>
      <c r="F225" s="94"/>
      <c r="H225" s="81"/>
      <c r="I225" s="81"/>
      <c r="S225" s="368"/>
      <c r="T225" s="369"/>
    </row>
    <row r="226" ht="15.75" customHeight="1">
      <c r="A226" s="94"/>
      <c r="B226" s="94"/>
      <c r="C226" s="94"/>
      <c r="D226" s="81"/>
      <c r="E226" s="94"/>
      <c r="F226" s="94"/>
      <c r="H226" s="81"/>
      <c r="I226" s="81"/>
      <c r="S226" s="368"/>
      <c r="T226" s="369"/>
    </row>
    <row r="227" ht="15.75" customHeight="1">
      <c r="A227" s="94"/>
      <c r="B227" s="94"/>
      <c r="C227" s="94"/>
      <c r="D227" s="81"/>
      <c r="E227" s="94"/>
      <c r="F227" s="94"/>
      <c r="H227" s="81"/>
      <c r="I227" s="81"/>
      <c r="S227" s="368"/>
      <c r="T227" s="369"/>
    </row>
    <row r="228" ht="15.75" customHeight="1">
      <c r="A228" s="94"/>
      <c r="B228" s="94"/>
      <c r="C228" s="94"/>
      <c r="D228" s="81"/>
      <c r="E228" s="94"/>
      <c r="F228" s="94"/>
      <c r="H228" s="81"/>
      <c r="I228" s="81"/>
      <c r="S228" s="368"/>
      <c r="T228" s="369"/>
    </row>
    <row r="229" ht="15.75" customHeight="1">
      <c r="A229" s="94"/>
      <c r="B229" s="94"/>
      <c r="C229" s="94"/>
      <c r="D229" s="81"/>
      <c r="E229" s="94"/>
      <c r="F229" s="94"/>
      <c r="H229" s="81"/>
      <c r="I229" s="81"/>
      <c r="S229" s="368"/>
      <c r="T229" s="369"/>
    </row>
    <row r="230" ht="15.75" customHeight="1">
      <c r="A230" s="94"/>
      <c r="B230" s="94"/>
      <c r="C230" s="94"/>
      <c r="D230" s="81"/>
      <c r="E230" s="94"/>
      <c r="F230" s="94"/>
      <c r="H230" s="81"/>
      <c r="I230" s="81"/>
      <c r="S230" s="368"/>
      <c r="T230" s="369"/>
    </row>
    <row r="231" ht="15.75" customHeight="1">
      <c r="A231" s="94"/>
      <c r="B231" s="94"/>
      <c r="C231" s="94"/>
      <c r="D231" s="81"/>
      <c r="E231" s="94"/>
      <c r="F231" s="94"/>
      <c r="H231" s="81"/>
      <c r="I231" s="81"/>
      <c r="S231" s="368"/>
      <c r="T231" s="369"/>
    </row>
    <row r="232" ht="15.75" customHeight="1">
      <c r="A232" s="94"/>
      <c r="B232" s="94"/>
      <c r="C232" s="94"/>
      <c r="D232" s="81"/>
      <c r="E232" s="94"/>
      <c r="F232" s="94"/>
      <c r="H232" s="81"/>
      <c r="I232" s="81"/>
      <c r="S232" s="368"/>
      <c r="T232" s="369"/>
    </row>
    <row r="233" ht="15.75" customHeight="1">
      <c r="A233" s="94"/>
      <c r="B233" s="94"/>
      <c r="C233" s="94"/>
      <c r="D233" s="81"/>
      <c r="E233" s="94"/>
      <c r="F233" s="94"/>
      <c r="H233" s="81"/>
      <c r="I233" s="81"/>
      <c r="S233" s="368"/>
      <c r="T233" s="369"/>
    </row>
    <row r="234" ht="15.75" customHeight="1">
      <c r="A234" s="94"/>
      <c r="B234" s="94"/>
      <c r="C234" s="94"/>
      <c r="D234" s="81"/>
      <c r="E234" s="94"/>
      <c r="F234" s="94"/>
      <c r="H234" s="81"/>
      <c r="I234" s="81"/>
      <c r="S234" s="368"/>
      <c r="T234" s="369"/>
    </row>
    <row r="235" ht="15.75" customHeight="1">
      <c r="A235" s="94"/>
      <c r="B235" s="94"/>
      <c r="C235" s="94"/>
      <c r="D235" s="81"/>
      <c r="E235" s="94"/>
      <c r="F235" s="94"/>
      <c r="H235" s="81"/>
      <c r="I235" s="81"/>
      <c r="S235" s="368"/>
      <c r="T235" s="369"/>
    </row>
    <row r="236" ht="15.75" customHeight="1">
      <c r="A236" s="94"/>
      <c r="B236" s="94"/>
      <c r="C236" s="94"/>
      <c r="D236" s="81"/>
      <c r="E236" s="94"/>
      <c r="F236" s="94"/>
      <c r="H236" s="81"/>
      <c r="I236" s="81"/>
      <c r="S236" s="368"/>
      <c r="T236" s="369"/>
    </row>
    <row r="237" ht="15.75" customHeight="1">
      <c r="A237" s="94"/>
      <c r="B237" s="94"/>
      <c r="C237" s="94"/>
      <c r="D237" s="81"/>
      <c r="E237" s="94"/>
      <c r="F237" s="94"/>
      <c r="H237" s="81"/>
      <c r="I237" s="81"/>
      <c r="S237" s="368"/>
      <c r="T237" s="369"/>
    </row>
    <row r="238" ht="15.75" customHeight="1">
      <c r="A238" s="94"/>
      <c r="B238" s="94"/>
      <c r="C238" s="94"/>
      <c r="D238" s="81"/>
      <c r="E238" s="94"/>
      <c r="F238" s="94"/>
      <c r="H238" s="81"/>
      <c r="I238" s="81"/>
      <c r="S238" s="368"/>
      <c r="T238" s="369"/>
    </row>
    <row r="239" ht="15.75" customHeight="1">
      <c r="A239" s="94"/>
      <c r="B239" s="94"/>
      <c r="C239" s="94"/>
      <c r="D239" s="81"/>
      <c r="E239" s="94"/>
      <c r="F239" s="94"/>
      <c r="H239" s="81"/>
      <c r="I239" s="81"/>
      <c r="S239" s="368"/>
      <c r="T239" s="369"/>
    </row>
    <row r="240" ht="15.75" customHeight="1">
      <c r="A240" s="94"/>
      <c r="B240" s="94"/>
      <c r="C240" s="94"/>
      <c r="D240" s="81"/>
      <c r="E240" s="94"/>
      <c r="F240" s="94"/>
      <c r="H240" s="81"/>
      <c r="I240" s="81"/>
      <c r="S240" s="368"/>
      <c r="T240" s="369"/>
    </row>
    <row r="241" ht="15.75" customHeight="1">
      <c r="A241" s="94"/>
      <c r="B241" s="94"/>
      <c r="C241" s="94"/>
      <c r="D241" s="81"/>
      <c r="E241" s="94"/>
      <c r="F241" s="94"/>
      <c r="H241" s="81"/>
      <c r="I241" s="81"/>
      <c r="S241" s="368"/>
      <c r="T241" s="369"/>
    </row>
    <row r="242" ht="15.75" customHeight="1">
      <c r="A242" s="94"/>
      <c r="B242" s="94"/>
      <c r="C242" s="94"/>
      <c r="D242" s="81"/>
      <c r="E242" s="94"/>
      <c r="F242" s="94"/>
      <c r="H242" s="81"/>
      <c r="I242" s="81"/>
      <c r="S242" s="368"/>
      <c r="T242" s="369"/>
    </row>
    <row r="243" ht="15.75" customHeight="1">
      <c r="A243" s="94"/>
      <c r="B243" s="94"/>
      <c r="C243" s="94"/>
      <c r="D243" s="81"/>
      <c r="E243" s="94"/>
      <c r="F243" s="94"/>
      <c r="H243" s="81"/>
      <c r="I243" s="81"/>
      <c r="S243" s="368"/>
      <c r="T243" s="369"/>
    </row>
    <row r="244" ht="15.75" customHeight="1">
      <c r="A244" s="94"/>
      <c r="B244" s="94"/>
      <c r="C244" s="94"/>
      <c r="D244" s="81"/>
      <c r="E244" s="94"/>
      <c r="F244" s="94"/>
      <c r="H244" s="81"/>
      <c r="I244" s="81"/>
      <c r="S244" s="368"/>
      <c r="T244" s="369"/>
    </row>
    <row r="245" ht="15.75" customHeight="1">
      <c r="A245" s="94"/>
      <c r="B245" s="94"/>
      <c r="C245" s="94"/>
      <c r="D245" s="81"/>
      <c r="E245" s="94"/>
      <c r="F245" s="94"/>
      <c r="H245" s="81"/>
      <c r="I245" s="81"/>
      <c r="S245" s="368"/>
      <c r="T245" s="369"/>
    </row>
    <row r="246" ht="15.75" customHeight="1">
      <c r="A246" s="94"/>
      <c r="B246" s="94"/>
      <c r="C246" s="94"/>
      <c r="D246" s="81"/>
      <c r="E246" s="94"/>
      <c r="F246" s="94"/>
      <c r="H246" s="81"/>
      <c r="I246" s="81"/>
      <c r="S246" s="368"/>
      <c r="T246" s="369"/>
    </row>
    <row r="247" ht="15.75" customHeight="1">
      <c r="A247" s="94"/>
      <c r="B247" s="94"/>
      <c r="C247" s="94"/>
      <c r="D247" s="81"/>
      <c r="E247" s="94"/>
      <c r="F247" s="94"/>
      <c r="H247" s="81"/>
      <c r="I247" s="81"/>
      <c r="S247" s="368"/>
      <c r="T247" s="369"/>
    </row>
    <row r="248" ht="15.75" customHeight="1">
      <c r="A248" s="94"/>
      <c r="B248" s="94"/>
      <c r="C248" s="94"/>
      <c r="D248" s="81"/>
      <c r="E248" s="94"/>
      <c r="F248" s="94"/>
      <c r="H248" s="81"/>
      <c r="I248" s="81"/>
      <c r="S248" s="368"/>
      <c r="T248" s="369"/>
    </row>
    <row r="249" ht="15.75" customHeight="1">
      <c r="A249" s="94"/>
      <c r="B249" s="94"/>
      <c r="C249" s="94"/>
      <c r="D249" s="81"/>
      <c r="E249" s="94"/>
      <c r="F249" s="94"/>
      <c r="H249" s="81"/>
      <c r="I249" s="81"/>
      <c r="S249" s="368"/>
      <c r="T249" s="369"/>
    </row>
    <row r="250" ht="15.75" customHeight="1">
      <c r="A250" s="94"/>
      <c r="B250" s="94"/>
      <c r="C250" s="94"/>
      <c r="D250" s="81"/>
      <c r="E250" s="94"/>
      <c r="F250" s="94"/>
      <c r="H250" s="81"/>
      <c r="I250" s="81"/>
      <c r="S250" s="368"/>
      <c r="T250" s="369"/>
    </row>
    <row r="251" ht="15.75" customHeight="1">
      <c r="A251" s="94"/>
      <c r="B251" s="94"/>
      <c r="C251" s="94"/>
      <c r="D251" s="81"/>
      <c r="E251" s="94"/>
      <c r="F251" s="94"/>
      <c r="H251" s="81"/>
      <c r="I251" s="81"/>
      <c r="S251" s="368"/>
      <c r="T251" s="369"/>
    </row>
    <row r="252" ht="15.75" customHeight="1">
      <c r="A252" s="94"/>
      <c r="B252" s="94"/>
      <c r="C252" s="94"/>
      <c r="D252" s="81"/>
      <c r="E252" s="94"/>
      <c r="F252" s="94"/>
      <c r="H252" s="81"/>
      <c r="I252" s="81"/>
      <c r="S252" s="368"/>
      <c r="T252" s="369"/>
    </row>
    <row r="253" ht="15.75" customHeight="1">
      <c r="A253" s="94"/>
      <c r="B253" s="94"/>
      <c r="C253" s="94"/>
      <c r="D253" s="81"/>
      <c r="E253" s="94"/>
      <c r="F253" s="94"/>
      <c r="H253" s="81"/>
      <c r="I253" s="81"/>
      <c r="S253" s="368"/>
      <c r="T253" s="369"/>
    </row>
    <row r="254" ht="15.75" customHeight="1">
      <c r="A254" s="94"/>
      <c r="B254" s="94"/>
      <c r="C254" s="94"/>
      <c r="D254" s="81"/>
      <c r="E254" s="94"/>
      <c r="F254" s="94"/>
      <c r="H254" s="81"/>
      <c r="I254" s="81"/>
      <c r="S254" s="368"/>
      <c r="T254" s="369"/>
    </row>
    <row r="255" ht="15.75" customHeight="1">
      <c r="A255" s="94"/>
      <c r="B255" s="94"/>
      <c r="C255" s="94"/>
      <c r="D255" s="81"/>
      <c r="E255" s="94"/>
      <c r="F255" s="94"/>
      <c r="H255" s="81"/>
      <c r="I255" s="81"/>
      <c r="S255" s="368"/>
      <c r="T255" s="369"/>
    </row>
    <row r="256" ht="15.75" customHeight="1">
      <c r="A256" s="94"/>
      <c r="B256" s="94"/>
      <c r="C256" s="94"/>
      <c r="D256" s="81"/>
      <c r="E256" s="94"/>
      <c r="F256" s="94"/>
      <c r="H256" s="81"/>
      <c r="I256" s="81"/>
      <c r="S256" s="368"/>
      <c r="T256" s="369"/>
    </row>
    <row r="257" ht="15.75" customHeight="1">
      <c r="A257" s="94"/>
      <c r="B257" s="94"/>
      <c r="C257" s="94"/>
      <c r="D257" s="81"/>
      <c r="E257" s="94"/>
      <c r="F257" s="94"/>
      <c r="H257" s="81"/>
      <c r="I257" s="81"/>
      <c r="S257" s="368"/>
      <c r="T257" s="369"/>
    </row>
    <row r="258" ht="15.75" customHeight="1">
      <c r="A258" s="94"/>
      <c r="B258" s="94"/>
      <c r="C258" s="94"/>
      <c r="D258" s="81"/>
      <c r="E258" s="94"/>
      <c r="F258" s="94"/>
      <c r="H258" s="81"/>
      <c r="I258" s="81"/>
      <c r="S258" s="368"/>
      <c r="T258" s="369"/>
    </row>
    <row r="259" ht="15.75" customHeight="1">
      <c r="A259" s="94"/>
      <c r="B259" s="94"/>
      <c r="C259" s="94"/>
      <c r="D259" s="81"/>
      <c r="E259" s="94"/>
      <c r="F259" s="94"/>
      <c r="H259" s="81"/>
      <c r="I259" s="81"/>
      <c r="S259" s="368"/>
      <c r="T259" s="369"/>
    </row>
    <row r="260" ht="15.75" customHeight="1">
      <c r="A260" s="94"/>
      <c r="B260" s="94"/>
      <c r="C260" s="94"/>
      <c r="D260" s="81"/>
      <c r="E260" s="94"/>
      <c r="F260" s="94"/>
      <c r="H260" s="81"/>
      <c r="I260" s="81"/>
      <c r="S260" s="368"/>
      <c r="T260" s="369"/>
    </row>
    <row r="261" ht="15.75" customHeight="1">
      <c r="A261" s="94"/>
      <c r="B261" s="94"/>
      <c r="C261" s="94"/>
      <c r="D261" s="81"/>
      <c r="E261" s="94"/>
      <c r="F261" s="94"/>
      <c r="H261" s="81"/>
      <c r="I261" s="81"/>
      <c r="S261" s="368"/>
      <c r="T261" s="369"/>
    </row>
    <row r="262" ht="15.75" customHeight="1">
      <c r="A262" s="94"/>
      <c r="B262" s="94"/>
      <c r="C262" s="94"/>
      <c r="D262" s="81"/>
      <c r="E262" s="94"/>
      <c r="F262" s="94"/>
      <c r="H262" s="81"/>
      <c r="I262" s="81"/>
      <c r="S262" s="368"/>
      <c r="T262" s="369"/>
    </row>
    <row r="263" ht="15.75" customHeight="1">
      <c r="A263" s="94"/>
      <c r="B263" s="94"/>
      <c r="C263" s="94"/>
      <c r="D263" s="81"/>
      <c r="E263" s="94"/>
      <c r="F263" s="94"/>
      <c r="H263" s="81"/>
      <c r="I263" s="81"/>
      <c r="S263" s="368"/>
      <c r="T263" s="369"/>
    </row>
    <row r="264" ht="15.75" customHeight="1">
      <c r="A264" s="94"/>
      <c r="B264" s="94"/>
      <c r="C264" s="94"/>
      <c r="D264" s="81"/>
      <c r="E264" s="94"/>
      <c r="F264" s="94"/>
      <c r="H264" s="81"/>
      <c r="I264" s="81"/>
      <c r="S264" s="368"/>
      <c r="T264" s="369"/>
    </row>
    <row r="265" ht="15.75" customHeight="1">
      <c r="A265" s="94"/>
      <c r="B265" s="94"/>
      <c r="C265" s="94"/>
      <c r="D265" s="81"/>
      <c r="E265" s="94"/>
      <c r="F265" s="94"/>
      <c r="H265" s="81"/>
      <c r="I265" s="81"/>
      <c r="S265" s="368"/>
      <c r="T265" s="369"/>
    </row>
    <row r="266" ht="15.75" customHeight="1">
      <c r="A266" s="94"/>
      <c r="B266" s="94"/>
      <c r="C266" s="94"/>
      <c r="D266" s="81"/>
      <c r="E266" s="94"/>
      <c r="F266" s="94"/>
      <c r="H266" s="81"/>
      <c r="I266" s="81"/>
      <c r="S266" s="368"/>
      <c r="T266" s="369"/>
    </row>
    <row r="267" ht="15.75" customHeight="1">
      <c r="A267" s="94"/>
      <c r="B267" s="94"/>
      <c r="C267" s="94"/>
      <c r="D267" s="81"/>
      <c r="E267" s="94"/>
      <c r="F267" s="94"/>
      <c r="H267" s="81"/>
      <c r="I267" s="81"/>
      <c r="S267" s="368"/>
      <c r="T267" s="369"/>
    </row>
    <row r="268" ht="15.75" customHeight="1">
      <c r="A268" s="94"/>
      <c r="B268" s="94"/>
      <c r="C268" s="94"/>
      <c r="D268" s="81"/>
      <c r="E268" s="94"/>
      <c r="F268" s="94"/>
      <c r="H268" s="81"/>
      <c r="I268" s="81"/>
      <c r="S268" s="368"/>
      <c r="T268" s="369"/>
    </row>
    <row r="269" ht="15.75" customHeight="1">
      <c r="A269" s="94"/>
      <c r="B269" s="94"/>
      <c r="C269" s="94"/>
      <c r="D269" s="81"/>
      <c r="E269" s="94"/>
      <c r="F269" s="94"/>
      <c r="H269" s="81"/>
      <c r="I269" s="81"/>
      <c r="S269" s="368"/>
      <c r="T269" s="369"/>
    </row>
    <row r="270" ht="15.75" customHeight="1">
      <c r="A270" s="94"/>
      <c r="B270" s="94"/>
      <c r="C270" s="94"/>
      <c r="D270" s="81"/>
      <c r="E270" s="94"/>
      <c r="F270" s="94"/>
      <c r="H270" s="81"/>
      <c r="I270" s="81"/>
      <c r="S270" s="368"/>
      <c r="T270" s="369"/>
    </row>
    <row r="271" ht="15.75" customHeight="1">
      <c r="A271" s="94"/>
      <c r="B271" s="94"/>
      <c r="C271" s="94"/>
      <c r="D271" s="81"/>
      <c r="E271" s="94"/>
      <c r="F271" s="94"/>
      <c r="H271" s="81"/>
      <c r="I271" s="81"/>
      <c r="S271" s="368"/>
      <c r="T271" s="369"/>
    </row>
    <row r="272" ht="15.75" customHeight="1">
      <c r="A272" s="94"/>
      <c r="B272" s="94"/>
      <c r="C272" s="94"/>
      <c r="D272" s="81"/>
      <c r="E272" s="94"/>
      <c r="F272" s="94"/>
      <c r="H272" s="81"/>
      <c r="I272" s="81"/>
      <c r="S272" s="368"/>
      <c r="T272" s="369"/>
    </row>
    <row r="273" ht="15.75" customHeight="1">
      <c r="A273" s="94"/>
      <c r="B273" s="94"/>
      <c r="C273" s="94"/>
      <c r="D273" s="81"/>
      <c r="E273" s="94"/>
      <c r="F273" s="94"/>
      <c r="H273" s="81"/>
      <c r="I273" s="81"/>
      <c r="S273" s="368"/>
      <c r="T273" s="369"/>
    </row>
    <row r="274" ht="15.75" customHeight="1">
      <c r="A274" s="94"/>
      <c r="B274" s="94"/>
      <c r="C274" s="94"/>
      <c r="D274" s="81"/>
      <c r="E274" s="94"/>
      <c r="F274" s="94"/>
      <c r="H274" s="81"/>
      <c r="I274" s="81"/>
      <c r="S274" s="368"/>
      <c r="T274" s="369"/>
    </row>
    <row r="275" ht="15.75" customHeight="1">
      <c r="A275" s="94"/>
      <c r="B275" s="94"/>
      <c r="C275" s="94"/>
      <c r="D275" s="81"/>
      <c r="E275" s="94"/>
      <c r="F275" s="94"/>
      <c r="H275" s="81"/>
      <c r="I275" s="81"/>
      <c r="S275" s="368"/>
      <c r="T275" s="369"/>
    </row>
    <row r="276" ht="15.75" customHeight="1">
      <c r="A276" s="94"/>
      <c r="B276" s="94"/>
      <c r="C276" s="94"/>
      <c r="D276" s="81"/>
      <c r="E276" s="94"/>
      <c r="F276" s="94"/>
      <c r="H276" s="81"/>
      <c r="I276" s="81"/>
      <c r="S276" s="368"/>
      <c r="T276" s="369"/>
    </row>
    <row r="277" ht="15.75" customHeight="1">
      <c r="A277" s="94"/>
      <c r="B277" s="94"/>
      <c r="C277" s="94"/>
      <c r="D277" s="81"/>
      <c r="E277" s="94"/>
      <c r="F277" s="94"/>
      <c r="H277" s="81"/>
      <c r="I277" s="81"/>
      <c r="S277" s="368"/>
      <c r="T277" s="369"/>
    </row>
    <row r="278" ht="15.75" customHeight="1">
      <c r="A278" s="94"/>
      <c r="B278" s="94"/>
      <c r="C278" s="94"/>
      <c r="D278" s="81"/>
      <c r="E278" s="94"/>
      <c r="F278" s="94"/>
      <c r="H278" s="81"/>
      <c r="I278" s="81"/>
      <c r="S278" s="368"/>
      <c r="T278" s="369"/>
    </row>
    <row r="279" ht="15.75" customHeight="1">
      <c r="A279" s="94"/>
      <c r="B279" s="94"/>
      <c r="C279" s="94"/>
      <c r="D279" s="81"/>
      <c r="E279" s="94"/>
      <c r="F279" s="94"/>
      <c r="H279" s="81"/>
      <c r="I279" s="81"/>
      <c r="S279" s="368"/>
      <c r="T279" s="369"/>
    </row>
    <row r="280" ht="15.75" customHeight="1">
      <c r="A280" s="94"/>
      <c r="B280" s="94"/>
      <c r="C280" s="94"/>
      <c r="D280" s="81"/>
      <c r="E280" s="94"/>
      <c r="F280" s="94"/>
      <c r="H280" s="81"/>
      <c r="I280" s="81"/>
      <c r="S280" s="368"/>
      <c r="T280" s="369"/>
    </row>
    <row r="281" ht="15.75" customHeight="1">
      <c r="A281" s="94"/>
      <c r="B281" s="94"/>
      <c r="C281" s="94"/>
      <c r="D281" s="81"/>
      <c r="E281" s="94"/>
      <c r="F281" s="94"/>
      <c r="H281" s="81"/>
      <c r="I281" s="81"/>
      <c r="S281" s="368"/>
      <c r="T281" s="369"/>
    </row>
    <row r="282" ht="15.75" customHeight="1">
      <c r="A282" s="94"/>
      <c r="B282" s="94"/>
      <c r="C282" s="94"/>
      <c r="D282" s="81"/>
      <c r="E282" s="94"/>
      <c r="F282" s="94"/>
      <c r="H282" s="81"/>
      <c r="I282" s="81"/>
      <c r="S282" s="368"/>
      <c r="T282" s="369"/>
    </row>
    <row r="283" ht="15.75" customHeight="1">
      <c r="A283" s="94"/>
      <c r="B283" s="94"/>
      <c r="C283" s="94"/>
      <c r="D283" s="81"/>
      <c r="E283" s="94"/>
      <c r="F283" s="94"/>
      <c r="H283" s="81"/>
      <c r="I283" s="81"/>
      <c r="S283" s="368"/>
      <c r="T283" s="369"/>
    </row>
    <row r="284" ht="15.75" customHeight="1">
      <c r="A284" s="94"/>
      <c r="B284" s="94"/>
      <c r="C284" s="94"/>
      <c r="D284" s="81"/>
      <c r="E284" s="94"/>
      <c r="F284" s="94"/>
      <c r="H284" s="81"/>
      <c r="I284" s="81"/>
      <c r="S284" s="368"/>
      <c r="T284" s="369"/>
    </row>
    <row r="285" ht="15.75" customHeight="1">
      <c r="A285" s="94"/>
      <c r="B285" s="94"/>
      <c r="C285" s="94"/>
      <c r="D285" s="81"/>
      <c r="E285" s="94"/>
      <c r="F285" s="94"/>
      <c r="H285" s="81"/>
      <c r="I285" s="81"/>
      <c r="S285" s="368"/>
      <c r="T285" s="369"/>
    </row>
    <row r="286" ht="15.75" customHeight="1">
      <c r="A286" s="94"/>
      <c r="B286" s="94"/>
      <c r="C286" s="94"/>
      <c r="D286" s="81"/>
      <c r="E286" s="94"/>
      <c r="F286" s="94"/>
      <c r="H286" s="81"/>
      <c r="I286" s="81"/>
      <c r="S286" s="368"/>
      <c r="T286" s="369"/>
    </row>
    <row r="287" ht="15.75" customHeight="1">
      <c r="A287" s="94"/>
      <c r="B287" s="94"/>
      <c r="C287" s="94"/>
      <c r="D287" s="81"/>
      <c r="E287" s="94"/>
      <c r="F287" s="94"/>
      <c r="H287" s="81"/>
      <c r="I287" s="81"/>
      <c r="S287" s="368"/>
      <c r="T287" s="369"/>
    </row>
    <row r="288" ht="15.75" customHeight="1">
      <c r="A288" s="94"/>
      <c r="B288" s="94"/>
      <c r="C288" s="94"/>
      <c r="D288" s="81"/>
      <c r="E288" s="94"/>
      <c r="F288" s="94"/>
      <c r="H288" s="81"/>
      <c r="I288" s="81"/>
      <c r="S288" s="368"/>
      <c r="T288" s="369"/>
    </row>
    <row r="289" ht="15.75" customHeight="1">
      <c r="A289" s="94"/>
      <c r="B289" s="94"/>
      <c r="C289" s="94"/>
      <c r="D289" s="81"/>
      <c r="E289" s="94"/>
      <c r="F289" s="94"/>
      <c r="H289" s="81"/>
      <c r="I289" s="81"/>
      <c r="S289" s="368"/>
      <c r="T289" s="369"/>
    </row>
    <row r="290" ht="15.75" customHeight="1">
      <c r="A290" s="94"/>
      <c r="B290" s="94"/>
      <c r="C290" s="94"/>
      <c r="D290" s="81"/>
      <c r="E290" s="94"/>
      <c r="F290" s="94"/>
      <c r="H290" s="81"/>
      <c r="I290" s="81"/>
      <c r="S290" s="368"/>
      <c r="T290" s="369"/>
    </row>
    <row r="291" ht="15.75" customHeight="1">
      <c r="A291" s="94"/>
      <c r="B291" s="94"/>
      <c r="C291" s="94"/>
      <c r="D291" s="81"/>
      <c r="E291" s="94"/>
      <c r="F291" s="94"/>
      <c r="H291" s="81"/>
      <c r="I291" s="81"/>
      <c r="S291" s="368"/>
      <c r="T291" s="369"/>
    </row>
    <row r="292" ht="15.75" customHeight="1">
      <c r="A292" s="94"/>
      <c r="B292" s="94"/>
      <c r="C292" s="94"/>
      <c r="D292" s="81"/>
      <c r="E292" s="94"/>
      <c r="F292" s="94"/>
      <c r="H292" s="81"/>
      <c r="I292" s="81"/>
      <c r="S292" s="368"/>
      <c r="T292" s="369"/>
    </row>
    <row r="293" ht="15.75" customHeight="1">
      <c r="A293" s="94"/>
      <c r="B293" s="94"/>
      <c r="C293" s="94"/>
      <c r="D293" s="81"/>
      <c r="E293" s="94"/>
      <c r="F293" s="94"/>
      <c r="H293" s="81"/>
      <c r="I293" s="81"/>
      <c r="S293" s="368"/>
      <c r="T293" s="369"/>
    </row>
    <row r="294" ht="15.75" customHeight="1">
      <c r="A294" s="94"/>
      <c r="B294" s="94"/>
      <c r="C294" s="94"/>
      <c r="D294" s="81"/>
      <c r="E294" s="94"/>
      <c r="F294" s="94"/>
      <c r="H294" s="81"/>
      <c r="I294" s="81"/>
      <c r="S294" s="368"/>
      <c r="T294" s="369"/>
    </row>
    <row r="295" ht="15.75" customHeight="1">
      <c r="A295" s="94"/>
      <c r="B295" s="94"/>
      <c r="C295" s="94"/>
      <c r="D295" s="81"/>
      <c r="E295" s="94"/>
      <c r="F295" s="94"/>
      <c r="H295" s="81"/>
      <c r="I295" s="81"/>
      <c r="S295" s="368"/>
      <c r="T295" s="369"/>
    </row>
    <row r="296" ht="15.75" customHeight="1">
      <c r="A296" s="94"/>
      <c r="B296" s="94"/>
      <c r="C296" s="94"/>
      <c r="D296" s="81"/>
      <c r="E296" s="94"/>
      <c r="F296" s="94"/>
      <c r="H296" s="81"/>
      <c r="I296" s="81"/>
      <c r="S296" s="368"/>
      <c r="T296" s="369"/>
    </row>
    <row r="297" ht="15.75" customHeight="1">
      <c r="A297" s="94"/>
      <c r="B297" s="94"/>
      <c r="C297" s="94"/>
      <c r="D297" s="81"/>
      <c r="E297" s="94"/>
      <c r="F297" s="94"/>
      <c r="H297" s="81"/>
      <c r="I297" s="81"/>
      <c r="S297" s="368"/>
      <c r="T297" s="369"/>
    </row>
    <row r="298" ht="15.75" customHeight="1">
      <c r="A298" s="94"/>
      <c r="B298" s="94"/>
      <c r="C298" s="94"/>
      <c r="D298" s="81"/>
      <c r="E298" s="94"/>
      <c r="F298" s="94"/>
      <c r="H298" s="81"/>
      <c r="I298" s="81"/>
      <c r="S298" s="368"/>
      <c r="T298" s="369"/>
    </row>
    <row r="299" ht="15.75" customHeight="1">
      <c r="A299" s="94"/>
      <c r="B299" s="94"/>
      <c r="C299" s="94"/>
      <c r="D299" s="81"/>
      <c r="E299" s="94"/>
      <c r="F299" s="94"/>
      <c r="H299" s="81"/>
      <c r="I299" s="81"/>
      <c r="S299" s="368"/>
      <c r="T299" s="369"/>
    </row>
    <row r="300" ht="15.75" customHeight="1">
      <c r="A300" s="94"/>
      <c r="B300" s="94"/>
      <c r="C300" s="94"/>
      <c r="D300" s="81"/>
      <c r="E300" s="94"/>
      <c r="F300" s="94"/>
      <c r="H300" s="81"/>
      <c r="I300" s="81"/>
      <c r="S300" s="368"/>
      <c r="T300" s="369"/>
    </row>
    <row r="301" ht="15.75" customHeight="1">
      <c r="A301" s="94"/>
      <c r="B301" s="94"/>
      <c r="C301" s="94"/>
      <c r="D301" s="81"/>
      <c r="E301" s="94"/>
      <c r="F301" s="94"/>
      <c r="H301" s="81"/>
      <c r="I301" s="81"/>
      <c r="S301" s="368"/>
      <c r="T301" s="369"/>
    </row>
    <row r="302" ht="15.75" customHeight="1">
      <c r="A302" s="94"/>
      <c r="B302" s="94"/>
      <c r="C302" s="94"/>
      <c r="D302" s="81"/>
      <c r="E302" s="94"/>
      <c r="F302" s="94"/>
      <c r="H302" s="81"/>
      <c r="I302" s="81"/>
      <c r="S302" s="368"/>
      <c r="T302" s="369"/>
    </row>
    <row r="303" ht="15.75" customHeight="1">
      <c r="A303" s="94"/>
      <c r="B303" s="94"/>
      <c r="C303" s="94"/>
      <c r="D303" s="81"/>
      <c r="E303" s="94"/>
      <c r="F303" s="94"/>
      <c r="H303" s="81"/>
      <c r="I303" s="81"/>
      <c r="S303" s="368"/>
      <c r="T303" s="369"/>
    </row>
    <row r="304" ht="15.75" customHeight="1">
      <c r="A304" s="94"/>
      <c r="B304" s="94"/>
      <c r="C304" s="94"/>
      <c r="D304" s="81"/>
      <c r="E304" s="94"/>
      <c r="F304" s="94"/>
      <c r="H304" s="81"/>
      <c r="I304" s="81"/>
      <c r="S304" s="368"/>
      <c r="T304" s="369"/>
    </row>
    <row r="305" ht="15.75" customHeight="1">
      <c r="A305" s="94"/>
      <c r="B305" s="94"/>
      <c r="C305" s="94"/>
      <c r="D305" s="81"/>
      <c r="E305" s="94"/>
      <c r="F305" s="94"/>
      <c r="H305" s="81"/>
      <c r="I305" s="81"/>
      <c r="S305" s="368"/>
      <c r="T305" s="369"/>
    </row>
    <row r="306" ht="15.75" customHeight="1">
      <c r="A306" s="94"/>
      <c r="B306" s="94"/>
      <c r="C306" s="94"/>
      <c r="D306" s="81"/>
      <c r="E306" s="94"/>
      <c r="F306" s="94"/>
      <c r="H306" s="81"/>
      <c r="I306" s="81"/>
      <c r="S306" s="368"/>
      <c r="T306" s="369"/>
    </row>
    <row r="307" ht="15.75" customHeight="1">
      <c r="A307" s="94"/>
      <c r="B307" s="94"/>
      <c r="C307" s="94"/>
      <c r="D307" s="81"/>
      <c r="E307" s="94"/>
      <c r="F307" s="94"/>
      <c r="H307" s="81"/>
      <c r="I307" s="81"/>
      <c r="S307" s="368"/>
      <c r="T307" s="369"/>
    </row>
    <row r="308" ht="15.75" customHeight="1">
      <c r="A308" s="94"/>
      <c r="B308" s="94"/>
      <c r="C308" s="94"/>
      <c r="D308" s="81"/>
      <c r="E308" s="94"/>
      <c r="F308" s="94"/>
      <c r="H308" s="81"/>
      <c r="I308" s="81"/>
      <c r="S308" s="368"/>
      <c r="T308" s="369"/>
    </row>
    <row r="309" ht="15.75" customHeight="1">
      <c r="A309" s="94"/>
      <c r="B309" s="94"/>
      <c r="C309" s="94"/>
      <c r="D309" s="81"/>
      <c r="E309" s="94"/>
      <c r="F309" s="94"/>
      <c r="H309" s="81"/>
      <c r="I309" s="81"/>
      <c r="S309" s="368"/>
      <c r="T309" s="369"/>
    </row>
    <row r="310" ht="15.75" customHeight="1">
      <c r="A310" s="94"/>
      <c r="B310" s="94"/>
      <c r="C310" s="94"/>
      <c r="D310" s="81"/>
      <c r="E310" s="94"/>
      <c r="F310" s="94"/>
      <c r="H310" s="81"/>
      <c r="I310" s="81"/>
      <c r="S310" s="368"/>
      <c r="T310" s="369"/>
    </row>
    <row r="311" ht="15.75" customHeight="1">
      <c r="A311" s="94"/>
      <c r="B311" s="94"/>
      <c r="C311" s="94"/>
      <c r="D311" s="81"/>
      <c r="E311" s="94"/>
      <c r="F311" s="94"/>
      <c r="H311" s="81"/>
      <c r="I311" s="81"/>
      <c r="S311" s="368"/>
      <c r="T311" s="369"/>
    </row>
    <row r="312" ht="15.75" customHeight="1">
      <c r="A312" s="94"/>
      <c r="B312" s="94"/>
      <c r="C312" s="94"/>
      <c r="D312" s="81"/>
      <c r="E312" s="94"/>
      <c r="F312" s="94"/>
      <c r="H312" s="81"/>
      <c r="I312" s="81"/>
      <c r="S312" s="368"/>
      <c r="T312" s="369"/>
    </row>
    <row r="313" ht="15.75" customHeight="1">
      <c r="A313" s="94"/>
      <c r="B313" s="94"/>
      <c r="C313" s="94"/>
      <c r="D313" s="81"/>
      <c r="E313" s="94"/>
      <c r="F313" s="94"/>
      <c r="H313" s="81"/>
      <c r="I313" s="81"/>
      <c r="S313" s="368"/>
      <c r="T313" s="369"/>
    </row>
    <row r="314" ht="15.75" customHeight="1">
      <c r="A314" s="94"/>
      <c r="B314" s="94"/>
      <c r="C314" s="94"/>
      <c r="D314" s="81"/>
      <c r="E314" s="94"/>
      <c r="F314" s="94"/>
      <c r="H314" s="81"/>
      <c r="I314" s="81"/>
      <c r="S314" s="368"/>
      <c r="T314" s="369"/>
    </row>
    <row r="315" ht="15.75" customHeight="1">
      <c r="A315" s="94"/>
      <c r="B315" s="94"/>
      <c r="C315" s="94"/>
      <c r="D315" s="81"/>
      <c r="E315" s="94"/>
      <c r="F315" s="94"/>
      <c r="H315" s="81"/>
      <c r="I315" s="81"/>
      <c r="S315" s="368"/>
      <c r="T315" s="369"/>
    </row>
    <row r="316" ht="15.75" customHeight="1">
      <c r="A316" s="94"/>
      <c r="B316" s="94"/>
      <c r="C316" s="94"/>
      <c r="D316" s="81"/>
      <c r="E316" s="94"/>
      <c r="F316" s="94"/>
      <c r="H316" s="81"/>
      <c r="I316" s="81"/>
      <c r="S316" s="368"/>
      <c r="T316" s="369"/>
    </row>
    <row r="317" ht="15.75" customHeight="1">
      <c r="A317" s="94"/>
      <c r="B317" s="94"/>
      <c r="C317" s="94"/>
      <c r="D317" s="81"/>
      <c r="E317" s="94"/>
      <c r="F317" s="94"/>
      <c r="H317" s="81"/>
      <c r="I317" s="81"/>
      <c r="S317" s="368"/>
      <c r="T317" s="369"/>
    </row>
    <row r="318" ht="15.75" customHeight="1">
      <c r="A318" s="94"/>
      <c r="B318" s="94"/>
      <c r="C318" s="94"/>
      <c r="D318" s="81"/>
      <c r="E318" s="94"/>
      <c r="F318" s="94"/>
      <c r="H318" s="81"/>
      <c r="I318" s="81"/>
      <c r="S318" s="368"/>
      <c r="T318" s="369"/>
    </row>
    <row r="319" ht="15.75" customHeight="1">
      <c r="A319" s="94"/>
      <c r="B319" s="94"/>
      <c r="C319" s="94"/>
      <c r="D319" s="81"/>
      <c r="E319" s="94"/>
      <c r="F319" s="94"/>
      <c r="H319" s="81"/>
      <c r="I319" s="81"/>
      <c r="S319" s="368"/>
      <c r="T319" s="369"/>
    </row>
    <row r="320" ht="15.75" customHeight="1">
      <c r="A320" s="94"/>
      <c r="B320" s="94"/>
      <c r="C320" s="94"/>
      <c r="D320" s="81"/>
      <c r="E320" s="94"/>
      <c r="F320" s="94"/>
      <c r="H320" s="81"/>
      <c r="I320" s="81"/>
      <c r="S320" s="368"/>
      <c r="T320" s="369"/>
    </row>
    <row r="321" ht="15.75" customHeight="1">
      <c r="A321" s="94"/>
      <c r="B321" s="94"/>
      <c r="C321" s="94"/>
      <c r="D321" s="81"/>
      <c r="E321" s="94"/>
      <c r="F321" s="94"/>
      <c r="H321" s="81"/>
      <c r="I321" s="81"/>
      <c r="S321" s="368"/>
      <c r="T321" s="369"/>
    </row>
    <row r="322" ht="15.75" customHeight="1">
      <c r="A322" s="94"/>
      <c r="B322" s="94"/>
      <c r="C322" s="94"/>
      <c r="D322" s="81"/>
      <c r="E322" s="94"/>
      <c r="F322" s="94"/>
      <c r="H322" s="81"/>
      <c r="I322" s="81"/>
      <c r="S322" s="368"/>
      <c r="T322" s="369"/>
    </row>
    <row r="323" ht="15.75" customHeight="1">
      <c r="A323" s="94"/>
      <c r="B323" s="94"/>
      <c r="C323" s="94"/>
      <c r="D323" s="81"/>
      <c r="E323" s="94"/>
      <c r="F323" s="94"/>
      <c r="H323" s="81"/>
      <c r="I323" s="81"/>
      <c r="S323" s="368"/>
      <c r="T323" s="369"/>
    </row>
    <row r="324" ht="15.75" customHeight="1">
      <c r="A324" s="94"/>
      <c r="B324" s="94"/>
      <c r="C324" s="94"/>
      <c r="D324" s="81"/>
      <c r="E324" s="94"/>
      <c r="F324" s="94"/>
      <c r="H324" s="81"/>
      <c r="I324" s="81"/>
      <c r="S324" s="368"/>
      <c r="T324" s="369"/>
    </row>
    <row r="325" ht="15.75" customHeight="1">
      <c r="A325" s="94"/>
      <c r="B325" s="94"/>
      <c r="C325" s="94"/>
      <c r="D325" s="81"/>
      <c r="E325" s="94"/>
      <c r="F325" s="94"/>
      <c r="H325" s="81"/>
      <c r="I325" s="81"/>
      <c r="S325" s="368"/>
      <c r="T325" s="369"/>
    </row>
    <row r="326" ht="15.75" customHeight="1">
      <c r="A326" s="94"/>
      <c r="B326" s="94"/>
      <c r="C326" s="94"/>
      <c r="D326" s="81"/>
      <c r="E326" s="94"/>
      <c r="F326" s="94"/>
      <c r="H326" s="81"/>
      <c r="I326" s="81"/>
      <c r="S326" s="368"/>
      <c r="T326" s="369"/>
    </row>
    <row r="327" ht="15.75" customHeight="1">
      <c r="A327" s="94"/>
      <c r="B327" s="94"/>
      <c r="C327" s="94"/>
      <c r="D327" s="81"/>
      <c r="E327" s="94"/>
      <c r="F327" s="94"/>
      <c r="H327" s="81"/>
      <c r="I327" s="81"/>
      <c r="S327" s="368"/>
      <c r="T327" s="369"/>
    </row>
    <row r="328" ht="15.75" customHeight="1">
      <c r="A328" s="94"/>
      <c r="B328" s="94"/>
      <c r="C328" s="94"/>
      <c r="D328" s="81"/>
      <c r="E328" s="94"/>
      <c r="F328" s="94"/>
      <c r="H328" s="81"/>
      <c r="I328" s="81"/>
      <c r="S328" s="368"/>
      <c r="T328" s="369"/>
    </row>
    <row r="329" ht="15.75" customHeight="1">
      <c r="A329" s="94"/>
      <c r="B329" s="94"/>
      <c r="C329" s="94"/>
      <c r="D329" s="81"/>
      <c r="E329" s="94"/>
      <c r="F329" s="94"/>
      <c r="H329" s="81"/>
      <c r="I329" s="81"/>
      <c r="S329" s="368"/>
      <c r="T329" s="369"/>
    </row>
    <row r="330" ht="15.75" customHeight="1">
      <c r="A330" s="94"/>
      <c r="B330" s="94"/>
      <c r="C330" s="94"/>
      <c r="D330" s="81"/>
      <c r="E330" s="94"/>
      <c r="F330" s="94"/>
      <c r="H330" s="81"/>
      <c r="I330" s="81"/>
      <c r="S330" s="368"/>
      <c r="T330" s="369"/>
    </row>
    <row r="331" ht="15.75" customHeight="1">
      <c r="A331" s="94"/>
      <c r="B331" s="94"/>
      <c r="C331" s="94"/>
      <c r="D331" s="81"/>
      <c r="E331" s="94"/>
      <c r="F331" s="94"/>
      <c r="H331" s="81"/>
      <c r="I331" s="81"/>
      <c r="S331" s="368"/>
      <c r="T331" s="369"/>
    </row>
    <row r="332" ht="15.75" customHeight="1">
      <c r="A332" s="94"/>
      <c r="B332" s="94"/>
      <c r="C332" s="94"/>
      <c r="D332" s="81"/>
      <c r="E332" s="94"/>
      <c r="F332" s="94"/>
      <c r="H332" s="81"/>
      <c r="I332" s="81"/>
      <c r="S332" s="368"/>
      <c r="T332" s="369"/>
    </row>
    <row r="333" ht="15.75" customHeight="1">
      <c r="A333" s="94"/>
      <c r="B333" s="94"/>
      <c r="C333" s="94"/>
      <c r="D333" s="81"/>
      <c r="E333" s="94"/>
      <c r="F333" s="94"/>
      <c r="H333" s="81"/>
      <c r="I333" s="81"/>
      <c r="S333" s="368"/>
      <c r="T333" s="369"/>
    </row>
    <row r="334" ht="15.75" customHeight="1">
      <c r="A334" s="94"/>
      <c r="B334" s="94"/>
      <c r="C334" s="94"/>
      <c r="D334" s="81"/>
      <c r="E334" s="94"/>
      <c r="F334" s="94"/>
      <c r="H334" s="81"/>
      <c r="I334" s="81"/>
      <c r="S334" s="368"/>
      <c r="T334" s="369"/>
    </row>
    <row r="335" ht="15.75" customHeight="1">
      <c r="A335" s="94"/>
      <c r="B335" s="94"/>
      <c r="C335" s="94"/>
      <c r="D335" s="81"/>
      <c r="E335" s="94"/>
      <c r="F335" s="94"/>
      <c r="H335" s="81"/>
      <c r="I335" s="81"/>
      <c r="S335" s="368"/>
      <c r="T335" s="369"/>
    </row>
    <row r="336" ht="15.75" customHeight="1">
      <c r="A336" s="94"/>
      <c r="B336" s="94"/>
      <c r="C336" s="94"/>
      <c r="D336" s="81"/>
      <c r="E336" s="94"/>
      <c r="F336" s="94"/>
      <c r="H336" s="81"/>
      <c r="I336" s="81"/>
      <c r="S336" s="368"/>
      <c r="T336" s="369"/>
    </row>
    <row r="337" ht="15.75" customHeight="1">
      <c r="A337" s="94"/>
      <c r="B337" s="94"/>
      <c r="C337" s="94"/>
      <c r="D337" s="81"/>
      <c r="E337" s="94"/>
      <c r="F337" s="94"/>
      <c r="H337" s="81"/>
      <c r="I337" s="81"/>
      <c r="S337" s="368"/>
      <c r="T337" s="369"/>
    </row>
    <row r="338" ht="15.75" customHeight="1">
      <c r="A338" s="94"/>
      <c r="B338" s="94"/>
      <c r="C338" s="94"/>
      <c r="D338" s="81"/>
      <c r="E338" s="94"/>
      <c r="F338" s="94"/>
      <c r="H338" s="81"/>
      <c r="I338" s="81"/>
      <c r="S338" s="368"/>
      <c r="T338" s="369"/>
    </row>
    <row r="339" ht="15.75" customHeight="1">
      <c r="A339" s="94"/>
      <c r="B339" s="94"/>
      <c r="C339" s="94"/>
      <c r="D339" s="81"/>
      <c r="E339" s="94"/>
      <c r="F339" s="94"/>
      <c r="H339" s="81"/>
      <c r="I339" s="81"/>
      <c r="S339" s="368"/>
      <c r="T339" s="369"/>
    </row>
    <row r="340" ht="15.75" customHeight="1">
      <c r="A340" s="94"/>
      <c r="B340" s="94"/>
      <c r="C340" s="94"/>
      <c r="D340" s="81"/>
      <c r="E340" s="94"/>
      <c r="F340" s="94"/>
      <c r="H340" s="81"/>
      <c r="I340" s="81"/>
      <c r="S340" s="368"/>
      <c r="T340" s="369"/>
    </row>
    <row r="341" ht="15.75" customHeight="1">
      <c r="A341" s="94"/>
      <c r="B341" s="94"/>
      <c r="C341" s="94"/>
      <c r="D341" s="81"/>
      <c r="E341" s="94"/>
      <c r="F341" s="94"/>
      <c r="H341" s="81"/>
      <c r="I341" s="81"/>
      <c r="S341" s="368"/>
      <c r="T341" s="369"/>
    </row>
    <row r="342" ht="15.75" customHeight="1">
      <c r="A342" s="94"/>
      <c r="B342" s="94"/>
      <c r="C342" s="94"/>
      <c r="D342" s="81"/>
      <c r="E342" s="94"/>
      <c r="F342" s="94"/>
      <c r="H342" s="81"/>
      <c r="I342" s="81"/>
      <c r="S342" s="368"/>
      <c r="T342" s="369"/>
    </row>
    <row r="343" ht="15.75" customHeight="1">
      <c r="A343" s="94"/>
      <c r="B343" s="94"/>
      <c r="C343" s="94"/>
      <c r="D343" s="81"/>
      <c r="E343" s="94"/>
      <c r="F343" s="94"/>
      <c r="H343" s="81"/>
      <c r="I343" s="81"/>
      <c r="S343" s="368"/>
      <c r="T343" s="369"/>
    </row>
    <row r="344" ht="15.75" customHeight="1">
      <c r="A344" s="94"/>
      <c r="B344" s="94"/>
      <c r="C344" s="94"/>
      <c r="D344" s="81"/>
      <c r="E344" s="94"/>
      <c r="F344" s="94"/>
      <c r="H344" s="81"/>
      <c r="I344" s="81"/>
      <c r="S344" s="368"/>
      <c r="T344" s="369"/>
    </row>
    <row r="345" ht="15.75" customHeight="1">
      <c r="A345" s="94"/>
      <c r="B345" s="94"/>
      <c r="C345" s="94"/>
      <c r="D345" s="81"/>
      <c r="E345" s="94"/>
      <c r="F345" s="94"/>
      <c r="H345" s="81"/>
      <c r="I345" s="81"/>
      <c r="S345" s="368"/>
      <c r="T345" s="369"/>
    </row>
    <row r="346" ht="15.75" customHeight="1">
      <c r="A346" s="94"/>
      <c r="B346" s="94"/>
      <c r="C346" s="94"/>
      <c r="D346" s="81"/>
      <c r="E346" s="94"/>
      <c r="F346" s="94"/>
      <c r="H346" s="81"/>
      <c r="I346" s="81"/>
      <c r="S346" s="368"/>
      <c r="T346" s="369"/>
    </row>
    <row r="347" ht="15.75" customHeight="1">
      <c r="A347" s="94"/>
      <c r="B347" s="94"/>
      <c r="C347" s="94"/>
      <c r="D347" s="81"/>
      <c r="E347" s="94"/>
      <c r="F347" s="94"/>
      <c r="H347" s="81"/>
      <c r="I347" s="81"/>
      <c r="S347" s="368"/>
      <c r="T347" s="369"/>
    </row>
    <row r="348" ht="15.75" customHeight="1">
      <c r="A348" s="94"/>
      <c r="B348" s="94"/>
      <c r="C348" s="94"/>
      <c r="D348" s="81"/>
      <c r="E348" s="94"/>
      <c r="F348" s="94"/>
      <c r="H348" s="81"/>
      <c r="I348" s="81"/>
      <c r="S348" s="368"/>
      <c r="T348" s="369"/>
    </row>
    <row r="349" ht="15.75" customHeight="1">
      <c r="A349" s="94"/>
      <c r="B349" s="94"/>
      <c r="C349" s="94"/>
      <c r="D349" s="81"/>
      <c r="E349" s="94"/>
      <c r="F349" s="94"/>
      <c r="H349" s="81"/>
      <c r="I349" s="81"/>
      <c r="S349" s="368"/>
      <c r="T349" s="369"/>
    </row>
    <row r="350" ht="15.75" customHeight="1">
      <c r="A350" s="94"/>
      <c r="B350" s="94"/>
      <c r="C350" s="94"/>
      <c r="D350" s="81"/>
      <c r="E350" s="94"/>
      <c r="F350" s="94"/>
      <c r="H350" s="81"/>
      <c r="I350" s="81"/>
      <c r="S350" s="368"/>
      <c r="T350" s="369"/>
    </row>
    <row r="351" ht="15.75" customHeight="1">
      <c r="A351" s="94"/>
      <c r="B351" s="94"/>
      <c r="C351" s="94"/>
      <c r="D351" s="81"/>
      <c r="E351" s="94"/>
      <c r="F351" s="94"/>
      <c r="H351" s="81"/>
      <c r="I351" s="81"/>
      <c r="S351" s="368"/>
      <c r="T351" s="369"/>
    </row>
    <row r="352" ht="15.75" customHeight="1">
      <c r="A352" s="94"/>
      <c r="B352" s="94"/>
      <c r="C352" s="94"/>
      <c r="D352" s="81"/>
      <c r="E352" s="94"/>
      <c r="F352" s="94"/>
      <c r="H352" s="81"/>
      <c r="I352" s="81"/>
      <c r="S352" s="368"/>
      <c r="T352" s="369"/>
    </row>
    <row r="353" ht="15.75" customHeight="1">
      <c r="A353" s="94"/>
      <c r="B353" s="94"/>
      <c r="C353" s="94"/>
      <c r="D353" s="81"/>
      <c r="E353" s="94"/>
      <c r="F353" s="94"/>
      <c r="H353" s="81"/>
      <c r="I353" s="81"/>
      <c r="S353" s="368"/>
      <c r="T353" s="369"/>
    </row>
    <row r="354" ht="15.75" customHeight="1">
      <c r="A354" s="94"/>
      <c r="B354" s="94"/>
      <c r="C354" s="94"/>
      <c r="D354" s="81"/>
      <c r="E354" s="94"/>
      <c r="F354" s="94"/>
      <c r="H354" s="81"/>
      <c r="I354" s="81"/>
      <c r="S354" s="368"/>
      <c r="T354" s="369"/>
    </row>
    <row r="355" ht="15.75" customHeight="1">
      <c r="A355" s="94"/>
      <c r="B355" s="94"/>
      <c r="C355" s="94"/>
      <c r="D355" s="81"/>
      <c r="E355" s="94"/>
      <c r="F355" s="94"/>
      <c r="H355" s="81"/>
      <c r="I355" s="81"/>
      <c r="S355" s="368"/>
      <c r="T355" s="369"/>
    </row>
    <row r="356" ht="15.75" customHeight="1">
      <c r="A356" s="94"/>
      <c r="B356" s="94"/>
      <c r="C356" s="94"/>
      <c r="D356" s="81"/>
      <c r="E356" s="94"/>
      <c r="F356" s="94"/>
      <c r="H356" s="81"/>
      <c r="I356" s="81"/>
      <c r="S356" s="368"/>
      <c r="T356" s="369"/>
    </row>
    <row r="357" ht="15.75" customHeight="1">
      <c r="A357" s="94"/>
      <c r="B357" s="94"/>
      <c r="C357" s="94"/>
      <c r="D357" s="81"/>
      <c r="E357" s="94"/>
      <c r="F357" s="94"/>
      <c r="H357" s="81"/>
      <c r="I357" s="81"/>
      <c r="S357" s="368"/>
      <c r="T357" s="369"/>
    </row>
    <row r="358" ht="15.75" customHeight="1">
      <c r="A358" s="94"/>
      <c r="B358" s="94"/>
      <c r="C358" s="94"/>
      <c r="D358" s="81"/>
      <c r="E358" s="94"/>
      <c r="F358" s="94"/>
      <c r="H358" s="81"/>
      <c r="I358" s="81"/>
      <c r="S358" s="368"/>
      <c r="T358" s="369"/>
    </row>
    <row r="359" ht="15.75" customHeight="1">
      <c r="A359" s="94"/>
      <c r="B359" s="94"/>
      <c r="C359" s="94"/>
      <c r="D359" s="81"/>
      <c r="E359" s="94"/>
      <c r="F359" s="94"/>
      <c r="H359" s="81"/>
      <c r="I359" s="81"/>
      <c r="S359" s="368"/>
      <c r="T359" s="369"/>
    </row>
    <row r="360" ht="15.75" customHeight="1">
      <c r="A360" s="94"/>
      <c r="B360" s="94"/>
      <c r="C360" s="94"/>
      <c r="D360" s="81"/>
      <c r="E360" s="94"/>
      <c r="F360" s="94"/>
      <c r="H360" s="81"/>
      <c r="I360" s="81"/>
      <c r="S360" s="368"/>
      <c r="T360" s="369"/>
    </row>
    <row r="361" ht="15.75" customHeight="1">
      <c r="A361" s="94"/>
      <c r="B361" s="94"/>
      <c r="C361" s="94"/>
      <c r="D361" s="81"/>
      <c r="E361" s="94"/>
      <c r="F361" s="94"/>
      <c r="H361" s="81"/>
      <c r="I361" s="81"/>
      <c r="S361" s="368"/>
      <c r="T361" s="369"/>
    </row>
    <row r="362" ht="15.75" customHeight="1">
      <c r="A362" s="94"/>
      <c r="B362" s="94"/>
      <c r="C362" s="94"/>
      <c r="D362" s="81"/>
      <c r="E362" s="94"/>
      <c r="F362" s="94"/>
      <c r="H362" s="81"/>
      <c r="I362" s="81"/>
      <c r="S362" s="368"/>
      <c r="T362" s="369"/>
    </row>
    <row r="363" ht="15.75" customHeight="1">
      <c r="A363" s="94"/>
      <c r="B363" s="94"/>
      <c r="C363" s="94"/>
      <c r="D363" s="81"/>
      <c r="E363" s="94"/>
      <c r="F363" s="94"/>
      <c r="H363" s="81"/>
      <c r="I363" s="81"/>
      <c r="S363" s="368"/>
      <c r="T363" s="369"/>
    </row>
    <row r="364" ht="15.75" customHeight="1">
      <c r="A364" s="94"/>
      <c r="B364" s="94"/>
      <c r="C364" s="94"/>
      <c r="D364" s="81"/>
      <c r="E364" s="94"/>
      <c r="F364" s="94"/>
      <c r="H364" s="81"/>
      <c r="I364" s="81"/>
      <c r="S364" s="368"/>
      <c r="T364" s="369"/>
    </row>
    <row r="365" ht="15.75" customHeight="1">
      <c r="A365" s="94"/>
      <c r="B365" s="94"/>
      <c r="C365" s="94"/>
      <c r="D365" s="81"/>
      <c r="E365" s="94"/>
      <c r="F365" s="94"/>
      <c r="H365" s="81"/>
      <c r="I365" s="81"/>
      <c r="S365" s="368"/>
      <c r="T365" s="369"/>
    </row>
    <row r="366" ht="15.75" customHeight="1">
      <c r="A366" s="94"/>
      <c r="B366" s="94"/>
      <c r="C366" s="94"/>
      <c r="D366" s="81"/>
      <c r="E366" s="94"/>
      <c r="F366" s="94"/>
      <c r="H366" s="81"/>
      <c r="I366" s="81"/>
      <c r="S366" s="368"/>
      <c r="T366" s="369"/>
    </row>
    <row r="367" ht="15.75" customHeight="1">
      <c r="A367" s="94"/>
      <c r="B367" s="94"/>
      <c r="C367" s="94"/>
      <c r="D367" s="81"/>
      <c r="E367" s="94"/>
      <c r="F367" s="94"/>
      <c r="H367" s="81"/>
      <c r="I367" s="81"/>
      <c r="S367" s="368"/>
      <c r="T367" s="369"/>
    </row>
    <row r="368" ht="15.75" customHeight="1">
      <c r="A368" s="94"/>
      <c r="B368" s="94"/>
      <c r="C368" s="94"/>
      <c r="D368" s="81"/>
      <c r="E368" s="94"/>
      <c r="F368" s="94"/>
      <c r="H368" s="81"/>
      <c r="I368" s="81"/>
      <c r="S368" s="368"/>
      <c r="T368" s="369"/>
    </row>
    <row r="369" ht="15.75" customHeight="1">
      <c r="A369" s="94"/>
      <c r="B369" s="94"/>
      <c r="C369" s="94"/>
      <c r="D369" s="81"/>
      <c r="E369" s="94"/>
      <c r="F369" s="94"/>
      <c r="H369" s="81"/>
      <c r="I369" s="81"/>
      <c r="S369" s="368"/>
      <c r="T369" s="369"/>
    </row>
    <row r="370" ht="15.75" customHeight="1">
      <c r="A370" s="94"/>
      <c r="B370" s="94"/>
      <c r="C370" s="94"/>
      <c r="D370" s="81"/>
      <c r="E370" s="94"/>
      <c r="F370" s="94"/>
      <c r="H370" s="81"/>
      <c r="I370" s="81"/>
      <c r="S370" s="368"/>
      <c r="T370" s="369"/>
    </row>
    <row r="371" ht="15.75" customHeight="1">
      <c r="A371" s="94"/>
      <c r="B371" s="94"/>
      <c r="C371" s="94"/>
      <c r="D371" s="81"/>
      <c r="E371" s="94"/>
      <c r="F371" s="94"/>
      <c r="H371" s="81"/>
      <c r="I371" s="81"/>
      <c r="S371" s="368"/>
      <c r="T371" s="369"/>
    </row>
    <row r="372" ht="15.75" customHeight="1">
      <c r="A372" s="94"/>
      <c r="B372" s="94"/>
      <c r="C372" s="94"/>
      <c r="D372" s="81"/>
      <c r="E372" s="94"/>
      <c r="F372" s="94"/>
      <c r="H372" s="81"/>
      <c r="I372" s="81"/>
      <c r="S372" s="368"/>
      <c r="T372" s="369"/>
    </row>
    <row r="373" ht="15.75" customHeight="1">
      <c r="A373" s="94"/>
      <c r="B373" s="94"/>
      <c r="C373" s="94"/>
      <c r="D373" s="81"/>
      <c r="E373" s="94"/>
      <c r="F373" s="94"/>
      <c r="H373" s="81"/>
      <c r="I373" s="81"/>
      <c r="S373" s="368"/>
      <c r="T373" s="369"/>
    </row>
    <row r="374" ht="15.75" customHeight="1">
      <c r="A374" s="94"/>
      <c r="B374" s="94"/>
      <c r="C374" s="94"/>
      <c r="D374" s="81"/>
      <c r="E374" s="94"/>
      <c r="F374" s="94"/>
      <c r="H374" s="81"/>
      <c r="I374" s="81"/>
      <c r="S374" s="368"/>
      <c r="T374" s="369"/>
    </row>
    <row r="375" ht="15.75" customHeight="1">
      <c r="A375" s="94"/>
      <c r="B375" s="94"/>
      <c r="C375" s="94"/>
      <c r="D375" s="81"/>
      <c r="E375" s="94"/>
      <c r="F375" s="94"/>
      <c r="H375" s="81"/>
      <c r="I375" s="81"/>
      <c r="S375" s="368"/>
      <c r="T375" s="369"/>
    </row>
    <row r="376" ht="15.75" customHeight="1">
      <c r="A376" s="94"/>
      <c r="B376" s="94"/>
      <c r="C376" s="94"/>
      <c r="D376" s="81"/>
      <c r="E376" s="94"/>
      <c r="F376" s="94"/>
      <c r="H376" s="81"/>
      <c r="I376" s="81"/>
      <c r="S376" s="368"/>
      <c r="T376" s="369"/>
    </row>
    <row r="377" ht="15.75" customHeight="1">
      <c r="A377" s="94"/>
      <c r="B377" s="94"/>
      <c r="C377" s="94"/>
      <c r="D377" s="81"/>
      <c r="E377" s="94"/>
      <c r="F377" s="94"/>
      <c r="H377" s="81"/>
      <c r="I377" s="81"/>
      <c r="S377" s="368"/>
      <c r="T377" s="369"/>
    </row>
    <row r="378" ht="15.75" customHeight="1">
      <c r="A378" s="94"/>
      <c r="B378" s="94"/>
      <c r="C378" s="94"/>
      <c r="D378" s="81"/>
      <c r="E378" s="94"/>
      <c r="F378" s="94"/>
      <c r="H378" s="81"/>
      <c r="I378" s="81"/>
      <c r="S378" s="368"/>
      <c r="T378" s="369"/>
    </row>
    <row r="379" ht="15.75" customHeight="1">
      <c r="A379" s="94"/>
      <c r="B379" s="94"/>
      <c r="C379" s="94"/>
      <c r="D379" s="81"/>
      <c r="E379" s="94"/>
      <c r="F379" s="94"/>
      <c r="H379" s="81"/>
      <c r="I379" s="81"/>
      <c r="S379" s="368"/>
      <c r="T379" s="369"/>
    </row>
    <row r="380" ht="15.75" customHeight="1">
      <c r="A380" s="94"/>
      <c r="B380" s="94"/>
      <c r="C380" s="94"/>
      <c r="D380" s="81"/>
      <c r="E380" s="94"/>
      <c r="F380" s="94"/>
      <c r="H380" s="81"/>
      <c r="I380" s="81"/>
      <c r="S380" s="368"/>
      <c r="T380" s="369"/>
    </row>
    <row r="381" ht="15.75" customHeight="1">
      <c r="A381" s="94"/>
      <c r="B381" s="94"/>
      <c r="C381" s="94"/>
      <c r="D381" s="81"/>
      <c r="E381" s="94"/>
      <c r="F381" s="94"/>
      <c r="H381" s="81"/>
      <c r="I381" s="81"/>
      <c r="S381" s="368"/>
      <c r="T381" s="369"/>
    </row>
    <row r="382" ht="15.75" customHeight="1">
      <c r="A382" s="94"/>
      <c r="B382" s="94"/>
      <c r="C382" s="94"/>
      <c r="D382" s="81"/>
      <c r="E382" s="94"/>
      <c r="F382" s="94"/>
      <c r="H382" s="81"/>
      <c r="I382" s="81"/>
      <c r="S382" s="368"/>
      <c r="T382" s="369"/>
    </row>
    <row r="383" ht="15.75" customHeight="1">
      <c r="A383" s="94"/>
      <c r="B383" s="94"/>
      <c r="C383" s="94"/>
      <c r="D383" s="81"/>
      <c r="E383" s="94"/>
      <c r="F383" s="94"/>
      <c r="H383" s="81"/>
      <c r="I383" s="81"/>
      <c r="S383" s="368"/>
      <c r="T383" s="369"/>
    </row>
    <row r="384" ht="15.75" customHeight="1">
      <c r="A384" s="94"/>
      <c r="B384" s="94"/>
      <c r="C384" s="94"/>
      <c r="D384" s="81"/>
      <c r="E384" s="94"/>
      <c r="F384" s="94"/>
      <c r="H384" s="81"/>
      <c r="I384" s="81"/>
      <c r="S384" s="368"/>
      <c r="T384" s="369"/>
    </row>
    <row r="385" ht="15.75" customHeight="1">
      <c r="A385" s="94"/>
      <c r="B385" s="94"/>
      <c r="C385" s="94"/>
      <c r="D385" s="81"/>
      <c r="E385" s="94"/>
      <c r="F385" s="94"/>
      <c r="H385" s="81"/>
      <c r="I385" s="81"/>
      <c r="S385" s="368"/>
      <c r="T385" s="369"/>
    </row>
    <row r="386" ht="15.75" customHeight="1">
      <c r="A386" s="94"/>
      <c r="B386" s="94"/>
      <c r="C386" s="94"/>
      <c r="D386" s="81"/>
      <c r="E386" s="94"/>
      <c r="F386" s="94"/>
      <c r="H386" s="81"/>
      <c r="I386" s="81"/>
      <c r="S386" s="368"/>
      <c r="T386" s="369"/>
    </row>
    <row r="387" ht="15.75" customHeight="1">
      <c r="A387" s="94"/>
      <c r="B387" s="94"/>
      <c r="C387" s="94"/>
      <c r="D387" s="81"/>
      <c r="E387" s="94"/>
      <c r="F387" s="94"/>
      <c r="H387" s="81"/>
      <c r="I387" s="81"/>
      <c r="S387" s="368"/>
      <c r="T387" s="369"/>
    </row>
    <row r="388" ht="15.75" customHeight="1">
      <c r="A388" s="94"/>
      <c r="B388" s="94"/>
      <c r="C388" s="94"/>
      <c r="D388" s="81"/>
      <c r="E388" s="94"/>
      <c r="F388" s="94"/>
      <c r="H388" s="81"/>
      <c r="I388" s="81"/>
      <c r="S388" s="368"/>
      <c r="T388" s="369"/>
    </row>
    <row r="389" ht="15.75" customHeight="1">
      <c r="A389" s="94"/>
      <c r="B389" s="94"/>
      <c r="C389" s="94"/>
      <c r="D389" s="81"/>
      <c r="E389" s="94"/>
      <c r="F389" s="94"/>
      <c r="H389" s="81"/>
      <c r="I389" s="81"/>
      <c r="S389" s="368"/>
      <c r="T389" s="369"/>
    </row>
    <row r="390" ht="15.75" customHeight="1">
      <c r="A390" s="94"/>
      <c r="B390" s="94"/>
      <c r="C390" s="94"/>
      <c r="D390" s="81"/>
      <c r="E390" s="94"/>
      <c r="F390" s="94"/>
      <c r="H390" s="81"/>
      <c r="I390" s="81"/>
      <c r="S390" s="368"/>
      <c r="T390" s="369"/>
    </row>
    <row r="391" ht="15.75" customHeight="1">
      <c r="A391" s="94"/>
      <c r="B391" s="94"/>
      <c r="C391" s="94"/>
      <c r="D391" s="81"/>
      <c r="E391" s="94"/>
      <c r="F391" s="94"/>
      <c r="H391" s="81"/>
      <c r="I391" s="81"/>
      <c r="S391" s="368"/>
      <c r="T391" s="369"/>
    </row>
    <row r="392" ht="15.75" customHeight="1">
      <c r="A392" s="94"/>
      <c r="B392" s="94"/>
      <c r="C392" s="94"/>
      <c r="D392" s="81"/>
      <c r="E392" s="94"/>
      <c r="F392" s="94"/>
      <c r="H392" s="81"/>
      <c r="I392" s="81"/>
      <c r="S392" s="368"/>
      <c r="T392" s="369"/>
    </row>
    <row r="393" ht="15.75" customHeight="1">
      <c r="A393" s="94"/>
      <c r="B393" s="94"/>
      <c r="C393" s="94"/>
      <c r="D393" s="81"/>
      <c r="E393" s="94"/>
      <c r="F393" s="94"/>
      <c r="H393" s="81"/>
      <c r="I393" s="81"/>
      <c r="S393" s="368"/>
      <c r="T393" s="369"/>
    </row>
    <row r="394" ht="15.75" customHeight="1">
      <c r="A394" s="94"/>
      <c r="B394" s="94"/>
      <c r="C394" s="94"/>
      <c r="D394" s="81"/>
      <c r="E394" s="94"/>
      <c r="F394" s="94"/>
      <c r="H394" s="81"/>
      <c r="I394" s="81"/>
      <c r="S394" s="368"/>
      <c r="T394" s="369"/>
    </row>
    <row r="395" ht="15.75" customHeight="1">
      <c r="A395" s="94"/>
      <c r="B395" s="94"/>
      <c r="C395" s="94"/>
      <c r="D395" s="81"/>
      <c r="E395" s="94"/>
      <c r="F395" s="94"/>
      <c r="H395" s="81"/>
      <c r="I395" s="81"/>
      <c r="S395" s="368"/>
      <c r="T395" s="369"/>
    </row>
    <row r="396" ht="15.75" customHeight="1">
      <c r="A396" s="94"/>
      <c r="B396" s="94"/>
      <c r="C396" s="94"/>
      <c r="D396" s="81"/>
      <c r="E396" s="94"/>
      <c r="F396" s="94"/>
      <c r="H396" s="81"/>
      <c r="I396" s="81"/>
      <c r="S396" s="368"/>
      <c r="T396" s="369"/>
    </row>
    <row r="397" ht="15.75" customHeight="1">
      <c r="A397" s="94"/>
      <c r="B397" s="94"/>
      <c r="C397" s="94"/>
      <c r="D397" s="81"/>
      <c r="E397" s="94"/>
      <c r="F397" s="94"/>
      <c r="H397" s="81"/>
      <c r="I397" s="81"/>
      <c r="S397" s="368"/>
      <c r="T397" s="369"/>
    </row>
    <row r="398" ht="15.75" customHeight="1">
      <c r="A398" s="94"/>
      <c r="B398" s="94"/>
      <c r="C398" s="94"/>
      <c r="D398" s="81"/>
      <c r="E398" s="94"/>
      <c r="F398" s="94"/>
      <c r="H398" s="81"/>
      <c r="I398" s="81"/>
      <c r="S398" s="368"/>
      <c r="T398" s="369"/>
    </row>
    <row r="399" ht="15.75" customHeight="1">
      <c r="A399" s="94"/>
      <c r="B399" s="94"/>
      <c r="C399" s="94"/>
      <c r="D399" s="81"/>
      <c r="E399" s="94"/>
      <c r="F399" s="94"/>
      <c r="H399" s="81"/>
      <c r="I399" s="81"/>
      <c r="S399" s="368"/>
      <c r="T399" s="369"/>
    </row>
    <row r="400" ht="15.75" customHeight="1">
      <c r="A400" s="94"/>
      <c r="B400" s="94"/>
      <c r="C400" s="94"/>
      <c r="D400" s="81"/>
      <c r="E400" s="94"/>
      <c r="F400" s="94"/>
      <c r="H400" s="81"/>
      <c r="I400" s="81"/>
      <c r="S400" s="368"/>
      <c r="T400" s="369"/>
    </row>
    <row r="401" ht="15.75" customHeight="1">
      <c r="A401" s="94"/>
      <c r="B401" s="94"/>
      <c r="C401" s="94"/>
      <c r="D401" s="81"/>
      <c r="E401" s="94"/>
      <c r="F401" s="94"/>
      <c r="H401" s="81"/>
      <c r="I401" s="81"/>
      <c r="S401" s="368"/>
      <c r="T401" s="369"/>
    </row>
    <row r="402" ht="15.75" customHeight="1">
      <c r="A402" s="94"/>
      <c r="B402" s="94"/>
      <c r="C402" s="94"/>
      <c r="D402" s="81"/>
      <c r="E402" s="94"/>
      <c r="F402" s="94"/>
      <c r="H402" s="81"/>
      <c r="I402" s="81"/>
      <c r="S402" s="368"/>
      <c r="T402" s="369"/>
    </row>
    <row r="403" ht="15.75" customHeight="1">
      <c r="A403" s="94"/>
      <c r="B403" s="94"/>
      <c r="C403" s="94"/>
      <c r="D403" s="81"/>
      <c r="E403" s="94"/>
      <c r="F403" s="94"/>
      <c r="H403" s="81"/>
      <c r="I403" s="81"/>
      <c r="S403" s="368"/>
      <c r="T403" s="369"/>
    </row>
    <row r="404" ht="15.75" customHeight="1">
      <c r="A404" s="94"/>
      <c r="B404" s="94"/>
      <c r="C404" s="94"/>
      <c r="D404" s="81"/>
      <c r="E404" s="94"/>
      <c r="F404" s="94"/>
      <c r="H404" s="81"/>
      <c r="I404" s="81"/>
      <c r="S404" s="368"/>
      <c r="T404" s="369"/>
    </row>
    <row r="405" ht="15.75" customHeight="1">
      <c r="A405" s="94"/>
      <c r="B405" s="94"/>
      <c r="C405" s="94"/>
      <c r="D405" s="81"/>
      <c r="E405" s="94"/>
      <c r="F405" s="94"/>
      <c r="H405" s="81"/>
      <c r="I405" s="81"/>
      <c r="S405" s="368"/>
      <c r="T405" s="369"/>
    </row>
    <row r="406" ht="15.75" customHeight="1">
      <c r="A406" s="94"/>
      <c r="B406" s="94"/>
      <c r="C406" s="94"/>
      <c r="D406" s="81"/>
      <c r="E406" s="94"/>
      <c r="F406" s="94"/>
      <c r="H406" s="81"/>
      <c r="I406" s="81"/>
      <c r="S406" s="368"/>
      <c r="T406" s="369"/>
    </row>
    <row r="407" ht="15.75" customHeight="1">
      <c r="A407" s="94"/>
      <c r="B407" s="94"/>
      <c r="C407" s="94"/>
      <c r="D407" s="81"/>
      <c r="E407" s="94"/>
      <c r="F407" s="94"/>
      <c r="H407" s="81"/>
      <c r="I407" s="81"/>
      <c r="S407" s="368"/>
      <c r="T407" s="369"/>
    </row>
    <row r="408" ht="15.75" customHeight="1">
      <c r="A408" s="94"/>
      <c r="B408" s="94"/>
      <c r="C408" s="94"/>
      <c r="D408" s="81"/>
      <c r="E408" s="94"/>
      <c r="F408" s="94"/>
      <c r="H408" s="81"/>
      <c r="I408" s="81"/>
      <c r="S408" s="368"/>
      <c r="T408" s="369"/>
    </row>
    <row r="409" ht="15.75" customHeight="1">
      <c r="A409" s="94"/>
      <c r="B409" s="94"/>
      <c r="C409" s="94"/>
      <c r="D409" s="81"/>
      <c r="E409" s="94"/>
      <c r="F409" s="94"/>
      <c r="H409" s="81"/>
      <c r="I409" s="81"/>
      <c r="S409" s="368"/>
      <c r="T409" s="369"/>
    </row>
    <row r="410" ht="15.75" customHeight="1">
      <c r="A410" s="94"/>
      <c r="B410" s="94"/>
      <c r="C410" s="94"/>
      <c r="D410" s="81"/>
      <c r="E410" s="94"/>
      <c r="F410" s="94"/>
      <c r="H410" s="81"/>
      <c r="I410" s="81"/>
      <c r="S410" s="368"/>
      <c r="T410" s="369"/>
    </row>
    <row r="411" ht="15.75" customHeight="1">
      <c r="A411" s="94"/>
      <c r="B411" s="94"/>
      <c r="C411" s="94"/>
      <c r="D411" s="81"/>
      <c r="E411" s="94"/>
      <c r="F411" s="94"/>
      <c r="H411" s="81"/>
      <c r="I411" s="81"/>
      <c r="S411" s="368"/>
      <c r="T411" s="369"/>
    </row>
    <row r="412" ht="15.75" customHeight="1">
      <c r="A412" s="94"/>
      <c r="B412" s="94"/>
      <c r="C412" s="94"/>
      <c r="D412" s="81"/>
      <c r="E412" s="94"/>
      <c r="F412" s="94"/>
      <c r="H412" s="81"/>
      <c r="I412" s="81"/>
      <c r="S412" s="368"/>
      <c r="T412" s="369"/>
    </row>
    <row r="413" ht="15.75" customHeight="1">
      <c r="A413" s="94"/>
      <c r="B413" s="94"/>
      <c r="C413" s="94"/>
      <c r="D413" s="81"/>
      <c r="E413" s="94"/>
      <c r="F413" s="94"/>
      <c r="H413" s="81"/>
      <c r="I413" s="81"/>
      <c r="S413" s="368"/>
      <c r="T413" s="369"/>
    </row>
    <row r="414" ht="15.75" customHeight="1">
      <c r="A414" s="94"/>
      <c r="B414" s="94"/>
      <c r="C414" s="94"/>
      <c r="D414" s="81"/>
      <c r="E414" s="94"/>
      <c r="F414" s="94"/>
      <c r="H414" s="81"/>
      <c r="I414" s="81"/>
      <c r="S414" s="368"/>
      <c r="T414" s="369"/>
    </row>
    <row r="415" ht="15.75" customHeight="1">
      <c r="A415" s="94"/>
      <c r="B415" s="94"/>
      <c r="C415" s="94"/>
      <c r="D415" s="81"/>
      <c r="E415" s="94"/>
      <c r="F415" s="94"/>
      <c r="H415" s="81"/>
      <c r="I415" s="81"/>
      <c r="S415" s="368"/>
      <c r="T415" s="369"/>
    </row>
    <row r="416" ht="15.75" customHeight="1">
      <c r="A416" s="94"/>
      <c r="B416" s="94"/>
      <c r="C416" s="94"/>
      <c r="D416" s="81"/>
      <c r="E416" s="94"/>
      <c r="F416" s="94"/>
      <c r="H416" s="81"/>
      <c r="I416" s="81"/>
      <c r="S416" s="368"/>
      <c r="T416" s="369"/>
    </row>
    <row r="417" ht="15.75" customHeight="1">
      <c r="A417" s="94"/>
      <c r="B417" s="94"/>
      <c r="C417" s="94"/>
      <c r="D417" s="81"/>
      <c r="E417" s="94"/>
      <c r="F417" s="94"/>
      <c r="H417" s="81"/>
      <c r="I417" s="81"/>
      <c r="S417" s="368"/>
      <c r="T417" s="369"/>
    </row>
    <row r="418" ht="15.75" customHeight="1">
      <c r="A418" s="94"/>
      <c r="B418" s="94"/>
      <c r="C418" s="94"/>
      <c r="D418" s="81"/>
      <c r="E418" s="94"/>
      <c r="F418" s="94"/>
      <c r="H418" s="81"/>
      <c r="I418" s="81"/>
      <c r="S418" s="368"/>
      <c r="T418" s="369"/>
    </row>
    <row r="419" ht="15.75" customHeight="1">
      <c r="A419" s="94"/>
      <c r="B419" s="94"/>
      <c r="C419" s="94"/>
      <c r="D419" s="81"/>
      <c r="E419" s="94"/>
      <c r="F419" s="94"/>
      <c r="H419" s="81"/>
      <c r="I419" s="81"/>
      <c r="S419" s="368"/>
      <c r="T419" s="369"/>
    </row>
    <row r="420" ht="15.75" customHeight="1">
      <c r="A420" s="94"/>
      <c r="B420" s="94"/>
      <c r="C420" s="94"/>
      <c r="D420" s="81"/>
      <c r="E420" s="94"/>
      <c r="F420" s="94"/>
      <c r="H420" s="81"/>
      <c r="I420" s="81"/>
      <c r="S420" s="368"/>
      <c r="T420" s="369"/>
    </row>
    <row r="421" ht="15.75" customHeight="1">
      <c r="A421" s="94"/>
      <c r="B421" s="94"/>
      <c r="C421" s="94"/>
      <c r="D421" s="81"/>
      <c r="E421" s="94"/>
      <c r="F421" s="94"/>
      <c r="H421" s="81"/>
      <c r="I421" s="81"/>
      <c r="S421" s="368"/>
      <c r="T421" s="369"/>
    </row>
    <row r="422" ht="15.75" customHeight="1">
      <c r="A422" s="94"/>
      <c r="B422" s="94"/>
      <c r="C422" s="94"/>
      <c r="D422" s="81"/>
      <c r="E422" s="94"/>
      <c r="F422" s="94"/>
      <c r="H422" s="81"/>
      <c r="I422" s="81"/>
      <c r="S422" s="368"/>
      <c r="T422" s="369"/>
    </row>
    <row r="423" ht="15.75" customHeight="1">
      <c r="A423" s="94"/>
      <c r="B423" s="94"/>
      <c r="C423" s="94"/>
      <c r="D423" s="81"/>
      <c r="E423" s="94"/>
      <c r="F423" s="94"/>
      <c r="H423" s="81"/>
      <c r="I423" s="81"/>
      <c r="S423" s="368"/>
      <c r="T423" s="369"/>
    </row>
    <row r="424" ht="15.75" customHeight="1">
      <c r="A424" s="94"/>
      <c r="B424" s="94"/>
      <c r="C424" s="94"/>
      <c r="D424" s="81"/>
      <c r="E424" s="94"/>
      <c r="F424" s="94"/>
      <c r="H424" s="81"/>
      <c r="I424" s="81"/>
      <c r="S424" s="368"/>
      <c r="T424" s="369"/>
    </row>
    <row r="425" ht="15.75" customHeight="1">
      <c r="A425" s="94"/>
      <c r="B425" s="94"/>
      <c r="C425" s="94"/>
      <c r="D425" s="81"/>
      <c r="E425" s="94"/>
      <c r="F425" s="94"/>
      <c r="H425" s="81"/>
      <c r="I425" s="81"/>
      <c r="S425" s="368"/>
      <c r="T425" s="369"/>
    </row>
    <row r="426" ht="15.75" customHeight="1">
      <c r="A426" s="94"/>
      <c r="B426" s="94"/>
      <c r="C426" s="94"/>
      <c r="D426" s="81"/>
      <c r="E426" s="94"/>
      <c r="F426" s="94"/>
      <c r="H426" s="81"/>
      <c r="I426" s="81"/>
      <c r="S426" s="368"/>
      <c r="T426" s="369"/>
    </row>
    <row r="427" ht="15.75" customHeight="1">
      <c r="A427" s="94"/>
      <c r="B427" s="94"/>
      <c r="C427" s="94"/>
      <c r="D427" s="81"/>
      <c r="E427" s="94"/>
      <c r="F427" s="94"/>
      <c r="H427" s="81"/>
      <c r="I427" s="81"/>
      <c r="S427" s="368"/>
      <c r="T427" s="369"/>
    </row>
    <row r="428" ht="15.75" customHeight="1">
      <c r="A428" s="94"/>
      <c r="B428" s="94"/>
      <c r="C428" s="94"/>
      <c r="D428" s="81"/>
      <c r="E428" s="94"/>
      <c r="F428" s="94"/>
      <c r="H428" s="81"/>
      <c r="I428" s="81"/>
      <c r="S428" s="368"/>
      <c r="T428" s="369"/>
    </row>
    <row r="429" ht="15.75" customHeight="1">
      <c r="A429" s="94"/>
      <c r="B429" s="94"/>
      <c r="C429" s="94"/>
      <c r="D429" s="81"/>
      <c r="E429" s="94"/>
      <c r="F429" s="94"/>
      <c r="H429" s="81"/>
      <c r="I429" s="81"/>
      <c r="S429" s="368"/>
      <c r="T429" s="369"/>
    </row>
    <row r="430" ht="15.75" customHeight="1">
      <c r="A430" s="94"/>
      <c r="B430" s="94"/>
      <c r="C430" s="94"/>
      <c r="D430" s="81"/>
      <c r="E430" s="94"/>
      <c r="F430" s="94"/>
      <c r="H430" s="81"/>
      <c r="I430" s="81"/>
      <c r="S430" s="368"/>
      <c r="T430" s="369"/>
    </row>
    <row r="431" ht="15.75" customHeight="1">
      <c r="A431" s="94"/>
      <c r="B431" s="94"/>
      <c r="C431" s="94"/>
      <c r="D431" s="81"/>
      <c r="E431" s="94"/>
      <c r="F431" s="94"/>
      <c r="H431" s="81"/>
      <c r="I431" s="81"/>
      <c r="S431" s="368"/>
      <c r="T431" s="369"/>
    </row>
    <row r="432" ht="15.75" customHeight="1">
      <c r="A432" s="94"/>
      <c r="B432" s="94"/>
      <c r="C432" s="94"/>
      <c r="D432" s="81"/>
      <c r="E432" s="94"/>
      <c r="F432" s="94"/>
      <c r="H432" s="81"/>
      <c r="I432" s="81"/>
      <c r="S432" s="368"/>
      <c r="T432" s="369"/>
    </row>
    <row r="433" ht="15.75" customHeight="1">
      <c r="A433" s="94"/>
      <c r="B433" s="94"/>
      <c r="C433" s="94"/>
      <c r="D433" s="81"/>
      <c r="E433" s="94"/>
      <c r="F433" s="94"/>
      <c r="H433" s="81"/>
      <c r="I433" s="81"/>
      <c r="S433" s="368"/>
      <c r="T433" s="369"/>
    </row>
    <row r="434" ht="15.75" customHeight="1">
      <c r="A434" s="94"/>
      <c r="B434" s="94"/>
      <c r="C434" s="94"/>
      <c r="D434" s="81"/>
      <c r="E434" s="94"/>
      <c r="F434" s="94"/>
      <c r="H434" s="81"/>
      <c r="I434" s="81"/>
      <c r="S434" s="368"/>
      <c r="T434" s="369"/>
    </row>
    <row r="435" ht="15.75" customHeight="1">
      <c r="A435" s="94"/>
      <c r="B435" s="94"/>
      <c r="C435" s="94"/>
      <c r="D435" s="81"/>
      <c r="E435" s="94"/>
      <c r="F435" s="94"/>
      <c r="H435" s="81"/>
      <c r="I435" s="81"/>
      <c r="S435" s="368"/>
      <c r="T435" s="369"/>
    </row>
    <row r="436" ht="15.75" customHeight="1">
      <c r="A436" s="94"/>
      <c r="B436" s="94"/>
      <c r="C436" s="94"/>
      <c r="D436" s="81"/>
      <c r="E436" s="94"/>
      <c r="F436" s="94"/>
      <c r="H436" s="81"/>
      <c r="I436" s="81"/>
      <c r="S436" s="368"/>
      <c r="T436" s="369"/>
    </row>
    <row r="437" ht="15.75" customHeight="1">
      <c r="A437" s="94"/>
      <c r="B437" s="94"/>
      <c r="C437" s="94"/>
      <c r="D437" s="81"/>
      <c r="E437" s="94"/>
      <c r="F437" s="94"/>
      <c r="H437" s="81"/>
      <c r="I437" s="81"/>
      <c r="S437" s="368"/>
      <c r="T437" s="369"/>
    </row>
    <row r="438" ht="15.75" customHeight="1">
      <c r="A438" s="94"/>
      <c r="B438" s="94"/>
      <c r="C438" s="94"/>
      <c r="D438" s="81"/>
      <c r="E438" s="94"/>
      <c r="F438" s="94"/>
      <c r="H438" s="81"/>
      <c r="I438" s="81"/>
      <c r="S438" s="368"/>
      <c r="T438" s="369"/>
    </row>
    <row r="439" ht="15.75" customHeight="1">
      <c r="A439" s="94"/>
      <c r="B439" s="94"/>
      <c r="C439" s="94"/>
      <c r="D439" s="81"/>
      <c r="E439" s="94"/>
      <c r="F439" s="94"/>
      <c r="H439" s="81"/>
      <c r="I439" s="81"/>
      <c r="S439" s="368"/>
      <c r="T439" s="369"/>
    </row>
    <row r="440" ht="15.75" customHeight="1">
      <c r="A440" s="94"/>
      <c r="B440" s="94"/>
      <c r="C440" s="94"/>
      <c r="D440" s="81"/>
      <c r="E440" s="94"/>
      <c r="F440" s="94"/>
      <c r="H440" s="81"/>
      <c r="I440" s="81"/>
      <c r="S440" s="368"/>
      <c r="T440" s="369"/>
    </row>
    <row r="441" ht="15.75" customHeight="1">
      <c r="A441" s="94"/>
      <c r="B441" s="94"/>
      <c r="C441" s="94"/>
      <c r="D441" s="81"/>
      <c r="E441" s="94"/>
      <c r="F441" s="94"/>
      <c r="H441" s="81"/>
      <c r="I441" s="81"/>
      <c r="S441" s="368"/>
      <c r="T441" s="369"/>
    </row>
    <row r="442" ht="15.75" customHeight="1">
      <c r="A442" s="94"/>
      <c r="B442" s="94"/>
      <c r="C442" s="94"/>
      <c r="D442" s="81"/>
      <c r="E442" s="94"/>
      <c r="F442" s="94"/>
      <c r="H442" s="81"/>
      <c r="I442" s="81"/>
      <c r="S442" s="368"/>
      <c r="T442" s="369"/>
    </row>
    <row r="443" ht="15.75" customHeight="1">
      <c r="A443" s="94"/>
      <c r="B443" s="94"/>
      <c r="C443" s="94"/>
      <c r="D443" s="81"/>
      <c r="E443" s="94"/>
      <c r="F443" s="94"/>
      <c r="H443" s="81"/>
      <c r="I443" s="81"/>
      <c r="S443" s="368"/>
      <c r="T443" s="369"/>
    </row>
    <row r="444" ht="15.75" customHeight="1">
      <c r="A444" s="94"/>
      <c r="B444" s="94"/>
      <c r="C444" s="94"/>
      <c r="D444" s="81"/>
      <c r="E444" s="94"/>
      <c r="F444" s="94"/>
      <c r="H444" s="81"/>
      <c r="I444" s="81"/>
      <c r="S444" s="368"/>
      <c r="T444" s="369"/>
    </row>
    <row r="445" ht="15.75" customHeight="1">
      <c r="A445" s="94"/>
      <c r="B445" s="94"/>
      <c r="C445" s="94"/>
      <c r="D445" s="81"/>
      <c r="E445" s="94"/>
      <c r="F445" s="94"/>
      <c r="H445" s="81"/>
      <c r="I445" s="81"/>
      <c r="S445" s="368"/>
      <c r="T445" s="369"/>
    </row>
    <row r="446" ht="15.75" customHeight="1">
      <c r="A446" s="94"/>
      <c r="B446" s="94"/>
      <c r="C446" s="94"/>
      <c r="D446" s="81"/>
      <c r="E446" s="94"/>
      <c r="F446" s="94"/>
      <c r="H446" s="81"/>
      <c r="I446" s="81"/>
      <c r="S446" s="368"/>
      <c r="T446" s="369"/>
    </row>
    <row r="447" ht="15.75" customHeight="1">
      <c r="A447" s="94"/>
      <c r="B447" s="94"/>
      <c r="C447" s="94"/>
      <c r="D447" s="81"/>
      <c r="E447" s="94"/>
      <c r="F447" s="94"/>
      <c r="H447" s="81"/>
      <c r="I447" s="81"/>
      <c r="S447" s="368"/>
      <c r="T447" s="369"/>
    </row>
    <row r="448" ht="15.75" customHeight="1">
      <c r="A448" s="94"/>
      <c r="B448" s="94"/>
      <c r="C448" s="94"/>
      <c r="D448" s="81"/>
      <c r="E448" s="94"/>
      <c r="F448" s="94"/>
      <c r="H448" s="81"/>
      <c r="I448" s="81"/>
      <c r="S448" s="368"/>
      <c r="T448" s="369"/>
    </row>
    <row r="449" ht="15.75" customHeight="1">
      <c r="A449" s="94"/>
      <c r="B449" s="94"/>
      <c r="C449" s="94"/>
      <c r="D449" s="81"/>
      <c r="E449" s="94"/>
      <c r="F449" s="94"/>
      <c r="H449" s="81"/>
      <c r="I449" s="81"/>
      <c r="S449" s="368"/>
      <c r="T449" s="369"/>
    </row>
    <row r="450" ht="15.75" customHeight="1">
      <c r="A450" s="94"/>
      <c r="B450" s="94"/>
      <c r="C450" s="94"/>
      <c r="D450" s="81"/>
      <c r="E450" s="94"/>
      <c r="F450" s="94"/>
      <c r="H450" s="81"/>
      <c r="I450" s="81"/>
      <c r="S450" s="368"/>
      <c r="T450" s="369"/>
    </row>
    <row r="451" ht="15.75" customHeight="1">
      <c r="A451" s="94"/>
      <c r="B451" s="94"/>
      <c r="C451" s="94"/>
      <c r="D451" s="81"/>
      <c r="E451" s="94"/>
      <c r="F451" s="94"/>
      <c r="H451" s="81"/>
      <c r="I451" s="81"/>
      <c r="S451" s="368"/>
      <c r="T451" s="369"/>
    </row>
    <row r="452" ht="15.75" customHeight="1">
      <c r="A452" s="94"/>
      <c r="B452" s="94"/>
      <c r="C452" s="94"/>
      <c r="D452" s="81"/>
      <c r="E452" s="94"/>
      <c r="F452" s="94"/>
      <c r="H452" s="81"/>
      <c r="I452" s="81"/>
      <c r="S452" s="368"/>
      <c r="T452" s="369"/>
    </row>
    <row r="453" ht="15.75" customHeight="1">
      <c r="A453" s="94"/>
      <c r="B453" s="94"/>
      <c r="C453" s="94"/>
      <c r="D453" s="81"/>
      <c r="E453" s="94"/>
      <c r="F453" s="94"/>
      <c r="H453" s="81"/>
      <c r="I453" s="81"/>
      <c r="S453" s="368"/>
      <c r="T453" s="369"/>
    </row>
    <row r="454" ht="15.75" customHeight="1">
      <c r="A454" s="94"/>
      <c r="B454" s="94"/>
      <c r="C454" s="94"/>
      <c r="D454" s="81"/>
      <c r="E454" s="94"/>
      <c r="F454" s="94"/>
      <c r="H454" s="81"/>
      <c r="I454" s="81"/>
      <c r="S454" s="368"/>
      <c r="T454" s="369"/>
    </row>
    <row r="455" ht="15.75" customHeight="1">
      <c r="A455" s="94"/>
      <c r="B455" s="94"/>
      <c r="C455" s="94"/>
      <c r="D455" s="81"/>
      <c r="E455" s="94"/>
      <c r="F455" s="94"/>
      <c r="H455" s="81"/>
      <c r="I455" s="81"/>
      <c r="S455" s="368"/>
      <c r="T455" s="369"/>
    </row>
    <row r="456" ht="15.75" customHeight="1">
      <c r="A456" s="94"/>
      <c r="B456" s="94"/>
      <c r="C456" s="94"/>
      <c r="D456" s="81"/>
      <c r="E456" s="94"/>
      <c r="F456" s="94"/>
      <c r="H456" s="81"/>
      <c r="I456" s="81"/>
      <c r="S456" s="368"/>
      <c r="T456" s="369"/>
    </row>
    <row r="457" ht="15.75" customHeight="1">
      <c r="A457" s="94"/>
      <c r="B457" s="94"/>
      <c r="C457" s="94"/>
      <c r="D457" s="81"/>
      <c r="E457" s="94"/>
      <c r="F457" s="94"/>
      <c r="H457" s="81"/>
      <c r="I457" s="81"/>
      <c r="S457" s="368"/>
      <c r="T457" s="369"/>
    </row>
    <row r="458" ht="15.75" customHeight="1">
      <c r="A458" s="94"/>
      <c r="B458" s="94"/>
      <c r="C458" s="94"/>
      <c r="D458" s="81"/>
      <c r="E458" s="94"/>
      <c r="F458" s="94"/>
      <c r="H458" s="81"/>
      <c r="I458" s="81"/>
      <c r="S458" s="368"/>
      <c r="T458" s="369"/>
    </row>
    <row r="459" ht="15.75" customHeight="1">
      <c r="A459" s="94"/>
      <c r="B459" s="94"/>
      <c r="C459" s="94"/>
      <c r="D459" s="81"/>
      <c r="E459" s="94"/>
      <c r="F459" s="94"/>
      <c r="H459" s="81"/>
      <c r="I459" s="81"/>
      <c r="S459" s="368"/>
      <c r="T459" s="369"/>
    </row>
    <row r="460" ht="15.75" customHeight="1">
      <c r="A460" s="94"/>
      <c r="B460" s="94"/>
      <c r="C460" s="94"/>
      <c r="D460" s="81"/>
      <c r="E460" s="94"/>
      <c r="F460" s="94"/>
      <c r="H460" s="81"/>
      <c r="I460" s="81"/>
      <c r="S460" s="368"/>
      <c r="T460" s="369"/>
    </row>
    <row r="461" ht="15.75" customHeight="1">
      <c r="A461" s="94"/>
      <c r="B461" s="94"/>
      <c r="C461" s="94"/>
      <c r="D461" s="81"/>
      <c r="E461" s="94"/>
      <c r="F461" s="94"/>
      <c r="H461" s="81"/>
      <c r="I461" s="81"/>
      <c r="S461" s="368"/>
      <c r="T461" s="369"/>
    </row>
    <row r="462" ht="15.75" customHeight="1">
      <c r="A462" s="94"/>
      <c r="B462" s="94"/>
      <c r="C462" s="94"/>
      <c r="D462" s="81"/>
      <c r="E462" s="94"/>
      <c r="F462" s="94"/>
      <c r="H462" s="81"/>
      <c r="I462" s="81"/>
      <c r="S462" s="368"/>
      <c r="T462" s="369"/>
    </row>
    <row r="463" ht="15.75" customHeight="1">
      <c r="A463" s="94"/>
      <c r="B463" s="94"/>
      <c r="C463" s="94"/>
      <c r="D463" s="81"/>
      <c r="E463" s="94"/>
      <c r="F463" s="94"/>
      <c r="H463" s="81"/>
      <c r="I463" s="81"/>
      <c r="S463" s="368"/>
      <c r="T463" s="369"/>
    </row>
    <row r="464" ht="15.75" customHeight="1">
      <c r="A464" s="94"/>
      <c r="B464" s="94"/>
      <c r="C464" s="94"/>
      <c r="D464" s="81"/>
      <c r="E464" s="94"/>
      <c r="F464" s="94"/>
      <c r="H464" s="81"/>
      <c r="I464" s="81"/>
      <c r="S464" s="368"/>
      <c r="T464" s="369"/>
    </row>
    <row r="465" ht="15.75" customHeight="1">
      <c r="A465" s="94"/>
      <c r="B465" s="94"/>
      <c r="C465" s="94"/>
      <c r="D465" s="81"/>
      <c r="E465" s="94"/>
      <c r="F465" s="94"/>
      <c r="H465" s="81"/>
      <c r="I465" s="81"/>
      <c r="S465" s="368"/>
      <c r="T465" s="369"/>
    </row>
    <row r="466" ht="15.75" customHeight="1">
      <c r="A466" s="94"/>
      <c r="B466" s="94"/>
      <c r="C466" s="94"/>
      <c r="D466" s="81"/>
      <c r="E466" s="94"/>
      <c r="F466" s="94"/>
      <c r="H466" s="81"/>
      <c r="I466" s="81"/>
      <c r="S466" s="368"/>
      <c r="T466" s="369"/>
    </row>
    <row r="467" ht="15.75" customHeight="1">
      <c r="A467" s="94"/>
      <c r="B467" s="94"/>
      <c r="C467" s="94"/>
      <c r="D467" s="81"/>
      <c r="E467" s="94"/>
      <c r="F467" s="94"/>
      <c r="H467" s="81"/>
      <c r="I467" s="81"/>
      <c r="S467" s="368"/>
      <c r="T467" s="369"/>
    </row>
    <row r="468" ht="15.75" customHeight="1">
      <c r="A468" s="94"/>
      <c r="B468" s="94"/>
      <c r="C468" s="94"/>
      <c r="D468" s="81"/>
      <c r="E468" s="94"/>
      <c r="F468" s="94"/>
      <c r="H468" s="81"/>
      <c r="I468" s="81"/>
      <c r="S468" s="368"/>
      <c r="T468" s="369"/>
    </row>
    <row r="469" ht="15.75" customHeight="1">
      <c r="A469" s="94"/>
      <c r="B469" s="94"/>
      <c r="C469" s="94"/>
      <c r="D469" s="81"/>
      <c r="E469" s="94"/>
      <c r="F469" s="94"/>
      <c r="H469" s="81"/>
      <c r="I469" s="81"/>
      <c r="S469" s="368"/>
      <c r="T469" s="369"/>
    </row>
    <row r="470" ht="15.75" customHeight="1">
      <c r="A470" s="94"/>
      <c r="B470" s="94"/>
      <c r="C470" s="94"/>
      <c r="D470" s="81"/>
      <c r="E470" s="94"/>
      <c r="F470" s="94"/>
      <c r="H470" s="81"/>
      <c r="I470" s="81"/>
      <c r="S470" s="368"/>
      <c r="T470" s="369"/>
    </row>
    <row r="471" ht="15.75" customHeight="1">
      <c r="A471" s="94"/>
      <c r="B471" s="94"/>
      <c r="C471" s="94"/>
      <c r="D471" s="81"/>
      <c r="E471" s="94"/>
      <c r="F471" s="94"/>
      <c r="H471" s="81"/>
      <c r="I471" s="81"/>
      <c r="S471" s="368"/>
      <c r="T471" s="369"/>
    </row>
    <row r="472" ht="15.75" customHeight="1">
      <c r="A472" s="94"/>
      <c r="B472" s="94"/>
      <c r="C472" s="94"/>
      <c r="D472" s="81"/>
      <c r="E472" s="94"/>
      <c r="F472" s="94"/>
      <c r="H472" s="81"/>
      <c r="I472" s="81"/>
      <c r="S472" s="368"/>
      <c r="T472" s="369"/>
    </row>
    <row r="473" ht="15.75" customHeight="1">
      <c r="A473" s="94"/>
      <c r="B473" s="94"/>
      <c r="C473" s="94"/>
      <c r="D473" s="81"/>
      <c r="E473" s="94"/>
      <c r="F473" s="94"/>
      <c r="H473" s="81"/>
      <c r="I473" s="81"/>
      <c r="S473" s="368"/>
      <c r="T473" s="369"/>
    </row>
    <row r="474" ht="15.75" customHeight="1">
      <c r="A474" s="94"/>
      <c r="B474" s="94"/>
      <c r="C474" s="94"/>
      <c r="D474" s="81"/>
      <c r="E474" s="94"/>
      <c r="F474" s="94"/>
      <c r="H474" s="81"/>
      <c r="I474" s="81"/>
      <c r="S474" s="368"/>
      <c r="T474" s="369"/>
    </row>
    <row r="475" ht="15.75" customHeight="1">
      <c r="A475" s="94"/>
      <c r="B475" s="94"/>
      <c r="C475" s="94"/>
      <c r="D475" s="81"/>
      <c r="E475" s="94"/>
      <c r="F475" s="94"/>
      <c r="H475" s="81"/>
      <c r="I475" s="81"/>
      <c r="S475" s="368"/>
      <c r="T475" s="369"/>
    </row>
    <row r="476" ht="15.75" customHeight="1">
      <c r="A476" s="94"/>
      <c r="B476" s="94"/>
      <c r="C476" s="94"/>
      <c r="D476" s="81"/>
      <c r="E476" s="94"/>
      <c r="F476" s="94"/>
      <c r="H476" s="81"/>
      <c r="I476" s="81"/>
      <c r="S476" s="368"/>
      <c r="T476" s="369"/>
    </row>
    <row r="477" ht="15.75" customHeight="1">
      <c r="A477" s="94"/>
      <c r="B477" s="94"/>
      <c r="C477" s="94"/>
      <c r="D477" s="81"/>
      <c r="E477" s="94"/>
      <c r="F477" s="94"/>
      <c r="H477" s="81"/>
      <c r="I477" s="81"/>
      <c r="S477" s="368"/>
      <c r="T477" s="369"/>
    </row>
    <row r="478" ht="15.75" customHeight="1">
      <c r="A478" s="94"/>
      <c r="B478" s="94"/>
      <c r="C478" s="94"/>
      <c r="D478" s="81"/>
      <c r="E478" s="94"/>
      <c r="F478" s="94"/>
      <c r="H478" s="81"/>
      <c r="I478" s="81"/>
      <c r="S478" s="368"/>
      <c r="T478" s="369"/>
    </row>
    <row r="479" ht="15.75" customHeight="1">
      <c r="A479" s="94"/>
      <c r="B479" s="94"/>
      <c r="C479" s="94"/>
      <c r="D479" s="81"/>
      <c r="E479" s="94"/>
      <c r="F479" s="94"/>
      <c r="H479" s="81"/>
      <c r="I479" s="81"/>
      <c r="S479" s="368"/>
      <c r="T479" s="369"/>
    </row>
    <row r="480" ht="15.75" customHeight="1">
      <c r="A480" s="94"/>
      <c r="B480" s="94"/>
      <c r="C480" s="94"/>
      <c r="D480" s="81"/>
      <c r="E480" s="94"/>
      <c r="F480" s="94"/>
      <c r="H480" s="81"/>
      <c r="I480" s="81"/>
      <c r="S480" s="368"/>
      <c r="T480" s="369"/>
    </row>
    <row r="481" ht="15.75" customHeight="1">
      <c r="A481" s="94"/>
      <c r="B481" s="94"/>
      <c r="C481" s="94"/>
      <c r="D481" s="81"/>
      <c r="E481" s="94"/>
      <c r="F481" s="94"/>
      <c r="H481" s="81"/>
      <c r="I481" s="81"/>
      <c r="S481" s="368"/>
      <c r="T481" s="369"/>
    </row>
    <row r="482" ht="15.75" customHeight="1">
      <c r="A482" s="94"/>
      <c r="B482" s="94"/>
      <c r="C482" s="94"/>
      <c r="D482" s="81"/>
      <c r="E482" s="94"/>
      <c r="F482" s="94"/>
      <c r="H482" s="81"/>
      <c r="I482" s="81"/>
      <c r="S482" s="368"/>
      <c r="T482" s="369"/>
    </row>
    <row r="483" ht="15.75" customHeight="1">
      <c r="A483" s="94"/>
      <c r="B483" s="94"/>
      <c r="C483" s="94"/>
      <c r="D483" s="81"/>
      <c r="E483" s="94"/>
      <c r="F483" s="94"/>
      <c r="H483" s="81"/>
      <c r="I483" s="81"/>
      <c r="S483" s="368"/>
      <c r="T483" s="369"/>
    </row>
    <row r="484" ht="15.75" customHeight="1">
      <c r="A484" s="94"/>
      <c r="B484" s="94"/>
      <c r="C484" s="94"/>
      <c r="D484" s="81"/>
      <c r="E484" s="94"/>
      <c r="F484" s="94"/>
      <c r="H484" s="81"/>
      <c r="I484" s="81"/>
      <c r="S484" s="368"/>
      <c r="T484" s="369"/>
    </row>
    <row r="485" ht="15.75" customHeight="1">
      <c r="A485" s="94"/>
      <c r="B485" s="94"/>
      <c r="C485" s="94"/>
      <c r="D485" s="81"/>
      <c r="E485" s="94"/>
      <c r="F485" s="94"/>
      <c r="H485" s="81"/>
      <c r="I485" s="81"/>
      <c r="S485" s="368"/>
      <c r="T485" s="369"/>
    </row>
    <row r="486" ht="15.75" customHeight="1">
      <c r="A486" s="94"/>
      <c r="B486" s="94"/>
      <c r="C486" s="94"/>
      <c r="D486" s="81"/>
      <c r="E486" s="94"/>
      <c r="F486" s="94"/>
      <c r="H486" s="81"/>
      <c r="I486" s="81"/>
      <c r="S486" s="368"/>
      <c r="T486" s="369"/>
    </row>
    <row r="487" ht="15.75" customHeight="1">
      <c r="A487" s="94"/>
      <c r="B487" s="94"/>
      <c r="C487" s="94"/>
      <c r="D487" s="81"/>
      <c r="E487" s="94"/>
      <c r="F487" s="94"/>
      <c r="H487" s="81"/>
      <c r="I487" s="81"/>
      <c r="S487" s="368"/>
      <c r="T487" s="369"/>
    </row>
    <row r="488" ht="15.75" customHeight="1">
      <c r="A488" s="94"/>
      <c r="B488" s="94"/>
      <c r="C488" s="94"/>
      <c r="D488" s="81"/>
      <c r="E488" s="94"/>
      <c r="F488" s="94"/>
      <c r="H488" s="81"/>
      <c r="I488" s="81"/>
      <c r="S488" s="368"/>
      <c r="T488" s="369"/>
    </row>
    <row r="489" ht="15.75" customHeight="1">
      <c r="A489" s="94"/>
      <c r="B489" s="94"/>
      <c r="C489" s="94"/>
      <c r="D489" s="81"/>
      <c r="E489" s="94"/>
      <c r="F489" s="94"/>
      <c r="H489" s="81"/>
      <c r="I489" s="81"/>
      <c r="S489" s="368"/>
      <c r="T489" s="369"/>
    </row>
    <row r="490" ht="15.75" customHeight="1">
      <c r="A490" s="94"/>
      <c r="B490" s="94"/>
      <c r="C490" s="94"/>
      <c r="D490" s="81"/>
      <c r="E490" s="94"/>
      <c r="F490" s="94"/>
      <c r="H490" s="81"/>
      <c r="I490" s="81"/>
      <c r="S490" s="368"/>
      <c r="T490" s="369"/>
    </row>
    <row r="491" ht="15.75" customHeight="1">
      <c r="A491" s="94"/>
      <c r="B491" s="94"/>
      <c r="C491" s="94"/>
      <c r="D491" s="81"/>
      <c r="E491" s="94"/>
      <c r="F491" s="94"/>
      <c r="H491" s="81"/>
      <c r="I491" s="81"/>
      <c r="S491" s="368"/>
      <c r="T491" s="369"/>
    </row>
    <row r="492" ht="15.75" customHeight="1">
      <c r="A492" s="94"/>
      <c r="B492" s="94"/>
      <c r="C492" s="94"/>
      <c r="D492" s="81"/>
      <c r="E492" s="94"/>
      <c r="F492" s="94"/>
      <c r="H492" s="81"/>
      <c r="I492" s="81"/>
      <c r="S492" s="368"/>
      <c r="T492" s="369"/>
    </row>
    <row r="493" ht="15.75" customHeight="1">
      <c r="A493" s="94"/>
      <c r="B493" s="94"/>
      <c r="C493" s="94"/>
      <c r="D493" s="81"/>
      <c r="E493" s="94"/>
      <c r="F493" s="94"/>
      <c r="H493" s="81"/>
      <c r="I493" s="81"/>
      <c r="S493" s="368"/>
      <c r="T493" s="369"/>
    </row>
    <row r="494" ht="15.75" customHeight="1">
      <c r="A494" s="94"/>
      <c r="B494" s="94"/>
      <c r="C494" s="94"/>
      <c r="D494" s="81"/>
      <c r="E494" s="94"/>
      <c r="F494" s="94"/>
      <c r="H494" s="81"/>
      <c r="I494" s="81"/>
      <c r="S494" s="368"/>
      <c r="T494" s="369"/>
    </row>
    <row r="495" ht="15.75" customHeight="1">
      <c r="A495" s="94"/>
      <c r="B495" s="94"/>
      <c r="C495" s="94"/>
      <c r="D495" s="81"/>
      <c r="E495" s="94"/>
      <c r="F495" s="94"/>
      <c r="H495" s="81"/>
      <c r="I495" s="81"/>
      <c r="S495" s="368"/>
      <c r="T495" s="369"/>
    </row>
    <row r="496" ht="15.75" customHeight="1">
      <c r="A496" s="94"/>
      <c r="B496" s="94"/>
      <c r="C496" s="94"/>
      <c r="D496" s="81"/>
      <c r="E496" s="94"/>
      <c r="F496" s="94"/>
      <c r="H496" s="81"/>
      <c r="I496" s="81"/>
      <c r="S496" s="368"/>
      <c r="T496" s="369"/>
    </row>
    <row r="497" ht="15.75" customHeight="1">
      <c r="A497" s="94"/>
      <c r="B497" s="94"/>
      <c r="C497" s="94"/>
      <c r="D497" s="81"/>
      <c r="E497" s="94"/>
      <c r="F497" s="94"/>
      <c r="H497" s="81"/>
      <c r="I497" s="81"/>
      <c r="S497" s="368"/>
      <c r="T497" s="369"/>
    </row>
    <row r="498" ht="15.75" customHeight="1">
      <c r="A498" s="94"/>
      <c r="B498" s="94"/>
      <c r="C498" s="94"/>
      <c r="D498" s="81"/>
      <c r="E498" s="94"/>
      <c r="F498" s="94"/>
      <c r="H498" s="81"/>
      <c r="I498" s="81"/>
      <c r="S498" s="368"/>
      <c r="T498" s="369"/>
    </row>
    <row r="499" ht="15.75" customHeight="1">
      <c r="A499" s="94"/>
      <c r="B499" s="94"/>
      <c r="C499" s="94"/>
      <c r="D499" s="81"/>
      <c r="E499" s="94"/>
      <c r="F499" s="94"/>
      <c r="H499" s="81"/>
      <c r="I499" s="81"/>
      <c r="S499" s="368"/>
      <c r="T499" s="369"/>
    </row>
    <row r="500" ht="15.75" customHeight="1">
      <c r="A500" s="94"/>
      <c r="B500" s="94"/>
      <c r="C500" s="94"/>
      <c r="D500" s="81"/>
      <c r="E500" s="94"/>
      <c r="F500" s="94"/>
      <c r="H500" s="81"/>
      <c r="I500" s="81"/>
      <c r="S500" s="368"/>
      <c r="T500" s="369"/>
    </row>
    <row r="501" ht="15.75" customHeight="1">
      <c r="A501" s="94"/>
      <c r="B501" s="94"/>
      <c r="C501" s="94"/>
      <c r="D501" s="81"/>
      <c r="E501" s="94"/>
      <c r="F501" s="94"/>
      <c r="H501" s="81"/>
      <c r="I501" s="81"/>
      <c r="S501" s="368"/>
      <c r="T501" s="369"/>
    </row>
    <row r="502" ht="15.75" customHeight="1">
      <c r="A502" s="94"/>
      <c r="B502" s="94"/>
      <c r="C502" s="94"/>
      <c r="D502" s="81"/>
      <c r="E502" s="94"/>
      <c r="F502" s="94"/>
      <c r="H502" s="81"/>
      <c r="I502" s="81"/>
      <c r="S502" s="368"/>
      <c r="T502" s="369"/>
    </row>
    <row r="503" ht="15.75" customHeight="1">
      <c r="A503" s="94"/>
      <c r="B503" s="94"/>
      <c r="C503" s="94"/>
      <c r="D503" s="81"/>
      <c r="E503" s="94"/>
      <c r="F503" s="94"/>
      <c r="H503" s="81"/>
      <c r="I503" s="81"/>
      <c r="S503" s="368"/>
      <c r="T503" s="369"/>
    </row>
    <row r="504" ht="15.75" customHeight="1">
      <c r="A504" s="94"/>
      <c r="B504" s="94"/>
      <c r="C504" s="94"/>
      <c r="D504" s="81"/>
      <c r="E504" s="94"/>
      <c r="F504" s="94"/>
      <c r="H504" s="81"/>
      <c r="I504" s="81"/>
      <c r="S504" s="368"/>
      <c r="T504" s="369"/>
    </row>
    <row r="505" ht="15.75" customHeight="1">
      <c r="A505" s="94"/>
      <c r="B505" s="94"/>
      <c r="C505" s="94"/>
      <c r="D505" s="81"/>
      <c r="E505" s="94"/>
      <c r="F505" s="94"/>
      <c r="H505" s="81"/>
      <c r="I505" s="81"/>
      <c r="S505" s="368"/>
      <c r="T505" s="369"/>
    </row>
    <row r="506" ht="15.75" customHeight="1">
      <c r="A506" s="94"/>
      <c r="B506" s="94"/>
      <c r="C506" s="94"/>
      <c r="D506" s="81"/>
      <c r="E506" s="94"/>
      <c r="F506" s="94"/>
      <c r="H506" s="81"/>
      <c r="I506" s="81"/>
      <c r="S506" s="368"/>
      <c r="T506" s="369"/>
    </row>
    <row r="507" ht="15.75" customHeight="1">
      <c r="A507" s="94"/>
      <c r="B507" s="94"/>
      <c r="C507" s="94"/>
      <c r="D507" s="81"/>
      <c r="E507" s="94"/>
      <c r="F507" s="94"/>
      <c r="H507" s="81"/>
      <c r="I507" s="81"/>
      <c r="S507" s="368"/>
      <c r="T507" s="369"/>
    </row>
    <row r="508" ht="15.75" customHeight="1">
      <c r="A508" s="94"/>
      <c r="B508" s="94"/>
      <c r="C508" s="94"/>
      <c r="D508" s="81"/>
      <c r="E508" s="94"/>
      <c r="F508" s="94"/>
      <c r="H508" s="81"/>
      <c r="I508" s="81"/>
      <c r="S508" s="368"/>
      <c r="T508" s="369"/>
    </row>
    <row r="509" ht="15.75" customHeight="1">
      <c r="A509" s="94"/>
      <c r="B509" s="94"/>
      <c r="C509" s="94"/>
      <c r="D509" s="81"/>
      <c r="E509" s="94"/>
      <c r="F509" s="94"/>
      <c r="H509" s="81"/>
      <c r="I509" s="81"/>
      <c r="S509" s="368"/>
      <c r="T509" s="369"/>
    </row>
    <row r="510" ht="15.75" customHeight="1">
      <c r="A510" s="94"/>
      <c r="B510" s="94"/>
      <c r="C510" s="94"/>
      <c r="D510" s="81"/>
      <c r="E510" s="94"/>
      <c r="F510" s="94"/>
      <c r="H510" s="81"/>
      <c r="I510" s="81"/>
      <c r="S510" s="368"/>
      <c r="T510" s="369"/>
    </row>
    <row r="511" ht="15.75" customHeight="1">
      <c r="A511" s="94"/>
      <c r="B511" s="94"/>
      <c r="C511" s="94"/>
      <c r="D511" s="81"/>
      <c r="E511" s="94"/>
      <c r="F511" s="94"/>
      <c r="H511" s="81"/>
      <c r="I511" s="81"/>
      <c r="S511" s="368"/>
      <c r="T511" s="369"/>
    </row>
    <row r="512" ht="15.75" customHeight="1">
      <c r="A512" s="94"/>
      <c r="B512" s="94"/>
      <c r="C512" s="94"/>
      <c r="D512" s="81"/>
      <c r="E512" s="94"/>
      <c r="F512" s="94"/>
      <c r="H512" s="81"/>
      <c r="I512" s="81"/>
      <c r="S512" s="368"/>
      <c r="T512" s="369"/>
    </row>
    <row r="513" ht="15.75" customHeight="1">
      <c r="A513" s="94"/>
      <c r="B513" s="94"/>
      <c r="C513" s="94"/>
      <c r="D513" s="81"/>
      <c r="E513" s="94"/>
      <c r="F513" s="94"/>
      <c r="H513" s="81"/>
      <c r="I513" s="81"/>
      <c r="S513" s="368"/>
      <c r="T513" s="369"/>
    </row>
    <row r="514" ht="15.75" customHeight="1">
      <c r="A514" s="94"/>
      <c r="B514" s="94"/>
      <c r="C514" s="94"/>
      <c r="D514" s="81"/>
      <c r="E514" s="94"/>
      <c r="F514" s="94"/>
      <c r="H514" s="81"/>
      <c r="I514" s="81"/>
      <c r="S514" s="368"/>
      <c r="T514" s="369"/>
    </row>
    <row r="515" ht="15.75" customHeight="1">
      <c r="A515" s="94"/>
      <c r="B515" s="94"/>
      <c r="C515" s="94"/>
      <c r="D515" s="81"/>
      <c r="E515" s="94"/>
      <c r="F515" s="94"/>
      <c r="H515" s="81"/>
      <c r="I515" s="81"/>
      <c r="S515" s="368"/>
      <c r="T515" s="369"/>
    </row>
    <row r="516" ht="15.75" customHeight="1">
      <c r="A516" s="94"/>
      <c r="B516" s="94"/>
      <c r="C516" s="94"/>
      <c r="D516" s="81"/>
      <c r="E516" s="94"/>
      <c r="F516" s="94"/>
      <c r="H516" s="81"/>
      <c r="I516" s="81"/>
      <c r="S516" s="368"/>
      <c r="T516" s="369"/>
    </row>
    <row r="517" ht="15.75" customHeight="1">
      <c r="A517" s="94"/>
      <c r="B517" s="94"/>
      <c r="C517" s="94"/>
      <c r="D517" s="81"/>
      <c r="E517" s="94"/>
      <c r="F517" s="94"/>
      <c r="H517" s="81"/>
      <c r="I517" s="81"/>
      <c r="S517" s="368"/>
      <c r="T517" s="369"/>
    </row>
    <row r="518" ht="15.75" customHeight="1">
      <c r="A518" s="94"/>
      <c r="B518" s="94"/>
      <c r="C518" s="94"/>
      <c r="D518" s="81"/>
      <c r="E518" s="94"/>
      <c r="F518" s="94"/>
      <c r="H518" s="81"/>
      <c r="I518" s="81"/>
      <c r="S518" s="368"/>
      <c r="T518" s="369"/>
    </row>
    <row r="519" ht="15.75" customHeight="1">
      <c r="A519" s="94"/>
      <c r="B519" s="94"/>
      <c r="C519" s="94"/>
      <c r="D519" s="81"/>
      <c r="E519" s="94"/>
      <c r="F519" s="94"/>
      <c r="H519" s="81"/>
      <c r="I519" s="81"/>
      <c r="S519" s="368"/>
      <c r="T519" s="369"/>
    </row>
    <row r="520" ht="15.75" customHeight="1">
      <c r="A520" s="94"/>
      <c r="B520" s="94"/>
      <c r="C520" s="94"/>
      <c r="D520" s="81"/>
      <c r="E520" s="94"/>
      <c r="F520" s="94"/>
      <c r="H520" s="81"/>
      <c r="I520" s="81"/>
      <c r="S520" s="368"/>
      <c r="T520" s="369"/>
    </row>
    <row r="521" ht="15.75" customHeight="1">
      <c r="A521" s="94"/>
      <c r="B521" s="94"/>
      <c r="C521" s="94"/>
      <c r="D521" s="81"/>
      <c r="E521" s="94"/>
      <c r="F521" s="94"/>
      <c r="H521" s="81"/>
      <c r="I521" s="81"/>
      <c r="S521" s="368"/>
      <c r="T521" s="369"/>
    </row>
    <row r="522" ht="15.75" customHeight="1">
      <c r="A522" s="94"/>
      <c r="B522" s="94"/>
      <c r="C522" s="94"/>
      <c r="D522" s="81"/>
      <c r="E522" s="94"/>
      <c r="F522" s="94"/>
      <c r="H522" s="81"/>
      <c r="I522" s="81"/>
      <c r="S522" s="368"/>
      <c r="T522" s="369"/>
    </row>
    <row r="523" ht="15.75" customHeight="1">
      <c r="A523" s="94"/>
      <c r="B523" s="94"/>
      <c r="C523" s="94"/>
      <c r="D523" s="81"/>
      <c r="E523" s="94"/>
      <c r="F523" s="94"/>
      <c r="H523" s="81"/>
      <c r="I523" s="81"/>
      <c r="S523" s="368"/>
      <c r="T523" s="369"/>
    </row>
    <row r="524" ht="15.75" customHeight="1">
      <c r="A524" s="94"/>
      <c r="B524" s="94"/>
      <c r="C524" s="94"/>
      <c r="D524" s="81"/>
      <c r="E524" s="94"/>
      <c r="F524" s="94"/>
      <c r="H524" s="81"/>
      <c r="I524" s="81"/>
      <c r="S524" s="368"/>
      <c r="T524" s="369"/>
    </row>
    <row r="525" ht="15.75" customHeight="1">
      <c r="A525" s="94"/>
      <c r="B525" s="94"/>
      <c r="C525" s="94"/>
      <c r="D525" s="81"/>
      <c r="E525" s="94"/>
      <c r="F525" s="94"/>
      <c r="H525" s="81"/>
      <c r="I525" s="81"/>
      <c r="S525" s="368"/>
      <c r="T525" s="369"/>
    </row>
    <row r="526" ht="15.75" customHeight="1">
      <c r="A526" s="94"/>
      <c r="B526" s="94"/>
      <c r="C526" s="94"/>
      <c r="D526" s="81"/>
      <c r="E526" s="94"/>
      <c r="F526" s="94"/>
      <c r="H526" s="81"/>
      <c r="I526" s="81"/>
      <c r="S526" s="368"/>
      <c r="T526" s="369"/>
    </row>
    <row r="527" ht="15.75" customHeight="1">
      <c r="A527" s="94"/>
      <c r="B527" s="94"/>
      <c r="C527" s="94"/>
      <c r="D527" s="81"/>
      <c r="E527" s="94"/>
      <c r="F527" s="94"/>
      <c r="H527" s="81"/>
      <c r="I527" s="81"/>
      <c r="S527" s="368"/>
      <c r="T527" s="369"/>
    </row>
    <row r="528" ht="15.75" customHeight="1">
      <c r="A528" s="94"/>
      <c r="B528" s="94"/>
      <c r="C528" s="94"/>
      <c r="D528" s="81"/>
      <c r="E528" s="94"/>
      <c r="F528" s="94"/>
      <c r="H528" s="81"/>
      <c r="I528" s="81"/>
      <c r="S528" s="368"/>
      <c r="T528" s="369"/>
    </row>
    <row r="529" ht="15.75" customHeight="1">
      <c r="A529" s="94"/>
      <c r="B529" s="94"/>
      <c r="C529" s="94"/>
      <c r="D529" s="81"/>
      <c r="E529" s="94"/>
      <c r="F529" s="94"/>
      <c r="H529" s="81"/>
      <c r="I529" s="81"/>
      <c r="S529" s="368"/>
      <c r="T529" s="369"/>
    </row>
    <row r="530" ht="15.75" customHeight="1">
      <c r="A530" s="94"/>
      <c r="B530" s="94"/>
      <c r="C530" s="94"/>
      <c r="D530" s="81"/>
      <c r="E530" s="94"/>
      <c r="F530" s="94"/>
      <c r="H530" s="81"/>
      <c r="I530" s="81"/>
      <c r="S530" s="368"/>
      <c r="T530" s="369"/>
    </row>
    <row r="531" ht="15.75" customHeight="1">
      <c r="A531" s="94"/>
      <c r="B531" s="94"/>
      <c r="C531" s="94"/>
      <c r="D531" s="81"/>
      <c r="E531" s="94"/>
      <c r="F531" s="94"/>
      <c r="H531" s="81"/>
      <c r="I531" s="81"/>
      <c r="S531" s="368"/>
      <c r="T531" s="369"/>
    </row>
    <row r="532" ht="15.75" customHeight="1">
      <c r="A532" s="94"/>
      <c r="B532" s="94"/>
      <c r="C532" s="94"/>
      <c r="D532" s="81"/>
      <c r="E532" s="94"/>
      <c r="F532" s="94"/>
      <c r="H532" s="81"/>
      <c r="I532" s="81"/>
      <c r="S532" s="368"/>
      <c r="T532" s="369"/>
    </row>
    <row r="533" ht="15.75" customHeight="1">
      <c r="A533" s="94"/>
      <c r="B533" s="94"/>
      <c r="C533" s="94"/>
      <c r="D533" s="81"/>
      <c r="E533" s="94"/>
      <c r="F533" s="94"/>
      <c r="H533" s="81"/>
      <c r="I533" s="81"/>
      <c r="S533" s="368"/>
      <c r="T533" s="369"/>
    </row>
    <row r="534" ht="15.75" customHeight="1">
      <c r="A534" s="94"/>
      <c r="B534" s="94"/>
      <c r="C534" s="94"/>
      <c r="D534" s="81"/>
      <c r="E534" s="94"/>
      <c r="F534" s="94"/>
      <c r="H534" s="81"/>
      <c r="I534" s="81"/>
      <c r="S534" s="368"/>
      <c r="T534" s="369"/>
    </row>
    <row r="535" ht="15.75" customHeight="1">
      <c r="A535" s="94"/>
      <c r="B535" s="94"/>
      <c r="C535" s="94"/>
      <c r="D535" s="81"/>
      <c r="E535" s="94"/>
      <c r="F535" s="94"/>
      <c r="H535" s="81"/>
      <c r="I535" s="81"/>
      <c r="S535" s="368"/>
      <c r="T535" s="369"/>
    </row>
    <row r="536" ht="15.75" customHeight="1">
      <c r="A536" s="94"/>
      <c r="B536" s="94"/>
      <c r="C536" s="94"/>
      <c r="D536" s="81"/>
      <c r="E536" s="94"/>
      <c r="F536" s="94"/>
      <c r="H536" s="81"/>
      <c r="I536" s="81"/>
      <c r="S536" s="368"/>
      <c r="T536" s="369"/>
    </row>
    <row r="537" ht="15.75" customHeight="1">
      <c r="A537" s="94"/>
      <c r="B537" s="94"/>
      <c r="C537" s="94"/>
      <c r="D537" s="81"/>
      <c r="E537" s="94"/>
      <c r="F537" s="94"/>
      <c r="H537" s="81"/>
      <c r="I537" s="81"/>
      <c r="S537" s="368"/>
      <c r="T537" s="369"/>
    </row>
    <row r="538" ht="15.75" customHeight="1">
      <c r="A538" s="94"/>
      <c r="B538" s="94"/>
      <c r="C538" s="94"/>
      <c r="D538" s="81"/>
      <c r="E538" s="94"/>
      <c r="F538" s="94"/>
      <c r="H538" s="81"/>
      <c r="I538" s="81"/>
      <c r="S538" s="368"/>
      <c r="T538" s="369"/>
    </row>
    <row r="539" ht="15.75" customHeight="1">
      <c r="A539" s="94"/>
      <c r="B539" s="94"/>
      <c r="C539" s="94"/>
      <c r="D539" s="81"/>
      <c r="E539" s="94"/>
      <c r="F539" s="94"/>
      <c r="H539" s="81"/>
      <c r="I539" s="81"/>
      <c r="S539" s="368"/>
      <c r="T539" s="369"/>
    </row>
    <row r="540" ht="15.75" customHeight="1">
      <c r="A540" s="94"/>
      <c r="B540" s="94"/>
      <c r="C540" s="94"/>
      <c r="D540" s="81"/>
      <c r="E540" s="94"/>
      <c r="F540" s="94"/>
      <c r="H540" s="81"/>
      <c r="I540" s="81"/>
      <c r="S540" s="368"/>
      <c r="T540" s="369"/>
    </row>
    <row r="541" ht="15.75" customHeight="1">
      <c r="A541" s="94"/>
      <c r="B541" s="94"/>
      <c r="C541" s="94"/>
      <c r="D541" s="81"/>
      <c r="E541" s="94"/>
      <c r="F541" s="94"/>
      <c r="H541" s="81"/>
      <c r="I541" s="81"/>
      <c r="S541" s="368"/>
      <c r="T541" s="369"/>
    </row>
    <row r="542" ht="15.75" customHeight="1">
      <c r="A542" s="94"/>
      <c r="B542" s="94"/>
      <c r="C542" s="94"/>
      <c r="D542" s="81"/>
      <c r="E542" s="94"/>
      <c r="F542" s="94"/>
      <c r="H542" s="81"/>
      <c r="I542" s="81"/>
      <c r="S542" s="368"/>
      <c r="T542" s="369"/>
    </row>
    <row r="543" ht="15.75" customHeight="1">
      <c r="A543" s="94"/>
      <c r="B543" s="94"/>
      <c r="C543" s="94"/>
      <c r="D543" s="81"/>
      <c r="E543" s="94"/>
      <c r="F543" s="94"/>
      <c r="H543" s="81"/>
      <c r="I543" s="81"/>
      <c r="S543" s="368"/>
      <c r="T543" s="369"/>
    </row>
    <row r="544" ht="15.75" customHeight="1">
      <c r="A544" s="94"/>
      <c r="B544" s="94"/>
      <c r="C544" s="94"/>
      <c r="D544" s="81"/>
      <c r="E544" s="94"/>
      <c r="F544" s="94"/>
      <c r="H544" s="81"/>
      <c r="I544" s="81"/>
      <c r="S544" s="368"/>
      <c r="T544" s="369"/>
    </row>
    <row r="545" ht="15.75" customHeight="1">
      <c r="A545" s="94"/>
      <c r="B545" s="94"/>
      <c r="C545" s="94"/>
      <c r="D545" s="81"/>
      <c r="E545" s="94"/>
      <c r="F545" s="94"/>
      <c r="H545" s="81"/>
      <c r="I545" s="81"/>
      <c r="S545" s="368"/>
      <c r="T545" s="369"/>
    </row>
    <row r="546" ht="15.75" customHeight="1">
      <c r="A546" s="94"/>
      <c r="B546" s="94"/>
      <c r="C546" s="94"/>
      <c r="D546" s="81"/>
      <c r="E546" s="94"/>
      <c r="F546" s="94"/>
      <c r="H546" s="81"/>
      <c r="I546" s="81"/>
      <c r="S546" s="368"/>
      <c r="T546" s="369"/>
    </row>
    <row r="547" ht="15.75" customHeight="1">
      <c r="A547" s="94"/>
      <c r="B547" s="94"/>
      <c r="C547" s="94"/>
      <c r="D547" s="81"/>
      <c r="E547" s="94"/>
      <c r="F547" s="94"/>
      <c r="H547" s="81"/>
      <c r="I547" s="81"/>
      <c r="S547" s="368"/>
      <c r="T547" s="369"/>
    </row>
    <row r="548" ht="15.75" customHeight="1">
      <c r="A548" s="94"/>
      <c r="B548" s="94"/>
      <c r="C548" s="94"/>
      <c r="D548" s="81"/>
      <c r="E548" s="94"/>
      <c r="F548" s="94"/>
      <c r="H548" s="81"/>
      <c r="I548" s="81"/>
      <c r="S548" s="368"/>
      <c r="T548" s="369"/>
    </row>
    <row r="549" ht="15.75" customHeight="1">
      <c r="A549" s="94"/>
      <c r="B549" s="94"/>
      <c r="C549" s="94"/>
      <c r="D549" s="81"/>
      <c r="E549" s="94"/>
      <c r="F549" s="94"/>
      <c r="H549" s="81"/>
      <c r="I549" s="81"/>
      <c r="S549" s="368"/>
      <c r="T549" s="369"/>
    </row>
    <row r="550" ht="15.75" customHeight="1">
      <c r="A550" s="94"/>
      <c r="B550" s="94"/>
      <c r="C550" s="94"/>
      <c r="D550" s="81"/>
      <c r="E550" s="94"/>
      <c r="F550" s="94"/>
      <c r="H550" s="81"/>
      <c r="I550" s="81"/>
      <c r="S550" s="368"/>
      <c r="T550" s="369"/>
    </row>
    <row r="551" ht="15.75" customHeight="1">
      <c r="A551" s="94"/>
      <c r="B551" s="94"/>
      <c r="C551" s="94"/>
      <c r="D551" s="81"/>
      <c r="E551" s="94"/>
      <c r="F551" s="94"/>
      <c r="H551" s="81"/>
      <c r="I551" s="81"/>
      <c r="S551" s="368"/>
      <c r="T551" s="369"/>
    </row>
    <row r="552" ht="15.75" customHeight="1">
      <c r="A552" s="94"/>
      <c r="B552" s="94"/>
      <c r="C552" s="94"/>
      <c r="D552" s="81"/>
      <c r="E552" s="94"/>
      <c r="F552" s="94"/>
      <c r="H552" s="81"/>
      <c r="I552" s="81"/>
      <c r="S552" s="368"/>
      <c r="T552" s="369"/>
    </row>
    <row r="553" ht="15.75" customHeight="1">
      <c r="A553" s="94"/>
      <c r="B553" s="94"/>
      <c r="C553" s="94"/>
      <c r="D553" s="81"/>
      <c r="E553" s="94"/>
      <c r="F553" s="94"/>
      <c r="H553" s="81"/>
      <c r="I553" s="81"/>
      <c r="S553" s="368"/>
      <c r="T553" s="369"/>
    </row>
    <row r="554" ht="15.75" customHeight="1">
      <c r="A554" s="94"/>
      <c r="B554" s="94"/>
      <c r="C554" s="94"/>
      <c r="D554" s="81"/>
      <c r="E554" s="94"/>
      <c r="F554" s="94"/>
      <c r="H554" s="81"/>
      <c r="I554" s="81"/>
      <c r="S554" s="368"/>
      <c r="T554" s="369"/>
    </row>
    <row r="555" ht="15.75" customHeight="1">
      <c r="A555" s="94"/>
      <c r="B555" s="94"/>
      <c r="C555" s="94"/>
      <c r="D555" s="81"/>
      <c r="E555" s="94"/>
      <c r="F555" s="94"/>
      <c r="H555" s="81"/>
      <c r="I555" s="81"/>
      <c r="S555" s="368"/>
      <c r="T555" s="369"/>
    </row>
    <row r="556" ht="15.75" customHeight="1">
      <c r="A556" s="94"/>
      <c r="B556" s="94"/>
      <c r="C556" s="94"/>
      <c r="D556" s="81"/>
      <c r="E556" s="94"/>
      <c r="F556" s="94"/>
      <c r="H556" s="81"/>
      <c r="I556" s="81"/>
      <c r="S556" s="368"/>
      <c r="T556" s="369"/>
    </row>
    <row r="557" ht="15.75" customHeight="1">
      <c r="A557" s="94"/>
      <c r="B557" s="94"/>
      <c r="C557" s="94"/>
      <c r="D557" s="81"/>
      <c r="E557" s="94"/>
      <c r="F557" s="94"/>
      <c r="H557" s="81"/>
      <c r="I557" s="81"/>
      <c r="S557" s="368"/>
      <c r="T557" s="369"/>
    </row>
    <row r="558" ht="15.75" customHeight="1">
      <c r="A558" s="94"/>
      <c r="B558" s="94"/>
      <c r="C558" s="94"/>
      <c r="D558" s="81"/>
      <c r="E558" s="94"/>
      <c r="F558" s="94"/>
      <c r="H558" s="81"/>
      <c r="I558" s="81"/>
      <c r="S558" s="368"/>
      <c r="T558" s="369"/>
    </row>
    <row r="559" ht="15.75" customHeight="1">
      <c r="A559" s="94"/>
      <c r="B559" s="94"/>
      <c r="C559" s="94"/>
      <c r="D559" s="81"/>
      <c r="E559" s="94"/>
      <c r="F559" s="94"/>
      <c r="H559" s="81"/>
      <c r="I559" s="81"/>
      <c r="S559" s="368"/>
      <c r="T559" s="369"/>
    </row>
    <row r="560" ht="15.75" customHeight="1">
      <c r="A560" s="94"/>
      <c r="B560" s="94"/>
      <c r="C560" s="94"/>
      <c r="D560" s="81"/>
      <c r="E560" s="94"/>
      <c r="F560" s="94"/>
      <c r="H560" s="81"/>
      <c r="I560" s="81"/>
      <c r="S560" s="368"/>
      <c r="T560" s="369"/>
    </row>
    <row r="561" ht="15.75" customHeight="1">
      <c r="A561" s="94"/>
      <c r="B561" s="94"/>
      <c r="C561" s="94"/>
      <c r="D561" s="81"/>
      <c r="E561" s="94"/>
      <c r="F561" s="94"/>
      <c r="H561" s="81"/>
      <c r="I561" s="81"/>
      <c r="S561" s="368"/>
      <c r="T561" s="369"/>
    </row>
    <row r="562" ht="15.75" customHeight="1">
      <c r="A562" s="94"/>
      <c r="B562" s="94"/>
      <c r="C562" s="94"/>
      <c r="D562" s="81"/>
      <c r="E562" s="94"/>
      <c r="F562" s="94"/>
      <c r="H562" s="81"/>
      <c r="I562" s="81"/>
      <c r="S562" s="368"/>
      <c r="T562" s="369"/>
    </row>
    <row r="563" ht="15.75" customHeight="1">
      <c r="A563" s="94"/>
      <c r="B563" s="94"/>
      <c r="C563" s="94"/>
      <c r="D563" s="81"/>
      <c r="E563" s="94"/>
      <c r="F563" s="94"/>
      <c r="H563" s="81"/>
      <c r="I563" s="81"/>
      <c r="S563" s="368"/>
      <c r="T563" s="369"/>
    </row>
    <row r="564" ht="15.75" customHeight="1">
      <c r="A564" s="94"/>
      <c r="B564" s="94"/>
      <c r="C564" s="94"/>
      <c r="D564" s="81"/>
      <c r="E564" s="94"/>
      <c r="F564" s="94"/>
      <c r="H564" s="81"/>
      <c r="I564" s="81"/>
      <c r="S564" s="368"/>
      <c r="T564" s="369"/>
    </row>
    <row r="565" ht="15.75" customHeight="1">
      <c r="A565" s="94"/>
      <c r="B565" s="94"/>
      <c r="C565" s="94"/>
      <c r="D565" s="81"/>
      <c r="E565" s="94"/>
      <c r="F565" s="94"/>
      <c r="H565" s="81"/>
      <c r="I565" s="81"/>
      <c r="S565" s="368"/>
      <c r="T565" s="369"/>
    </row>
    <row r="566" ht="15.75" customHeight="1">
      <c r="A566" s="94"/>
      <c r="B566" s="94"/>
      <c r="C566" s="94"/>
      <c r="D566" s="81"/>
      <c r="E566" s="94"/>
      <c r="F566" s="94"/>
      <c r="H566" s="81"/>
      <c r="I566" s="81"/>
      <c r="S566" s="368"/>
      <c r="T566" s="369"/>
    </row>
    <row r="567" ht="15.75" customHeight="1">
      <c r="A567" s="94"/>
      <c r="B567" s="94"/>
      <c r="C567" s="94"/>
      <c r="D567" s="81"/>
      <c r="E567" s="94"/>
      <c r="F567" s="94"/>
      <c r="H567" s="81"/>
      <c r="I567" s="81"/>
      <c r="S567" s="368"/>
      <c r="T567" s="369"/>
    </row>
    <row r="568" ht="15.75" customHeight="1">
      <c r="A568" s="94"/>
      <c r="B568" s="94"/>
      <c r="C568" s="94"/>
      <c r="D568" s="81"/>
      <c r="E568" s="94"/>
      <c r="F568" s="94"/>
      <c r="H568" s="81"/>
      <c r="I568" s="81"/>
      <c r="S568" s="368"/>
      <c r="T568" s="369"/>
    </row>
    <row r="569" ht="15.75" customHeight="1">
      <c r="A569" s="94"/>
      <c r="B569" s="94"/>
      <c r="C569" s="94"/>
      <c r="D569" s="81"/>
      <c r="E569" s="94"/>
      <c r="F569" s="94"/>
      <c r="H569" s="81"/>
      <c r="I569" s="81"/>
      <c r="S569" s="368"/>
      <c r="T569" s="369"/>
    </row>
    <row r="570" ht="15.75" customHeight="1">
      <c r="A570" s="94"/>
      <c r="B570" s="94"/>
      <c r="C570" s="94"/>
      <c r="D570" s="81"/>
      <c r="E570" s="94"/>
      <c r="F570" s="94"/>
      <c r="H570" s="81"/>
      <c r="I570" s="81"/>
      <c r="S570" s="368"/>
      <c r="T570" s="369"/>
    </row>
    <row r="571" ht="15.75" customHeight="1">
      <c r="A571" s="94"/>
      <c r="B571" s="94"/>
      <c r="C571" s="94"/>
      <c r="D571" s="81"/>
      <c r="E571" s="94"/>
      <c r="F571" s="94"/>
      <c r="H571" s="81"/>
      <c r="I571" s="81"/>
      <c r="S571" s="368"/>
      <c r="T571" s="369"/>
    </row>
    <row r="572" ht="15.75" customHeight="1">
      <c r="A572" s="94"/>
      <c r="B572" s="94"/>
      <c r="C572" s="94"/>
      <c r="D572" s="81"/>
      <c r="E572" s="94"/>
      <c r="F572" s="94"/>
      <c r="H572" s="81"/>
      <c r="I572" s="81"/>
      <c r="S572" s="368"/>
      <c r="T572" s="369"/>
    </row>
    <row r="573" ht="15.75" customHeight="1">
      <c r="A573" s="94"/>
      <c r="B573" s="94"/>
      <c r="C573" s="94"/>
      <c r="D573" s="81"/>
      <c r="E573" s="94"/>
      <c r="F573" s="94"/>
      <c r="H573" s="81"/>
      <c r="I573" s="81"/>
      <c r="S573" s="368"/>
      <c r="T573" s="369"/>
    </row>
    <row r="574" ht="15.75" customHeight="1">
      <c r="A574" s="94"/>
      <c r="B574" s="94"/>
      <c r="C574" s="94"/>
      <c r="D574" s="81"/>
      <c r="E574" s="94"/>
      <c r="F574" s="94"/>
      <c r="H574" s="81"/>
      <c r="I574" s="81"/>
      <c r="S574" s="368"/>
      <c r="T574" s="369"/>
    </row>
    <row r="575" ht="15.75" customHeight="1">
      <c r="A575" s="94"/>
      <c r="B575" s="94"/>
      <c r="C575" s="94"/>
      <c r="D575" s="81"/>
      <c r="E575" s="94"/>
      <c r="F575" s="94"/>
      <c r="H575" s="81"/>
      <c r="I575" s="81"/>
      <c r="S575" s="368"/>
      <c r="T575" s="369"/>
    </row>
    <row r="576" ht="15.75" customHeight="1">
      <c r="A576" s="94"/>
      <c r="B576" s="94"/>
      <c r="C576" s="94"/>
      <c r="D576" s="81"/>
      <c r="E576" s="94"/>
      <c r="F576" s="94"/>
      <c r="H576" s="81"/>
      <c r="I576" s="81"/>
      <c r="S576" s="368"/>
      <c r="T576" s="369"/>
    </row>
    <row r="577" ht="15.75" customHeight="1">
      <c r="A577" s="94"/>
      <c r="B577" s="94"/>
      <c r="C577" s="94"/>
      <c r="D577" s="81"/>
      <c r="E577" s="94"/>
      <c r="F577" s="94"/>
      <c r="H577" s="81"/>
      <c r="I577" s="81"/>
      <c r="S577" s="368"/>
      <c r="T577" s="369"/>
    </row>
    <row r="578" ht="15.75" customHeight="1">
      <c r="A578" s="94"/>
      <c r="B578" s="94"/>
      <c r="C578" s="94"/>
      <c r="D578" s="81"/>
      <c r="E578" s="94"/>
      <c r="F578" s="94"/>
      <c r="H578" s="81"/>
      <c r="I578" s="81"/>
      <c r="S578" s="368"/>
      <c r="T578" s="369"/>
    </row>
    <row r="579" ht="15.75" customHeight="1">
      <c r="A579" s="94"/>
      <c r="B579" s="94"/>
      <c r="C579" s="94"/>
      <c r="D579" s="81"/>
      <c r="E579" s="94"/>
      <c r="F579" s="94"/>
      <c r="H579" s="81"/>
      <c r="I579" s="81"/>
      <c r="S579" s="368"/>
      <c r="T579" s="369"/>
    </row>
    <row r="580" ht="15.75" customHeight="1">
      <c r="A580" s="94"/>
      <c r="B580" s="94"/>
      <c r="C580" s="94"/>
      <c r="D580" s="81"/>
      <c r="E580" s="94"/>
      <c r="F580" s="94"/>
      <c r="H580" s="81"/>
      <c r="I580" s="81"/>
      <c r="S580" s="368"/>
      <c r="T580" s="369"/>
    </row>
    <row r="581" ht="15.75" customHeight="1">
      <c r="A581" s="94"/>
      <c r="B581" s="94"/>
      <c r="C581" s="94"/>
      <c r="D581" s="81"/>
      <c r="E581" s="94"/>
      <c r="F581" s="94"/>
      <c r="H581" s="81"/>
      <c r="I581" s="81"/>
      <c r="S581" s="368"/>
      <c r="T581" s="369"/>
    </row>
    <row r="582" ht="15.75" customHeight="1">
      <c r="A582" s="94"/>
      <c r="B582" s="94"/>
      <c r="C582" s="94"/>
      <c r="D582" s="81"/>
      <c r="E582" s="94"/>
      <c r="F582" s="94"/>
      <c r="H582" s="81"/>
      <c r="I582" s="81"/>
      <c r="S582" s="368"/>
      <c r="T582" s="369"/>
    </row>
    <row r="583" ht="15.75" customHeight="1">
      <c r="A583" s="94"/>
      <c r="B583" s="94"/>
      <c r="C583" s="94"/>
      <c r="D583" s="81"/>
      <c r="E583" s="94"/>
      <c r="F583" s="94"/>
      <c r="H583" s="81"/>
      <c r="I583" s="81"/>
      <c r="S583" s="368"/>
      <c r="T583" s="369"/>
    </row>
    <row r="584" ht="15.75" customHeight="1">
      <c r="A584" s="94"/>
      <c r="B584" s="94"/>
      <c r="C584" s="94"/>
      <c r="D584" s="81"/>
      <c r="E584" s="94"/>
      <c r="F584" s="94"/>
      <c r="H584" s="81"/>
      <c r="I584" s="81"/>
      <c r="S584" s="368"/>
      <c r="T584" s="369"/>
    </row>
    <row r="585" ht="15.75" customHeight="1">
      <c r="A585" s="94"/>
      <c r="B585" s="94"/>
      <c r="C585" s="94"/>
      <c r="D585" s="81"/>
      <c r="E585" s="94"/>
      <c r="F585" s="94"/>
      <c r="H585" s="81"/>
      <c r="I585" s="81"/>
      <c r="S585" s="368"/>
      <c r="T585" s="369"/>
    </row>
    <row r="586" ht="15.75" customHeight="1">
      <c r="A586" s="94"/>
      <c r="B586" s="94"/>
      <c r="C586" s="94"/>
      <c r="D586" s="81"/>
      <c r="E586" s="94"/>
      <c r="F586" s="94"/>
      <c r="H586" s="81"/>
      <c r="I586" s="81"/>
      <c r="S586" s="368"/>
      <c r="T586" s="369"/>
    </row>
    <row r="587" ht="15.75" customHeight="1">
      <c r="A587" s="94"/>
      <c r="B587" s="94"/>
      <c r="C587" s="94"/>
      <c r="D587" s="81"/>
      <c r="E587" s="94"/>
      <c r="F587" s="94"/>
      <c r="H587" s="81"/>
      <c r="I587" s="81"/>
      <c r="S587" s="368"/>
      <c r="T587" s="369"/>
    </row>
    <row r="588" ht="15.75" customHeight="1">
      <c r="A588" s="94"/>
      <c r="B588" s="94"/>
      <c r="C588" s="94"/>
      <c r="D588" s="81"/>
      <c r="E588" s="94"/>
      <c r="F588" s="94"/>
      <c r="H588" s="81"/>
      <c r="I588" s="81"/>
      <c r="S588" s="368"/>
      <c r="T588" s="369"/>
    </row>
    <row r="589" ht="15.75" customHeight="1">
      <c r="A589" s="94"/>
      <c r="B589" s="94"/>
      <c r="C589" s="94"/>
      <c r="D589" s="81"/>
      <c r="E589" s="94"/>
      <c r="F589" s="94"/>
      <c r="H589" s="81"/>
      <c r="I589" s="81"/>
      <c r="S589" s="368"/>
      <c r="T589" s="369"/>
    </row>
    <row r="590" ht="15.75" customHeight="1">
      <c r="A590" s="94"/>
      <c r="B590" s="94"/>
      <c r="C590" s="94"/>
      <c r="D590" s="81"/>
      <c r="E590" s="94"/>
      <c r="F590" s="94"/>
      <c r="H590" s="81"/>
      <c r="I590" s="81"/>
      <c r="S590" s="368"/>
      <c r="T590" s="369"/>
    </row>
    <row r="591" ht="15.75" customHeight="1">
      <c r="A591" s="94"/>
      <c r="B591" s="94"/>
      <c r="C591" s="94"/>
      <c r="D591" s="81"/>
      <c r="E591" s="94"/>
      <c r="F591" s="94"/>
      <c r="H591" s="81"/>
      <c r="I591" s="81"/>
      <c r="S591" s="368"/>
      <c r="T591" s="369"/>
    </row>
    <row r="592" ht="15.75" customHeight="1">
      <c r="A592" s="94"/>
      <c r="B592" s="94"/>
      <c r="C592" s="94"/>
      <c r="D592" s="81"/>
      <c r="E592" s="94"/>
      <c r="F592" s="94"/>
      <c r="H592" s="81"/>
      <c r="I592" s="81"/>
      <c r="S592" s="368"/>
      <c r="T592" s="369"/>
    </row>
    <row r="593" ht="15.75" customHeight="1">
      <c r="A593" s="94"/>
      <c r="B593" s="94"/>
      <c r="C593" s="94"/>
      <c r="D593" s="81"/>
      <c r="E593" s="94"/>
      <c r="F593" s="94"/>
      <c r="H593" s="81"/>
      <c r="I593" s="81"/>
      <c r="S593" s="368"/>
      <c r="T593" s="369"/>
    </row>
    <row r="594" ht="15.75" customHeight="1">
      <c r="A594" s="94"/>
      <c r="B594" s="94"/>
      <c r="C594" s="94"/>
      <c r="D594" s="81"/>
      <c r="E594" s="94"/>
      <c r="F594" s="94"/>
      <c r="H594" s="81"/>
      <c r="I594" s="81"/>
      <c r="S594" s="368"/>
      <c r="T594" s="369"/>
    </row>
    <row r="595" ht="15.75" customHeight="1">
      <c r="A595" s="94"/>
      <c r="B595" s="94"/>
      <c r="C595" s="94"/>
      <c r="D595" s="81"/>
      <c r="E595" s="94"/>
      <c r="F595" s="94"/>
      <c r="H595" s="81"/>
      <c r="I595" s="81"/>
      <c r="S595" s="368"/>
      <c r="T595" s="369"/>
    </row>
    <row r="596" ht="15.75" customHeight="1">
      <c r="A596" s="94"/>
      <c r="B596" s="94"/>
      <c r="C596" s="94"/>
      <c r="D596" s="81"/>
      <c r="E596" s="94"/>
      <c r="F596" s="94"/>
      <c r="H596" s="81"/>
      <c r="I596" s="81"/>
      <c r="S596" s="368"/>
      <c r="T596" s="369"/>
    </row>
    <row r="597" ht="15.75" customHeight="1">
      <c r="A597" s="94"/>
      <c r="B597" s="94"/>
      <c r="C597" s="94"/>
      <c r="D597" s="81"/>
      <c r="E597" s="94"/>
      <c r="F597" s="94"/>
      <c r="H597" s="81"/>
      <c r="I597" s="81"/>
      <c r="S597" s="368"/>
      <c r="T597" s="369"/>
    </row>
    <row r="598" ht="15.75" customHeight="1">
      <c r="A598" s="94"/>
      <c r="B598" s="94"/>
      <c r="C598" s="94"/>
      <c r="D598" s="81"/>
      <c r="E598" s="94"/>
      <c r="F598" s="94"/>
      <c r="H598" s="81"/>
      <c r="I598" s="81"/>
      <c r="S598" s="368"/>
      <c r="T598" s="369"/>
    </row>
    <row r="599" ht="15.75" customHeight="1">
      <c r="A599" s="94"/>
      <c r="B599" s="94"/>
      <c r="C599" s="94"/>
      <c r="D599" s="81"/>
      <c r="E599" s="94"/>
      <c r="F599" s="94"/>
      <c r="H599" s="81"/>
      <c r="I599" s="81"/>
      <c r="S599" s="368"/>
      <c r="T599" s="369"/>
    </row>
    <row r="600" ht="15.75" customHeight="1">
      <c r="A600" s="94"/>
      <c r="B600" s="94"/>
      <c r="C600" s="94"/>
      <c r="D600" s="81"/>
      <c r="E600" s="94"/>
      <c r="F600" s="94"/>
      <c r="H600" s="81"/>
      <c r="I600" s="81"/>
      <c r="S600" s="368"/>
      <c r="T600" s="369"/>
    </row>
    <row r="601" ht="15.75" customHeight="1">
      <c r="A601" s="94"/>
      <c r="B601" s="94"/>
      <c r="C601" s="94"/>
      <c r="D601" s="81"/>
      <c r="E601" s="94"/>
      <c r="F601" s="94"/>
      <c r="H601" s="81"/>
      <c r="I601" s="81"/>
      <c r="S601" s="368"/>
      <c r="T601" s="369"/>
    </row>
    <row r="602" ht="15.75" customHeight="1">
      <c r="A602" s="94"/>
      <c r="B602" s="94"/>
      <c r="C602" s="94"/>
      <c r="D602" s="81"/>
      <c r="E602" s="94"/>
      <c r="F602" s="94"/>
      <c r="H602" s="81"/>
      <c r="I602" s="81"/>
      <c r="S602" s="368"/>
      <c r="T602" s="369"/>
    </row>
    <row r="603" ht="15.75" customHeight="1">
      <c r="A603" s="94"/>
      <c r="B603" s="94"/>
      <c r="C603" s="94"/>
      <c r="D603" s="81"/>
      <c r="E603" s="94"/>
      <c r="F603" s="94"/>
      <c r="H603" s="81"/>
      <c r="I603" s="81"/>
      <c r="S603" s="368"/>
      <c r="T603" s="369"/>
    </row>
    <row r="604" ht="15.75" customHeight="1">
      <c r="A604" s="94"/>
      <c r="B604" s="94"/>
      <c r="C604" s="94"/>
      <c r="D604" s="81"/>
      <c r="E604" s="94"/>
      <c r="F604" s="94"/>
      <c r="H604" s="81"/>
      <c r="I604" s="81"/>
      <c r="S604" s="368"/>
      <c r="T604" s="369"/>
    </row>
    <row r="605" ht="15.75" customHeight="1">
      <c r="A605" s="94"/>
      <c r="B605" s="94"/>
      <c r="C605" s="94"/>
      <c r="D605" s="81"/>
      <c r="E605" s="94"/>
      <c r="F605" s="94"/>
      <c r="H605" s="81"/>
      <c r="I605" s="81"/>
      <c r="S605" s="368"/>
      <c r="T605" s="369"/>
    </row>
    <row r="606" ht="15.75" customHeight="1">
      <c r="A606" s="94"/>
      <c r="B606" s="94"/>
      <c r="C606" s="94"/>
      <c r="D606" s="81"/>
      <c r="E606" s="94"/>
      <c r="F606" s="94"/>
      <c r="H606" s="81"/>
      <c r="I606" s="81"/>
      <c r="S606" s="368"/>
      <c r="T606" s="369"/>
    </row>
    <row r="607" ht="15.75" customHeight="1">
      <c r="A607" s="94"/>
      <c r="B607" s="94"/>
      <c r="C607" s="94"/>
      <c r="D607" s="81"/>
      <c r="E607" s="94"/>
      <c r="F607" s="94"/>
      <c r="H607" s="81"/>
      <c r="I607" s="81"/>
      <c r="S607" s="368"/>
      <c r="T607" s="369"/>
    </row>
    <row r="608" ht="15.75" customHeight="1">
      <c r="A608" s="94"/>
      <c r="B608" s="94"/>
      <c r="C608" s="94"/>
      <c r="D608" s="81"/>
      <c r="E608" s="94"/>
      <c r="F608" s="94"/>
      <c r="H608" s="81"/>
      <c r="I608" s="81"/>
      <c r="S608" s="368"/>
      <c r="T608" s="369"/>
    </row>
    <row r="609" ht="15.75" customHeight="1">
      <c r="A609" s="94"/>
      <c r="B609" s="94"/>
      <c r="C609" s="94"/>
      <c r="D609" s="81"/>
      <c r="E609" s="94"/>
      <c r="F609" s="94"/>
      <c r="H609" s="81"/>
      <c r="I609" s="81"/>
      <c r="S609" s="368"/>
      <c r="T609" s="369"/>
    </row>
    <row r="610" ht="15.75" customHeight="1">
      <c r="A610" s="94"/>
      <c r="B610" s="94"/>
      <c r="C610" s="94"/>
      <c r="D610" s="81"/>
      <c r="E610" s="94"/>
      <c r="F610" s="94"/>
      <c r="H610" s="81"/>
      <c r="I610" s="81"/>
      <c r="S610" s="368"/>
      <c r="T610" s="369"/>
    </row>
    <row r="611" ht="15.75" customHeight="1">
      <c r="A611" s="94"/>
      <c r="B611" s="94"/>
      <c r="C611" s="94"/>
      <c r="D611" s="81"/>
      <c r="E611" s="94"/>
      <c r="F611" s="94"/>
      <c r="H611" s="81"/>
      <c r="I611" s="81"/>
      <c r="S611" s="368"/>
      <c r="T611" s="369"/>
    </row>
    <row r="612" ht="15.75" customHeight="1">
      <c r="A612" s="94"/>
      <c r="B612" s="94"/>
      <c r="C612" s="94"/>
      <c r="D612" s="81"/>
      <c r="E612" s="94"/>
      <c r="F612" s="94"/>
      <c r="H612" s="81"/>
      <c r="I612" s="81"/>
      <c r="S612" s="368"/>
      <c r="T612" s="369"/>
    </row>
    <row r="613" ht="15.75" customHeight="1">
      <c r="A613" s="94"/>
      <c r="B613" s="94"/>
      <c r="C613" s="94"/>
      <c r="D613" s="81"/>
      <c r="E613" s="94"/>
      <c r="F613" s="94"/>
      <c r="H613" s="81"/>
      <c r="I613" s="81"/>
      <c r="S613" s="368"/>
      <c r="T613" s="369"/>
    </row>
    <row r="614" ht="15.75" customHeight="1">
      <c r="A614" s="94"/>
      <c r="B614" s="94"/>
      <c r="C614" s="94"/>
      <c r="D614" s="81"/>
      <c r="E614" s="94"/>
      <c r="F614" s="94"/>
      <c r="H614" s="81"/>
      <c r="I614" s="81"/>
      <c r="S614" s="368"/>
      <c r="T614" s="369"/>
    </row>
    <row r="615" ht="15.75" customHeight="1">
      <c r="A615" s="94"/>
      <c r="B615" s="94"/>
      <c r="C615" s="94"/>
      <c r="D615" s="81"/>
      <c r="E615" s="94"/>
      <c r="F615" s="94"/>
      <c r="H615" s="81"/>
      <c r="I615" s="81"/>
      <c r="S615" s="368"/>
      <c r="T615" s="369"/>
    </row>
    <row r="616" ht="15.75" customHeight="1">
      <c r="A616" s="94"/>
      <c r="B616" s="94"/>
      <c r="C616" s="94"/>
      <c r="D616" s="81"/>
      <c r="E616" s="94"/>
      <c r="F616" s="94"/>
      <c r="H616" s="81"/>
      <c r="I616" s="81"/>
      <c r="S616" s="368"/>
      <c r="T616" s="369"/>
    </row>
    <row r="617" ht="15.75" customHeight="1">
      <c r="A617" s="94"/>
      <c r="B617" s="94"/>
      <c r="C617" s="94"/>
      <c r="D617" s="81"/>
      <c r="E617" s="94"/>
      <c r="F617" s="94"/>
      <c r="H617" s="81"/>
      <c r="I617" s="81"/>
      <c r="S617" s="368"/>
      <c r="T617" s="369"/>
    </row>
    <row r="618" ht="15.75" customHeight="1">
      <c r="A618" s="94"/>
      <c r="B618" s="94"/>
      <c r="C618" s="94"/>
      <c r="D618" s="81"/>
      <c r="E618" s="94"/>
      <c r="F618" s="94"/>
      <c r="H618" s="81"/>
      <c r="I618" s="81"/>
      <c r="S618" s="368"/>
      <c r="T618" s="369"/>
    </row>
    <row r="619" ht="15.75" customHeight="1">
      <c r="A619" s="94"/>
      <c r="B619" s="94"/>
      <c r="C619" s="94"/>
      <c r="D619" s="81"/>
      <c r="E619" s="94"/>
      <c r="F619" s="94"/>
      <c r="H619" s="81"/>
      <c r="I619" s="81"/>
      <c r="S619" s="368"/>
      <c r="T619" s="369"/>
    </row>
    <row r="620" ht="15.75" customHeight="1">
      <c r="A620" s="94"/>
      <c r="B620" s="94"/>
      <c r="C620" s="94"/>
      <c r="D620" s="81"/>
      <c r="E620" s="94"/>
      <c r="F620" s="94"/>
      <c r="H620" s="81"/>
      <c r="I620" s="81"/>
      <c r="S620" s="368"/>
      <c r="T620" s="369"/>
    </row>
    <row r="621" ht="15.75" customHeight="1">
      <c r="A621" s="94"/>
      <c r="B621" s="94"/>
      <c r="C621" s="94"/>
      <c r="D621" s="81"/>
      <c r="E621" s="94"/>
      <c r="F621" s="94"/>
      <c r="H621" s="81"/>
      <c r="I621" s="81"/>
      <c r="S621" s="368"/>
      <c r="T621" s="369"/>
    </row>
    <row r="622" ht="15.75" customHeight="1">
      <c r="A622" s="94"/>
      <c r="B622" s="94"/>
      <c r="C622" s="94"/>
      <c r="D622" s="81"/>
      <c r="E622" s="94"/>
      <c r="F622" s="94"/>
      <c r="H622" s="81"/>
      <c r="I622" s="81"/>
      <c r="S622" s="368"/>
      <c r="T622" s="369"/>
    </row>
    <row r="623" ht="15.75" customHeight="1">
      <c r="A623" s="94"/>
      <c r="B623" s="94"/>
      <c r="C623" s="94"/>
      <c r="D623" s="81"/>
      <c r="E623" s="94"/>
      <c r="F623" s="94"/>
      <c r="H623" s="81"/>
      <c r="I623" s="81"/>
      <c r="S623" s="368"/>
      <c r="T623" s="369"/>
    </row>
    <row r="624" ht="15.75" customHeight="1">
      <c r="A624" s="94"/>
      <c r="B624" s="94"/>
      <c r="C624" s="94"/>
      <c r="D624" s="81"/>
      <c r="E624" s="94"/>
      <c r="F624" s="94"/>
      <c r="H624" s="81"/>
      <c r="I624" s="81"/>
      <c r="S624" s="368"/>
      <c r="T624" s="369"/>
    </row>
    <row r="625" ht="15.75" customHeight="1">
      <c r="A625" s="94"/>
      <c r="B625" s="94"/>
      <c r="C625" s="94"/>
      <c r="D625" s="81"/>
      <c r="E625" s="94"/>
      <c r="F625" s="94"/>
      <c r="H625" s="81"/>
      <c r="I625" s="81"/>
      <c r="S625" s="368"/>
      <c r="T625" s="369"/>
    </row>
    <row r="626" ht="15.75" customHeight="1">
      <c r="A626" s="94"/>
      <c r="B626" s="94"/>
      <c r="C626" s="94"/>
      <c r="D626" s="81"/>
      <c r="E626" s="94"/>
      <c r="F626" s="94"/>
      <c r="H626" s="81"/>
      <c r="I626" s="81"/>
      <c r="S626" s="368"/>
      <c r="T626" s="369"/>
    </row>
    <row r="627" ht="15.75" customHeight="1">
      <c r="A627" s="94"/>
      <c r="B627" s="94"/>
      <c r="C627" s="94"/>
      <c r="D627" s="81"/>
      <c r="E627" s="94"/>
      <c r="F627" s="94"/>
      <c r="H627" s="81"/>
      <c r="I627" s="81"/>
      <c r="S627" s="368"/>
      <c r="T627" s="369"/>
    </row>
    <row r="628" ht="15.75" customHeight="1">
      <c r="A628" s="94"/>
      <c r="B628" s="94"/>
      <c r="C628" s="94"/>
      <c r="D628" s="81"/>
      <c r="E628" s="94"/>
      <c r="F628" s="94"/>
      <c r="H628" s="81"/>
      <c r="I628" s="81"/>
      <c r="S628" s="368"/>
      <c r="T628" s="369"/>
    </row>
    <row r="629" ht="15.75" customHeight="1">
      <c r="A629" s="94"/>
      <c r="B629" s="94"/>
      <c r="C629" s="94"/>
      <c r="D629" s="81"/>
      <c r="E629" s="94"/>
      <c r="F629" s="94"/>
      <c r="H629" s="81"/>
      <c r="I629" s="81"/>
      <c r="S629" s="368"/>
      <c r="T629" s="369"/>
    </row>
    <row r="630" ht="15.75" customHeight="1">
      <c r="A630" s="94"/>
      <c r="B630" s="94"/>
      <c r="C630" s="94"/>
      <c r="D630" s="81"/>
      <c r="E630" s="94"/>
      <c r="F630" s="94"/>
      <c r="H630" s="81"/>
      <c r="I630" s="81"/>
      <c r="S630" s="368"/>
      <c r="T630" s="369"/>
    </row>
    <row r="631" ht="15.75" customHeight="1">
      <c r="A631" s="94"/>
      <c r="B631" s="94"/>
      <c r="C631" s="94"/>
      <c r="D631" s="81"/>
      <c r="E631" s="94"/>
      <c r="F631" s="94"/>
      <c r="H631" s="81"/>
      <c r="I631" s="81"/>
      <c r="S631" s="368"/>
      <c r="T631" s="369"/>
    </row>
    <row r="632" ht="15.75" customHeight="1">
      <c r="A632" s="94"/>
      <c r="B632" s="94"/>
      <c r="C632" s="94"/>
      <c r="D632" s="81"/>
      <c r="E632" s="94"/>
      <c r="F632" s="94"/>
      <c r="H632" s="81"/>
      <c r="I632" s="81"/>
      <c r="S632" s="368"/>
      <c r="T632" s="369"/>
    </row>
    <row r="633" ht="15.75" customHeight="1">
      <c r="A633" s="94"/>
      <c r="B633" s="94"/>
      <c r="C633" s="94"/>
      <c r="D633" s="81"/>
      <c r="E633" s="94"/>
      <c r="F633" s="94"/>
      <c r="H633" s="81"/>
      <c r="I633" s="81"/>
      <c r="S633" s="368"/>
      <c r="T633" s="369"/>
    </row>
    <row r="634" ht="15.75" customHeight="1">
      <c r="A634" s="94"/>
      <c r="B634" s="94"/>
      <c r="C634" s="94"/>
      <c r="D634" s="81"/>
      <c r="E634" s="94"/>
      <c r="F634" s="94"/>
      <c r="H634" s="81"/>
      <c r="I634" s="81"/>
      <c r="S634" s="368"/>
      <c r="T634" s="369"/>
    </row>
    <row r="635" ht="15.75" customHeight="1">
      <c r="A635" s="94"/>
      <c r="B635" s="94"/>
      <c r="C635" s="94"/>
      <c r="D635" s="81"/>
      <c r="E635" s="94"/>
      <c r="F635" s="94"/>
      <c r="H635" s="81"/>
      <c r="I635" s="81"/>
      <c r="S635" s="368"/>
      <c r="T635" s="369"/>
    </row>
    <row r="636" ht="15.75" customHeight="1">
      <c r="A636" s="94"/>
      <c r="B636" s="94"/>
      <c r="C636" s="94"/>
      <c r="D636" s="81"/>
      <c r="E636" s="94"/>
      <c r="F636" s="94"/>
      <c r="H636" s="81"/>
      <c r="I636" s="81"/>
      <c r="S636" s="368"/>
      <c r="T636" s="369"/>
    </row>
    <row r="637" ht="15.75" customHeight="1">
      <c r="A637" s="94"/>
      <c r="B637" s="94"/>
      <c r="C637" s="94"/>
      <c r="D637" s="81"/>
      <c r="E637" s="94"/>
      <c r="F637" s="94"/>
      <c r="H637" s="81"/>
      <c r="I637" s="81"/>
      <c r="S637" s="368"/>
      <c r="T637" s="369"/>
    </row>
    <row r="638" ht="15.75" customHeight="1">
      <c r="A638" s="94"/>
      <c r="B638" s="94"/>
      <c r="C638" s="94"/>
      <c r="D638" s="81"/>
      <c r="E638" s="94"/>
      <c r="F638" s="94"/>
      <c r="H638" s="81"/>
      <c r="I638" s="81"/>
      <c r="S638" s="368"/>
      <c r="T638" s="369"/>
    </row>
    <row r="639" ht="15.75" customHeight="1">
      <c r="A639" s="94"/>
      <c r="B639" s="94"/>
      <c r="C639" s="94"/>
      <c r="D639" s="81"/>
      <c r="E639" s="94"/>
      <c r="F639" s="94"/>
      <c r="H639" s="81"/>
      <c r="I639" s="81"/>
      <c r="S639" s="368"/>
      <c r="T639" s="369"/>
    </row>
    <row r="640" ht="15.75" customHeight="1">
      <c r="A640" s="94"/>
      <c r="B640" s="94"/>
      <c r="C640" s="94"/>
      <c r="D640" s="81"/>
      <c r="E640" s="94"/>
      <c r="F640" s="94"/>
      <c r="H640" s="81"/>
      <c r="I640" s="81"/>
      <c r="S640" s="368"/>
      <c r="T640" s="369"/>
    </row>
    <row r="641" ht="15.75" customHeight="1">
      <c r="A641" s="94"/>
      <c r="B641" s="94"/>
      <c r="C641" s="94"/>
      <c r="D641" s="81"/>
      <c r="E641" s="94"/>
      <c r="F641" s="94"/>
      <c r="H641" s="81"/>
      <c r="I641" s="81"/>
      <c r="S641" s="368"/>
      <c r="T641" s="369"/>
    </row>
    <row r="642" ht="15.75" customHeight="1">
      <c r="A642" s="94"/>
      <c r="B642" s="94"/>
      <c r="C642" s="94"/>
      <c r="D642" s="81"/>
      <c r="E642" s="94"/>
      <c r="F642" s="94"/>
      <c r="H642" s="81"/>
      <c r="I642" s="81"/>
      <c r="S642" s="368"/>
      <c r="T642" s="369"/>
    </row>
    <row r="643" ht="15.75" customHeight="1">
      <c r="A643" s="94"/>
      <c r="B643" s="94"/>
      <c r="C643" s="94"/>
      <c r="D643" s="81"/>
      <c r="E643" s="94"/>
      <c r="F643" s="94"/>
      <c r="H643" s="81"/>
      <c r="I643" s="81"/>
      <c r="S643" s="368"/>
      <c r="T643" s="369"/>
    </row>
    <row r="644" ht="15.75" customHeight="1">
      <c r="A644" s="94"/>
      <c r="B644" s="94"/>
      <c r="C644" s="94"/>
      <c r="D644" s="81"/>
      <c r="E644" s="94"/>
      <c r="F644" s="94"/>
      <c r="H644" s="81"/>
      <c r="I644" s="81"/>
      <c r="S644" s="368"/>
      <c r="T644" s="369"/>
    </row>
    <row r="645" ht="15.75" customHeight="1">
      <c r="A645" s="94"/>
      <c r="B645" s="94"/>
      <c r="C645" s="94"/>
      <c r="D645" s="81"/>
      <c r="E645" s="94"/>
      <c r="F645" s="94"/>
      <c r="H645" s="81"/>
      <c r="I645" s="81"/>
      <c r="S645" s="368"/>
      <c r="T645" s="369"/>
    </row>
    <row r="646" ht="15.75" customHeight="1">
      <c r="A646" s="94"/>
      <c r="B646" s="94"/>
      <c r="C646" s="94"/>
      <c r="D646" s="81"/>
      <c r="E646" s="94"/>
      <c r="F646" s="94"/>
      <c r="H646" s="81"/>
      <c r="I646" s="81"/>
      <c r="S646" s="368"/>
      <c r="T646" s="369"/>
    </row>
    <row r="647" ht="15.75" customHeight="1">
      <c r="A647" s="94"/>
      <c r="B647" s="94"/>
      <c r="C647" s="94"/>
      <c r="D647" s="81"/>
      <c r="E647" s="94"/>
      <c r="F647" s="94"/>
      <c r="H647" s="81"/>
      <c r="I647" s="81"/>
      <c r="S647" s="368"/>
      <c r="T647" s="369"/>
    </row>
    <row r="648" ht="15.75" customHeight="1">
      <c r="A648" s="94"/>
      <c r="B648" s="94"/>
      <c r="C648" s="94"/>
      <c r="D648" s="81"/>
      <c r="E648" s="94"/>
      <c r="F648" s="94"/>
      <c r="H648" s="81"/>
      <c r="I648" s="81"/>
      <c r="S648" s="368"/>
      <c r="T648" s="369"/>
    </row>
    <row r="649" ht="15.75" customHeight="1">
      <c r="A649" s="94"/>
      <c r="B649" s="94"/>
      <c r="C649" s="94"/>
      <c r="D649" s="81"/>
      <c r="E649" s="94"/>
      <c r="F649" s="94"/>
      <c r="H649" s="81"/>
      <c r="I649" s="81"/>
      <c r="S649" s="368"/>
      <c r="T649" s="369"/>
    </row>
    <row r="650" ht="15.75" customHeight="1">
      <c r="A650" s="94"/>
      <c r="B650" s="94"/>
      <c r="C650" s="94"/>
      <c r="D650" s="81"/>
      <c r="E650" s="94"/>
      <c r="F650" s="94"/>
      <c r="H650" s="81"/>
      <c r="I650" s="81"/>
      <c r="S650" s="368"/>
      <c r="T650" s="369"/>
    </row>
    <row r="651" ht="15.75" customHeight="1">
      <c r="A651" s="94"/>
      <c r="B651" s="94"/>
      <c r="C651" s="94"/>
      <c r="D651" s="81"/>
      <c r="E651" s="94"/>
      <c r="F651" s="94"/>
      <c r="H651" s="81"/>
      <c r="I651" s="81"/>
      <c r="S651" s="368"/>
      <c r="T651" s="369"/>
    </row>
    <row r="652" ht="15.75" customHeight="1">
      <c r="A652" s="94"/>
      <c r="B652" s="94"/>
      <c r="C652" s="94"/>
      <c r="D652" s="81"/>
      <c r="E652" s="94"/>
      <c r="F652" s="94"/>
      <c r="H652" s="81"/>
      <c r="I652" s="81"/>
      <c r="S652" s="368"/>
      <c r="T652" s="369"/>
    </row>
    <row r="653" ht="15.75" customHeight="1">
      <c r="A653" s="94"/>
      <c r="B653" s="94"/>
      <c r="C653" s="94"/>
      <c r="D653" s="81"/>
      <c r="E653" s="94"/>
      <c r="F653" s="94"/>
      <c r="H653" s="81"/>
      <c r="I653" s="81"/>
      <c r="S653" s="368"/>
      <c r="T653" s="369"/>
    </row>
    <row r="654" ht="15.75" customHeight="1">
      <c r="A654" s="94"/>
      <c r="B654" s="94"/>
      <c r="C654" s="94"/>
      <c r="D654" s="81"/>
      <c r="E654" s="94"/>
      <c r="F654" s="94"/>
      <c r="H654" s="81"/>
      <c r="I654" s="81"/>
      <c r="S654" s="368"/>
      <c r="T654" s="369"/>
    </row>
    <row r="655" ht="15.75" customHeight="1">
      <c r="A655" s="94"/>
      <c r="B655" s="94"/>
      <c r="C655" s="94"/>
      <c r="D655" s="81"/>
      <c r="E655" s="94"/>
      <c r="F655" s="94"/>
      <c r="H655" s="81"/>
      <c r="I655" s="81"/>
      <c r="S655" s="368"/>
      <c r="T655" s="369"/>
    </row>
    <row r="656" ht="15.75" customHeight="1">
      <c r="A656" s="94"/>
      <c r="B656" s="94"/>
      <c r="C656" s="94"/>
      <c r="D656" s="81"/>
      <c r="E656" s="94"/>
      <c r="F656" s="94"/>
      <c r="H656" s="81"/>
      <c r="I656" s="81"/>
      <c r="S656" s="368"/>
      <c r="T656" s="369"/>
    </row>
    <row r="657" ht="15.75" customHeight="1">
      <c r="A657" s="94"/>
      <c r="B657" s="94"/>
      <c r="C657" s="94"/>
      <c r="D657" s="81"/>
      <c r="E657" s="94"/>
      <c r="F657" s="94"/>
      <c r="H657" s="81"/>
      <c r="I657" s="81"/>
      <c r="S657" s="368"/>
      <c r="T657" s="369"/>
    </row>
    <row r="658" ht="15.75" customHeight="1">
      <c r="A658" s="94"/>
      <c r="B658" s="94"/>
      <c r="C658" s="94"/>
      <c r="D658" s="81"/>
      <c r="E658" s="94"/>
      <c r="F658" s="94"/>
      <c r="H658" s="81"/>
      <c r="I658" s="81"/>
      <c r="S658" s="368"/>
      <c r="T658" s="369"/>
    </row>
    <row r="659" ht="15.75" customHeight="1">
      <c r="A659" s="94"/>
      <c r="B659" s="94"/>
      <c r="C659" s="94"/>
      <c r="D659" s="81"/>
      <c r="E659" s="94"/>
      <c r="F659" s="94"/>
      <c r="H659" s="81"/>
      <c r="I659" s="81"/>
      <c r="S659" s="368"/>
      <c r="T659" s="369"/>
    </row>
    <row r="660" ht="15.75" customHeight="1">
      <c r="A660" s="94"/>
      <c r="B660" s="94"/>
      <c r="C660" s="94"/>
      <c r="D660" s="81"/>
      <c r="E660" s="94"/>
      <c r="F660" s="94"/>
      <c r="H660" s="81"/>
      <c r="I660" s="81"/>
      <c r="S660" s="368"/>
      <c r="T660" s="369"/>
    </row>
    <row r="661" ht="15.75" customHeight="1">
      <c r="A661" s="94"/>
      <c r="B661" s="94"/>
      <c r="C661" s="94"/>
      <c r="D661" s="81"/>
      <c r="E661" s="94"/>
      <c r="F661" s="94"/>
      <c r="H661" s="81"/>
      <c r="I661" s="81"/>
      <c r="S661" s="368"/>
      <c r="T661" s="369"/>
    </row>
    <row r="662" ht="15.75" customHeight="1">
      <c r="A662" s="94"/>
      <c r="B662" s="94"/>
      <c r="C662" s="94"/>
      <c r="D662" s="81"/>
      <c r="E662" s="94"/>
      <c r="F662" s="94"/>
      <c r="H662" s="81"/>
      <c r="I662" s="81"/>
      <c r="S662" s="368"/>
      <c r="T662" s="369"/>
    </row>
    <row r="663" ht="15.75" customHeight="1">
      <c r="A663" s="94"/>
      <c r="B663" s="94"/>
      <c r="C663" s="94"/>
      <c r="D663" s="81"/>
      <c r="E663" s="94"/>
      <c r="F663" s="94"/>
      <c r="H663" s="81"/>
      <c r="I663" s="81"/>
      <c r="S663" s="368"/>
      <c r="T663" s="369"/>
    </row>
    <row r="664" ht="15.75" customHeight="1">
      <c r="A664" s="94"/>
      <c r="B664" s="94"/>
      <c r="C664" s="94"/>
      <c r="D664" s="81"/>
      <c r="E664" s="94"/>
      <c r="F664" s="94"/>
      <c r="H664" s="81"/>
      <c r="I664" s="81"/>
      <c r="S664" s="368"/>
      <c r="T664" s="369"/>
    </row>
    <row r="665" ht="15.75" customHeight="1">
      <c r="A665" s="94"/>
      <c r="B665" s="94"/>
      <c r="C665" s="94"/>
      <c r="D665" s="81"/>
      <c r="E665" s="94"/>
      <c r="F665" s="94"/>
      <c r="H665" s="81"/>
      <c r="I665" s="81"/>
      <c r="S665" s="368"/>
      <c r="T665" s="369"/>
    </row>
    <row r="666" ht="15.75" customHeight="1">
      <c r="A666" s="94"/>
      <c r="B666" s="94"/>
      <c r="C666" s="94"/>
      <c r="D666" s="81"/>
      <c r="E666" s="94"/>
      <c r="F666" s="94"/>
      <c r="H666" s="81"/>
      <c r="I666" s="81"/>
      <c r="S666" s="368"/>
      <c r="T666" s="369"/>
    </row>
    <row r="667" ht="15.75" customHeight="1">
      <c r="A667" s="94"/>
      <c r="B667" s="94"/>
      <c r="C667" s="94"/>
      <c r="D667" s="81"/>
      <c r="E667" s="94"/>
      <c r="F667" s="94"/>
      <c r="H667" s="81"/>
      <c r="I667" s="81"/>
      <c r="S667" s="368"/>
      <c r="T667" s="369"/>
    </row>
    <row r="668" ht="15.75" customHeight="1">
      <c r="A668" s="94"/>
      <c r="B668" s="94"/>
      <c r="C668" s="94"/>
      <c r="D668" s="81"/>
      <c r="E668" s="94"/>
      <c r="F668" s="94"/>
      <c r="H668" s="81"/>
      <c r="I668" s="81"/>
      <c r="S668" s="368"/>
      <c r="T668" s="369"/>
    </row>
    <row r="669" ht="15.75" customHeight="1">
      <c r="A669" s="94"/>
      <c r="B669" s="94"/>
      <c r="C669" s="94"/>
      <c r="D669" s="81"/>
      <c r="E669" s="94"/>
      <c r="F669" s="94"/>
      <c r="H669" s="81"/>
      <c r="I669" s="81"/>
      <c r="S669" s="368"/>
      <c r="T669" s="369"/>
    </row>
    <row r="670" ht="15.75" customHeight="1">
      <c r="A670" s="94"/>
      <c r="B670" s="94"/>
      <c r="C670" s="94"/>
      <c r="D670" s="81"/>
      <c r="E670" s="94"/>
      <c r="F670" s="94"/>
      <c r="H670" s="81"/>
      <c r="I670" s="81"/>
      <c r="S670" s="368"/>
      <c r="T670" s="369"/>
    </row>
    <row r="671" ht="15.75" customHeight="1">
      <c r="A671" s="94"/>
      <c r="B671" s="94"/>
      <c r="C671" s="94"/>
      <c r="D671" s="81"/>
      <c r="E671" s="94"/>
      <c r="F671" s="94"/>
      <c r="H671" s="81"/>
      <c r="I671" s="81"/>
      <c r="S671" s="368"/>
      <c r="T671" s="369"/>
    </row>
    <row r="672" ht="15.75" customHeight="1">
      <c r="A672" s="94"/>
      <c r="B672" s="94"/>
      <c r="C672" s="94"/>
      <c r="D672" s="81"/>
      <c r="E672" s="94"/>
      <c r="F672" s="94"/>
      <c r="H672" s="81"/>
      <c r="I672" s="81"/>
      <c r="S672" s="368"/>
      <c r="T672" s="369"/>
    </row>
    <row r="673" ht="15.75" customHeight="1">
      <c r="A673" s="94"/>
      <c r="B673" s="94"/>
      <c r="C673" s="94"/>
      <c r="D673" s="81"/>
      <c r="E673" s="94"/>
      <c r="F673" s="94"/>
      <c r="H673" s="81"/>
      <c r="I673" s="81"/>
      <c r="S673" s="368"/>
      <c r="T673" s="369"/>
    </row>
    <row r="674" ht="15.75" customHeight="1">
      <c r="A674" s="94"/>
      <c r="B674" s="94"/>
      <c r="C674" s="94"/>
      <c r="D674" s="81"/>
      <c r="E674" s="94"/>
      <c r="F674" s="94"/>
      <c r="H674" s="81"/>
      <c r="I674" s="81"/>
      <c r="S674" s="368"/>
      <c r="T674" s="369"/>
    </row>
    <row r="675" ht="15.75" customHeight="1">
      <c r="A675" s="94"/>
      <c r="B675" s="94"/>
      <c r="C675" s="94"/>
      <c r="D675" s="81"/>
      <c r="E675" s="94"/>
      <c r="F675" s="94"/>
      <c r="H675" s="81"/>
      <c r="I675" s="81"/>
      <c r="S675" s="368"/>
      <c r="T675" s="369"/>
    </row>
    <row r="676" ht="15.75" customHeight="1">
      <c r="A676" s="94"/>
      <c r="B676" s="94"/>
      <c r="C676" s="94"/>
      <c r="D676" s="81"/>
      <c r="E676" s="94"/>
      <c r="F676" s="94"/>
      <c r="H676" s="81"/>
      <c r="I676" s="81"/>
      <c r="S676" s="368"/>
      <c r="T676" s="369"/>
    </row>
    <row r="677" ht="15.75" customHeight="1">
      <c r="A677" s="94"/>
      <c r="B677" s="94"/>
      <c r="C677" s="94"/>
      <c r="D677" s="81"/>
      <c r="E677" s="94"/>
      <c r="F677" s="94"/>
      <c r="H677" s="81"/>
      <c r="I677" s="81"/>
      <c r="S677" s="368"/>
      <c r="T677" s="369"/>
    </row>
    <row r="678" ht="15.75" customHeight="1">
      <c r="A678" s="94"/>
      <c r="B678" s="94"/>
      <c r="C678" s="94"/>
      <c r="D678" s="81"/>
      <c r="E678" s="94"/>
      <c r="F678" s="94"/>
      <c r="H678" s="81"/>
      <c r="I678" s="81"/>
      <c r="S678" s="368"/>
      <c r="T678" s="369"/>
    </row>
    <row r="679" ht="15.75" customHeight="1">
      <c r="A679" s="94"/>
      <c r="B679" s="94"/>
      <c r="C679" s="94"/>
      <c r="D679" s="81"/>
      <c r="E679" s="94"/>
      <c r="F679" s="94"/>
      <c r="H679" s="81"/>
      <c r="I679" s="81"/>
      <c r="S679" s="368"/>
      <c r="T679" s="369"/>
    </row>
    <row r="680" ht="15.75" customHeight="1">
      <c r="A680" s="94"/>
      <c r="B680" s="94"/>
      <c r="C680" s="94"/>
      <c r="D680" s="81"/>
      <c r="E680" s="94"/>
      <c r="F680" s="94"/>
      <c r="H680" s="81"/>
      <c r="I680" s="81"/>
      <c r="S680" s="368"/>
      <c r="T680" s="369"/>
    </row>
    <row r="681" ht="15.75" customHeight="1">
      <c r="A681" s="94"/>
      <c r="B681" s="94"/>
      <c r="C681" s="94"/>
      <c r="D681" s="81"/>
      <c r="E681" s="94"/>
      <c r="F681" s="94"/>
      <c r="H681" s="81"/>
      <c r="I681" s="81"/>
      <c r="S681" s="368"/>
      <c r="T681" s="369"/>
    </row>
    <row r="682" ht="15.75" customHeight="1">
      <c r="A682" s="94"/>
      <c r="B682" s="94"/>
      <c r="C682" s="94"/>
      <c r="D682" s="81"/>
      <c r="E682" s="94"/>
      <c r="F682" s="94"/>
      <c r="H682" s="81"/>
      <c r="I682" s="81"/>
      <c r="S682" s="368"/>
      <c r="T682" s="369"/>
    </row>
    <row r="683" ht="15.75" customHeight="1">
      <c r="A683" s="94"/>
      <c r="B683" s="94"/>
      <c r="C683" s="94"/>
      <c r="D683" s="81"/>
      <c r="E683" s="94"/>
      <c r="F683" s="94"/>
      <c r="H683" s="81"/>
      <c r="I683" s="81"/>
      <c r="S683" s="368"/>
      <c r="T683" s="369"/>
    </row>
    <row r="684" ht="15.75" customHeight="1">
      <c r="A684" s="94"/>
      <c r="B684" s="94"/>
      <c r="C684" s="94"/>
      <c r="D684" s="81"/>
      <c r="E684" s="94"/>
      <c r="F684" s="94"/>
      <c r="H684" s="81"/>
      <c r="I684" s="81"/>
      <c r="S684" s="368"/>
      <c r="T684" s="369"/>
    </row>
    <row r="685" ht="15.75" customHeight="1">
      <c r="A685" s="94"/>
      <c r="B685" s="94"/>
      <c r="C685" s="94"/>
      <c r="D685" s="81"/>
      <c r="E685" s="94"/>
      <c r="F685" s="94"/>
      <c r="H685" s="81"/>
      <c r="I685" s="81"/>
      <c r="S685" s="368"/>
      <c r="T685" s="369"/>
    </row>
    <row r="686" ht="15.75" customHeight="1">
      <c r="A686" s="94"/>
      <c r="B686" s="94"/>
      <c r="C686" s="94"/>
      <c r="D686" s="81"/>
      <c r="E686" s="94"/>
      <c r="F686" s="94"/>
      <c r="H686" s="81"/>
      <c r="I686" s="81"/>
      <c r="S686" s="368"/>
      <c r="T686" s="369"/>
    </row>
    <row r="687" ht="15.75" customHeight="1">
      <c r="A687" s="94"/>
      <c r="B687" s="94"/>
      <c r="C687" s="94"/>
      <c r="D687" s="81"/>
      <c r="E687" s="94"/>
      <c r="F687" s="94"/>
      <c r="H687" s="81"/>
      <c r="I687" s="81"/>
      <c r="S687" s="368"/>
      <c r="T687" s="369"/>
    </row>
    <row r="688" ht="15.75" customHeight="1">
      <c r="A688" s="94"/>
      <c r="B688" s="94"/>
      <c r="C688" s="94"/>
      <c r="D688" s="81"/>
      <c r="E688" s="94"/>
      <c r="F688" s="94"/>
      <c r="H688" s="81"/>
      <c r="I688" s="81"/>
      <c r="S688" s="368"/>
      <c r="T688" s="369"/>
    </row>
    <row r="689" ht="15.75" customHeight="1">
      <c r="A689" s="94"/>
      <c r="B689" s="94"/>
      <c r="C689" s="94"/>
      <c r="D689" s="81"/>
      <c r="E689" s="94"/>
      <c r="F689" s="94"/>
      <c r="H689" s="81"/>
      <c r="I689" s="81"/>
      <c r="S689" s="368"/>
      <c r="T689" s="369"/>
    </row>
    <row r="690" ht="15.75" customHeight="1">
      <c r="A690" s="94"/>
      <c r="B690" s="94"/>
      <c r="C690" s="94"/>
      <c r="D690" s="81"/>
      <c r="E690" s="94"/>
      <c r="F690" s="94"/>
      <c r="H690" s="81"/>
      <c r="I690" s="81"/>
      <c r="S690" s="368"/>
      <c r="T690" s="369"/>
    </row>
    <row r="691" ht="15.75" customHeight="1">
      <c r="A691" s="94"/>
      <c r="B691" s="94"/>
      <c r="C691" s="94"/>
      <c r="D691" s="81"/>
      <c r="E691" s="94"/>
      <c r="F691" s="94"/>
      <c r="H691" s="81"/>
      <c r="I691" s="81"/>
      <c r="S691" s="368"/>
      <c r="T691" s="369"/>
    </row>
    <row r="692" ht="15.75" customHeight="1">
      <c r="A692" s="94"/>
      <c r="B692" s="94"/>
      <c r="C692" s="94"/>
      <c r="D692" s="81"/>
      <c r="E692" s="94"/>
      <c r="F692" s="94"/>
      <c r="H692" s="81"/>
      <c r="I692" s="81"/>
      <c r="S692" s="368"/>
      <c r="T692" s="369"/>
    </row>
    <row r="693" ht="15.75" customHeight="1">
      <c r="A693" s="94"/>
      <c r="B693" s="94"/>
      <c r="C693" s="94"/>
      <c r="D693" s="81"/>
      <c r="E693" s="94"/>
      <c r="F693" s="94"/>
      <c r="H693" s="81"/>
      <c r="I693" s="81"/>
      <c r="S693" s="368"/>
      <c r="T693" s="369"/>
    </row>
    <row r="694" ht="15.75" customHeight="1">
      <c r="A694" s="94"/>
      <c r="B694" s="94"/>
      <c r="C694" s="94"/>
      <c r="D694" s="81"/>
      <c r="E694" s="94"/>
      <c r="F694" s="94"/>
      <c r="H694" s="81"/>
      <c r="I694" s="81"/>
      <c r="S694" s="368"/>
      <c r="T694" s="369"/>
    </row>
    <row r="695" ht="15.75" customHeight="1">
      <c r="A695" s="94"/>
      <c r="B695" s="94"/>
      <c r="C695" s="94"/>
      <c r="D695" s="81"/>
      <c r="E695" s="94"/>
      <c r="F695" s="94"/>
      <c r="H695" s="81"/>
      <c r="I695" s="81"/>
      <c r="S695" s="368"/>
      <c r="T695" s="369"/>
    </row>
    <row r="696" ht="15.75" customHeight="1">
      <c r="A696" s="94"/>
      <c r="B696" s="94"/>
      <c r="C696" s="94"/>
      <c r="D696" s="81"/>
      <c r="E696" s="94"/>
      <c r="F696" s="94"/>
      <c r="H696" s="81"/>
      <c r="I696" s="81"/>
      <c r="S696" s="368"/>
      <c r="T696" s="369"/>
    </row>
    <row r="697" ht="15.75" customHeight="1">
      <c r="A697" s="94"/>
      <c r="B697" s="94"/>
      <c r="C697" s="94"/>
      <c r="D697" s="81"/>
      <c r="E697" s="94"/>
      <c r="F697" s="94"/>
      <c r="H697" s="81"/>
      <c r="I697" s="81"/>
      <c r="S697" s="368"/>
      <c r="T697" s="369"/>
    </row>
    <row r="698" ht="15.75" customHeight="1">
      <c r="A698" s="94"/>
      <c r="B698" s="94"/>
      <c r="C698" s="94"/>
      <c r="D698" s="81"/>
      <c r="E698" s="94"/>
      <c r="F698" s="94"/>
      <c r="H698" s="81"/>
      <c r="I698" s="81"/>
      <c r="S698" s="368"/>
      <c r="T698" s="369"/>
    </row>
    <row r="699" ht="15.75" customHeight="1">
      <c r="A699" s="94"/>
      <c r="B699" s="94"/>
      <c r="C699" s="94"/>
      <c r="D699" s="81"/>
      <c r="E699" s="94"/>
      <c r="F699" s="94"/>
      <c r="H699" s="81"/>
      <c r="I699" s="81"/>
      <c r="S699" s="368"/>
      <c r="T699" s="369"/>
    </row>
    <row r="700" ht="15.75" customHeight="1">
      <c r="A700" s="94"/>
      <c r="B700" s="94"/>
      <c r="C700" s="94"/>
      <c r="D700" s="81"/>
      <c r="E700" s="94"/>
      <c r="F700" s="94"/>
      <c r="H700" s="81"/>
      <c r="I700" s="81"/>
      <c r="S700" s="368"/>
      <c r="T700" s="369"/>
    </row>
    <row r="701" ht="15.75" customHeight="1">
      <c r="A701" s="94"/>
      <c r="B701" s="94"/>
      <c r="C701" s="94"/>
      <c r="D701" s="81"/>
      <c r="E701" s="94"/>
      <c r="F701" s="94"/>
      <c r="H701" s="81"/>
      <c r="I701" s="81"/>
      <c r="S701" s="368"/>
      <c r="T701" s="369"/>
    </row>
    <row r="702" ht="15.75" customHeight="1">
      <c r="A702" s="94"/>
      <c r="B702" s="94"/>
      <c r="C702" s="94"/>
      <c r="D702" s="81"/>
      <c r="E702" s="94"/>
      <c r="F702" s="94"/>
      <c r="H702" s="81"/>
      <c r="I702" s="81"/>
      <c r="S702" s="368"/>
      <c r="T702" s="369"/>
    </row>
    <row r="703" ht="15.75" customHeight="1">
      <c r="A703" s="94"/>
      <c r="B703" s="94"/>
      <c r="C703" s="94"/>
      <c r="D703" s="81"/>
      <c r="E703" s="94"/>
      <c r="F703" s="94"/>
      <c r="H703" s="81"/>
      <c r="I703" s="81"/>
      <c r="S703" s="368"/>
      <c r="T703" s="369"/>
    </row>
    <row r="704" ht="15.75" customHeight="1">
      <c r="A704" s="94"/>
      <c r="B704" s="94"/>
      <c r="C704" s="94"/>
      <c r="D704" s="81"/>
      <c r="E704" s="94"/>
      <c r="F704" s="94"/>
      <c r="H704" s="81"/>
      <c r="I704" s="81"/>
      <c r="S704" s="368"/>
      <c r="T704" s="369"/>
    </row>
    <row r="705" ht="15.75" customHeight="1">
      <c r="A705" s="94"/>
      <c r="B705" s="94"/>
      <c r="C705" s="94"/>
      <c r="D705" s="81"/>
      <c r="E705" s="94"/>
      <c r="F705" s="94"/>
      <c r="H705" s="81"/>
      <c r="I705" s="81"/>
      <c r="S705" s="368"/>
      <c r="T705" s="369"/>
    </row>
    <row r="706" ht="15.75" customHeight="1">
      <c r="A706" s="94"/>
      <c r="B706" s="94"/>
      <c r="C706" s="94"/>
      <c r="D706" s="81"/>
      <c r="E706" s="94"/>
      <c r="F706" s="94"/>
      <c r="H706" s="81"/>
      <c r="I706" s="81"/>
      <c r="S706" s="368"/>
      <c r="T706" s="369"/>
    </row>
    <row r="707" ht="15.75" customHeight="1">
      <c r="A707" s="94"/>
      <c r="B707" s="94"/>
      <c r="C707" s="94"/>
      <c r="D707" s="81"/>
      <c r="E707" s="94"/>
      <c r="F707" s="94"/>
      <c r="H707" s="81"/>
      <c r="I707" s="81"/>
      <c r="S707" s="368"/>
      <c r="T707" s="369"/>
    </row>
    <row r="708" ht="15.75" customHeight="1">
      <c r="A708" s="94"/>
      <c r="B708" s="94"/>
      <c r="C708" s="94"/>
      <c r="D708" s="81"/>
      <c r="E708" s="94"/>
      <c r="F708" s="94"/>
      <c r="H708" s="81"/>
      <c r="I708" s="81"/>
      <c r="S708" s="368"/>
      <c r="T708" s="369"/>
    </row>
    <row r="709" ht="15.75" customHeight="1">
      <c r="A709" s="94"/>
      <c r="B709" s="94"/>
      <c r="C709" s="94"/>
      <c r="D709" s="81"/>
      <c r="E709" s="94"/>
      <c r="F709" s="94"/>
      <c r="H709" s="81"/>
      <c r="I709" s="81"/>
      <c r="S709" s="368"/>
      <c r="T709" s="369"/>
    </row>
    <row r="710" ht="15.75" customHeight="1">
      <c r="A710" s="94"/>
      <c r="B710" s="94"/>
      <c r="C710" s="94"/>
      <c r="D710" s="81"/>
      <c r="E710" s="94"/>
      <c r="F710" s="94"/>
      <c r="H710" s="81"/>
      <c r="I710" s="81"/>
      <c r="S710" s="368"/>
      <c r="T710" s="369"/>
    </row>
    <row r="711" ht="15.75" customHeight="1">
      <c r="A711" s="94"/>
      <c r="B711" s="94"/>
      <c r="C711" s="94"/>
      <c r="D711" s="81"/>
      <c r="E711" s="94"/>
      <c r="F711" s="94"/>
      <c r="H711" s="81"/>
      <c r="I711" s="81"/>
      <c r="S711" s="368"/>
      <c r="T711" s="369"/>
    </row>
    <row r="712" ht="15.75" customHeight="1">
      <c r="A712" s="94"/>
      <c r="B712" s="94"/>
      <c r="C712" s="94"/>
      <c r="D712" s="81"/>
      <c r="E712" s="94"/>
      <c r="F712" s="94"/>
      <c r="H712" s="81"/>
      <c r="I712" s="81"/>
      <c r="S712" s="368"/>
      <c r="T712" s="369"/>
    </row>
    <row r="713" ht="15.75" customHeight="1">
      <c r="A713" s="94"/>
      <c r="B713" s="94"/>
      <c r="C713" s="94"/>
      <c r="D713" s="81"/>
      <c r="E713" s="94"/>
      <c r="F713" s="94"/>
      <c r="H713" s="81"/>
      <c r="I713" s="81"/>
      <c r="S713" s="368"/>
      <c r="T713" s="369"/>
    </row>
    <row r="714" ht="15.75" customHeight="1">
      <c r="A714" s="94"/>
      <c r="B714" s="94"/>
      <c r="C714" s="94"/>
      <c r="D714" s="81"/>
      <c r="E714" s="94"/>
      <c r="F714" s="94"/>
      <c r="H714" s="81"/>
      <c r="I714" s="81"/>
      <c r="S714" s="368"/>
      <c r="T714" s="369"/>
    </row>
    <row r="715" ht="15.75" customHeight="1">
      <c r="A715" s="94"/>
      <c r="B715" s="94"/>
      <c r="C715" s="94"/>
      <c r="D715" s="81"/>
      <c r="E715" s="94"/>
      <c r="F715" s="94"/>
      <c r="H715" s="81"/>
      <c r="I715" s="81"/>
      <c r="S715" s="368"/>
      <c r="T715" s="369"/>
    </row>
    <row r="716" ht="15.75" customHeight="1">
      <c r="A716" s="94"/>
      <c r="B716" s="94"/>
      <c r="C716" s="94"/>
      <c r="D716" s="81"/>
      <c r="E716" s="94"/>
      <c r="F716" s="94"/>
      <c r="H716" s="81"/>
      <c r="I716" s="81"/>
      <c r="S716" s="368"/>
      <c r="T716" s="369"/>
    </row>
    <row r="717" ht="15.75" customHeight="1">
      <c r="A717" s="94"/>
      <c r="B717" s="94"/>
      <c r="C717" s="94"/>
      <c r="D717" s="81"/>
      <c r="E717" s="94"/>
      <c r="F717" s="94"/>
      <c r="H717" s="81"/>
      <c r="I717" s="81"/>
      <c r="S717" s="368"/>
      <c r="T717" s="369"/>
    </row>
    <row r="718" ht="15.75" customHeight="1">
      <c r="A718" s="94"/>
      <c r="B718" s="94"/>
      <c r="C718" s="94"/>
      <c r="D718" s="81"/>
      <c r="E718" s="94"/>
      <c r="F718" s="94"/>
      <c r="H718" s="81"/>
      <c r="I718" s="81"/>
      <c r="S718" s="368"/>
      <c r="T718" s="369"/>
    </row>
    <row r="719" ht="15.75" customHeight="1">
      <c r="A719" s="94"/>
      <c r="B719" s="94"/>
      <c r="C719" s="94"/>
      <c r="D719" s="81"/>
      <c r="E719" s="94"/>
      <c r="F719" s="94"/>
      <c r="H719" s="81"/>
      <c r="I719" s="81"/>
      <c r="S719" s="368"/>
      <c r="T719" s="369"/>
    </row>
    <row r="720" ht="15.75" customHeight="1">
      <c r="A720" s="94"/>
      <c r="B720" s="94"/>
      <c r="C720" s="94"/>
      <c r="D720" s="81"/>
      <c r="E720" s="94"/>
      <c r="F720" s="94"/>
      <c r="H720" s="81"/>
      <c r="I720" s="81"/>
      <c r="S720" s="368"/>
      <c r="T720" s="369"/>
    </row>
    <row r="721" ht="15.75" customHeight="1">
      <c r="A721" s="94"/>
      <c r="B721" s="94"/>
      <c r="C721" s="94"/>
      <c r="D721" s="81"/>
      <c r="E721" s="94"/>
      <c r="F721" s="94"/>
      <c r="H721" s="81"/>
      <c r="I721" s="81"/>
      <c r="S721" s="368"/>
      <c r="T721" s="369"/>
    </row>
    <row r="722" ht="15.75" customHeight="1">
      <c r="A722" s="94"/>
      <c r="B722" s="94"/>
      <c r="C722" s="94"/>
      <c r="D722" s="81"/>
      <c r="E722" s="94"/>
      <c r="F722" s="94"/>
      <c r="H722" s="81"/>
      <c r="I722" s="81"/>
      <c r="S722" s="368"/>
      <c r="T722" s="369"/>
    </row>
    <row r="723" ht="15.75" customHeight="1">
      <c r="A723" s="94"/>
      <c r="B723" s="94"/>
      <c r="C723" s="94"/>
      <c r="D723" s="81"/>
      <c r="E723" s="94"/>
      <c r="F723" s="94"/>
      <c r="H723" s="81"/>
      <c r="I723" s="81"/>
      <c r="S723" s="368"/>
      <c r="T723" s="369"/>
    </row>
    <row r="724" ht="15.75" customHeight="1">
      <c r="A724" s="94"/>
      <c r="B724" s="94"/>
      <c r="C724" s="94"/>
      <c r="D724" s="81"/>
      <c r="E724" s="94"/>
      <c r="F724" s="94"/>
      <c r="H724" s="81"/>
      <c r="I724" s="81"/>
      <c r="S724" s="368"/>
      <c r="T724" s="369"/>
    </row>
    <row r="725" ht="15.75" customHeight="1">
      <c r="A725" s="94"/>
      <c r="B725" s="94"/>
      <c r="C725" s="94"/>
      <c r="D725" s="81"/>
      <c r="E725" s="94"/>
      <c r="F725" s="94"/>
      <c r="H725" s="81"/>
      <c r="I725" s="81"/>
      <c r="S725" s="368"/>
      <c r="T725" s="369"/>
    </row>
    <row r="726" ht="15.75" customHeight="1">
      <c r="A726" s="94"/>
      <c r="B726" s="94"/>
      <c r="C726" s="94"/>
      <c r="D726" s="81"/>
      <c r="E726" s="94"/>
      <c r="F726" s="94"/>
      <c r="H726" s="81"/>
      <c r="I726" s="81"/>
      <c r="S726" s="368"/>
      <c r="T726" s="369"/>
    </row>
    <row r="727" ht="15.75" customHeight="1">
      <c r="A727" s="94"/>
      <c r="B727" s="94"/>
      <c r="C727" s="94"/>
      <c r="D727" s="81"/>
      <c r="E727" s="94"/>
      <c r="F727" s="94"/>
      <c r="H727" s="81"/>
      <c r="I727" s="81"/>
      <c r="S727" s="368"/>
      <c r="T727" s="369"/>
    </row>
    <row r="728" ht="15.75" customHeight="1">
      <c r="A728" s="94"/>
      <c r="B728" s="94"/>
      <c r="C728" s="94"/>
      <c r="D728" s="81"/>
      <c r="E728" s="94"/>
      <c r="F728" s="94"/>
      <c r="H728" s="81"/>
      <c r="I728" s="81"/>
      <c r="S728" s="368"/>
      <c r="T728" s="369"/>
    </row>
    <row r="729" ht="15.75" customHeight="1">
      <c r="A729" s="94"/>
      <c r="B729" s="94"/>
      <c r="C729" s="94"/>
      <c r="D729" s="81"/>
      <c r="E729" s="94"/>
      <c r="F729" s="94"/>
      <c r="H729" s="81"/>
      <c r="I729" s="81"/>
      <c r="S729" s="368"/>
      <c r="T729" s="369"/>
    </row>
    <row r="730" ht="15.75" customHeight="1">
      <c r="A730" s="94"/>
      <c r="B730" s="94"/>
      <c r="C730" s="94"/>
      <c r="D730" s="81"/>
      <c r="E730" s="94"/>
      <c r="F730" s="94"/>
      <c r="H730" s="81"/>
      <c r="I730" s="81"/>
      <c r="S730" s="368"/>
      <c r="T730" s="369"/>
    </row>
    <row r="731" ht="15.75" customHeight="1">
      <c r="A731" s="94"/>
      <c r="B731" s="94"/>
      <c r="C731" s="94"/>
      <c r="D731" s="81"/>
      <c r="E731" s="94"/>
      <c r="F731" s="94"/>
      <c r="H731" s="81"/>
      <c r="I731" s="81"/>
      <c r="S731" s="368"/>
      <c r="T731" s="369"/>
    </row>
    <row r="732" ht="15.75" customHeight="1">
      <c r="A732" s="94"/>
      <c r="B732" s="94"/>
      <c r="C732" s="94"/>
      <c r="D732" s="81"/>
      <c r="E732" s="94"/>
      <c r="F732" s="94"/>
      <c r="H732" s="81"/>
      <c r="I732" s="81"/>
      <c r="S732" s="368"/>
      <c r="T732" s="369"/>
    </row>
    <row r="733" ht="15.75" customHeight="1">
      <c r="A733" s="94"/>
      <c r="B733" s="94"/>
      <c r="C733" s="94"/>
      <c r="D733" s="81"/>
      <c r="E733" s="94"/>
      <c r="F733" s="94"/>
      <c r="H733" s="81"/>
      <c r="I733" s="81"/>
      <c r="S733" s="368"/>
      <c r="T733" s="369"/>
    </row>
    <row r="734" ht="15.75" customHeight="1">
      <c r="A734" s="94"/>
      <c r="B734" s="94"/>
      <c r="C734" s="94"/>
      <c r="D734" s="81"/>
      <c r="E734" s="94"/>
      <c r="F734" s="94"/>
      <c r="H734" s="81"/>
      <c r="I734" s="81"/>
      <c r="S734" s="368"/>
      <c r="T734" s="369"/>
    </row>
    <row r="735" ht="15.75" customHeight="1">
      <c r="A735" s="94"/>
      <c r="B735" s="94"/>
      <c r="C735" s="94"/>
      <c r="D735" s="81"/>
      <c r="E735" s="94"/>
      <c r="F735" s="94"/>
      <c r="H735" s="81"/>
      <c r="I735" s="81"/>
      <c r="S735" s="368"/>
      <c r="T735" s="369"/>
    </row>
    <row r="736" ht="15.75" customHeight="1">
      <c r="A736" s="94"/>
      <c r="B736" s="94"/>
      <c r="C736" s="94"/>
      <c r="D736" s="81"/>
      <c r="E736" s="94"/>
      <c r="F736" s="94"/>
      <c r="H736" s="81"/>
      <c r="I736" s="81"/>
      <c r="S736" s="368"/>
      <c r="T736" s="369"/>
    </row>
    <row r="737" ht="15.75" customHeight="1">
      <c r="A737" s="94"/>
      <c r="B737" s="94"/>
      <c r="C737" s="94"/>
      <c r="D737" s="81"/>
      <c r="E737" s="94"/>
      <c r="F737" s="94"/>
      <c r="H737" s="81"/>
      <c r="I737" s="81"/>
      <c r="S737" s="368"/>
      <c r="T737" s="369"/>
    </row>
    <row r="738" ht="15.75" customHeight="1">
      <c r="A738" s="94"/>
      <c r="B738" s="94"/>
      <c r="C738" s="94"/>
      <c r="D738" s="81"/>
      <c r="E738" s="94"/>
      <c r="F738" s="94"/>
      <c r="H738" s="81"/>
      <c r="I738" s="81"/>
      <c r="S738" s="368"/>
      <c r="T738" s="369"/>
    </row>
    <row r="739" ht="15.75" customHeight="1">
      <c r="A739" s="94"/>
      <c r="B739" s="94"/>
      <c r="C739" s="94"/>
      <c r="D739" s="81"/>
      <c r="E739" s="94"/>
      <c r="F739" s="94"/>
      <c r="H739" s="81"/>
      <c r="I739" s="81"/>
      <c r="S739" s="368"/>
      <c r="T739" s="369"/>
    </row>
    <row r="740" ht="15.75" customHeight="1">
      <c r="A740" s="94"/>
      <c r="B740" s="94"/>
      <c r="C740" s="94"/>
      <c r="D740" s="81"/>
      <c r="E740" s="94"/>
      <c r="F740" s="94"/>
      <c r="H740" s="81"/>
      <c r="I740" s="81"/>
      <c r="S740" s="368"/>
      <c r="T740" s="369"/>
    </row>
    <row r="741" ht="15.75" customHeight="1">
      <c r="A741" s="94"/>
      <c r="B741" s="94"/>
      <c r="C741" s="94"/>
      <c r="D741" s="81"/>
      <c r="E741" s="94"/>
      <c r="F741" s="94"/>
      <c r="H741" s="81"/>
      <c r="I741" s="81"/>
      <c r="S741" s="368"/>
      <c r="T741" s="369"/>
    </row>
    <row r="742" ht="15.75" customHeight="1">
      <c r="A742" s="94"/>
      <c r="B742" s="94"/>
      <c r="C742" s="94"/>
      <c r="D742" s="81"/>
      <c r="E742" s="94"/>
      <c r="F742" s="94"/>
      <c r="H742" s="81"/>
      <c r="I742" s="81"/>
      <c r="S742" s="368"/>
      <c r="T742" s="369"/>
    </row>
    <row r="743" ht="15.75" customHeight="1">
      <c r="A743" s="94"/>
      <c r="B743" s="94"/>
      <c r="C743" s="94"/>
      <c r="D743" s="81"/>
      <c r="E743" s="94"/>
      <c r="F743" s="94"/>
      <c r="H743" s="81"/>
      <c r="I743" s="81"/>
      <c r="S743" s="368"/>
      <c r="T743" s="369"/>
    </row>
    <row r="744" ht="15.75" customHeight="1">
      <c r="A744" s="94"/>
      <c r="B744" s="94"/>
      <c r="C744" s="94"/>
      <c r="D744" s="81"/>
      <c r="E744" s="94"/>
      <c r="F744" s="94"/>
      <c r="H744" s="81"/>
      <c r="I744" s="81"/>
      <c r="S744" s="368"/>
      <c r="T744" s="369"/>
    </row>
    <row r="745" ht="15.75" customHeight="1">
      <c r="A745" s="94"/>
      <c r="B745" s="94"/>
      <c r="C745" s="94"/>
      <c r="D745" s="81"/>
      <c r="E745" s="94"/>
      <c r="F745" s="94"/>
      <c r="H745" s="81"/>
      <c r="I745" s="81"/>
      <c r="S745" s="368"/>
      <c r="T745" s="369"/>
    </row>
    <row r="746" ht="15.75" customHeight="1">
      <c r="A746" s="94"/>
      <c r="B746" s="94"/>
      <c r="C746" s="94"/>
      <c r="D746" s="81"/>
      <c r="E746" s="94"/>
      <c r="F746" s="94"/>
      <c r="H746" s="81"/>
      <c r="I746" s="81"/>
      <c r="S746" s="368"/>
      <c r="T746" s="369"/>
    </row>
    <row r="747" ht="15.75" customHeight="1">
      <c r="A747" s="94"/>
      <c r="B747" s="94"/>
      <c r="C747" s="94"/>
      <c r="D747" s="81"/>
      <c r="E747" s="94"/>
      <c r="F747" s="94"/>
      <c r="H747" s="81"/>
      <c r="I747" s="81"/>
      <c r="S747" s="368"/>
      <c r="T747" s="369"/>
    </row>
    <row r="748" ht="15.75" customHeight="1">
      <c r="A748" s="94"/>
      <c r="B748" s="94"/>
      <c r="C748" s="94"/>
      <c r="D748" s="81"/>
      <c r="E748" s="94"/>
      <c r="F748" s="94"/>
      <c r="H748" s="81"/>
      <c r="I748" s="81"/>
      <c r="S748" s="368"/>
      <c r="T748" s="369"/>
    </row>
    <row r="749" ht="15.75" customHeight="1">
      <c r="A749" s="94"/>
      <c r="B749" s="94"/>
      <c r="C749" s="94"/>
      <c r="D749" s="81"/>
      <c r="E749" s="94"/>
      <c r="F749" s="94"/>
      <c r="H749" s="81"/>
      <c r="I749" s="81"/>
      <c r="S749" s="368"/>
      <c r="T749" s="369"/>
    </row>
    <row r="750" ht="15.75" customHeight="1">
      <c r="A750" s="94"/>
      <c r="B750" s="94"/>
      <c r="C750" s="94"/>
      <c r="D750" s="81"/>
      <c r="E750" s="94"/>
      <c r="F750" s="94"/>
      <c r="H750" s="81"/>
      <c r="I750" s="81"/>
      <c r="S750" s="368"/>
      <c r="T750" s="369"/>
    </row>
    <row r="751" ht="15.75" customHeight="1">
      <c r="A751" s="94"/>
      <c r="B751" s="94"/>
      <c r="C751" s="94"/>
      <c r="D751" s="81"/>
      <c r="E751" s="94"/>
      <c r="F751" s="94"/>
      <c r="H751" s="81"/>
      <c r="I751" s="81"/>
      <c r="S751" s="368"/>
      <c r="T751" s="369"/>
    </row>
    <row r="752" ht="15.75" customHeight="1">
      <c r="A752" s="94"/>
      <c r="B752" s="94"/>
      <c r="C752" s="94"/>
      <c r="D752" s="81"/>
      <c r="E752" s="94"/>
      <c r="F752" s="94"/>
      <c r="H752" s="81"/>
      <c r="I752" s="81"/>
      <c r="S752" s="368"/>
      <c r="T752" s="369"/>
    </row>
    <row r="753" ht="15.75" customHeight="1">
      <c r="A753" s="94"/>
      <c r="B753" s="94"/>
      <c r="C753" s="94"/>
      <c r="D753" s="81"/>
      <c r="E753" s="94"/>
      <c r="F753" s="94"/>
      <c r="H753" s="81"/>
      <c r="I753" s="81"/>
      <c r="S753" s="368"/>
      <c r="T753" s="369"/>
    </row>
    <row r="754" ht="15.75" customHeight="1">
      <c r="A754" s="94"/>
      <c r="B754" s="94"/>
      <c r="C754" s="94"/>
      <c r="D754" s="81"/>
      <c r="E754" s="94"/>
      <c r="F754" s="94"/>
      <c r="H754" s="81"/>
      <c r="I754" s="81"/>
      <c r="S754" s="368"/>
      <c r="T754" s="369"/>
    </row>
    <row r="755" ht="15.75" customHeight="1">
      <c r="A755" s="94"/>
      <c r="B755" s="94"/>
      <c r="C755" s="94"/>
      <c r="D755" s="81"/>
      <c r="E755" s="94"/>
      <c r="F755" s="94"/>
      <c r="H755" s="81"/>
      <c r="I755" s="81"/>
      <c r="S755" s="368"/>
      <c r="T755" s="369"/>
    </row>
    <row r="756" ht="15.75" customHeight="1">
      <c r="A756" s="94"/>
      <c r="B756" s="94"/>
      <c r="C756" s="94"/>
      <c r="D756" s="81"/>
      <c r="E756" s="94"/>
      <c r="F756" s="94"/>
      <c r="H756" s="81"/>
      <c r="I756" s="81"/>
      <c r="S756" s="368"/>
      <c r="T756" s="369"/>
    </row>
    <row r="757" ht="15.75" customHeight="1">
      <c r="A757" s="94"/>
      <c r="B757" s="94"/>
      <c r="C757" s="94"/>
      <c r="D757" s="81"/>
      <c r="E757" s="94"/>
      <c r="F757" s="94"/>
      <c r="H757" s="81"/>
      <c r="I757" s="81"/>
      <c r="S757" s="368"/>
      <c r="T757" s="369"/>
    </row>
    <row r="758" ht="15.75" customHeight="1">
      <c r="A758" s="94"/>
      <c r="B758" s="94"/>
      <c r="C758" s="94"/>
      <c r="D758" s="81"/>
      <c r="E758" s="94"/>
      <c r="F758" s="94"/>
      <c r="H758" s="81"/>
      <c r="I758" s="81"/>
      <c r="S758" s="368"/>
      <c r="T758" s="369"/>
    </row>
    <row r="759" ht="15.75" customHeight="1">
      <c r="A759" s="94"/>
      <c r="B759" s="94"/>
      <c r="C759" s="94"/>
      <c r="D759" s="81"/>
      <c r="E759" s="94"/>
      <c r="F759" s="94"/>
      <c r="H759" s="81"/>
      <c r="I759" s="81"/>
      <c r="S759" s="368"/>
      <c r="T759" s="369"/>
    </row>
    <row r="760" ht="15.75" customHeight="1">
      <c r="A760" s="94"/>
      <c r="B760" s="94"/>
      <c r="C760" s="94"/>
      <c r="D760" s="81"/>
      <c r="E760" s="94"/>
      <c r="F760" s="94"/>
      <c r="H760" s="81"/>
      <c r="I760" s="81"/>
      <c r="S760" s="368"/>
      <c r="T760" s="369"/>
    </row>
    <row r="761" ht="15.75" customHeight="1">
      <c r="A761" s="94"/>
      <c r="B761" s="94"/>
      <c r="C761" s="94"/>
      <c r="D761" s="81"/>
      <c r="E761" s="94"/>
      <c r="F761" s="94"/>
      <c r="H761" s="81"/>
      <c r="I761" s="81"/>
      <c r="S761" s="368"/>
      <c r="T761" s="369"/>
    </row>
    <row r="762" ht="15.75" customHeight="1">
      <c r="A762" s="94"/>
      <c r="B762" s="94"/>
      <c r="C762" s="94"/>
      <c r="D762" s="81"/>
      <c r="E762" s="94"/>
      <c r="F762" s="94"/>
      <c r="H762" s="81"/>
      <c r="I762" s="81"/>
      <c r="S762" s="368"/>
      <c r="T762" s="369"/>
    </row>
    <row r="763" ht="15.75" customHeight="1">
      <c r="A763" s="94"/>
      <c r="B763" s="94"/>
      <c r="C763" s="94"/>
      <c r="D763" s="81"/>
      <c r="E763" s="94"/>
      <c r="F763" s="94"/>
      <c r="H763" s="81"/>
      <c r="I763" s="81"/>
      <c r="S763" s="368"/>
      <c r="T763" s="369"/>
    </row>
    <row r="764" ht="15.75" customHeight="1">
      <c r="A764" s="94"/>
      <c r="B764" s="94"/>
      <c r="C764" s="94"/>
      <c r="D764" s="81"/>
      <c r="E764" s="94"/>
      <c r="F764" s="94"/>
      <c r="H764" s="81"/>
      <c r="I764" s="81"/>
      <c r="S764" s="368"/>
      <c r="T764" s="369"/>
    </row>
    <row r="765" ht="15.75" customHeight="1">
      <c r="A765" s="94"/>
      <c r="B765" s="94"/>
      <c r="C765" s="94"/>
      <c r="D765" s="81"/>
      <c r="E765" s="94"/>
      <c r="F765" s="94"/>
      <c r="H765" s="81"/>
      <c r="I765" s="81"/>
      <c r="S765" s="368"/>
      <c r="T765" s="369"/>
    </row>
    <row r="766" ht="15.75" customHeight="1">
      <c r="A766" s="94"/>
      <c r="B766" s="94"/>
      <c r="C766" s="94"/>
      <c r="D766" s="81"/>
      <c r="E766" s="94"/>
      <c r="F766" s="94"/>
      <c r="H766" s="81"/>
      <c r="I766" s="81"/>
      <c r="S766" s="368"/>
      <c r="T766" s="369"/>
    </row>
    <row r="767" ht="15.75" customHeight="1">
      <c r="A767" s="94"/>
      <c r="B767" s="94"/>
      <c r="C767" s="94"/>
      <c r="D767" s="81"/>
      <c r="E767" s="94"/>
      <c r="F767" s="94"/>
      <c r="H767" s="81"/>
      <c r="I767" s="81"/>
      <c r="S767" s="368"/>
      <c r="T767" s="369"/>
    </row>
    <row r="768" ht="15.75" customHeight="1">
      <c r="A768" s="94"/>
      <c r="B768" s="94"/>
      <c r="C768" s="94"/>
      <c r="D768" s="81"/>
      <c r="E768" s="94"/>
      <c r="F768" s="94"/>
      <c r="H768" s="81"/>
      <c r="I768" s="81"/>
      <c r="S768" s="368"/>
      <c r="T768" s="369"/>
    </row>
    <row r="769" ht="15.75" customHeight="1">
      <c r="A769" s="94"/>
      <c r="B769" s="94"/>
      <c r="C769" s="94"/>
      <c r="D769" s="81"/>
      <c r="E769" s="94"/>
      <c r="F769" s="94"/>
      <c r="H769" s="81"/>
      <c r="I769" s="81"/>
      <c r="S769" s="368"/>
      <c r="T769" s="369"/>
    </row>
    <row r="770" ht="15.75" customHeight="1">
      <c r="A770" s="94"/>
      <c r="B770" s="94"/>
      <c r="C770" s="94"/>
      <c r="D770" s="81"/>
      <c r="E770" s="94"/>
      <c r="F770" s="94"/>
      <c r="H770" s="81"/>
      <c r="I770" s="81"/>
      <c r="S770" s="368"/>
      <c r="T770" s="369"/>
    </row>
    <row r="771" ht="15.75" customHeight="1">
      <c r="A771" s="94"/>
      <c r="B771" s="94"/>
      <c r="C771" s="94"/>
      <c r="D771" s="81"/>
      <c r="E771" s="94"/>
      <c r="F771" s="94"/>
      <c r="H771" s="81"/>
      <c r="I771" s="81"/>
      <c r="S771" s="368"/>
      <c r="T771" s="369"/>
    </row>
    <row r="772" ht="15.75" customHeight="1">
      <c r="A772" s="94"/>
      <c r="B772" s="94"/>
      <c r="C772" s="94"/>
      <c r="D772" s="81"/>
      <c r="E772" s="94"/>
      <c r="F772" s="94"/>
      <c r="H772" s="81"/>
      <c r="I772" s="81"/>
      <c r="S772" s="368"/>
      <c r="T772" s="369"/>
    </row>
    <row r="773" ht="15.75" customHeight="1">
      <c r="A773" s="94"/>
      <c r="B773" s="94"/>
      <c r="C773" s="94"/>
      <c r="D773" s="81"/>
      <c r="E773" s="94"/>
      <c r="F773" s="94"/>
      <c r="H773" s="81"/>
      <c r="I773" s="81"/>
      <c r="S773" s="368"/>
      <c r="T773" s="369"/>
    </row>
    <row r="774" ht="15.75" customHeight="1">
      <c r="A774" s="94"/>
      <c r="B774" s="94"/>
      <c r="C774" s="94"/>
      <c r="D774" s="81"/>
      <c r="E774" s="94"/>
      <c r="F774" s="94"/>
      <c r="H774" s="81"/>
      <c r="I774" s="81"/>
      <c r="S774" s="368"/>
      <c r="T774" s="369"/>
    </row>
    <row r="775" ht="15.75" customHeight="1">
      <c r="A775" s="94"/>
      <c r="B775" s="94"/>
      <c r="C775" s="94"/>
      <c r="D775" s="81"/>
      <c r="E775" s="94"/>
      <c r="F775" s="94"/>
      <c r="H775" s="81"/>
      <c r="I775" s="81"/>
      <c r="S775" s="368"/>
      <c r="T775" s="369"/>
    </row>
    <row r="776" ht="15.75" customHeight="1">
      <c r="A776" s="94"/>
      <c r="B776" s="94"/>
      <c r="C776" s="94"/>
      <c r="D776" s="81"/>
      <c r="E776" s="94"/>
      <c r="F776" s="94"/>
      <c r="H776" s="81"/>
      <c r="I776" s="81"/>
      <c r="S776" s="368"/>
      <c r="T776" s="369"/>
    </row>
    <row r="777" ht="15.75" customHeight="1">
      <c r="A777" s="94"/>
      <c r="B777" s="94"/>
      <c r="C777" s="94"/>
      <c r="D777" s="81"/>
      <c r="E777" s="94"/>
      <c r="F777" s="94"/>
      <c r="H777" s="81"/>
      <c r="I777" s="81"/>
      <c r="S777" s="368"/>
      <c r="T777" s="369"/>
    </row>
    <row r="778" ht="15.75" customHeight="1">
      <c r="A778" s="94"/>
      <c r="B778" s="94"/>
      <c r="C778" s="94"/>
      <c r="D778" s="81"/>
      <c r="E778" s="94"/>
      <c r="F778" s="94"/>
      <c r="H778" s="81"/>
      <c r="I778" s="81"/>
      <c r="S778" s="368"/>
      <c r="T778" s="369"/>
    </row>
    <row r="779" ht="15.75" customHeight="1">
      <c r="A779" s="94"/>
      <c r="B779" s="94"/>
      <c r="C779" s="94"/>
      <c r="D779" s="81"/>
      <c r="E779" s="94"/>
      <c r="F779" s="94"/>
      <c r="H779" s="81"/>
      <c r="I779" s="81"/>
      <c r="S779" s="368"/>
      <c r="T779" s="369"/>
    </row>
    <row r="780" ht="15.75" customHeight="1">
      <c r="A780" s="94"/>
      <c r="B780" s="94"/>
      <c r="C780" s="94"/>
      <c r="D780" s="81"/>
      <c r="E780" s="94"/>
      <c r="F780" s="94"/>
      <c r="H780" s="81"/>
      <c r="I780" s="81"/>
      <c r="S780" s="368"/>
      <c r="T780" s="369"/>
    </row>
    <row r="781" ht="15.75" customHeight="1">
      <c r="A781" s="94"/>
      <c r="B781" s="94"/>
      <c r="C781" s="94"/>
      <c r="D781" s="81"/>
      <c r="E781" s="94"/>
      <c r="F781" s="94"/>
      <c r="H781" s="81"/>
      <c r="I781" s="81"/>
      <c r="S781" s="368"/>
      <c r="T781" s="369"/>
    </row>
    <row r="782" ht="15.75" customHeight="1">
      <c r="A782" s="94"/>
      <c r="B782" s="94"/>
      <c r="C782" s="94"/>
      <c r="D782" s="81"/>
      <c r="E782" s="94"/>
      <c r="F782" s="94"/>
      <c r="H782" s="81"/>
      <c r="I782" s="81"/>
      <c r="S782" s="368"/>
      <c r="T782" s="369"/>
    </row>
    <row r="783" ht="15.75" customHeight="1">
      <c r="A783" s="94"/>
      <c r="B783" s="94"/>
      <c r="C783" s="94"/>
      <c r="D783" s="81"/>
      <c r="E783" s="94"/>
      <c r="F783" s="94"/>
      <c r="H783" s="81"/>
      <c r="I783" s="81"/>
      <c r="S783" s="368"/>
      <c r="T783" s="369"/>
    </row>
    <row r="784" ht="15.75" customHeight="1">
      <c r="A784" s="94"/>
      <c r="B784" s="94"/>
      <c r="C784" s="94"/>
      <c r="D784" s="81"/>
      <c r="E784" s="94"/>
      <c r="F784" s="94"/>
      <c r="H784" s="81"/>
      <c r="I784" s="81"/>
      <c r="S784" s="368"/>
      <c r="T784" s="369"/>
    </row>
    <row r="785" ht="15.75" customHeight="1">
      <c r="A785" s="94"/>
      <c r="B785" s="94"/>
      <c r="C785" s="94"/>
      <c r="D785" s="81"/>
      <c r="E785" s="94"/>
      <c r="F785" s="94"/>
      <c r="H785" s="81"/>
      <c r="I785" s="81"/>
      <c r="S785" s="368"/>
      <c r="T785" s="369"/>
    </row>
    <row r="786" ht="15.75" customHeight="1">
      <c r="A786" s="94"/>
      <c r="B786" s="94"/>
      <c r="C786" s="94"/>
      <c r="D786" s="81"/>
      <c r="E786" s="94"/>
      <c r="F786" s="94"/>
      <c r="H786" s="81"/>
      <c r="I786" s="81"/>
      <c r="S786" s="368"/>
      <c r="T786" s="369"/>
    </row>
    <row r="787" ht="15.75" customHeight="1">
      <c r="A787" s="94"/>
      <c r="B787" s="94"/>
      <c r="C787" s="94"/>
      <c r="D787" s="81"/>
      <c r="E787" s="94"/>
      <c r="F787" s="94"/>
      <c r="H787" s="81"/>
      <c r="I787" s="81"/>
      <c r="S787" s="368"/>
      <c r="T787" s="369"/>
    </row>
    <row r="788" ht="15.75" customHeight="1">
      <c r="A788" s="94"/>
      <c r="B788" s="94"/>
      <c r="C788" s="94"/>
      <c r="D788" s="81"/>
      <c r="E788" s="94"/>
      <c r="F788" s="94"/>
      <c r="H788" s="81"/>
      <c r="I788" s="81"/>
      <c r="S788" s="368"/>
      <c r="T788" s="369"/>
    </row>
    <row r="789" ht="15.75" customHeight="1">
      <c r="A789" s="94"/>
      <c r="B789" s="94"/>
      <c r="C789" s="94"/>
      <c r="D789" s="81"/>
      <c r="E789" s="94"/>
      <c r="F789" s="94"/>
      <c r="H789" s="81"/>
      <c r="I789" s="81"/>
      <c r="S789" s="368"/>
      <c r="T789" s="369"/>
    </row>
    <row r="790" ht="15.75" customHeight="1">
      <c r="A790" s="94"/>
      <c r="B790" s="94"/>
      <c r="C790" s="94"/>
      <c r="D790" s="81"/>
      <c r="E790" s="94"/>
      <c r="F790" s="94"/>
      <c r="H790" s="81"/>
      <c r="I790" s="81"/>
      <c r="S790" s="368"/>
      <c r="T790" s="369"/>
    </row>
    <row r="791" ht="15.75" customHeight="1">
      <c r="A791" s="94"/>
      <c r="B791" s="94"/>
      <c r="C791" s="94"/>
      <c r="D791" s="81"/>
      <c r="E791" s="94"/>
      <c r="F791" s="94"/>
      <c r="H791" s="81"/>
      <c r="I791" s="81"/>
      <c r="S791" s="368"/>
      <c r="T791" s="369"/>
    </row>
    <row r="792" ht="15.75" customHeight="1">
      <c r="A792" s="94"/>
      <c r="B792" s="94"/>
      <c r="C792" s="94"/>
      <c r="D792" s="81"/>
      <c r="E792" s="94"/>
      <c r="F792" s="94"/>
      <c r="H792" s="81"/>
      <c r="I792" s="81"/>
      <c r="S792" s="368"/>
      <c r="T792" s="369"/>
    </row>
    <row r="793" ht="15.75" customHeight="1">
      <c r="A793" s="94"/>
      <c r="B793" s="94"/>
      <c r="C793" s="94"/>
      <c r="D793" s="81"/>
      <c r="E793" s="94"/>
      <c r="F793" s="94"/>
      <c r="H793" s="81"/>
      <c r="I793" s="81"/>
      <c r="S793" s="368"/>
      <c r="T793" s="369"/>
    </row>
    <row r="794" ht="15.75" customHeight="1">
      <c r="A794" s="94"/>
      <c r="B794" s="94"/>
      <c r="C794" s="94"/>
      <c r="D794" s="81"/>
      <c r="E794" s="94"/>
      <c r="F794" s="94"/>
      <c r="H794" s="81"/>
      <c r="I794" s="81"/>
      <c r="S794" s="368"/>
      <c r="T794" s="369"/>
    </row>
    <row r="795" ht="15.75" customHeight="1">
      <c r="A795" s="94"/>
      <c r="B795" s="94"/>
      <c r="C795" s="94"/>
      <c r="D795" s="81"/>
      <c r="E795" s="94"/>
      <c r="F795" s="94"/>
      <c r="H795" s="81"/>
      <c r="I795" s="81"/>
      <c r="S795" s="368"/>
      <c r="T795" s="369"/>
    </row>
    <row r="796" ht="15.75" customHeight="1">
      <c r="A796" s="94"/>
      <c r="B796" s="94"/>
      <c r="C796" s="94"/>
      <c r="D796" s="81"/>
      <c r="E796" s="94"/>
      <c r="F796" s="94"/>
      <c r="H796" s="81"/>
      <c r="I796" s="81"/>
      <c r="S796" s="368"/>
      <c r="T796" s="369"/>
    </row>
    <row r="797" ht="15.75" customHeight="1">
      <c r="A797" s="94"/>
      <c r="B797" s="94"/>
      <c r="C797" s="94"/>
      <c r="D797" s="81"/>
      <c r="E797" s="94"/>
      <c r="F797" s="94"/>
      <c r="H797" s="81"/>
      <c r="I797" s="81"/>
      <c r="S797" s="368"/>
      <c r="T797" s="369"/>
    </row>
    <row r="798" ht="15.75" customHeight="1">
      <c r="A798" s="94"/>
      <c r="B798" s="94"/>
      <c r="C798" s="94"/>
      <c r="D798" s="81"/>
      <c r="E798" s="94"/>
      <c r="F798" s="94"/>
      <c r="H798" s="81"/>
      <c r="I798" s="81"/>
      <c r="S798" s="368"/>
      <c r="T798" s="369"/>
    </row>
    <row r="799" ht="15.75" customHeight="1">
      <c r="A799" s="94"/>
      <c r="B799" s="94"/>
      <c r="C799" s="94"/>
      <c r="D799" s="81"/>
      <c r="E799" s="94"/>
      <c r="F799" s="94"/>
      <c r="H799" s="81"/>
      <c r="I799" s="81"/>
      <c r="S799" s="368"/>
      <c r="T799" s="369"/>
    </row>
    <row r="800" ht="15.75" customHeight="1">
      <c r="A800" s="94"/>
      <c r="B800" s="94"/>
      <c r="C800" s="94"/>
      <c r="D800" s="81"/>
      <c r="E800" s="94"/>
      <c r="F800" s="94"/>
      <c r="H800" s="81"/>
      <c r="I800" s="81"/>
      <c r="S800" s="368"/>
      <c r="T800" s="369"/>
    </row>
    <row r="801" ht="15.75" customHeight="1">
      <c r="A801" s="94"/>
      <c r="B801" s="94"/>
      <c r="C801" s="94"/>
      <c r="D801" s="81"/>
      <c r="E801" s="94"/>
      <c r="F801" s="94"/>
      <c r="H801" s="81"/>
      <c r="I801" s="81"/>
      <c r="S801" s="368"/>
      <c r="T801" s="369"/>
    </row>
    <row r="802" ht="15.75" customHeight="1">
      <c r="A802" s="94"/>
      <c r="B802" s="94"/>
      <c r="C802" s="94"/>
      <c r="D802" s="81"/>
      <c r="E802" s="94"/>
      <c r="F802" s="94"/>
      <c r="H802" s="81"/>
      <c r="I802" s="81"/>
      <c r="S802" s="368"/>
      <c r="T802" s="369"/>
    </row>
    <row r="803" ht="15.75" customHeight="1">
      <c r="A803" s="94"/>
      <c r="B803" s="94"/>
      <c r="C803" s="94"/>
      <c r="D803" s="81"/>
      <c r="E803" s="94"/>
      <c r="F803" s="94"/>
      <c r="H803" s="81"/>
      <c r="I803" s="81"/>
      <c r="S803" s="368"/>
      <c r="T803" s="369"/>
    </row>
    <row r="804" ht="15.75" customHeight="1">
      <c r="A804" s="94"/>
      <c r="B804" s="94"/>
      <c r="C804" s="94"/>
      <c r="D804" s="81"/>
      <c r="E804" s="94"/>
      <c r="F804" s="94"/>
      <c r="H804" s="81"/>
      <c r="I804" s="81"/>
      <c r="S804" s="368"/>
      <c r="T804" s="369"/>
    </row>
    <row r="805" ht="15.75" customHeight="1">
      <c r="A805" s="94"/>
      <c r="B805" s="94"/>
      <c r="C805" s="94"/>
      <c r="D805" s="81"/>
      <c r="E805" s="94"/>
      <c r="F805" s="94"/>
      <c r="H805" s="81"/>
      <c r="I805" s="81"/>
      <c r="S805" s="368"/>
      <c r="T805" s="369"/>
    </row>
    <row r="806" ht="15.75" customHeight="1">
      <c r="A806" s="94"/>
      <c r="B806" s="94"/>
      <c r="C806" s="94"/>
      <c r="D806" s="81"/>
      <c r="E806" s="94"/>
      <c r="F806" s="94"/>
      <c r="H806" s="81"/>
      <c r="I806" s="81"/>
      <c r="S806" s="368"/>
      <c r="T806" s="369"/>
    </row>
    <row r="807" ht="15.75" customHeight="1">
      <c r="A807" s="94"/>
      <c r="B807" s="94"/>
      <c r="C807" s="94"/>
      <c r="D807" s="81"/>
      <c r="E807" s="94"/>
      <c r="F807" s="94"/>
      <c r="H807" s="81"/>
      <c r="I807" s="81"/>
      <c r="S807" s="368"/>
      <c r="T807" s="369"/>
    </row>
    <row r="808" ht="15.75" customHeight="1">
      <c r="A808" s="94"/>
      <c r="B808" s="94"/>
      <c r="C808" s="94"/>
      <c r="D808" s="81"/>
      <c r="E808" s="94"/>
      <c r="F808" s="94"/>
      <c r="H808" s="81"/>
      <c r="I808" s="81"/>
      <c r="S808" s="368"/>
      <c r="T808" s="369"/>
    </row>
    <row r="809" ht="15.75" customHeight="1">
      <c r="A809" s="94"/>
      <c r="B809" s="94"/>
      <c r="C809" s="94"/>
      <c r="D809" s="81"/>
      <c r="E809" s="94"/>
      <c r="F809" s="94"/>
      <c r="H809" s="81"/>
      <c r="I809" s="81"/>
      <c r="S809" s="368"/>
      <c r="T809" s="369"/>
    </row>
    <row r="810" ht="15.75" customHeight="1">
      <c r="A810" s="94"/>
      <c r="B810" s="94"/>
      <c r="C810" s="94"/>
      <c r="D810" s="81"/>
      <c r="E810" s="94"/>
      <c r="F810" s="94"/>
      <c r="H810" s="81"/>
      <c r="I810" s="81"/>
      <c r="S810" s="368"/>
      <c r="T810" s="369"/>
    </row>
    <row r="811" ht="15.75" customHeight="1">
      <c r="A811" s="94"/>
      <c r="B811" s="94"/>
      <c r="C811" s="94"/>
      <c r="D811" s="81"/>
      <c r="E811" s="94"/>
      <c r="F811" s="94"/>
      <c r="H811" s="81"/>
      <c r="I811" s="81"/>
      <c r="S811" s="368"/>
      <c r="T811" s="369"/>
    </row>
    <row r="812" ht="15.75" customHeight="1">
      <c r="A812" s="94"/>
      <c r="B812" s="94"/>
      <c r="C812" s="94"/>
      <c r="D812" s="81"/>
      <c r="E812" s="94"/>
      <c r="F812" s="94"/>
      <c r="H812" s="81"/>
      <c r="I812" s="81"/>
      <c r="S812" s="368"/>
      <c r="T812" s="369"/>
    </row>
    <row r="813" ht="15.75" customHeight="1">
      <c r="A813" s="94"/>
      <c r="B813" s="94"/>
      <c r="C813" s="94"/>
      <c r="D813" s="81"/>
      <c r="E813" s="94"/>
      <c r="F813" s="94"/>
      <c r="H813" s="81"/>
      <c r="I813" s="81"/>
      <c r="S813" s="368"/>
      <c r="T813" s="369"/>
    </row>
    <row r="814" ht="15.75" customHeight="1">
      <c r="A814" s="94"/>
      <c r="B814" s="94"/>
      <c r="C814" s="94"/>
      <c r="D814" s="81"/>
      <c r="E814" s="94"/>
      <c r="F814" s="94"/>
      <c r="H814" s="81"/>
      <c r="I814" s="81"/>
      <c r="S814" s="368"/>
      <c r="T814" s="369"/>
    </row>
    <row r="815" ht="15.75" customHeight="1">
      <c r="A815" s="94"/>
      <c r="B815" s="94"/>
      <c r="C815" s="94"/>
      <c r="D815" s="81"/>
      <c r="E815" s="94"/>
      <c r="F815" s="94"/>
      <c r="H815" s="81"/>
      <c r="I815" s="81"/>
      <c r="S815" s="368"/>
      <c r="T815" s="369"/>
    </row>
    <row r="816" ht="15.75" customHeight="1">
      <c r="A816" s="94"/>
      <c r="B816" s="94"/>
      <c r="C816" s="94"/>
      <c r="D816" s="81"/>
      <c r="E816" s="94"/>
      <c r="F816" s="94"/>
      <c r="H816" s="81"/>
      <c r="I816" s="81"/>
      <c r="S816" s="368"/>
      <c r="T816" s="369"/>
    </row>
    <row r="817" ht="15.75" customHeight="1">
      <c r="A817" s="94"/>
      <c r="B817" s="94"/>
      <c r="C817" s="94"/>
      <c r="D817" s="81"/>
      <c r="E817" s="94"/>
      <c r="F817" s="94"/>
      <c r="H817" s="81"/>
      <c r="I817" s="81"/>
      <c r="S817" s="368"/>
      <c r="T817" s="369"/>
    </row>
    <row r="818" ht="15.75" customHeight="1">
      <c r="A818" s="94"/>
      <c r="B818" s="94"/>
      <c r="C818" s="94"/>
      <c r="D818" s="81"/>
      <c r="E818" s="94"/>
      <c r="F818" s="94"/>
      <c r="H818" s="81"/>
      <c r="I818" s="81"/>
      <c r="S818" s="368"/>
      <c r="T818" s="369"/>
    </row>
    <row r="819" ht="15.75" customHeight="1">
      <c r="A819" s="94"/>
      <c r="B819" s="94"/>
      <c r="C819" s="94"/>
      <c r="D819" s="81"/>
      <c r="E819" s="94"/>
      <c r="F819" s="94"/>
      <c r="H819" s="81"/>
      <c r="I819" s="81"/>
      <c r="S819" s="368"/>
      <c r="T819" s="369"/>
    </row>
    <row r="820" ht="15.75" customHeight="1">
      <c r="A820" s="94"/>
      <c r="B820" s="94"/>
      <c r="C820" s="94"/>
      <c r="D820" s="81"/>
      <c r="E820" s="94"/>
      <c r="F820" s="94"/>
      <c r="H820" s="81"/>
      <c r="I820" s="81"/>
      <c r="S820" s="368"/>
      <c r="T820" s="369"/>
    </row>
    <row r="821" ht="15.75" customHeight="1">
      <c r="A821" s="94"/>
      <c r="B821" s="94"/>
      <c r="C821" s="94"/>
      <c r="D821" s="81"/>
      <c r="E821" s="94"/>
      <c r="F821" s="94"/>
      <c r="H821" s="81"/>
      <c r="I821" s="81"/>
      <c r="S821" s="368"/>
      <c r="T821" s="369"/>
    </row>
    <row r="822" ht="15.75" customHeight="1">
      <c r="A822" s="94"/>
      <c r="B822" s="94"/>
      <c r="C822" s="94"/>
      <c r="D822" s="81"/>
      <c r="E822" s="94"/>
      <c r="F822" s="94"/>
      <c r="H822" s="81"/>
      <c r="I822" s="81"/>
      <c r="S822" s="368"/>
      <c r="T822" s="369"/>
    </row>
    <row r="823" ht="15.75" customHeight="1">
      <c r="A823" s="94"/>
      <c r="B823" s="94"/>
      <c r="C823" s="94"/>
      <c r="D823" s="81"/>
      <c r="E823" s="94"/>
      <c r="F823" s="94"/>
      <c r="H823" s="81"/>
      <c r="I823" s="81"/>
      <c r="S823" s="368"/>
      <c r="T823" s="369"/>
    </row>
    <row r="824" ht="15.75" customHeight="1">
      <c r="A824" s="94"/>
      <c r="B824" s="94"/>
      <c r="C824" s="94"/>
      <c r="D824" s="81"/>
      <c r="E824" s="94"/>
      <c r="F824" s="94"/>
      <c r="H824" s="81"/>
      <c r="I824" s="81"/>
      <c r="S824" s="368"/>
      <c r="T824" s="369"/>
    </row>
    <row r="825" ht="15.75" customHeight="1">
      <c r="A825" s="94"/>
      <c r="B825" s="94"/>
      <c r="C825" s="94"/>
      <c r="D825" s="81"/>
      <c r="E825" s="94"/>
      <c r="F825" s="94"/>
      <c r="H825" s="81"/>
      <c r="I825" s="81"/>
      <c r="S825" s="368"/>
      <c r="T825" s="369"/>
    </row>
    <row r="826" ht="15.75" customHeight="1">
      <c r="A826" s="94"/>
      <c r="B826" s="94"/>
      <c r="C826" s="94"/>
      <c r="D826" s="81"/>
      <c r="E826" s="94"/>
      <c r="F826" s="94"/>
      <c r="H826" s="81"/>
      <c r="I826" s="81"/>
      <c r="S826" s="368"/>
      <c r="T826" s="369"/>
    </row>
    <row r="827" ht="15.75" customHeight="1">
      <c r="A827" s="94"/>
      <c r="B827" s="94"/>
      <c r="C827" s="94"/>
      <c r="D827" s="81"/>
      <c r="E827" s="94"/>
      <c r="F827" s="94"/>
      <c r="H827" s="81"/>
      <c r="I827" s="81"/>
      <c r="S827" s="368"/>
      <c r="T827" s="369"/>
    </row>
    <row r="828" ht="15.75" customHeight="1">
      <c r="A828" s="94"/>
      <c r="B828" s="94"/>
      <c r="C828" s="94"/>
      <c r="D828" s="81"/>
      <c r="E828" s="94"/>
      <c r="F828" s="94"/>
      <c r="H828" s="81"/>
      <c r="I828" s="81"/>
      <c r="S828" s="368"/>
      <c r="T828" s="369"/>
    </row>
    <row r="829" ht="15.75" customHeight="1">
      <c r="A829" s="94"/>
      <c r="B829" s="94"/>
      <c r="C829" s="94"/>
      <c r="D829" s="81"/>
      <c r="E829" s="94"/>
      <c r="F829" s="94"/>
      <c r="H829" s="81"/>
      <c r="I829" s="81"/>
      <c r="S829" s="368"/>
      <c r="T829" s="369"/>
    </row>
    <row r="830" ht="15.75" customHeight="1">
      <c r="A830" s="94"/>
      <c r="B830" s="94"/>
      <c r="C830" s="94"/>
      <c r="D830" s="81"/>
      <c r="E830" s="94"/>
      <c r="F830" s="94"/>
      <c r="H830" s="81"/>
      <c r="I830" s="81"/>
      <c r="S830" s="368"/>
      <c r="T830" s="369"/>
    </row>
    <row r="831" ht="15.75" customHeight="1">
      <c r="A831" s="94"/>
      <c r="B831" s="94"/>
      <c r="C831" s="94"/>
      <c r="D831" s="81"/>
      <c r="E831" s="94"/>
      <c r="F831" s="94"/>
      <c r="H831" s="81"/>
      <c r="I831" s="81"/>
      <c r="S831" s="368"/>
      <c r="T831" s="369"/>
    </row>
    <row r="832" ht="15.75" customHeight="1">
      <c r="A832" s="94"/>
      <c r="B832" s="94"/>
      <c r="C832" s="94"/>
      <c r="D832" s="81"/>
      <c r="E832" s="94"/>
      <c r="F832" s="94"/>
      <c r="H832" s="81"/>
      <c r="I832" s="81"/>
      <c r="S832" s="368"/>
      <c r="T832" s="369"/>
    </row>
    <row r="833" ht="15.75" customHeight="1">
      <c r="A833" s="94"/>
      <c r="B833" s="94"/>
      <c r="C833" s="94"/>
      <c r="D833" s="81"/>
      <c r="E833" s="94"/>
      <c r="F833" s="94"/>
      <c r="H833" s="81"/>
      <c r="I833" s="81"/>
      <c r="S833" s="368"/>
      <c r="T833" s="369"/>
    </row>
    <row r="834" ht="15.75" customHeight="1">
      <c r="A834" s="94"/>
      <c r="B834" s="94"/>
      <c r="C834" s="94"/>
      <c r="D834" s="81"/>
      <c r="E834" s="94"/>
      <c r="F834" s="94"/>
      <c r="H834" s="81"/>
      <c r="I834" s="81"/>
      <c r="S834" s="368"/>
      <c r="T834" s="369"/>
    </row>
    <row r="835" ht="15.75" customHeight="1">
      <c r="A835" s="94"/>
      <c r="B835" s="94"/>
      <c r="C835" s="94"/>
      <c r="D835" s="81"/>
      <c r="E835" s="94"/>
      <c r="F835" s="94"/>
      <c r="H835" s="81"/>
      <c r="I835" s="81"/>
      <c r="S835" s="368"/>
      <c r="T835" s="369"/>
    </row>
    <row r="836" ht="15.75" customHeight="1">
      <c r="A836" s="94"/>
      <c r="B836" s="94"/>
      <c r="C836" s="94"/>
      <c r="D836" s="81"/>
      <c r="E836" s="94"/>
      <c r="F836" s="94"/>
      <c r="H836" s="81"/>
      <c r="I836" s="81"/>
      <c r="S836" s="368"/>
      <c r="T836" s="369"/>
    </row>
    <row r="837" ht="15.75" customHeight="1">
      <c r="A837" s="94"/>
      <c r="B837" s="94"/>
      <c r="C837" s="94"/>
      <c r="D837" s="81"/>
      <c r="E837" s="94"/>
      <c r="F837" s="94"/>
      <c r="H837" s="81"/>
      <c r="I837" s="81"/>
      <c r="S837" s="368"/>
      <c r="T837" s="369"/>
    </row>
    <row r="838" ht="15.75" customHeight="1">
      <c r="A838" s="94"/>
      <c r="B838" s="94"/>
      <c r="C838" s="94"/>
      <c r="D838" s="81"/>
      <c r="E838" s="94"/>
      <c r="F838" s="94"/>
      <c r="H838" s="81"/>
      <c r="I838" s="81"/>
      <c r="S838" s="368"/>
      <c r="T838" s="369"/>
    </row>
    <row r="839" ht="15.75" customHeight="1">
      <c r="A839" s="94"/>
      <c r="B839" s="94"/>
      <c r="C839" s="94"/>
      <c r="D839" s="81"/>
      <c r="E839" s="94"/>
      <c r="F839" s="94"/>
      <c r="H839" s="81"/>
      <c r="I839" s="81"/>
      <c r="S839" s="368"/>
      <c r="T839" s="369"/>
    </row>
    <row r="840" ht="15.75" customHeight="1">
      <c r="A840" s="94"/>
      <c r="B840" s="94"/>
      <c r="C840" s="94"/>
      <c r="D840" s="81"/>
      <c r="E840" s="94"/>
      <c r="F840" s="94"/>
      <c r="H840" s="81"/>
      <c r="I840" s="81"/>
      <c r="S840" s="368"/>
      <c r="T840" s="369"/>
    </row>
    <row r="841" ht="15.75" customHeight="1">
      <c r="A841" s="94"/>
      <c r="B841" s="94"/>
      <c r="C841" s="94"/>
      <c r="D841" s="81"/>
      <c r="E841" s="94"/>
      <c r="F841" s="94"/>
      <c r="H841" s="81"/>
      <c r="I841" s="81"/>
      <c r="S841" s="368"/>
      <c r="T841" s="369"/>
    </row>
    <row r="842" ht="15.75" customHeight="1">
      <c r="A842" s="94"/>
      <c r="B842" s="94"/>
      <c r="C842" s="94"/>
      <c r="D842" s="81"/>
      <c r="E842" s="94"/>
      <c r="F842" s="94"/>
      <c r="H842" s="81"/>
      <c r="I842" s="81"/>
      <c r="S842" s="368"/>
      <c r="T842" s="369"/>
    </row>
    <row r="843" ht="15.75" customHeight="1">
      <c r="A843" s="94"/>
      <c r="B843" s="94"/>
      <c r="C843" s="94"/>
      <c r="D843" s="81"/>
      <c r="E843" s="94"/>
      <c r="F843" s="94"/>
      <c r="H843" s="81"/>
      <c r="I843" s="81"/>
      <c r="S843" s="368"/>
      <c r="T843" s="369"/>
    </row>
    <row r="844" ht="15.75" customHeight="1">
      <c r="A844" s="94"/>
      <c r="B844" s="94"/>
      <c r="C844" s="94"/>
      <c r="D844" s="81"/>
      <c r="E844" s="94"/>
      <c r="F844" s="94"/>
      <c r="H844" s="81"/>
      <c r="I844" s="81"/>
      <c r="S844" s="368"/>
      <c r="T844" s="369"/>
    </row>
    <row r="845" ht="15.75" customHeight="1">
      <c r="A845" s="94"/>
      <c r="B845" s="94"/>
      <c r="C845" s="94"/>
      <c r="D845" s="81"/>
      <c r="E845" s="94"/>
      <c r="F845" s="94"/>
      <c r="H845" s="81"/>
      <c r="I845" s="81"/>
      <c r="S845" s="368"/>
      <c r="T845" s="369"/>
    </row>
    <row r="846" ht="15.75" customHeight="1">
      <c r="A846" s="94"/>
      <c r="B846" s="94"/>
      <c r="C846" s="94"/>
      <c r="D846" s="81"/>
      <c r="E846" s="94"/>
      <c r="F846" s="94"/>
      <c r="H846" s="81"/>
      <c r="I846" s="81"/>
      <c r="S846" s="368"/>
      <c r="T846" s="369"/>
    </row>
    <row r="847" ht="15.75" customHeight="1">
      <c r="A847" s="94"/>
      <c r="B847" s="94"/>
      <c r="C847" s="94"/>
      <c r="D847" s="81"/>
      <c r="E847" s="94"/>
      <c r="F847" s="94"/>
      <c r="H847" s="81"/>
      <c r="I847" s="81"/>
      <c r="S847" s="368"/>
      <c r="T847" s="369"/>
    </row>
    <row r="848" ht="15.75" customHeight="1">
      <c r="A848" s="94"/>
      <c r="B848" s="94"/>
      <c r="C848" s="94"/>
      <c r="D848" s="81"/>
      <c r="E848" s="94"/>
      <c r="F848" s="94"/>
      <c r="H848" s="81"/>
      <c r="I848" s="81"/>
      <c r="S848" s="368"/>
      <c r="T848" s="369"/>
    </row>
    <row r="849" ht="15.75" customHeight="1">
      <c r="A849" s="94"/>
      <c r="B849" s="94"/>
      <c r="C849" s="94"/>
      <c r="D849" s="81"/>
      <c r="E849" s="94"/>
      <c r="F849" s="94"/>
      <c r="H849" s="81"/>
      <c r="I849" s="81"/>
      <c r="S849" s="368"/>
      <c r="T849" s="369"/>
    </row>
    <row r="850" ht="15.75" customHeight="1">
      <c r="A850" s="94"/>
      <c r="B850" s="94"/>
      <c r="C850" s="94"/>
      <c r="D850" s="81"/>
      <c r="E850" s="94"/>
      <c r="F850" s="94"/>
      <c r="H850" s="81"/>
      <c r="I850" s="81"/>
      <c r="S850" s="368"/>
      <c r="T850" s="369"/>
    </row>
    <row r="851" ht="15.75" customHeight="1">
      <c r="A851" s="94"/>
      <c r="B851" s="94"/>
      <c r="C851" s="94"/>
      <c r="D851" s="81"/>
      <c r="E851" s="94"/>
      <c r="F851" s="94"/>
      <c r="H851" s="81"/>
      <c r="I851" s="81"/>
      <c r="S851" s="368"/>
      <c r="T851" s="369"/>
    </row>
    <row r="852" ht="15.75" customHeight="1">
      <c r="A852" s="94"/>
      <c r="B852" s="94"/>
      <c r="C852" s="94"/>
      <c r="D852" s="81"/>
      <c r="E852" s="94"/>
      <c r="F852" s="94"/>
      <c r="H852" s="81"/>
      <c r="I852" s="81"/>
      <c r="S852" s="368"/>
      <c r="T852" s="369"/>
    </row>
    <row r="853" ht="15.75" customHeight="1">
      <c r="A853" s="94"/>
      <c r="B853" s="94"/>
      <c r="C853" s="94"/>
      <c r="D853" s="81"/>
      <c r="E853" s="94"/>
      <c r="F853" s="94"/>
      <c r="H853" s="81"/>
      <c r="I853" s="81"/>
      <c r="S853" s="368"/>
      <c r="T853" s="369"/>
    </row>
    <row r="854" ht="15.75" customHeight="1">
      <c r="A854" s="94"/>
      <c r="B854" s="94"/>
      <c r="C854" s="94"/>
      <c r="D854" s="81"/>
      <c r="E854" s="94"/>
      <c r="F854" s="94"/>
      <c r="H854" s="81"/>
      <c r="I854" s="81"/>
      <c r="S854" s="368"/>
      <c r="T854" s="369"/>
    </row>
    <row r="855" ht="15.75" customHeight="1">
      <c r="A855" s="94"/>
      <c r="B855" s="94"/>
      <c r="C855" s="94"/>
      <c r="D855" s="81"/>
      <c r="E855" s="94"/>
      <c r="F855" s="94"/>
      <c r="H855" s="81"/>
      <c r="I855" s="81"/>
      <c r="S855" s="368"/>
      <c r="T855" s="369"/>
    </row>
    <row r="856" ht="15.75" customHeight="1">
      <c r="A856" s="94"/>
      <c r="B856" s="94"/>
      <c r="C856" s="94"/>
      <c r="D856" s="81"/>
      <c r="E856" s="94"/>
      <c r="F856" s="94"/>
      <c r="H856" s="81"/>
      <c r="I856" s="81"/>
      <c r="S856" s="368"/>
      <c r="T856" s="369"/>
    </row>
    <row r="857" ht="15.75" customHeight="1">
      <c r="A857" s="94"/>
      <c r="B857" s="94"/>
      <c r="C857" s="94"/>
      <c r="D857" s="81"/>
      <c r="E857" s="94"/>
      <c r="F857" s="94"/>
      <c r="H857" s="81"/>
      <c r="I857" s="81"/>
      <c r="S857" s="368"/>
      <c r="T857" s="369"/>
    </row>
    <row r="858" ht="15.75" customHeight="1">
      <c r="A858" s="94"/>
      <c r="B858" s="94"/>
      <c r="C858" s="94"/>
      <c r="D858" s="81"/>
      <c r="E858" s="94"/>
      <c r="F858" s="94"/>
      <c r="H858" s="81"/>
      <c r="I858" s="81"/>
      <c r="S858" s="368"/>
      <c r="T858" s="369"/>
    </row>
    <row r="859" ht="15.75" customHeight="1">
      <c r="A859" s="94"/>
      <c r="B859" s="94"/>
      <c r="C859" s="94"/>
      <c r="D859" s="81"/>
      <c r="E859" s="94"/>
      <c r="F859" s="94"/>
      <c r="H859" s="81"/>
      <c r="I859" s="81"/>
      <c r="S859" s="368"/>
      <c r="T859" s="369"/>
    </row>
    <row r="860" ht="15.75" customHeight="1">
      <c r="A860" s="94"/>
      <c r="B860" s="94"/>
      <c r="C860" s="94"/>
      <c r="D860" s="81"/>
      <c r="E860" s="94"/>
      <c r="F860" s="94"/>
      <c r="H860" s="81"/>
      <c r="I860" s="81"/>
      <c r="S860" s="368"/>
      <c r="T860" s="369"/>
    </row>
    <row r="861" ht="15.75" customHeight="1">
      <c r="A861" s="94"/>
      <c r="B861" s="94"/>
      <c r="C861" s="94"/>
      <c r="D861" s="81"/>
      <c r="E861" s="94"/>
      <c r="F861" s="94"/>
      <c r="H861" s="81"/>
      <c r="I861" s="81"/>
      <c r="S861" s="368"/>
      <c r="T861" s="369"/>
    </row>
    <row r="862" ht="15.75" customHeight="1">
      <c r="A862" s="94"/>
      <c r="B862" s="94"/>
      <c r="C862" s="94"/>
      <c r="D862" s="81"/>
      <c r="E862" s="94"/>
      <c r="F862" s="94"/>
      <c r="H862" s="81"/>
      <c r="I862" s="81"/>
      <c r="S862" s="368"/>
      <c r="T862" s="369"/>
    </row>
    <row r="863" ht="15.75" customHeight="1">
      <c r="A863" s="94"/>
      <c r="B863" s="94"/>
      <c r="C863" s="94"/>
      <c r="D863" s="81"/>
      <c r="E863" s="94"/>
      <c r="F863" s="94"/>
      <c r="H863" s="81"/>
      <c r="I863" s="81"/>
      <c r="S863" s="368"/>
      <c r="T863" s="369"/>
    </row>
    <row r="864" ht="15.75" customHeight="1">
      <c r="A864" s="94"/>
      <c r="B864" s="94"/>
      <c r="C864" s="94"/>
      <c r="D864" s="81"/>
      <c r="E864" s="94"/>
      <c r="F864" s="94"/>
      <c r="H864" s="81"/>
      <c r="I864" s="81"/>
      <c r="S864" s="368"/>
      <c r="T864" s="369"/>
    </row>
    <row r="865" ht="15.75" customHeight="1">
      <c r="A865" s="94"/>
      <c r="B865" s="94"/>
      <c r="C865" s="94"/>
      <c r="D865" s="81"/>
      <c r="E865" s="94"/>
      <c r="F865" s="94"/>
      <c r="H865" s="81"/>
      <c r="I865" s="81"/>
      <c r="S865" s="368"/>
      <c r="T865" s="369"/>
    </row>
    <row r="866" ht="15.75" customHeight="1">
      <c r="A866" s="94"/>
      <c r="B866" s="94"/>
      <c r="C866" s="94"/>
      <c r="D866" s="81"/>
      <c r="E866" s="94"/>
      <c r="F866" s="94"/>
      <c r="H866" s="81"/>
      <c r="I866" s="81"/>
      <c r="S866" s="368"/>
      <c r="T866" s="369"/>
    </row>
    <row r="867" ht="15.75" customHeight="1">
      <c r="A867" s="94"/>
      <c r="B867" s="94"/>
      <c r="C867" s="94"/>
      <c r="D867" s="81"/>
      <c r="E867" s="94"/>
      <c r="F867" s="94"/>
      <c r="H867" s="81"/>
      <c r="I867" s="81"/>
      <c r="S867" s="368"/>
      <c r="T867" s="369"/>
    </row>
    <row r="868" ht="15.75" customHeight="1">
      <c r="A868" s="94"/>
      <c r="B868" s="94"/>
      <c r="C868" s="94"/>
      <c r="D868" s="81"/>
      <c r="E868" s="94"/>
      <c r="F868" s="94"/>
      <c r="H868" s="81"/>
      <c r="I868" s="81"/>
      <c r="S868" s="368"/>
      <c r="T868" s="369"/>
    </row>
    <row r="869" ht="15.75" customHeight="1">
      <c r="A869" s="94"/>
      <c r="B869" s="94"/>
      <c r="C869" s="94"/>
      <c r="D869" s="81"/>
      <c r="E869" s="94"/>
      <c r="F869" s="94"/>
      <c r="H869" s="81"/>
      <c r="I869" s="81"/>
      <c r="S869" s="368"/>
      <c r="T869" s="369"/>
    </row>
    <row r="870" ht="15.75" customHeight="1">
      <c r="A870" s="94"/>
      <c r="B870" s="94"/>
      <c r="C870" s="94"/>
      <c r="D870" s="81"/>
      <c r="E870" s="94"/>
      <c r="F870" s="94"/>
      <c r="H870" s="81"/>
      <c r="I870" s="81"/>
      <c r="S870" s="368"/>
      <c r="T870" s="369"/>
    </row>
    <row r="871" ht="15.75" customHeight="1">
      <c r="A871" s="94"/>
      <c r="B871" s="94"/>
      <c r="C871" s="94"/>
      <c r="D871" s="81"/>
      <c r="E871" s="94"/>
      <c r="F871" s="94"/>
      <c r="H871" s="81"/>
      <c r="I871" s="81"/>
      <c r="S871" s="368"/>
      <c r="T871" s="369"/>
    </row>
    <row r="872" ht="15.75" customHeight="1">
      <c r="A872" s="94"/>
      <c r="B872" s="94"/>
      <c r="C872" s="94"/>
      <c r="D872" s="81"/>
      <c r="E872" s="94"/>
      <c r="F872" s="94"/>
      <c r="H872" s="81"/>
      <c r="I872" s="81"/>
      <c r="S872" s="368"/>
      <c r="T872" s="369"/>
    </row>
    <row r="873" ht="15.75" customHeight="1">
      <c r="A873" s="94"/>
      <c r="B873" s="94"/>
      <c r="C873" s="94"/>
      <c r="D873" s="81"/>
      <c r="E873" s="94"/>
      <c r="F873" s="94"/>
      <c r="H873" s="81"/>
      <c r="I873" s="81"/>
      <c r="S873" s="368"/>
      <c r="T873" s="369"/>
    </row>
    <row r="874" ht="15.75" customHeight="1">
      <c r="A874" s="94"/>
      <c r="B874" s="94"/>
      <c r="C874" s="94"/>
      <c r="D874" s="81"/>
      <c r="E874" s="94"/>
      <c r="F874" s="94"/>
      <c r="H874" s="81"/>
      <c r="I874" s="81"/>
      <c r="S874" s="368"/>
      <c r="T874" s="369"/>
    </row>
    <row r="875" ht="15.75" customHeight="1">
      <c r="A875" s="94"/>
      <c r="B875" s="94"/>
      <c r="C875" s="94"/>
      <c r="D875" s="81"/>
      <c r="E875" s="94"/>
      <c r="F875" s="94"/>
      <c r="H875" s="81"/>
      <c r="I875" s="81"/>
      <c r="S875" s="368"/>
      <c r="T875" s="369"/>
    </row>
    <row r="876" ht="15.75" customHeight="1">
      <c r="A876" s="94"/>
      <c r="B876" s="94"/>
      <c r="C876" s="94"/>
      <c r="D876" s="81"/>
      <c r="E876" s="94"/>
      <c r="F876" s="94"/>
      <c r="H876" s="81"/>
      <c r="I876" s="81"/>
      <c r="S876" s="368"/>
      <c r="T876" s="369"/>
    </row>
    <row r="877" ht="15.75" customHeight="1">
      <c r="A877" s="94"/>
      <c r="B877" s="94"/>
      <c r="C877" s="94"/>
      <c r="D877" s="81"/>
      <c r="E877" s="94"/>
      <c r="F877" s="94"/>
      <c r="H877" s="81"/>
      <c r="I877" s="81"/>
      <c r="S877" s="368"/>
      <c r="T877" s="369"/>
    </row>
    <row r="878" ht="15.75" customHeight="1">
      <c r="A878" s="94"/>
      <c r="B878" s="94"/>
      <c r="C878" s="94"/>
      <c r="D878" s="81"/>
      <c r="E878" s="94"/>
      <c r="F878" s="94"/>
      <c r="H878" s="81"/>
      <c r="I878" s="81"/>
      <c r="S878" s="368"/>
      <c r="T878" s="369"/>
    </row>
    <row r="879" ht="15.75" customHeight="1">
      <c r="A879" s="94"/>
      <c r="B879" s="94"/>
      <c r="C879" s="94"/>
      <c r="D879" s="81"/>
      <c r="E879" s="94"/>
      <c r="F879" s="94"/>
      <c r="H879" s="81"/>
      <c r="I879" s="81"/>
      <c r="S879" s="368"/>
      <c r="T879" s="369"/>
    </row>
    <row r="880" ht="15.75" customHeight="1">
      <c r="A880" s="94"/>
      <c r="B880" s="94"/>
      <c r="C880" s="94"/>
      <c r="D880" s="81"/>
      <c r="E880" s="94"/>
      <c r="F880" s="94"/>
      <c r="H880" s="81"/>
      <c r="I880" s="81"/>
      <c r="S880" s="368"/>
      <c r="T880" s="369"/>
    </row>
    <row r="881" ht="15.75" customHeight="1">
      <c r="A881" s="94"/>
      <c r="B881" s="94"/>
      <c r="C881" s="94"/>
      <c r="D881" s="81"/>
      <c r="E881" s="94"/>
      <c r="F881" s="94"/>
      <c r="H881" s="81"/>
      <c r="I881" s="81"/>
      <c r="S881" s="368"/>
      <c r="T881" s="369"/>
    </row>
    <row r="882" ht="15.75" customHeight="1">
      <c r="A882" s="94"/>
      <c r="B882" s="94"/>
      <c r="C882" s="94"/>
      <c r="D882" s="81"/>
      <c r="E882" s="94"/>
      <c r="F882" s="94"/>
      <c r="H882" s="81"/>
      <c r="I882" s="81"/>
      <c r="S882" s="368"/>
      <c r="T882" s="369"/>
    </row>
    <row r="883" ht="15.75" customHeight="1">
      <c r="A883" s="94"/>
      <c r="B883" s="94"/>
      <c r="C883" s="94"/>
      <c r="D883" s="81"/>
      <c r="E883" s="94"/>
      <c r="F883" s="94"/>
      <c r="H883" s="81"/>
      <c r="I883" s="81"/>
      <c r="S883" s="368"/>
      <c r="T883" s="369"/>
    </row>
    <row r="884" ht="15.75" customHeight="1">
      <c r="A884" s="94"/>
      <c r="B884" s="94"/>
      <c r="C884" s="94"/>
      <c r="D884" s="81"/>
      <c r="E884" s="94"/>
      <c r="F884" s="94"/>
      <c r="H884" s="81"/>
      <c r="I884" s="81"/>
      <c r="S884" s="368"/>
      <c r="T884" s="369"/>
    </row>
    <row r="885" ht="15.75" customHeight="1">
      <c r="A885" s="94"/>
      <c r="B885" s="94"/>
      <c r="C885" s="94"/>
      <c r="D885" s="81"/>
      <c r="E885" s="94"/>
      <c r="F885" s="94"/>
      <c r="H885" s="81"/>
      <c r="I885" s="81"/>
      <c r="S885" s="368"/>
      <c r="T885" s="369"/>
    </row>
    <row r="886" ht="15.75" customHeight="1">
      <c r="A886" s="94"/>
      <c r="B886" s="94"/>
      <c r="C886" s="94"/>
      <c r="D886" s="81"/>
      <c r="E886" s="94"/>
      <c r="F886" s="94"/>
      <c r="H886" s="81"/>
      <c r="I886" s="81"/>
      <c r="S886" s="368"/>
      <c r="T886" s="369"/>
    </row>
    <row r="887" ht="15.75" customHeight="1">
      <c r="A887" s="94"/>
      <c r="B887" s="94"/>
      <c r="C887" s="94"/>
      <c r="D887" s="81"/>
      <c r="E887" s="94"/>
      <c r="F887" s="94"/>
      <c r="H887" s="81"/>
      <c r="I887" s="81"/>
      <c r="S887" s="368"/>
      <c r="T887" s="369"/>
    </row>
    <row r="888" ht="15.75" customHeight="1">
      <c r="A888" s="94"/>
      <c r="B888" s="94"/>
      <c r="C888" s="94"/>
      <c r="D888" s="81"/>
      <c r="E888" s="94"/>
      <c r="F888" s="94"/>
      <c r="H888" s="81"/>
      <c r="I888" s="81"/>
      <c r="S888" s="368"/>
      <c r="T888" s="369"/>
    </row>
    <row r="889" ht="15.75" customHeight="1">
      <c r="A889" s="94"/>
      <c r="B889" s="94"/>
      <c r="C889" s="94"/>
      <c r="D889" s="81"/>
      <c r="E889" s="94"/>
      <c r="F889" s="94"/>
      <c r="H889" s="81"/>
      <c r="I889" s="81"/>
      <c r="S889" s="368"/>
      <c r="T889" s="369"/>
    </row>
    <row r="890" ht="15.75" customHeight="1">
      <c r="A890" s="94"/>
      <c r="B890" s="94"/>
      <c r="C890" s="94"/>
      <c r="D890" s="81"/>
      <c r="E890" s="94"/>
      <c r="F890" s="94"/>
      <c r="H890" s="81"/>
      <c r="I890" s="81"/>
      <c r="S890" s="368"/>
      <c r="T890" s="369"/>
    </row>
    <row r="891" ht="15.75" customHeight="1">
      <c r="A891" s="94"/>
      <c r="B891" s="94"/>
      <c r="C891" s="94"/>
      <c r="D891" s="81"/>
      <c r="E891" s="94"/>
      <c r="F891" s="94"/>
      <c r="H891" s="81"/>
      <c r="I891" s="81"/>
      <c r="S891" s="368"/>
      <c r="T891" s="369"/>
    </row>
    <row r="892" ht="15.75" customHeight="1">
      <c r="A892" s="94"/>
      <c r="B892" s="94"/>
      <c r="C892" s="94"/>
      <c r="D892" s="81"/>
      <c r="E892" s="94"/>
      <c r="F892" s="94"/>
      <c r="H892" s="81"/>
      <c r="I892" s="81"/>
      <c r="S892" s="368"/>
      <c r="T892" s="369"/>
    </row>
    <row r="893" ht="15.75" customHeight="1">
      <c r="A893" s="94"/>
      <c r="B893" s="94"/>
      <c r="C893" s="94"/>
      <c r="D893" s="81"/>
      <c r="E893" s="94"/>
      <c r="F893" s="94"/>
      <c r="H893" s="81"/>
      <c r="I893" s="81"/>
      <c r="S893" s="368"/>
      <c r="T893" s="369"/>
    </row>
    <row r="894" ht="15.75" customHeight="1">
      <c r="A894" s="94"/>
      <c r="B894" s="94"/>
      <c r="C894" s="94"/>
      <c r="D894" s="81"/>
      <c r="E894" s="94"/>
      <c r="F894" s="94"/>
      <c r="H894" s="81"/>
      <c r="I894" s="81"/>
      <c r="S894" s="368"/>
      <c r="T894" s="369"/>
    </row>
    <row r="895" ht="15.75" customHeight="1">
      <c r="A895" s="94"/>
      <c r="B895" s="94"/>
      <c r="C895" s="94"/>
      <c r="D895" s="81"/>
      <c r="E895" s="94"/>
      <c r="F895" s="94"/>
      <c r="H895" s="81"/>
      <c r="I895" s="81"/>
      <c r="S895" s="368"/>
      <c r="T895" s="369"/>
    </row>
    <row r="896" ht="15.75" customHeight="1">
      <c r="A896" s="94"/>
      <c r="B896" s="94"/>
      <c r="C896" s="94"/>
      <c r="D896" s="81"/>
      <c r="E896" s="94"/>
      <c r="F896" s="94"/>
      <c r="H896" s="81"/>
      <c r="I896" s="81"/>
      <c r="S896" s="368"/>
      <c r="T896" s="369"/>
    </row>
    <row r="897" ht="15.75" customHeight="1">
      <c r="A897" s="94"/>
      <c r="B897" s="94"/>
      <c r="C897" s="94"/>
      <c r="D897" s="81"/>
      <c r="E897" s="94"/>
      <c r="F897" s="94"/>
      <c r="H897" s="81"/>
      <c r="I897" s="81"/>
      <c r="S897" s="368"/>
      <c r="T897" s="369"/>
    </row>
    <row r="898" ht="15.75" customHeight="1">
      <c r="A898" s="94"/>
      <c r="B898" s="94"/>
      <c r="C898" s="94"/>
      <c r="D898" s="81"/>
      <c r="E898" s="94"/>
      <c r="F898" s="94"/>
      <c r="H898" s="81"/>
      <c r="I898" s="81"/>
      <c r="S898" s="368"/>
      <c r="T898" s="369"/>
    </row>
    <row r="899" ht="15.75" customHeight="1">
      <c r="A899" s="94"/>
      <c r="B899" s="94"/>
      <c r="C899" s="94"/>
      <c r="D899" s="81"/>
      <c r="E899" s="94"/>
      <c r="F899" s="94"/>
      <c r="H899" s="81"/>
      <c r="I899" s="81"/>
      <c r="S899" s="368"/>
      <c r="T899" s="369"/>
    </row>
    <row r="900" ht="15.75" customHeight="1">
      <c r="A900" s="94"/>
      <c r="B900" s="94"/>
      <c r="C900" s="94"/>
      <c r="D900" s="81"/>
      <c r="E900" s="94"/>
      <c r="F900" s="94"/>
      <c r="H900" s="81"/>
      <c r="I900" s="81"/>
      <c r="S900" s="368"/>
      <c r="T900" s="369"/>
    </row>
    <row r="901" ht="15.75" customHeight="1">
      <c r="A901" s="94"/>
      <c r="B901" s="94"/>
      <c r="C901" s="94"/>
      <c r="D901" s="81"/>
      <c r="E901" s="94"/>
      <c r="F901" s="94"/>
      <c r="H901" s="81"/>
      <c r="I901" s="81"/>
      <c r="S901" s="368"/>
      <c r="T901" s="369"/>
    </row>
    <row r="902" ht="15.75" customHeight="1">
      <c r="A902" s="94"/>
      <c r="B902" s="94"/>
      <c r="C902" s="94"/>
      <c r="D902" s="81"/>
      <c r="E902" s="94"/>
      <c r="F902" s="94"/>
      <c r="H902" s="81"/>
      <c r="I902" s="81"/>
      <c r="S902" s="368"/>
      <c r="T902" s="369"/>
    </row>
    <row r="903" ht="15.75" customHeight="1">
      <c r="A903" s="94"/>
      <c r="B903" s="94"/>
      <c r="C903" s="94"/>
      <c r="D903" s="81"/>
      <c r="E903" s="94"/>
      <c r="F903" s="94"/>
      <c r="H903" s="81"/>
      <c r="I903" s="81"/>
      <c r="S903" s="368"/>
      <c r="T903" s="369"/>
    </row>
    <row r="904" ht="15.75" customHeight="1">
      <c r="A904" s="94"/>
      <c r="B904" s="94"/>
      <c r="C904" s="94"/>
      <c r="D904" s="81"/>
      <c r="E904" s="94"/>
      <c r="F904" s="94"/>
      <c r="H904" s="81"/>
      <c r="I904" s="81"/>
      <c r="S904" s="368"/>
      <c r="T904" s="369"/>
    </row>
    <row r="905" ht="15.75" customHeight="1">
      <c r="A905" s="94"/>
      <c r="B905" s="94"/>
      <c r="C905" s="94"/>
      <c r="D905" s="81"/>
      <c r="E905" s="94"/>
      <c r="F905" s="94"/>
      <c r="H905" s="81"/>
      <c r="I905" s="81"/>
      <c r="S905" s="368"/>
      <c r="T905" s="369"/>
    </row>
    <row r="906" ht="15.75" customHeight="1">
      <c r="A906" s="94"/>
      <c r="B906" s="94"/>
      <c r="C906" s="94"/>
      <c r="D906" s="81"/>
      <c r="E906" s="94"/>
      <c r="F906" s="94"/>
      <c r="H906" s="81"/>
      <c r="I906" s="81"/>
      <c r="S906" s="368"/>
      <c r="T906" s="369"/>
    </row>
    <row r="907" ht="15.75" customHeight="1">
      <c r="A907" s="94"/>
      <c r="B907" s="94"/>
      <c r="C907" s="94"/>
      <c r="D907" s="81"/>
      <c r="E907" s="94"/>
      <c r="F907" s="94"/>
      <c r="H907" s="81"/>
      <c r="I907" s="81"/>
      <c r="S907" s="368"/>
      <c r="T907" s="369"/>
    </row>
    <row r="908" ht="15.75" customHeight="1">
      <c r="A908" s="94"/>
      <c r="B908" s="94"/>
      <c r="C908" s="94"/>
      <c r="D908" s="81"/>
      <c r="E908" s="94"/>
      <c r="F908" s="94"/>
      <c r="H908" s="81"/>
      <c r="I908" s="81"/>
      <c r="S908" s="368"/>
      <c r="T908" s="369"/>
    </row>
    <row r="909" ht="15.75" customHeight="1">
      <c r="A909" s="94"/>
      <c r="B909" s="94"/>
      <c r="C909" s="94"/>
      <c r="D909" s="81"/>
      <c r="E909" s="94"/>
      <c r="F909" s="94"/>
      <c r="H909" s="81"/>
      <c r="I909" s="81"/>
      <c r="S909" s="368"/>
      <c r="T909" s="369"/>
    </row>
    <row r="910" ht="15.75" customHeight="1">
      <c r="A910" s="94"/>
      <c r="B910" s="94"/>
      <c r="C910" s="94"/>
      <c r="D910" s="81"/>
      <c r="E910" s="94"/>
      <c r="F910" s="94"/>
      <c r="H910" s="81"/>
      <c r="I910" s="81"/>
      <c r="S910" s="368"/>
      <c r="T910" s="369"/>
    </row>
    <row r="911" ht="15.75" customHeight="1">
      <c r="A911" s="94"/>
      <c r="B911" s="94"/>
      <c r="C911" s="94"/>
      <c r="D911" s="81"/>
      <c r="E911" s="94"/>
      <c r="F911" s="94"/>
      <c r="H911" s="81"/>
      <c r="I911" s="81"/>
      <c r="S911" s="368"/>
      <c r="T911" s="369"/>
    </row>
    <row r="912" ht="15.75" customHeight="1">
      <c r="A912" s="94"/>
      <c r="B912" s="94"/>
      <c r="C912" s="94"/>
      <c r="D912" s="81"/>
      <c r="E912" s="94"/>
      <c r="F912" s="94"/>
      <c r="H912" s="81"/>
      <c r="I912" s="81"/>
      <c r="S912" s="368"/>
      <c r="T912" s="369"/>
    </row>
    <row r="913" ht="15.75" customHeight="1">
      <c r="A913" s="94"/>
      <c r="B913" s="94"/>
      <c r="C913" s="94"/>
      <c r="D913" s="81"/>
      <c r="E913" s="94"/>
      <c r="F913" s="94"/>
      <c r="H913" s="81"/>
      <c r="I913" s="81"/>
      <c r="S913" s="368"/>
      <c r="T913" s="369"/>
    </row>
    <row r="914" ht="15.75" customHeight="1">
      <c r="A914" s="94"/>
      <c r="B914" s="94"/>
      <c r="C914" s="94"/>
      <c r="D914" s="81"/>
      <c r="E914" s="94"/>
      <c r="F914" s="94"/>
      <c r="H914" s="81"/>
      <c r="I914" s="81"/>
      <c r="S914" s="368"/>
      <c r="T914" s="369"/>
    </row>
    <row r="915" ht="15.75" customHeight="1">
      <c r="A915" s="94"/>
      <c r="B915" s="94"/>
      <c r="C915" s="94"/>
      <c r="D915" s="81"/>
      <c r="E915" s="94"/>
      <c r="F915" s="94"/>
      <c r="H915" s="81"/>
      <c r="I915" s="81"/>
      <c r="S915" s="368"/>
      <c r="T915" s="369"/>
    </row>
    <row r="916" ht="15.75" customHeight="1">
      <c r="A916" s="94"/>
      <c r="B916" s="94"/>
      <c r="C916" s="94"/>
      <c r="D916" s="81"/>
      <c r="E916" s="94"/>
      <c r="F916" s="94"/>
      <c r="H916" s="81"/>
      <c r="I916" s="81"/>
      <c r="S916" s="368"/>
      <c r="T916" s="369"/>
    </row>
    <row r="917" ht="15.75" customHeight="1">
      <c r="A917" s="94"/>
      <c r="B917" s="94"/>
      <c r="C917" s="94"/>
      <c r="D917" s="81"/>
      <c r="E917" s="94"/>
      <c r="F917" s="94"/>
      <c r="H917" s="81"/>
      <c r="I917" s="81"/>
      <c r="S917" s="368"/>
      <c r="T917" s="369"/>
    </row>
    <row r="918" ht="15.75" customHeight="1">
      <c r="A918" s="94"/>
      <c r="B918" s="94"/>
      <c r="C918" s="94"/>
      <c r="D918" s="81"/>
      <c r="E918" s="94"/>
      <c r="F918" s="94"/>
      <c r="H918" s="81"/>
      <c r="I918" s="81"/>
      <c r="S918" s="368"/>
      <c r="T918" s="369"/>
    </row>
    <row r="919" ht="15.75" customHeight="1">
      <c r="A919" s="94"/>
      <c r="B919" s="94"/>
      <c r="C919" s="94"/>
      <c r="D919" s="81"/>
      <c r="E919" s="94"/>
      <c r="F919" s="94"/>
      <c r="H919" s="81"/>
      <c r="I919" s="81"/>
      <c r="S919" s="368"/>
      <c r="T919" s="369"/>
    </row>
    <row r="920" ht="15.75" customHeight="1">
      <c r="A920" s="94"/>
      <c r="B920" s="94"/>
      <c r="C920" s="94"/>
      <c r="D920" s="81"/>
      <c r="E920" s="94"/>
      <c r="F920" s="94"/>
      <c r="H920" s="81"/>
      <c r="I920" s="81"/>
      <c r="S920" s="368"/>
      <c r="T920" s="369"/>
    </row>
    <row r="921" ht="15.75" customHeight="1">
      <c r="A921" s="94"/>
      <c r="B921" s="94"/>
      <c r="C921" s="94"/>
      <c r="D921" s="81"/>
      <c r="E921" s="94"/>
      <c r="F921" s="94"/>
      <c r="H921" s="81"/>
      <c r="I921" s="81"/>
      <c r="S921" s="368"/>
      <c r="T921" s="369"/>
    </row>
    <row r="922" ht="15.75" customHeight="1">
      <c r="A922" s="94"/>
      <c r="B922" s="94"/>
      <c r="C922" s="94"/>
      <c r="D922" s="81"/>
      <c r="E922" s="94"/>
      <c r="F922" s="94"/>
      <c r="H922" s="81"/>
      <c r="I922" s="81"/>
      <c r="S922" s="368"/>
      <c r="T922" s="369"/>
    </row>
    <row r="923" ht="15.75" customHeight="1">
      <c r="A923" s="94"/>
      <c r="B923" s="94"/>
      <c r="C923" s="94"/>
      <c r="D923" s="81"/>
      <c r="E923" s="94"/>
      <c r="F923" s="94"/>
      <c r="H923" s="81"/>
      <c r="I923" s="81"/>
      <c r="S923" s="368"/>
      <c r="T923" s="369"/>
    </row>
    <row r="924" ht="15.75" customHeight="1">
      <c r="A924" s="94"/>
      <c r="B924" s="94"/>
      <c r="C924" s="94"/>
      <c r="D924" s="81"/>
      <c r="E924" s="94"/>
      <c r="F924" s="94"/>
      <c r="H924" s="81"/>
      <c r="I924" s="81"/>
      <c r="S924" s="368"/>
      <c r="T924" s="369"/>
    </row>
    <row r="925" ht="15.75" customHeight="1">
      <c r="A925" s="94"/>
      <c r="B925" s="94"/>
      <c r="C925" s="94"/>
      <c r="D925" s="81"/>
      <c r="E925" s="94"/>
      <c r="F925" s="94"/>
      <c r="H925" s="81"/>
      <c r="I925" s="81"/>
      <c r="S925" s="368"/>
      <c r="T925" s="369"/>
    </row>
    <row r="926" ht="15.75" customHeight="1">
      <c r="A926" s="94"/>
      <c r="B926" s="94"/>
      <c r="C926" s="94"/>
      <c r="D926" s="81"/>
      <c r="E926" s="94"/>
      <c r="F926" s="94"/>
      <c r="H926" s="81"/>
      <c r="I926" s="81"/>
      <c r="S926" s="368"/>
      <c r="T926" s="369"/>
    </row>
    <row r="927" ht="15.75" customHeight="1">
      <c r="A927" s="94"/>
      <c r="B927" s="94"/>
      <c r="C927" s="94"/>
      <c r="D927" s="81"/>
      <c r="E927" s="94"/>
      <c r="F927" s="94"/>
      <c r="H927" s="81"/>
      <c r="I927" s="81"/>
      <c r="S927" s="368"/>
      <c r="T927" s="369"/>
    </row>
    <row r="928" ht="15.75" customHeight="1">
      <c r="A928" s="94"/>
      <c r="B928" s="94"/>
      <c r="C928" s="94"/>
      <c r="D928" s="81"/>
      <c r="E928" s="94"/>
      <c r="F928" s="94"/>
      <c r="H928" s="81"/>
      <c r="I928" s="81"/>
      <c r="S928" s="368"/>
      <c r="T928" s="369"/>
    </row>
    <row r="929" ht="15.75" customHeight="1">
      <c r="A929" s="94"/>
      <c r="B929" s="94"/>
      <c r="C929" s="94"/>
      <c r="D929" s="81"/>
      <c r="E929" s="94"/>
      <c r="F929" s="94"/>
      <c r="H929" s="81"/>
      <c r="I929" s="81"/>
      <c r="S929" s="368"/>
      <c r="T929" s="369"/>
    </row>
    <row r="930" ht="15.75" customHeight="1">
      <c r="A930" s="94"/>
      <c r="B930" s="94"/>
      <c r="C930" s="94"/>
      <c r="D930" s="81"/>
      <c r="E930" s="94"/>
      <c r="F930" s="94"/>
      <c r="H930" s="81"/>
      <c r="I930" s="81"/>
      <c r="S930" s="368"/>
      <c r="T930" s="369"/>
    </row>
    <row r="931" ht="15.75" customHeight="1">
      <c r="A931" s="94"/>
      <c r="B931" s="94"/>
      <c r="C931" s="94"/>
      <c r="D931" s="81"/>
      <c r="E931" s="94"/>
      <c r="F931" s="94"/>
      <c r="H931" s="81"/>
      <c r="I931" s="81"/>
      <c r="S931" s="368"/>
      <c r="T931" s="369"/>
    </row>
    <row r="932" ht="15.75" customHeight="1">
      <c r="A932" s="94"/>
      <c r="B932" s="94"/>
      <c r="C932" s="94"/>
      <c r="D932" s="81"/>
      <c r="E932" s="94"/>
      <c r="F932" s="94"/>
      <c r="H932" s="81"/>
      <c r="I932" s="81"/>
      <c r="S932" s="368"/>
      <c r="T932" s="369"/>
    </row>
    <row r="933" ht="15.75" customHeight="1">
      <c r="A933" s="94"/>
      <c r="B933" s="94"/>
      <c r="C933" s="94"/>
      <c r="D933" s="81"/>
      <c r="E933" s="94"/>
      <c r="F933" s="94"/>
      <c r="H933" s="81"/>
      <c r="I933" s="81"/>
      <c r="S933" s="368"/>
      <c r="T933" s="369"/>
    </row>
    <row r="934" ht="15.75" customHeight="1">
      <c r="A934" s="94"/>
      <c r="B934" s="94"/>
      <c r="C934" s="94"/>
      <c r="D934" s="81"/>
      <c r="E934" s="94"/>
      <c r="F934" s="94"/>
      <c r="H934" s="81"/>
      <c r="I934" s="81"/>
      <c r="S934" s="368"/>
      <c r="T934" s="369"/>
    </row>
    <row r="935" ht="15.75" customHeight="1">
      <c r="A935" s="94"/>
      <c r="B935" s="94"/>
      <c r="C935" s="94"/>
      <c r="D935" s="81"/>
      <c r="E935" s="94"/>
      <c r="F935" s="94"/>
      <c r="H935" s="81"/>
      <c r="I935" s="81"/>
      <c r="S935" s="368"/>
      <c r="T935" s="369"/>
    </row>
    <row r="936" ht="15.75" customHeight="1">
      <c r="A936" s="94"/>
      <c r="B936" s="94"/>
      <c r="C936" s="94"/>
      <c r="D936" s="81"/>
      <c r="E936" s="94"/>
      <c r="F936" s="94"/>
      <c r="H936" s="81"/>
      <c r="I936" s="81"/>
      <c r="S936" s="368"/>
      <c r="T936" s="369"/>
    </row>
    <row r="937" ht="15.75" customHeight="1">
      <c r="A937" s="94"/>
      <c r="B937" s="94"/>
      <c r="C937" s="94"/>
      <c r="D937" s="81"/>
      <c r="E937" s="94"/>
      <c r="F937" s="94"/>
      <c r="H937" s="81"/>
      <c r="I937" s="81"/>
      <c r="S937" s="368"/>
      <c r="T937" s="369"/>
    </row>
    <row r="938" ht="15.75" customHeight="1">
      <c r="A938" s="94"/>
      <c r="B938" s="94"/>
      <c r="C938" s="94"/>
      <c r="D938" s="81"/>
      <c r="E938" s="94"/>
      <c r="F938" s="94"/>
      <c r="H938" s="81"/>
      <c r="I938" s="81"/>
      <c r="S938" s="368"/>
      <c r="T938" s="369"/>
    </row>
    <row r="939" ht="15.75" customHeight="1">
      <c r="A939" s="94"/>
      <c r="B939" s="94"/>
      <c r="C939" s="94"/>
      <c r="D939" s="81"/>
      <c r="E939" s="94"/>
      <c r="F939" s="94"/>
      <c r="H939" s="81"/>
      <c r="I939" s="81"/>
      <c r="S939" s="368"/>
      <c r="T939" s="369"/>
    </row>
    <row r="940" ht="15.75" customHeight="1">
      <c r="A940" s="94"/>
      <c r="B940" s="94"/>
      <c r="C940" s="94"/>
      <c r="D940" s="81"/>
      <c r="E940" s="94"/>
      <c r="F940" s="94"/>
      <c r="H940" s="81"/>
      <c r="I940" s="81"/>
      <c r="S940" s="368"/>
      <c r="T940" s="369"/>
    </row>
    <row r="941" ht="15.75" customHeight="1">
      <c r="A941" s="94"/>
      <c r="B941" s="94"/>
      <c r="C941" s="94"/>
      <c r="D941" s="81"/>
      <c r="E941" s="94"/>
      <c r="F941" s="94"/>
      <c r="H941" s="81"/>
      <c r="I941" s="81"/>
      <c r="S941" s="368"/>
      <c r="T941" s="369"/>
    </row>
    <row r="942" ht="15.75" customHeight="1">
      <c r="A942" s="94"/>
      <c r="B942" s="94"/>
      <c r="C942" s="94"/>
      <c r="D942" s="81"/>
      <c r="E942" s="94"/>
      <c r="F942" s="94"/>
      <c r="H942" s="81"/>
      <c r="I942" s="81"/>
      <c r="S942" s="368"/>
      <c r="T942" s="369"/>
    </row>
    <row r="943" ht="15.75" customHeight="1">
      <c r="A943" s="94"/>
      <c r="B943" s="94"/>
      <c r="C943" s="94"/>
      <c r="D943" s="81"/>
      <c r="E943" s="94"/>
      <c r="F943" s="94"/>
      <c r="H943" s="81"/>
      <c r="I943" s="81"/>
      <c r="S943" s="368"/>
      <c r="T943" s="369"/>
    </row>
    <row r="944" ht="15.75" customHeight="1">
      <c r="A944" s="94"/>
      <c r="B944" s="94"/>
      <c r="C944" s="94"/>
      <c r="D944" s="81"/>
      <c r="E944" s="94"/>
      <c r="F944" s="94"/>
      <c r="H944" s="81"/>
      <c r="I944" s="81"/>
      <c r="S944" s="368"/>
      <c r="T944" s="369"/>
    </row>
    <row r="945" ht="15.75" customHeight="1">
      <c r="A945" s="94"/>
      <c r="B945" s="94"/>
      <c r="C945" s="94"/>
      <c r="D945" s="81"/>
      <c r="E945" s="94"/>
      <c r="F945" s="94"/>
      <c r="H945" s="81"/>
      <c r="I945" s="81"/>
      <c r="S945" s="368"/>
      <c r="T945" s="369"/>
    </row>
    <row r="946" ht="15.75" customHeight="1">
      <c r="A946" s="94"/>
      <c r="B946" s="94"/>
      <c r="C946" s="94"/>
      <c r="D946" s="81"/>
      <c r="E946" s="94"/>
      <c r="F946" s="94"/>
      <c r="H946" s="81"/>
      <c r="I946" s="81"/>
      <c r="S946" s="368"/>
      <c r="T946" s="369"/>
    </row>
    <row r="947" ht="15.75" customHeight="1">
      <c r="A947" s="94"/>
      <c r="B947" s="94"/>
      <c r="C947" s="94"/>
      <c r="D947" s="81"/>
      <c r="E947" s="94"/>
      <c r="F947" s="94"/>
      <c r="H947" s="81"/>
      <c r="I947" s="81"/>
      <c r="S947" s="368"/>
      <c r="T947" s="369"/>
    </row>
    <row r="948" ht="15.75" customHeight="1">
      <c r="A948" s="94"/>
      <c r="B948" s="94"/>
      <c r="C948" s="94"/>
      <c r="D948" s="81"/>
      <c r="E948" s="94"/>
      <c r="F948" s="94"/>
      <c r="H948" s="81"/>
      <c r="I948" s="81"/>
      <c r="S948" s="368"/>
      <c r="T948" s="369"/>
    </row>
    <row r="949" ht="15.75" customHeight="1">
      <c r="A949" s="94"/>
      <c r="B949" s="94"/>
      <c r="C949" s="94"/>
      <c r="D949" s="81"/>
      <c r="E949" s="94"/>
      <c r="F949" s="94"/>
      <c r="H949" s="81"/>
      <c r="I949" s="81"/>
      <c r="S949" s="368"/>
      <c r="T949" s="369"/>
    </row>
    <row r="950" ht="15.75" customHeight="1">
      <c r="A950" s="94"/>
      <c r="B950" s="94"/>
      <c r="C950" s="94"/>
      <c r="D950" s="81"/>
      <c r="E950" s="94"/>
      <c r="F950" s="94"/>
      <c r="H950" s="81"/>
      <c r="I950" s="81"/>
      <c r="S950" s="368"/>
      <c r="T950" s="369"/>
    </row>
    <row r="951" ht="15.75" customHeight="1">
      <c r="A951" s="94"/>
      <c r="B951" s="94"/>
      <c r="C951" s="94"/>
      <c r="D951" s="81"/>
      <c r="E951" s="94"/>
      <c r="F951" s="94"/>
      <c r="H951" s="81"/>
      <c r="I951" s="81"/>
      <c r="S951" s="368"/>
      <c r="T951" s="369"/>
    </row>
    <row r="952" ht="15.75" customHeight="1">
      <c r="A952" s="94"/>
      <c r="B952" s="94"/>
      <c r="C952" s="94"/>
      <c r="D952" s="81"/>
      <c r="E952" s="94"/>
      <c r="F952" s="94"/>
      <c r="H952" s="81"/>
      <c r="I952" s="81"/>
      <c r="S952" s="368"/>
      <c r="T952" s="369"/>
    </row>
    <row r="953" ht="15.75" customHeight="1">
      <c r="A953" s="94"/>
      <c r="B953" s="94"/>
      <c r="C953" s="94"/>
      <c r="D953" s="81"/>
      <c r="E953" s="94"/>
      <c r="F953" s="94"/>
      <c r="H953" s="81"/>
      <c r="I953" s="81"/>
      <c r="S953" s="368"/>
      <c r="T953" s="369"/>
    </row>
    <row r="954" ht="15.75" customHeight="1">
      <c r="A954" s="94"/>
      <c r="B954" s="94"/>
      <c r="C954" s="94"/>
      <c r="D954" s="81"/>
      <c r="E954" s="94"/>
      <c r="F954" s="94"/>
      <c r="H954" s="81"/>
      <c r="I954" s="81"/>
      <c r="S954" s="368"/>
      <c r="T954" s="369"/>
    </row>
    <row r="955" ht="15.75" customHeight="1">
      <c r="A955" s="94"/>
      <c r="B955" s="94"/>
      <c r="C955" s="94"/>
      <c r="D955" s="81"/>
      <c r="E955" s="94"/>
      <c r="F955" s="94"/>
      <c r="H955" s="81"/>
      <c r="I955" s="81"/>
      <c r="S955" s="368"/>
      <c r="T955" s="369"/>
    </row>
    <row r="956" ht="15.75" customHeight="1">
      <c r="A956" s="94"/>
      <c r="B956" s="94"/>
      <c r="C956" s="94"/>
      <c r="D956" s="81"/>
      <c r="E956" s="94"/>
      <c r="F956" s="94"/>
      <c r="H956" s="81"/>
      <c r="I956" s="81"/>
      <c r="S956" s="368"/>
      <c r="T956" s="369"/>
    </row>
    <row r="957" ht="15.75" customHeight="1">
      <c r="A957" s="94"/>
      <c r="B957" s="94"/>
      <c r="C957" s="94"/>
      <c r="D957" s="81"/>
      <c r="E957" s="94"/>
      <c r="F957" s="94"/>
      <c r="H957" s="81"/>
      <c r="I957" s="81"/>
      <c r="S957" s="368"/>
      <c r="T957" s="369"/>
    </row>
    <row r="958" ht="15.75" customHeight="1">
      <c r="A958" s="94"/>
      <c r="B958" s="94"/>
      <c r="C958" s="94"/>
      <c r="D958" s="81"/>
      <c r="E958" s="94"/>
      <c r="F958" s="94"/>
      <c r="H958" s="81"/>
      <c r="I958" s="81"/>
      <c r="S958" s="368"/>
      <c r="T958" s="369"/>
    </row>
    <row r="959" ht="15.75" customHeight="1">
      <c r="A959" s="94"/>
      <c r="B959" s="94"/>
      <c r="C959" s="94"/>
      <c r="D959" s="81"/>
      <c r="E959" s="94"/>
      <c r="F959" s="94"/>
      <c r="H959" s="81"/>
      <c r="I959" s="81"/>
      <c r="S959" s="368"/>
      <c r="T959" s="369"/>
    </row>
    <row r="960" ht="15.75" customHeight="1">
      <c r="A960" s="94"/>
      <c r="B960" s="94"/>
      <c r="C960" s="94"/>
      <c r="D960" s="81"/>
      <c r="E960" s="94"/>
      <c r="F960" s="94"/>
      <c r="H960" s="81"/>
      <c r="I960" s="81"/>
      <c r="S960" s="368"/>
      <c r="T960" s="369"/>
    </row>
    <row r="961" ht="15.75" customHeight="1">
      <c r="A961" s="94"/>
      <c r="B961" s="94"/>
      <c r="C961" s="94"/>
      <c r="D961" s="81"/>
      <c r="E961" s="94"/>
      <c r="F961" s="94"/>
      <c r="H961" s="81"/>
      <c r="I961" s="81"/>
      <c r="S961" s="368"/>
      <c r="T961" s="369"/>
    </row>
    <row r="962" ht="15.75" customHeight="1">
      <c r="A962" s="94"/>
      <c r="B962" s="94"/>
      <c r="C962" s="94"/>
      <c r="D962" s="81"/>
      <c r="E962" s="94"/>
      <c r="F962" s="94"/>
      <c r="H962" s="81"/>
      <c r="I962" s="81"/>
      <c r="S962" s="368"/>
      <c r="T962" s="369"/>
    </row>
    <row r="963" ht="15.75" customHeight="1">
      <c r="A963" s="94"/>
      <c r="B963" s="94"/>
      <c r="C963" s="94"/>
      <c r="D963" s="81"/>
      <c r="E963" s="94"/>
      <c r="F963" s="94"/>
      <c r="H963" s="81"/>
      <c r="I963" s="81"/>
      <c r="S963" s="368"/>
      <c r="T963" s="369"/>
    </row>
    <row r="964" ht="15.75" customHeight="1">
      <c r="A964" s="94"/>
      <c r="B964" s="94"/>
      <c r="C964" s="94"/>
      <c r="D964" s="81"/>
      <c r="E964" s="94"/>
      <c r="F964" s="94"/>
      <c r="H964" s="81"/>
      <c r="I964" s="81"/>
      <c r="S964" s="368"/>
      <c r="T964" s="369"/>
    </row>
    <row r="965" ht="15.75" customHeight="1">
      <c r="A965" s="94"/>
      <c r="B965" s="94"/>
      <c r="C965" s="94"/>
      <c r="D965" s="81"/>
      <c r="E965" s="94"/>
      <c r="F965" s="94"/>
      <c r="H965" s="81"/>
      <c r="I965" s="81"/>
      <c r="S965" s="368"/>
      <c r="T965" s="369"/>
    </row>
    <row r="966" ht="15.75" customHeight="1">
      <c r="A966" s="94"/>
      <c r="B966" s="94"/>
      <c r="C966" s="94"/>
      <c r="D966" s="81"/>
      <c r="E966" s="94"/>
      <c r="F966" s="94"/>
      <c r="H966" s="81"/>
      <c r="I966" s="81"/>
      <c r="S966" s="368"/>
      <c r="T966" s="369"/>
    </row>
    <row r="967" ht="15.75" customHeight="1">
      <c r="A967" s="94"/>
      <c r="B967" s="94"/>
      <c r="C967" s="94"/>
      <c r="D967" s="81"/>
      <c r="E967" s="94"/>
      <c r="F967" s="94"/>
      <c r="H967" s="81"/>
      <c r="I967" s="81"/>
      <c r="S967" s="368"/>
      <c r="T967" s="369"/>
    </row>
    <row r="968" ht="15.75" customHeight="1">
      <c r="A968" s="94"/>
      <c r="B968" s="94"/>
      <c r="C968" s="94"/>
      <c r="D968" s="81"/>
      <c r="E968" s="94"/>
      <c r="F968" s="94"/>
      <c r="H968" s="81"/>
      <c r="I968" s="81"/>
      <c r="S968" s="368"/>
      <c r="T968" s="369"/>
    </row>
    <row r="969" ht="15.75" customHeight="1">
      <c r="A969" s="94"/>
      <c r="B969" s="94"/>
      <c r="C969" s="94"/>
      <c r="D969" s="81"/>
      <c r="E969" s="94"/>
      <c r="F969" s="94"/>
      <c r="H969" s="81"/>
      <c r="I969" s="81"/>
      <c r="S969" s="368"/>
      <c r="T969" s="369"/>
    </row>
    <row r="970" ht="15.75" customHeight="1">
      <c r="A970" s="94"/>
      <c r="B970" s="94"/>
      <c r="C970" s="94"/>
      <c r="D970" s="81"/>
      <c r="E970" s="94"/>
      <c r="F970" s="94"/>
      <c r="H970" s="81"/>
      <c r="I970" s="81"/>
      <c r="S970" s="368"/>
      <c r="T970" s="369"/>
    </row>
    <row r="971" ht="15.75" customHeight="1">
      <c r="A971" s="94"/>
      <c r="B971" s="94"/>
      <c r="C971" s="94"/>
      <c r="D971" s="81"/>
      <c r="E971" s="94"/>
      <c r="F971" s="94"/>
      <c r="H971" s="81"/>
      <c r="I971" s="81"/>
      <c r="S971" s="368"/>
      <c r="T971" s="369"/>
    </row>
    <row r="972" ht="15.75" customHeight="1">
      <c r="A972" s="94"/>
      <c r="B972" s="94"/>
      <c r="C972" s="94"/>
      <c r="D972" s="81"/>
      <c r="E972" s="94"/>
      <c r="F972" s="94"/>
      <c r="H972" s="81"/>
      <c r="I972" s="81"/>
      <c r="S972" s="368"/>
      <c r="T972" s="369"/>
    </row>
    <row r="973" ht="15.75" customHeight="1">
      <c r="A973" s="94"/>
      <c r="B973" s="94"/>
      <c r="C973" s="94"/>
      <c r="D973" s="81"/>
      <c r="E973" s="94"/>
      <c r="F973" s="94"/>
      <c r="H973" s="81"/>
      <c r="I973" s="81"/>
      <c r="S973" s="368"/>
      <c r="T973" s="369"/>
    </row>
    <row r="974" ht="15.75" customHeight="1">
      <c r="A974" s="94"/>
      <c r="B974" s="94"/>
      <c r="C974" s="94"/>
      <c r="D974" s="81"/>
      <c r="E974" s="94"/>
      <c r="F974" s="94"/>
      <c r="H974" s="81"/>
      <c r="I974" s="81"/>
      <c r="S974" s="368"/>
      <c r="T974" s="369"/>
    </row>
    <row r="975" ht="15.75" customHeight="1">
      <c r="A975" s="94"/>
      <c r="B975" s="94"/>
      <c r="C975" s="94"/>
      <c r="D975" s="81"/>
      <c r="E975" s="94"/>
      <c r="F975" s="94"/>
      <c r="H975" s="81"/>
      <c r="I975" s="81"/>
      <c r="S975" s="368"/>
      <c r="T975" s="369"/>
    </row>
    <row r="976" ht="15.75" customHeight="1">
      <c r="A976" s="94"/>
      <c r="B976" s="94"/>
      <c r="C976" s="94"/>
      <c r="D976" s="81"/>
      <c r="E976" s="94"/>
      <c r="F976" s="94"/>
      <c r="H976" s="81"/>
      <c r="I976" s="81"/>
      <c r="S976" s="368"/>
      <c r="T976" s="369"/>
    </row>
    <row r="977" ht="15.75" customHeight="1">
      <c r="A977" s="94"/>
      <c r="B977" s="94"/>
      <c r="C977" s="94"/>
      <c r="D977" s="81"/>
      <c r="E977" s="94"/>
      <c r="F977" s="94"/>
      <c r="H977" s="81"/>
      <c r="I977" s="81"/>
      <c r="S977" s="368"/>
      <c r="T977" s="369"/>
    </row>
    <row r="978" ht="15.75" customHeight="1">
      <c r="A978" s="94"/>
      <c r="B978" s="94"/>
      <c r="C978" s="94"/>
      <c r="D978" s="81"/>
      <c r="E978" s="94"/>
      <c r="F978" s="94"/>
      <c r="H978" s="81"/>
      <c r="I978" s="81"/>
      <c r="S978" s="368"/>
      <c r="T978" s="369"/>
    </row>
    <row r="979" ht="15.75" customHeight="1">
      <c r="A979" s="94"/>
      <c r="B979" s="94"/>
      <c r="C979" s="94"/>
      <c r="D979" s="81"/>
      <c r="E979" s="94"/>
      <c r="F979" s="94"/>
      <c r="H979" s="81"/>
      <c r="I979" s="81"/>
      <c r="S979" s="368"/>
      <c r="T979" s="369"/>
    </row>
    <row r="980" ht="15.75" customHeight="1">
      <c r="A980" s="94"/>
      <c r="B980" s="94"/>
      <c r="C980" s="94"/>
      <c r="D980" s="81"/>
      <c r="E980" s="94"/>
      <c r="F980" s="94"/>
      <c r="H980" s="81"/>
      <c r="I980" s="81"/>
      <c r="S980" s="368"/>
      <c r="T980" s="369"/>
    </row>
    <row r="981" ht="15.75" customHeight="1">
      <c r="A981" s="94"/>
      <c r="B981" s="94"/>
      <c r="C981" s="94"/>
      <c r="D981" s="81"/>
      <c r="E981" s="94"/>
      <c r="F981" s="94"/>
      <c r="H981" s="81"/>
      <c r="I981" s="81"/>
      <c r="S981" s="368"/>
      <c r="T981" s="369"/>
    </row>
    <row r="982" ht="15.75" customHeight="1">
      <c r="A982" s="94"/>
      <c r="B982" s="94"/>
      <c r="C982" s="94"/>
      <c r="D982" s="81"/>
      <c r="E982" s="94"/>
      <c r="F982" s="94"/>
      <c r="H982" s="81"/>
      <c r="I982" s="81"/>
      <c r="S982" s="368"/>
      <c r="T982" s="369"/>
    </row>
    <row r="983" ht="15.75" customHeight="1">
      <c r="A983" s="94"/>
      <c r="B983" s="94"/>
      <c r="C983" s="94"/>
      <c r="D983" s="81"/>
      <c r="E983" s="94"/>
      <c r="F983" s="94"/>
      <c r="H983" s="81"/>
      <c r="I983" s="81"/>
      <c r="S983" s="368"/>
      <c r="T983" s="369"/>
    </row>
    <row r="984" ht="15.75" customHeight="1">
      <c r="A984" s="94"/>
      <c r="B984" s="94"/>
      <c r="C984" s="94"/>
      <c r="D984" s="81"/>
      <c r="E984" s="94"/>
      <c r="F984" s="94"/>
      <c r="H984" s="81"/>
      <c r="I984" s="81"/>
      <c r="S984" s="368"/>
      <c r="T984" s="369"/>
    </row>
    <row r="985" ht="15.75" customHeight="1">
      <c r="A985" s="94"/>
      <c r="B985" s="94"/>
      <c r="C985" s="94"/>
      <c r="D985" s="81"/>
      <c r="E985" s="94"/>
      <c r="F985" s="94"/>
      <c r="H985" s="81"/>
      <c r="I985" s="81"/>
      <c r="S985" s="368"/>
      <c r="T985" s="369"/>
    </row>
    <row r="986" ht="15.75" customHeight="1">
      <c r="A986" s="94"/>
      <c r="B986" s="94"/>
      <c r="C986" s="94"/>
      <c r="D986" s="81"/>
      <c r="E986" s="94"/>
      <c r="F986" s="94"/>
      <c r="H986" s="81"/>
      <c r="I986" s="81"/>
      <c r="S986" s="368"/>
      <c r="T986" s="369"/>
    </row>
    <row r="987" ht="15.75" customHeight="1">
      <c r="A987" s="94"/>
      <c r="B987" s="94"/>
      <c r="C987" s="94"/>
      <c r="D987" s="81"/>
      <c r="E987" s="94"/>
      <c r="F987" s="94"/>
      <c r="H987" s="81"/>
      <c r="I987" s="81"/>
      <c r="S987" s="368"/>
      <c r="T987" s="369"/>
    </row>
    <row r="988" ht="15.75" customHeight="1">
      <c r="A988" s="94"/>
      <c r="B988" s="94"/>
      <c r="C988" s="94"/>
      <c r="D988" s="81"/>
      <c r="E988" s="94"/>
      <c r="F988" s="94"/>
      <c r="H988" s="81"/>
      <c r="I988" s="81"/>
      <c r="S988" s="368"/>
      <c r="T988" s="369"/>
    </row>
    <row r="989" ht="15.75" customHeight="1">
      <c r="A989" s="94"/>
      <c r="B989" s="94"/>
      <c r="C989" s="94"/>
      <c r="D989" s="81"/>
      <c r="E989" s="94"/>
      <c r="F989" s="94"/>
      <c r="H989" s="81"/>
      <c r="I989" s="81"/>
      <c r="S989" s="368"/>
      <c r="T989" s="369"/>
    </row>
    <row r="990" ht="15.75" customHeight="1">
      <c r="A990" s="94"/>
      <c r="B990" s="94"/>
      <c r="C990" s="94"/>
      <c r="D990" s="81"/>
      <c r="E990" s="94"/>
      <c r="F990" s="94"/>
      <c r="H990" s="81"/>
      <c r="I990" s="81"/>
      <c r="S990" s="368"/>
      <c r="T990" s="369"/>
    </row>
  </sheetData>
  <mergeCells count="62">
    <mergeCell ref="A9:A12"/>
    <mergeCell ref="A17:A20"/>
    <mergeCell ref="B17:B20"/>
    <mergeCell ref="C17:C20"/>
    <mergeCell ref="D17:D20"/>
    <mergeCell ref="B21:B24"/>
    <mergeCell ref="A27:D28"/>
    <mergeCell ref="A42:D43"/>
    <mergeCell ref="B44:C44"/>
    <mergeCell ref="B45:C45"/>
    <mergeCell ref="B46:C46"/>
    <mergeCell ref="B47:C47"/>
    <mergeCell ref="B48:C48"/>
    <mergeCell ref="A21:A24"/>
    <mergeCell ref="A29:A32"/>
    <mergeCell ref="B29:B32"/>
    <mergeCell ref="C29:C32"/>
    <mergeCell ref="D29:D32"/>
    <mergeCell ref="A33:A36"/>
    <mergeCell ref="B33:B36"/>
    <mergeCell ref="J3:K3"/>
    <mergeCell ref="L3:N3"/>
    <mergeCell ref="A1:F1"/>
    <mergeCell ref="L1:N1"/>
    <mergeCell ref="O1:Q1"/>
    <mergeCell ref="E3:F3"/>
    <mergeCell ref="H3:H4"/>
    <mergeCell ref="I3:I4"/>
    <mergeCell ref="O3:Q3"/>
    <mergeCell ref="C9:C12"/>
    <mergeCell ref="D9:D12"/>
    <mergeCell ref="E15:F15"/>
    <mergeCell ref="H15:H16"/>
    <mergeCell ref="I15:I16"/>
    <mergeCell ref="J15:K15"/>
    <mergeCell ref="L15:N15"/>
    <mergeCell ref="O15:Q15"/>
    <mergeCell ref="A3:D4"/>
    <mergeCell ref="A5:A8"/>
    <mergeCell ref="B5:B8"/>
    <mergeCell ref="C5:C8"/>
    <mergeCell ref="D5:D8"/>
    <mergeCell ref="B9:B12"/>
    <mergeCell ref="A15:D16"/>
    <mergeCell ref="C21:C24"/>
    <mergeCell ref="D21:D24"/>
    <mergeCell ref="E27:F27"/>
    <mergeCell ref="H27:H28"/>
    <mergeCell ref="I27:I28"/>
    <mergeCell ref="J27:K27"/>
    <mergeCell ref="L27:N27"/>
    <mergeCell ref="O27:Q27"/>
    <mergeCell ref="C33:C36"/>
    <mergeCell ref="D33:D36"/>
    <mergeCell ref="A37:A39"/>
    <mergeCell ref="B37:B39"/>
    <mergeCell ref="C37:C39"/>
    <mergeCell ref="D37:D39"/>
    <mergeCell ref="E42:F42"/>
    <mergeCell ref="J42:K42"/>
    <mergeCell ref="L42:N42"/>
    <mergeCell ref="O42:Q42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9" width="11.43"/>
    <col customWidth="1" min="10" max="10" width="12.0"/>
    <col customWidth="1" min="11" max="11" width="11.86"/>
    <col customWidth="1" min="12" max="12" width="12.0"/>
    <col customWidth="1" min="13" max="13" width="11.86"/>
    <col customWidth="1" min="14" max="14" width="12.0"/>
    <col customWidth="1" min="15" max="15" width="11.86"/>
    <col customWidth="1" min="16" max="16" width="12.0"/>
    <col customWidth="1" min="17" max="17" width="11.86"/>
  </cols>
  <sheetData>
    <row r="1">
      <c r="A1" s="329" t="s">
        <v>242</v>
      </c>
      <c r="B1" s="2"/>
      <c r="C1" s="2"/>
      <c r="D1" s="2"/>
      <c r="E1" s="2"/>
      <c r="F1" s="3"/>
      <c r="G1" s="4"/>
      <c r="H1" s="5"/>
      <c r="I1" s="5"/>
      <c r="J1" s="5"/>
      <c r="K1" s="6"/>
      <c r="L1" s="7" t="s">
        <v>1</v>
      </c>
      <c r="N1" s="7" t="s">
        <v>2</v>
      </c>
      <c r="P1" s="7" t="s">
        <v>3</v>
      </c>
    </row>
    <row r="2" ht="17.25" customHeight="1">
      <c r="A2" s="10"/>
      <c r="B2" s="11"/>
      <c r="C2" s="10"/>
      <c r="D2" s="12"/>
      <c r="E2" s="10"/>
      <c r="F2" s="10"/>
      <c r="H2" s="13"/>
      <c r="I2" s="13"/>
      <c r="J2" s="15"/>
      <c r="K2" s="15"/>
      <c r="L2" s="16">
        <v>0.3</v>
      </c>
      <c r="M2" s="330" t="s">
        <v>9</v>
      </c>
      <c r="N2" s="16">
        <v>0.4</v>
      </c>
      <c r="O2" s="330" t="s">
        <v>9</v>
      </c>
      <c r="P2" s="16">
        <v>0.5</v>
      </c>
      <c r="Q2" s="330" t="s">
        <v>9</v>
      </c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236</v>
      </c>
      <c r="I3" s="331" t="s">
        <v>237</v>
      </c>
      <c r="J3" s="26" t="s">
        <v>16</v>
      </c>
      <c r="K3" s="27"/>
      <c r="L3" s="26" t="s">
        <v>17</v>
      </c>
      <c r="M3" s="27"/>
      <c r="N3" s="26" t="s">
        <v>18</v>
      </c>
      <c r="O3" s="27"/>
      <c r="P3" s="26" t="s">
        <v>90</v>
      </c>
      <c r="Q3" s="27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5"/>
      <c r="J4" s="36" t="s">
        <v>27</v>
      </c>
      <c r="K4" s="37" t="s">
        <v>28</v>
      </c>
      <c r="L4" s="36" t="s">
        <v>27</v>
      </c>
      <c r="M4" s="37" t="s">
        <v>28</v>
      </c>
      <c r="N4" s="36" t="s">
        <v>27</v>
      </c>
      <c r="O4" s="37" t="s">
        <v>28</v>
      </c>
      <c r="P4" s="36" t="s">
        <v>27</v>
      </c>
      <c r="Q4" s="37" t="s">
        <v>28</v>
      </c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57.23</v>
      </c>
      <c r="I5" s="332">
        <f t="shared" ref="I5:I12" si="1">H5/F5</f>
        <v>0.5723</v>
      </c>
      <c r="J5" s="53">
        <v>232.0</v>
      </c>
      <c r="K5" s="51">
        <f t="shared" ref="K5:K12" si="2">J5/F5</f>
        <v>2.32</v>
      </c>
      <c r="L5" s="53">
        <v>143.0</v>
      </c>
      <c r="M5" s="51">
        <f t="shared" ref="M5:M12" si="3">L5/F5</f>
        <v>1.43</v>
      </c>
      <c r="N5" s="53">
        <v>122.0</v>
      </c>
      <c r="O5" s="51">
        <f t="shared" ref="O5:O12" si="4">N5/F5</f>
        <v>1.22</v>
      </c>
      <c r="P5" s="53">
        <v>103.0</v>
      </c>
      <c r="Q5" s="51">
        <f t="shared" ref="Q5:Q12" si="5">P5/F5</f>
        <v>1.03</v>
      </c>
    </row>
    <row r="6" ht="15.75" customHeight="1">
      <c r="A6" s="55"/>
      <c r="D6" s="56"/>
      <c r="E6" s="57" t="s">
        <v>34</v>
      </c>
      <c r="F6" s="58">
        <v>500.0</v>
      </c>
      <c r="H6" s="332">
        <v>253.03</v>
      </c>
      <c r="I6" s="332">
        <f t="shared" si="1"/>
        <v>0.50606</v>
      </c>
      <c r="J6" s="62">
        <v>1102.0</v>
      </c>
      <c r="K6" s="49">
        <f t="shared" si="2"/>
        <v>2.204</v>
      </c>
      <c r="L6" s="62">
        <v>680.0</v>
      </c>
      <c r="M6" s="49">
        <f t="shared" si="3"/>
        <v>1.36</v>
      </c>
      <c r="N6" s="62">
        <v>590.0</v>
      </c>
      <c r="O6" s="49">
        <f t="shared" si="4"/>
        <v>1.18</v>
      </c>
      <c r="P6" s="62">
        <v>486.0</v>
      </c>
      <c r="Q6" s="49">
        <f t="shared" si="5"/>
        <v>0.972</v>
      </c>
    </row>
    <row r="7" ht="15.75" customHeight="1">
      <c r="A7" s="55"/>
      <c r="D7" s="56"/>
      <c r="E7" s="64" t="s">
        <v>35</v>
      </c>
      <c r="F7" s="58">
        <v>1000.0</v>
      </c>
      <c r="H7" s="332">
        <v>501.7</v>
      </c>
      <c r="I7" s="332">
        <f t="shared" si="1"/>
        <v>0.5017</v>
      </c>
      <c r="J7" s="62">
        <v>2094.0</v>
      </c>
      <c r="K7" s="49">
        <f t="shared" si="2"/>
        <v>2.094</v>
      </c>
      <c r="L7" s="62">
        <v>1290.0</v>
      </c>
      <c r="M7" s="49">
        <f t="shared" si="3"/>
        <v>1.29</v>
      </c>
      <c r="N7" s="62">
        <v>1102.0</v>
      </c>
      <c r="O7" s="49">
        <f t="shared" si="4"/>
        <v>1.102</v>
      </c>
      <c r="P7" s="62">
        <v>923.0</v>
      </c>
      <c r="Q7" s="49">
        <f t="shared" si="5"/>
        <v>0.923</v>
      </c>
    </row>
    <row r="8" ht="15.75" customHeight="1">
      <c r="A8" s="55"/>
      <c r="D8" s="56"/>
      <c r="E8" s="64" t="s">
        <v>36</v>
      </c>
      <c r="F8" s="58">
        <v>3000.0</v>
      </c>
      <c r="H8" s="332">
        <v>1511.9</v>
      </c>
      <c r="I8" s="332">
        <f t="shared" si="1"/>
        <v>0.5039666667</v>
      </c>
      <c r="J8" s="62">
        <v>5967.0</v>
      </c>
      <c r="K8" s="49">
        <f t="shared" si="2"/>
        <v>1.989</v>
      </c>
      <c r="L8" s="62">
        <v>3678.0</v>
      </c>
      <c r="M8" s="49">
        <f t="shared" si="3"/>
        <v>1.226</v>
      </c>
      <c r="N8" s="62">
        <v>3141.0</v>
      </c>
      <c r="O8" s="49">
        <f t="shared" si="4"/>
        <v>1.047</v>
      </c>
      <c r="P8" s="62">
        <v>2631.0</v>
      </c>
      <c r="Q8" s="49">
        <f t="shared" si="5"/>
        <v>0.877</v>
      </c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97.2</v>
      </c>
      <c r="I9" s="332">
        <f t="shared" si="1"/>
        <v>1.944</v>
      </c>
      <c r="J9" s="53">
        <v>268.0</v>
      </c>
      <c r="K9" s="72">
        <f t="shared" si="2"/>
        <v>5.36</v>
      </c>
      <c r="L9" s="179">
        <v>189.0</v>
      </c>
      <c r="M9" s="72">
        <f t="shared" si="3"/>
        <v>3.78</v>
      </c>
      <c r="N9" s="53">
        <v>162.0</v>
      </c>
      <c r="O9" s="72">
        <f t="shared" si="4"/>
        <v>3.24</v>
      </c>
      <c r="P9" s="53">
        <v>154.0</v>
      </c>
      <c r="Q9" s="72">
        <f t="shared" si="5"/>
        <v>3.08</v>
      </c>
    </row>
    <row r="10" ht="15.75" customHeight="1">
      <c r="A10" s="55"/>
      <c r="D10" s="56"/>
      <c r="E10" s="74">
        <v>10.0</v>
      </c>
      <c r="F10" s="58">
        <v>200.0</v>
      </c>
      <c r="H10" s="332">
        <v>366.64</v>
      </c>
      <c r="I10" s="332">
        <f t="shared" si="1"/>
        <v>1.8332</v>
      </c>
      <c r="J10" s="181">
        <v>990.0</v>
      </c>
      <c r="K10" s="76">
        <f t="shared" si="2"/>
        <v>4.95</v>
      </c>
      <c r="L10" s="181">
        <v>693.0</v>
      </c>
      <c r="M10" s="76">
        <f t="shared" si="3"/>
        <v>3.465</v>
      </c>
      <c r="N10" s="181">
        <v>596.0</v>
      </c>
      <c r="O10" s="76">
        <f t="shared" si="4"/>
        <v>2.98</v>
      </c>
      <c r="P10" s="181">
        <v>568.0</v>
      </c>
      <c r="Q10" s="76">
        <f t="shared" si="5"/>
        <v>2.84</v>
      </c>
    </row>
    <row r="11" ht="15.75" customHeight="1">
      <c r="A11" s="55"/>
      <c r="D11" s="56"/>
      <c r="E11" s="74">
        <v>3.0</v>
      </c>
      <c r="F11" s="58">
        <v>500.0</v>
      </c>
      <c r="H11" s="332">
        <v>901.4</v>
      </c>
      <c r="I11" s="332">
        <f t="shared" si="1"/>
        <v>1.8028</v>
      </c>
      <c r="J11" s="181">
        <v>2448.0</v>
      </c>
      <c r="K11" s="76">
        <f t="shared" si="2"/>
        <v>4.896</v>
      </c>
      <c r="L11" s="181">
        <v>1716.0</v>
      </c>
      <c r="M11" s="76">
        <f t="shared" si="3"/>
        <v>3.432</v>
      </c>
      <c r="N11" s="181">
        <v>1474.0</v>
      </c>
      <c r="O11" s="76">
        <f t="shared" si="4"/>
        <v>2.948</v>
      </c>
      <c r="P11" s="181">
        <v>1403.0</v>
      </c>
      <c r="Q11" s="76">
        <f t="shared" si="5"/>
        <v>2.806</v>
      </c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2711.01</v>
      </c>
      <c r="I12" s="332">
        <f t="shared" si="1"/>
        <v>1.80734</v>
      </c>
      <c r="J12" s="181">
        <v>7343.0</v>
      </c>
      <c r="K12" s="76">
        <f t="shared" si="2"/>
        <v>4.895333333</v>
      </c>
      <c r="L12" s="181">
        <v>5148.0</v>
      </c>
      <c r="M12" s="76">
        <f t="shared" si="3"/>
        <v>3.432</v>
      </c>
      <c r="N12" s="181">
        <v>4422.0</v>
      </c>
      <c r="O12" s="76">
        <f t="shared" si="4"/>
        <v>2.948</v>
      </c>
      <c r="P12" s="181">
        <v>4208.0</v>
      </c>
      <c r="Q12" s="76">
        <f t="shared" si="5"/>
        <v>2.805333333</v>
      </c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121.45</v>
      </c>
      <c r="I13" s="332"/>
      <c r="J13" s="93">
        <v>385.0</v>
      </c>
      <c r="K13" s="91">
        <f>J13/50</f>
        <v>7.7</v>
      </c>
      <c r="L13" s="93">
        <v>256.0</v>
      </c>
      <c r="M13" s="91">
        <f>L13/50</f>
        <v>5.12</v>
      </c>
      <c r="N13" s="93">
        <v>219.0</v>
      </c>
      <c r="O13" s="91">
        <f>N13/50</f>
        <v>4.38</v>
      </c>
      <c r="P13" s="93">
        <v>200.0</v>
      </c>
      <c r="Q13" s="91">
        <f>P13/50</f>
        <v>4</v>
      </c>
    </row>
    <row r="14" ht="21.75" customHeight="1">
      <c r="A14" s="94"/>
      <c r="B14" s="94"/>
      <c r="C14" s="94"/>
      <c r="D14" s="81"/>
      <c r="E14" s="94"/>
      <c r="F14" s="94"/>
      <c r="H14" s="81"/>
      <c r="I14" s="81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236</v>
      </c>
      <c r="I15" s="331"/>
      <c r="J15" s="26" t="s">
        <v>16</v>
      </c>
      <c r="K15" s="27"/>
      <c r="L15" s="26" t="s">
        <v>17</v>
      </c>
      <c r="M15" s="27"/>
      <c r="N15" s="26" t="s">
        <v>18</v>
      </c>
      <c r="O15" s="27"/>
      <c r="P15" s="26" t="s">
        <v>90</v>
      </c>
      <c r="Q15" s="27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5"/>
      <c r="J16" s="36" t="s">
        <v>27</v>
      </c>
      <c r="K16" s="37" t="s">
        <v>28</v>
      </c>
      <c r="L16" s="36" t="s">
        <v>27</v>
      </c>
      <c r="M16" s="37" t="s">
        <v>28</v>
      </c>
      <c r="N16" s="36" t="s">
        <v>27</v>
      </c>
      <c r="O16" s="37" t="s">
        <v>28</v>
      </c>
      <c r="P16" s="36" t="s">
        <v>27</v>
      </c>
      <c r="Q16" s="37" t="s">
        <v>28</v>
      </c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243</v>
      </c>
      <c r="E17" s="71">
        <v>40.0</v>
      </c>
      <c r="F17" s="45">
        <v>100.0</v>
      </c>
      <c r="H17" s="332">
        <v>62.09</v>
      </c>
      <c r="I17" s="332">
        <f t="shared" ref="I17:I24" si="6">H17/F17</f>
        <v>0.6209</v>
      </c>
      <c r="J17" s="53">
        <v>270.0</v>
      </c>
      <c r="K17" s="51">
        <f t="shared" ref="K17:K24" si="7">J17/F17</f>
        <v>2.7</v>
      </c>
      <c r="L17" s="53">
        <v>168.0</v>
      </c>
      <c r="M17" s="51">
        <f t="shared" ref="M17:M24" si="8">L17/F17</f>
        <v>1.68</v>
      </c>
      <c r="N17" s="53">
        <v>143.0</v>
      </c>
      <c r="O17" s="51">
        <f t="shared" ref="O17:O24" si="9">N17/F17</f>
        <v>1.43</v>
      </c>
      <c r="P17" s="53">
        <v>119.0</v>
      </c>
      <c r="Q17" s="51">
        <f t="shared" ref="Q17:Q24" si="10">P17/F17</f>
        <v>1.19</v>
      </c>
    </row>
    <row r="18" ht="15.75" customHeight="1">
      <c r="A18" s="55"/>
      <c r="E18" s="74">
        <v>10.0</v>
      </c>
      <c r="F18" s="101">
        <v>500.0</v>
      </c>
      <c r="G18" s="98"/>
      <c r="H18" s="342">
        <v>277.33</v>
      </c>
      <c r="I18" s="332">
        <f t="shared" si="6"/>
        <v>0.55466</v>
      </c>
      <c r="J18" s="62">
        <v>1283.0</v>
      </c>
      <c r="K18" s="49">
        <f t="shared" si="7"/>
        <v>2.566</v>
      </c>
      <c r="L18" s="62">
        <v>794.0</v>
      </c>
      <c r="M18" s="49">
        <f t="shared" si="8"/>
        <v>1.588</v>
      </c>
      <c r="N18" s="62">
        <v>680.0</v>
      </c>
      <c r="O18" s="49">
        <f t="shared" si="9"/>
        <v>1.36</v>
      </c>
      <c r="P18" s="62">
        <v>564.0</v>
      </c>
      <c r="Q18" s="49">
        <f t="shared" si="10"/>
        <v>1.128</v>
      </c>
    </row>
    <row r="19" ht="15.75" customHeight="1">
      <c r="A19" s="55"/>
      <c r="E19" s="74">
        <v>4.0</v>
      </c>
      <c r="F19" s="58">
        <v>1000.0</v>
      </c>
      <c r="H19" s="332">
        <v>550.31</v>
      </c>
      <c r="I19" s="332">
        <f t="shared" si="6"/>
        <v>0.55031</v>
      </c>
      <c r="J19" s="62">
        <v>2437.0</v>
      </c>
      <c r="K19" s="49">
        <f t="shared" si="7"/>
        <v>2.437</v>
      </c>
      <c r="L19" s="62">
        <v>1509.0</v>
      </c>
      <c r="M19" s="49">
        <f t="shared" si="8"/>
        <v>1.509</v>
      </c>
      <c r="N19" s="62">
        <v>1290.0</v>
      </c>
      <c r="O19" s="49">
        <f t="shared" si="9"/>
        <v>1.29</v>
      </c>
      <c r="P19" s="62">
        <v>1073.0</v>
      </c>
      <c r="Q19" s="49">
        <f t="shared" si="10"/>
        <v>1.073</v>
      </c>
    </row>
    <row r="20" ht="15.75" customHeight="1">
      <c r="A20" s="55"/>
      <c r="E20" s="123">
        <v>1.0</v>
      </c>
      <c r="F20" s="113">
        <v>4000.0</v>
      </c>
      <c r="H20" s="332">
        <v>2169.01</v>
      </c>
      <c r="I20" s="332">
        <f t="shared" si="6"/>
        <v>0.5422525</v>
      </c>
      <c r="J20" s="62">
        <v>9260.0</v>
      </c>
      <c r="K20" s="49">
        <f t="shared" si="7"/>
        <v>2.315</v>
      </c>
      <c r="L20" s="62">
        <v>5734.0</v>
      </c>
      <c r="M20" s="49">
        <f t="shared" si="8"/>
        <v>1.4335</v>
      </c>
      <c r="N20" s="62">
        <v>4904.0</v>
      </c>
      <c r="O20" s="49">
        <f t="shared" si="9"/>
        <v>1.226</v>
      </c>
      <c r="P20" s="62">
        <v>4074.0</v>
      </c>
      <c r="Q20" s="49">
        <f t="shared" si="10"/>
        <v>1.0185</v>
      </c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122.57</v>
      </c>
      <c r="I21" s="332">
        <f t="shared" si="6"/>
        <v>1.2257</v>
      </c>
      <c r="J21" s="53">
        <v>439.0</v>
      </c>
      <c r="K21" s="51">
        <f t="shared" si="7"/>
        <v>4.39</v>
      </c>
      <c r="L21" s="53">
        <v>258.0</v>
      </c>
      <c r="M21" s="51">
        <f t="shared" si="8"/>
        <v>2.58</v>
      </c>
      <c r="N21" s="53">
        <v>221.0</v>
      </c>
      <c r="O21" s="51">
        <f t="shared" si="9"/>
        <v>2.21</v>
      </c>
      <c r="P21" s="53">
        <v>193.0</v>
      </c>
      <c r="Q21" s="51">
        <f t="shared" si="10"/>
        <v>1.93</v>
      </c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241.23</v>
      </c>
      <c r="I22" s="332">
        <f t="shared" si="6"/>
        <v>1.20615</v>
      </c>
      <c r="J22" s="62">
        <v>867.0</v>
      </c>
      <c r="K22" s="49">
        <f t="shared" si="7"/>
        <v>4.335</v>
      </c>
      <c r="L22" s="62">
        <v>490.0</v>
      </c>
      <c r="M22" s="49">
        <f t="shared" si="8"/>
        <v>2.45</v>
      </c>
      <c r="N22" s="62">
        <v>419.0</v>
      </c>
      <c r="O22" s="49">
        <f t="shared" si="9"/>
        <v>2.095</v>
      </c>
      <c r="P22" s="62">
        <v>366.0</v>
      </c>
      <c r="Q22" s="49">
        <f t="shared" si="10"/>
        <v>1.83</v>
      </c>
    </row>
    <row r="23" ht="15.75" customHeight="1">
      <c r="A23" s="55"/>
      <c r="D23" s="56"/>
      <c r="E23" s="74">
        <v>5.0</v>
      </c>
      <c r="F23" s="58">
        <v>500.0</v>
      </c>
      <c r="H23" s="332">
        <v>587.89</v>
      </c>
      <c r="I23" s="332">
        <f t="shared" si="6"/>
        <v>1.17578</v>
      </c>
      <c r="J23" s="62">
        <v>2145.0</v>
      </c>
      <c r="K23" s="49">
        <f t="shared" si="7"/>
        <v>4.29</v>
      </c>
      <c r="L23" s="62">
        <v>1084.0</v>
      </c>
      <c r="M23" s="49">
        <f t="shared" si="8"/>
        <v>2.168</v>
      </c>
      <c r="N23" s="62">
        <v>932.0</v>
      </c>
      <c r="O23" s="49">
        <f t="shared" si="9"/>
        <v>1.864</v>
      </c>
      <c r="P23" s="62">
        <v>816.0</v>
      </c>
      <c r="Q23" s="49">
        <f t="shared" si="10"/>
        <v>1.632</v>
      </c>
    </row>
    <row r="24" ht="15.75" customHeight="1">
      <c r="A24" s="55"/>
      <c r="D24" s="56"/>
      <c r="E24" s="74">
        <v>1.0</v>
      </c>
      <c r="F24" s="58">
        <v>2500.0</v>
      </c>
      <c r="H24" s="332">
        <v>2898.76</v>
      </c>
      <c r="I24" s="332">
        <f t="shared" si="6"/>
        <v>1.159504</v>
      </c>
      <c r="J24" s="62">
        <v>10615.0</v>
      </c>
      <c r="K24" s="49">
        <f t="shared" si="7"/>
        <v>4.246</v>
      </c>
      <c r="L24" s="62">
        <v>5339.0</v>
      </c>
      <c r="M24" s="49">
        <f t="shared" si="8"/>
        <v>2.1356</v>
      </c>
      <c r="N24" s="62">
        <v>4587.0</v>
      </c>
      <c r="O24" s="49">
        <f t="shared" si="9"/>
        <v>1.8348</v>
      </c>
      <c r="P24" s="62">
        <v>4015.0</v>
      </c>
      <c r="Q24" s="49">
        <f t="shared" si="10"/>
        <v>1.606</v>
      </c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92.53</v>
      </c>
      <c r="I25" s="332"/>
      <c r="J25" s="93">
        <v>354.0</v>
      </c>
      <c r="K25" s="91">
        <f>J25/50</f>
        <v>7.08</v>
      </c>
      <c r="L25" s="93">
        <v>192.0</v>
      </c>
      <c r="M25" s="91">
        <f>L25/50</f>
        <v>3.84</v>
      </c>
      <c r="N25" s="93">
        <v>165.0</v>
      </c>
      <c r="O25" s="91">
        <f>N25/50</f>
        <v>3.3</v>
      </c>
      <c r="P25" s="93">
        <v>139.0</v>
      </c>
      <c r="Q25" s="91">
        <f>P25/50</f>
        <v>2.78</v>
      </c>
    </row>
    <row r="26" ht="15.75" customHeight="1">
      <c r="A26" s="94"/>
      <c r="B26" s="94"/>
      <c r="C26" s="94"/>
      <c r="D26" s="81"/>
      <c r="E26" s="94"/>
      <c r="F26" s="94"/>
      <c r="H26" s="81"/>
      <c r="I26" s="81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236</v>
      </c>
      <c r="I27" s="331"/>
      <c r="J27" s="26" t="s">
        <v>16</v>
      </c>
      <c r="K27" s="27"/>
      <c r="L27" s="26" t="s">
        <v>17</v>
      </c>
      <c r="M27" s="27"/>
      <c r="N27" s="26" t="s">
        <v>18</v>
      </c>
      <c r="O27" s="27"/>
      <c r="P27" s="26" t="s">
        <v>90</v>
      </c>
      <c r="Q27" s="27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5"/>
      <c r="J28" s="36" t="s">
        <v>27</v>
      </c>
      <c r="K28" s="37" t="s">
        <v>28</v>
      </c>
      <c r="L28" s="36" t="s">
        <v>27</v>
      </c>
      <c r="M28" s="37" t="s">
        <v>28</v>
      </c>
      <c r="N28" s="36" t="s">
        <v>27</v>
      </c>
      <c r="O28" s="37" t="s">
        <v>28</v>
      </c>
      <c r="P28" s="36" t="s">
        <v>27</v>
      </c>
      <c r="Q28" s="37" t="s">
        <v>28</v>
      </c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66.79</v>
      </c>
      <c r="I29" s="332">
        <f t="shared" ref="I29:I39" si="11">H29/F29</f>
        <v>1.3358</v>
      </c>
      <c r="J29" s="53">
        <v>206.0</v>
      </c>
      <c r="K29" s="72">
        <f t="shared" ref="K29:K39" si="12">J29/F29</f>
        <v>4.12</v>
      </c>
      <c r="L29" s="179">
        <v>145.0</v>
      </c>
      <c r="M29" s="72">
        <f t="shared" ref="M29:M39" si="13">L29/F29</f>
        <v>2.9</v>
      </c>
      <c r="N29" s="179">
        <v>124.0</v>
      </c>
      <c r="O29" s="72">
        <f t="shared" ref="O29:O39" si="14">N29/F29</f>
        <v>2.48</v>
      </c>
      <c r="P29" s="179">
        <v>104.0</v>
      </c>
      <c r="Q29" s="72">
        <f t="shared" ref="Q29:Q39" si="15">P29/F29</f>
        <v>2.08</v>
      </c>
    </row>
    <row r="30" ht="15.75" customHeight="1">
      <c r="A30" s="55"/>
      <c r="D30" s="56"/>
      <c r="E30" s="110"/>
      <c r="F30" s="58">
        <v>200.0</v>
      </c>
      <c r="H30" s="332">
        <v>243.78</v>
      </c>
      <c r="I30" s="332">
        <f t="shared" si="11"/>
        <v>1.2189</v>
      </c>
      <c r="J30" s="62">
        <v>783.0</v>
      </c>
      <c r="K30" s="49">
        <f t="shared" si="12"/>
        <v>3.915</v>
      </c>
      <c r="L30" s="62">
        <v>548.0</v>
      </c>
      <c r="M30" s="49">
        <f t="shared" si="13"/>
        <v>2.74</v>
      </c>
      <c r="N30" s="62">
        <v>472.0</v>
      </c>
      <c r="O30" s="49">
        <f t="shared" si="14"/>
        <v>2.36</v>
      </c>
      <c r="P30" s="62">
        <v>393.0</v>
      </c>
      <c r="Q30" s="49">
        <f t="shared" si="15"/>
        <v>1.965</v>
      </c>
    </row>
    <row r="31" ht="15.75" customHeight="1">
      <c r="A31" s="55"/>
      <c r="D31" s="56"/>
      <c r="E31" s="112"/>
      <c r="F31" s="113">
        <v>500.0</v>
      </c>
      <c r="H31" s="332">
        <v>591.2</v>
      </c>
      <c r="I31" s="332">
        <f t="shared" si="11"/>
        <v>1.1824</v>
      </c>
      <c r="J31" s="62">
        <v>1859.0</v>
      </c>
      <c r="K31" s="49">
        <f t="shared" si="12"/>
        <v>3.718</v>
      </c>
      <c r="L31" s="62">
        <v>1300.0</v>
      </c>
      <c r="M31" s="49">
        <f t="shared" si="13"/>
        <v>2.6</v>
      </c>
      <c r="N31" s="62">
        <v>1122.0</v>
      </c>
      <c r="O31" s="49">
        <f t="shared" si="14"/>
        <v>2.244</v>
      </c>
      <c r="P31" s="62">
        <v>933.0</v>
      </c>
      <c r="Q31" s="49">
        <f t="shared" si="15"/>
        <v>1.866</v>
      </c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2357.01</v>
      </c>
      <c r="I32" s="332">
        <f t="shared" si="11"/>
        <v>1.178505</v>
      </c>
      <c r="J32" s="370">
        <v>7065.0</v>
      </c>
      <c r="K32" s="117">
        <f t="shared" si="12"/>
        <v>3.5325</v>
      </c>
      <c r="L32" s="370">
        <v>4942.0</v>
      </c>
      <c r="M32" s="118">
        <f t="shared" si="13"/>
        <v>2.471</v>
      </c>
      <c r="N32" s="370">
        <v>4263.0</v>
      </c>
      <c r="O32" s="118">
        <f t="shared" si="14"/>
        <v>2.1315</v>
      </c>
      <c r="P32" s="370">
        <v>3546.0</v>
      </c>
      <c r="Q32" s="118">
        <f t="shared" si="15"/>
        <v>1.773</v>
      </c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85.38</v>
      </c>
      <c r="I33" s="332">
        <f t="shared" si="11"/>
        <v>1.7076</v>
      </c>
      <c r="J33" s="53">
        <v>241.0</v>
      </c>
      <c r="K33" s="51">
        <f t="shared" si="12"/>
        <v>4.82</v>
      </c>
      <c r="L33" s="53">
        <v>169.0</v>
      </c>
      <c r="M33" s="51">
        <f t="shared" si="13"/>
        <v>3.38</v>
      </c>
      <c r="N33" s="53">
        <v>145.0</v>
      </c>
      <c r="O33" s="51">
        <f t="shared" si="14"/>
        <v>2.9</v>
      </c>
      <c r="P33" s="53">
        <v>121.0</v>
      </c>
      <c r="Q33" s="51">
        <f t="shared" si="15"/>
        <v>2.42</v>
      </c>
    </row>
    <row r="34" ht="15.75" customHeight="1">
      <c r="A34" s="55"/>
      <c r="D34" s="56"/>
      <c r="E34" s="74">
        <v>12.0</v>
      </c>
      <c r="F34" s="58">
        <v>200.0</v>
      </c>
      <c r="H34" s="332">
        <v>318.13</v>
      </c>
      <c r="I34" s="332">
        <f t="shared" si="11"/>
        <v>1.59065</v>
      </c>
      <c r="J34" s="62">
        <v>916.0</v>
      </c>
      <c r="K34" s="49">
        <f t="shared" si="12"/>
        <v>4.58</v>
      </c>
      <c r="L34" s="62">
        <v>639.0</v>
      </c>
      <c r="M34" s="49">
        <f t="shared" si="13"/>
        <v>3.195</v>
      </c>
      <c r="N34" s="62">
        <v>552.0</v>
      </c>
      <c r="O34" s="49">
        <f t="shared" si="14"/>
        <v>2.76</v>
      </c>
      <c r="P34" s="62">
        <v>460.0</v>
      </c>
      <c r="Q34" s="49">
        <f t="shared" si="15"/>
        <v>2.3</v>
      </c>
    </row>
    <row r="35" ht="15.75" customHeight="1">
      <c r="A35" s="55"/>
      <c r="D35" s="56"/>
      <c r="E35" s="123">
        <v>4.0</v>
      </c>
      <c r="F35" s="113">
        <v>500.0</v>
      </c>
      <c r="H35" s="332">
        <v>783.2</v>
      </c>
      <c r="I35" s="332">
        <f t="shared" si="11"/>
        <v>1.5664</v>
      </c>
      <c r="J35" s="62">
        <v>2175.0</v>
      </c>
      <c r="K35" s="49">
        <f t="shared" si="12"/>
        <v>4.35</v>
      </c>
      <c r="L35" s="62">
        <v>1519.0</v>
      </c>
      <c r="M35" s="49">
        <f t="shared" si="13"/>
        <v>3.038</v>
      </c>
      <c r="N35" s="62">
        <v>1310.0</v>
      </c>
      <c r="O35" s="49">
        <f t="shared" si="14"/>
        <v>2.62</v>
      </c>
      <c r="P35" s="62">
        <v>1092.0</v>
      </c>
      <c r="Q35" s="49">
        <f t="shared" si="15"/>
        <v>2.184</v>
      </c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2319.7</v>
      </c>
      <c r="I36" s="332">
        <f t="shared" si="11"/>
        <v>1.546466667</v>
      </c>
      <c r="J36" s="62">
        <v>6199.0</v>
      </c>
      <c r="K36" s="49">
        <f t="shared" si="12"/>
        <v>4.132666667</v>
      </c>
      <c r="L36" s="62">
        <v>4329.0</v>
      </c>
      <c r="M36" s="49">
        <f t="shared" si="13"/>
        <v>2.886</v>
      </c>
      <c r="N36" s="62">
        <v>3735.0</v>
      </c>
      <c r="O36" s="49">
        <f t="shared" si="14"/>
        <v>2.49</v>
      </c>
      <c r="P36" s="62">
        <v>3112.0</v>
      </c>
      <c r="Q36" s="49">
        <f t="shared" si="15"/>
        <v>2.074666667</v>
      </c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86.26</v>
      </c>
      <c r="I37" s="332">
        <f t="shared" si="11"/>
        <v>2.875333333</v>
      </c>
      <c r="J37" s="53">
        <v>281.0</v>
      </c>
      <c r="K37" s="51">
        <f t="shared" si="12"/>
        <v>9.366666667</v>
      </c>
      <c r="L37" s="53">
        <v>197.0</v>
      </c>
      <c r="M37" s="51">
        <f t="shared" si="13"/>
        <v>6.566666667</v>
      </c>
      <c r="N37" s="53">
        <v>168.0</v>
      </c>
      <c r="O37" s="51">
        <f t="shared" si="14"/>
        <v>5.6</v>
      </c>
      <c r="P37" s="53">
        <v>141.0</v>
      </c>
      <c r="Q37" s="51">
        <f t="shared" si="15"/>
        <v>4.7</v>
      </c>
    </row>
    <row r="38">
      <c r="A38" s="55"/>
      <c r="D38" s="56"/>
      <c r="E38" s="123"/>
      <c r="F38" s="113">
        <v>100.0</v>
      </c>
      <c r="H38" s="332">
        <v>271.46</v>
      </c>
      <c r="I38" s="332">
        <f t="shared" si="11"/>
        <v>2.7146</v>
      </c>
      <c r="J38" s="62">
        <v>879.0</v>
      </c>
      <c r="K38" s="49">
        <f t="shared" si="12"/>
        <v>8.79</v>
      </c>
      <c r="L38" s="62">
        <v>615.0</v>
      </c>
      <c r="M38" s="49">
        <f t="shared" si="13"/>
        <v>6.15</v>
      </c>
      <c r="N38" s="62">
        <v>528.0</v>
      </c>
      <c r="O38" s="49">
        <f t="shared" si="14"/>
        <v>5.28</v>
      </c>
      <c r="P38" s="62">
        <v>440.0</v>
      </c>
      <c r="Q38" s="49">
        <f t="shared" si="15"/>
        <v>4.4</v>
      </c>
    </row>
    <row r="39">
      <c r="A39" s="78"/>
      <c r="B39" s="79"/>
      <c r="C39" s="79"/>
      <c r="D39" s="80"/>
      <c r="E39" s="124"/>
      <c r="F39" s="34">
        <v>300.0</v>
      </c>
      <c r="H39" s="332">
        <v>792.0</v>
      </c>
      <c r="I39" s="332">
        <f t="shared" si="11"/>
        <v>2.64</v>
      </c>
      <c r="J39" s="130">
        <v>2544.0</v>
      </c>
      <c r="K39" s="127">
        <f t="shared" si="12"/>
        <v>8.48</v>
      </c>
      <c r="L39" s="130">
        <v>1782.0</v>
      </c>
      <c r="M39" s="127">
        <f t="shared" si="13"/>
        <v>5.94</v>
      </c>
      <c r="N39" s="130">
        <v>1529.0</v>
      </c>
      <c r="O39" s="127">
        <f t="shared" si="14"/>
        <v>5.096666667</v>
      </c>
      <c r="P39" s="130">
        <v>1275.0</v>
      </c>
      <c r="Q39" s="127">
        <f t="shared" si="15"/>
        <v>4.25</v>
      </c>
    </row>
    <row r="40" ht="15.75" customHeight="1">
      <c r="A40" s="94"/>
      <c r="B40" s="94"/>
      <c r="C40" s="94"/>
      <c r="D40" s="81"/>
      <c r="E40" s="94"/>
      <c r="F40" s="94"/>
      <c r="H40" s="81"/>
      <c r="I40" s="81"/>
    </row>
    <row r="41" ht="15.75" customHeight="1">
      <c r="A41" s="94"/>
      <c r="B41" s="94"/>
      <c r="C41" s="94"/>
      <c r="D41" s="81"/>
      <c r="E41" s="94"/>
      <c r="F41" s="94"/>
      <c r="H41" s="81"/>
      <c r="I41" s="81"/>
    </row>
    <row r="42">
      <c r="A42" s="22" t="s">
        <v>61</v>
      </c>
      <c r="B42" s="23"/>
      <c r="C42" s="23"/>
      <c r="D42" s="24"/>
      <c r="E42" s="22" t="s">
        <v>12</v>
      </c>
      <c r="F42" s="24"/>
      <c r="H42" s="81"/>
      <c r="I42" s="81"/>
      <c r="J42" s="26" t="s">
        <v>16</v>
      </c>
      <c r="K42" s="27"/>
      <c r="L42" s="26" t="s">
        <v>17</v>
      </c>
      <c r="M42" s="27"/>
      <c r="N42" s="26" t="s">
        <v>18</v>
      </c>
      <c r="O42" s="27"/>
      <c r="P42" s="26" t="s">
        <v>90</v>
      </c>
      <c r="Q42" s="27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81"/>
      <c r="I43" s="81"/>
      <c r="J43" s="36" t="s">
        <v>27</v>
      </c>
      <c r="K43" s="37" t="s">
        <v>28</v>
      </c>
      <c r="L43" s="36" t="s">
        <v>27</v>
      </c>
      <c r="M43" s="37" t="s">
        <v>28</v>
      </c>
      <c r="N43" s="36" t="s">
        <v>27</v>
      </c>
      <c r="O43" s="37" t="s">
        <v>28</v>
      </c>
      <c r="P43" s="36" t="s">
        <v>27</v>
      </c>
      <c r="Q43" s="37" t="s">
        <v>28</v>
      </c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81"/>
      <c r="I44" s="81"/>
      <c r="J44" s="205">
        <v>245.0</v>
      </c>
      <c r="K44" s="105">
        <f t="shared" ref="K44:K61" si="16">J44/F44</f>
        <v>4.9</v>
      </c>
      <c r="L44" s="205">
        <v>172.0</v>
      </c>
      <c r="M44" s="105">
        <f t="shared" ref="M44:M61" si="17">L44/F44</f>
        <v>3.44</v>
      </c>
      <c r="N44" s="205">
        <v>147.0</v>
      </c>
      <c r="O44" s="105">
        <f t="shared" ref="O44:O61" si="18">N44/F44</f>
        <v>2.94</v>
      </c>
      <c r="P44" s="205">
        <v>124.0</v>
      </c>
      <c r="Q44" s="105">
        <f t="shared" ref="Q44:Q61" si="19">P44/F44</f>
        <v>2.48</v>
      </c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81"/>
      <c r="I45" s="81"/>
      <c r="J45" s="205">
        <v>151.0</v>
      </c>
      <c r="K45" s="105">
        <f t="shared" si="16"/>
        <v>3.02</v>
      </c>
      <c r="L45" s="205">
        <v>120.0</v>
      </c>
      <c r="M45" s="105">
        <f t="shared" si="17"/>
        <v>2.4</v>
      </c>
      <c r="N45" s="205">
        <v>107.0</v>
      </c>
      <c r="O45" s="105">
        <f t="shared" si="18"/>
        <v>2.14</v>
      </c>
      <c r="P45" s="205">
        <v>92.0</v>
      </c>
      <c r="Q45" s="105">
        <f t="shared" si="19"/>
        <v>1.84</v>
      </c>
    </row>
    <row r="46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81"/>
      <c r="I46" s="81"/>
      <c r="J46" s="205">
        <v>640.0</v>
      </c>
      <c r="K46" s="105">
        <f t="shared" si="16"/>
        <v>16</v>
      </c>
      <c r="L46" s="205">
        <v>379.0</v>
      </c>
      <c r="M46" s="105">
        <f t="shared" si="17"/>
        <v>9.475</v>
      </c>
      <c r="N46" s="205">
        <v>326.0</v>
      </c>
      <c r="O46" s="105">
        <f t="shared" si="18"/>
        <v>8.15</v>
      </c>
      <c r="P46" s="205">
        <v>271.0</v>
      </c>
      <c r="Q46" s="105">
        <f t="shared" si="19"/>
        <v>6.775</v>
      </c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81"/>
      <c r="I47" s="81"/>
      <c r="J47" s="206">
        <v>1673.0</v>
      </c>
      <c r="K47" s="373">
        <f t="shared" si="16"/>
        <v>1673</v>
      </c>
      <c r="L47" s="206">
        <v>1275.0</v>
      </c>
      <c r="M47" s="373">
        <f t="shared" si="17"/>
        <v>1275</v>
      </c>
      <c r="N47" s="206">
        <v>1196.0</v>
      </c>
      <c r="O47" s="373">
        <f t="shared" si="18"/>
        <v>1196</v>
      </c>
      <c r="P47" s="206">
        <v>1116.0</v>
      </c>
      <c r="Q47" s="373">
        <f t="shared" si="19"/>
        <v>1116</v>
      </c>
    </row>
    <row r="48">
      <c r="A48" s="82" t="s">
        <v>69</v>
      </c>
      <c r="B48" s="83" t="s">
        <v>72</v>
      </c>
      <c r="C48" s="2"/>
      <c r="D48" s="141" t="s">
        <v>71</v>
      </c>
      <c r="E48" s="144">
        <v>50.0</v>
      </c>
      <c r="F48" s="145">
        <v>1.0</v>
      </c>
      <c r="H48" s="81"/>
      <c r="I48" s="81"/>
      <c r="J48" s="93">
        <v>1485.0</v>
      </c>
      <c r="K48" s="374">
        <f t="shared" si="16"/>
        <v>1485</v>
      </c>
      <c r="L48" s="204">
        <v>968.0</v>
      </c>
      <c r="M48" s="374">
        <f t="shared" si="17"/>
        <v>968</v>
      </c>
      <c r="N48" s="204">
        <v>825.0</v>
      </c>
      <c r="O48" s="374">
        <f t="shared" si="18"/>
        <v>825</v>
      </c>
      <c r="P48" s="204">
        <v>693.0</v>
      </c>
      <c r="Q48" s="374">
        <f t="shared" si="19"/>
        <v>693</v>
      </c>
    </row>
    <row r="49">
      <c r="A49" s="40" t="s">
        <v>73</v>
      </c>
      <c r="B49" s="83" t="s">
        <v>72</v>
      </c>
      <c r="C49" s="2"/>
      <c r="D49" s="141" t="s">
        <v>74</v>
      </c>
      <c r="E49" s="71">
        <v>100.0</v>
      </c>
      <c r="F49" s="45">
        <v>50.0</v>
      </c>
      <c r="H49" s="81"/>
      <c r="I49" s="81"/>
      <c r="J49" s="204">
        <v>281.0</v>
      </c>
      <c r="K49" s="91">
        <f t="shared" si="16"/>
        <v>5.62</v>
      </c>
      <c r="L49" s="204">
        <v>213.0</v>
      </c>
      <c r="M49" s="91">
        <f t="shared" si="17"/>
        <v>4.26</v>
      </c>
      <c r="N49" s="204">
        <v>200.0</v>
      </c>
      <c r="O49" s="91">
        <f t="shared" si="18"/>
        <v>4</v>
      </c>
      <c r="P49" s="204">
        <v>187.0</v>
      </c>
      <c r="Q49" s="91">
        <f t="shared" si="19"/>
        <v>3.74</v>
      </c>
    </row>
    <row r="50">
      <c r="A50" s="40" t="s">
        <v>73</v>
      </c>
      <c r="B50" s="83" t="s">
        <v>72</v>
      </c>
      <c r="C50" s="2"/>
      <c r="D50" s="141" t="s">
        <v>74</v>
      </c>
      <c r="E50" s="71">
        <v>50.0</v>
      </c>
      <c r="F50" s="45">
        <v>100.0</v>
      </c>
      <c r="H50" s="81"/>
      <c r="I50" s="81"/>
      <c r="J50" s="204">
        <v>543.0</v>
      </c>
      <c r="K50" s="91">
        <f t="shared" si="16"/>
        <v>5.43</v>
      </c>
      <c r="L50" s="204">
        <v>412.0</v>
      </c>
      <c r="M50" s="91">
        <f t="shared" si="17"/>
        <v>4.12</v>
      </c>
      <c r="N50" s="204">
        <v>388.0</v>
      </c>
      <c r="O50" s="91">
        <f t="shared" si="18"/>
        <v>3.88</v>
      </c>
      <c r="P50" s="204">
        <v>363.0</v>
      </c>
      <c r="Q50" s="91">
        <f t="shared" si="19"/>
        <v>3.63</v>
      </c>
    </row>
    <row r="51" ht="39.0" customHeight="1">
      <c r="A51" s="40" t="s">
        <v>73</v>
      </c>
      <c r="B51" s="83" t="s">
        <v>96</v>
      </c>
      <c r="C51" s="2"/>
      <c r="D51" s="207"/>
      <c r="E51" s="71">
        <v>60.0</v>
      </c>
      <c r="F51" s="45">
        <v>100.0</v>
      </c>
      <c r="H51" s="81"/>
      <c r="I51" s="81"/>
      <c r="J51" s="204">
        <v>294.0</v>
      </c>
      <c r="K51" s="91">
        <f t="shared" si="16"/>
        <v>2.94</v>
      </c>
      <c r="L51" s="204">
        <v>223.0</v>
      </c>
      <c r="M51" s="91">
        <f t="shared" si="17"/>
        <v>2.23</v>
      </c>
      <c r="N51" s="204">
        <v>210.0</v>
      </c>
      <c r="O51" s="91">
        <f t="shared" si="18"/>
        <v>2.1</v>
      </c>
      <c r="P51" s="204">
        <v>196.0</v>
      </c>
      <c r="Q51" s="91">
        <f t="shared" si="19"/>
        <v>1.96</v>
      </c>
    </row>
    <row r="52">
      <c r="A52" s="40" t="s">
        <v>75</v>
      </c>
      <c r="B52" s="41" t="s">
        <v>76</v>
      </c>
      <c r="C52" s="23"/>
      <c r="D52" s="133" t="s">
        <v>72</v>
      </c>
      <c r="E52" s="147">
        <v>300.0</v>
      </c>
      <c r="F52" s="45">
        <v>100.0</v>
      </c>
      <c r="H52" s="81"/>
      <c r="I52" s="81"/>
      <c r="J52" s="179">
        <v>50.0</v>
      </c>
      <c r="K52" s="72">
        <f t="shared" si="16"/>
        <v>0.5</v>
      </c>
      <c r="L52" s="179">
        <v>38.0</v>
      </c>
      <c r="M52" s="72">
        <f t="shared" si="17"/>
        <v>0.38</v>
      </c>
      <c r="N52" s="179">
        <v>35.0</v>
      </c>
      <c r="O52" s="72">
        <f t="shared" si="18"/>
        <v>0.35</v>
      </c>
      <c r="P52" s="179">
        <v>33.0</v>
      </c>
      <c r="Q52" s="72">
        <f t="shared" si="19"/>
        <v>0.33</v>
      </c>
    </row>
    <row r="53">
      <c r="A53" s="78"/>
      <c r="B53" s="79"/>
      <c r="C53" s="79"/>
      <c r="D53" s="80"/>
      <c r="E53" s="151">
        <v>200.0</v>
      </c>
      <c r="F53" s="34">
        <v>200.0</v>
      </c>
      <c r="H53" s="81"/>
      <c r="I53" s="81"/>
      <c r="J53" s="210">
        <v>73.0</v>
      </c>
      <c r="K53" s="211">
        <f t="shared" si="16"/>
        <v>0.365</v>
      </c>
      <c r="L53" s="210">
        <v>55.0</v>
      </c>
      <c r="M53" s="211">
        <f t="shared" si="17"/>
        <v>0.275</v>
      </c>
      <c r="N53" s="210">
        <v>53.0</v>
      </c>
      <c r="O53" s="211">
        <f t="shared" si="18"/>
        <v>0.265</v>
      </c>
      <c r="P53" s="210">
        <v>49.0</v>
      </c>
      <c r="Q53" s="211">
        <f t="shared" si="19"/>
        <v>0.245</v>
      </c>
    </row>
    <row r="54">
      <c r="A54" s="40" t="s">
        <v>75</v>
      </c>
      <c r="B54" s="41" t="s">
        <v>77</v>
      </c>
      <c r="C54" s="23"/>
      <c r="D54" s="133" t="s">
        <v>72</v>
      </c>
      <c r="E54" s="147">
        <v>100.0</v>
      </c>
      <c r="F54" s="45">
        <v>100.0</v>
      </c>
      <c r="H54" s="81"/>
      <c r="I54" s="81"/>
      <c r="J54" s="181">
        <v>88.0</v>
      </c>
      <c r="K54" s="72">
        <f t="shared" si="16"/>
        <v>0.88</v>
      </c>
      <c r="L54" s="181">
        <v>68.0</v>
      </c>
      <c r="M54" s="72">
        <f t="shared" si="17"/>
        <v>0.68</v>
      </c>
      <c r="N54" s="181">
        <v>64.0</v>
      </c>
      <c r="O54" s="72">
        <f t="shared" si="18"/>
        <v>0.64</v>
      </c>
      <c r="P54" s="181">
        <v>59.0</v>
      </c>
      <c r="Q54" s="72">
        <f t="shared" si="19"/>
        <v>0.59</v>
      </c>
    </row>
    <row r="55" ht="16.5" customHeight="1">
      <c r="A55" s="78"/>
      <c r="B55" s="79"/>
      <c r="C55" s="79"/>
      <c r="D55" s="80"/>
      <c r="E55" s="151">
        <v>80.0</v>
      </c>
      <c r="F55" s="34">
        <v>200.0</v>
      </c>
      <c r="H55" s="81"/>
      <c r="I55" s="81"/>
      <c r="J55" s="181">
        <v>154.0</v>
      </c>
      <c r="K55" s="211">
        <f t="shared" si="16"/>
        <v>0.77</v>
      </c>
      <c r="L55" s="181">
        <v>117.0</v>
      </c>
      <c r="M55" s="211">
        <f t="shared" si="17"/>
        <v>0.585</v>
      </c>
      <c r="N55" s="181">
        <v>110.0</v>
      </c>
      <c r="O55" s="211">
        <f t="shared" si="18"/>
        <v>0.55</v>
      </c>
      <c r="P55" s="181">
        <v>104.0</v>
      </c>
      <c r="Q55" s="211">
        <f t="shared" si="19"/>
        <v>0.52</v>
      </c>
    </row>
    <row r="56">
      <c r="A56" s="40" t="s">
        <v>78</v>
      </c>
      <c r="B56" s="41" t="s">
        <v>79</v>
      </c>
      <c r="C56" s="23"/>
      <c r="D56" s="133" t="s">
        <v>72</v>
      </c>
      <c r="E56" s="147">
        <v>300.0</v>
      </c>
      <c r="F56" s="45">
        <v>100.0</v>
      </c>
      <c r="H56" s="81"/>
      <c r="I56" s="81"/>
      <c r="J56" s="179">
        <v>36.0</v>
      </c>
      <c r="K56" s="72">
        <f t="shared" si="16"/>
        <v>0.36</v>
      </c>
      <c r="L56" s="179">
        <v>28.0</v>
      </c>
      <c r="M56" s="72">
        <f t="shared" si="17"/>
        <v>0.28</v>
      </c>
      <c r="N56" s="179">
        <v>26.0</v>
      </c>
      <c r="O56" s="72">
        <f t="shared" si="18"/>
        <v>0.26</v>
      </c>
      <c r="P56" s="179">
        <v>25.0</v>
      </c>
      <c r="Q56" s="72">
        <f t="shared" si="19"/>
        <v>0.25</v>
      </c>
    </row>
    <row r="57" ht="16.5" customHeight="1">
      <c r="A57" s="78"/>
      <c r="B57" s="79"/>
      <c r="C57" s="79"/>
      <c r="D57" s="80"/>
      <c r="E57" s="151">
        <v>200.0</v>
      </c>
      <c r="F57" s="34">
        <v>200.0</v>
      </c>
      <c r="H57" s="81"/>
      <c r="I57" s="81"/>
      <c r="J57" s="210">
        <v>51.0</v>
      </c>
      <c r="K57" s="211">
        <f t="shared" si="16"/>
        <v>0.255</v>
      </c>
      <c r="L57" s="210">
        <v>40.0</v>
      </c>
      <c r="M57" s="211">
        <f t="shared" si="17"/>
        <v>0.2</v>
      </c>
      <c r="N57" s="210">
        <v>37.0</v>
      </c>
      <c r="O57" s="211">
        <f t="shared" si="18"/>
        <v>0.185</v>
      </c>
      <c r="P57" s="210">
        <v>36.0</v>
      </c>
      <c r="Q57" s="211">
        <f t="shared" si="19"/>
        <v>0.18</v>
      </c>
    </row>
    <row r="58">
      <c r="A58" s="40" t="s">
        <v>78</v>
      </c>
      <c r="B58" s="41" t="s">
        <v>80</v>
      </c>
      <c r="C58" s="23"/>
      <c r="D58" s="133" t="s">
        <v>72</v>
      </c>
      <c r="E58" s="147">
        <v>300.0</v>
      </c>
      <c r="F58" s="45">
        <v>100.0</v>
      </c>
      <c r="H58" s="81"/>
      <c r="I58" s="81"/>
      <c r="J58" s="181">
        <v>40.0</v>
      </c>
      <c r="K58" s="72">
        <f t="shared" si="16"/>
        <v>0.4</v>
      </c>
      <c r="L58" s="181">
        <v>30.0</v>
      </c>
      <c r="M58" s="72">
        <f t="shared" si="17"/>
        <v>0.3</v>
      </c>
      <c r="N58" s="181">
        <v>29.0</v>
      </c>
      <c r="O58" s="72">
        <f t="shared" si="18"/>
        <v>0.29</v>
      </c>
      <c r="P58" s="181">
        <v>27.0</v>
      </c>
      <c r="Q58" s="72">
        <f t="shared" si="19"/>
        <v>0.27</v>
      </c>
    </row>
    <row r="59" ht="16.5" customHeight="1">
      <c r="A59" s="78"/>
      <c r="B59" s="79"/>
      <c r="C59" s="79"/>
      <c r="D59" s="80"/>
      <c r="E59" s="151">
        <v>200.0</v>
      </c>
      <c r="F59" s="34">
        <v>200.0</v>
      </c>
      <c r="H59" s="81"/>
      <c r="I59" s="81"/>
      <c r="J59" s="181">
        <v>57.0</v>
      </c>
      <c r="K59" s="211">
        <f t="shared" si="16"/>
        <v>0.285</v>
      </c>
      <c r="L59" s="181">
        <v>44.0</v>
      </c>
      <c r="M59" s="211">
        <f t="shared" si="17"/>
        <v>0.22</v>
      </c>
      <c r="N59" s="181">
        <v>42.0</v>
      </c>
      <c r="O59" s="211">
        <f t="shared" si="18"/>
        <v>0.21</v>
      </c>
      <c r="P59" s="181">
        <v>40.0</v>
      </c>
      <c r="Q59" s="211">
        <f t="shared" si="19"/>
        <v>0.2</v>
      </c>
    </row>
    <row r="60">
      <c r="A60" s="40" t="s">
        <v>78</v>
      </c>
      <c r="B60" s="41" t="s">
        <v>81</v>
      </c>
      <c r="C60" s="23"/>
      <c r="D60" s="133" t="s">
        <v>72</v>
      </c>
      <c r="E60" s="147">
        <v>300.0</v>
      </c>
      <c r="F60" s="45">
        <v>100.0</v>
      </c>
      <c r="H60" s="81"/>
      <c r="I60" s="81"/>
      <c r="J60" s="179">
        <v>40.0</v>
      </c>
      <c r="K60" s="72">
        <f t="shared" si="16"/>
        <v>0.4</v>
      </c>
      <c r="L60" s="179">
        <v>30.0</v>
      </c>
      <c r="M60" s="72">
        <f t="shared" si="17"/>
        <v>0.3</v>
      </c>
      <c r="N60" s="179">
        <v>29.0</v>
      </c>
      <c r="O60" s="72">
        <f t="shared" si="18"/>
        <v>0.29</v>
      </c>
      <c r="P60" s="179">
        <v>27.0</v>
      </c>
      <c r="Q60" s="72">
        <f t="shared" si="19"/>
        <v>0.27</v>
      </c>
    </row>
    <row r="61" ht="16.5" customHeight="1">
      <c r="A61" s="78"/>
      <c r="B61" s="79"/>
      <c r="C61" s="79"/>
      <c r="D61" s="80"/>
      <c r="F61" s="34">
        <v>200.0</v>
      </c>
      <c r="H61" s="81"/>
      <c r="I61" s="81"/>
      <c r="J61" s="210">
        <v>66.0</v>
      </c>
      <c r="K61" s="211">
        <f t="shared" si="16"/>
        <v>0.33</v>
      </c>
      <c r="L61" s="210">
        <v>46.0</v>
      </c>
      <c r="M61" s="211">
        <f t="shared" si="17"/>
        <v>0.23</v>
      </c>
      <c r="N61" s="210">
        <v>44.0</v>
      </c>
      <c r="O61" s="211">
        <f t="shared" si="18"/>
        <v>0.22</v>
      </c>
      <c r="P61" s="210">
        <v>42.0</v>
      </c>
      <c r="Q61" s="211">
        <f t="shared" si="19"/>
        <v>0.21</v>
      </c>
    </row>
    <row r="62" ht="15.75" customHeight="1">
      <c r="A62" s="94"/>
      <c r="B62" s="94"/>
      <c r="C62" s="94"/>
      <c r="D62" s="81"/>
      <c r="E62" s="94"/>
      <c r="F62" s="94"/>
      <c r="H62" s="81"/>
      <c r="I62" s="81"/>
    </row>
    <row r="63" ht="15.75" customHeight="1">
      <c r="A63" s="94"/>
      <c r="B63" s="94"/>
      <c r="C63" s="94"/>
      <c r="D63" s="81"/>
      <c r="E63" s="94"/>
      <c r="F63" s="94"/>
      <c r="H63" s="81"/>
      <c r="I63" s="81"/>
    </row>
    <row r="64" ht="15.75" customHeight="1">
      <c r="A64" s="94"/>
      <c r="B64" s="94"/>
      <c r="C64" s="94"/>
      <c r="D64" s="81"/>
      <c r="E64" s="94"/>
      <c r="F64" s="94"/>
      <c r="H64" s="81"/>
      <c r="I64" s="81"/>
    </row>
    <row r="65" ht="15.75" customHeight="1">
      <c r="A65" s="94"/>
      <c r="B65" s="94"/>
      <c r="C65" s="94"/>
      <c r="D65" s="81"/>
      <c r="F65" s="94"/>
      <c r="H65" s="81"/>
      <c r="I65" s="81"/>
    </row>
    <row r="66" ht="15.75" customHeight="1">
      <c r="A66" s="94"/>
      <c r="B66" s="94"/>
      <c r="C66" s="94"/>
      <c r="D66" s="81"/>
      <c r="E66" s="94"/>
      <c r="F66" s="94"/>
      <c r="H66" s="81"/>
      <c r="I66" s="81"/>
    </row>
    <row r="67" ht="15.75" customHeight="1">
      <c r="A67" s="94"/>
      <c r="B67" s="94"/>
      <c r="C67" s="94"/>
      <c r="D67" s="81"/>
      <c r="E67" s="94"/>
      <c r="F67" s="94"/>
      <c r="H67" s="81"/>
      <c r="I67" s="81"/>
    </row>
    <row r="68" ht="15.75" customHeight="1">
      <c r="A68" s="94"/>
      <c r="B68" s="94"/>
      <c r="C68" s="94"/>
      <c r="D68" s="81"/>
      <c r="E68" s="94"/>
      <c r="F68" s="94"/>
      <c r="H68" s="81"/>
      <c r="I68" s="81"/>
    </row>
    <row r="69" ht="15.75" customHeight="1">
      <c r="A69" s="94"/>
      <c r="B69" s="94"/>
      <c r="C69" s="94"/>
      <c r="D69" s="81"/>
      <c r="E69" s="94"/>
      <c r="F69" s="94"/>
      <c r="H69" s="81"/>
      <c r="I69" s="81"/>
    </row>
    <row r="70" ht="15.75" customHeight="1">
      <c r="A70" s="94"/>
      <c r="B70" s="94"/>
      <c r="C70" s="94"/>
      <c r="D70" s="81"/>
      <c r="E70" s="94"/>
      <c r="F70" s="94"/>
      <c r="H70" s="81"/>
      <c r="I70" s="81"/>
    </row>
    <row r="71" ht="15.75" customHeight="1">
      <c r="A71" s="94"/>
      <c r="B71" s="94"/>
      <c r="C71" s="94"/>
      <c r="D71" s="81"/>
      <c r="E71" s="94"/>
      <c r="F71" s="94"/>
      <c r="H71" s="81"/>
      <c r="I71" s="81"/>
    </row>
    <row r="72" ht="15.75" customHeight="1">
      <c r="A72" s="94"/>
      <c r="B72" s="94"/>
      <c r="C72" s="94"/>
      <c r="D72" s="81"/>
      <c r="E72" s="94"/>
      <c r="F72" s="94"/>
      <c r="H72" s="81"/>
      <c r="I72" s="81"/>
    </row>
    <row r="73" ht="15.75" customHeight="1">
      <c r="A73" s="94"/>
      <c r="B73" s="94"/>
      <c r="C73" s="94"/>
      <c r="D73" s="81"/>
      <c r="E73" s="94"/>
      <c r="F73" s="94"/>
      <c r="H73" s="81"/>
      <c r="I73" s="81"/>
    </row>
    <row r="74" ht="15.75" customHeight="1">
      <c r="A74" s="94"/>
      <c r="B74" s="94"/>
      <c r="C74" s="94"/>
      <c r="D74" s="81"/>
      <c r="E74" s="94"/>
      <c r="F74" s="94"/>
      <c r="H74" s="81"/>
      <c r="I74" s="81"/>
    </row>
    <row r="75" ht="15.75" customHeight="1">
      <c r="A75" s="94"/>
      <c r="B75" s="94"/>
      <c r="C75" s="94"/>
      <c r="D75" s="81"/>
      <c r="E75" s="94"/>
      <c r="F75" s="94"/>
      <c r="H75" s="81"/>
      <c r="I75" s="81"/>
    </row>
    <row r="76" ht="15.75" customHeight="1">
      <c r="A76" s="94"/>
      <c r="B76" s="94"/>
      <c r="C76" s="94"/>
      <c r="D76" s="81"/>
      <c r="E76" s="94"/>
      <c r="F76" s="94"/>
      <c r="H76" s="81"/>
      <c r="I76" s="81"/>
    </row>
    <row r="77" ht="15.75" customHeight="1">
      <c r="A77" s="94"/>
      <c r="B77" s="94"/>
      <c r="C77" s="94"/>
      <c r="D77" s="81"/>
      <c r="E77" s="94"/>
      <c r="F77" s="94"/>
      <c r="H77" s="81"/>
      <c r="I77" s="81"/>
    </row>
    <row r="78" ht="15.75" customHeight="1">
      <c r="A78" s="94"/>
      <c r="B78" s="94"/>
      <c r="C78" s="94"/>
      <c r="D78" s="81"/>
      <c r="E78" s="94"/>
      <c r="F78" s="94"/>
      <c r="H78" s="81"/>
      <c r="I78" s="81"/>
    </row>
    <row r="79" ht="15.75" customHeight="1">
      <c r="A79" s="94"/>
      <c r="B79" s="94"/>
      <c r="C79" s="94"/>
      <c r="D79" s="81"/>
      <c r="E79" s="94"/>
      <c r="F79" s="94"/>
      <c r="H79" s="81"/>
      <c r="I79" s="81"/>
    </row>
    <row r="80" ht="15.75" customHeight="1">
      <c r="A80" s="94"/>
      <c r="B80" s="94"/>
      <c r="C80" s="94"/>
      <c r="D80" s="81"/>
      <c r="E80" s="94"/>
      <c r="F80" s="94"/>
      <c r="H80" s="81"/>
      <c r="I80" s="81"/>
    </row>
    <row r="81" ht="15.75" customHeight="1">
      <c r="A81" s="94"/>
      <c r="B81" s="94"/>
      <c r="C81" s="94"/>
      <c r="D81" s="81"/>
      <c r="E81" s="94"/>
      <c r="F81" s="94"/>
      <c r="H81" s="81"/>
      <c r="I81" s="81"/>
    </row>
    <row r="82" ht="15.75" customHeight="1">
      <c r="A82" s="94"/>
      <c r="B82" s="94"/>
      <c r="C82" s="94"/>
      <c r="D82" s="81"/>
      <c r="E82" s="94"/>
      <c r="F82" s="94"/>
      <c r="H82" s="81"/>
      <c r="I82" s="81"/>
    </row>
    <row r="83" ht="15.75" customHeight="1">
      <c r="A83" s="94"/>
      <c r="B83" s="94"/>
      <c r="C83" s="94"/>
      <c r="D83" s="81"/>
      <c r="E83" s="94"/>
      <c r="F83" s="94"/>
      <c r="H83" s="81"/>
      <c r="I83" s="81"/>
    </row>
    <row r="84" ht="15.75" customHeight="1">
      <c r="A84" s="94"/>
      <c r="B84" s="94"/>
      <c r="C84" s="94"/>
      <c r="D84" s="81"/>
      <c r="E84" s="94"/>
      <c r="F84" s="94"/>
      <c r="H84" s="81"/>
      <c r="I84" s="81"/>
    </row>
    <row r="85" ht="15.75" customHeight="1">
      <c r="A85" s="94"/>
      <c r="B85" s="94"/>
      <c r="C85" s="94"/>
      <c r="D85" s="81"/>
      <c r="E85" s="94"/>
      <c r="F85" s="94"/>
      <c r="H85" s="81"/>
      <c r="I85" s="81"/>
    </row>
    <row r="86" ht="15.75" customHeight="1">
      <c r="A86" s="94"/>
      <c r="B86" s="94"/>
      <c r="C86" s="94"/>
      <c r="D86" s="81"/>
      <c r="E86" s="94"/>
      <c r="F86" s="94"/>
      <c r="H86" s="81"/>
      <c r="I86" s="81"/>
    </row>
    <row r="87" ht="15.75" customHeight="1">
      <c r="A87" s="94"/>
      <c r="B87" s="94"/>
      <c r="C87" s="94"/>
      <c r="D87" s="81"/>
      <c r="E87" s="94"/>
      <c r="F87" s="94"/>
      <c r="H87" s="81"/>
      <c r="I87" s="81"/>
    </row>
    <row r="88" ht="15.75" customHeight="1">
      <c r="A88" s="94"/>
      <c r="B88" s="94"/>
      <c r="C88" s="94"/>
      <c r="D88" s="81"/>
      <c r="E88" s="94"/>
      <c r="F88" s="94"/>
      <c r="H88" s="81"/>
      <c r="I88" s="81"/>
    </row>
    <row r="89" ht="15.75" customHeight="1">
      <c r="A89" s="94"/>
      <c r="B89" s="94"/>
      <c r="C89" s="94"/>
      <c r="D89" s="81"/>
      <c r="E89" s="94"/>
      <c r="F89" s="94"/>
      <c r="H89" s="81"/>
      <c r="I89" s="81"/>
    </row>
    <row r="90" ht="15.75" customHeight="1">
      <c r="A90" s="94"/>
      <c r="B90" s="94"/>
      <c r="C90" s="94"/>
      <c r="D90" s="81"/>
      <c r="E90" s="94"/>
      <c r="F90" s="94"/>
      <c r="H90" s="81"/>
      <c r="I90" s="81"/>
    </row>
    <row r="91" ht="15.75" customHeight="1">
      <c r="A91" s="94"/>
      <c r="B91" s="94"/>
      <c r="C91" s="94"/>
      <c r="D91" s="81"/>
      <c r="E91" s="94"/>
      <c r="F91" s="94"/>
      <c r="H91" s="81"/>
      <c r="I91" s="81"/>
    </row>
    <row r="92" ht="15.75" customHeight="1">
      <c r="A92" s="94"/>
      <c r="B92" s="94"/>
      <c r="C92" s="94"/>
      <c r="D92" s="81"/>
      <c r="E92" s="94"/>
      <c r="F92" s="94"/>
      <c r="H92" s="81"/>
      <c r="I92" s="81"/>
    </row>
    <row r="93" ht="15.75" customHeight="1">
      <c r="A93" s="94"/>
      <c r="B93" s="94"/>
      <c r="C93" s="94"/>
      <c r="D93" s="81"/>
      <c r="E93" s="94"/>
      <c r="F93" s="94"/>
      <c r="H93" s="81"/>
      <c r="I93" s="81"/>
    </row>
    <row r="94" ht="15.75" customHeight="1">
      <c r="A94" s="94"/>
      <c r="B94" s="94"/>
      <c r="C94" s="94"/>
      <c r="D94" s="81"/>
      <c r="E94" s="94"/>
      <c r="F94" s="94"/>
      <c r="H94" s="81"/>
      <c r="I94" s="81"/>
    </row>
    <row r="95" ht="15.75" customHeight="1">
      <c r="A95" s="94"/>
      <c r="B95" s="94"/>
      <c r="C95" s="94"/>
      <c r="D95" s="81"/>
      <c r="E95" s="94"/>
      <c r="F95" s="94"/>
      <c r="H95" s="81"/>
      <c r="I95" s="81"/>
    </row>
    <row r="96" ht="15.75" customHeight="1">
      <c r="A96" s="94"/>
      <c r="B96" s="94"/>
      <c r="C96" s="94"/>
      <c r="D96" s="81"/>
      <c r="E96" s="94"/>
      <c r="F96" s="94"/>
      <c r="H96" s="81"/>
      <c r="I96" s="81"/>
    </row>
    <row r="97" ht="15.75" customHeight="1">
      <c r="A97" s="94"/>
      <c r="B97" s="94"/>
      <c r="C97" s="94"/>
      <c r="D97" s="81"/>
      <c r="E97" s="94"/>
      <c r="F97" s="94"/>
      <c r="H97" s="81"/>
      <c r="I97" s="81"/>
    </row>
    <row r="98" ht="15.75" customHeight="1">
      <c r="A98" s="94"/>
      <c r="B98" s="94"/>
      <c r="C98" s="94"/>
      <c r="D98" s="81"/>
      <c r="E98" s="94"/>
      <c r="F98" s="94"/>
      <c r="H98" s="81"/>
      <c r="I98" s="81"/>
    </row>
    <row r="99" ht="15.75" customHeight="1">
      <c r="A99" s="94"/>
      <c r="B99" s="94"/>
      <c r="C99" s="94"/>
      <c r="D99" s="81"/>
      <c r="E99" s="94"/>
      <c r="F99" s="94"/>
      <c r="H99" s="81"/>
      <c r="I99" s="81"/>
    </row>
    <row r="100" ht="15.75" customHeight="1">
      <c r="A100" s="94"/>
      <c r="B100" s="94"/>
      <c r="C100" s="94"/>
      <c r="D100" s="81"/>
      <c r="E100" s="94"/>
      <c r="F100" s="94"/>
      <c r="H100" s="81"/>
      <c r="I100" s="81"/>
    </row>
    <row r="101" ht="15.75" customHeight="1">
      <c r="A101" s="94"/>
      <c r="B101" s="94"/>
      <c r="C101" s="94"/>
      <c r="D101" s="81"/>
      <c r="E101" s="94"/>
      <c r="F101" s="94"/>
      <c r="H101" s="81"/>
      <c r="I101" s="81"/>
    </row>
    <row r="102" ht="15.75" customHeight="1">
      <c r="A102" s="94"/>
      <c r="B102" s="94"/>
      <c r="C102" s="94"/>
      <c r="D102" s="81"/>
      <c r="E102" s="94"/>
      <c r="F102" s="94"/>
      <c r="H102" s="81"/>
      <c r="I102" s="81"/>
    </row>
    <row r="103" ht="15.75" customHeight="1">
      <c r="A103" s="94"/>
      <c r="B103" s="94"/>
      <c r="C103" s="94"/>
      <c r="D103" s="81"/>
      <c r="E103" s="94"/>
      <c r="F103" s="94"/>
      <c r="H103" s="81"/>
      <c r="I103" s="81"/>
    </row>
    <row r="104" ht="15.75" customHeight="1">
      <c r="A104" s="94"/>
      <c r="B104" s="94"/>
      <c r="C104" s="94"/>
      <c r="D104" s="81"/>
      <c r="E104" s="94"/>
      <c r="F104" s="94"/>
      <c r="H104" s="81"/>
      <c r="I104" s="81"/>
    </row>
    <row r="105" ht="15.75" customHeight="1">
      <c r="A105" s="94"/>
      <c r="B105" s="94"/>
      <c r="C105" s="94"/>
      <c r="D105" s="81"/>
      <c r="E105" s="94"/>
      <c r="F105" s="94"/>
      <c r="H105" s="81"/>
      <c r="I105" s="81"/>
    </row>
    <row r="106" ht="15.75" customHeight="1">
      <c r="A106" s="94"/>
      <c r="B106" s="94"/>
      <c r="C106" s="94"/>
      <c r="D106" s="81"/>
      <c r="E106" s="94"/>
      <c r="F106" s="94"/>
      <c r="H106" s="81"/>
      <c r="I106" s="81"/>
    </row>
    <row r="107" ht="15.75" customHeight="1">
      <c r="A107" s="94"/>
      <c r="B107" s="94"/>
      <c r="C107" s="94"/>
      <c r="D107" s="81"/>
      <c r="E107" s="94"/>
      <c r="F107" s="94"/>
      <c r="H107" s="81"/>
      <c r="I107" s="81"/>
    </row>
    <row r="108" ht="15.75" customHeight="1">
      <c r="A108" s="94"/>
      <c r="B108" s="94"/>
      <c r="C108" s="94"/>
      <c r="D108" s="81"/>
      <c r="E108" s="94"/>
      <c r="F108" s="94"/>
      <c r="H108" s="81"/>
      <c r="I108" s="81"/>
    </row>
    <row r="109" ht="15.75" customHeight="1">
      <c r="A109" s="94"/>
      <c r="B109" s="94"/>
      <c r="C109" s="94"/>
      <c r="D109" s="81"/>
      <c r="E109" s="94"/>
      <c r="F109" s="94"/>
      <c r="H109" s="81"/>
      <c r="I109" s="81"/>
    </row>
    <row r="110" ht="15.75" customHeight="1">
      <c r="A110" s="94"/>
      <c r="B110" s="94"/>
      <c r="C110" s="94"/>
      <c r="D110" s="81"/>
      <c r="E110" s="94"/>
      <c r="F110" s="94"/>
      <c r="H110" s="81"/>
      <c r="I110" s="81"/>
    </row>
    <row r="111" ht="15.75" customHeight="1">
      <c r="A111" s="94"/>
      <c r="B111" s="94"/>
      <c r="C111" s="94"/>
      <c r="D111" s="81"/>
      <c r="E111" s="94"/>
      <c r="F111" s="94"/>
      <c r="H111" s="81"/>
      <c r="I111" s="81"/>
    </row>
    <row r="112" ht="15.75" customHeight="1">
      <c r="A112" s="94"/>
      <c r="B112" s="94"/>
      <c r="C112" s="94"/>
      <c r="D112" s="81"/>
      <c r="E112" s="94"/>
      <c r="F112" s="94"/>
      <c r="H112" s="81"/>
      <c r="I112" s="81"/>
    </row>
    <row r="113" ht="15.75" customHeight="1">
      <c r="A113" s="94"/>
      <c r="B113" s="94"/>
      <c r="C113" s="94"/>
      <c r="D113" s="81"/>
      <c r="E113" s="94"/>
      <c r="F113" s="94"/>
      <c r="H113" s="81"/>
      <c r="I113" s="81"/>
    </row>
    <row r="114" ht="15.75" customHeight="1">
      <c r="A114" s="94"/>
      <c r="B114" s="94"/>
      <c r="C114" s="94"/>
      <c r="D114" s="81"/>
      <c r="E114" s="94"/>
      <c r="F114" s="94"/>
      <c r="H114" s="81"/>
      <c r="I114" s="81"/>
    </row>
    <row r="115" ht="15.75" customHeight="1">
      <c r="A115" s="94"/>
      <c r="B115" s="94"/>
      <c r="C115" s="94"/>
      <c r="D115" s="81"/>
      <c r="E115" s="94"/>
      <c r="F115" s="94"/>
      <c r="H115" s="81"/>
      <c r="I115" s="81"/>
    </row>
    <row r="116" ht="15.75" customHeight="1">
      <c r="A116" s="94"/>
      <c r="B116" s="94"/>
      <c r="C116" s="94"/>
      <c r="D116" s="81"/>
      <c r="E116" s="94"/>
      <c r="F116" s="94"/>
      <c r="H116" s="81"/>
      <c r="I116" s="81"/>
    </row>
    <row r="117" ht="15.75" customHeight="1">
      <c r="A117" s="94"/>
      <c r="B117" s="94"/>
      <c r="C117" s="94"/>
      <c r="D117" s="81"/>
      <c r="E117" s="94"/>
      <c r="F117" s="94"/>
      <c r="H117" s="81"/>
      <c r="I117" s="81"/>
    </row>
    <row r="118" ht="15.75" customHeight="1">
      <c r="A118" s="94"/>
      <c r="B118" s="94"/>
      <c r="C118" s="94"/>
      <c r="D118" s="81"/>
      <c r="E118" s="94"/>
      <c r="F118" s="94"/>
      <c r="H118" s="81"/>
      <c r="I118" s="81"/>
    </row>
    <row r="119" ht="15.75" customHeight="1">
      <c r="A119" s="94"/>
      <c r="B119" s="94"/>
      <c r="C119" s="94"/>
      <c r="D119" s="81"/>
      <c r="E119" s="94"/>
      <c r="F119" s="94"/>
      <c r="H119" s="81"/>
      <c r="I119" s="81"/>
    </row>
    <row r="120" ht="15.75" customHeight="1">
      <c r="A120" s="94"/>
      <c r="B120" s="94"/>
      <c r="C120" s="94"/>
      <c r="D120" s="81"/>
      <c r="E120" s="94"/>
      <c r="F120" s="94"/>
      <c r="H120" s="81"/>
      <c r="I120" s="81"/>
    </row>
    <row r="121" ht="15.75" customHeight="1">
      <c r="A121" s="94"/>
      <c r="B121" s="94"/>
      <c r="C121" s="94"/>
      <c r="D121" s="81"/>
      <c r="E121" s="94"/>
      <c r="F121" s="94"/>
      <c r="H121" s="81"/>
      <c r="I121" s="81"/>
    </row>
    <row r="122" ht="15.75" customHeight="1">
      <c r="A122" s="94"/>
      <c r="B122" s="94"/>
      <c r="C122" s="94"/>
      <c r="D122" s="81"/>
      <c r="E122" s="94"/>
      <c r="F122" s="94"/>
      <c r="H122" s="81"/>
      <c r="I122" s="81"/>
    </row>
    <row r="123" ht="15.75" customHeight="1">
      <c r="A123" s="94"/>
      <c r="B123" s="94"/>
      <c r="C123" s="94"/>
      <c r="D123" s="81"/>
      <c r="E123" s="94"/>
      <c r="F123" s="94"/>
      <c r="H123" s="81"/>
      <c r="I123" s="81"/>
    </row>
    <row r="124" ht="15.75" customHeight="1">
      <c r="A124" s="94"/>
      <c r="B124" s="94"/>
      <c r="C124" s="94"/>
      <c r="D124" s="81"/>
      <c r="E124" s="94"/>
      <c r="F124" s="94"/>
      <c r="H124" s="81"/>
      <c r="I124" s="81"/>
    </row>
    <row r="125" ht="15.75" customHeight="1">
      <c r="A125" s="94"/>
      <c r="B125" s="94"/>
      <c r="C125" s="94"/>
      <c r="D125" s="81"/>
      <c r="E125" s="94"/>
      <c r="F125" s="94"/>
      <c r="H125" s="81"/>
      <c r="I125" s="81"/>
    </row>
    <row r="126" ht="15.75" customHeight="1">
      <c r="A126" s="94"/>
      <c r="B126" s="94"/>
      <c r="C126" s="94"/>
      <c r="D126" s="81"/>
      <c r="E126" s="94"/>
      <c r="F126" s="94"/>
      <c r="H126" s="81"/>
      <c r="I126" s="81"/>
    </row>
    <row r="127" ht="15.75" customHeight="1">
      <c r="A127" s="94"/>
      <c r="B127" s="94"/>
      <c r="C127" s="94"/>
      <c r="D127" s="81"/>
      <c r="E127" s="94"/>
      <c r="F127" s="94"/>
      <c r="H127" s="81"/>
      <c r="I127" s="81"/>
    </row>
    <row r="128" ht="15.75" customHeight="1">
      <c r="A128" s="94"/>
      <c r="B128" s="94"/>
      <c r="C128" s="94"/>
      <c r="D128" s="81"/>
      <c r="E128" s="94"/>
      <c r="F128" s="94"/>
      <c r="H128" s="81"/>
      <c r="I128" s="81"/>
    </row>
    <row r="129" ht="15.75" customHeight="1">
      <c r="A129" s="94"/>
      <c r="B129" s="94"/>
      <c r="C129" s="94"/>
      <c r="D129" s="81"/>
      <c r="E129" s="94"/>
      <c r="F129" s="94"/>
      <c r="H129" s="81"/>
      <c r="I129" s="81"/>
    </row>
    <row r="130" ht="15.75" customHeight="1">
      <c r="A130" s="94"/>
      <c r="B130" s="94"/>
      <c r="C130" s="94"/>
      <c r="D130" s="81"/>
      <c r="E130" s="94"/>
      <c r="F130" s="94"/>
      <c r="H130" s="81"/>
      <c r="I130" s="81"/>
    </row>
    <row r="131" ht="15.75" customHeight="1">
      <c r="A131" s="94"/>
      <c r="B131" s="94"/>
      <c r="C131" s="94"/>
      <c r="D131" s="81"/>
      <c r="E131" s="94"/>
      <c r="F131" s="94"/>
      <c r="H131" s="81"/>
      <c r="I131" s="81"/>
    </row>
    <row r="132" ht="15.75" customHeight="1">
      <c r="A132" s="94"/>
      <c r="B132" s="94"/>
      <c r="C132" s="94"/>
      <c r="D132" s="81"/>
      <c r="E132" s="94"/>
      <c r="F132" s="94"/>
      <c r="H132" s="81"/>
      <c r="I132" s="81"/>
    </row>
    <row r="133" ht="15.75" customHeight="1">
      <c r="A133" s="94"/>
      <c r="B133" s="94"/>
      <c r="C133" s="94"/>
      <c r="D133" s="81"/>
      <c r="E133" s="94"/>
      <c r="F133" s="94"/>
      <c r="H133" s="81"/>
      <c r="I133" s="81"/>
    </row>
    <row r="134" ht="15.75" customHeight="1">
      <c r="A134" s="94"/>
      <c r="B134" s="94"/>
      <c r="C134" s="94"/>
      <c r="D134" s="81"/>
      <c r="E134" s="94"/>
      <c r="F134" s="94"/>
      <c r="H134" s="81"/>
      <c r="I134" s="81"/>
    </row>
    <row r="135" ht="15.75" customHeight="1">
      <c r="A135" s="94"/>
      <c r="B135" s="94"/>
      <c r="C135" s="94"/>
      <c r="D135" s="81"/>
      <c r="E135" s="94"/>
      <c r="F135" s="94"/>
      <c r="H135" s="81"/>
      <c r="I135" s="81"/>
    </row>
    <row r="136" ht="15.75" customHeight="1">
      <c r="A136" s="94"/>
      <c r="B136" s="94"/>
      <c r="C136" s="94"/>
      <c r="D136" s="81"/>
      <c r="E136" s="94"/>
      <c r="F136" s="94"/>
      <c r="H136" s="81"/>
      <c r="I136" s="81"/>
    </row>
    <row r="137" ht="15.75" customHeight="1">
      <c r="A137" s="94"/>
      <c r="B137" s="94"/>
      <c r="C137" s="94"/>
      <c r="D137" s="81"/>
      <c r="E137" s="94"/>
      <c r="F137" s="94"/>
      <c r="H137" s="81"/>
      <c r="I137" s="81"/>
    </row>
    <row r="138" ht="15.75" customHeight="1">
      <c r="A138" s="94"/>
      <c r="B138" s="94"/>
      <c r="C138" s="94"/>
      <c r="D138" s="81"/>
      <c r="E138" s="94"/>
      <c r="F138" s="94"/>
      <c r="H138" s="81"/>
      <c r="I138" s="81"/>
    </row>
    <row r="139" ht="15.75" customHeight="1">
      <c r="A139" s="94"/>
      <c r="B139" s="94"/>
      <c r="C139" s="94"/>
      <c r="D139" s="81"/>
      <c r="E139" s="94"/>
      <c r="F139" s="94"/>
      <c r="H139" s="81"/>
      <c r="I139" s="81"/>
    </row>
    <row r="140" ht="15.75" customHeight="1">
      <c r="A140" s="94"/>
      <c r="B140" s="94"/>
      <c r="C140" s="94"/>
      <c r="D140" s="81"/>
      <c r="E140" s="94"/>
      <c r="F140" s="94"/>
      <c r="H140" s="81"/>
      <c r="I140" s="81"/>
    </row>
    <row r="141" ht="15.75" customHeight="1">
      <c r="A141" s="94"/>
      <c r="B141" s="94"/>
      <c r="C141" s="94"/>
      <c r="D141" s="81"/>
      <c r="E141" s="94"/>
      <c r="F141" s="94"/>
      <c r="H141" s="81"/>
      <c r="I141" s="81"/>
    </row>
    <row r="142" ht="15.75" customHeight="1">
      <c r="A142" s="94"/>
      <c r="B142" s="94"/>
      <c r="C142" s="94"/>
      <c r="D142" s="81"/>
      <c r="E142" s="94"/>
      <c r="F142" s="94"/>
      <c r="H142" s="81"/>
      <c r="I142" s="81"/>
    </row>
    <row r="143" ht="15.75" customHeight="1">
      <c r="A143" s="94"/>
      <c r="B143" s="94"/>
      <c r="C143" s="94"/>
      <c r="D143" s="81"/>
      <c r="E143" s="94"/>
      <c r="F143" s="94"/>
      <c r="H143" s="81"/>
      <c r="I143" s="81"/>
    </row>
    <row r="144" ht="15.75" customHeight="1">
      <c r="A144" s="94"/>
      <c r="B144" s="94"/>
      <c r="C144" s="94"/>
      <c r="D144" s="81"/>
      <c r="E144" s="94"/>
      <c r="F144" s="94"/>
      <c r="H144" s="81"/>
      <c r="I144" s="81"/>
    </row>
    <row r="145" ht="15.75" customHeight="1">
      <c r="A145" s="94"/>
      <c r="B145" s="94"/>
      <c r="C145" s="94"/>
      <c r="D145" s="81"/>
      <c r="E145" s="94"/>
      <c r="F145" s="94"/>
      <c r="H145" s="81"/>
      <c r="I145" s="81"/>
    </row>
    <row r="146" ht="15.75" customHeight="1">
      <c r="A146" s="94"/>
      <c r="B146" s="94"/>
      <c r="C146" s="94"/>
      <c r="D146" s="81"/>
      <c r="E146" s="94"/>
      <c r="F146" s="94"/>
      <c r="H146" s="81"/>
      <c r="I146" s="81"/>
    </row>
    <row r="147" ht="15.75" customHeight="1">
      <c r="A147" s="94"/>
      <c r="B147" s="94"/>
      <c r="C147" s="94"/>
      <c r="D147" s="81"/>
      <c r="E147" s="94"/>
      <c r="F147" s="94"/>
      <c r="H147" s="81"/>
      <c r="I147" s="81"/>
    </row>
    <row r="148" ht="15.75" customHeight="1">
      <c r="A148" s="94"/>
      <c r="B148" s="94"/>
      <c r="C148" s="94"/>
      <c r="D148" s="81"/>
      <c r="E148" s="94"/>
      <c r="F148" s="94"/>
      <c r="H148" s="81"/>
      <c r="I148" s="81"/>
    </row>
    <row r="149" ht="15.75" customHeight="1">
      <c r="A149" s="94"/>
      <c r="B149" s="94"/>
      <c r="C149" s="94"/>
      <c r="D149" s="81"/>
      <c r="E149" s="94"/>
      <c r="F149" s="94"/>
      <c r="H149" s="81"/>
      <c r="I149" s="81"/>
    </row>
    <row r="150" ht="15.75" customHeight="1">
      <c r="A150" s="94"/>
      <c r="B150" s="94"/>
      <c r="C150" s="94"/>
      <c r="D150" s="81"/>
      <c r="E150" s="94"/>
      <c r="F150" s="94"/>
      <c r="H150" s="81"/>
      <c r="I150" s="81"/>
    </row>
    <row r="151" ht="15.75" customHeight="1">
      <c r="A151" s="94"/>
      <c r="B151" s="94"/>
      <c r="C151" s="94"/>
      <c r="D151" s="81"/>
      <c r="E151" s="94"/>
      <c r="F151" s="94"/>
      <c r="H151" s="81"/>
      <c r="I151" s="81"/>
    </row>
    <row r="152" ht="15.75" customHeight="1">
      <c r="A152" s="94"/>
      <c r="B152" s="94"/>
      <c r="C152" s="94"/>
      <c r="D152" s="81"/>
      <c r="E152" s="94"/>
      <c r="F152" s="94"/>
      <c r="H152" s="81"/>
      <c r="I152" s="81"/>
    </row>
    <row r="153" ht="15.75" customHeight="1">
      <c r="A153" s="94"/>
      <c r="B153" s="94"/>
      <c r="C153" s="94"/>
      <c r="D153" s="81"/>
      <c r="E153" s="94"/>
      <c r="F153" s="94"/>
      <c r="H153" s="81"/>
      <c r="I153" s="81"/>
    </row>
    <row r="154" ht="15.75" customHeight="1">
      <c r="A154" s="94"/>
      <c r="B154" s="94"/>
      <c r="C154" s="94"/>
      <c r="D154" s="81"/>
      <c r="E154" s="94"/>
      <c r="F154" s="94"/>
      <c r="H154" s="81"/>
      <c r="I154" s="81"/>
    </row>
    <row r="155" ht="15.75" customHeight="1">
      <c r="A155" s="94"/>
      <c r="B155" s="94"/>
      <c r="C155" s="94"/>
      <c r="D155" s="81"/>
      <c r="E155" s="94"/>
      <c r="F155" s="94"/>
      <c r="H155" s="81"/>
      <c r="I155" s="81"/>
    </row>
    <row r="156" ht="15.75" customHeight="1">
      <c r="A156" s="94"/>
      <c r="B156" s="94"/>
      <c r="C156" s="94"/>
      <c r="D156" s="81"/>
      <c r="E156" s="94"/>
      <c r="F156" s="94"/>
      <c r="H156" s="81"/>
      <c r="I156" s="81"/>
    </row>
    <row r="157" ht="15.75" customHeight="1">
      <c r="A157" s="94"/>
      <c r="B157" s="94"/>
      <c r="C157" s="94"/>
      <c r="D157" s="81"/>
      <c r="E157" s="94"/>
      <c r="F157" s="94"/>
      <c r="H157" s="81"/>
      <c r="I157" s="81"/>
    </row>
    <row r="158" ht="15.75" customHeight="1">
      <c r="A158" s="94"/>
      <c r="B158" s="94"/>
      <c r="C158" s="94"/>
      <c r="D158" s="81"/>
      <c r="E158" s="94"/>
      <c r="F158" s="94"/>
      <c r="H158" s="81"/>
      <c r="I158" s="81"/>
    </row>
    <row r="159" ht="15.75" customHeight="1">
      <c r="A159" s="94"/>
      <c r="B159" s="94"/>
      <c r="C159" s="94"/>
      <c r="D159" s="81"/>
      <c r="E159" s="94"/>
      <c r="F159" s="94"/>
      <c r="H159" s="81"/>
      <c r="I159" s="81"/>
    </row>
    <row r="160" ht="15.75" customHeight="1">
      <c r="A160" s="94"/>
      <c r="B160" s="94"/>
      <c r="C160" s="94"/>
      <c r="D160" s="81"/>
      <c r="E160" s="94"/>
      <c r="F160" s="94"/>
      <c r="H160" s="81"/>
      <c r="I160" s="81"/>
    </row>
    <row r="161" ht="15.75" customHeight="1">
      <c r="A161" s="94"/>
      <c r="B161" s="94"/>
      <c r="C161" s="94"/>
      <c r="D161" s="81"/>
      <c r="E161" s="94"/>
      <c r="F161" s="94"/>
      <c r="H161" s="81"/>
      <c r="I161" s="81"/>
    </row>
    <row r="162" ht="15.75" customHeight="1">
      <c r="A162" s="94"/>
      <c r="B162" s="94"/>
      <c r="C162" s="94"/>
      <c r="D162" s="81"/>
      <c r="E162" s="94"/>
      <c r="F162" s="94"/>
      <c r="H162" s="81"/>
      <c r="I162" s="81"/>
    </row>
    <row r="163" ht="15.75" customHeight="1">
      <c r="A163" s="94"/>
      <c r="B163" s="94"/>
      <c r="C163" s="94"/>
      <c r="D163" s="81"/>
      <c r="E163" s="94"/>
      <c r="F163" s="94"/>
      <c r="H163" s="81"/>
      <c r="I163" s="81"/>
    </row>
    <row r="164" ht="15.75" customHeight="1">
      <c r="A164" s="94"/>
      <c r="B164" s="94"/>
      <c r="C164" s="94"/>
      <c r="D164" s="81"/>
      <c r="E164" s="94"/>
      <c r="F164" s="94"/>
      <c r="H164" s="81"/>
      <c r="I164" s="81"/>
    </row>
    <row r="165" ht="15.75" customHeight="1">
      <c r="A165" s="94"/>
      <c r="B165" s="94"/>
      <c r="C165" s="94"/>
      <c r="D165" s="81"/>
      <c r="E165" s="94"/>
      <c r="F165" s="94"/>
      <c r="H165" s="81"/>
      <c r="I165" s="81"/>
    </row>
    <row r="166" ht="15.75" customHeight="1">
      <c r="A166" s="94"/>
      <c r="B166" s="94"/>
      <c r="C166" s="94"/>
      <c r="D166" s="81"/>
      <c r="E166" s="94"/>
      <c r="F166" s="94"/>
      <c r="H166" s="81"/>
      <c r="I166" s="81"/>
    </row>
    <row r="167" ht="15.75" customHeight="1">
      <c r="A167" s="94"/>
      <c r="B167" s="94"/>
      <c r="C167" s="94"/>
      <c r="D167" s="81"/>
      <c r="E167" s="94"/>
      <c r="F167" s="94"/>
      <c r="H167" s="81"/>
      <c r="I167" s="81"/>
    </row>
    <row r="168" ht="15.75" customHeight="1">
      <c r="A168" s="94"/>
      <c r="B168" s="94"/>
      <c r="C168" s="94"/>
      <c r="D168" s="81"/>
      <c r="E168" s="94"/>
      <c r="F168" s="94"/>
      <c r="H168" s="81"/>
      <c r="I168" s="81"/>
    </row>
    <row r="169" ht="15.75" customHeight="1">
      <c r="A169" s="94"/>
      <c r="B169" s="94"/>
      <c r="C169" s="94"/>
      <c r="D169" s="81"/>
      <c r="E169" s="94"/>
      <c r="F169" s="94"/>
      <c r="H169" s="81"/>
      <c r="I169" s="81"/>
    </row>
    <row r="170" ht="15.75" customHeight="1">
      <c r="A170" s="94"/>
      <c r="B170" s="94"/>
      <c r="C170" s="94"/>
      <c r="D170" s="81"/>
      <c r="E170" s="94"/>
      <c r="F170" s="94"/>
      <c r="H170" s="81"/>
      <c r="I170" s="81"/>
    </row>
    <row r="171" ht="15.75" customHeight="1">
      <c r="A171" s="94"/>
      <c r="B171" s="94"/>
      <c r="C171" s="94"/>
      <c r="D171" s="81"/>
      <c r="E171" s="94"/>
      <c r="F171" s="94"/>
      <c r="H171" s="81"/>
      <c r="I171" s="81"/>
    </row>
    <row r="172" ht="15.75" customHeight="1">
      <c r="A172" s="94"/>
      <c r="B172" s="94"/>
      <c r="C172" s="94"/>
      <c r="D172" s="81"/>
      <c r="E172" s="94"/>
      <c r="F172" s="94"/>
      <c r="H172" s="81"/>
      <c r="I172" s="81"/>
    </row>
    <row r="173" ht="15.75" customHeight="1">
      <c r="A173" s="94"/>
      <c r="B173" s="94"/>
      <c r="C173" s="94"/>
      <c r="D173" s="81"/>
      <c r="E173" s="94"/>
      <c r="F173" s="94"/>
      <c r="H173" s="81"/>
      <c r="I173" s="81"/>
    </row>
    <row r="174" ht="15.75" customHeight="1">
      <c r="A174" s="94"/>
      <c r="B174" s="94"/>
      <c r="C174" s="94"/>
      <c r="D174" s="81"/>
      <c r="E174" s="94"/>
      <c r="F174" s="94"/>
      <c r="H174" s="81"/>
      <c r="I174" s="81"/>
    </row>
    <row r="175" ht="15.75" customHeight="1">
      <c r="A175" s="94"/>
      <c r="B175" s="94"/>
      <c r="C175" s="94"/>
      <c r="D175" s="81"/>
      <c r="E175" s="94"/>
      <c r="F175" s="94"/>
      <c r="H175" s="81"/>
      <c r="I175" s="81"/>
    </row>
    <row r="176" ht="15.75" customHeight="1">
      <c r="A176" s="94"/>
      <c r="B176" s="94"/>
      <c r="C176" s="94"/>
      <c r="D176" s="81"/>
      <c r="E176" s="94"/>
      <c r="F176" s="94"/>
      <c r="H176" s="81"/>
      <c r="I176" s="81"/>
    </row>
    <row r="177" ht="15.75" customHeight="1">
      <c r="A177" s="94"/>
      <c r="B177" s="94"/>
      <c r="C177" s="94"/>
      <c r="D177" s="81"/>
      <c r="E177" s="94"/>
      <c r="F177" s="94"/>
      <c r="H177" s="81"/>
      <c r="I177" s="81"/>
    </row>
    <row r="178" ht="15.75" customHeight="1">
      <c r="A178" s="94"/>
      <c r="B178" s="94"/>
      <c r="C178" s="94"/>
      <c r="D178" s="81"/>
      <c r="E178" s="94"/>
      <c r="F178" s="94"/>
      <c r="H178" s="81"/>
      <c r="I178" s="81"/>
    </row>
    <row r="179" ht="15.75" customHeight="1">
      <c r="A179" s="94"/>
      <c r="B179" s="94"/>
      <c r="C179" s="94"/>
      <c r="D179" s="81"/>
      <c r="E179" s="94"/>
      <c r="F179" s="94"/>
      <c r="H179" s="81"/>
      <c r="I179" s="81"/>
    </row>
    <row r="180" ht="15.75" customHeight="1">
      <c r="A180" s="94"/>
      <c r="B180" s="94"/>
      <c r="C180" s="94"/>
      <c r="D180" s="81"/>
      <c r="E180" s="94"/>
      <c r="F180" s="94"/>
      <c r="H180" s="81"/>
      <c r="I180" s="81"/>
    </row>
    <row r="181" ht="15.75" customHeight="1">
      <c r="A181" s="94"/>
      <c r="B181" s="94"/>
      <c r="C181" s="94"/>
      <c r="D181" s="81"/>
      <c r="E181" s="94"/>
      <c r="F181" s="94"/>
      <c r="H181" s="81"/>
      <c r="I181" s="81"/>
    </row>
    <row r="182" ht="15.75" customHeight="1">
      <c r="A182" s="94"/>
      <c r="B182" s="94"/>
      <c r="C182" s="94"/>
      <c r="D182" s="81"/>
      <c r="E182" s="94"/>
      <c r="F182" s="94"/>
      <c r="H182" s="81"/>
      <c r="I182" s="81"/>
    </row>
    <row r="183" ht="15.75" customHeight="1">
      <c r="A183" s="94"/>
      <c r="B183" s="94"/>
      <c r="C183" s="94"/>
      <c r="D183" s="81"/>
      <c r="E183" s="94"/>
      <c r="F183" s="94"/>
      <c r="H183" s="81"/>
      <c r="I183" s="81"/>
    </row>
    <row r="184" ht="15.75" customHeight="1">
      <c r="A184" s="94"/>
      <c r="B184" s="94"/>
      <c r="C184" s="94"/>
      <c r="D184" s="81"/>
      <c r="E184" s="94"/>
      <c r="F184" s="94"/>
      <c r="H184" s="81"/>
      <c r="I184" s="81"/>
    </row>
    <row r="185" ht="15.75" customHeight="1">
      <c r="A185" s="94"/>
      <c r="B185" s="94"/>
      <c r="C185" s="94"/>
      <c r="D185" s="81"/>
      <c r="E185" s="94"/>
      <c r="F185" s="94"/>
      <c r="H185" s="81"/>
      <c r="I185" s="81"/>
    </row>
    <row r="186" ht="15.75" customHeight="1">
      <c r="A186" s="94"/>
      <c r="B186" s="94"/>
      <c r="C186" s="94"/>
      <c r="D186" s="81"/>
      <c r="E186" s="94"/>
      <c r="F186" s="94"/>
      <c r="H186" s="81"/>
      <c r="I186" s="81"/>
    </row>
    <row r="187" ht="15.75" customHeight="1">
      <c r="A187" s="94"/>
      <c r="B187" s="94"/>
      <c r="C187" s="94"/>
      <c r="D187" s="81"/>
      <c r="E187" s="94"/>
      <c r="F187" s="94"/>
      <c r="H187" s="81"/>
      <c r="I187" s="81"/>
    </row>
    <row r="188" ht="15.75" customHeight="1">
      <c r="A188" s="94"/>
      <c r="B188" s="94"/>
      <c r="C188" s="94"/>
      <c r="D188" s="81"/>
      <c r="E188" s="94"/>
      <c r="F188" s="94"/>
      <c r="H188" s="81"/>
      <c r="I188" s="81"/>
    </row>
    <row r="189" ht="15.75" customHeight="1">
      <c r="A189" s="94"/>
      <c r="B189" s="94"/>
      <c r="C189" s="94"/>
      <c r="D189" s="81"/>
      <c r="E189" s="94"/>
      <c r="F189" s="94"/>
      <c r="H189" s="81"/>
      <c r="I189" s="81"/>
    </row>
    <row r="190" ht="15.75" customHeight="1">
      <c r="A190" s="94"/>
      <c r="B190" s="94"/>
      <c r="C190" s="94"/>
      <c r="D190" s="81"/>
      <c r="E190" s="94"/>
      <c r="F190" s="94"/>
      <c r="H190" s="81"/>
      <c r="I190" s="81"/>
    </row>
    <row r="191" ht="15.75" customHeight="1">
      <c r="A191" s="94"/>
      <c r="B191" s="94"/>
      <c r="C191" s="94"/>
      <c r="D191" s="81"/>
      <c r="E191" s="94"/>
      <c r="F191" s="94"/>
      <c r="H191" s="81"/>
      <c r="I191" s="81"/>
    </row>
    <row r="192" ht="15.75" customHeight="1">
      <c r="A192" s="94"/>
      <c r="B192" s="94"/>
      <c r="C192" s="94"/>
      <c r="D192" s="81"/>
      <c r="E192" s="94"/>
      <c r="F192" s="94"/>
      <c r="H192" s="81"/>
      <c r="I192" s="81"/>
    </row>
    <row r="193" ht="15.75" customHeight="1">
      <c r="A193" s="94"/>
      <c r="B193" s="94"/>
      <c r="C193" s="94"/>
      <c r="D193" s="81"/>
      <c r="E193" s="94"/>
      <c r="F193" s="94"/>
      <c r="H193" s="81"/>
      <c r="I193" s="81"/>
    </row>
    <row r="194" ht="15.75" customHeight="1">
      <c r="A194" s="94"/>
      <c r="B194" s="94"/>
      <c r="C194" s="94"/>
      <c r="D194" s="81"/>
      <c r="E194" s="94"/>
      <c r="F194" s="94"/>
      <c r="H194" s="81"/>
      <c r="I194" s="81"/>
    </row>
    <row r="195" ht="15.75" customHeight="1">
      <c r="A195" s="94"/>
      <c r="B195" s="94"/>
      <c r="C195" s="94"/>
      <c r="D195" s="81"/>
      <c r="E195" s="94"/>
      <c r="F195" s="94"/>
      <c r="H195" s="81"/>
      <c r="I195" s="81"/>
    </row>
    <row r="196" ht="15.75" customHeight="1">
      <c r="A196" s="94"/>
      <c r="B196" s="94"/>
      <c r="C196" s="94"/>
      <c r="D196" s="81"/>
      <c r="E196" s="94"/>
      <c r="F196" s="94"/>
      <c r="H196" s="81"/>
      <c r="I196" s="81"/>
    </row>
    <row r="197" ht="15.75" customHeight="1">
      <c r="A197" s="94"/>
      <c r="B197" s="94"/>
      <c r="C197" s="94"/>
      <c r="D197" s="81"/>
      <c r="E197" s="94"/>
      <c r="F197" s="94"/>
      <c r="H197" s="81"/>
      <c r="I197" s="81"/>
    </row>
    <row r="198" ht="15.75" customHeight="1">
      <c r="A198" s="94"/>
      <c r="B198" s="94"/>
      <c r="C198" s="94"/>
      <c r="D198" s="81"/>
      <c r="E198" s="94"/>
      <c r="F198" s="94"/>
      <c r="H198" s="81"/>
      <c r="I198" s="81"/>
    </row>
    <row r="199" ht="15.75" customHeight="1">
      <c r="A199" s="94"/>
      <c r="B199" s="94"/>
      <c r="C199" s="94"/>
      <c r="D199" s="81"/>
      <c r="E199" s="94"/>
      <c r="F199" s="94"/>
      <c r="H199" s="81"/>
      <c r="I199" s="81"/>
    </row>
    <row r="200" ht="15.75" customHeight="1">
      <c r="A200" s="94"/>
      <c r="B200" s="94"/>
      <c r="C200" s="94"/>
      <c r="D200" s="81"/>
      <c r="E200" s="94"/>
      <c r="F200" s="94"/>
      <c r="H200" s="81"/>
      <c r="I200" s="81"/>
    </row>
    <row r="201" ht="15.75" customHeight="1">
      <c r="A201" s="94"/>
      <c r="B201" s="94"/>
      <c r="C201" s="94"/>
      <c r="D201" s="81"/>
      <c r="E201" s="94"/>
      <c r="F201" s="94"/>
      <c r="H201" s="81"/>
      <c r="I201" s="81"/>
    </row>
    <row r="202" ht="15.75" customHeight="1">
      <c r="A202" s="94"/>
      <c r="B202" s="94"/>
      <c r="C202" s="94"/>
      <c r="D202" s="81"/>
      <c r="E202" s="94"/>
      <c r="F202" s="94"/>
      <c r="H202" s="81"/>
      <c r="I202" s="81"/>
    </row>
    <row r="203" ht="15.75" customHeight="1">
      <c r="A203" s="94"/>
      <c r="B203" s="94"/>
      <c r="C203" s="94"/>
      <c r="D203" s="81"/>
      <c r="E203" s="94"/>
      <c r="F203" s="94"/>
      <c r="H203" s="81"/>
      <c r="I203" s="81"/>
    </row>
    <row r="204" ht="15.75" customHeight="1">
      <c r="A204" s="94"/>
      <c r="B204" s="94"/>
      <c r="C204" s="94"/>
      <c r="D204" s="81"/>
      <c r="E204" s="94"/>
      <c r="F204" s="94"/>
      <c r="H204" s="81"/>
      <c r="I204" s="81"/>
    </row>
    <row r="205" ht="15.75" customHeight="1">
      <c r="A205" s="94"/>
      <c r="B205" s="94"/>
      <c r="C205" s="94"/>
      <c r="D205" s="81"/>
      <c r="E205" s="94"/>
      <c r="F205" s="94"/>
      <c r="H205" s="81"/>
      <c r="I205" s="81"/>
    </row>
    <row r="206" ht="15.75" customHeight="1">
      <c r="A206" s="94"/>
      <c r="B206" s="94"/>
      <c r="C206" s="94"/>
      <c r="D206" s="81"/>
      <c r="E206" s="94"/>
      <c r="F206" s="94"/>
      <c r="H206" s="81"/>
      <c r="I206" s="81"/>
    </row>
    <row r="207" ht="15.75" customHeight="1">
      <c r="A207" s="94"/>
      <c r="B207" s="94"/>
      <c r="C207" s="94"/>
      <c r="D207" s="81"/>
      <c r="E207" s="94"/>
      <c r="F207" s="94"/>
      <c r="H207" s="81"/>
      <c r="I207" s="81"/>
    </row>
    <row r="208" ht="15.75" customHeight="1">
      <c r="A208" s="94"/>
      <c r="B208" s="94"/>
      <c r="C208" s="94"/>
      <c r="D208" s="81"/>
      <c r="E208" s="94"/>
      <c r="F208" s="94"/>
      <c r="H208" s="81"/>
      <c r="I208" s="81"/>
    </row>
    <row r="209" ht="15.75" customHeight="1">
      <c r="A209" s="94"/>
      <c r="B209" s="94"/>
      <c r="C209" s="94"/>
      <c r="D209" s="81"/>
      <c r="E209" s="94"/>
      <c r="F209" s="94"/>
      <c r="H209" s="81"/>
      <c r="I209" s="81"/>
    </row>
    <row r="210" ht="15.75" customHeight="1">
      <c r="A210" s="94"/>
      <c r="B210" s="94"/>
      <c r="C210" s="94"/>
      <c r="D210" s="81"/>
      <c r="E210" s="94"/>
      <c r="F210" s="94"/>
      <c r="H210" s="81"/>
      <c r="I210" s="81"/>
    </row>
    <row r="211" ht="15.75" customHeight="1">
      <c r="A211" s="94"/>
      <c r="B211" s="94"/>
      <c r="C211" s="94"/>
      <c r="D211" s="81"/>
      <c r="E211" s="94"/>
      <c r="F211" s="94"/>
      <c r="H211" s="81"/>
      <c r="I211" s="81"/>
    </row>
    <row r="212" ht="15.75" customHeight="1">
      <c r="A212" s="94"/>
      <c r="B212" s="94"/>
      <c r="C212" s="94"/>
      <c r="D212" s="81"/>
      <c r="E212" s="94"/>
      <c r="F212" s="94"/>
      <c r="H212" s="81"/>
      <c r="I212" s="81"/>
    </row>
    <row r="213" ht="15.75" customHeight="1">
      <c r="A213" s="94"/>
      <c r="B213" s="94"/>
      <c r="C213" s="94"/>
      <c r="D213" s="81"/>
      <c r="E213" s="94"/>
      <c r="F213" s="94"/>
      <c r="H213" s="81"/>
      <c r="I213" s="81"/>
    </row>
    <row r="214" ht="15.75" customHeight="1">
      <c r="A214" s="94"/>
      <c r="B214" s="94"/>
      <c r="C214" s="94"/>
      <c r="D214" s="81"/>
      <c r="E214" s="94"/>
      <c r="F214" s="94"/>
      <c r="H214" s="81"/>
      <c r="I214" s="81"/>
    </row>
    <row r="215" ht="15.75" customHeight="1">
      <c r="A215" s="94"/>
      <c r="B215" s="94"/>
      <c r="C215" s="94"/>
      <c r="D215" s="81"/>
      <c r="E215" s="94"/>
      <c r="F215" s="94"/>
      <c r="H215" s="81"/>
      <c r="I215" s="81"/>
    </row>
    <row r="216" ht="15.75" customHeight="1">
      <c r="A216" s="94"/>
      <c r="B216" s="94"/>
      <c r="C216" s="94"/>
      <c r="D216" s="81"/>
      <c r="E216" s="94"/>
      <c r="F216" s="94"/>
      <c r="H216" s="81"/>
      <c r="I216" s="81"/>
    </row>
    <row r="217" ht="15.75" customHeight="1">
      <c r="A217" s="94"/>
      <c r="B217" s="94"/>
      <c r="C217" s="94"/>
      <c r="D217" s="81"/>
      <c r="E217" s="94"/>
      <c r="F217" s="94"/>
      <c r="H217" s="81"/>
      <c r="I217" s="81"/>
    </row>
    <row r="218" ht="15.75" customHeight="1">
      <c r="A218" s="94"/>
      <c r="B218" s="94"/>
      <c r="C218" s="94"/>
      <c r="D218" s="81"/>
      <c r="E218" s="94"/>
      <c r="F218" s="94"/>
      <c r="H218" s="81"/>
      <c r="I218" s="81"/>
    </row>
    <row r="219" ht="15.75" customHeight="1">
      <c r="A219" s="94"/>
      <c r="B219" s="94"/>
      <c r="C219" s="94"/>
      <c r="D219" s="81"/>
      <c r="E219" s="94"/>
      <c r="F219" s="94"/>
      <c r="H219" s="81"/>
      <c r="I219" s="81"/>
    </row>
    <row r="220" ht="15.75" customHeight="1">
      <c r="A220" s="94"/>
      <c r="B220" s="94"/>
      <c r="C220" s="94"/>
      <c r="D220" s="81"/>
      <c r="E220" s="94"/>
      <c r="F220" s="94"/>
      <c r="H220" s="81"/>
      <c r="I220" s="81"/>
    </row>
    <row r="221" ht="15.75" customHeight="1">
      <c r="A221" s="94"/>
      <c r="B221" s="94"/>
      <c r="C221" s="94"/>
      <c r="D221" s="81"/>
      <c r="E221" s="94"/>
      <c r="F221" s="94"/>
      <c r="H221" s="81"/>
      <c r="I221" s="81"/>
    </row>
    <row r="222" ht="15.75" customHeight="1">
      <c r="A222" s="94"/>
      <c r="B222" s="94"/>
      <c r="C222" s="94"/>
      <c r="D222" s="81"/>
      <c r="E222" s="94"/>
      <c r="F222" s="94"/>
      <c r="H222" s="81"/>
      <c r="I222" s="81"/>
    </row>
    <row r="223" ht="15.75" customHeight="1">
      <c r="A223" s="94"/>
      <c r="B223" s="94"/>
      <c r="C223" s="94"/>
      <c r="D223" s="81"/>
      <c r="E223" s="94"/>
      <c r="F223" s="94"/>
      <c r="H223" s="81"/>
      <c r="I223" s="81"/>
    </row>
    <row r="224" ht="15.75" customHeight="1">
      <c r="A224" s="94"/>
      <c r="B224" s="94"/>
      <c r="C224" s="94"/>
      <c r="D224" s="81"/>
      <c r="E224" s="94"/>
      <c r="F224" s="94"/>
      <c r="H224" s="81"/>
      <c r="I224" s="81"/>
    </row>
    <row r="225" ht="15.75" customHeight="1">
      <c r="A225" s="94"/>
      <c r="B225" s="94"/>
      <c r="C225" s="94"/>
      <c r="D225" s="81"/>
      <c r="E225" s="94"/>
      <c r="F225" s="94"/>
      <c r="H225" s="81"/>
      <c r="I225" s="81"/>
    </row>
    <row r="226" ht="15.75" customHeight="1">
      <c r="A226" s="94"/>
      <c r="B226" s="94"/>
      <c r="C226" s="94"/>
      <c r="D226" s="81"/>
      <c r="E226" s="94"/>
      <c r="F226" s="94"/>
      <c r="H226" s="81"/>
      <c r="I226" s="81"/>
    </row>
    <row r="227" ht="15.75" customHeight="1">
      <c r="A227" s="94"/>
      <c r="B227" s="94"/>
      <c r="C227" s="94"/>
      <c r="D227" s="81"/>
      <c r="E227" s="94"/>
      <c r="F227" s="94"/>
      <c r="H227" s="81"/>
      <c r="I227" s="81"/>
    </row>
    <row r="228" ht="15.75" customHeight="1">
      <c r="A228" s="94"/>
      <c r="B228" s="94"/>
      <c r="C228" s="94"/>
      <c r="D228" s="81"/>
      <c r="E228" s="94"/>
      <c r="F228" s="94"/>
      <c r="H228" s="81"/>
      <c r="I228" s="81"/>
    </row>
    <row r="229" ht="15.75" customHeight="1">
      <c r="A229" s="94"/>
      <c r="B229" s="94"/>
      <c r="C229" s="94"/>
      <c r="D229" s="81"/>
      <c r="E229" s="94"/>
      <c r="F229" s="94"/>
      <c r="H229" s="81"/>
      <c r="I229" s="81"/>
    </row>
    <row r="230" ht="15.75" customHeight="1">
      <c r="A230" s="94"/>
      <c r="B230" s="94"/>
      <c r="C230" s="94"/>
      <c r="D230" s="81"/>
      <c r="E230" s="94"/>
      <c r="F230" s="94"/>
      <c r="H230" s="81"/>
      <c r="I230" s="81"/>
    </row>
    <row r="231" ht="15.75" customHeight="1">
      <c r="A231" s="94"/>
      <c r="B231" s="94"/>
      <c r="C231" s="94"/>
      <c r="D231" s="81"/>
      <c r="E231" s="94"/>
      <c r="F231" s="94"/>
      <c r="H231" s="81"/>
      <c r="I231" s="81"/>
    </row>
    <row r="232" ht="15.75" customHeight="1">
      <c r="A232" s="94"/>
      <c r="B232" s="94"/>
      <c r="C232" s="94"/>
      <c r="D232" s="81"/>
      <c r="E232" s="94"/>
      <c r="F232" s="94"/>
      <c r="H232" s="81"/>
      <c r="I232" s="81"/>
    </row>
    <row r="233" ht="15.75" customHeight="1">
      <c r="A233" s="94"/>
      <c r="B233" s="94"/>
      <c r="C233" s="94"/>
      <c r="D233" s="81"/>
      <c r="E233" s="94"/>
      <c r="F233" s="94"/>
      <c r="H233" s="81"/>
      <c r="I233" s="81"/>
    </row>
    <row r="234" ht="15.75" customHeight="1">
      <c r="A234" s="94"/>
      <c r="B234" s="94"/>
      <c r="C234" s="94"/>
      <c r="D234" s="81"/>
      <c r="E234" s="94"/>
      <c r="F234" s="94"/>
      <c r="H234" s="81"/>
      <c r="I234" s="81"/>
    </row>
    <row r="235" ht="15.75" customHeight="1">
      <c r="A235" s="94"/>
      <c r="B235" s="94"/>
      <c r="C235" s="94"/>
      <c r="D235" s="81"/>
      <c r="E235" s="94"/>
      <c r="F235" s="94"/>
      <c r="H235" s="81"/>
      <c r="I235" s="81"/>
    </row>
    <row r="236" ht="15.75" customHeight="1">
      <c r="A236" s="94"/>
      <c r="B236" s="94"/>
      <c r="C236" s="94"/>
      <c r="D236" s="81"/>
      <c r="E236" s="94"/>
      <c r="F236" s="94"/>
      <c r="H236" s="81"/>
      <c r="I236" s="81"/>
    </row>
    <row r="237" ht="15.75" customHeight="1">
      <c r="A237" s="94"/>
      <c r="B237" s="94"/>
      <c r="C237" s="94"/>
      <c r="D237" s="81"/>
      <c r="E237" s="94"/>
      <c r="F237" s="94"/>
      <c r="H237" s="81"/>
      <c r="I237" s="81"/>
    </row>
    <row r="238" ht="15.75" customHeight="1">
      <c r="A238" s="94"/>
      <c r="B238" s="94"/>
      <c r="C238" s="94"/>
      <c r="D238" s="81"/>
      <c r="E238" s="94"/>
      <c r="F238" s="94"/>
      <c r="H238" s="81"/>
      <c r="I238" s="81"/>
    </row>
    <row r="239" ht="15.75" customHeight="1">
      <c r="A239" s="94"/>
      <c r="B239" s="94"/>
      <c r="C239" s="94"/>
      <c r="D239" s="81"/>
      <c r="E239" s="94"/>
      <c r="F239" s="94"/>
      <c r="H239" s="81"/>
      <c r="I239" s="81"/>
    </row>
    <row r="240" ht="15.75" customHeight="1">
      <c r="A240" s="94"/>
      <c r="B240" s="94"/>
      <c r="C240" s="94"/>
      <c r="D240" s="81"/>
      <c r="E240" s="94"/>
      <c r="F240" s="94"/>
      <c r="H240" s="81"/>
      <c r="I240" s="81"/>
    </row>
    <row r="241" ht="15.75" customHeight="1">
      <c r="A241" s="94"/>
      <c r="B241" s="94"/>
      <c r="C241" s="94"/>
      <c r="D241" s="81"/>
      <c r="E241" s="94"/>
      <c r="F241" s="94"/>
      <c r="H241" s="81"/>
      <c r="I241" s="81"/>
    </row>
    <row r="242" ht="15.75" customHeight="1">
      <c r="A242" s="94"/>
      <c r="B242" s="94"/>
      <c r="C242" s="94"/>
      <c r="D242" s="81"/>
      <c r="E242" s="94"/>
      <c r="F242" s="94"/>
      <c r="H242" s="81"/>
      <c r="I242" s="81"/>
    </row>
    <row r="243" ht="15.75" customHeight="1">
      <c r="A243" s="94"/>
      <c r="B243" s="94"/>
      <c r="C243" s="94"/>
      <c r="D243" s="81"/>
      <c r="E243" s="94"/>
      <c r="F243" s="94"/>
      <c r="H243" s="81"/>
      <c r="I243" s="81"/>
    </row>
    <row r="244" ht="15.75" customHeight="1">
      <c r="A244" s="94"/>
      <c r="B244" s="94"/>
      <c r="C244" s="94"/>
      <c r="D244" s="81"/>
      <c r="E244" s="94"/>
      <c r="F244" s="94"/>
      <c r="H244" s="81"/>
      <c r="I244" s="81"/>
    </row>
    <row r="245" ht="15.75" customHeight="1">
      <c r="A245" s="94"/>
      <c r="B245" s="94"/>
      <c r="C245" s="94"/>
      <c r="D245" s="81"/>
      <c r="E245" s="94"/>
      <c r="F245" s="94"/>
      <c r="H245" s="81"/>
      <c r="I245" s="81"/>
    </row>
    <row r="246" ht="15.75" customHeight="1">
      <c r="A246" s="94"/>
      <c r="B246" s="94"/>
      <c r="C246" s="94"/>
      <c r="D246" s="81"/>
      <c r="E246" s="94"/>
      <c r="F246" s="94"/>
      <c r="H246" s="81"/>
      <c r="I246" s="81"/>
    </row>
    <row r="247" ht="15.75" customHeight="1">
      <c r="A247" s="94"/>
      <c r="B247" s="94"/>
      <c r="C247" s="94"/>
      <c r="D247" s="81"/>
      <c r="E247" s="94"/>
      <c r="F247" s="94"/>
      <c r="H247" s="81"/>
      <c r="I247" s="81"/>
    </row>
    <row r="248" ht="15.75" customHeight="1">
      <c r="A248" s="94"/>
      <c r="B248" s="94"/>
      <c r="C248" s="94"/>
      <c r="D248" s="81"/>
      <c r="E248" s="94"/>
      <c r="F248" s="94"/>
      <c r="H248" s="81"/>
      <c r="I248" s="81"/>
    </row>
    <row r="249" ht="15.75" customHeight="1">
      <c r="A249" s="94"/>
      <c r="B249" s="94"/>
      <c r="C249" s="94"/>
      <c r="D249" s="81"/>
      <c r="E249" s="94"/>
      <c r="F249" s="94"/>
      <c r="H249" s="81"/>
      <c r="I249" s="81"/>
    </row>
    <row r="250" ht="15.75" customHeight="1">
      <c r="A250" s="94"/>
      <c r="B250" s="94"/>
      <c r="C250" s="94"/>
      <c r="D250" s="81"/>
      <c r="E250" s="94"/>
      <c r="F250" s="94"/>
      <c r="H250" s="81"/>
      <c r="I250" s="81"/>
    </row>
    <row r="251" ht="15.75" customHeight="1">
      <c r="A251" s="94"/>
      <c r="B251" s="94"/>
      <c r="C251" s="94"/>
      <c r="D251" s="81"/>
      <c r="E251" s="94"/>
      <c r="F251" s="94"/>
      <c r="H251" s="81"/>
      <c r="I251" s="81"/>
    </row>
    <row r="252" ht="15.75" customHeight="1">
      <c r="A252" s="94"/>
      <c r="B252" s="94"/>
      <c r="C252" s="94"/>
      <c r="D252" s="81"/>
      <c r="E252" s="94"/>
      <c r="F252" s="94"/>
      <c r="H252" s="81"/>
      <c r="I252" s="81"/>
    </row>
    <row r="253" ht="15.75" customHeight="1">
      <c r="A253" s="94"/>
      <c r="B253" s="94"/>
      <c r="C253" s="94"/>
      <c r="D253" s="81"/>
      <c r="E253" s="94"/>
      <c r="F253" s="94"/>
      <c r="H253" s="81"/>
      <c r="I253" s="81"/>
    </row>
    <row r="254" ht="15.75" customHeight="1">
      <c r="A254" s="94"/>
      <c r="B254" s="94"/>
      <c r="C254" s="94"/>
      <c r="D254" s="81"/>
      <c r="E254" s="94"/>
      <c r="F254" s="94"/>
      <c r="H254" s="81"/>
      <c r="I254" s="81"/>
    </row>
    <row r="255" ht="15.75" customHeight="1">
      <c r="A255" s="94"/>
      <c r="B255" s="94"/>
      <c r="C255" s="94"/>
      <c r="D255" s="81"/>
      <c r="E255" s="94"/>
      <c r="F255" s="94"/>
      <c r="H255" s="81"/>
      <c r="I255" s="81"/>
    </row>
    <row r="256" ht="15.75" customHeight="1">
      <c r="A256" s="94"/>
      <c r="B256" s="94"/>
      <c r="C256" s="94"/>
      <c r="D256" s="81"/>
      <c r="E256" s="94"/>
      <c r="F256" s="94"/>
      <c r="H256" s="81"/>
      <c r="I256" s="81"/>
    </row>
    <row r="257" ht="15.75" customHeight="1">
      <c r="A257" s="94"/>
      <c r="B257" s="94"/>
      <c r="C257" s="94"/>
      <c r="D257" s="81"/>
      <c r="E257" s="94"/>
      <c r="F257" s="94"/>
      <c r="H257" s="81"/>
      <c r="I257" s="81"/>
    </row>
    <row r="258" ht="15.75" customHeight="1">
      <c r="A258" s="94"/>
      <c r="B258" s="94"/>
      <c r="C258" s="94"/>
      <c r="D258" s="81"/>
      <c r="E258" s="94"/>
      <c r="F258" s="94"/>
      <c r="H258" s="81"/>
      <c r="I258" s="81"/>
    </row>
    <row r="259" ht="15.75" customHeight="1">
      <c r="A259" s="94"/>
      <c r="B259" s="94"/>
      <c r="C259" s="94"/>
      <c r="D259" s="81"/>
      <c r="E259" s="94"/>
      <c r="F259" s="94"/>
      <c r="H259" s="81"/>
      <c r="I259" s="81"/>
    </row>
    <row r="260" ht="15.75" customHeight="1">
      <c r="A260" s="94"/>
      <c r="B260" s="94"/>
      <c r="C260" s="94"/>
      <c r="D260" s="81"/>
      <c r="E260" s="94"/>
      <c r="F260" s="94"/>
      <c r="H260" s="81"/>
      <c r="I260" s="81"/>
    </row>
    <row r="261" ht="15.75" customHeight="1">
      <c r="A261" s="94"/>
      <c r="B261" s="94"/>
      <c r="C261" s="94"/>
      <c r="D261" s="81"/>
      <c r="E261" s="94"/>
      <c r="F261" s="94"/>
      <c r="H261" s="81"/>
      <c r="I261" s="81"/>
    </row>
    <row r="262" ht="15.75" customHeight="1">
      <c r="A262" s="94"/>
      <c r="B262" s="94"/>
      <c r="C262" s="94"/>
      <c r="D262" s="81"/>
      <c r="E262" s="94"/>
      <c r="F262" s="94"/>
      <c r="H262" s="81"/>
      <c r="I262" s="81"/>
    </row>
    <row r="263" ht="15.75" customHeight="1">
      <c r="A263" s="94"/>
      <c r="B263" s="94"/>
      <c r="C263" s="94"/>
      <c r="D263" s="81"/>
      <c r="E263" s="94"/>
      <c r="F263" s="94"/>
      <c r="H263" s="81"/>
      <c r="I263" s="81"/>
    </row>
    <row r="264" ht="15.75" customHeight="1">
      <c r="A264" s="94"/>
      <c r="B264" s="94"/>
      <c r="C264" s="94"/>
      <c r="D264" s="81"/>
      <c r="E264" s="94"/>
      <c r="F264" s="94"/>
      <c r="H264" s="81"/>
      <c r="I264" s="81"/>
    </row>
    <row r="265" ht="15.75" customHeight="1">
      <c r="A265" s="94"/>
      <c r="B265" s="94"/>
      <c r="C265" s="94"/>
      <c r="D265" s="81"/>
      <c r="E265" s="94"/>
      <c r="F265" s="94"/>
      <c r="H265" s="81"/>
      <c r="I265" s="81"/>
    </row>
    <row r="266" ht="15.75" customHeight="1">
      <c r="A266" s="94"/>
      <c r="B266" s="94"/>
      <c r="C266" s="94"/>
      <c r="D266" s="81"/>
      <c r="E266" s="94"/>
      <c r="F266" s="94"/>
      <c r="H266" s="81"/>
      <c r="I266" s="81"/>
    </row>
    <row r="267" ht="15.75" customHeight="1">
      <c r="A267" s="94"/>
      <c r="B267" s="94"/>
      <c r="C267" s="94"/>
      <c r="D267" s="81"/>
      <c r="E267" s="94"/>
      <c r="F267" s="94"/>
      <c r="H267" s="81"/>
      <c r="I267" s="81"/>
    </row>
    <row r="268" ht="15.75" customHeight="1">
      <c r="A268" s="94"/>
      <c r="B268" s="94"/>
      <c r="C268" s="94"/>
      <c r="D268" s="81"/>
      <c r="E268" s="94"/>
      <c r="F268" s="94"/>
      <c r="H268" s="81"/>
      <c r="I268" s="81"/>
    </row>
    <row r="269" ht="15.75" customHeight="1">
      <c r="A269" s="94"/>
      <c r="B269" s="94"/>
      <c r="C269" s="94"/>
      <c r="D269" s="81"/>
      <c r="E269" s="94"/>
      <c r="F269" s="94"/>
      <c r="H269" s="81"/>
      <c r="I269" s="81"/>
    </row>
    <row r="270" ht="15.75" customHeight="1">
      <c r="A270" s="94"/>
      <c r="B270" s="94"/>
      <c r="C270" s="94"/>
      <c r="D270" s="81"/>
      <c r="E270" s="94"/>
      <c r="F270" s="94"/>
      <c r="H270" s="81"/>
      <c r="I270" s="81"/>
    </row>
    <row r="271" ht="15.75" customHeight="1">
      <c r="A271" s="94"/>
      <c r="B271" s="94"/>
      <c r="C271" s="94"/>
      <c r="D271" s="81"/>
      <c r="E271" s="94"/>
      <c r="F271" s="94"/>
      <c r="H271" s="81"/>
      <c r="I271" s="81"/>
    </row>
    <row r="272" ht="15.75" customHeight="1">
      <c r="A272" s="94"/>
      <c r="B272" s="94"/>
      <c r="C272" s="94"/>
      <c r="D272" s="81"/>
      <c r="E272" s="94"/>
      <c r="F272" s="94"/>
      <c r="H272" s="81"/>
      <c r="I272" s="81"/>
    </row>
    <row r="273" ht="15.75" customHeight="1">
      <c r="A273" s="94"/>
      <c r="B273" s="94"/>
      <c r="C273" s="94"/>
      <c r="D273" s="81"/>
      <c r="E273" s="94"/>
      <c r="F273" s="94"/>
      <c r="H273" s="81"/>
      <c r="I273" s="81"/>
    </row>
    <row r="274" ht="15.75" customHeight="1">
      <c r="A274" s="94"/>
      <c r="B274" s="94"/>
      <c r="C274" s="94"/>
      <c r="D274" s="81"/>
      <c r="E274" s="94"/>
      <c r="F274" s="94"/>
      <c r="H274" s="81"/>
      <c r="I274" s="81"/>
    </row>
    <row r="275" ht="15.75" customHeight="1">
      <c r="A275" s="94"/>
      <c r="B275" s="94"/>
      <c r="C275" s="94"/>
      <c r="D275" s="81"/>
      <c r="E275" s="94"/>
      <c r="F275" s="94"/>
      <c r="H275" s="81"/>
      <c r="I275" s="81"/>
    </row>
    <row r="276" ht="15.75" customHeight="1">
      <c r="A276" s="94"/>
      <c r="B276" s="94"/>
      <c r="C276" s="94"/>
      <c r="D276" s="81"/>
      <c r="E276" s="94"/>
      <c r="F276" s="94"/>
      <c r="H276" s="81"/>
      <c r="I276" s="81"/>
    </row>
    <row r="277" ht="15.75" customHeight="1">
      <c r="A277" s="94"/>
      <c r="B277" s="94"/>
      <c r="C277" s="94"/>
      <c r="D277" s="81"/>
      <c r="E277" s="94"/>
      <c r="F277" s="94"/>
      <c r="H277" s="81"/>
      <c r="I277" s="81"/>
    </row>
    <row r="278" ht="15.75" customHeight="1">
      <c r="A278" s="94"/>
      <c r="B278" s="94"/>
      <c r="C278" s="94"/>
      <c r="D278" s="81"/>
      <c r="E278" s="94"/>
      <c r="F278" s="94"/>
      <c r="H278" s="81"/>
      <c r="I278" s="81"/>
    </row>
    <row r="279" ht="15.75" customHeight="1">
      <c r="A279" s="94"/>
      <c r="B279" s="94"/>
      <c r="C279" s="94"/>
      <c r="D279" s="81"/>
      <c r="E279" s="94"/>
      <c r="F279" s="94"/>
      <c r="H279" s="81"/>
      <c r="I279" s="81"/>
    </row>
    <row r="280" ht="15.75" customHeight="1">
      <c r="A280" s="94"/>
      <c r="B280" s="94"/>
      <c r="C280" s="94"/>
      <c r="D280" s="81"/>
      <c r="E280" s="94"/>
      <c r="F280" s="94"/>
      <c r="H280" s="81"/>
      <c r="I280" s="81"/>
    </row>
    <row r="281" ht="15.75" customHeight="1">
      <c r="A281" s="94"/>
      <c r="B281" s="94"/>
      <c r="C281" s="94"/>
      <c r="D281" s="81"/>
      <c r="E281" s="94"/>
      <c r="F281" s="94"/>
      <c r="H281" s="81"/>
      <c r="I281" s="81"/>
    </row>
    <row r="282" ht="15.75" customHeight="1">
      <c r="A282" s="94"/>
      <c r="B282" s="94"/>
      <c r="C282" s="94"/>
      <c r="D282" s="81"/>
      <c r="E282" s="94"/>
      <c r="F282" s="94"/>
      <c r="H282" s="81"/>
      <c r="I282" s="81"/>
    </row>
    <row r="283" ht="15.75" customHeight="1">
      <c r="A283" s="94"/>
      <c r="B283" s="94"/>
      <c r="C283" s="94"/>
      <c r="D283" s="81"/>
      <c r="E283" s="94"/>
      <c r="F283" s="94"/>
      <c r="H283" s="81"/>
      <c r="I283" s="81"/>
    </row>
    <row r="284" ht="15.75" customHeight="1">
      <c r="A284" s="94"/>
      <c r="B284" s="94"/>
      <c r="C284" s="94"/>
      <c r="D284" s="81"/>
      <c r="E284" s="94"/>
      <c r="F284" s="94"/>
      <c r="H284" s="81"/>
      <c r="I284" s="81"/>
    </row>
    <row r="285" ht="15.75" customHeight="1">
      <c r="A285" s="94"/>
      <c r="B285" s="94"/>
      <c r="C285" s="94"/>
      <c r="D285" s="81"/>
      <c r="E285" s="94"/>
      <c r="F285" s="94"/>
      <c r="H285" s="81"/>
      <c r="I285" s="81"/>
    </row>
    <row r="286" ht="15.75" customHeight="1">
      <c r="A286" s="94"/>
      <c r="B286" s="94"/>
      <c r="C286" s="94"/>
      <c r="D286" s="81"/>
      <c r="E286" s="94"/>
      <c r="F286" s="94"/>
      <c r="H286" s="81"/>
      <c r="I286" s="81"/>
    </row>
    <row r="287" ht="15.75" customHeight="1">
      <c r="A287" s="94"/>
      <c r="B287" s="94"/>
      <c r="C287" s="94"/>
      <c r="D287" s="81"/>
      <c r="E287" s="94"/>
      <c r="F287" s="94"/>
      <c r="H287" s="81"/>
      <c r="I287" s="81"/>
    </row>
    <row r="288" ht="15.75" customHeight="1">
      <c r="A288" s="94"/>
      <c r="B288" s="94"/>
      <c r="C288" s="94"/>
      <c r="D288" s="81"/>
      <c r="E288" s="94"/>
      <c r="F288" s="94"/>
      <c r="H288" s="81"/>
      <c r="I288" s="81"/>
    </row>
    <row r="289" ht="15.75" customHeight="1">
      <c r="A289" s="94"/>
      <c r="B289" s="94"/>
      <c r="C289" s="94"/>
      <c r="D289" s="81"/>
      <c r="E289" s="94"/>
      <c r="F289" s="94"/>
      <c r="H289" s="81"/>
      <c r="I289" s="81"/>
    </row>
    <row r="290" ht="15.75" customHeight="1">
      <c r="A290" s="94"/>
      <c r="B290" s="94"/>
      <c r="C290" s="94"/>
      <c r="D290" s="81"/>
      <c r="E290" s="94"/>
      <c r="F290" s="94"/>
      <c r="H290" s="81"/>
      <c r="I290" s="81"/>
    </row>
    <row r="291" ht="15.75" customHeight="1">
      <c r="A291" s="94"/>
      <c r="B291" s="94"/>
      <c r="C291" s="94"/>
      <c r="D291" s="81"/>
      <c r="E291" s="94"/>
      <c r="F291" s="94"/>
      <c r="H291" s="81"/>
      <c r="I291" s="81"/>
    </row>
    <row r="292" ht="15.75" customHeight="1">
      <c r="A292" s="94"/>
      <c r="B292" s="94"/>
      <c r="C292" s="94"/>
      <c r="D292" s="81"/>
      <c r="E292" s="94"/>
      <c r="F292" s="94"/>
      <c r="H292" s="81"/>
      <c r="I292" s="81"/>
    </row>
    <row r="293" ht="15.75" customHeight="1">
      <c r="A293" s="94"/>
      <c r="B293" s="94"/>
      <c r="C293" s="94"/>
      <c r="D293" s="81"/>
      <c r="E293" s="94"/>
      <c r="F293" s="94"/>
      <c r="H293" s="81"/>
      <c r="I293" s="81"/>
    </row>
    <row r="294" ht="15.75" customHeight="1">
      <c r="A294" s="94"/>
      <c r="B294" s="94"/>
      <c r="C294" s="94"/>
      <c r="D294" s="81"/>
      <c r="E294" s="94"/>
      <c r="F294" s="94"/>
      <c r="H294" s="81"/>
      <c r="I294" s="81"/>
    </row>
    <row r="295" ht="15.75" customHeight="1">
      <c r="A295" s="94"/>
      <c r="B295" s="94"/>
      <c r="C295" s="94"/>
      <c r="D295" s="81"/>
      <c r="E295" s="94"/>
      <c r="F295" s="94"/>
      <c r="H295" s="81"/>
      <c r="I295" s="81"/>
    </row>
    <row r="296" ht="15.75" customHeight="1">
      <c r="A296" s="94"/>
      <c r="B296" s="94"/>
      <c r="C296" s="94"/>
      <c r="D296" s="81"/>
      <c r="E296" s="94"/>
      <c r="F296" s="94"/>
      <c r="H296" s="81"/>
      <c r="I296" s="81"/>
    </row>
    <row r="297" ht="15.75" customHeight="1">
      <c r="A297" s="94"/>
      <c r="B297" s="94"/>
      <c r="C297" s="94"/>
      <c r="D297" s="81"/>
      <c r="E297" s="94"/>
      <c r="F297" s="94"/>
      <c r="H297" s="81"/>
      <c r="I297" s="81"/>
    </row>
    <row r="298" ht="15.75" customHeight="1">
      <c r="A298" s="94"/>
      <c r="B298" s="94"/>
      <c r="C298" s="94"/>
      <c r="D298" s="81"/>
      <c r="E298" s="94"/>
      <c r="F298" s="94"/>
      <c r="H298" s="81"/>
      <c r="I298" s="81"/>
    </row>
    <row r="299" ht="15.75" customHeight="1">
      <c r="A299" s="94"/>
      <c r="B299" s="94"/>
      <c r="C299" s="94"/>
      <c r="D299" s="81"/>
      <c r="E299" s="94"/>
      <c r="F299" s="94"/>
      <c r="H299" s="81"/>
      <c r="I299" s="81"/>
    </row>
    <row r="300" ht="15.75" customHeight="1">
      <c r="A300" s="94"/>
      <c r="B300" s="94"/>
      <c r="C300" s="94"/>
      <c r="D300" s="81"/>
      <c r="E300" s="94"/>
      <c r="F300" s="94"/>
      <c r="H300" s="81"/>
      <c r="I300" s="81"/>
    </row>
    <row r="301" ht="15.75" customHeight="1">
      <c r="A301" s="94"/>
      <c r="B301" s="94"/>
      <c r="C301" s="94"/>
      <c r="D301" s="81"/>
      <c r="E301" s="94"/>
      <c r="F301" s="94"/>
      <c r="H301" s="81"/>
      <c r="I301" s="81"/>
    </row>
    <row r="302" ht="15.75" customHeight="1">
      <c r="A302" s="94"/>
      <c r="B302" s="94"/>
      <c r="C302" s="94"/>
      <c r="D302" s="81"/>
      <c r="E302" s="94"/>
      <c r="F302" s="94"/>
      <c r="H302" s="81"/>
      <c r="I302" s="81"/>
    </row>
    <row r="303" ht="15.75" customHeight="1">
      <c r="A303" s="94"/>
      <c r="B303" s="94"/>
      <c r="C303" s="94"/>
      <c r="D303" s="81"/>
      <c r="E303" s="94"/>
      <c r="F303" s="94"/>
      <c r="H303" s="81"/>
      <c r="I303" s="81"/>
    </row>
    <row r="304" ht="15.75" customHeight="1">
      <c r="A304" s="94"/>
      <c r="B304" s="94"/>
      <c r="C304" s="94"/>
      <c r="D304" s="81"/>
      <c r="E304" s="94"/>
      <c r="F304" s="94"/>
      <c r="H304" s="81"/>
      <c r="I304" s="81"/>
    </row>
    <row r="305" ht="15.75" customHeight="1">
      <c r="A305" s="94"/>
      <c r="B305" s="94"/>
      <c r="C305" s="94"/>
      <c r="D305" s="81"/>
      <c r="E305" s="94"/>
      <c r="F305" s="94"/>
      <c r="H305" s="81"/>
      <c r="I305" s="81"/>
    </row>
    <row r="306" ht="15.75" customHeight="1">
      <c r="A306" s="94"/>
      <c r="B306" s="94"/>
      <c r="C306" s="94"/>
      <c r="D306" s="81"/>
      <c r="E306" s="94"/>
      <c r="F306" s="94"/>
      <c r="H306" s="81"/>
      <c r="I306" s="81"/>
    </row>
    <row r="307" ht="15.75" customHeight="1">
      <c r="A307" s="94"/>
      <c r="B307" s="94"/>
      <c r="C307" s="94"/>
      <c r="D307" s="81"/>
      <c r="E307" s="94"/>
      <c r="F307" s="94"/>
      <c r="H307" s="81"/>
      <c r="I307" s="81"/>
    </row>
    <row r="308" ht="15.75" customHeight="1">
      <c r="A308" s="94"/>
      <c r="B308" s="94"/>
      <c r="C308" s="94"/>
      <c r="D308" s="81"/>
      <c r="E308" s="94"/>
      <c r="F308" s="94"/>
      <c r="H308" s="81"/>
      <c r="I308" s="81"/>
    </row>
    <row r="309" ht="15.75" customHeight="1">
      <c r="A309" s="94"/>
      <c r="B309" s="94"/>
      <c r="C309" s="94"/>
      <c r="D309" s="81"/>
      <c r="E309" s="94"/>
      <c r="F309" s="94"/>
      <c r="H309" s="81"/>
      <c r="I309" s="81"/>
    </row>
    <row r="310" ht="15.75" customHeight="1">
      <c r="A310" s="94"/>
      <c r="B310" s="94"/>
      <c r="C310" s="94"/>
      <c r="D310" s="81"/>
      <c r="E310" s="94"/>
      <c r="F310" s="94"/>
      <c r="H310" s="81"/>
      <c r="I310" s="81"/>
    </row>
    <row r="311" ht="15.75" customHeight="1">
      <c r="A311" s="94"/>
      <c r="B311" s="94"/>
      <c r="C311" s="94"/>
      <c r="D311" s="81"/>
      <c r="E311" s="94"/>
      <c r="F311" s="94"/>
      <c r="H311" s="81"/>
      <c r="I311" s="81"/>
    </row>
    <row r="312" ht="15.75" customHeight="1">
      <c r="A312" s="94"/>
      <c r="B312" s="94"/>
      <c r="C312" s="94"/>
      <c r="D312" s="81"/>
      <c r="E312" s="94"/>
      <c r="F312" s="94"/>
      <c r="H312" s="81"/>
      <c r="I312" s="81"/>
    </row>
    <row r="313" ht="15.75" customHeight="1">
      <c r="A313" s="94"/>
      <c r="B313" s="94"/>
      <c r="C313" s="94"/>
      <c r="D313" s="81"/>
      <c r="E313" s="94"/>
      <c r="F313" s="94"/>
      <c r="H313" s="81"/>
      <c r="I313" s="81"/>
    </row>
    <row r="314" ht="15.75" customHeight="1">
      <c r="A314" s="94"/>
      <c r="B314" s="94"/>
      <c r="C314" s="94"/>
      <c r="D314" s="81"/>
      <c r="E314" s="94"/>
      <c r="F314" s="94"/>
      <c r="H314" s="81"/>
      <c r="I314" s="81"/>
    </row>
    <row r="315" ht="15.75" customHeight="1">
      <c r="A315" s="94"/>
      <c r="B315" s="94"/>
      <c r="C315" s="94"/>
      <c r="D315" s="81"/>
      <c r="E315" s="94"/>
      <c r="F315" s="94"/>
      <c r="H315" s="81"/>
      <c r="I315" s="81"/>
    </row>
    <row r="316" ht="15.75" customHeight="1">
      <c r="A316" s="94"/>
      <c r="B316" s="94"/>
      <c r="C316" s="94"/>
      <c r="D316" s="81"/>
      <c r="E316" s="94"/>
      <c r="F316" s="94"/>
      <c r="H316" s="81"/>
      <c r="I316" s="81"/>
    </row>
    <row r="317" ht="15.75" customHeight="1">
      <c r="A317" s="94"/>
      <c r="B317" s="94"/>
      <c r="C317" s="94"/>
      <c r="D317" s="81"/>
      <c r="E317" s="94"/>
      <c r="F317" s="94"/>
      <c r="H317" s="81"/>
      <c r="I317" s="81"/>
    </row>
    <row r="318" ht="15.75" customHeight="1">
      <c r="A318" s="94"/>
      <c r="B318" s="94"/>
      <c r="C318" s="94"/>
      <c r="D318" s="81"/>
      <c r="E318" s="94"/>
      <c r="F318" s="94"/>
      <c r="H318" s="81"/>
      <c r="I318" s="81"/>
    </row>
    <row r="319" ht="15.75" customHeight="1">
      <c r="A319" s="94"/>
      <c r="B319" s="94"/>
      <c r="C319" s="94"/>
      <c r="D319" s="81"/>
      <c r="E319" s="94"/>
      <c r="F319" s="94"/>
      <c r="H319" s="81"/>
      <c r="I319" s="81"/>
    </row>
    <row r="320" ht="15.75" customHeight="1">
      <c r="A320" s="94"/>
      <c r="B320" s="94"/>
      <c r="C320" s="94"/>
      <c r="D320" s="81"/>
      <c r="E320" s="94"/>
      <c r="F320" s="94"/>
      <c r="H320" s="81"/>
      <c r="I320" s="81"/>
    </row>
    <row r="321" ht="15.75" customHeight="1">
      <c r="A321" s="94"/>
      <c r="B321" s="94"/>
      <c r="C321" s="94"/>
      <c r="D321" s="81"/>
      <c r="E321" s="94"/>
      <c r="F321" s="94"/>
      <c r="H321" s="81"/>
      <c r="I321" s="81"/>
    </row>
    <row r="322" ht="15.75" customHeight="1">
      <c r="A322" s="94"/>
      <c r="B322" s="94"/>
      <c r="C322" s="94"/>
      <c r="D322" s="81"/>
      <c r="E322" s="94"/>
      <c r="F322" s="94"/>
      <c r="H322" s="81"/>
      <c r="I322" s="81"/>
    </row>
    <row r="323" ht="15.75" customHeight="1">
      <c r="A323" s="94"/>
      <c r="B323" s="94"/>
      <c r="C323" s="94"/>
      <c r="D323" s="81"/>
      <c r="E323" s="94"/>
      <c r="F323" s="94"/>
      <c r="H323" s="81"/>
      <c r="I323" s="81"/>
    </row>
    <row r="324" ht="15.75" customHeight="1">
      <c r="A324" s="94"/>
      <c r="B324" s="94"/>
      <c r="C324" s="94"/>
      <c r="D324" s="81"/>
      <c r="E324" s="94"/>
      <c r="F324" s="94"/>
      <c r="H324" s="81"/>
      <c r="I324" s="81"/>
    </row>
    <row r="325" ht="15.75" customHeight="1">
      <c r="A325" s="94"/>
      <c r="B325" s="94"/>
      <c r="C325" s="94"/>
      <c r="D325" s="81"/>
      <c r="E325" s="94"/>
      <c r="F325" s="94"/>
      <c r="H325" s="81"/>
      <c r="I325" s="81"/>
    </row>
    <row r="326" ht="15.75" customHeight="1">
      <c r="A326" s="94"/>
      <c r="B326" s="94"/>
      <c r="C326" s="94"/>
      <c r="D326" s="81"/>
      <c r="E326" s="94"/>
      <c r="F326" s="94"/>
      <c r="H326" s="81"/>
      <c r="I326" s="81"/>
    </row>
    <row r="327" ht="15.75" customHeight="1">
      <c r="A327" s="94"/>
      <c r="B327" s="94"/>
      <c r="C327" s="94"/>
      <c r="D327" s="81"/>
      <c r="E327" s="94"/>
      <c r="F327" s="94"/>
      <c r="H327" s="81"/>
      <c r="I327" s="81"/>
    </row>
    <row r="328" ht="15.75" customHeight="1">
      <c r="A328" s="94"/>
      <c r="B328" s="94"/>
      <c r="C328" s="94"/>
      <c r="D328" s="81"/>
      <c r="E328" s="94"/>
      <c r="F328" s="94"/>
      <c r="H328" s="81"/>
      <c r="I328" s="81"/>
    </row>
    <row r="329" ht="15.75" customHeight="1">
      <c r="A329" s="94"/>
      <c r="B329" s="94"/>
      <c r="C329" s="94"/>
      <c r="D329" s="81"/>
      <c r="E329" s="94"/>
      <c r="F329" s="94"/>
      <c r="H329" s="81"/>
      <c r="I329" s="81"/>
    </row>
    <row r="330" ht="15.75" customHeight="1">
      <c r="A330" s="94"/>
      <c r="B330" s="94"/>
      <c r="C330" s="94"/>
      <c r="D330" s="81"/>
      <c r="E330" s="94"/>
      <c r="F330" s="94"/>
      <c r="H330" s="81"/>
      <c r="I330" s="81"/>
    </row>
    <row r="331" ht="15.75" customHeight="1">
      <c r="A331" s="94"/>
      <c r="B331" s="94"/>
      <c r="C331" s="94"/>
      <c r="D331" s="81"/>
      <c r="E331" s="94"/>
      <c r="F331" s="94"/>
      <c r="H331" s="81"/>
      <c r="I331" s="81"/>
    </row>
    <row r="332" ht="15.75" customHeight="1">
      <c r="A332" s="94"/>
      <c r="B332" s="94"/>
      <c r="C332" s="94"/>
      <c r="D332" s="81"/>
      <c r="E332" s="94"/>
      <c r="F332" s="94"/>
      <c r="H332" s="81"/>
      <c r="I332" s="81"/>
    </row>
    <row r="333" ht="15.75" customHeight="1">
      <c r="A333" s="94"/>
      <c r="B333" s="94"/>
      <c r="C333" s="94"/>
      <c r="D333" s="81"/>
      <c r="E333" s="94"/>
      <c r="F333" s="94"/>
      <c r="H333" s="81"/>
      <c r="I333" s="81"/>
    </row>
    <row r="334" ht="15.75" customHeight="1">
      <c r="A334" s="94"/>
      <c r="B334" s="94"/>
      <c r="C334" s="94"/>
      <c r="D334" s="81"/>
      <c r="E334" s="94"/>
      <c r="F334" s="94"/>
      <c r="H334" s="81"/>
      <c r="I334" s="81"/>
    </row>
    <row r="335" ht="15.75" customHeight="1">
      <c r="A335" s="94"/>
      <c r="B335" s="94"/>
      <c r="C335" s="94"/>
      <c r="D335" s="81"/>
      <c r="E335" s="94"/>
      <c r="F335" s="94"/>
      <c r="H335" s="81"/>
      <c r="I335" s="81"/>
    </row>
    <row r="336" ht="15.75" customHeight="1">
      <c r="A336" s="94"/>
      <c r="B336" s="94"/>
      <c r="C336" s="94"/>
      <c r="D336" s="81"/>
      <c r="E336" s="94"/>
      <c r="F336" s="94"/>
      <c r="H336" s="81"/>
      <c r="I336" s="81"/>
    </row>
    <row r="337" ht="15.75" customHeight="1">
      <c r="A337" s="94"/>
      <c r="B337" s="94"/>
      <c r="C337" s="94"/>
      <c r="D337" s="81"/>
      <c r="E337" s="94"/>
      <c r="F337" s="94"/>
      <c r="H337" s="81"/>
      <c r="I337" s="81"/>
    </row>
    <row r="338" ht="15.75" customHeight="1">
      <c r="A338" s="94"/>
      <c r="B338" s="94"/>
      <c r="C338" s="94"/>
      <c r="D338" s="81"/>
      <c r="E338" s="94"/>
      <c r="F338" s="94"/>
      <c r="H338" s="81"/>
      <c r="I338" s="81"/>
    </row>
    <row r="339" ht="15.75" customHeight="1">
      <c r="A339" s="94"/>
      <c r="B339" s="94"/>
      <c r="C339" s="94"/>
      <c r="D339" s="81"/>
      <c r="E339" s="94"/>
      <c r="F339" s="94"/>
      <c r="H339" s="81"/>
      <c r="I339" s="81"/>
    </row>
    <row r="340" ht="15.75" customHeight="1">
      <c r="A340" s="94"/>
      <c r="B340" s="94"/>
      <c r="C340" s="94"/>
      <c r="D340" s="81"/>
      <c r="E340" s="94"/>
      <c r="F340" s="94"/>
      <c r="H340" s="81"/>
      <c r="I340" s="81"/>
    </row>
    <row r="341" ht="15.75" customHeight="1">
      <c r="A341" s="94"/>
      <c r="B341" s="94"/>
      <c r="C341" s="94"/>
      <c r="D341" s="81"/>
      <c r="E341" s="94"/>
      <c r="F341" s="94"/>
      <c r="H341" s="81"/>
      <c r="I341" s="81"/>
    </row>
    <row r="342" ht="15.75" customHeight="1">
      <c r="A342" s="94"/>
      <c r="B342" s="94"/>
      <c r="C342" s="94"/>
      <c r="D342" s="81"/>
      <c r="E342" s="94"/>
      <c r="F342" s="94"/>
      <c r="H342" s="81"/>
      <c r="I342" s="81"/>
    </row>
    <row r="343" ht="15.75" customHeight="1">
      <c r="A343" s="94"/>
      <c r="B343" s="94"/>
      <c r="C343" s="94"/>
      <c r="D343" s="81"/>
      <c r="E343" s="94"/>
      <c r="F343" s="94"/>
      <c r="H343" s="81"/>
      <c r="I343" s="81"/>
    </row>
    <row r="344" ht="15.75" customHeight="1">
      <c r="A344" s="94"/>
      <c r="B344" s="94"/>
      <c r="C344" s="94"/>
      <c r="D344" s="81"/>
      <c r="E344" s="94"/>
      <c r="F344" s="94"/>
      <c r="H344" s="81"/>
      <c r="I344" s="81"/>
    </row>
    <row r="345" ht="15.75" customHeight="1">
      <c r="A345" s="94"/>
      <c r="B345" s="94"/>
      <c r="C345" s="94"/>
      <c r="D345" s="81"/>
      <c r="E345" s="94"/>
      <c r="F345" s="94"/>
      <c r="H345" s="81"/>
      <c r="I345" s="81"/>
    </row>
    <row r="346" ht="15.75" customHeight="1">
      <c r="A346" s="94"/>
      <c r="B346" s="94"/>
      <c r="C346" s="94"/>
      <c r="D346" s="81"/>
      <c r="E346" s="94"/>
      <c r="F346" s="94"/>
      <c r="H346" s="81"/>
      <c r="I346" s="81"/>
    </row>
    <row r="347" ht="15.75" customHeight="1">
      <c r="A347" s="94"/>
      <c r="B347" s="94"/>
      <c r="C347" s="94"/>
      <c r="D347" s="81"/>
      <c r="E347" s="94"/>
      <c r="F347" s="94"/>
      <c r="H347" s="81"/>
      <c r="I347" s="81"/>
    </row>
    <row r="348" ht="15.75" customHeight="1">
      <c r="A348" s="94"/>
      <c r="B348" s="94"/>
      <c r="C348" s="94"/>
      <c r="D348" s="81"/>
      <c r="E348" s="94"/>
      <c r="F348" s="94"/>
      <c r="H348" s="81"/>
      <c r="I348" s="81"/>
    </row>
    <row r="349" ht="15.75" customHeight="1">
      <c r="A349" s="94"/>
      <c r="B349" s="94"/>
      <c r="C349" s="94"/>
      <c r="D349" s="81"/>
      <c r="E349" s="94"/>
      <c r="F349" s="94"/>
      <c r="H349" s="81"/>
      <c r="I349" s="81"/>
    </row>
    <row r="350" ht="15.75" customHeight="1">
      <c r="A350" s="94"/>
      <c r="B350" s="94"/>
      <c r="C350" s="94"/>
      <c r="D350" s="81"/>
      <c r="E350" s="94"/>
      <c r="F350" s="94"/>
      <c r="H350" s="81"/>
      <c r="I350" s="81"/>
    </row>
    <row r="351" ht="15.75" customHeight="1">
      <c r="A351" s="94"/>
      <c r="B351" s="94"/>
      <c r="C351" s="94"/>
      <c r="D351" s="81"/>
      <c r="E351" s="94"/>
      <c r="F351" s="94"/>
      <c r="H351" s="81"/>
      <c r="I351" s="81"/>
    </row>
    <row r="352" ht="15.75" customHeight="1">
      <c r="A352" s="94"/>
      <c r="B352" s="94"/>
      <c r="C352" s="94"/>
      <c r="D352" s="81"/>
      <c r="E352" s="94"/>
      <c r="F352" s="94"/>
      <c r="H352" s="81"/>
      <c r="I352" s="81"/>
    </row>
    <row r="353" ht="15.75" customHeight="1">
      <c r="A353" s="94"/>
      <c r="B353" s="94"/>
      <c r="C353" s="94"/>
      <c r="D353" s="81"/>
      <c r="E353" s="94"/>
      <c r="F353" s="94"/>
      <c r="H353" s="81"/>
      <c r="I353" s="81"/>
    </row>
    <row r="354" ht="15.75" customHeight="1">
      <c r="A354" s="94"/>
      <c r="B354" s="94"/>
      <c r="C354" s="94"/>
      <c r="D354" s="81"/>
      <c r="E354" s="94"/>
      <c r="F354" s="94"/>
      <c r="H354" s="81"/>
      <c r="I354" s="81"/>
    </row>
    <row r="355" ht="15.75" customHeight="1">
      <c r="A355" s="94"/>
      <c r="B355" s="94"/>
      <c r="C355" s="94"/>
      <c r="D355" s="81"/>
      <c r="E355" s="94"/>
      <c r="F355" s="94"/>
      <c r="H355" s="81"/>
      <c r="I355" s="81"/>
    </row>
    <row r="356" ht="15.75" customHeight="1">
      <c r="A356" s="94"/>
      <c r="B356" s="94"/>
      <c r="C356" s="94"/>
      <c r="D356" s="81"/>
      <c r="E356" s="94"/>
      <c r="F356" s="94"/>
      <c r="H356" s="81"/>
      <c r="I356" s="81"/>
    </row>
    <row r="357" ht="15.75" customHeight="1">
      <c r="A357" s="94"/>
      <c r="B357" s="94"/>
      <c r="C357" s="94"/>
      <c r="D357" s="81"/>
      <c r="E357" s="94"/>
      <c r="F357" s="94"/>
      <c r="H357" s="81"/>
      <c r="I357" s="81"/>
    </row>
    <row r="358" ht="15.75" customHeight="1">
      <c r="A358" s="94"/>
      <c r="B358" s="94"/>
      <c r="C358" s="94"/>
      <c r="D358" s="81"/>
      <c r="E358" s="94"/>
      <c r="F358" s="94"/>
      <c r="H358" s="81"/>
      <c r="I358" s="81"/>
    </row>
    <row r="359" ht="15.75" customHeight="1">
      <c r="A359" s="94"/>
      <c r="B359" s="94"/>
      <c r="C359" s="94"/>
      <c r="D359" s="81"/>
      <c r="E359" s="94"/>
      <c r="F359" s="94"/>
      <c r="H359" s="81"/>
      <c r="I359" s="81"/>
    </row>
    <row r="360" ht="15.75" customHeight="1">
      <c r="A360" s="94"/>
      <c r="B360" s="94"/>
      <c r="C360" s="94"/>
      <c r="D360" s="81"/>
      <c r="E360" s="94"/>
      <c r="F360" s="94"/>
      <c r="H360" s="81"/>
      <c r="I360" s="81"/>
    </row>
    <row r="361" ht="15.75" customHeight="1">
      <c r="A361" s="94"/>
      <c r="B361" s="94"/>
      <c r="C361" s="94"/>
      <c r="D361" s="81"/>
      <c r="E361" s="94"/>
      <c r="F361" s="94"/>
      <c r="H361" s="81"/>
      <c r="I361" s="81"/>
    </row>
    <row r="362" ht="15.75" customHeight="1">
      <c r="A362" s="94"/>
      <c r="B362" s="94"/>
      <c r="C362" s="94"/>
      <c r="D362" s="81"/>
      <c r="E362" s="94"/>
      <c r="F362" s="94"/>
      <c r="H362" s="81"/>
      <c r="I362" s="81"/>
    </row>
    <row r="363" ht="15.75" customHeight="1">
      <c r="A363" s="94"/>
      <c r="B363" s="94"/>
      <c r="C363" s="94"/>
      <c r="D363" s="81"/>
      <c r="E363" s="94"/>
      <c r="F363" s="94"/>
      <c r="H363" s="81"/>
      <c r="I363" s="81"/>
    </row>
    <row r="364" ht="15.75" customHeight="1">
      <c r="A364" s="94"/>
      <c r="B364" s="94"/>
      <c r="C364" s="94"/>
      <c r="D364" s="81"/>
      <c r="E364" s="94"/>
      <c r="F364" s="94"/>
      <c r="H364" s="81"/>
      <c r="I364" s="81"/>
    </row>
    <row r="365" ht="15.75" customHeight="1">
      <c r="A365" s="94"/>
      <c r="B365" s="94"/>
      <c r="C365" s="94"/>
      <c r="D365" s="81"/>
      <c r="E365" s="94"/>
      <c r="F365" s="94"/>
      <c r="H365" s="81"/>
      <c r="I365" s="81"/>
    </row>
    <row r="366" ht="15.75" customHeight="1">
      <c r="A366" s="94"/>
      <c r="B366" s="94"/>
      <c r="C366" s="94"/>
      <c r="D366" s="81"/>
      <c r="E366" s="94"/>
      <c r="F366" s="94"/>
      <c r="H366" s="81"/>
      <c r="I366" s="81"/>
    </row>
    <row r="367" ht="15.75" customHeight="1">
      <c r="A367" s="94"/>
      <c r="B367" s="94"/>
      <c r="C367" s="94"/>
      <c r="D367" s="81"/>
      <c r="E367" s="94"/>
      <c r="F367" s="94"/>
      <c r="H367" s="81"/>
      <c r="I367" s="81"/>
    </row>
    <row r="368" ht="15.75" customHeight="1">
      <c r="A368" s="94"/>
      <c r="B368" s="94"/>
      <c r="C368" s="94"/>
      <c r="D368" s="81"/>
      <c r="E368" s="94"/>
      <c r="F368" s="94"/>
      <c r="H368" s="81"/>
      <c r="I368" s="81"/>
    </row>
    <row r="369" ht="15.75" customHeight="1">
      <c r="A369" s="94"/>
      <c r="B369" s="94"/>
      <c r="C369" s="94"/>
      <c r="D369" s="81"/>
      <c r="E369" s="94"/>
      <c r="F369" s="94"/>
      <c r="H369" s="81"/>
      <c r="I369" s="81"/>
    </row>
    <row r="370" ht="15.75" customHeight="1">
      <c r="A370" s="94"/>
      <c r="B370" s="94"/>
      <c r="C370" s="94"/>
      <c r="D370" s="81"/>
      <c r="E370" s="94"/>
      <c r="F370" s="94"/>
      <c r="H370" s="81"/>
      <c r="I370" s="81"/>
    </row>
    <row r="371" ht="15.75" customHeight="1">
      <c r="A371" s="94"/>
      <c r="B371" s="94"/>
      <c r="C371" s="94"/>
      <c r="D371" s="81"/>
      <c r="E371" s="94"/>
      <c r="F371" s="94"/>
      <c r="H371" s="81"/>
      <c r="I371" s="81"/>
    </row>
    <row r="372" ht="15.75" customHeight="1">
      <c r="A372" s="94"/>
      <c r="B372" s="94"/>
      <c r="C372" s="94"/>
      <c r="D372" s="81"/>
      <c r="E372" s="94"/>
      <c r="F372" s="94"/>
      <c r="H372" s="81"/>
      <c r="I372" s="81"/>
    </row>
    <row r="373" ht="15.75" customHeight="1">
      <c r="A373" s="94"/>
      <c r="B373" s="94"/>
      <c r="C373" s="94"/>
      <c r="D373" s="81"/>
      <c r="E373" s="94"/>
      <c r="F373" s="94"/>
      <c r="H373" s="81"/>
      <c r="I373" s="81"/>
    </row>
    <row r="374" ht="15.75" customHeight="1">
      <c r="A374" s="94"/>
      <c r="B374" s="94"/>
      <c r="C374" s="94"/>
      <c r="D374" s="81"/>
      <c r="E374" s="94"/>
      <c r="F374" s="94"/>
      <c r="H374" s="81"/>
      <c r="I374" s="81"/>
    </row>
    <row r="375" ht="15.75" customHeight="1">
      <c r="A375" s="94"/>
      <c r="B375" s="94"/>
      <c r="C375" s="94"/>
      <c r="D375" s="81"/>
      <c r="E375" s="94"/>
      <c r="F375" s="94"/>
      <c r="H375" s="81"/>
      <c r="I375" s="81"/>
    </row>
    <row r="376" ht="15.75" customHeight="1">
      <c r="A376" s="94"/>
      <c r="B376" s="94"/>
      <c r="C376" s="94"/>
      <c r="D376" s="81"/>
      <c r="E376" s="94"/>
      <c r="F376" s="94"/>
      <c r="H376" s="81"/>
      <c r="I376" s="81"/>
    </row>
    <row r="377" ht="15.75" customHeight="1">
      <c r="A377" s="94"/>
      <c r="B377" s="94"/>
      <c r="C377" s="94"/>
      <c r="D377" s="81"/>
      <c r="E377" s="94"/>
      <c r="F377" s="94"/>
      <c r="H377" s="81"/>
      <c r="I377" s="81"/>
    </row>
    <row r="378" ht="15.75" customHeight="1">
      <c r="A378" s="94"/>
      <c r="B378" s="94"/>
      <c r="C378" s="94"/>
      <c r="D378" s="81"/>
      <c r="E378" s="94"/>
      <c r="F378" s="94"/>
      <c r="H378" s="81"/>
      <c r="I378" s="81"/>
    </row>
    <row r="379" ht="15.75" customHeight="1">
      <c r="A379" s="94"/>
      <c r="B379" s="94"/>
      <c r="C379" s="94"/>
      <c r="D379" s="81"/>
      <c r="E379" s="94"/>
      <c r="F379" s="94"/>
      <c r="H379" s="81"/>
      <c r="I379" s="81"/>
    </row>
    <row r="380" ht="15.75" customHeight="1">
      <c r="A380" s="94"/>
      <c r="B380" s="94"/>
      <c r="C380" s="94"/>
      <c r="D380" s="81"/>
      <c r="E380" s="94"/>
      <c r="F380" s="94"/>
      <c r="H380" s="81"/>
      <c r="I380" s="81"/>
    </row>
    <row r="381" ht="15.75" customHeight="1">
      <c r="A381" s="94"/>
      <c r="B381" s="94"/>
      <c r="C381" s="94"/>
      <c r="D381" s="81"/>
      <c r="E381" s="94"/>
      <c r="F381" s="94"/>
      <c r="H381" s="81"/>
      <c r="I381" s="81"/>
    </row>
    <row r="382" ht="15.75" customHeight="1">
      <c r="A382" s="94"/>
      <c r="B382" s="94"/>
      <c r="C382" s="94"/>
      <c r="D382" s="81"/>
      <c r="E382" s="94"/>
      <c r="F382" s="94"/>
      <c r="H382" s="81"/>
      <c r="I382" s="81"/>
    </row>
    <row r="383" ht="15.75" customHeight="1">
      <c r="A383" s="94"/>
      <c r="B383" s="94"/>
      <c r="C383" s="94"/>
      <c r="D383" s="81"/>
      <c r="E383" s="94"/>
      <c r="F383" s="94"/>
      <c r="H383" s="81"/>
      <c r="I383" s="81"/>
    </row>
    <row r="384" ht="15.75" customHeight="1">
      <c r="A384" s="94"/>
      <c r="B384" s="94"/>
      <c r="C384" s="94"/>
      <c r="D384" s="81"/>
      <c r="E384" s="94"/>
      <c r="F384" s="94"/>
      <c r="H384" s="81"/>
      <c r="I384" s="81"/>
    </row>
    <row r="385" ht="15.75" customHeight="1">
      <c r="A385" s="94"/>
      <c r="B385" s="94"/>
      <c r="C385" s="94"/>
      <c r="D385" s="81"/>
      <c r="E385" s="94"/>
      <c r="F385" s="94"/>
      <c r="H385" s="81"/>
      <c r="I385" s="81"/>
    </row>
    <row r="386" ht="15.75" customHeight="1">
      <c r="A386" s="94"/>
      <c r="B386" s="94"/>
      <c r="C386" s="94"/>
      <c r="D386" s="81"/>
      <c r="E386" s="94"/>
      <c r="F386" s="94"/>
      <c r="H386" s="81"/>
      <c r="I386" s="81"/>
    </row>
    <row r="387" ht="15.75" customHeight="1">
      <c r="A387" s="94"/>
      <c r="B387" s="94"/>
      <c r="C387" s="94"/>
      <c r="D387" s="81"/>
      <c r="E387" s="94"/>
      <c r="F387" s="94"/>
      <c r="H387" s="81"/>
      <c r="I387" s="81"/>
    </row>
    <row r="388" ht="15.75" customHeight="1">
      <c r="A388" s="94"/>
      <c r="B388" s="94"/>
      <c r="C388" s="94"/>
      <c r="D388" s="81"/>
      <c r="E388" s="94"/>
      <c r="F388" s="94"/>
      <c r="H388" s="81"/>
      <c r="I388" s="81"/>
    </row>
    <row r="389" ht="15.75" customHeight="1">
      <c r="A389" s="94"/>
      <c r="B389" s="94"/>
      <c r="C389" s="94"/>
      <c r="D389" s="81"/>
      <c r="E389" s="94"/>
      <c r="F389" s="94"/>
      <c r="H389" s="81"/>
      <c r="I389" s="81"/>
    </row>
    <row r="390" ht="15.75" customHeight="1">
      <c r="A390" s="94"/>
      <c r="B390" s="94"/>
      <c r="C390" s="94"/>
      <c r="D390" s="81"/>
      <c r="E390" s="94"/>
      <c r="F390" s="94"/>
      <c r="H390" s="81"/>
      <c r="I390" s="81"/>
    </row>
    <row r="391" ht="15.75" customHeight="1">
      <c r="A391" s="94"/>
      <c r="B391" s="94"/>
      <c r="C391" s="94"/>
      <c r="D391" s="81"/>
      <c r="E391" s="94"/>
      <c r="F391" s="94"/>
      <c r="H391" s="81"/>
      <c r="I391" s="81"/>
    </row>
    <row r="392" ht="15.75" customHeight="1">
      <c r="A392" s="94"/>
      <c r="B392" s="94"/>
      <c r="C392" s="94"/>
      <c r="D392" s="81"/>
      <c r="E392" s="94"/>
      <c r="F392" s="94"/>
      <c r="H392" s="81"/>
      <c r="I392" s="81"/>
    </row>
    <row r="393" ht="15.75" customHeight="1">
      <c r="A393" s="94"/>
      <c r="B393" s="94"/>
      <c r="C393" s="94"/>
      <c r="D393" s="81"/>
      <c r="E393" s="94"/>
      <c r="F393" s="94"/>
      <c r="H393" s="81"/>
      <c r="I393" s="81"/>
    </row>
    <row r="394" ht="15.75" customHeight="1">
      <c r="A394" s="94"/>
      <c r="B394" s="94"/>
      <c r="C394" s="94"/>
      <c r="D394" s="81"/>
      <c r="E394" s="94"/>
      <c r="F394" s="94"/>
      <c r="H394" s="81"/>
      <c r="I394" s="81"/>
    </row>
    <row r="395" ht="15.75" customHeight="1">
      <c r="A395" s="94"/>
      <c r="B395" s="94"/>
      <c r="C395" s="94"/>
      <c r="D395" s="81"/>
      <c r="E395" s="94"/>
      <c r="F395" s="94"/>
      <c r="H395" s="81"/>
      <c r="I395" s="81"/>
    </row>
    <row r="396" ht="15.75" customHeight="1">
      <c r="A396" s="94"/>
      <c r="B396" s="94"/>
      <c r="C396" s="94"/>
      <c r="D396" s="81"/>
      <c r="E396" s="94"/>
      <c r="F396" s="94"/>
      <c r="H396" s="81"/>
      <c r="I396" s="81"/>
    </row>
    <row r="397" ht="15.75" customHeight="1">
      <c r="A397" s="94"/>
      <c r="B397" s="94"/>
      <c r="C397" s="94"/>
      <c r="D397" s="81"/>
      <c r="E397" s="94"/>
      <c r="F397" s="94"/>
      <c r="H397" s="81"/>
      <c r="I397" s="81"/>
    </row>
    <row r="398" ht="15.75" customHeight="1">
      <c r="A398" s="94"/>
      <c r="B398" s="94"/>
      <c r="C398" s="94"/>
      <c r="D398" s="81"/>
      <c r="E398" s="94"/>
      <c r="F398" s="94"/>
      <c r="H398" s="81"/>
      <c r="I398" s="81"/>
    </row>
    <row r="399" ht="15.75" customHeight="1">
      <c r="A399" s="94"/>
      <c r="B399" s="94"/>
      <c r="C399" s="94"/>
      <c r="D399" s="81"/>
      <c r="E399" s="94"/>
      <c r="F399" s="94"/>
      <c r="H399" s="81"/>
      <c r="I399" s="81"/>
    </row>
    <row r="400" ht="15.75" customHeight="1">
      <c r="A400" s="94"/>
      <c r="B400" s="94"/>
      <c r="C400" s="94"/>
      <c r="D400" s="81"/>
      <c r="E400" s="94"/>
      <c r="F400" s="94"/>
      <c r="H400" s="81"/>
      <c r="I400" s="81"/>
    </row>
    <row r="401" ht="15.75" customHeight="1">
      <c r="A401" s="94"/>
      <c r="B401" s="94"/>
      <c r="C401" s="94"/>
      <c r="D401" s="81"/>
      <c r="E401" s="94"/>
      <c r="F401" s="94"/>
      <c r="H401" s="81"/>
      <c r="I401" s="81"/>
    </row>
    <row r="402" ht="15.75" customHeight="1">
      <c r="A402" s="94"/>
      <c r="B402" s="94"/>
      <c r="C402" s="94"/>
      <c r="D402" s="81"/>
      <c r="E402" s="94"/>
      <c r="F402" s="94"/>
      <c r="H402" s="81"/>
      <c r="I402" s="81"/>
    </row>
    <row r="403" ht="15.75" customHeight="1">
      <c r="A403" s="94"/>
      <c r="B403" s="94"/>
      <c r="C403" s="94"/>
      <c r="D403" s="81"/>
      <c r="E403" s="94"/>
      <c r="F403" s="94"/>
      <c r="H403" s="81"/>
      <c r="I403" s="81"/>
    </row>
    <row r="404" ht="15.75" customHeight="1">
      <c r="A404" s="94"/>
      <c r="B404" s="94"/>
      <c r="C404" s="94"/>
      <c r="D404" s="81"/>
      <c r="E404" s="94"/>
      <c r="F404" s="94"/>
      <c r="H404" s="81"/>
      <c r="I404" s="81"/>
    </row>
    <row r="405" ht="15.75" customHeight="1">
      <c r="A405" s="94"/>
      <c r="B405" s="94"/>
      <c r="C405" s="94"/>
      <c r="D405" s="81"/>
      <c r="E405" s="94"/>
      <c r="F405" s="94"/>
      <c r="H405" s="81"/>
      <c r="I405" s="81"/>
    </row>
    <row r="406" ht="15.75" customHeight="1">
      <c r="A406" s="94"/>
      <c r="B406" s="94"/>
      <c r="C406" s="94"/>
      <c r="D406" s="81"/>
      <c r="E406" s="94"/>
      <c r="F406" s="94"/>
      <c r="H406" s="81"/>
      <c r="I406" s="81"/>
    </row>
    <row r="407" ht="15.75" customHeight="1">
      <c r="A407" s="94"/>
      <c r="B407" s="94"/>
      <c r="C407" s="94"/>
      <c r="D407" s="81"/>
      <c r="E407" s="94"/>
      <c r="F407" s="94"/>
      <c r="H407" s="81"/>
      <c r="I407" s="81"/>
    </row>
    <row r="408" ht="15.75" customHeight="1">
      <c r="A408" s="94"/>
      <c r="B408" s="94"/>
      <c r="C408" s="94"/>
      <c r="D408" s="81"/>
      <c r="E408" s="94"/>
      <c r="F408" s="94"/>
      <c r="H408" s="81"/>
      <c r="I408" s="81"/>
    </row>
    <row r="409" ht="15.75" customHeight="1">
      <c r="A409" s="94"/>
      <c r="B409" s="94"/>
      <c r="C409" s="94"/>
      <c r="D409" s="81"/>
      <c r="E409" s="94"/>
      <c r="F409" s="94"/>
      <c r="H409" s="81"/>
      <c r="I409" s="81"/>
    </row>
    <row r="410" ht="15.75" customHeight="1">
      <c r="A410" s="94"/>
      <c r="B410" s="94"/>
      <c r="C410" s="94"/>
      <c r="D410" s="81"/>
      <c r="E410" s="94"/>
      <c r="F410" s="94"/>
      <c r="H410" s="81"/>
      <c r="I410" s="81"/>
    </row>
    <row r="411" ht="15.75" customHeight="1">
      <c r="A411" s="94"/>
      <c r="B411" s="94"/>
      <c r="C411" s="94"/>
      <c r="D411" s="81"/>
      <c r="E411" s="94"/>
      <c r="F411" s="94"/>
      <c r="H411" s="81"/>
      <c r="I411" s="81"/>
    </row>
    <row r="412" ht="15.75" customHeight="1">
      <c r="A412" s="94"/>
      <c r="B412" s="94"/>
      <c r="C412" s="94"/>
      <c r="D412" s="81"/>
      <c r="E412" s="94"/>
      <c r="F412" s="94"/>
      <c r="H412" s="81"/>
      <c r="I412" s="81"/>
    </row>
    <row r="413" ht="15.75" customHeight="1">
      <c r="A413" s="94"/>
      <c r="B413" s="94"/>
      <c r="C413" s="94"/>
      <c r="D413" s="81"/>
      <c r="E413" s="94"/>
      <c r="F413" s="94"/>
      <c r="H413" s="81"/>
      <c r="I413" s="81"/>
    </row>
    <row r="414" ht="15.75" customHeight="1">
      <c r="A414" s="94"/>
      <c r="B414" s="94"/>
      <c r="C414" s="94"/>
      <c r="D414" s="81"/>
      <c r="E414" s="94"/>
      <c r="F414" s="94"/>
      <c r="H414" s="81"/>
      <c r="I414" s="81"/>
    </row>
    <row r="415" ht="15.75" customHeight="1">
      <c r="A415" s="94"/>
      <c r="B415" s="94"/>
      <c r="C415" s="94"/>
      <c r="D415" s="81"/>
      <c r="E415" s="94"/>
      <c r="F415" s="94"/>
      <c r="H415" s="81"/>
      <c r="I415" s="81"/>
    </row>
    <row r="416" ht="15.75" customHeight="1">
      <c r="A416" s="94"/>
      <c r="B416" s="94"/>
      <c r="C416" s="94"/>
      <c r="D416" s="81"/>
      <c r="E416" s="94"/>
      <c r="F416" s="94"/>
      <c r="H416" s="81"/>
      <c r="I416" s="81"/>
    </row>
    <row r="417" ht="15.75" customHeight="1">
      <c r="A417" s="94"/>
      <c r="B417" s="94"/>
      <c r="C417" s="94"/>
      <c r="D417" s="81"/>
      <c r="E417" s="94"/>
      <c r="F417" s="94"/>
      <c r="H417" s="81"/>
      <c r="I417" s="81"/>
    </row>
    <row r="418" ht="15.75" customHeight="1">
      <c r="A418" s="94"/>
      <c r="B418" s="94"/>
      <c r="C418" s="94"/>
      <c r="D418" s="81"/>
      <c r="E418" s="94"/>
      <c r="F418" s="94"/>
      <c r="H418" s="81"/>
      <c r="I418" s="81"/>
    </row>
    <row r="419" ht="15.75" customHeight="1">
      <c r="A419" s="94"/>
      <c r="B419" s="94"/>
      <c r="C419" s="94"/>
      <c r="D419" s="81"/>
      <c r="E419" s="94"/>
      <c r="F419" s="94"/>
      <c r="H419" s="81"/>
      <c r="I419" s="81"/>
    </row>
    <row r="420" ht="15.75" customHeight="1">
      <c r="A420" s="94"/>
      <c r="B420" s="94"/>
      <c r="C420" s="94"/>
      <c r="D420" s="81"/>
      <c r="E420" s="94"/>
      <c r="F420" s="94"/>
      <c r="H420" s="81"/>
      <c r="I420" s="81"/>
    </row>
    <row r="421" ht="15.75" customHeight="1">
      <c r="A421" s="94"/>
      <c r="B421" s="94"/>
      <c r="C421" s="94"/>
      <c r="D421" s="81"/>
      <c r="E421" s="94"/>
      <c r="F421" s="94"/>
      <c r="H421" s="81"/>
      <c r="I421" s="81"/>
    </row>
    <row r="422" ht="15.75" customHeight="1">
      <c r="A422" s="94"/>
      <c r="B422" s="94"/>
      <c r="C422" s="94"/>
      <c r="D422" s="81"/>
      <c r="E422" s="94"/>
      <c r="F422" s="94"/>
      <c r="H422" s="81"/>
      <c r="I422" s="81"/>
    </row>
    <row r="423" ht="15.75" customHeight="1">
      <c r="A423" s="94"/>
      <c r="B423" s="94"/>
      <c r="C423" s="94"/>
      <c r="D423" s="81"/>
      <c r="E423" s="94"/>
      <c r="F423" s="94"/>
      <c r="H423" s="81"/>
      <c r="I423" s="81"/>
    </row>
    <row r="424" ht="15.75" customHeight="1">
      <c r="A424" s="94"/>
      <c r="B424" s="94"/>
      <c r="C424" s="94"/>
      <c r="D424" s="81"/>
      <c r="E424" s="94"/>
      <c r="F424" s="94"/>
      <c r="H424" s="81"/>
      <c r="I424" s="81"/>
    </row>
    <row r="425" ht="15.75" customHeight="1">
      <c r="A425" s="94"/>
      <c r="B425" s="94"/>
      <c r="C425" s="94"/>
      <c r="D425" s="81"/>
      <c r="E425" s="94"/>
      <c r="F425" s="94"/>
      <c r="H425" s="81"/>
      <c r="I425" s="81"/>
    </row>
    <row r="426" ht="15.75" customHeight="1">
      <c r="A426" s="94"/>
      <c r="B426" s="94"/>
      <c r="C426" s="94"/>
      <c r="D426" s="81"/>
      <c r="E426" s="94"/>
      <c r="F426" s="94"/>
      <c r="H426" s="81"/>
      <c r="I426" s="81"/>
    </row>
    <row r="427" ht="15.75" customHeight="1">
      <c r="A427" s="94"/>
      <c r="B427" s="94"/>
      <c r="C427" s="94"/>
      <c r="D427" s="81"/>
      <c r="E427" s="94"/>
      <c r="F427" s="94"/>
      <c r="H427" s="81"/>
      <c r="I427" s="81"/>
    </row>
    <row r="428" ht="15.75" customHeight="1">
      <c r="A428" s="94"/>
      <c r="B428" s="94"/>
      <c r="C428" s="94"/>
      <c r="D428" s="81"/>
      <c r="E428" s="94"/>
      <c r="F428" s="94"/>
      <c r="H428" s="81"/>
      <c r="I428" s="81"/>
    </row>
    <row r="429" ht="15.75" customHeight="1">
      <c r="A429" s="94"/>
      <c r="B429" s="94"/>
      <c r="C429" s="94"/>
      <c r="D429" s="81"/>
      <c r="E429" s="94"/>
      <c r="F429" s="94"/>
      <c r="H429" s="81"/>
      <c r="I429" s="81"/>
    </row>
    <row r="430" ht="15.75" customHeight="1">
      <c r="A430" s="94"/>
      <c r="B430" s="94"/>
      <c r="C430" s="94"/>
      <c r="D430" s="81"/>
      <c r="E430" s="94"/>
      <c r="F430" s="94"/>
      <c r="H430" s="81"/>
      <c r="I430" s="81"/>
    </row>
    <row r="431" ht="15.75" customHeight="1">
      <c r="A431" s="94"/>
      <c r="B431" s="94"/>
      <c r="C431" s="94"/>
      <c r="D431" s="81"/>
      <c r="E431" s="94"/>
      <c r="F431" s="94"/>
      <c r="H431" s="81"/>
      <c r="I431" s="81"/>
    </row>
    <row r="432" ht="15.75" customHeight="1">
      <c r="A432" s="94"/>
      <c r="B432" s="94"/>
      <c r="C432" s="94"/>
      <c r="D432" s="81"/>
      <c r="E432" s="94"/>
      <c r="F432" s="94"/>
      <c r="H432" s="81"/>
      <c r="I432" s="81"/>
    </row>
    <row r="433" ht="15.75" customHeight="1">
      <c r="A433" s="94"/>
      <c r="B433" s="94"/>
      <c r="C433" s="94"/>
      <c r="D433" s="81"/>
      <c r="E433" s="94"/>
      <c r="F433" s="94"/>
      <c r="H433" s="81"/>
      <c r="I433" s="81"/>
    </row>
    <row r="434" ht="15.75" customHeight="1">
      <c r="A434" s="94"/>
      <c r="B434" s="94"/>
      <c r="C434" s="94"/>
      <c r="D434" s="81"/>
      <c r="E434" s="94"/>
      <c r="F434" s="94"/>
      <c r="H434" s="81"/>
      <c r="I434" s="81"/>
    </row>
    <row r="435" ht="15.75" customHeight="1">
      <c r="A435" s="94"/>
      <c r="B435" s="94"/>
      <c r="C435" s="94"/>
      <c r="D435" s="81"/>
      <c r="E435" s="94"/>
      <c r="F435" s="94"/>
      <c r="H435" s="81"/>
      <c r="I435" s="81"/>
    </row>
    <row r="436" ht="15.75" customHeight="1">
      <c r="A436" s="94"/>
      <c r="B436" s="94"/>
      <c r="C436" s="94"/>
      <c r="D436" s="81"/>
      <c r="E436" s="94"/>
      <c r="F436" s="94"/>
      <c r="H436" s="81"/>
      <c r="I436" s="81"/>
    </row>
    <row r="437" ht="15.75" customHeight="1">
      <c r="A437" s="94"/>
      <c r="B437" s="94"/>
      <c r="C437" s="94"/>
      <c r="D437" s="81"/>
      <c r="E437" s="94"/>
      <c r="F437" s="94"/>
      <c r="H437" s="81"/>
      <c r="I437" s="81"/>
    </row>
    <row r="438" ht="15.75" customHeight="1">
      <c r="A438" s="94"/>
      <c r="B438" s="94"/>
      <c r="C438" s="94"/>
      <c r="D438" s="81"/>
      <c r="E438" s="94"/>
      <c r="F438" s="94"/>
      <c r="H438" s="81"/>
      <c r="I438" s="81"/>
    </row>
    <row r="439" ht="15.75" customHeight="1">
      <c r="A439" s="94"/>
      <c r="B439" s="94"/>
      <c r="C439" s="94"/>
      <c r="D439" s="81"/>
      <c r="E439" s="94"/>
      <c r="F439" s="94"/>
      <c r="H439" s="81"/>
      <c r="I439" s="81"/>
    </row>
    <row r="440" ht="15.75" customHeight="1">
      <c r="A440" s="94"/>
      <c r="B440" s="94"/>
      <c r="C440" s="94"/>
      <c r="D440" s="81"/>
      <c r="E440" s="94"/>
      <c r="F440" s="94"/>
      <c r="H440" s="81"/>
      <c r="I440" s="81"/>
    </row>
    <row r="441" ht="15.75" customHeight="1">
      <c r="A441" s="94"/>
      <c r="B441" s="94"/>
      <c r="C441" s="94"/>
      <c r="D441" s="81"/>
      <c r="E441" s="94"/>
      <c r="F441" s="94"/>
      <c r="H441" s="81"/>
      <c r="I441" s="81"/>
    </row>
    <row r="442" ht="15.75" customHeight="1">
      <c r="A442" s="94"/>
      <c r="B442" s="94"/>
      <c r="C442" s="94"/>
      <c r="D442" s="81"/>
      <c r="E442" s="94"/>
      <c r="F442" s="94"/>
      <c r="H442" s="81"/>
      <c r="I442" s="81"/>
    </row>
    <row r="443" ht="15.75" customHeight="1">
      <c r="A443" s="94"/>
      <c r="B443" s="94"/>
      <c r="C443" s="94"/>
      <c r="D443" s="81"/>
      <c r="E443" s="94"/>
      <c r="F443" s="94"/>
      <c r="H443" s="81"/>
      <c r="I443" s="81"/>
    </row>
    <row r="444" ht="15.75" customHeight="1">
      <c r="A444" s="94"/>
      <c r="B444" s="94"/>
      <c r="C444" s="94"/>
      <c r="D444" s="81"/>
      <c r="E444" s="94"/>
      <c r="F444" s="94"/>
      <c r="H444" s="81"/>
      <c r="I444" s="81"/>
    </row>
    <row r="445" ht="15.75" customHeight="1">
      <c r="A445" s="94"/>
      <c r="B445" s="94"/>
      <c r="C445" s="94"/>
      <c r="D445" s="81"/>
      <c r="E445" s="94"/>
      <c r="F445" s="94"/>
      <c r="H445" s="81"/>
      <c r="I445" s="81"/>
    </row>
    <row r="446" ht="15.75" customHeight="1">
      <c r="A446" s="94"/>
      <c r="B446" s="94"/>
      <c r="C446" s="94"/>
      <c r="D446" s="81"/>
      <c r="E446" s="94"/>
      <c r="F446" s="94"/>
      <c r="H446" s="81"/>
      <c r="I446" s="81"/>
    </row>
    <row r="447" ht="15.75" customHeight="1">
      <c r="A447" s="94"/>
      <c r="B447" s="94"/>
      <c r="C447" s="94"/>
      <c r="D447" s="81"/>
      <c r="E447" s="94"/>
      <c r="F447" s="94"/>
      <c r="H447" s="81"/>
      <c r="I447" s="81"/>
    </row>
    <row r="448" ht="15.75" customHeight="1">
      <c r="A448" s="94"/>
      <c r="B448" s="94"/>
      <c r="C448" s="94"/>
      <c r="D448" s="81"/>
      <c r="E448" s="94"/>
      <c r="F448" s="94"/>
      <c r="H448" s="81"/>
      <c r="I448" s="81"/>
    </row>
    <row r="449" ht="15.75" customHeight="1">
      <c r="A449" s="94"/>
      <c r="B449" s="94"/>
      <c r="C449" s="94"/>
      <c r="D449" s="81"/>
      <c r="E449" s="94"/>
      <c r="F449" s="94"/>
      <c r="H449" s="81"/>
      <c r="I449" s="81"/>
    </row>
    <row r="450" ht="15.75" customHeight="1">
      <c r="A450" s="94"/>
      <c r="B450" s="94"/>
      <c r="C450" s="94"/>
      <c r="D450" s="81"/>
      <c r="E450" s="94"/>
      <c r="F450" s="94"/>
      <c r="H450" s="81"/>
      <c r="I450" s="81"/>
    </row>
    <row r="451" ht="15.75" customHeight="1">
      <c r="A451" s="94"/>
      <c r="B451" s="94"/>
      <c r="C451" s="94"/>
      <c r="D451" s="81"/>
      <c r="E451" s="94"/>
      <c r="F451" s="94"/>
      <c r="H451" s="81"/>
      <c r="I451" s="81"/>
    </row>
    <row r="452" ht="15.75" customHeight="1">
      <c r="A452" s="94"/>
      <c r="B452" s="94"/>
      <c r="C452" s="94"/>
      <c r="D452" s="81"/>
      <c r="E452" s="94"/>
      <c r="F452" s="94"/>
      <c r="H452" s="81"/>
      <c r="I452" s="81"/>
    </row>
    <row r="453" ht="15.75" customHeight="1">
      <c r="A453" s="94"/>
      <c r="B453" s="94"/>
      <c r="C453" s="94"/>
      <c r="D453" s="81"/>
      <c r="E453" s="94"/>
      <c r="F453" s="94"/>
      <c r="H453" s="81"/>
      <c r="I453" s="81"/>
    </row>
    <row r="454" ht="15.75" customHeight="1">
      <c r="A454" s="94"/>
      <c r="B454" s="94"/>
      <c r="C454" s="94"/>
      <c r="D454" s="81"/>
      <c r="E454" s="94"/>
      <c r="F454" s="94"/>
      <c r="H454" s="81"/>
      <c r="I454" s="81"/>
    </row>
    <row r="455" ht="15.75" customHeight="1">
      <c r="A455" s="94"/>
      <c r="B455" s="94"/>
      <c r="C455" s="94"/>
      <c r="D455" s="81"/>
      <c r="E455" s="94"/>
      <c r="F455" s="94"/>
      <c r="H455" s="81"/>
      <c r="I455" s="81"/>
    </row>
    <row r="456" ht="15.75" customHeight="1">
      <c r="A456" s="94"/>
      <c r="B456" s="94"/>
      <c r="C456" s="94"/>
      <c r="D456" s="81"/>
      <c r="E456" s="94"/>
      <c r="F456" s="94"/>
      <c r="H456" s="81"/>
      <c r="I456" s="81"/>
    </row>
    <row r="457" ht="15.75" customHeight="1">
      <c r="A457" s="94"/>
      <c r="B457" s="94"/>
      <c r="C457" s="94"/>
      <c r="D457" s="81"/>
      <c r="E457" s="94"/>
      <c r="F457" s="94"/>
      <c r="H457" s="81"/>
      <c r="I457" s="81"/>
    </row>
    <row r="458" ht="15.75" customHeight="1">
      <c r="A458" s="94"/>
      <c r="B458" s="94"/>
      <c r="C458" s="94"/>
      <c r="D458" s="81"/>
      <c r="E458" s="94"/>
      <c r="F458" s="94"/>
      <c r="H458" s="81"/>
      <c r="I458" s="81"/>
    </row>
    <row r="459" ht="15.75" customHeight="1">
      <c r="A459" s="94"/>
      <c r="B459" s="94"/>
      <c r="C459" s="94"/>
      <c r="D459" s="81"/>
      <c r="E459" s="94"/>
      <c r="F459" s="94"/>
      <c r="H459" s="81"/>
      <c r="I459" s="81"/>
    </row>
    <row r="460" ht="15.75" customHeight="1">
      <c r="A460" s="94"/>
      <c r="B460" s="94"/>
      <c r="C460" s="94"/>
      <c r="D460" s="81"/>
      <c r="E460" s="94"/>
      <c r="F460" s="94"/>
      <c r="H460" s="81"/>
      <c r="I460" s="81"/>
    </row>
    <row r="461" ht="15.75" customHeight="1">
      <c r="A461" s="94"/>
      <c r="B461" s="94"/>
      <c r="C461" s="94"/>
      <c r="D461" s="81"/>
      <c r="E461" s="94"/>
      <c r="F461" s="94"/>
      <c r="H461" s="81"/>
      <c r="I461" s="81"/>
    </row>
    <row r="462" ht="15.75" customHeight="1">
      <c r="A462" s="94"/>
      <c r="B462" s="94"/>
      <c r="C462" s="94"/>
      <c r="D462" s="81"/>
      <c r="E462" s="94"/>
      <c r="F462" s="94"/>
      <c r="H462" s="81"/>
      <c r="I462" s="81"/>
    </row>
    <row r="463" ht="15.75" customHeight="1">
      <c r="A463" s="94"/>
      <c r="B463" s="94"/>
      <c r="C463" s="94"/>
      <c r="D463" s="81"/>
      <c r="E463" s="94"/>
      <c r="F463" s="94"/>
      <c r="H463" s="81"/>
      <c r="I463" s="81"/>
    </row>
    <row r="464" ht="15.75" customHeight="1">
      <c r="A464" s="94"/>
      <c r="B464" s="94"/>
      <c r="C464" s="94"/>
      <c r="D464" s="81"/>
      <c r="E464" s="94"/>
      <c r="F464" s="94"/>
      <c r="H464" s="81"/>
      <c r="I464" s="81"/>
    </row>
    <row r="465" ht="15.75" customHeight="1">
      <c r="A465" s="94"/>
      <c r="B465" s="94"/>
      <c r="C465" s="94"/>
      <c r="D465" s="81"/>
      <c r="E465" s="94"/>
      <c r="F465" s="94"/>
      <c r="H465" s="81"/>
      <c r="I465" s="81"/>
    </row>
    <row r="466" ht="15.75" customHeight="1">
      <c r="A466" s="94"/>
      <c r="B466" s="94"/>
      <c r="C466" s="94"/>
      <c r="D466" s="81"/>
      <c r="E466" s="94"/>
      <c r="F466" s="94"/>
      <c r="H466" s="81"/>
      <c r="I466" s="81"/>
    </row>
    <row r="467" ht="15.75" customHeight="1">
      <c r="A467" s="94"/>
      <c r="B467" s="94"/>
      <c r="C467" s="94"/>
      <c r="D467" s="81"/>
      <c r="E467" s="94"/>
      <c r="F467" s="94"/>
      <c r="H467" s="81"/>
      <c r="I467" s="81"/>
    </row>
    <row r="468" ht="15.75" customHeight="1">
      <c r="A468" s="94"/>
      <c r="B468" s="94"/>
      <c r="C468" s="94"/>
      <c r="D468" s="81"/>
      <c r="E468" s="94"/>
      <c r="F468" s="94"/>
      <c r="H468" s="81"/>
      <c r="I468" s="81"/>
    </row>
    <row r="469" ht="15.75" customHeight="1">
      <c r="A469" s="94"/>
      <c r="B469" s="94"/>
      <c r="C469" s="94"/>
      <c r="D469" s="81"/>
      <c r="E469" s="94"/>
      <c r="F469" s="94"/>
      <c r="H469" s="81"/>
      <c r="I469" s="81"/>
    </row>
    <row r="470" ht="15.75" customHeight="1">
      <c r="A470" s="94"/>
      <c r="B470" s="94"/>
      <c r="C470" s="94"/>
      <c r="D470" s="81"/>
      <c r="E470" s="94"/>
      <c r="F470" s="94"/>
      <c r="H470" s="81"/>
      <c r="I470" s="81"/>
    </row>
    <row r="471" ht="15.75" customHeight="1">
      <c r="A471" s="94"/>
      <c r="B471" s="94"/>
      <c r="C471" s="94"/>
      <c r="D471" s="81"/>
      <c r="E471" s="94"/>
      <c r="F471" s="94"/>
      <c r="H471" s="81"/>
      <c r="I471" s="81"/>
    </row>
    <row r="472" ht="15.75" customHeight="1">
      <c r="A472" s="94"/>
      <c r="B472" s="94"/>
      <c r="C472" s="94"/>
      <c r="D472" s="81"/>
      <c r="E472" s="94"/>
      <c r="F472" s="94"/>
      <c r="H472" s="81"/>
      <c r="I472" s="81"/>
    </row>
    <row r="473" ht="15.75" customHeight="1">
      <c r="A473" s="94"/>
      <c r="B473" s="94"/>
      <c r="C473" s="94"/>
      <c r="D473" s="81"/>
      <c r="E473" s="94"/>
      <c r="F473" s="94"/>
      <c r="H473" s="81"/>
      <c r="I473" s="81"/>
    </row>
    <row r="474" ht="15.75" customHeight="1">
      <c r="A474" s="94"/>
      <c r="B474" s="94"/>
      <c r="C474" s="94"/>
      <c r="D474" s="81"/>
      <c r="E474" s="94"/>
      <c r="F474" s="94"/>
      <c r="H474" s="81"/>
      <c r="I474" s="81"/>
    </row>
    <row r="475" ht="15.75" customHeight="1">
      <c r="A475" s="94"/>
      <c r="B475" s="94"/>
      <c r="C475" s="94"/>
      <c r="D475" s="81"/>
      <c r="E475" s="94"/>
      <c r="F475" s="94"/>
      <c r="H475" s="81"/>
      <c r="I475" s="81"/>
    </row>
    <row r="476" ht="15.75" customHeight="1">
      <c r="A476" s="94"/>
      <c r="B476" s="94"/>
      <c r="C476" s="94"/>
      <c r="D476" s="81"/>
      <c r="E476" s="94"/>
      <c r="F476" s="94"/>
      <c r="H476" s="81"/>
      <c r="I476" s="81"/>
    </row>
    <row r="477" ht="15.75" customHeight="1">
      <c r="A477" s="94"/>
      <c r="B477" s="94"/>
      <c r="C477" s="94"/>
      <c r="D477" s="81"/>
      <c r="E477" s="94"/>
      <c r="F477" s="94"/>
      <c r="H477" s="81"/>
      <c r="I477" s="81"/>
    </row>
    <row r="478" ht="15.75" customHeight="1">
      <c r="A478" s="94"/>
      <c r="B478" s="94"/>
      <c r="C478" s="94"/>
      <c r="D478" s="81"/>
      <c r="E478" s="94"/>
      <c r="F478" s="94"/>
      <c r="H478" s="81"/>
      <c r="I478" s="81"/>
    </row>
    <row r="479" ht="15.75" customHeight="1">
      <c r="A479" s="94"/>
      <c r="B479" s="94"/>
      <c r="C479" s="94"/>
      <c r="D479" s="81"/>
      <c r="E479" s="94"/>
      <c r="F479" s="94"/>
      <c r="H479" s="81"/>
      <c r="I479" s="81"/>
    </row>
    <row r="480" ht="15.75" customHeight="1">
      <c r="A480" s="94"/>
      <c r="B480" s="94"/>
      <c r="C480" s="94"/>
      <c r="D480" s="81"/>
      <c r="E480" s="94"/>
      <c r="F480" s="94"/>
      <c r="H480" s="81"/>
      <c r="I480" s="81"/>
    </row>
    <row r="481" ht="15.75" customHeight="1">
      <c r="A481" s="94"/>
      <c r="B481" s="94"/>
      <c r="C481" s="94"/>
      <c r="D481" s="81"/>
      <c r="E481" s="94"/>
      <c r="F481" s="94"/>
      <c r="H481" s="81"/>
      <c r="I481" s="81"/>
    </row>
    <row r="482" ht="15.75" customHeight="1">
      <c r="A482" s="94"/>
      <c r="B482" s="94"/>
      <c r="C482" s="94"/>
      <c r="D482" s="81"/>
      <c r="E482" s="94"/>
      <c r="F482" s="94"/>
      <c r="H482" s="81"/>
      <c r="I482" s="81"/>
    </row>
    <row r="483" ht="15.75" customHeight="1">
      <c r="A483" s="94"/>
      <c r="B483" s="94"/>
      <c r="C483" s="94"/>
      <c r="D483" s="81"/>
      <c r="E483" s="94"/>
      <c r="F483" s="94"/>
      <c r="H483" s="81"/>
      <c r="I483" s="81"/>
    </row>
    <row r="484" ht="15.75" customHeight="1">
      <c r="A484" s="94"/>
      <c r="B484" s="94"/>
      <c r="C484" s="94"/>
      <c r="D484" s="81"/>
      <c r="E484" s="94"/>
      <c r="F484" s="94"/>
      <c r="H484" s="81"/>
      <c r="I484" s="81"/>
    </row>
    <row r="485" ht="15.75" customHeight="1">
      <c r="A485" s="94"/>
      <c r="B485" s="94"/>
      <c r="C485" s="94"/>
      <c r="D485" s="81"/>
      <c r="E485" s="94"/>
      <c r="F485" s="94"/>
      <c r="H485" s="81"/>
      <c r="I485" s="81"/>
    </row>
    <row r="486" ht="15.75" customHeight="1">
      <c r="A486" s="94"/>
      <c r="B486" s="94"/>
      <c r="C486" s="94"/>
      <c r="D486" s="81"/>
      <c r="E486" s="94"/>
      <c r="F486" s="94"/>
      <c r="H486" s="81"/>
      <c r="I486" s="81"/>
    </row>
    <row r="487" ht="15.75" customHeight="1">
      <c r="A487" s="94"/>
      <c r="B487" s="94"/>
      <c r="C487" s="94"/>
      <c r="D487" s="81"/>
      <c r="E487" s="94"/>
      <c r="F487" s="94"/>
      <c r="H487" s="81"/>
      <c r="I487" s="81"/>
    </row>
    <row r="488" ht="15.75" customHeight="1">
      <c r="A488" s="94"/>
      <c r="B488" s="94"/>
      <c r="C488" s="94"/>
      <c r="D488" s="81"/>
      <c r="E488" s="94"/>
      <c r="F488" s="94"/>
      <c r="H488" s="81"/>
      <c r="I488" s="81"/>
    </row>
    <row r="489" ht="15.75" customHeight="1">
      <c r="A489" s="94"/>
      <c r="B489" s="94"/>
      <c r="C489" s="94"/>
      <c r="D489" s="81"/>
      <c r="E489" s="94"/>
      <c r="F489" s="94"/>
      <c r="H489" s="81"/>
      <c r="I489" s="81"/>
    </row>
    <row r="490" ht="15.75" customHeight="1">
      <c r="A490" s="94"/>
      <c r="B490" s="94"/>
      <c r="C490" s="94"/>
      <c r="D490" s="81"/>
      <c r="E490" s="94"/>
      <c r="F490" s="94"/>
      <c r="H490" s="81"/>
      <c r="I490" s="81"/>
    </row>
    <row r="491" ht="15.75" customHeight="1">
      <c r="A491" s="94"/>
      <c r="B491" s="94"/>
      <c r="C491" s="94"/>
      <c r="D491" s="81"/>
      <c r="E491" s="94"/>
      <c r="F491" s="94"/>
      <c r="H491" s="81"/>
      <c r="I491" s="81"/>
    </row>
    <row r="492" ht="15.75" customHeight="1">
      <c r="A492" s="94"/>
      <c r="B492" s="94"/>
      <c r="C492" s="94"/>
      <c r="D492" s="81"/>
      <c r="E492" s="94"/>
      <c r="F492" s="94"/>
      <c r="H492" s="81"/>
      <c r="I492" s="81"/>
    </row>
    <row r="493" ht="15.75" customHeight="1">
      <c r="A493" s="94"/>
      <c r="B493" s="94"/>
      <c r="C493" s="94"/>
      <c r="D493" s="81"/>
      <c r="E493" s="94"/>
      <c r="F493" s="94"/>
      <c r="H493" s="81"/>
      <c r="I493" s="81"/>
    </row>
    <row r="494" ht="15.75" customHeight="1">
      <c r="A494" s="94"/>
      <c r="B494" s="94"/>
      <c r="C494" s="94"/>
      <c r="D494" s="81"/>
      <c r="E494" s="94"/>
      <c r="F494" s="94"/>
      <c r="H494" s="81"/>
      <c r="I494" s="81"/>
    </row>
    <row r="495" ht="15.75" customHeight="1">
      <c r="A495" s="94"/>
      <c r="B495" s="94"/>
      <c r="C495" s="94"/>
      <c r="D495" s="81"/>
      <c r="E495" s="94"/>
      <c r="F495" s="94"/>
      <c r="H495" s="81"/>
      <c r="I495" s="81"/>
    </row>
    <row r="496" ht="15.75" customHeight="1">
      <c r="A496" s="94"/>
      <c r="B496" s="94"/>
      <c r="C496" s="94"/>
      <c r="D496" s="81"/>
      <c r="E496" s="94"/>
      <c r="F496" s="94"/>
      <c r="H496" s="81"/>
      <c r="I496" s="81"/>
    </row>
    <row r="497" ht="15.75" customHeight="1">
      <c r="A497" s="94"/>
      <c r="B497" s="94"/>
      <c r="C497" s="94"/>
      <c r="D497" s="81"/>
      <c r="E497" s="94"/>
      <c r="F497" s="94"/>
      <c r="H497" s="81"/>
      <c r="I497" s="81"/>
    </row>
    <row r="498" ht="15.75" customHeight="1">
      <c r="A498" s="94"/>
      <c r="B498" s="94"/>
      <c r="C498" s="94"/>
      <c r="D498" s="81"/>
      <c r="E498" s="94"/>
      <c r="F498" s="94"/>
      <c r="H498" s="81"/>
      <c r="I498" s="81"/>
    </row>
    <row r="499" ht="15.75" customHeight="1">
      <c r="A499" s="94"/>
      <c r="B499" s="94"/>
      <c r="C499" s="94"/>
      <c r="D499" s="81"/>
      <c r="E499" s="94"/>
      <c r="F499" s="94"/>
      <c r="H499" s="81"/>
      <c r="I499" s="81"/>
    </row>
    <row r="500" ht="15.75" customHeight="1">
      <c r="A500" s="94"/>
      <c r="B500" s="94"/>
      <c r="C500" s="94"/>
      <c r="D500" s="81"/>
      <c r="E500" s="94"/>
      <c r="F500" s="94"/>
      <c r="H500" s="81"/>
      <c r="I500" s="81"/>
    </row>
    <row r="501" ht="15.75" customHeight="1">
      <c r="A501" s="94"/>
      <c r="B501" s="94"/>
      <c r="C501" s="94"/>
      <c r="D501" s="81"/>
      <c r="E501" s="94"/>
      <c r="F501" s="94"/>
      <c r="H501" s="81"/>
      <c r="I501" s="81"/>
    </row>
    <row r="502" ht="15.75" customHeight="1">
      <c r="A502" s="94"/>
      <c r="B502" s="94"/>
      <c r="C502" s="94"/>
      <c r="D502" s="81"/>
      <c r="E502" s="94"/>
      <c r="F502" s="94"/>
      <c r="H502" s="81"/>
      <c r="I502" s="81"/>
    </row>
    <row r="503" ht="15.75" customHeight="1">
      <c r="A503" s="94"/>
      <c r="B503" s="94"/>
      <c r="C503" s="94"/>
      <c r="D503" s="81"/>
      <c r="E503" s="94"/>
      <c r="F503" s="94"/>
      <c r="H503" s="81"/>
      <c r="I503" s="81"/>
    </row>
    <row r="504" ht="15.75" customHeight="1">
      <c r="A504" s="94"/>
      <c r="B504" s="94"/>
      <c r="C504" s="94"/>
      <c r="D504" s="81"/>
      <c r="E504" s="94"/>
      <c r="F504" s="94"/>
      <c r="H504" s="81"/>
      <c r="I504" s="81"/>
    </row>
    <row r="505" ht="15.75" customHeight="1">
      <c r="A505" s="94"/>
      <c r="B505" s="94"/>
      <c r="C505" s="94"/>
      <c r="D505" s="81"/>
      <c r="E505" s="94"/>
      <c r="F505" s="94"/>
      <c r="H505" s="81"/>
      <c r="I505" s="81"/>
    </row>
    <row r="506" ht="15.75" customHeight="1">
      <c r="A506" s="94"/>
      <c r="B506" s="94"/>
      <c r="C506" s="94"/>
      <c r="D506" s="81"/>
      <c r="E506" s="94"/>
      <c r="F506" s="94"/>
      <c r="H506" s="81"/>
      <c r="I506" s="81"/>
    </row>
    <row r="507" ht="15.75" customHeight="1">
      <c r="A507" s="94"/>
      <c r="B507" s="94"/>
      <c r="C507" s="94"/>
      <c r="D507" s="81"/>
      <c r="E507" s="94"/>
      <c r="F507" s="94"/>
      <c r="H507" s="81"/>
      <c r="I507" s="81"/>
    </row>
    <row r="508" ht="15.75" customHeight="1">
      <c r="A508" s="94"/>
      <c r="B508" s="94"/>
      <c r="C508" s="94"/>
      <c r="D508" s="81"/>
      <c r="E508" s="94"/>
      <c r="F508" s="94"/>
      <c r="H508" s="81"/>
      <c r="I508" s="81"/>
    </row>
    <row r="509" ht="15.75" customHeight="1">
      <c r="A509" s="94"/>
      <c r="B509" s="94"/>
      <c r="C509" s="94"/>
      <c r="D509" s="81"/>
      <c r="E509" s="94"/>
      <c r="F509" s="94"/>
      <c r="H509" s="81"/>
      <c r="I509" s="81"/>
    </row>
    <row r="510" ht="15.75" customHeight="1">
      <c r="A510" s="94"/>
      <c r="B510" s="94"/>
      <c r="C510" s="94"/>
      <c r="D510" s="81"/>
      <c r="E510" s="94"/>
      <c r="F510" s="94"/>
      <c r="H510" s="81"/>
      <c r="I510" s="81"/>
    </row>
    <row r="511" ht="15.75" customHeight="1">
      <c r="A511" s="94"/>
      <c r="B511" s="94"/>
      <c r="C511" s="94"/>
      <c r="D511" s="81"/>
      <c r="E511" s="94"/>
      <c r="F511" s="94"/>
      <c r="H511" s="81"/>
      <c r="I511" s="81"/>
    </row>
    <row r="512" ht="15.75" customHeight="1">
      <c r="A512" s="94"/>
      <c r="B512" s="94"/>
      <c r="C512" s="94"/>
      <c r="D512" s="81"/>
      <c r="E512" s="94"/>
      <c r="F512" s="94"/>
      <c r="H512" s="81"/>
      <c r="I512" s="81"/>
    </row>
    <row r="513" ht="15.75" customHeight="1">
      <c r="A513" s="94"/>
      <c r="B513" s="94"/>
      <c r="C513" s="94"/>
      <c r="D513" s="81"/>
      <c r="E513" s="94"/>
      <c r="F513" s="94"/>
      <c r="H513" s="81"/>
      <c r="I513" s="81"/>
    </row>
    <row r="514" ht="15.75" customHeight="1">
      <c r="A514" s="94"/>
      <c r="B514" s="94"/>
      <c r="C514" s="94"/>
      <c r="D514" s="81"/>
      <c r="E514" s="94"/>
      <c r="F514" s="94"/>
      <c r="H514" s="81"/>
      <c r="I514" s="81"/>
    </row>
    <row r="515" ht="15.75" customHeight="1">
      <c r="A515" s="94"/>
      <c r="B515" s="94"/>
      <c r="C515" s="94"/>
      <c r="D515" s="81"/>
      <c r="E515" s="94"/>
      <c r="F515" s="94"/>
      <c r="H515" s="81"/>
      <c r="I515" s="81"/>
    </row>
    <row r="516" ht="15.75" customHeight="1">
      <c r="A516" s="94"/>
      <c r="B516" s="94"/>
      <c r="C516" s="94"/>
      <c r="D516" s="81"/>
      <c r="E516" s="94"/>
      <c r="F516" s="94"/>
      <c r="H516" s="81"/>
      <c r="I516" s="81"/>
    </row>
    <row r="517" ht="15.75" customHeight="1">
      <c r="A517" s="94"/>
      <c r="B517" s="94"/>
      <c r="C517" s="94"/>
      <c r="D517" s="81"/>
      <c r="E517" s="94"/>
      <c r="F517" s="94"/>
      <c r="H517" s="81"/>
      <c r="I517" s="81"/>
    </row>
    <row r="518" ht="15.75" customHeight="1">
      <c r="A518" s="94"/>
      <c r="B518" s="94"/>
      <c r="C518" s="94"/>
      <c r="D518" s="81"/>
      <c r="E518" s="94"/>
      <c r="F518" s="94"/>
      <c r="H518" s="81"/>
      <c r="I518" s="81"/>
    </row>
    <row r="519" ht="15.75" customHeight="1">
      <c r="A519" s="94"/>
      <c r="B519" s="94"/>
      <c r="C519" s="94"/>
      <c r="D519" s="81"/>
      <c r="E519" s="94"/>
      <c r="F519" s="94"/>
      <c r="H519" s="81"/>
      <c r="I519" s="81"/>
    </row>
    <row r="520" ht="15.75" customHeight="1">
      <c r="A520" s="94"/>
      <c r="B520" s="94"/>
      <c r="C520" s="94"/>
      <c r="D520" s="81"/>
      <c r="E520" s="94"/>
      <c r="F520" s="94"/>
      <c r="H520" s="81"/>
      <c r="I520" s="81"/>
    </row>
    <row r="521" ht="15.75" customHeight="1">
      <c r="A521" s="94"/>
      <c r="B521" s="94"/>
      <c r="C521" s="94"/>
      <c r="D521" s="81"/>
      <c r="E521" s="94"/>
      <c r="F521" s="94"/>
      <c r="H521" s="81"/>
      <c r="I521" s="81"/>
    </row>
    <row r="522" ht="15.75" customHeight="1">
      <c r="A522" s="94"/>
      <c r="B522" s="94"/>
      <c r="C522" s="94"/>
      <c r="D522" s="81"/>
      <c r="E522" s="94"/>
      <c r="F522" s="94"/>
      <c r="H522" s="81"/>
      <c r="I522" s="81"/>
    </row>
    <row r="523" ht="15.75" customHeight="1">
      <c r="A523" s="94"/>
      <c r="B523" s="94"/>
      <c r="C523" s="94"/>
      <c r="D523" s="81"/>
      <c r="E523" s="94"/>
      <c r="F523" s="94"/>
      <c r="H523" s="81"/>
      <c r="I523" s="81"/>
    </row>
    <row r="524" ht="15.75" customHeight="1">
      <c r="A524" s="94"/>
      <c r="B524" s="94"/>
      <c r="C524" s="94"/>
      <c r="D524" s="81"/>
      <c r="E524" s="94"/>
      <c r="F524" s="94"/>
      <c r="H524" s="81"/>
      <c r="I524" s="81"/>
    </row>
    <row r="525" ht="15.75" customHeight="1">
      <c r="A525" s="94"/>
      <c r="B525" s="94"/>
      <c r="C525" s="94"/>
      <c r="D525" s="81"/>
      <c r="E525" s="94"/>
      <c r="F525" s="94"/>
      <c r="H525" s="81"/>
      <c r="I525" s="81"/>
    </row>
    <row r="526" ht="15.75" customHeight="1">
      <c r="A526" s="94"/>
      <c r="B526" s="94"/>
      <c r="C526" s="94"/>
      <c r="D526" s="81"/>
      <c r="E526" s="94"/>
      <c r="F526" s="94"/>
      <c r="H526" s="81"/>
      <c r="I526" s="81"/>
    </row>
    <row r="527" ht="15.75" customHeight="1">
      <c r="A527" s="94"/>
      <c r="B527" s="94"/>
      <c r="C527" s="94"/>
      <c r="D527" s="81"/>
      <c r="E527" s="94"/>
      <c r="F527" s="94"/>
      <c r="H527" s="81"/>
      <c r="I527" s="81"/>
    </row>
    <row r="528" ht="15.75" customHeight="1">
      <c r="A528" s="94"/>
      <c r="B528" s="94"/>
      <c r="C528" s="94"/>
      <c r="D528" s="81"/>
      <c r="E528" s="94"/>
      <c r="F528" s="94"/>
      <c r="H528" s="81"/>
      <c r="I528" s="81"/>
    </row>
    <row r="529" ht="15.75" customHeight="1">
      <c r="A529" s="94"/>
      <c r="B529" s="94"/>
      <c r="C529" s="94"/>
      <c r="D529" s="81"/>
      <c r="E529" s="94"/>
      <c r="F529" s="94"/>
      <c r="H529" s="81"/>
      <c r="I529" s="81"/>
    </row>
    <row r="530" ht="15.75" customHeight="1">
      <c r="A530" s="94"/>
      <c r="B530" s="94"/>
      <c r="C530" s="94"/>
      <c r="D530" s="81"/>
      <c r="E530" s="94"/>
      <c r="F530" s="94"/>
      <c r="H530" s="81"/>
      <c r="I530" s="81"/>
    </row>
    <row r="531" ht="15.75" customHeight="1">
      <c r="A531" s="94"/>
      <c r="B531" s="94"/>
      <c r="C531" s="94"/>
      <c r="D531" s="81"/>
      <c r="E531" s="94"/>
      <c r="F531" s="94"/>
      <c r="H531" s="81"/>
      <c r="I531" s="81"/>
    </row>
    <row r="532" ht="15.75" customHeight="1">
      <c r="A532" s="94"/>
      <c r="B532" s="94"/>
      <c r="C532" s="94"/>
      <c r="D532" s="81"/>
      <c r="E532" s="94"/>
      <c r="F532" s="94"/>
      <c r="H532" s="81"/>
      <c r="I532" s="81"/>
    </row>
    <row r="533" ht="15.75" customHeight="1">
      <c r="A533" s="94"/>
      <c r="B533" s="94"/>
      <c r="C533" s="94"/>
      <c r="D533" s="81"/>
      <c r="E533" s="94"/>
      <c r="F533" s="94"/>
      <c r="H533" s="81"/>
      <c r="I533" s="81"/>
    </row>
    <row r="534" ht="15.75" customHeight="1">
      <c r="A534" s="94"/>
      <c r="B534" s="94"/>
      <c r="C534" s="94"/>
      <c r="D534" s="81"/>
      <c r="E534" s="94"/>
      <c r="F534" s="94"/>
      <c r="H534" s="81"/>
      <c r="I534" s="81"/>
    </row>
    <row r="535" ht="15.75" customHeight="1">
      <c r="A535" s="94"/>
      <c r="B535" s="94"/>
      <c r="C535" s="94"/>
      <c r="D535" s="81"/>
      <c r="E535" s="94"/>
      <c r="F535" s="94"/>
      <c r="H535" s="81"/>
      <c r="I535" s="81"/>
    </row>
    <row r="536" ht="15.75" customHeight="1">
      <c r="A536" s="94"/>
      <c r="B536" s="94"/>
      <c r="C536" s="94"/>
      <c r="D536" s="81"/>
      <c r="E536" s="94"/>
      <c r="F536" s="94"/>
      <c r="H536" s="81"/>
      <c r="I536" s="81"/>
    </row>
    <row r="537" ht="15.75" customHeight="1">
      <c r="A537" s="94"/>
      <c r="B537" s="94"/>
      <c r="C537" s="94"/>
      <c r="D537" s="81"/>
      <c r="E537" s="94"/>
      <c r="F537" s="94"/>
      <c r="H537" s="81"/>
      <c r="I537" s="81"/>
    </row>
    <row r="538" ht="15.75" customHeight="1">
      <c r="A538" s="94"/>
      <c r="B538" s="94"/>
      <c r="C538" s="94"/>
      <c r="D538" s="81"/>
      <c r="E538" s="94"/>
      <c r="F538" s="94"/>
      <c r="H538" s="81"/>
      <c r="I538" s="81"/>
    </row>
    <row r="539" ht="15.75" customHeight="1">
      <c r="A539" s="94"/>
      <c r="B539" s="94"/>
      <c r="C539" s="94"/>
      <c r="D539" s="81"/>
      <c r="E539" s="94"/>
      <c r="F539" s="94"/>
      <c r="H539" s="81"/>
      <c r="I539" s="81"/>
    </row>
    <row r="540" ht="15.75" customHeight="1">
      <c r="A540" s="94"/>
      <c r="B540" s="94"/>
      <c r="C540" s="94"/>
      <c r="D540" s="81"/>
      <c r="E540" s="94"/>
      <c r="F540" s="94"/>
      <c r="H540" s="81"/>
      <c r="I540" s="81"/>
    </row>
    <row r="541" ht="15.75" customHeight="1">
      <c r="A541" s="94"/>
      <c r="B541" s="94"/>
      <c r="C541" s="94"/>
      <c r="D541" s="81"/>
      <c r="E541" s="94"/>
      <c r="F541" s="94"/>
      <c r="H541" s="81"/>
      <c r="I541" s="81"/>
    </row>
    <row r="542" ht="15.75" customHeight="1">
      <c r="A542" s="94"/>
      <c r="B542" s="94"/>
      <c r="C542" s="94"/>
      <c r="D542" s="81"/>
      <c r="E542" s="94"/>
      <c r="F542" s="94"/>
      <c r="H542" s="81"/>
      <c r="I542" s="81"/>
    </row>
    <row r="543" ht="15.75" customHeight="1">
      <c r="A543" s="94"/>
      <c r="B543" s="94"/>
      <c r="C543" s="94"/>
      <c r="D543" s="81"/>
      <c r="E543" s="94"/>
      <c r="F543" s="94"/>
      <c r="H543" s="81"/>
      <c r="I543" s="81"/>
    </row>
    <row r="544" ht="15.75" customHeight="1">
      <c r="A544" s="94"/>
      <c r="B544" s="94"/>
      <c r="C544" s="94"/>
      <c r="D544" s="81"/>
      <c r="E544" s="94"/>
      <c r="F544" s="94"/>
      <c r="H544" s="81"/>
      <c r="I544" s="81"/>
    </row>
    <row r="545" ht="15.75" customHeight="1">
      <c r="A545" s="94"/>
      <c r="B545" s="94"/>
      <c r="C545" s="94"/>
      <c r="D545" s="81"/>
      <c r="E545" s="94"/>
      <c r="F545" s="94"/>
      <c r="H545" s="81"/>
      <c r="I545" s="81"/>
    </row>
    <row r="546" ht="15.75" customHeight="1">
      <c r="A546" s="94"/>
      <c r="B546" s="94"/>
      <c r="C546" s="94"/>
      <c r="D546" s="81"/>
      <c r="E546" s="94"/>
      <c r="F546" s="94"/>
      <c r="H546" s="81"/>
      <c r="I546" s="81"/>
    </row>
    <row r="547" ht="15.75" customHeight="1">
      <c r="A547" s="94"/>
      <c r="B547" s="94"/>
      <c r="C547" s="94"/>
      <c r="D547" s="81"/>
      <c r="E547" s="94"/>
      <c r="F547" s="94"/>
      <c r="H547" s="81"/>
      <c r="I547" s="81"/>
    </row>
    <row r="548" ht="15.75" customHeight="1">
      <c r="A548" s="94"/>
      <c r="B548" s="94"/>
      <c r="C548" s="94"/>
      <c r="D548" s="81"/>
      <c r="E548" s="94"/>
      <c r="F548" s="94"/>
      <c r="H548" s="81"/>
      <c r="I548" s="81"/>
    </row>
    <row r="549" ht="15.75" customHeight="1">
      <c r="A549" s="94"/>
      <c r="B549" s="94"/>
      <c r="C549" s="94"/>
      <c r="D549" s="81"/>
      <c r="E549" s="94"/>
      <c r="F549" s="94"/>
      <c r="H549" s="81"/>
      <c r="I549" s="81"/>
    </row>
    <row r="550" ht="15.75" customHeight="1">
      <c r="A550" s="94"/>
      <c r="B550" s="94"/>
      <c r="C550" s="94"/>
      <c r="D550" s="81"/>
      <c r="E550" s="94"/>
      <c r="F550" s="94"/>
      <c r="H550" s="81"/>
      <c r="I550" s="81"/>
    </row>
    <row r="551" ht="15.75" customHeight="1">
      <c r="A551" s="94"/>
      <c r="B551" s="94"/>
      <c r="C551" s="94"/>
      <c r="D551" s="81"/>
      <c r="E551" s="94"/>
      <c r="F551" s="94"/>
      <c r="H551" s="81"/>
      <c r="I551" s="81"/>
    </row>
    <row r="552" ht="15.75" customHeight="1">
      <c r="A552" s="94"/>
      <c r="B552" s="94"/>
      <c r="C552" s="94"/>
      <c r="D552" s="81"/>
      <c r="E552" s="94"/>
      <c r="F552" s="94"/>
      <c r="H552" s="81"/>
      <c r="I552" s="81"/>
    </row>
    <row r="553" ht="15.75" customHeight="1">
      <c r="A553" s="94"/>
      <c r="B553" s="94"/>
      <c r="C553" s="94"/>
      <c r="D553" s="81"/>
      <c r="E553" s="94"/>
      <c r="F553" s="94"/>
      <c r="H553" s="81"/>
      <c r="I553" s="81"/>
    </row>
    <row r="554" ht="15.75" customHeight="1">
      <c r="A554" s="94"/>
      <c r="B554" s="94"/>
      <c r="C554" s="94"/>
      <c r="D554" s="81"/>
      <c r="E554" s="94"/>
      <c r="F554" s="94"/>
      <c r="H554" s="81"/>
      <c r="I554" s="81"/>
    </row>
    <row r="555" ht="15.75" customHeight="1">
      <c r="A555" s="94"/>
      <c r="B555" s="94"/>
      <c r="C555" s="94"/>
      <c r="D555" s="81"/>
      <c r="E555" s="94"/>
      <c r="F555" s="94"/>
      <c r="H555" s="81"/>
      <c r="I555" s="81"/>
    </row>
    <row r="556" ht="15.75" customHeight="1">
      <c r="A556" s="94"/>
      <c r="B556" s="94"/>
      <c r="C556" s="94"/>
      <c r="D556" s="81"/>
      <c r="E556" s="94"/>
      <c r="F556" s="94"/>
      <c r="H556" s="81"/>
      <c r="I556" s="81"/>
    </row>
    <row r="557" ht="15.75" customHeight="1">
      <c r="A557" s="94"/>
      <c r="B557" s="94"/>
      <c r="C557" s="94"/>
      <c r="D557" s="81"/>
      <c r="E557" s="94"/>
      <c r="F557" s="94"/>
      <c r="H557" s="81"/>
      <c r="I557" s="81"/>
    </row>
    <row r="558" ht="15.75" customHeight="1">
      <c r="A558" s="94"/>
      <c r="B558" s="94"/>
      <c r="C558" s="94"/>
      <c r="D558" s="81"/>
      <c r="E558" s="94"/>
      <c r="F558" s="94"/>
      <c r="H558" s="81"/>
      <c r="I558" s="81"/>
    </row>
    <row r="559" ht="15.75" customHeight="1">
      <c r="A559" s="94"/>
      <c r="B559" s="94"/>
      <c r="C559" s="94"/>
      <c r="D559" s="81"/>
      <c r="E559" s="94"/>
      <c r="F559" s="94"/>
      <c r="H559" s="81"/>
      <c r="I559" s="81"/>
    </row>
    <row r="560" ht="15.75" customHeight="1">
      <c r="A560" s="94"/>
      <c r="B560" s="94"/>
      <c r="C560" s="94"/>
      <c r="D560" s="81"/>
      <c r="E560" s="94"/>
      <c r="F560" s="94"/>
      <c r="H560" s="81"/>
      <c r="I560" s="81"/>
    </row>
    <row r="561" ht="15.75" customHeight="1">
      <c r="A561" s="94"/>
      <c r="B561" s="94"/>
      <c r="C561" s="94"/>
      <c r="D561" s="81"/>
      <c r="E561" s="94"/>
      <c r="F561" s="94"/>
      <c r="H561" s="81"/>
      <c r="I561" s="81"/>
    </row>
    <row r="562" ht="15.75" customHeight="1">
      <c r="A562" s="94"/>
      <c r="B562" s="94"/>
      <c r="C562" s="94"/>
      <c r="D562" s="81"/>
      <c r="E562" s="94"/>
      <c r="F562" s="94"/>
      <c r="H562" s="81"/>
      <c r="I562" s="81"/>
    </row>
    <row r="563" ht="15.75" customHeight="1">
      <c r="A563" s="94"/>
      <c r="B563" s="94"/>
      <c r="C563" s="94"/>
      <c r="D563" s="81"/>
      <c r="E563" s="94"/>
      <c r="F563" s="94"/>
      <c r="H563" s="81"/>
      <c r="I563" s="81"/>
    </row>
    <row r="564" ht="15.75" customHeight="1">
      <c r="A564" s="94"/>
      <c r="B564" s="94"/>
      <c r="C564" s="94"/>
      <c r="D564" s="81"/>
      <c r="E564" s="94"/>
      <c r="F564" s="94"/>
      <c r="H564" s="81"/>
      <c r="I564" s="81"/>
    </row>
    <row r="565" ht="15.75" customHeight="1">
      <c r="A565" s="94"/>
      <c r="B565" s="94"/>
      <c r="C565" s="94"/>
      <c r="D565" s="81"/>
      <c r="E565" s="94"/>
      <c r="F565" s="94"/>
      <c r="H565" s="81"/>
      <c r="I565" s="81"/>
    </row>
    <row r="566" ht="15.75" customHeight="1">
      <c r="A566" s="94"/>
      <c r="B566" s="94"/>
      <c r="C566" s="94"/>
      <c r="D566" s="81"/>
      <c r="E566" s="94"/>
      <c r="F566" s="94"/>
      <c r="H566" s="81"/>
      <c r="I566" s="81"/>
    </row>
    <row r="567" ht="15.75" customHeight="1">
      <c r="A567" s="94"/>
      <c r="B567" s="94"/>
      <c r="C567" s="94"/>
      <c r="D567" s="81"/>
      <c r="E567" s="94"/>
      <c r="F567" s="94"/>
      <c r="H567" s="81"/>
      <c r="I567" s="81"/>
    </row>
    <row r="568" ht="15.75" customHeight="1">
      <c r="A568" s="94"/>
      <c r="B568" s="94"/>
      <c r="C568" s="94"/>
      <c r="D568" s="81"/>
      <c r="E568" s="94"/>
      <c r="F568" s="94"/>
      <c r="H568" s="81"/>
      <c r="I568" s="81"/>
    </row>
    <row r="569" ht="15.75" customHeight="1">
      <c r="A569" s="94"/>
      <c r="B569" s="94"/>
      <c r="C569" s="94"/>
      <c r="D569" s="81"/>
      <c r="E569" s="94"/>
      <c r="F569" s="94"/>
      <c r="H569" s="81"/>
      <c r="I569" s="81"/>
    </row>
    <row r="570" ht="15.75" customHeight="1">
      <c r="A570" s="94"/>
      <c r="B570" s="94"/>
      <c r="C570" s="94"/>
      <c r="D570" s="81"/>
      <c r="E570" s="94"/>
      <c r="F570" s="94"/>
      <c r="H570" s="81"/>
      <c r="I570" s="81"/>
    </row>
    <row r="571" ht="15.75" customHeight="1">
      <c r="A571" s="94"/>
      <c r="B571" s="94"/>
      <c r="C571" s="94"/>
      <c r="D571" s="81"/>
      <c r="E571" s="94"/>
      <c r="F571" s="94"/>
      <c r="H571" s="81"/>
      <c r="I571" s="81"/>
    </row>
    <row r="572" ht="15.75" customHeight="1">
      <c r="A572" s="94"/>
      <c r="B572" s="94"/>
      <c r="C572" s="94"/>
      <c r="D572" s="81"/>
      <c r="E572" s="94"/>
      <c r="F572" s="94"/>
      <c r="H572" s="81"/>
      <c r="I572" s="81"/>
    </row>
    <row r="573" ht="15.75" customHeight="1">
      <c r="A573" s="94"/>
      <c r="B573" s="94"/>
      <c r="C573" s="94"/>
      <c r="D573" s="81"/>
      <c r="E573" s="94"/>
      <c r="F573" s="94"/>
      <c r="H573" s="81"/>
      <c r="I573" s="81"/>
    </row>
    <row r="574" ht="15.75" customHeight="1">
      <c r="A574" s="94"/>
      <c r="B574" s="94"/>
      <c r="C574" s="94"/>
      <c r="D574" s="81"/>
      <c r="E574" s="94"/>
      <c r="F574" s="94"/>
      <c r="H574" s="81"/>
      <c r="I574" s="81"/>
    </row>
    <row r="575" ht="15.75" customHeight="1">
      <c r="A575" s="94"/>
      <c r="B575" s="94"/>
      <c r="C575" s="94"/>
      <c r="D575" s="81"/>
      <c r="E575" s="94"/>
      <c r="F575" s="94"/>
      <c r="H575" s="81"/>
      <c r="I575" s="81"/>
    </row>
    <row r="576" ht="15.75" customHeight="1">
      <c r="A576" s="94"/>
      <c r="B576" s="94"/>
      <c r="C576" s="94"/>
      <c r="D576" s="81"/>
      <c r="E576" s="94"/>
      <c r="F576" s="94"/>
      <c r="H576" s="81"/>
      <c r="I576" s="81"/>
    </row>
    <row r="577" ht="15.75" customHeight="1">
      <c r="A577" s="94"/>
      <c r="B577" s="94"/>
      <c r="C577" s="94"/>
      <c r="D577" s="81"/>
      <c r="E577" s="94"/>
      <c r="F577" s="94"/>
      <c r="H577" s="81"/>
      <c r="I577" s="81"/>
    </row>
    <row r="578" ht="15.75" customHeight="1">
      <c r="A578" s="94"/>
      <c r="B578" s="94"/>
      <c r="C578" s="94"/>
      <c r="D578" s="81"/>
      <c r="E578" s="94"/>
      <c r="F578" s="94"/>
      <c r="H578" s="81"/>
      <c r="I578" s="81"/>
    </row>
    <row r="579" ht="15.75" customHeight="1">
      <c r="A579" s="94"/>
      <c r="B579" s="94"/>
      <c r="C579" s="94"/>
      <c r="D579" s="81"/>
      <c r="E579" s="94"/>
      <c r="F579" s="94"/>
      <c r="H579" s="81"/>
      <c r="I579" s="81"/>
    </row>
    <row r="580" ht="15.75" customHeight="1">
      <c r="A580" s="94"/>
      <c r="B580" s="94"/>
      <c r="C580" s="94"/>
      <c r="D580" s="81"/>
      <c r="E580" s="94"/>
      <c r="F580" s="94"/>
      <c r="H580" s="81"/>
      <c r="I580" s="81"/>
    </row>
    <row r="581" ht="15.75" customHeight="1">
      <c r="A581" s="94"/>
      <c r="B581" s="94"/>
      <c r="C581" s="94"/>
      <c r="D581" s="81"/>
      <c r="E581" s="94"/>
      <c r="F581" s="94"/>
      <c r="H581" s="81"/>
      <c r="I581" s="81"/>
    </row>
    <row r="582" ht="15.75" customHeight="1">
      <c r="A582" s="94"/>
      <c r="B582" s="94"/>
      <c r="C582" s="94"/>
      <c r="D582" s="81"/>
      <c r="E582" s="94"/>
      <c r="F582" s="94"/>
      <c r="H582" s="81"/>
      <c r="I582" s="81"/>
    </row>
    <row r="583" ht="15.75" customHeight="1">
      <c r="A583" s="94"/>
      <c r="B583" s="94"/>
      <c r="C583" s="94"/>
      <c r="D583" s="81"/>
      <c r="E583" s="94"/>
      <c r="F583" s="94"/>
      <c r="H583" s="81"/>
      <c r="I583" s="81"/>
    </row>
    <row r="584" ht="15.75" customHeight="1">
      <c r="A584" s="94"/>
      <c r="B584" s="94"/>
      <c r="C584" s="94"/>
      <c r="D584" s="81"/>
      <c r="E584" s="94"/>
      <c r="F584" s="94"/>
      <c r="H584" s="81"/>
      <c r="I584" s="81"/>
    </row>
    <row r="585" ht="15.75" customHeight="1">
      <c r="A585" s="94"/>
      <c r="B585" s="94"/>
      <c r="C585" s="94"/>
      <c r="D585" s="81"/>
      <c r="E585" s="94"/>
      <c r="F585" s="94"/>
      <c r="H585" s="81"/>
      <c r="I585" s="81"/>
    </row>
    <row r="586" ht="15.75" customHeight="1">
      <c r="A586" s="94"/>
      <c r="B586" s="94"/>
      <c r="C586" s="94"/>
      <c r="D586" s="81"/>
      <c r="E586" s="94"/>
      <c r="F586" s="94"/>
      <c r="H586" s="81"/>
      <c r="I586" s="81"/>
    </row>
    <row r="587" ht="15.75" customHeight="1">
      <c r="A587" s="94"/>
      <c r="B587" s="94"/>
      <c r="C587" s="94"/>
      <c r="D587" s="81"/>
      <c r="E587" s="94"/>
      <c r="F587" s="94"/>
      <c r="H587" s="81"/>
      <c r="I587" s="81"/>
    </row>
    <row r="588" ht="15.75" customHeight="1">
      <c r="A588" s="94"/>
      <c r="B588" s="94"/>
      <c r="C588" s="94"/>
      <c r="D588" s="81"/>
      <c r="E588" s="94"/>
      <c r="F588" s="94"/>
      <c r="H588" s="81"/>
      <c r="I588" s="81"/>
    </row>
    <row r="589" ht="15.75" customHeight="1">
      <c r="A589" s="94"/>
      <c r="B589" s="94"/>
      <c r="C589" s="94"/>
      <c r="D589" s="81"/>
      <c r="E589" s="94"/>
      <c r="F589" s="94"/>
      <c r="H589" s="81"/>
      <c r="I589" s="81"/>
    </row>
    <row r="590" ht="15.75" customHeight="1">
      <c r="A590" s="94"/>
      <c r="B590" s="94"/>
      <c r="C590" s="94"/>
      <c r="D590" s="81"/>
      <c r="E590" s="94"/>
      <c r="F590" s="94"/>
      <c r="H590" s="81"/>
      <c r="I590" s="81"/>
    </row>
    <row r="591" ht="15.75" customHeight="1">
      <c r="A591" s="94"/>
      <c r="B591" s="94"/>
      <c r="C591" s="94"/>
      <c r="D591" s="81"/>
      <c r="E591" s="94"/>
      <c r="F591" s="94"/>
      <c r="H591" s="81"/>
      <c r="I591" s="81"/>
    </row>
    <row r="592" ht="15.75" customHeight="1">
      <c r="A592" s="94"/>
      <c r="B592" s="94"/>
      <c r="C592" s="94"/>
      <c r="D592" s="81"/>
      <c r="E592" s="94"/>
      <c r="F592" s="94"/>
      <c r="H592" s="81"/>
      <c r="I592" s="81"/>
    </row>
    <row r="593" ht="15.75" customHeight="1">
      <c r="A593" s="94"/>
      <c r="B593" s="94"/>
      <c r="C593" s="94"/>
      <c r="D593" s="81"/>
      <c r="E593" s="94"/>
      <c r="F593" s="94"/>
      <c r="H593" s="81"/>
      <c r="I593" s="81"/>
    </row>
    <row r="594" ht="15.75" customHeight="1">
      <c r="A594" s="94"/>
      <c r="B594" s="94"/>
      <c r="C594" s="94"/>
      <c r="D594" s="81"/>
      <c r="E594" s="94"/>
      <c r="F594" s="94"/>
      <c r="H594" s="81"/>
      <c r="I594" s="81"/>
    </row>
    <row r="595" ht="15.75" customHeight="1">
      <c r="A595" s="94"/>
      <c r="B595" s="94"/>
      <c r="C595" s="94"/>
      <c r="D595" s="81"/>
      <c r="E595" s="94"/>
      <c r="F595" s="94"/>
      <c r="H595" s="81"/>
      <c r="I595" s="81"/>
    </row>
    <row r="596" ht="15.75" customHeight="1">
      <c r="A596" s="94"/>
      <c r="B596" s="94"/>
      <c r="C596" s="94"/>
      <c r="D596" s="81"/>
      <c r="E596" s="94"/>
      <c r="F596" s="94"/>
      <c r="H596" s="81"/>
      <c r="I596" s="81"/>
    </row>
    <row r="597" ht="15.75" customHeight="1">
      <c r="A597" s="94"/>
      <c r="B597" s="94"/>
      <c r="C597" s="94"/>
      <c r="D597" s="81"/>
      <c r="E597" s="94"/>
      <c r="F597" s="94"/>
      <c r="H597" s="81"/>
      <c r="I597" s="81"/>
    </row>
    <row r="598" ht="15.75" customHeight="1">
      <c r="A598" s="94"/>
      <c r="B598" s="94"/>
      <c r="C598" s="94"/>
      <c r="D598" s="81"/>
      <c r="E598" s="94"/>
      <c r="F598" s="94"/>
      <c r="H598" s="81"/>
      <c r="I598" s="81"/>
    </row>
    <row r="599" ht="15.75" customHeight="1">
      <c r="A599" s="94"/>
      <c r="B599" s="94"/>
      <c r="C599" s="94"/>
      <c r="D599" s="81"/>
      <c r="E599" s="94"/>
      <c r="F599" s="94"/>
      <c r="H599" s="81"/>
      <c r="I599" s="81"/>
    </row>
    <row r="600" ht="15.75" customHeight="1">
      <c r="A600" s="94"/>
      <c r="B600" s="94"/>
      <c r="C600" s="94"/>
      <c r="D600" s="81"/>
      <c r="E600" s="94"/>
      <c r="F600" s="94"/>
      <c r="H600" s="81"/>
      <c r="I600" s="81"/>
    </row>
    <row r="601" ht="15.75" customHeight="1">
      <c r="A601" s="94"/>
      <c r="B601" s="94"/>
      <c r="C601" s="94"/>
      <c r="D601" s="81"/>
      <c r="E601" s="94"/>
      <c r="F601" s="94"/>
      <c r="H601" s="81"/>
      <c r="I601" s="81"/>
    </row>
    <row r="602" ht="15.75" customHeight="1">
      <c r="A602" s="94"/>
      <c r="B602" s="94"/>
      <c r="C602" s="94"/>
      <c r="D602" s="81"/>
      <c r="E602" s="94"/>
      <c r="F602" s="94"/>
      <c r="H602" s="81"/>
      <c r="I602" s="81"/>
    </row>
    <row r="603" ht="15.75" customHeight="1">
      <c r="A603" s="94"/>
      <c r="B603" s="94"/>
      <c r="C603" s="94"/>
      <c r="D603" s="81"/>
      <c r="E603" s="94"/>
      <c r="F603" s="94"/>
      <c r="H603" s="81"/>
      <c r="I603" s="81"/>
    </row>
    <row r="604" ht="15.75" customHeight="1">
      <c r="A604" s="94"/>
      <c r="B604" s="94"/>
      <c r="C604" s="94"/>
      <c r="D604" s="81"/>
      <c r="E604" s="94"/>
      <c r="F604" s="94"/>
      <c r="H604" s="81"/>
      <c r="I604" s="81"/>
    </row>
    <row r="605" ht="15.75" customHeight="1">
      <c r="A605" s="94"/>
      <c r="B605" s="94"/>
      <c r="C605" s="94"/>
      <c r="D605" s="81"/>
      <c r="E605" s="94"/>
      <c r="F605" s="94"/>
      <c r="H605" s="81"/>
      <c r="I605" s="81"/>
    </row>
    <row r="606" ht="15.75" customHeight="1">
      <c r="A606" s="94"/>
      <c r="B606" s="94"/>
      <c r="C606" s="94"/>
      <c r="D606" s="81"/>
      <c r="E606" s="94"/>
      <c r="F606" s="94"/>
      <c r="H606" s="81"/>
      <c r="I606" s="81"/>
    </row>
    <row r="607" ht="15.75" customHeight="1">
      <c r="A607" s="94"/>
      <c r="B607" s="94"/>
      <c r="C607" s="94"/>
      <c r="D607" s="81"/>
      <c r="E607" s="94"/>
      <c r="F607" s="94"/>
      <c r="H607" s="81"/>
      <c r="I607" s="81"/>
    </row>
    <row r="608" ht="15.75" customHeight="1">
      <c r="A608" s="94"/>
      <c r="B608" s="94"/>
      <c r="C608" s="94"/>
      <c r="D608" s="81"/>
      <c r="E608" s="94"/>
      <c r="F608" s="94"/>
      <c r="H608" s="81"/>
      <c r="I608" s="81"/>
    </row>
    <row r="609" ht="15.75" customHeight="1">
      <c r="A609" s="94"/>
      <c r="B609" s="94"/>
      <c r="C609" s="94"/>
      <c r="D609" s="81"/>
      <c r="E609" s="94"/>
      <c r="F609" s="94"/>
      <c r="H609" s="81"/>
      <c r="I609" s="81"/>
    </row>
    <row r="610" ht="15.75" customHeight="1">
      <c r="A610" s="94"/>
      <c r="B610" s="94"/>
      <c r="C610" s="94"/>
      <c r="D610" s="81"/>
      <c r="E610" s="94"/>
      <c r="F610" s="94"/>
      <c r="H610" s="81"/>
      <c r="I610" s="81"/>
    </row>
    <row r="611" ht="15.75" customHeight="1">
      <c r="A611" s="94"/>
      <c r="B611" s="94"/>
      <c r="C611" s="94"/>
      <c r="D611" s="81"/>
      <c r="E611" s="94"/>
      <c r="F611" s="94"/>
      <c r="H611" s="81"/>
      <c r="I611" s="81"/>
    </row>
    <row r="612" ht="15.75" customHeight="1">
      <c r="A612" s="94"/>
      <c r="B612" s="94"/>
      <c r="C612" s="94"/>
      <c r="D612" s="81"/>
      <c r="E612" s="94"/>
      <c r="F612" s="94"/>
      <c r="H612" s="81"/>
      <c r="I612" s="81"/>
    </row>
    <row r="613" ht="15.75" customHeight="1">
      <c r="A613" s="94"/>
      <c r="B613" s="94"/>
      <c r="C613" s="94"/>
      <c r="D613" s="81"/>
      <c r="E613" s="94"/>
      <c r="F613" s="94"/>
      <c r="H613" s="81"/>
      <c r="I613" s="81"/>
    </row>
    <row r="614" ht="15.75" customHeight="1">
      <c r="A614" s="94"/>
      <c r="B614" s="94"/>
      <c r="C614" s="94"/>
      <c r="D614" s="81"/>
      <c r="E614" s="94"/>
      <c r="F614" s="94"/>
      <c r="H614" s="81"/>
      <c r="I614" s="81"/>
    </row>
    <row r="615" ht="15.75" customHeight="1">
      <c r="A615" s="94"/>
      <c r="B615" s="94"/>
      <c r="C615" s="94"/>
      <c r="D615" s="81"/>
      <c r="E615" s="94"/>
      <c r="F615" s="94"/>
      <c r="H615" s="81"/>
      <c r="I615" s="81"/>
    </row>
    <row r="616" ht="15.75" customHeight="1">
      <c r="A616" s="94"/>
      <c r="B616" s="94"/>
      <c r="C616" s="94"/>
      <c r="D616" s="81"/>
      <c r="E616" s="94"/>
      <c r="F616" s="94"/>
      <c r="H616" s="81"/>
      <c r="I616" s="81"/>
    </row>
    <row r="617" ht="15.75" customHeight="1">
      <c r="A617" s="94"/>
      <c r="B617" s="94"/>
      <c r="C617" s="94"/>
      <c r="D617" s="81"/>
      <c r="E617" s="94"/>
      <c r="F617" s="94"/>
      <c r="H617" s="81"/>
      <c r="I617" s="81"/>
    </row>
    <row r="618" ht="15.75" customHeight="1">
      <c r="A618" s="94"/>
      <c r="B618" s="94"/>
      <c r="C618" s="94"/>
      <c r="D618" s="81"/>
      <c r="E618" s="94"/>
      <c r="F618" s="94"/>
      <c r="H618" s="81"/>
      <c r="I618" s="81"/>
    </row>
    <row r="619" ht="15.75" customHeight="1">
      <c r="A619" s="94"/>
      <c r="B619" s="94"/>
      <c r="C619" s="94"/>
      <c r="D619" s="81"/>
      <c r="E619" s="94"/>
      <c r="F619" s="94"/>
      <c r="H619" s="81"/>
      <c r="I619" s="81"/>
    </row>
    <row r="620" ht="15.75" customHeight="1">
      <c r="A620" s="94"/>
      <c r="B620" s="94"/>
      <c r="C620" s="94"/>
      <c r="D620" s="81"/>
      <c r="E620" s="94"/>
      <c r="F620" s="94"/>
      <c r="H620" s="81"/>
      <c r="I620" s="81"/>
    </row>
    <row r="621" ht="15.75" customHeight="1">
      <c r="A621" s="94"/>
      <c r="B621" s="94"/>
      <c r="C621" s="94"/>
      <c r="D621" s="81"/>
      <c r="E621" s="94"/>
      <c r="F621" s="94"/>
      <c r="H621" s="81"/>
      <c r="I621" s="81"/>
    </row>
    <row r="622" ht="15.75" customHeight="1">
      <c r="A622" s="94"/>
      <c r="B622" s="94"/>
      <c r="C622" s="94"/>
      <c r="D622" s="81"/>
      <c r="E622" s="94"/>
      <c r="F622" s="94"/>
      <c r="H622" s="81"/>
      <c r="I622" s="81"/>
    </row>
    <row r="623" ht="15.75" customHeight="1">
      <c r="A623" s="94"/>
      <c r="B623" s="94"/>
      <c r="C623" s="94"/>
      <c r="D623" s="81"/>
      <c r="E623" s="94"/>
      <c r="F623" s="94"/>
      <c r="H623" s="81"/>
      <c r="I623" s="81"/>
    </row>
    <row r="624" ht="15.75" customHeight="1">
      <c r="A624" s="94"/>
      <c r="B624" s="94"/>
      <c r="C624" s="94"/>
      <c r="D624" s="81"/>
      <c r="E624" s="94"/>
      <c r="F624" s="94"/>
      <c r="H624" s="81"/>
      <c r="I624" s="81"/>
    </row>
    <row r="625" ht="15.75" customHeight="1">
      <c r="A625" s="94"/>
      <c r="B625" s="94"/>
      <c r="C625" s="94"/>
      <c r="D625" s="81"/>
      <c r="E625" s="94"/>
      <c r="F625" s="94"/>
      <c r="H625" s="81"/>
      <c r="I625" s="81"/>
    </row>
    <row r="626" ht="15.75" customHeight="1">
      <c r="A626" s="94"/>
      <c r="B626" s="94"/>
      <c r="C626" s="94"/>
      <c r="D626" s="81"/>
      <c r="E626" s="94"/>
      <c r="F626" s="94"/>
      <c r="H626" s="81"/>
      <c r="I626" s="81"/>
    </row>
    <row r="627" ht="15.75" customHeight="1">
      <c r="A627" s="94"/>
      <c r="B627" s="94"/>
      <c r="C627" s="94"/>
      <c r="D627" s="81"/>
      <c r="E627" s="94"/>
      <c r="F627" s="94"/>
      <c r="H627" s="81"/>
      <c r="I627" s="81"/>
    </row>
    <row r="628" ht="15.75" customHeight="1">
      <c r="A628" s="94"/>
      <c r="B628" s="94"/>
      <c r="C628" s="94"/>
      <c r="D628" s="81"/>
      <c r="E628" s="94"/>
      <c r="F628" s="94"/>
      <c r="H628" s="81"/>
      <c r="I628" s="81"/>
    </row>
    <row r="629" ht="15.75" customHeight="1">
      <c r="A629" s="94"/>
      <c r="B629" s="94"/>
      <c r="C629" s="94"/>
      <c r="D629" s="81"/>
      <c r="E629" s="94"/>
      <c r="F629" s="94"/>
      <c r="H629" s="81"/>
      <c r="I629" s="81"/>
    </row>
    <row r="630" ht="15.75" customHeight="1">
      <c r="A630" s="94"/>
      <c r="B630" s="94"/>
      <c r="C630" s="94"/>
      <c r="D630" s="81"/>
      <c r="E630" s="94"/>
      <c r="F630" s="94"/>
      <c r="H630" s="81"/>
      <c r="I630" s="81"/>
    </row>
    <row r="631" ht="15.75" customHeight="1">
      <c r="A631" s="94"/>
      <c r="B631" s="94"/>
      <c r="C631" s="94"/>
      <c r="D631" s="81"/>
      <c r="E631" s="94"/>
      <c r="F631" s="94"/>
      <c r="H631" s="81"/>
      <c r="I631" s="81"/>
    </row>
    <row r="632" ht="15.75" customHeight="1">
      <c r="A632" s="94"/>
      <c r="B632" s="94"/>
      <c r="C632" s="94"/>
      <c r="D632" s="81"/>
      <c r="E632" s="94"/>
      <c r="F632" s="94"/>
      <c r="H632" s="81"/>
      <c r="I632" s="81"/>
    </row>
    <row r="633" ht="15.75" customHeight="1">
      <c r="A633" s="94"/>
      <c r="B633" s="94"/>
      <c r="C633" s="94"/>
      <c r="D633" s="81"/>
      <c r="E633" s="94"/>
      <c r="F633" s="94"/>
      <c r="H633" s="81"/>
      <c r="I633" s="81"/>
    </row>
    <row r="634" ht="15.75" customHeight="1">
      <c r="A634" s="94"/>
      <c r="B634" s="94"/>
      <c r="C634" s="94"/>
      <c r="D634" s="81"/>
      <c r="E634" s="94"/>
      <c r="F634" s="94"/>
      <c r="H634" s="81"/>
      <c r="I634" s="81"/>
    </row>
    <row r="635" ht="15.75" customHeight="1">
      <c r="A635" s="94"/>
      <c r="B635" s="94"/>
      <c r="C635" s="94"/>
      <c r="D635" s="81"/>
      <c r="E635" s="94"/>
      <c r="F635" s="94"/>
      <c r="H635" s="81"/>
      <c r="I635" s="81"/>
    </row>
    <row r="636" ht="15.75" customHeight="1">
      <c r="A636" s="94"/>
      <c r="B636" s="94"/>
      <c r="C636" s="94"/>
      <c r="D636" s="81"/>
      <c r="E636" s="94"/>
      <c r="F636" s="94"/>
      <c r="H636" s="81"/>
      <c r="I636" s="81"/>
    </row>
    <row r="637" ht="15.75" customHeight="1">
      <c r="A637" s="94"/>
      <c r="B637" s="94"/>
      <c r="C637" s="94"/>
      <c r="D637" s="81"/>
      <c r="E637" s="94"/>
      <c r="F637" s="94"/>
      <c r="H637" s="81"/>
      <c r="I637" s="81"/>
    </row>
    <row r="638" ht="15.75" customHeight="1">
      <c r="A638" s="94"/>
      <c r="B638" s="94"/>
      <c r="C638" s="94"/>
      <c r="D638" s="81"/>
      <c r="E638" s="94"/>
      <c r="F638" s="94"/>
      <c r="H638" s="81"/>
      <c r="I638" s="81"/>
    </row>
    <row r="639" ht="15.75" customHeight="1">
      <c r="A639" s="94"/>
      <c r="B639" s="94"/>
      <c r="C639" s="94"/>
      <c r="D639" s="81"/>
      <c r="E639" s="94"/>
      <c r="F639" s="94"/>
      <c r="H639" s="81"/>
      <c r="I639" s="81"/>
    </row>
    <row r="640" ht="15.75" customHeight="1">
      <c r="A640" s="94"/>
      <c r="B640" s="94"/>
      <c r="C640" s="94"/>
      <c r="D640" s="81"/>
      <c r="E640" s="94"/>
      <c r="F640" s="94"/>
      <c r="H640" s="81"/>
      <c r="I640" s="81"/>
    </row>
    <row r="641" ht="15.75" customHeight="1">
      <c r="A641" s="94"/>
      <c r="B641" s="94"/>
      <c r="C641" s="94"/>
      <c r="D641" s="81"/>
      <c r="E641" s="94"/>
      <c r="F641" s="94"/>
      <c r="H641" s="81"/>
      <c r="I641" s="81"/>
    </row>
    <row r="642" ht="15.75" customHeight="1">
      <c r="A642" s="94"/>
      <c r="B642" s="94"/>
      <c r="C642" s="94"/>
      <c r="D642" s="81"/>
      <c r="E642" s="94"/>
      <c r="F642" s="94"/>
      <c r="H642" s="81"/>
      <c r="I642" s="81"/>
    </row>
    <row r="643" ht="15.75" customHeight="1">
      <c r="A643" s="94"/>
      <c r="B643" s="94"/>
      <c r="C643" s="94"/>
      <c r="D643" s="81"/>
      <c r="E643" s="94"/>
      <c r="F643" s="94"/>
      <c r="H643" s="81"/>
      <c r="I643" s="81"/>
    </row>
    <row r="644" ht="15.75" customHeight="1">
      <c r="A644" s="94"/>
      <c r="B644" s="94"/>
      <c r="C644" s="94"/>
      <c r="D644" s="81"/>
      <c r="E644" s="94"/>
      <c r="F644" s="94"/>
      <c r="H644" s="81"/>
      <c r="I644" s="81"/>
    </row>
    <row r="645" ht="15.75" customHeight="1">
      <c r="A645" s="94"/>
      <c r="B645" s="94"/>
      <c r="C645" s="94"/>
      <c r="D645" s="81"/>
      <c r="E645" s="94"/>
      <c r="F645" s="94"/>
      <c r="H645" s="81"/>
      <c r="I645" s="81"/>
    </row>
    <row r="646" ht="15.75" customHeight="1">
      <c r="A646" s="94"/>
      <c r="B646" s="94"/>
      <c r="C646" s="94"/>
      <c r="D646" s="81"/>
      <c r="E646" s="94"/>
      <c r="F646" s="94"/>
      <c r="H646" s="81"/>
      <c r="I646" s="81"/>
    </row>
    <row r="647" ht="15.75" customHeight="1">
      <c r="A647" s="94"/>
      <c r="B647" s="94"/>
      <c r="C647" s="94"/>
      <c r="D647" s="81"/>
      <c r="E647" s="94"/>
      <c r="F647" s="94"/>
      <c r="H647" s="81"/>
      <c r="I647" s="81"/>
    </row>
    <row r="648" ht="15.75" customHeight="1">
      <c r="A648" s="94"/>
      <c r="B648" s="94"/>
      <c r="C648" s="94"/>
      <c r="D648" s="81"/>
      <c r="E648" s="94"/>
      <c r="F648" s="94"/>
      <c r="H648" s="81"/>
      <c r="I648" s="81"/>
    </row>
    <row r="649" ht="15.75" customHeight="1">
      <c r="A649" s="94"/>
      <c r="B649" s="94"/>
      <c r="C649" s="94"/>
      <c r="D649" s="81"/>
      <c r="E649" s="94"/>
      <c r="F649" s="94"/>
      <c r="H649" s="81"/>
      <c r="I649" s="81"/>
    </row>
    <row r="650" ht="15.75" customHeight="1">
      <c r="A650" s="94"/>
      <c r="B650" s="94"/>
      <c r="C650" s="94"/>
      <c r="D650" s="81"/>
      <c r="E650" s="94"/>
      <c r="F650" s="94"/>
      <c r="H650" s="81"/>
      <c r="I650" s="81"/>
    </row>
    <row r="651" ht="15.75" customHeight="1">
      <c r="A651" s="94"/>
      <c r="B651" s="94"/>
      <c r="C651" s="94"/>
      <c r="D651" s="81"/>
      <c r="E651" s="94"/>
      <c r="F651" s="94"/>
      <c r="H651" s="81"/>
      <c r="I651" s="81"/>
    </row>
    <row r="652" ht="15.75" customHeight="1">
      <c r="A652" s="94"/>
      <c r="B652" s="94"/>
      <c r="C652" s="94"/>
      <c r="D652" s="81"/>
      <c r="E652" s="94"/>
      <c r="F652" s="94"/>
      <c r="H652" s="81"/>
      <c r="I652" s="81"/>
    </row>
    <row r="653" ht="15.75" customHeight="1">
      <c r="A653" s="94"/>
      <c r="B653" s="94"/>
      <c r="C653" s="94"/>
      <c r="D653" s="81"/>
      <c r="E653" s="94"/>
      <c r="F653" s="94"/>
      <c r="H653" s="81"/>
      <c r="I653" s="81"/>
    </row>
    <row r="654" ht="15.75" customHeight="1">
      <c r="A654" s="94"/>
      <c r="B654" s="94"/>
      <c r="C654" s="94"/>
      <c r="D654" s="81"/>
      <c r="E654" s="94"/>
      <c r="F654" s="94"/>
      <c r="H654" s="81"/>
      <c r="I654" s="81"/>
    </row>
    <row r="655" ht="15.75" customHeight="1">
      <c r="A655" s="94"/>
      <c r="B655" s="94"/>
      <c r="C655" s="94"/>
      <c r="D655" s="81"/>
      <c r="E655" s="94"/>
      <c r="F655" s="94"/>
      <c r="H655" s="81"/>
      <c r="I655" s="81"/>
    </row>
    <row r="656" ht="15.75" customHeight="1">
      <c r="A656" s="94"/>
      <c r="B656" s="94"/>
      <c r="C656" s="94"/>
      <c r="D656" s="81"/>
      <c r="E656" s="94"/>
      <c r="F656" s="94"/>
      <c r="H656" s="81"/>
      <c r="I656" s="81"/>
    </row>
    <row r="657" ht="15.75" customHeight="1">
      <c r="A657" s="94"/>
      <c r="B657" s="94"/>
      <c r="C657" s="94"/>
      <c r="D657" s="81"/>
      <c r="E657" s="94"/>
      <c r="F657" s="94"/>
      <c r="H657" s="81"/>
      <c r="I657" s="81"/>
    </row>
    <row r="658" ht="15.75" customHeight="1">
      <c r="A658" s="94"/>
      <c r="B658" s="94"/>
      <c r="C658" s="94"/>
      <c r="D658" s="81"/>
      <c r="E658" s="94"/>
      <c r="F658" s="94"/>
      <c r="H658" s="81"/>
      <c r="I658" s="81"/>
    </row>
    <row r="659" ht="15.75" customHeight="1">
      <c r="A659" s="94"/>
      <c r="B659" s="94"/>
      <c r="C659" s="94"/>
      <c r="D659" s="81"/>
      <c r="E659" s="94"/>
      <c r="F659" s="94"/>
      <c r="H659" s="81"/>
      <c r="I659" s="81"/>
    </row>
    <row r="660" ht="15.75" customHeight="1">
      <c r="A660" s="94"/>
      <c r="B660" s="94"/>
      <c r="C660" s="94"/>
      <c r="D660" s="81"/>
      <c r="E660" s="94"/>
      <c r="F660" s="94"/>
      <c r="H660" s="81"/>
      <c r="I660" s="81"/>
    </row>
    <row r="661" ht="15.75" customHeight="1">
      <c r="A661" s="94"/>
      <c r="B661" s="94"/>
      <c r="C661" s="94"/>
      <c r="D661" s="81"/>
      <c r="E661" s="94"/>
      <c r="F661" s="94"/>
      <c r="H661" s="81"/>
      <c r="I661" s="81"/>
    </row>
    <row r="662" ht="15.75" customHeight="1">
      <c r="A662" s="94"/>
      <c r="B662" s="94"/>
      <c r="C662" s="94"/>
      <c r="D662" s="81"/>
      <c r="E662" s="94"/>
      <c r="F662" s="94"/>
      <c r="H662" s="81"/>
      <c r="I662" s="81"/>
    </row>
    <row r="663" ht="15.75" customHeight="1">
      <c r="A663" s="94"/>
      <c r="B663" s="94"/>
      <c r="C663" s="94"/>
      <c r="D663" s="81"/>
      <c r="E663" s="94"/>
      <c r="F663" s="94"/>
      <c r="H663" s="81"/>
      <c r="I663" s="81"/>
    </row>
    <row r="664" ht="15.75" customHeight="1">
      <c r="A664" s="94"/>
      <c r="B664" s="94"/>
      <c r="C664" s="94"/>
      <c r="D664" s="81"/>
      <c r="E664" s="94"/>
      <c r="F664" s="94"/>
      <c r="H664" s="81"/>
      <c r="I664" s="81"/>
    </row>
    <row r="665" ht="15.75" customHeight="1">
      <c r="A665" s="94"/>
      <c r="B665" s="94"/>
      <c r="C665" s="94"/>
      <c r="D665" s="81"/>
      <c r="E665" s="94"/>
      <c r="F665" s="94"/>
      <c r="H665" s="81"/>
      <c r="I665" s="81"/>
    </row>
    <row r="666" ht="15.75" customHeight="1">
      <c r="A666" s="94"/>
      <c r="B666" s="94"/>
      <c r="C666" s="94"/>
      <c r="D666" s="81"/>
      <c r="E666" s="94"/>
      <c r="F666" s="94"/>
      <c r="H666" s="81"/>
      <c r="I666" s="81"/>
    </row>
    <row r="667" ht="15.75" customHeight="1">
      <c r="A667" s="94"/>
      <c r="B667" s="94"/>
      <c r="C667" s="94"/>
      <c r="D667" s="81"/>
      <c r="E667" s="94"/>
      <c r="F667" s="94"/>
      <c r="H667" s="81"/>
      <c r="I667" s="81"/>
    </row>
    <row r="668" ht="15.75" customHeight="1">
      <c r="A668" s="94"/>
      <c r="B668" s="94"/>
      <c r="C668" s="94"/>
      <c r="D668" s="81"/>
      <c r="E668" s="94"/>
      <c r="F668" s="94"/>
      <c r="H668" s="81"/>
      <c r="I668" s="81"/>
    </row>
    <row r="669" ht="15.75" customHeight="1">
      <c r="A669" s="94"/>
      <c r="B669" s="94"/>
      <c r="C669" s="94"/>
      <c r="D669" s="81"/>
      <c r="E669" s="94"/>
      <c r="F669" s="94"/>
      <c r="H669" s="81"/>
      <c r="I669" s="81"/>
    </row>
    <row r="670" ht="15.75" customHeight="1">
      <c r="A670" s="94"/>
      <c r="B670" s="94"/>
      <c r="C670" s="94"/>
      <c r="D670" s="81"/>
      <c r="E670" s="94"/>
      <c r="F670" s="94"/>
      <c r="H670" s="81"/>
      <c r="I670" s="81"/>
    </row>
    <row r="671" ht="15.75" customHeight="1">
      <c r="A671" s="94"/>
      <c r="B671" s="94"/>
      <c r="C671" s="94"/>
      <c r="D671" s="81"/>
      <c r="E671" s="94"/>
      <c r="F671" s="94"/>
      <c r="H671" s="81"/>
      <c r="I671" s="81"/>
    </row>
    <row r="672" ht="15.75" customHeight="1">
      <c r="A672" s="94"/>
      <c r="B672" s="94"/>
      <c r="C672" s="94"/>
      <c r="D672" s="81"/>
      <c r="E672" s="94"/>
      <c r="F672" s="94"/>
      <c r="H672" s="81"/>
      <c r="I672" s="81"/>
    </row>
    <row r="673" ht="15.75" customHeight="1">
      <c r="A673" s="94"/>
      <c r="B673" s="94"/>
      <c r="C673" s="94"/>
      <c r="D673" s="81"/>
      <c r="E673" s="94"/>
      <c r="F673" s="94"/>
      <c r="H673" s="81"/>
      <c r="I673" s="81"/>
    </row>
    <row r="674" ht="15.75" customHeight="1">
      <c r="A674" s="94"/>
      <c r="B674" s="94"/>
      <c r="C674" s="94"/>
      <c r="D674" s="81"/>
      <c r="E674" s="94"/>
      <c r="F674" s="94"/>
      <c r="H674" s="81"/>
      <c r="I674" s="81"/>
    </row>
    <row r="675" ht="15.75" customHeight="1">
      <c r="A675" s="94"/>
      <c r="B675" s="94"/>
      <c r="C675" s="94"/>
      <c r="D675" s="81"/>
      <c r="E675" s="94"/>
      <c r="F675" s="94"/>
      <c r="H675" s="81"/>
      <c r="I675" s="81"/>
    </row>
    <row r="676" ht="15.75" customHeight="1">
      <c r="A676" s="94"/>
      <c r="B676" s="94"/>
      <c r="C676" s="94"/>
      <c r="D676" s="81"/>
      <c r="E676" s="94"/>
      <c r="F676" s="94"/>
      <c r="H676" s="81"/>
      <c r="I676" s="81"/>
    </row>
    <row r="677" ht="15.75" customHeight="1">
      <c r="A677" s="94"/>
      <c r="B677" s="94"/>
      <c r="C677" s="94"/>
      <c r="D677" s="81"/>
      <c r="E677" s="94"/>
      <c r="F677" s="94"/>
      <c r="H677" s="81"/>
      <c r="I677" s="81"/>
    </row>
    <row r="678" ht="15.75" customHeight="1">
      <c r="A678" s="94"/>
      <c r="B678" s="94"/>
      <c r="C678" s="94"/>
      <c r="D678" s="81"/>
      <c r="E678" s="94"/>
      <c r="F678" s="94"/>
      <c r="H678" s="81"/>
      <c r="I678" s="81"/>
    </row>
    <row r="679" ht="15.75" customHeight="1">
      <c r="A679" s="94"/>
      <c r="B679" s="94"/>
      <c r="C679" s="94"/>
      <c r="D679" s="81"/>
      <c r="E679" s="94"/>
      <c r="F679" s="94"/>
      <c r="H679" s="81"/>
      <c r="I679" s="81"/>
    </row>
    <row r="680" ht="15.75" customHeight="1">
      <c r="A680" s="94"/>
      <c r="B680" s="94"/>
      <c r="C680" s="94"/>
      <c r="D680" s="81"/>
      <c r="E680" s="94"/>
      <c r="F680" s="94"/>
      <c r="H680" s="81"/>
      <c r="I680" s="81"/>
    </row>
    <row r="681" ht="15.75" customHeight="1">
      <c r="A681" s="94"/>
      <c r="B681" s="94"/>
      <c r="C681" s="94"/>
      <c r="D681" s="81"/>
      <c r="E681" s="94"/>
      <c r="F681" s="94"/>
      <c r="H681" s="81"/>
      <c r="I681" s="81"/>
    </row>
    <row r="682" ht="15.75" customHeight="1">
      <c r="A682" s="94"/>
      <c r="B682" s="94"/>
      <c r="C682" s="94"/>
      <c r="D682" s="81"/>
      <c r="E682" s="94"/>
      <c r="F682" s="94"/>
      <c r="H682" s="81"/>
      <c r="I682" s="81"/>
    </row>
    <row r="683" ht="15.75" customHeight="1">
      <c r="A683" s="94"/>
      <c r="B683" s="94"/>
      <c r="C683" s="94"/>
      <c r="D683" s="81"/>
      <c r="E683" s="94"/>
      <c r="F683" s="94"/>
      <c r="H683" s="81"/>
      <c r="I683" s="81"/>
    </row>
    <row r="684" ht="15.75" customHeight="1">
      <c r="A684" s="94"/>
      <c r="B684" s="94"/>
      <c r="C684" s="94"/>
      <c r="D684" s="81"/>
      <c r="E684" s="94"/>
      <c r="F684" s="94"/>
      <c r="H684" s="81"/>
      <c r="I684" s="81"/>
    </row>
    <row r="685" ht="15.75" customHeight="1">
      <c r="A685" s="94"/>
      <c r="B685" s="94"/>
      <c r="C685" s="94"/>
      <c r="D685" s="81"/>
      <c r="E685" s="94"/>
      <c r="F685" s="94"/>
      <c r="H685" s="81"/>
      <c r="I685" s="81"/>
    </row>
    <row r="686" ht="15.75" customHeight="1">
      <c r="A686" s="94"/>
      <c r="B686" s="94"/>
      <c r="C686" s="94"/>
      <c r="D686" s="81"/>
      <c r="E686" s="94"/>
      <c r="F686" s="94"/>
      <c r="H686" s="81"/>
      <c r="I686" s="81"/>
    </row>
    <row r="687" ht="15.75" customHeight="1">
      <c r="A687" s="94"/>
      <c r="B687" s="94"/>
      <c r="C687" s="94"/>
      <c r="D687" s="81"/>
      <c r="E687" s="94"/>
      <c r="F687" s="94"/>
      <c r="H687" s="81"/>
      <c r="I687" s="81"/>
    </row>
    <row r="688" ht="15.75" customHeight="1">
      <c r="A688" s="94"/>
      <c r="B688" s="94"/>
      <c r="C688" s="94"/>
      <c r="D688" s="81"/>
      <c r="E688" s="94"/>
      <c r="F688" s="94"/>
      <c r="H688" s="81"/>
      <c r="I688" s="81"/>
    </row>
    <row r="689" ht="15.75" customHeight="1">
      <c r="A689" s="94"/>
      <c r="B689" s="94"/>
      <c r="C689" s="94"/>
      <c r="D689" s="81"/>
      <c r="E689" s="94"/>
      <c r="F689" s="94"/>
      <c r="H689" s="81"/>
      <c r="I689" s="81"/>
    </row>
    <row r="690" ht="15.75" customHeight="1">
      <c r="A690" s="94"/>
      <c r="B690" s="94"/>
      <c r="C690" s="94"/>
      <c r="D690" s="81"/>
      <c r="E690" s="94"/>
      <c r="F690" s="94"/>
      <c r="H690" s="81"/>
      <c r="I690" s="81"/>
    </row>
    <row r="691" ht="15.75" customHeight="1">
      <c r="A691" s="94"/>
      <c r="B691" s="94"/>
      <c r="C691" s="94"/>
      <c r="D691" s="81"/>
      <c r="E691" s="94"/>
      <c r="F691" s="94"/>
      <c r="H691" s="81"/>
      <c r="I691" s="81"/>
    </row>
    <row r="692" ht="15.75" customHeight="1">
      <c r="A692" s="94"/>
      <c r="B692" s="94"/>
      <c r="C692" s="94"/>
      <c r="D692" s="81"/>
      <c r="E692" s="94"/>
      <c r="F692" s="94"/>
      <c r="H692" s="81"/>
      <c r="I692" s="81"/>
    </row>
    <row r="693" ht="15.75" customHeight="1">
      <c r="A693" s="94"/>
      <c r="B693" s="94"/>
      <c r="C693" s="94"/>
      <c r="D693" s="81"/>
      <c r="E693" s="94"/>
      <c r="F693" s="94"/>
      <c r="H693" s="81"/>
      <c r="I693" s="81"/>
    </row>
    <row r="694" ht="15.75" customHeight="1">
      <c r="A694" s="94"/>
      <c r="B694" s="94"/>
      <c r="C694" s="94"/>
      <c r="D694" s="81"/>
      <c r="E694" s="94"/>
      <c r="F694" s="94"/>
      <c r="H694" s="81"/>
      <c r="I694" s="81"/>
    </row>
    <row r="695" ht="15.75" customHeight="1">
      <c r="A695" s="94"/>
      <c r="B695" s="94"/>
      <c r="C695" s="94"/>
      <c r="D695" s="81"/>
      <c r="E695" s="94"/>
      <c r="F695" s="94"/>
      <c r="H695" s="81"/>
      <c r="I695" s="81"/>
    </row>
    <row r="696" ht="15.75" customHeight="1">
      <c r="A696" s="94"/>
      <c r="B696" s="94"/>
      <c r="C696" s="94"/>
      <c r="D696" s="81"/>
      <c r="E696" s="94"/>
      <c r="F696" s="94"/>
      <c r="H696" s="81"/>
      <c r="I696" s="81"/>
    </row>
    <row r="697" ht="15.75" customHeight="1">
      <c r="A697" s="94"/>
      <c r="B697" s="94"/>
      <c r="C697" s="94"/>
      <c r="D697" s="81"/>
      <c r="E697" s="94"/>
      <c r="F697" s="94"/>
      <c r="H697" s="81"/>
      <c r="I697" s="81"/>
    </row>
    <row r="698" ht="15.75" customHeight="1">
      <c r="A698" s="94"/>
      <c r="B698" s="94"/>
      <c r="C698" s="94"/>
      <c r="D698" s="81"/>
      <c r="E698" s="94"/>
      <c r="F698" s="94"/>
      <c r="H698" s="81"/>
      <c r="I698" s="81"/>
    </row>
    <row r="699" ht="15.75" customHeight="1">
      <c r="A699" s="94"/>
      <c r="B699" s="94"/>
      <c r="C699" s="94"/>
      <c r="D699" s="81"/>
      <c r="E699" s="94"/>
      <c r="F699" s="94"/>
      <c r="H699" s="81"/>
      <c r="I699" s="81"/>
    </row>
    <row r="700" ht="15.75" customHeight="1">
      <c r="A700" s="94"/>
      <c r="B700" s="94"/>
      <c r="C700" s="94"/>
      <c r="D700" s="81"/>
      <c r="E700" s="94"/>
      <c r="F700" s="94"/>
      <c r="H700" s="81"/>
      <c r="I700" s="81"/>
    </row>
    <row r="701" ht="15.75" customHeight="1">
      <c r="A701" s="94"/>
      <c r="B701" s="94"/>
      <c r="C701" s="94"/>
      <c r="D701" s="81"/>
      <c r="E701" s="94"/>
      <c r="F701" s="94"/>
      <c r="H701" s="81"/>
      <c r="I701" s="81"/>
    </row>
    <row r="702" ht="15.75" customHeight="1">
      <c r="A702" s="94"/>
      <c r="B702" s="94"/>
      <c r="C702" s="94"/>
      <c r="D702" s="81"/>
      <c r="E702" s="94"/>
      <c r="F702" s="94"/>
      <c r="H702" s="81"/>
      <c r="I702" s="81"/>
    </row>
    <row r="703" ht="15.75" customHeight="1">
      <c r="A703" s="94"/>
      <c r="B703" s="94"/>
      <c r="C703" s="94"/>
      <c r="D703" s="81"/>
      <c r="E703" s="94"/>
      <c r="F703" s="94"/>
      <c r="H703" s="81"/>
      <c r="I703" s="81"/>
    </row>
    <row r="704" ht="15.75" customHeight="1">
      <c r="A704" s="94"/>
      <c r="B704" s="94"/>
      <c r="C704" s="94"/>
      <c r="D704" s="81"/>
      <c r="E704" s="94"/>
      <c r="F704" s="94"/>
      <c r="H704" s="81"/>
      <c r="I704" s="81"/>
    </row>
    <row r="705" ht="15.75" customHeight="1">
      <c r="A705" s="94"/>
      <c r="B705" s="94"/>
      <c r="C705" s="94"/>
      <c r="D705" s="81"/>
      <c r="E705" s="94"/>
      <c r="F705" s="94"/>
      <c r="H705" s="81"/>
      <c r="I705" s="81"/>
    </row>
    <row r="706" ht="15.75" customHeight="1">
      <c r="A706" s="94"/>
      <c r="B706" s="94"/>
      <c r="C706" s="94"/>
      <c r="D706" s="81"/>
      <c r="E706" s="94"/>
      <c r="F706" s="94"/>
      <c r="H706" s="81"/>
      <c r="I706" s="81"/>
    </row>
    <row r="707" ht="15.75" customHeight="1">
      <c r="A707" s="94"/>
      <c r="B707" s="94"/>
      <c r="C707" s="94"/>
      <c r="D707" s="81"/>
      <c r="E707" s="94"/>
      <c r="F707" s="94"/>
      <c r="H707" s="81"/>
      <c r="I707" s="81"/>
    </row>
    <row r="708" ht="15.75" customHeight="1">
      <c r="A708" s="94"/>
      <c r="B708" s="94"/>
      <c r="C708" s="94"/>
      <c r="D708" s="81"/>
      <c r="E708" s="94"/>
      <c r="F708" s="94"/>
      <c r="H708" s="81"/>
      <c r="I708" s="81"/>
    </row>
    <row r="709" ht="15.75" customHeight="1">
      <c r="A709" s="94"/>
      <c r="B709" s="94"/>
      <c r="C709" s="94"/>
      <c r="D709" s="81"/>
      <c r="E709" s="94"/>
      <c r="F709" s="94"/>
      <c r="H709" s="81"/>
      <c r="I709" s="81"/>
    </row>
    <row r="710" ht="15.75" customHeight="1">
      <c r="A710" s="94"/>
      <c r="B710" s="94"/>
      <c r="C710" s="94"/>
      <c r="D710" s="81"/>
      <c r="E710" s="94"/>
      <c r="F710" s="94"/>
      <c r="H710" s="81"/>
      <c r="I710" s="81"/>
    </row>
    <row r="711" ht="15.75" customHeight="1">
      <c r="A711" s="94"/>
      <c r="B711" s="94"/>
      <c r="C711" s="94"/>
      <c r="D711" s="81"/>
      <c r="E711" s="94"/>
      <c r="F711" s="94"/>
      <c r="H711" s="81"/>
      <c r="I711" s="81"/>
    </row>
    <row r="712" ht="15.75" customHeight="1">
      <c r="A712" s="94"/>
      <c r="B712" s="94"/>
      <c r="C712" s="94"/>
      <c r="D712" s="81"/>
      <c r="E712" s="94"/>
      <c r="F712" s="94"/>
      <c r="H712" s="81"/>
      <c r="I712" s="81"/>
    </row>
    <row r="713" ht="15.75" customHeight="1">
      <c r="A713" s="94"/>
      <c r="B713" s="94"/>
      <c r="C713" s="94"/>
      <c r="D713" s="81"/>
      <c r="E713" s="94"/>
      <c r="F713" s="94"/>
      <c r="H713" s="81"/>
      <c r="I713" s="81"/>
    </row>
    <row r="714" ht="15.75" customHeight="1">
      <c r="A714" s="94"/>
      <c r="B714" s="94"/>
      <c r="C714" s="94"/>
      <c r="D714" s="81"/>
      <c r="E714" s="94"/>
      <c r="F714" s="94"/>
      <c r="H714" s="81"/>
      <c r="I714" s="81"/>
    </row>
    <row r="715" ht="15.75" customHeight="1">
      <c r="A715" s="94"/>
      <c r="B715" s="94"/>
      <c r="C715" s="94"/>
      <c r="D715" s="81"/>
      <c r="E715" s="94"/>
      <c r="F715" s="94"/>
      <c r="H715" s="81"/>
      <c r="I715" s="81"/>
    </row>
    <row r="716" ht="15.75" customHeight="1">
      <c r="A716" s="94"/>
      <c r="B716" s="94"/>
      <c r="C716" s="94"/>
      <c r="D716" s="81"/>
      <c r="E716" s="94"/>
      <c r="F716" s="94"/>
      <c r="H716" s="81"/>
      <c r="I716" s="81"/>
    </row>
    <row r="717" ht="15.75" customHeight="1">
      <c r="A717" s="94"/>
      <c r="B717" s="94"/>
      <c r="C717" s="94"/>
      <c r="D717" s="81"/>
      <c r="E717" s="94"/>
      <c r="F717" s="94"/>
      <c r="H717" s="81"/>
      <c r="I717" s="81"/>
    </row>
    <row r="718" ht="15.75" customHeight="1">
      <c r="A718" s="94"/>
      <c r="B718" s="94"/>
      <c r="C718" s="94"/>
      <c r="D718" s="81"/>
      <c r="E718" s="94"/>
      <c r="F718" s="94"/>
      <c r="H718" s="81"/>
      <c r="I718" s="81"/>
    </row>
    <row r="719" ht="15.75" customHeight="1">
      <c r="A719" s="94"/>
      <c r="B719" s="94"/>
      <c r="C719" s="94"/>
      <c r="D719" s="81"/>
      <c r="E719" s="94"/>
      <c r="F719" s="94"/>
      <c r="H719" s="81"/>
      <c r="I719" s="81"/>
    </row>
    <row r="720" ht="15.75" customHeight="1">
      <c r="A720" s="94"/>
      <c r="B720" s="94"/>
      <c r="C720" s="94"/>
      <c r="D720" s="81"/>
      <c r="E720" s="94"/>
      <c r="F720" s="94"/>
      <c r="H720" s="81"/>
      <c r="I720" s="81"/>
    </row>
    <row r="721" ht="15.75" customHeight="1">
      <c r="A721" s="94"/>
      <c r="B721" s="94"/>
      <c r="C721" s="94"/>
      <c r="D721" s="81"/>
      <c r="E721" s="94"/>
      <c r="F721" s="94"/>
      <c r="H721" s="81"/>
      <c r="I721" s="81"/>
    </row>
    <row r="722" ht="15.75" customHeight="1">
      <c r="A722" s="94"/>
      <c r="B722" s="94"/>
      <c r="C722" s="94"/>
      <c r="D722" s="81"/>
      <c r="E722" s="94"/>
      <c r="F722" s="94"/>
      <c r="H722" s="81"/>
      <c r="I722" s="81"/>
    </row>
    <row r="723" ht="15.75" customHeight="1">
      <c r="A723" s="94"/>
      <c r="B723" s="94"/>
      <c r="C723" s="94"/>
      <c r="D723" s="81"/>
      <c r="E723" s="94"/>
      <c r="F723" s="94"/>
      <c r="H723" s="81"/>
      <c r="I723" s="81"/>
    </row>
    <row r="724" ht="15.75" customHeight="1">
      <c r="A724" s="94"/>
      <c r="B724" s="94"/>
      <c r="C724" s="94"/>
      <c r="D724" s="81"/>
      <c r="E724" s="94"/>
      <c r="F724" s="94"/>
      <c r="H724" s="81"/>
      <c r="I724" s="81"/>
    </row>
    <row r="725" ht="15.75" customHeight="1">
      <c r="A725" s="94"/>
      <c r="B725" s="94"/>
      <c r="C725" s="94"/>
      <c r="D725" s="81"/>
      <c r="E725" s="94"/>
      <c r="F725" s="94"/>
      <c r="H725" s="81"/>
      <c r="I725" s="81"/>
    </row>
    <row r="726" ht="15.75" customHeight="1">
      <c r="A726" s="94"/>
      <c r="B726" s="94"/>
      <c r="C726" s="94"/>
      <c r="D726" s="81"/>
      <c r="E726" s="94"/>
      <c r="F726" s="94"/>
      <c r="H726" s="81"/>
      <c r="I726" s="81"/>
    </row>
    <row r="727" ht="15.75" customHeight="1">
      <c r="A727" s="94"/>
      <c r="B727" s="94"/>
      <c r="C727" s="94"/>
      <c r="D727" s="81"/>
      <c r="E727" s="94"/>
      <c r="F727" s="94"/>
      <c r="H727" s="81"/>
      <c r="I727" s="81"/>
    </row>
    <row r="728" ht="15.75" customHeight="1">
      <c r="A728" s="94"/>
      <c r="B728" s="94"/>
      <c r="C728" s="94"/>
      <c r="D728" s="81"/>
      <c r="E728" s="94"/>
      <c r="F728" s="94"/>
      <c r="H728" s="81"/>
      <c r="I728" s="81"/>
    </row>
    <row r="729" ht="15.75" customHeight="1">
      <c r="A729" s="94"/>
      <c r="B729" s="94"/>
      <c r="C729" s="94"/>
      <c r="D729" s="81"/>
      <c r="E729" s="94"/>
      <c r="F729" s="94"/>
      <c r="H729" s="81"/>
      <c r="I729" s="81"/>
    </row>
    <row r="730" ht="15.75" customHeight="1">
      <c r="A730" s="94"/>
      <c r="B730" s="94"/>
      <c r="C730" s="94"/>
      <c r="D730" s="81"/>
      <c r="E730" s="94"/>
      <c r="F730" s="94"/>
      <c r="H730" s="81"/>
      <c r="I730" s="81"/>
    </row>
    <row r="731" ht="15.75" customHeight="1">
      <c r="A731" s="94"/>
      <c r="B731" s="94"/>
      <c r="C731" s="94"/>
      <c r="D731" s="81"/>
      <c r="E731" s="94"/>
      <c r="F731" s="94"/>
      <c r="H731" s="81"/>
      <c r="I731" s="81"/>
    </row>
    <row r="732" ht="15.75" customHeight="1">
      <c r="A732" s="94"/>
      <c r="B732" s="94"/>
      <c r="C732" s="94"/>
      <c r="D732" s="81"/>
      <c r="E732" s="94"/>
      <c r="F732" s="94"/>
      <c r="H732" s="81"/>
      <c r="I732" s="81"/>
    </row>
    <row r="733" ht="15.75" customHeight="1">
      <c r="A733" s="94"/>
      <c r="B733" s="94"/>
      <c r="C733" s="94"/>
      <c r="D733" s="81"/>
      <c r="E733" s="94"/>
      <c r="F733" s="94"/>
      <c r="H733" s="81"/>
      <c r="I733" s="81"/>
    </row>
    <row r="734" ht="15.75" customHeight="1">
      <c r="A734" s="94"/>
      <c r="B734" s="94"/>
      <c r="C734" s="94"/>
      <c r="D734" s="81"/>
      <c r="E734" s="94"/>
      <c r="F734" s="94"/>
      <c r="H734" s="81"/>
      <c r="I734" s="81"/>
    </row>
    <row r="735" ht="15.75" customHeight="1">
      <c r="A735" s="94"/>
      <c r="B735" s="94"/>
      <c r="C735" s="94"/>
      <c r="D735" s="81"/>
      <c r="E735" s="94"/>
      <c r="F735" s="94"/>
      <c r="H735" s="81"/>
      <c r="I735" s="81"/>
    </row>
    <row r="736" ht="15.75" customHeight="1">
      <c r="A736" s="94"/>
      <c r="B736" s="94"/>
      <c r="C736" s="94"/>
      <c r="D736" s="81"/>
      <c r="E736" s="94"/>
      <c r="F736" s="94"/>
      <c r="H736" s="81"/>
      <c r="I736" s="81"/>
    </row>
    <row r="737" ht="15.75" customHeight="1">
      <c r="A737" s="94"/>
      <c r="B737" s="94"/>
      <c r="C737" s="94"/>
      <c r="D737" s="81"/>
      <c r="E737" s="94"/>
      <c r="F737" s="94"/>
      <c r="H737" s="81"/>
      <c r="I737" s="81"/>
    </row>
    <row r="738" ht="15.75" customHeight="1">
      <c r="A738" s="94"/>
      <c r="B738" s="94"/>
      <c r="C738" s="94"/>
      <c r="D738" s="81"/>
      <c r="E738" s="94"/>
      <c r="F738" s="94"/>
      <c r="H738" s="81"/>
      <c r="I738" s="81"/>
    </row>
    <row r="739" ht="15.75" customHeight="1">
      <c r="A739" s="94"/>
      <c r="B739" s="94"/>
      <c r="C739" s="94"/>
      <c r="D739" s="81"/>
      <c r="E739" s="94"/>
      <c r="F739" s="94"/>
      <c r="H739" s="81"/>
      <c r="I739" s="81"/>
    </row>
    <row r="740" ht="15.75" customHeight="1">
      <c r="A740" s="94"/>
      <c r="B740" s="94"/>
      <c r="C740" s="94"/>
      <c r="D740" s="81"/>
      <c r="E740" s="94"/>
      <c r="F740" s="94"/>
      <c r="H740" s="81"/>
      <c r="I740" s="81"/>
    </row>
    <row r="741" ht="15.75" customHeight="1">
      <c r="A741" s="94"/>
      <c r="B741" s="94"/>
      <c r="C741" s="94"/>
      <c r="D741" s="81"/>
      <c r="E741" s="94"/>
      <c r="F741" s="94"/>
      <c r="H741" s="81"/>
      <c r="I741" s="81"/>
    </row>
    <row r="742" ht="15.75" customHeight="1">
      <c r="A742" s="94"/>
      <c r="B742" s="94"/>
      <c r="C742" s="94"/>
      <c r="D742" s="81"/>
      <c r="E742" s="94"/>
      <c r="F742" s="94"/>
      <c r="H742" s="81"/>
      <c r="I742" s="81"/>
    </row>
    <row r="743" ht="15.75" customHeight="1">
      <c r="A743" s="94"/>
      <c r="B743" s="94"/>
      <c r="C743" s="94"/>
      <c r="D743" s="81"/>
      <c r="E743" s="94"/>
      <c r="F743" s="94"/>
      <c r="H743" s="81"/>
      <c r="I743" s="81"/>
    </row>
    <row r="744" ht="15.75" customHeight="1">
      <c r="A744" s="94"/>
      <c r="B744" s="94"/>
      <c r="C744" s="94"/>
      <c r="D744" s="81"/>
      <c r="E744" s="94"/>
      <c r="F744" s="94"/>
      <c r="H744" s="81"/>
      <c r="I744" s="81"/>
    </row>
    <row r="745" ht="15.75" customHeight="1">
      <c r="A745" s="94"/>
      <c r="B745" s="94"/>
      <c r="C745" s="94"/>
      <c r="D745" s="81"/>
      <c r="E745" s="94"/>
      <c r="F745" s="94"/>
      <c r="H745" s="81"/>
      <c r="I745" s="81"/>
    </row>
    <row r="746" ht="15.75" customHeight="1">
      <c r="A746" s="94"/>
      <c r="B746" s="94"/>
      <c r="C746" s="94"/>
      <c r="D746" s="81"/>
      <c r="E746" s="94"/>
      <c r="F746" s="94"/>
      <c r="H746" s="81"/>
      <c r="I746" s="81"/>
    </row>
    <row r="747" ht="15.75" customHeight="1">
      <c r="A747" s="94"/>
      <c r="B747" s="94"/>
      <c r="C747" s="94"/>
      <c r="D747" s="81"/>
      <c r="E747" s="94"/>
      <c r="F747" s="94"/>
      <c r="H747" s="81"/>
      <c r="I747" s="81"/>
    </row>
    <row r="748" ht="15.75" customHeight="1">
      <c r="A748" s="94"/>
      <c r="B748" s="94"/>
      <c r="C748" s="94"/>
      <c r="D748" s="81"/>
      <c r="E748" s="94"/>
      <c r="F748" s="94"/>
      <c r="H748" s="81"/>
      <c r="I748" s="81"/>
    </row>
    <row r="749" ht="15.75" customHeight="1">
      <c r="A749" s="94"/>
      <c r="B749" s="94"/>
      <c r="C749" s="94"/>
      <c r="D749" s="81"/>
      <c r="E749" s="94"/>
      <c r="F749" s="94"/>
      <c r="H749" s="81"/>
      <c r="I749" s="81"/>
    </row>
    <row r="750" ht="15.75" customHeight="1">
      <c r="A750" s="94"/>
      <c r="B750" s="94"/>
      <c r="C750" s="94"/>
      <c r="D750" s="81"/>
      <c r="E750" s="94"/>
      <c r="F750" s="94"/>
      <c r="H750" s="81"/>
      <c r="I750" s="81"/>
    </row>
    <row r="751" ht="15.75" customHeight="1">
      <c r="A751" s="94"/>
      <c r="B751" s="94"/>
      <c r="C751" s="94"/>
      <c r="D751" s="81"/>
      <c r="E751" s="94"/>
      <c r="F751" s="94"/>
      <c r="H751" s="81"/>
      <c r="I751" s="81"/>
    </row>
    <row r="752" ht="15.75" customHeight="1">
      <c r="A752" s="94"/>
      <c r="B752" s="94"/>
      <c r="C752" s="94"/>
      <c r="D752" s="81"/>
      <c r="E752" s="94"/>
      <c r="F752" s="94"/>
      <c r="H752" s="81"/>
      <c r="I752" s="81"/>
    </row>
    <row r="753" ht="15.75" customHeight="1">
      <c r="A753" s="94"/>
      <c r="B753" s="94"/>
      <c r="C753" s="94"/>
      <c r="D753" s="81"/>
      <c r="E753" s="94"/>
      <c r="F753" s="94"/>
      <c r="H753" s="81"/>
      <c r="I753" s="81"/>
    </row>
    <row r="754" ht="15.75" customHeight="1">
      <c r="A754" s="94"/>
      <c r="B754" s="94"/>
      <c r="C754" s="94"/>
      <c r="D754" s="81"/>
      <c r="E754" s="94"/>
      <c r="F754" s="94"/>
      <c r="H754" s="81"/>
      <c r="I754" s="81"/>
    </row>
    <row r="755" ht="15.75" customHeight="1">
      <c r="A755" s="94"/>
      <c r="B755" s="94"/>
      <c r="C755" s="94"/>
      <c r="D755" s="81"/>
      <c r="E755" s="94"/>
      <c r="F755" s="94"/>
      <c r="H755" s="81"/>
      <c r="I755" s="81"/>
    </row>
    <row r="756" ht="15.75" customHeight="1">
      <c r="A756" s="94"/>
      <c r="B756" s="94"/>
      <c r="C756" s="94"/>
      <c r="D756" s="81"/>
      <c r="E756" s="94"/>
      <c r="F756" s="94"/>
      <c r="H756" s="81"/>
      <c r="I756" s="81"/>
    </row>
    <row r="757" ht="15.75" customHeight="1">
      <c r="A757" s="94"/>
      <c r="B757" s="94"/>
      <c r="C757" s="94"/>
      <c r="D757" s="81"/>
      <c r="E757" s="94"/>
      <c r="F757" s="94"/>
      <c r="H757" s="81"/>
      <c r="I757" s="81"/>
    </row>
    <row r="758" ht="15.75" customHeight="1">
      <c r="A758" s="94"/>
      <c r="B758" s="94"/>
      <c r="C758" s="94"/>
      <c r="D758" s="81"/>
      <c r="E758" s="94"/>
      <c r="F758" s="94"/>
      <c r="H758" s="81"/>
      <c r="I758" s="81"/>
    </row>
    <row r="759" ht="15.75" customHeight="1">
      <c r="A759" s="94"/>
      <c r="B759" s="94"/>
      <c r="C759" s="94"/>
      <c r="D759" s="81"/>
      <c r="E759" s="94"/>
      <c r="F759" s="94"/>
      <c r="H759" s="81"/>
      <c r="I759" s="81"/>
    </row>
    <row r="760" ht="15.75" customHeight="1">
      <c r="A760" s="94"/>
      <c r="B760" s="94"/>
      <c r="C760" s="94"/>
      <c r="D760" s="81"/>
      <c r="E760" s="94"/>
      <c r="F760" s="94"/>
      <c r="H760" s="81"/>
      <c r="I760" s="81"/>
    </row>
    <row r="761" ht="15.75" customHeight="1">
      <c r="A761" s="94"/>
      <c r="B761" s="94"/>
      <c r="C761" s="94"/>
      <c r="D761" s="81"/>
      <c r="E761" s="94"/>
      <c r="F761" s="94"/>
      <c r="H761" s="81"/>
      <c r="I761" s="81"/>
    </row>
    <row r="762" ht="15.75" customHeight="1">
      <c r="A762" s="94"/>
      <c r="B762" s="94"/>
      <c r="C762" s="94"/>
      <c r="D762" s="81"/>
      <c r="E762" s="94"/>
      <c r="F762" s="94"/>
      <c r="H762" s="81"/>
      <c r="I762" s="81"/>
    </row>
    <row r="763" ht="15.75" customHeight="1">
      <c r="A763" s="94"/>
      <c r="B763" s="94"/>
      <c r="C763" s="94"/>
      <c r="D763" s="81"/>
      <c r="E763" s="94"/>
      <c r="F763" s="94"/>
      <c r="H763" s="81"/>
      <c r="I763" s="81"/>
    </row>
    <row r="764" ht="15.75" customHeight="1">
      <c r="A764" s="94"/>
      <c r="B764" s="94"/>
      <c r="C764" s="94"/>
      <c r="D764" s="81"/>
      <c r="E764" s="94"/>
      <c r="F764" s="94"/>
      <c r="H764" s="81"/>
      <c r="I764" s="81"/>
    </row>
    <row r="765" ht="15.75" customHeight="1">
      <c r="A765" s="94"/>
      <c r="B765" s="94"/>
      <c r="C765" s="94"/>
      <c r="D765" s="81"/>
      <c r="E765" s="94"/>
      <c r="F765" s="94"/>
      <c r="H765" s="81"/>
      <c r="I765" s="81"/>
    </row>
    <row r="766" ht="15.75" customHeight="1">
      <c r="A766" s="94"/>
      <c r="B766" s="94"/>
      <c r="C766" s="94"/>
      <c r="D766" s="81"/>
      <c r="E766" s="94"/>
      <c r="F766" s="94"/>
      <c r="H766" s="81"/>
      <c r="I766" s="81"/>
    </row>
    <row r="767" ht="15.75" customHeight="1">
      <c r="A767" s="94"/>
      <c r="B767" s="94"/>
      <c r="C767" s="94"/>
      <c r="D767" s="81"/>
      <c r="E767" s="94"/>
      <c r="F767" s="94"/>
      <c r="H767" s="81"/>
      <c r="I767" s="81"/>
    </row>
    <row r="768" ht="15.75" customHeight="1">
      <c r="A768" s="94"/>
      <c r="B768" s="94"/>
      <c r="C768" s="94"/>
      <c r="D768" s="81"/>
      <c r="E768" s="94"/>
      <c r="F768" s="94"/>
      <c r="H768" s="81"/>
      <c r="I768" s="81"/>
    </row>
    <row r="769" ht="15.75" customHeight="1">
      <c r="A769" s="94"/>
      <c r="B769" s="94"/>
      <c r="C769" s="94"/>
      <c r="D769" s="81"/>
      <c r="E769" s="94"/>
      <c r="F769" s="94"/>
      <c r="H769" s="81"/>
      <c r="I769" s="81"/>
    </row>
    <row r="770" ht="15.75" customHeight="1">
      <c r="A770" s="94"/>
      <c r="B770" s="94"/>
      <c r="C770" s="94"/>
      <c r="D770" s="81"/>
      <c r="E770" s="94"/>
      <c r="F770" s="94"/>
      <c r="H770" s="81"/>
      <c r="I770" s="81"/>
    </row>
    <row r="771" ht="15.75" customHeight="1">
      <c r="A771" s="94"/>
      <c r="B771" s="94"/>
      <c r="C771" s="94"/>
      <c r="D771" s="81"/>
      <c r="E771" s="94"/>
      <c r="F771" s="94"/>
      <c r="H771" s="81"/>
      <c r="I771" s="81"/>
    </row>
    <row r="772" ht="15.75" customHeight="1">
      <c r="A772" s="94"/>
      <c r="B772" s="94"/>
      <c r="C772" s="94"/>
      <c r="D772" s="81"/>
      <c r="E772" s="94"/>
      <c r="F772" s="94"/>
      <c r="H772" s="81"/>
      <c r="I772" s="81"/>
    </row>
    <row r="773" ht="15.75" customHeight="1">
      <c r="A773" s="94"/>
      <c r="B773" s="94"/>
      <c r="C773" s="94"/>
      <c r="D773" s="81"/>
      <c r="E773" s="94"/>
      <c r="F773" s="94"/>
      <c r="H773" s="81"/>
      <c r="I773" s="81"/>
    </row>
    <row r="774" ht="15.75" customHeight="1">
      <c r="A774" s="94"/>
      <c r="B774" s="94"/>
      <c r="C774" s="94"/>
      <c r="D774" s="81"/>
      <c r="E774" s="94"/>
      <c r="F774" s="94"/>
      <c r="H774" s="81"/>
      <c r="I774" s="81"/>
    </row>
    <row r="775" ht="15.75" customHeight="1">
      <c r="A775" s="94"/>
      <c r="B775" s="94"/>
      <c r="C775" s="94"/>
      <c r="D775" s="81"/>
      <c r="E775" s="94"/>
      <c r="F775" s="94"/>
      <c r="H775" s="81"/>
      <c r="I775" s="81"/>
    </row>
    <row r="776" ht="15.75" customHeight="1">
      <c r="A776" s="94"/>
      <c r="B776" s="94"/>
      <c r="C776" s="94"/>
      <c r="D776" s="81"/>
      <c r="E776" s="94"/>
      <c r="F776" s="94"/>
      <c r="H776" s="81"/>
      <c r="I776" s="81"/>
    </row>
    <row r="777" ht="15.75" customHeight="1">
      <c r="A777" s="94"/>
      <c r="B777" s="94"/>
      <c r="C777" s="94"/>
      <c r="D777" s="81"/>
      <c r="E777" s="94"/>
      <c r="F777" s="94"/>
      <c r="H777" s="81"/>
      <c r="I777" s="81"/>
    </row>
    <row r="778" ht="15.75" customHeight="1">
      <c r="A778" s="94"/>
      <c r="B778" s="94"/>
      <c r="C778" s="94"/>
      <c r="D778" s="81"/>
      <c r="E778" s="94"/>
      <c r="F778" s="94"/>
      <c r="H778" s="81"/>
      <c r="I778" s="81"/>
    </row>
    <row r="779" ht="15.75" customHeight="1">
      <c r="A779" s="94"/>
      <c r="B779" s="94"/>
      <c r="C779" s="94"/>
      <c r="D779" s="81"/>
      <c r="E779" s="94"/>
      <c r="F779" s="94"/>
      <c r="H779" s="81"/>
      <c r="I779" s="81"/>
    </row>
    <row r="780" ht="15.75" customHeight="1">
      <c r="A780" s="94"/>
      <c r="B780" s="94"/>
      <c r="C780" s="94"/>
      <c r="D780" s="81"/>
      <c r="E780" s="94"/>
      <c r="F780" s="94"/>
      <c r="H780" s="81"/>
      <c r="I780" s="81"/>
    </row>
    <row r="781" ht="15.75" customHeight="1">
      <c r="A781" s="94"/>
      <c r="B781" s="94"/>
      <c r="C781" s="94"/>
      <c r="D781" s="81"/>
      <c r="E781" s="94"/>
      <c r="F781" s="94"/>
      <c r="H781" s="81"/>
      <c r="I781" s="81"/>
    </row>
    <row r="782" ht="15.75" customHeight="1">
      <c r="A782" s="94"/>
      <c r="B782" s="94"/>
      <c r="C782" s="94"/>
      <c r="D782" s="81"/>
      <c r="E782" s="94"/>
      <c r="F782" s="94"/>
      <c r="H782" s="81"/>
      <c r="I782" s="81"/>
    </row>
    <row r="783" ht="15.75" customHeight="1">
      <c r="A783" s="94"/>
      <c r="B783" s="94"/>
      <c r="C783" s="94"/>
      <c r="D783" s="81"/>
      <c r="E783" s="94"/>
      <c r="F783" s="94"/>
      <c r="H783" s="81"/>
      <c r="I783" s="81"/>
    </row>
    <row r="784" ht="15.75" customHeight="1">
      <c r="A784" s="94"/>
      <c r="B784" s="94"/>
      <c r="C784" s="94"/>
      <c r="D784" s="81"/>
      <c r="E784" s="94"/>
      <c r="F784" s="94"/>
      <c r="H784" s="81"/>
      <c r="I784" s="81"/>
    </row>
    <row r="785" ht="15.75" customHeight="1">
      <c r="A785" s="94"/>
      <c r="B785" s="94"/>
      <c r="C785" s="94"/>
      <c r="D785" s="81"/>
      <c r="E785" s="94"/>
      <c r="F785" s="94"/>
      <c r="H785" s="81"/>
      <c r="I785" s="81"/>
    </row>
    <row r="786" ht="15.75" customHeight="1">
      <c r="A786" s="94"/>
      <c r="B786" s="94"/>
      <c r="C786" s="94"/>
      <c r="D786" s="81"/>
      <c r="E786" s="94"/>
      <c r="F786" s="94"/>
      <c r="H786" s="81"/>
      <c r="I786" s="81"/>
    </row>
    <row r="787" ht="15.75" customHeight="1">
      <c r="A787" s="94"/>
      <c r="B787" s="94"/>
      <c r="C787" s="94"/>
      <c r="D787" s="81"/>
      <c r="E787" s="94"/>
      <c r="F787" s="94"/>
      <c r="H787" s="81"/>
      <c r="I787" s="81"/>
    </row>
    <row r="788" ht="15.75" customHeight="1">
      <c r="A788" s="94"/>
      <c r="B788" s="94"/>
      <c r="C788" s="94"/>
      <c r="D788" s="81"/>
      <c r="E788" s="94"/>
      <c r="F788" s="94"/>
      <c r="H788" s="81"/>
      <c r="I788" s="81"/>
    </row>
    <row r="789" ht="15.75" customHeight="1">
      <c r="A789" s="94"/>
      <c r="B789" s="94"/>
      <c r="C789" s="94"/>
      <c r="D789" s="81"/>
      <c r="E789" s="94"/>
      <c r="F789" s="94"/>
      <c r="H789" s="81"/>
      <c r="I789" s="81"/>
    </row>
    <row r="790" ht="15.75" customHeight="1">
      <c r="A790" s="94"/>
      <c r="B790" s="94"/>
      <c r="C790" s="94"/>
      <c r="D790" s="81"/>
      <c r="E790" s="94"/>
      <c r="F790" s="94"/>
      <c r="H790" s="81"/>
      <c r="I790" s="81"/>
    </row>
    <row r="791" ht="15.75" customHeight="1">
      <c r="A791" s="94"/>
      <c r="B791" s="94"/>
      <c r="C791" s="94"/>
      <c r="D791" s="81"/>
      <c r="E791" s="94"/>
      <c r="F791" s="94"/>
      <c r="H791" s="81"/>
      <c r="I791" s="81"/>
    </row>
    <row r="792" ht="15.75" customHeight="1">
      <c r="A792" s="94"/>
      <c r="B792" s="94"/>
      <c r="C792" s="94"/>
      <c r="D792" s="81"/>
      <c r="E792" s="94"/>
      <c r="F792" s="94"/>
      <c r="H792" s="81"/>
      <c r="I792" s="81"/>
    </row>
    <row r="793" ht="15.75" customHeight="1">
      <c r="A793" s="94"/>
      <c r="B793" s="94"/>
      <c r="C793" s="94"/>
      <c r="D793" s="81"/>
      <c r="E793" s="94"/>
      <c r="F793" s="94"/>
      <c r="H793" s="81"/>
      <c r="I793" s="81"/>
    </row>
    <row r="794" ht="15.75" customHeight="1">
      <c r="A794" s="94"/>
      <c r="B794" s="94"/>
      <c r="C794" s="94"/>
      <c r="D794" s="81"/>
      <c r="E794" s="94"/>
      <c r="F794" s="94"/>
      <c r="H794" s="81"/>
      <c r="I794" s="81"/>
    </row>
    <row r="795" ht="15.75" customHeight="1">
      <c r="A795" s="94"/>
      <c r="B795" s="94"/>
      <c r="C795" s="94"/>
      <c r="D795" s="81"/>
      <c r="E795" s="94"/>
      <c r="F795" s="94"/>
      <c r="H795" s="81"/>
      <c r="I795" s="81"/>
    </row>
    <row r="796" ht="15.75" customHeight="1">
      <c r="A796" s="94"/>
      <c r="B796" s="94"/>
      <c r="C796" s="94"/>
      <c r="D796" s="81"/>
      <c r="E796" s="94"/>
      <c r="F796" s="94"/>
      <c r="H796" s="81"/>
      <c r="I796" s="81"/>
    </row>
    <row r="797" ht="15.75" customHeight="1">
      <c r="A797" s="94"/>
      <c r="B797" s="94"/>
      <c r="C797" s="94"/>
      <c r="D797" s="81"/>
      <c r="E797" s="94"/>
      <c r="F797" s="94"/>
      <c r="H797" s="81"/>
      <c r="I797" s="81"/>
    </row>
    <row r="798" ht="15.75" customHeight="1">
      <c r="A798" s="94"/>
      <c r="B798" s="94"/>
      <c r="C798" s="94"/>
      <c r="D798" s="81"/>
      <c r="E798" s="94"/>
      <c r="F798" s="94"/>
      <c r="H798" s="81"/>
      <c r="I798" s="81"/>
    </row>
    <row r="799" ht="15.75" customHeight="1">
      <c r="A799" s="94"/>
      <c r="B799" s="94"/>
      <c r="C799" s="94"/>
      <c r="D799" s="81"/>
      <c r="E799" s="94"/>
      <c r="F799" s="94"/>
      <c r="H799" s="81"/>
      <c r="I799" s="81"/>
    </row>
    <row r="800" ht="15.75" customHeight="1">
      <c r="A800" s="94"/>
      <c r="B800" s="94"/>
      <c r="C800" s="94"/>
      <c r="D800" s="81"/>
      <c r="E800" s="94"/>
      <c r="F800" s="94"/>
      <c r="H800" s="81"/>
      <c r="I800" s="81"/>
    </row>
    <row r="801" ht="15.75" customHeight="1">
      <c r="A801" s="94"/>
      <c r="B801" s="94"/>
      <c r="C801" s="94"/>
      <c r="D801" s="81"/>
      <c r="E801" s="94"/>
      <c r="F801" s="94"/>
      <c r="H801" s="81"/>
      <c r="I801" s="81"/>
    </row>
    <row r="802" ht="15.75" customHeight="1">
      <c r="A802" s="94"/>
      <c r="B802" s="94"/>
      <c r="C802" s="94"/>
      <c r="D802" s="81"/>
      <c r="E802" s="94"/>
      <c r="F802" s="94"/>
      <c r="H802" s="81"/>
      <c r="I802" s="81"/>
    </row>
    <row r="803" ht="15.75" customHeight="1">
      <c r="A803" s="94"/>
      <c r="B803" s="94"/>
      <c r="C803" s="94"/>
      <c r="D803" s="81"/>
      <c r="E803" s="94"/>
      <c r="F803" s="94"/>
      <c r="H803" s="81"/>
      <c r="I803" s="81"/>
    </row>
    <row r="804" ht="15.75" customHeight="1">
      <c r="A804" s="94"/>
      <c r="B804" s="94"/>
      <c r="C804" s="94"/>
      <c r="D804" s="81"/>
      <c r="E804" s="94"/>
      <c r="F804" s="94"/>
      <c r="H804" s="81"/>
      <c r="I804" s="81"/>
    </row>
    <row r="805" ht="15.75" customHeight="1">
      <c r="A805" s="94"/>
      <c r="B805" s="94"/>
      <c r="C805" s="94"/>
      <c r="D805" s="81"/>
      <c r="E805" s="94"/>
      <c r="F805" s="94"/>
      <c r="H805" s="81"/>
      <c r="I805" s="81"/>
    </row>
    <row r="806" ht="15.75" customHeight="1">
      <c r="A806" s="94"/>
      <c r="B806" s="94"/>
      <c r="C806" s="94"/>
      <c r="D806" s="81"/>
      <c r="E806" s="94"/>
      <c r="F806" s="94"/>
      <c r="H806" s="81"/>
      <c r="I806" s="81"/>
    </row>
    <row r="807" ht="15.75" customHeight="1">
      <c r="A807" s="94"/>
      <c r="B807" s="94"/>
      <c r="C807" s="94"/>
      <c r="D807" s="81"/>
      <c r="E807" s="94"/>
      <c r="F807" s="94"/>
      <c r="H807" s="81"/>
      <c r="I807" s="81"/>
    </row>
    <row r="808" ht="15.75" customHeight="1">
      <c r="A808" s="94"/>
      <c r="B808" s="94"/>
      <c r="C808" s="94"/>
      <c r="D808" s="81"/>
      <c r="E808" s="94"/>
      <c r="F808" s="94"/>
      <c r="H808" s="81"/>
      <c r="I808" s="81"/>
    </row>
    <row r="809" ht="15.75" customHeight="1">
      <c r="A809" s="94"/>
      <c r="B809" s="94"/>
      <c r="C809" s="94"/>
      <c r="D809" s="81"/>
      <c r="E809" s="94"/>
      <c r="F809" s="94"/>
      <c r="H809" s="81"/>
      <c r="I809" s="81"/>
    </row>
    <row r="810" ht="15.75" customHeight="1">
      <c r="A810" s="94"/>
      <c r="B810" s="94"/>
      <c r="C810" s="94"/>
      <c r="D810" s="81"/>
      <c r="E810" s="94"/>
      <c r="F810" s="94"/>
      <c r="H810" s="81"/>
      <c r="I810" s="81"/>
    </row>
    <row r="811" ht="15.75" customHeight="1">
      <c r="A811" s="94"/>
      <c r="B811" s="94"/>
      <c r="C811" s="94"/>
      <c r="D811" s="81"/>
      <c r="E811" s="94"/>
      <c r="F811" s="94"/>
      <c r="H811" s="81"/>
      <c r="I811" s="81"/>
    </row>
    <row r="812" ht="15.75" customHeight="1">
      <c r="A812" s="94"/>
      <c r="B812" s="94"/>
      <c r="C812" s="94"/>
      <c r="D812" s="81"/>
      <c r="E812" s="94"/>
      <c r="F812" s="94"/>
      <c r="H812" s="81"/>
      <c r="I812" s="81"/>
    </row>
    <row r="813" ht="15.75" customHeight="1">
      <c r="A813" s="94"/>
      <c r="B813" s="94"/>
      <c r="C813" s="94"/>
      <c r="D813" s="81"/>
      <c r="E813" s="94"/>
      <c r="F813" s="94"/>
      <c r="H813" s="81"/>
      <c r="I813" s="81"/>
    </row>
    <row r="814" ht="15.75" customHeight="1">
      <c r="A814" s="94"/>
      <c r="B814" s="94"/>
      <c r="C814" s="94"/>
      <c r="D814" s="81"/>
      <c r="E814" s="94"/>
      <c r="F814" s="94"/>
      <c r="H814" s="81"/>
      <c r="I814" s="81"/>
    </row>
    <row r="815" ht="15.75" customHeight="1">
      <c r="A815" s="94"/>
      <c r="B815" s="94"/>
      <c r="C815" s="94"/>
      <c r="D815" s="81"/>
      <c r="E815" s="94"/>
      <c r="F815" s="94"/>
      <c r="H815" s="81"/>
      <c r="I815" s="81"/>
    </row>
    <row r="816" ht="15.75" customHeight="1">
      <c r="A816" s="94"/>
      <c r="B816" s="94"/>
      <c r="C816" s="94"/>
      <c r="D816" s="81"/>
      <c r="E816" s="94"/>
      <c r="F816" s="94"/>
      <c r="H816" s="81"/>
      <c r="I816" s="81"/>
    </row>
    <row r="817" ht="15.75" customHeight="1">
      <c r="A817" s="94"/>
      <c r="B817" s="94"/>
      <c r="C817" s="94"/>
      <c r="D817" s="81"/>
      <c r="E817" s="94"/>
      <c r="F817" s="94"/>
      <c r="H817" s="81"/>
      <c r="I817" s="81"/>
    </row>
    <row r="818" ht="15.75" customHeight="1">
      <c r="A818" s="94"/>
      <c r="B818" s="94"/>
      <c r="C818" s="94"/>
      <c r="D818" s="81"/>
      <c r="E818" s="94"/>
      <c r="F818" s="94"/>
      <c r="H818" s="81"/>
      <c r="I818" s="81"/>
    </row>
    <row r="819" ht="15.75" customHeight="1">
      <c r="A819" s="94"/>
      <c r="B819" s="94"/>
      <c r="C819" s="94"/>
      <c r="D819" s="81"/>
      <c r="E819" s="94"/>
      <c r="F819" s="94"/>
      <c r="H819" s="81"/>
      <c r="I819" s="81"/>
    </row>
    <row r="820" ht="15.75" customHeight="1">
      <c r="A820" s="94"/>
      <c r="B820" s="94"/>
      <c r="C820" s="94"/>
      <c r="D820" s="81"/>
      <c r="E820" s="94"/>
      <c r="F820" s="94"/>
      <c r="H820" s="81"/>
      <c r="I820" s="81"/>
    </row>
    <row r="821" ht="15.75" customHeight="1">
      <c r="A821" s="94"/>
      <c r="B821" s="94"/>
      <c r="C821" s="94"/>
      <c r="D821" s="81"/>
      <c r="E821" s="94"/>
      <c r="F821" s="94"/>
      <c r="H821" s="81"/>
      <c r="I821" s="81"/>
    </row>
    <row r="822" ht="15.75" customHeight="1">
      <c r="A822" s="94"/>
      <c r="B822" s="94"/>
      <c r="C822" s="94"/>
      <c r="D822" s="81"/>
      <c r="E822" s="94"/>
      <c r="F822" s="94"/>
      <c r="H822" s="81"/>
      <c r="I822" s="81"/>
    </row>
    <row r="823" ht="15.75" customHeight="1">
      <c r="A823" s="94"/>
      <c r="B823" s="94"/>
      <c r="C823" s="94"/>
      <c r="D823" s="81"/>
      <c r="E823" s="94"/>
      <c r="F823" s="94"/>
      <c r="H823" s="81"/>
      <c r="I823" s="81"/>
    </row>
    <row r="824" ht="15.75" customHeight="1">
      <c r="A824" s="94"/>
      <c r="B824" s="94"/>
      <c r="C824" s="94"/>
      <c r="D824" s="81"/>
      <c r="E824" s="94"/>
      <c r="F824" s="94"/>
      <c r="H824" s="81"/>
      <c r="I824" s="81"/>
    </row>
    <row r="825" ht="15.75" customHeight="1">
      <c r="A825" s="94"/>
      <c r="B825" s="94"/>
      <c r="C825" s="94"/>
      <c r="D825" s="81"/>
      <c r="E825" s="94"/>
      <c r="F825" s="94"/>
      <c r="H825" s="81"/>
      <c r="I825" s="81"/>
    </row>
    <row r="826" ht="15.75" customHeight="1">
      <c r="A826" s="94"/>
      <c r="B826" s="94"/>
      <c r="C826" s="94"/>
      <c r="D826" s="81"/>
      <c r="E826" s="94"/>
      <c r="F826" s="94"/>
      <c r="H826" s="81"/>
      <c r="I826" s="81"/>
    </row>
    <row r="827" ht="15.75" customHeight="1">
      <c r="A827" s="94"/>
      <c r="B827" s="94"/>
      <c r="C827" s="94"/>
      <c r="D827" s="81"/>
      <c r="E827" s="94"/>
      <c r="F827" s="94"/>
      <c r="H827" s="81"/>
      <c r="I827" s="81"/>
    </row>
    <row r="828" ht="15.75" customHeight="1">
      <c r="A828" s="94"/>
      <c r="B828" s="94"/>
      <c r="C828" s="94"/>
      <c r="D828" s="81"/>
      <c r="E828" s="94"/>
      <c r="F828" s="94"/>
      <c r="H828" s="81"/>
      <c r="I828" s="81"/>
    </row>
    <row r="829" ht="15.75" customHeight="1">
      <c r="A829" s="94"/>
      <c r="B829" s="94"/>
      <c r="C829" s="94"/>
      <c r="D829" s="81"/>
      <c r="E829" s="94"/>
      <c r="F829" s="94"/>
      <c r="H829" s="81"/>
      <c r="I829" s="81"/>
    </row>
    <row r="830" ht="15.75" customHeight="1">
      <c r="A830" s="94"/>
      <c r="B830" s="94"/>
      <c r="C830" s="94"/>
      <c r="D830" s="81"/>
      <c r="E830" s="94"/>
      <c r="F830" s="94"/>
      <c r="H830" s="81"/>
      <c r="I830" s="81"/>
    </row>
    <row r="831" ht="15.75" customHeight="1">
      <c r="A831" s="94"/>
      <c r="B831" s="94"/>
      <c r="C831" s="94"/>
      <c r="D831" s="81"/>
      <c r="E831" s="94"/>
      <c r="F831" s="94"/>
      <c r="H831" s="81"/>
      <c r="I831" s="81"/>
    </row>
    <row r="832" ht="15.75" customHeight="1">
      <c r="A832" s="94"/>
      <c r="B832" s="94"/>
      <c r="C832" s="94"/>
      <c r="D832" s="81"/>
      <c r="E832" s="94"/>
      <c r="F832" s="94"/>
      <c r="H832" s="81"/>
      <c r="I832" s="81"/>
    </row>
    <row r="833" ht="15.75" customHeight="1">
      <c r="A833" s="94"/>
      <c r="B833" s="94"/>
      <c r="C833" s="94"/>
      <c r="D833" s="81"/>
      <c r="E833" s="94"/>
      <c r="F833" s="94"/>
      <c r="H833" s="81"/>
      <c r="I833" s="81"/>
    </row>
    <row r="834" ht="15.75" customHeight="1">
      <c r="A834" s="94"/>
      <c r="B834" s="94"/>
      <c r="C834" s="94"/>
      <c r="D834" s="81"/>
      <c r="E834" s="94"/>
      <c r="F834" s="94"/>
      <c r="H834" s="81"/>
      <c r="I834" s="81"/>
    </row>
    <row r="835" ht="15.75" customHeight="1">
      <c r="A835" s="94"/>
      <c r="B835" s="94"/>
      <c r="C835" s="94"/>
      <c r="D835" s="81"/>
      <c r="E835" s="94"/>
      <c r="F835" s="94"/>
      <c r="H835" s="81"/>
      <c r="I835" s="81"/>
    </row>
    <row r="836" ht="15.75" customHeight="1">
      <c r="A836" s="94"/>
      <c r="B836" s="94"/>
      <c r="C836" s="94"/>
      <c r="D836" s="81"/>
      <c r="E836" s="94"/>
      <c r="F836" s="94"/>
      <c r="H836" s="81"/>
      <c r="I836" s="81"/>
    </row>
    <row r="837" ht="15.75" customHeight="1">
      <c r="A837" s="94"/>
      <c r="B837" s="94"/>
      <c r="C837" s="94"/>
      <c r="D837" s="81"/>
      <c r="E837" s="94"/>
      <c r="F837" s="94"/>
      <c r="H837" s="81"/>
      <c r="I837" s="81"/>
    </row>
    <row r="838" ht="15.75" customHeight="1">
      <c r="A838" s="94"/>
      <c r="B838" s="94"/>
      <c r="C838" s="94"/>
      <c r="D838" s="81"/>
      <c r="E838" s="94"/>
      <c r="F838" s="94"/>
      <c r="H838" s="81"/>
      <c r="I838" s="81"/>
    </row>
    <row r="839" ht="15.75" customHeight="1">
      <c r="A839" s="94"/>
      <c r="B839" s="94"/>
      <c r="C839" s="94"/>
      <c r="D839" s="81"/>
      <c r="E839" s="94"/>
      <c r="F839" s="94"/>
      <c r="H839" s="81"/>
      <c r="I839" s="81"/>
    </row>
    <row r="840" ht="15.75" customHeight="1">
      <c r="A840" s="94"/>
      <c r="B840" s="94"/>
      <c r="C840" s="94"/>
      <c r="D840" s="81"/>
      <c r="E840" s="94"/>
      <c r="F840" s="94"/>
      <c r="H840" s="81"/>
      <c r="I840" s="81"/>
    </row>
    <row r="841" ht="15.75" customHeight="1">
      <c r="A841" s="94"/>
      <c r="B841" s="94"/>
      <c r="C841" s="94"/>
      <c r="D841" s="81"/>
      <c r="E841" s="94"/>
      <c r="F841" s="94"/>
      <c r="H841" s="81"/>
      <c r="I841" s="81"/>
    </row>
    <row r="842" ht="15.75" customHeight="1">
      <c r="A842" s="94"/>
      <c r="B842" s="94"/>
      <c r="C842" s="94"/>
      <c r="D842" s="81"/>
      <c r="E842" s="94"/>
      <c r="F842" s="94"/>
      <c r="H842" s="81"/>
      <c r="I842" s="81"/>
    </row>
    <row r="843" ht="15.75" customHeight="1">
      <c r="A843" s="94"/>
      <c r="B843" s="94"/>
      <c r="C843" s="94"/>
      <c r="D843" s="81"/>
      <c r="E843" s="94"/>
      <c r="F843" s="94"/>
      <c r="H843" s="81"/>
      <c r="I843" s="81"/>
    </row>
    <row r="844" ht="15.75" customHeight="1">
      <c r="A844" s="94"/>
      <c r="B844" s="94"/>
      <c r="C844" s="94"/>
      <c r="D844" s="81"/>
      <c r="E844" s="94"/>
      <c r="F844" s="94"/>
      <c r="H844" s="81"/>
      <c r="I844" s="81"/>
    </row>
    <row r="845" ht="15.75" customHeight="1">
      <c r="A845" s="94"/>
      <c r="B845" s="94"/>
      <c r="C845" s="94"/>
      <c r="D845" s="81"/>
      <c r="E845" s="94"/>
      <c r="F845" s="94"/>
      <c r="H845" s="81"/>
      <c r="I845" s="81"/>
    </row>
    <row r="846" ht="15.75" customHeight="1">
      <c r="A846" s="94"/>
      <c r="B846" s="94"/>
      <c r="C846" s="94"/>
      <c r="D846" s="81"/>
      <c r="E846" s="94"/>
      <c r="F846" s="94"/>
      <c r="H846" s="81"/>
      <c r="I846" s="81"/>
    </row>
    <row r="847" ht="15.75" customHeight="1">
      <c r="A847" s="94"/>
      <c r="B847" s="94"/>
      <c r="C847" s="94"/>
      <c r="D847" s="81"/>
      <c r="E847" s="94"/>
      <c r="F847" s="94"/>
      <c r="H847" s="81"/>
      <c r="I847" s="81"/>
    </row>
    <row r="848" ht="15.75" customHeight="1">
      <c r="A848" s="94"/>
      <c r="B848" s="94"/>
      <c r="C848" s="94"/>
      <c r="D848" s="81"/>
      <c r="E848" s="94"/>
      <c r="F848" s="94"/>
      <c r="H848" s="81"/>
      <c r="I848" s="81"/>
    </row>
    <row r="849" ht="15.75" customHeight="1">
      <c r="A849" s="94"/>
      <c r="B849" s="94"/>
      <c r="C849" s="94"/>
      <c r="D849" s="81"/>
      <c r="E849" s="94"/>
      <c r="F849" s="94"/>
      <c r="H849" s="81"/>
      <c r="I849" s="81"/>
    </row>
    <row r="850" ht="15.75" customHeight="1">
      <c r="A850" s="94"/>
      <c r="B850" s="94"/>
      <c r="C850" s="94"/>
      <c r="D850" s="81"/>
      <c r="E850" s="94"/>
      <c r="F850" s="94"/>
      <c r="H850" s="81"/>
      <c r="I850" s="81"/>
    </row>
    <row r="851" ht="15.75" customHeight="1">
      <c r="A851" s="94"/>
      <c r="B851" s="94"/>
      <c r="C851" s="94"/>
      <c r="D851" s="81"/>
      <c r="E851" s="94"/>
      <c r="F851" s="94"/>
      <c r="H851" s="81"/>
      <c r="I851" s="81"/>
    </row>
    <row r="852" ht="15.75" customHeight="1">
      <c r="A852" s="94"/>
      <c r="B852" s="94"/>
      <c r="C852" s="94"/>
      <c r="D852" s="81"/>
      <c r="E852" s="94"/>
      <c r="F852" s="94"/>
      <c r="H852" s="81"/>
      <c r="I852" s="81"/>
    </row>
    <row r="853" ht="15.75" customHeight="1">
      <c r="A853" s="94"/>
      <c r="B853" s="94"/>
      <c r="C853" s="94"/>
      <c r="D853" s="81"/>
      <c r="E853" s="94"/>
      <c r="F853" s="94"/>
      <c r="H853" s="81"/>
      <c r="I853" s="81"/>
    </row>
    <row r="854" ht="15.75" customHeight="1">
      <c r="A854" s="94"/>
      <c r="B854" s="94"/>
      <c r="C854" s="94"/>
      <c r="D854" s="81"/>
      <c r="E854" s="94"/>
      <c r="F854" s="94"/>
      <c r="H854" s="81"/>
      <c r="I854" s="81"/>
    </row>
    <row r="855" ht="15.75" customHeight="1">
      <c r="A855" s="94"/>
      <c r="B855" s="94"/>
      <c r="C855" s="94"/>
      <c r="D855" s="81"/>
      <c r="E855" s="94"/>
      <c r="F855" s="94"/>
      <c r="H855" s="81"/>
      <c r="I855" s="81"/>
    </row>
    <row r="856" ht="15.75" customHeight="1">
      <c r="A856" s="94"/>
      <c r="B856" s="94"/>
      <c r="C856" s="94"/>
      <c r="D856" s="81"/>
      <c r="E856" s="94"/>
      <c r="F856" s="94"/>
      <c r="H856" s="81"/>
      <c r="I856" s="81"/>
    </row>
    <row r="857" ht="15.75" customHeight="1">
      <c r="A857" s="94"/>
      <c r="B857" s="94"/>
      <c r="C857" s="94"/>
      <c r="D857" s="81"/>
      <c r="E857" s="94"/>
      <c r="F857" s="94"/>
      <c r="H857" s="81"/>
      <c r="I857" s="81"/>
    </row>
    <row r="858" ht="15.75" customHeight="1">
      <c r="A858" s="94"/>
      <c r="B858" s="94"/>
      <c r="C858" s="94"/>
      <c r="D858" s="81"/>
      <c r="E858" s="94"/>
      <c r="F858" s="94"/>
      <c r="H858" s="81"/>
      <c r="I858" s="81"/>
    </row>
    <row r="859" ht="15.75" customHeight="1">
      <c r="A859" s="94"/>
      <c r="B859" s="94"/>
      <c r="C859" s="94"/>
      <c r="D859" s="81"/>
      <c r="E859" s="94"/>
      <c r="F859" s="94"/>
      <c r="H859" s="81"/>
      <c r="I859" s="81"/>
    </row>
    <row r="860" ht="15.75" customHeight="1">
      <c r="A860" s="94"/>
      <c r="B860" s="94"/>
      <c r="C860" s="94"/>
      <c r="D860" s="81"/>
      <c r="E860" s="94"/>
      <c r="F860" s="94"/>
      <c r="H860" s="81"/>
      <c r="I860" s="81"/>
    </row>
    <row r="861" ht="15.75" customHeight="1">
      <c r="A861" s="94"/>
      <c r="B861" s="94"/>
      <c r="C861" s="94"/>
      <c r="D861" s="81"/>
      <c r="E861" s="94"/>
      <c r="F861" s="94"/>
      <c r="H861" s="81"/>
      <c r="I861" s="81"/>
    </row>
    <row r="862" ht="15.75" customHeight="1">
      <c r="A862" s="94"/>
      <c r="B862" s="94"/>
      <c r="C862" s="94"/>
      <c r="D862" s="81"/>
      <c r="E862" s="94"/>
      <c r="F862" s="94"/>
      <c r="H862" s="81"/>
      <c r="I862" s="81"/>
    </row>
    <row r="863" ht="15.75" customHeight="1">
      <c r="A863" s="94"/>
      <c r="B863" s="94"/>
      <c r="C863" s="94"/>
      <c r="D863" s="81"/>
      <c r="E863" s="94"/>
      <c r="F863" s="94"/>
      <c r="H863" s="81"/>
      <c r="I863" s="81"/>
    </row>
    <row r="864" ht="15.75" customHeight="1">
      <c r="A864" s="94"/>
      <c r="B864" s="94"/>
      <c r="C864" s="94"/>
      <c r="D864" s="81"/>
      <c r="E864" s="94"/>
      <c r="F864" s="94"/>
      <c r="H864" s="81"/>
      <c r="I864" s="81"/>
    </row>
    <row r="865" ht="15.75" customHeight="1">
      <c r="A865" s="94"/>
      <c r="B865" s="94"/>
      <c r="C865" s="94"/>
      <c r="D865" s="81"/>
      <c r="E865" s="94"/>
      <c r="F865" s="94"/>
      <c r="H865" s="81"/>
      <c r="I865" s="81"/>
    </row>
    <row r="866" ht="15.75" customHeight="1">
      <c r="A866" s="94"/>
      <c r="B866" s="94"/>
      <c r="C866" s="94"/>
      <c r="D866" s="81"/>
      <c r="E866" s="94"/>
      <c r="F866" s="94"/>
      <c r="H866" s="81"/>
      <c r="I866" s="81"/>
    </row>
    <row r="867" ht="15.75" customHeight="1">
      <c r="A867" s="94"/>
      <c r="B867" s="94"/>
      <c r="C867" s="94"/>
      <c r="D867" s="81"/>
      <c r="E867" s="94"/>
      <c r="F867" s="94"/>
      <c r="H867" s="81"/>
      <c r="I867" s="81"/>
    </row>
    <row r="868" ht="15.75" customHeight="1">
      <c r="A868" s="94"/>
      <c r="B868" s="94"/>
      <c r="C868" s="94"/>
      <c r="D868" s="81"/>
      <c r="E868" s="94"/>
      <c r="F868" s="94"/>
      <c r="H868" s="81"/>
      <c r="I868" s="81"/>
    </row>
    <row r="869" ht="15.75" customHeight="1">
      <c r="A869" s="94"/>
      <c r="B869" s="94"/>
      <c r="C869" s="94"/>
      <c r="D869" s="81"/>
      <c r="E869" s="94"/>
      <c r="F869" s="94"/>
      <c r="H869" s="81"/>
      <c r="I869" s="81"/>
    </row>
    <row r="870" ht="15.75" customHeight="1">
      <c r="A870" s="94"/>
      <c r="B870" s="94"/>
      <c r="C870" s="94"/>
      <c r="D870" s="81"/>
      <c r="E870" s="94"/>
      <c r="F870" s="94"/>
      <c r="H870" s="81"/>
      <c r="I870" s="81"/>
    </row>
    <row r="871" ht="15.75" customHeight="1">
      <c r="A871" s="94"/>
      <c r="B871" s="94"/>
      <c r="C871" s="94"/>
      <c r="D871" s="81"/>
      <c r="E871" s="94"/>
      <c r="F871" s="94"/>
      <c r="H871" s="81"/>
      <c r="I871" s="81"/>
    </row>
    <row r="872" ht="15.75" customHeight="1">
      <c r="A872" s="94"/>
      <c r="B872" s="94"/>
      <c r="C872" s="94"/>
      <c r="D872" s="81"/>
      <c r="E872" s="94"/>
      <c r="F872" s="94"/>
      <c r="H872" s="81"/>
      <c r="I872" s="81"/>
    </row>
    <row r="873" ht="15.75" customHeight="1">
      <c r="A873" s="94"/>
      <c r="B873" s="94"/>
      <c r="C873" s="94"/>
      <c r="D873" s="81"/>
      <c r="E873" s="94"/>
      <c r="F873" s="94"/>
      <c r="H873" s="81"/>
      <c r="I873" s="81"/>
    </row>
    <row r="874" ht="15.75" customHeight="1">
      <c r="A874" s="94"/>
      <c r="B874" s="94"/>
      <c r="C874" s="94"/>
      <c r="D874" s="81"/>
      <c r="E874" s="94"/>
      <c r="F874" s="94"/>
      <c r="H874" s="81"/>
      <c r="I874" s="81"/>
    </row>
    <row r="875" ht="15.75" customHeight="1">
      <c r="A875" s="94"/>
      <c r="B875" s="94"/>
      <c r="C875" s="94"/>
      <c r="D875" s="81"/>
      <c r="E875" s="94"/>
      <c r="F875" s="94"/>
      <c r="H875" s="81"/>
      <c r="I875" s="81"/>
    </row>
    <row r="876" ht="15.75" customHeight="1">
      <c r="A876" s="94"/>
      <c r="B876" s="94"/>
      <c r="C876" s="94"/>
      <c r="D876" s="81"/>
      <c r="E876" s="94"/>
      <c r="F876" s="94"/>
      <c r="H876" s="81"/>
      <c r="I876" s="81"/>
    </row>
    <row r="877" ht="15.75" customHeight="1">
      <c r="A877" s="94"/>
      <c r="B877" s="94"/>
      <c r="C877" s="94"/>
      <c r="D877" s="81"/>
      <c r="E877" s="94"/>
      <c r="F877" s="94"/>
      <c r="H877" s="81"/>
      <c r="I877" s="81"/>
    </row>
    <row r="878" ht="15.75" customHeight="1">
      <c r="A878" s="94"/>
      <c r="B878" s="94"/>
      <c r="C878" s="94"/>
      <c r="D878" s="81"/>
      <c r="E878" s="94"/>
      <c r="F878" s="94"/>
      <c r="H878" s="81"/>
      <c r="I878" s="81"/>
    </row>
    <row r="879" ht="15.75" customHeight="1">
      <c r="A879" s="94"/>
      <c r="B879" s="94"/>
      <c r="C879" s="94"/>
      <c r="D879" s="81"/>
      <c r="E879" s="94"/>
      <c r="F879" s="94"/>
      <c r="H879" s="81"/>
      <c r="I879" s="81"/>
    </row>
    <row r="880" ht="15.75" customHeight="1">
      <c r="A880" s="94"/>
      <c r="B880" s="94"/>
      <c r="C880" s="94"/>
      <c r="D880" s="81"/>
      <c r="E880" s="94"/>
      <c r="F880" s="94"/>
      <c r="H880" s="81"/>
      <c r="I880" s="81"/>
    </row>
    <row r="881" ht="15.75" customHeight="1">
      <c r="A881" s="94"/>
      <c r="B881" s="94"/>
      <c r="C881" s="94"/>
      <c r="D881" s="81"/>
      <c r="E881" s="94"/>
      <c r="F881" s="94"/>
      <c r="H881" s="81"/>
      <c r="I881" s="81"/>
    </row>
    <row r="882" ht="15.75" customHeight="1">
      <c r="A882" s="94"/>
      <c r="B882" s="94"/>
      <c r="C882" s="94"/>
      <c r="D882" s="81"/>
      <c r="E882" s="94"/>
      <c r="F882" s="94"/>
      <c r="H882" s="81"/>
      <c r="I882" s="81"/>
    </row>
    <row r="883" ht="15.75" customHeight="1">
      <c r="A883" s="94"/>
      <c r="B883" s="94"/>
      <c r="C883" s="94"/>
      <c r="D883" s="81"/>
      <c r="E883" s="94"/>
      <c r="F883" s="94"/>
      <c r="H883" s="81"/>
      <c r="I883" s="81"/>
    </row>
    <row r="884" ht="15.75" customHeight="1">
      <c r="A884" s="94"/>
      <c r="B884" s="94"/>
      <c r="C884" s="94"/>
      <c r="D884" s="81"/>
      <c r="E884" s="94"/>
      <c r="F884" s="94"/>
      <c r="H884" s="81"/>
      <c r="I884" s="81"/>
    </row>
    <row r="885" ht="15.75" customHeight="1">
      <c r="A885" s="94"/>
      <c r="B885" s="94"/>
      <c r="C885" s="94"/>
      <c r="D885" s="81"/>
      <c r="E885" s="94"/>
      <c r="F885" s="94"/>
      <c r="H885" s="81"/>
      <c r="I885" s="81"/>
    </row>
    <row r="886" ht="15.75" customHeight="1">
      <c r="A886" s="94"/>
      <c r="B886" s="94"/>
      <c r="C886" s="94"/>
      <c r="D886" s="81"/>
      <c r="E886" s="94"/>
      <c r="F886" s="94"/>
      <c r="H886" s="81"/>
      <c r="I886" s="81"/>
    </row>
    <row r="887" ht="15.75" customHeight="1">
      <c r="A887" s="94"/>
      <c r="B887" s="94"/>
      <c r="C887" s="94"/>
      <c r="D887" s="81"/>
      <c r="E887" s="94"/>
      <c r="F887" s="94"/>
      <c r="H887" s="81"/>
      <c r="I887" s="81"/>
    </row>
    <row r="888" ht="15.75" customHeight="1">
      <c r="A888" s="94"/>
      <c r="B888" s="94"/>
      <c r="C888" s="94"/>
      <c r="D888" s="81"/>
      <c r="E888" s="94"/>
      <c r="F888" s="94"/>
      <c r="H888" s="81"/>
      <c r="I888" s="81"/>
    </row>
    <row r="889" ht="15.75" customHeight="1">
      <c r="A889" s="94"/>
      <c r="B889" s="94"/>
      <c r="C889" s="94"/>
      <c r="D889" s="81"/>
      <c r="E889" s="94"/>
      <c r="F889" s="94"/>
      <c r="H889" s="81"/>
      <c r="I889" s="81"/>
    </row>
    <row r="890" ht="15.75" customHeight="1">
      <c r="A890" s="94"/>
      <c r="B890" s="94"/>
      <c r="C890" s="94"/>
      <c r="D890" s="81"/>
      <c r="E890" s="94"/>
      <c r="F890" s="94"/>
      <c r="H890" s="81"/>
      <c r="I890" s="81"/>
    </row>
    <row r="891" ht="15.75" customHeight="1">
      <c r="A891" s="94"/>
      <c r="B891" s="94"/>
      <c r="C891" s="94"/>
      <c r="D891" s="81"/>
      <c r="E891" s="94"/>
      <c r="F891" s="94"/>
      <c r="H891" s="81"/>
      <c r="I891" s="81"/>
    </row>
    <row r="892" ht="15.75" customHeight="1">
      <c r="A892" s="94"/>
      <c r="B892" s="94"/>
      <c r="C892" s="94"/>
      <c r="D892" s="81"/>
      <c r="E892" s="94"/>
      <c r="F892" s="94"/>
      <c r="H892" s="81"/>
      <c r="I892" s="81"/>
    </row>
    <row r="893" ht="15.75" customHeight="1">
      <c r="A893" s="94"/>
      <c r="B893" s="94"/>
      <c r="C893" s="94"/>
      <c r="D893" s="81"/>
      <c r="E893" s="94"/>
      <c r="F893" s="94"/>
      <c r="H893" s="81"/>
      <c r="I893" s="81"/>
    </row>
    <row r="894" ht="15.75" customHeight="1">
      <c r="A894" s="94"/>
      <c r="B894" s="94"/>
      <c r="C894" s="94"/>
      <c r="D894" s="81"/>
      <c r="E894" s="94"/>
      <c r="F894" s="94"/>
      <c r="H894" s="81"/>
      <c r="I894" s="81"/>
    </row>
    <row r="895" ht="15.75" customHeight="1">
      <c r="A895" s="94"/>
      <c r="B895" s="94"/>
      <c r="C895" s="94"/>
      <c r="D895" s="81"/>
      <c r="E895" s="94"/>
      <c r="F895" s="94"/>
      <c r="H895" s="81"/>
      <c r="I895" s="81"/>
    </row>
    <row r="896" ht="15.75" customHeight="1">
      <c r="A896" s="94"/>
      <c r="B896" s="94"/>
      <c r="C896" s="94"/>
      <c r="D896" s="81"/>
      <c r="E896" s="94"/>
      <c r="F896" s="94"/>
      <c r="H896" s="81"/>
      <c r="I896" s="81"/>
    </row>
    <row r="897" ht="15.75" customHeight="1">
      <c r="A897" s="94"/>
      <c r="B897" s="94"/>
      <c r="C897" s="94"/>
      <c r="D897" s="81"/>
      <c r="E897" s="94"/>
      <c r="F897" s="94"/>
      <c r="H897" s="81"/>
      <c r="I897" s="81"/>
    </row>
    <row r="898" ht="15.75" customHeight="1">
      <c r="A898" s="94"/>
      <c r="B898" s="94"/>
      <c r="C898" s="94"/>
      <c r="D898" s="81"/>
      <c r="E898" s="94"/>
      <c r="F898" s="94"/>
      <c r="H898" s="81"/>
      <c r="I898" s="81"/>
    </row>
    <row r="899" ht="15.75" customHeight="1">
      <c r="A899" s="94"/>
      <c r="B899" s="94"/>
      <c r="C899" s="94"/>
      <c r="D899" s="81"/>
      <c r="E899" s="94"/>
      <c r="F899" s="94"/>
      <c r="H899" s="81"/>
      <c r="I899" s="81"/>
    </row>
    <row r="900" ht="15.75" customHeight="1">
      <c r="A900" s="94"/>
      <c r="B900" s="94"/>
      <c r="C900" s="94"/>
      <c r="D900" s="81"/>
      <c r="E900" s="94"/>
      <c r="F900" s="94"/>
      <c r="H900" s="81"/>
      <c r="I900" s="81"/>
    </row>
    <row r="901" ht="15.75" customHeight="1">
      <c r="A901" s="94"/>
      <c r="B901" s="94"/>
      <c r="C901" s="94"/>
      <c r="D901" s="81"/>
      <c r="E901" s="94"/>
      <c r="F901" s="94"/>
      <c r="H901" s="81"/>
      <c r="I901" s="81"/>
    </row>
    <row r="902" ht="15.75" customHeight="1">
      <c r="A902" s="94"/>
      <c r="B902" s="94"/>
      <c r="C902" s="94"/>
      <c r="D902" s="81"/>
      <c r="E902" s="94"/>
      <c r="F902" s="94"/>
      <c r="H902" s="81"/>
      <c r="I902" s="81"/>
    </row>
    <row r="903" ht="15.75" customHeight="1">
      <c r="A903" s="94"/>
      <c r="B903" s="94"/>
      <c r="C903" s="94"/>
      <c r="D903" s="81"/>
      <c r="E903" s="94"/>
      <c r="F903" s="94"/>
      <c r="H903" s="81"/>
      <c r="I903" s="81"/>
    </row>
    <row r="904" ht="15.75" customHeight="1">
      <c r="A904" s="94"/>
      <c r="B904" s="94"/>
      <c r="C904" s="94"/>
      <c r="D904" s="81"/>
      <c r="E904" s="94"/>
      <c r="F904" s="94"/>
      <c r="H904" s="81"/>
      <c r="I904" s="81"/>
    </row>
    <row r="905" ht="15.75" customHeight="1">
      <c r="A905" s="94"/>
      <c r="B905" s="94"/>
      <c r="C905" s="94"/>
      <c r="D905" s="81"/>
      <c r="E905" s="94"/>
      <c r="F905" s="94"/>
      <c r="H905" s="81"/>
      <c r="I905" s="81"/>
    </row>
    <row r="906" ht="15.75" customHeight="1">
      <c r="A906" s="94"/>
      <c r="B906" s="94"/>
      <c r="C906" s="94"/>
      <c r="D906" s="81"/>
      <c r="E906" s="94"/>
      <c r="F906" s="94"/>
      <c r="H906" s="81"/>
      <c r="I906" s="81"/>
    </row>
    <row r="907" ht="15.75" customHeight="1">
      <c r="A907" s="94"/>
      <c r="B907" s="94"/>
      <c r="C907" s="94"/>
      <c r="D907" s="81"/>
      <c r="E907" s="94"/>
      <c r="F907" s="94"/>
      <c r="H907" s="81"/>
      <c r="I907" s="81"/>
    </row>
    <row r="908" ht="15.75" customHeight="1">
      <c r="A908" s="94"/>
      <c r="B908" s="94"/>
      <c r="C908" s="94"/>
      <c r="D908" s="81"/>
      <c r="E908" s="94"/>
      <c r="F908" s="94"/>
      <c r="H908" s="81"/>
      <c r="I908" s="81"/>
    </row>
    <row r="909" ht="15.75" customHeight="1">
      <c r="A909" s="94"/>
      <c r="B909" s="94"/>
      <c r="C909" s="94"/>
      <c r="D909" s="81"/>
      <c r="E909" s="94"/>
      <c r="F909" s="94"/>
      <c r="H909" s="81"/>
      <c r="I909" s="81"/>
    </row>
    <row r="910" ht="15.75" customHeight="1">
      <c r="A910" s="94"/>
      <c r="B910" s="94"/>
      <c r="C910" s="94"/>
      <c r="D910" s="81"/>
      <c r="E910" s="94"/>
      <c r="F910" s="94"/>
      <c r="H910" s="81"/>
      <c r="I910" s="81"/>
    </row>
    <row r="911" ht="15.75" customHeight="1">
      <c r="A911" s="94"/>
      <c r="B911" s="94"/>
      <c r="C911" s="94"/>
      <c r="D911" s="81"/>
      <c r="E911" s="94"/>
      <c r="F911" s="94"/>
      <c r="H911" s="81"/>
      <c r="I911" s="81"/>
    </row>
    <row r="912" ht="15.75" customHeight="1">
      <c r="A912" s="94"/>
      <c r="B912" s="94"/>
      <c r="C912" s="94"/>
      <c r="D912" s="81"/>
      <c r="E912" s="94"/>
      <c r="F912" s="94"/>
      <c r="H912" s="81"/>
      <c r="I912" s="81"/>
    </row>
    <row r="913" ht="15.75" customHeight="1">
      <c r="A913" s="94"/>
      <c r="B913" s="94"/>
      <c r="C913" s="94"/>
      <c r="D913" s="81"/>
      <c r="E913" s="94"/>
      <c r="F913" s="94"/>
      <c r="H913" s="81"/>
      <c r="I913" s="81"/>
    </row>
    <row r="914" ht="15.75" customHeight="1">
      <c r="A914" s="94"/>
      <c r="B914" s="94"/>
      <c r="C914" s="94"/>
      <c r="D914" s="81"/>
      <c r="E914" s="94"/>
      <c r="F914" s="94"/>
      <c r="H914" s="81"/>
      <c r="I914" s="81"/>
    </row>
    <row r="915" ht="15.75" customHeight="1">
      <c r="A915" s="94"/>
      <c r="B915" s="94"/>
      <c r="C915" s="94"/>
      <c r="D915" s="81"/>
      <c r="E915" s="94"/>
      <c r="F915" s="94"/>
      <c r="H915" s="81"/>
      <c r="I915" s="81"/>
    </row>
    <row r="916" ht="15.75" customHeight="1">
      <c r="A916" s="94"/>
      <c r="B916" s="94"/>
      <c r="C916" s="94"/>
      <c r="D916" s="81"/>
      <c r="E916" s="94"/>
      <c r="F916" s="94"/>
      <c r="H916" s="81"/>
      <c r="I916" s="81"/>
    </row>
    <row r="917" ht="15.75" customHeight="1">
      <c r="A917" s="94"/>
      <c r="B917" s="94"/>
      <c r="C917" s="94"/>
      <c r="D917" s="81"/>
      <c r="E917" s="94"/>
      <c r="F917" s="94"/>
      <c r="H917" s="81"/>
      <c r="I917" s="81"/>
    </row>
    <row r="918" ht="15.75" customHeight="1">
      <c r="A918" s="94"/>
      <c r="B918" s="94"/>
      <c r="C918" s="94"/>
      <c r="D918" s="81"/>
      <c r="E918" s="94"/>
      <c r="F918" s="94"/>
      <c r="H918" s="81"/>
      <c r="I918" s="81"/>
    </row>
    <row r="919" ht="15.75" customHeight="1">
      <c r="A919" s="94"/>
      <c r="B919" s="94"/>
      <c r="C919" s="94"/>
      <c r="D919" s="81"/>
      <c r="E919" s="94"/>
      <c r="F919" s="94"/>
      <c r="H919" s="81"/>
      <c r="I919" s="81"/>
    </row>
    <row r="920" ht="15.75" customHeight="1">
      <c r="A920" s="94"/>
      <c r="B920" s="94"/>
      <c r="C920" s="94"/>
      <c r="D920" s="81"/>
      <c r="E920" s="94"/>
      <c r="F920" s="94"/>
      <c r="H920" s="81"/>
      <c r="I920" s="81"/>
    </row>
    <row r="921" ht="15.75" customHeight="1">
      <c r="A921" s="94"/>
      <c r="B921" s="94"/>
      <c r="C921" s="94"/>
      <c r="D921" s="81"/>
      <c r="E921" s="94"/>
      <c r="F921" s="94"/>
      <c r="H921" s="81"/>
      <c r="I921" s="81"/>
    </row>
    <row r="922" ht="15.75" customHeight="1">
      <c r="A922" s="94"/>
      <c r="B922" s="94"/>
      <c r="C922" s="94"/>
      <c r="D922" s="81"/>
      <c r="E922" s="94"/>
      <c r="F922" s="94"/>
      <c r="H922" s="81"/>
      <c r="I922" s="81"/>
    </row>
    <row r="923" ht="15.75" customHeight="1">
      <c r="A923" s="94"/>
      <c r="B923" s="94"/>
      <c r="C923" s="94"/>
      <c r="D923" s="81"/>
      <c r="E923" s="94"/>
      <c r="F923" s="94"/>
      <c r="H923" s="81"/>
      <c r="I923" s="81"/>
    </row>
    <row r="924" ht="15.75" customHeight="1">
      <c r="A924" s="94"/>
      <c r="B924" s="94"/>
      <c r="C924" s="94"/>
      <c r="D924" s="81"/>
      <c r="E924" s="94"/>
      <c r="F924" s="94"/>
      <c r="H924" s="81"/>
      <c r="I924" s="81"/>
    </row>
    <row r="925" ht="15.75" customHeight="1">
      <c r="A925" s="94"/>
      <c r="B925" s="94"/>
      <c r="C925" s="94"/>
      <c r="D925" s="81"/>
      <c r="E925" s="94"/>
      <c r="F925" s="94"/>
      <c r="H925" s="81"/>
      <c r="I925" s="81"/>
    </row>
    <row r="926" ht="15.75" customHeight="1">
      <c r="A926" s="94"/>
      <c r="B926" s="94"/>
      <c r="C926" s="94"/>
      <c r="D926" s="81"/>
      <c r="E926" s="94"/>
      <c r="F926" s="94"/>
      <c r="H926" s="81"/>
      <c r="I926" s="81"/>
    </row>
    <row r="927" ht="15.75" customHeight="1">
      <c r="A927" s="94"/>
      <c r="B927" s="94"/>
      <c r="C927" s="94"/>
      <c r="D927" s="81"/>
      <c r="E927" s="94"/>
      <c r="F927" s="94"/>
      <c r="H927" s="81"/>
      <c r="I927" s="81"/>
    </row>
    <row r="928" ht="15.75" customHeight="1">
      <c r="A928" s="94"/>
      <c r="B928" s="94"/>
      <c r="C928" s="94"/>
      <c r="D928" s="81"/>
      <c r="E928" s="94"/>
      <c r="F928" s="94"/>
      <c r="H928" s="81"/>
      <c r="I928" s="81"/>
    </row>
    <row r="929" ht="15.75" customHeight="1">
      <c r="A929" s="94"/>
      <c r="B929" s="94"/>
      <c r="C929" s="94"/>
      <c r="D929" s="81"/>
      <c r="E929" s="94"/>
      <c r="F929" s="94"/>
      <c r="H929" s="81"/>
      <c r="I929" s="81"/>
    </row>
    <row r="930" ht="15.75" customHeight="1">
      <c r="A930" s="94"/>
      <c r="B930" s="94"/>
      <c r="C930" s="94"/>
      <c r="D930" s="81"/>
      <c r="E930" s="94"/>
      <c r="F930" s="94"/>
      <c r="H930" s="81"/>
      <c r="I930" s="81"/>
    </row>
    <row r="931" ht="15.75" customHeight="1">
      <c r="A931" s="94"/>
      <c r="B931" s="94"/>
      <c r="C931" s="94"/>
      <c r="D931" s="81"/>
      <c r="E931" s="94"/>
      <c r="F931" s="94"/>
      <c r="H931" s="81"/>
      <c r="I931" s="81"/>
    </row>
    <row r="932" ht="15.75" customHeight="1">
      <c r="A932" s="94"/>
      <c r="B932" s="94"/>
      <c r="C932" s="94"/>
      <c r="D932" s="81"/>
      <c r="E932" s="94"/>
      <c r="F932" s="94"/>
      <c r="H932" s="81"/>
      <c r="I932" s="81"/>
    </row>
    <row r="933" ht="15.75" customHeight="1">
      <c r="A933" s="94"/>
      <c r="B933" s="94"/>
      <c r="C933" s="94"/>
      <c r="D933" s="81"/>
      <c r="E933" s="94"/>
      <c r="F933" s="94"/>
      <c r="H933" s="81"/>
      <c r="I933" s="81"/>
    </row>
    <row r="934" ht="15.75" customHeight="1">
      <c r="A934" s="94"/>
      <c r="B934" s="94"/>
      <c r="C934" s="94"/>
      <c r="D934" s="81"/>
      <c r="E934" s="94"/>
      <c r="F934" s="94"/>
      <c r="H934" s="81"/>
      <c r="I934" s="81"/>
    </row>
    <row r="935" ht="15.75" customHeight="1">
      <c r="A935" s="94"/>
      <c r="B935" s="94"/>
      <c r="C935" s="94"/>
      <c r="D935" s="81"/>
      <c r="E935" s="94"/>
      <c r="F935" s="94"/>
      <c r="H935" s="81"/>
      <c r="I935" s="81"/>
    </row>
    <row r="936" ht="15.75" customHeight="1">
      <c r="A936" s="94"/>
      <c r="B936" s="94"/>
      <c r="C936" s="94"/>
      <c r="D936" s="81"/>
      <c r="E936" s="94"/>
      <c r="F936" s="94"/>
      <c r="H936" s="81"/>
      <c r="I936" s="81"/>
    </row>
    <row r="937" ht="15.75" customHeight="1">
      <c r="A937" s="94"/>
      <c r="B937" s="94"/>
      <c r="C937" s="94"/>
      <c r="D937" s="81"/>
      <c r="E937" s="94"/>
      <c r="F937" s="94"/>
      <c r="H937" s="81"/>
      <c r="I937" s="81"/>
    </row>
    <row r="938" ht="15.75" customHeight="1">
      <c r="A938" s="94"/>
      <c r="B938" s="94"/>
      <c r="C938" s="94"/>
      <c r="D938" s="81"/>
      <c r="E938" s="94"/>
      <c r="F938" s="94"/>
      <c r="H938" s="81"/>
      <c r="I938" s="81"/>
    </row>
    <row r="939" ht="15.75" customHeight="1">
      <c r="A939" s="94"/>
      <c r="B939" s="94"/>
      <c r="C939" s="94"/>
      <c r="D939" s="81"/>
      <c r="E939" s="94"/>
      <c r="F939" s="94"/>
      <c r="H939" s="81"/>
      <c r="I939" s="81"/>
    </row>
    <row r="940" ht="15.75" customHeight="1">
      <c r="A940" s="94"/>
      <c r="B940" s="94"/>
      <c r="C940" s="94"/>
      <c r="D940" s="81"/>
      <c r="E940" s="94"/>
      <c r="F940" s="94"/>
      <c r="H940" s="81"/>
      <c r="I940" s="81"/>
    </row>
    <row r="941" ht="15.75" customHeight="1">
      <c r="A941" s="94"/>
      <c r="B941" s="94"/>
      <c r="C941" s="94"/>
      <c r="D941" s="81"/>
      <c r="E941" s="94"/>
      <c r="F941" s="94"/>
      <c r="H941" s="81"/>
      <c r="I941" s="81"/>
    </row>
    <row r="942" ht="15.75" customHeight="1">
      <c r="A942" s="94"/>
      <c r="B942" s="94"/>
      <c r="C942" s="94"/>
      <c r="D942" s="81"/>
      <c r="E942" s="94"/>
      <c r="F942" s="94"/>
      <c r="H942" s="81"/>
      <c r="I942" s="81"/>
    </row>
    <row r="943" ht="15.75" customHeight="1">
      <c r="A943" s="94"/>
      <c r="B943" s="94"/>
      <c r="C943" s="94"/>
      <c r="D943" s="81"/>
      <c r="E943" s="94"/>
      <c r="F943" s="94"/>
      <c r="H943" s="81"/>
      <c r="I943" s="81"/>
    </row>
    <row r="944" ht="15.75" customHeight="1">
      <c r="A944" s="94"/>
      <c r="B944" s="94"/>
      <c r="C944" s="94"/>
      <c r="D944" s="81"/>
      <c r="E944" s="94"/>
      <c r="F944" s="94"/>
      <c r="H944" s="81"/>
      <c r="I944" s="81"/>
    </row>
    <row r="945" ht="15.75" customHeight="1">
      <c r="A945" s="94"/>
      <c r="B945" s="94"/>
      <c r="C945" s="94"/>
      <c r="D945" s="81"/>
      <c r="E945" s="94"/>
      <c r="F945" s="94"/>
      <c r="H945" s="81"/>
      <c r="I945" s="81"/>
    </row>
    <row r="946" ht="15.75" customHeight="1">
      <c r="A946" s="94"/>
      <c r="B946" s="94"/>
      <c r="C946" s="94"/>
      <c r="D946" s="81"/>
      <c r="E946" s="94"/>
      <c r="F946" s="94"/>
      <c r="H946" s="81"/>
      <c r="I946" s="81"/>
    </row>
    <row r="947" ht="15.75" customHeight="1">
      <c r="A947" s="94"/>
      <c r="B947" s="94"/>
      <c r="C947" s="94"/>
      <c r="D947" s="81"/>
      <c r="E947" s="94"/>
      <c r="F947" s="94"/>
      <c r="H947" s="81"/>
      <c r="I947" s="81"/>
    </row>
    <row r="948" ht="15.75" customHeight="1">
      <c r="A948" s="94"/>
      <c r="B948" s="94"/>
      <c r="C948" s="94"/>
      <c r="D948" s="81"/>
      <c r="E948" s="94"/>
      <c r="F948" s="94"/>
      <c r="H948" s="81"/>
      <c r="I948" s="81"/>
    </row>
    <row r="949" ht="15.75" customHeight="1">
      <c r="A949" s="94"/>
      <c r="B949" s="94"/>
      <c r="C949" s="94"/>
      <c r="D949" s="81"/>
      <c r="E949" s="94"/>
      <c r="F949" s="94"/>
      <c r="H949" s="81"/>
      <c r="I949" s="81"/>
    </row>
    <row r="950" ht="15.75" customHeight="1">
      <c r="A950" s="94"/>
      <c r="B950" s="94"/>
      <c r="C950" s="94"/>
      <c r="D950" s="81"/>
      <c r="E950" s="94"/>
      <c r="F950" s="94"/>
      <c r="H950" s="81"/>
      <c r="I950" s="81"/>
    </row>
    <row r="951" ht="15.75" customHeight="1">
      <c r="A951" s="94"/>
      <c r="B951" s="94"/>
      <c r="C951" s="94"/>
      <c r="D951" s="81"/>
      <c r="E951" s="94"/>
      <c r="F951" s="94"/>
      <c r="H951" s="81"/>
      <c r="I951" s="81"/>
    </row>
    <row r="952" ht="15.75" customHeight="1">
      <c r="A952" s="94"/>
      <c r="B952" s="94"/>
      <c r="C952" s="94"/>
      <c r="D952" s="81"/>
      <c r="E952" s="94"/>
      <c r="F952" s="94"/>
      <c r="H952" s="81"/>
      <c r="I952" s="81"/>
    </row>
    <row r="953" ht="15.75" customHeight="1">
      <c r="A953" s="94"/>
      <c r="B953" s="94"/>
      <c r="C953" s="94"/>
      <c r="D953" s="81"/>
      <c r="E953" s="94"/>
      <c r="F953" s="94"/>
      <c r="H953" s="81"/>
      <c r="I953" s="81"/>
    </row>
    <row r="954" ht="15.75" customHeight="1">
      <c r="A954" s="94"/>
      <c r="B954" s="94"/>
      <c r="C954" s="94"/>
      <c r="D954" s="81"/>
      <c r="E954" s="94"/>
      <c r="F954" s="94"/>
      <c r="H954" s="81"/>
      <c r="I954" s="81"/>
    </row>
    <row r="955" ht="15.75" customHeight="1">
      <c r="A955" s="94"/>
      <c r="B955" s="94"/>
      <c r="C955" s="94"/>
      <c r="D955" s="81"/>
      <c r="E955" s="94"/>
      <c r="F955" s="94"/>
      <c r="H955" s="81"/>
      <c r="I955" s="81"/>
    </row>
    <row r="956" ht="15.75" customHeight="1">
      <c r="A956" s="94"/>
      <c r="B956" s="94"/>
      <c r="C956" s="94"/>
      <c r="D956" s="81"/>
      <c r="E956" s="94"/>
      <c r="F956" s="94"/>
      <c r="H956" s="81"/>
      <c r="I956" s="81"/>
    </row>
    <row r="957" ht="15.75" customHeight="1">
      <c r="A957" s="94"/>
      <c r="B957" s="94"/>
      <c r="C957" s="94"/>
      <c r="D957" s="81"/>
      <c r="E957" s="94"/>
      <c r="F957" s="94"/>
      <c r="H957" s="81"/>
      <c r="I957" s="81"/>
    </row>
    <row r="958" ht="15.75" customHeight="1">
      <c r="A958" s="94"/>
      <c r="B958" s="94"/>
      <c r="C958" s="94"/>
      <c r="D958" s="81"/>
      <c r="E958" s="94"/>
      <c r="F958" s="94"/>
      <c r="H958" s="81"/>
      <c r="I958" s="81"/>
    </row>
    <row r="959" ht="15.75" customHeight="1">
      <c r="A959" s="94"/>
      <c r="B959" s="94"/>
      <c r="C959" s="94"/>
      <c r="D959" s="81"/>
      <c r="E959" s="94"/>
      <c r="F959" s="94"/>
      <c r="H959" s="81"/>
      <c r="I959" s="81"/>
    </row>
    <row r="960" ht="15.75" customHeight="1">
      <c r="A960" s="94"/>
      <c r="B960" s="94"/>
      <c r="C960" s="94"/>
      <c r="D960" s="81"/>
      <c r="E960" s="94"/>
      <c r="F960" s="94"/>
      <c r="H960" s="81"/>
      <c r="I960" s="81"/>
    </row>
    <row r="961" ht="15.75" customHeight="1">
      <c r="A961" s="94"/>
      <c r="B961" s="94"/>
      <c r="C961" s="94"/>
      <c r="D961" s="81"/>
      <c r="E961" s="94"/>
      <c r="F961" s="94"/>
      <c r="H961" s="81"/>
      <c r="I961" s="81"/>
    </row>
    <row r="962" ht="15.75" customHeight="1">
      <c r="A962" s="94"/>
      <c r="B962" s="94"/>
      <c r="C962" s="94"/>
      <c r="D962" s="81"/>
      <c r="E962" s="94"/>
      <c r="F962" s="94"/>
      <c r="H962" s="81"/>
      <c r="I962" s="81"/>
    </row>
    <row r="963" ht="15.75" customHeight="1">
      <c r="A963" s="94"/>
      <c r="B963" s="94"/>
      <c r="C963" s="94"/>
      <c r="D963" s="81"/>
      <c r="E963" s="94"/>
      <c r="F963" s="94"/>
      <c r="H963" s="81"/>
      <c r="I963" s="81"/>
    </row>
    <row r="964" ht="15.75" customHeight="1">
      <c r="A964" s="94"/>
      <c r="B964" s="94"/>
      <c r="C964" s="94"/>
      <c r="D964" s="81"/>
      <c r="E964" s="94"/>
      <c r="F964" s="94"/>
      <c r="H964" s="81"/>
      <c r="I964" s="81"/>
    </row>
    <row r="965" ht="15.75" customHeight="1">
      <c r="A965" s="94"/>
      <c r="B965" s="94"/>
      <c r="C965" s="94"/>
      <c r="D965" s="81"/>
      <c r="E965" s="94"/>
      <c r="F965" s="94"/>
      <c r="H965" s="81"/>
      <c r="I965" s="81"/>
    </row>
    <row r="966" ht="15.75" customHeight="1">
      <c r="A966" s="94"/>
      <c r="B966" s="94"/>
      <c r="C966" s="94"/>
      <c r="D966" s="81"/>
      <c r="E966" s="94"/>
      <c r="F966" s="94"/>
      <c r="H966" s="81"/>
      <c r="I966" s="81"/>
    </row>
    <row r="967" ht="15.75" customHeight="1">
      <c r="A967" s="94"/>
      <c r="B967" s="94"/>
      <c r="C967" s="94"/>
      <c r="D967" s="81"/>
      <c r="E967" s="94"/>
      <c r="F967" s="94"/>
      <c r="H967" s="81"/>
      <c r="I967" s="81"/>
    </row>
    <row r="968" ht="15.75" customHeight="1">
      <c r="A968" s="94"/>
      <c r="B968" s="94"/>
      <c r="C968" s="94"/>
      <c r="D968" s="81"/>
      <c r="E968" s="94"/>
      <c r="F968" s="94"/>
      <c r="H968" s="81"/>
      <c r="I968" s="81"/>
    </row>
    <row r="969" ht="15.75" customHeight="1">
      <c r="A969" s="94"/>
      <c r="B969" s="94"/>
      <c r="C969" s="94"/>
      <c r="D969" s="81"/>
      <c r="E969" s="94"/>
      <c r="F969" s="94"/>
      <c r="H969" s="81"/>
      <c r="I969" s="81"/>
    </row>
    <row r="970" ht="15.75" customHeight="1">
      <c r="A970" s="94"/>
      <c r="B970" s="94"/>
      <c r="C970" s="94"/>
      <c r="D970" s="81"/>
      <c r="E970" s="94"/>
      <c r="F970" s="94"/>
      <c r="H970" s="81"/>
      <c r="I970" s="81"/>
    </row>
    <row r="971" ht="15.75" customHeight="1">
      <c r="A971" s="94"/>
      <c r="B971" s="94"/>
      <c r="C971" s="94"/>
      <c r="D971" s="81"/>
      <c r="E971" s="94"/>
      <c r="F971" s="94"/>
      <c r="H971" s="81"/>
      <c r="I971" s="81"/>
    </row>
    <row r="972" ht="15.75" customHeight="1">
      <c r="A972" s="94"/>
      <c r="B972" s="94"/>
      <c r="C972" s="94"/>
      <c r="D972" s="81"/>
      <c r="E972" s="94"/>
      <c r="F972" s="94"/>
      <c r="H972" s="81"/>
      <c r="I972" s="81"/>
    </row>
    <row r="973" ht="15.75" customHeight="1">
      <c r="A973" s="94"/>
      <c r="B973" s="94"/>
      <c r="C973" s="94"/>
      <c r="D973" s="81"/>
      <c r="E973" s="94"/>
      <c r="F973" s="94"/>
      <c r="H973" s="81"/>
      <c r="I973" s="81"/>
    </row>
    <row r="974" ht="15.75" customHeight="1">
      <c r="A974" s="94"/>
      <c r="B974" s="94"/>
      <c r="C974" s="94"/>
      <c r="D974" s="81"/>
      <c r="E974" s="94"/>
      <c r="F974" s="94"/>
      <c r="H974" s="81"/>
      <c r="I974" s="81"/>
    </row>
    <row r="975" ht="15.75" customHeight="1">
      <c r="A975" s="94"/>
      <c r="B975" s="94"/>
      <c r="C975" s="94"/>
      <c r="D975" s="81"/>
      <c r="E975" s="94"/>
      <c r="F975" s="94"/>
      <c r="H975" s="81"/>
      <c r="I975" s="81"/>
    </row>
    <row r="976" ht="15.75" customHeight="1">
      <c r="A976" s="94"/>
      <c r="B976" s="94"/>
      <c r="C976" s="94"/>
      <c r="D976" s="81"/>
      <c r="E976" s="94"/>
      <c r="F976" s="94"/>
      <c r="H976" s="81"/>
      <c r="I976" s="81"/>
    </row>
    <row r="977" ht="15.75" customHeight="1">
      <c r="A977" s="94"/>
      <c r="B977" s="94"/>
      <c r="C977" s="94"/>
      <c r="D977" s="81"/>
      <c r="E977" s="94"/>
      <c r="F977" s="94"/>
      <c r="H977" s="81"/>
      <c r="I977" s="81"/>
    </row>
    <row r="978" ht="15.75" customHeight="1">
      <c r="A978" s="94"/>
      <c r="B978" s="94"/>
      <c r="C978" s="94"/>
      <c r="D978" s="81"/>
      <c r="E978" s="94"/>
      <c r="F978" s="94"/>
      <c r="H978" s="81"/>
      <c r="I978" s="81"/>
    </row>
    <row r="979" ht="15.75" customHeight="1">
      <c r="A979" s="94"/>
      <c r="B979" s="94"/>
      <c r="C979" s="94"/>
      <c r="D979" s="81"/>
      <c r="E979" s="94"/>
      <c r="F979" s="94"/>
      <c r="H979" s="81"/>
      <c r="I979" s="81"/>
    </row>
    <row r="980" ht="15.75" customHeight="1">
      <c r="A980" s="94"/>
      <c r="B980" s="94"/>
      <c r="C980" s="94"/>
      <c r="D980" s="81"/>
      <c r="E980" s="94"/>
      <c r="F980" s="94"/>
      <c r="H980" s="81"/>
    </row>
    <row r="981" ht="15.75" customHeight="1">
      <c r="A981" s="94"/>
      <c r="B981" s="94"/>
      <c r="C981" s="94"/>
      <c r="D981" s="81"/>
      <c r="E981" s="94"/>
      <c r="F981" s="94"/>
      <c r="H981" s="81"/>
    </row>
    <row r="982" ht="15.75" customHeight="1">
      <c r="A982" s="94"/>
      <c r="B982" s="94"/>
      <c r="C982" s="94"/>
      <c r="D982" s="81"/>
      <c r="E982" s="94"/>
      <c r="F982" s="94"/>
      <c r="H982" s="81"/>
    </row>
    <row r="983" ht="15.75" customHeight="1">
      <c r="A983" s="94"/>
      <c r="B983" s="94"/>
      <c r="C983" s="94"/>
      <c r="D983" s="81"/>
      <c r="E983" s="94"/>
      <c r="F983" s="94"/>
      <c r="H983" s="81"/>
    </row>
    <row r="984" ht="15.75" customHeight="1">
      <c r="A984" s="94"/>
      <c r="B984" s="94"/>
      <c r="C984" s="94"/>
      <c r="D984" s="81"/>
      <c r="E984" s="94"/>
      <c r="F984" s="94"/>
      <c r="H984" s="81"/>
    </row>
    <row r="985" ht="15.75" customHeight="1">
      <c r="A985" s="94"/>
      <c r="B985" s="94"/>
      <c r="C985" s="94"/>
      <c r="D985" s="81"/>
      <c r="E985" s="94"/>
      <c r="F985" s="94"/>
      <c r="H985" s="81"/>
    </row>
    <row r="986" ht="15.75" customHeight="1">
      <c r="A986" s="94"/>
      <c r="B986" s="94"/>
      <c r="C986" s="94"/>
      <c r="D986" s="81"/>
      <c r="E986" s="94"/>
      <c r="F986" s="94"/>
      <c r="H986" s="81"/>
    </row>
    <row r="987" ht="15.75" customHeight="1">
      <c r="A987" s="94"/>
      <c r="B987" s="94"/>
      <c r="C987" s="94"/>
      <c r="D987" s="81"/>
      <c r="E987" s="94"/>
      <c r="F987" s="94"/>
      <c r="H987" s="81"/>
    </row>
    <row r="988" ht="15.75" customHeight="1">
      <c r="A988" s="94"/>
      <c r="B988" s="94"/>
      <c r="C988" s="94"/>
      <c r="D988" s="81"/>
      <c r="E988" s="94"/>
      <c r="F988" s="94"/>
      <c r="H988" s="81"/>
    </row>
    <row r="989" ht="15.75" customHeight="1">
      <c r="A989" s="94"/>
      <c r="B989" s="94"/>
      <c r="C989" s="94"/>
      <c r="D989" s="81"/>
      <c r="E989" s="94"/>
      <c r="F989" s="94"/>
      <c r="H989" s="81"/>
    </row>
    <row r="990" ht="15.75" customHeight="1">
      <c r="A990" s="94"/>
      <c r="B990" s="94"/>
      <c r="C990" s="94"/>
      <c r="D990" s="81"/>
      <c r="E990" s="94"/>
      <c r="F990" s="94"/>
      <c r="H990" s="81"/>
    </row>
    <row r="991" ht="15.75" customHeight="1">
      <c r="A991" s="94"/>
      <c r="B991" s="94"/>
      <c r="C991" s="94"/>
      <c r="D991" s="81"/>
      <c r="E991" s="94"/>
      <c r="F991" s="94"/>
      <c r="H991" s="81"/>
    </row>
    <row r="992" ht="15.75" customHeight="1">
      <c r="A992" s="94"/>
      <c r="B992" s="94"/>
      <c r="C992" s="94"/>
      <c r="D992" s="81"/>
      <c r="E992" s="94"/>
      <c r="F992" s="94"/>
      <c r="H992" s="81"/>
    </row>
    <row r="993" ht="15.75" customHeight="1">
      <c r="A993" s="94"/>
      <c r="B993" s="94"/>
      <c r="C993" s="94"/>
      <c r="D993" s="81"/>
      <c r="E993" s="94"/>
      <c r="F993" s="94"/>
      <c r="H993" s="81"/>
    </row>
    <row r="994" ht="15.75" customHeight="1">
      <c r="A994" s="94"/>
      <c r="B994" s="94"/>
      <c r="C994" s="94"/>
      <c r="D994" s="81"/>
      <c r="E994" s="94"/>
      <c r="F994" s="94"/>
      <c r="H994" s="81"/>
    </row>
    <row r="995" ht="15.75" customHeight="1">
      <c r="A995" s="94"/>
      <c r="B995" s="94"/>
      <c r="C995" s="94"/>
      <c r="D995" s="81"/>
      <c r="E995" s="94"/>
      <c r="F995" s="94"/>
      <c r="H995" s="81"/>
    </row>
    <row r="996" ht="15.75" customHeight="1">
      <c r="A996" s="94"/>
      <c r="B996" s="94"/>
      <c r="C996" s="94"/>
      <c r="D996" s="81"/>
      <c r="E996" s="94"/>
      <c r="F996" s="94"/>
      <c r="H996" s="81"/>
    </row>
    <row r="997" ht="15.75" customHeight="1">
      <c r="A997" s="94"/>
      <c r="B997" s="94"/>
      <c r="C997" s="94"/>
      <c r="D997" s="81"/>
      <c r="E997" s="94"/>
      <c r="F997" s="94"/>
      <c r="H997" s="81"/>
    </row>
    <row r="998" ht="15.75" customHeight="1">
      <c r="A998" s="94"/>
      <c r="B998" s="94"/>
      <c r="C998" s="94"/>
      <c r="D998" s="81"/>
      <c r="E998" s="94"/>
      <c r="F998" s="94"/>
      <c r="H998" s="81"/>
    </row>
    <row r="999" ht="15.75" customHeight="1">
      <c r="A999" s="94"/>
      <c r="B999" s="94"/>
      <c r="C999" s="94"/>
      <c r="D999" s="81"/>
      <c r="E999" s="94"/>
      <c r="F999" s="94"/>
      <c r="H999" s="81"/>
    </row>
    <row r="1000" ht="15.75" customHeight="1">
      <c r="A1000" s="94"/>
      <c r="B1000" s="94"/>
      <c r="C1000" s="94"/>
      <c r="D1000" s="81"/>
      <c r="E1000" s="94"/>
      <c r="F1000" s="94"/>
      <c r="H1000" s="81"/>
    </row>
    <row r="1001" ht="15.75" customHeight="1">
      <c r="A1001" s="94"/>
      <c r="B1001" s="94"/>
      <c r="C1001" s="94"/>
      <c r="D1001" s="81"/>
      <c r="E1001" s="94"/>
      <c r="F1001" s="94"/>
      <c r="H1001" s="81"/>
    </row>
    <row r="1002" ht="15.75" customHeight="1">
      <c r="A1002" s="94"/>
      <c r="B1002" s="94"/>
      <c r="C1002" s="94"/>
      <c r="D1002" s="81"/>
      <c r="E1002" s="94"/>
      <c r="F1002" s="94"/>
      <c r="H1002" s="81"/>
    </row>
    <row r="1003" ht="15.75" customHeight="1">
      <c r="A1003" s="94"/>
      <c r="B1003" s="94"/>
      <c r="C1003" s="94"/>
      <c r="D1003" s="81"/>
      <c r="E1003" s="94"/>
      <c r="F1003" s="94"/>
      <c r="H1003" s="81"/>
    </row>
  </sheetData>
  <mergeCells count="85">
    <mergeCell ref="D21:D24"/>
    <mergeCell ref="A27:D28"/>
    <mergeCell ref="E27:F27"/>
    <mergeCell ref="H27:H28"/>
    <mergeCell ref="I27:I28"/>
    <mergeCell ref="J27:K27"/>
    <mergeCell ref="L27:M27"/>
    <mergeCell ref="A17:A20"/>
    <mergeCell ref="B17:B20"/>
    <mergeCell ref="C17:C20"/>
    <mergeCell ref="D17:D20"/>
    <mergeCell ref="A21:A24"/>
    <mergeCell ref="B21:B24"/>
    <mergeCell ref="C21:C24"/>
    <mergeCell ref="A29:A32"/>
    <mergeCell ref="B29:B32"/>
    <mergeCell ref="C29:C32"/>
    <mergeCell ref="D29:D32"/>
    <mergeCell ref="B33:B36"/>
    <mergeCell ref="C33:C36"/>
    <mergeCell ref="D33:D36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  <mergeCell ref="B51:C51"/>
    <mergeCell ref="A52:A53"/>
    <mergeCell ref="B52:C53"/>
    <mergeCell ref="D52:D53"/>
    <mergeCell ref="A54:A55"/>
    <mergeCell ref="B54:C55"/>
    <mergeCell ref="D54:D55"/>
    <mergeCell ref="B60:C61"/>
    <mergeCell ref="D60:D61"/>
    <mergeCell ref="A56:A57"/>
    <mergeCell ref="B56:C57"/>
    <mergeCell ref="D56:D57"/>
    <mergeCell ref="A58:A59"/>
    <mergeCell ref="B58:C59"/>
    <mergeCell ref="D58:D59"/>
    <mergeCell ref="A60:A61"/>
    <mergeCell ref="L3:M3"/>
    <mergeCell ref="N3:O3"/>
    <mergeCell ref="A1:F1"/>
    <mergeCell ref="L1:M1"/>
    <mergeCell ref="N1:O1"/>
    <mergeCell ref="P1:Q1"/>
    <mergeCell ref="A3:D4"/>
    <mergeCell ref="E3:F3"/>
    <mergeCell ref="H3:H4"/>
    <mergeCell ref="P3:Q3"/>
    <mergeCell ref="I3:I4"/>
    <mergeCell ref="J3:K3"/>
    <mergeCell ref="A5:A8"/>
    <mergeCell ref="B5:B8"/>
    <mergeCell ref="C5:C8"/>
    <mergeCell ref="D5:D8"/>
    <mergeCell ref="A9:A12"/>
    <mergeCell ref="D9:D12"/>
    <mergeCell ref="L15:M15"/>
    <mergeCell ref="N15:O15"/>
    <mergeCell ref="P15:Q15"/>
    <mergeCell ref="B9:B12"/>
    <mergeCell ref="C9:C12"/>
    <mergeCell ref="A15:D16"/>
    <mergeCell ref="E15:F15"/>
    <mergeCell ref="H15:H16"/>
    <mergeCell ref="I15:I16"/>
    <mergeCell ref="J15:K15"/>
    <mergeCell ref="N27:O27"/>
    <mergeCell ref="P27:Q27"/>
    <mergeCell ref="J42:K42"/>
    <mergeCell ref="L42:M42"/>
    <mergeCell ref="N42:O42"/>
    <mergeCell ref="P42:Q42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2" width="11.86"/>
    <col customWidth="1" min="13" max="13" width="12.0"/>
    <col customWidth="1" min="14" max="14" width="11.86"/>
    <col customWidth="1" min="15" max="15" width="12.0"/>
    <col customWidth="1" min="16" max="16" width="11.86"/>
    <col customWidth="1" min="17" max="17" width="12.0"/>
    <col customWidth="1" min="18" max="18" width="11.29"/>
    <col customWidth="1" min="19" max="19" width="12.0"/>
    <col customWidth="1" min="20" max="20" width="11.29"/>
    <col customWidth="1" min="21" max="21" width="12.0"/>
    <col customWidth="1" min="22" max="22" width="11.29"/>
    <col customWidth="1" min="23" max="23" width="12.0"/>
    <col customWidth="1" min="24" max="24" width="11.29"/>
    <col customWidth="1" min="25" max="25" width="14.71"/>
    <col customWidth="1" min="26" max="26" width="11.29"/>
    <col customWidth="1" min="27" max="27" width="14.57"/>
    <col customWidth="1" min="28" max="29" width="11.29"/>
  </cols>
  <sheetData>
    <row r="1">
      <c r="A1" s="329" t="s">
        <v>242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375" t="s">
        <v>244</v>
      </c>
      <c r="W1" s="376" t="s">
        <v>245</v>
      </c>
      <c r="Y1" s="346"/>
      <c r="Z1" s="346"/>
      <c r="AA1" s="347" t="s">
        <v>246</v>
      </c>
      <c r="AB1" s="7"/>
      <c r="AC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377"/>
      <c r="V2" s="378"/>
      <c r="W2" s="379"/>
      <c r="X2" s="380"/>
      <c r="Y2" s="348" t="s">
        <v>247</v>
      </c>
      <c r="Z2" s="348" t="s">
        <v>248</v>
      </c>
      <c r="AA2" s="349" t="s">
        <v>249</v>
      </c>
      <c r="AB2" s="330"/>
      <c r="AC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250</v>
      </c>
      <c r="I3" s="26" t="s">
        <v>16</v>
      </c>
      <c r="J3" s="27"/>
      <c r="K3" s="26" t="s">
        <v>17</v>
      </c>
      <c r="L3" s="27"/>
      <c r="M3" s="26" t="s">
        <v>18</v>
      </c>
      <c r="N3" s="27"/>
      <c r="O3" s="26" t="s">
        <v>90</v>
      </c>
      <c r="P3" s="27"/>
      <c r="Q3" s="26" t="s">
        <v>91</v>
      </c>
      <c r="R3" s="27"/>
      <c r="S3" s="26" t="s">
        <v>93</v>
      </c>
      <c r="T3" s="27"/>
      <c r="U3" s="26"/>
      <c r="V3" s="27"/>
      <c r="W3" s="26"/>
      <c r="X3" s="27"/>
      <c r="Y3" s="351" t="s">
        <v>251</v>
      </c>
      <c r="Z3" s="351" t="s">
        <v>251</v>
      </c>
      <c r="AA3" s="351" t="s">
        <v>251</v>
      </c>
      <c r="AB3" s="352"/>
      <c r="AC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7" t="s">
        <v>28</v>
      </c>
      <c r="M4" s="36" t="s">
        <v>27</v>
      </c>
      <c r="N4" s="37" t="s">
        <v>28</v>
      </c>
      <c r="O4" s="36" t="s">
        <v>27</v>
      </c>
      <c r="P4" s="37" t="s">
        <v>28</v>
      </c>
      <c r="Q4" s="36" t="s">
        <v>27</v>
      </c>
      <c r="R4" s="37" t="s">
        <v>28</v>
      </c>
      <c r="S4" s="36" t="s">
        <v>27</v>
      </c>
      <c r="T4" s="37" t="s">
        <v>28</v>
      </c>
      <c r="U4" s="36"/>
      <c r="V4" s="37"/>
      <c r="W4" s="36"/>
      <c r="X4" s="37"/>
      <c r="Y4" s="354"/>
      <c r="Z4" s="354"/>
      <c r="AA4" s="355"/>
      <c r="AB4" s="355"/>
      <c r="AC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57.18</v>
      </c>
      <c r="I5" s="53">
        <v>232.0</v>
      </c>
      <c r="J5" s="51">
        <f t="shared" ref="J5:J12" si="1">I5/F5</f>
        <v>2.32</v>
      </c>
      <c r="K5" s="53">
        <v>130.0</v>
      </c>
      <c r="L5" s="51">
        <f t="shared" ref="L5:L12" si="2">K5/F5</f>
        <v>1.3</v>
      </c>
      <c r="M5" s="53">
        <v>111.0</v>
      </c>
      <c r="N5" s="51">
        <f t="shared" ref="N5:N12" si="3">M5/F5</f>
        <v>1.11</v>
      </c>
      <c r="O5" s="53">
        <v>93.0</v>
      </c>
      <c r="P5" s="51">
        <f t="shared" ref="P5:P12" si="4">O5/F5</f>
        <v>0.93</v>
      </c>
      <c r="Q5" s="53">
        <v>83.0</v>
      </c>
      <c r="R5" s="51">
        <f t="shared" ref="R5:R12" si="5">Q5/F5</f>
        <v>0.83</v>
      </c>
      <c r="S5" s="357">
        <f>Q5-Q5*$S$2</f>
        <v>74.7</v>
      </c>
      <c r="T5" s="54">
        <f t="shared" ref="T5:T12" si="6">S5/F5</f>
        <v>0.747</v>
      </c>
      <c r="U5" s="357"/>
      <c r="V5" s="54"/>
      <c r="W5" s="357"/>
      <c r="X5" s="54"/>
      <c r="Y5" s="358">
        <v>250.0</v>
      </c>
      <c r="Z5" s="358">
        <v>165.0</v>
      </c>
      <c r="AA5" s="358">
        <v>155.0</v>
      </c>
      <c r="AB5" s="177"/>
      <c r="AC5" s="358"/>
    </row>
    <row r="6" ht="15.75" customHeight="1">
      <c r="A6" s="55"/>
      <c r="D6" s="56"/>
      <c r="E6" s="57" t="s">
        <v>34</v>
      </c>
      <c r="F6" s="58">
        <v>500.0</v>
      </c>
      <c r="H6" s="332">
        <v>252.78</v>
      </c>
      <c r="I6" s="62">
        <v>952.0</v>
      </c>
      <c r="J6" s="49">
        <f t="shared" si="1"/>
        <v>1.904</v>
      </c>
      <c r="K6" s="62">
        <v>605.0</v>
      </c>
      <c r="L6" s="49">
        <f t="shared" si="2"/>
        <v>1.21</v>
      </c>
      <c r="M6" s="62">
        <v>520.0</v>
      </c>
      <c r="N6" s="49">
        <f t="shared" si="3"/>
        <v>1.04</v>
      </c>
      <c r="O6" s="62">
        <v>435.0</v>
      </c>
      <c r="P6" s="49">
        <f t="shared" si="4"/>
        <v>0.87</v>
      </c>
      <c r="Q6" s="62">
        <v>390.0</v>
      </c>
      <c r="R6" s="49">
        <f t="shared" si="5"/>
        <v>0.78</v>
      </c>
      <c r="S6" s="360">
        <v>353.0</v>
      </c>
      <c r="T6" s="63">
        <f t="shared" si="6"/>
        <v>0.706</v>
      </c>
      <c r="U6" s="360"/>
      <c r="V6" s="63"/>
      <c r="W6" s="360"/>
      <c r="X6" s="63"/>
      <c r="Y6" s="358">
        <v>1050.0</v>
      </c>
      <c r="Z6" s="358">
        <v>690.0</v>
      </c>
      <c r="AA6" s="177">
        <v>745.0</v>
      </c>
      <c r="AB6" s="177"/>
      <c r="AC6" s="177"/>
    </row>
    <row r="7" ht="15.75" customHeight="1">
      <c r="A7" s="55"/>
      <c r="D7" s="56"/>
      <c r="E7" s="64" t="s">
        <v>35</v>
      </c>
      <c r="F7" s="58">
        <v>1000.0</v>
      </c>
      <c r="H7" s="332">
        <v>501.22</v>
      </c>
      <c r="I7" s="62">
        <v>1696.0</v>
      </c>
      <c r="J7" s="49">
        <f t="shared" si="1"/>
        <v>1.696</v>
      </c>
      <c r="K7" s="62">
        <v>1081.0</v>
      </c>
      <c r="L7" s="49">
        <f t="shared" si="2"/>
        <v>1.081</v>
      </c>
      <c r="M7" s="62">
        <v>931.0</v>
      </c>
      <c r="N7" s="49">
        <f t="shared" si="3"/>
        <v>0.931</v>
      </c>
      <c r="O7" s="62">
        <v>781.0</v>
      </c>
      <c r="P7" s="49">
        <f t="shared" si="4"/>
        <v>0.781</v>
      </c>
      <c r="Q7" s="62">
        <v>706.0</v>
      </c>
      <c r="R7" s="49">
        <f t="shared" si="5"/>
        <v>0.706</v>
      </c>
      <c r="S7" s="360">
        <v>638.0</v>
      </c>
      <c r="T7" s="63">
        <f t="shared" si="6"/>
        <v>0.638</v>
      </c>
      <c r="U7" s="360"/>
      <c r="V7" s="63"/>
      <c r="W7" s="360"/>
      <c r="X7" s="63"/>
      <c r="Y7" s="358"/>
      <c r="Z7" s="358"/>
      <c r="AA7" s="177"/>
      <c r="AB7" s="177"/>
      <c r="AC7" s="177"/>
    </row>
    <row r="8" ht="15.75" customHeight="1">
      <c r="A8" s="55"/>
      <c r="D8" s="56"/>
      <c r="E8" s="64" t="s">
        <v>36</v>
      </c>
      <c r="F8" s="58">
        <v>3000.0</v>
      </c>
      <c r="H8" s="332">
        <v>1510.44</v>
      </c>
      <c r="I8" s="62">
        <v>5052.0</v>
      </c>
      <c r="J8" s="49">
        <f t="shared" si="1"/>
        <v>1.684</v>
      </c>
      <c r="K8" s="62">
        <v>3221.0</v>
      </c>
      <c r="L8" s="49">
        <f t="shared" si="2"/>
        <v>1.073666667</v>
      </c>
      <c r="M8" s="62">
        <v>2774.0</v>
      </c>
      <c r="N8" s="49">
        <f t="shared" si="3"/>
        <v>0.9246666667</v>
      </c>
      <c r="O8" s="62">
        <v>2327.0</v>
      </c>
      <c r="P8" s="49">
        <f t="shared" si="4"/>
        <v>0.7756666667</v>
      </c>
      <c r="Q8" s="62">
        <v>2103.0</v>
      </c>
      <c r="R8" s="49">
        <f t="shared" si="5"/>
        <v>0.701</v>
      </c>
      <c r="S8" s="343">
        <v>1902.0</v>
      </c>
      <c r="T8" s="63">
        <f t="shared" si="6"/>
        <v>0.634</v>
      </c>
      <c r="U8" s="343"/>
      <c r="V8" s="63"/>
      <c r="W8" s="343"/>
      <c r="X8" s="63"/>
      <c r="Y8" s="358"/>
      <c r="Z8" s="358"/>
      <c r="AA8" s="177"/>
      <c r="AB8" s="177"/>
      <c r="AC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88.98</v>
      </c>
      <c r="I9" s="53">
        <v>268.0</v>
      </c>
      <c r="J9" s="72">
        <f t="shared" si="1"/>
        <v>5.36</v>
      </c>
      <c r="K9" s="179">
        <v>171.0</v>
      </c>
      <c r="L9" s="72">
        <f t="shared" si="2"/>
        <v>3.42</v>
      </c>
      <c r="M9" s="53">
        <v>147.0</v>
      </c>
      <c r="N9" s="72">
        <f t="shared" si="3"/>
        <v>2.94</v>
      </c>
      <c r="O9" s="53">
        <v>140.0</v>
      </c>
      <c r="P9" s="72">
        <f t="shared" si="4"/>
        <v>2.8</v>
      </c>
      <c r="Q9" s="179">
        <v>140.0</v>
      </c>
      <c r="R9" s="72">
        <f t="shared" si="5"/>
        <v>2.8</v>
      </c>
      <c r="S9" s="357">
        <f t="shared" ref="S9:S12" si="7">Q9-Q9*$S$2</f>
        <v>126</v>
      </c>
      <c r="T9" s="54">
        <f t="shared" si="6"/>
        <v>2.52</v>
      </c>
      <c r="U9" s="357"/>
      <c r="V9" s="54"/>
      <c r="W9" s="357"/>
      <c r="X9" s="54"/>
      <c r="Y9" s="358">
        <v>290.0</v>
      </c>
      <c r="Z9" s="358">
        <f>320/2</f>
        <v>160</v>
      </c>
      <c r="AA9" s="177"/>
      <c r="AB9" s="177"/>
      <c r="AC9" s="177"/>
    </row>
    <row r="10" ht="15.75" customHeight="1">
      <c r="A10" s="55"/>
      <c r="D10" s="56"/>
      <c r="E10" s="74">
        <v>10.0</v>
      </c>
      <c r="F10" s="58">
        <v>200.0</v>
      </c>
      <c r="H10" s="332">
        <v>333.74</v>
      </c>
      <c r="I10" s="181">
        <v>990.0</v>
      </c>
      <c r="J10" s="76">
        <f t="shared" si="1"/>
        <v>4.95</v>
      </c>
      <c r="K10" s="181">
        <v>630.0</v>
      </c>
      <c r="L10" s="76">
        <f t="shared" si="2"/>
        <v>3.15</v>
      </c>
      <c r="M10" s="181">
        <v>542.0</v>
      </c>
      <c r="N10" s="76">
        <f t="shared" si="3"/>
        <v>2.71</v>
      </c>
      <c r="O10" s="181">
        <v>516.0</v>
      </c>
      <c r="P10" s="76">
        <f t="shared" si="4"/>
        <v>2.58</v>
      </c>
      <c r="Q10" s="181">
        <v>516.0</v>
      </c>
      <c r="R10" s="76">
        <f t="shared" si="5"/>
        <v>2.58</v>
      </c>
      <c r="S10" s="360">
        <f t="shared" si="7"/>
        <v>464.4</v>
      </c>
      <c r="T10" s="63">
        <f t="shared" si="6"/>
        <v>2.322</v>
      </c>
      <c r="U10" s="360"/>
      <c r="V10" s="63"/>
      <c r="W10" s="360"/>
      <c r="X10" s="63"/>
      <c r="Y10" s="358">
        <v>1040.0</v>
      </c>
      <c r="Z10" s="358">
        <f>320*2</f>
        <v>640</v>
      </c>
      <c r="AA10" s="177">
        <v>654.0</v>
      </c>
      <c r="AB10" s="177"/>
      <c r="AC10" s="177"/>
    </row>
    <row r="11" ht="15.75" customHeight="1">
      <c r="A11" s="55"/>
      <c r="D11" s="56"/>
      <c r="E11" s="74">
        <v>3.0</v>
      </c>
      <c r="F11" s="58">
        <v>500.0</v>
      </c>
      <c r="H11" s="332">
        <v>819.16</v>
      </c>
      <c r="I11" s="181">
        <v>2448.0</v>
      </c>
      <c r="J11" s="76">
        <f t="shared" si="1"/>
        <v>4.896</v>
      </c>
      <c r="K11" s="181">
        <v>1560.0</v>
      </c>
      <c r="L11" s="76">
        <f t="shared" si="2"/>
        <v>3.12</v>
      </c>
      <c r="M11" s="181">
        <v>1340.0</v>
      </c>
      <c r="N11" s="76">
        <f t="shared" si="3"/>
        <v>2.68</v>
      </c>
      <c r="O11" s="181">
        <v>1275.0</v>
      </c>
      <c r="P11" s="76">
        <f t="shared" si="4"/>
        <v>2.55</v>
      </c>
      <c r="Q11" s="181">
        <v>1275.0</v>
      </c>
      <c r="R11" s="76">
        <f t="shared" si="5"/>
        <v>2.55</v>
      </c>
      <c r="S11" s="360">
        <f t="shared" si="7"/>
        <v>1147.5</v>
      </c>
      <c r="T11" s="63">
        <f t="shared" si="6"/>
        <v>2.295</v>
      </c>
      <c r="U11" s="360"/>
      <c r="V11" s="63"/>
      <c r="W11" s="360"/>
      <c r="X11" s="63"/>
      <c r="Y11" s="358"/>
      <c r="Z11" s="358"/>
      <c r="AA11" s="177"/>
      <c r="AB11" s="177"/>
      <c r="AC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2464.28</v>
      </c>
      <c r="I12" s="181">
        <v>7343.0</v>
      </c>
      <c r="J12" s="76">
        <f t="shared" si="1"/>
        <v>4.895333333</v>
      </c>
      <c r="K12" s="181">
        <v>4680.0</v>
      </c>
      <c r="L12" s="76">
        <f t="shared" si="2"/>
        <v>3.12</v>
      </c>
      <c r="M12" s="181">
        <v>4020.0</v>
      </c>
      <c r="N12" s="76">
        <f t="shared" si="3"/>
        <v>2.68</v>
      </c>
      <c r="O12" s="181">
        <v>3825.0</v>
      </c>
      <c r="P12" s="76">
        <f t="shared" si="4"/>
        <v>2.55</v>
      </c>
      <c r="Q12" s="181">
        <v>3825.0</v>
      </c>
      <c r="R12" s="76">
        <f t="shared" si="5"/>
        <v>2.55</v>
      </c>
      <c r="S12" s="343">
        <f t="shared" si="7"/>
        <v>3442.5</v>
      </c>
      <c r="T12" s="63">
        <f t="shared" si="6"/>
        <v>2.295</v>
      </c>
      <c r="U12" s="343"/>
      <c r="V12" s="63"/>
      <c r="W12" s="343"/>
      <c r="X12" s="63"/>
      <c r="Y12" s="358"/>
      <c r="Z12" s="358"/>
      <c r="AA12" s="177"/>
      <c r="AB12" s="177"/>
      <c r="AC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113.2</v>
      </c>
      <c r="I13" s="93">
        <v>385.0</v>
      </c>
      <c r="J13" s="91">
        <f>I13/50</f>
        <v>7.7</v>
      </c>
      <c r="K13" s="93">
        <v>232.0</v>
      </c>
      <c r="L13" s="91">
        <f>K13/50</f>
        <v>4.64</v>
      </c>
      <c r="M13" s="93">
        <v>199.0</v>
      </c>
      <c r="N13" s="91">
        <f>M13/50</f>
        <v>3.98</v>
      </c>
      <c r="O13" s="93">
        <v>181.0</v>
      </c>
      <c r="P13" s="91">
        <f>O13/50</f>
        <v>3.62</v>
      </c>
      <c r="Q13" s="93">
        <v>177.0</v>
      </c>
      <c r="R13" s="91">
        <f>Q13/50</f>
        <v>3.54</v>
      </c>
      <c r="S13" s="364">
        <v>160.0</v>
      </c>
      <c r="T13" s="366">
        <f>S13/50</f>
        <v>3.2</v>
      </c>
      <c r="U13" s="364"/>
      <c r="V13" s="366"/>
      <c r="W13" s="364"/>
      <c r="X13" s="366"/>
      <c r="Y13" s="358"/>
      <c r="Z13" s="358"/>
      <c r="AA13" s="177"/>
      <c r="AB13" s="177"/>
      <c r="AC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67"/>
      <c r="T14" s="107"/>
      <c r="U14" s="367"/>
      <c r="V14" s="107"/>
      <c r="W14" s="367"/>
      <c r="X14" s="107"/>
      <c r="Y14" s="368"/>
      <c r="Z14" s="368"/>
      <c r="AA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250</v>
      </c>
      <c r="I15" s="26" t="s">
        <v>16</v>
      </c>
      <c r="J15" s="27"/>
      <c r="K15" s="26" t="s">
        <v>17</v>
      </c>
      <c r="L15" s="27"/>
      <c r="M15" s="26" t="s">
        <v>18</v>
      </c>
      <c r="N15" s="27"/>
      <c r="O15" s="26" t="s">
        <v>90</v>
      </c>
      <c r="P15" s="27"/>
      <c r="Q15" s="26" t="s">
        <v>91</v>
      </c>
      <c r="R15" s="27"/>
      <c r="S15" s="26" t="s">
        <v>93</v>
      </c>
      <c r="T15" s="27"/>
      <c r="U15" s="26"/>
      <c r="V15" s="27"/>
      <c r="W15" s="26"/>
      <c r="X15" s="27"/>
      <c r="Y15" s="351"/>
      <c r="Z15" s="351"/>
      <c r="AA15" s="352"/>
      <c r="AB15" s="352"/>
      <c r="AC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7" t="s">
        <v>28</v>
      </c>
      <c r="M16" s="36" t="s">
        <v>27</v>
      </c>
      <c r="N16" s="37" t="s">
        <v>28</v>
      </c>
      <c r="O16" s="36" t="s">
        <v>27</v>
      </c>
      <c r="P16" s="37" t="s">
        <v>28</v>
      </c>
      <c r="Q16" s="36" t="s">
        <v>27</v>
      </c>
      <c r="R16" s="37" t="s">
        <v>28</v>
      </c>
      <c r="S16" s="36" t="s">
        <v>27</v>
      </c>
      <c r="T16" s="37" t="s">
        <v>28</v>
      </c>
      <c r="U16" s="36"/>
      <c r="V16" s="37"/>
      <c r="W16" s="36"/>
      <c r="X16" s="37"/>
      <c r="Y16" s="354"/>
      <c r="Z16" s="354"/>
      <c r="AA16" s="355"/>
      <c r="AB16" s="355"/>
      <c r="AC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252</v>
      </c>
      <c r="E17" s="71">
        <v>40.0</v>
      </c>
      <c r="F17" s="45">
        <v>100.0</v>
      </c>
      <c r="H17" s="332">
        <v>62.09</v>
      </c>
      <c r="I17" s="53">
        <v>270.0</v>
      </c>
      <c r="J17" s="51">
        <f t="shared" ref="J17:J24" si="8">I17/F17</f>
        <v>2.7</v>
      </c>
      <c r="K17" s="53">
        <v>152.0</v>
      </c>
      <c r="L17" s="51">
        <f t="shared" ref="L17:L24" si="9">K17/F17</f>
        <v>1.52</v>
      </c>
      <c r="M17" s="53">
        <v>130.0</v>
      </c>
      <c r="N17" s="51">
        <f t="shared" ref="N17:N24" si="10">M17/F17</f>
        <v>1.3</v>
      </c>
      <c r="O17" s="53">
        <v>108.0</v>
      </c>
      <c r="P17" s="51">
        <f t="shared" ref="P17:P24" si="11">O17/F17</f>
        <v>1.08</v>
      </c>
      <c r="Q17" s="53">
        <v>97.0</v>
      </c>
      <c r="R17" s="51">
        <f t="shared" ref="R17:R24" si="12">Q17/F17</f>
        <v>0.97</v>
      </c>
      <c r="S17" s="62">
        <v>88.0</v>
      </c>
      <c r="T17" s="72">
        <f t="shared" ref="T17:T24" si="13">S17/F17</f>
        <v>0.88</v>
      </c>
      <c r="U17" s="62"/>
      <c r="V17" s="72"/>
      <c r="W17" s="62"/>
      <c r="X17" s="72"/>
      <c r="Y17" s="358">
        <v>250.0</v>
      </c>
      <c r="Z17" s="358">
        <v>235.0</v>
      </c>
      <c r="AA17" s="177" t="s">
        <v>253</v>
      </c>
      <c r="AB17" s="177"/>
      <c r="AC17" s="177"/>
    </row>
    <row r="18" ht="15.75" customHeight="1">
      <c r="A18" s="55"/>
      <c r="E18" s="74">
        <v>10.0</v>
      </c>
      <c r="F18" s="101">
        <v>500.0</v>
      </c>
      <c r="G18" s="98"/>
      <c r="H18" s="342">
        <v>277.33</v>
      </c>
      <c r="I18" s="62">
        <v>1067.0</v>
      </c>
      <c r="J18" s="49">
        <f t="shared" si="8"/>
        <v>2.134</v>
      </c>
      <c r="K18" s="62">
        <v>667.0</v>
      </c>
      <c r="L18" s="49">
        <f t="shared" si="9"/>
        <v>1.334</v>
      </c>
      <c r="M18" s="62">
        <v>571.0</v>
      </c>
      <c r="N18" s="49">
        <f t="shared" si="10"/>
        <v>1.142</v>
      </c>
      <c r="O18" s="62">
        <v>478.0</v>
      </c>
      <c r="P18" s="49">
        <f t="shared" si="11"/>
        <v>0.956</v>
      </c>
      <c r="Q18" s="62">
        <v>432.0</v>
      </c>
      <c r="R18" s="49">
        <f t="shared" si="12"/>
        <v>0.864</v>
      </c>
      <c r="S18" s="62">
        <v>390.0</v>
      </c>
      <c r="T18" s="76">
        <f t="shared" si="13"/>
        <v>0.78</v>
      </c>
      <c r="U18" s="62"/>
      <c r="V18" s="76"/>
      <c r="W18" s="62"/>
      <c r="X18" s="76"/>
      <c r="Y18" s="358">
        <v>995.0</v>
      </c>
      <c r="Z18" s="358">
        <v>845.0</v>
      </c>
      <c r="AA18" s="177">
        <v>714.0</v>
      </c>
      <c r="AB18" s="177"/>
      <c r="AC18" s="177"/>
    </row>
    <row r="19" ht="15.75" customHeight="1">
      <c r="A19" s="55"/>
      <c r="E19" s="74">
        <v>4.0</v>
      </c>
      <c r="F19" s="58">
        <v>1000.0</v>
      </c>
      <c r="H19" s="332">
        <v>550.31</v>
      </c>
      <c r="I19" s="62">
        <v>2079.0</v>
      </c>
      <c r="J19" s="49">
        <f t="shared" si="8"/>
        <v>2.079</v>
      </c>
      <c r="K19" s="62">
        <v>1235.0</v>
      </c>
      <c r="L19" s="49">
        <f t="shared" si="9"/>
        <v>1.235</v>
      </c>
      <c r="M19" s="62">
        <v>1063.0</v>
      </c>
      <c r="N19" s="49">
        <f t="shared" si="10"/>
        <v>1.063</v>
      </c>
      <c r="O19" s="62">
        <v>891.0</v>
      </c>
      <c r="P19" s="49">
        <f t="shared" si="11"/>
        <v>0.891</v>
      </c>
      <c r="Q19" s="62">
        <v>805.0</v>
      </c>
      <c r="R19" s="49">
        <f t="shared" si="12"/>
        <v>0.805</v>
      </c>
      <c r="S19" s="62">
        <v>727.0</v>
      </c>
      <c r="T19" s="76">
        <f t="shared" si="13"/>
        <v>0.727</v>
      </c>
      <c r="U19" s="62"/>
      <c r="V19" s="76"/>
      <c r="W19" s="62"/>
      <c r="X19" s="76"/>
      <c r="Y19" s="358"/>
      <c r="Z19" s="358"/>
      <c r="AA19" s="177"/>
      <c r="AB19" s="177"/>
      <c r="AC19" s="177"/>
    </row>
    <row r="20" ht="15.75" customHeight="1">
      <c r="A20" s="55"/>
      <c r="E20" s="123">
        <v>1.0</v>
      </c>
      <c r="F20" s="113">
        <v>4000.0</v>
      </c>
      <c r="H20" s="332">
        <v>2169.01</v>
      </c>
      <c r="I20" s="62">
        <v>8206.0</v>
      </c>
      <c r="J20" s="49">
        <f t="shared" si="8"/>
        <v>2.0515</v>
      </c>
      <c r="K20" s="62">
        <v>4912.0</v>
      </c>
      <c r="L20" s="49">
        <f t="shared" si="9"/>
        <v>1.228</v>
      </c>
      <c r="M20" s="62">
        <v>4228.0</v>
      </c>
      <c r="N20" s="49">
        <f t="shared" si="10"/>
        <v>1.057</v>
      </c>
      <c r="O20" s="62">
        <v>3543.0</v>
      </c>
      <c r="P20" s="49">
        <f t="shared" si="11"/>
        <v>0.88575</v>
      </c>
      <c r="Q20" s="62">
        <v>3201.0</v>
      </c>
      <c r="R20" s="49">
        <f t="shared" si="12"/>
        <v>0.80025</v>
      </c>
      <c r="S20" s="62">
        <v>2893.0</v>
      </c>
      <c r="T20" s="76">
        <f t="shared" si="13"/>
        <v>0.72325</v>
      </c>
      <c r="U20" s="62"/>
      <c r="V20" s="76"/>
      <c r="W20" s="62"/>
      <c r="X20" s="76"/>
      <c r="Y20" s="358"/>
      <c r="Z20" s="358">
        <f>3100*2</f>
        <v>6200</v>
      </c>
      <c r="AA20" s="177"/>
      <c r="AB20" s="177"/>
      <c r="AC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118.92</v>
      </c>
      <c r="I21" s="53">
        <v>439.0</v>
      </c>
      <c r="J21" s="51">
        <f t="shared" si="8"/>
        <v>4.39</v>
      </c>
      <c r="K21" s="53">
        <v>234.0</v>
      </c>
      <c r="L21" s="51">
        <f t="shared" si="9"/>
        <v>2.34</v>
      </c>
      <c r="M21" s="53">
        <v>201.0</v>
      </c>
      <c r="N21" s="51">
        <f t="shared" si="10"/>
        <v>2.01</v>
      </c>
      <c r="O21" s="53">
        <v>175.0</v>
      </c>
      <c r="P21" s="51">
        <f t="shared" si="11"/>
        <v>1.75</v>
      </c>
      <c r="Q21" s="53">
        <v>160.0</v>
      </c>
      <c r="R21" s="72">
        <f t="shared" si="12"/>
        <v>1.6</v>
      </c>
      <c r="S21" s="53">
        <f t="shared" ref="S21:S22" si="14">Q21-Q21*$S$2</f>
        <v>144</v>
      </c>
      <c r="T21" s="72">
        <f t="shared" si="13"/>
        <v>1.44</v>
      </c>
      <c r="U21" s="53"/>
      <c r="V21" s="72"/>
      <c r="W21" s="53"/>
      <c r="X21" s="72"/>
      <c r="Y21" s="358">
        <v>405.0</v>
      </c>
      <c r="Z21" s="358">
        <v>385.0</v>
      </c>
      <c r="AA21" s="177">
        <f>AA22/2</f>
        <v>281.5</v>
      </c>
      <c r="AB21" s="177"/>
      <c r="AC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233.93</v>
      </c>
      <c r="I22" s="62">
        <v>867.0</v>
      </c>
      <c r="J22" s="49">
        <f t="shared" si="8"/>
        <v>4.335</v>
      </c>
      <c r="K22" s="62">
        <v>445.0</v>
      </c>
      <c r="L22" s="49">
        <f t="shared" si="9"/>
        <v>2.225</v>
      </c>
      <c r="M22" s="62">
        <v>381.0</v>
      </c>
      <c r="N22" s="49">
        <f t="shared" si="10"/>
        <v>1.905</v>
      </c>
      <c r="O22" s="62">
        <v>332.0</v>
      </c>
      <c r="P22" s="49">
        <f t="shared" si="11"/>
        <v>1.66</v>
      </c>
      <c r="Q22" s="62">
        <v>303.0</v>
      </c>
      <c r="R22" s="76">
        <f t="shared" si="12"/>
        <v>1.515</v>
      </c>
      <c r="S22" s="62">
        <f t="shared" si="14"/>
        <v>272.7</v>
      </c>
      <c r="T22" s="76">
        <f t="shared" si="13"/>
        <v>1.3635</v>
      </c>
      <c r="U22" s="62"/>
      <c r="V22" s="76"/>
      <c r="W22" s="62"/>
      <c r="X22" s="76"/>
      <c r="Y22" s="358"/>
      <c r="Z22" s="358"/>
      <c r="AA22" s="177">
        <v>563.0</v>
      </c>
      <c r="AB22" s="177"/>
      <c r="AC22" s="177"/>
    </row>
    <row r="23" ht="15.75" customHeight="1">
      <c r="A23" s="55"/>
      <c r="D23" s="56"/>
      <c r="E23" s="74">
        <v>5.0</v>
      </c>
      <c r="F23" s="58">
        <v>500.0</v>
      </c>
      <c r="H23" s="332">
        <v>569.64</v>
      </c>
      <c r="I23" s="62">
        <v>2145.0</v>
      </c>
      <c r="J23" s="49">
        <f t="shared" si="8"/>
        <v>4.29</v>
      </c>
      <c r="K23" s="62">
        <v>985.0</v>
      </c>
      <c r="L23" s="49">
        <f t="shared" si="9"/>
        <v>1.97</v>
      </c>
      <c r="M23" s="62">
        <v>847.0</v>
      </c>
      <c r="N23" s="49">
        <f t="shared" si="10"/>
        <v>1.694</v>
      </c>
      <c r="O23" s="62">
        <v>741.0</v>
      </c>
      <c r="P23" s="49">
        <f t="shared" si="11"/>
        <v>1.482</v>
      </c>
      <c r="Q23" s="62">
        <v>741.0</v>
      </c>
      <c r="R23" s="76">
        <f t="shared" si="12"/>
        <v>1.482</v>
      </c>
      <c r="S23" s="62">
        <v>668.0</v>
      </c>
      <c r="T23" s="76">
        <f t="shared" si="13"/>
        <v>1.336</v>
      </c>
      <c r="U23" s="62"/>
      <c r="V23" s="76"/>
      <c r="W23" s="62"/>
      <c r="X23" s="76"/>
      <c r="Y23" s="358"/>
      <c r="Z23" s="358"/>
      <c r="AA23" s="177"/>
      <c r="AB23" s="177"/>
      <c r="AC23" s="177"/>
    </row>
    <row r="24" ht="15.75" customHeight="1">
      <c r="A24" s="55"/>
      <c r="D24" s="56"/>
      <c r="E24" s="74">
        <v>1.0</v>
      </c>
      <c r="F24" s="58">
        <v>2500.0</v>
      </c>
      <c r="H24" s="332">
        <v>2807.52</v>
      </c>
      <c r="I24" s="62">
        <v>10615.0</v>
      </c>
      <c r="J24" s="49">
        <f t="shared" si="8"/>
        <v>4.246</v>
      </c>
      <c r="K24" s="62">
        <v>4853.0</v>
      </c>
      <c r="L24" s="49">
        <f t="shared" si="9"/>
        <v>1.9412</v>
      </c>
      <c r="M24" s="62">
        <v>4170.0</v>
      </c>
      <c r="N24" s="49">
        <f t="shared" si="10"/>
        <v>1.668</v>
      </c>
      <c r="O24" s="62">
        <v>3650.0</v>
      </c>
      <c r="P24" s="49">
        <f t="shared" si="11"/>
        <v>1.46</v>
      </c>
      <c r="Q24" s="181">
        <v>3650.0</v>
      </c>
      <c r="R24" s="76">
        <f t="shared" si="12"/>
        <v>1.46</v>
      </c>
      <c r="S24" s="62">
        <v>3293.0</v>
      </c>
      <c r="T24" s="76">
        <f t="shared" si="13"/>
        <v>1.3172</v>
      </c>
      <c r="U24" s="62"/>
      <c r="V24" s="76"/>
      <c r="W24" s="62"/>
      <c r="X24" s="76"/>
      <c r="Y24" s="358"/>
      <c r="Z24" s="358"/>
      <c r="AA24" s="177"/>
      <c r="AB24" s="177"/>
      <c r="AC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89.96</v>
      </c>
      <c r="I25" s="93">
        <v>354.0</v>
      </c>
      <c r="J25" s="91">
        <f>I25/50</f>
        <v>7.08</v>
      </c>
      <c r="K25" s="93">
        <v>174.0</v>
      </c>
      <c r="L25" s="91">
        <f>K25/50</f>
        <v>3.48</v>
      </c>
      <c r="M25" s="93">
        <v>150.0</v>
      </c>
      <c r="N25" s="91">
        <f>M25/50</f>
        <v>3</v>
      </c>
      <c r="O25" s="93">
        <v>126.0</v>
      </c>
      <c r="P25" s="91">
        <f>O25/50</f>
        <v>2.52</v>
      </c>
      <c r="Q25" s="93">
        <v>122.0</v>
      </c>
      <c r="R25" s="91">
        <f>Q25/50</f>
        <v>2.44</v>
      </c>
      <c r="S25" s="93">
        <f>Q25-Q25*$S$2</f>
        <v>109.8</v>
      </c>
      <c r="T25" s="91">
        <f>S25/50</f>
        <v>2.196</v>
      </c>
      <c r="U25" s="93"/>
      <c r="V25" s="91"/>
      <c r="W25" s="93"/>
      <c r="X25" s="91"/>
      <c r="Y25" s="358"/>
      <c r="Z25" s="358"/>
      <c r="AA25" s="177"/>
      <c r="AB25" s="177"/>
      <c r="AC25" s="177"/>
    </row>
    <row r="26" ht="15.75" customHeight="1">
      <c r="A26" s="94"/>
      <c r="B26" s="94"/>
      <c r="C26" s="94"/>
      <c r="D26" s="81"/>
      <c r="E26" s="94"/>
      <c r="F26" s="94"/>
      <c r="H26" s="81"/>
      <c r="S26" s="107"/>
      <c r="T26" s="107"/>
      <c r="U26" s="107"/>
      <c r="V26" s="107"/>
      <c r="W26" s="107"/>
      <c r="X26" s="107"/>
      <c r="Y26" s="368"/>
      <c r="Z26" s="368"/>
      <c r="AA26" s="369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250</v>
      </c>
      <c r="I27" s="26" t="s">
        <v>16</v>
      </c>
      <c r="J27" s="27"/>
      <c r="K27" s="26" t="s">
        <v>17</v>
      </c>
      <c r="L27" s="27"/>
      <c r="M27" s="26" t="s">
        <v>18</v>
      </c>
      <c r="N27" s="27"/>
      <c r="O27" s="26" t="s">
        <v>90</v>
      </c>
      <c r="P27" s="27"/>
      <c r="Q27" s="26" t="s">
        <v>91</v>
      </c>
      <c r="R27" s="27"/>
      <c r="S27" s="26" t="s">
        <v>93</v>
      </c>
      <c r="T27" s="27"/>
      <c r="U27" s="26"/>
      <c r="V27" s="27"/>
      <c r="W27" s="26"/>
      <c r="X27" s="27"/>
      <c r="Y27" s="351"/>
      <c r="Z27" s="351"/>
      <c r="AA27" s="352"/>
      <c r="AB27" s="352"/>
      <c r="AC27" s="352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6" t="s">
        <v>27</v>
      </c>
      <c r="J28" s="37" t="s">
        <v>28</v>
      </c>
      <c r="K28" s="36" t="s">
        <v>27</v>
      </c>
      <c r="L28" s="37" t="s">
        <v>28</v>
      </c>
      <c r="M28" s="36" t="s">
        <v>27</v>
      </c>
      <c r="N28" s="37" t="s">
        <v>28</v>
      </c>
      <c r="O28" s="36" t="s">
        <v>27</v>
      </c>
      <c r="P28" s="37" t="s">
        <v>28</v>
      </c>
      <c r="Q28" s="36" t="s">
        <v>27</v>
      </c>
      <c r="R28" s="37" t="s">
        <v>28</v>
      </c>
      <c r="S28" s="36" t="s">
        <v>27</v>
      </c>
      <c r="T28" s="37" t="s">
        <v>28</v>
      </c>
      <c r="U28" s="36"/>
      <c r="V28" s="37"/>
      <c r="W28" s="36"/>
      <c r="X28" s="37"/>
      <c r="Y28" s="354"/>
      <c r="Z28" s="354"/>
      <c r="AA28" s="355"/>
      <c r="AB28" s="355"/>
      <c r="AC28" s="355"/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66.79</v>
      </c>
      <c r="I29" s="53">
        <v>206.0</v>
      </c>
      <c r="J29" s="72">
        <f t="shared" ref="J29:J39" si="15">I29/F29</f>
        <v>4.12</v>
      </c>
      <c r="K29" s="179">
        <v>131.0</v>
      </c>
      <c r="L29" s="72">
        <f t="shared" ref="L29:L39" si="16">K29/F29</f>
        <v>2.62</v>
      </c>
      <c r="M29" s="179">
        <v>113.0</v>
      </c>
      <c r="N29" s="72">
        <f t="shared" ref="N29:N39" si="17">M29/F29</f>
        <v>2.26</v>
      </c>
      <c r="O29" s="179">
        <v>94.0</v>
      </c>
      <c r="P29" s="72">
        <f t="shared" ref="P29:P39" si="18">O29/F29</f>
        <v>1.88</v>
      </c>
      <c r="Q29" s="179">
        <v>85.0</v>
      </c>
      <c r="R29" s="72">
        <f t="shared" ref="R29:R39" si="19">Q29/F29</f>
        <v>1.7</v>
      </c>
      <c r="S29" s="179">
        <v>77.0</v>
      </c>
      <c r="T29" s="72">
        <f t="shared" ref="T29:T39" si="20">S29/F29</f>
        <v>1.54</v>
      </c>
      <c r="U29" s="179"/>
      <c r="V29" s="72"/>
      <c r="W29" s="179"/>
      <c r="X29" s="72"/>
      <c r="Y29" s="358"/>
      <c r="Z29" s="358"/>
      <c r="AA29" s="177"/>
      <c r="AB29" s="177"/>
      <c r="AC29" s="177"/>
    </row>
    <row r="30" ht="15.75" customHeight="1">
      <c r="A30" s="55"/>
      <c r="D30" s="56"/>
      <c r="E30" s="110"/>
      <c r="F30" s="58">
        <v>200.0</v>
      </c>
      <c r="H30" s="332">
        <v>243.78</v>
      </c>
      <c r="I30" s="62">
        <v>748.0</v>
      </c>
      <c r="J30" s="49">
        <f t="shared" si="15"/>
        <v>3.74</v>
      </c>
      <c r="K30" s="62">
        <v>476.0</v>
      </c>
      <c r="L30" s="49">
        <f t="shared" si="16"/>
        <v>2.38</v>
      </c>
      <c r="M30" s="62">
        <v>409.0</v>
      </c>
      <c r="N30" s="49">
        <f t="shared" si="17"/>
        <v>2.045</v>
      </c>
      <c r="O30" s="62">
        <v>342.0</v>
      </c>
      <c r="P30" s="49">
        <f t="shared" si="18"/>
        <v>1.71</v>
      </c>
      <c r="Q30" s="62">
        <v>308.0</v>
      </c>
      <c r="R30" s="49">
        <f t="shared" si="19"/>
        <v>1.54</v>
      </c>
      <c r="S30" s="62">
        <v>278.0</v>
      </c>
      <c r="T30" s="49">
        <f t="shared" si="20"/>
        <v>1.39</v>
      </c>
      <c r="U30" s="62"/>
      <c r="V30" s="49"/>
      <c r="W30" s="62"/>
      <c r="X30" s="49"/>
      <c r="Y30" s="358"/>
      <c r="Z30" s="358"/>
      <c r="AA30" s="177"/>
      <c r="AB30" s="177"/>
      <c r="AC30" s="177"/>
    </row>
    <row r="31" ht="15.75" customHeight="1">
      <c r="A31" s="55"/>
      <c r="D31" s="56"/>
      <c r="E31" s="112"/>
      <c r="F31" s="113">
        <v>500.0</v>
      </c>
      <c r="H31" s="332">
        <v>591.2</v>
      </c>
      <c r="I31" s="62">
        <v>1836.0</v>
      </c>
      <c r="J31" s="49">
        <f t="shared" si="15"/>
        <v>3.672</v>
      </c>
      <c r="K31" s="62">
        <v>1169.0</v>
      </c>
      <c r="L31" s="49">
        <f t="shared" si="16"/>
        <v>2.338</v>
      </c>
      <c r="M31" s="62">
        <v>1004.0</v>
      </c>
      <c r="N31" s="49">
        <f t="shared" si="17"/>
        <v>2.008</v>
      </c>
      <c r="O31" s="62">
        <v>839.0</v>
      </c>
      <c r="P31" s="49">
        <f t="shared" si="18"/>
        <v>1.678</v>
      </c>
      <c r="Q31" s="62">
        <v>757.0</v>
      </c>
      <c r="R31" s="49">
        <f t="shared" si="19"/>
        <v>1.514</v>
      </c>
      <c r="S31" s="62">
        <v>683.0</v>
      </c>
      <c r="T31" s="49">
        <f t="shared" si="20"/>
        <v>1.366</v>
      </c>
      <c r="U31" s="62"/>
      <c r="V31" s="49"/>
      <c r="W31" s="62"/>
      <c r="X31" s="49"/>
      <c r="Y31" s="358"/>
      <c r="Z31" s="358"/>
      <c r="AA31" s="177"/>
      <c r="AB31" s="177"/>
      <c r="AC31" s="177"/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2357.01</v>
      </c>
      <c r="I32" s="370">
        <v>7249.0</v>
      </c>
      <c r="J32" s="117">
        <f t="shared" si="15"/>
        <v>3.6245</v>
      </c>
      <c r="K32" s="370">
        <v>4617.0</v>
      </c>
      <c r="L32" s="118">
        <f t="shared" si="16"/>
        <v>2.3085</v>
      </c>
      <c r="M32" s="370">
        <v>3966.0</v>
      </c>
      <c r="N32" s="118">
        <f t="shared" si="17"/>
        <v>1.983</v>
      </c>
      <c r="O32" s="370">
        <v>3315.0</v>
      </c>
      <c r="P32" s="118">
        <f t="shared" si="18"/>
        <v>1.6575</v>
      </c>
      <c r="Q32" s="370">
        <v>2990.0</v>
      </c>
      <c r="R32" s="118">
        <f t="shared" si="19"/>
        <v>1.495</v>
      </c>
      <c r="S32" s="370">
        <v>2697.0</v>
      </c>
      <c r="T32" s="49">
        <f t="shared" si="20"/>
        <v>1.3485</v>
      </c>
      <c r="U32" s="370"/>
      <c r="V32" s="49"/>
      <c r="W32" s="370"/>
      <c r="X32" s="49"/>
      <c r="Y32" s="371"/>
      <c r="Z32" s="371"/>
      <c r="AA32" s="372"/>
      <c r="AB32" s="372"/>
      <c r="AC32" s="372"/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85.11</v>
      </c>
      <c r="I33" s="53">
        <v>241.0</v>
      </c>
      <c r="J33" s="51">
        <f t="shared" si="15"/>
        <v>4.82</v>
      </c>
      <c r="K33" s="53">
        <v>153.0</v>
      </c>
      <c r="L33" s="51">
        <f t="shared" si="16"/>
        <v>3.06</v>
      </c>
      <c r="M33" s="53">
        <v>132.0</v>
      </c>
      <c r="N33" s="51">
        <f t="shared" si="17"/>
        <v>2.64</v>
      </c>
      <c r="O33" s="53">
        <v>110.0</v>
      </c>
      <c r="P33" s="51">
        <f t="shared" si="18"/>
        <v>2.2</v>
      </c>
      <c r="Q33" s="53">
        <v>99.0</v>
      </c>
      <c r="R33" s="51">
        <f t="shared" si="19"/>
        <v>1.98</v>
      </c>
      <c r="S33" s="53">
        <v>90.0</v>
      </c>
      <c r="T33" s="51">
        <f t="shared" si="20"/>
        <v>1.8</v>
      </c>
      <c r="U33" s="53"/>
      <c r="V33" s="51"/>
      <c r="W33" s="53"/>
      <c r="X33" s="51"/>
      <c r="Y33" s="358"/>
      <c r="Z33" s="358"/>
      <c r="AA33" s="177"/>
      <c r="AB33" s="177"/>
      <c r="AC33" s="177"/>
    </row>
    <row r="34" ht="15.75" customHeight="1">
      <c r="A34" s="55"/>
      <c r="D34" s="56"/>
      <c r="E34" s="74">
        <v>12.0</v>
      </c>
      <c r="F34" s="58">
        <v>200.0</v>
      </c>
      <c r="H34" s="332">
        <v>317.06</v>
      </c>
      <c r="I34" s="62">
        <v>887.0</v>
      </c>
      <c r="J34" s="49">
        <f t="shared" si="15"/>
        <v>4.435</v>
      </c>
      <c r="K34" s="62">
        <v>565.0</v>
      </c>
      <c r="L34" s="49">
        <f t="shared" si="16"/>
        <v>2.825</v>
      </c>
      <c r="M34" s="62">
        <v>485.0</v>
      </c>
      <c r="N34" s="49">
        <f t="shared" si="17"/>
        <v>2.425</v>
      </c>
      <c r="O34" s="62">
        <v>405.0</v>
      </c>
      <c r="P34" s="49">
        <f t="shared" si="18"/>
        <v>2.025</v>
      </c>
      <c r="Q34" s="62">
        <v>365.0</v>
      </c>
      <c r="R34" s="49">
        <f t="shared" si="19"/>
        <v>1.825</v>
      </c>
      <c r="S34" s="62">
        <v>329.0</v>
      </c>
      <c r="T34" s="49">
        <f t="shared" si="20"/>
        <v>1.645</v>
      </c>
      <c r="U34" s="62"/>
      <c r="V34" s="49"/>
      <c r="W34" s="62"/>
      <c r="X34" s="49"/>
      <c r="Y34" s="358"/>
      <c r="Z34" s="358"/>
      <c r="AA34" s="177"/>
      <c r="AB34" s="177"/>
      <c r="AC34" s="177"/>
    </row>
    <row r="35" ht="15.75" customHeight="1">
      <c r="A35" s="55"/>
      <c r="D35" s="56"/>
      <c r="E35" s="123">
        <v>4.0</v>
      </c>
      <c r="F35" s="113">
        <v>500.0</v>
      </c>
      <c r="H35" s="332">
        <v>780.51</v>
      </c>
      <c r="I35" s="62">
        <v>2170.0</v>
      </c>
      <c r="J35" s="49">
        <f t="shared" si="15"/>
        <v>4.34</v>
      </c>
      <c r="K35" s="62">
        <v>1382.0</v>
      </c>
      <c r="L35" s="49">
        <f t="shared" si="16"/>
        <v>2.764</v>
      </c>
      <c r="M35" s="62">
        <v>1187.0</v>
      </c>
      <c r="N35" s="49">
        <f t="shared" si="17"/>
        <v>2.374</v>
      </c>
      <c r="O35" s="62">
        <v>992.0</v>
      </c>
      <c r="P35" s="49">
        <f t="shared" si="18"/>
        <v>1.984</v>
      </c>
      <c r="Q35" s="62">
        <v>894.0</v>
      </c>
      <c r="R35" s="49">
        <f t="shared" si="19"/>
        <v>1.788</v>
      </c>
      <c r="S35" s="62">
        <v>806.0</v>
      </c>
      <c r="T35" s="49">
        <f t="shared" si="20"/>
        <v>1.612</v>
      </c>
      <c r="U35" s="62"/>
      <c r="V35" s="49"/>
      <c r="W35" s="62"/>
      <c r="X35" s="49"/>
      <c r="Y35" s="358"/>
      <c r="Z35" s="358"/>
      <c r="AA35" s="177"/>
      <c r="AB35" s="177"/>
      <c r="AC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2311.65</v>
      </c>
      <c r="I36" s="62">
        <v>6200.0</v>
      </c>
      <c r="J36" s="49">
        <f t="shared" si="15"/>
        <v>4.133333333</v>
      </c>
      <c r="K36" s="62">
        <v>3948.0</v>
      </c>
      <c r="L36" s="49">
        <f t="shared" si="16"/>
        <v>2.632</v>
      </c>
      <c r="M36" s="62">
        <v>3390.0</v>
      </c>
      <c r="N36" s="49">
        <f t="shared" si="17"/>
        <v>2.26</v>
      </c>
      <c r="O36" s="62">
        <v>2833.0</v>
      </c>
      <c r="P36" s="49">
        <f t="shared" si="18"/>
        <v>1.888666667</v>
      </c>
      <c r="Q36" s="62">
        <v>2554.0</v>
      </c>
      <c r="R36" s="49">
        <f t="shared" si="19"/>
        <v>1.702666667</v>
      </c>
      <c r="S36" s="62">
        <v>2303.0</v>
      </c>
      <c r="T36" s="49">
        <f t="shared" si="20"/>
        <v>1.535333333</v>
      </c>
      <c r="U36" s="62"/>
      <c r="V36" s="49"/>
      <c r="W36" s="62"/>
      <c r="X36" s="49"/>
      <c r="Y36" s="358"/>
      <c r="Z36" s="358"/>
      <c r="AA36" s="177"/>
      <c r="AB36" s="177"/>
      <c r="AC36" s="177"/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88.38</v>
      </c>
      <c r="I37" s="53">
        <v>281.0</v>
      </c>
      <c r="J37" s="51">
        <f t="shared" si="15"/>
        <v>9.366666667</v>
      </c>
      <c r="K37" s="53">
        <v>179.0</v>
      </c>
      <c r="L37" s="51">
        <f t="shared" si="16"/>
        <v>5.966666667</v>
      </c>
      <c r="M37" s="53">
        <v>153.0</v>
      </c>
      <c r="N37" s="51">
        <f t="shared" si="17"/>
        <v>5.1</v>
      </c>
      <c r="O37" s="53">
        <v>128.0</v>
      </c>
      <c r="P37" s="51">
        <f t="shared" si="18"/>
        <v>4.266666667</v>
      </c>
      <c r="Q37" s="53">
        <v>115.0</v>
      </c>
      <c r="R37" s="51">
        <f t="shared" si="19"/>
        <v>3.833333333</v>
      </c>
      <c r="S37" s="53">
        <v>104.0</v>
      </c>
      <c r="T37" s="51">
        <f t="shared" si="20"/>
        <v>3.466666667</v>
      </c>
      <c r="U37" s="53"/>
      <c r="V37" s="51"/>
      <c r="W37" s="53"/>
      <c r="X37" s="51"/>
      <c r="Y37" s="358"/>
      <c r="Z37" s="358"/>
      <c r="AA37" s="177"/>
      <c r="AB37" s="177"/>
      <c r="AC37" s="177"/>
    </row>
    <row r="38">
      <c r="A38" s="55"/>
      <c r="D38" s="56"/>
      <c r="E38" s="123"/>
      <c r="F38" s="113">
        <v>100.0</v>
      </c>
      <c r="H38" s="332">
        <v>278.5</v>
      </c>
      <c r="I38" s="62">
        <v>879.0</v>
      </c>
      <c r="J38" s="49">
        <f t="shared" si="15"/>
        <v>8.79</v>
      </c>
      <c r="K38" s="62">
        <v>559.0</v>
      </c>
      <c r="L38" s="49">
        <f t="shared" si="16"/>
        <v>5.59</v>
      </c>
      <c r="M38" s="62">
        <v>480.0</v>
      </c>
      <c r="N38" s="49">
        <f t="shared" si="17"/>
        <v>4.8</v>
      </c>
      <c r="O38" s="62">
        <v>400.0</v>
      </c>
      <c r="P38" s="49">
        <f t="shared" si="18"/>
        <v>4</v>
      </c>
      <c r="Q38" s="62">
        <v>361.0</v>
      </c>
      <c r="R38" s="49">
        <f t="shared" si="19"/>
        <v>3.61</v>
      </c>
      <c r="S38" s="62">
        <v>325.0</v>
      </c>
      <c r="T38" s="49">
        <f t="shared" si="20"/>
        <v>3.25</v>
      </c>
      <c r="U38" s="62"/>
      <c r="V38" s="49"/>
      <c r="W38" s="62"/>
      <c r="X38" s="49"/>
      <c r="Y38" s="358"/>
      <c r="Z38" s="358"/>
      <c r="AA38" s="177"/>
      <c r="AB38" s="177"/>
      <c r="AC38" s="177"/>
    </row>
    <row r="39">
      <c r="A39" s="78"/>
      <c r="B39" s="79"/>
      <c r="C39" s="79"/>
      <c r="D39" s="80"/>
      <c r="E39" s="124"/>
      <c r="F39" s="34">
        <v>300.0</v>
      </c>
      <c r="H39" s="332">
        <v>813.14</v>
      </c>
      <c r="I39" s="130">
        <v>2544.0</v>
      </c>
      <c r="J39" s="127">
        <f t="shared" si="15"/>
        <v>8.48</v>
      </c>
      <c r="K39" s="130">
        <v>1620.0</v>
      </c>
      <c r="L39" s="127">
        <f t="shared" si="16"/>
        <v>5.4</v>
      </c>
      <c r="M39" s="130">
        <v>1390.0</v>
      </c>
      <c r="N39" s="127">
        <f t="shared" si="17"/>
        <v>4.633333333</v>
      </c>
      <c r="O39" s="130">
        <v>1159.0</v>
      </c>
      <c r="P39" s="127">
        <f t="shared" si="18"/>
        <v>3.863333333</v>
      </c>
      <c r="Q39" s="130">
        <v>1044.0</v>
      </c>
      <c r="R39" s="127">
        <f t="shared" si="19"/>
        <v>3.48</v>
      </c>
      <c r="S39" s="130">
        <v>941.0</v>
      </c>
      <c r="T39" s="127">
        <f t="shared" si="20"/>
        <v>3.136666667</v>
      </c>
      <c r="U39" s="130"/>
      <c r="V39" s="127"/>
      <c r="W39" s="130"/>
      <c r="X39" s="127"/>
      <c r="Y39" s="358"/>
      <c r="Z39" s="358"/>
      <c r="AA39" s="177"/>
      <c r="AB39" s="177"/>
      <c r="AC39" s="177"/>
    </row>
    <row r="40" ht="15.75" customHeight="1">
      <c r="A40" s="94"/>
      <c r="B40" s="94"/>
      <c r="C40" s="94"/>
      <c r="D40" s="81"/>
      <c r="E40" s="94"/>
      <c r="F40" s="94"/>
      <c r="H40" s="81"/>
      <c r="S40" s="107"/>
      <c r="T40" s="107"/>
      <c r="U40" s="107"/>
      <c r="V40" s="107"/>
      <c r="W40" s="107"/>
      <c r="X40" s="107"/>
      <c r="Y40" s="368"/>
      <c r="Z40" s="368"/>
      <c r="AA40" s="369"/>
    </row>
    <row r="41" ht="15.75" customHeight="1">
      <c r="A41" s="94"/>
      <c r="B41" s="94"/>
      <c r="C41" s="94"/>
      <c r="D41" s="81"/>
      <c r="E41" s="94"/>
      <c r="F41" s="94"/>
      <c r="H41" s="81"/>
      <c r="S41" s="107"/>
      <c r="T41" s="107"/>
      <c r="U41" s="107"/>
      <c r="V41" s="107"/>
      <c r="W41" s="107"/>
      <c r="X41" s="107"/>
      <c r="Y41" s="368"/>
      <c r="Z41" s="368"/>
      <c r="AA41" s="369"/>
    </row>
    <row r="42">
      <c r="A42" s="22" t="s">
        <v>61</v>
      </c>
      <c r="B42" s="23"/>
      <c r="C42" s="23"/>
      <c r="D42" s="24"/>
      <c r="E42" s="22" t="s">
        <v>12</v>
      </c>
      <c r="F42" s="24"/>
      <c r="H42" s="331" t="s">
        <v>250</v>
      </c>
      <c r="I42" s="26" t="s">
        <v>16</v>
      </c>
      <c r="J42" s="27"/>
      <c r="K42" s="26" t="s">
        <v>17</v>
      </c>
      <c r="L42" s="27"/>
      <c r="M42" s="26" t="s">
        <v>18</v>
      </c>
      <c r="N42" s="27"/>
      <c r="O42" s="26" t="s">
        <v>90</v>
      </c>
      <c r="P42" s="27"/>
      <c r="Q42" s="26" t="s">
        <v>91</v>
      </c>
      <c r="R42" s="27"/>
      <c r="S42" s="26" t="s">
        <v>95</v>
      </c>
      <c r="T42" s="27"/>
      <c r="U42" s="26"/>
      <c r="V42" s="27"/>
      <c r="W42" s="26"/>
      <c r="X42" s="27"/>
      <c r="Y42" s="351"/>
      <c r="Z42" s="351"/>
      <c r="AA42" s="352"/>
      <c r="AB42" s="352"/>
      <c r="AC42" s="352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35"/>
      <c r="I43" s="36" t="s">
        <v>27</v>
      </c>
      <c r="J43" s="37" t="s">
        <v>28</v>
      </c>
      <c r="K43" s="36" t="s">
        <v>27</v>
      </c>
      <c r="L43" s="37" t="s">
        <v>28</v>
      </c>
      <c r="M43" s="36" t="s">
        <v>27</v>
      </c>
      <c r="N43" s="37" t="s">
        <v>28</v>
      </c>
      <c r="O43" s="36" t="s">
        <v>27</v>
      </c>
      <c r="P43" s="37" t="s">
        <v>28</v>
      </c>
      <c r="Q43" s="36" t="s">
        <v>27</v>
      </c>
      <c r="R43" s="37" t="s">
        <v>28</v>
      </c>
      <c r="S43" s="36" t="s">
        <v>27</v>
      </c>
      <c r="T43" s="37" t="s">
        <v>28</v>
      </c>
      <c r="U43" s="36"/>
      <c r="V43" s="37"/>
      <c r="W43" s="36"/>
      <c r="X43" s="37"/>
      <c r="Y43" s="354"/>
      <c r="Z43" s="354"/>
      <c r="AA43" s="355"/>
      <c r="AB43" s="355"/>
      <c r="AC43" s="355"/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381">
        <v>91.42</v>
      </c>
      <c r="I44" s="205">
        <v>245.0</v>
      </c>
      <c r="J44" s="105">
        <f t="shared" ref="J44:J61" si="21">I44/F44</f>
        <v>4.9</v>
      </c>
      <c r="K44" s="205">
        <v>156.0</v>
      </c>
      <c r="L44" s="105">
        <f t="shared" ref="L44:L61" si="22">K44/F44</f>
        <v>3.12</v>
      </c>
      <c r="M44" s="205">
        <v>134.0</v>
      </c>
      <c r="N44" s="105">
        <f t="shared" ref="N44:N61" si="23">M44/F44</f>
        <v>2.68</v>
      </c>
      <c r="O44" s="205">
        <v>112.0</v>
      </c>
      <c r="P44" s="105">
        <f t="shared" ref="P44:P61" si="24">O44/F44</f>
        <v>2.24</v>
      </c>
      <c r="Q44" s="205">
        <v>101.0</v>
      </c>
      <c r="R44" s="91">
        <f t="shared" ref="R44:R61" si="25">Q44/F44</f>
        <v>2.02</v>
      </c>
      <c r="S44" s="93">
        <f>Q44-Q44*$S$2</f>
        <v>90.9</v>
      </c>
      <c r="T44" s="91">
        <f t="shared" ref="T44:T50" si="26">S44/F44</f>
        <v>1.818</v>
      </c>
      <c r="U44" s="93"/>
      <c r="V44" s="91"/>
      <c r="W44" s="93"/>
      <c r="X44" s="91"/>
      <c r="Y44" s="358">
        <v>150.0</v>
      </c>
      <c r="Z44" s="358">
        <f>270/2</f>
        <v>135</v>
      </c>
      <c r="AA44" s="177"/>
      <c r="AB44" s="177"/>
      <c r="AC44" s="177"/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381">
        <v>65.77</v>
      </c>
      <c r="I45" s="205">
        <v>151.0</v>
      </c>
      <c r="J45" s="105">
        <f t="shared" si="21"/>
        <v>3.02</v>
      </c>
      <c r="K45" s="205">
        <v>109.0</v>
      </c>
      <c r="L45" s="105">
        <f t="shared" si="22"/>
        <v>2.18</v>
      </c>
      <c r="M45" s="205">
        <v>97.0</v>
      </c>
      <c r="N45" s="105">
        <f t="shared" si="23"/>
        <v>1.94</v>
      </c>
      <c r="O45" s="205">
        <v>83.0</v>
      </c>
      <c r="P45" s="105">
        <f t="shared" si="24"/>
        <v>1.66</v>
      </c>
      <c r="Q45" s="205">
        <v>76.0</v>
      </c>
      <c r="R45" s="91">
        <f t="shared" si="25"/>
        <v>1.52</v>
      </c>
      <c r="S45" s="93">
        <v>76.0</v>
      </c>
      <c r="T45" s="91">
        <f t="shared" si="26"/>
        <v>1.52</v>
      </c>
      <c r="U45" s="93"/>
      <c r="V45" s="91"/>
      <c r="W45" s="93"/>
      <c r="X45" s="91"/>
      <c r="Y45" s="358">
        <v>138.0</v>
      </c>
      <c r="Z45" s="358"/>
      <c r="AA45" s="177"/>
      <c r="AB45" s="177"/>
      <c r="AC45" s="177"/>
    </row>
    <row r="46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381">
        <v>157.66</v>
      </c>
      <c r="I46" s="205">
        <v>640.0</v>
      </c>
      <c r="J46" s="105">
        <f t="shared" si="21"/>
        <v>16</v>
      </c>
      <c r="K46" s="205">
        <v>344.0</v>
      </c>
      <c r="L46" s="105">
        <f t="shared" si="22"/>
        <v>8.6</v>
      </c>
      <c r="M46" s="205">
        <v>296.0</v>
      </c>
      <c r="N46" s="105">
        <f t="shared" si="23"/>
        <v>7.4</v>
      </c>
      <c r="O46" s="205">
        <v>246.0</v>
      </c>
      <c r="P46" s="105">
        <f t="shared" si="24"/>
        <v>6.15</v>
      </c>
      <c r="Q46" s="205">
        <v>222.0</v>
      </c>
      <c r="R46" s="91">
        <f t="shared" si="25"/>
        <v>5.55</v>
      </c>
      <c r="S46" s="93">
        <f t="shared" ref="S46:S47" si="27">Q46-Q46*$S$2</f>
        <v>199.8</v>
      </c>
      <c r="T46" s="91">
        <f t="shared" si="26"/>
        <v>4.995</v>
      </c>
      <c r="U46" s="93"/>
      <c r="V46" s="91"/>
      <c r="W46" s="93"/>
      <c r="X46" s="91"/>
      <c r="Y46" s="358">
        <f>265*2</f>
        <v>530</v>
      </c>
      <c r="Z46" s="358">
        <f>290*2</f>
        <v>580</v>
      </c>
      <c r="AA46" s="177"/>
      <c r="AB46" s="177"/>
      <c r="AC46" s="177"/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381">
        <v>597.5</v>
      </c>
      <c r="I47" s="206">
        <v>1673.0</v>
      </c>
      <c r="J47" s="373">
        <f t="shared" si="21"/>
        <v>1673</v>
      </c>
      <c r="K47" s="206">
        <v>1159.1999999999998</v>
      </c>
      <c r="L47" s="373">
        <f t="shared" si="22"/>
        <v>1159.2</v>
      </c>
      <c r="M47" s="206">
        <v>1086.75</v>
      </c>
      <c r="N47" s="373">
        <f t="shared" si="23"/>
        <v>1086.75</v>
      </c>
      <c r="O47" s="206">
        <v>1014.3</v>
      </c>
      <c r="P47" s="373">
        <f t="shared" si="24"/>
        <v>1014.3</v>
      </c>
      <c r="Q47" s="206">
        <v>869.4</v>
      </c>
      <c r="R47" s="374">
        <f t="shared" si="25"/>
        <v>869.4</v>
      </c>
      <c r="S47" s="93">
        <f t="shared" si="27"/>
        <v>782.46</v>
      </c>
      <c r="T47" s="374">
        <f t="shared" si="26"/>
        <v>782.46</v>
      </c>
      <c r="U47" s="93"/>
      <c r="V47" s="374"/>
      <c r="W47" s="93"/>
      <c r="X47" s="374"/>
      <c r="Y47" s="358"/>
      <c r="Z47" s="358"/>
      <c r="AA47" s="177"/>
      <c r="AB47" s="177"/>
      <c r="AC47" s="177"/>
    </row>
    <row r="48">
      <c r="A48" s="82" t="s">
        <v>69</v>
      </c>
      <c r="B48" s="83" t="s">
        <v>72</v>
      </c>
      <c r="C48" s="2"/>
      <c r="D48" s="141" t="s">
        <v>71</v>
      </c>
      <c r="E48" s="144">
        <v>50.0</v>
      </c>
      <c r="F48" s="145">
        <v>1.0</v>
      </c>
      <c r="H48" s="381">
        <v>226.23</v>
      </c>
      <c r="I48" s="93">
        <v>1485.0</v>
      </c>
      <c r="J48" s="374">
        <f t="shared" si="21"/>
        <v>1485</v>
      </c>
      <c r="K48" s="204">
        <v>880.0</v>
      </c>
      <c r="L48" s="374">
        <f t="shared" si="22"/>
        <v>880</v>
      </c>
      <c r="M48" s="204">
        <v>750.0</v>
      </c>
      <c r="N48" s="374">
        <f t="shared" si="23"/>
        <v>750</v>
      </c>
      <c r="O48" s="204">
        <v>630.0</v>
      </c>
      <c r="P48" s="374">
        <f t="shared" si="24"/>
        <v>630</v>
      </c>
      <c r="Q48" s="204">
        <v>580.0</v>
      </c>
      <c r="R48" s="374">
        <f t="shared" si="25"/>
        <v>580</v>
      </c>
      <c r="S48" s="93">
        <v>540.0</v>
      </c>
      <c r="T48" s="374">
        <f t="shared" si="26"/>
        <v>540</v>
      </c>
      <c r="U48" s="93"/>
      <c r="V48" s="374"/>
      <c r="W48" s="93"/>
      <c r="X48" s="374"/>
      <c r="Y48" s="358" t="s">
        <v>254</v>
      </c>
      <c r="Z48" s="358">
        <v>1100.0</v>
      </c>
      <c r="AA48" s="177"/>
      <c r="AB48" s="177"/>
      <c r="AC48" s="177"/>
    </row>
    <row r="49">
      <c r="A49" s="40" t="s">
        <v>73</v>
      </c>
      <c r="B49" s="83" t="s">
        <v>72</v>
      </c>
      <c r="C49" s="2"/>
      <c r="D49" s="141" t="s">
        <v>74</v>
      </c>
      <c r="E49" s="71">
        <v>100.0</v>
      </c>
      <c r="F49" s="45">
        <v>50.0</v>
      </c>
      <c r="H49" s="381">
        <v>113.59</v>
      </c>
      <c r="I49" s="204">
        <v>281.0</v>
      </c>
      <c r="J49" s="91">
        <f t="shared" si="21"/>
        <v>5.62</v>
      </c>
      <c r="K49" s="204">
        <v>193.0</v>
      </c>
      <c r="L49" s="91">
        <f t="shared" si="22"/>
        <v>3.86</v>
      </c>
      <c r="M49" s="204">
        <v>182.0</v>
      </c>
      <c r="N49" s="91">
        <f t="shared" si="23"/>
        <v>3.64</v>
      </c>
      <c r="O49" s="204">
        <v>170.0</v>
      </c>
      <c r="P49" s="91">
        <f t="shared" si="24"/>
        <v>3.4</v>
      </c>
      <c r="Q49" s="204">
        <v>147.0</v>
      </c>
      <c r="R49" s="91">
        <f t="shared" si="25"/>
        <v>2.94</v>
      </c>
      <c r="S49" s="93">
        <v>147.0</v>
      </c>
      <c r="T49" s="91">
        <f t="shared" si="26"/>
        <v>2.94</v>
      </c>
      <c r="U49" s="93"/>
      <c r="V49" s="91"/>
      <c r="W49" s="93"/>
      <c r="X49" s="91"/>
      <c r="Y49" s="382" t="s">
        <v>255</v>
      </c>
      <c r="Z49" s="358"/>
      <c r="AA49" s="177"/>
      <c r="AB49" s="177"/>
      <c r="AC49" s="177"/>
    </row>
    <row r="50">
      <c r="A50" s="40" t="s">
        <v>73</v>
      </c>
      <c r="B50" s="83" t="s">
        <v>72</v>
      </c>
      <c r="C50" s="2"/>
      <c r="D50" s="141" t="s">
        <v>74</v>
      </c>
      <c r="E50" s="71">
        <v>50.0</v>
      </c>
      <c r="F50" s="45">
        <v>100.0</v>
      </c>
      <c r="H50" s="381">
        <v>219.35</v>
      </c>
      <c r="I50" s="204">
        <v>543.0</v>
      </c>
      <c r="J50" s="91">
        <f t="shared" si="21"/>
        <v>5.43</v>
      </c>
      <c r="K50" s="204">
        <v>374.0</v>
      </c>
      <c r="L50" s="91">
        <f t="shared" si="22"/>
        <v>3.74</v>
      </c>
      <c r="M50" s="204">
        <v>353.0</v>
      </c>
      <c r="N50" s="91">
        <f t="shared" si="23"/>
        <v>3.53</v>
      </c>
      <c r="O50" s="204">
        <v>330.0</v>
      </c>
      <c r="P50" s="91">
        <f t="shared" si="24"/>
        <v>3.3</v>
      </c>
      <c r="Q50" s="204">
        <v>284.0</v>
      </c>
      <c r="R50" s="91">
        <f t="shared" si="25"/>
        <v>2.84</v>
      </c>
      <c r="S50" s="93">
        <v>284.0</v>
      </c>
      <c r="T50" s="91">
        <f t="shared" si="26"/>
        <v>2.84</v>
      </c>
      <c r="U50" s="93"/>
      <c r="V50" s="91"/>
      <c r="W50" s="93"/>
      <c r="X50" s="91"/>
      <c r="Z50" s="358"/>
      <c r="AA50" s="177"/>
      <c r="AB50" s="177"/>
      <c r="AC50" s="177"/>
    </row>
    <row r="51" ht="39.0" customHeight="1">
      <c r="A51" s="40" t="s">
        <v>73</v>
      </c>
      <c r="B51" s="83" t="s">
        <v>96</v>
      </c>
      <c r="C51" s="2"/>
      <c r="D51" s="207"/>
      <c r="E51" s="71">
        <v>60.0</v>
      </c>
      <c r="F51" s="45">
        <v>100.0</v>
      </c>
      <c r="H51" s="381"/>
      <c r="I51" s="204">
        <v>294.0</v>
      </c>
      <c r="J51" s="91">
        <f t="shared" si="21"/>
        <v>2.94</v>
      </c>
      <c r="K51" s="204">
        <v>203.0</v>
      </c>
      <c r="L51" s="91">
        <f t="shared" si="22"/>
        <v>2.03</v>
      </c>
      <c r="M51" s="204">
        <v>191.0</v>
      </c>
      <c r="N51" s="91">
        <f t="shared" si="23"/>
        <v>1.91</v>
      </c>
      <c r="O51" s="204">
        <v>178.0</v>
      </c>
      <c r="P51" s="91">
        <f t="shared" si="24"/>
        <v>1.78</v>
      </c>
      <c r="Q51" s="204">
        <v>178.0</v>
      </c>
      <c r="R51" s="91">
        <f t="shared" si="25"/>
        <v>1.78</v>
      </c>
      <c r="S51" s="93">
        <v>178.0</v>
      </c>
      <c r="T51" s="91" t="s">
        <v>256</v>
      </c>
      <c r="U51" s="93"/>
      <c r="V51" s="91"/>
      <c r="W51" s="93"/>
      <c r="X51" s="91"/>
      <c r="Y51" s="358"/>
      <c r="Z51" s="358"/>
      <c r="AA51" s="177"/>
      <c r="AB51" s="177"/>
      <c r="AC51" s="177"/>
    </row>
    <row r="52">
      <c r="A52" s="40" t="s">
        <v>75</v>
      </c>
      <c r="B52" s="41" t="s">
        <v>76</v>
      </c>
      <c r="C52" s="23"/>
      <c r="D52" s="133" t="s">
        <v>72</v>
      </c>
      <c r="E52" s="147">
        <v>300.0</v>
      </c>
      <c r="F52" s="45">
        <v>100.0</v>
      </c>
      <c r="H52" s="381">
        <v>26.63</v>
      </c>
      <c r="I52" s="179">
        <v>50.0</v>
      </c>
      <c r="J52" s="72">
        <f t="shared" si="21"/>
        <v>0.5</v>
      </c>
      <c r="K52" s="179">
        <v>34.0</v>
      </c>
      <c r="L52" s="72">
        <f t="shared" si="22"/>
        <v>0.34</v>
      </c>
      <c r="M52" s="179">
        <v>32.0</v>
      </c>
      <c r="N52" s="72">
        <f t="shared" si="23"/>
        <v>0.32</v>
      </c>
      <c r="O52" s="179">
        <v>30.0</v>
      </c>
      <c r="P52" s="72">
        <f t="shared" si="24"/>
        <v>0.3</v>
      </c>
      <c r="Q52" s="179">
        <v>30.0</v>
      </c>
      <c r="R52" s="72">
        <f t="shared" si="25"/>
        <v>0.3</v>
      </c>
      <c r="S52" s="179">
        <v>30.0</v>
      </c>
      <c r="T52" s="72">
        <v>0.3</v>
      </c>
      <c r="U52" s="179"/>
      <c r="V52" s="72"/>
      <c r="W52" s="179"/>
      <c r="X52" s="72"/>
      <c r="Y52" s="358">
        <v>34.0</v>
      </c>
      <c r="Z52" s="358"/>
      <c r="AA52" s="177"/>
      <c r="AB52" s="177"/>
      <c r="AC52" s="177"/>
    </row>
    <row r="53">
      <c r="A53" s="78"/>
      <c r="B53" s="79"/>
      <c r="C53" s="79"/>
      <c r="D53" s="80"/>
      <c r="E53" s="151">
        <v>200.0</v>
      </c>
      <c r="F53" s="34">
        <v>200.0</v>
      </c>
      <c r="H53" s="381">
        <v>40.77</v>
      </c>
      <c r="I53" s="210">
        <v>73.0</v>
      </c>
      <c r="J53" s="211">
        <f t="shared" si="21"/>
        <v>0.365</v>
      </c>
      <c r="K53" s="210">
        <v>50.0</v>
      </c>
      <c r="L53" s="211">
        <f t="shared" si="22"/>
        <v>0.25</v>
      </c>
      <c r="M53" s="210">
        <v>48.0</v>
      </c>
      <c r="N53" s="211">
        <f t="shared" si="23"/>
        <v>0.24</v>
      </c>
      <c r="O53" s="210">
        <v>44.0</v>
      </c>
      <c r="P53" s="211">
        <f t="shared" si="24"/>
        <v>0.22</v>
      </c>
      <c r="Q53" s="210">
        <v>44.0</v>
      </c>
      <c r="R53" s="211">
        <f t="shared" si="25"/>
        <v>0.22</v>
      </c>
      <c r="S53" s="210">
        <v>44.0</v>
      </c>
      <c r="T53" s="211">
        <v>0.22</v>
      </c>
      <c r="U53" s="210"/>
      <c r="V53" s="211"/>
      <c r="W53" s="210"/>
      <c r="X53" s="211"/>
      <c r="Y53" s="358"/>
      <c r="Z53" s="358"/>
      <c r="AA53" s="177"/>
      <c r="AB53" s="177"/>
      <c r="AC53" s="177"/>
    </row>
    <row r="54">
      <c r="A54" s="40" t="s">
        <v>75</v>
      </c>
      <c r="B54" s="41" t="s">
        <v>77</v>
      </c>
      <c r="C54" s="23"/>
      <c r="D54" s="133" t="s">
        <v>72</v>
      </c>
      <c r="E54" s="147">
        <v>100.0</v>
      </c>
      <c r="F54" s="45">
        <v>100.0</v>
      </c>
      <c r="H54" s="381">
        <v>50.21</v>
      </c>
      <c r="I54" s="181">
        <v>88.0</v>
      </c>
      <c r="J54" s="72">
        <f t="shared" si="21"/>
        <v>0.88</v>
      </c>
      <c r="K54" s="181">
        <v>61.0</v>
      </c>
      <c r="L54" s="72">
        <f t="shared" si="22"/>
        <v>0.61</v>
      </c>
      <c r="M54" s="181">
        <v>58.0</v>
      </c>
      <c r="N54" s="72">
        <f t="shared" si="23"/>
        <v>0.58</v>
      </c>
      <c r="O54" s="181">
        <v>53.0</v>
      </c>
      <c r="P54" s="72">
        <f t="shared" si="24"/>
        <v>0.53</v>
      </c>
      <c r="Q54" s="181">
        <v>53.0</v>
      </c>
      <c r="R54" s="72">
        <f t="shared" si="25"/>
        <v>0.53</v>
      </c>
      <c r="S54" s="181">
        <v>53.0</v>
      </c>
      <c r="T54" s="72">
        <v>0.53</v>
      </c>
      <c r="U54" s="181"/>
      <c r="V54" s="72"/>
      <c r="W54" s="181"/>
      <c r="X54" s="72"/>
      <c r="Y54" s="358"/>
      <c r="Z54" s="358"/>
      <c r="AA54" s="177"/>
      <c r="AB54" s="177"/>
      <c r="AC54" s="177"/>
    </row>
    <row r="55" ht="16.5" customHeight="1">
      <c r="A55" s="78"/>
      <c r="B55" s="79"/>
      <c r="C55" s="79"/>
      <c r="D55" s="80"/>
      <c r="E55" s="151">
        <v>80.0</v>
      </c>
      <c r="F55" s="34">
        <v>200.0</v>
      </c>
      <c r="H55" s="381">
        <v>88.03</v>
      </c>
      <c r="I55" s="181">
        <v>154.0</v>
      </c>
      <c r="J55" s="211">
        <f t="shared" si="21"/>
        <v>0.77</v>
      </c>
      <c r="K55" s="181">
        <v>106.0</v>
      </c>
      <c r="L55" s="211">
        <f t="shared" si="22"/>
        <v>0.53</v>
      </c>
      <c r="M55" s="181">
        <v>100.0</v>
      </c>
      <c r="N55" s="211">
        <f t="shared" si="23"/>
        <v>0.5</v>
      </c>
      <c r="O55" s="181">
        <v>94.0</v>
      </c>
      <c r="P55" s="211">
        <f t="shared" si="24"/>
        <v>0.47</v>
      </c>
      <c r="Q55" s="181">
        <v>94.0</v>
      </c>
      <c r="R55" s="211">
        <f t="shared" si="25"/>
        <v>0.47</v>
      </c>
      <c r="S55" s="181">
        <v>94.0</v>
      </c>
      <c r="T55" s="211">
        <v>0.47</v>
      </c>
      <c r="U55" s="181"/>
      <c r="V55" s="211"/>
      <c r="W55" s="181"/>
      <c r="X55" s="211"/>
      <c r="Y55" s="358"/>
      <c r="Z55" s="358"/>
      <c r="AA55" s="177"/>
      <c r="AB55" s="177"/>
      <c r="AC55" s="177"/>
    </row>
    <row r="56">
      <c r="A56" s="40" t="s">
        <v>78</v>
      </c>
      <c r="B56" s="41" t="s">
        <v>79</v>
      </c>
      <c r="C56" s="23"/>
      <c r="D56" s="133" t="s">
        <v>72</v>
      </c>
      <c r="E56" s="147">
        <v>300.0</v>
      </c>
      <c r="F56" s="45">
        <v>100.0</v>
      </c>
      <c r="H56" s="381">
        <v>20.67</v>
      </c>
      <c r="I56" s="179">
        <v>36.0</v>
      </c>
      <c r="J56" s="72">
        <f t="shared" si="21"/>
        <v>0.36</v>
      </c>
      <c r="K56" s="179">
        <v>25.0</v>
      </c>
      <c r="L56" s="72">
        <f t="shared" si="22"/>
        <v>0.25</v>
      </c>
      <c r="M56" s="179">
        <v>24.0</v>
      </c>
      <c r="N56" s="72">
        <f t="shared" si="23"/>
        <v>0.24</v>
      </c>
      <c r="O56" s="179">
        <v>23.0</v>
      </c>
      <c r="P56" s="72">
        <f t="shared" si="24"/>
        <v>0.23</v>
      </c>
      <c r="Q56" s="179">
        <v>23.0</v>
      </c>
      <c r="R56" s="72">
        <f t="shared" si="25"/>
        <v>0.23</v>
      </c>
      <c r="S56" s="179">
        <v>23.0</v>
      </c>
      <c r="T56" s="72">
        <v>0.23</v>
      </c>
      <c r="U56" s="179"/>
      <c r="V56" s="72"/>
      <c r="W56" s="179"/>
      <c r="X56" s="72"/>
      <c r="Y56" s="358">
        <v>20.0</v>
      </c>
      <c r="Z56" s="358"/>
      <c r="AA56" s="177"/>
      <c r="AB56" s="177"/>
      <c r="AC56" s="177"/>
    </row>
    <row r="57" ht="16.5" customHeight="1">
      <c r="A57" s="78"/>
      <c r="B57" s="79"/>
      <c r="C57" s="79"/>
      <c r="D57" s="80"/>
      <c r="E57" s="151">
        <v>200.0</v>
      </c>
      <c r="F57" s="34">
        <v>200.0</v>
      </c>
      <c r="H57" s="381">
        <v>28.84</v>
      </c>
      <c r="I57" s="210">
        <v>51.0</v>
      </c>
      <c r="J57" s="211">
        <f t="shared" si="21"/>
        <v>0.255</v>
      </c>
      <c r="K57" s="210">
        <v>36.0</v>
      </c>
      <c r="L57" s="211">
        <f t="shared" si="22"/>
        <v>0.18</v>
      </c>
      <c r="M57" s="210">
        <v>34.0</v>
      </c>
      <c r="N57" s="211">
        <f t="shared" si="23"/>
        <v>0.17</v>
      </c>
      <c r="O57" s="210">
        <v>32.0</v>
      </c>
      <c r="P57" s="211">
        <f t="shared" si="24"/>
        <v>0.16</v>
      </c>
      <c r="Q57" s="210">
        <v>32.0</v>
      </c>
      <c r="R57" s="211">
        <f t="shared" si="25"/>
        <v>0.16</v>
      </c>
      <c r="S57" s="210">
        <v>32.0</v>
      </c>
      <c r="T57" s="211">
        <v>0.16</v>
      </c>
      <c r="U57" s="210"/>
      <c r="V57" s="211"/>
      <c r="W57" s="210"/>
      <c r="X57" s="211"/>
      <c r="Y57" s="358">
        <v>28.0</v>
      </c>
      <c r="Z57" s="358"/>
      <c r="AA57" s="177"/>
      <c r="AB57" s="177"/>
      <c r="AC57" s="177"/>
    </row>
    <row r="58">
      <c r="A58" s="40" t="s">
        <v>78</v>
      </c>
      <c r="B58" s="41" t="s">
        <v>80</v>
      </c>
      <c r="C58" s="23"/>
      <c r="D58" s="133" t="s">
        <v>72</v>
      </c>
      <c r="E58" s="147">
        <v>300.0</v>
      </c>
      <c r="F58" s="45">
        <v>100.0</v>
      </c>
      <c r="H58" s="381">
        <v>21.87</v>
      </c>
      <c r="I58" s="181">
        <v>40.0</v>
      </c>
      <c r="J58" s="72">
        <f t="shared" si="21"/>
        <v>0.4</v>
      </c>
      <c r="K58" s="181">
        <v>27.0</v>
      </c>
      <c r="L58" s="72">
        <f t="shared" si="22"/>
        <v>0.27</v>
      </c>
      <c r="M58" s="181">
        <v>26.0</v>
      </c>
      <c r="N58" s="72">
        <f t="shared" si="23"/>
        <v>0.26</v>
      </c>
      <c r="O58" s="181">
        <v>24.0</v>
      </c>
      <c r="P58" s="72">
        <f t="shared" si="24"/>
        <v>0.24</v>
      </c>
      <c r="Q58" s="181">
        <v>24.0</v>
      </c>
      <c r="R58" s="72">
        <f t="shared" si="25"/>
        <v>0.24</v>
      </c>
      <c r="S58" s="181">
        <v>24.0</v>
      </c>
      <c r="T58" s="72">
        <v>0.24</v>
      </c>
      <c r="U58" s="181"/>
      <c r="V58" s="72"/>
      <c r="W58" s="181"/>
      <c r="X58" s="72"/>
      <c r="Y58" s="358">
        <v>20.0</v>
      </c>
      <c r="Z58" s="358"/>
      <c r="AA58" s="177"/>
      <c r="AB58" s="177"/>
      <c r="AC58" s="177"/>
    </row>
    <row r="59" ht="16.5" customHeight="1">
      <c r="A59" s="78"/>
      <c r="B59" s="79"/>
      <c r="C59" s="79"/>
      <c r="D59" s="80"/>
      <c r="E59" s="151">
        <v>200.0</v>
      </c>
      <c r="F59" s="34">
        <v>200.0</v>
      </c>
      <c r="H59" s="381">
        <v>31.24</v>
      </c>
      <c r="I59" s="181">
        <v>57.0</v>
      </c>
      <c r="J59" s="211">
        <f t="shared" si="21"/>
        <v>0.285</v>
      </c>
      <c r="K59" s="181">
        <v>40.0</v>
      </c>
      <c r="L59" s="211">
        <f t="shared" si="22"/>
        <v>0.2</v>
      </c>
      <c r="M59" s="181">
        <v>38.0</v>
      </c>
      <c r="N59" s="211">
        <f t="shared" si="23"/>
        <v>0.19</v>
      </c>
      <c r="O59" s="181">
        <v>36.0</v>
      </c>
      <c r="P59" s="211">
        <f t="shared" si="24"/>
        <v>0.18</v>
      </c>
      <c r="Q59" s="181">
        <v>36.0</v>
      </c>
      <c r="R59" s="211">
        <f t="shared" si="25"/>
        <v>0.18</v>
      </c>
      <c r="S59" s="181">
        <v>36.0</v>
      </c>
      <c r="T59" s="211">
        <v>0.18</v>
      </c>
      <c r="U59" s="181"/>
      <c r="V59" s="211"/>
      <c r="W59" s="181"/>
      <c r="X59" s="211"/>
      <c r="Y59" s="358">
        <v>61.0</v>
      </c>
      <c r="Z59" s="358"/>
      <c r="AA59" s="177"/>
      <c r="AB59" s="177"/>
      <c r="AC59" s="177"/>
    </row>
    <row r="60">
      <c r="A60" s="40" t="s">
        <v>78</v>
      </c>
      <c r="B60" s="41" t="s">
        <v>81</v>
      </c>
      <c r="C60" s="23"/>
      <c r="D60" s="133" t="s">
        <v>72</v>
      </c>
      <c r="E60" s="147">
        <v>300.0</v>
      </c>
      <c r="F60" s="45">
        <v>100.0</v>
      </c>
      <c r="H60" s="381">
        <v>26.55</v>
      </c>
      <c r="I60" s="179">
        <v>40.0</v>
      </c>
      <c r="J60" s="72">
        <f t="shared" si="21"/>
        <v>0.4</v>
      </c>
      <c r="K60" s="179">
        <v>27.0</v>
      </c>
      <c r="L60" s="72">
        <f t="shared" si="22"/>
        <v>0.27</v>
      </c>
      <c r="M60" s="179">
        <v>26.0</v>
      </c>
      <c r="N60" s="72">
        <f t="shared" si="23"/>
        <v>0.26</v>
      </c>
      <c r="O60" s="179">
        <v>24.0</v>
      </c>
      <c r="P60" s="72">
        <f t="shared" si="24"/>
        <v>0.24</v>
      </c>
      <c r="Q60" s="179">
        <v>24.0</v>
      </c>
      <c r="R60" s="72">
        <f t="shared" si="25"/>
        <v>0.24</v>
      </c>
      <c r="S60" s="179">
        <v>24.0</v>
      </c>
      <c r="T60" s="72">
        <v>0.24</v>
      </c>
      <c r="U60" s="179"/>
      <c r="V60" s="72"/>
      <c r="W60" s="179"/>
      <c r="X60" s="72"/>
      <c r="Y60" s="358"/>
      <c r="Z60" s="358"/>
      <c r="AA60" s="177"/>
      <c r="AB60" s="177"/>
      <c r="AC60" s="177"/>
    </row>
    <row r="61" ht="16.5" customHeight="1">
      <c r="A61" s="78"/>
      <c r="B61" s="79"/>
      <c r="C61" s="79"/>
      <c r="D61" s="80"/>
      <c r="E61" s="151">
        <v>200.0</v>
      </c>
      <c r="F61" s="34">
        <v>200.0</v>
      </c>
      <c r="H61" s="381">
        <v>40.6</v>
      </c>
      <c r="I61" s="210">
        <v>66.0</v>
      </c>
      <c r="J61" s="211">
        <f t="shared" si="21"/>
        <v>0.33</v>
      </c>
      <c r="K61" s="210">
        <v>42.0</v>
      </c>
      <c r="L61" s="211">
        <f t="shared" si="22"/>
        <v>0.21</v>
      </c>
      <c r="M61" s="210">
        <v>40.0</v>
      </c>
      <c r="N61" s="211">
        <f t="shared" si="23"/>
        <v>0.2</v>
      </c>
      <c r="O61" s="210">
        <v>38.0</v>
      </c>
      <c r="P61" s="211">
        <f t="shared" si="24"/>
        <v>0.19</v>
      </c>
      <c r="Q61" s="210">
        <v>38.0</v>
      </c>
      <c r="R61" s="211">
        <f t="shared" si="25"/>
        <v>0.19</v>
      </c>
      <c r="S61" s="210">
        <v>38.0</v>
      </c>
      <c r="T61" s="211">
        <v>0.19</v>
      </c>
      <c r="U61" s="210"/>
      <c r="V61" s="211"/>
      <c r="W61" s="210"/>
      <c r="X61" s="211"/>
      <c r="Y61" s="358"/>
      <c r="Z61" s="358"/>
      <c r="AA61" s="177"/>
      <c r="AB61" s="177"/>
      <c r="AC61" s="177"/>
    </row>
    <row r="62" ht="15.75" customHeight="1">
      <c r="A62" s="94"/>
      <c r="B62" s="94"/>
      <c r="C62" s="94"/>
      <c r="D62" s="81"/>
      <c r="E62" s="94"/>
      <c r="F62" s="94"/>
      <c r="H62" s="81"/>
      <c r="Y62" s="368"/>
      <c r="Z62" s="368"/>
      <c r="AA62" s="369"/>
    </row>
    <row r="63" ht="15.75" customHeight="1">
      <c r="A63" s="94"/>
      <c r="B63" s="94"/>
      <c r="C63" s="94"/>
      <c r="D63" s="81"/>
      <c r="E63" s="94"/>
      <c r="F63" s="94"/>
      <c r="H63" s="81"/>
      <c r="Y63" s="368"/>
      <c r="Z63" s="368"/>
      <c r="AA63" s="369"/>
    </row>
    <row r="64">
      <c r="A64" s="40" t="s">
        <v>78</v>
      </c>
      <c r="B64" s="41" t="s">
        <v>257</v>
      </c>
      <c r="C64" s="23"/>
      <c r="D64" s="133" t="s">
        <v>72</v>
      </c>
      <c r="E64" s="147">
        <v>300.0</v>
      </c>
      <c r="F64" s="45">
        <v>100.0</v>
      </c>
      <c r="H64" s="381">
        <v>18.51</v>
      </c>
      <c r="I64" s="179">
        <f t="shared" ref="I64:I65" si="28">I56-I56*11.67%+2</f>
        <v>33.7988</v>
      </c>
      <c r="J64" s="72">
        <f t="shared" ref="J64:J65" si="29">I64/F64</f>
        <v>0.337988</v>
      </c>
      <c r="K64" s="179">
        <f t="shared" ref="K64:K65" si="30">K56-K56*11.67%+2</f>
        <v>24.0825</v>
      </c>
      <c r="L64" s="72">
        <f t="shared" ref="L64:L65" si="31">K64/F64</f>
        <v>0.240825</v>
      </c>
      <c r="M64" s="179">
        <f t="shared" ref="M64:M65" si="32">M56-M56*11.67%+2</f>
        <v>23.1992</v>
      </c>
      <c r="N64" s="72">
        <f t="shared" ref="N64:N65" si="33">M64/F64</f>
        <v>0.231992</v>
      </c>
      <c r="O64" s="179">
        <f t="shared" ref="O64:O65" si="34">O56-O56*11.67%+2</f>
        <v>22.3159</v>
      </c>
      <c r="P64" s="72">
        <f t="shared" ref="P64:P65" si="35">O64/F64</f>
        <v>0.223159</v>
      </c>
      <c r="Q64" s="179">
        <f t="shared" ref="Q64:Q65" si="36">Q56-Q56*11.67%+2</f>
        <v>22.3159</v>
      </c>
      <c r="R64" s="72">
        <f t="shared" ref="R64:R65" si="37">Q64/F64</f>
        <v>0.223159</v>
      </c>
      <c r="S64" s="179">
        <f t="shared" ref="S64:S65" si="38">S56-S56*11.67%+2</f>
        <v>22.3159</v>
      </c>
      <c r="T64" s="72">
        <v>0.23</v>
      </c>
      <c r="U64" s="179"/>
      <c r="V64" s="72"/>
      <c r="W64" s="179"/>
      <c r="X64" s="72"/>
      <c r="Y64" s="358">
        <v>20.0</v>
      </c>
      <c r="Z64" s="358"/>
      <c r="AA64" s="177"/>
      <c r="AB64" s="177"/>
      <c r="AC64" s="177"/>
    </row>
    <row r="65" ht="16.5" customHeight="1">
      <c r="A65" s="78"/>
      <c r="B65" s="79"/>
      <c r="C65" s="79"/>
      <c r="D65" s="80"/>
      <c r="E65" s="151">
        <v>200.0</v>
      </c>
      <c r="F65" s="34">
        <v>200.0</v>
      </c>
      <c r="H65" s="381">
        <v>24.52</v>
      </c>
      <c r="I65" s="210">
        <f t="shared" si="28"/>
        <v>47.0483</v>
      </c>
      <c r="J65" s="211">
        <f t="shared" si="29"/>
        <v>0.2352415</v>
      </c>
      <c r="K65" s="210">
        <f t="shared" si="30"/>
        <v>33.7988</v>
      </c>
      <c r="L65" s="211">
        <f t="shared" si="31"/>
        <v>0.168994</v>
      </c>
      <c r="M65" s="210">
        <f t="shared" si="32"/>
        <v>32.0322</v>
      </c>
      <c r="N65" s="211">
        <f t="shared" si="33"/>
        <v>0.160161</v>
      </c>
      <c r="O65" s="210">
        <f t="shared" si="34"/>
        <v>30.2656</v>
      </c>
      <c r="P65" s="211">
        <f t="shared" si="35"/>
        <v>0.151328</v>
      </c>
      <c r="Q65" s="210">
        <f t="shared" si="36"/>
        <v>30.2656</v>
      </c>
      <c r="R65" s="211">
        <f t="shared" si="37"/>
        <v>0.151328</v>
      </c>
      <c r="S65" s="210">
        <f t="shared" si="38"/>
        <v>30.2656</v>
      </c>
      <c r="T65" s="211">
        <v>0.16</v>
      </c>
      <c r="U65" s="210"/>
      <c r="V65" s="211"/>
      <c r="W65" s="210"/>
      <c r="X65" s="211"/>
      <c r="Y65" s="358">
        <v>28.0</v>
      </c>
      <c r="Z65" s="358"/>
      <c r="AA65" s="177"/>
      <c r="AB65" s="177"/>
      <c r="AC65" s="177"/>
    </row>
    <row r="66" ht="15.75" customHeight="1">
      <c r="A66" s="94"/>
      <c r="B66" s="94"/>
      <c r="C66" s="94"/>
      <c r="D66" s="81"/>
      <c r="E66" s="94"/>
      <c r="F66" s="94"/>
      <c r="H66" s="81"/>
      <c r="Y66" s="368"/>
      <c r="Z66" s="368"/>
      <c r="AA66" s="369"/>
    </row>
    <row r="67" ht="15.75" customHeight="1">
      <c r="A67" s="94"/>
      <c r="B67" s="94"/>
      <c r="C67" s="94"/>
      <c r="D67" s="81"/>
      <c r="E67" s="94"/>
      <c r="F67" s="94"/>
      <c r="H67" s="81"/>
      <c r="Y67" s="368"/>
      <c r="Z67" s="368"/>
      <c r="AA67" s="369"/>
    </row>
    <row r="68" ht="15.75" customHeight="1">
      <c r="A68" s="94"/>
      <c r="B68" s="94"/>
      <c r="C68" s="94"/>
      <c r="D68" s="81"/>
      <c r="E68" s="94"/>
      <c r="F68" s="94"/>
      <c r="H68" s="81"/>
      <c r="Y68" s="368"/>
      <c r="Z68" s="368"/>
      <c r="AA68" s="369"/>
    </row>
    <row r="69" ht="15.75" customHeight="1">
      <c r="A69" s="94"/>
      <c r="B69" s="94"/>
      <c r="C69" s="94"/>
      <c r="D69" s="81"/>
      <c r="E69" s="94"/>
      <c r="F69" s="94"/>
      <c r="H69" s="81"/>
      <c r="Y69" s="368"/>
      <c r="Z69" s="368"/>
      <c r="AA69" s="369"/>
    </row>
    <row r="70" ht="15.75" customHeight="1">
      <c r="A70" s="94"/>
      <c r="B70" s="94"/>
      <c r="C70" s="94"/>
      <c r="D70" s="81"/>
      <c r="E70" s="94"/>
      <c r="F70" s="94"/>
      <c r="H70" s="81"/>
      <c r="Y70" s="368"/>
      <c r="Z70" s="368"/>
      <c r="AA70" s="369"/>
    </row>
    <row r="71" ht="15.75" customHeight="1">
      <c r="A71" s="94"/>
      <c r="B71" s="94"/>
      <c r="C71" s="94"/>
      <c r="D71" s="81"/>
      <c r="E71" s="94"/>
      <c r="F71" s="94"/>
      <c r="H71" s="81"/>
      <c r="Y71" s="368"/>
      <c r="Z71" s="368"/>
      <c r="AA71" s="369"/>
    </row>
    <row r="72" ht="15.75" customHeight="1">
      <c r="A72" s="94"/>
      <c r="B72" s="94"/>
      <c r="C72" s="94"/>
      <c r="D72" s="81"/>
      <c r="E72" s="94"/>
      <c r="F72" s="94"/>
      <c r="H72" s="81"/>
      <c r="Y72" s="368"/>
      <c r="Z72" s="368"/>
      <c r="AA72" s="369"/>
    </row>
    <row r="73" ht="15.75" customHeight="1">
      <c r="A73" s="94"/>
      <c r="B73" s="94"/>
      <c r="C73" s="94"/>
      <c r="D73" s="81"/>
      <c r="E73" s="94"/>
      <c r="F73" s="94"/>
      <c r="H73" s="81"/>
      <c r="Y73" s="368"/>
      <c r="Z73" s="368"/>
      <c r="AA73" s="369"/>
    </row>
    <row r="74" ht="15.75" customHeight="1">
      <c r="A74" s="94"/>
      <c r="B74" s="94"/>
      <c r="C74" s="94"/>
      <c r="D74" s="81"/>
      <c r="E74" s="94"/>
      <c r="F74" s="94"/>
      <c r="H74" s="81"/>
      <c r="Y74" s="368"/>
      <c r="Z74" s="368"/>
      <c r="AA74" s="369"/>
    </row>
    <row r="75" ht="15.75" customHeight="1">
      <c r="A75" s="94"/>
      <c r="B75" s="94"/>
      <c r="C75" s="94"/>
      <c r="D75" s="81"/>
      <c r="E75" s="94"/>
      <c r="F75" s="94"/>
      <c r="H75" s="81"/>
      <c r="Y75" s="368"/>
      <c r="Z75" s="368"/>
      <c r="AA75" s="369"/>
    </row>
    <row r="76" ht="15.75" customHeight="1">
      <c r="A76" s="94"/>
      <c r="B76" s="94"/>
      <c r="C76" s="94"/>
      <c r="D76" s="81"/>
      <c r="E76" s="94"/>
      <c r="F76" s="94"/>
      <c r="H76" s="81"/>
      <c r="Y76" s="368"/>
      <c r="Z76" s="368"/>
      <c r="AA76" s="369"/>
    </row>
    <row r="77" ht="15.75" customHeight="1">
      <c r="A77" s="94"/>
      <c r="B77" s="94"/>
      <c r="C77" s="94"/>
      <c r="D77" s="81"/>
      <c r="E77" s="94"/>
      <c r="F77" s="94"/>
      <c r="H77" s="81"/>
      <c r="Y77" s="368"/>
      <c r="Z77" s="368"/>
      <c r="AA77" s="369"/>
    </row>
    <row r="78" ht="15.75" customHeight="1">
      <c r="A78" s="94"/>
      <c r="B78" s="94"/>
      <c r="C78" s="94"/>
      <c r="D78" s="81"/>
      <c r="E78" s="94"/>
      <c r="F78" s="94"/>
      <c r="H78" s="81"/>
      <c r="Y78" s="368"/>
      <c r="Z78" s="368"/>
      <c r="AA78" s="369"/>
    </row>
    <row r="79" ht="15.75" customHeight="1">
      <c r="A79" s="94"/>
      <c r="B79" s="94"/>
      <c r="C79" s="94"/>
      <c r="D79" s="81"/>
      <c r="E79" s="94"/>
      <c r="F79" s="94"/>
      <c r="H79" s="81"/>
      <c r="Y79" s="368"/>
      <c r="Z79" s="368"/>
      <c r="AA79" s="369"/>
    </row>
    <row r="80" ht="15.75" customHeight="1">
      <c r="A80" s="94"/>
      <c r="B80" s="94"/>
      <c r="C80" s="94"/>
      <c r="D80" s="81"/>
      <c r="E80" s="94"/>
      <c r="F80" s="94"/>
      <c r="H80" s="81"/>
      <c r="Y80" s="368"/>
      <c r="Z80" s="368"/>
      <c r="AA80" s="369"/>
    </row>
    <row r="81" ht="15.75" customHeight="1">
      <c r="A81" s="94"/>
      <c r="B81" s="94"/>
      <c r="C81" s="94"/>
      <c r="D81" s="81"/>
      <c r="E81" s="94"/>
      <c r="F81" s="94"/>
      <c r="H81" s="81"/>
      <c r="Y81" s="368"/>
      <c r="Z81" s="368"/>
      <c r="AA81" s="369"/>
    </row>
    <row r="82" ht="15.75" customHeight="1">
      <c r="A82" s="94"/>
      <c r="B82" s="94"/>
      <c r="C82" s="94"/>
      <c r="D82" s="81"/>
      <c r="E82" s="94"/>
      <c r="F82" s="94"/>
      <c r="H82" s="81"/>
      <c r="Y82" s="368"/>
      <c r="Z82" s="368"/>
      <c r="AA82" s="369"/>
    </row>
    <row r="83" ht="15.75" customHeight="1">
      <c r="A83" s="94"/>
      <c r="B83" s="94"/>
      <c r="C83" s="94"/>
      <c r="D83" s="81"/>
      <c r="E83" s="94"/>
      <c r="F83" s="94"/>
      <c r="H83" s="81"/>
      <c r="Y83" s="368"/>
      <c r="Z83" s="368"/>
      <c r="AA83" s="369"/>
    </row>
    <row r="84" ht="15.75" customHeight="1">
      <c r="A84" s="94"/>
      <c r="B84" s="94"/>
      <c r="C84" s="94"/>
      <c r="D84" s="81"/>
      <c r="E84" s="94"/>
      <c r="F84" s="94"/>
      <c r="H84" s="81"/>
      <c r="Y84" s="368"/>
      <c r="Z84" s="368"/>
      <c r="AA84" s="369"/>
    </row>
    <row r="85" ht="15.75" customHeight="1">
      <c r="A85" s="94"/>
      <c r="B85" s="94"/>
      <c r="C85" s="94"/>
      <c r="D85" s="81"/>
      <c r="E85" s="94"/>
      <c r="F85" s="94"/>
      <c r="H85" s="81"/>
      <c r="Y85" s="368"/>
      <c r="Z85" s="368"/>
      <c r="AA85" s="369"/>
    </row>
    <row r="86" ht="15.75" customHeight="1">
      <c r="A86" s="94"/>
      <c r="B86" s="94"/>
      <c r="C86" s="94"/>
      <c r="D86" s="81"/>
      <c r="E86" s="94"/>
      <c r="F86" s="94"/>
      <c r="H86" s="81"/>
      <c r="Y86" s="368"/>
      <c r="Z86" s="368"/>
      <c r="AA86" s="369"/>
    </row>
    <row r="87" ht="15.75" customHeight="1">
      <c r="A87" s="94"/>
      <c r="B87" s="94"/>
      <c r="C87" s="94"/>
      <c r="D87" s="81"/>
      <c r="E87" s="94"/>
      <c r="F87" s="94"/>
      <c r="H87" s="81"/>
      <c r="Y87" s="368"/>
      <c r="Z87" s="368"/>
      <c r="AA87" s="369"/>
    </row>
    <row r="88" ht="15.75" customHeight="1">
      <c r="A88" s="94"/>
      <c r="B88" s="94"/>
      <c r="C88" s="94"/>
      <c r="D88" s="81"/>
      <c r="E88" s="94"/>
      <c r="F88" s="94"/>
      <c r="H88" s="81"/>
      <c r="Y88" s="368"/>
      <c r="Z88" s="368"/>
      <c r="AA88" s="369"/>
    </row>
    <row r="89" ht="15.75" customHeight="1">
      <c r="A89" s="94"/>
      <c r="B89" s="94"/>
      <c r="C89" s="94"/>
      <c r="D89" s="81"/>
      <c r="E89" s="94"/>
      <c r="F89" s="94"/>
      <c r="H89" s="81"/>
      <c r="Y89" s="368"/>
      <c r="Z89" s="368"/>
      <c r="AA89" s="369"/>
    </row>
    <row r="90" ht="15.75" customHeight="1">
      <c r="A90" s="94"/>
      <c r="B90" s="94"/>
      <c r="C90" s="94"/>
      <c r="D90" s="81"/>
      <c r="E90" s="94"/>
      <c r="F90" s="94"/>
      <c r="H90" s="81"/>
      <c r="Y90" s="368"/>
      <c r="Z90" s="368"/>
      <c r="AA90" s="369"/>
    </row>
    <row r="91" ht="15.75" customHeight="1">
      <c r="A91" s="94"/>
      <c r="B91" s="94"/>
      <c r="C91" s="94"/>
      <c r="D91" s="81"/>
      <c r="E91" s="94"/>
      <c r="F91" s="94"/>
      <c r="H91" s="81"/>
      <c r="Y91" s="368"/>
      <c r="Z91" s="368"/>
      <c r="AA91" s="369"/>
    </row>
    <row r="92" ht="15.75" customHeight="1">
      <c r="A92" s="94"/>
      <c r="B92" s="94"/>
      <c r="C92" s="94"/>
      <c r="D92" s="81"/>
      <c r="E92" s="94"/>
      <c r="F92" s="94"/>
      <c r="H92" s="81"/>
      <c r="Y92" s="368"/>
      <c r="Z92" s="368"/>
      <c r="AA92" s="369"/>
    </row>
    <row r="93" ht="15.75" customHeight="1">
      <c r="A93" s="94"/>
      <c r="B93" s="94"/>
      <c r="C93" s="94"/>
      <c r="D93" s="81"/>
      <c r="E93" s="94"/>
      <c r="F93" s="94"/>
      <c r="H93" s="81"/>
      <c r="Y93" s="368"/>
      <c r="Z93" s="368"/>
      <c r="AA93" s="369"/>
    </row>
    <row r="94" ht="15.75" customHeight="1">
      <c r="A94" s="94"/>
      <c r="B94" s="94"/>
      <c r="C94" s="94"/>
      <c r="D94" s="81"/>
      <c r="E94" s="94"/>
      <c r="F94" s="94"/>
      <c r="H94" s="81"/>
      <c r="Y94" s="368"/>
      <c r="Z94" s="368"/>
      <c r="AA94" s="369"/>
    </row>
    <row r="95" ht="15.75" customHeight="1">
      <c r="A95" s="94"/>
      <c r="B95" s="94"/>
      <c r="C95" s="94"/>
      <c r="D95" s="81"/>
      <c r="E95" s="94"/>
      <c r="F95" s="94"/>
      <c r="H95" s="81"/>
      <c r="Y95" s="368"/>
      <c r="Z95" s="368"/>
      <c r="AA95" s="369"/>
    </row>
    <row r="96" ht="15.75" customHeight="1">
      <c r="A96" s="94"/>
      <c r="B96" s="94"/>
      <c r="C96" s="94"/>
      <c r="D96" s="81"/>
      <c r="E96" s="94"/>
      <c r="F96" s="94"/>
      <c r="H96" s="81"/>
      <c r="Y96" s="368"/>
      <c r="Z96" s="368"/>
      <c r="AA96" s="369"/>
    </row>
    <row r="97" ht="15.75" customHeight="1">
      <c r="A97" s="94"/>
      <c r="B97" s="94"/>
      <c r="C97" s="94"/>
      <c r="D97" s="81"/>
      <c r="E97" s="94"/>
      <c r="F97" s="94"/>
      <c r="H97" s="81"/>
      <c r="Y97" s="368"/>
      <c r="Z97" s="368"/>
      <c r="AA97" s="369"/>
    </row>
    <row r="98" ht="15.75" customHeight="1">
      <c r="A98" s="94"/>
      <c r="B98" s="94"/>
      <c r="C98" s="94"/>
      <c r="D98" s="81"/>
      <c r="E98" s="94"/>
      <c r="F98" s="94"/>
      <c r="H98" s="81"/>
      <c r="Y98" s="368"/>
      <c r="Z98" s="368"/>
      <c r="AA98" s="369"/>
    </row>
    <row r="99" ht="15.75" customHeight="1">
      <c r="A99" s="94"/>
      <c r="B99" s="94"/>
      <c r="C99" s="94"/>
      <c r="D99" s="81"/>
      <c r="E99" s="94"/>
      <c r="F99" s="94"/>
      <c r="H99" s="81"/>
      <c r="Y99" s="368"/>
      <c r="Z99" s="368"/>
      <c r="AA99" s="369"/>
    </row>
    <row r="100" ht="15.75" customHeight="1">
      <c r="A100" s="94"/>
      <c r="B100" s="94"/>
      <c r="C100" s="94"/>
      <c r="D100" s="81"/>
      <c r="E100" s="94"/>
      <c r="F100" s="94"/>
      <c r="H100" s="81"/>
      <c r="Y100" s="368"/>
      <c r="Z100" s="368"/>
      <c r="AA100" s="369"/>
    </row>
    <row r="101" ht="15.75" customHeight="1">
      <c r="A101" s="94"/>
      <c r="B101" s="94"/>
      <c r="C101" s="94"/>
      <c r="D101" s="81"/>
      <c r="E101" s="94"/>
      <c r="F101" s="94"/>
      <c r="H101" s="81"/>
      <c r="Y101" s="368"/>
      <c r="Z101" s="368"/>
      <c r="AA101" s="369"/>
    </row>
    <row r="102" ht="15.75" customHeight="1">
      <c r="A102" s="94"/>
      <c r="B102" s="94"/>
      <c r="C102" s="94"/>
      <c r="D102" s="81"/>
      <c r="E102" s="94"/>
      <c r="F102" s="94"/>
      <c r="H102" s="81"/>
      <c r="Y102" s="368"/>
      <c r="Z102" s="368"/>
      <c r="AA102" s="369"/>
    </row>
    <row r="103" ht="15.75" customHeight="1">
      <c r="A103" s="94"/>
      <c r="B103" s="94"/>
      <c r="C103" s="94"/>
      <c r="D103" s="81"/>
      <c r="E103" s="94"/>
      <c r="F103" s="94"/>
      <c r="H103" s="81"/>
      <c r="Y103" s="368"/>
      <c r="Z103" s="368"/>
      <c r="AA103" s="369"/>
    </row>
    <row r="104" ht="15.75" customHeight="1">
      <c r="A104" s="94"/>
      <c r="B104" s="94"/>
      <c r="C104" s="94"/>
      <c r="D104" s="81"/>
      <c r="E104" s="94"/>
      <c r="F104" s="94"/>
      <c r="H104" s="81"/>
      <c r="Y104" s="368"/>
      <c r="Z104" s="368"/>
      <c r="AA104" s="369"/>
    </row>
    <row r="105" ht="15.75" customHeight="1">
      <c r="A105" s="94"/>
      <c r="B105" s="94"/>
      <c r="C105" s="94"/>
      <c r="D105" s="81"/>
      <c r="E105" s="94"/>
      <c r="F105" s="94"/>
      <c r="H105" s="81"/>
      <c r="Y105" s="368"/>
      <c r="Z105" s="368"/>
      <c r="AA105" s="369"/>
    </row>
    <row r="106" ht="15.75" customHeight="1">
      <c r="A106" s="94"/>
      <c r="B106" s="94"/>
      <c r="C106" s="94"/>
      <c r="D106" s="81"/>
      <c r="E106" s="94"/>
      <c r="F106" s="94"/>
      <c r="H106" s="81"/>
      <c r="Y106" s="368"/>
      <c r="Z106" s="368"/>
      <c r="AA106" s="369"/>
    </row>
    <row r="107" ht="15.75" customHeight="1">
      <c r="A107" s="94"/>
      <c r="B107" s="94"/>
      <c r="C107" s="94"/>
      <c r="D107" s="81"/>
      <c r="E107" s="94"/>
      <c r="F107" s="94"/>
      <c r="H107" s="81"/>
      <c r="Y107" s="368"/>
      <c r="Z107" s="368"/>
      <c r="AA107" s="369"/>
    </row>
    <row r="108" ht="15.75" customHeight="1">
      <c r="A108" s="94"/>
      <c r="B108" s="94"/>
      <c r="C108" s="94"/>
      <c r="D108" s="81"/>
      <c r="E108" s="94"/>
      <c r="F108" s="94"/>
      <c r="H108" s="81"/>
      <c r="Y108" s="368"/>
      <c r="Z108" s="368"/>
      <c r="AA108" s="369"/>
    </row>
    <row r="109" ht="15.75" customHeight="1">
      <c r="A109" s="94"/>
      <c r="B109" s="94"/>
      <c r="C109" s="94"/>
      <c r="D109" s="81"/>
      <c r="E109" s="94"/>
      <c r="F109" s="94"/>
      <c r="H109" s="81"/>
      <c r="Y109" s="368"/>
      <c r="Z109" s="368"/>
      <c r="AA109" s="369"/>
    </row>
    <row r="110" ht="15.75" customHeight="1">
      <c r="A110" s="94"/>
      <c r="B110" s="94"/>
      <c r="C110" s="94"/>
      <c r="D110" s="81"/>
      <c r="E110" s="94"/>
      <c r="F110" s="94"/>
      <c r="H110" s="81"/>
      <c r="Y110" s="368"/>
      <c r="Z110" s="368"/>
      <c r="AA110" s="369"/>
    </row>
    <row r="111" ht="15.75" customHeight="1">
      <c r="A111" s="94"/>
      <c r="B111" s="94"/>
      <c r="C111" s="94"/>
      <c r="D111" s="81"/>
      <c r="E111" s="94"/>
      <c r="F111" s="94"/>
      <c r="H111" s="81"/>
      <c r="Y111" s="368"/>
      <c r="Z111" s="368"/>
      <c r="AA111" s="369"/>
    </row>
    <row r="112" ht="15.75" customHeight="1">
      <c r="A112" s="94"/>
      <c r="B112" s="94"/>
      <c r="C112" s="94"/>
      <c r="D112" s="81"/>
      <c r="E112" s="94"/>
      <c r="F112" s="94"/>
      <c r="H112" s="81"/>
      <c r="Y112" s="368"/>
      <c r="Z112" s="368"/>
      <c r="AA112" s="369"/>
    </row>
    <row r="113" ht="15.75" customHeight="1">
      <c r="A113" s="94"/>
      <c r="B113" s="94"/>
      <c r="C113" s="94"/>
      <c r="D113" s="81"/>
      <c r="E113" s="94"/>
      <c r="F113" s="94"/>
      <c r="H113" s="81"/>
      <c r="Y113" s="368"/>
      <c r="Z113" s="368"/>
      <c r="AA113" s="369"/>
    </row>
    <row r="114" ht="15.75" customHeight="1">
      <c r="A114" s="94"/>
      <c r="B114" s="94"/>
      <c r="C114" s="94"/>
      <c r="D114" s="81"/>
      <c r="E114" s="94"/>
      <c r="F114" s="94"/>
      <c r="H114" s="81"/>
      <c r="Y114" s="368"/>
      <c r="Z114" s="368"/>
      <c r="AA114" s="369"/>
    </row>
    <row r="115" ht="15.75" customHeight="1">
      <c r="A115" s="94"/>
      <c r="B115" s="94"/>
      <c r="C115" s="94"/>
      <c r="D115" s="81"/>
      <c r="E115" s="94"/>
      <c r="F115" s="94"/>
      <c r="H115" s="81"/>
      <c r="Y115" s="368"/>
      <c r="Z115" s="368"/>
      <c r="AA115" s="369"/>
    </row>
    <row r="116" ht="15.75" customHeight="1">
      <c r="A116" s="94"/>
      <c r="B116" s="94"/>
      <c r="C116" s="94"/>
      <c r="D116" s="81"/>
      <c r="E116" s="94"/>
      <c r="F116" s="94"/>
      <c r="H116" s="81"/>
      <c r="Y116" s="368"/>
      <c r="Z116" s="368"/>
      <c r="AA116" s="369"/>
    </row>
    <row r="117" ht="15.75" customHeight="1">
      <c r="A117" s="94"/>
      <c r="B117" s="94"/>
      <c r="C117" s="94"/>
      <c r="D117" s="81"/>
      <c r="E117" s="94"/>
      <c r="F117" s="94"/>
      <c r="H117" s="81"/>
      <c r="Y117" s="368"/>
      <c r="Z117" s="368"/>
      <c r="AA117" s="369"/>
    </row>
    <row r="118" ht="15.75" customHeight="1">
      <c r="A118" s="94"/>
      <c r="B118" s="94"/>
      <c r="C118" s="94"/>
      <c r="D118" s="81"/>
      <c r="E118" s="94"/>
      <c r="F118" s="94"/>
      <c r="H118" s="81"/>
      <c r="Y118" s="368"/>
      <c r="Z118" s="368"/>
      <c r="AA118" s="369"/>
    </row>
    <row r="119" ht="15.75" customHeight="1">
      <c r="A119" s="94"/>
      <c r="B119" s="94"/>
      <c r="C119" s="94"/>
      <c r="D119" s="81"/>
      <c r="E119" s="94"/>
      <c r="F119" s="94"/>
      <c r="H119" s="81"/>
      <c r="Y119" s="368"/>
      <c r="Z119" s="368"/>
      <c r="AA119" s="369"/>
    </row>
    <row r="120" ht="15.75" customHeight="1">
      <c r="A120" s="94"/>
      <c r="B120" s="94"/>
      <c r="C120" s="94"/>
      <c r="D120" s="81"/>
      <c r="E120" s="94"/>
      <c r="F120" s="94"/>
      <c r="H120" s="81"/>
      <c r="Y120" s="368"/>
      <c r="Z120" s="368"/>
      <c r="AA120" s="369"/>
    </row>
    <row r="121" ht="15.75" customHeight="1">
      <c r="A121" s="94"/>
      <c r="B121" s="94"/>
      <c r="C121" s="94"/>
      <c r="D121" s="81"/>
      <c r="E121" s="94"/>
      <c r="F121" s="94"/>
      <c r="H121" s="81"/>
      <c r="Y121" s="368"/>
      <c r="Z121" s="368"/>
      <c r="AA121" s="369"/>
    </row>
    <row r="122" ht="15.75" customHeight="1">
      <c r="A122" s="94"/>
      <c r="B122" s="94"/>
      <c r="C122" s="94"/>
      <c r="D122" s="81"/>
      <c r="E122" s="94"/>
      <c r="F122" s="94"/>
      <c r="H122" s="81"/>
      <c r="Y122" s="368"/>
      <c r="Z122" s="368"/>
      <c r="AA122" s="369"/>
    </row>
    <row r="123" ht="15.75" customHeight="1">
      <c r="A123" s="94"/>
      <c r="B123" s="94"/>
      <c r="C123" s="94"/>
      <c r="D123" s="81"/>
      <c r="E123" s="94"/>
      <c r="F123" s="94"/>
      <c r="H123" s="81"/>
      <c r="Y123" s="368"/>
      <c r="Z123" s="368"/>
      <c r="AA123" s="369"/>
    </row>
    <row r="124" ht="15.75" customHeight="1">
      <c r="A124" s="94"/>
      <c r="B124" s="94"/>
      <c r="C124" s="94"/>
      <c r="D124" s="81"/>
      <c r="E124" s="94"/>
      <c r="F124" s="94"/>
      <c r="H124" s="81"/>
      <c r="Y124" s="368"/>
      <c r="Z124" s="368"/>
      <c r="AA124" s="369"/>
    </row>
    <row r="125" ht="15.75" customHeight="1">
      <c r="A125" s="94"/>
      <c r="B125" s="94"/>
      <c r="C125" s="94"/>
      <c r="D125" s="81"/>
      <c r="E125" s="94"/>
      <c r="F125" s="94"/>
      <c r="H125" s="81"/>
      <c r="Y125" s="368"/>
      <c r="Z125" s="368"/>
      <c r="AA125" s="369"/>
    </row>
    <row r="126" ht="15.75" customHeight="1">
      <c r="A126" s="94"/>
      <c r="B126" s="94"/>
      <c r="C126" s="94"/>
      <c r="D126" s="81"/>
      <c r="E126" s="94"/>
      <c r="F126" s="94"/>
      <c r="H126" s="81"/>
      <c r="Y126" s="368"/>
      <c r="Z126" s="368"/>
      <c r="AA126" s="369"/>
    </row>
    <row r="127" ht="15.75" customHeight="1">
      <c r="A127" s="94"/>
      <c r="B127" s="94"/>
      <c r="C127" s="94"/>
      <c r="D127" s="81"/>
      <c r="E127" s="94"/>
      <c r="F127" s="94"/>
      <c r="H127" s="81"/>
      <c r="Y127" s="368"/>
      <c r="Z127" s="368"/>
      <c r="AA127" s="369"/>
    </row>
    <row r="128" ht="15.75" customHeight="1">
      <c r="A128" s="94"/>
      <c r="B128" s="94"/>
      <c r="C128" s="94"/>
      <c r="D128" s="81"/>
      <c r="E128" s="94"/>
      <c r="F128" s="94"/>
      <c r="H128" s="81"/>
      <c r="Y128" s="368"/>
      <c r="Z128" s="368"/>
      <c r="AA128" s="369"/>
    </row>
    <row r="129" ht="15.75" customHeight="1">
      <c r="A129" s="94"/>
      <c r="B129" s="94"/>
      <c r="C129" s="94"/>
      <c r="D129" s="81"/>
      <c r="E129" s="94"/>
      <c r="F129" s="94"/>
      <c r="H129" s="81"/>
      <c r="Y129" s="368"/>
      <c r="Z129" s="368"/>
      <c r="AA129" s="369"/>
    </row>
    <row r="130" ht="15.75" customHeight="1">
      <c r="A130" s="94"/>
      <c r="B130" s="94"/>
      <c r="C130" s="94"/>
      <c r="D130" s="81"/>
      <c r="E130" s="94"/>
      <c r="F130" s="94"/>
      <c r="H130" s="81"/>
      <c r="Y130" s="368"/>
      <c r="Z130" s="368"/>
      <c r="AA130" s="369"/>
    </row>
    <row r="131" ht="15.75" customHeight="1">
      <c r="A131" s="94"/>
      <c r="B131" s="94"/>
      <c r="C131" s="94"/>
      <c r="D131" s="81"/>
      <c r="E131" s="94"/>
      <c r="F131" s="94"/>
      <c r="H131" s="81"/>
      <c r="Y131" s="368"/>
      <c r="Z131" s="368"/>
      <c r="AA131" s="369"/>
    </row>
    <row r="132" ht="15.75" customHeight="1">
      <c r="A132" s="94"/>
      <c r="B132" s="94"/>
      <c r="C132" s="94"/>
      <c r="D132" s="81"/>
      <c r="E132" s="94"/>
      <c r="F132" s="94"/>
      <c r="H132" s="81"/>
      <c r="Y132" s="368"/>
      <c r="Z132" s="368"/>
      <c r="AA132" s="369"/>
    </row>
    <row r="133" ht="15.75" customHeight="1">
      <c r="A133" s="94"/>
      <c r="B133" s="94"/>
      <c r="C133" s="94"/>
      <c r="D133" s="81"/>
      <c r="E133" s="94"/>
      <c r="F133" s="94"/>
      <c r="H133" s="81"/>
      <c r="Y133" s="368"/>
      <c r="Z133" s="368"/>
      <c r="AA133" s="369"/>
    </row>
    <row r="134" ht="15.75" customHeight="1">
      <c r="A134" s="94"/>
      <c r="B134" s="94"/>
      <c r="C134" s="94"/>
      <c r="D134" s="81"/>
      <c r="E134" s="94"/>
      <c r="F134" s="94"/>
      <c r="H134" s="81"/>
      <c r="Y134" s="368"/>
      <c r="Z134" s="368"/>
      <c r="AA134" s="369"/>
    </row>
    <row r="135" ht="15.75" customHeight="1">
      <c r="A135" s="94"/>
      <c r="B135" s="94"/>
      <c r="C135" s="94"/>
      <c r="D135" s="81"/>
      <c r="E135" s="94"/>
      <c r="F135" s="94"/>
      <c r="H135" s="81"/>
      <c r="Y135" s="368"/>
      <c r="Z135" s="368"/>
      <c r="AA135" s="369"/>
    </row>
    <row r="136" ht="15.75" customHeight="1">
      <c r="A136" s="94"/>
      <c r="B136" s="94"/>
      <c r="C136" s="94"/>
      <c r="D136" s="81"/>
      <c r="E136" s="94"/>
      <c r="F136" s="94"/>
      <c r="H136" s="81"/>
      <c r="Y136" s="368"/>
      <c r="Z136" s="368"/>
      <c r="AA136" s="369"/>
    </row>
    <row r="137" ht="15.75" customHeight="1">
      <c r="A137" s="94"/>
      <c r="B137" s="94"/>
      <c r="C137" s="94"/>
      <c r="D137" s="81"/>
      <c r="E137" s="94"/>
      <c r="F137" s="94"/>
      <c r="H137" s="81"/>
      <c r="Y137" s="368"/>
      <c r="Z137" s="368"/>
      <c r="AA137" s="369"/>
    </row>
    <row r="138" ht="15.75" customHeight="1">
      <c r="A138" s="94"/>
      <c r="B138" s="94"/>
      <c r="C138" s="94"/>
      <c r="D138" s="81"/>
      <c r="E138" s="94"/>
      <c r="F138" s="94"/>
      <c r="H138" s="81"/>
      <c r="Y138" s="368"/>
      <c r="Z138" s="368"/>
      <c r="AA138" s="369"/>
    </row>
    <row r="139" ht="15.75" customHeight="1">
      <c r="A139" s="94"/>
      <c r="B139" s="94"/>
      <c r="C139" s="94"/>
      <c r="D139" s="81"/>
      <c r="E139" s="94"/>
      <c r="F139" s="94"/>
      <c r="H139" s="81"/>
      <c r="Y139" s="368"/>
      <c r="Z139" s="368"/>
      <c r="AA139" s="369"/>
    </row>
    <row r="140" ht="15.75" customHeight="1">
      <c r="A140" s="94"/>
      <c r="B140" s="94"/>
      <c r="C140" s="94"/>
      <c r="D140" s="81"/>
      <c r="E140" s="94"/>
      <c r="F140" s="94"/>
      <c r="H140" s="81"/>
      <c r="Y140" s="368"/>
      <c r="Z140" s="368"/>
      <c r="AA140" s="369"/>
    </row>
    <row r="141" ht="15.75" customHeight="1">
      <c r="A141" s="94"/>
      <c r="B141" s="94"/>
      <c r="C141" s="94"/>
      <c r="D141" s="81"/>
      <c r="E141" s="94"/>
      <c r="F141" s="94"/>
      <c r="H141" s="81"/>
      <c r="Y141" s="368"/>
      <c r="Z141" s="368"/>
      <c r="AA141" s="369"/>
    </row>
    <row r="142" ht="15.75" customHeight="1">
      <c r="A142" s="94"/>
      <c r="B142" s="94"/>
      <c r="C142" s="94"/>
      <c r="D142" s="81"/>
      <c r="E142" s="94"/>
      <c r="F142" s="94"/>
      <c r="H142" s="81"/>
      <c r="Y142" s="368"/>
      <c r="Z142" s="368"/>
      <c r="AA142" s="369"/>
    </row>
    <row r="143" ht="15.75" customHeight="1">
      <c r="A143" s="94"/>
      <c r="B143" s="94"/>
      <c r="C143" s="94"/>
      <c r="D143" s="81"/>
      <c r="E143" s="94"/>
      <c r="F143" s="94"/>
      <c r="H143" s="81"/>
      <c r="Y143" s="368"/>
      <c r="Z143" s="368"/>
      <c r="AA143" s="369"/>
    </row>
    <row r="144" ht="15.75" customHeight="1">
      <c r="A144" s="94"/>
      <c r="B144" s="94"/>
      <c r="C144" s="94"/>
      <c r="D144" s="81"/>
      <c r="E144" s="94"/>
      <c r="F144" s="94"/>
      <c r="H144" s="81"/>
      <c r="Y144" s="368"/>
      <c r="Z144" s="368"/>
      <c r="AA144" s="369"/>
    </row>
    <row r="145" ht="15.75" customHeight="1">
      <c r="A145" s="94"/>
      <c r="B145" s="94"/>
      <c r="C145" s="94"/>
      <c r="D145" s="81"/>
      <c r="E145" s="94"/>
      <c r="F145" s="94"/>
      <c r="H145" s="81"/>
      <c r="Y145" s="368"/>
      <c r="Z145" s="368"/>
      <c r="AA145" s="369"/>
    </row>
    <row r="146" ht="15.75" customHeight="1">
      <c r="A146" s="94"/>
      <c r="B146" s="94"/>
      <c r="C146" s="94"/>
      <c r="D146" s="81"/>
      <c r="E146" s="94"/>
      <c r="F146" s="94"/>
      <c r="H146" s="81"/>
      <c r="Y146" s="368"/>
      <c r="Z146" s="368"/>
      <c r="AA146" s="369"/>
    </row>
    <row r="147" ht="15.75" customHeight="1">
      <c r="A147" s="94"/>
      <c r="B147" s="94"/>
      <c r="C147" s="94"/>
      <c r="D147" s="81"/>
      <c r="E147" s="94"/>
      <c r="F147" s="94"/>
      <c r="H147" s="81"/>
      <c r="Y147" s="368"/>
      <c r="Z147" s="368"/>
      <c r="AA147" s="369"/>
    </row>
    <row r="148" ht="15.75" customHeight="1">
      <c r="A148" s="94"/>
      <c r="B148" s="94"/>
      <c r="C148" s="94"/>
      <c r="D148" s="81"/>
      <c r="E148" s="94"/>
      <c r="F148" s="94"/>
      <c r="H148" s="81"/>
      <c r="Y148" s="368"/>
      <c r="Z148" s="368"/>
      <c r="AA148" s="369"/>
    </row>
    <row r="149" ht="15.75" customHeight="1">
      <c r="A149" s="94"/>
      <c r="B149" s="94"/>
      <c r="C149" s="94"/>
      <c r="D149" s="81"/>
      <c r="E149" s="94"/>
      <c r="F149" s="94"/>
      <c r="H149" s="81"/>
      <c r="Y149" s="368"/>
      <c r="Z149" s="368"/>
      <c r="AA149" s="369"/>
    </row>
    <row r="150" ht="15.75" customHeight="1">
      <c r="A150" s="94"/>
      <c r="B150" s="94"/>
      <c r="C150" s="94"/>
      <c r="D150" s="81"/>
      <c r="E150" s="94"/>
      <c r="F150" s="94"/>
      <c r="H150" s="81"/>
      <c r="Y150" s="368"/>
      <c r="Z150" s="368"/>
      <c r="AA150" s="369"/>
    </row>
    <row r="151" ht="15.75" customHeight="1">
      <c r="A151" s="94"/>
      <c r="B151" s="94"/>
      <c r="C151" s="94"/>
      <c r="D151" s="81"/>
      <c r="E151" s="94"/>
      <c r="F151" s="94"/>
      <c r="H151" s="81"/>
      <c r="Y151" s="368"/>
      <c r="Z151" s="368"/>
      <c r="AA151" s="369"/>
    </row>
    <row r="152" ht="15.75" customHeight="1">
      <c r="A152" s="94"/>
      <c r="B152" s="94"/>
      <c r="C152" s="94"/>
      <c r="D152" s="81"/>
      <c r="E152" s="94"/>
      <c r="F152" s="94"/>
      <c r="H152" s="81"/>
      <c r="Y152" s="368"/>
      <c r="Z152" s="368"/>
      <c r="AA152" s="369"/>
    </row>
    <row r="153" ht="15.75" customHeight="1">
      <c r="A153" s="94"/>
      <c r="B153" s="94"/>
      <c r="C153" s="94"/>
      <c r="D153" s="81"/>
      <c r="E153" s="94"/>
      <c r="F153" s="94"/>
      <c r="H153" s="81"/>
      <c r="Y153" s="368"/>
      <c r="Z153" s="368"/>
      <c r="AA153" s="369"/>
    </row>
    <row r="154" ht="15.75" customHeight="1">
      <c r="A154" s="94"/>
      <c r="B154" s="94"/>
      <c r="C154" s="94"/>
      <c r="D154" s="81"/>
      <c r="E154" s="94"/>
      <c r="F154" s="94"/>
      <c r="H154" s="81"/>
      <c r="Y154" s="368"/>
      <c r="Z154" s="368"/>
      <c r="AA154" s="369"/>
    </row>
    <row r="155" ht="15.75" customHeight="1">
      <c r="A155" s="94"/>
      <c r="B155" s="94"/>
      <c r="C155" s="94"/>
      <c r="D155" s="81"/>
      <c r="E155" s="94"/>
      <c r="F155" s="94"/>
      <c r="H155" s="81"/>
      <c r="Y155" s="368"/>
      <c r="Z155" s="368"/>
      <c r="AA155" s="369"/>
    </row>
    <row r="156" ht="15.75" customHeight="1">
      <c r="A156" s="94"/>
      <c r="B156" s="94"/>
      <c r="C156" s="94"/>
      <c r="D156" s="81"/>
      <c r="E156" s="94"/>
      <c r="F156" s="94"/>
      <c r="H156" s="81"/>
      <c r="Y156" s="368"/>
      <c r="Z156" s="368"/>
      <c r="AA156" s="369"/>
    </row>
    <row r="157" ht="15.75" customHeight="1">
      <c r="A157" s="94"/>
      <c r="B157" s="94"/>
      <c r="C157" s="94"/>
      <c r="D157" s="81"/>
      <c r="E157" s="94"/>
      <c r="F157" s="94"/>
      <c r="H157" s="81"/>
      <c r="Y157" s="368"/>
      <c r="Z157" s="368"/>
      <c r="AA157" s="369"/>
    </row>
    <row r="158" ht="15.75" customHeight="1">
      <c r="A158" s="94"/>
      <c r="B158" s="94"/>
      <c r="C158" s="94"/>
      <c r="D158" s="81"/>
      <c r="E158" s="94"/>
      <c r="F158" s="94"/>
      <c r="H158" s="81"/>
      <c r="Y158" s="368"/>
      <c r="Z158" s="368"/>
      <c r="AA158" s="369"/>
    </row>
    <row r="159" ht="15.75" customHeight="1">
      <c r="A159" s="94"/>
      <c r="B159" s="94"/>
      <c r="C159" s="94"/>
      <c r="D159" s="81"/>
      <c r="E159" s="94"/>
      <c r="F159" s="94"/>
      <c r="H159" s="81"/>
      <c r="Y159" s="368"/>
      <c r="Z159" s="368"/>
      <c r="AA159" s="369"/>
    </row>
    <row r="160" ht="15.75" customHeight="1">
      <c r="A160" s="94"/>
      <c r="B160" s="94"/>
      <c r="C160" s="94"/>
      <c r="D160" s="81"/>
      <c r="E160" s="94"/>
      <c r="F160" s="94"/>
      <c r="H160" s="81"/>
      <c r="Y160" s="368"/>
      <c r="Z160" s="368"/>
      <c r="AA160" s="369"/>
    </row>
    <row r="161" ht="15.75" customHeight="1">
      <c r="A161" s="94"/>
      <c r="B161" s="94"/>
      <c r="C161" s="94"/>
      <c r="D161" s="81"/>
      <c r="E161" s="94"/>
      <c r="F161" s="94"/>
      <c r="H161" s="81"/>
      <c r="Y161" s="368"/>
      <c r="Z161" s="368"/>
      <c r="AA161" s="369"/>
    </row>
    <row r="162" ht="15.75" customHeight="1">
      <c r="A162" s="94"/>
      <c r="B162" s="94"/>
      <c r="C162" s="94"/>
      <c r="D162" s="81"/>
      <c r="E162" s="94"/>
      <c r="F162" s="94"/>
      <c r="H162" s="81"/>
      <c r="Y162" s="368"/>
      <c r="Z162" s="368"/>
      <c r="AA162" s="369"/>
    </row>
    <row r="163" ht="15.75" customHeight="1">
      <c r="A163" s="94"/>
      <c r="B163" s="94"/>
      <c r="C163" s="94"/>
      <c r="D163" s="81"/>
      <c r="E163" s="94"/>
      <c r="F163" s="94"/>
      <c r="H163" s="81"/>
      <c r="Y163" s="368"/>
      <c r="Z163" s="368"/>
      <c r="AA163" s="369"/>
    </row>
    <row r="164" ht="15.75" customHeight="1">
      <c r="A164" s="94"/>
      <c r="B164" s="94"/>
      <c r="C164" s="94"/>
      <c r="D164" s="81"/>
      <c r="E164" s="94"/>
      <c r="F164" s="94"/>
      <c r="H164" s="81"/>
      <c r="Y164" s="368"/>
      <c r="Z164" s="368"/>
      <c r="AA164" s="369"/>
    </row>
    <row r="165" ht="15.75" customHeight="1">
      <c r="A165" s="94"/>
      <c r="B165" s="94"/>
      <c r="C165" s="94"/>
      <c r="D165" s="81"/>
      <c r="E165" s="94"/>
      <c r="F165" s="94"/>
      <c r="H165" s="81"/>
      <c r="Y165" s="368"/>
      <c r="Z165" s="368"/>
      <c r="AA165" s="369"/>
    </row>
    <row r="166" ht="15.75" customHeight="1">
      <c r="A166" s="94"/>
      <c r="B166" s="94"/>
      <c r="C166" s="94"/>
      <c r="D166" s="81"/>
      <c r="E166" s="94"/>
      <c r="F166" s="94"/>
      <c r="H166" s="81"/>
      <c r="Y166" s="368"/>
      <c r="Z166" s="368"/>
      <c r="AA166" s="369"/>
    </row>
    <row r="167" ht="15.75" customHeight="1">
      <c r="A167" s="94"/>
      <c r="B167" s="94"/>
      <c r="C167" s="94"/>
      <c r="D167" s="81"/>
      <c r="E167" s="94"/>
      <c r="F167" s="94"/>
      <c r="H167" s="81"/>
      <c r="Y167" s="368"/>
      <c r="Z167" s="368"/>
      <c r="AA167" s="369"/>
    </row>
    <row r="168" ht="15.75" customHeight="1">
      <c r="A168" s="94"/>
      <c r="B168" s="94"/>
      <c r="C168" s="94"/>
      <c r="D168" s="81"/>
      <c r="E168" s="94"/>
      <c r="F168" s="94"/>
      <c r="H168" s="81"/>
      <c r="Y168" s="368"/>
      <c r="Z168" s="368"/>
      <c r="AA168" s="369"/>
    </row>
    <row r="169" ht="15.75" customHeight="1">
      <c r="A169" s="94"/>
      <c r="B169" s="94"/>
      <c r="C169" s="94"/>
      <c r="D169" s="81"/>
      <c r="E169" s="94"/>
      <c r="F169" s="94"/>
      <c r="H169" s="81"/>
      <c r="Y169" s="368"/>
      <c r="Z169" s="368"/>
      <c r="AA169" s="369"/>
    </row>
    <row r="170" ht="15.75" customHeight="1">
      <c r="A170" s="94"/>
      <c r="B170" s="94"/>
      <c r="C170" s="94"/>
      <c r="D170" s="81"/>
      <c r="E170" s="94"/>
      <c r="F170" s="94"/>
      <c r="H170" s="81"/>
      <c r="Y170" s="368"/>
      <c r="Z170" s="368"/>
      <c r="AA170" s="369"/>
    </row>
    <row r="171" ht="15.75" customHeight="1">
      <c r="A171" s="94"/>
      <c r="B171" s="94"/>
      <c r="C171" s="94"/>
      <c r="D171" s="81"/>
      <c r="E171" s="94"/>
      <c r="F171" s="94"/>
      <c r="H171" s="81"/>
      <c r="Y171" s="368"/>
      <c r="Z171" s="368"/>
      <c r="AA171" s="369"/>
    </row>
    <row r="172" ht="15.75" customHeight="1">
      <c r="A172" s="94"/>
      <c r="B172" s="94"/>
      <c r="C172" s="94"/>
      <c r="D172" s="81"/>
      <c r="E172" s="94"/>
      <c r="F172" s="94"/>
      <c r="H172" s="81"/>
      <c r="Y172" s="368"/>
      <c r="Z172" s="368"/>
      <c r="AA172" s="369"/>
    </row>
    <row r="173" ht="15.75" customHeight="1">
      <c r="A173" s="94"/>
      <c r="B173" s="94"/>
      <c r="C173" s="94"/>
      <c r="D173" s="81"/>
      <c r="E173" s="94"/>
      <c r="F173" s="94"/>
      <c r="H173" s="81"/>
      <c r="Y173" s="368"/>
      <c r="Z173" s="368"/>
      <c r="AA173" s="369"/>
    </row>
    <row r="174" ht="15.75" customHeight="1">
      <c r="A174" s="94"/>
      <c r="B174" s="94"/>
      <c r="C174" s="94"/>
      <c r="D174" s="81"/>
      <c r="E174" s="94"/>
      <c r="F174" s="94"/>
      <c r="H174" s="81"/>
      <c r="Y174" s="368"/>
      <c r="Z174" s="368"/>
      <c r="AA174" s="369"/>
    </row>
    <row r="175" ht="15.75" customHeight="1">
      <c r="A175" s="94"/>
      <c r="B175" s="94"/>
      <c r="C175" s="94"/>
      <c r="D175" s="81"/>
      <c r="E175" s="94"/>
      <c r="F175" s="94"/>
      <c r="H175" s="81"/>
      <c r="Y175" s="368"/>
      <c r="Z175" s="368"/>
      <c r="AA175" s="369"/>
    </row>
    <row r="176" ht="15.75" customHeight="1">
      <c r="A176" s="94"/>
      <c r="B176" s="94"/>
      <c r="C176" s="94"/>
      <c r="D176" s="81"/>
      <c r="E176" s="94"/>
      <c r="F176" s="94"/>
      <c r="H176" s="81"/>
      <c r="Y176" s="368"/>
      <c r="Z176" s="368"/>
      <c r="AA176" s="369"/>
    </row>
    <row r="177" ht="15.75" customHeight="1">
      <c r="A177" s="94"/>
      <c r="B177" s="94"/>
      <c r="C177" s="94"/>
      <c r="D177" s="81"/>
      <c r="E177" s="94"/>
      <c r="F177" s="94"/>
      <c r="H177" s="81"/>
      <c r="Y177" s="368"/>
      <c r="Z177" s="368"/>
      <c r="AA177" s="369"/>
    </row>
    <row r="178" ht="15.75" customHeight="1">
      <c r="A178" s="94"/>
      <c r="B178" s="94"/>
      <c r="C178" s="94"/>
      <c r="D178" s="81"/>
      <c r="E178" s="94"/>
      <c r="F178" s="94"/>
      <c r="H178" s="81"/>
      <c r="Y178" s="368"/>
      <c r="Z178" s="368"/>
      <c r="AA178" s="369"/>
    </row>
    <row r="179" ht="15.75" customHeight="1">
      <c r="A179" s="94"/>
      <c r="B179" s="94"/>
      <c r="C179" s="94"/>
      <c r="D179" s="81"/>
      <c r="E179" s="94"/>
      <c r="F179" s="94"/>
      <c r="H179" s="81"/>
      <c r="Y179" s="368"/>
      <c r="Z179" s="368"/>
      <c r="AA179" s="369"/>
    </row>
    <row r="180" ht="15.75" customHeight="1">
      <c r="A180" s="94"/>
      <c r="B180" s="94"/>
      <c r="C180" s="94"/>
      <c r="D180" s="81"/>
      <c r="E180" s="94"/>
      <c r="F180" s="94"/>
      <c r="H180" s="81"/>
      <c r="Y180" s="368"/>
      <c r="Z180" s="368"/>
      <c r="AA180" s="369"/>
    </row>
    <row r="181" ht="15.75" customHeight="1">
      <c r="A181" s="94"/>
      <c r="B181" s="94"/>
      <c r="C181" s="94"/>
      <c r="D181" s="81"/>
      <c r="E181" s="94"/>
      <c r="F181" s="94"/>
      <c r="H181" s="81"/>
      <c r="Y181" s="368"/>
      <c r="Z181" s="368"/>
      <c r="AA181" s="369"/>
    </row>
    <row r="182" ht="15.75" customHeight="1">
      <c r="A182" s="94"/>
      <c r="B182" s="94"/>
      <c r="C182" s="94"/>
      <c r="D182" s="81"/>
      <c r="E182" s="94"/>
      <c r="F182" s="94"/>
      <c r="H182" s="81"/>
      <c r="Y182" s="368"/>
      <c r="Z182" s="368"/>
      <c r="AA182" s="369"/>
    </row>
    <row r="183" ht="15.75" customHeight="1">
      <c r="A183" s="94"/>
      <c r="B183" s="94"/>
      <c r="C183" s="94"/>
      <c r="D183" s="81"/>
      <c r="E183" s="94"/>
      <c r="F183" s="94"/>
      <c r="H183" s="81"/>
      <c r="Y183" s="368"/>
      <c r="Z183" s="368"/>
      <c r="AA183" s="369"/>
    </row>
    <row r="184" ht="15.75" customHeight="1">
      <c r="A184" s="94"/>
      <c r="B184" s="94"/>
      <c r="C184" s="94"/>
      <c r="D184" s="81"/>
      <c r="E184" s="94"/>
      <c r="F184" s="94"/>
      <c r="H184" s="81"/>
      <c r="Y184" s="368"/>
      <c r="Z184" s="368"/>
      <c r="AA184" s="369"/>
    </row>
    <row r="185" ht="15.75" customHeight="1">
      <c r="A185" s="94"/>
      <c r="B185" s="94"/>
      <c r="C185" s="94"/>
      <c r="D185" s="81"/>
      <c r="E185" s="94"/>
      <c r="F185" s="94"/>
      <c r="H185" s="81"/>
      <c r="Y185" s="368"/>
      <c r="Z185" s="368"/>
      <c r="AA185" s="369"/>
    </row>
    <row r="186" ht="15.75" customHeight="1">
      <c r="A186" s="94"/>
      <c r="B186" s="94"/>
      <c r="C186" s="94"/>
      <c r="D186" s="81"/>
      <c r="E186" s="94"/>
      <c r="F186" s="94"/>
      <c r="H186" s="81"/>
      <c r="Y186" s="368"/>
      <c r="Z186" s="368"/>
      <c r="AA186" s="369"/>
    </row>
    <row r="187" ht="15.75" customHeight="1">
      <c r="A187" s="94"/>
      <c r="B187" s="94"/>
      <c r="C187" s="94"/>
      <c r="D187" s="81"/>
      <c r="E187" s="94"/>
      <c r="F187" s="94"/>
      <c r="H187" s="81"/>
      <c r="Y187" s="368"/>
      <c r="Z187" s="368"/>
      <c r="AA187" s="369"/>
    </row>
    <row r="188" ht="15.75" customHeight="1">
      <c r="A188" s="94"/>
      <c r="B188" s="94"/>
      <c r="C188" s="94"/>
      <c r="D188" s="81"/>
      <c r="E188" s="94"/>
      <c r="F188" s="94"/>
      <c r="H188" s="81"/>
      <c r="Y188" s="368"/>
      <c r="Z188" s="368"/>
      <c r="AA188" s="369"/>
    </row>
    <row r="189" ht="15.75" customHeight="1">
      <c r="A189" s="94"/>
      <c r="B189" s="94"/>
      <c r="C189" s="94"/>
      <c r="D189" s="81"/>
      <c r="E189" s="94"/>
      <c r="F189" s="94"/>
      <c r="H189" s="81"/>
      <c r="Y189" s="368"/>
      <c r="Z189" s="368"/>
      <c r="AA189" s="369"/>
    </row>
    <row r="190" ht="15.75" customHeight="1">
      <c r="A190" s="94"/>
      <c r="B190" s="94"/>
      <c r="C190" s="94"/>
      <c r="D190" s="81"/>
      <c r="E190" s="94"/>
      <c r="F190" s="94"/>
      <c r="H190" s="81"/>
      <c r="Y190" s="368"/>
      <c r="Z190" s="368"/>
      <c r="AA190" s="369"/>
    </row>
    <row r="191" ht="15.75" customHeight="1">
      <c r="A191" s="94"/>
      <c r="B191" s="94"/>
      <c r="C191" s="94"/>
      <c r="D191" s="81"/>
      <c r="E191" s="94"/>
      <c r="F191" s="94"/>
      <c r="H191" s="81"/>
      <c r="Y191" s="368"/>
      <c r="Z191" s="368"/>
      <c r="AA191" s="369"/>
    </row>
    <row r="192" ht="15.75" customHeight="1">
      <c r="A192" s="94"/>
      <c r="B192" s="94"/>
      <c r="C192" s="94"/>
      <c r="D192" s="81"/>
      <c r="E192" s="94"/>
      <c r="F192" s="94"/>
      <c r="H192" s="81"/>
      <c r="Y192" s="368"/>
      <c r="Z192" s="368"/>
      <c r="AA192" s="369"/>
    </row>
    <row r="193" ht="15.75" customHeight="1">
      <c r="A193" s="94"/>
      <c r="B193" s="94"/>
      <c r="C193" s="94"/>
      <c r="D193" s="81"/>
      <c r="E193" s="94"/>
      <c r="F193" s="94"/>
      <c r="H193" s="81"/>
      <c r="Y193" s="368"/>
      <c r="Z193" s="368"/>
      <c r="AA193" s="369"/>
    </row>
    <row r="194" ht="15.75" customHeight="1">
      <c r="A194" s="94"/>
      <c r="B194" s="94"/>
      <c r="C194" s="94"/>
      <c r="D194" s="81"/>
      <c r="E194" s="94"/>
      <c r="F194" s="94"/>
      <c r="H194" s="81"/>
      <c r="Y194" s="368"/>
      <c r="Z194" s="368"/>
      <c r="AA194" s="369"/>
    </row>
    <row r="195" ht="15.75" customHeight="1">
      <c r="A195" s="94"/>
      <c r="B195" s="94"/>
      <c r="C195" s="94"/>
      <c r="D195" s="81"/>
      <c r="E195" s="94"/>
      <c r="F195" s="94"/>
      <c r="H195" s="81"/>
      <c r="Y195" s="368"/>
      <c r="Z195" s="368"/>
      <c r="AA195" s="369"/>
    </row>
    <row r="196" ht="15.75" customHeight="1">
      <c r="A196" s="94"/>
      <c r="B196" s="94"/>
      <c r="C196" s="94"/>
      <c r="D196" s="81"/>
      <c r="E196" s="94"/>
      <c r="F196" s="94"/>
      <c r="H196" s="81"/>
      <c r="Y196" s="368"/>
      <c r="Z196" s="368"/>
      <c r="AA196" s="369"/>
    </row>
    <row r="197" ht="15.75" customHeight="1">
      <c r="A197" s="94"/>
      <c r="B197" s="94"/>
      <c r="C197" s="94"/>
      <c r="D197" s="81"/>
      <c r="E197" s="94"/>
      <c r="F197" s="94"/>
      <c r="H197" s="81"/>
      <c r="Y197" s="368"/>
      <c r="Z197" s="368"/>
      <c r="AA197" s="369"/>
    </row>
    <row r="198" ht="15.75" customHeight="1">
      <c r="A198" s="94"/>
      <c r="B198" s="94"/>
      <c r="C198" s="94"/>
      <c r="D198" s="81"/>
      <c r="E198" s="94"/>
      <c r="F198" s="94"/>
      <c r="H198" s="81"/>
      <c r="Y198" s="368"/>
      <c r="Z198" s="368"/>
      <c r="AA198" s="369"/>
    </row>
    <row r="199" ht="15.75" customHeight="1">
      <c r="A199" s="94"/>
      <c r="B199" s="94"/>
      <c r="C199" s="94"/>
      <c r="D199" s="81"/>
      <c r="E199" s="94"/>
      <c r="F199" s="94"/>
      <c r="H199" s="81"/>
      <c r="Y199" s="368"/>
      <c r="Z199" s="368"/>
      <c r="AA199" s="369"/>
    </row>
    <row r="200" ht="15.75" customHeight="1">
      <c r="A200" s="94"/>
      <c r="B200" s="94"/>
      <c r="C200" s="94"/>
      <c r="D200" s="81"/>
      <c r="E200" s="94"/>
      <c r="F200" s="94"/>
      <c r="H200" s="81"/>
      <c r="Y200" s="368"/>
      <c r="Z200" s="368"/>
      <c r="AA200" s="369"/>
    </row>
    <row r="201" ht="15.75" customHeight="1">
      <c r="A201" s="94"/>
      <c r="B201" s="94"/>
      <c r="C201" s="94"/>
      <c r="D201" s="81"/>
      <c r="E201" s="94"/>
      <c r="F201" s="94"/>
      <c r="H201" s="81"/>
      <c r="Y201" s="368"/>
      <c r="Z201" s="368"/>
      <c r="AA201" s="369"/>
    </row>
    <row r="202" ht="15.75" customHeight="1">
      <c r="A202" s="94"/>
      <c r="B202" s="94"/>
      <c r="C202" s="94"/>
      <c r="D202" s="81"/>
      <c r="E202" s="94"/>
      <c r="F202" s="94"/>
      <c r="H202" s="81"/>
      <c r="Y202" s="368"/>
      <c r="Z202" s="368"/>
      <c r="AA202" s="369"/>
    </row>
    <row r="203" ht="15.75" customHeight="1">
      <c r="A203" s="94"/>
      <c r="B203" s="94"/>
      <c r="C203" s="94"/>
      <c r="D203" s="81"/>
      <c r="E203" s="94"/>
      <c r="F203" s="94"/>
      <c r="H203" s="81"/>
      <c r="Y203" s="368"/>
      <c r="Z203" s="368"/>
      <c r="AA203" s="369"/>
    </row>
    <row r="204" ht="15.75" customHeight="1">
      <c r="A204" s="94"/>
      <c r="B204" s="94"/>
      <c r="C204" s="94"/>
      <c r="D204" s="81"/>
      <c r="E204" s="94"/>
      <c r="F204" s="94"/>
      <c r="H204" s="81"/>
      <c r="Y204" s="368"/>
      <c r="Z204" s="368"/>
      <c r="AA204" s="369"/>
    </row>
    <row r="205" ht="15.75" customHeight="1">
      <c r="A205" s="94"/>
      <c r="B205" s="94"/>
      <c r="C205" s="94"/>
      <c r="D205" s="81"/>
      <c r="E205" s="94"/>
      <c r="F205" s="94"/>
      <c r="H205" s="81"/>
      <c r="Y205" s="368"/>
      <c r="Z205" s="368"/>
      <c r="AA205" s="369"/>
    </row>
    <row r="206" ht="15.75" customHeight="1">
      <c r="A206" s="94"/>
      <c r="B206" s="94"/>
      <c r="C206" s="94"/>
      <c r="D206" s="81"/>
      <c r="E206" s="94"/>
      <c r="F206" s="94"/>
      <c r="H206" s="81"/>
      <c r="Y206" s="368"/>
      <c r="Z206" s="368"/>
      <c r="AA206" s="369"/>
    </row>
    <row r="207" ht="15.75" customHeight="1">
      <c r="A207" s="94"/>
      <c r="B207" s="94"/>
      <c r="C207" s="94"/>
      <c r="D207" s="81"/>
      <c r="E207" s="94"/>
      <c r="F207" s="94"/>
      <c r="H207" s="81"/>
      <c r="Y207" s="368"/>
      <c r="Z207" s="368"/>
      <c r="AA207" s="369"/>
    </row>
    <row r="208" ht="15.75" customHeight="1">
      <c r="A208" s="94"/>
      <c r="B208" s="94"/>
      <c r="C208" s="94"/>
      <c r="D208" s="81"/>
      <c r="E208" s="94"/>
      <c r="F208" s="94"/>
      <c r="H208" s="81"/>
      <c r="Y208" s="368"/>
      <c r="Z208" s="368"/>
      <c r="AA208" s="369"/>
    </row>
    <row r="209" ht="15.75" customHeight="1">
      <c r="A209" s="94"/>
      <c r="B209" s="94"/>
      <c r="C209" s="94"/>
      <c r="D209" s="81"/>
      <c r="E209" s="94"/>
      <c r="F209" s="94"/>
      <c r="H209" s="81"/>
      <c r="Y209" s="368"/>
      <c r="Z209" s="368"/>
      <c r="AA209" s="369"/>
    </row>
    <row r="210" ht="15.75" customHeight="1">
      <c r="A210" s="94"/>
      <c r="B210" s="94"/>
      <c r="C210" s="94"/>
      <c r="D210" s="81"/>
      <c r="E210" s="94"/>
      <c r="F210" s="94"/>
      <c r="H210" s="81"/>
      <c r="Y210" s="368"/>
      <c r="Z210" s="368"/>
      <c r="AA210" s="369"/>
    </row>
    <row r="211" ht="15.75" customHeight="1">
      <c r="A211" s="94"/>
      <c r="B211" s="94"/>
      <c r="C211" s="94"/>
      <c r="D211" s="81"/>
      <c r="E211" s="94"/>
      <c r="F211" s="94"/>
      <c r="H211" s="81"/>
      <c r="Y211" s="368"/>
      <c r="Z211" s="368"/>
      <c r="AA211" s="369"/>
    </row>
    <row r="212" ht="15.75" customHeight="1">
      <c r="A212" s="94"/>
      <c r="B212" s="94"/>
      <c r="C212" s="94"/>
      <c r="D212" s="81"/>
      <c r="E212" s="94"/>
      <c r="F212" s="94"/>
      <c r="H212" s="81"/>
      <c r="Y212" s="368"/>
      <c r="Z212" s="368"/>
      <c r="AA212" s="369"/>
    </row>
    <row r="213" ht="15.75" customHeight="1">
      <c r="A213" s="94"/>
      <c r="B213" s="94"/>
      <c r="C213" s="94"/>
      <c r="D213" s="81"/>
      <c r="E213" s="94"/>
      <c r="F213" s="94"/>
      <c r="H213" s="81"/>
      <c r="Y213" s="368"/>
      <c r="Z213" s="368"/>
      <c r="AA213" s="369"/>
    </row>
    <row r="214" ht="15.75" customHeight="1">
      <c r="A214" s="94"/>
      <c r="B214" s="94"/>
      <c r="C214" s="94"/>
      <c r="D214" s="81"/>
      <c r="E214" s="94"/>
      <c r="F214" s="94"/>
      <c r="H214" s="81"/>
      <c r="Y214" s="368"/>
      <c r="Z214" s="368"/>
      <c r="AA214" s="369"/>
    </row>
    <row r="215" ht="15.75" customHeight="1">
      <c r="A215" s="94"/>
      <c r="B215" s="94"/>
      <c r="C215" s="94"/>
      <c r="D215" s="81"/>
      <c r="E215" s="94"/>
      <c r="F215" s="94"/>
      <c r="H215" s="81"/>
      <c r="Y215" s="368"/>
      <c r="Z215" s="368"/>
      <c r="AA215" s="369"/>
    </row>
    <row r="216" ht="15.75" customHeight="1">
      <c r="A216" s="94"/>
      <c r="B216" s="94"/>
      <c r="C216" s="94"/>
      <c r="D216" s="81"/>
      <c r="E216" s="94"/>
      <c r="F216" s="94"/>
      <c r="H216" s="81"/>
      <c r="Y216" s="368"/>
      <c r="Z216" s="368"/>
      <c r="AA216" s="369"/>
    </row>
    <row r="217" ht="15.75" customHeight="1">
      <c r="A217" s="94"/>
      <c r="B217" s="94"/>
      <c r="C217" s="94"/>
      <c r="D217" s="81"/>
      <c r="E217" s="94"/>
      <c r="F217" s="94"/>
      <c r="H217" s="81"/>
      <c r="Y217" s="368"/>
      <c r="Z217" s="368"/>
      <c r="AA217" s="369"/>
    </row>
    <row r="218" ht="15.75" customHeight="1">
      <c r="A218" s="94"/>
      <c r="B218" s="94"/>
      <c r="C218" s="94"/>
      <c r="D218" s="81"/>
      <c r="E218" s="94"/>
      <c r="F218" s="94"/>
      <c r="H218" s="81"/>
      <c r="Y218" s="368"/>
      <c r="Z218" s="368"/>
      <c r="AA218" s="369"/>
    </row>
    <row r="219" ht="15.75" customHeight="1">
      <c r="A219" s="94"/>
      <c r="B219" s="94"/>
      <c r="C219" s="94"/>
      <c r="D219" s="81"/>
      <c r="E219" s="94"/>
      <c r="F219" s="94"/>
      <c r="H219" s="81"/>
      <c r="Y219" s="368"/>
      <c r="Z219" s="368"/>
      <c r="AA219" s="369"/>
    </row>
    <row r="220" ht="15.75" customHeight="1">
      <c r="A220" s="94"/>
      <c r="B220" s="94"/>
      <c r="C220" s="94"/>
      <c r="D220" s="81"/>
      <c r="E220" s="94"/>
      <c r="F220" s="94"/>
      <c r="H220" s="81"/>
      <c r="Y220" s="368"/>
      <c r="Z220" s="368"/>
      <c r="AA220" s="369"/>
    </row>
    <row r="221" ht="15.75" customHeight="1">
      <c r="A221" s="94"/>
      <c r="B221" s="94"/>
      <c r="C221" s="94"/>
      <c r="D221" s="81"/>
      <c r="E221" s="94"/>
      <c r="F221" s="94"/>
      <c r="H221" s="81"/>
      <c r="Y221" s="368"/>
      <c r="Z221" s="368"/>
      <c r="AA221" s="369"/>
    </row>
    <row r="222" ht="15.75" customHeight="1">
      <c r="A222" s="94"/>
      <c r="B222" s="94"/>
      <c r="C222" s="94"/>
      <c r="D222" s="81"/>
      <c r="E222" s="94"/>
      <c r="F222" s="94"/>
      <c r="H222" s="81"/>
      <c r="Y222" s="368"/>
      <c r="Z222" s="368"/>
      <c r="AA222" s="369"/>
    </row>
    <row r="223" ht="15.75" customHeight="1">
      <c r="A223" s="94"/>
      <c r="B223" s="94"/>
      <c r="C223" s="94"/>
      <c r="D223" s="81"/>
      <c r="E223" s="94"/>
      <c r="F223" s="94"/>
      <c r="H223" s="81"/>
      <c r="Y223" s="368"/>
      <c r="Z223" s="368"/>
      <c r="AA223" s="369"/>
    </row>
    <row r="224" ht="15.75" customHeight="1">
      <c r="A224" s="94"/>
      <c r="B224" s="94"/>
      <c r="C224" s="94"/>
      <c r="D224" s="81"/>
      <c r="E224" s="94"/>
      <c r="F224" s="94"/>
      <c r="H224" s="81"/>
      <c r="Y224" s="368"/>
      <c r="Z224" s="368"/>
      <c r="AA224" s="369"/>
    </row>
    <row r="225" ht="15.75" customHeight="1">
      <c r="A225" s="94"/>
      <c r="B225" s="94"/>
      <c r="C225" s="94"/>
      <c r="D225" s="81"/>
      <c r="E225" s="94"/>
      <c r="F225" s="94"/>
      <c r="H225" s="81"/>
      <c r="Y225" s="368"/>
      <c r="Z225" s="368"/>
      <c r="AA225" s="369"/>
    </row>
    <row r="226" ht="15.75" customHeight="1">
      <c r="A226" s="94"/>
      <c r="B226" s="94"/>
      <c r="C226" s="94"/>
      <c r="D226" s="81"/>
      <c r="E226" s="94"/>
      <c r="F226" s="94"/>
      <c r="H226" s="81"/>
      <c r="Y226" s="368"/>
      <c r="Z226" s="368"/>
      <c r="AA226" s="369"/>
    </row>
    <row r="227" ht="15.75" customHeight="1">
      <c r="A227" s="94"/>
      <c r="B227" s="94"/>
      <c r="C227" s="94"/>
      <c r="D227" s="81"/>
      <c r="E227" s="94"/>
      <c r="F227" s="94"/>
      <c r="H227" s="81"/>
      <c r="Y227" s="368"/>
      <c r="Z227" s="368"/>
      <c r="AA227" s="369"/>
    </row>
    <row r="228" ht="15.75" customHeight="1">
      <c r="A228" s="94"/>
      <c r="B228" s="94"/>
      <c r="C228" s="94"/>
      <c r="D228" s="81"/>
      <c r="E228" s="94"/>
      <c r="F228" s="94"/>
      <c r="H228" s="81"/>
      <c r="Y228" s="368"/>
      <c r="Z228" s="368"/>
      <c r="AA228" s="369"/>
    </row>
    <row r="229" ht="15.75" customHeight="1">
      <c r="A229" s="94"/>
      <c r="B229" s="94"/>
      <c r="C229" s="94"/>
      <c r="D229" s="81"/>
      <c r="E229" s="94"/>
      <c r="F229" s="94"/>
      <c r="H229" s="81"/>
      <c r="Y229" s="368"/>
      <c r="Z229" s="368"/>
      <c r="AA229" s="369"/>
    </row>
    <row r="230" ht="15.75" customHeight="1">
      <c r="A230" s="94"/>
      <c r="B230" s="94"/>
      <c r="C230" s="94"/>
      <c r="D230" s="81"/>
      <c r="E230" s="94"/>
      <c r="F230" s="94"/>
      <c r="H230" s="81"/>
      <c r="Y230" s="368"/>
      <c r="Z230" s="368"/>
      <c r="AA230" s="369"/>
    </row>
    <row r="231" ht="15.75" customHeight="1">
      <c r="A231" s="94"/>
      <c r="B231" s="94"/>
      <c r="C231" s="94"/>
      <c r="D231" s="81"/>
      <c r="E231" s="94"/>
      <c r="F231" s="94"/>
      <c r="H231" s="81"/>
      <c r="Y231" s="368"/>
      <c r="Z231" s="368"/>
      <c r="AA231" s="369"/>
    </row>
    <row r="232" ht="15.75" customHeight="1">
      <c r="A232" s="94"/>
      <c r="B232" s="94"/>
      <c r="C232" s="94"/>
      <c r="D232" s="81"/>
      <c r="E232" s="94"/>
      <c r="F232" s="94"/>
      <c r="H232" s="81"/>
      <c r="Y232" s="368"/>
      <c r="Z232" s="368"/>
      <c r="AA232" s="369"/>
    </row>
    <row r="233" ht="15.75" customHeight="1">
      <c r="A233" s="94"/>
      <c r="B233" s="94"/>
      <c r="C233" s="94"/>
      <c r="D233" s="81"/>
      <c r="E233" s="94"/>
      <c r="F233" s="94"/>
      <c r="H233" s="81"/>
      <c r="Y233" s="368"/>
      <c r="Z233" s="368"/>
      <c r="AA233" s="369"/>
    </row>
    <row r="234" ht="15.75" customHeight="1">
      <c r="A234" s="94"/>
      <c r="B234" s="94"/>
      <c r="C234" s="94"/>
      <c r="D234" s="81"/>
      <c r="E234" s="94"/>
      <c r="F234" s="94"/>
      <c r="H234" s="81"/>
      <c r="Y234" s="368"/>
      <c r="Z234" s="368"/>
      <c r="AA234" s="369"/>
    </row>
    <row r="235" ht="15.75" customHeight="1">
      <c r="A235" s="94"/>
      <c r="B235" s="94"/>
      <c r="C235" s="94"/>
      <c r="D235" s="81"/>
      <c r="E235" s="94"/>
      <c r="F235" s="94"/>
      <c r="H235" s="81"/>
      <c r="Y235" s="368"/>
      <c r="Z235" s="368"/>
      <c r="AA235" s="369"/>
    </row>
    <row r="236" ht="15.75" customHeight="1">
      <c r="A236" s="94"/>
      <c r="B236" s="94"/>
      <c r="C236" s="94"/>
      <c r="D236" s="81"/>
      <c r="E236" s="94"/>
      <c r="F236" s="94"/>
      <c r="H236" s="81"/>
      <c r="Y236" s="368"/>
      <c r="Z236" s="368"/>
      <c r="AA236" s="369"/>
    </row>
    <row r="237" ht="15.75" customHeight="1">
      <c r="A237" s="94"/>
      <c r="B237" s="94"/>
      <c r="C237" s="94"/>
      <c r="D237" s="81"/>
      <c r="E237" s="94"/>
      <c r="F237" s="94"/>
      <c r="H237" s="81"/>
      <c r="Y237" s="368"/>
      <c r="Z237" s="368"/>
      <c r="AA237" s="369"/>
    </row>
    <row r="238" ht="15.75" customHeight="1">
      <c r="A238" s="94"/>
      <c r="B238" s="94"/>
      <c r="C238" s="94"/>
      <c r="D238" s="81"/>
      <c r="E238" s="94"/>
      <c r="F238" s="94"/>
      <c r="H238" s="81"/>
      <c r="Y238" s="368"/>
      <c r="Z238" s="368"/>
      <c r="AA238" s="369"/>
    </row>
    <row r="239" ht="15.75" customHeight="1">
      <c r="A239" s="94"/>
      <c r="B239" s="94"/>
      <c r="C239" s="94"/>
      <c r="D239" s="81"/>
      <c r="E239" s="94"/>
      <c r="F239" s="94"/>
      <c r="H239" s="81"/>
      <c r="Y239" s="368"/>
      <c r="Z239" s="368"/>
      <c r="AA239" s="369"/>
    </row>
    <row r="240" ht="15.75" customHeight="1">
      <c r="A240" s="94"/>
      <c r="B240" s="94"/>
      <c r="C240" s="94"/>
      <c r="D240" s="81"/>
      <c r="E240" s="94"/>
      <c r="F240" s="94"/>
      <c r="H240" s="81"/>
      <c r="Y240" s="368"/>
      <c r="Z240" s="368"/>
      <c r="AA240" s="369"/>
    </row>
    <row r="241" ht="15.75" customHeight="1">
      <c r="A241" s="94"/>
      <c r="B241" s="94"/>
      <c r="C241" s="94"/>
      <c r="D241" s="81"/>
      <c r="E241" s="94"/>
      <c r="F241" s="94"/>
      <c r="H241" s="81"/>
      <c r="Y241" s="368"/>
      <c r="Z241" s="368"/>
      <c r="AA241" s="369"/>
    </row>
    <row r="242" ht="15.75" customHeight="1">
      <c r="A242" s="94"/>
      <c r="B242" s="94"/>
      <c r="C242" s="94"/>
      <c r="D242" s="81"/>
      <c r="E242" s="94"/>
      <c r="F242" s="94"/>
      <c r="H242" s="81"/>
      <c r="Y242" s="368"/>
      <c r="Z242" s="368"/>
      <c r="AA242" s="369"/>
    </row>
    <row r="243" ht="15.75" customHeight="1">
      <c r="A243" s="94"/>
      <c r="B243" s="94"/>
      <c r="C243" s="94"/>
      <c r="D243" s="81"/>
      <c r="E243" s="94"/>
      <c r="F243" s="94"/>
      <c r="H243" s="81"/>
      <c r="Y243" s="368"/>
      <c r="Z243" s="368"/>
      <c r="AA243" s="369"/>
    </row>
    <row r="244" ht="15.75" customHeight="1">
      <c r="A244" s="94"/>
      <c r="B244" s="94"/>
      <c r="C244" s="94"/>
      <c r="D244" s="81"/>
      <c r="E244" s="94"/>
      <c r="F244" s="94"/>
      <c r="H244" s="81"/>
      <c r="Y244" s="368"/>
      <c r="Z244" s="368"/>
      <c r="AA244" s="369"/>
    </row>
    <row r="245" ht="15.75" customHeight="1">
      <c r="A245" s="94"/>
      <c r="B245" s="94"/>
      <c r="C245" s="94"/>
      <c r="D245" s="81"/>
      <c r="E245" s="94"/>
      <c r="F245" s="94"/>
      <c r="H245" s="81"/>
      <c r="Y245" s="368"/>
      <c r="Z245" s="368"/>
      <c r="AA245" s="369"/>
    </row>
    <row r="246" ht="15.75" customHeight="1">
      <c r="A246" s="94"/>
      <c r="B246" s="94"/>
      <c r="C246" s="94"/>
      <c r="D246" s="81"/>
      <c r="E246" s="94"/>
      <c r="F246" s="94"/>
      <c r="H246" s="81"/>
      <c r="Y246" s="368"/>
      <c r="Z246" s="368"/>
      <c r="AA246" s="369"/>
    </row>
    <row r="247" ht="15.75" customHeight="1">
      <c r="A247" s="94"/>
      <c r="B247" s="94"/>
      <c r="C247" s="94"/>
      <c r="D247" s="81"/>
      <c r="E247" s="94"/>
      <c r="F247" s="94"/>
      <c r="H247" s="81"/>
      <c r="Y247" s="368"/>
      <c r="Z247" s="368"/>
      <c r="AA247" s="369"/>
    </row>
    <row r="248" ht="15.75" customHeight="1">
      <c r="A248" s="94"/>
      <c r="B248" s="94"/>
      <c r="C248" s="94"/>
      <c r="D248" s="81"/>
      <c r="E248" s="94"/>
      <c r="F248" s="94"/>
      <c r="H248" s="81"/>
      <c r="Y248" s="368"/>
      <c r="Z248" s="368"/>
      <c r="AA248" s="369"/>
    </row>
    <row r="249" ht="15.75" customHeight="1">
      <c r="A249" s="94"/>
      <c r="B249" s="94"/>
      <c r="C249" s="94"/>
      <c r="D249" s="81"/>
      <c r="E249" s="94"/>
      <c r="F249" s="94"/>
      <c r="H249" s="81"/>
      <c r="Y249" s="368"/>
      <c r="Z249" s="368"/>
      <c r="AA249" s="369"/>
    </row>
    <row r="250" ht="15.75" customHeight="1">
      <c r="A250" s="94"/>
      <c r="B250" s="94"/>
      <c r="C250" s="94"/>
      <c r="D250" s="81"/>
      <c r="E250" s="94"/>
      <c r="F250" s="94"/>
      <c r="H250" s="81"/>
      <c r="Y250" s="368"/>
      <c r="Z250" s="368"/>
      <c r="AA250" s="369"/>
    </row>
    <row r="251" ht="15.75" customHeight="1">
      <c r="A251" s="94"/>
      <c r="B251" s="94"/>
      <c r="C251" s="94"/>
      <c r="D251" s="81"/>
      <c r="E251" s="94"/>
      <c r="F251" s="94"/>
      <c r="H251" s="81"/>
      <c r="Y251" s="368"/>
      <c r="Z251" s="368"/>
      <c r="AA251" s="369"/>
    </row>
    <row r="252" ht="15.75" customHeight="1">
      <c r="A252" s="94"/>
      <c r="B252" s="94"/>
      <c r="C252" s="94"/>
      <c r="D252" s="81"/>
      <c r="E252" s="94"/>
      <c r="F252" s="94"/>
      <c r="H252" s="81"/>
      <c r="Y252" s="368"/>
      <c r="Z252" s="368"/>
      <c r="AA252" s="369"/>
    </row>
    <row r="253" ht="15.75" customHeight="1">
      <c r="A253" s="94"/>
      <c r="B253" s="94"/>
      <c r="C253" s="94"/>
      <c r="D253" s="81"/>
      <c r="E253" s="94"/>
      <c r="F253" s="94"/>
      <c r="H253" s="81"/>
      <c r="Y253" s="368"/>
      <c r="Z253" s="368"/>
      <c r="AA253" s="369"/>
    </row>
    <row r="254" ht="15.75" customHeight="1">
      <c r="A254" s="94"/>
      <c r="B254" s="94"/>
      <c r="C254" s="94"/>
      <c r="D254" s="81"/>
      <c r="E254" s="94"/>
      <c r="F254" s="94"/>
      <c r="H254" s="81"/>
      <c r="Y254" s="368"/>
      <c r="Z254" s="368"/>
      <c r="AA254" s="369"/>
    </row>
    <row r="255" ht="15.75" customHeight="1">
      <c r="A255" s="94"/>
      <c r="B255" s="94"/>
      <c r="C255" s="94"/>
      <c r="D255" s="81"/>
      <c r="E255" s="94"/>
      <c r="F255" s="94"/>
      <c r="H255" s="81"/>
      <c r="Y255" s="368"/>
      <c r="Z255" s="368"/>
      <c r="AA255" s="369"/>
    </row>
    <row r="256" ht="15.75" customHeight="1">
      <c r="A256" s="94"/>
      <c r="B256" s="94"/>
      <c r="C256" s="94"/>
      <c r="D256" s="81"/>
      <c r="E256" s="94"/>
      <c r="F256" s="94"/>
      <c r="H256" s="81"/>
      <c r="Y256" s="368"/>
      <c r="Z256" s="368"/>
      <c r="AA256" s="369"/>
    </row>
    <row r="257" ht="15.75" customHeight="1">
      <c r="A257" s="94"/>
      <c r="B257" s="94"/>
      <c r="C257" s="94"/>
      <c r="D257" s="81"/>
      <c r="E257" s="94"/>
      <c r="F257" s="94"/>
      <c r="H257" s="81"/>
      <c r="Y257" s="368"/>
      <c r="Z257" s="368"/>
      <c r="AA257" s="369"/>
    </row>
    <row r="258" ht="15.75" customHeight="1">
      <c r="A258" s="94"/>
      <c r="B258" s="94"/>
      <c r="C258" s="94"/>
      <c r="D258" s="81"/>
      <c r="E258" s="94"/>
      <c r="F258" s="94"/>
      <c r="H258" s="81"/>
      <c r="Y258" s="368"/>
      <c r="Z258" s="368"/>
      <c r="AA258" s="369"/>
    </row>
    <row r="259" ht="15.75" customHeight="1">
      <c r="A259" s="94"/>
      <c r="B259" s="94"/>
      <c r="C259" s="94"/>
      <c r="D259" s="81"/>
      <c r="E259" s="94"/>
      <c r="F259" s="94"/>
      <c r="H259" s="81"/>
      <c r="Y259" s="368"/>
      <c r="Z259" s="368"/>
      <c r="AA259" s="369"/>
    </row>
    <row r="260" ht="15.75" customHeight="1">
      <c r="A260" s="94"/>
      <c r="B260" s="94"/>
      <c r="C260" s="94"/>
      <c r="D260" s="81"/>
      <c r="E260" s="94"/>
      <c r="F260" s="94"/>
      <c r="H260" s="81"/>
      <c r="Y260" s="368"/>
      <c r="Z260" s="368"/>
      <c r="AA260" s="369"/>
    </row>
    <row r="261" ht="15.75" customHeight="1">
      <c r="A261" s="94"/>
      <c r="B261" s="94"/>
      <c r="C261" s="94"/>
      <c r="D261" s="81"/>
      <c r="E261" s="94"/>
      <c r="F261" s="94"/>
      <c r="H261" s="81"/>
      <c r="Y261" s="368"/>
      <c r="Z261" s="368"/>
      <c r="AA261" s="369"/>
    </row>
    <row r="262" ht="15.75" customHeight="1">
      <c r="A262" s="94"/>
      <c r="B262" s="94"/>
      <c r="C262" s="94"/>
      <c r="D262" s="81"/>
      <c r="E262" s="94"/>
      <c r="F262" s="94"/>
      <c r="H262" s="81"/>
      <c r="Y262" s="368"/>
      <c r="Z262" s="368"/>
      <c r="AA262" s="369"/>
    </row>
    <row r="263" ht="15.75" customHeight="1">
      <c r="A263" s="94"/>
      <c r="B263" s="94"/>
      <c r="C263" s="94"/>
      <c r="D263" s="81"/>
      <c r="E263" s="94"/>
      <c r="F263" s="94"/>
      <c r="H263" s="81"/>
      <c r="Y263" s="368"/>
      <c r="Z263" s="368"/>
      <c r="AA263" s="369"/>
    </row>
    <row r="264" ht="15.75" customHeight="1">
      <c r="A264" s="94"/>
      <c r="B264" s="94"/>
      <c r="C264" s="94"/>
      <c r="D264" s="81"/>
      <c r="E264" s="94"/>
      <c r="F264" s="94"/>
      <c r="H264" s="81"/>
      <c r="Y264" s="368"/>
      <c r="Z264" s="368"/>
      <c r="AA264" s="369"/>
    </row>
    <row r="265" ht="15.75" customHeight="1">
      <c r="A265" s="94"/>
      <c r="B265" s="94"/>
      <c r="C265" s="94"/>
      <c r="D265" s="81"/>
      <c r="E265" s="94"/>
      <c r="F265" s="94"/>
      <c r="H265" s="81"/>
      <c r="Y265" s="368"/>
      <c r="Z265" s="368"/>
      <c r="AA265" s="369"/>
    </row>
    <row r="266" ht="15.75" customHeight="1">
      <c r="A266" s="94"/>
      <c r="B266" s="94"/>
      <c r="C266" s="94"/>
      <c r="D266" s="81"/>
      <c r="E266" s="94"/>
      <c r="F266" s="94"/>
      <c r="H266" s="81"/>
      <c r="Y266" s="368"/>
      <c r="Z266" s="368"/>
      <c r="AA266" s="369"/>
    </row>
    <row r="267" ht="15.75" customHeight="1">
      <c r="A267" s="94"/>
      <c r="B267" s="94"/>
      <c r="C267" s="94"/>
      <c r="D267" s="81"/>
      <c r="E267" s="94"/>
      <c r="F267" s="94"/>
      <c r="H267" s="81"/>
      <c r="Y267" s="368"/>
      <c r="Z267" s="368"/>
      <c r="AA267" s="369"/>
    </row>
    <row r="268" ht="15.75" customHeight="1">
      <c r="A268" s="94"/>
      <c r="B268" s="94"/>
      <c r="C268" s="94"/>
      <c r="D268" s="81"/>
      <c r="E268" s="94"/>
      <c r="F268" s="94"/>
      <c r="H268" s="81"/>
      <c r="Y268" s="368"/>
      <c r="Z268" s="368"/>
      <c r="AA268" s="369"/>
    </row>
    <row r="269" ht="15.75" customHeight="1">
      <c r="A269" s="94"/>
      <c r="B269" s="94"/>
      <c r="C269" s="94"/>
      <c r="D269" s="81"/>
      <c r="E269" s="94"/>
      <c r="F269" s="94"/>
      <c r="H269" s="81"/>
      <c r="Y269" s="368"/>
      <c r="Z269" s="368"/>
      <c r="AA269" s="369"/>
    </row>
    <row r="270" ht="15.75" customHeight="1">
      <c r="A270" s="94"/>
      <c r="B270" s="94"/>
      <c r="C270" s="94"/>
      <c r="D270" s="81"/>
      <c r="E270" s="94"/>
      <c r="F270" s="94"/>
      <c r="H270" s="81"/>
      <c r="Y270" s="368"/>
      <c r="Z270" s="368"/>
      <c r="AA270" s="369"/>
    </row>
    <row r="271" ht="15.75" customHeight="1">
      <c r="A271" s="94"/>
      <c r="B271" s="94"/>
      <c r="C271" s="94"/>
      <c r="D271" s="81"/>
      <c r="E271" s="94"/>
      <c r="F271" s="94"/>
      <c r="H271" s="81"/>
      <c r="Y271" s="368"/>
      <c r="Z271" s="368"/>
      <c r="AA271" s="369"/>
    </row>
    <row r="272" ht="15.75" customHeight="1">
      <c r="A272" s="94"/>
      <c r="B272" s="94"/>
      <c r="C272" s="94"/>
      <c r="D272" s="81"/>
      <c r="E272" s="94"/>
      <c r="F272" s="94"/>
      <c r="H272" s="81"/>
      <c r="Y272" s="368"/>
      <c r="Z272" s="368"/>
      <c r="AA272" s="369"/>
    </row>
    <row r="273" ht="15.75" customHeight="1">
      <c r="A273" s="94"/>
      <c r="B273" s="94"/>
      <c r="C273" s="94"/>
      <c r="D273" s="81"/>
      <c r="E273" s="94"/>
      <c r="F273" s="94"/>
      <c r="H273" s="81"/>
      <c r="Y273" s="368"/>
      <c r="Z273" s="368"/>
      <c r="AA273" s="369"/>
    </row>
    <row r="274" ht="15.75" customHeight="1">
      <c r="A274" s="94"/>
      <c r="B274" s="94"/>
      <c r="C274" s="94"/>
      <c r="D274" s="81"/>
      <c r="E274" s="94"/>
      <c r="F274" s="94"/>
      <c r="H274" s="81"/>
      <c r="Y274" s="368"/>
      <c r="Z274" s="368"/>
      <c r="AA274" s="369"/>
    </row>
    <row r="275" ht="15.75" customHeight="1">
      <c r="A275" s="94"/>
      <c r="B275" s="94"/>
      <c r="C275" s="94"/>
      <c r="D275" s="81"/>
      <c r="E275" s="94"/>
      <c r="F275" s="94"/>
      <c r="H275" s="81"/>
      <c r="Y275" s="368"/>
      <c r="Z275" s="368"/>
      <c r="AA275" s="369"/>
    </row>
    <row r="276" ht="15.75" customHeight="1">
      <c r="A276" s="94"/>
      <c r="B276" s="94"/>
      <c r="C276" s="94"/>
      <c r="D276" s="81"/>
      <c r="E276" s="94"/>
      <c r="F276" s="94"/>
      <c r="H276" s="81"/>
      <c r="Y276" s="368"/>
      <c r="Z276" s="368"/>
      <c r="AA276" s="369"/>
    </row>
    <row r="277" ht="15.75" customHeight="1">
      <c r="A277" s="94"/>
      <c r="B277" s="94"/>
      <c r="C277" s="94"/>
      <c r="D277" s="81"/>
      <c r="E277" s="94"/>
      <c r="F277" s="94"/>
      <c r="H277" s="81"/>
      <c r="Y277" s="368"/>
      <c r="Z277" s="368"/>
      <c r="AA277" s="369"/>
    </row>
    <row r="278" ht="15.75" customHeight="1">
      <c r="A278" s="94"/>
      <c r="B278" s="94"/>
      <c r="C278" s="94"/>
      <c r="D278" s="81"/>
      <c r="E278" s="94"/>
      <c r="F278" s="94"/>
      <c r="H278" s="81"/>
      <c r="Y278" s="368"/>
      <c r="Z278" s="368"/>
      <c r="AA278" s="369"/>
    </row>
    <row r="279" ht="15.75" customHeight="1">
      <c r="A279" s="94"/>
      <c r="B279" s="94"/>
      <c r="C279" s="94"/>
      <c r="D279" s="81"/>
      <c r="E279" s="94"/>
      <c r="F279" s="94"/>
      <c r="H279" s="81"/>
      <c r="Y279" s="368"/>
      <c r="Z279" s="368"/>
      <c r="AA279" s="369"/>
    </row>
    <row r="280" ht="15.75" customHeight="1">
      <c r="A280" s="94"/>
      <c r="B280" s="94"/>
      <c r="C280" s="94"/>
      <c r="D280" s="81"/>
      <c r="E280" s="94"/>
      <c r="F280" s="94"/>
      <c r="H280" s="81"/>
      <c r="Y280" s="368"/>
      <c r="Z280" s="368"/>
      <c r="AA280" s="369"/>
    </row>
    <row r="281" ht="15.75" customHeight="1">
      <c r="A281" s="94"/>
      <c r="B281" s="94"/>
      <c r="C281" s="94"/>
      <c r="D281" s="81"/>
      <c r="E281" s="94"/>
      <c r="F281" s="94"/>
      <c r="H281" s="81"/>
      <c r="Y281" s="368"/>
      <c r="Z281" s="368"/>
      <c r="AA281" s="369"/>
    </row>
    <row r="282" ht="15.75" customHeight="1">
      <c r="A282" s="94"/>
      <c r="B282" s="94"/>
      <c r="C282" s="94"/>
      <c r="D282" s="81"/>
      <c r="E282" s="94"/>
      <c r="F282" s="94"/>
      <c r="H282" s="81"/>
      <c r="Y282" s="368"/>
      <c r="Z282" s="368"/>
      <c r="AA282" s="369"/>
    </row>
    <row r="283" ht="15.75" customHeight="1">
      <c r="A283" s="94"/>
      <c r="B283" s="94"/>
      <c r="C283" s="94"/>
      <c r="D283" s="81"/>
      <c r="E283" s="94"/>
      <c r="F283" s="94"/>
      <c r="H283" s="81"/>
      <c r="Y283" s="368"/>
      <c r="Z283" s="368"/>
      <c r="AA283" s="369"/>
    </row>
    <row r="284" ht="15.75" customHeight="1">
      <c r="A284" s="94"/>
      <c r="B284" s="94"/>
      <c r="C284" s="94"/>
      <c r="D284" s="81"/>
      <c r="E284" s="94"/>
      <c r="F284" s="94"/>
      <c r="H284" s="81"/>
      <c r="Y284" s="368"/>
      <c r="Z284" s="368"/>
      <c r="AA284" s="369"/>
    </row>
    <row r="285" ht="15.75" customHeight="1">
      <c r="A285" s="94"/>
      <c r="B285" s="94"/>
      <c r="C285" s="94"/>
      <c r="D285" s="81"/>
      <c r="E285" s="94"/>
      <c r="F285" s="94"/>
      <c r="H285" s="81"/>
      <c r="Y285" s="368"/>
      <c r="Z285" s="368"/>
      <c r="AA285" s="369"/>
    </row>
    <row r="286" ht="15.75" customHeight="1">
      <c r="A286" s="94"/>
      <c r="B286" s="94"/>
      <c r="C286" s="94"/>
      <c r="D286" s="81"/>
      <c r="E286" s="94"/>
      <c r="F286" s="94"/>
      <c r="H286" s="81"/>
      <c r="Y286" s="368"/>
      <c r="Z286" s="368"/>
      <c r="AA286" s="369"/>
    </row>
    <row r="287" ht="15.75" customHeight="1">
      <c r="A287" s="94"/>
      <c r="B287" s="94"/>
      <c r="C287" s="94"/>
      <c r="D287" s="81"/>
      <c r="E287" s="94"/>
      <c r="F287" s="94"/>
      <c r="H287" s="81"/>
      <c r="Y287" s="368"/>
      <c r="Z287" s="368"/>
      <c r="AA287" s="369"/>
    </row>
    <row r="288" ht="15.75" customHeight="1">
      <c r="A288" s="94"/>
      <c r="B288" s="94"/>
      <c r="C288" s="94"/>
      <c r="D288" s="81"/>
      <c r="E288" s="94"/>
      <c r="F288" s="94"/>
      <c r="H288" s="81"/>
      <c r="Y288" s="368"/>
      <c r="Z288" s="368"/>
      <c r="AA288" s="369"/>
    </row>
    <row r="289" ht="15.75" customHeight="1">
      <c r="A289" s="94"/>
      <c r="B289" s="94"/>
      <c r="C289" s="94"/>
      <c r="D289" s="81"/>
      <c r="E289" s="94"/>
      <c r="F289" s="94"/>
      <c r="H289" s="81"/>
      <c r="Y289" s="368"/>
      <c r="Z289" s="368"/>
      <c r="AA289" s="369"/>
    </row>
    <row r="290" ht="15.75" customHeight="1">
      <c r="A290" s="94"/>
      <c r="B290" s="94"/>
      <c r="C290" s="94"/>
      <c r="D290" s="81"/>
      <c r="E290" s="94"/>
      <c r="F290" s="94"/>
      <c r="H290" s="81"/>
      <c r="Y290" s="368"/>
      <c r="Z290" s="368"/>
      <c r="AA290" s="369"/>
    </row>
    <row r="291" ht="15.75" customHeight="1">
      <c r="A291" s="94"/>
      <c r="B291" s="94"/>
      <c r="C291" s="94"/>
      <c r="D291" s="81"/>
      <c r="E291" s="94"/>
      <c r="F291" s="94"/>
      <c r="H291" s="81"/>
      <c r="Y291" s="368"/>
      <c r="Z291" s="368"/>
      <c r="AA291" s="369"/>
    </row>
    <row r="292" ht="15.75" customHeight="1">
      <c r="A292" s="94"/>
      <c r="B292" s="94"/>
      <c r="C292" s="94"/>
      <c r="D292" s="81"/>
      <c r="E292" s="94"/>
      <c r="F292" s="94"/>
      <c r="H292" s="81"/>
      <c r="Y292" s="368"/>
      <c r="Z292" s="368"/>
      <c r="AA292" s="369"/>
    </row>
    <row r="293" ht="15.75" customHeight="1">
      <c r="A293" s="94"/>
      <c r="B293" s="94"/>
      <c r="C293" s="94"/>
      <c r="D293" s="81"/>
      <c r="E293" s="94"/>
      <c r="F293" s="94"/>
      <c r="H293" s="81"/>
      <c r="Y293" s="368"/>
      <c r="Z293" s="368"/>
      <c r="AA293" s="369"/>
    </row>
    <row r="294" ht="15.75" customHeight="1">
      <c r="A294" s="94"/>
      <c r="B294" s="94"/>
      <c r="C294" s="94"/>
      <c r="D294" s="81"/>
      <c r="E294" s="94"/>
      <c r="F294" s="94"/>
      <c r="H294" s="81"/>
      <c r="Y294" s="368"/>
      <c r="Z294" s="368"/>
      <c r="AA294" s="369"/>
    </row>
    <row r="295" ht="15.75" customHeight="1">
      <c r="A295" s="94"/>
      <c r="B295" s="94"/>
      <c r="C295" s="94"/>
      <c r="D295" s="81"/>
      <c r="E295" s="94"/>
      <c r="F295" s="94"/>
      <c r="H295" s="81"/>
      <c r="Y295" s="368"/>
      <c r="Z295" s="368"/>
      <c r="AA295" s="369"/>
    </row>
    <row r="296" ht="15.75" customHeight="1">
      <c r="A296" s="94"/>
      <c r="B296" s="94"/>
      <c r="C296" s="94"/>
      <c r="D296" s="81"/>
      <c r="E296" s="94"/>
      <c r="F296" s="94"/>
      <c r="H296" s="81"/>
      <c r="Y296" s="368"/>
      <c r="Z296" s="368"/>
      <c r="AA296" s="369"/>
    </row>
    <row r="297" ht="15.75" customHeight="1">
      <c r="A297" s="94"/>
      <c r="B297" s="94"/>
      <c r="C297" s="94"/>
      <c r="D297" s="81"/>
      <c r="E297" s="94"/>
      <c r="F297" s="94"/>
      <c r="H297" s="81"/>
      <c r="Y297" s="368"/>
      <c r="Z297" s="368"/>
      <c r="AA297" s="369"/>
    </row>
    <row r="298" ht="15.75" customHeight="1">
      <c r="A298" s="94"/>
      <c r="B298" s="94"/>
      <c r="C298" s="94"/>
      <c r="D298" s="81"/>
      <c r="E298" s="94"/>
      <c r="F298" s="94"/>
      <c r="H298" s="81"/>
      <c r="Y298" s="368"/>
      <c r="Z298" s="368"/>
      <c r="AA298" s="369"/>
    </row>
    <row r="299" ht="15.75" customHeight="1">
      <c r="A299" s="94"/>
      <c r="B299" s="94"/>
      <c r="C299" s="94"/>
      <c r="D299" s="81"/>
      <c r="E299" s="94"/>
      <c r="F299" s="94"/>
      <c r="H299" s="81"/>
      <c r="Y299" s="368"/>
      <c r="Z299" s="368"/>
      <c r="AA299" s="369"/>
    </row>
    <row r="300" ht="15.75" customHeight="1">
      <c r="A300" s="94"/>
      <c r="B300" s="94"/>
      <c r="C300" s="94"/>
      <c r="D300" s="81"/>
      <c r="E300" s="94"/>
      <c r="F300" s="94"/>
      <c r="H300" s="81"/>
      <c r="Y300" s="368"/>
      <c r="Z300" s="368"/>
      <c r="AA300" s="369"/>
    </row>
    <row r="301" ht="15.75" customHeight="1">
      <c r="A301" s="94"/>
      <c r="B301" s="94"/>
      <c r="C301" s="94"/>
      <c r="D301" s="81"/>
      <c r="E301" s="94"/>
      <c r="F301" s="94"/>
      <c r="H301" s="81"/>
      <c r="Y301" s="368"/>
      <c r="Z301" s="368"/>
      <c r="AA301" s="369"/>
    </row>
    <row r="302" ht="15.75" customHeight="1">
      <c r="A302" s="94"/>
      <c r="B302" s="94"/>
      <c r="C302" s="94"/>
      <c r="D302" s="81"/>
      <c r="E302" s="94"/>
      <c r="F302" s="94"/>
      <c r="H302" s="81"/>
      <c r="Y302" s="368"/>
      <c r="Z302" s="368"/>
      <c r="AA302" s="369"/>
    </row>
    <row r="303" ht="15.75" customHeight="1">
      <c r="A303" s="94"/>
      <c r="B303" s="94"/>
      <c r="C303" s="94"/>
      <c r="D303" s="81"/>
      <c r="E303" s="94"/>
      <c r="F303" s="94"/>
      <c r="H303" s="81"/>
      <c r="Y303" s="368"/>
      <c r="Z303" s="368"/>
      <c r="AA303" s="369"/>
    </row>
    <row r="304" ht="15.75" customHeight="1">
      <c r="A304" s="94"/>
      <c r="B304" s="94"/>
      <c r="C304" s="94"/>
      <c r="D304" s="81"/>
      <c r="E304" s="94"/>
      <c r="F304" s="94"/>
      <c r="H304" s="81"/>
      <c r="Y304" s="368"/>
      <c r="Z304" s="368"/>
      <c r="AA304" s="369"/>
    </row>
    <row r="305" ht="15.75" customHeight="1">
      <c r="A305" s="94"/>
      <c r="B305" s="94"/>
      <c r="C305" s="94"/>
      <c r="D305" s="81"/>
      <c r="E305" s="94"/>
      <c r="F305" s="94"/>
      <c r="H305" s="81"/>
      <c r="Y305" s="368"/>
      <c r="Z305" s="368"/>
      <c r="AA305" s="369"/>
    </row>
    <row r="306" ht="15.75" customHeight="1">
      <c r="A306" s="94"/>
      <c r="B306" s="94"/>
      <c r="C306" s="94"/>
      <c r="D306" s="81"/>
      <c r="E306" s="94"/>
      <c r="F306" s="94"/>
      <c r="H306" s="81"/>
      <c r="Y306" s="368"/>
      <c r="Z306" s="368"/>
      <c r="AA306" s="369"/>
    </row>
    <row r="307" ht="15.75" customHeight="1">
      <c r="A307" s="94"/>
      <c r="B307" s="94"/>
      <c r="C307" s="94"/>
      <c r="D307" s="81"/>
      <c r="E307" s="94"/>
      <c r="F307" s="94"/>
      <c r="H307" s="81"/>
      <c r="Y307" s="368"/>
      <c r="Z307" s="368"/>
      <c r="AA307" s="369"/>
    </row>
    <row r="308" ht="15.75" customHeight="1">
      <c r="A308" s="94"/>
      <c r="B308" s="94"/>
      <c r="C308" s="94"/>
      <c r="D308" s="81"/>
      <c r="E308" s="94"/>
      <c r="F308" s="94"/>
      <c r="H308" s="81"/>
      <c r="Y308" s="368"/>
      <c r="Z308" s="368"/>
      <c r="AA308" s="369"/>
    </row>
    <row r="309" ht="15.75" customHeight="1">
      <c r="A309" s="94"/>
      <c r="B309" s="94"/>
      <c r="C309" s="94"/>
      <c r="D309" s="81"/>
      <c r="E309" s="94"/>
      <c r="F309" s="94"/>
      <c r="H309" s="81"/>
      <c r="Y309" s="368"/>
      <c r="Z309" s="368"/>
      <c r="AA309" s="369"/>
    </row>
    <row r="310" ht="15.75" customHeight="1">
      <c r="A310" s="94"/>
      <c r="B310" s="94"/>
      <c r="C310" s="94"/>
      <c r="D310" s="81"/>
      <c r="E310" s="94"/>
      <c r="F310" s="94"/>
      <c r="H310" s="81"/>
      <c r="Y310" s="368"/>
      <c r="Z310" s="368"/>
      <c r="AA310" s="369"/>
    </row>
    <row r="311" ht="15.75" customHeight="1">
      <c r="A311" s="94"/>
      <c r="B311" s="94"/>
      <c r="C311" s="94"/>
      <c r="D311" s="81"/>
      <c r="E311" s="94"/>
      <c r="F311" s="94"/>
      <c r="H311" s="81"/>
      <c r="Y311" s="368"/>
      <c r="Z311" s="368"/>
      <c r="AA311" s="369"/>
    </row>
    <row r="312" ht="15.75" customHeight="1">
      <c r="A312" s="94"/>
      <c r="B312" s="94"/>
      <c r="C312" s="94"/>
      <c r="D312" s="81"/>
      <c r="E312" s="94"/>
      <c r="F312" s="94"/>
      <c r="H312" s="81"/>
      <c r="Y312" s="368"/>
      <c r="Z312" s="368"/>
      <c r="AA312" s="369"/>
    </row>
    <row r="313" ht="15.75" customHeight="1">
      <c r="A313" s="94"/>
      <c r="B313" s="94"/>
      <c r="C313" s="94"/>
      <c r="D313" s="81"/>
      <c r="E313" s="94"/>
      <c r="F313" s="94"/>
      <c r="H313" s="81"/>
      <c r="Y313" s="368"/>
      <c r="Z313" s="368"/>
      <c r="AA313" s="369"/>
    </row>
    <row r="314" ht="15.75" customHeight="1">
      <c r="A314" s="94"/>
      <c r="B314" s="94"/>
      <c r="C314" s="94"/>
      <c r="D314" s="81"/>
      <c r="E314" s="94"/>
      <c r="F314" s="94"/>
      <c r="H314" s="81"/>
      <c r="Y314" s="368"/>
      <c r="Z314" s="368"/>
      <c r="AA314" s="369"/>
    </row>
    <row r="315" ht="15.75" customHeight="1">
      <c r="A315" s="94"/>
      <c r="B315" s="94"/>
      <c r="C315" s="94"/>
      <c r="D315" s="81"/>
      <c r="E315" s="94"/>
      <c r="F315" s="94"/>
      <c r="H315" s="81"/>
      <c r="Y315" s="368"/>
      <c r="Z315" s="368"/>
      <c r="AA315" s="369"/>
    </row>
    <row r="316" ht="15.75" customHeight="1">
      <c r="A316" s="94"/>
      <c r="B316" s="94"/>
      <c r="C316" s="94"/>
      <c r="D316" s="81"/>
      <c r="E316" s="94"/>
      <c r="F316" s="94"/>
      <c r="H316" s="81"/>
      <c r="Y316" s="368"/>
      <c r="Z316" s="368"/>
      <c r="AA316" s="369"/>
    </row>
    <row r="317" ht="15.75" customHeight="1">
      <c r="A317" s="94"/>
      <c r="B317" s="94"/>
      <c r="C317" s="94"/>
      <c r="D317" s="81"/>
      <c r="E317" s="94"/>
      <c r="F317" s="94"/>
      <c r="H317" s="81"/>
      <c r="Y317" s="368"/>
      <c r="Z317" s="368"/>
      <c r="AA317" s="369"/>
    </row>
    <row r="318" ht="15.75" customHeight="1">
      <c r="A318" s="94"/>
      <c r="B318" s="94"/>
      <c r="C318" s="94"/>
      <c r="D318" s="81"/>
      <c r="E318" s="94"/>
      <c r="F318" s="94"/>
      <c r="H318" s="81"/>
      <c r="Y318" s="368"/>
      <c r="Z318" s="368"/>
      <c r="AA318" s="369"/>
    </row>
    <row r="319" ht="15.75" customHeight="1">
      <c r="A319" s="94"/>
      <c r="B319" s="94"/>
      <c r="C319" s="94"/>
      <c r="D319" s="81"/>
      <c r="E319" s="94"/>
      <c r="F319" s="94"/>
      <c r="H319" s="81"/>
      <c r="Y319" s="368"/>
      <c r="Z319" s="368"/>
      <c r="AA319" s="369"/>
    </row>
    <row r="320" ht="15.75" customHeight="1">
      <c r="A320" s="94"/>
      <c r="B320" s="94"/>
      <c r="C320" s="94"/>
      <c r="D320" s="81"/>
      <c r="E320" s="94"/>
      <c r="F320" s="94"/>
      <c r="H320" s="81"/>
      <c r="Y320" s="368"/>
      <c r="Z320" s="368"/>
      <c r="AA320" s="369"/>
    </row>
    <row r="321" ht="15.75" customHeight="1">
      <c r="A321" s="94"/>
      <c r="B321" s="94"/>
      <c r="C321" s="94"/>
      <c r="D321" s="81"/>
      <c r="E321" s="94"/>
      <c r="F321" s="94"/>
      <c r="H321" s="81"/>
      <c r="Y321" s="368"/>
      <c r="Z321" s="368"/>
      <c r="AA321" s="369"/>
    </row>
    <row r="322" ht="15.75" customHeight="1">
      <c r="A322" s="94"/>
      <c r="B322" s="94"/>
      <c r="C322" s="94"/>
      <c r="D322" s="81"/>
      <c r="E322" s="94"/>
      <c r="F322" s="94"/>
      <c r="H322" s="81"/>
      <c r="Y322" s="368"/>
      <c r="Z322" s="368"/>
      <c r="AA322" s="369"/>
    </row>
    <row r="323" ht="15.75" customHeight="1">
      <c r="A323" s="94"/>
      <c r="B323" s="94"/>
      <c r="C323" s="94"/>
      <c r="D323" s="81"/>
      <c r="E323" s="94"/>
      <c r="F323" s="94"/>
      <c r="H323" s="81"/>
      <c r="Y323" s="368"/>
      <c r="Z323" s="368"/>
      <c r="AA323" s="369"/>
    </row>
    <row r="324" ht="15.75" customHeight="1">
      <c r="A324" s="94"/>
      <c r="B324" s="94"/>
      <c r="C324" s="94"/>
      <c r="D324" s="81"/>
      <c r="E324" s="94"/>
      <c r="F324" s="94"/>
      <c r="H324" s="81"/>
      <c r="Y324" s="368"/>
      <c r="Z324" s="368"/>
      <c r="AA324" s="369"/>
    </row>
    <row r="325" ht="15.75" customHeight="1">
      <c r="A325" s="94"/>
      <c r="B325" s="94"/>
      <c r="C325" s="94"/>
      <c r="D325" s="81"/>
      <c r="E325" s="94"/>
      <c r="F325" s="94"/>
      <c r="H325" s="81"/>
      <c r="Y325" s="368"/>
      <c r="Z325" s="368"/>
      <c r="AA325" s="369"/>
    </row>
    <row r="326" ht="15.75" customHeight="1">
      <c r="A326" s="94"/>
      <c r="B326" s="94"/>
      <c r="C326" s="94"/>
      <c r="D326" s="81"/>
      <c r="E326" s="94"/>
      <c r="F326" s="94"/>
      <c r="H326" s="81"/>
      <c r="Y326" s="368"/>
      <c r="Z326" s="368"/>
      <c r="AA326" s="369"/>
    </row>
    <row r="327" ht="15.75" customHeight="1">
      <c r="A327" s="94"/>
      <c r="B327" s="94"/>
      <c r="C327" s="94"/>
      <c r="D327" s="81"/>
      <c r="E327" s="94"/>
      <c r="F327" s="94"/>
      <c r="H327" s="81"/>
      <c r="Y327" s="368"/>
      <c r="Z327" s="368"/>
      <c r="AA327" s="369"/>
    </row>
    <row r="328" ht="15.75" customHeight="1">
      <c r="A328" s="94"/>
      <c r="B328" s="94"/>
      <c r="C328" s="94"/>
      <c r="D328" s="81"/>
      <c r="E328" s="94"/>
      <c r="F328" s="94"/>
      <c r="H328" s="81"/>
      <c r="Y328" s="368"/>
      <c r="Z328" s="368"/>
      <c r="AA328" s="369"/>
    </row>
    <row r="329" ht="15.75" customHeight="1">
      <c r="A329" s="94"/>
      <c r="B329" s="94"/>
      <c r="C329" s="94"/>
      <c r="D329" s="81"/>
      <c r="E329" s="94"/>
      <c r="F329" s="94"/>
      <c r="H329" s="81"/>
      <c r="Y329" s="368"/>
      <c r="Z329" s="368"/>
      <c r="AA329" s="369"/>
    </row>
    <row r="330" ht="15.75" customHeight="1">
      <c r="A330" s="94"/>
      <c r="B330" s="94"/>
      <c r="C330" s="94"/>
      <c r="D330" s="81"/>
      <c r="E330" s="94"/>
      <c r="F330" s="94"/>
      <c r="H330" s="81"/>
      <c r="Y330" s="368"/>
      <c r="Z330" s="368"/>
      <c r="AA330" s="369"/>
    </row>
    <row r="331" ht="15.75" customHeight="1">
      <c r="A331" s="94"/>
      <c r="B331" s="94"/>
      <c r="C331" s="94"/>
      <c r="D331" s="81"/>
      <c r="E331" s="94"/>
      <c r="F331" s="94"/>
      <c r="H331" s="81"/>
      <c r="Y331" s="368"/>
      <c r="Z331" s="368"/>
      <c r="AA331" s="369"/>
    </row>
    <row r="332" ht="15.75" customHeight="1">
      <c r="A332" s="94"/>
      <c r="B332" s="94"/>
      <c r="C332" s="94"/>
      <c r="D332" s="81"/>
      <c r="E332" s="94"/>
      <c r="F332" s="94"/>
      <c r="H332" s="81"/>
      <c r="Y332" s="368"/>
      <c r="Z332" s="368"/>
      <c r="AA332" s="369"/>
    </row>
    <row r="333" ht="15.75" customHeight="1">
      <c r="A333" s="94"/>
      <c r="B333" s="94"/>
      <c r="C333" s="94"/>
      <c r="D333" s="81"/>
      <c r="E333" s="94"/>
      <c r="F333" s="94"/>
      <c r="H333" s="81"/>
      <c r="Y333" s="368"/>
      <c r="Z333" s="368"/>
      <c r="AA333" s="369"/>
    </row>
    <row r="334" ht="15.75" customHeight="1">
      <c r="A334" s="94"/>
      <c r="B334" s="94"/>
      <c r="C334" s="94"/>
      <c r="D334" s="81"/>
      <c r="E334" s="94"/>
      <c r="F334" s="94"/>
      <c r="H334" s="81"/>
      <c r="Y334" s="368"/>
      <c r="Z334" s="368"/>
      <c r="AA334" s="369"/>
    </row>
    <row r="335" ht="15.75" customHeight="1">
      <c r="A335" s="94"/>
      <c r="B335" s="94"/>
      <c r="C335" s="94"/>
      <c r="D335" s="81"/>
      <c r="E335" s="94"/>
      <c r="F335" s="94"/>
      <c r="H335" s="81"/>
      <c r="Y335" s="368"/>
      <c r="Z335" s="368"/>
      <c r="AA335" s="369"/>
    </row>
    <row r="336" ht="15.75" customHeight="1">
      <c r="A336" s="94"/>
      <c r="B336" s="94"/>
      <c r="C336" s="94"/>
      <c r="D336" s="81"/>
      <c r="E336" s="94"/>
      <c r="F336" s="94"/>
      <c r="H336" s="81"/>
      <c r="Y336" s="368"/>
      <c r="Z336" s="368"/>
      <c r="AA336" s="369"/>
    </row>
    <row r="337" ht="15.75" customHeight="1">
      <c r="A337" s="94"/>
      <c r="B337" s="94"/>
      <c r="C337" s="94"/>
      <c r="D337" s="81"/>
      <c r="E337" s="94"/>
      <c r="F337" s="94"/>
      <c r="H337" s="81"/>
      <c r="Y337" s="368"/>
      <c r="Z337" s="368"/>
      <c r="AA337" s="369"/>
    </row>
    <row r="338" ht="15.75" customHeight="1">
      <c r="A338" s="94"/>
      <c r="B338" s="94"/>
      <c r="C338" s="94"/>
      <c r="D338" s="81"/>
      <c r="E338" s="94"/>
      <c r="F338" s="94"/>
      <c r="H338" s="81"/>
      <c r="Y338" s="368"/>
      <c r="Z338" s="368"/>
      <c r="AA338" s="369"/>
    </row>
    <row r="339" ht="15.75" customHeight="1">
      <c r="A339" s="94"/>
      <c r="B339" s="94"/>
      <c r="C339" s="94"/>
      <c r="D339" s="81"/>
      <c r="E339" s="94"/>
      <c r="F339" s="94"/>
      <c r="H339" s="81"/>
      <c r="Y339" s="368"/>
      <c r="Z339" s="368"/>
      <c r="AA339" s="369"/>
    </row>
    <row r="340" ht="15.75" customHeight="1">
      <c r="A340" s="94"/>
      <c r="B340" s="94"/>
      <c r="C340" s="94"/>
      <c r="D340" s="81"/>
      <c r="E340" s="94"/>
      <c r="F340" s="94"/>
      <c r="H340" s="81"/>
      <c r="Y340" s="368"/>
      <c r="Z340" s="368"/>
      <c r="AA340" s="369"/>
    </row>
    <row r="341" ht="15.75" customHeight="1">
      <c r="A341" s="94"/>
      <c r="B341" s="94"/>
      <c r="C341" s="94"/>
      <c r="D341" s="81"/>
      <c r="E341" s="94"/>
      <c r="F341" s="94"/>
      <c r="H341" s="81"/>
      <c r="Y341" s="368"/>
      <c r="Z341" s="368"/>
      <c r="AA341" s="369"/>
    </row>
    <row r="342" ht="15.75" customHeight="1">
      <c r="A342" s="94"/>
      <c r="B342" s="94"/>
      <c r="C342" s="94"/>
      <c r="D342" s="81"/>
      <c r="E342" s="94"/>
      <c r="F342" s="94"/>
      <c r="H342" s="81"/>
      <c r="Y342" s="368"/>
      <c r="Z342" s="368"/>
      <c r="AA342" s="369"/>
    </row>
    <row r="343" ht="15.75" customHeight="1">
      <c r="A343" s="94"/>
      <c r="B343" s="94"/>
      <c r="C343" s="94"/>
      <c r="D343" s="81"/>
      <c r="E343" s="94"/>
      <c r="F343" s="94"/>
      <c r="H343" s="81"/>
      <c r="Y343" s="368"/>
      <c r="Z343" s="368"/>
      <c r="AA343" s="369"/>
    </row>
    <row r="344" ht="15.75" customHeight="1">
      <c r="A344" s="94"/>
      <c r="B344" s="94"/>
      <c r="C344" s="94"/>
      <c r="D344" s="81"/>
      <c r="E344" s="94"/>
      <c r="F344" s="94"/>
      <c r="H344" s="81"/>
      <c r="Y344" s="368"/>
      <c r="Z344" s="368"/>
      <c r="AA344" s="369"/>
    </row>
    <row r="345" ht="15.75" customHeight="1">
      <c r="A345" s="94"/>
      <c r="B345" s="94"/>
      <c r="C345" s="94"/>
      <c r="D345" s="81"/>
      <c r="E345" s="94"/>
      <c r="F345" s="94"/>
      <c r="H345" s="81"/>
      <c r="Y345" s="368"/>
      <c r="Z345" s="368"/>
      <c r="AA345" s="369"/>
    </row>
    <row r="346" ht="15.75" customHeight="1">
      <c r="A346" s="94"/>
      <c r="B346" s="94"/>
      <c r="C346" s="94"/>
      <c r="D346" s="81"/>
      <c r="E346" s="94"/>
      <c r="F346" s="94"/>
      <c r="H346" s="81"/>
      <c r="Y346" s="368"/>
      <c r="Z346" s="368"/>
      <c r="AA346" s="369"/>
    </row>
    <row r="347" ht="15.75" customHeight="1">
      <c r="A347" s="94"/>
      <c r="B347" s="94"/>
      <c r="C347" s="94"/>
      <c r="D347" s="81"/>
      <c r="E347" s="94"/>
      <c r="F347" s="94"/>
      <c r="H347" s="81"/>
      <c r="Y347" s="368"/>
      <c r="Z347" s="368"/>
      <c r="AA347" s="369"/>
    </row>
    <row r="348" ht="15.75" customHeight="1">
      <c r="A348" s="94"/>
      <c r="B348" s="94"/>
      <c r="C348" s="94"/>
      <c r="D348" s="81"/>
      <c r="E348" s="94"/>
      <c r="F348" s="94"/>
      <c r="H348" s="81"/>
      <c r="Y348" s="368"/>
      <c r="Z348" s="368"/>
      <c r="AA348" s="369"/>
    </row>
    <row r="349" ht="15.75" customHeight="1">
      <c r="A349" s="94"/>
      <c r="B349" s="94"/>
      <c r="C349" s="94"/>
      <c r="D349" s="81"/>
      <c r="E349" s="94"/>
      <c r="F349" s="94"/>
      <c r="H349" s="81"/>
      <c r="Y349" s="368"/>
      <c r="Z349" s="368"/>
      <c r="AA349" s="369"/>
    </row>
    <row r="350" ht="15.75" customHeight="1">
      <c r="A350" s="94"/>
      <c r="B350" s="94"/>
      <c r="C350" s="94"/>
      <c r="D350" s="81"/>
      <c r="E350" s="94"/>
      <c r="F350" s="94"/>
      <c r="H350" s="81"/>
      <c r="Y350" s="368"/>
      <c r="Z350" s="368"/>
      <c r="AA350" s="369"/>
    </row>
    <row r="351" ht="15.75" customHeight="1">
      <c r="A351" s="94"/>
      <c r="B351" s="94"/>
      <c r="C351" s="94"/>
      <c r="D351" s="81"/>
      <c r="E351" s="94"/>
      <c r="F351" s="94"/>
      <c r="H351" s="81"/>
      <c r="Y351" s="368"/>
      <c r="Z351" s="368"/>
      <c r="AA351" s="369"/>
    </row>
    <row r="352" ht="15.75" customHeight="1">
      <c r="A352" s="94"/>
      <c r="B352" s="94"/>
      <c r="C352" s="94"/>
      <c r="D352" s="81"/>
      <c r="E352" s="94"/>
      <c r="F352" s="94"/>
      <c r="H352" s="81"/>
      <c r="Y352" s="368"/>
      <c r="Z352" s="368"/>
      <c r="AA352" s="369"/>
    </row>
    <row r="353" ht="15.75" customHeight="1">
      <c r="A353" s="94"/>
      <c r="B353" s="94"/>
      <c r="C353" s="94"/>
      <c r="D353" s="81"/>
      <c r="E353" s="94"/>
      <c r="F353" s="94"/>
      <c r="H353" s="81"/>
      <c r="Y353" s="368"/>
      <c r="Z353" s="368"/>
      <c r="AA353" s="369"/>
    </row>
    <row r="354" ht="15.75" customHeight="1">
      <c r="A354" s="94"/>
      <c r="B354" s="94"/>
      <c r="C354" s="94"/>
      <c r="D354" s="81"/>
      <c r="E354" s="94"/>
      <c r="F354" s="94"/>
      <c r="H354" s="81"/>
      <c r="Y354" s="368"/>
      <c r="Z354" s="368"/>
      <c r="AA354" s="369"/>
    </row>
    <row r="355" ht="15.75" customHeight="1">
      <c r="A355" s="94"/>
      <c r="B355" s="94"/>
      <c r="C355" s="94"/>
      <c r="D355" s="81"/>
      <c r="E355" s="94"/>
      <c r="F355" s="94"/>
      <c r="H355" s="81"/>
      <c r="Y355" s="368"/>
      <c r="Z355" s="368"/>
      <c r="AA355" s="369"/>
    </row>
    <row r="356" ht="15.75" customHeight="1">
      <c r="A356" s="94"/>
      <c r="B356" s="94"/>
      <c r="C356" s="94"/>
      <c r="D356" s="81"/>
      <c r="E356" s="94"/>
      <c r="F356" s="94"/>
      <c r="H356" s="81"/>
      <c r="Y356" s="368"/>
      <c r="Z356" s="368"/>
      <c r="AA356" s="369"/>
    </row>
    <row r="357" ht="15.75" customHeight="1">
      <c r="A357" s="94"/>
      <c r="B357" s="94"/>
      <c r="C357" s="94"/>
      <c r="D357" s="81"/>
      <c r="E357" s="94"/>
      <c r="F357" s="94"/>
      <c r="H357" s="81"/>
      <c r="Y357" s="368"/>
      <c r="Z357" s="368"/>
      <c r="AA357" s="369"/>
    </row>
    <row r="358" ht="15.75" customHeight="1">
      <c r="A358" s="94"/>
      <c r="B358" s="94"/>
      <c r="C358" s="94"/>
      <c r="D358" s="81"/>
      <c r="E358" s="94"/>
      <c r="F358" s="94"/>
      <c r="H358" s="81"/>
      <c r="Y358" s="368"/>
      <c r="Z358" s="368"/>
      <c r="AA358" s="369"/>
    </row>
    <row r="359" ht="15.75" customHeight="1">
      <c r="A359" s="94"/>
      <c r="B359" s="94"/>
      <c r="C359" s="94"/>
      <c r="D359" s="81"/>
      <c r="E359" s="94"/>
      <c r="F359" s="94"/>
      <c r="H359" s="81"/>
      <c r="Y359" s="368"/>
      <c r="Z359" s="368"/>
      <c r="AA359" s="369"/>
    </row>
    <row r="360" ht="15.75" customHeight="1">
      <c r="A360" s="94"/>
      <c r="B360" s="94"/>
      <c r="C360" s="94"/>
      <c r="D360" s="81"/>
      <c r="E360" s="94"/>
      <c r="F360" s="94"/>
      <c r="H360" s="81"/>
      <c r="Y360" s="368"/>
      <c r="Z360" s="368"/>
      <c r="AA360" s="369"/>
    </row>
    <row r="361" ht="15.75" customHeight="1">
      <c r="A361" s="94"/>
      <c r="B361" s="94"/>
      <c r="C361" s="94"/>
      <c r="D361" s="81"/>
      <c r="E361" s="94"/>
      <c r="F361" s="94"/>
      <c r="H361" s="81"/>
      <c r="Y361" s="368"/>
      <c r="Z361" s="368"/>
      <c r="AA361" s="369"/>
    </row>
    <row r="362" ht="15.75" customHeight="1">
      <c r="A362" s="94"/>
      <c r="B362" s="94"/>
      <c r="C362" s="94"/>
      <c r="D362" s="81"/>
      <c r="E362" s="94"/>
      <c r="F362" s="94"/>
      <c r="H362" s="81"/>
      <c r="Y362" s="368"/>
      <c r="Z362" s="368"/>
      <c r="AA362" s="369"/>
    </row>
    <row r="363" ht="15.75" customHeight="1">
      <c r="A363" s="94"/>
      <c r="B363" s="94"/>
      <c r="C363" s="94"/>
      <c r="D363" s="81"/>
      <c r="E363" s="94"/>
      <c r="F363" s="94"/>
      <c r="H363" s="81"/>
      <c r="Y363" s="368"/>
      <c r="Z363" s="368"/>
      <c r="AA363" s="369"/>
    </row>
    <row r="364" ht="15.75" customHeight="1">
      <c r="A364" s="94"/>
      <c r="B364" s="94"/>
      <c r="C364" s="94"/>
      <c r="D364" s="81"/>
      <c r="E364" s="94"/>
      <c r="F364" s="94"/>
      <c r="H364" s="81"/>
      <c r="Y364" s="368"/>
      <c r="Z364" s="368"/>
      <c r="AA364" s="369"/>
    </row>
    <row r="365" ht="15.75" customHeight="1">
      <c r="A365" s="94"/>
      <c r="B365" s="94"/>
      <c r="C365" s="94"/>
      <c r="D365" s="81"/>
      <c r="E365" s="94"/>
      <c r="F365" s="94"/>
      <c r="H365" s="81"/>
      <c r="Y365" s="368"/>
      <c r="Z365" s="368"/>
      <c r="AA365" s="369"/>
    </row>
    <row r="366" ht="15.75" customHeight="1">
      <c r="A366" s="94"/>
      <c r="B366" s="94"/>
      <c r="C366" s="94"/>
      <c r="D366" s="81"/>
      <c r="E366" s="94"/>
      <c r="F366" s="94"/>
      <c r="H366" s="81"/>
      <c r="Y366" s="368"/>
      <c r="Z366" s="368"/>
      <c r="AA366" s="369"/>
    </row>
    <row r="367" ht="15.75" customHeight="1">
      <c r="A367" s="94"/>
      <c r="B367" s="94"/>
      <c r="C367" s="94"/>
      <c r="D367" s="81"/>
      <c r="E367" s="94"/>
      <c r="F367" s="94"/>
      <c r="H367" s="81"/>
      <c r="Y367" s="368"/>
      <c r="Z367" s="368"/>
      <c r="AA367" s="369"/>
    </row>
    <row r="368" ht="15.75" customHeight="1">
      <c r="A368" s="94"/>
      <c r="B368" s="94"/>
      <c r="C368" s="94"/>
      <c r="D368" s="81"/>
      <c r="E368" s="94"/>
      <c r="F368" s="94"/>
      <c r="H368" s="81"/>
      <c r="Y368" s="368"/>
      <c r="Z368" s="368"/>
      <c r="AA368" s="369"/>
    </row>
    <row r="369" ht="15.75" customHeight="1">
      <c r="A369" s="94"/>
      <c r="B369" s="94"/>
      <c r="C369" s="94"/>
      <c r="D369" s="81"/>
      <c r="E369" s="94"/>
      <c r="F369" s="94"/>
      <c r="H369" s="81"/>
      <c r="Y369" s="368"/>
      <c r="Z369" s="368"/>
      <c r="AA369" s="369"/>
    </row>
    <row r="370" ht="15.75" customHeight="1">
      <c r="A370" s="94"/>
      <c r="B370" s="94"/>
      <c r="C370" s="94"/>
      <c r="D370" s="81"/>
      <c r="E370" s="94"/>
      <c r="F370" s="94"/>
      <c r="H370" s="81"/>
      <c r="Y370" s="368"/>
      <c r="Z370" s="368"/>
      <c r="AA370" s="369"/>
    </row>
    <row r="371" ht="15.75" customHeight="1">
      <c r="A371" s="94"/>
      <c r="B371" s="94"/>
      <c r="C371" s="94"/>
      <c r="D371" s="81"/>
      <c r="E371" s="94"/>
      <c r="F371" s="94"/>
      <c r="H371" s="81"/>
      <c r="Y371" s="368"/>
      <c r="Z371" s="368"/>
      <c r="AA371" s="369"/>
    </row>
    <row r="372" ht="15.75" customHeight="1">
      <c r="A372" s="94"/>
      <c r="B372" s="94"/>
      <c r="C372" s="94"/>
      <c r="D372" s="81"/>
      <c r="E372" s="94"/>
      <c r="F372" s="94"/>
      <c r="H372" s="81"/>
      <c r="Y372" s="368"/>
      <c r="Z372" s="368"/>
      <c r="AA372" s="369"/>
    </row>
    <row r="373" ht="15.75" customHeight="1">
      <c r="A373" s="94"/>
      <c r="B373" s="94"/>
      <c r="C373" s="94"/>
      <c r="D373" s="81"/>
      <c r="E373" s="94"/>
      <c r="F373" s="94"/>
      <c r="H373" s="81"/>
      <c r="Y373" s="368"/>
      <c r="Z373" s="368"/>
      <c r="AA373" s="369"/>
    </row>
    <row r="374" ht="15.75" customHeight="1">
      <c r="A374" s="94"/>
      <c r="B374" s="94"/>
      <c r="C374" s="94"/>
      <c r="D374" s="81"/>
      <c r="E374" s="94"/>
      <c r="F374" s="94"/>
      <c r="H374" s="81"/>
      <c r="Y374" s="368"/>
      <c r="Z374" s="368"/>
      <c r="AA374" s="369"/>
    </row>
    <row r="375" ht="15.75" customHeight="1">
      <c r="A375" s="94"/>
      <c r="B375" s="94"/>
      <c r="C375" s="94"/>
      <c r="D375" s="81"/>
      <c r="E375" s="94"/>
      <c r="F375" s="94"/>
      <c r="H375" s="81"/>
      <c r="Y375" s="368"/>
      <c r="Z375" s="368"/>
      <c r="AA375" s="369"/>
    </row>
    <row r="376" ht="15.75" customHeight="1">
      <c r="A376" s="94"/>
      <c r="B376" s="94"/>
      <c r="C376" s="94"/>
      <c r="D376" s="81"/>
      <c r="E376" s="94"/>
      <c r="F376" s="94"/>
      <c r="H376" s="81"/>
      <c r="Y376" s="368"/>
      <c r="Z376" s="368"/>
      <c r="AA376" s="369"/>
    </row>
    <row r="377" ht="15.75" customHeight="1">
      <c r="A377" s="94"/>
      <c r="B377" s="94"/>
      <c r="C377" s="94"/>
      <c r="D377" s="81"/>
      <c r="E377" s="94"/>
      <c r="F377" s="94"/>
      <c r="H377" s="81"/>
      <c r="Y377" s="368"/>
      <c r="Z377" s="368"/>
      <c r="AA377" s="369"/>
    </row>
    <row r="378" ht="15.75" customHeight="1">
      <c r="A378" s="94"/>
      <c r="B378" s="94"/>
      <c r="C378" s="94"/>
      <c r="D378" s="81"/>
      <c r="E378" s="94"/>
      <c r="F378" s="94"/>
      <c r="H378" s="81"/>
      <c r="Y378" s="368"/>
      <c r="Z378" s="368"/>
      <c r="AA378" s="369"/>
    </row>
    <row r="379" ht="15.75" customHeight="1">
      <c r="A379" s="94"/>
      <c r="B379" s="94"/>
      <c r="C379" s="94"/>
      <c r="D379" s="81"/>
      <c r="E379" s="94"/>
      <c r="F379" s="94"/>
      <c r="H379" s="81"/>
      <c r="Y379" s="368"/>
      <c r="Z379" s="368"/>
      <c r="AA379" s="369"/>
    </row>
    <row r="380" ht="15.75" customHeight="1">
      <c r="A380" s="94"/>
      <c r="B380" s="94"/>
      <c r="C380" s="94"/>
      <c r="D380" s="81"/>
      <c r="E380" s="94"/>
      <c r="F380" s="94"/>
      <c r="H380" s="81"/>
      <c r="Y380" s="368"/>
      <c r="Z380" s="368"/>
      <c r="AA380" s="369"/>
    </row>
    <row r="381" ht="15.75" customHeight="1">
      <c r="A381" s="94"/>
      <c r="B381" s="94"/>
      <c r="C381" s="94"/>
      <c r="D381" s="81"/>
      <c r="E381" s="94"/>
      <c r="F381" s="94"/>
      <c r="H381" s="81"/>
      <c r="Y381" s="368"/>
      <c r="Z381" s="368"/>
      <c r="AA381" s="369"/>
    </row>
    <row r="382" ht="15.75" customHeight="1">
      <c r="A382" s="94"/>
      <c r="B382" s="94"/>
      <c r="C382" s="94"/>
      <c r="D382" s="81"/>
      <c r="E382" s="94"/>
      <c r="F382" s="94"/>
      <c r="H382" s="81"/>
      <c r="Y382" s="368"/>
      <c r="Z382" s="368"/>
      <c r="AA382" s="369"/>
    </row>
    <row r="383" ht="15.75" customHeight="1">
      <c r="A383" s="94"/>
      <c r="B383" s="94"/>
      <c r="C383" s="94"/>
      <c r="D383" s="81"/>
      <c r="E383" s="94"/>
      <c r="F383" s="94"/>
      <c r="H383" s="81"/>
      <c r="Y383" s="368"/>
      <c r="Z383" s="368"/>
      <c r="AA383" s="369"/>
    </row>
    <row r="384" ht="15.75" customHeight="1">
      <c r="A384" s="94"/>
      <c r="B384" s="94"/>
      <c r="C384" s="94"/>
      <c r="D384" s="81"/>
      <c r="E384" s="94"/>
      <c r="F384" s="94"/>
      <c r="H384" s="81"/>
      <c r="Y384" s="368"/>
      <c r="Z384" s="368"/>
      <c r="AA384" s="369"/>
    </row>
    <row r="385" ht="15.75" customHeight="1">
      <c r="A385" s="94"/>
      <c r="B385" s="94"/>
      <c r="C385" s="94"/>
      <c r="D385" s="81"/>
      <c r="E385" s="94"/>
      <c r="F385" s="94"/>
      <c r="H385" s="81"/>
      <c r="Y385" s="368"/>
      <c r="Z385" s="368"/>
      <c r="AA385" s="369"/>
    </row>
    <row r="386" ht="15.75" customHeight="1">
      <c r="A386" s="94"/>
      <c r="B386" s="94"/>
      <c r="C386" s="94"/>
      <c r="D386" s="81"/>
      <c r="E386" s="94"/>
      <c r="F386" s="94"/>
      <c r="H386" s="81"/>
      <c r="Y386" s="368"/>
      <c r="Z386" s="368"/>
      <c r="AA386" s="369"/>
    </row>
    <row r="387" ht="15.75" customHeight="1">
      <c r="A387" s="94"/>
      <c r="B387" s="94"/>
      <c r="C387" s="94"/>
      <c r="D387" s="81"/>
      <c r="E387" s="94"/>
      <c r="F387" s="94"/>
      <c r="H387" s="81"/>
      <c r="Y387" s="368"/>
      <c r="Z387" s="368"/>
      <c r="AA387" s="369"/>
    </row>
    <row r="388" ht="15.75" customHeight="1">
      <c r="A388" s="94"/>
      <c r="B388" s="94"/>
      <c r="C388" s="94"/>
      <c r="D388" s="81"/>
      <c r="E388" s="94"/>
      <c r="F388" s="94"/>
      <c r="H388" s="81"/>
      <c r="Y388" s="368"/>
      <c r="Z388" s="368"/>
      <c r="AA388" s="369"/>
    </row>
    <row r="389" ht="15.75" customHeight="1">
      <c r="A389" s="94"/>
      <c r="B389" s="94"/>
      <c r="C389" s="94"/>
      <c r="D389" s="81"/>
      <c r="E389" s="94"/>
      <c r="F389" s="94"/>
      <c r="H389" s="81"/>
      <c r="Y389" s="368"/>
      <c r="Z389" s="368"/>
      <c r="AA389" s="369"/>
    </row>
    <row r="390" ht="15.75" customHeight="1">
      <c r="A390" s="94"/>
      <c r="B390" s="94"/>
      <c r="C390" s="94"/>
      <c r="D390" s="81"/>
      <c r="E390" s="94"/>
      <c r="F390" s="94"/>
      <c r="H390" s="81"/>
      <c r="Y390" s="368"/>
      <c r="Z390" s="368"/>
      <c r="AA390" s="369"/>
    </row>
    <row r="391" ht="15.75" customHeight="1">
      <c r="A391" s="94"/>
      <c r="B391" s="94"/>
      <c r="C391" s="94"/>
      <c r="D391" s="81"/>
      <c r="E391" s="94"/>
      <c r="F391" s="94"/>
      <c r="H391" s="81"/>
      <c r="Y391" s="368"/>
      <c r="Z391" s="368"/>
      <c r="AA391" s="369"/>
    </row>
    <row r="392" ht="15.75" customHeight="1">
      <c r="A392" s="94"/>
      <c r="B392" s="94"/>
      <c r="C392" s="94"/>
      <c r="D392" s="81"/>
      <c r="E392" s="94"/>
      <c r="F392" s="94"/>
      <c r="H392" s="81"/>
      <c r="Y392" s="368"/>
      <c r="Z392" s="368"/>
      <c r="AA392" s="369"/>
    </row>
    <row r="393" ht="15.75" customHeight="1">
      <c r="A393" s="94"/>
      <c r="B393" s="94"/>
      <c r="C393" s="94"/>
      <c r="D393" s="81"/>
      <c r="E393" s="94"/>
      <c r="F393" s="94"/>
      <c r="H393" s="81"/>
      <c r="Y393" s="368"/>
      <c r="Z393" s="368"/>
      <c r="AA393" s="369"/>
    </row>
    <row r="394" ht="15.75" customHeight="1">
      <c r="A394" s="94"/>
      <c r="B394" s="94"/>
      <c r="C394" s="94"/>
      <c r="D394" s="81"/>
      <c r="E394" s="94"/>
      <c r="F394" s="94"/>
      <c r="H394" s="81"/>
      <c r="Y394" s="368"/>
      <c r="Z394" s="368"/>
      <c r="AA394" s="369"/>
    </row>
    <row r="395" ht="15.75" customHeight="1">
      <c r="A395" s="94"/>
      <c r="B395" s="94"/>
      <c r="C395" s="94"/>
      <c r="D395" s="81"/>
      <c r="E395" s="94"/>
      <c r="F395" s="94"/>
      <c r="H395" s="81"/>
      <c r="Y395" s="368"/>
      <c r="Z395" s="368"/>
      <c r="AA395" s="369"/>
    </row>
    <row r="396" ht="15.75" customHeight="1">
      <c r="A396" s="94"/>
      <c r="B396" s="94"/>
      <c r="C396" s="94"/>
      <c r="D396" s="81"/>
      <c r="E396" s="94"/>
      <c r="F396" s="94"/>
      <c r="H396" s="81"/>
      <c r="Y396" s="368"/>
      <c r="Z396" s="368"/>
      <c r="AA396" s="369"/>
    </row>
    <row r="397" ht="15.75" customHeight="1">
      <c r="A397" s="94"/>
      <c r="B397" s="94"/>
      <c r="C397" s="94"/>
      <c r="D397" s="81"/>
      <c r="E397" s="94"/>
      <c r="F397" s="94"/>
      <c r="H397" s="81"/>
      <c r="Y397" s="368"/>
      <c r="Z397" s="368"/>
      <c r="AA397" s="369"/>
    </row>
    <row r="398" ht="15.75" customHeight="1">
      <c r="A398" s="94"/>
      <c r="B398" s="94"/>
      <c r="C398" s="94"/>
      <c r="D398" s="81"/>
      <c r="E398" s="94"/>
      <c r="F398" s="94"/>
      <c r="H398" s="81"/>
      <c r="Y398" s="368"/>
      <c r="Z398" s="368"/>
      <c r="AA398" s="369"/>
    </row>
    <row r="399" ht="15.75" customHeight="1">
      <c r="A399" s="94"/>
      <c r="B399" s="94"/>
      <c r="C399" s="94"/>
      <c r="D399" s="81"/>
      <c r="E399" s="94"/>
      <c r="F399" s="94"/>
      <c r="H399" s="81"/>
      <c r="Y399" s="368"/>
      <c r="Z399" s="368"/>
      <c r="AA399" s="369"/>
    </row>
    <row r="400" ht="15.75" customHeight="1">
      <c r="A400" s="94"/>
      <c r="B400" s="94"/>
      <c r="C400" s="94"/>
      <c r="D400" s="81"/>
      <c r="E400" s="94"/>
      <c r="F400" s="94"/>
      <c r="H400" s="81"/>
      <c r="Y400" s="368"/>
      <c r="Z400" s="368"/>
      <c r="AA400" s="369"/>
    </row>
    <row r="401" ht="15.75" customHeight="1">
      <c r="A401" s="94"/>
      <c r="B401" s="94"/>
      <c r="C401" s="94"/>
      <c r="D401" s="81"/>
      <c r="E401" s="94"/>
      <c r="F401" s="94"/>
      <c r="H401" s="81"/>
      <c r="Y401" s="368"/>
      <c r="Z401" s="368"/>
      <c r="AA401" s="369"/>
    </row>
    <row r="402" ht="15.75" customHeight="1">
      <c r="A402" s="94"/>
      <c r="B402" s="94"/>
      <c r="C402" s="94"/>
      <c r="D402" s="81"/>
      <c r="E402" s="94"/>
      <c r="F402" s="94"/>
      <c r="H402" s="81"/>
      <c r="Y402" s="368"/>
      <c r="Z402" s="368"/>
      <c r="AA402" s="369"/>
    </row>
    <row r="403" ht="15.75" customHeight="1">
      <c r="A403" s="94"/>
      <c r="B403" s="94"/>
      <c r="C403" s="94"/>
      <c r="D403" s="81"/>
      <c r="E403" s="94"/>
      <c r="F403" s="94"/>
      <c r="H403" s="81"/>
      <c r="Y403" s="368"/>
      <c r="Z403" s="368"/>
      <c r="AA403" s="369"/>
    </row>
    <row r="404" ht="15.75" customHeight="1">
      <c r="A404" s="94"/>
      <c r="B404" s="94"/>
      <c r="C404" s="94"/>
      <c r="D404" s="81"/>
      <c r="E404" s="94"/>
      <c r="F404" s="94"/>
      <c r="H404" s="81"/>
      <c r="Y404" s="368"/>
      <c r="Z404" s="368"/>
      <c r="AA404" s="369"/>
    </row>
    <row r="405" ht="15.75" customHeight="1">
      <c r="A405" s="94"/>
      <c r="B405" s="94"/>
      <c r="C405" s="94"/>
      <c r="D405" s="81"/>
      <c r="E405" s="94"/>
      <c r="F405" s="94"/>
      <c r="H405" s="81"/>
      <c r="Y405" s="368"/>
      <c r="Z405" s="368"/>
      <c r="AA405" s="369"/>
    </row>
    <row r="406" ht="15.75" customHeight="1">
      <c r="A406" s="94"/>
      <c r="B406" s="94"/>
      <c r="C406" s="94"/>
      <c r="D406" s="81"/>
      <c r="E406" s="94"/>
      <c r="F406" s="94"/>
      <c r="H406" s="81"/>
      <c r="Y406" s="368"/>
      <c r="Z406" s="368"/>
      <c r="AA406" s="369"/>
    </row>
    <row r="407" ht="15.75" customHeight="1">
      <c r="A407" s="94"/>
      <c r="B407" s="94"/>
      <c r="C407" s="94"/>
      <c r="D407" s="81"/>
      <c r="E407" s="94"/>
      <c r="F407" s="94"/>
      <c r="H407" s="81"/>
      <c r="Y407" s="368"/>
      <c r="Z407" s="368"/>
      <c r="AA407" s="369"/>
    </row>
    <row r="408" ht="15.75" customHeight="1">
      <c r="A408" s="94"/>
      <c r="B408" s="94"/>
      <c r="C408" s="94"/>
      <c r="D408" s="81"/>
      <c r="E408" s="94"/>
      <c r="F408" s="94"/>
      <c r="H408" s="81"/>
      <c r="Y408" s="368"/>
      <c r="Z408" s="368"/>
      <c r="AA408" s="369"/>
    </row>
    <row r="409" ht="15.75" customHeight="1">
      <c r="A409" s="94"/>
      <c r="B409" s="94"/>
      <c r="C409" s="94"/>
      <c r="D409" s="81"/>
      <c r="E409" s="94"/>
      <c r="F409" s="94"/>
      <c r="H409" s="81"/>
      <c r="Y409" s="368"/>
      <c r="Z409" s="368"/>
      <c r="AA409" s="369"/>
    </row>
    <row r="410" ht="15.75" customHeight="1">
      <c r="A410" s="94"/>
      <c r="B410" s="94"/>
      <c r="C410" s="94"/>
      <c r="D410" s="81"/>
      <c r="E410" s="94"/>
      <c r="F410" s="94"/>
      <c r="H410" s="81"/>
      <c r="Y410" s="368"/>
      <c r="Z410" s="368"/>
      <c r="AA410" s="369"/>
    </row>
    <row r="411" ht="15.75" customHeight="1">
      <c r="A411" s="94"/>
      <c r="B411" s="94"/>
      <c r="C411" s="94"/>
      <c r="D411" s="81"/>
      <c r="E411" s="94"/>
      <c r="F411" s="94"/>
      <c r="H411" s="81"/>
      <c r="Y411" s="368"/>
      <c r="Z411" s="368"/>
      <c r="AA411" s="369"/>
    </row>
    <row r="412" ht="15.75" customHeight="1">
      <c r="A412" s="94"/>
      <c r="B412" s="94"/>
      <c r="C412" s="94"/>
      <c r="D412" s="81"/>
      <c r="E412" s="94"/>
      <c r="F412" s="94"/>
      <c r="H412" s="81"/>
      <c r="Y412" s="368"/>
      <c r="Z412" s="368"/>
      <c r="AA412" s="369"/>
    </row>
    <row r="413" ht="15.75" customHeight="1">
      <c r="A413" s="94"/>
      <c r="B413" s="94"/>
      <c r="C413" s="94"/>
      <c r="D413" s="81"/>
      <c r="E413" s="94"/>
      <c r="F413" s="94"/>
      <c r="H413" s="81"/>
      <c r="Y413" s="368"/>
      <c r="Z413" s="368"/>
      <c r="AA413" s="369"/>
    </row>
    <row r="414" ht="15.75" customHeight="1">
      <c r="A414" s="94"/>
      <c r="B414" s="94"/>
      <c r="C414" s="94"/>
      <c r="D414" s="81"/>
      <c r="E414" s="94"/>
      <c r="F414" s="94"/>
      <c r="H414" s="81"/>
      <c r="Y414" s="368"/>
      <c r="Z414" s="368"/>
      <c r="AA414" s="369"/>
    </row>
    <row r="415" ht="15.75" customHeight="1">
      <c r="A415" s="94"/>
      <c r="B415" s="94"/>
      <c r="C415" s="94"/>
      <c r="D415" s="81"/>
      <c r="E415" s="94"/>
      <c r="F415" s="94"/>
      <c r="H415" s="81"/>
      <c r="Y415" s="368"/>
      <c r="Z415" s="368"/>
      <c r="AA415" s="369"/>
    </row>
    <row r="416" ht="15.75" customHeight="1">
      <c r="A416" s="94"/>
      <c r="B416" s="94"/>
      <c r="C416" s="94"/>
      <c r="D416" s="81"/>
      <c r="E416" s="94"/>
      <c r="F416" s="94"/>
      <c r="H416" s="81"/>
      <c r="Y416" s="368"/>
      <c r="Z416" s="368"/>
      <c r="AA416" s="369"/>
    </row>
    <row r="417" ht="15.75" customHeight="1">
      <c r="A417" s="94"/>
      <c r="B417" s="94"/>
      <c r="C417" s="94"/>
      <c r="D417" s="81"/>
      <c r="E417" s="94"/>
      <c r="F417" s="94"/>
      <c r="H417" s="81"/>
      <c r="Y417" s="368"/>
      <c r="Z417" s="368"/>
      <c r="AA417" s="369"/>
    </row>
    <row r="418" ht="15.75" customHeight="1">
      <c r="A418" s="94"/>
      <c r="B418" s="94"/>
      <c r="C418" s="94"/>
      <c r="D418" s="81"/>
      <c r="E418" s="94"/>
      <c r="F418" s="94"/>
      <c r="H418" s="81"/>
      <c r="Y418" s="368"/>
      <c r="Z418" s="368"/>
      <c r="AA418" s="369"/>
    </row>
    <row r="419" ht="15.75" customHeight="1">
      <c r="A419" s="94"/>
      <c r="B419" s="94"/>
      <c r="C419" s="94"/>
      <c r="D419" s="81"/>
      <c r="E419" s="94"/>
      <c r="F419" s="94"/>
      <c r="H419" s="81"/>
      <c r="Y419" s="368"/>
      <c r="Z419" s="368"/>
      <c r="AA419" s="369"/>
    </row>
    <row r="420" ht="15.75" customHeight="1">
      <c r="A420" s="94"/>
      <c r="B420" s="94"/>
      <c r="C420" s="94"/>
      <c r="D420" s="81"/>
      <c r="E420" s="94"/>
      <c r="F420" s="94"/>
      <c r="H420" s="81"/>
      <c r="Y420" s="368"/>
      <c r="Z420" s="368"/>
      <c r="AA420" s="369"/>
    </row>
    <row r="421" ht="15.75" customHeight="1">
      <c r="A421" s="94"/>
      <c r="B421" s="94"/>
      <c r="C421" s="94"/>
      <c r="D421" s="81"/>
      <c r="E421" s="94"/>
      <c r="F421" s="94"/>
      <c r="H421" s="81"/>
      <c r="Y421" s="368"/>
      <c r="Z421" s="368"/>
      <c r="AA421" s="369"/>
    </row>
    <row r="422" ht="15.75" customHeight="1">
      <c r="A422" s="94"/>
      <c r="B422" s="94"/>
      <c r="C422" s="94"/>
      <c r="D422" s="81"/>
      <c r="E422" s="94"/>
      <c r="F422" s="94"/>
      <c r="H422" s="81"/>
      <c r="Y422" s="368"/>
      <c r="Z422" s="368"/>
      <c r="AA422" s="369"/>
    </row>
    <row r="423" ht="15.75" customHeight="1">
      <c r="A423" s="94"/>
      <c r="B423" s="94"/>
      <c r="C423" s="94"/>
      <c r="D423" s="81"/>
      <c r="E423" s="94"/>
      <c r="F423" s="94"/>
      <c r="H423" s="81"/>
      <c r="Y423" s="368"/>
      <c r="Z423" s="368"/>
      <c r="AA423" s="369"/>
    </row>
    <row r="424" ht="15.75" customHeight="1">
      <c r="A424" s="94"/>
      <c r="B424" s="94"/>
      <c r="C424" s="94"/>
      <c r="D424" s="81"/>
      <c r="E424" s="94"/>
      <c r="F424" s="94"/>
      <c r="H424" s="81"/>
      <c r="Y424" s="368"/>
      <c r="Z424" s="368"/>
      <c r="AA424" s="369"/>
    </row>
    <row r="425" ht="15.75" customHeight="1">
      <c r="A425" s="94"/>
      <c r="B425" s="94"/>
      <c r="C425" s="94"/>
      <c r="D425" s="81"/>
      <c r="E425" s="94"/>
      <c r="F425" s="94"/>
      <c r="H425" s="81"/>
      <c r="Y425" s="368"/>
      <c r="Z425" s="368"/>
      <c r="AA425" s="369"/>
    </row>
    <row r="426" ht="15.75" customHeight="1">
      <c r="A426" s="94"/>
      <c r="B426" s="94"/>
      <c r="C426" s="94"/>
      <c r="D426" s="81"/>
      <c r="E426" s="94"/>
      <c r="F426" s="94"/>
      <c r="H426" s="81"/>
      <c r="Y426" s="368"/>
      <c r="Z426" s="368"/>
      <c r="AA426" s="369"/>
    </row>
    <row r="427" ht="15.75" customHeight="1">
      <c r="A427" s="94"/>
      <c r="B427" s="94"/>
      <c r="C427" s="94"/>
      <c r="D427" s="81"/>
      <c r="E427" s="94"/>
      <c r="F427" s="94"/>
      <c r="H427" s="81"/>
      <c r="Y427" s="368"/>
      <c r="Z427" s="368"/>
      <c r="AA427" s="369"/>
    </row>
    <row r="428" ht="15.75" customHeight="1">
      <c r="A428" s="94"/>
      <c r="B428" s="94"/>
      <c r="C428" s="94"/>
      <c r="D428" s="81"/>
      <c r="E428" s="94"/>
      <c r="F428" s="94"/>
      <c r="H428" s="81"/>
      <c r="Y428" s="368"/>
      <c r="Z428" s="368"/>
      <c r="AA428" s="369"/>
    </row>
    <row r="429" ht="15.75" customHeight="1">
      <c r="A429" s="94"/>
      <c r="B429" s="94"/>
      <c r="C429" s="94"/>
      <c r="D429" s="81"/>
      <c r="E429" s="94"/>
      <c r="F429" s="94"/>
      <c r="H429" s="81"/>
      <c r="Y429" s="368"/>
      <c r="Z429" s="368"/>
      <c r="AA429" s="369"/>
    </row>
    <row r="430" ht="15.75" customHeight="1">
      <c r="A430" s="94"/>
      <c r="B430" s="94"/>
      <c r="C430" s="94"/>
      <c r="D430" s="81"/>
      <c r="E430" s="94"/>
      <c r="F430" s="94"/>
      <c r="H430" s="81"/>
      <c r="Y430" s="368"/>
      <c r="Z430" s="368"/>
      <c r="AA430" s="369"/>
    </row>
    <row r="431" ht="15.75" customHeight="1">
      <c r="A431" s="94"/>
      <c r="B431" s="94"/>
      <c r="C431" s="94"/>
      <c r="D431" s="81"/>
      <c r="E431" s="94"/>
      <c r="F431" s="94"/>
      <c r="H431" s="81"/>
      <c r="Y431" s="368"/>
      <c r="Z431" s="368"/>
      <c r="AA431" s="369"/>
    </row>
    <row r="432" ht="15.75" customHeight="1">
      <c r="A432" s="94"/>
      <c r="B432" s="94"/>
      <c r="C432" s="94"/>
      <c r="D432" s="81"/>
      <c r="E432" s="94"/>
      <c r="F432" s="94"/>
      <c r="H432" s="81"/>
      <c r="Y432" s="368"/>
      <c r="Z432" s="368"/>
      <c r="AA432" s="369"/>
    </row>
    <row r="433" ht="15.75" customHeight="1">
      <c r="A433" s="94"/>
      <c r="B433" s="94"/>
      <c r="C433" s="94"/>
      <c r="D433" s="81"/>
      <c r="E433" s="94"/>
      <c r="F433" s="94"/>
      <c r="H433" s="81"/>
      <c r="Y433" s="368"/>
      <c r="Z433" s="368"/>
      <c r="AA433" s="369"/>
    </row>
    <row r="434" ht="15.75" customHeight="1">
      <c r="A434" s="94"/>
      <c r="B434" s="94"/>
      <c r="C434" s="94"/>
      <c r="D434" s="81"/>
      <c r="E434" s="94"/>
      <c r="F434" s="94"/>
      <c r="H434" s="81"/>
      <c r="Y434" s="368"/>
      <c r="Z434" s="368"/>
      <c r="AA434" s="369"/>
    </row>
    <row r="435" ht="15.75" customHeight="1">
      <c r="A435" s="94"/>
      <c r="B435" s="94"/>
      <c r="C435" s="94"/>
      <c r="D435" s="81"/>
      <c r="E435" s="94"/>
      <c r="F435" s="94"/>
      <c r="H435" s="81"/>
      <c r="Y435" s="368"/>
      <c r="Z435" s="368"/>
      <c r="AA435" s="369"/>
    </row>
    <row r="436" ht="15.75" customHeight="1">
      <c r="A436" s="94"/>
      <c r="B436" s="94"/>
      <c r="C436" s="94"/>
      <c r="D436" s="81"/>
      <c r="E436" s="94"/>
      <c r="F436" s="94"/>
      <c r="H436" s="81"/>
      <c r="Y436" s="368"/>
      <c r="Z436" s="368"/>
      <c r="AA436" s="369"/>
    </row>
    <row r="437" ht="15.75" customHeight="1">
      <c r="A437" s="94"/>
      <c r="B437" s="94"/>
      <c r="C437" s="94"/>
      <c r="D437" s="81"/>
      <c r="E437" s="94"/>
      <c r="F437" s="94"/>
      <c r="H437" s="81"/>
      <c r="Y437" s="368"/>
      <c r="Z437" s="368"/>
      <c r="AA437" s="369"/>
    </row>
    <row r="438" ht="15.75" customHeight="1">
      <c r="A438" s="94"/>
      <c r="B438" s="94"/>
      <c r="C438" s="94"/>
      <c r="D438" s="81"/>
      <c r="E438" s="94"/>
      <c r="F438" s="94"/>
      <c r="H438" s="81"/>
      <c r="Y438" s="368"/>
      <c r="Z438" s="368"/>
      <c r="AA438" s="369"/>
    </row>
    <row r="439" ht="15.75" customHeight="1">
      <c r="A439" s="94"/>
      <c r="B439" s="94"/>
      <c r="C439" s="94"/>
      <c r="D439" s="81"/>
      <c r="E439" s="94"/>
      <c r="F439" s="94"/>
      <c r="H439" s="81"/>
      <c r="Y439" s="368"/>
      <c r="Z439" s="368"/>
      <c r="AA439" s="369"/>
    </row>
    <row r="440" ht="15.75" customHeight="1">
      <c r="A440" s="94"/>
      <c r="B440" s="94"/>
      <c r="C440" s="94"/>
      <c r="D440" s="81"/>
      <c r="E440" s="94"/>
      <c r="F440" s="94"/>
      <c r="H440" s="81"/>
      <c r="Y440" s="368"/>
      <c r="Z440" s="368"/>
      <c r="AA440" s="369"/>
    </row>
    <row r="441" ht="15.75" customHeight="1">
      <c r="A441" s="94"/>
      <c r="B441" s="94"/>
      <c r="C441" s="94"/>
      <c r="D441" s="81"/>
      <c r="E441" s="94"/>
      <c r="F441" s="94"/>
      <c r="H441" s="81"/>
      <c r="Y441" s="368"/>
      <c r="Z441" s="368"/>
      <c r="AA441" s="369"/>
    </row>
    <row r="442" ht="15.75" customHeight="1">
      <c r="A442" s="94"/>
      <c r="B442" s="94"/>
      <c r="C442" s="94"/>
      <c r="D442" s="81"/>
      <c r="E442" s="94"/>
      <c r="F442" s="94"/>
      <c r="H442" s="81"/>
      <c r="Y442" s="368"/>
      <c r="Z442" s="368"/>
      <c r="AA442" s="369"/>
    </row>
    <row r="443" ht="15.75" customHeight="1">
      <c r="A443" s="94"/>
      <c r="B443" s="94"/>
      <c r="C443" s="94"/>
      <c r="D443" s="81"/>
      <c r="E443" s="94"/>
      <c r="F443" s="94"/>
      <c r="H443" s="81"/>
      <c r="Y443" s="368"/>
      <c r="Z443" s="368"/>
      <c r="AA443" s="369"/>
    </row>
    <row r="444" ht="15.75" customHeight="1">
      <c r="A444" s="94"/>
      <c r="B444" s="94"/>
      <c r="C444" s="94"/>
      <c r="D444" s="81"/>
      <c r="E444" s="94"/>
      <c r="F444" s="94"/>
      <c r="H444" s="81"/>
      <c r="Y444" s="368"/>
      <c r="Z444" s="368"/>
      <c r="AA444" s="369"/>
    </row>
    <row r="445" ht="15.75" customHeight="1">
      <c r="A445" s="94"/>
      <c r="B445" s="94"/>
      <c r="C445" s="94"/>
      <c r="D445" s="81"/>
      <c r="E445" s="94"/>
      <c r="F445" s="94"/>
      <c r="H445" s="81"/>
      <c r="Y445" s="368"/>
      <c r="Z445" s="368"/>
      <c r="AA445" s="369"/>
    </row>
    <row r="446" ht="15.75" customHeight="1">
      <c r="A446" s="94"/>
      <c r="B446" s="94"/>
      <c r="C446" s="94"/>
      <c r="D446" s="81"/>
      <c r="E446" s="94"/>
      <c r="F446" s="94"/>
      <c r="H446" s="81"/>
      <c r="Y446" s="368"/>
      <c r="Z446" s="368"/>
      <c r="AA446" s="369"/>
    </row>
    <row r="447" ht="15.75" customHeight="1">
      <c r="A447" s="94"/>
      <c r="B447" s="94"/>
      <c r="C447" s="94"/>
      <c r="D447" s="81"/>
      <c r="E447" s="94"/>
      <c r="F447" s="94"/>
      <c r="H447" s="81"/>
      <c r="Y447" s="368"/>
      <c r="Z447" s="368"/>
      <c r="AA447" s="369"/>
    </row>
    <row r="448" ht="15.75" customHeight="1">
      <c r="A448" s="94"/>
      <c r="B448" s="94"/>
      <c r="C448" s="94"/>
      <c r="D448" s="81"/>
      <c r="E448" s="94"/>
      <c r="F448" s="94"/>
      <c r="H448" s="81"/>
      <c r="Y448" s="368"/>
      <c r="Z448" s="368"/>
      <c r="AA448" s="369"/>
    </row>
    <row r="449" ht="15.75" customHeight="1">
      <c r="A449" s="94"/>
      <c r="B449" s="94"/>
      <c r="C449" s="94"/>
      <c r="D449" s="81"/>
      <c r="E449" s="94"/>
      <c r="F449" s="94"/>
      <c r="H449" s="81"/>
      <c r="Y449" s="368"/>
      <c r="Z449" s="368"/>
      <c r="AA449" s="369"/>
    </row>
    <row r="450" ht="15.75" customHeight="1">
      <c r="A450" s="94"/>
      <c r="B450" s="94"/>
      <c r="C450" s="94"/>
      <c r="D450" s="81"/>
      <c r="E450" s="94"/>
      <c r="F450" s="94"/>
      <c r="H450" s="81"/>
      <c r="Y450" s="368"/>
      <c r="Z450" s="368"/>
      <c r="AA450" s="369"/>
    </row>
    <row r="451" ht="15.75" customHeight="1">
      <c r="A451" s="94"/>
      <c r="B451" s="94"/>
      <c r="C451" s="94"/>
      <c r="D451" s="81"/>
      <c r="E451" s="94"/>
      <c r="F451" s="94"/>
      <c r="H451" s="81"/>
      <c r="Y451" s="368"/>
      <c r="Z451" s="368"/>
      <c r="AA451" s="369"/>
    </row>
    <row r="452" ht="15.75" customHeight="1">
      <c r="A452" s="94"/>
      <c r="B452" s="94"/>
      <c r="C452" s="94"/>
      <c r="D452" s="81"/>
      <c r="E452" s="94"/>
      <c r="F452" s="94"/>
      <c r="H452" s="81"/>
      <c r="Y452" s="368"/>
      <c r="Z452" s="368"/>
      <c r="AA452" s="369"/>
    </row>
    <row r="453" ht="15.75" customHeight="1">
      <c r="A453" s="94"/>
      <c r="B453" s="94"/>
      <c r="C453" s="94"/>
      <c r="D453" s="81"/>
      <c r="E453" s="94"/>
      <c r="F453" s="94"/>
      <c r="H453" s="81"/>
      <c r="Y453" s="368"/>
      <c r="Z453" s="368"/>
      <c r="AA453" s="369"/>
    </row>
    <row r="454" ht="15.75" customHeight="1">
      <c r="A454" s="94"/>
      <c r="B454" s="94"/>
      <c r="C454" s="94"/>
      <c r="D454" s="81"/>
      <c r="E454" s="94"/>
      <c r="F454" s="94"/>
      <c r="H454" s="81"/>
      <c r="Y454" s="368"/>
      <c r="Z454" s="368"/>
      <c r="AA454" s="369"/>
    </row>
    <row r="455" ht="15.75" customHeight="1">
      <c r="A455" s="94"/>
      <c r="B455" s="94"/>
      <c r="C455" s="94"/>
      <c r="D455" s="81"/>
      <c r="E455" s="94"/>
      <c r="F455" s="94"/>
      <c r="H455" s="81"/>
      <c r="Y455" s="368"/>
      <c r="Z455" s="368"/>
      <c r="AA455" s="369"/>
    </row>
    <row r="456" ht="15.75" customHeight="1">
      <c r="A456" s="94"/>
      <c r="B456" s="94"/>
      <c r="C456" s="94"/>
      <c r="D456" s="81"/>
      <c r="E456" s="94"/>
      <c r="F456" s="94"/>
      <c r="H456" s="81"/>
      <c r="Y456" s="368"/>
      <c r="Z456" s="368"/>
      <c r="AA456" s="369"/>
    </row>
    <row r="457" ht="15.75" customHeight="1">
      <c r="A457" s="94"/>
      <c r="B457" s="94"/>
      <c r="C457" s="94"/>
      <c r="D457" s="81"/>
      <c r="E457" s="94"/>
      <c r="F457" s="94"/>
      <c r="H457" s="81"/>
      <c r="Y457" s="368"/>
      <c r="Z457" s="368"/>
      <c r="AA457" s="369"/>
    </row>
    <row r="458" ht="15.75" customHeight="1">
      <c r="A458" s="94"/>
      <c r="B458" s="94"/>
      <c r="C458" s="94"/>
      <c r="D458" s="81"/>
      <c r="E458" s="94"/>
      <c r="F458" s="94"/>
      <c r="H458" s="81"/>
      <c r="Y458" s="368"/>
      <c r="Z458" s="368"/>
      <c r="AA458" s="369"/>
    </row>
    <row r="459" ht="15.75" customHeight="1">
      <c r="A459" s="94"/>
      <c r="B459" s="94"/>
      <c r="C459" s="94"/>
      <c r="D459" s="81"/>
      <c r="E459" s="94"/>
      <c r="F459" s="94"/>
      <c r="H459" s="81"/>
      <c r="Y459" s="368"/>
      <c r="Z459" s="368"/>
      <c r="AA459" s="369"/>
    </row>
    <row r="460" ht="15.75" customHeight="1">
      <c r="A460" s="94"/>
      <c r="B460" s="94"/>
      <c r="C460" s="94"/>
      <c r="D460" s="81"/>
      <c r="E460" s="94"/>
      <c r="F460" s="94"/>
      <c r="H460" s="81"/>
      <c r="Y460" s="368"/>
      <c r="Z460" s="368"/>
      <c r="AA460" s="369"/>
    </row>
    <row r="461" ht="15.75" customHeight="1">
      <c r="A461" s="94"/>
      <c r="B461" s="94"/>
      <c r="C461" s="94"/>
      <c r="D461" s="81"/>
      <c r="E461" s="94"/>
      <c r="F461" s="94"/>
      <c r="H461" s="81"/>
      <c r="Y461" s="368"/>
      <c r="Z461" s="368"/>
      <c r="AA461" s="369"/>
    </row>
    <row r="462" ht="15.75" customHeight="1">
      <c r="A462" s="94"/>
      <c r="B462" s="94"/>
      <c r="C462" s="94"/>
      <c r="D462" s="81"/>
      <c r="E462" s="94"/>
      <c r="F462" s="94"/>
      <c r="H462" s="81"/>
      <c r="Y462" s="368"/>
      <c r="Z462" s="368"/>
      <c r="AA462" s="369"/>
    </row>
    <row r="463" ht="15.75" customHeight="1">
      <c r="A463" s="94"/>
      <c r="B463" s="94"/>
      <c r="C463" s="94"/>
      <c r="D463" s="81"/>
      <c r="E463" s="94"/>
      <c r="F463" s="94"/>
      <c r="H463" s="81"/>
      <c r="Y463" s="368"/>
      <c r="Z463" s="368"/>
      <c r="AA463" s="369"/>
    </row>
    <row r="464" ht="15.75" customHeight="1">
      <c r="A464" s="94"/>
      <c r="B464" s="94"/>
      <c r="C464" s="94"/>
      <c r="D464" s="81"/>
      <c r="E464" s="94"/>
      <c r="F464" s="94"/>
      <c r="H464" s="81"/>
      <c r="Y464" s="368"/>
      <c r="Z464" s="368"/>
      <c r="AA464" s="369"/>
    </row>
    <row r="465" ht="15.75" customHeight="1">
      <c r="A465" s="94"/>
      <c r="B465" s="94"/>
      <c r="C465" s="94"/>
      <c r="D465" s="81"/>
      <c r="E465" s="94"/>
      <c r="F465" s="94"/>
      <c r="H465" s="81"/>
      <c r="Y465" s="368"/>
      <c r="Z465" s="368"/>
      <c r="AA465" s="369"/>
    </row>
    <row r="466" ht="15.75" customHeight="1">
      <c r="A466" s="94"/>
      <c r="B466" s="94"/>
      <c r="C466" s="94"/>
      <c r="D466" s="81"/>
      <c r="E466" s="94"/>
      <c r="F466" s="94"/>
      <c r="H466" s="81"/>
      <c r="Y466" s="368"/>
      <c r="Z466" s="368"/>
      <c r="AA466" s="369"/>
    </row>
    <row r="467" ht="15.75" customHeight="1">
      <c r="A467" s="94"/>
      <c r="B467" s="94"/>
      <c r="C467" s="94"/>
      <c r="D467" s="81"/>
      <c r="E467" s="94"/>
      <c r="F467" s="94"/>
      <c r="H467" s="81"/>
      <c r="Y467" s="368"/>
      <c r="Z467" s="368"/>
      <c r="AA467" s="369"/>
    </row>
    <row r="468" ht="15.75" customHeight="1">
      <c r="A468" s="94"/>
      <c r="B468" s="94"/>
      <c r="C468" s="94"/>
      <c r="D468" s="81"/>
      <c r="E468" s="94"/>
      <c r="F468" s="94"/>
      <c r="H468" s="81"/>
      <c r="Y468" s="368"/>
      <c r="Z468" s="368"/>
      <c r="AA468" s="369"/>
    </row>
    <row r="469" ht="15.75" customHeight="1">
      <c r="A469" s="94"/>
      <c r="B469" s="94"/>
      <c r="C469" s="94"/>
      <c r="D469" s="81"/>
      <c r="E469" s="94"/>
      <c r="F469" s="94"/>
      <c r="H469" s="81"/>
      <c r="Y469" s="368"/>
      <c r="Z469" s="368"/>
      <c r="AA469" s="369"/>
    </row>
    <row r="470" ht="15.75" customHeight="1">
      <c r="A470" s="94"/>
      <c r="B470" s="94"/>
      <c r="C470" s="94"/>
      <c r="D470" s="81"/>
      <c r="E470" s="94"/>
      <c r="F470" s="94"/>
      <c r="H470" s="81"/>
      <c r="Y470" s="368"/>
      <c r="Z470" s="368"/>
      <c r="AA470" s="369"/>
    </row>
    <row r="471" ht="15.75" customHeight="1">
      <c r="A471" s="94"/>
      <c r="B471" s="94"/>
      <c r="C471" s="94"/>
      <c r="D471" s="81"/>
      <c r="E471" s="94"/>
      <c r="F471" s="94"/>
      <c r="H471" s="81"/>
      <c r="Y471" s="368"/>
      <c r="Z471" s="368"/>
      <c r="AA471" s="369"/>
    </row>
    <row r="472" ht="15.75" customHeight="1">
      <c r="A472" s="94"/>
      <c r="B472" s="94"/>
      <c r="C472" s="94"/>
      <c r="D472" s="81"/>
      <c r="E472" s="94"/>
      <c r="F472" s="94"/>
      <c r="H472" s="81"/>
      <c r="Y472" s="368"/>
      <c r="Z472" s="368"/>
      <c r="AA472" s="369"/>
    </row>
    <row r="473" ht="15.75" customHeight="1">
      <c r="A473" s="94"/>
      <c r="B473" s="94"/>
      <c r="C473" s="94"/>
      <c r="D473" s="81"/>
      <c r="E473" s="94"/>
      <c r="F473" s="94"/>
      <c r="H473" s="81"/>
      <c r="Y473" s="368"/>
      <c r="Z473" s="368"/>
      <c r="AA473" s="369"/>
    </row>
    <row r="474" ht="15.75" customHeight="1">
      <c r="A474" s="94"/>
      <c r="B474" s="94"/>
      <c r="C474" s="94"/>
      <c r="D474" s="81"/>
      <c r="E474" s="94"/>
      <c r="F474" s="94"/>
      <c r="H474" s="81"/>
      <c r="Y474" s="368"/>
      <c r="Z474" s="368"/>
      <c r="AA474" s="369"/>
    </row>
    <row r="475" ht="15.75" customHeight="1">
      <c r="A475" s="94"/>
      <c r="B475" s="94"/>
      <c r="C475" s="94"/>
      <c r="D475" s="81"/>
      <c r="E475" s="94"/>
      <c r="F475" s="94"/>
      <c r="H475" s="81"/>
      <c r="Y475" s="368"/>
      <c r="Z475" s="368"/>
      <c r="AA475" s="369"/>
    </row>
    <row r="476" ht="15.75" customHeight="1">
      <c r="A476" s="94"/>
      <c r="B476" s="94"/>
      <c r="C476" s="94"/>
      <c r="D476" s="81"/>
      <c r="E476" s="94"/>
      <c r="F476" s="94"/>
      <c r="H476" s="81"/>
      <c r="Y476" s="368"/>
      <c r="Z476" s="368"/>
      <c r="AA476" s="369"/>
    </row>
    <row r="477" ht="15.75" customHeight="1">
      <c r="A477" s="94"/>
      <c r="B477" s="94"/>
      <c r="C477" s="94"/>
      <c r="D477" s="81"/>
      <c r="E477" s="94"/>
      <c r="F477" s="94"/>
      <c r="H477" s="81"/>
      <c r="Y477" s="368"/>
      <c r="Z477" s="368"/>
      <c r="AA477" s="369"/>
    </row>
    <row r="478" ht="15.75" customHeight="1">
      <c r="A478" s="94"/>
      <c r="B478" s="94"/>
      <c r="C478" s="94"/>
      <c r="D478" s="81"/>
      <c r="E478" s="94"/>
      <c r="F478" s="94"/>
      <c r="H478" s="81"/>
      <c r="Y478" s="368"/>
      <c r="Z478" s="368"/>
      <c r="AA478" s="369"/>
    </row>
    <row r="479" ht="15.75" customHeight="1">
      <c r="A479" s="94"/>
      <c r="B479" s="94"/>
      <c r="C479" s="94"/>
      <c r="D479" s="81"/>
      <c r="E479" s="94"/>
      <c r="F479" s="94"/>
      <c r="H479" s="81"/>
      <c r="Y479" s="368"/>
      <c r="Z479" s="368"/>
      <c r="AA479" s="369"/>
    </row>
    <row r="480" ht="15.75" customHeight="1">
      <c r="A480" s="94"/>
      <c r="B480" s="94"/>
      <c r="C480" s="94"/>
      <c r="D480" s="81"/>
      <c r="E480" s="94"/>
      <c r="F480" s="94"/>
      <c r="H480" s="81"/>
      <c r="Y480" s="368"/>
      <c r="Z480" s="368"/>
      <c r="AA480" s="369"/>
    </row>
    <row r="481" ht="15.75" customHeight="1">
      <c r="A481" s="94"/>
      <c r="B481" s="94"/>
      <c r="C481" s="94"/>
      <c r="D481" s="81"/>
      <c r="E481" s="94"/>
      <c r="F481" s="94"/>
      <c r="H481" s="81"/>
      <c r="Y481" s="368"/>
      <c r="Z481" s="368"/>
      <c r="AA481" s="369"/>
    </row>
    <row r="482" ht="15.75" customHeight="1">
      <c r="A482" s="94"/>
      <c r="B482" s="94"/>
      <c r="C482" s="94"/>
      <c r="D482" s="81"/>
      <c r="E482" s="94"/>
      <c r="F482" s="94"/>
      <c r="H482" s="81"/>
      <c r="Y482" s="368"/>
      <c r="Z482" s="368"/>
      <c r="AA482" s="369"/>
    </row>
    <row r="483" ht="15.75" customHeight="1">
      <c r="A483" s="94"/>
      <c r="B483" s="94"/>
      <c r="C483" s="94"/>
      <c r="D483" s="81"/>
      <c r="E483" s="94"/>
      <c r="F483" s="94"/>
      <c r="H483" s="81"/>
      <c r="Y483" s="368"/>
      <c r="Z483" s="368"/>
      <c r="AA483" s="369"/>
    </row>
    <row r="484" ht="15.75" customHeight="1">
      <c r="A484" s="94"/>
      <c r="B484" s="94"/>
      <c r="C484" s="94"/>
      <c r="D484" s="81"/>
      <c r="E484" s="94"/>
      <c r="F484" s="94"/>
      <c r="H484" s="81"/>
      <c r="Y484" s="368"/>
      <c r="Z484" s="368"/>
      <c r="AA484" s="369"/>
    </row>
    <row r="485" ht="15.75" customHeight="1">
      <c r="A485" s="94"/>
      <c r="B485" s="94"/>
      <c r="C485" s="94"/>
      <c r="D485" s="81"/>
      <c r="E485" s="94"/>
      <c r="F485" s="94"/>
      <c r="H485" s="81"/>
      <c r="Y485" s="368"/>
      <c r="Z485" s="368"/>
      <c r="AA485" s="369"/>
    </row>
    <row r="486" ht="15.75" customHeight="1">
      <c r="A486" s="94"/>
      <c r="B486" s="94"/>
      <c r="C486" s="94"/>
      <c r="D486" s="81"/>
      <c r="E486" s="94"/>
      <c r="F486" s="94"/>
      <c r="H486" s="81"/>
      <c r="Y486" s="368"/>
      <c r="Z486" s="368"/>
      <c r="AA486" s="369"/>
    </row>
    <row r="487" ht="15.75" customHeight="1">
      <c r="A487" s="94"/>
      <c r="B487" s="94"/>
      <c r="C487" s="94"/>
      <c r="D487" s="81"/>
      <c r="E487" s="94"/>
      <c r="F487" s="94"/>
      <c r="H487" s="81"/>
      <c r="Y487" s="368"/>
      <c r="Z487" s="368"/>
      <c r="AA487" s="369"/>
    </row>
    <row r="488" ht="15.75" customHeight="1">
      <c r="A488" s="94"/>
      <c r="B488" s="94"/>
      <c r="C488" s="94"/>
      <c r="D488" s="81"/>
      <c r="E488" s="94"/>
      <c r="F488" s="94"/>
      <c r="H488" s="81"/>
      <c r="Y488" s="368"/>
      <c r="Z488" s="368"/>
      <c r="AA488" s="369"/>
    </row>
    <row r="489" ht="15.75" customHeight="1">
      <c r="A489" s="94"/>
      <c r="B489" s="94"/>
      <c r="C489" s="94"/>
      <c r="D489" s="81"/>
      <c r="E489" s="94"/>
      <c r="F489" s="94"/>
      <c r="H489" s="81"/>
      <c r="Y489" s="368"/>
      <c r="Z489" s="368"/>
      <c r="AA489" s="369"/>
    </row>
    <row r="490" ht="15.75" customHeight="1">
      <c r="A490" s="94"/>
      <c r="B490" s="94"/>
      <c r="C490" s="94"/>
      <c r="D490" s="81"/>
      <c r="E490" s="94"/>
      <c r="F490" s="94"/>
      <c r="H490" s="81"/>
      <c r="Y490" s="368"/>
      <c r="Z490" s="368"/>
      <c r="AA490" s="369"/>
    </row>
    <row r="491" ht="15.75" customHeight="1">
      <c r="A491" s="94"/>
      <c r="B491" s="94"/>
      <c r="C491" s="94"/>
      <c r="D491" s="81"/>
      <c r="E491" s="94"/>
      <c r="F491" s="94"/>
      <c r="H491" s="81"/>
      <c r="Y491" s="368"/>
      <c r="Z491" s="368"/>
      <c r="AA491" s="369"/>
    </row>
    <row r="492" ht="15.75" customHeight="1">
      <c r="A492" s="94"/>
      <c r="B492" s="94"/>
      <c r="C492" s="94"/>
      <c r="D492" s="81"/>
      <c r="E492" s="94"/>
      <c r="F492" s="94"/>
      <c r="H492" s="81"/>
      <c r="Y492" s="368"/>
      <c r="Z492" s="368"/>
      <c r="AA492" s="369"/>
    </row>
    <row r="493" ht="15.75" customHeight="1">
      <c r="A493" s="94"/>
      <c r="B493" s="94"/>
      <c r="C493" s="94"/>
      <c r="D493" s="81"/>
      <c r="E493" s="94"/>
      <c r="F493" s="94"/>
      <c r="H493" s="81"/>
      <c r="Y493" s="368"/>
      <c r="Z493" s="368"/>
      <c r="AA493" s="369"/>
    </row>
    <row r="494" ht="15.75" customHeight="1">
      <c r="A494" s="94"/>
      <c r="B494" s="94"/>
      <c r="C494" s="94"/>
      <c r="D494" s="81"/>
      <c r="E494" s="94"/>
      <c r="F494" s="94"/>
      <c r="H494" s="81"/>
      <c r="Y494" s="368"/>
      <c r="Z494" s="368"/>
      <c r="AA494" s="369"/>
    </row>
    <row r="495" ht="15.75" customHeight="1">
      <c r="A495" s="94"/>
      <c r="B495" s="94"/>
      <c r="C495" s="94"/>
      <c r="D495" s="81"/>
      <c r="E495" s="94"/>
      <c r="F495" s="94"/>
      <c r="H495" s="81"/>
      <c r="Y495" s="368"/>
      <c r="Z495" s="368"/>
      <c r="AA495" s="369"/>
    </row>
    <row r="496" ht="15.75" customHeight="1">
      <c r="A496" s="94"/>
      <c r="B496" s="94"/>
      <c r="C496" s="94"/>
      <c r="D496" s="81"/>
      <c r="E496" s="94"/>
      <c r="F496" s="94"/>
      <c r="H496" s="81"/>
      <c r="Y496" s="368"/>
      <c r="Z496" s="368"/>
      <c r="AA496" s="369"/>
    </row>
    <row r="497" ht="15.75" customHeight="1">
      <c r="A497" s="94"/>
      <c r="B497" s="94"/>
      <c r="C497" s="94"/>
      <c r="D497" s="81"/>
      <c r="E497" s="94"/>
      <c r="F497" s="94"/>
      <c r="H497" s="81"/>
      <c r="Y497" s="368"/>
      <c r="Z497" s="368"/>
      <c r="AA497" s="369"/>
    </row>
    <row r="498" ht="15.75" customHeight="1">
      <c r="A498" s="94"/>
      <c r="B498" s="94"/>
      <c r="C498" s="94"/>
      <c r="D498" s="81"/>
      <c r="E498" s="94"/>
      <c r="F498" s="94"/>
      <c r="H498" s="81"/>
      <c r="Y498" s="368"/>
      <c r="Z498" s="368"/>
      <c r="AA498" s="369"/>
    </row>
    <row r="499" ht="15.75" customHeight="1">
      <c r="A499" s="94"/>
      <c r="B499" s="94"/>
      <c r="C499" s="94"/>
      <c r="D499" s="81"/>
      <c r="E499" s="94"/>
      <c r="F499" s="94"/>
      <c r="H499" s="81"/>
      <c r="Y499" s="368"/>
      <c r="Z499" s="368"/>
      <c r="AA499" s="369"/>
    </row>
    <row r="500" ht="15.75" customHeight="1">
      <c r="A500" s="94"/>
      <c r="B500" s="94"/>
      <c r="C500" s="94"/>
      <c r="D500" s="81"/>
      <c r="E500" s="94"/>
      <c r="F500" s="94"/>
      <c r="H500" s="81"/>
      <c r="Y500" s="368"/>
      <c r="Z500" s="368"/>
      <c r="AA500" s="369"/>
    </row>
    <row r="501" ht="15.75" customHeight="1">
      <c r="A501" s="94"/>
      <c r="B501" s="94"/>
      <c r="C501" s="94"/>
      <c r="D501" s="81"/>
      <c r="E501" s="94"/>
      <c r="F501" s="94"/>
      <c r="H501" s="81"/>
      <c r="Y501" s="368"/>
      <c r="Z501" s="368"/>
      <c r="AA501" s="369"/>
    </row>
    <row r="502" ht="15.75" customHeight="1">
      <c r="A502" s="94"/>
      <c r="B502" s="94"/>
      <c r="C502" s="94"/>
      <c r="D502" s="81"/>
      <c r="E502" s="94"/>
      <c r="F502" s="94"/>
      <c r="H502" s="81"/>
      <c r="Y502" s="368"/>
      <c r="Z502" s="368"/>
      <c r="AA502" s="369"/>
    </row>
    <row r="503" ht="15.75" customHeight="1">
      <c r="A503" s="94"/>
      <c r="B503" s="94"/>
      <c r="C503" s="94"/>
      <c r="D503" s="81"/>
      <c r="E503" s="94"/>
      <c r="F503" s="94"/>
      <c r="H503" s="81"/>
      <c r="Y503" s="368"/>
      <c r="Z503" s="368"/>
      <c r="AA503" s="369"/>
    </row>
    <row r="504" ht="15.75" customHeight="1">
      <c r="A504" s="94"/>
      <c r="B504" s="94"/>
      <c r="C504" s="94"/>
      <c r="D504" s="81"/>
      <c r="E504" s="94"/>
      <c r="F504" s="94"/>
      <c r="H504" s="81"/>
      <c r="Y504" s="368"/>
      <c r="Z504" s="368"/>
      <c r="AA504" s="369"/>
    </row>
    <row r="505" ht="15.75" customHeight="1">
      <c r="A505" s="94"/>
      <c r="B505" s="94"/>
      <c r="C505" s="94"/>
      <c r="D505" s="81"/>
      <c r="E505" s="94"/>
      <c r="F505" s="94"/>
      <c r="H505" s="81"/>
      <c r="Y505" s="368"/>
      <c r="Z505" s="368"/>
      <c r="AA505" s="369"/>
    </row>
    <row r="506" ht="15.75" customHeight="1">
      <c r="A506" s="94"/>
      <c r="B506" s="94"/>
      <c r="C506" s="94"/>
      <c r="D506" s="81"/>
      <c r="E506" s="94"/>
      <c r="F506" s="94"/>
      <c r="H506" s="81"/>
      <c r="Y506" s="368"/>
      <c r="Z506" s="368"/>
      <c r="AA506" s="369"/>
    </row>
    <row r="507" ht="15.75" customHeight="1">
      <c r="A507" s="94"/>
      <c r="B507" s="94"/>
      <c r="C507" s="94"/>
      <c r="D507" s="81"/>
      <c r="E507" s="94"/>
      <c r="F507" s="94"/>
      <c r="H507" s="81"/>
      <c r="Y507" s="368"/>
      <c r="Z507" s="368"/>
      <c r="AA507" s="369"/>
    </row>
    <row r="508" ht="15.75" customHeight="1">
      <c r="A508" s="94"/>
      <c r="B508" s="94"/>
      <c r="C508" s="94"/>
      <c r="D508" s="81"/>
      <c r="E508" s="94"/>
      <c r="F508" s="94"/>
      <c r="H508" s="81"/>
      <c r="Y508" s="368"/>
      <c r="Z508" s="368"/>
      <c r="AA508" s="369"/>
    </row>
    <row r="509" ht="15.75" customHeight="1">
      <c r="A509" s="94"/>
      <c r="B509" s="94"/>
      <c r="C509" s="94"/>
      <c r="D509" s="81"/>
      <c r="E509" s="94"/>
      <c r="F509" s="94"/>
      <c r="H509" s="81"/>
      <c r="Y509" s="368"/>
      <c r="Z509" s="368"/>
      <c r="AA509" s="369"/>
    </row>
    <row r="510" ht="15.75" customHeight="1">
      <c r="A510" s="94"/>
      <c r="B510" s="94"/>
      <c r="C510" s="94"/>
      <c r="D510" s="81"/>
      <c r="E510" s="94"/>
      <c r="F510" s="94"/>
      <c r="H510" s="81"/>
      <c r="Y510" s="368"/>
      <c r="Z510" s="368"/>
      <c r="AA510" s="369"/>
    </row>
    <row r="511" ht="15.75" customHeight="1">
      <c r="A511" s="94"/>
      <c r="B511" s="94"/>
      <c r="C511" s="94"/>
      <c r="D511" s="81"/>
      <c r="E511" s="94"/>
      <c r="F511" s="94"/>
      <c r="H511" s="81"/>
      <c r="Y511" s="368"/>
      <c r="Z511" s="368"/>
      <c r="AA511" s="369"/>
    </row>
    <row r="512" ht="15.75" customHeight="1">
      <c r="A512" s="94"/>
      <c r="B512" s="94"/>
      <c r="C512" s="94"/>
      <c r="D512" s="81"/>
      <c r="E512" s="94"/>
      <c r="F512" s="94"/>
      <c r="H512" s="81"/>
      <c r="Y512" s="368"/>
      <c r="Z512" s="368"/>
      <c r="AA512" s="369"/>
    </row>
    <row r="513" ht="15.75" customHeight="1">
      <c r="A513" s="94"/>
      <c r="B513" s="94"/>
      <c r="C513" s="94"/>
      <c r="D513" s="81"/>
      <c r="E513" s="94"/>
      <c r="F513" s="94"/>
      <c r="H513" s="81"/>
      <c r="Y513" s="368"/>
      <c r="Z513" s="368"/>
      <c r="AA513" s="369"/>
    </row>
    <row r="514" ht="15.75" customHeight="1">
      <c r="A514" s="94"/>
      <c r="B514" s="94"/>
      <c r="C514" s="94"/>
      <c r="D514" s="81"/>
      <c r="E514" s="94"/>
      <c r="F514" s="94"/>
      <c r="H514" s="81"/>
      <c r="Y514" s="368"/>
      <c r="Z514" s="368"/>
      <c r="AA514" s="369"/>
    </row>
    <row r="515" ht="15.75" customHeight="1">
      <c r="A515" s="94"/>
      <c r="B515" s="94"/>
      <c r="C515" s="94"/>
      <c r="D515" s="81"/>
      <c r="E515" s="94"/>
      <c r="F515" s="94"/>
      <c r="H515" s="81"/>
      <c r="Y515" s="368"/>
      <c r="Z515" s="368"/>
      <c r="AA515" s="369"/>
    </row>
    <row r="516" ht="15.75" customHeight="1">
      <c r="A516" s="94"/>
      <c r="B516" s="94"/>
      <c r="C516" s="94"/>
      <c r="D516" s="81"/>
      <c r="E516" s="94"/>
      <c r="F516" s="94"/>
      <c r="H516" s="81"/>
      <c r="Y516" s="368"/>
      <c r="Z516" s="368"/>
      <c r="AA516" s="369"/>
    </row>
    <row r="517" ht="15.75" customHeight="1">
      <c r="A517" s="94"/>
      <c r="B517" s="94"/>
      <c r="C517" s="94"/>
      <c r="D517" s="81"/>
      <c r="E517" s="94"/>
      <c r="F517" s="94"/>
      <c r="H517" s="81"/>
      <c r="Y517" s="368"/>
      <c r="Z517" s="368"/>
      <c r="AA517" s="369"/>
    </row>
    <row r="518" ht="15.75" customHeight="1">
      <c r="A518" s="94"/>
      <c r="B518" s="94"/>
      <c r="C518" s="94"/>
      <c r="D518" s="81"/>
      <c r="E518" s="94"/>
      <c r="F518" s="94"/>
      <c r="H518" s="81"/>
      <c r="Y518" s="368"/>
      <c r="Z518" s="368"/>
      <c r="AA518" s="369"/>
    </row>
    <row r="519" ht="15.75" customHeight="1">
      <c r="A519" s="94"/>
      <c r="B519" s="94"/>
      <c r="C519" s="94"/>
      <c r="D519" s="81"/>
      <c r="E519" s="94"/>
      <c r="F519" s="94"/>
      <c r="H519" s="81"/>
      <c r="Y519" s="368"/>
      <c r="Z519" s="368"/>
      <c r="AA519" s="369"/>
    </row>
    <row r="520" ht="15.75" customHeight="1">
      <c r="A520" s="94"/>
      <c r="B520" s="94"/>
      <c r="C520" s="94"/>
      <c r="D520" s="81"/>
      <c r="E520" s="94"/>
      <c r="F520" s="94"/>
      <c r="H520" s="81"/>
      <c r="Y520" s="368"/>
      <c r="Z520" s="368"/>
      <c r="AA520" s="369"/>
    </row>
    <row r="521" ht="15.75" customHeight="1">
      <c r="A521" s="94"/>
      <c r="B521" s="94"/>
      <c r="C521" s="94"/>
      <c r="D521" s="81"/>
      <c r="E521" s="94"/>
      <c r="F521" s="94"/>
      <c r="H521" s="81"/>
      <c r="Y521" s="368"/>
      <c r="Z521" s="368"/>
      <c r="AA521" s="369"/>
    </row>
    <row r="522" ht="15.75" customHeight="1">
      <c r="A522" s="94"/>
      <c r="B522" s="94"/>
      <c r="C522" s="94"/>
      <c r="D522" s="81"/>
      <c r="E522" s="94"/>
      <c r="F522" s="94"/>
      <c r="H522" s="81"/>
      <c r="Y522" s="368"/>
      <c r="Z522" s="368"/>
      <c r="AA522" s="369"/>
    </row>
    <row r="523" ht="15.75" customHeight="1">
      <c r="A523" s="94"/>
      <c r="B523" s="94"/>
      <c r="C523" s="94"/>
      <c r="D523" s="81"/>
      <c r="E523" s="94"/>
      <c r="F523" s="94"/>
      <c r="H523" s="81"/>
      <c r="Y523" s="368"/>
      <c r="Z523" s="368"/>
      <c r="AA523" s="369"/>
    </row>
    <row r="524" ht="15.75" customHeight="1">
      <c r="A524" s="94"/>
      <c r="B524" s="94"/>
      <c r="C524" s="94"/>
      <c r="D524" s="81"/>
      <c r="E524" s="94"/>
      <c r="F524" s="94"/>
      <c r="H524" s="81"/>
      <c r="Y524" s="368"/>
      <c r="Z524" s="368"/>
      <c r="AA524" s="369"/>
    </row>
    <row r="525" ht="15.75" customHeight="1">
      <c r="A525" s="94"/>
      <c r="B525" s="94"/>
      <c r="C525" s="94"/>
      <c r="D525" s="81"/>
      <c r="E525" s="94"/>
      <c r="F525" s="94"/>
      <c r="H525" s="81"/>
      <c r="Y525" s="368"/>
      <c r="Z525" s="368"/>
      <c r="AA525" s="369"/>
    </row>
    <row r="526" ht="15.75" customHeight="1">
      <c r="A526" s="94"/>
      <c r="B526" s="94"/>
      <c r="C526" s="94"/>
      <c r="D526" s="81"/>
      <c r="E526" s="94"/>
      <c r="F526" s="94"/>
      <c r="H526" s="81"/>
      <c r="Y526" s="368"/>
      <c r="Z526" s="368"/>
      <c r="AA526" s="369"/>
    </row>
    <row r="527" ht="15.75" customHeight="1">
      <c r="A527" s="94"/>
      <c r="B527" s="94"/>
      <c r="C527" s="94"/>
      <c r="D527" s="81"/>
      <c r="E527" s="94"/>
      <c r="F527" s="94"/>
      <c r="H527" s="81"/>
      <c r="Y527" s="368"/>
      <c r="Z527" s="368"/>
      <c r="AA527" s="369"/>
    </row>
    <row r="528" ht="15.75" customHeight="1">
      <c r="A528" s="94"/>
      <c r="B528" s="94"/>
      <c r="C528" s="94"/>
      <c r="D528" s="81"/>
      <c r="E528" s="94"/>
      <c r="F528" s="94"/>
      <c r="H528" s="81"/>
      <c r="Y528" s="368"/>
      <c r="Z528" s="368"/>
      <c r="AA528" s="369"/>
    </row>
    <row r="529" ht="15.75" customHeight="1">
      <c r="A529" s="94"/>
      <c r="B529" s="94"/>
      <c r="C529" s="94"/>
      <c r="D529" s="81"/>
      <c r="E529" s="94"/>
      <c r="F529" s="94"/>
      <c r="H529" s="81"/>
      <c r="Y529" s="368"/>
      <c r="Z529" s="368"/>
      <c r="AA529" s="369"/>
    </row>
    <row r="530" ht="15.75" customHeight="1">
      <c r="A530" s="94"/>
      <c r="B530" s="94"/>
      <c r="C530" s="94"/>
      <c r="D530" s="81"/>
      <c r="E530" s="94"/>
      <c r="F530" s="94"/>
      <c r="H530" s="81"/>
      <c r="Y530" s="368"/>
      <c r="Z530" s="368"/>
      <c r="AA530" s="369"/>
    </row>
    <row r="531" ht="15.75" customHeight="1">
      <c r="A531" s="94"/>
      <c r="B531" s="94"/>
      <c r="C531" s="94"/>
      <c r="D531" s="81"/>
      <c r="E531" s="94"/>
      <c r="F531" s="94"/>
      <c r="H531" s="81"/>
      <c r="Y531" s="368"/>
      <c r="Z531" s="368"/>
      <c r="AA531" s="369"/>
    </row>
    <row r="532" ht="15.75" customHeight="1">
      <c r="A532" s="94"/>
      <c r="B532" s="94"/>
      <c r="C532" s="94"/>
      <c r="D532" s="81"/>
      <c r="E532" s="94"/>
      <c r="F532" s="94"/>
      <c r="H532" s="81"/>
      <c r="Y532" s="368"/>
      <c r="Z532" s="368"/>
      <c r="AA532" s="369"/>
    </row>
    <row r="533" ht="15.75" customHeight="1">
      <c r="A533" s="94"/>
      <c r="B533" s="94"/>
      <c r="C533" s="94"/>
      <c r="D533" s="81"/>
      <c r="E533" s="94"/>
      <c r="F533" s="94"/>
      <c r="H533" s="81"/>
      <c r="Y533" s="368"/>
      <c r="Z533" s="368"/>
      <c r="AA533" s="369"/>
    </row>
    <row r="534" ht="15.75" customHeight="1">
      <c r="A534" s="94"/>
      <c r="B534" s="94"/>
      <c r="C534" s="94"/>
      <c r="D534" s="81"/>
      <c r="E534" s="94"/>
      <c r="F534" s="94"/>
      <c r="H534" s="81"/>
      <c r="Y534" s="368"/>
      <c r="Z534" s="368"/>
      <c r="AA534" s="369"/>
    </row>
    <row r="535" ht="15.75" customHeight="1">
      <c r="A535" s="94"/>
      <c r="B535" s="94"/>
      <c r="C535" s="94"/>
      <c r="D535" s="81"/>
      <c r="E535" s="94"/>
      <c r="F535" s="94"/>
      <c r="H535" s="81"/>
      <c r="Y535" s="368"/>
      <c r="Z535" s="368"/>
      <c r="AA535" s="369"/>
    </row>
    <row r="536" ht="15.75" customHeight="1">
      <c r="A536" s="94"/>
      <c r="B536" s="94"/>
      <c r="C536" s="94"/>
      <c r="D536" s="81"/>
      <c r="E536" s="94"/>
      <c r="F536" s="94"/>
      <c r="H536" s="81"/>
      <c r="Y536" s="368"/>
      <c r="Z536" s="368"/>
      <c r="AA536" s="369"/>
    </row>
    <row r="537" ht="15.75" customHeight="1">
      <c r="A537" s="94"/>
      <c r="B537" s="94"/>
      <c r="C537" s="94"/>
      <c r="D537" s="81"/>
      <c r="E537" s="94"/>
      <c r="F537" s="94"/>
      <c r="H537" s="81"/>
      <c r="Y537" s="368"/>
      <c r="Z537" s="368"/>
      <c r="AA537" s="369"/>
    </row>
    <row r="538" ht="15.75" customHeight="1">
      <c r="A538" s="94"/>
      <c r="B538" s="94"/>
      <c r="C538" s="94"/>
      <c r="D538" s="81"/>
      <c r="E538" s="94"/>
      <c r="F538" s="94"/>
      <c r="H538" s="81"/>
      <c r="Y538" s="368"/>
      <c r="Z538" s="368"/>
      <c r="AA538" s="369"/>
    </row>
    <row r="539" ht="15.75" customHeight="1">
      <c r="A539" s="94"/>
      <c r="B539" s="94"/>
      <c r="C539" s="94"/>
      <c r="D539" s="81"/>
      <c r="E539" s="94"/>
      <c r="F539" s="94"/>
      <c r="H539" s="81"/>
      <c r="Y539" s="368"/>
      <c r="Z539" s="368"/>
      <c r="AA539" s="369"/>
    </row>
    <row r="540" ht="15.75" customHeight="1">
      <c r="A540" s="94"/>
      <c r="B540" s="94"/>
      <c r="C540" s="94"/>
      <c r="D540" s="81"/>
      <c r="E540" s="94"/>
      <c r="F540" s="94"/>
      <c r="H540" s="81"/>
      <c r="Y540" s="368"/>
      <c r="Z540" s="368"/>
      <c r="AA540" s="369"/>
    </row>
    <row r="541" ht="15.75" customHeight="1">
      <c r="A541" s="94"/>
      <c r="B541" s="94"/>
      <c r="C541" s="94"/>
      <c r="D541" s="81"/>
      <c r="E541" s="94"/>
      <c r="F541" s="94"/>
      <c r="H541" s="81"/>
      <c r="Y541" s="368"/>
      <c r="Z541" s="368"/>
      <c r="AA541" s="369"/>
    </row>
    <row r="542" ht="15.75" customHeight="1">
      <c r="A542" s="94"/>
      <c r="B542" s="94"/>
      <c r="C542" s="94"/>
      <c r="D542" s="81"/>
      <c r="E542" s="94"/>
      <c r="F542" s="94"/>
      <c r="H542" s="81"/>
      <c r="Y542" s="368"/>
      <c r="Z542" s="368"/>
      <c r="AA542" s="369"/>
    </row>
    <row r="543" ht="15.75" customHeight="1">
      <c r="A543" s="94"/>
      <c r="B543" s="94"/>
      <c r="C543" s="94"/>
      <c r="D543" s="81"/>
      <c r="E543" s="94"/>
      <c r="F543" s="94"/>
      <c r="H543" s="81"/>
      <c r="Y543" s="368"/>
      <c r="Z543" s="368"/>
      <c r="AA543" s="369"/>
    </row>
    <row r="544" ht="15.75" customHeight="1">
      <c r="A544" s="94"/>
      <c r="B544" s="94"/>
      <c r="C544" s="94"/>
      <c r="D544" s="81"/>
      <c r="E544" s="94"/>
      <c r="F544" s="94"/>
      <c r="H544" s="81"/>
      <c r="Y544" s="368"/>
      <c r="Z544" s="368"/>
      <c r="AA544" s="369"/>
    </row>
    <row r="545" ht="15.75" customHeight="1">
      <c r="A545" s="94"/>
      <c r="B545" s="94"/>
      <c r="C545" s="94"/>
      <c r="D545" s="81"/>
      <c r="E545" s="94"/>
      <c r="F545" s="94"/>
      <c r="H545" s="81"/>
      <c r="Y545" s="368"/>
      <c r="Z545" s="368"/>
      <c r="AA545" s="369"/>
    </row>
    <row r="546" ht="15.75" customHeight="1">
      <c r="A546" s="94"/>
      <c r="B546" s="94"/>
      <c r="C546" s="94"/>
      <c r="D546" s="81"/>
      <c r="E546" s="94"/>
      <c r="F546" s="94"/>
      <c r="H546" s="81"/>
      <c r="Y546" s="368"/>
      <c r="Z546" s="368"/>
      <c r="AA546" s="369"/>
    </row>
    <row r="547" ht="15.75" customHeight="1">
      <c r="A547" s="94"/>
      <c r="B547" s="94"/>
      <c r="C547" s="94"/>
      <c r="D547" s="81"/>
      <c r="E547" s="94"/>
      <c r="F547" s="94"/>
      <c r="H547" s="81"/>
      <c r="Y547" s="368"/>
      <c r="Z547" s="368"/>
      <c r="AA547" s="369"/>
    </row>
    <row r="548" ht="15.75" customHeight="1">
      <c r="A548" s="94"/>
      <c r="B548" s="94"/>
      <c r="C548" s="94"/>
      <c r="D548" s="81"/>
      <c r="E548" s="94"/>
      <c r="F548" s="94"/>
      <c r="H548" s="81"/>
      <c r="Y548" s="368"/>
      <c r="Z548" s="368"/>
      <c r="AA548" s="369"/>
    </row>
    <row r="549" ht="15.75" customHeight="1">
      <c r="A549" s="94"/>
      <c r="B549" s="94"/>
      <c r="C549" s="94"/>
      <c r="D549" s="81"/>
      <c r="E549" s="94"/>
      <c r="F549" s="94"/>
      <c r="H549" s="81"/>
      <c r="Y549" s="368"/>
      <c r="Z549" s="368"/>
      <c r="AA549" s="369"/>
    </row>
    <row r="550" ht="15.75" customHeight="1">
      <c r="A550" s="94"/>
      <c r="B550" s="94"/>
      <c r="C550" s="94"/>
      <c r="D550" s="81"/>
      <c r="E550" s="94"/>
      <c r="F550" s="94"/>
      <c r="H550" s="81"/>
      <c r="Y550" s="368"/>
      <c r="Z550" s="368"/>
      <c r="AA550" s="369"/>
    </row>
    <row r="551" ht="15.75" customHeight="1">
      <c r="A551" s="94"/>
      <c r="B551" s="94"/>
      <c r="C551" s="94"/>
      <c r="D551" s="81"/>
      <c r="E551" s="94"/>
      <c r="F551" s="94"/>
      <c r="H551" s="81"/>
      <c r="Y551" s="368"/>
      <c r="Z551" s="368"/>
      <c r="AA551" s="369"/>
    </row>
    <row r="552" ht="15.75" customHeight="1">
      <c r="A552" s="94"/>
      <c r="B552" s="94"/>
      <c r="C552" s="94"/>
      <c r="D552" s="81"/>
      <c r="E552" s="94"/>
      <c r="F552" s="94"/>
      <c r="H552" s="81"/>
      <c r="Y552" s="368"/>
      <c r="Z552" s="368"/>
      <c r="AA552" s="369"/>
    </row>
    <row r="553" ht="15.75" customHeight="1">
      <c r="A553" s="94"/>
      <c r="B553" s="94"/>
      <c r="C553" s="94"/>
      <c r="D553" s="81"/>
      <c r="E553" s="94"/>
      <c r="F553" s="94"/>
      <c r="H553" s="81"/>
      <c r="Y553" s="368"/>
      <c r="Z553" s="368"/>
      <c r="AA553" s="369"/>
    </row>
    <row r="554" ht="15.75" customHeight="1">
      <c r="A554" s="94"/>
      <c r="B554" s="94"/>
      <c r="C554" s="94"/>
      <c r="D554" s="81"/>
      <c r="E554" s="94"/>
      <c r="F554" s="94"/>
      <c r="H554" s="81"/>
      <c r="Y554" s="368"/>
      <c r="Z554" s="368"/>
      <c r="AA554" s="369"/>
    </row>
    <row r="555" ht="15.75" customHeight="1">
      <c r="A555" s="94"/>
      <c r="B555" s="94"/>
      <c r="C555" s="94"/>
      <c r="D555" s="81"/>
      <c r="E555" s="94"/>
      <c r="F555" s="94"/>
      <c r="H555" s="81"/>
      <c r="Y555" s="368"/>
      <c r="Z555" s="368"/>
      <c r="AA555" s="369"/>
    </row>
    <row r="556" ht="15.75" customHeight="1">
      <c r="A556" s="94"/>
      <c r="B556" s="94"/>
      <c r="C556" s="94"/>
      <c r="D556" s="81"/>
      <c r="E556" s="94"/>
      <c r="F556" s="94"/>
      <c r="H556" s="81"/>
      <c r="Y556" s="368"/>
      <c r="Z556" s="368"/>
      <c r="AA556" s="369"/>
    </row>
    <row r="557" ht="15.75" customHeight="1">
      <c r="A557" s="94"/>
      <c r="B557" s="94"/>
      <c r="C557" s="94"/>
      <c r="D557" s="81"/>
      <c r="E557" s="94"/>
      <c r="F557" s="94"/>
      <c r="H557" s="81"/>
      <c r="Y557" s="368"/>
      <c r="Z557" s="368"/>
      <c r="AA557" s="369"/>
    </row>
    <row r="558" ht="15.75" customHeight="1">
      <c r="A558" s="94"/>
      <c r="B558" s="94"/>
      <c r="C558" s="94"/>
      <c r="D558" s="81"/>
      <c r="E558" s="94"/>
      <c r="F558" s="94"/>
      <c r="H558" s="81"/>
      <c r="Y558" s="368"/>
      <c r="Z558" s="368"/>
      <c r="AA558" s="369"/>
    </row>
    <row r="559" ht="15.75" customHeight="1">
      <c r="A559" s="94"/>
      <c r="B559" s="94"/>
      <c r="C559" s="94"/>
      <c r="D559" s="81"/>
      <c r="E559" s="94"/>
      <c r="F559" s="94"/>
      <c r="H559" s="81"/>
      <c r="Y559" s="368"/>
      <c r="Z559" s="368"/>
      <c r="AA559" s="369"/>
    </row>
    <row r="560" ht="15.75" customHeight="1">
      <c r="A560" s="94"/>
      <c r="B560" s="94"/>
      <c r="C560" s="94"/>
      <c r="D560" s="81"/>
      <c r="E560" s="94"/>
      <c r="F560" s="94"/>
      <c r="H560" s="81"/>
      <c r="Y560" s="368"/>
      <c r="Z560" s="368"/>
      <c r="AA560" s="369"/>
    </row>
    <row r="561" ht="15.75" customHeight="1">
      <c r="A561" s="94"/>
      <c r="B561" s="94"/>
      <c r="C561" s="94"/>
      <c r="D561" s="81"/>
      <c r="E561" s="94"/>
      <c r="F561" s="94"/>
      <c r="H561" s="81"/>
      <c r="Y561" s="368"/>
      <c r="Z561" s="368"/>
      <c r="AA561" s="369"/>
    </row>
    <row r="562" ht="15.75" customHeight="1">
      <c r="A562" s="94"/>
      <c r="B562" s="94"/>
      <c r="C562" s="94"/>
      <c r="D562" s="81"/>
      <c r="E562" s="94"/>
      <c r="F562" s="94"/>
      <c r="H562" s="81"/>
      <c r="Y562" s="368"/>
      <c r="Z562" s="368"/>
      <c r="AA562" s="369"/>
    </row>
    <row r="563" ht="15.75" customHeight="1">
      <c r="A563" s="94"/>
      <c r="B563" s="94"/>
      <c r="C563" s="94"/>
      <c r="D563" s="81"/>
      <c r="E563" s="94"/>
      <c r="F563" s="94"/>
      <c r="H563" s="81"/>
      <c r="Y563" s="368"/>
      <c r="Z563" s="368"/>
      <c r="AA563" s="369"/>
    </row>
    <row r="564" ht="15.75" customHeight="1">
      <c r="A564" s="94"/>
      <c r="B564" s="94"/>
      <c r="C564" s="94"/>
      <c r="D564" s="81"/>
      <c r="E564" s="94"/>
      <c r="F564" s="94"/>
      <c r="H564" s="81"/>
      <c r="Y564" s="368"/>
      <c r="Z564" s="368"/>
      <c r="AA564" s="369"/>
    </row>
    <row r="565" ht="15.75" customHeight="1">
      <c r="A565" s="94"/>
      <c r="B565" s="94"/>
      <c r="C565" s="94"/>
      <c r="D565" s="81"/>
      <c r="E565" s="94"/>
      <c r="F565" s="94"/>
      <c r="H565" s="81"/>
      <c r="Y565" s="368"/>
      <c r="Z565" s="368"/>
      <c r="AA565" s="369"/>
    </row>
    <row r="566" ht="15.75" customHeight="1">
      <c r="A566" s="94"/>
      <c r="B566" s="94"/>
      <c r="C566" s="94"/>
      <c r="D566" s="81"/>
      <c r="E566" s="94"/>
      <c r="F566" s="94"/>
      <c r="H566" s="81"/>
      <c r="Y566" s="368"/>
      <c r="Z566" s="368"/>
      <c r="AA566" s="369"/>
    </row>
    <row r="567" ht="15.75" customHeight="1">
      <c r="A567" s="94"/>
      <c r="B567" s="94"/>
      <c r="C567" s="94"/>
      <c r="D567" s="81"/>
      <c r="E567" s="94"/>
      <c r="F567" s="94"/>
      <c r="H567" s="81"/>
      <c r="Y567" s="368"/>
      <c r="Z567" s="368"/>
      <c r="AA567" s="369"/>
    </row>
    <row r="568" ht="15.75" customHeight="1">
      <c r="A568" s="94"/>
      <c r="B568" s="94"/>
      <c r="C568" s="94"/>
      <c r="D568" s="81"/>
      <c r="E568" s="94"/>
      <c r="F568" s="94"/>
      <c r="H568" s="81"/>
      <c r="Y568" s="368"/>
      <c r="Z568" s="368"/>
      <c r="AA568" s="369"/>
    </row>
    <row r="569" ht="15.75" customHeight="1">
      <c r="A569" s="94"/>
      <c r="B569" s="94"/>
      <c r="C569" s="94"/>
      <c r="D569" s="81"/>
      <c r="E569" s="94"/>
      <c r="F569" s="94"/>
      <c r="H569" s="81"/>
      <c r="Y569" s="368"/>
      <c r="Z569" s="368"/>
      <c r="AA569" s="369"/>
    </row>
    <row r="570" ht="15.75" customHeight="1">
      <c r="A570" s="94"/>
      <c r="B570" s="94"/>
      <c r="C570" s="94"/>
      <c r="D570" s="81"/>
      <c r="E570" s="94"/>
      <c r="F570" s="94"/>
      <c r="H570" s="81"/>
      <c r="Y570" s="368"/>
      <c r="Z570" s="368"/>
      <c r="AA570" s="369"/>
    </row>
    <row r="571" ht="15.75" customHeight="1">
      <c r="A571" s="94"/>
      <c r="B571" s="94"/>
      <c r="C571" s="94"/>
      <c r="D571" s="81"/>
      <c r="E571" s="94"/>
      <c r="F571" s="94"/>
      <c r="H571" s="81"/>
      <c r="Y571" s="368"/>
      <c r="Z571" s="368"/>
      <c r="AA571" s="369"/>
    </row>
    <row r="572" ht="15.75" customHeight="1">
      <c r="A572" s="94"/>
      <c r="B572" s="94"/>
      <c r="C572" s="94"/>
      <c r="D572" s="81"/>
      <c r="E572" s="94"/>
      <c r="F572" s="94"/>
      <c r="H572" s="81"/>
      <c r="Y572" s="368"/>
      <c r="Z572" s="368"/>
      <c r="AA572" s="369"/>
    </row>
    <row r="573" ht="15.75" customHeight="1">
      <c r="A573" s="94"/>
      <c r="B573" s="94"/>
      <c r="C573" s="94"/>
      <c r="D573" s="81"/>
      <c r="E573" s="94"/>
      <c r="F573" s="94"/>
      <c r="H573" s="81"/>
      <c r="Y573" s="368"/>
      <c r="Z573" s="368"/>
      <c r="AA573" s="369"/>
    </row>
    <row r="574" ht="15.75" customHeight="1">
      <c r="A574" s="94"/>
      <c r="B574" s="94"/>
      <c r="C574" s="94"/>
      <c r="D574" s="81"/>
      <c r="E574" s="94"/>
      <c r="F574" s="94"/>
      <c r="H574" s="81"/>
      <c r="Y574" s="368"/>
      <c r="Z574" s="368"/>
      <c r="AA574" s="369"/>
    </row>
    <row r="575" ht="15.75" customHeight="1">
      <c r="A575" s="94"/>
      <c r="B575" s="94"/>
      <c r="C575" s="94"/>
      <c r="D575" s="81"/>
      <c r="E575" s="94"/>
      <c r="F575" s="94"/>
      <c r="H575" s="81"/>
      <c r="Y575" s="368"/>
      <c r="Z575" s="368"/>
      <c r="AA575" s="369"/>
    </row>
    <row r="576" ht="15.75" customHeight="1">
      <c r="A576" s="94"/>
      <c r="B576" s="94"/>
      <c r="C576" s="94"/>
      <c r="D576" s="81"/>
      <c r="E576" s="94"/>
      <c r="F576" s="94"/>
      <c r="H576" s="81"/>
      <c r="Y576" s="368"/>
      <c r="Z576" s="368"/>
      <c r="AA576" s="369"/>
    </row>
    <row r="577" ht="15.75" customHeight="1">
      <c r="A577" s="94"/>
      <c r="B577" s="94"/>
      <c r="C577" s="94"/>
      <c r="D577" s="81"/>
      <c r="E577" s="94"/>
      <c r="F577" s="94"/>
      <c r="H577" s="81"/>
      <c r="Y577" s="368"/>
      <c r="Z577" s="368"/>
      <c r="AA577" s="369"/>
    </row>
    <row r="578" ht="15.75" customHeight="1">
      <c r="A578" s="94"/>
      <c r="B578" s="94"/>
      <c r="C578" s="94"/>
      <c r="D578" s="81"/>
      <c r="E578" s="94"/>
      <c r="F578" s="94"/>
      <c r="H578" s="81"/>
      <c r="Y578" s="368"/>
      <c r="Z578" s="368"/>
      <c r="AA578" s="369"/>
    </row>
    <row r="579" ht="15.75" customHeight="1">
      <c r="A579" s="94"/>
      <c r="B579" s="94"/>
      <c r="C579" s="94"/>
      <c r="D579" s="81"/>
      <c r="E579" s="94"/>
      <c r="F579" s="94"/>
      <c r="H579" s="81"/>
      <c r="Y579" s="368"/>
      <c r="Z579" s="368"/>
      <c r="AA579" s="369"/>
    </row>
    <row r="580" ht="15.75" customHeight="1">
      <c r="A580" s="94"/>
      <c r="B580" s="94"/>
      <c r="C580" s="94"/>
      <c r="D580" s="81"/>
      <c r="E580" s="94"/>
      <c r="F580" s="94"/>
      <c r="H580" s="81"/>
      <c r="Y580" s="368"/>
      <c r="Z580" s="368"/>
      <c r="AA580" s="369"/>
    </row>
    <row r="581" ht="15.75" customHeight="1">
      <c r="A581" s="94"/>
      <c r="B581" s="94"/>
      <c r="C581" s="94"/>
      <c r="D581" s="81"/>
      <c r="E581" s="94"/>
      <c r="F581" s="94"/>
      <c r="H581" s="81"/>
      <c r="Y581" s="368"/>
      <c r="Z581" s="368"/>
      <c r="AA581" s="369"/>
    </row>
    <row r="582" ht="15.75" customHeight="1">
      <c r="A582" s="94"/>
      <c r="B582" s="94"/>
      <c r="C582" s="94"/>
      <c r="D582" s="81"/>
      <c r="E582" s="94"/>
      <c r="F582" s="94"/>
      <c r="H582" s="81"/>
      <c r="Y582" s="368"/>
      <c r="Z582" s="368"/>
      <c r="AA582" s="369"/>
    </row>
    <row r="583" ht="15.75" customHeight="1">
      <c r="A583" s="94"/>
      <c r="B583" s="94"/>
      <c r="C583" s="94"/>
      <c r="D583" s="81"/>
      <c r="E583" s="94"/>
      <c r="F583" s="94"/>
      <c r="H583" s="81"/>
      <c r="Y583" s="368"/>
      <c r="Z583" s="368"/>
      <c r="AA583" s="369"/>
    </row>
    <row r="584" ht="15.75" customHeight="1">
      <c r="A584" s="94"/>
      <c r="B584" s="94"/>
      <c r="C584" s="94"/>
      <c r="D584" s="81"/>
      <c r="E584" s="94"/>
      <c r="F584" s="94"/>
      <c r="H584" s="81"/>
      <c r="Y584" s="368"/>
      <c r="Z584" s="368"/>
      <c r="AA584" s="369"/>
    </row>
    <row r="585" ht="15.75" customHeight="1">
      <c r="A585" s="94"/>
      <c r="B585" s="94"/>
      <c r="C585" s="94"/>
      <c r="D585" s="81"/>
      <c r="E585" s="94"/>
      <c r="F585" s="94"/>
      <c r="H585" s="81"/>
      <c r="Y585" s="368"/>
      <c r="Z585" s="368"/>
      <c r="AA585" s="369"/>
    </row>
    <row r="586" ht="15.75" customHeight="1">
      <c r="A586" s="94"/>
      <c r="B586" s="94"/>
      <c r="C586" s="94"/>
      <c r="D586" s="81"/>
      <c r="E586" s="94"/>
      <c r="F586" s="94"/>
      <c r="H586" s="81"/>
      <c r="Y586" s="368"/>
      <c r="Z586" s="368"/>
      <c r="AA586" s="369"/>
    </row>
    <row r="587" ht="15.75" customHeight="1">
      <c r="A587" s="94"/>
      <c r="B587" s="94"/>
      <c r="C587" s="94"/>
      <c r="D587" s="81"/>
      <c r="E587" s="94"/>
      <c r="F587" s="94"/>
      <c r="H587" s="81"/>
      <c r="Y587" s="368"/>
      <c r="Z587" s="368"/>
      <c r="AA587" s="369"/>
    </row>
    <row r="588" ht="15.75" customHeight="1">
      <c r="A588" s="94"/>
      <c r="B588" s="94"/>
      <c r="C588" s="94"/>
      <c r="D588" s="81"/>
      <c r="E588" s="94"/>
      <c r="F588" s="94"/>
      <c r="H588" s="81"/>
      <c r="Y588" s="368"/>
      <c r="Z588" s="368"/>
      <c r="AA588" s="369"/>
    </row>
    <row r="589" ht="15.75" customHeight="1">
      <c r="A589" s="94"/>
      <c r="B589" s="94"/>
      <c r="C589" s="94"/>
      <c r="D589" s="81"/>
      <c r="E589" s="94"/>
      <c r="F589" s="94"/>
      <c r="H589" s="81"/>
      <c r="Y589" s="368"/>
      <c r="Z589" s="368"/>
      <c r="AA589" s="369"/>
    </row>
    <row r="590" ht="15.75" customHeight="1">
      <c r="A590" s="94"/>
      <c r="B590" s="94"/>
      <c r="C590" s="94"/>
      <c r="D590" s="81"/>
      <c r="E590" s="94"/>
      <c r="F590" s="94"/>
      <c r="H590" s="81"/>
      <c r="Y590" s="368"/>
      <c r="Z590" s="368"/>
      <c r="AA590" s="369"/>
    </row>
    <row r="591" ht="15.75" customHeight="1">
      <c r="A591" s="94"/>
      <c r="B591" s="94"/>
      <c r="C591" s="94"/>
      <c r="D591" s="81"/>
      <c r="E591" s="94"/>
      <c r="F591" s="94"/>
      <c r="H591" s="81"/>
      <c r="Y591" s="368"/>
      <c r="Z591" s="368"/>
      <c r="AA591" s="369"/>
    </row>
    <row r="592" ht="15.75" customHeight="1">
      <c r="A592" s="94"/>
      <c r="B592" s="94"/>
      <c r="C592" s="94"/>
      <c r="D592" s="81"/>
      <c r="E592" s="94"/>
      <c r="F592" s="94"/>
      <c r="H592" s="81"/>
      <c r="Y592" s="368"/>
      <c r="Z592" s="368"/>
      <c r="AA592" s="369"/>
    </row>
    <row r="593" ht="15.75" customHeight="1">
      <c r="A593" s="94"/>
      <c r="B593" s="94"/>
      <c r="C593" s="94"/>
      <c r="D593" s="81"/>
      <c r="E593" s="94"/>
      <c r="F593" s="94"/>
      <c r="H593" s="81"/>
      <c r="Y593" s="368"/>
      <c r="Z593" s="368"/>
      <c r="AA593" s="369"/>
    </row>
    <row r="594" ht="15.75" customHeight="1">
      <c r="A594" s="94"/>
      <c r="B594" s="94"/>
      <c r="C594" s="94"/>
      <c r="D594" s="81"/>
      <c r="E594" s="94"/>
      <c r="F594" s="94"/>
      <c r="H594" s="81"/>
      <c r="Y594" s="368"/>
      <c r="Z594" s="368"/>
      <c r="AA594" s="369"/>
    </row>
    <row r="595" ht="15.75" customHeight="1">
      <c r="A595" s="94"/>
      <c r="B595" s="94"/>
      <c r="C595" s="94"/>
      <c r="D595" s="81"/>
      <c r="E595" s="94"/>
      <c r="F595" s="94"/>
      <c r="H595" s="81"/>
      <c r="Y595" s="368"/>
      <c r="Z595" s="368"/>
      <c r="AA595" s="369"/>
    </row>
    <row r="596" ht="15.75" customHeight="1">
      <c r="A596" s="94"/>
      <c r="B596" s="94"/>
      <c r="C596" s="94"/>
      <c r="D596" s="81"/>
      <c r="E596" s="94"/>
      <c r="F596" s="94"/>
      <c r="H596" s="81"/>
      <c r="Y596" s="368"/>
      <c r="Z596" s="368"/>
      <c r="AA596" s="369"/>
    </row>
    <row r="597" ht="15.75" customHeight="1">
      <c r="A597" s="94"/>
      <c r="B597" s="94"/>
      <c r="C597" s="94"/>
      <c r="D597" s="81"/>
      <c r="E597" s="94"/>
      <c r="F597" s="94"/>
      <c r="H597" s="81"/>
      <c r="Y597" s="368"/>
      <c r="Z597" s="368"/>
      <c r="AA597" s="369"/>
    </row>
    <row r="598" ht="15.75" customHeight="1">
      <c r="A598" s="94"/>
      <c r="B598" s="94"/>
      <c r="C598" s="94"/>
      <c r="D598" s="81"/>
      <c r="E598" s="94"/>
      <c r="F598" s="94"/>
      <c r="H598" s="81"/>
      <c r="Y598" s="368"/>
      <c r="Z598" s="368"/>
      <c r="AA598" s="369"/>
    </row>
    <row r="599" ht="15.75" customHeight="1">
      <c r="A599" s="94"/>
      <c r="B599" s="94"/>
      <c r="C599" s="94"/>
      <c r="D599" s="81"/>
      <c r="E599" s="94"/>
      <c r="F599" s="94"/>
      <c r="H599" s="81"/>
      <c r="Y599" s="368"/>
      <c r="Z599" s="368"/>
      <c r="AA599" s="369"/>
    </row>
    <row r="600" ht="15.75" customHeight="1">
      <c r="A600" s="94"/>
      <c r="B600" s="94"/>
      <c r="C600" s="94"/>
      <c r="D600" s="81"/>
      <c r="E600" s="94"/>
      <c r="F600" s="94"/>
      <c r="H600" s="81"/>
      <c r="Y600" s="368"/>
      <c r="Z600" s="368"/>
      <c r="AA600" s="369"/>
    </row>
    <row r="601" ht="15.75" customHeight="1">
      <c r="A601" s="94"/>
      <c r="B601" s="94"/>
      <c r="C601" s="94"/>
      <c r="D601" s="81"/>
      <c r="E601" s="94"/>
      <c r="F601" s="94"/>
      <c r="H601" s="81"/>
      <c r="Y601" s="368"/>
      <c r="Z601" s="368"/>
      <c r="AA601" s="369"/>
    </row>
    <row r="602" ht="15.75" customHeight="1">
      <c r="A602" s="94"/>
      <c r="B602" s="94"/>
      <c r="C602" s="94"/>
      <c r="D602" s="81"/>
      <c r="E602" s="94"/>
      <c r="F602" s="94"/>
      <c r="H602" s="81"/>
      <c r="Y602" s="368"/>
      <c r="Z602" s="368"/>
      <c r="AA602" s="369"/>
    </row>
    <row r="603" ht="15.75" customHeight="1">
      <c r="A603" s="94"/>
      <c r="B603" s="94"/>
      <c r="C603" s="94"/>
      <c r="D603" s="81"/>
      <c r="E603" s="94"/>
      <c r="F603" s="94"/>
      <c r="H603" s="81"/>
      <c r="Y603" s="368"/>
      <c r="Z603" s="368"/>
      <c r="AA603" s="369"/>
    </row>
    <row r="604" ht="15.75" customHeight="1">
      <c r="A604" s="94"/>
      <c r="B604" s="94"/>
      <c r="C604" s="94"/>
      <c r="D604" s="81"/>
      <c r="E604" s="94"/>
      <c r="F604" s="94"/>
      <c r="H604" s="81"/>
      <c r="Y604" s="368"/>
      <c r="Z604" s="368"/>
      <c r="AA604" s="369"/>
    </row>
    <row r="605" ht="15.75" customHeight="1">
      <c r="A605" s="94"/>
      <c r="B605" s="94"/>
      <c r="C605" s="94"/>
      <c r="D605" s="81"/>
      <c r="E605" s="94"/>
      <c r="F605" s="94"/>
      <c r="H605" s="81"/>
      <c r="Y605" s="368"/>
      <c r="Z605" s="368"/>
      <c r="AA605" s="369"/>
    </row>
    <row r="606" ht="15.75" customHeight="1">
      <c r="A606" s="94"/>
      <c r="B606" s="94"/>
      <c r="C606" s="94"/>
      <c r="D606" s="81"/>
      <c r="E606" s="94"/>
      <c r="F606" s="94"/>
      <c r="H606" s="81"/>
      <c r="Y606" s="368"/>
      <c r="Z606" s="368"/>
      <c r="AA606" s="369"/>
    </row>
    <row r="607" ht="15.75" customHeight="1">
      <c r="A607" s="94"/>
      <c r="B607" s="94"/>
      <c r="C607" s="94"/>
      <c r="D607" s="81"/>
      <c r="E607" s="94"/>
      <c r="F607" s="94"/>
      <c r="H607" s="81"/>
      <c r="Y607" s="368"/>
      <c r="Z607" s="368"/>
      <c r="AA607" s="369"/>
    </row>
    <row r="608" ht="15.75" customHeight="1">
      <c r="A608" s="94"/>
      <c r="B608" s="94"/>
      <c r="C608" s="94"/>
      <c r="D608" s="81"/>
      <c r="E608" s="94"/>
      <c r="F608" s="94"/>
      <c r="H608" s="81"/>
      <c r="Y608" s="368"/>
      <c r="Z608" s="368"/>
      <c r="AA608" s="369"/>
    </row>
    <row r="609" ht="15.75" customHeight="1">
      <c r="A609" s="94"/>
      <c r="B609" s="94"/>
      <c r="C609" s="94"/>
      <c r="D609" s="81"/>
      <c r="E609" s="94"/>
      <c r="F609" s="94"/>
      <c r="H609" s="81"/>
      <c r="Y609" s="368"/>
      <c r="Z609" s="368"/>
      <c r="AA609" s="369"/>
    </row>
    <row r="610" ht="15.75" customHeight="1">
      <c r="A610" s="94"/>
      <c r="B610" s="94"/>
      <c r="C610" s="94"/>
      <c r="D610" s="81"/>
      <c r="E610" s="94"/>
      <c r="F610" s="94"/>
      <c r="H610" s="81"/>
      <c r="Y610" s="368"/>
      <c r="Z610" s="368"/>
      <c r="AA610" s="369"/>
    </row>
    <row r="611" ht="15.75" customHeight="1">
      <c r="A611" s="94"/>
      <c r="B611" s="94"/>
      <c r="C611" s="94"/>
      <c r="D611" s="81"/>
      <c r="E611" s="94"/>
      <c r="F611" s="94"/>
      <c r="H611" s="81"/>
      <c r="Y611" s="368"/>
      <c r="Z611" s="368"/>
      <c r="AA611" s="369"/>
    </row>
    <row r="612" ht="15.75" customHeight="1">
      <c r="A612" s="94"/>
      <c r="B612" s="94"/>
      <c r="C612" s="94"/>
      <c r="D612" s="81"/>
      <c r="E612" s="94"/>
      <c r="F612" s="94"/>
      <c r="H612" s="81"/>
      <c r="Y612" s="368"/>
      <c r="Z612" s="368"/>
      <c r="AA612" s="369"/>
    </row>
    <row r="613" ht="15.75" customHeight="1">
      <c r="A613" s="94"/>
      <c r="B613" s="94"/>
      <c r="C613" s="94"/>
      <c r="D613" s="81"/>
      <c r="E613" s="94"/>
      <c r="F613" s="94"/>
      <c r="H613" s="81"/>
      <c r="Y613" s="368"/>
      <c r="Z613" s="368"/>
      <c r="AA613" s="369"/>
    </row>
    <row r="614" ht="15.75" customHeight="1">
      <c r="A614" s="94"/>
      <c r="B614" s="94"/>
      <c r="C614" s="94"/>
      <c r="D614" s="81"/>
      <c r="E614" s="94"/>
      <c r="F614" s="94"/>
      <c r="H614" s="81"/>
      <c r="Y614" s="368"/>
      <c r="Z614" s="368"/>
      <c r="AA614" s="369"/>
    </row>
    <row r="615" ht="15.75" customHeight="1">
      <c r="A615" s="94"/>
      <c r="B615" s="94"/>
      <c r="C615" s="94"/>
      <c r="D615" s="81"/>
      <c r="E615" s="94"/>
      <c r="F615" s="94"/>
      <c r="H615" s="81"/>
      <c r="Y615" s="368"/>
      <c r="Z615" s="368"/>
      <c r="AA615" s="369"/>
    </row>
    <row r="616" ht="15.75" customHeight="1">
      <c r="A616" s="94"/>
      <c r="B616" s="94"/>
      <c r="C616" s="94"/>
      <c r="D616" s="81"/>
      <c r="E616" s="94"/>
      <c r="F616" s="94"/>
      <c r="H616" s="81"/>
      <c r="Y616" s="368"/>
      <c r="Z616" s="368"/>
      <c r="AA616" s="369"/>
    </row>
    <row r="617" ht="15.75" customHeight="1">
      <c r="A617" s="94"/>
      <c r="B617" s="94"/>
      <c r="C617" s="94"/>
      <c r="D617" s="81"/>
      <c r="E617" s="94"/>
      <c r="F617" s="94"/>
      <c r="H617" s="81"/>
      <c r="Y617" s="368"/>
      <c r="Z617" s="368"/>
      <c r="AA617" s="369"/>
    </row>
    <row r="618" ht="15.75" customHeight="1">
      <c r="A618" s="94"/>
      <c r="B618" s="94"/>
      <c r="C618" s="94"/>
      <c r="D618" s="81"/>
      <c r="E618" s="94"/>
      <c r="F618" s="94"/>
      <c r="H618" s="81"/>
      <c r="Y618" s="368"/>
      <c r="Z618" s="368"/>
      <c r="AA618" s="369"/>
    </row>
    <row r="619" ht="15.75" customHeight="1">
      <c r="A619" s="94"/>
      <c r="B619" s="94"/>
      <c r="C619" s="94"/>
      <c r="D619" s="81"/>
      <c r="E619" s="94"/>
      <c r="F619" s="94"/>
      <c r="H619" s="81"/>
      <c r="Y619" s="368"/>
      <c r="Z619" s="368"/>
      <c r="AA619" s="369"/>
    </row>
    <row r="620" ht="15.75" customHeight="1">
      <c r="A620" s="94"/>
      <c r="B620" s="94"/>
      <c r="C620" s="94"/>
      <c r="D620" s="81"/>
      <c r="E620" s="94"/>
      <c r="F620" s="94"/>
      <c r="H620" s="81"/>
      <c r="Y620" s="368"/>
      <c r="Z620" s="368"/>
      <c r="AA620" s="369"/>
    </row>
    <row r="621" ht="15.75" customHeight="1">
      <c r="A621" s="94"/>
      <c r="B621" s="94"/>
      <c r="C621" s="94"/>
      <c r="D621" s="81"/>
      <c r="E621" s="94"/>
      <c r="F621" s="94"/>
      <c r="H621" s="81"/>
      <c r="Y621" s="368"/>
      <c r="Z621" s="368"/>
      <c r="AA621" s="369"/>
    </row>
    <row r="622" ht="15.75" customHeight="1">
      <c r="A622" s="94"/>
      <c r="B622" s="94"/>
      <c r="C622" s="94"/>
      <c r="D622" s="81"/>
      <c r="E622" s="94"/>
      <c r="F622" s="94"/>
      <c r="H622" s="81"/>
      <c r="Y622" s="368"/>
      <c r="Z622" s="368"/>
      <c r="AA622" s="369"/>
    </row>
    <row r="623" ht="15.75" customHeight="1">
      <c r="A623" s="94"/>
      <c r="B623" s="94"/>
      <c r="C623" s="94"/>
      <c r="D623" s="81"/>
      <c r="E623" s="94"/>
      <c r="F623" s="94"/>
      <c r="H623" s="81"/>
      <c r="Y623" s="368"/>
      <c r="Z623" s="368"/>
      <c r="AA623" s="369"/>
    </row>
    <row r="624" ht="15.75" customHeight="1">
      <c r="A624" s="94"/>
      <c r="B624" s="94"/>
      <c r="C624" s="94"/>
      <c r="D624" s="81"/>
      <c r="E624" s="94"/>
      <c r="F624" s="94"/>
      <c r="H624" s="81"/>
      <c r="Y624" s="368"/>
      <c r="Z624" s="368"/>
      <c r="AA624" s="369"/>
    </row>
    <row r="625" ht="15.75" customHeight="1">
      <c r="A625" s="94"/>
      <c r="B625" s="94"/>
      <c r="C625" s="94"/>
      <c r="D625" s="81"/>
      <c r="E625" s="94"/>
      <c r="F625" s="94"/>
      <c r="H625" s="81"/>
      <c r="Y625" s="368"/>
      <c r="Z625" s="368"/>
      <c r="AA625" s="369"/>
    </row>
    <row r="626" ht="15.75" customHeight="1">
      <c r="A626" s="94"/>
      <c r="B626" s="94"/>
      <c r="C626" s="94"/>
      <c r="D626" s="81"/>
      <c r="E626" s="94"/>
      <c r="F626" s="94"/>
      <c r="H626" s="81"/>
      <c r="Y626" s="368"/>
      <c r="Z626" s="368"/>
      <c r="AA626" s="369"/>
    </row>
    <row r="627" ht="15.75" customHeight="1">
      <c r="A627" s="94"/>
      <c r="B627" s="94"/>
      <c r="C627" s="94"/>
      <c r="D627" s="81"/>
      <c r="E627" s="94"/>
      <c r="F627" s="94"/>
      <c r="H627" s="81"/>
      <c r="Y627" s="368"/>
      <c r="Z627" s="368"/>
      <c r="AA627" s="369"/>
    </row>
    <row r="628" ht="15.75" customHeight="1">
      <c r="A628" s="94"/>
      <c r="B628" s="94"/>
      <c r="C628" s="94"/>
      <c r="D628" s="81"/>
      <c r="E628" s="94"/>
      <c r="F628" s="94"/>
      <c r="H628" s="81"/>
      <c r="Y628" s="368"/>
      <c r="Z628" s="368"/>
      <c r="AA628" s="369"/>
    </row>
    <row r="629" ht="15.75" customHeight="1">
      <c r="A629" s="94"/>
      <c r="B629" s="94"/>
      <c r="C629" s="94"/>
      <c r="D629" s="81"/>
      <c r="E629" s="94"/>
      <c r="F629" s="94"/>
      <c r="H629" s="81"/>
      <c r="Y629" s="368"/>
      <c r="Z629" s="368"/>
      <c r="AA629" s="369"/>
    </row>
    <row r="630" ht="15.75" customHeight="1">
      <c r="A630" s="94"/>
      <c r="B630" s="94"/>
      <c r="C630" s="94"/>
      <c r="D630" s="81"/>
      <c r="E630" s="94"/>
      <c r="F630" s="94"/>
      <c r="H630" s="81"/>
      <c r="Y630" s="368"/>
      <c r="Z630" s="368"/>
      <c r="AA630" s="369"/>
    </row>
    <row r="631" ht="15.75" customHeight="1">
      <c r="A631" s="94"/>
      <c r="B631" s="94"/>
      <c r="C631" s="94"/>
      <c r="D631" s="81"/>
      <c r="E631" s="94"/>
      <c r="F631" s="94"/>
      <c r="H631" s="81"/>
      <c r="Y631" s="368"/>
      <c r="Z631" s="368"/>
      <c r="AA631" s="369"/>
    </row>
    <row r="632" ht="15.75" customHeight="1">
      <c r="A632" s="94"/>
      <c r="B632" s="94"/>
      <c r="C632" s="94"/>
      <c r="D632" s="81"/>
      <c r="E632" s="94"/>
      <c r="F632" s="94"/>
      <c r="H632" s="81"/>
      <c r="Y632" s="368"/>
      <c r="Z632" s="368"/>
      <c r="AA632" s="369"/>
    </row>
    <row r="633" ht="15.75" customHeight="1">
      <c r="A633" s="94"/>
      <c r="B633" s="94"/>
      <c r="C633" s="94"/>
      <c r="D633" s="81"/>
      <c r="E633" s="94"/>
      <c r="F633" s="94"/>
      <c r="H633" s="81"/>
      <c r="Y633" s="368"/>
      <c r="Z633" s="368"/>
      <c r="AA633" s="369"/>
    </row>
    <row r="634" ht="15.75" customHeight="1">
      <c r="A634" s="94"/>
      <c r="B634" s="94"/>
      <c r="C634" s="94"/>
      <c r="D634" s="81"/>
      <c r="E634" s="94"/>
      <c r="F634" s="94"/>
      <c r="H634" s="81"/>
      <c r="Y634" s="368"/>
      <c r="Z634" s="368"/>
      <c r="AA634" s="369"/>
    </row>
    <row r="635" ht="15.75" customHeight="1">
      <c r="A635" s="94"/>
      <c r="B635" s="94"/>
      <c r="C635" s="94"/>
      <c r="D635" s="81"/>
      <c r="E635" s="94"/>
      <c r="F635" s="94"/>
      <c r="H635" s="81"/>
      <c r="Y635" s="368"/>
      <c r="Z635" s="368"/>
      <c r="AA635" s="369"/>
    </row>
    <row r="636" ht="15.75" customHeight="1">
      <c r="A636" s="94"/>
      <c r="B636" s="94"/>
      <c r="C636" s="94"/>
      <c r="D636" s="81"/>
      <c r="E636" s="94"/>
      <c r="F636" s="94"/>
      <c r="H636" s="81"/>
      <c r="Y636" s="368"/>
      <c r="Z636" s="368"/>
      <c r="AA636" s="369"/>
    </row>
    <row r="637" ht="15.75" customHeight="1">
      <c r="A637" s="94"/>
      <c r="B637" s="94"/>
      <c r="C637" s="94"/>
      <c r="D637" s="81"/>
      <c r="E637" s="94"/>
      <c r="F637" s="94"/>
      <c r="H637" s="81"/>
      <c r="Y637" s="368"/>
      <c r="Z637" s="368"/>
      <c r="AA637" s="369"/>
    </row>
    <row r="638" ht="15.75" customHeight="1">
      <c r="A638" s="94"/>
      <c r="B638" s="94"/>
      <c r="C638" s="94"/>
      <c r="D638" s="81"/>
      <c r="E638" s="94"/>
      <c r="F638" s="94"/>
      <c r="H638" s="81"/>
      <c r="Y638" s="368"/>
      <c r="Z638" s="368"/>
      <c r="AA638" s="369"/>
    </row>
    <row r="639" ht="15.75" customHeight="1">
      <c r="A639" s="94"/>
      <c r="B639" s="94"/>
      <c r="C639" s="94"/>
      <c r="D639" s="81"/>
      <c r="E639" s="94"/>
      <c r="F639" s="94"/>
      <c r="H639" s="81"/>
      <c r="Y639" s="368"/>
      <c r="Z639" s="368"/>
      <c r="AA639" s="369"/>
    </row>
    <row r="640" ht="15.75" customHeight="1">
      <c r="A640" s="94"/>
      <c r="B640" s="94"/>
      <c r="C640" s="94"/>
      <c r="D640" s="81"/>
      <c r="E640" s="94"/>
      <c r="F640" s="94"/>
      <c r="H640" s="81"/>
      <c r="Y640" s="368"/>
      <c r="Z640" s="368"/>
      <c r="AA640" s="369"/>
    </row>
    <row r="641" ht="15.75" customHeight="1">
      <c r="A641" s="94"/>
      <c r="B641" s="94"/>
      <c r="C641" s="94"/>
      <c r="D641" s="81"/>
      <c r="E641" s="94"/>
      <c r="F641" s="94"/>
      <c r="H641" s="81"/>
      <c r="Y641" s="368"/>
      <c r="Z641" s="368"/>
      <c r="AA641" s="369"/>
    </row>
    <row r="642" ht="15.75" customHeight="1">
      <c r="A642" s="94"/>
      <c r="B642" s="94"/>
      <c r="C642" s="94"/>
      <c r="D642" s="81"/>
      <c r="E642" s="94"/>
      <c r="F642" s="94"/>
      <c r="H642" s="81"/>
      <c r="Y642" s="368"/>
      <c r="Z642" s="368"/>
      <c r="AA642" s="369"/>
    </row>
    <row r="643" ht="15.75" customHeight="1">
      <c r="A643" s="94"/>
      <c r="B643" s="94"/>
      <c r="C643" s="94"/>
      <c r="D643" s="81"/>
      <c r="E643" s="94"/>
      <c r="F643" s="94"/>
      <c r="H643" s="81"/>
      <c r="Y643" s="368"/>
      <c r="Z643" s="368"/>
      <c r="AA643" s="369"/>
    </row>
    <row r="644" ht="15.75" customHeight="1">
      <c r="A644" s="94"/>
      <c r="B644" s="94"/>
      <c r="C644" s="94"/>
      <c r="D644" s="81"/>
      <c r="E644" s="94"/>
      <c r="F644" s="94"/>
      <c r="H644" s="81"/>
      <c r="Y644" s="368"/>
      <c r="Z644" s="368"/>
      <c r="AA644" s="369"/>
    </row>
    <row r="645" ht="15.75" customHeight="1">
      <c r="A645" s="94"/>
      <c r="B645" s="94"/>
      <c r="C645" s="94"/>
      <c r="D645" s="81"/>
      <c r="E645" s="94"/>
      <c r="F645" s="94"/>
      <c r="H645" s="81"/>
      <c r="Y645" s="368"/>
      <c r="Z645" s="368"/>
      <c r="AA645" s="369"/>
    </row>
    <row r="646" ht="15.75" customHeight="1">
      <c r="A646" s="94"/>
      <c r="B646" s="94"/>
      <c r="C646" s="94"/>
      <c r="D646" s="81"/>
      <c r="E646" s="94"/>
      <c r="F646" s="94"/>
      <c r="H646" s="81"/>
      <c r="Y646" s="368"/>
      <c r="Z646" s="368"/>
      <c r="AA646" s="369"/>
    </row>
    <row r="647" ht="15.75" customHeight="1">
      <c r="A647" s="94"/>
      <c r="B647" s="94"/>
      <c r="C647" s="94"/>
      <c r="D647" s="81"/>
      <c r="E647" s="94"/>
      <c r="F647" s="94"/>
      <c r="H647" s="81"/>
      <c r="Y647" s="368"/>
      <c r="Z647" s="368"/>
      <c r="AA647" s="369"/>
    </row>
    <row r="648" ht="15.75" customHeight="1">
      <c r="A648" s="94"/>
      <c r="B648" s="94"/>
      <c r="C648" s="94"/>
      <c r="D648" s="81"/>
      <c r="E648" s="94"/>
      <c r="F648" s="94"/>
      <c r="H648" s="81"/>
      <c r="Y648" s="368"/>
      <c r="Z648" s="368"/>
      <c r="AA648" s="369"/>
    </row>
    <row r="649" ht="15.75" customHeight="1">
      <c r="A649" s="94"/>
      <c r="B649" s="94"/>
      <c r="C649" s="94"/>
      <c r="D649" s="81"/>
      <c r="E649" s="94"/>
      <c r="F649" s="94"/>
      <c r="H649" s="81"/>
      <c r="Y649" s="368"/>
      <c r="Z649" s="368"/>
      <c r="AA649" s="369"/>
    </row>
    <row r="650" ht="15.75" customHeight="1">
      <c r="A650" s="94"/>
      <c r="B650" s="94"/>
      <c r="C650" s="94"/>
      <c r="D650" s="81"/>
      <c r="E650" s="94"/>
      <c r="F650" s="94"/>
      <c r="H650" s="81"/>
      <c r="Y650" s="368"/>
      <c r="Z650" s="368"/>
      <c r="AA650" s="369"/>
    </row>
    <row r="651" ht="15.75" customHeight="1">
      <c r="A651" s="94"/>
      <c r="B651" s="94"/>
      <c r="C651" s="94"/>
      <c r="D651" s="81"/>
      <c r="E651" s="94"/>
      <c r="F651" s="94"/>
      <c r="H651" s="81"/>
      <c r="Y651" s="368"/>
      <c r="Z651" s="368"/>
      <c r="AA651" s="369"/>
    </row>
    <row r="652" ht="15.75" customHeight="1">
      <c r="A652" s="94"/>
      <c r="B652" s="94"/>
      <c r="C652" s="94"/>
      <c r="D652" s="81"/>
      <c r="E652" s="94"/>
      <c r="F652" s="94"/>
      <c r="H652" s="81"/>
      <c r="Y652" s="368"/>
      <c r="Z652" s="368"/>
      <c r="AA652" s="369"/>
    </row>
    <row r="653" ht="15.75" customHeight="1">
      <c r="A653" s="94"/>
      <c r="B653" s="94"/>
      <c r="C653" s="94"/>
      <c r="D653" s="81"/>
      <c r="E653" s="94"/>
      <c r="F653" s="94"/>
      <c r="H653" s="81"/>
      <c r="Y653" s="368"/>
      <c r="Z653" s="368"/>
      <c r="AA653" s="369"/>
    </row>
    <row r="654" ht="15.75" customHeight="1">
      <c r="A654" s="94"/>
      <c r="B654" s="94"/>
      <c r="C654" s="94"/>
      <c r="D654" s="81"/>
      <c r="E654" s="94"/>
      <c r="F654" s="94"/>
      <c r="H654" s="81"/>
      <c r="Y654" s="368"/>
      <c r="Z654" s="368"/>
      <c r="AA654" s="369"/>
    </row>
    <row r="655" ht="15.75" customHeight="1">
      <c r="A655" s="94"/>
      <c r="B655" s="94"/>
      <c r="C655" s="94"/>
      <c r="D655" s="81"/>
      <c r="E655" s="94"/>
      <c r="F655" s="94"/>
      <c r="H655" s="81"/>
      <c r="Y655" s="368"/>
      <c r="Z655" s="368"/>
      <c r="AA655" s="369"/>
    </row>
    <row r="656" ht="15.75" customHeight="1">
      <c r="A656" s="94"/>
      <c r="B656" s="94"/>
      <c r="C656" s="94"/>
      <c r="D656" s="81"/>
      <c r="E656" s="94"/>
      <c r="F656" s="94"/>
      <c r="H656" s="81"/>
      <c r="Y656" s="368"/>
      <c r="Z656" s="368"/>
      <c r="AA656" s="369"/>
    </row>
    <row r="657" ht="15.75" customHeight="1">
      <c r="A657" s="94"/>
      <c r="B657" s="94"/>
      <c r="C657" s="94"/>
      <c r="D657" s="81"/>
      <c r="E657" s="94"/>
      <c r="F657" s="94"/>
      <c r="H657" s="81"/>
      <c r="Y657" s="368"/>
      <c r="Z657" s="368"/>
      <c r="AA657" s="369"/>
    </row>
    <row r="658" ht="15.75" customHeight="1">
      <c r="A658" s="94"/>
      <c r="B658" s="94"/>
      <c r="C658" s="94"/>
      <c r="D658" s="81"/>
      <c r="E658" s="94"/>
      <c r="F658" s="94"/>
      <c r="H658" s="81"/>
      <c r="Y658" s="368"/>
      <c r="Z658" s="368"/>
      <c r="AA658" s="369"/>
    </row>
    <row r="659" ht="15.75" customHeight="1">
      <c r="A659" s="94"/>
      <c r="B659" s="94"/>
      <c r="C659" s="94"/>
      <c r="D659" s="81"/>
      <c r="E659" s="94"/>
      <c r="F659" s="94"/>
      <c r="H659" s="81"/>
      <c r="Y659" s="368"/>
      <c r="Z659" s="368"/>
      <c r="AA659" s="369"/>
    </row>
    <row r="660" ht="15.75" customHeight="1">
      <c r="A660" s="94"/>
      <c r="B660" s="94"/>
      <c r="C660" s="94"/>
      <c r="D660" s="81"/>
      <c r="E660" s="94"/>
      <c r="F660" s="94"/>
      <c r="H660" s="81"/>
      <c r="Y660" s="368"/>
      <c r="Z660" s="368"/>
      <c r="AA660" s="369"/>
    </row>
    <row r="661" ht="15.75" customHeight="1">
      <c r="A661" s="94"/>
      <c r="B661" s="94"/>
      <c r="C661" s="94"/>
      <c r="D661" s="81"/>
      <c r="E661" s="94"/>
      <c r="F661" s="94"/>
      <c r="H661" s="81"/>
      <c r="Y661" s="368"/>
      <c r="Z661" s="368"/>
      <c r="AA661" s="369"/>
    </row>
    <row r="662" ht="15.75" customHeight="1">
      <c r="A662" s="94"/>
      <c r="B662" s="94"/>
      <c r="C662" s="94"/>
      <c r="D662" s="81"/>
      <c r="E662" s="94"/>
      <c r="F662" s="94"/>
      <c r="H662" s="81"/>
      <c r="Y662" s="368"/>
      <c r="Z662" s="368"/>
      <c r="AA662" s="369"/>
    </row>
    <row r="663" ht="15.75" customHeight="1">
      <c r="A663" s="94"/>
      <c r="B663" s="94"/>
      <c r="C663" s="94"/>
      <c r="D663" s="81"/>
      <c r="E663" s="94"/>
      <c r="F663" s="94"/>
      <c r="H663" s="81"/>
      <c r="Y663" s="368"/>
      <c r="Z663" s="368"/>
      <c r="AA663" s="369"/>
    </row>
    <row r="664" ht="15.75" customHeight="1">
      <c r="A664" s="94"/>
      <c r="B664" s="94"/>
      <c r="C664" s="94"/>
      <c r="D664" s="81"/>
      <c r="E664" s="94"/>
      <c r="F664" s="94"/>
      <c r="H664" s="81"/>
      <c r="Y664" s="368"/>
      <c r="Z664" s="368"/>
      <c r="AA664" s="369"/>
    </row>
    <row r="665" ht="15.75" customHeight="1">
      <c r="A665" s="94"/>
      <c r="B665" s="94"/>
      <c r="C665" s="94"/>
      <c r="D665" s="81"/>
      <c r="E665" s="94"/>
      <c r="F665" s="94"/>
      <c r="H665" s="81"/>
      <c r="Y665" s="368"/>
      <c r="Z665" s="368"/>
      <c r="AA665" s="369"/>
    </row>
    <row r="666" ht="15.75" customHeight="1">
      <c r="A666" s="94"/>
      <c r="B666" s="94"/>
      <c r="C666" s="94"/>
      <c r="D666" s="81"/>
      <c r="E666" s="94"/>
      <c r="F666" s="94"/>
      <c r="H666" s="81"/>
      <c r="Y666" s="368"/>
      <c r="Z666" s="368"/>
      <c r="AA666" s="369"/>
    </row>
    <row r="667" ht="15.75" customHeight="1">
      <c r="A667" s="94"/>
      <c r="B667" s="94"/>
      <c r="C667" s="94"/>
      <c r="D667" s="81"/>
      <c r="E667" s="94"/>
      <c r="F667" s="94"/>
      <c r="H667" s="81"/>
      <c r="Y667" s="368"/>
      <c r="Z667" s="368"/>
      <c r="AA667" s="369"/>
    </row>
    <row r="668" ht="15.75" customHeight="1">
      <c r="A668" s="94"/>
      <c r="B668" s="94"/>
      <c r="C668" s="94"/>
      <c r="D668" s="81"/>
      <c r="E668" s="94"/>
      <c r="F668" s="94"/>
      <c r="H668" s="81"/>
      <c r="Y668" s="368"/>
      <c r="Z668" s="368"/>
      <c r="AA668" s="369"/>
    </row>
    <row r="669" ht="15.75" customHeight="1">
      <c r="A669" s="94"/>
      <c r="B669" s="94"/>
      <c r="C669" s="94"/>
      <c r="D669" s="81"/>
      <c r="E669" s="94"/>
      <c r="F669" s="94"/>
      <c r="H669" s="81"/>
      <c r="Y669" s="368"/>
      <c r="Z669" s="368"/>
      <c r="AA669" s="369"/>
    </row>
    <row r="670" ht="15.75" customHeight="1">
      <c r="A670" s="94"/>
      <c r="B670" s="94"/>
      <c r="C670" s="94"/>
      <c r="D670" s="81"/>
      <c r="E670" s="94"/>
      <c r="F670" s="94"/>
      <c r="H670" s="81"/>
      <c r="Y670" s="368"/>
      <c r="Z670" s="368"/>
      <c r="AA670" s="369"/>
    </row>
    <row r="671" ht="15.75" customHeight="1">
      <c r="A671" s="94"/>
      <c r="B671" s="94"/>
      <c r="C671" s="94"/>
      <c r="D671" s="81"/>
      <c r="E671" s="94"/>
      <c r="F671" s="94"/>
      <c r="H671" s="81"/>
      <c r="Y671" s="368"/>
      <c r="Z671" s="368"/>
      <c r="AA671" s="369"/>
    </row>
    <row r="672" ht="15.75" customHeight="1">
      <c r="A672" s="94"/>
      <c r="B672" s="94"/>
      <c r="C672" s="94"/>
      <c r="D672" s="81"/>
      <c r="E672" s="94"/>
      <c r="F672" s="94"/>
      <c r="H672" s="81"/>
      <c r="Y672" s="368"/>
      <c r="Z672" s="368"/>
      <c r="AA672" s="369"/>
    </row>
    <row r="673" ht="15.75" customHeight="1">
      <c r="A673" s="94"/>
      <c r="B673" s="94"/>
      <c r="C673" s="94"/>
      <c r="D673" s="81"/>
      <c r="E673" s="94"/>
      <c r="F673" s="94"/>
      <c r="H673" s="81"/>
      <c r="Y673" s="368"/>
      <c r="Z673" s="368"/>
      <c r="AA673" s="369"/>
    </row>
    <row r="674" ht="15.75" customHeight="1">
      <c r="A674" s="94"/>
      <c r="B674" s="94"/>
      <c r="C674" s="94"/>
      <c r="D674" s="81"/>
      <c r="E674" s="94"/>
      <c r="F674" s="94"/>
      <c r="H674" s="81"/>
      <c r="Y674" s="368"/>
      <c r="Z674" s="368"/>
      <c r="AA674" s="369"/>
    </row>
    <row r="675" ht="15.75" customHeight="1">
      <c r="A675" s="94"/>
      <c r="B675" s="94"/>
      <c r="C675" s="94"/>
      <c r="D675" s="81"/>
      <c r="E675" s="94"/>
      <c r="F675" s="94"/>
      <c r="H675" s="81"/>
      <c r="Y675" s="368"/>
      <c r="Z675" s="368"/>
      <c r="AA675" s="369"/>
    </row>
    <row r="676" ht="15.75" customHeight="1">
      <c r="A676" s="94"/>
      <c r="B676" s="94"/>
      <c r="C676" s="94"/>
      <c r="D676" s="81"/>
      <c r="E676" s="94"/>
      <c r="F676" s="94"/>
      <c r="H676" s="81"/>
      <c r="Y676" s="368"/>
      <c r="Z676" s="368"/>
      <c r="AA676" s="369"/>
    </row>
    <row r="677" ht="15.75" customHeight="1">
      <c r="A677" s="94"/>
      <c r="B677" s="94"/>
      <c r="C677" s="94"/>
      <c r="D677" s="81"/>
      <c r="E677" s="94"/>
      <c r="F677" s="94"/>
      <c r="H677" s="81"/>
      <c r="Y677" s="368"/>
      <c r="Z677" s="368"/>
      <c r="AA677" s="369"/>
    </row>
    <row r="678" ht="15.75" customHeight="1">
      <c r="A678" s="94"/>
      <c r="B678" s="94"/>
      <c r="C678" s="94"/>
      <c r="D678" s="81"/>
      <c r="E678" s="94"/>
      <c r="F678" s="94"/>
      <c r="H678" s="81"/>
      <c r="Y678" s="368"/>
      <c r="Z678" s="368"/>
      <c r="AA678" s="369"/>
    </row>
    <row r="679" ht="15.75" customHeight="1">
      <c r="A679" s="94"/>
      <c r="B679" s="94"/>
      <c r="C679" s="94"/>
      <c r="D679" s="81"/>
      <c r="E679" s="94"/>
      <c r="F679" s="94"/>
      <c r="H679" s="81"/>
      <c r="Y679" s="368"/>
      <c r="Z679" s="368"/>
      <c r="AA679" s="369"/>
    </row>
    <row r="680" ht="15.75" customHeight="1">
      <c r="A680" s="94"/>
      <c r="B680" s="94"/>
      <c r="C680" s="94"/>
      <c r="D680" s="81"/>
      <c r="E680" s="94"/>
      <c r="F680" s="94"/>
      <c r="H680" s="81"/>
      <c r="Y680" s="368"/>
      <c r="Z680" s="368"/>
      <c r="AA680" s="369"/>
    </row>
    <row r="681" ht="15.75" customHeight="1">
      <c r="A681" s="94"/>
      <c r="B681" s="94"/>
      <c r="C681" s="94"/>
      <c r="D681" s="81"/>
      <c r="E681" s="94"/>
      <c r="F681" s="94"/>
      <c r="H681" s="81"/>
      <c r="Y681" s="368"/>
      <c r="Z681" s="368"/>
      <c r="AA681" s="369"/>
    </row>
    <row r="682" ht="15.75" customHeight="1">
      <c r="A682" s="94"/>
      <c r="B682" s="94"/>
      <c r="C682" s="94"/>
      <c r="D682" s="81"/>
      <c r="E682" s="94"/>
      <c r="F682" s="94"/>
      <c r="H682" s="81"/>
      <c r="Y682" s="368"/>
      <c r="Z682" s="368"/>
      <c r="AA682" s="369"/>
    </row>
    <row r="683" ht="15.75" customHeight="1">
      <c r="A683" s="94"/>
      <c r="B683" s="94"/>
      <c r="C683" s="94"/>
      <c r="D683" s="81"/>
      <c r="E683" s="94"/>
      <c r="F683" s="94"/>
      <c r="H683" s="81"/>
      <c r="Y683" s="368"/>
      <c r="Z683" s="368"/>
      <c r="AA683" s="369"/>
    </row>
    <row r="684" ht="15.75" customHeight="1">
      <c r="A684" s="94"/>
      <c r="B684" s="94"/>
      <c r="C684" s="94"/>
      <c r="D684" s="81"/>
      <c r="E684" s="94"/>
      <c r="F684" s="94"/>
      <c r="H684" s="81"/>
      <c r="Y684" s="368"/>
      <c r="Z684" s="368"/>
      <c r="AA684" s="369"/>
    </row>
    <row r="685" ht="15.75" customHeight="1">
      <c r="A685" s="94"/>
      <c r="B685" s="94"/>
      <c r="C685" s="94"/>
      <c r="D685" s="81"/>
      <c r="E685" s="94"/>
      <c r="F685" s="94"/>
      <c r="H685" s="81"/>
      <c r="Y685" s="368"/>
      <c r="Z685" s="368"/>
      <c r="AA685" s="369"/>
    </row>
    <row r="686" ht="15.75" customHeight="1">
      <c r="A686" s="94"/>
      <c r="B686" s="94"/>
      <c r="C686" s="94"/>
      <c r="D686" s="81"/>
      <c r="E686" s="94"/>
      <c r="F686" s="94"/>
      <c r="H686" s="81"/>
      <c r="Y686" s="368"/>
      <c r="Z686" s="368"/>
      <c r="AA686" s="369"/>
    </row>
    <row r="687" ht="15.75" customHeight="1">
      <c r="A687" s="94"/>
      <c r="B687" s="94"/>
      <c r="C687" s="94"/>
      <c r="D687" s="81"/>
      <c r="E687" s="94"/>
      <c r="F687" s="94"/>
      <c r="H687" s="81"/>
      <c r="Y687" s="368"/>
      <c r="Z687" s="368"/>
      <c r="AA687" s="369"/>
    </row>
    <row r="688" ht="15.75" customHeight="1">
      <c r="A688" s="94"/>
      <c r="B688" s="94"/>
      <c r="C688" s="94"/>
      <c r="D688" s="81"/>
      <c r="E688" s="94"/>
      <c r="F688" s="94"/>
      <c r="H688" s="81"/>
      <c r="Y688" s="368"/>
      <c r="Z688" s="368"/>
      <c r="AA688" s="369"/>
    </row>
    <row r="689" ht="15.75" customHeight="1">
      <c r="A689" s="94"/>
      <c r="B689" s="94"/>
      <c r="C689" s="94"/>
      <c r="D689" s="81"/>
      <c r="E689" s="94"/>
      <c r="F689" s="94"/>
      <c r="H689" s="81"/>
      <c r="Y689" s="368"/>
      <c r="Z689" s="368"/>
      <c r="AA689" s="369"/>
    </row>
    <row r="690" ht="15.75" customHeight="1">
      <c r="A690" s="94"/>
      <c r="B690" s="94"/>
      <c r="C690" s="94"/>
      <c r="D690" s="81"/>
      <c r="E690" s="94"/>
      <c r="F690" s="94"/>
      <c r="H690" s="81"/>
      <c r="Y690" s="368"/>
      <c r="Z690" s="368"/>
      <c r="AA690" s="369"/>
    </row>
    <row r="691" ht="15.75" customHeight="1">
      <c r="A691" s="94"/>
      <c r="B691" s="94"/>
      <c r="C691" s="94"/>
      <c r="D691" s="81"/>
      <c r="E691" s="94"/>
      <c r="F691" s="94"/>
      <c r="H691" s="81"/>
      <c r="Y691" s="368"/>
      <c r="Z691" s="368"/>
      <c r="AA691" s="369"/>
    </row>
    <row r="692" ht="15.75" customHeight="1">
      <c r="A692" s="94"/>
      <c r="B692" s="94"/>
      <c r="C692" s="94"/>
      <c r="D692" s="81"/>
      <c r="E692" s="94"/>
      <c r="F692" s="94"/>
      <c r="H692" s="81"/>
      <c r="Y692" s="368"/>
      <c r="Z692" s="368"/>
      <c r="AA692" s="369"/>
    </row>
    <row r="693" ht="15.75" customHeight="1">
      <c r="A693" s="94"/>
      <c r="B693" s="94"/>
      <c r="C693" s="94"/>
      <c r="D693" s="81"/>
      <c r="E693" s="94"/>
      <c r="F693" s="94"/>
      <c r="H693" s="81"/>
      <c r="Y693" s="368"/>
      <c r="Z693" s="368"/>
      <c r="AA693" s="369"/>
    </row>
    <row r="694" ht="15.75" customHeight="1">
      <c r="A694" s="94"/>
      <c r="B694" s="94"/>
      <c r="C694" s="94"/>
      <c r="D694" s="81"/>
      <c r="E694" s="94"/>
      <c r="F694" s="94"/>
      <c r="H694" s="81"/>
      <c r="Y694" s="368"/>
      <c r="Z694" s="368"/>
      <c r="AA694" s="369"/>
    </row>
    <row r="695" ht="15.75" customHeight="1">
      <c r="A695" s="94"/>
      <c r="B695" s="94"/>
      <c r="C695" s="94"/>
      <c r="D695" s="81"/>
      <c r="E695" s="94"/>
      <c r="F695" s="94"/>
      <c r="H695" s="81"/>
      <c r="Y695" s="368"/>
      <c r="Z695" s="368"/>
      <c r="AA695" s="369"/>
    </row>
    <row r="696" ht="15.75" customHeight="1">
      <c r="A696" s="94"/>
      <c r="B696" s="94"/>
      <c r="C696" s="94"/>
      <c r="D696" s="81"/>
      <c r="E696" s="94"/>
      <c r="F696" s="94"/>
      <c r="H696" s="81"/>
      <c r="Y696" s="368"/>
      <c r="Z696" s="368"/>
      <c r="AA696" s="369"/>
    </row>
    <row r="697" ht="15.75" customHeight="1">
      <c r="A697" s="94"/>
      <c r="B697" s="94"/>
      <c r="C697" s="94"/>
      <c r="D697" s="81"/>
      <c r="E697" s="94"/>
      <c r="F697" s="94"/>
      <c r="H697" s="81"/>
      <c r="Y697" s="368"/>
      <c r="Z697" s="368"/>
      <c r="AA697" s="369"/>
    </row>
    <row r="698" ht="15.75" customHeight="1">
      <c r="A698" s="94"/>
      <c r="B698" s="94"/>
      <c r="C698" s="94"/>
      <c r="D698" s="81"/>
      <c r="E698" s="94"/>
      <c r="F698" s="94"/>
      <c r="H698" s="81"/>
      <c r="Y698" s="368"/>
      <c r="Z698" s="368"/>
      <c r="AA698" s="369"/>
    </row>
    <row r="699" ht="15.75" customHeight="1">
      <c r="A699" s="94"/>
      <c r="B699" s="94"/>
      <c r="C699" s="94"/>
      <c r="D699" s="81"/>
      <c r="E699" s="94"/>
      <c r="F699" s="94"/>
      <c r="H699" s="81"/>
      <c r="Y699" s="368"/>
      <c r="Z699" s="368"/>
      <c r="AA699" s="369"/>
    </row>
    <row r="700" ht="15.75" customHeight="1">
      <c r="A700" s="94"/>
      <c r="B700" s="94"/>
      <c r="C700" s="94"/>
      <c r="D700" s="81"/>
      <c r="E700" s="94"/>
      <c r="F700" s="94"/>
      <c r="H700" s="81"/>
      <c r="Y700" s="368"/>
      <c r="Z700" s="368"/>
      <c r="AA700" s="369"/>
    </row>
    <row r="701" ht="15.75" customHeight="1">
      <c r="A701" s="94"/>
      <c r="B701" s="94"/>
      <c r="C701" s="94"/>
      <c r="D701" s="81"/>
      <c r="E701" s="94"/>
      <c r="F701" s="94"/>
      <c r="H701" s="81"/>
      <c r="Y701" s="368"/>
      <c r="Z701" s="368"/>
      <c r="AA701" s="369"/>
    </row>
    <row r="702" ht="15.75" customHeight="1">
      <c r="A702" s="94"/>
      <c r="B702" s="94"/>
      <c r="C702" s="94"/>
      <c r="D702" s="81"/>
      <c r="E702" s="94"/>
      <c r="F702" s="94"/>
      <c r="H702" s="81"/>
      <c r="Y702" s="368"/>
      <c r="Z702" s="368"/>
      <c r="AA702" s="369"/>
    </row>
    <row r="703" ht="15.75" customHeight="1">
      <c r="A703" s="94"/>
      <c r="B703" s="94"/>
      <c r="C703" s="94"/>
      <c r="D703" s="81"/>
      <c r="E703" s="94"/>
      <c r="F703" s="94"/>
      <c r="H703" s="81"/>
      <c r="Y703" s="368"/>
      <c r="Z703" s="368"/>
      <c r="AA703" s="369"/>
    </row>
    <row r="704" ht="15.75" customHeight="1">
      <c r="A704" s="94"/>
      <c r="B704" s="94"/>
      <c r="C704" s="94"/>
      <c r="D704" s="81"/>
      <c r="E704" s="94"/>
      <c r="F704" s="94"/>
      <c r="H704" s="81"/>
      <c r="Y704" s="368"/>
      <c r="Z704" s="368"/>
      <c r="AA704" s="369"/>
    </row>
    <row r="705" ht="15.75" customHeight="1">
      <c r="A705" s="94"/>
      <c r="B705" s="94"/>
      <c r="C705" s="94"/>
      <c r="D705" s="81"/>
      <c r="E705" s="94"/>
      <c r="F705" s="94"/>
      <c r="H705" s="81"/>
      <c r="Y705" s="368"/>
      <c r="Z705" s="368"/>
      <c r="AA705" s="369"/>
    </row>
    <row r="706" ht="15.75" customHeight="1">
      <c r="A706" s="94"/>
      <c r="B706" s="94"/>
      <c r="C706" s="94"/>
      <c r="D706" s="81"/>
      <c r="E706" s="94"/>
      <c r="F706" s="94"/>
      <c r="H706" s="81"/>
      <c r="Y706" s="368"/>
      <c r="Z706" s="368"/>
      <c r="AA706" s="369"/>
    </row>
    <row r="707" ht="15.75" customHeight="1">
      <c r="A707" s="94"/>
      <c r="B707" s="94"/>
      <c r="C707" s="94"/>
      <c r="D707" s="81"/>
      <c r="E707" s="94"/>
      <c r="F707" s="94"/>
      <c r="H707" s="81"/>
      <c r="Y707" s="368"/>
      <c r="Z707" s="368"/>
      <c r="AA707" s="369"/>
    </row>
    <row r="708" ht="15.75" customHeight="1">
      <c r="A708" s="94"/>
      <c r="B708" s="94"/>
      <c r="C708" s="94"/>
      <c r="D708" s="81"/>
      <c r="E708" s="94"/>
      <c r="F708" s="94"/>
      <c r="H708" s="81"/>
      <c r="Y708" s="368"/>
      <c r="Z708" s="368"/>
      <c r="AA708" s="369"/>
    </row>
    <row r="709" ht="15.75" customHeight="1">
      <c r="A709" s="94"/>
      <c r="B709" s="94"/>
      <c r="C709" s="94"/>
      <c r="D709" s="81"/>
      <c r="E709" s="94"/>
      <c r="F709" s="94"/>
      <c r="H709" s="81"/>
      <c r="Y709" s="368"/>
      <c r="Z709" s="368"/>
      <c r="AA709" s="369"/>
    </row>
    <row r="710" ht="15.75" customHeight="1">
      <c r="A710" s="94"/>
      <c r="B710" s="94"/>
      <c r="C710" s="94"/>
      <c r="D710" s="81"/>
      <c r="E710" s="94"/>
      <c r="F710" s="94"/>
      <c r="H710" s="81"/>
      <c r="Y710" s="368"/>
      <c r="Z710" s="368"/>
      <c r="AA710" s="369"/>
    </row>
    <row r="711" ht="15.75" customHeight="1">
      <c r="A711" s="94"/>
      <c r="B711" s="94"/>
      <c r="C711" s="94"/>
      <c r="D711" s="81"/>
      <c r="E711" s="94"/>
      <c r="F711" s="94"/>
      <c r="H711" s="81"/>
      <c r="Y711" s="368"/>
      <c r="Z711" s="368"/>
      <c r="AA711" s="369"/>
    </row>
    <row r="712" ht="15.75" customHeight="1">
      <c r="A712" s="94"/>
      <c r="B712" s="94"/>
      <c r="C712" s="94"/>
      <c r="D712" s="81"/>
      <c r="E712" s="94"/>
      <c r="F712" s="94"/>
      <c r="H712" s="81"/>
      <c r="Y712" s="368"/>
      <c r="Z712" s="368"/>
      <c r="AA712" s="369"/>
    </row>
    <row r="713" ht="15.75" customHeight="1">
      <c r="A713" s="94"/>
      <c r="B713" s="94"/>
      <c r="C713" s="94"/>
      <c r="D713" s="81"/>
      <c r="E713" s="94"/>
      <c r="F713" s="94"/>
      <c r="H713" s="81"/>
      <c r="Y713" s="368"/>
      <c r="Z713" s="368"/>
      <c r="AA713" s="369"/>
    </row>
    <row r="714" ht="15.75" customHeight="1">
      <c r="A714" s="94"/>
      <c r="B714" s="94"/>
      <c r="C714" s="94"/>
      <c r="D714" s="81"/>
      <c r="E714" s="94"/>
      <c r="F714" s="94"/>
      <c r="H714" s="81"/>
      <c r="Y714" s="368"/>
      <c r="Z714" s="368"/>
      <c r="AA714" s="369"/>
    </row>
    <row r="715" ht="15.75" customHeight="1">
      <c r="A715" s="94"/>
      <c r="B715" s="94"/>
      <c r="C715" s="94"/>
      <c r="D715" s="81"/>
      <c r="E715" s="94"/>
      <c r="F715" s="94"/>
      <c r="H715" s="81"/>
      <c r="Y715" s="368"/>
      <c r="Z715" s="368"/>
      <c r="AA715" s="369"/>
    </row>
    <row r="716" ht="15.75" customHeight="1">
      <c r="A716" s="94"/>
      <c r="B716" s="94"/>
      <c r="C716" s="94"/>
      <c r="D716" s="81"/>
      <c r="E716" s="94"/>
      <c r="F716" s="94"/>
      <c r="H716" s="81"/>
      <c r="Y716" s="368"/>
      <c r="Z716" s="368"/>
      <c r="AA716" s="369"/>
    </row>
    <row r="717" ht="15.75" customHeight="1">
      <c r="A717" s="94"/>
      <c r="B717" s="94"/>
      <c r="C717" s="94"/>
      <c r="D717" s="81"/>
      <c r="E717" s="94"/>
      <c r="F717" s="94"/>
      <c r="H717" s="81"/>
      <c r="Y717" s="368"/>
      <c r="Z717" s="368"/>
      <c r="AA717" s="369"/>
    </row>
    <row r="718" ht="15.75" customHeight="1">
      <c r="A718" s="94"/>
      <c r="B718" s="94"/>
      <c r="C718" s="94"/>
      <c r="D718" s="81"/>
      <c r="E718" s="94"/>
      <c r="F718" s="94"/>
      <c r="H718" s="81"/>
      <c r="Y718" s="368"/>
      <c r="Z718" s="368"/>
      <c r="AA718" s="369"/>
    </row>
    <row r="719" ht="15.75" customHeight="1">
      <c r="A719" s="94"/>
      <c r="B719" s="94"/>
      <c r="C719" s="94"/>
      <c r="D719" s="81"/>
      <c r="E719" s="94"/>
      <c r="F719" s="94"/>
      <c r="H719" s="81"/>
      <c r="Y719" s="368"/>
      <c r="Z719" s="368"/>
      <c r="AA719" s="369"/>
    </row>
    <row r="720" ht="15.75" customHeight="1">
      <c r="A720" s="94"/>
      <c r="B720" s="94"/>
      <c r="C720" s="94"/>
      <c r="D720" s="81"/>
      <c r="E720" s="94"/>
      <c r="F720" s="94"/>
      <c r="H720" s="81"/>
      <c r="Y720" s="368"/>
      <c r="Z720" s="368"/>
      <c r="AA720" s="369"/>
    </row>
    <row r="721" ht="15.75" customHeight="1">
      <c r="A721" s="94"/>
      <c r="B721" s="94"/>
      <c r="C721" s="94"/>
      <c r="D721" s="81"/>
      <c r="E721" s="94"/>
      <c r="F721" s="94"/>
      <c r="H721" s="81"/>
      <c r="Y721" s="368"/>
      <c r="Z721" s="368"/>
      <c r="AA721" s="369"/>
    </row>
    <row r="722" ht="15.75" customHeight="1">
      <c r="A722" s="94"/>
      <c r="B722" s="94"/>
      <c r="C722" s="94"/>
      <c r="D722" s="81"/>
      <c r="E722" s="94"/>
      <c r="F722" s="94"/>
      <c r="H722" s="81"/>
      <c r="Y722" s="368"/>
      <c r="Z722" s="368"/>
      <c r="AA722" s="369"/>
    </row>
    <row r="723" ht="15.75" customHeight="1">
      <c r="A723" s="94"/>
      <c r="B723" s="94"/>
      <c r="C723" s="94"/>
      <c r="D723" s="81"/>
      <c r="E723" s="94"/>
      <c r="F723" s="94"/>
      <c r="H723" s="81"/>
      <c r="Y723" s="368"/>
      <c r="Z723" s="368"/>
      <c r="AA723" s="369"/>
    </row>
    <row r="724" ht="15.75" customHeight="1">
      <c r="A724" s="94"/>
      <c r="B724" s="94"/>
      <c r="C724" s="94"/>
      <c r="D724" s="81"/>
      <c r="E724" s="94"/>
      <c r="F724" s="94"/>
      <c r="H724" s="81"/>
      <c r="Y724" s="368"/>
      <c r="Z724" s="368"/>
      <c r="AA724" s="369"/>
    </row>
    <row r="725" ht="15.75" customHeight="1">
      <c r="A725" s="94"/>
      <c r="B725" s="94"/>
      <c r="C725" s="94"/>
      <c r="D725" s="81"/>
      <c r="E725" s="94"/>
      <c r="F725" s="94"/>
      <c r="H725" s="81"/>
      <c r="Y725" s="368"/>
      <c r="Z725" s="368"/>
      <c r="AA725" s="369"/>
    </row>
    <row r="726" ht="15.75" customHeight="1">
      <c r="A726" s="94"/>
      <c r="B726" s="94"/>
      <c r="C726" s="94"/>
      <c r="D726" s="81"/>
      <c r="E726" s="94"/>
      <c r="F726" s="94"/>
      <c r="H726" s="81"/>
      <c r="Y726" s="368"/>
      <c r="Z726" s="368"/>
      <c r="AA726" s="369"/>
    </row>
    <row r="727" ht="15.75" customHeight="1">
      <c r="A727" s="94"/>
      <c r="B727" s="94"/>
      <c r="C727" s="94"/>
      <c r="D727" s="81"/>
      <c r="E727" s="94"/>
      <c r="F727" s="94"/>
      <c r="H727" s="81"/>
      <c r="Y727" s="368"/>
      <c r="Z727" s="368"/>
      <c r="AA727" s="369"/>
    </row>
    <row r="728" ht="15.75" customHeight="1">
      <c r="A728" s="94"/>
      <c r="B728" s="94"/>
      <c r="C728" s="94"/>
      <c r="D728" s="81"/>
      <c r="E728" s="94"/>
      <c r="F728" s="94"/>
      <c r="H728" s="81"/>
      <c r="Y728" s="368"/>
      <c r="Z728" s="368"/>
      <c r="AA728" s="369"/>
    </row>
    <row r="729" ht="15.75" customHeight="1">
      <c r="A729" s="94"/>
      <c r="B729" s="94"/>
      <c r="C729" s="94"/>
      <c r="D729" s="81"/>
      <c r="E729" s="94"/>
      <c r="F729" s="94"/>
      <c r="H729" s="81"/>
      <c r="Y729" s="368"/>
      <c r="Z729" s="368"/>
      <c r="AA729" s="369"/>
    </row>
    <row r="730" ht="15.75" customHeight="1">
      <c r="A730" s="94"/>
      <c r="B730" s="94"/>
      <c r="C730" s="94"/>
      <c r="D730" s="81"/>
      <c r="E730" s="94"/>
      <c r="F730" s="94"/>
      <c r="H730" s="81"/>
      <c r="Y730" s="368"/>
      <c r="Z730" s="368"/>
      <c r="AA730" s="369"/>
    </row>
    <row r="731" ht="15.75" customHeight="1">
      <c r="A731" s="94"/>
      <c r="B731" s="94"/>
      <c r="C731" s="94"/>
      <c r="D731" s="81"/>
      <c r="E731" s="94"/>
      <c r="F731" s="94"/>
      <c r="H731" s="81"/>
      <c r="Y731" s="368"/>
      <c r="Z731" s="368"/>
      <c r="AA731" s="369"/>
    </row>
    <row r="732" ht="15.75" customHeight="1">
      <c r="A732" s="94"/>
      <c r="B732" s="94"/>
      <c r="C732" s="94"/>
      <c r="D732" s="81"/>
      <c r="E732" s="94"/>
      <c r="F732" s="94"/>
      <c r="H732" s="81"/>
      <c r="Y732" s="368"/>
      <c r="Z732" s="368"/>
      <c r="AA732" s="369"/>
    </row>
    <row r="733" ht="15.75" customHeight="1">
      <c r="A733" s="94"/>
      <c r="B733" s="94"/>
      <c r="C733" s="94"/>
      <c r="D733" s="81"/>
      <c r="E733" s="94"/>
      <c r="F733" s="94"/>
      <c r="H733" s="81"/>
      <c r="Y733" s="368"/>
      <c r="Z733" s="368"/>
      <c r="AA733" s="369"/>
    </row>
    <row r="734" ht="15.75" customHeight="1">
      <c r="A734" s="94"/>
      <c r="B734" s="94"/>
      <c r="C734" s="94"/>
      <c r="D734" s="81"/>
      <c r="E734" s="94"/>
      <c r="F734" s="94"/>
      <c r="H734" s="81"/>
      <c r="Y734" s="368"/>
      <c r="Z734" s="368"/>
      <c r="AA734" s="369"/>
    </row>
    <row r="735" ht="15.75" customHeight="1">
      <c r="A735" s="94"/>
      <c r="B735" s="94"/>
      <c r="C735" s="94"/>
      <c r="D735" s="81"/>
      <c r="E735" s="94"/>
      <c r="F735" s="94"/>
      <c r="H735" s="81"/>
      <c r="Y735" s="368"/>
      <c r="Z735" s="368"/>
      <c r="AA735" s="369"/>
    </row>
    <row r="736" ht="15.75" customHeight="1">
      <c r="A736" s="94"/>
      <c r="B736" s="94"/>
      <c r="C736" s="94"/>
      <c r="D736" s="81"/>
      <c r="E736" s="94"/>
      <c r="F736" s="94"/>
      <c r="H736" s="81"/>
      <c r="Y736" s="368"/>
      <c r="Z736" s="368"/>
      <c r="AA736" s="369"/>
    </row>
    <row r="737" ht="15.75" customHeight="1">
      <c r="A737" s="94"/>
      <c r="B737" s="94"/>
      <c r="C737" s="94"/>
      <c r="D737" s="81"/>
      <c r="E737" s="94"/>
      <c r="F737" s="94"/>
      <c r="H737" s="81"/>
      <c r="Y737" s="368"/>
      <c r="Z737" s="368"/>
      <c r="AA737" s="369"/>
    </row>
    <row r="738" ht="15.75" customHeight="1">
      <c r="A738" s="94"/>
      <c r="B738" s="94"/>
      <c r="C738" s="94"/>
      <c r="D738" s="81"/>
      <c r="E738" s="94"/>
      <c r="F738" s="94"/>
      <c r="H738" s="81"/>
      <c r="Y738" s="368"/>
      <c r="Z738" s="368"/>
      <c r="AA738" s="369"/>
    </row>
    <row r="739" ht="15.75" customHeight="1">
      <c r="A739" s="94"/>
      <c r="B739" s="94"/>
      <c r="C739" s="94"/>
      <c r="D739" s="81"/>
      <c r="E739" s="94"/>
      <c r="F739" s="94"/>
      <c r="H739" s="81"/>
      <c r="Y739" s="368"/>
      <c r="Z739" s="368"/>
      <c r="AA739" s="369"/>
    </row>
    <row r="740" ht="15.75" customHeight="1">
      <c r="A740" s="94"/>
      <c r="B740" s="94"/>
      <c r="C740" s="94"/>
      <c r="D740" s="81"/>
      <c r="E740" s="94"/>
      <c r="F740" s="94"/>
      <c r="H740" s="81"/>
      <c r="Y740" s="368"/>
      <c r="Z740" s="368"/>
      <c r="AA740" s="369"/>
    </row>
    <row r="741" ht="15.75" customHeight="1">
      <c r="A741" s="94"/>
      <c r="B741" s="94"/>
      <c r="C741" s="94"/>
      <c r="D741" s="81"/>
      <c r="E741" s="94"/>
      <c r="F741" s="94"/>
      <c r="H741" s="81"/>
      <c r="Y741" s="368"/>
      <c r="Z741" s="368"/>
      <c r="AA741" s="369"/>
    </row>
    <row r="742" ht="15.75" customHeight="1">
      <c r="A742" s="94"/>
      <c r="B742" s="94"/>
      <c r="C742" s="94"/>
      <c r="D742" s="81"/>
      <c r="E742" s="94"/>
      <c r="F742" s="94"/>
      <c r="H742" s="81"/>
      <c r="Y742" s="368"/>
      <c r="Z742" s="368"/>
      <c r="AA742" s="369"/>
    </row>
    <row r="743" ht="15.75" customHeight="1">
      <c r="A743" s="94"/>
      <c r="B743" s="94"/>
      <c r="C743" s="94"/>
      <c r="D743" s="81"/>
      <c r="E743" s="94"/>
      <c r="F743" s="94"/>
      <c r="H743" s="81"/>
      <c r="Y743" s="368"/>
      <c r="Z743" s="368"/>
      <c r="AA743" s="369"/>
    </row>
    <row r="744" ht="15.75" customHeight="1">
      <c r="A744" s="94"/>
      <c r="B744" s="94"/>
      <c r="C744" s="94"/>
      <c r="D744" s="81"/>
      <c r="E744" s="94"/>
      <c r="F744" s="94"/>
      <c r="H744" s="81"/>
      <c r="Y744" s="368"/>
      <c r="Z744" s="368"/>
      <c r="AA744" s="369"/>
    </row>
    <row r="745" ht="15.75" customHeight="1">
      <c r="A745" s="94"/>
      <c r="B745" s="94"/>
      <c r="C745" s="94"/>
      <c r="D745" s="81"/>
      <c r="E745" s="94"/>
      <c r="F745" s="94"/>
      <c r="H745" s="81"/>
      <c r="Y745" s="368"/>
      <c r="Z745" s="368"/>
      <c r="AA745" s="369"/>
    </row>
    <row r="746" ht="15.75" customHeight="1">
      <c r="A746" s="94"/>
      <c r="B746" s="94"/>
      <c r="C746" s="94"/>
      <c r="D746" s="81"/>
      <c r="E746" s="94"/>
      <c r="F746" s="94"/>
      <c r="H746" s="81"/>
      <c r="Y746" s="368"/>
      <c r="Z746" s="368"/>
      <c r="AA746" s="369"/>
    </row>
    <row r="747" ht="15.75" customHeight="1">
      <c r="A747" s="94"/>
      <c r="B747" s="94"/>
      <c r="C747" s="94"/>
      <c r="D747" s="81"/>
      <c r="E747" s="94"/>
      <c r="F747" s="94"/>
      <c r="H747" s="81"/>
      <c r="Y747" s="368"/>
      <c r="Z747" s="368"/>
      <c r="AA747" s="369"/>
    </row>
    <row r="748" ht="15.75" customHeight="1">
      <c r="A748" s="94"/>
      <c r="B748" s="94"/>
      <c r="C748" s="94"/>
      <c r="D748" s="81"/>
      <c r="E748" s="94"/>
      <c r="F748" s="94"/>
      <c r="H748" s="81"/>
      <c r="Y748" s="368"/>
      <c r="Z748" s="368"/>
      <c r="AA748" s="369"/>
    </row>
    <row r="749" ht="15.75" customHeight="1">
      <c r="A749" s="94"/>
      <c r="B749" s="94"/>
      <c r="C749" s="94"/>
      <c r="D749" s="81"/>
      <c r="E749" s="94"/>
      <c r="F749" s="94"/>
      <c r="H749" s="81"/>
      <c r="Y749" s="368"/>
      <c r="Z749" s="368"/>
      <c r="AA749" s="369"/>
    </row>
    <row r="750" ht="15.75" customHeight="1">
      <c r="A750" s="94"/>
      <c r="B750" s="94"/>
      <c r="C750" s="94"/>
      <c r="D750" s="81"/>
      <c r="E750" s="94"/>
      <c r="F750" s="94"/>
      <c r="H750" s="81"/>
      <c r="Y750" s="368"/>
      <c r="Z750" s="368"/>
      <c r="AA750" s="369"/>
    </row>
    <row r="751" ht="15.75" customHeight="1">
      <c r="A751" s="94"/>
      <c r="B751" s="94"/>
      <c r="C751" s="94"/>
      <c r="D751" s="81"/>
      <c r="E751" s="94"/>
      <c r="F751" s="94"/>
      <c r="H751" s="81"/>
      <c r="Y751" s="368"/>
      <c r="Z751" s="368"/>
      <c r="AA751" s="369"/>
    </row>
    <row r="752" ht="15.75" customHeight="1">
      <c r="A752" s="94"/>
      <c r="B752" s="94"/>
      <c r="C752" s="94"/>
      <c r="D752" s="81"/>
      <c r="E752" s="94"/>
      <c r="F752" s="94"/>
      <c r="H752" s="81"/>
      <c r="Y752" s="368"/>
      <c r="Z752" s="368"/>
      <c r="AA752" s="369"/>
    </row>
    <row r="753" ht="15.75" customHeight="1">
      <c r="A753" s="94"/>
      <c r="B753" s="94"/>
      <c r="C753" s="94"/>
      <c r="D753" s="81"/>
      <c r="E753" s="94"/>
      <c r="F753" s="94"/>
      <c r="H753" s="81"/>
      <c r="Y753" s="368"/>
      <c r="Z753" s="368"/>
      <c r="AA753" s="369"/>
    </row>
    <row r="754" ht="15.75" customHeight="1">
      <c r="A754" s="94"/>
      <c r="B754" s="94"/>
      <c r="C754" s="94"/>
      <c r="D754" s="81"/>
      <c r="E754" s="94"/>
      <c r="F754" s="94"/>
      <c r="H754" s="81"/>
      <c r="Y754" s="368"/>
      <c r="Z754" s="368"/>
      <c r="AA754" s="369"/>
    </row>
    <row r="755" ht="15.75" customHeight="1">
      <c r="A755" s="94"/>
      <c r="B755" s="94"/>
      <c r="C755" s="94"/>
      <c r="D755" s="81"/>
      <c r="E755" s="94"/>
      <c r="F755" s="94"/>
      <c r="H755" s="81"/>
      <c r="Y755" s="368"/>
      <c r="Z755" s="368"/>
      <c r="AA755" s="369"/>
    </row>
    <row r="756" ht="15.75" customHeight="1">
      <c r="A756" s="94"/>
      <c r="B756" s="94"/>
      <c r="C756" s="94"/>
      <c r="D756" s="81"/>
      <c r="E756" s="94"/>
      <c r="F756" s="94"/>
      <c r="H756" s="81"/>
      <c r="Y756" s="368"/>
      <c r="Z756" s="368"/>
      <c r="AA756" s="369"/>
    </row>
    <row r="757" ht="15.75" customHeight="1">
      <c r="A757" s="94"/>
      <c r="B757" s="94"/>
      <c r="C757" s="94"/>
      <c r="D757" s="81"/>
      <c r="E757" s="94"/>
      <c r="F757" s="94"/>
      <c r="H757" s="81"/>
      <c r="Y757" s="368"/>
      <c r="Z757" s="368"/>
      <c r="AA757" s="369"/>
    </row>
    <row r="758" ht="15.75" customHeight="1">
      <c r="A758" s="94"/>
      <c r="B758" s="94"/>
      <c r="C758" s="94"/>
      <c r="D758" s="81"/>
      <c r="E758" s="94"/>
      <c r="F758" s="94"/>
      <c r="H758" s="81"/>
      <c r="Y758" s="368"/>
      <c r="Z758" s="368"/>
      <c r="AA758" s="369"/>
    </row>
    <row r="759" ht="15.75" customHeight="1">
      <c r="A759" s="94"/>
      <c r="B759" s="94"/>
      <c r="C759" s="94"/>
      <c r="D759" s="81"/>
      <c r="E759" s="94"/>
      <c r="F759" s="94"/>
      <c r="H759" s="81"/>
      <c r="Y759" s="368"/>
      <c r="Z759" s="368"/>
      <c r="AA759" s="369"/>
    </row>
    <row r="760" ht="15.75" customHeight="1">
      <c r="A760" s="94"/>
      <c r="B760" s="94"/>
      <c r="C760" s="94"/>
      <c r="D760" s="81"/>
      <c r="E760" s="94"/>
      <c r="F760" s="94"/>
      <c r="H760" s="81"/>
      <c r="Y760" s="368"/>
      <c r="Z760" s="368"/>
      <c r="AA760" s="369"/>
    </row>
    <row r="761" ht="15.75" customHeight="1">
      <c r="A761" s="94"/>
      <c r="B761" s="94"/>
      <c r="C761" s="94"/>
      <c r="D761" s="81"/>
      <c r="E761" s="94"/>
      <c r="F761" s="94"/>
      <c r="H761" s="81"/>
      <c r="Y761" s="368"/>
      <c r="Z761" s="368"/>
      <c r="AA761" s="369"/>
    </row>
    <row r="762" ht="15.75" customHeight="1">
      <c r="A762" s="94"/>
      <c r="B762" s="94"/>
      <c r="C762" s="94"/>
      <c r="D762" s="81"/>
      <c r="E762" s="94"/>
      <c r="F762" s="94"/>
      <c r="H762" s="81"/>
      <c r="Y762" s="368"/>
      <c r="Z762" s="368"/>
      <c r="AA762" s="369"/>
    </row>
    <row r="763" ht="15.75" customHeight="1">
      <c r="A763" s="94"/>
      <c r="B763" s="94"/>
      <c r="C763" s="94"/>
      <c r="D763" s="81"/>
      <c r="E763" s="94"/>
      <c r="F763" s="94"/>
      <c r="H763" s="81"/>
      <c r="Y763" s="368"/>
      <c r="Z763" s="368"/>
      <c r="AA763" s="369"/>
    </row>
    <row r="764" ht="15.75" customHeight="1">
      <c r="A764" s="94"/>
      <c r="B764" s="94"/>
      <c r="C764" s="94"/>
      <c r="D764" s="81"/>
      <c r="E764" s="94"/>
      <c r="F764" s="94"/>
      <c r="H764" s="81"/>
      <c r="Y764" s="368"/>
      <c r="Z764" s="368"/>
      <c r="AA764" s="369"/>
    </row>
    <row r="765" ht="15.75" customHeight="1">
      <c r="A765" s="94"/>
      <c r="B765" s="94"/>
      <c r="C765" s="94"/>
      <c r="D765" s="81"/>
      <c r="E765" s="94"/>
      <c r="F765" s="94"/>
      <c r="H765" s="81"/>
      <c r="Y765" s="368"/>
      <c r="Z765" s="368"/>
      <c r="AA765" s="369"/>
    </row>
    <row r="766" ht="15.75" customHeight="1">
      <c r="A766" s="94"/>
      <c r="B766" s="94"/>
      <c r="C766" s="94"/>
      <c r="D766" s="81"/>
      <c r="E766" s="94"/>
      <c r="F766" s="94"/>
      <c r="H766" s="81"/>
      <c r="Y766" s="368"/>
      <c r="Z766" s="368"/>
      <c r="AA766" s="369"/>
    </row>
    <row r="767" ht="15.75" customHeight="1">
      <c r="A767" s="94"/>
      <c r="B767" s="94"/>
      <c r="C767" s="94"/>
      <c r="D767" s="81"/>
      <c r="E767" s="94"/>
      <c r="F767" s="94"/>
      <c r="H767" s="81"/>
      <c r="Y767" s="368"/>
      <c r="Z767" s="368"/>
      <c r="AA767" s="369"/>
    </row>
    <row r="768" ht="15.75" customHeight="1">
      <c r="A768" s="94"/>
      <c r="B768" s="94"/>
      <c r="C768" s="94"/>
      <c r="D768" s="81"/>
      <c r="E768" s="94"/>
      <c r="F768" s="94"/>
      <c r="H768" s="81"/>
      <c r="Y768" s="368"/>
      <c r="Z768" s="368"/>
      <c r="AA768" s="369"/>
    </row>
    <row r="769" ht="15.75" customHeight="1">
      <c r="A769" s="94"/>
      <c r="B769" s="94"/>
      <c r="C769" s="94"/>
      <c r="D769" s="81"/>
      <c r="E769" s="94"/>
      <c r="F769" s="94"/>
      <c r="H769" s="81"/>
      <c r="Y769" s="368"/>
      <c r="Z769" s="368"/>
      <c r="AA769" s="369"/>
    </row>
    <row r="770" ht="15.75" customHeight="1">
      <c r="A770" s="94"/>
      <c r="B770" s="94"/>
      <c r="C770" s="94"/>
      <c r="D770" s="81"/>
      <c r="E770" s="94"/>
      <c r="F770" s="94"/>
      <c r="H770" s="81"/>
      <c r="Y770" s="368"/>
      <c r="Z770" s="368"/>
      <c r="AA770" s="369"/>
    </row>
    <row r="771" ht="15.75" customHeight="1">
      <c r="A771" s="94"/>
      <c r="B771" s="94"/>
      <c r="C771" s="94"/>
      <c r="D771" s="81"/>
      <c r="E771" s="94"/>
      <c r="F771" s="94"/>
      <c r="H771" s="81"/>
      <c r="Y771" s="368"/>
      <c r="Z771" s="368"/>
      <c r="AA771" s="369"/>
    </row>
    <row r="772" ht="15.75" customHeight="1">
      <c r="A772" s="94"/>
      <c r="B772" s="94"/>
      <c r="C772" s="94"/>
      <c r="D772" s="81"/>
      <c r="E772" s="94"/>
      <c r="F772" s="94"/>
      <c r="H772" s="81"/>
      <c r="Y772" s="368"/>
      <c r="Z772" s="368"/>
      <c r="AA772" s="369"/>
    </row>
    <row r="773" ht="15.75" customHeight="1">
      <c r="A773" s="94"/>
      <c r="B773" s="94"/>
      <c r="C773" s="94"/>
      <c r="D773" s="81"/>
      <c r="E773" s="94"/>
      <c r="F773" s="94"/>
      <c r="H773" s="81"/>
      <c r="Y773" s="368"/>
      <c r="Z773" s="368"/>
      <c r="AA773" s="369"/>
    </row>
    <row r="774" ht="15.75" customHeight="1">
      <c r="A774" s="94"/>
      <c r="B774" s="94"/>
      <c r="C774" s="94"/>
      <c r="D774" s="81"/>
      <c r="E774" s="94"/>
      <c r="F774" s="94"/>
      <c r="H774" s="81"/>
      <c r="Y774" s="368"/>
      <c r="Z774" s="368"/>
      <c r="AA774" s="369"/>
    </row>
    <row r="775" ht="15.75" customHeight="1">
      <c r="A775" s="94"/>
      <c r="B775" s="94"/>
      <c r="C775" s="94"/>
      <c r="D775" s="81"/>
      <c r="E775" s="94"/>
      <c r="F775" s="94"/>
      <c r="H775" s="81"/>
      <c r="Y775" s="368"/>
      <c r="Z775" s="368"/>
      <c r="AA775" s="369"/>
    </row>
    <row r="776" ht="15.75" customHeight="1">
      <c r="A776" s="94"/>
      <c r="B776" s="94"/>
      <c r="C776" s="94"/>
      <c r="D776" s="81"/>
      <c r="E776" s="94"/>
      <c r="F776" s="94"/>
      <c r="H776" s="81"/>
      <c r="Y776" s="368"/>
      <c r="Z776" s="368"/>
      <c r="AA776" s="369"/>
    </row>
    <row r="777" ht="15.75" customHeight="1">
      <c r="A777" s="94"/>
      <c r="B777" s="94"/>
      <c r="C777" s="94"/>
      <c r="D777" s="81"/>
      <c r="E777" s="94"/>
      <c r="F777" s="94"/>
      <c r="H777" s="81"/>
      <c r="Y777" s="368"/>
      <c r="Z777" s="368"/>
      <c r="AA777" s="369"/>
    </row>
    <row r="778" ht="15.75" customHeight="1">
      <c r="A778" s="94"/>
      <c r="B778" s="94"/>
      <c r="C778" s="94"/>
      <c r="D778" s="81"/>
      <c r="E778" s="94"/>
      <c r="F778" s="94"/>
      <c r="H778" s="81"/>
      <c r="Y778" s="368"/>
      <c r="Z778" s="368"/>
      <c r="AA778" s="369"/>
    </row>
    <row r="779" ht="15.75" customHeight="1">
      <c r="A779" s="94"/>
      <c r="B779" s="94"/>
      <c r="C779" s="94"/>
      <c r="D779" s="81"/>
      <c r="E779" s="94"/>
      <c r="F779" s="94"/>
      <c r="H779" s="81"/>
      <c r="Y779" s="368"/>
      <c r="Z779" s="368"/>
      <c r="AA779" s="369"/>
    </row>
    <row r="780" ht="15.75" customHeight="1">
      <c r="A780" s="94"/>
      <c r="B780" s="94"/>
      <c r="C780" s="94"/>
      <c r="D780" s="81"/>
      <c r="E780" s="94"/>
      <c r="F780" s="94"/>
      <c r="H780" s="81"/>
      <c r="Y780" s="368"/>
      <c r="Z780" s="368"/>
      <c r="AA780" s="369"/>
    </row>
    <row r="781" ht="15.75" customHeight="1">
      <c r="A781" s="94"/>
      <c r="B781" s="94"/>
      <c r="C781" s="94"/>
      <c r="D781" s="81"/>
      <c r="E781" s="94"/>
      <c r="F781" s="94"/>
      <c r="H781" s="81"/>
      <c r="Y781" s="368"/>
      <c r="Z781" s="368"/>
      <c r="AA781" s="369"/>
    </row>
    <row r="782" ht="15.75" customHeight="1">
      <c r="A782" s="94"/>
      <c r="B782" s="94"/>
      <c r="C782" s="94"/>
      <c r="D782" s="81"/>
      <c r="E782" s="94"/>
      <c r="F782" s="94"/>
      <c r="H782" s="81"/>
      <c r="Y782" s="368"/>
      <c r="Z782" s="368"/>
      <c r="AA782" s="369"/>
    </row>
    <row r="783" ht="15.75" customHeight="1">
      <c r="A783" s="94"/>
      <c r="B783" s="94"/>
      <c r="C783" s="94"/>
      <c r="D783" s="81"/>
      <c r="E783" s="94"/>
      <c r="F783" s="94"/>
      <c r="H783" s="81"/>
      <c r="Y783" s="368"/>
      <c r="Z783" s="368"/>
      <c r="AA783" s="369"/>
    </row>
    <row r="784" ht="15.75" customHeight="1">
      <c r="A784" s="94"/>
      <c r="B784" s="94"/>
      <c r="C784" s="94"/>
      <c r="D784" s="81"/>
      <c r="E784" s="94"/>
      <c r="F784" s="94"/>
      <c r="H784" s="81"/>
      <c r="Y784" s="368"/>
      <c r="Z784" s="368"/>
      <c r="AA784" s="369"/>
    </row>
    <row r="785" ht="15.75" customHeight="1">
      <c r="A785" s="94"/>
      <c r="B785" s="94"/>
      <c r="C785" s="94"/>
      <c r="D785" s="81"/>
      <c r="E785" s="94"/>
      <c r="F785" s="94"/>
      <c r="H785" s="81"/>
      <c r="Y785" s="368"/>
      <c r="Z785" s="368"/>
      <c r="AA785" s="369"/>
    </row>
    <row r="786" ht="15.75" customHeight="1">
      <c r="A786" s="94"/>
      <c r="B786" s="94"/>
      <c r="C786" s="94"/>
      <c r="D786" s="81"/>
      <c r="E786" s="94"/>
      <c r="F786" s="94"/>
      <c r="H786" s="81"/>
      <c r="Y786" s="368"/>
      <c r="Z786" s="368"/>
      <c r="AA786" s="369"/>
    </row>
    <row r="787" ht="15.75" customHeight="1">
      <c r="A787" s="94"/>
      <c r="B787" s="94"/>
      <c r="C787" s="94"/>
      <c r="D787" s="81"/>
      <c r="E787" s="94"/>
      <c r="F787" s="94"/>
      <c r="H787" s="81"/>
      <c r="Y787" s="368"/>
      <c r="Z787" s="368"/>
      <c r="AA787" s="369"/>
    </row>
    <row r="788" ht="15.75" customHeight="1">
      <c r="A788" s="94"/>
      <c r="B788" s="94"/>
      <c r="C788" s="94"/>
      <c r="D788" s="81"/>
      <c r="E788" s="94"/>
      <c r="F788" s="94"/>
      <c r="H788" s="81"/>
      <c r="Y788" s="368"/>
      <c r="Z788" s="368"/>
      <c r="AA788" s="369"/>
    </row>
    <row r="789" ht="15.75" customHeight="1">
      <c r="A789" s="94"/>
      <c r="B789" s="94"/>
      <c r="C789" s="94"/>
      <c r="D789" s="81"/>
      <c r="E789" s="94"/>
      <c r="F789" s="94"/>
      <c r="H789" s="81"/>
      <c r="Y789" s="368"/>
      <c r="Z789" s="368"/>
      <c r="AA789" s="369"/>
    </row>
    <row r="790" ht="15.75" customHeight="1">
      <c r="A790" s="94"/>
      <c r="B790" s="94"/>
      <c r="C790" s="94"/>
      <c r="D790" s="81"/>
      <c r="E790" s="94"/>
      <c r="F790" s="94"/>
      <c r="H790" s="81"/>
      <c r="Y790" s="368"/>
      <c r="Z790" s="368"/>
      <c r="AA790" s="369"/>
    </row>
    <row r="791" ht="15.75" customHeight="1">
      <c r="A791" s="94"/>
      <c r="B791" s="94"/>
      <c r="C791" s="94"/>
      <c r="D791" s="81"/>
      <c r="E791" s="94"/>
      <c r="F791" s="94"/>
      <c r="H791" s="81"/>
      <c r="Y791" s="368"/>
      <c r="Z791" s="368"/>
      <c r="AA791" s="369"/>
    </row>
    <row r="792" ht="15.75" customHeight="1">
      <c r="A792" s="94"/>
      <c r="B792" s="94"/>
      <c r="C792" s="94"/>
      <c r="D792" s="81"/>
      <c r="E792" s="94"/>
      <c r="F792" s="94"/>
      <c r="H792" s="81"/>
      <c r="Y792" s="368"/>
      <c r="Z792" s="368"/>
      <c r="AA792" s="369"/>
    </row>
    <row r="793" ht="15.75" customHeight="1">
      <c r="A793" s="94"/>
      <c r="B793" s="94"/>
      <c r="C793" s="94"/>
      <c r="D793" s="81"/>
      <c r="E793" s="94"/>
      <c r="F793" s="94"/>
      <c r="H793" s="81"/>
      <c r="Y793" s="368"/>
      <c r="Z793" s="368"/>
      <c r="AA793" s="369"/>
    </row>
    <row r="794" ht="15.75" customHeight="1">
      <c r="A794" s="94"/>
      <c r="B794" s="94"/>
      <c r="C794" s="94"/>
      <c r="D794" s="81"/>
      <c r="E794" s="94"/>
      <c r="F794" s="94"/>
      <c r="H794" s="81"/>
      <c r="Y794" s="368"/>
      <c r="Z794" s="368"/>
      <c r="AA794" s="369"/>
    </row>
    <row r="795" ht="15.75" customHeight="1">
      <c r="A795" s="94"/>
      <c r="B795" s="94"/>
      <c r="C795" s="94"/>
      <c r="D795" s="81"/>
      <c r="E795" s="94"/>
      <c r="F795" s="94"/>
      <c r="H795" s="81"/>
      <c r="Y795" s="368"/>
      <c r="Z795" s="368"/>
      <c r="AA795" s="369"/>
    </row>
    <row r="796" ht="15.75" customHeight="1">
      <c r="A796" s="94"/>
      <c r="B796" s="94"/>
      <c r="C796" s="94"/>
      <c r="D796" s="81"/>
      <c r="E796" s="94"/>
      <c r="F796" s="94"/>
      <c r="H796" s="81"/>
      <c r="Y796" s="368"/>
      <c r="Z796" s="368"/>
      <c r="AA796" s="369"/>
    </row>
    <row r="797" ht="15.75" customHeight="1">
      <c r="A797" s="94"/>
      <c r="B797" s="94"/>
      <c r="C797" s="94"/>
      <c r="D797" s="81"/>
      <c r="E797" s="94"/>
      <c r="F797" s="94"/>
      <c r="H797" s="81"/>
      <c r="Y797" s="368"/>
      <c r="Z797" s="368"/>
      <c r="AA797" s="369"/>
    </row>
    <row r="798" ht="15.75" customHeight="1">
      <c r="A798" s="94"/>
      <c r="B798" s="94"/>
      <c r="C798" s="94"/>
      <c r="D798" s="81"/>
      <c r="E798" s="94"/>
      <c r="F798" s="94"/>
      <c r="H798" s="81"/>
      <c r="Y798" s="368"/>
      <c r="Z798" s="368"/>
      <c r="AA798" s="369"/>
    </row>
    <row r="799" ht="15.75" customHeight="1">
      <c r="A799" s="94"/>
      <c r="B799" s="94"/>
      <c r="C799" s="94"/>
      <c r="D799" s="81"/>
      <c r="E799" s="94"/>
      <c r="F799" s="94"/>
      <c r="H799" s="81"/>
      <c r="Y799" s="368"/>
      <c r="Z799" s="368"/>
      <c r="AA799" s="369"/>
    </row>
    <row r="800" ht="15.75" customHeight="1">
      <c r="A800" s="94"/>
      <c r="B800" s="94"/>
      <c r="C800" s="94"/>
      <c r="D800" s="81"/>
      <c r="E800" s="94"/>
      <c r="F800" s="94"/>
      <c r="H800" s="81"/>
      <c r="Y800" s="368"/>
      <c r="Z800" s="368"/>
      <c r="AA800" s="369"/>
    </row>
    <row r="801" ht="15.75" customHeight="1">
      <c r="A801" s="94"/>
      <c r="B801" s="94"/>
      <c r="C801" s="94"/>
      <c r="D801" s="81"/>
      <c r="E801" s="94"/>
      <c r="F801" s="94"/>
      <c r="H801" s="81"/>
      <c r="Y801" s="368"/>
      <c r="Z801" s="368"/>
      <c r="AA801" s="369"/>
    </row>
    <row r="802" ht="15.75" customHeight="1">
      <c r="A802" s="94"/>
      <c r="B802" s="94"/>
      <c r="C802" s="94"/>
      <c r="D802" s="81"/>
      <c r="E802" s="94"/>
      <c r="F802" s="94"/>
      <c r="H802" s="81"/>
      <c r="Y802" s="368"/>
      <c r="Z802" s="368"/>
      <c r="AA802" s="369"/>
    </row>
    <row r="803" ht="15.75" customHeight="1">
      <c r="A803" s="94"/>
      <c r="B803" s="94"/>
      <c r="C803" s="94"/>
      <c r="D803" s="81"/>
      <c r="E803" s="94"/>
      <c r="F803" s="94"/>
      <c r="H803" s="81"/>
      <c r="Y803" s="368"/>
      <c r="Z803" s="368"/>
      <c r="AA803" s="369"/>
    </row>
    <row r="804" ht="15.75" customHeight="1">
      <c r="A804" s="94"/>
      <c r="B804" s="94"/>
      <c r="C804" s="94"/>
      <c r="D804" s="81"/>
      <c r="E804" s="94"/>
      <c r="F804" s="94"/>
      <c r="H804" s="81"/>
      <c r="Y804" s="368"/>
      <c r="Z804" s="368"/>
      <c r="AA804" s="369"/>
    </row>
    <row r="805" ht="15.75" customHeight="1">
      <c r="A805" s="94"/>
      <c r="B805" s="94"/>
      <c r="C805" s="94"/>
      <c r="D805" s="81"/>
      <c r="E805" s="94"/>
      <c r="F805" s="94"/>
      <c r="H805" s="81"/>
      <c r="Y805" s="368"/>
      <c r="Z805" s="368"/>
      <c r="AA805" s="369"/>
    </row>
    <row r="806" ht="15.75" customHeight="1">
      <c r="A806" s="94"/>
      <c r="B806" s="94"/>
      <c r="C806" s="94"/>
      <c r="D806" s="81"/>
      <c r="E806" s="94"/>
      <c r="F806" s="94"/>
      <c r="H806" s="81"/>
      <c r="Y806" s="368"/>
      <c r="Z806" s="368"/>
      <c r="AA806" s="369"/>
    </row>
    <row r="807" ht="15.75" customHeight="1">
      <c r="A807" s="94"/>
      <c r="B807" s="94"/>
      <c r="C807" s="94"/>
      <c r="D807" s="81"/>
      <c r="E807" s="94"/>
      <c r="F807" s="94"/>
      <c r="H807" s="81"/>
      <c r="Y807" s="368"/>
      <c r="Z807" s="368"/>
      <c r="AA807" s="369"/>
    </row>
    <row r="808" ht="15.75" customHeight="1">
      <c r="A808" s="94"/>
      <c r="B808" s="94"/>
      <c r="C808" s="94"/>
      <c r="D808" s="81"/>
      <c r="E808" s="94"/>
      <c r="F808" s="94"/>
      <c r="H808" s="81"/>
      <c r="Y808" s="368"/>
      <c r="Z808" s="368"/>
      <c r="AA808" s="369"/>
    </row>
    <row r="809" ht="15.75" customHeight="1">
      <c r="A809" s="94"/>
      <c r="B809" s="94"/>
      <c r="C809" s="94"/>
      <c r="D809" s="81"/>
      <c r="E809" s="94"/>
      <c r="F809" s="94"/>
      <c r="H809" s="81"/>
      <c r="Y809" s="368"/>
      <c r="Z809" s="368"/>
      <c r="AA809" s="369"/>
    </row>
    <row r="810" ht="15.75" customHeight="1">
      <c r="A810" s="94"/>
      <c r="B810" s="94"/>
      <c r="C810" s="94"/>
      <c r="D810" s="81"/>
      <c r="E810" s="94"/>
      <c r="F810" s="94"/>
      <c r="H810" s="81"/>
      <c r="Y810" s="368"/>
      <c r="Z810" s="368"/>
      <c r="AA810" s="369"/>
    </row>
    <row r="811" ht="15.75" customHeight="1">
      <c r="A811" s="94"/>
      <c r="B811" s="94"/>
      <c r="C811" s="94"/>
      <c r="D811" s="81"/>
      <c r="E811" s="94"/>
      <c r="F811" s="94"/>
      <c r="H811" s="81"/>
      <c r="Y811" s="368"/>
      <c r="Z811" s="368"/>
      <c r="AA811" s="369"/>
    </row>
    <row r="812" ht="15.75" customHeight="1">
      <c r="A812" s="94"/>
      <c r="B812" s="94"/>
      <c r="C812" s="94"/>
      <c r="D812" s="81"/>
      <c r="E812" s="94"/>
      <c r="F812" s="94"/>
      <c r="H812" s="81"/>
      <c r="Y812" s="368"/>
      <c r="Z812" s="368"/>
      <c r="AA812" s="369"/>
    </row>
    <row r="813" ht="15.75" customHeight="1">
      <c r="A813" s="94"/>
      <c r="B813" s="94"/>
      <c r="C813" s="94"/>
      <c r="D813" s="81"/>
      <c r="E813" s="94"/>
      <c r="F813" s="94"/>
      <c r="H813" s="81"/>
      <c r="Y813" s="368"/>
      <c r="Z813" s="368"/>
      <c r="AA813" s="369"/>
    </row>
    <row r="814" ht="15.75" customHeight="1">
      <c r="A814" s="94"/>
      <c r="B814" s="94"/>
      <c r="C814" s="94"/>
      <c r="D814" s="81"/>
      <c r="E814" s="94"/>
      <c r="F814" s="94"/>
      <c r="H814" s="81"/>
      <c r="Y814" s="368"/>
      <c r="Z814" s="368"/>
      <c r="AA814" s="369"/>
    </row>
    <row r="815" ht="15.75" customHeight="1">
      <c r="A815" s="94"/>
      <c r="B815" s="94"/>
      <c r="C815" s="94"/>
      <c r="D815" s="81"/>
      <c r="E815" s="94"/>
      <c r="F815" s="94"/>
      <c r="H815" s="81"/>
      <c r="Y815" s="368"/>
      <c r="Z815" s="368"/>
      <c r="AA815" s="369"/>
    </row>
    <row r="816" ht="15.75" customHeight="1">
      <c r="A816" s="94"/>
      <c r="B816" s="94"/>
      <c r="C816" s="94"/>
      <c r="D816" s="81"/>
      <c r="E816" s="94"/>
      <c r="F816" s="94"/>
      <c r="H816" s="81"/>
      <c r="Y816" s="368"/>
      <c r="Z816" s="368"/>
      <c r="AA816" s="369"/>
    </row>
    <row r="817" ht="15.75" customHeight="1">
      <c r="A817" s="94"/>
      <c r="B817" s="94"/>
      <c r="C817" s="94"/>
      <c r="D817" s="81"/>
      <c r="E817" s="94"/>
      <c r="F817" s="94"/>
      <c r="H817" s="81"/>
      <c r="Y817" s="368"/>
      <c r="Z817" s="368"/>
      <c r="AA817" s="369"/>
    </row>
    <row r="818" ht="15.75" customHeight="1">
      <c r="A818" s="94"/>
      <c r="B818" s="94"/>
      <c r="C818" s="94"/>
      <c r="D818" s="81"/>
      <c r="E818" s="94"/>
      <c r="F818" s="94"/>
      <c r="H818" s="81"/>
      <c r="Y818" s="368"/>
      <c r="Z818" s="368"/>
      <c r="AA818" s="369"/>
    </row>
    <row r="819" ht="15.75" customHeight="1">
      <c r="A819" s="94"/>
      <c r="B819" s="94"/>
      <c r="C819" s="94"/>
      <c r="D819" s="81"/>
      <c r="E819" s="94"/>
      <c r="F819" s="94"/>
      <c r="H819" s="81"/>
      <c r="Y819" s="368"/>
      <c r="Z819" s="368"/>
      <c r="AA819" s="369"/>
    </row>
    <row r="820" ht="15.75" customHeight="1">
      <c r="A820" s="94"/>
      <c r="B820" s="94"/>
      <c r="C820" s="94"/>
      <c r="D820" s="81"/>
      <c r="E820" s="94"/>
      <c r="F820" s="94"/>
      <c r="H820" s="81"/>
      <c r="Y820" s="368"/>
      <c r="Z820" s="368"/>
      <c r="AA820" s="369"/>
    </row>
    <row r="821" ht="15.75" customHeight="1">
      <c r="A821" s="94"/>
      <c r="B821" s="94"/>
      <c r="C821" s="94"/>
      <c r="D821" s="81"/>
      <c r="E821" s="94"/>
      <c r="F821" s="94"/>
      <c r="H821" s="81"/>
      <c r="Y821" s="368"/>
      <c r="Z821" s="368"/>
      <c r="AA821" s="369"/>
    </row>
    <row r="822" ht="15.75" customHeight="1">
      <c r="A822" s="94"/>
      <c r="B822" s="94"/>
      <c r="C822" s="94"/>
      <c r="D822" s="81"/>
      <c r="E822" s="94"/>
      <c r="F822" s="94"/>
      <c r="H822" s="81"/>
      <c r="Y822" s="368"/>
      <c r="Z822" s="368"/>
      <c r="AA822" s="369"/>
    </row>
    <row r="823" ht="15.75" customHeight="1">
      <c r="A823" s="94"/>
      <c r="B823" s="94"/>
      <c r="C823" s="94"/>
      <c r="D823" s="81"/>
      <c r="E823" s="94"/>
      <c r="F823" s="94"/>
      <c r="H823" s="81"/>
      <c r="Y823" s="368"/>
      <c r="Z823" s="368"/>
      <c r="AA823" s="369"/>
    </row>
    <row r="824" ht="15.75" customHeight="1">
      <c r="A824" s="94"/>
      <c r="B824" s="94"/>
      <c r="C824" s="94"/>
      <c r="D824" s="81"/>
      <c r="E824" s="94"/>
      <c r="F824" s="94"/>
      <c r="H824" s="81"/>
      <c r="Y824" s="368"/>
      <c r="Z824" s="368"/>
      <c r="AA824" s="369"/>
    </row>
    <row r="825" ht="15.75" customHeight="1">
      <c r="A825" s="94"/>
      <c r="B825" s="94"/>
      <c r="C825" s="94"/>
      <c r="D825" s="81"/>
      <c r="E825" s="94"/>
      <c r="F825" s="94"/>
      <c r="H825" s="81"/>
      <c r="Y825" s="368"/>
      <c r="Z825" s="368"/>
      <c r="AA825" s="369"/>
    </row>
    <row r="826" ht="15.75" customHeight="1">
      <c r="A826" s="94"/>
      <c r="B826" s="94"/>
      <c r="C826" s="94"/>
      <c r="D826" s="81"/>
      <c r="E826" s="94"/>
      <c r="F826" s="94"/>
      <c r="H826" s="81"/>
      <c r="Y826" s="368"/>
      <c r="Z826" s="368"/>
      <c r="AA826" s="369"/>
    </row>
    <row r="827" ht="15.75" customHeight="1">
      <c r="A827" s="94"/>
      <c r="B827" s="94"/>
      <c r="C827" s="94"/>
      <c r="D827" s="81"/>
      <c r="E827" s="94"/>
      <c r="F827" s="94"/>
      <c r="H827" s="81"/>
      <c r="Y827" s="368"/>
      <c r="Z827" s="368"/>
      <c r="AA827" s="369"/>
    </row>
    <row r="828" ht="15.75" customHeight="1">
      <c r="A828" s="94"/>
      <c r="B828" s="94"/>
      <c r="C828" s="94"/>
      <c r="D828" s="81"/>
      <c r="E828" s="94"/>
      <c r="F828" s="94"/>
      <c r="H828" s="81"/>
      <c r="Y828" s="368"/>
      <c r="Z828" s="368"/>
      <c r="AA828" s="369"/>
    </row>
    <row r="829" ht="15.75" customHeight="1">
      <c r="A829" s="94"/>
      <c r="B829" s="94"/>
      <c r="C829" s="94"/>
      <c r="D829" s="81"/>
      <c r="E829" s="94"/>
      <c r="F829" s="94"/>
      <c r="H829" s="81"/>
      <c r="Y829" s="368"/>
      <c r="Z829" s="368"/>
      <c r="AA829" s="369"/>
    </row>
    <row r="830" ht="15.75" customHeight="1">
      <c r="A830" s="94"/>
      <c r="B830" s="94"/>
      <c r="C830" s="94"/>
      <c r="D830" s="81"/>
      <c r="E830" s="94"/>
      <c r="F830" s="94"/>
      <c r="H830" s="81"/>
      <c r="Y830" s="368"/>
      <c r="Z830" s="368"/>
      <c r="AA830" s="369"/>
    </row>
    <row r="831" ht="15.75" customHeight="1">
      <c r="A831" s="94"/>
      <c r="B831" s="94"/>
      <c r="C831" s="94"/>
      <c r="D831" s="81"/>
      <c r="E831" s="94"/>
      <c r="F831" s="94"/>
      <c r="H831" s="81"/>
      <c r="Y831" s="368"/>
      <c r="Z831" s="368"/>
      <c r="AA831" s="369"/>
    </row>
    <row r="832" ht="15.75" customHeight="1">
      <c r="A832" s="94"/>
      <c r="B832" s="94"/>
      <c r="C832" s="94"/>
      <c r="D832" s="81"/>
      <c r="E832" s="94"/>
      <c r="F832" s="94"/>
      <c r="H832" s="81"/>
      <c r="Y832" s="368"/>
      <c r="Z832" s="368"/>
      <c r="AA832" s="369"/>
    </row>
    <row r="833" ht="15.75" customHeight="1">
      <c r="A833" s="94"/>
      <c r="B833" s="94"/>
      <c r="C833" s="94"/>
      <c r="D833" s="81"/>
      <c r="E833" s="94"/>
      <c r="F833" s="94"/>
      <c r="H833" s="81"/>
      <c r="Y833" s="368"/>
      <c r="Z833" s="368"/>
      <c r="AA833" s="369"/>
    </row>
    <row r="834" ht="15.75" customHeight="1">
      <c r="A834" s="94"/>
      <c r="B834" s="94"/>
      <c r="C834" s="94"/>
      <c r="D834" s="81"/>
      <c r="E834" s="94"/>
      <c r="F834" s="94"/>
      <c r="H834" s="81"/>
      <c r="Y834" s="368"/>
      <c r="Z834" s="368"/>
      <c r="AA834" s="369"/>
    </row>
    <row r="835" ht="15.75" customHeight="1">
      <c r="A835" s="94"/>
      <c r="B835" s="94"/>
      <c r="C835" s="94"/>
      <c r="D835" s="81"/>
      <c r="E835" s="94"/>
      <c r="F835" s="94"/>
      <c r="H835" s="81"/>
      <c r="Y835" s="368"/>
      <c r="Z835" s="368"/>
      <c r="AA835" s="369"/>
    </row>
    <row r="836" ht="15.75" customHeight="1">
      <c r="A836" s="94"/>
      <c r="B836" s="94"/>
      <c r="C836" s="94"/>
      <c r="D836" s="81"/>
      <c r="E836" s="94"/>
      <c r="F836" s="94"/>
      <c r="H836" s="81"/>
      <c r="Y836" s="368"/>
      <c r="Z836" s="368"/>
      <c r="AA836" s="369"/>
    </row>
    <row r="837" ht="15.75" customHeight="1">
      <c r="A837" s="94"/>
      <c r="B837" s="94"/>
      <c r="C837" s="94"/>
      <c r="D837" s="81"/>
      <c r="E837" s="94"/>
      <c r="F837" s="94"/>
      <c r="H837" s="81"/>
      <c r="Y837" s="368"/>
      <c r="Z837" s="368"/>
      <c r="AA837" s="369"/>
    </row>
    <row r="838" ht="15.75" customHeight="1">
      <c r="A838" s="94"/>
      <c r="B838" s="94"/>
      <c r="C838" s="94"/>
      <c r="D838" s="81"/>
      <c r="E838" s="94"/>
      <c r="F838" s="94"/>
      <c r="H838" s="81"/>
      <c r="Y838" s="368"/>
      <c r="Z838" s="368"/>
      <c r="AA838" s="369"/>
    </row>
    <row r="839" ht="15.75" customHeight="1">
      <c r="A839" s="94"/>
      <c r="B839" s="94"/>
      <c r="C839" s="94"/>
      <c r="D839" s="81"/>
      <c r="E839" s="94"/>
      <c r="F839" s="94"/>
      <c r="H839" s="81"/>
      <c r="Y839" s="368"/>
      <c r="Z839" s="368"/>
      <c r="AA839" s="369"/>
    </row>
    <row r="840" ht="15.75" customHeight="1">
      <c r="A840" s="94"/>
      <c r="B840" s="94"/>
      <c r="C840" s="94"/>
      <c r="D840" s="81"/>
      <c r="E840" s="94"/>
      <c r="F840" s="94"/>
      <c r="H840" s="81"/>
      <c r="Y840" s="368"/>
      <c r="Z840" s="368"/>
      <c r="AA840" s="369"/>
    </row>
    <row r="841" ht="15.75" customHeight="1">
      <c r="A841" s="94"/>
      <c r="B841" s="94"/>
      <c r="C841" s="94"/>
      <c r="D841" s="81"/>
      <c r="E841" s="94"/>
      <c r="F841" s="94"/>
      <c r="H841" s="81"/>
      <c r="Y841" s="368"/>
      <c r="Z841" s="368"/>
      <c r="AA841" s="369"/>
    </row>
    <row r="842" ht="15.75" customHeight="1">
      <c r="A842" s="94"/>
      <c r="B842" s="94"/>
      <c r="C842" s="94"/>
      <c r="D842" s="81"/>
      <c r="E842" s="94"/>
      <c r="F842" s="94"/>
      <c r="H842" s="81"/>
      <c r="Y842" s="368"/>
      <c r="Z842" s="368"/>
      <c r="AA842" s="369"/>
    </row>
    <row r="843" ht="15.75" customHeight="1">
      <c r="A843" s="94"/>
      <c r="B843" s="94"/>
      <c r="C843" s="94"/>
      <c r="D843" s="81"/>
      <c r="E843" s="94"/>
      <c r="F843" s="94"/>
      <c r="H843" s="81"/>
      <c r="Y843" s="368"/>
      <c r="Z843" s="368"/>
      <c r="AA843" s="369"/>
    </row>
    <row r="844" ht="15.75" customHeight="1">
      <c r="A844" s="94"/>
      <c r="B844" s="94"/>
      <c r="C844" s="94"/>
      <c r="D844" s="81"/>
      <c r="E844" s="94"/>
      <c r="F844" s="94"/>
      <c r="H844" s="81"/>
      <c r="Y844" s="368"/>
      <c r="Z844" s="368"/>
      <c r="AA844" s="369"/>
    </row>
    <row r="845" ht="15.75" customHeight="1">
      <c r="A845" s="94"/>
      <c r="B845" s="94"/>
      <c r="C845" s="94"/>
      <c r="D845" s="81"/>
      <c r="E845" s="94"/>
      <c r="F845" s="94"/>
      <c r="H845" s="81"/>
      <c r="Y845" s="368"/>
      <c r="Z845" s="368"/>
      <c r="AA845" s="369"/>
    </row>
    <row r="846" ht="15.75" customHeight="1">
      <c r="A846" s="94"/>
      <c r="B846" s="94"/>
      <c r="C846" s="94"/>
      <c r="D846" s="81"/>
      <c r="E846" s="94"/>
      <c r="F846" s="94"/>
      <c r="H846" s="81"/>
      <c r="Y846" s="368"/>
      <c r="Z846" s="368"/>
      <c r="AA846" s="369"/>
    </row>
    <row r="847" ht="15.75" customHeight="1">
      <c r="A847" s="94"/>
      <c r="B847" s="94"/>
      <c r="C847" s="94"/>
      <c r="D847" s="81"/>
      <c r="E847" s="94"/>
      <c r="F847" s="94"/>
      <c r="H847" s="81"/>
      <c r="Y847" s="368"/>
      <c r="Z847" s="368"/>
      <c r="AA847" s="369"/>
    </row>
    <row r="848" ht="15.75" customHeight="1">
      <c r="A848" s="94"/>
      <c r="B848" s="94"/>
      <c r="C848" s="94"/>
      <c r="D848" s="81"/>
      <c r="E848" s="94"/>
      <c r="F848" s="94"/>
      <c r="H848" s="81"/>
      <c r="Y848" s="368"/>
      <c r="Z848" s="368"/>
      <c r="AA848" s="369"/>
    </row>
    <row r="849" ht="15.75" customHeight="1">
      <c r="A849" s="94"/>
      <c r="B849" s="94"/>
      <c r="C849" s="94"/>
      <c r="D849" s="81"/>
      <c r="E849" s="94"/>
      <c r="F849" s="94"/>
      <c r="H849" s="81"/>
      <c r="Y849" s="368"/>
      <c r="Z849" s="368"/>
      <c r="AA849" s="369"/>
    </row>
    <row r="850" ht="15.75" customHeight="1">
      <c r="A850" s="94"/>
      <c r="B850" s="94"/>
      <c r="C850" s="94"/>
      <c r="D850" s="81"/>
      <c r="E850" s="94"/>
      <c r="F850" s="94"/>
      <c r="H850" s="81"/>
      <c r="Y850" s="368"/>
      <c r="Z850" s="368"/>
      <c r="AA850" s="369"/>
    </row>
    <row r="851" ht="15.75" customHeight="1">
      <c r="A851" s="94"/>
      <c r="B851" s="94"/>
      <c r="C851" s="94"/>
      <c r="D851" s="81"/>
      <c r="E851" s="94"/>
      <c r="F851" s="94"/>
      <c r="H851" s="81"/>
      <c r="Y851" s="368"/>
      <c r="Z851" s="368"/>
      <c r="AA851" s="369"/>
    </row>
    <row r="852" ht="15.75" customHeight="1">
      <c r="A852" s="94"/>
      <c r="B852" s="94"/>
      <c r="C852" s="94"/>
      <c r="D852" s="81"/>
      <c r="E852" s="94"/>
      <c r="F852" s="94"/>
      <c r="H852" s="81"/>
      <c r="Y852" s="368"/>
      <c r="Z852" s="368"/>
      <c r="AA852" s="369"/>
    </row>
    <row r="853" ht="15.75" customHeight="1">
      <c r="A853" s="94"/>
      <c r="B853" s="94"/>
      <c r="C853" s="94"/>
      <c r="D853" s="81"/>
      <c r="E853" s="94"/>
      <c r="F853" s="94"/>
      <c r="H853" s="81"/>
      <c r="Y853" s="368"/>
      <c r="Z853" s="368"/>
      <c r="AA853" s="369"/>
    </row>
    <row r="854" ht="15.75" customHeight="1">
      <c r="A854" s="94"/>
      <c r="B854" s="94"/>
      <c r="C854" s="94"/>
      <c r="D854" s="81"/>
      <c r="E854" s="94"/>
      <c r="F854" s="94"/>
      <c r="H854" s="81"/>
      <c r="Y854" s="368"/>
      <c r="Z854" s="368"/>
      <c r="AA854" s="369"/>
    </row>
    <row r="855" ht="15.75" customHeight="1">
      <c r="A855" s="94"/>
      <c r="B855" s="94"/>
      <c r="C855" s="94"/>
      <c r="D855" s="81"/>
      <c r="E855" s="94"/>
      <c r="F855" s="94"/>
      <c r="H855" s="81"/>
      <c r="Y855" s="368"/>
      <c r="Z855" s="368"/>
      <c r="AA855" s="369"/>
    </row>
    <row r="856" ht="15.75" customHeight="1">
      <c r="A856" s="94"/>
      <c r="B856" s="94"/>
      <c r="C856" s="94"/>
      <c r="D856" s="81"/>
      <c r="E856" s="94"/>
      <c r="F856" s="94"/>
      <c r="H856" s="81"/>
      <c r="Y856" s="368"/>
      <c r="Z856" s="368"/>
      <c r="AA856" s="369"/>
    </row>
    <row r="857" ht="15.75" customHeight="1">
      <c r="A857" s="94"/>
      <c r="B857" s="94"/>
      <c r="C857" s="94"/>
      <c r="D857" s="81"/>
      <c r="E857" s="94"/>
      <c r="F857" s="94"/>
      <c r="H857" s="81"/>
      <c r="Y857" s="368"/>
      <c r="Z857" s="368"/>
      <c r="AA857" s="369"/>
    </row>
    <row r="858" ht="15.75" customHeight="1">
      <c r="A858" s="94"/>
      <c r="B858" s="94"/>
      <c r="C858" s="94"/>
      <c r="D858" s="81"/>
      <c r="E858" s="94"/>
      <c r="F858" s="94"/>
      <c r="H858" s="81"/>
      <c r="Y858" s="368"/>
      <c r="Z858" s="368"/>
      <c r="AA858" s="369"/>
    </row>
    <row r="859" ht="15.75" customHeight="1">
      <c r="A859" s="94"/>
      <c r="B859" s="94"/>
      <c r="C859" s="94"/>
      <c r="D859" s="81"/>
      <c r="E859" s="94"/>
      <c r="F859" s="94"/>
      <c r="H859" s="81"/>
      <c r="Y859" s="368"/>
      <c r="Z859" s="368"/>
      <c r="AA859" s="369"/>
    </row>
    <row r="860" ht="15.75" customHeight="1">
      <c r="A860" s="94"/>
      <c r="B860" s="94"/>
      <c r="C860" s="94"/>
      <c r="D860" s="81"/>
      <c r="E860" s="94"/>
      <c r="F860" s="94"/>
      <c r="H860" s="81"/>
      <c r="Y860" s="368"/>
      <c r="Z860" s="368"/>
      <c r="AA860" s="369"/>
    </row>
    <row r="861" ht="15.75" customHeight="1">
      <c r="A861" s="94"/>
      <c r="B861" s="94"/>
      <c r="C861" s="94"/>
      <c r="D861" s="81"/>
      <c r="E861" s="94"/>
      <c r="F861" s="94"/>
      <c r="H861" s="81"/>
      <c r="Y861" s="368"/>
      <c r="Z861" s="368"/>
      <c r="AA861" s="369"/>
    </row>
    <row r="862" ht="15.75" customHeight="1">
      <c r="A862" s="94"/>
      <c r="B862" s="94"/>
      <c r="C862" s="94"/>
      <c r="D862" s="81"/>
      <c r="E862" s="94"/>
      <c r="F862" s="94"/>
      <c r="H862" s="81"/>
      <c r="Y862" s="368"/>
      <c r="Z862" s="368"/>
      <c r="AA862" s="369"/>
    </row>
    <row r="863" ht="15.75" customHeight="1">
      <c r="A863" s="94"/>
      <c r="B863" s="94"/>
      <c r="C863" s="94"/>
      <c r="D863" s="81"/>
      <c r="E863" s="94"/>
      <c r="F863" s="94"/>
      <c r="H863" s="81"/>
      <c r="Y863" s="368"/>
      <c r="Z863" s="368"/>
      <c r="AA863" s="369"/>
    </row>
    <row r="864" ht="15.75" customHeight="1">
      <c r="A864" s="94"/>
      <c r="B864" s="94"/>
      <c r="C864" s="94"/>
      <c r="D864" s="81"/>
      <c r="E864" s="94"/>
      <c r="F864" s="94"/>
      <c r="H864" s="81"/>
      <c r="Y864" s="368"/>
      <c r="Z864" s="368"/>
      <c r="AA864" s="369"/>
    </row>
    <row r="865" ht="15.75" customHeight="1">
      <c r="A865" s="94"/>
      <c r="B865" s="94"/>
      <c r="C865" s="94"/>
      <c r="D865" s="81"/>
      <c r="E865" s="94"/>
      <c r="F865" s="94"/>
      <c r="H865" s="81"/>
      <c r="Y865" s="368"/>
      <c r="Z865" s="368"/>
      <c r="AA865" s="369"/>
    </row>
    <row r="866" ht="15.75" customHeight="1">
      <c r="A866" s="94"/>
      <c r="B866" s="94"/>
      <c r="C866" s="94"/>
      <c r="D866" s="81"/>
      <c r="E866" s="94"/>
      <c r="F866" s="94"/>
      <c r="H866" s="81"/>
      <c r="Y866" s="368"/>
      <c r="Z866" s="368"/>
      <c r="AA866" s="369"/>
    </row>
    <row r="867" ht="15.75" customHeight="1">
      <c r="A867" s="94"/>
      <c r="B867" s="94"/>
      <c r="C867" s="94"/>
      <c r="D867" s="81"/>
      <c r="E867" s="94"/>
      <c r="F867" s="94"/>
      <c r="H867" s="81"/>
      <c r="Y867" s="368"/>
      <c r="Z867" s="368"/>
      <c r="AA867" s="369"/>
    </row>
    <row r="868" ht="15.75" customHeight="1">
      <c r="A868" s="94"/>
      <c r="B868" s="94"/>
      <c r="C868" s="94"/>
      <c r="D868" s="81"/>
      <c r="E868" s="94"/>
      <c r="F868" s="94"/>
      <c r="H868" s="81"/>
      <c r="Y868" s="368"/>
      <c r="Z868" s="368"/>
      <c r="AA868" s="369"/>
    </row>
    <row r="869" ht="15.75" customHeight="1">
      <c r="A869" s="94"/>
      <c r="B869" s="94"/>
      <c r="C869" s="94"/>
      <c r="D869" s="81"/>
      <c r="E869" s="94"/>
      <c r="F869" s="94"/>
      <c r="H869" s="81"/>
      <c r="Y869" s="368"/>
      <c r="Z869" s="368"/>
      <c r="AA869" s="369"/>
    </row>
    <row r="870" ht="15.75" customHeight="1">
      <c r="A870" s="94"/>
      <c r="B870" s="94"/>
      <c r="C870" s="94"/>
      <c r="D870" s="81"/>
      <c r="E870" s="94"/>
      <c r="F870" s="94"/>
      <c r="H870" s="81"/>
      <c r="Y870" s="368"/>
      <c r="Z870" s="368"/>
      <c r="AA870" s="369"/>
    </row>
    <row r="871" ht="15.75" customHeight="1">
      <c r="A871" s="94"/>
      <c r="B871" s="94"/>
      <c r="C871" s="94"/>
      <c r="D871" s="81"/>
      <c r="E871" s="94"/>
      <c r="F871" s="94"/>
      <c r="H871" s="81"/>
      <c r="Y871" s="368"/>
      <c r="Z871" s="368"/>
      <c r="AA871" s="369"/>
    </row>
    <row r="872" ht="15.75" customHeight="1">
      <c r="A872" s="94"/>
      <c r="B872" s="94"/>
      <c r="C872" s="94"/>
      <c r="D872" s="81"/>
      <c r="E872" s="94"/>
      <c r="F872" s="94"/>
      <c r="H872" s="81"/>
      <c r="Y872" s="368"/>
      <c r="Z872" s="368"/>
      <c r="AA872" s="369"/>
    </row>
    <row r="873" ht="15.75" customHeight="1">
      <c r="A873" s="94"/>
      <c r="B873" s="94"/>
      <c r="C873" s="94"/>
      <c r="D873" s="81"/>
      <c r="E873" s="94"/>
      <c r="F873" s="94"/>
      <c r="H873" s="81"/>
      <c r="Y873" s="368"/>
      <c r="Z873" s="368"/>
      <c r="AA873" s="369"/>
    </row>
    <row r="874" ht="15.75" customHeight="1">
      <c r="A874" s="94"/>
      <c r="B874" s="94"/>
      <c r="C874" s="94"/>
      <c r="D874" s="81"/>
      <c r="E874" s="94"/>
      <c r="F874" s="94"/>
      <c r="H874" s="81"/>
      <c r="Y874" s="368"/>
      <c r="Z874" s="368"/>
      <c r="AA874" s="369"/>
    </row>
    <row r="875" ht="15.75" customHeight="1">
      <c r="A875" s="94"/>
      <c r="B875" s="94"/>
      <c r="C875" s="94"/>
      <c r="D875" s="81"/>
      <c r="E875" s="94"/>
      <c r="F875" s="94"/>
      <c r="H875" s="81"/>
      <c r="Y875" s="368"/>
      <c r="Z875" s="368"/>
      <c r="AA875" s="369"/>
    </row>
    <row r="876" ht="15.75" customHeight="1">
      <c r="A876" s="94"/>
      <c r="B876" s="94"/>
      <c r="C876" s="94"/>
      <c r="D876" s="81"/>
      <c r="E876" s="94"/>
      <c r="F876" s="94"/>
      <c r="H876" s="81"/>
      <c r="Y876" s="368"/>
      <c r="Z876" s="368"/>
      <c r="AA876" s="369"/>
    </row>
    <row r="877" ht="15.75" customHeight="1">
      <c r="A877" s="94"/>
      <c r="B877" s="94"/>
      <c r="C877" s="94"/>
      <c r="D877" s="81"/>
      <c r="E877" s="94"/>
      <c r="F877" s="94"/>
      <c r="H877" s="81"/>
      <c r="Y877" s="368"/>
      <c r="Z877" s="368"/>
      <c r="AA877" s="369"/>
    </row>
    <row r="878" ht="15.75" customHeight="1">
      <c r="A878" s="94"/>
      <c r="B878" s="94"/>
      <c r="C878" s="94"/>
      <c r="D878" s="81"/>
      <c r="E878" s="94"/>
      <c r="F878" s="94"/>
      <c r="H878" s="81"/>
      <c r="Y878" s="368"/>
      <c r="Z878" s="368"/>
      <c r="AA878" s="369"/>
    </row>
    <row r="879" ht="15.75" customHeight="1">
      <c r="A879" s="94"/>
      <c r="B879" s="94"/>
      <c r="C879" s="94"/>
      <c r="D879" s="81"/>
      <c r="E879" s="94"/>
      <c r="F879" s="94"/>
      <c r="H879" s="81"/>
      <c r="Y879" s="368"/>
      <c r="Z879" s="368"/>
      <c r="AA879" s="369"/>
    </row>
    <row r="880" ht="15.75" customHeight="1">
      <c r="A880" s="94"/>
      <c r="B880" s="94"/>
      <c r="C880" s="94"/>
      <c r="D880" s="81"/>
      <c r="E880" s="94"/>
      <c r="F880" s="94"/>
      <c r="H880" s="81"/>
      <c r="Y880" s="368"/>
      <c r="Z880" s="368"/>
      <c r="AA880" s="369"/>
    </row>
    <row r="881" ht="15.75" customHeight="1">
      <c r="A881" s="94"/>
      <c r="B881" s="94"/>
      <c r="C881" s="94"/>
      <c r="D881" s="81"/>
      <c r="E881" s="94"/>
      <c r="F881" s="94"/>
      <c r="H881" s="81"/>
      <c r="Y881" s="368"/>
      <c r="Z881" s="368"/>
      <c r="AA881" s="369"/>
    </row>
    <row r="882" ht="15.75" customHeight="1">
      <c r="A882" s="94"/>
      <c r="B882" s="94"/>
      <c r="C882" s="94"/>
      <c r="D882" s="81"/>
      <c r="E882" s="94"/>
      <c r="F882" s="94"/>
      <c r="H882" s="81"/>
      <c r="Y882" s="368"/>
      <c r="Z882" s="368"/>
      <c r="AA882" s="369"/>
    </row>
    <row r="883" ht="15.75" customHeight="1">
      <c r="A883" s="94"/>
      <c r="B883" s="94"/>
      <c r="C883" s="94"/>
      <c r="D883" s="81"/>
      <c r="E883" s="94"/>
      <c r="F883" s="94"/>
      <c r="H883" s="81"/>
      <c r="Y883" s="368"/>
      <c r="Z883" s="368"/>
      <c r="AA883" s="369"/>
    </row>
    <row r="884" ht="15.75" customHeight="1">
      <c r="A884" s="94"/>
      <c r="B884" s="94"/>
      <c r="C884" s="94"/>
      <c r="D884" s="81"/>
      <c r="E884" s="94"/>
      <c r="F884" s="94"/>
      <c r="H884" s="81"/>
      <c r="Y884" s="368"/>
      <c r="Z884" s="368"/>
      <c r="AA884" s="369"/>
    </row>
    <row r="885" ht="15.75" customHeight="1">
      <c r="A885" s="94"/>
      <c r="B885" s="94"/>
      <c r="C885" s="94"/>
      <c r="D885" s="81"/>
      <c r="E885" s="94"/>
      <c r="F885" s="94"/>
      <c r="H885" s="81"/>
      <c r="Y885" s="368"/>
      <c r="Z885" s="368"/>
      <c r="AA885" s="369"/>
    </row>
    <row r="886" ht="15.75" customHeight="1">
      <c r="A886" s="94"/>
      <c r="B886" s="94"/>
      <c r="C886" s="94"/>
      <c r="D886" s="81"/>
      <c r="E886" s="94"/>
      <c r="F886" s="94"/>
      <c r="H886" s="81"/>
      <c r="Y886" s="368"/>
      <c r="Z886" s="368"/>
      <c r="AA886" s="369"/>
    </row>
    <row r="887" ht="15.75" customHeight="1">
      <c r="A887" s="94"/>
      <c r="B887" s="94"/>
      <c r="C887" s="94"/>
      <c r="D887" s="81"/>
      <c r="E887" s="94"/>
      <c r="F887" s="94"/>
      <c r="H887" s="81"/>
      <c r="Y887" s="368"/>
      <c r="Z887" s="368"/>
      <c r="AA887" s="369"/>
    </row>
    <row r="888" ht="15.75" customHeight="1">
      <c r="A888" s="94"/>
      <c r="B888" s="94"/>
      <c r="C888" s="94"/>
      <c r="D888" s="81"/>
      <c r="E888" s="94"/>
      <c r="F888" s="94"/>
      <c r="H888" s="81"/>
      <c r="Y888" s="368"/>
      <c r="Z888" s="368"/>
      <c r="AA888" s="369"/>
    </row>
    <row r="889" ht="15.75" customHeight="1">
      <c r="A889" s="94"/>
      <c r="B889" s="94"/>
      <c r="C889" s="94"/>
      <c r="D889" s="81"/>
      <c r="E889" s="94"/>
      <c r="F889" s="94"/>
      <c r="H889" s="81"/>
      <c r="Y889" s="368"/>
      <c r="Z889" s="368"/>
      <c r="AA889" s="369"/>
    </row>
    <row r="890" ht="15.75" customHeight="1">
      <c r="A890" s="94"/>
      <c r="B890" s="94"/>
      <c r="C890" s="94"/>
      <c r="D890" s="81"/>
      <c r="E890" s="94"/>
      <c r="F890" s="94"/>
      <c r="H890" s="81"/>
      <c r="Y890" s="368"/>
      <c r="Z890" s="368"/>
      <c r="AA890" s="369"/>
    </row>
    <row r="891" ht="15.75" customHeight="1">
      <c r="A891" s="94"/>
      <c r="B891" s="94"/>
      <c r="C891" s="94"/>
      <c r="D891" s="81"/>
      <c r="E891" s="94"/>
      <c r="F891" s="94"/>
      <c r="H891" s="81"/>
      <c r="Y891" s="368"/>
      <c r="Z891" s="368"/>
      <c r="AA891" s="369"/>
    </row>
    <row r="892" ht="15.75" customHeight="1">
      <c r="A892" s="94"/>
      <c r="B892" s="94"/>
      <c r="C892" s="94"/>
      <c r="D892" s="81"/>
      <c r="E892" s="94"/>
      <c r="F892" s="94"/>
      <c r="H892" s="81"/>
      <c r="Y892" s="368"/>
      <c r="Z892" s="368"/>
      <c r="AA892" s="369"/>
    </row>
    <row r="893" ht="15.75" customHeight="1">
      <c r="A893" s="94"/>
      <c r="B893" s="94"/>
      <c r="C893" s="94"/>
      <c r="D893" s="81"/>
      <c r="E893" s="94"/>
      <c r="F893" s="94"/>
      <c r="H893" s="81"/>
      <c r="Y893" s="368"/>
      <c r="Z893" s="368"/>
      <c r="AA893" s="369"/>
    </row>
    <row r="894" ht="15.75" customHeight="1">
      <c r="A894" s="94"/>
      <c r="B894" s="94"/>
      <c r="C894" s="94"/>
      <c r="D894" s="81"/>
      <c r="E894" s="94"/>
      <c r="F894" s="94"/>
      <c r="H894" s="81"/>
      <c r="Y894" s="368"/>
      <c r="Z894" s="368"/>
      <c r="AA894" s="369"/>
    </row>
    <row r="895" ht="15.75" customHeight="1">
      <c r="A895" s="94"/>
      <c r="B895" s="94"/>
      <c r="C895" s="94"/>
      <c r="D895" s="81"/>
      <c r="E895" s="94"/>
      <c r="F895" s="94"/>
      <c r="H895" s="81"/>
      <c r="Y895" s="368"/>
      <c r="Z895" s="368"/>
      <c r="AA895" s="369"/>
    </row>
    <row r="896" ht="15.75" customHeight="1">
      <c r="A896" s="94"/>
      <c r="B896" s="94"/>
      <c r="C896" s="94"/>
      <c r="D896" s="81"/>
      <c r="E896" s="94"/>
      <c r="F896" s="94"/>
      <c r="H896" s="81"/>
      <c r="Y896" s="368"/>
      <c r="Z896" s="368"/>
      <c r="AA896" s="369"/>
    </row>
    <row r="897" ht="15.75" customHeight="1">
      <c r="A897" s="94"/>
      <c r="B897" s="94"/>
      <c r="C897" s="94"/>
      <c r="D897" s="81"/>
      <c r="E897" s="94"/>
      <c r="F897" s="94"/>
      <c r="H897" s="81"/>
      <c r="Y897" s="368"/>
      <c r="Z897" s="368"/>
      <c r="AA897" s="369"/>
    </row>
    <row r="898" ht="15.75" customHeight="1">
      <c r="A898" s="94"/>
      <c r="B898" s="94"/>
      <c r="C898" s="94"/>
      <c r="D898" s="81"/>
      <c r="E898" s="94"/>
      <c r="F898" s="94"/>
      <c r="H898" s="81"/>
      <c r="Y898" s="368"/>
      <c r="Z898" s="368"/>
      <c r="AA898" s="369"/>
    </row>
    <row r="899" ht="15.75" customHeight="1">
      <c r="A899" s="94"/>
      <c r="B899" s="94"/>
      <c r="C899" s="94"/>
      <c r="D899" s="81"/>
      <c r="E899" s="94"/>
      <c r="F899" s="94"/>
      <c r="H899" s="81"/>
      <c r="Y899" s="368"/>
      <c r="Z899" s="368"/>
      <c r="AA899" s="369"/>
    </row>
    <row r="900" ht="15.75" customHeight="1">
      <c r="A900" s="94"/>
      <c r="B900" s="94"/>
      <c r="C900" s="94"/>
      <c r="D900" s="81"/>
      <c r="E900" s="94"/>
      <c r="F900" s="94"/>
      <c r="H900" s="81"/>
      <c r="Y900" s="368"/>
      <c r="Z900" s="368"/>
      <c r="AA900" s="369"/>
    </row>
    <row r="901" ht="15.75" customHeight="1">
      <c r="A901" s="94"/>
      <c r="B901" s="94"/>
      <c r="C901" s="94"/>
      <c r="D901" s="81"/>
      <c r="E901" s="94"/>
      <c r="F901" s="94"/>
      <c r="H901" s="81"/>
      <c r="Y901" s="368"/>
      <c r="Z901" s="368"/>
      <c r="AA901" s="369"/>
    </row>
    <row r="902" ht="15.75" customHeight="1">
      <c r="A902" s="94"/>
      <c r="B902" s="94"/>
      <c r="C902" s="94"/>
      <c r="D902" s="81"/>
      <c r="E902" s="94"/>
      <c r="F902" s="94"/>
      <c r="H902" s="81"/>
      <c r="Y902" s="368"/>
      <c r="Z902" s="368"/>
      <c r="AA902" s="369"/>
    </row>
    <row r="903" ht="15.75" customHeight="1">
      <c r="A903" s="94"/>
      <c r="B903" s="94"/>
      <c r="C903" s="94"/>
      <c r="D903" s="81"/>
      <c r="E903" s="94"/>
      <c r="F903" s="94"/>
      <c r="H903" s="81"/>
      <c r="Y903" s="368"/>
      <c r="Z903" s="368"/>
      <c r="AA903" s="369"/>
    </row>
    <row r="904" ht="15.75" customHeight="1">
      <c r="A904" s="94"/>
      <c r="B904" s="94"/>
      <c r="C904" s="94"/>
      <c r="D904" s="81"/>
      <c r="E904" s="94"/>
      <c r="F904" s="94"/>
      <c r="H904" s="81"/>
      <c r="Y904" s="368"/>
      <c r="Z904" s="368"/>
      <c r="AA904" s="369"/>
    </row>
    <row r="905" ht="15.75" customHeight="1">
      <c r="A905" s="94"/>
      <c r="B905" s="94"/>
      <c r="C905" s="94"/>
      <c r="D905" s="81"/>
      <c r="E905" s="94"/>
      <c r="F905" s="94"/>
      <c r="H905" s="81"/>
      <c r="Y905" s="368"/>
      <c r="Z905" s="368"/>
      <c r="AA905" s="369"/>
    </row>
    <row r="906" ht="15.75" customHeight="1">
      <c r="A906" s="94"/>
      <c r="B906" s="94"/>
      <c r="C906" s="94"/>
      <c r="D906" s="81"/>
      <c r="E906" s="94"/>
      <c r="F906" s="94"/>
      <c r="H906" s="81"/>
      <c r="Y906" s="368"/>
      <c r="Z906" s="368"/>
      <c r="AA906" s="369"/>
    </row>
    <row r="907" ht="15.75" customHeight="1">
      <c r="A907" s="94"/>
      <c r="B907" s="94"/>
      <c r="C907" s="94"/>
      <c r="D907" s="81"/>
      <c r="E907" s="94"/>
      <c r="F907" s="94"/>
      <c r="H907" s="81"/>
      <c r="Y907" s="368"/>
      <c r="Z907" s="368"/>
      <c r="AA907" s="369"/>
    </row>
    <row r="908" ht="15.75" customHeight="1">
      <c r="A908" s="94"/>
      <c r="B908" s="94"/>
      <c r="C908" s="94"/>
      <c r="D908" s="81"/>
      <c r="E908" s="94"/>
      <c r="F908" s="94"/>
      <c r="H908" s="81"/>
      <c r="Y908" s="368"/>
      <c r="Z908" s="368"/>
      <c r="AA908" s="369"/>
    </row>
    <row r="909" ht="15.75" customHeight="1">
      <c r="A909" s="94"/>
      <c r="B909" s="94"/>
      <c r="C909" s="94"/>
      <c r="D909" s="81"/>
      <c r="E909" s="94"/>
      <c r="F909" s="94"/>
      <c r="H909" s="81"/>
      <c r="Y909" s="368"/>
      <c r="Z909" s="368"/>
      <c r="AA909" s="369"/>
    </row>
    <row r="910" ht="15.75" customHeight="1">
      <c r="A910" s="94"/>
      <c r="B910" s="94"/>
      <c r="C910" s="94"/>
      <c r="D910" s="81"/>
      <c r="E910" s="94"/>
      <c r="F910" s="94"/>
      <c r="H910" s="81"/>
      <c r="Y910" s="368"/>
      <c r="Z910" s="368"/>
      <c r="AA910" s="369"/>
    </row>
    <row r="911" ht="15.75" customHeight="1">
      <c r="A911" s="94"/>
      <c r="B911" s="94"/>
      <c r="C911" s="94"/>
      <c r="D911" s="81"/>
      <c r="E911" s="94"/>
      <c r="F911" s="94"/>
      <c r="H911" s="81"/>
      <c r="Y911" s="368"/>
      <c r="Z911" s="368"/>
      <c r="AA911" s="369"/>
    </row>
    <row r="912" ht="15.75" customHeight="1">
      <c r="A912" s="94"/>
      <c r="B912" s="94"/>
      <c r="C912" s="94"/>
      <c r="D912" s="81"/>
      <c r="E912" s="94"/>
      <c r="F912" s="94"/>
      <c r="H912" s="81"/>
      <c r="Y912" s="368"/>
      <c r="Z912" s="368"/>
      <c r="AA912" s="369"/>
    </row>
    <row r="913" ht="15.75" customHeight="1">
      <c r="A913" s="94"/>
      <c r="B913" s="94"/>
      <c r="C913" s="94"/>
      <c r="D913" s="81"/>
      <c r="E913" s="94"/>
      <c r="F913" s="94"/>
      <c r="H913" s="81"/>
      <c r="Y913" s="368"/>
      <c r="Z913" s="368"/>
      <c r="AA913" s="369"/>
    </row>
    <row r="914" ht="15.75" customHeight="1">
      <c r="A914" s="94"/>
      <c r="B914" s="94"/>
      <c r="C914" s="94"/>
      <c r="D914" s="81"/>
      <c r="E914" s="94"/>
      <c r="F914" s="94"/>
      <c r="H914" s="81"/>
      <c r="Y914" s="368"/>
      <c r="Z914" s="368"/>
      <c r="AA914" s="369"/>
    </row>
    <row r="915" ht="15.75" customHeight="1">
      <c r="A915" s="94"/>
      <c r="B915" s="94"/>
      <c r="C915" s="94"/>
      <c r="D915" s="81"/>
      <c r="E915" s="94"/>
      <c r="F915" s="94"/>
      <c r="H915" s="81"/>
      <c r="Y915" s="368"/>
      <c r="Z915" s="368"/>
      <c r="AA915" s="369"/>
    </row>
    <row r="916" ht="15.75" customHeight="1">
      <c r="A916" s="94"/>
      <c r="B916" s="94"/>
      <c r="C916" s="94"/>
      <c r="D916" s="81"/>
      <c r="E916" s="94"/>
      <c r="F916" s="94"/>
      <c r="H916" s="81"/>
      <c r="Y916" s="368"/>
      <c r="Z916" s="368"/>
      <c r="AA916" s="369"/>
    </row>
    <row r="917" ht="15.75" customHeight="1">
      <c r="A917" s="94"/>
      <c r="B917" s="94"/>
      <c r="C917" s="94"/>
      <c r="D917" s="81"/>
      <c r="E917" s="94"/>
      <c r="F917" s="94"/>
      <c r="H917" s="81"/>
      <c r="Y917" s="368"/>
      <c r="Z917" s="368"/>
      <c r="AA917" s="369"/>
    </row>
    <row r="918" ht="15.75" customHeight="1">
      <c r="A918" s="94"/>
      <c r="B918" s="94"/>
      <c r="C918" s="94"/>
      <c r="D918" s="81"/>
      <c r="E918" s="94"/>
      <c r="F918" s="94"/>
      <c r="H918" s="81"/>
      <c r="Y918" s="368"/>
      <c r="Z918" s="368"/>
      <c r="AA918" s="369"/>
    </row>
    <row r="919" ht="15.75" customHeight="1">
      <c r="A919" s="94"/>
      <c r="B919" s="94"/>
      <c r="C919" s="94"/>
      <c r="D919" s="81"/>
      <c r="E919" s="94"/>
      <c r="F919" s="94"/>
      <c r="H919" s="81"/>
      <c r="Y919" s="368"/>
      <c r="Z919" s="368"/>
      <c r="AA919" s="369"/>
    </row>
    <row r="920" ht="15.75" customHeight="1">
      <c r="A920" s="94"/>
      <c r="B920" s="94"/>
      <c r="C920" s="94"/>
      <c r="D920" s="81"/>
      <c r="E920" s="94"/>
      <c r="F920" s="94"/>
      <c r="H920" s="81"/>
      <c r="Y920" s="368"/>
      <c r="Z920" s="368"/>
      <c r="AA920" s="369"/>
    </row>
    <row r="921" ht="15.75" customHeight="1">
      <c r="A921" s="94"/>
      <c r="B921" s="94"/>
      <c r="C921" s="94"/>
      <c r="D921" s="81"/>
      <c r="E921" s="94"/>
      <c r="F921" s="94"/>
      <c r="H921" s="81"/>
      <c r="Y921" s="368"/>
      <c r="Z921" s="368"/>
      <c r="AA921" s="369"/>
    </row>
    <row r="922" ht="15.75" customHeight="1">
      <c r="A922" s="94"/>
      <c r="B922" s="94"/>
      <c r="C922" s="94"/>
      <c r="D922" s="81"/>
      <c r="E922" s="94"/>
      <c r="F922" s="94"/>
      <c r="H922" s="81"/>
      <c r="Y922" s="368"/>
      <c r="Z922" s="368"/>
      <c r="AA922" s="369"/>
    </row>
    <row r="923" ht="15.75" customHeight="1">
      <c r="A923" s="94"/>
      <c r="B923" s="94"/>
      <c r="C923" s="94"/>
      <c r="D923" s="81"/>
      <c r="E923" s="94"/>
      <c r="F923" s="94"/>
      <c r="H923" s="81"/>
      <c r="Y923" s="368"/>
      <c r="Z923" s="368"/>
      <c r="AA923" s="369"/>
    </row>
    <row r="924" ht="15.75" customHeight="1">
      <c r="A924" s="94"/>
      <c r="B924" s="94"/>
      <c r="C924" s="94"/>
      <c r="D924" s="81"/>
      <c r="E924" s="94"/>
      <c r="F924" s="94"/>
      <c r="H924" s="81"/>
      <c r="Y924" s="368"/>
      <c r="Z924" s="368"/>
      <c r="AA924" s="369"/>
    </row>
    <row r="925" ht="15.75" customHeight="1">
      <c r="A925" s="94"/>
      <c r="B925" s="94"/>
      <c r="C925" s="94"/>
      <c r="D925" s="81"/>
      <c r="E925" s="94"/>
      <c r="F925" s="94"/>
      <c r="H925" s="81"/>
      <c r="Y925" s="368"/>
      <c r="Z925" s="368"/>
      <c r="AA925" s="369"/>
    </row>
    <row r="926" ht="15.75" customHeight="1">
      <c r="A926" s="94"/>
      <c r="B926" s="94"/>
      <c r="C926" s="94"/>
      <c r="D926" s="81"/>
      <c r="E926" s="94"/>
      <c r="F926" s="94"/>
      <c r="H926" s="81"/>
      <c r="Y926" s="368"/>
      <c r="Z926" s="368"/>
      <c r="AA926" s="369"/>
    </row>
    <row r="927" ht="15.75" customHeight="1">
      <c r="A927" s="94"/>
      <c r="B927" s="94"/>
      <c r="C927" s="94"/>
      <c r="D927" s="81"/>
      <c r="E927" s="94"/>
      <c r="F927" s="94"/>
      <c r="H927" s="81"/>
      <c r="Y927" s="368"/>
      <c r="Z927" s="368"/>
      <c r="AA927" s="369"/>
    </row>
    <row r="928" ht="15.75" customHeight="1">
      <c r="A928" s="94"/>
      <c r="B928" s="94"/>
      <c r="C928" s="94"/>
      <c r="D928" s="81"/>
      <c r="E928" s="94"/>
      <c r="F928" s="94"/>
      <c r="H928" s="81"/>
      <c r="Y928" s="368"/>
      <c r="Z928" s="368"/>
      <c r="AA928" s="369"/>
    </row>
    <row r="929" ht="15.75" customHeight="1">
      <c r="A929" s="94"/>
      <c r="B929" s="94"/>
      <c r="C929" s="94"/>
      <c r="D929" s="81"/>
      <c r="E929" s="94"/>
      <c r="F929" s="94"/>
      <c r="H929" s="81"/>
      <c r="Y929" s="368"/>
      <c r="Z929" s="368"/>
      <c r="AA929" s="369"/>
    </row>
    <row r="930" ht="15.75" customHeight="1">
      <c r="A930" s="94"/>
      <c r="B930" s="94"/>
      <c r="C930" s="94"/>
      <c r="D930" s="81"/>
      <c r="E930" s="94"/>
      <c r="F930" s="94"/>
      <c r="H930" s="81"/>
      <c r="Y930" s="368"/>
      <c r="Z930" s="368"/>
      <c r="AA930" s="369"/>
    </row>
    <row r="931" ht="15.75" customHeight="1">
      <c r="A931" s="94"/>
      <c r="B931" s="94"/>
      <c r="C931" s="94"/>
      <c r="D931" s="81"/>
      <c r="E931" s="94"/>
      <c r="F931" s="94"/>
      <c r="H931" s="81"/>
      <c r="Y931" s="368"/>
      <c r="Z931" s="368"/>
      <c r="AA931" s="369"/>
    </row>
    <row r="932" ht="15.75" customHeight="1">
      <c r="A932" s="94"/>
      <c r="B932" s="94"/>
      <c r="C932" s="94"/>
      <c r="D932" s="81"/>
      <c r="E932" s="94"/>
      <c r="F932" s="94"/>
      <c r="H932" s="81"/>
      <c r="Y932" s="368"/>
      <c r="Z932" s="368"/>
      <c r="AA932" s="369"/>
    </row>
    <row r="933" ht="15.75" customHeight="1">
      <c r="A933" s="94"/>
      <c r="B933" s="94"/>
      <c r="C933" s="94"/>
      <c r="D933" s="81"/>
      <c r="E933" s="94"/>
      <c r="F933" s="94"/>
      <c r="H933" s="81"/>
      <c r="Y933" s="368"/>
      <c r="Z933" s="368"/>
      <c r="AA933" s="369"/>
    </row>
    <row r="934" ht="15.75" customHeight="1">
      <c r="A934" s="94"/>
      <c r="B934" s="94"/>
      <c r="C934" s="94"/>
      <c r="D934" s="81"/>
      <c r="E934" s="94"/>
      <c r="F934" s="94"/>
      <c r="H934" s="81"/>
      <c r="Y934" s="368"/>
      <c r="Z934" s="368"/>
      <c r="AA934" s="369"/>
    </row>
    <row r="935" ht="15.75" customHeight="1">
      <c r="A935" s="94"/>
      <c r="B935" s="94"/>
      <c r="C935" s="94"/>
      <c r="D935" s="81"/>
      <c r="E935" s="94"/>
      <c r="F935" s="94"/>
      <c r="H935" s="81"/>
      <c r="Y935" s="368"/>
      <c r="Z935" s="368"/>
      <c r="AA935" s="369"/>
    </row>
    <row r="936" ht="15.75" customHeight="1">
      <c r="A936" s="94"/>
      <c r="B936" s="94"/>
      <c r="C936" s="94"/>
      <c r="D936" s="81"/>
      <c r="E936" s="94"/>
      <c r="F936" s="94"/>
      <c r="H936" s="81"/>
      <c r="Y936" s="368"/>
      <c r="Z936" s="368"/>
      <c r="AA936" s="369"/>
    </row>
    <row r="937" ht="15.75" customHeight="1">
      <c r="A937" s="94"/>
      <c r="B937" s="94"/>
      <c r="C937" s="94"/>
      <c r="D937" s="81"/>
      <c r="E937" s="94"/>
      <c r="F937" s="94"/>
      <c r="H937" s="81"/>
      <c r="Y937" s="368"/>
      <c r="Z937" s="368"/>
      <c r="AA937" s="369"/>
    </row>
    <row r="938" ht="15.75" customHeight="1">
      <c r="A938" s="94"/>
      <c r="B938" s="94"/>
      <c r="C938" s="94"/>
      <c r="D938" s="81"/>
      <c r="E938" s="94"/>
      <c r="F938" s="94"/>
      <c r="H938" s="81"/>
      <c r="Y938" s="368"/>
      <c r="Z938" s="368"/>
      <c r="AA938" s="369"/>
    </row>
    <row r="939" ht="15.75" customHeight="1">
      <c r="A939" s="94"/>
      <c r="B939" s="94"/>
      <c r="C939" s="94"/>
      <c r="D939" s="81"/>
      <c r="E939" s="94"/>
      <c r="F939" s="94"/>
      <c r="H939" s="81"/>
      <c r="Y939" s="368"/>
      <c r="Z939" s="368"/>
      <c r="AA939" s="369"/>
    </row>
    <row r="940" ht="15.75" customHeight="1">
      <c r="A940" s="94"/>
      <c r="B940" s="94"/>
      <c r="C940" s="94"/>
      <c r="D940" s="81"/>
      <c r="E940" s="94"/>
      <c r="F940" s="94"/>
      <c r="H940" s="81"/>
      <c r="Y940" s="368"/>
      <c r="Z940" s="368"/>
      <c r="AA940" s="369"/>
    </row>
    <row r="941" ht="15.75" customHeight="1">
      <c r="A941" s="94"/>
      <c r="B941" s="94"/>
      <c r="C941" s="94"/>
      <c r="D941" s="81"/>
      <c r="E941" s="94"/>
      <c r="F941" s="94"/>
      <c r="H941" s="81"/>
      <c r="Y941" s="368"/>
      <c r="Z941" s="368"/>
      <c r="AA941" s="369"/>
    </row>
    <row r="942" ht="15.75" customHeight="1">
      <c r="A942" s="94"/>
      <c r="B942" s="94"/>
      <c r="C942" s="94"/>
      <c r="D942" s="81"/>
      <c r="E942" s="94"/>
      <c r="F942" s="94"/>
      <c r="H942" s="81"/>
      <c r="Y942" s="368"/>
      <c r="Z942" s="368"/>
      <c r="AA942" s="369"/>
    </row>
    <row r="943" ht="15.75" customHeight="1">
      <c r="A943" s="94"/>
      <c r="B943" s="94"/>
      <c r="C943" s="94"/>
      <c r="D943" s="81"/>
      <c r="E943" s="94"/>
      <c r="F943" s="94"/>
      <c r="H943" s="81"/>
      <c r="Y943" s="368"/>
      <c r="Z943" s="368"/>
      <c r="AA943" s="369"/>
    </row>
    <row r="944" ht="15.75" customHeight="1">
      <c r="A944" s="94"/>
      <c r="B944" s="94"/>
      <c r="C944" s="94"/>
      <c r="D944" s="81"/>
      <c r="E944" s="94"/>
      <c r="F944" s="94"/>
      <c r="H944" s="81"/>
      <c r="Y944" s="368"/>
      <c r="Z944" s="368"/>
      <c r="AA944" s="369"/>
    </row>
    <row r="945" ht="15.75" customHeight="1">
      <c r="A945" s="94"/>
      <c r="B945" s="94"/>
      <c r="C945" s="94"/>
      <c r="D945" s="81"/>
      <c r="E945" s="94"/>
      <c r="F945" s="94"/>
      <c r="H945" s="81"/>
      <c r="Y945" s="368"/>
      <c r="Z945" s="368"/>
      <c r="AA945" s="369"/>
    </row>
    <row r="946" ht="15.75" customHeight="1">
      <c r="A946" s="94"/>
      <c r="B946" s="94"/>
      <c r="C946" s="94"/>
      <c r="D946" s="81"/>
      <c r="E946" s="94"/>
      <c r="F946" s="94"/>
      <c r="H946" s="81"/>
      <c r="Y946" s="368"/>
      <c r="Z946" s="368"/>
      <c r="AA946" s="369"/>
    </row>
    <row r="947" ht="15.75" customHeight="1">
      <c r="A947" s="94"/>
      <c r="B947" s="94"/>
      <c r="C947" s="94"/>
      <c r="D947" s="81"/>
      <c r="E947" s="94"/>
      <c r="F947" s="94"/>
      <c r="H947" s="81"/>
      <c r="Y947" s="368"/>
      <c r="Z947" s="368"/>
      <c r="AA947" s="369"/>
    </row>
    <row r="948" ht="15.75" customHeight="1">
      <c r="A948" s="94"/>
      <c r="B948" s="94"/>
      <c r="C948" s="94"/>
      <c r="D948" s="81"/>
      <c r="E948" s="94"/>
      <c r="F948" s="94"/>
      <c r="H948" s="81"/>
      <c r="Y948" s="368"/>
      <c r="Z948" s="368"/>
      <c r="AA948" s="369"/>
    </row>
    <row r="949" ht="15.75" customHeight="1">
      <c r="A949" s="94"/>
      <c r="B949" s="94"/>
      <c r="C949" s="94"/>
      <c r="D949" s="81"/>
      <c r="E949" s="94"/>
      <c r="F949" s="94"/>
      <c r="H949" s="81"/>
      <c r="Y949" s="368"/>
      <c r="Z949" s="368"/>
      <c r="AA949" s="369"/>
    </row>
    <row r="950" ht="15.75" customHeight="1">
      <c r="A950" s="94"/>
      <c r="B950" s="94"/>
      <c r="C950" s="94"/>
      <c r="D950" s="81"/>
      <c r="E950" s="94"/>
      <c r="F950" s="94"/>
      <c r="H950" s="81"/>
      <c r="Y950" s="368"/>
      <c r="Z950" s="368"/>
      <c r="AA950" s="369"/>
    </row>
    <row r="951" ht="15.75" customHeight="1">
      <c r="A951" s="94"/>
      <c r="B951" s="94"/>
      <c r="C951" s="94"/>
      <c r="D951" s="81"/>
      <c r="E951" s="94"/>
      <c r="F951" s="94"/>
      <c r="H951" s="81"/>
      <c r="Y951" s="368"/>
      <c r="Z951" s="368"/>
      <c r="AA951" s="369"/>
    </row>
    <row r="952" ht="15.75" customHeight="1">
      <c r="A952" s="94"/>
      <c r="B952" s="94"/>
      <c r="C952" s="94"/>
      <c r="D952" s="81"/>
      <c r="E952" s="94"/>
      <c r="F952" s="94"/>
      <c r="H952" s="81"/>
      <c r="Y952" s="368"/>
      <c r="Z952" s="368"/>
      <c r="AA952" s="369"/>
    </row>
    <row r="953" ht="15.75" customHeight="1">
      <c r="A953" s="94"/>
      <c r="B953" s="94"/>
      <c r="C953" s="94"/>
      <c r="D953" s="81"/>
      <c r="E953" s="94"/>
      <c r="F953" s="94"/>
      <c r="H953" s="81"/>
      <c r="Y953" s="368"/>
      <c r="Z953" s="368"/>
      <c r="AA953" s="369"/>
    </row>
    <row r="954" ht="15.75" customHeight="1">
      <c r="A954" s="94"/>
      <c r="B954" s="94"/>
      <c r="C954" s="94"/>
      <c r="D954" s="81"/>
      <c r="E954" s="94"/>
      <c r="F954" s="94"/>
      <c r="H954" s="81"/>
      <c r="Y954" s="368"/>
      <c r="Z954" s="368"/>
      <c r="AA954" s="369"/>
    </row>
    <row r="955" ht="15.75" customHeight="1">
      <c r="A955" s="94"/>
      <c r="B955" s="94"/>
      <c r="C955" s="94"/>
      <c r="D955" s="81"/>
      <c r="E955" s="94"/>
      <c r="F955" s="94"/>
      <c r="H955" s="81"/>
      <c r="Y955" s="368"/>
      <c r="Z955" s="368"/>
      <c r="AA955" s="369"/>
    </row>
    <row r="956" ht="15.75" customHeight="1">
      <c r="A956" s="94"/>
      <c r="B956" s="94"/>
      <c r="C956" s="94"/>
      <c r="D956" s="81"/>
      <c r="E956" s="94"/>
      <c r="F956" s="94"/>
      <c r="H956" s="81"/>
      <c r="Y956" s="368"/>
      <c r="Z956" s="368"/>
      <c r="AA956" s="369"/>
    </row>
    <row r="957" ht="15.75" customHeight="1">
      <c r="A957" s="94"/>
      <c r="B957" s="94"/>
      <c r="C957" s="94"/>
      <c r="D957" s="81"/>
      <c r="E957" s="94"/>
      <c r="F957" s="94"/>
      <c r="H957" s="81"/>
      <c r="Y957" s="368"/>
      <c r="Z957" s="368"/>
      <c r="AA957" s="369"/>
    </row>
    <row r="958" ht="15.75" customHeight="1">
      <c r="A958" s="94"/>
      <c r="B958" s="94"/>
      <c r="C958" s="94"/>
      <c r="D958" s="81"/>
      <c r="E958" s="94"/>
      <c r="F958" s="94"/>
      <c r="H958" s="81"/>
      <c r="Y958" s="368"/>
      <c r="Z958" s="368"/>
      <c r="AA958" s="369"/>
    </row>
    <row r="959" ht="15.75" customHeight="1">
      <c r="A959" s="94"/>
      <c r="B959" s="94"/>
      <c r="C959" s="94"/>
      <c r="D959" s="81"/>
      <c r="E959" s="94"/>
      <c r="F959" s="94"/>
      <c r="H959" s="81"/>
      <c r="Y959" s="368"/>
      <c r="Z959" s="368"/>
      <c r="AA959" s="369"/>
    </row>
    <row r="960" ht="15.75" customHeight="1">
      <c r="A960" s="94"/>
      <c r="B960" s="94"/>
      <c r="C960" s="94"/>
      <c r="D960" s="81"/>
      <c r="E960" s="94"/>
      <c r="F960" s="94"/>
      <c r="H960" s="81"/>
      <c r="Y960" s="368"/>
      <c r="Z960" s="368"/>
      <c r="AA960" s="369"/>
    </row>
    <row r="961" ht="15.75" customHeight="1">
      <c r="A961" s="94"/>
      <c r="B961" s="94"/>
      <c r="C961" s="94"/>
      <c r="D961" s="81"/>
      <c r="E961" s="94"/>
      <c r="F961" s="94"/>
      <c r="H961" s="81"/>
      <c r="Y961" s="368"/>
      <c r="Z961" s="368"/>
      <c r="AA961" s="369"/>
    </row>
    <row r="962" ht="15.75" customHeight="1">
      <c r="A962" s="94"/>
      <c r="B962" s="94"/>
      <c r="C962" s="94"/>
      <c r="D962" s="81"/>
      <c r="E962" s="94"/>
      <c r="F962" s="94"/>
      <c r="H962" s="81"/>
      <c r="Y962" s="368"/>
      <c r="Z962" s="368"/>
      <c r="AA962" s="369"/>
    </row>
    <row r="963" ht="15.75" customHeight="1">
      <c r="A963" s="94"/>
      <c r="B963" s="94"/>
      <c r="C963" s="94"/>
      <c r="D963" s="81"/>
      <c r="E963" s="94"/>
      <c r="F963" s="94"/>
      <c r="H963" s="81"/>
      <c r="Y963" s="368"/>
      <c r="Z963" s="368"/>
      <c r="AA963" s="369"/>
    </row>
    <row r="964" ht="15.75" customHeight="1">
      <c r="A964" s="94"/>
      <c r="B964" s="94"/>
      <c r="C964" s="94"/>
      <c r="D964" s="81"/>
      <c r="E964" s="94"/>
      <c r="F964" s="94"/>
      <c r="H964" s="81"/>
      <c r="Y964" s="368"/>
      <c r="Z964" s="368"/>
      <c r="AA964" s="369"/>
    </row>
    <row r="965" ht="15.75" customHeight="1">
      <c r="A965" s="94"/>
      <c r="B965" s="94"/>
      <c r="C965" s="94"/>
      <c r="D965" s="81"/>
      <c r="E965" s="94"/>
      <c r="F965" s="94"/>
      <c r="H965" s="81"/>
      <c r="Y965" s="368"/>
      <c r="Z965" s="368"/>
      <c r="AA965" s="369"/>
    </row>
    <row r="966" ht="15.75" customHeight="1">
      <c r="A966" s="94"/>
      <c r="B966" s="94"/>
      <c r="C966" s="94"/>
      <c r="D966" s="81"/>
      <c r="E966" s="94"/>
      <c r="F966" s="94"/>
      <c r="H966" s="81"/>
      <c r="Y966" s="368"/>
      <c r="Z966" s="368"/>
      <c r="AA966" s="369"/>
    </row>
    <row r="967" ht="15.75" customHeight="1">
      <c r="A967" s="94"/>
      <c r="B967" s="94"/>
      <c r="C967" s="94"/>
      <c r="D967" s="81"/>
      <c r="E967" s="94"/>
      <c r="F967" s="94"/>
      <c r="H967" s="81"/>
      <c r="Y967" s="368"/>
      <c r="Z967" s="368"/>
      <c r="AA967" s="369"/>
    </row>
    <row r="968" ht="15.75" customHeight="1">
      <c r="A968" s="94"/>
      <c r="B968" s="94"/>
      <c r="C968" s="94"/>
      <c r="D968" s="81"/>
      <c r="E968" s="94"/>
      <c r="F968" s="94"/>
      <c r="H968" s="81"/>
      <c r="Y968" s="368"/>
      <c r="Z968" s="368"/>
      <c r="AA968" s="369"/>
    </row>
    <row r="969" ht="15.75" customHeight="1">
      <c r="A969" s="94"/>
      <c r="B969" s="94"/>
      <c r="C969" s="94"/>
      <c r="D969" s="81"/>
      <c r="E969" s="94"/>
      <c r="F969" s="94"/>
      <c r="H969" s="81"/>
      <c r="Y969" s="368"/>
      <c r="Z969" s="368"/>
      <c r="AA969" s="369"/>
    </row>
    <row r="970" ht="15.75" customHeight="1">
      <c r="A970" s="94"/>
      <c r="B970" s="94"/>
      <c r="C970" s="94"/>
      <c r="D970" s="81"/>
      <c r="E970" s="94"/>
      <c r="F970" s="94"/>
      <c r="H970" s="81"/>
      <c r="Y970" s="368"/>
      <c r="Z970" s="368"/>
      <c r="AA970" s="369"/>
    </row>
    <row r="971" ht="15.75" customHeight="1">
      <c r="A971" s="94"/>
      <c r="B971" s="94"/>
      <c r="C971" s="94"/>
      <c r="D971" s="81"/>
      <c r="E971" s="94"/>
      <c r="F971" s="94"/>
      <c r="H971" s="81"/>
      <c r="Y971" s="368"/>
      <c r="Z971" s="368"/>
      <c r="AA971" s="369"/>
    </row>
    <row r="972" ht="15.75" customHeight="1">
      <c r="A972" s="94"/>
      <c r="B972" s="94"/>
      <c r="C972" s="94"/>
      <c r="D972" s="81"/>
      <c r="E972" s="94"/>
      <c r="F972" s="94"/>
      <c r="H972" s="81"/>
      <c r="Y972" s="368"/>
      <c r="Z972" s="368"/>
      <c r="AA972" s="369"/>
    </row>
    <row r="973" ht="15.75" customHeight="1">
      <c r="A973" s="94"/>
      <c r="B973" s="94"/>
      <c r="C973" s="94"/>
      <c r="D973" s="81"/>
      <c r="E973" s="94"/>
      <c r="F973" s="94"/>
      <c r="H973" s="81"/>
      <c r="Y973" s="368"/>
      <c r="Z973" s="368"/>
      <c r="AA973" s="369"/>
    </row>
    <row r="974" ht="15.75" customHeight="1">
      <c r="A974" s="94"/>
      <c r="B974" s="94"/>
      <c r="C974" s="94"/>
      <c r="D974" s="81"/>
      <c r="E974" s="94"/>
      <c r="F974" s="94"/>
      <c r="H974" s="81"/>
      <c r="Y974" s="368"/>
      <c r="Z974" s="368"/>
      <c r="AA974" s="369"/>
    </row>
    <row r="975" ht="15.75" customHeight="1">
      <c r="A975" s="94"/>
      <c r="B975" s="94"/>
      <c r="C975" s="94"/>
      <c r="D975" s="81"/>
      <c r="E975" s="94"/>
      <c r="F975" s="94"/>
      <c r="H975" s="81"/>
      <c r="Y975" s="368"/>
      <c r="Z975" s="368"/>
      <c r="AA975" s="369"/>
    </row>
    <row r="976" ht="15.75" customHeight="1">
      <c r="A976" s="94"/>
      <c r="B976" s="94"/>
      <c r="C976" s="94"/>
      <c r="D976" s="81"/>
      <c r="E976" s="94"/>
      <c r="F976" s="94"/>
      <c r="H976" s="81"/>
      <c r="Y976" s="368"/>
      <c r="Z976" s="368"/>
      <c r="AA976" s="369"/>
    </row>
    <row r="977" ht="15.75" customHeight="1">
      <c r="A977" s="94"/>
      <c r="B977" s="94"/>
      <c r="C977" s="94"/>
      <c r="D977" s="81"/>
      <c r="E977" s="94"/>
      <c r="F977" s="94"/>
      <c r="H977" s="81"/>
      <c r="Y977" s="368"/>
      <c r="Z977" s="368"/>
      <c r="AA977" s="369"/>
    </row>
    <row r="978" ht="15.75" customHeight="1">
      <c r="A978" s="94"/>
      <c r="B978" s="94"/>
      <c r="C978" s="94"/>
      <c r="D978" s="81"/>
      <c r="E978" s="94"/>
      <c r="F978" s="94"/>
      <c r="H978" s="81"/>
      <c r="Y978" s="368"/>
      <c r="Z978" s="368"/>
      <c r="AA978" s="369"/>
    </row>
    <row r="979" ht="15.75" customHeight="1">
      <c r="A979" s="94"/>
      <c r="B979" s="94"/>
      <c r="C979" s="94"/>
      <c r="D979" s="81"/>
      <c r="E979" s="94"/>
      <c r="F979" s="94"/>
      <c r="H979" s="81"/>
      <c r="Y979" s="368"/>
      <c r="Z979" s="368"/>
      <c r="AA979" s="369"/>
    </row>
    <row r="980" ht="15.75" customHeight="1">
      <c r="A980" s="94"/>
      <c r="B980" s="94"/>
      <c r="C980" s="94"/>
      <c r="D980" s="81"/>
      <c r="E980" s="94"/>
      <c r="F980" s="94"/>
      <c r="H980" s="81"/>
      <c r="Y980" s="368"/>
      <c r="Z980" s="368"/>
      <c r="AA980" s="369"/>
    </row>
    <row r="981" ht="15.75" customHeight="1">
      <c r="A981" s="94"/>
      <c r="B981" s="94"/>
      <c r="C981" s="94"/>
      <c r="D981" s="81"/>
      <c r="E981" s="94"/>
      <c r="F981" s="94"/>
      <c r="H981" s="81"/>
      <c r="Y981" s="368"/>
      <c r="Z981" s="368"/>
      <c r="AA981" s="369"/>
    </row>
    <row r="982" ht="15.75" customHeight="1">
      <c r="A982" s="94"/>
      <c r="B982" s="94"/>
      <c r="C982" s="94"/>
      <c r="D982" s="81"/>
      <c r="E982" s="94"/>
      <c r="F982" s="94"/>
      <c r="H982" s="81"/>
      <c r="Y982" s="368"/>
      <c r="Z982" s="368"/>
      <c r="AA982" s="369"/>
    </row>
    <row r="983" ht="15.75" customHeight="1">
      <c r="A983" s="94"/>
      <c r="B983" s="94"/>
      <c r="C983" s="94"/>
      <c r="D983" s="81"/>
      <c r="E983" s="94"/>
      <c r="F983" s="94"/>
      <c r="H983" s="81"/>
      <c r="Y983" s="368"/>
      <c r="Z983" s="368"/>
      <c r="AA983" s="369"/>
    </row>
    <row r="984" ht="15.75" customHeight="1">
      <c r="A984" s="94"/>
      <c r="B984" s="94"/>
      <c r="C984" s="94"/>
      <c r="D984" s="81"/>
      <c r="E984" s="94"/>
      <c r="F984" s="94"/>
      <c r="H984" s="81"/>
      <c r="Y984" s="368"/>
      <c r="Z984" s="368"/>
      <c r="AA984" s="369"/>
    </row>
    <row r="985" ht="15.75" customHeight="1">
      <c r="A985" s="94"/>
      <c r="B985" s="94"/>
      <c r="C985" s="94"/>
      <c r="D985" s="81"/>
      <c r="E985" s="94"/>
      <c r="F985" s="94"/>
      <c r="H985" s="81"/>
      <c r="Y985" s="368"/>
      <c r="Z985" s="368"/>
      <c r="AA985" s="369"/>
    </row>
    <row r="986" ht="15.75" customHeight="1">
      <c r="A986" s="94"/>
      <c r="B986" s="94"/>
      <c r="C986" s="94"/>
      <c r="D986" s="81"/>
      <c r="E986" s="94"/>
      <c r="F986" s="94"/>
      <c r="H986" s="81"/>
      <c r="Y986" s="368"/>
      <c r="Z986" s="368"/>
      <c r="AA986" s="369"/>
    </row>
    <row r="987" ht="15.75" customHeight="1">
      <c r="A987" s="94"/>
      <c r="B987" s="94"/>
      <c r="C987" s="94"/>
      <c r="D987" s="81"/>
      <c r="E987" s="94"/>
      <c r="F987" s="94"/>
      <c r="H987" s="81"/>
      <c r="Y987" s="368"/>
      <c r="Z987" s="368"/>
      <c r="AA987" s="369"/>
    </row>
    <row r="988" ht="15.75" customHeight="1">
      <c r="A988" s="94"/>
      <c r="B988" s="94"/>
      <c r="C988" s="94"/>
      <c r="D988" s="81"/>
      <c r="E988" s="94"/>
      <c r="F988" s="94"/>
      <c r="H988" s="81"/>
      <c r="Y988" s="368"/>
      <c r="Z988" s="368"/>
      <c r="AA988" s="369"/>
    </row>
    <row r="989" ht="15.75" customHeight="1">
      <c r="A989" s="94"/>
      <c r="B989" s="94"/>
      <c r="C989" s="94"/>
      <c r="D989" s="81"/>
      <c r="E989" s="94"/>
      <c r="F989" s="94"/>
      <c r="H989" s="81"/>
      <c r="Y989" s="368"/>
      <c r="Z989" s="368"/>
      <c r="AA989" s="369"/>
    </row>
    <row r="990" ht="15.75" customHeight="1">
      <c r="A990" s="94"/>
      <c r="B990" s="94"/>
      <c r="C990" s="94"/>
      <c r="D990" s="81"/>
      <c r="E990" s="94"/>
      <c r="F990" s="94"/>
      <c r="H990" s="81"/>
      <c r="Y990" s="368"/>
      <c r="Z990" s="368"/>
      <c r="AA990" s="369"/>
    </row>
    <row r="991" ht="15.75" customHeight="1">
      <c r="A991" s="94"/>
      <c r="B991" s="94"/>
      <c r="C991" s="94"/>
      <c r="D991" s="81"/>
      <c r="E991" s="94"/>
      <c r="F991" s="94"/>
      <c r="H991" s="81"/>
      <c r="Y991" s="368"/>
      <c r="Z991" s="368"/>
      <c r="AA991" s="369"/>
    </row>
    <row r="992" ht="15.75" customHeight="1">
      <c r="A992" s="94"/>
      <c r="B992" s="94"/>
      <c r="C992" s="94"/>
      <c r="D992" s="81"/>
      <c r="E992" s="94"/>
      <c r="F992" s="94"/>
      <c r="H992" s="81"/>
      <c r="Y992" s="368"/>
      <c r="Z992" s="368"/>
      <c r="AA992" s="369"/>
    </row>
    <row r="993" ht="15.75" customHeight="1">
      <c r="A993" s="94"/>
      <c r="B993" s="94"/>
      <c r="C993" s="94"/>
      <c r="D993" s="81"/>
      <c r="E993" s="94"/>
      <c r="F993" s="94"/>
      <c r="H993" s="81"/>
      <c r="Y993" s="368"/>
      <c r="Z993" s="368"/>
      <c r="AA993" s="369"/>
    </row>
    <row r="994" ht="15.75" customHeight="1">
      <c r="A994" s="94"/>
      <c r="B994" s="94"/>
      <c r="C994" s="94"/>
      <c r="D994" s="81"/>
      <c r="E994" s="94"/>
      <c r="F994" s="94"/>
      <c r="H994" s="81"/>
      <c r="Y994" s="368"/>
      <c r="Z994" s="368"/>
      <c r="AA994" s="369"/>
    </row>
    <row r="995" ht="15.75" customHeight="1">
      <c r="A995" s="94"/>
      <c r="B995" s="94"/>
      <c r="C995" s="94"/>
      <c r="D995" s="81"/>
      <c r="E995" s="94"/>
      <c r="F995" s="94"/>
      <c r="H995" s="81"/>
      <c r="Y995" s="368"/>
      <c r="Z995" s="368"/>
      <c r="AA995" s="369"/>
    </row>
    <row r="996" ht="15.75" customHeight="1">
      <c r="A996" s="94"/>
      <c r="B996" s="94"/>
      <c r="C996" s="94"/>
      <c r="D996" s="81"/>
      <c r="E996" s="94"/>
      <c r="F996" s="94"/>
      <c r="H996" s="81"/>
      <c r="Y996" s="368"/>
      <c r="Z996" s="368"/>
      <c r="AA996" s="369"/>
    </row>
    <row r="997" ht="15.75" customHeight="1">
      <c r="A997" s="94"/>
      <c r="B997" s="94"/>
      <c r="C997" s="94"/>
      <c r="D997" s="81"/>
      <c r="E997" s="94"/>
      <c r="F997" s="94"/>
      <c r="H997" s="81"/>
      <c r="Y997" s="368"/>
      <c r="Z997" s="368"/>
      <c r="AA997" s="369"/>
    </row>
    <row r="998" ht="15.75" customHeight="1">
      <c r="A998" s="94"/>
      <c r="B998" s="94"/>
      <c r="C998" s="94"/>
      <c r="D998" s="81"/>
      <c r="E998" s="94"/>
      <c r="F998" s="94"/>
      <c r="H998" s="81"/>
      <c r="Y998" s="368"/>
      <c r="Z998" s="368"/>
      <c r="AA998" s="369"/>
    </row>
    <row r="999" ht="15.75" customHeight="1">
      <c r="A999" s="94"/>
      <c r="B999" s="94"/>
      <c r="C999" s="94"/>
      <c r="D999" s="81"/>
      <c r="E999" s="94"/>
      <c r="F999" s="94"/>
      <c r="H999" s="81"/>
      <c r="Y999" s="368"/>
      <c r="Z999" s="368"/>
      <c r="AA999" s="369"/>
    </row>
    <row r="1000" ht="15.75" customHeight="1">
      <c r="A1000" s="94"/>
      <c r="B1000" s="94"/>
      <c r="C1000" s="94"/>
      <c r="D1000" s="81"/>
      <c r="E1000" s="94"/>
      <c r="F1000" s="94"/>
      <c r="H1000" s="81"/>
      <c r="Y1000" s="368"/>
      <c r="Z1000" s="368"/>
      <c r="AA1000" s="369"/>
    </row>
    <row r="1001" ht="15.75" customHeight="1">
      <c r="A1001" s="94"/>
      <c r="B1001" s="94"/>
      <c r="C1001" s="94"/>
      <c r="D1001" s="81"/>
      <c r="E1001" s="94"/>
      <c r="F1001" s="94"/>
      <c r="H1001" s="81"/>
      <c r="Y1001" s="368"/>
      <c r="Z1001" s="368"/>
      <c r="AA1001" s="369"/>
    </row>
    <row r="1002" ht="15.75" customHeight="1">
      <c r="A1002" s="94"/>
      <c r="B1002" s="94"/>
      <c r="C1002" s="94"/>
      <c r="D1002" s="81"/>
      <c r="E1002" s="94"/>
      <c r="F1002" s="94"/>
      <c r="H1002" s="81"/>
      <c r="Y1002" s="368"/>
      <c r="Z1002" s="368"/>
      <c r="AA1002" s="369"/>
    </row>
    <row r="1003" ht="15.75" customHeight="1">
      <c r="A1003" s="94"/>
      <c r="B1003" s="94"/>
      <c r="C1003" s="94"/>
      <c r="D1003" s="81"/>
      <c r="E1003" s="94"/>
      <c r="F1003" s="94"/>
      <c r="H1003" s="81"/>
      <c r="Y1003" s="368"/>
      <c r="Z1003" s="368"/>
      <c r="AA1003" s="369"/>
    </row>
  </sheetData>
  <mergeCells count="107">
    <mergeCell ref="K1:L1"/>
    <mergeCell ref="M1:N1"/>
    <mergeCell ref="O1:P1"/>
    <mergeCell ref="Q1:R1"/>
    <mergeCell ref="S1:T1"/>
    <mergeCell ref="U1:V1"/>
    <mergeCell ref="W1:X1"/>
    <mergeCell ref="O3:P3"/>
    <mergeCell ref="Q3:R3"/>
    <mergeCell ref="S3:T3"/>
    <mergeCell ref="U3:V3"/>
    <mergeCell ref="W3:X3"/>
    <mergeCell ref="A1:F1"/>
    <mergeCell ref="A3:D4"/>
    <mergeCell ref="E3:F3"/>
    <mergeCell ref="H3:H4"/>
    <mergeCell ref="I3:J3"/>
    <mergeCell ref="K3:L3"/>
    <mergeCell ref="M3:N3"/>
    <mergeCell ref="O15:P15"/>
    <mergeCell ref="Q15:R15"/>
    <mergeCell ref="S15:T15"/>
    <mergeCell ref="U15:V15"/>
    <mergeCell ref="W15:X15"/>
    <mergeCell ref="D9:D12"/>
    <mergeCell ref="A15:D16"/>
    <mergeCell ref="E15:F15"/>
    <mergeCell ref="H15:H16"/>
    <mergeCell ref="I15:J15"/>
    <mergeCell ref="K15:L15"/>
    <mergeCell ref="M15:N15"/>
    <mergeCell ref="A5:A8"/>
    <mergeCell ref="B5:B8"/>
    <mergeCell ref="C5:C8"/>
    <mergeCell ref="D5:D8"/>
    <mergeCell ref="A9:A12"/>
    <mergeCell ref="B9:B12"/>
    <mergeCell ref="C9:C12"/>
    <mergeCell ref="O27:P27"/>
    <mergeCell ref="Q27:R27"/>
    <mergeCell ref="S27:T27"/>
    <mergeCell ref="U27:V27"/>
    <mergeCell ref="W27:X27"/>
    <mergeCell ref="B51:C51"/>
    <mergeCell ref="A52:A53"/>
    <mergeCell ref="B52:C53"/>
    <mergeCell ref="D52:D53"/>
    <mergeCell ref="A54:A55"/>
    <mergeCell ref="B54:C55"/>
    <mergeCell ref="D54:D55"/>
    <mergeCell ref="B60:C61"/>
    <mergeCell ref="D60:D61"/>
    <mergeCell ref="A64:A65"/>
    <mergeCell ref="B64:C65"/>
    <mergeCell ref="D64:D65"/>
    <mergeCell ref="A56:A57"/>
    <mergeCell ref="B56:C57"/>
    <mergeCell ref="D56:D57"/>
    <mergeCell ref="A58:A59"/>
    <mergeCell ref="B58:C59"/>
    <mergeCell ref="D58:D59"/>
    <mergeCell ref="A60:A61"/>
    <mergeCell ref="D21:D24"/>
    <mergeCell ref="A27:D28"/>
    <mergeCell ref="E27:F27"/>
    <mergeCell ref="H27:H28"/>
    <mergeCell ref="I27:J27"/>
    <mergeCell ref="K27:L27"/>
    <mergeCell ref="M27:N27"/>
    <mergeCell ref="A17:A20"/>
    <mergeCell ref="B17:B20"/>
    <mergeCell ref="C17:C20"/>
    <mergeCell ref="D17:D20"/>
    <mergeCell ref="A21:A24"/>
    <mergeCell ref="B21:B24"/>
    <mergeCell ref="C21:C24"/>
    <mergeCell ref="A29:A32"/>
    <mergeCell ref="B29:B32"/>
    <mergeCell ref="C29:C32"/>
    <mergeCell ref="D29:D32"/>
    <mergeCell ref="B33:B36"/>
    <mergeCell ref="C33:C36"/>
    <mergeCell ref="D33:D36"/>
    <mergeCell ref="U42:V42"/>
    <mergeCell ref="W42:X42"/>
    <mergeCell ref="Y49:Y50"/>
    <mergeCell ref="H42:H43"/>
    <mergeCell ref="I42:J42"/>
    <mergeCell ref="K42:L42"/>
    <mergeCell ref="M42:N42"/>
    <mergeCell ref="O42:P42"/>
    <mergeCell ref="Q42:R42"/>
    <mergeCell ref="S42:T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</mergeCells>
  <printOptions/>
  <pageMargins bottom="0.2362204724409449" footer="0.0" header="0.0" left="0.5511811023622047" right="0.35433070866141736" top="0.2362204724409449"/>
  <pageSetup paperSize="9" scale="65"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3" width="11.86"/>
    <col customWidth="1" min="14" max="14" width="12.0"/>
    <col customWidth="1" min="15" max="16" width="11.29"/>
    <col customWidth="1" min="17" max="17" width="14.71"/>
    <col customWidth="1" min="18" max="18" width="11.29"/>
    <col customWidth="1" min="19" max="19" width="14.57"/>
    <col customWidth="1" min="20" max="21" width="11.29"/>
  </cols>
  <sheetData>
    <row r="1">
      <c r="A1" s="329" t="s">
        <v>258</v>
      </c>
      <c r="B1" s="2"/>
      <c r="C1" s="2"/>
      <c r="D1" s="2"/>
      <c r="E1" s="2"/>
      <c r="F1" s="3"/>
      <c r="G1" s="4"/>
      <c r="H1" s="5"/>
      <c r="I1" s="5"/>
      <c r="J1" s="6"/>
      <c r="K1" s="7"/>
      <c r="N1" s="7"/>
      <c r="Q1" s="346"/>
      <c r="R1" s="346"/>
      <c r="S1" s="347" t="s">
        <v>246</v>
      </c>
      <c r="T1" s="7"/>
      <c r="U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5"/>
      <c r="L2" s="330"/>
      <c r="M2" s="330"/>
      <c r="N2" s="15"/>
      <c r="O2" s="173"/>
      <c r="P2" s="173"/>
      <c r="Q2" s="348" t="s">
        <v>247</v>
      </c>
      <c r="R2" s="348" t="s">
        <v>248</v>
      </c>
      <c r="S2" s="349" t="s">
        <v>249</v>
      </c>
      <c r="T2" s="330"/>
      <c r="U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250</v>
      </c>
      <c r="I3" s="26" t="s">
        <v>16</v>
      </c>
      <c r="J3" s="27"/>
      <c r="K3" s="26" t="s">
        <v>240</v>
      </c>
      <c r="L3" s="350"/>
      <c r="M3" s="27"/>
      <c r="N3" s="26" t="s">
        <v>93</v>
      </c>
      <c r="O3" s="350"/>
      <c r="P3" s="27"/>
      <c r="Q3" s="351" t="s">
        <v>251</v>
      </c>
      <c r="R3" s="351" t="s">
        <v>251</v>
      </c>
      <c r="S3" s="351" t="s">
        <v>251</v>
      </c>
      <c r="T3" s="352"/>
      <c r="U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53"/>
      <c r="M4" s="37" t="s">
        <v>28</v>
      </c>
      <c r="N4" s="36" t="s">
        <v>27</v>
      </c>
      <c r="O4" s="353"/>
      <c r="P4" s="37" t="s">
        <v>28</v>
      </c>
      <c r="Q4" s="354"/>
      <c r="R4" s="354"/>
      <c r="S4" s="355"/>
      <c r="T4" s="355"/>
      <c r="U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57.18</v>
      </c>
      <c r="I5" s="53">
        <v>232.0</v>
      </c>
      <c r="J5" s="51">
        <f t="shared" ref="J5:J12" si="1">I5/F5</f>
        <v>2.32</v>
      </c>
      <c r="K5" s="53">
        <v>111.0</v>
      </c>
      <c r="L5" s="356">
        <f t="shared" ref="L5:L13" si="2">(I5-K5)/K5</f>
        <v>1.09009009</v>
      </c>
      <c r="M5" s="51">
        <f t="shared" ref="M5:M12" si="3">K5/F5</f>
        <v>1.11</v>
      </c>
      <c r="N5" s="357">
        <v>74.7</v>
      </c>
      <c r="O5" s="356">
        <f t="shared" ref="O5:O13" si="4">(K5-N5)/N5</f>
        <v>0.4859437751</v>
      </c>
      <c r="P5" s="54">
        <f t="shared" ref="P5:P12" si="5">N5/F5</f>
        <v>0.747</v>
      </c>
      <c r="Q5" s="358">
        <v>250.0</v>
      </c>
      <c r="R5" s="358">
        <v>165.0</v>
      </c>
      <c r="S5" s="358">
        <v>155.0</v>
      </c>
      <c r="T5" s="177"/>
      <c r="U5" s="358"/>
    </row>
    <row r="6" ht="15.75" customHeight="1">
      <c r="A6" s="55"/>
      <c r="D6" s="56"/>
      <c r="E6" s="57" t="s">
        <v>34</v>
      </c>
      <c r="F6" s="58">
        <v>500.0</v>
      </c>
      <c r="H6" s="332">
        <v>252.78</v>
      </c>
      <c r="I6" s="62">
        <v>952.0</v>
      </c>
      <c r="J6" s="49">
        <f t="shared" si="1"/>
        <v>1.904</v>
      </c>
      <c r="K6" s="62">
        <v>520.0</v>
      </c>
      <c r="L6" s="359">
        <f t="shared" si="2"/>
        <v>0.8307692308</v>
      </c>
      <c r="M6" s="49">
        <f t="shared" si="3"/>
        <v>1.04</v>
      </c>
      <c r="N6" s="360">
        <v>353.0</v>
      </c>
      <c r="O6" s="359">
        <f t="shared" si="4"/>
        <v>0.4730878187</v>
      </c>
      <c r="P6" s="63">
        <f t="shared" si="5"/>
        <v>0.706</v>
      </c>
      <c r="Q6" s="358">
        <v>1050.0</v>
      </c>
      <c r="R6" s="358">
        <v>690.0</v>
      </c>
      <c r="S6" s="177">
        <v>745.0</v>
      </c>
      <c r="T6" s="177"/>
      <c r="U6" s="177"/>
    </row>
    <row r="7" ht="15.75" customHeight="1">
      <c r="A7" s="55"/>
      <c r="D7" s="56"/>
      <c r="E7" s="64" t="s">
        <v>35</v>
      </c>
      <c r="F7" s="58">
        <v>1000.0</v>
      </c>
      <c r="H7" s="332">
        <v>501.22</v>
      </c>
      <c r="I7" s="62">
        <v>1696.0</v>
      </c>
      <c r="J7" s="49">
        <f t="shared" si="1"/>
        <v>1.696</v>
      </c>
      <c r="K7" s="62">
        <v>931.0</v>
      </c>
      <c r="L7" s="359">
        <f t="shared" si="2"/>
        <v>0.8216970999</v>
      </c>
      <c r="M7" s="49">
        <f t="shared" si="3"/>
        <v>0.931</v>
      </c>
      <c r="N7" s="360">
        <v>638.0</v>
      </c>
      <c r="O7" s="359">
        <f t="shared" si="4"/>
        <v>0.4592476489</v>
      </c>
      <c r="P7" s="63">
        <f t="shared" si="5"/>
        <v>0.638</v>
      </c>
      <c r="Q7" s="358"/>
      <c r="R7" s="358"/>
      <c r="S7" s="177"/>
      <c r="T7" s="177"/>
      <c r="U7" s="177"/>
    </row>
    <row r="8" ht="15.75" customHeight="1">
      <c r="A8" s="55"/>
      <c r="D8" s="56"/>
      <c r="E8" s="64" t="s">
        <v>36</v>
      </c>
      <c r="F8" s="58">
        <v>3000.0</v>
      </c>
      <c r="H8" s="332">
        <v>1510.44</v>
      </c>
      <c r="I8" s="62">
        <v>5052.0</v>
      </c>
      <c r="J8" s="49">
        <f t="shared" si="1"/>
        <v>1.684</v>
      </c>
      <c r="K8" s="62">
        <v>2774.0</v>
      </c>
      <c r="L8" s="359">
        <f t="shared" si="2"/>
        <v>0.8211968277</v>
      </c>
      <c r="M8" s="49">
        <f t="shared" si="3"/>
        <v>0.9246666667</v>
      </c>
      <c r="N8" s="343">
        <v>1902.0</v>
      </c>
      <c r="O8" s="359">
        <f t="shared" si="4"/>
        <v>0.4584647739</v>
      </c>
      <c r="P8" s="63">
        <f t="shared" si="5"/>
        <v>0.634</v>
      </c>
      <c r="Q8" s="358"/>
      <c r="R8" s="358"/>
      <c r="S8" s="177"/>
      <c r="T8" s="177"/>
      <c r="U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88.98</v>
      </c>
      <c r="I9" s="53">
        <v>268.0</v>
      </c>
      <c r="J9" s="72">
        <f t="shared" si="1"/>
        <v>5.36</v>
      </c>
      <c r="K9" s="53">
        <v>147.0</v>
      </c>
      <c r="L9" s="356">
        <f t="shared" si="2"/>
        <v>0.8231292517</v>
      </c>
      <c r="M9" s="72">
        <f t="shared" si="3"/>
        <v>2.94</v>
      </c>
      <c r="N9" s="357">
        <v>100.0</v>
      </c>
      <c r="O9" s="361">
        <f t="shared" si="4"/>
        <v>0.47</v>
      </c>
      <c r="P9" s="54">
        <f t="shared" si="5"/>
        <v>2</v>
      </c>
      <c r="Q9" s="358">
        <v>290.0</v>
      </c>
      <c r="R9" s="358">
        <f>320/2</f>
        <v>160</v>
      </c>
      <c r="S9" s="177"/>
      <c r="T9" s="177"/>
      <c r="U9" s="177"/>
    </row>
    <row r="10" ht="15.75" customHeight="1">
      <c r="A10" s="55"/>
      <c r="D10" s="56"/>
      <c r="E10" s="74">
        <v>10.0</v>
      </c>
      <c r="F10" s="58">
        <v>200.0</v>
      </c>
      <c r="H10" s="332">
        <v>333.74</v>
      </c>
      <c r="I10" s="181">
        <v>990.0</v>
      </c>
      <c r="J10" s="76">
        <f t="shared" si="1"/>
        <v>4.95</v>
      </c>
      <c r="K10" s="181">
        <v>542.0</v>
      </c>
      <c r="L10" s="359">
        <f t="shared" si="2"/>
        <v>0.8265682657</v>
      </c>
      <c r="M10" s="76">
        <f t="shared" si="3"/>
        <v>2.71</v>
      </c>
      <c r="N10" s="360">
        <v>380.0</v>
      </c>
      <c r="O10" s="362">
        <f t="shared" si="4"/>
        <v>0.4263157895</v>
      </c>
      <c r="P10" s="63">
        <f t="shared" si="5"/>
        <v>1.9</v>
      </c>
      <c r="Q10" s="358">
        <v>1040.0</v>
      </c>
      <c r="R10" s="358">
        <f>320*2</f>
        <v>640</v>
      </c>
      <c r="S10" s="177">
        <v>654.0</v>
      </c>
      <c r="T10" s="177"/>
      <c r="U10" s="177"/>
    </row>
    <row r="11" ht="15.75" customHeight="1">
      <c r="A11" s="55"/>
      <c r="D11" s="56"/>
      <c r="E11" s="74">
        <v>3.0</v>
      </c>
      <c r="F11" s="58">
        <v>500.0</v>
      </c>
      <c r="H11" s="332">
        <v>819.16</v>
      </c>
      <c r="I11" s="181">
        <v>2448.0</v>
      </c>
      <c r="J11" s="76">
        <f t="shared" si="1"/>
        <v>4.896</v>
      </c>
      <c r="K11" s="181">
        <v>1340.0</v>
      </c>
      <c r="L11" s="359">
        <f t="shared" si="2"/>
        <v>0.8268656716</v>
      </c>
      <c r="M11" s="76">
        <f t="shared" si="3"/>
        <v>2.68</v>
      </c>
      <c r="N11" s="360">
        <v>940.0</v>
      </c>
      <c r="O11" s="362">
        <f t="shared" si="4"/>
        <v>0.4255319149</v>
      </c>
      <c r="P11" s="63">
        <f t="shared" si="5"/>
        <v>1.88</v>
      </c>
      <c r="Q11" s="358"/>
      <c r="R11" s="358"/>
      <c r="S11" s="177"/>
      <c r="T11" s="177"/>
      <c r="U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2464.28</v>
      </c>
      <c r="I12" s="181">
        <v>7343.0</v>
      </c>
      <c r="J12" s="76">
        <f t="shared" si="1"/>
        <v>4.895333333</v>
      </c>
      <c r="K12" s="181">
        <v>4020.0</v>
      </c>
      <c r="L12" s="359">
        <f t="shared" si="2"/>
        <v>0.8266169154</v>
      </c>
      <c r="M12" s="76">
        <f t="shared" si="3"/>
        <v>2.68</v>
      </c>
      <c r="N12" s="343">
        <v>2800.0</v>
      </c>
      <c r="O12" s="362">
        <f t="shared" si="4"/>
        <v>0.4357142857</v>
      </c>
      <c r="P12" s="63">
        <f t="shared" si="5"/>
        <v>1.866666667</v>
      </c>
      <c r="Q12" s="358"/>
      <c r="R12" s="358"/>
      <c r="S12" s="177"/>
      <c r="T12" s="177"/>
      <c r="U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113.2</v>
      </c>
      <c r="I13" s="93">
        <v>385.0</v>
      </c>
      <c r="J13" s="91">
        <f>I13/50</f>
        <v>7.7</v>
      </c>
      <c r="K13" s="93">
        <v>199.0</v>
      </c>
      <c r="L13" s="363">
        <f t="shared" si="2"/>
        <v>0.9346733668</v>
      </c>
      <c r="M13" s="91">
        <f>K13/50</f>
        <v>3.98</v>
      </c>
      <c r="N13" s="364">
        <f>(0.75*50+2*50)</f>
        <v>137.5</v>
      </c>
      <c r="O13" s="365">
        <f t="shared" si="4"/>
        <v>0.4472727273</v>
      </c>
      <c r="P13" s="366">
        <f>N13/50</f>
        <v>2.75</v>
      </c>
      <c r="Q13" s="358"/>
      <c r="R13" s="358"/>
      <c r="S13" s="177"/>
      <c r="T13" s="177"/>
      <c r="U13" s="177"/>
    </row>
    <row r="14" ht="21.75" customHeight="1">
      <c r="A14" s="94"/>
      <c r="B14" s="94"/>
      <c r="C14" s="94"/>
      <c r="D14" s="81"/>
      <c r="E14" s="94"/>
      <c r="F14" s="94"/>
      <c r="H14" s="81"/>
      <c r="N14" s="367"/>
      <c r="O14" s="107"/>
      <c r="P14" s="107"/>
      <c r="Q14" s="368"/>
      <c r="R14" s="368"/>
      <c r="S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250</v>
      </c>
      <c r="I15" s="26" t="s">
        <v>16</v>
      </c>
      <c r="J15" s="27"/>
      <c r="K15" s="26" t="s">
        <v>240</v>
      </c>
      <c r="L15" s="350"/>
      <c r="M15" s="27"/>
      <c r="N15" s="26" t="s">
        <v>93</v>
      </c>
      <c r="O15" s="350"/>
      <c r="P15" s="27"/>
      <c r="Q15" s="351"/>
      <c r="R15" s="351"/>
      <c r="S15" s="352"/>
      <c r="T15" s="352"/>
      <c r="U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53"/>
      <c r="M16" s="37" t="s">
        <v>28</v>
      </c>
      <c r="N16" s="36" t="s">
        <v>27</v>
      </c>
      <c r="O16" s="353"/>
      <c r="P16" s="37" t="s">
        <v>28</v>
      </c>
      <c r="Q16" s="354"/>
      <c r="R16" s="354"/>
      <c r="S16" s="355"/>
      <c r="T16" s="355"/>
      <c r="U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259</v>
      </c>
      <c r="E17" s="71">
        <v>40.0</v>
      </c>
      <c r="F17" s="45">
        <v>100.0</v>
      </c>
      <c r="H17" s="332">
        <v>62.09</v>
      </c>
      <c r="I17" s="53">
        <v>270.0</v>
      </c>
      <c r="J17" s="51">
        <f t="shared" ref="J17:J24" si="6">I17/F17</f>
        <v>2.7</v>
      </c>
      <c r="K17" s="53">
        <v>130.0</v>
      </c>
      <c r="L17" s="356">
        <f t="shared" ref="L17:L25" si="7">(I17-K17)/K17</f>
        <v>1.076923077</v>
      </c>
      <c r="M17" s="51">
        <f t="shared" ref="M17:M24" si="8">K17/F17</f>
        <v>1.3</v>
      </c>
      <c r="N17" s="62">
        <v>88.0</v>
      </c>
      <c r="O17" s="356">
        <f t="shared" ref="O17:O25" si="9">(K17-N17)/N17</f>
        <v>0.4772727273</v>
      </c>
      <c r="P17" s="72">
        <f t="shared" ref="P17:P24" si="10">N17/F17</f>
        <v>0.88</v>
      </c>
      <c r="Q17" s="358">
        <v>250.0</v>
      </c>
      <c r="R17" s="358">
        <v>235.0</v>
      </c>
      <c r="S17" s="177" t="s">
        <v>253</v>
      </c>
      <c r="T17" s="177"/>
      <c r="U17" s="177"/>
    </row>
    <row r="18" ht="15.75" customHeight="1">
      <c r="A18" s="55"/>
      <c r="E18" s="74">
        <v>10.0</v>
      </c>
      <c r="F18" s="101">
        <v>500.0</v>
      </c>
      <c r="G18" s="98"/>
      <c r="H18" s="342">
        <v>277.33</v>
      </c>
      <c r="I18" s="62">
        <v>1067.0</v>
      </c>
      <c r="J18" s="49">
        <f t="shared" si="6"/>
        <v>2.134</v>
      </c>
      <c r="K18" s="62">
        <v>571.0</v>
      </c>
      <c r="L18" s="359">
        <f t="shared" si="7"/>
        <v>0.8686514886</v>
      </c>
      <c r="M18" s="49">
        <f t="shared" si="8"/>
        <v>1.142</v>
      </c>
      <c r="N18" s="62">
        <v>390.0</v>
      </c>
      <c r="O18" s="359">
        <f t="shared" si="9"/>
        <v>0.4641025641</v>
      </c>
      <c r="P18" s="76">
        <f t="shared" si="10"/>
        <v>0.78</v>
      </c>
      <c r="Q18" s="358">
        <v>995.0</v>
      </c>
      <c r="R18" s="358">
        <v>845.0</v>
      </c>
      <c r="S18" s="177">
        <v>714.0</v>
      </c>
      <c r="T18" s="177"/>
      <c r="U18" s="177"/>
    </row>
    <row r="19" ht="15.75" customHeight="1">
      <c r="A19" s="55"/>
      <c r="E19" s="74">
        <v>4.0</v>
      </c>
      <c r="F19" s="58">
        <v>1000.0</v>
      </c>
      <c r="H19" s="332">
        <v>550.31</v>
      </c>
      <c r="I19" s="62">
        <v>2079.0</v>
      </c>
      <c r="J19" s="49">
        <f t="shared" si="6"/>
        <v>2.079</v>
      </c>
      <c r="K19" s="62">
        <v>1063.0</v>
      </c>
      <c r="L19" s="359">
        <f t="shared" si="7"/>
        <v>0.9557855127</v>
      </c>
      <c r="M19" s="49">
        <f t="shared" si="8"/>
        <v>1.063</v>
      </c>
      <c r="N19" s="62">
        <v>727.0</v>
      </c>
      <c r="O19" s="359">
        <f t="shared" si="9"/>
        <v>0.462173315</v>
      </c>
      <c r="P19" s="76">
        <f t="shared" si="10"/>
        <v>0.727</v>
      </c>
      <c r="Q19" s="358"/>
      <c r="R19" s="358"/>
      <c r="S19" s="177"/>
      <c r="T19" s="177"/>
      <c r="U19" s="177"/>
    </row>
    <row r="20" ht="15.75" customHeight="1">
      <c r="A20" s="55"/>
      <c r="E20" s="123">
        <v>1.0</v>
      </c>
      <c r="F20" s="113">
        <v>4000.0</v>
      </c>
      <c r="H20" s="332">
        <v>2169.01</v>
      </c>
      <c r="I20" s="62">
        <v>8206.0</v>
      </c>
      <c r="J20" s="49">
        <f t="shared" si="6"/>
        <v>2.0515</v>
      </c>
      <c r="K20" s="62">
        <v>4228.0</v>
      </c>
      <c r="L20" s="359">
        <f t="shared" si="7"/>
        <v>0.9408703879</v>
      </c>
      <c r="M20" s="49">
        <f t="shared" si="8"/>
        <v>1.057</v>
      </c>
      <c r="N20" s="62">
        <v>2893.0</v>
      </c>
      <c r="O20" s="359">
        <f t="shared" si="9"/>
        <v>0.4614586934</v>
      </c>
      <c r="P20" s="76">
        <f t="shared" si="10"/>
        <v>0.72325</v>
      </c>
      <c r="Q20" s="358"/>
      <c r="R20" s="358">
        <f>3100*2</f>
        <v>6200</v>
      </c>
      <c r="S20" s="177"/>
      <c r="T20" s="177"/>
      <c r="U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118.92</v>
      </c>
      <c r="I21" s="53">
        <v>439.0</v>
      </c>
      <c r="J21" s="51">
        <f t="shared" si="6"/>
        <v>4.39</v>
      </c>
      <c r="K21" s="53">
        <v>201.0</v>
      </c>
      <c r="L21" s="356">
        <f t="shared" si="7"/>
        <v>1.184079602</v>
      </c>
      <c r="M21" s="51">
        <f t="shared" si="8"/>
        <v>2.01</v>
      </c>
      <c r="N21" s="53">
        <v>138.0</v>
      </c>
      <c r="O21" s="361">
        <f t="shared" si="9"/>
        <v>0.4565217391</v>
      </c>
      <c r="P21" s="72">
        <f t="shared" si="10"/>
        <v>1.38</v>
      </c>
      <c r="Q21" s="358">
        <v>405.0</v>
      </c>
      <c r="R21" s="358">
        <v>385.0</v>
      </c>
      <c r="S21" s="177">
        <f>S22/2</f>
        <v>281.5</v>
      </c>
      <c r="T21" s="177"/>
      <c r="U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233.93</v>
      </c>
      <c r="I22" s="62">
        <v>867.0</v>
      </c>
      <c r="J22" s="49">
        <f t="shared" si="6"/>
        <v>4.335</v>
      </c>
      <c r="K22" s="62">
        <v>381.0</v>
      </c>
      <c r="L22" s="359">
        <f t="shared" si="7"/>
        <v>1.275590551</v>
      </c>
      <c r="M22" s="49">
        <f t="shared" si="8"/>
        <v>1.905</v>
      </c>
      <c r="N22" s="62">
        <v>270.0</v>
      </c>
      <c r="O22" s="362">
        <f t="shared" si="9"/>
        <v>0.4111111111</v>
      </c>
      <c r="P22" s="76">
        <f t="shared" si="10"/>
        <v>1.35</v>
      </c>
      <c r="Q22" s="358"/>
      <c r="R22" s="358"/>
      <c r="S22" s="177">
        <v>563.0</v>
      </c>
      <c r="T22" s="177"/>
      <c r="U22" s="177"/>
    </row>
    <row r="23" ht="15.75" customHeight="1">
      <c r="A23" s="55"/>
      <c r="D23" s="56"/>
      <c r="E23" s="74">
        <v>5.0</v>
      </c>
      <c r="F23" s="58">
        <v>500.0</v>
      </c>
      <c r="H23" s="332">
        <v>569.64</v>
      </c>
      <c r="I23" s="62">
        <v>2145.0</v>
      </c>
      <c r="J23" s="49">
        <f t="shared" si="6"/>
        <v>4.29</v>
      </c>
      <c r="K23" s="62">
        <v>847.0</v>
      </c>
      <c r="L23" s="359">
        <f t="shared" si="7"/>
        <v>1.532467532</v>
      </c>
      <c r="M23" s="49">
        <f t="shared" si="8"/>
        <v>1.694</v>
      </c>
      <c r="N23" s="62">
        <v>600.0</v>
      </c>
      <c r="O23" s="362">
        <f t="shared" si="9"/>
        <v>0.4116666667</v>
      </c>
      <c r="P23" s="76">
        <f t="shared" si="10"/>
        <v>1.2</v>
      </c>
      <c r="Q23" s="358"/>
      <c r="R23" s="358"/>
      <c r="S23" s="177"/>
      <c r="T23" s="177"/>
      <c r="U23" s="177"/>
    </row>
    <row r="24" ht="15.75" customHeight="1">
      <c r="A24" s="55"/>
      <c r="D24" s="56"/>
      <c r="E24" s="74">
        <v>1.0</v>
      </c>
      <c r="F24" s="58">
        <v>2500.0</v>
      </c>
      <c r="H24" s="332">
        <v>2807.52</v>
      </c>
      <c r="I24" s="62">
        <v>10615.0</v>
      </c>
      <c r="J24" s="49">
        <f t="shared" si="6"/>
        <v>4.246</v>
      </c>
      <c r="K24" s="62">
        <v>4170.0</v>
      </c>
      <c r="L24" s="359">
        <f t="shared" si="7"/>
        <v>1.545563549</v>
      </c>
      <c r="M24" s="49">
        <f t="shared" si="8"/>
        <v>1.668</v>
      </c>
      <c r="N24" s="62">
        <f>1.18*F24</f>
        <v>2950</v>
      </c>
      <c r="O24" s="362">
        <f t="shared" si="9"/>
        <v>0.413559322</v>
      </c>
      <c r="P24" s="76">
        <f t="shared" si="10"/>
        <v>1.18</v>
      </c>
      <c r="Q24" s="358"/>
      <c r="R24" s="358"/>
      <c r="S24" s="177"/>
      <c r="T24" s="177"/>
      <c r="U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89.96</v>
      </c>
      <c r="I25" s="93">
        <v>354.0</v>
      </c>
      <c r="J25" s="91">
        <f>I25/50</f>
        <v>7.08</v>
      </c>
      <c r="K25" s="93">
        <v>150.0</v>
      </c>
      <c r="L25" s="363">
        <f t="shared" si="7"/>
        <v>1.36</v>
      </c>
      <c r="M25" s="91">
        <f>K25/50</f>
        <v>3</v>
      </c>
      <c r="N25" s="93">
        <v>107.0</v>
      </c>
      <c r="O25" s="363">
        <f t="shared" si="9"/>
        <v>0.4018691589</v>
      </c>
      <c r="P25" s="91">
        <f>N25/50</f>
        <v>2.14</v>
      </c>
      <c r="Q25" s="358"/>
      <c r="R25" s="358"/>
      <c r="S25" s="177"/>
      <c r="T25" s="177"/>
      <c r="U25" s="177"/>
    </row>
    <row r="26" ht="15.75" customHeight="1">
      <c r="A26" s="94"/>
      <c r="B26" s="94"/>
      <c r="C26" s="94"/>
      <c r="D26" s="81"/>
      <c r="E26" s="94"/>
      <c r="F26" s="94"/>
      <c r="H26" s="81"/>
      <c r="N26" s="107"/>
      <c r="O26" s="107"/>
      <c r="P26" s="107"/>
      <c r="Q26" s="368"/>
      <c r="R26" s="368"/>
      <c r="S26" s="369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250</v>
      </c>
      <c r="I27" s="26" t="s">
        <v>16</v>
      </c>
      <c r="J27" s="27"/>
      <c r="K27" s="26" t="s">
        <v>240</v>
      </c>
      <c r="L27" s="350"/>
      <c r="M27" s="27"/>
      <c r="N27" s="26" t="s">
        <v>93</v>
      </c>
      <c r="O27" s="350"/>
      <c r="P27" s="27"/>
      <c r="Q27" s="351"/>
      <c r="R27" s="351"/>
      <c r="S27" s="352"/>
      <c r="T27" s="352"/>
      <c r="U27" s="352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6" t="s">
        <v>27</v>
      </c>
      <c r="J28" s="37" t="s">
        <v>28</v>
      </c>
      <c r="K28" s="36" t="s">
        <v>27</v>
      </c>
      <c r="L28" s="353"/>
      <c r="M28" s="37" t="s">
        <v>28</v>
      </c>
      <c r="N28" s="36" t="s">
        <v>27</v>
      </c>
      <c r="O28" s="353"/>
      <c r="P28" s="37" t="s">
        <v>28</v>
      </c>
      <c r="Q28" s="354"/>
      <c r="R28" s="354"/>
      <c r="S28" s="355"/>
      <c r="T28" s="355"/>
      <c r="U28" s="355"/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66.79</v>
      </c>
      <c r="I29" s="53">
        <v>206.0</v>
      </c>
      <c r="J29" s="72">
        <f t="shared" ref="J29:J39" si="11">I29/F29</f>
        <v>4.12</v>
      </c>
      <c r="K29" s="179">
        <v>113.0</v>
      </c>
      <c r="L29" s="356">
        <f t="shared" ref="L29:L39" si="12">(I29-K29)/K29</f>
        <v>0.8230088496</v>
      </c>
      <c r="M29" s="72">
        <f t="shared" ref="M29:M39" si="13">K29/F29</f>
        <v>2.26</v>
      </c>
      <c r="N29" s="179">
        <v>77.0</v>
      </c>
      <c r="O29" s="356">
        <f t="shared" ref="O29:O39" si="14">(K29-N29)/N29</f>
        <v>0.4675324675</v>
      </c>
      <c r="P29" s="72">
        <f t="shared" ref="P29:P39" si="15">N29/F29</f>
        <v>1.54</v>
      </c>
      <c r="Q29" s="358"/>
      <c r="R29" s="358"/>
      <c r="S29" s="177"/>
      <c r="T29" s="177"/>
      <c r="U29" s="177"/>
    </row>
    <row r="30" ht="15.75" customHeight="1">
      <c r="A30" s="55"/>
      <c r="D30" s="56"/>
      <c r="E30" s="110"/>
      <c r="F30" s="58">
        <v>200.0</v>
      </c>
      <c r="H30" s="332">
        <v>243.78</v>
      </c>
      <c r="I30" s="62">
        <v>748.0</v>
      </c>
      <c r="J30" s="49">
        <f t="shared" si="11"/>
        <v>3.74</v>
      </c>
      <c r="K30" s="62">
        <v>409.0</v>
      </c>
      <c r="L30" s="359">
        <f t="shared" si="12"/>
        <v>0.8288508557</v>
      </c>
      <c r="M30" s="49">
        <f t="shared" si="13"/>
        <v>2.045</v>
      </c>
      <c r="N30" s="62">
        <v>278.0</v>
      </c>
      <c r="O30" s="359">
        <f t="shared" si="14"/>
        <v>0.4712230216</v>
      </c>
      <c r="P30" s="49">
        <f t="shared" si="15"/>
        <v>1.39</v>
      </c>
      <c r="Q30" s="358"/>
      <c r="R30" s="358"/>
      <c r="S30" s="177"/>
      <c r="T30" s="177"/>
      <c r="U30" s="177"/>
    </row>
    <row r="31" ht="15.75" customHeight="1">
      <c r="A31" s="55"/>
      <c r="D31" s="56"/>
      <c r="E31" s="112"/>
      <c r="F31" s="113">
        <v>500.0</v>
      </c>
      <c r="H31" s="332">
        <v>591.2</v>
      </c>
      <c r="I31" s="62">
        <v>1836.0</v>
      </c>
      <c r="J31" s="49">
        <f t="shared" si="11"/>
        <v>3.672</v>
      </c>
      <c r="K31" s="62">
        <v>1004.0</v>
      </c>
      <c r="L31" s="359">
        <f t="shared" si="12"/>
        <v>0.828685259</v>
      </c>
      <c r="M31" s="49">
        <f t="shared" si="13"/>
        <v>2.008</v>
      </c>
      <c r="N31" s="62">
        <v>683.0</v>
      </c>
      <c r="O31" s="359">
        <f t="shared" si="14"/>
        <v>0.4699853587</v>
      </c>
      <c r="P31" s="49">
        <f t="shared" si="15"/>
        <v>1.366</v>
      </c>
      <c r="Q31" s="358"/>
      <c r="R31" s="358"/>
      <c r="S31" s="177"/>
      <c r="T31" s="177"/>
      <c r="U31" s="177"/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2357.01</v>
      </c>
      <c r="I32" s="370">
        <v>7249.0</v>
      </c>
      <c r="J32" s="117">
        <f t="shared" si="11"/>
        <v>3.6245</v>
      </c>
      <c r="K32" s="370">
        <v>3966.0</v>
      </c>
      <c r="L32" s="359">
        <f t="shared" si="12"/>
        <v>0.8277861826</v>
      </c>
      <c r="M32" s="118">
        <f t="shared" si="13"/>
        <v>1.983</v>
      </c>
      <c r="N32" s="370">
        <v>2697.0</v>
      </c>
      <c r="O32" s="359">
        <f t="shared" si="14"/>
        <v>0.4705228031</v>
      </c>
      <c r="P32" s="49">
        <f t="shared" si="15"/>
        <v>1.3485</v>
      </c>
      <c r="Q32" s="371"/>
      <c r="R32" s="371"/>
      <c r="S32" s="372"/>
      <c r="T32" s="372"/>
      <c r="U32" s="372"/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85.11</v>
      </c>
      <c r="I33" s="53">
        <v>241.0</v>
      </c>
      <c r="J33" s="51">
        <f t="shared" si="11"/>
        <v>4.82</v>
      </c>
      <c r="K33" s="53">
        <v>132.0</v>
      </c>
      <c r="L33" s="356">
        <f t="shared" si="12"/>
        <v>0.8257575758</v>
      </c>
      <c r="M33" s="51">
        <f t="shared" si="13"/>
        <v>2.64</v>
      </c>
      <c r="N33" s="53">
        <v>90.0</v>
      </c>
      <c r="O33" s="356">
        <f t="shared" si="14"/>
        <v>0.4666666667</v>
      </c>
      <c r="P33" s="51">
        <f t="shared" si="15"/>
        <v>1.8</v>
      </c>
      <c r="Q33" s="358"/>
      <c r="R33" s="358"/>
      <c r="S33" s="177"/>
      <c r="T33" s="177"/>
      <c r="U33" s="177"/>
    </row>
    <row r="34" ht="15.75" customHeight="1">
      <c r="A34" s="55"/>
      <c r="D34" s="56"/>
      <c r="E34" s="74">
        <v>12.0</v>
      </c>
      <c r="F34" s="58">
        <v>200.0</v>
      </c>
      <c r="H34" s="332">
        <v>317.06</v>
      </c>
      <c r="I34" s="62">
        <v>887.0</v>
      </c>
      <c r="J34" s="49">
        <f t="shared" si="11"/>
        <v>4.435</v>
      </c>
      <c r="K34" s="62">
        <v>485.0</v>
      </c>
      <c r="L34" s="359">
        <f t="shared" si="12"/>
        <v>0.8288659794</v>
      </c>
      <c r="M34" s="49">
        <f t="shared" si="13"/>
        <v>2.425</v>
      </c>
      <c r="N34" s="62">
        <v>329.0</v>
      </c>
      <c r="O34" s="359">
        <f t="shared" si="14"/>
        <v>0.4741641337</v>
      </c>
      <c r="P34" s="49">
        <f t="shared" si="15"/>
        <v>1.645</v>
      </c>
      <c r="Q34" s="358"/>
      <c r="R34" s="358"/>
      <c r="S34" s="177"/>
      <c r="T34" s="177"/>
      <c r="U34" s="177"/>
    </row>
    <row r="35" ht="15.75" customHeight="1">
      <c r="A35" s="55"/>
      <c r="D35" s="56"/>
      <c r="E35" s="123">
        <v>4.0</v>
      </c>
      <c r="F35" s="113">
        <v>500.0</v>
      </c>
      <c r="H35" s="332">
        <v>780.51</v>
      </c>
      <c r="I35" s="62">
        <v>2170.0</v>
      </c>
      <c r="J35" s="49">
        <f t="shared" si="11"/>
        <v>4.34</v>
      </c>
      <c r="K35" s="62">
        <v>1187.0</v>
      </c>
      <c r="L35" s="359">
        <f t="shared" si="12"/>
        <v>0.8281381634</v>
      </c>
      <c r="M35" s="49">
        <f t="shared" si="13"/>
        <v>2.374</v>
      </c>
      <c r="N35" s="62">
        <v>806.0</v>
      </c>
      <c r="O35" s="359">
        <f t="shared" si="14"/>
        <v>0.4727047146</v>
      </c>
      <c r="P35" s="49">
        <f t="shared" si="15"/>
        <v>1.612</v>
      </c>
      <c r="Q35" s="358"/>
      <c r="R35" s="358"/>
      <c r="S35" s="177"/>
      <c r="T35" s="177"/>
      <c r="U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2311.65</v>
      </c>
      <c r="I36" s="62">
        <v>6200.0</v>
      </c>
      <c r="J36" s="49">
        <f t="shared" si="11"/>
        <v>4.133333333</v>
      </c>
      <c r="K36" s="62">
        <v>3390.0</v>
      </c>
      <c r="L36" s="359">
        <f t="shared" si="12"/>
        <v>0.8289085546</v>
      </c>
      <c r="M36" s="49">
        <f t="shared" si="13"/>
        <v>2.26</v>
      </c>
      <c r="N36" s="62">
        <v>2303.0</v>
      </c>
      <c r="O36" s="359">
        <f t="shared" si="14"/>
        <v>0.4719930525</v>
      </c>
      <c r="P36" s="49">
        <f t="shared" si="15"/>
        <v>1.535333333</v>
      </c>
      <c r="Q36" s="358"/>
      <c r="R36" s="358"/>
      <c r="S36" s="177"/>
      <c r="T36" s="177"/>
      <c r="U36" s="177"/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88.38</v>
      </c>
      <c r="I37" s="53">
        <v>281.0</v>
      </c>
      <c r="J37" s="51">
        <f t="shared" si="11"/>
        <v>9.366666667</v>
      </c>
      <c r="K37" s="53">
        <v>153.0</v>
      </c>
      <c r="L37" s="356">
        <f t="shared" si="12"/>
        <v>0.8366013072</v>
      </c>
      <c r="M37" s="51">
        <f t="shared" si="13"/>
        <v>5.1</v>
      </c>
      <c r="N37" s="53">
        <v>104.0</v>
      </c>
      <c r="O37" s="356">
        <f t="shared" si="14"/>
        <v>0.4711538462</v>
      </c>
      <c r="P37" s="51">
        <f t="shared" si="15"/>
        <v>3.466666667</v>
      </c>
      <c r="Q37" s="358"/>
      <c r="R37" s="358"/>
      <c r="S37" s="177"/>
      <c r="T37" s="177"/>
      <c r="U37" s="177"/>
    </row>
    <row r="38">
      <c r="A38" s="55"/>
      <c r="D38" s="56"/>
      <c r="E38" s="123"/>
      <c r="F38" s="113">
        <v>100.0</v>
      </c>
      <c r="H38" s="332">
        <v>278.5</v>
      </c>
      <c r="I38" s="62">
        <v>879.0</v>
      </c>
      <c r="J38" s="49">
        <f t="shared" si="11"/>
        <v>8.79</v>
      </c>
      <c r="K38" s="62">
        <v>480.0</v>
      </c>
      <c r="L38" s="359">
        <f t="shared" si="12"/>
        <v>0.83125</v>
      </c>
      <c r="M38" s="49">
        <f t="shared" si="13"/>
        <v>4.8</v>
      </c>
      <c r="N38" s="62">
        <v>325.0</v>
      </c>
      <c r="O38" s="359">
        <f t="shared" si="14"/>
        <v>0.4769230769</v>
      </c>
      <c r="P38" s="49">
        <f t="shared" si="15"/>
        <v>3.25</v>
      </c>
      <c r="Q38" s="358"/>
      <c r="R38" s="358"/>
      <c r="S38" s="177"/>
      <c r="T38" s="177"/>
      <c r="U38" s="177"/>
    </row>
    <row r="39">
      <c r="A39" s="78"/>
      <c r="B39" s="79"/>
      <c r="C39" s="79"/>
      <c r="D39" s="80"/>
      <c r="E39" s="124"/>
      <c r="F39" s="34">
        <v>300.0</v>
      </c>
      <c r="H39" s="332">
        <v>813.14</v>
      </c>
      <c r="I39" s="130">
        <v>2544.0</v>
      </c>
      <c r="J39" s="127">
        <f t="shared" si="11"/>
        <v>8.48</v>
      </c>
      <c r="K39" s="130">
        <v>1390.0</v>
      </c>
      <c r="L39" s="359">
        <f t="shared" si="12"/>
        <v>0.8302158273</v>
      </c>
      <c r="M39" s="127">
        <f t="shared" si="13"/>
        <v>4.633333333</v>
      </c>
      <c r="N39" s="130">
        <v>941.0</v>
      </c>
      <c r="O39" s="359">
        <f t="shared" si="14"/>
        <v>0.477151966</v>
      </c>
      <c r="P39" s="127">
        <f t="shared" si="15"/>
        <v>3.136666667</v>
      </c>
      <c r="Q39" s="358"/>
      <c r="R39" s="358"/>
      <c r="S39" s="177"/>
      <c r="T39" s="177"/>
      <c r="U39" s="177"/>
    </row>
    <row r="40" ht="15.75" customHeight="1">
      <c r="A40" s="94"/>
      <c r="B40" s="94"/>
      <c r="C40" s="94"/>
      <c r="D40" s="81"/>
      <c r="E40" s="94"/>
      <c r="F40" s="94"/>
      <c r="H40" s="81"/>
      <c r="N40" s="107"/>
      <c r="O40" s="107"/>
      <c r="P40" s="107"/>
      <c r="Q40" s="368"/>
      <c r="R40" s="368"/>
      <c r="S40" s="369"/>
    </row>
    <row r="41" ht="15.75" customHeight="1">
      <c r="A41" s="94"/>
      <c r="B41" s="94"/>
      <c r="C41" s="94"/>
      <c r="D41" s="81"/>
      <c r="E41" s="94"/>
      <c r="F41" s="94"/>
      <c r="H41" s="81"/>
      <c r="N41" s="107"/>
      <c r="O41" s="107"/>
      <c r="P41" s="107"/>
      <c r="Q41" s="368"/>
      <c r="R41" s="368"/>
      <c r="S41" s="369"/>
    </row>
    <row r="42">
      <c r="A42" s="22" t="s">
        <v>61</v>
      </c>
      <c r="B42" s="23"/>
      <c r="C42" s="23"/>
      <c r="D42" s="24"/>
      <c r="E42" s="22" t="s">
        <v>12</v>
      </c>
      <c r="F42" s="24"/>
      <c r="H42" s="331" t="s">
        <v>250</v>
      </c>
      <c r="I42" s="26" t="s">
        <v>16</v>
      </c>
      <c r="J42" s="27"/>
      <c r="K42" s="26" t="s">
        <v>240</v>
      </c>
      <c r="L42" s="350"/>
      <c r="M42" s="27"/>
      <c r="N42" s="26" t="s">
        <v>95</v>
      </c>
      <c r="O42" s="350"/>
      <c r="P42" s="27"/>
      <c r="Q42" s="351"/>
      <c r="R42" s="351"/>
      <c r="S42" s="352"/>
      <c r="T42" s="352"/>
      <c r="U42" s="352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35"/>
      <c r="I43" s="36" t="s">
        <v>27</v>
      </c>
      <c r="J43" s="37" t="s">
        <v>28</v>
      </c>
      <c r="K43" s="36" t="s">
        <v>27</v>
      </c>
      <c r="L43" s="353"/>
      <c r="M43" s="37" t="s">
        <v>28</v>
      </c>
      <c r="N43" s="36" t="s">
        <v>27</v>
      </c>
      <c r="O43" s="353"/>
      <c r="P43" s="37" t="s">
        <v>28</v>
      </c>
      <c r="Q43" s="354"/>
      <c r="R43" s="354"/>
      <c r="S43" s="355"/>
      <c r="T43" s="355"/>
      <c r="U43" s="355"/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381">
        <v>91.42</v>
      </c>
      <c r="I44" s="205">
        <v>245.0</v>
      </c>
      <c r="J44" s="105">
        <f t="shared" ref="J44:J48" si="16">I44/F44</f>
        <v>4.9</v>
      </c>
      <c r="K44" s="205">
        <v>134.0</v>
      </c>
      <c r="L44" s="363">
        <f t="shared" ref="L44:L48" si="17">(I44-K44)/K44</f>
        <v>0.828358209</v>
      </c>
      <c r="M44" s="105">
        <f t="shared" ref="M44:M48" si="18">K44/F44</f>
        <v>2.68</v>
      </c>
      <c r="N44" s="93">
        <v>90.9</v>
      </c>
      <c r="O44" s="363">
        <f t="shared" ref="O44:O48" si="19">(K44-N44)/N44</f>
        <v>0.4741474147</v>
      </c>
      <c r="P44" s="91">
        <f t="shared" ref="P44:P48" si="20">N44/F44</f>
        <v>1.818</v>
      </c>
      <c r="Q44" s="358">
        <v>150.0</v>
      </c>
      <c r="R44" s="358">
        <f>270/2</f>
        <v>135</v>
      </c>
      <c r="S44" s="177"/>
      <c r="T44" s="177"/>
      <c r="U44" s="177"/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381">
        <v>65.77</v>
      </c>
      <c r="I45" s="205">
        <v>151.0</v>
      </c>
      <c r="J45" s="105">
        <f t="shared" si="16"/>
        <v>3.02</v>
      </c>
      <c r="K45" s="205">
        <v>97.0</v>
      </c>
      <c r="L45" s="363">
        <f t="shared" si="17"/>
        <v>0.5567010309</v>
      </c>
      <c r="M45" s="105">
        <f t="shared" si="18"/>
        <v>1.94</v>
      </c>
      <c r="N45" s="93">
        <v>75.0</v>
      </c>
      <c r="O45" s="363">
        <f t="shared" si="19"/>
        <v>0.2933333333</v>
      </c>
      <c r="P45" s="91">
        <f t="shared" si="20"/>
        <v>1.5</v>
      </c>
      <c r="Q45" s="358">
        <v>138.0</v>
      </c>
      <c r="R45" s="358"/>
      <c r="S45" s="177"/>
      <c r="T45" s="177"/>
      <c r="U45" s="177"/>
    </row>
    <row r="46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381">
        <v>157.66</v>
      </c>
      <c r="I46" s="205">
        <v>640.0</v>
      </c>
      <c r="J46" s="105">
        <f t="shared" si="16"/>
        <v>16</v>
      </c>
      <c r="K46" s="205">
        <v>296.0</v>
      </c>
      <c r="L46" s="363">
        <f t="shared" si="17"/>
        <v>1.162162162</v>
      </c>
      <c r="M46" s="105">
        <f t="shared" si="18"/>
        <v>7.4</v>
      </c>
      <c r="N46" s="93">
        <v>199.8</v>
      </c>
      <c r="O46" s="363">
        <f t="shared" si="19"/>
        <v>0.4814814815</v>
      </c>
      <c r="P46" s="91">
        <f t="shared" si="20"/>
        <v>4.995</v>
      </c>
      <c r="Q46" s="358">
        <f>265*2</f>
        <v>530</v>
      </c>
      <c r="R46" s="358">
        <f>290*2</f>
        <v>580</v>
      </c>
      <c r="S46" s="177"/>
      <c r="T46" s="177"/>
      <c r="U46" s="177"/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381">
        <v>597.5</v>
      </c>
      <c r="I47" s="206">
        <v>1673.0</v>
      </c>
      <c r="J47" s="373">
        <f t="shared" si="16"/>
        <v>1673</v>
      </c>
      <c r="K47" s="206">
        <v>1086.75</v>
      </c>
      <c r="L47" s="363">
        <f t="shared" si="17"/>
        <v>0.539452496</v>
      </c>
      <c r="M47" s="373">
        <f t="shared" si="18"/>
        <v>1086.75</v>
      </c>
      <c r="N47" s="93">
        <v>782.46</v>
      </c>
      <c r="O47" s="363">
        <f t="shared" si="19"/>
        <v>0.3888888889</v>
      </c>
      <c r="P47" s="374">
        <f t="shared" si="20"/>
        <v>782.46</v>
      </c>
      <c r="Q47" s="358"/>
      <c r="R47" s="358"/>
      <c r="S47" s="177"/>
      <c r="T47" s="177"/>
      <c r="U47" s="177"/>
    </row>
    <row r="48">
      <c r="A48" s="82" t="s">
        <v>69</v>
      </c>
      <c r="B48" s="83" t="s">
        <v>72</v>
      </c>
      <c r="C48" s="2"/>
      <c r="D48" s="141" t="s">
        <v>71</v>
      </c>
      <c r="E48" s="144">
        <v>50.0</v>
      </c>
      <c r="F48" s="145">
        <v>1.0</v>
      </c>
      <c r="H48" s="381">
        <v>226.23</v>
      </c>
      <c r="I48" s="93">
        <v>1485.0</v>
      </c>
      <c r="J48" s="374">
        <f t="shared" si="16"/>
        <v>1485</v>
      </c>
      <c r="K48" s="204">
        <v>750.0</v>
      </c>
      <c r="L48" s="363">
        <f t="shared" si="17"/>
        <v>0.98</v>
      </c>
      <c r="M48" s="374">
        <f t="shared" si="18"/>
        <v>750</v>
      </c>
      <c r="N48" s="93">
        <v>510.0</v>
      </c>
      <c r="O48" s="363">
        <f t="shared" si="19"/>
        <v>0.4705882353</v>
      </c>
      <c r="P48" s="374">
        <f t="shared" si="20"/>
        <v>510</v>
      </c>
      <c r="Q48" s="358" t="s">
        <v>254</v>
      </c>
      <c r="R48" s="358">
        <v>1100.0</v>
      </c>
      <c r="S48" s="177"/>
      <c r="T48" s="177"/>
      <c r="U48" s="177"/>
    </row>
    <row r="49" ht="15.75" customHeight="1">
      <c r="A49" s="94"/>
      <c r="B49" s="94"/>
      <c r="C49" s="94"/>
      <c r="D49" s="81"/>
      <c r="E49" s="94"/>
      <c r="F49" s="94"/>
      <c r="H49" s="81"/>
      <c r="Q49" s="368"/>
      <c r="R49" s="368"/>
      <c r="S49" s="369"/>
    </row>
    <row r="50" ht="15.75" customHeight="1">
      <c r="A50" s="94"/>
      <c r="B50" s="94"/>
      <c r="C50" s="94"/>
      <c r="D50" s="81"/>
      <c r="E50" s="94"/>
      <c r="F50" s="94"/>
      <c r="H50" s="81"/>
      <c r="Q50" s="368"/>
      <c r="R50" s="368"/>
      <c r="S50" s="369"/>
    </row>
    <row r="51" ht="15.75" customHeight="1">
      <c r="A51" s="94"/>
      <c r="B51" s="94"/>
      <c r="C51" s="94"/>
      <c r="D51" s="81"/>
      <c r="E51" s="94"/>
      <c r="F51" s="94"/>
      <c r="H51" s="81"/>
      <c r="Q51" s="368"/>
      <c r="R51" s="368"/>
      <c r="S51" s="369"/>
    </row>
    <row r="52" ht="15.75" customHeight="1">
      <c r="A52" s="94"/>
      <c r="B52" s="94"/>
      <c r="C52" s="94"/>
      <c r="D52" s="81"/>
      <c r="E52" s="94"/>
      <c r="F52" s="94"/>
      <c r="H52" s="81"/>
      <c r="Q52" s="368"/>
      <c r="R52" s="368"/>
      <c r="S52" s="369"/>
    </row>
    <row r="53" ht="15.75" customHeight="1">
      <c r="A53" s="94"/>
      <c r="B53" s="94"/>
      <c r="C53" s="94"/>
      <c r="D53" s="81"/>
      <c r="E53" s="94"/>
      <c r="F53" s="94"/>
      <c r="H53" s="81"/>
      <c r="Q53" s="368"/>
      <c r="R53" s="368"/>
      <c r="S53" s="369"/>
    </row>
    <row r="54" ht="15.75" customHeight="1">
      <c r="A54" s="94"/>
      <c r="B54" s="94"/>
      <c r="C54" s="94"/>
      <c r="D54" s="81"/>
      <c r="E54" s="94"/>
      <c r="F54" s="94"/>
      <c r="H54" s="81"/>
      <c r="Q54" s="368"/>
      <c r="R54" s="368"/>
      <c r="S54" s="369"/>
    </row>
    <row r="55" ht="15.75" customHeight="1">
      <c r="A55" s="94"/>
      <c r="B55" s="94"/>
      <c r="C55" s="94"/>
      <c r="D55" s="81"/>
      <c r="E55" s="94"/>
      <c r="F55" s="94"/>
      <c r="H55" s="81"/>
      <c r="Q55" s="368"/>
      <c r="R55" s="368"/>
      <c r="S55" s="369"/>
    </row>
    <row r="56" ht="15.75" customHeight="1">
      <c r="A56" s="94"/>
      <c r="B56" s="94"/>
      <c r="C56" s="94"/>
      <c r="D56" s="81"/>
      <c r="E56" s="94"/>
      <c r="F56" s="94"/>
      <c r="H56" s="81"/>
      <c r="Q56" s="368"/>
      <c r="R56" s="368"/>
      <c r="S56" s="369"/>
    </row>
    <row r="57" ht="15.75" customHeight="1">
      <c r="A57" s="94"/>
      <c r="B57" s="94"/>
      <c r="C57" s="94"/>
      <c r="D57" s="81"/>
      <c r="E57" s="94"/>
      <c r="F57" s="94"/>
      <c r="H57" s="81"/>
      <c r="Q57" s="368"/>
      <c r="R57" s="368"/>
      <c r="S57" s="369"/>
    </row>
    <row r="58" ht="15.75" customHeight="1">
      <c r="A58" s="94"/>
      <c r="B58" s="94"/>
      <c r="C58" s="94"/>
      <c r="D58" s="81"/>
      <c r="E58" s="94"/>
      <c r="F58" s="94"/>
      <c r="H58" s="81"/>
      <c r="Q58" s="368"/>
      <c r="R58" s="368"/>
      <c r="S58" s="369"/>
    </row>
    <row r="59" ht="15.75" customHeight="1">
      <c r="A59" s="94"/>
      <c r="B59" s="94"/>
      <c r="C59" s="94"/>
      <c r="D59" s="81"/>
      <c r="E59" s="94"/>
      <c r="F59" s="94"/>
      <c r="H59" s="81"/>
      <c r="Q59" s="368"/>
      <c r="R59" s="368"/>
      <c r="S59" s="369"/>
    </row>
    <row r="60" ht="15.75" customHeight="1">
      <c r="A60" s="94"/>
      <c r="B60" s="94"/>
      <c r="C60" s="94"/>
      <c r="D60" s="81"/>
      <c r="E60" s="94"/>
      <c r="F60" s="94"/>
      <c r="H60" s="81"/>
      <c r="Q60" s="368"/>
      <c r="R60" s="368"/>
      <c r="S60" s="369"/>
    </row>
    <row r="61" ht="15.75" customHeight="1">
      <c r="A61" s="94"/>
      <c r="B61" s="94"/>
      <c r="C61" s="94"/>
      <c r="D61" s="81"/>
      <c r="E61" s="94"/>
      <c r="F61" s="94"/>
      <c r="H61" s="81"/>
      <c r="Q61" s="368"/>
      <c r="R61" s="368"/>
      <c r="S61" s="369"/>
    </row>
    <row r="62" ht="15.75" customHeight="1">
      <c r="A62" s="94"/>
      <c r="B62" s="94"/>
      <c r="C62" s="94"/>
      <c r="D62" s="81"/>
      <c r="E62" s="94"/>
      <c r="F62" s="94"/>
      <c r="H62" s="81"/>
      <c r="Q62" s="368"/>
      <c r="R62" s="368"/>
      <c r="S62" s="369"/>
    </row>
    <row r="63" ht="15.75" customHeight="1">
      <c r="A63" s="94"/>
      <c r="B63" s="94"/>
      <c r="C63" s="94"/>
      <c r="D63" s="81"/>
      <c r="E63" s="94"/>
      <c r="F63" s="94"/>
      <c r="H63" s="81"/>
      <c r="Q63" s="368"/>
      <c r="R63" s="368"/>
      <c r="S63" s="369"/>
    </row>
    <row r="64" ht="15.75" customHeight="1">
      <c r="A64" s="94"/>
      <c r="B64" s="94"/>
      <c r="C64" s="94"/>
      <c r="D64" s="81"/>
      <c r="E64" s="94"/>
      <c r="F64" s="94"/>
      <c r="H64" s="81"/>
      <c r="Q64" s="368"/>
      <c r="R64" s="368"/>
      <c r="S64" s="369"/>
    </row>
    <row r="65" ht="15.75" customHeight="1">
      <c r="A65" s="94"/>
      <c r="B65" s="94"/>
      <c r="C65" s="94"/>
      <c r="D65" s="81"/>
      <c r="E65" s="94"/>
      <c r="F65" s="94"/>
      <c r="H65" s="81"/>
      <c r="Q65" s="368"/>
      <c r="R65" s="368"/>
      <c r="S65" s="369"/>
    </row>
    <row r="66" ht="15.75" customHeight="1">
      <c r="A66" s="94"/>
      <c r="B66" s="94"/>
      <c r="C66" s="94"/>
      <c r="D66" s="81"/>
      <c r="E66" s="94"/>
      <c r="F66" s="94"/>
      <c r="H66" s="81"/>
      <c r="Q66" s="368"/>
      <c r="R66" s="368"/>
      <c r="S66" s="369"/>
    </row>
    <row r="67" ht="15.75" customHeight="1">
      <c r="A67" s="94"/>
      <c r="B67" s="94"/>
      <c r="C67" s="94"/>
      <c r="D67" s="81"/>
      <c r="E67" s="94"/>
      <c r="F67" s="94"/>
      <c r="H67" s="81"/>
      <c r="Q67" s="368"/>
      <c r="R67" s="368"/>
      <c r="S67" s="369"/>
    </row>
    <row r="68" ht="15.75" customHeight="1">
      <c r="A68" s="94"/>
      <c r="B68" s="94"/>
      <c r="C68" s="94"/>
      <c r="D68" s="81"/>
      <c r="E68" s="94"/>
      <c r="F68" s="94"/>
      <c r="H68" s="81"/>
      <c r="Q68" s="368"/>
      <c r="R68" s="368"/>
      <c r="S68" s="369"/>
    </row>
    <row r="69" ht="15.75" customHeight="1">
      <c r="A69" s="94"/>
      <c r="B69" s="94"/>
      <c r="C69" s="94"/>
      <c r="D69" s="81"/>
      <c r="E69" s="94"/>
      <c r="F69" s="94"/>
      <c r="H69" s="81"/>
      <c r="Q69" s="368"/>
      <c r="R69" s="368"/>
      <c r="S69" s="369"/>
    </row>
    <row r="70" ht="15.75" customHeight="1">
      <c r="A70" s="94"/>
      <c r="B70" s="94"/>
      <c r="C70" s="94"/>
      <c r="D70" s="81"/>
      <c r="E70" s="94"/>
      <c r="F70" s="94"/>
      <c r="H70" s="81"/>
      <c r="Q70" s="368"/>
      <c r="R70" s="368"/>
      <c r="S70" s="369"/>
    </row>
    <row r="71" ht="15.75" customHeight="1">
      <c r="A71" s="94"/>
      <c r="B71" s="94"/>
      <c r="C71" s="94"/>
      <c r="D71" s="81"/>
      <c r="E71" s="94"/>
      <c r="F71" s="94"/>
      <c r="H71" s="81"/>
      <c r="Q71" s="368"/>
      <c r="R71" s="368"/>
      <c r="S71" s="369"/>
    </row>
    <row r="72" ht="15.75" customHeight="1">
      <c r="A72" s="94"/>
      <c r="B72" s="94"/>
      <c r="C72" s="94"/>
      <c r="D72" s="81"/>
      <c r="E72" s="94"/>
      <c r="F72" s="94"/>
      <c r="H72" s="81"/>
      <c r="Q72" s="368"/>
      <c r="R72" s="368"/>
      <c r="S72" s="369"/>
    </row>
    <row r="73" ht="15.75" customHeight="1">
      <c r="A73" s="94"/>
      <c r="B73" s="94"/>
      <c r="C73" s="94"/>
      <c r="D73" s="81"/>
      <c r="E73" s="94"/>
      <c r="F73" s="94"/>
      <c r="H73" s="81"/>
      <c r="Q73" s="368"/>
      <c r="R73" s="368"/>
      <c r="S73" s="369"/>
    </row>
    <row r="74" ht="15.75" customHeight="1">
      <c r="A74" s="94"/>
      <c r="B74" s="94"/>
      <c r="C74" s="94"/>
      <c r="D74" s="81"/>
      <c r="E74" s="94"/>
      <c r="F74" s="94"/>
      <c r="H74" s="81"/>
      <c r="Q74" s="368"/>
      <c r="R74" s="368"/>
      <c r="S74" s="369"/>
    </row>
    <row r="75" ht="15.75" customHeight="1">
      <c r="A75" s="94"/>
      <c r="B75" s="94"/>
      <c r="C75" s="94"/>
      <c r="D75" s="81"/>
      <c r="E75" s="94"/>
      <c r="F75" s="94"/>
      <c r="H75" s="81"/>
      <c r="Q75" s="368"/>
      <c r="R75" s="368"/>
      <c r="S75" s="369"/>
    </row>
    <row r="76" ht="15.75" customHeight="1">
      <c r="A76" s="94"/>
      <c r="B76" s="94"/>
      <c r="C76" s="94"/>
      <c r="D76" s="81"/>
      <c r="E76" s="94"/>
      <c r="F76" s="94"/>
      <c r="H76" s="81"/>
      <c r="Q76" s="368"/>
      <c r="R76" s="368"/>
      <c r="S76" s="369"/>
    </row>
    <row r="77" ht="15.75" customHeight="1">
      <c r="A77" s="94"/>
      <c r="B77" s="94"/>
      <c r="C77" s="94"/>
      <c r="D77" s="81"/>
      <c r="E77" s="94"/>
      <c r="F77" s="94"/>
      <c r="H77" s="81"/>
      <c r="Q77" s="368"/>
      <c r="R77" s="368"/>
      <c r="S77" s="369"/>
    </row>
    <row r="78" ht="15.75" customHeight="1">
      <c r="A78" s="94"/>
      <c r="B78" s="94"/>
      <c r="C78" s="94"/>
      <c r="D78" s="81"/>
      <c r="E78" s="94"/>
      <c r="F78" s="94"/>
      <c r="H78" s="81"/>
      <c r="Q78" s="368"/>
      <c r="R78" s="368"/>
      <c r="S78" s="369"/>
    </row>
    <row r="79" ht="15.75" customHeight="1">
      <c r="A79" s="94"/>
      <c r="B79" s="94"/>
      <c r="C79" s="94"/>
      <c r="D79" s="81"/>
      <c r="E79" s="94"/>
      <c r="F79" s="94"/>
      <c r="H79" s="81"/>
      <c r="Q79" s="368"/>
      <c r="R79" s="368"/>
      <c r="S79" s="369"/>
    </row>
    <row r="80" ht="15.75" customHeight="1">
      <c r="A80" s="94"/>
      <c r="B80" s="94"/>
      <c r="C80" s="94"/>
      <c r="D80" s="81"/>
      <c r="E80" s="94"/>
      <c r="F80" s="94"/>
      <c r="H80" s="81"/>
      <c r="Q80" s="368"/>
      <c r="R80" s="368"/>
      <c r="S80" s="369"/>
    </row>
    <row r="81" ht="15.75" customHeight="1">
      <c r="A81" s="94"/>
      <c r="B81" s="94"/>
      <c r="C81" s="94"/>
      <c r="D81" s="81"/>
      <c r="E81" s="94"/>
      <c r="F81" s="94"/>
      <c r="H81" s="81"/>
      <c r="Q81" s="368"/>
      <c r="R81" s="368"/>
      <c r="S81" s="369"/>
    </row>
    <row r="82" ht="15.75" customHeight="1">
      <c r="A82" s="94"/>
      <c r="B82" s="94"/>
      <c r="C82" s="94"/>
      <c r="D82" s="81"/>
      <c r="E82" s="94"/>
      <c r="F82" s="94"/>
      <c r="H82" s="81"/>
      <c r="Q82" s="368"/>
      <c r="R82" s="368"/>
      <c r="S82" s="369"/>
    </row>
    <row r="83" ht="15.75" customHeight="1">
      <c r="A83" s="94"/>
      <c r="B83" s="94"/>
      <c r="C83" s="94"/>
      <c r="D83" s="81"/>
      <c r="E83" s="94"/>
      <c r="F83" s="94"/>
      <c r="H83" s="81"/>
      <c r="Q83" s="368"/>
      <c r="R83" s="368"/>
      <c r="S83" s="369"/>
    </row>
    <row r="84" ht="15.75" customHeight="1">
      <c r="A84" s="94"/>
      <c r="B84" s="94"/>
      <c r="C84" s="94"/>
      <c r="D84" s="81"/>
      <c r="E84" s="94"/>
      <c r="F84" s="94"/>
      <c r="H84" s="81"/>
      <c r="Q84" s="368"/>
      <c r="R84" s="368"/>
      <c r="S84" s="369"/>
    </row>
    <row r="85" ht="15.75" customHeight="1">
      <c r="A85" s="94"/>
      <c r="B85" s="94"/>
      <c r="C85" s="94"/>
      <c r="D85" s="81"/>
      <c r="E85" s="94"/>
      <c r="F85" s="94"/>
      <c r="H85" s="81"/>
      <c r="Q85" s="368"/>
      <c r="R85" s="368"/>
      <c r="S85" s="369"/>
    </row>
    <row r="86" ht="15.75" customHeight="1">
      <c r="A86" s="94"/>
      <c r="B86" s="94"/>
      <c r="C86" s="94"/>
      <c r="D86" s="81"/>
      <c r="E86" s="94"/>
      <c r="F86" s="94"/>
      <c r="H86" s="81"/>
      <c r="Q86" s="368"/>
      <c r="R86" s="368"/>
      <c r="S86" s="369"/>
    </row>
    <row r="87" ht="15.75" customHeight="1">
      <c r="A87" s="94"/>
      <c r="B87" s="94"/>
      <c r="C87" s="94"/>
      <c r="D87" s="81"/>
      <c r="E87" s="94"/>
      <c r="F87" s="94"/>
      <c r="H87" s="81"/>
      <c r="Q87" s="368"/>
      <c r="R87" s="368"/>
      <c r="S87" s="369"/>
    </row>
    <row r="88" ht="15.75" customHeight="1">
      <c r="A88" s="94"/>
      <c r="B88" s="94"/>
      <c r="C88" s="94"/>
      <c r="D88" s="81"/>
      <c r="E88" s="94"/>
      <c r="F88" s="94"/>
      <c r="H88" s="81"/>
      <c r="Q88" s="368"/>
      <c r="R88" s="368"/>
      <c r="S88" s="369"/>
    </row>
    <row r="89" ht="15.75" customHeight="1">
      <c r="A89" s="94"/>
      <c r="B89" s="94"/>
      <c r="C89" s="94"/>
      <c r="D89" s="81"/>
      <c r="E89" s="94"/>
      <c r="F89" s="94"/>
      <c r="H89" s="81"/>
      <c r="Q89" s="368"/>
      <c r="R89" s="368"/>
      <c r="S89" s="369"/>
    </row>
    <row r="90" ht="15.75" customHeight="1">
      <c r="A90" s="94"/>
      <c r="B90" s="94"/>
      <c r="C90" s="94"/>
      <c r="D90" s="81"/>
      <c r="E90" s="94"/>
      <c r="F90" s="94"/>
      <c r="H90" s="81"/>
      <c r="Q90" s="368"/>
      <c r="R90" s="368"/>
      <c r="S90" s="369"/>
    </row>
    <row r="91" ht="15.75" customHeight="1">
      <c r="A91" s="94"/>
      <c r="B91" s="94"/>
      <c r="C91" s="94"/>
      <c r="D91" s="81"/>
      <c r="E91" s="94"/>
      <c r="F91" s="94"/>
      <c r="H91" s="81"/>
      <c r="Q91" s="368"/>
      <c r="R91" s="368"/>
      <c r="S91" s="369"/>
    </row>
    <row r="92" ht="15.75" customHeight="1">
      <c r="A92" s="94"/>
      <c r="B92" s="94"/>
      <c r="C92" s="94"/>
      <c r="D92" s="81"/>
      <c r="E92" s="94"/>
      <c r="F92" s="94"/>
      <c r="H92" s="81"/>
      <c r="Q92" s="368"/>
      <c r="R92" s="368"/>
      <c r="S92" s="369"/>
    </row>
    <row r="93" ht="15.75" customHeight="1">
      <c r="A93" s="94"/>
      <c r="B93" s="94"/>
      <c r="C93" s="94"/>
      <c r="D93" s="81"/>
      <c r="E93" s="94"/>
      <c r="F93" s="94"/>
      <c r="H93" s="81"/>
      <c r="Q93" s="368"/>
      <c r="R93" s="368"/>
      <c r="S93" s="369"/>
    </row>
    <row r="94" ht="15.75" customHeight="1">
      <c r="A94" s="94"/>
      <c r="B94" s="94"/>
      <c r="C94" s="94"/>
      <c r="D94" s="81"/>
      <c r="E94" s="94"/>
      <c r="F94" s="94"/>
      <c r="H94" s="81"/>
      <c r="Q94" s="368"/>
      <c r="R94" s="368"/>
      <c r="S94" s="369"/>
    </row>
    <row r="95" ht="15.75" customHeight="1">
      <c r="A95" s="94"/>
      <c r="B95" s="94"/>
      <c r="C95" s="94"/>
      <c r="D95" s="81"/>
      <c r="E95" s="94"/>
      <c r="F95" s="94"/>
      <c r="H95" s="81"/>
      <c r="Q95" s="368"/>
      <c r="R95" s="368"/>
      <c r="S95" s="369"/>
    </row>
    <row r="96" ht="15.75" customHeight="1">
      <c r="A96" s="94"/>
      <c r="B96" s="94"/>
      <c r="C96" s="94"/>
      <c r="D96" s="81"/>
      <c r="E96" s="94"/>
      <c r="F96" s="94"/>
      <c r="H96" s="81"/>
      <c r="Q96" s="368"/>
      <c r="R96" s="368"/>
      <c r="S96" s="369"/>
    </row>
    <row r="97" ht="15.75" customHeight="1">
      <c r="A97" s="94"/>
      <c r="B97" s="94"/>
      <c r="C97" s="94"/>
      <c r="D97" s="81"/>
      <c r="E97" s="94"/>
      <c r="F97" s="94"/>
      <c r="H97" s="81"/>
      <c r="Q97" s="368"/>
      <c r="R97" s="368"/>
      <c r="S97" s="369"/>
    </row>
    <row r="98" ht="15.75" customHeight="1">
      <c r="A98" s="94"/>
      <c r="B98" s="94"/>
      <c r="C98" s="94"/>
      <c r="D98" s="81"/>
      <c r="E98" s="94"/>
      <c r="F98" s="94"/>
      <c r="H98" s="81"/>
      <c r="Q98" s="368"/>
      <c r="R98" s="368"/>
      <c r="S98" s="369"/>
    </row>
    <row r="99" ht="15.75" customHeight="1">
      <c r="A99" s="94"/>
      <c r="B99" s="94"/>
      <c r="C99" s="94"/>
      <c r="D99" s="81"/>
      <c r="E99" s="94"/>
      <c r="F99" s="94"/>
      <c r="H99" s="81"/>
      <c r="Q99" s="368"/>
      <c r="R99" s="368"/>
      <c r="S99" s="369"/>
    </row>
    <row r="100" ht="15.75" customHeight="1">
      <c r="A100" s="94"/>
      <c r="B100" s="94"/>
      <c r="C100" s="94"/>
      <c r="D100" s="81"/>
      <c r="E100" s="94"/>
      <c r="F100" s="94"/>
      <c r="H100" s="81"/>
      <c r="Q100" s="368"/>
      <c r="R100" s="368"/>
      <c r="S100" s="369"/>
    </row>
    <row r="101" ht="15.75" customHeight="1">
      <c r="A101" s="94"/>
      <c r="B101" s="94"/>
      <c r="C101" s="94"/>
      <c r="D101" s="81"/>
      <c r="E101" s="94"/>
      <c r="F101" s="94"/>
      <c r="H101" s="81"/>
      <c r="Q101" s="368"/>
      <c r="R101" s="368"/>
      <c r="S101" s="369"/>
    </row>
    <row r="102" ht="15.75" customHeight="1">
      <c r="A102" s="94"/>
      <c r="B102" s="94"/>
      <c r="C102" s="94"/>
      <c r="D102" s="81"/>
      <c r="E102" s="94"/>
      <c r="F102" s="94"/>
      <c r="H102" s="81"/>
      <c r="Q102" s="368"/>
      <c r="R102" s="368"/>
      <c r="S102" s="369"/>
    </row>
    <row r="103" ht="15.75" customHeight="1">
      <c r="A103" s="94"/>
      <c r="B103" s="94"/>
      <c r="C103" s="94"/>
      <c r="D103" s="81"/>
      <c r="E103" s="94"/>
      <c r="F103" s="94"/>
      <c r="H103" s="81"/>
      <c r="Q103" s="368"/>
      <c r="R103" s="368"/>
      <c r="S103" s="369"/>
    </row>
    <row r="104" ht="15.75" customHeight="1">
      <c r="A104" s="94"/>
      <c r="B104" s="94"/>
      <c r="C104" s="94"/>
      <c r="D104" s="81"/>
      <c r="E104" s="94"/>
      <c r="F104" s="94"/>
      <c r="H104" s="81"/>
      <c r="Q104" s="368"/>
      <c r="R104" s="368"/>
      <c r="S104" s="369"/>
    </row>
    <row r="105" ht="15.75" customHeight="1">
      <c r="A105" s="94"/>
      <c r="B105" s="94"/>
      <c r="C105" s="94"/>
      <c r="D105" s="81"/>
      <c r="E105" s="94"/>
      <c r="F105" s="94"/>
      <c r="H105" s="81"/>
      <c r="Q105" s="368"/>
      <c r="R105" s="368"/>
      <c r="S105" s="369"/>
    </row>
    <row r="106" ht="15.75" customHeight="1">
      <c r="A106" s="94"/>
      <c r="B106" s="94"/>
      <c r="C106" s="94"/>
      <c r="D106" s="81"/>
      <c r="E106" s="94"/>
      <c r="F106" s="94"/>
      <c r="H106" s="81"/>
      <c r="Q106" s="368"/>
      <c r="R106" s="368"/>
      <c r="S106" s="369"/>
    </row>
    <row r="107" ht="15.75" customHeight="1">
      <c r="A107" s="94"/>
      <c r="B107" s="94"/>
      <c r="C107" s="94"/>
      <c r="D107" s="81"/>
      <c r="E107" s="94"/>
      <c r="F107" s="94"/>
      <c r="H107" s="81"/>
      <c r="Q107" s="368"/>
      <c r="R107" s="368"/>
      <c r="S107" s="369"/>
    </row>
    <row r="108" ht="15.75" customHeight="1">
      <c r="A108" s="94"/>
      <c r="B108" s="94"/>
      <c r="C108" s="94"/>
      <c r="D108" s="81"/>
      <c r="E108" s="94"/>
      <c r="F108" s="94"/>
      <c r="H108" s="81"/>
      <c r="Q108" s="368"/>
      <c r="R108" s="368"/>
      <c r="S108" s="369"/>
    </row>
    <row r="109" ht="15.75" customHeight="1">
      <c r="A109" s="94"/>
      <c r="B109" s="94"/>
      <c r="C109" s="94"/>
      <c r="D109" s="81"/>
      <c r="E109" s="94"/>
      <c r="F109" s="94"/>
      <c r="H109" s="81"/>
      <c r="Q109" s="368"/>
      <c r="R109" s="368"/>
      <c r="S109" s="369"/>
    </row>
    <row r="110" ht="15.75" customHeight="1">
      <c r="A110" s="94"/>
      <c r="B110" s="94"/>
      <c r="C110" s="94"/>
      <c r="D110" s="81"/>
      <c r="E110" s="94"/>
      <c r="F110" s="94"/>
      <c r="H110" s="81"/>
      <c r="Q110" s="368"/>
      <c r="R110" s="368"/>
      <c r="S110" s="369"/>
    </row>
    <row r="111" ht="15.75" customHeight="1">
      <c r="A111" s="94"/>
      <c r="B111" s="94"/>
      <c r="C111" s="94"/>
      <c r="D111" s="81"/>
      <c r="E111" s="94"/>
      <c r="F111" s="94"/>
      <c r="H111" s="81"/>
      <c r="Q111" s="368"/>
      <c r="R111" s="368"/>
      <c r="S111" s="369"/>
    </row>
    <row r="112" ht="15.75" customHeight="1">
      <c r="A112" s="94"/>
      <c r="B112" s="94"/>
      <c r="C112" s="94"/>
      <c r="D112" s="81"/>
      <c r="E112" s="94"/>
      <c r="F112" s="94"/>
      <c r="H112" s="81"/>
      <c r="Q112" s="368"/>
      <c r="R112" s="368"/>
      <c r="S112" s="369"/>
    </row>
    <row r="113" ht="15.75" customHeight="1">
      <c r="A113" s="94"/>
      <c r="B113" s="94"/>
      <c r="C113" s="94"/>
      <c r="D113" s="81"/>
      <c r="E113" s="94"/>
      <c r="F113" s="94"/>
      <c r="H113" s="81"/>
      <c r="Q113" s="368"/>
      <c r="R113" s="368"/>
      <c r="S113" s="369"/>
    </row>
    <row r="114" ht="15.75" customHeight="1">
      <c r="A114" s="94"/>
      <c r="B114" s="94"/>
      <c r="C114" s="94"/>
      <c r="D114" s="81"/>
      <c r="E114" s="94"/>
      <c r="F114" s="94"/>
      <c r="H114" s="81"/>
      <c r="Q114" s="368"/>
      <c r="R114" s="368"/>
      <c r="S114" s="369"/>
    </row>
    <row r="115" ht="15.75" customHeight="1">
      <c r="A115" s="94"/>
      <c r="B115" s="94"/>
      <c r="C115" s="94"/>
      <c r="D115" s="81"/>
      <c r="E115" s="94"/>
      <c r="F115" s="94"/>
      <c r="H115" s="81"/>
      <c r="Q115" s="368"/>
      <c r="R115" s="368"/>
      <c r="S115" s="369"/>
    </row>
    <row r="116" ht="15.75" customHeight="1">
      <c r="A116" s="94"/>
      <c r="B116" s="94"/>
      <c r="C116" s="94"/>
      <c r="D116" s="81"/>
      <c r="E116" s="94"/>
      <c r="F116" s="94"/>
      <c r="H116" s="81"/>
      <c r="Q116" s="368"/>
      <c r="R116" s="368"/>
      <c r="S116" s="369"/>
    </row>
    <row r="117" ht="15.75" customHeight="1">
      <c r="A117" s="94"/>
      <c r="B117" s="94"/>
      <c r="C117" s="94"/>
      <c r="D117" s="81"/>
      <c r="E117" s="94"/>
      <c r="F117" s="94"/>
      <c r="H117" s="81"/>
      <c r="Q117" s="368"/>
      <c r="R117" s="368"/>
      <c r="S117" s="369"/>
    </row>
    <row r="118" ht="15.75" customHeight="1">
      <c r="A118" s="94"/>
      <c r="B118" s="94"/>
      <c r="C118" s="94"/>
      <c r="D118" s="81"/>
      <c r="E118" s="94"/>
      <c r="F118" s="94"/>
      <c r="H118" s="81"/>
      <c r="Q118" s="368"/>
      <c r="R118" s="368"/>
      <c r="S118" s="369"/>
    </row>
    <row r="119" ht="15.75" customHeight="1">
      <c r="A119" s="94"/>
      <c r="B119" s="94"/>
      <c r="C119" s="94"/>
      <c r="D119" s="81"/>
      <c r="E119" s="94"/>
      <c r="F119" s="94"/>
      <c r="H119" s="81"/>
      <c r="Q119" s="368"/>
      <c r="R119" s="368"/>
      <c r="S119" s="369"/>
    </row>
    <row r="120" ht="15.75" customHeight="1">
      <c r="A120" s="94"/>
      <c r="B120" s="94"/>
      <c r="C120" s="94"/>
      <c r="D120" s="81"/>
      <c r="E120" s="94"/>
      <c r="F120" s="94"/>
      <c r="H120" s="81"/>
      <c r="Q120" s="368"/>
      <c r="R120" s="368"/>
      <c r="S120" s="369"/>
    </row>
    <row r="121" ht="15.75" customHeight="1">
      <c r="A121" s="94"/>
      <c r="B121" s="94"/>
      <c r="C121" s="94"/>
      <c r="D121" s="81"/>
      <c r="E121" s="94"/>
      <c r="F121" s="94"/>
      <c r="H121" s="81"/>
      <c r="Q121" s="368"/>
      <c r="R121" s="368"/>
      <c r="S121" s="369"/>
    </row>
    <row r="122" ht="15.75" customHeight="1">
      <c r="A122" s="94"/>
      <c r="B122" s="94"/>
      <c r="C122" s="94"/>
      <c r="D122" s="81"/>
      <c r="E122" s="94"/>
      <c r="F122" s="94"/>
      <c r="H122" s="81"/>
      <c r="Q122" s="368"/>
      <c r="R122" s="368"/>
      <c r="S122" s="369"/>
    </row>
    <row r="123" ht="15.75" customHeight="1">
      <c r="A123" s="94"/>
      <c r="B123" s="94"/>
      <c r="C123" s="94"/>
      <c r="D123" s="81"/>
      <c r="E123" s="94"/>
      <c r="F123" s="94"/>
      <c r="H123" s="81"/>
      <c r="Q123" s="368"/>
      <c r="R123" s="368"/>
      <c r="S123" s="369"/>
    </row>
    <row r="124" ht="15.75" customHeight="1">
      <c r="A124" s="94"/>
      <c r="B124" s="94"/>
      <c r="C124" s="94"/>
      <c r="D124" s="81"/>
      <c r="E124" s="94"/>
      <c r="F124" s="94"/>
      <c r="H124" s="81"/>
      <c r="Q124" s="368"/>
      <c r="R124" s="368"/>
      <c r="S124" s="369"/>
    </row>
    <row r="125" ht="15.75" customHeight="1">
      <c r="A125" s="94"/>
      <c r="B125" s="94"/>
      <c r="C125" s="94"/>
      <c r="D125" s="81"/>
      <c r="E125" s="94"/>
      <c r="F125" s="94"/>
      <c r="H125" s="81"/>
      <c r="Q125" s="368"/>
      <c r="R125" s="368"/>
      <c r="S125" s="369"/>
    </row>
    <row r="126" ht="15.75" customHeight="1">
      <c r="A126" s="94"/>
      <c r="B126" s="94"/>
      <c r="C126" s="94"/>
      <c r="D126" s="81"/>
      <c r="E126" s="94"/>
      <c r="F126" s="94"/>
      <c r="H126" s="81"/>
      <c r="Q126" s="368"/>
      <c r="R126" s="368"/>
      <c r="S126" s="369"/>
    </row>
    <row r="127" ht="15.75" customHeight="1">
      <c r="A127" s="94"/>
      <c r="B127" s="94"/>
      <c r="C127" s="94"/>
      <c r="D127" s="81"/>
      <c r="E127" s="94"/>
      <c r="F127" s="94"/>
      <c r="H127" s="81"/>
      <c r="Q127" s="368"/>
      <c r="R127" s="368"/>
      <c r="S127" s="369"/>
    </row>
    <row r="128" ht="15.75" customHeight="1">
      <c r="A128" s="94"/>
      <c r="B128" s="94"/>
      <c r="C128" s="94"/>
      <c r="D128" s="81"/>
      <c r="E128" s="94"/>
      <c r="F128" s="94"/>
      <c r="H128" s="81"/>
      <c r="Q128" s="368"/>
      <c r="R128" s="368"/>
      <c r="S128" s="369"/>
    </row>
    <row r="129" ht="15.75" customHeight="1">
      <c r="A129" s="94"/>
      <c r="B129" s="94"/>
      <c r="C129" s="94"/>
      <c r="D129" s="81"/>
      <c r="E129" s="94"/>
      <c r="F129" s="94"/>
      <c r="H129" s="81"/>
      <c r="Q129" s="368"/>
      <c r="R129" s="368"/>
      <c r="S129" s="369"/>
    </row>
    <row r="130" ht="15.75" customHeight="1">
      <c r="A130" s="94"/>
      <c r="B130" s="94"/>
      <c r="C130" s="94"/>
      <c r="D130" s="81"/>
      <c r="E130" s="94"/>
      <c r="F130" s="94"/>
      <c r="H130" s="81"/>
      <c r="Q130" s="368"/>
      <c r="R130" s="368"/>
      <c r="S130" s="369"/>
    </row>
    <row r="131" ht="15.75" customHeight="1">
      <c r="A131" s="94"/>
      <c r="B131" s="94"/>
      <c r="C131" s="94"/>
      <c r="D131" s="81"/>
      <c r="E131" s="94"/>
      <c r="F131" s="94"/>
      <c r="H131" s="81"/>
      <c r="Q131" s="368"/>
      <c r="R131" s="368"/>
      <c r="S131" s="369"/>
    </row>
    <row r="132" ht="15.75" customHeight="1">
      <c r="A132" s="94"/>
      <c r="B132" s="94"/>
      <c r="C132" s="94"/>
      <c r="D132" s="81"/>
      <c r="E132" s="94"/>
      <c r="F132" s="94"/>
      <c r="H132" s="81"/>
      <c r="Q132" s="368"/>
      <c r="R132" s="368"/>
      <c r="S132" s="369"/>
    </row>
    <row r="133" ht="15.75" customHeight="1">
      <c r="A133" s="94"/>
      <c r="B133" s="94"/>
      <c r="C133" s="94"/>
      <c r="D133" s="81"/>
      <c r="E133" s="94"/>
      <c r="F133" s="94"/>
      <c r="H133" s="81"/>
      <c r="Q133" s="368"/>
      <c r="R133" s="368"/>
      <c r="S133" s="369"/>
    </row>
    <row r="134" ht="15.75" customHeight="1">
      <c r="A134" s="94"/>
      <c r="B134" s="94"/>
      <c r="C134" s="94"/>
      <c r="D134" s="81"/>
      <c r="E134" s="94"/>
      <c r="F134" s="94"/>
      <c r="H134" s="81"/>
      <c r="Q134" s="368"/>
      <c r="R134" s="368"/>
      <c r="S134" s="369"/>
    </row>
    <row r="135" ht="15.75" customHeight="1">
      <c r="A135" s="94"/>
      <c r="B135" s="94"/>
      <c r="C135" s="94"/>
      <c r="D135" s="81"/>
      <c r="E135" s="94"/>
      <c r="F135" s="94"/>
      <c r="H135" s="81"/>
      <c r="Q135" s="368"/>
      <c r="R135" s="368"/>
      <c r="S135" s="369"/>
    </row>
    <row r="136" ht="15.75" customHeight="1">
      <c r="A136" s="94"/>
      <c r="B136" s="94"/>
      <c r="C136" s="94"/>
      <c r="D136" s="81"/>
      <c r="E136" s="94"/>
      <c r="F136" s="94"/>
      <c r="H136" s="81"/>
      <c r="Q136" s="368"/>
      <c r="R136" s="368"/>
      <c r="S136" s="369"/>
    </row>
    <row r="137" ht="15.75" customHeight="1">
      <c r="A137" s="94"/>
      <c r="B137" s="94"/>
      <c r="C137" s="94"/>
      <c r="D137" s="81"/>
      <c r="E137" s="94"/>
      <c r="F137" s="94"/>
      <c r="H137" s="81"/>
      <c r="Q137" s="368"/>
      <c r="R137" s="368"/>
      <c r="S137" s="369"/>
    </row>
    <row r="138" ht="15.75" customHeight="1">
      <c r="A138" s="94"/>
      <c r="B138" s="94"/>
      <c r="C138" s="94"/>
      <c r="D138" s="81"/>
      <c r="E138" s="94"/>
      <c r="F138" s="94"/>
      <c r="H138" s="81"/>
      <c r="Q138" s="368"/>
      <c r="R138" s="368"/>
      <c r="S138" s="369"/>
    </row>
    <row r="139" ht="15.75" customHeight="1">
      <c r="A139" s="94"/>
      <c r="B139" s="94"/>
      <c r="C139" s="94"/>
      <c r="D139" s="81"/>
      <c r="E139" s="94"/>
      <c r="F139" s="94"/>
      <c r="H139" s="81"/>
      <c r="Q139" s="368"/>
      <c r="R139" s="368"/>
      <c r="S139" s="369"/>
    </row>
    <row r="140" ht="15.75" customHeight="1">
      <c r="A140" s="94"/>
      <c r="B140" s="94"/>
      <c r="C140" s="94"/>
      <c r="D140" s="81"/>
      <c r="E140" s="94"/>
      <c r="F140" s="94"/>
      <c r="H140" s="81"/>
      <c r="Q140" s="368"/>
      <c r="R140" s="368"/>
      <c r="S140" s="369"/>
    </row>
    <row r="141" ht="15.75" customHeight="1">
      <c r="A141" s="94"/>
      <c r="B141" s="94"/>
      <c r="C141" s="94"/>
      <c r="D141" s="81"/>
      <c r="E141" s="94"/>
      <c r="F141" s="94"/>
      <c r="H141" s="81"/>
      <c r="Q141" s="368"/>
      <c r="R141" s="368"/>
      <c r="S141" s="369"/>
    </row>
    <row r="142" ht="15.75" customHeight="1">
      <c r="A142" s="94"/>
      <c r="B142" s="94"/>
      <c r="C142" s="94"/>
      <c r="D142" s="81"/>
      <c r="E142" s="94"/>
      <c r="F142" s="94"/>
      <c r="H142" s="81"/>
      <c r="Q142" s="368"/>
      <c r="R142" s="368"/>
      <c r="S142" s="369"/>
    </row>
    <row r="143" ht="15.75" customHeight="1">
      <c r="A143" s="94"/>
      <c r="B143" s="94"/>
      <c r="C143" s="94"/>
      <c r="D143" s="81"/>
      <c r="E143" s="94"/>
      <c r="F143" s="94"/>
      <c r="H143" s="81"/>
      <c r="Q143" s="368"/>
      <c r="R143" s="368"/>
      <c r="S143" s="369"/>
    </row>
    <row r="144" ht="15.75" customHeight="1">
      <c r="A144" s="94"/>
      <c r="B144" s="94"/>
      <c r="C144" s="94"/>
      <c r="D144" s="81"/>
      <c r="E144" s="94"/>
      <c r="F144" s="94"/>
      <c r="H144" s="81"/>
      <c r="Q144" s="368"/>
      <c r="R144" s="368"/>
      <c r="S144" s="369"/>
    </row>
    <row r="145" ht="15.75" customHeight="1">
      <c r="A145" s="94"/>
      <c r="B145" s="94"/>
      <c r="C145" s="94"/>
      <c r="D145" s="81"/>
      <c r="E145" s="94"/>
      <c r="F145" s="94"/>
      <c r="H145" s="81"/>
      <c r="Q145" s="368"/>
      <c r="R145" s="368"/>
      <c r="S145" s="369"/>
    </row>
    <row r="146" ht="15.75" customHeight="1">
      <c r="A146" s="94"/>
      <c r="B146" s="94"/>
      <c r="C146" s="94"/>
      <c r="D146" s="81"/>
      <c r="E146" s="94"/>
      <c r="F146" s="94"/>
      <c r="H146" s="81"/>
      <c r="Q146" s="368"/>
      <c r="R146" s="368"/>
      <c r="S146" s="369"/>
    </row>
    <row r="147" ht="15.75" customHeight="1">
      <c r="A147" s="94"/>
      <c r="B147" s="94"/>
      <c r="C147" s="94"/>
      <c r="D147" s="81"/>
      <c r="E147" s="94"/>
      <c r="F147" s="94"/>
      <c r="H147" s="81"/>
      <c r="Q147" s="368"/>
      <c r="R147" s="368"/>
      <c r="S147" s="369"/>
    </row>
    <row r="148" ht="15.75" customHeight="1">
      <c r="A148" s="94"/>
      <c r="B148" s="94"/>
      <c r="C148" s="94"/>
      <c r="D148" s="81"/>
      <c r="E148" s="94"/>
      <c r="F148" s="94"/>
      <c r="H148" s="81"/>
      <c r="Q148" s="368"/>
      <c r="R148" s="368"/>
      <c r="S148" s="369"/>
    </row>
    <row r="149" ht="15.75" customHeight="1">
      <c r="A149" s="94"/>
      <c r="B149" s="94"/>
      <c r="C149" s="94"/>
      <c r="D149" s="81"/>
      <c r="E149" s="94"/>
      <c r="F149" s="94"/>
      <c r="H149" s="81"/>
      <c r="Q149" s="368"/>
      <c r="R149" s="368"/>
      <c r="S149" s="369"/>
    </row>
    <row r="150" ht="15.75" customHeight="1">
      <c r="A150" s="94"/>
      <c r="B150" s="94"/>
      <c r="C150" s="94"/>
      <c r="D150" s="81"/>
      <c r="E150" s="94"/>
      <c r="F150" s="94"/>
      <c r="H150" s="81"/>
      <c r="Q150" s="368"/>
      <c r="R150" s="368"/>
      <c r="S150" s="369"/>
    </row>
    <row r="151" ht="15.75" customHeight="1">
      <c r="A151" s="94"/>
      <c r="B151" s="94"/>
      <c r="C151" s="94"/>
      <c r="D151" s="81"/>
      <c r="E151" s="94"/>
      <c r="F151" s="94"/>
      <c r="H151" s="81"/>
      <c r="Q151" s="368"/>
      <c r="R151" s="368"/>
      <c r="S151" s="369"/>
    </row>
    <row r="152" ht="15.75" customHeight="1">
      <c r="A152" s="94"/>
      <c r="B152" s="94"/>
      <c r="C152" s="94"/>
      <c r="D152" s="81"/>
      <c r="E152" s="94"/>
      <c r="F152" s="94"/>
      <c r="H152" s="81"/>
      <c r="Q152" s="368"/>
      <c r="R152" s="368"/>
      <c r="S152" s="369"/>
    </row>
    <row r="153" ht="15.75" customHeight="1">
      <c r="A153" s="94"/>
      <c r="B153" s="94"/>
      <c r="C153" s="94"/>
      <c r="D153" s="81"/>
      <c r="E153" s="94"/>
      <c r="F153" s="94"/>
      <c r="H153" s="81"/>
      <c r="Q153" s="368"/>
      <c r="R153" s="368"/>
      <c r="S153" s="369"/>
    </row>
    <row r="154" ht="15.75" customHeight="1">
      <c r="A154" s="94"/>
      <c r="B154" s="94"/>
      <c r="C154" s="94"/>
      <c r="D154" s="81"/>
      <c r="E154" s="94"/>
      <c r="F154" s="94"/>
      <c r="H154" s="81"/>
      <c r="Q154" s="368"/>
      <c r="R154" s="368"/>
      <c r="S154" s="369"/>
    </row>
    <row r="155" ht="15.75" customHeight="1">
      <c r="A155" s="94"/>
      <c r="B155" s="94"/>
      <c r="C155" s="94"/>
      <c r="D155" s="81"/>
      <c r="E155" s="94"/>
      <c r="F155" s="94"/>
      <c r="H155" s="81"/>
      <c r="Q155" s="368"/>
      <c r="R155" s="368"/>
      <c r="S155" s="369"/>
    </row>
    <row r="156" ht="15.75" customHeight="1">
      <c r="A156" s="94"/>
      <c r="B156" s="94"/>
      <c r="C156" s="94"/>
      <c r="D156" s="81"/>
      <c r="E156" s="94"/>
      <c r="F156" s="94"/>
      <c r="H156" s="81"/>
      <c r="Q156" s="368"/>
      <c r="R156" s="368"/>
      <c r="S156" s="369"/>
    </row>
    <row r="157" ht="15.75" customHeight="1">
      <c r="A157" s="94"/>
      <c r="B157" s="94"/>
      <c r="C157" s="94"/>
      <c r="D157" s="81"/>
      <c r="E157" s="94"/>
      <c r="F157" s="94"/>
      <c r="H157" s="81"/>
      <c r="Q157" s="368"/>
      <c r="R157" s="368"/>
      <c r="S157" s="369"/>
    </row>
    <row r="158" ht="15.75" customHeight="1">
      <c r="A158" s="94"/>
      <c r="B158" s="94"/>
      <c r="C158" s="94"/>
      <c r="D158" s="81"/>
      <c r="E158" s="94"/>
      <c r="F158" s="94"/>
      <c r="H158" s="81"/>
      <c r="Q158" s="368"/>
      <c r="R158" s="368"/>
      <c r="S158" s="369"/>
    </row>
    <row r="159" ht="15.75" customHeight="1">
      <c r="A159" s="94"/>
      <c r="B159" s="94"/>
      <c r="C159" s="94"/>
      <c r="D159" s="81"/>
      <c r="E159" s="94"/>
      <c r="F159" s="94"/>
      <c r="H159" s="81"/>
      <c r="Q159" s="368"/>
      <c r="R159" s="368"/>
      <c r="S159" s="369"/>
    </row>
    <row r="160" ht="15.75" customHeight="1">
      <c r="A160" s="94"/>
      <c r="B160" s="94"/>
      <c r="C160" s="94"/>
      <c r="D160" s="81"/>
      <c r="E160" s="94"/>
      <c r="F160" s="94"/>
      <c r="H160" s="81"/>
      <c r="Q160" s="368"/>
      <c r="R160" s="368"/>
      <c r="S160" s="369"/>
    </row>
    <row r="161" ht="15.75" customHeight="1">
      <c r="A161" s="94"/>
      <c r="B161" s="94"/>
      <c r="C161" s="94"/>
      <c r="D161" s="81"/>
      <c r="E161" s="94"/>
      <c r="F161" s="94"/>
      <c r="H161" s="81"/>
      <c r="Q161" s="368"/>
      <c r="R161" s="368"/>
      <c r="S161" s="369"/>
    </row>
    <row r="162" ht="15.75" customHeight="1">
      <c r="A162" s="94"/>
      <c r="B162" s="94"/>
      <c r="C162" s="94"/>
      <c r="D162" s="81"/>
      <c r="E162" s="94"/>
      <c r="F162" s="94"/>
      <c r="H162" s="81"/>
      <c r="Q162" s="368"/>
      <c r="R162" s="368"/>
      <c r="S162" s="369"/>
    </row>
    <row r="163" ht="15.75" customHeight="1">
      <c r="A163" s="94"/>
      <c r="B163" s="94"/>
      <c r="C163" s="94"/>
      <c r="D163" s="81"/>
      <c r="E163" s="94"/>
      <c r="F163" s="94"/>
      <c r="H163" s="81"/>
      <c r="Q163" s="368"/>
      <c r="R163" s="368"/>
      <c r="S163" s="369"/>
    </row>
    <row r="164" ht="15.75" customHeight="1">
      <c r="A164" s="94"/>
      <c r="B164" s="94"/>
      <c r="C164" s="94"/>
      <c r="D164" s="81"/>
      <c r="E164" s="94"/>
      <c r="F164" s="94"/>
      <c r="H164" s="81"/>
      <c r="Q164" s="368"/>
      <c r="R164" s="368"/>
      <c r="S164" s="369"/>
    </row>
    <row r="165" ht="15.75" customHeight="1">
      <c r="A165" s="94"/>
      <c r="B165" s="94"/>
      <c r="C165" s="94"/>
      <c r="D165" s="81"/>
      <c r="E165" s="94"/>
      <c r="F165" s="94"/>
      <c r="H165" s="81"/>
      <c r="Q165" s="368"/>
      <c r="R165" s="368"/>
      <c r="S165" s="369"/>
    </row>
    <row r="166" ht="15.75" customHeight="1">
      <c r="A166" s="94"/>
      <c r="B166" s="94"/>
      <c r="C166" s="94"/>
      <c r="D166" s="81"/>
      <c r="E166" s="94"/>
      <c r="F166" s="94"/>
      <c r="H166" s="81"/>
      <c r="Q166" s="368"/>
      <c r="R166" s="368"/>
      <c r="S166" s="369"/>
    </row>
    <row r="167" ht="15.75" customHeight="1">
      <c r="A167" s="94"/>
      <c r="B167" s="94"/>
      <c r="C167" s="94"/>
      <c r="D167" s="81"/>
      <c r="E167" s="94"/>
      <c r="F167" s="94"/>
      <c r="H167" s="81"/>
      <c r="Q167" s="368"/>
      <c r="R167" s="368"/>
      <c r="S167" s="369"/>
    </row>
    <row r="168" ht="15.75" customHeight="1">
      <c r="A168" s="94"/>
      <c r="B168" s="94"/>
      <c r="C168" s="94"/>
      <c r="D168" s="81"/>
      <c r="E168" s="94"/>
      <c r="F168" s="94"/>
      <c r="H168" s="81"/>
      <c r="Q168" s="368"/>
      <c r="R168" s="368"/>
      <c r="S168" s="369"/>
    </row>
    <row r="169" ht="15.75" customHeight="1">
      <c r="A169" s="94"/>
      <c r="B169" s="94"/>
      <c r="C169" s="94"/>
      <c r="D169" s="81"/>
      <c r="E169" s="94"/>
      <c r="F169" s="94"/>
      <c r="H169" s="81"/>
      <c r="Q169" s="368"/>
      <c r="R169" s="368"/>
      <c r="S169" s="369"/>
    </row>
    <row r="170" ht="15.75" customHeight="1">
      <c r="A170" s="94"/>
      <c r="B170" s="94"/>
      <c r="C170" s="94"/>
      <c r="D170" s="81"/>
      <c r="E170" s="94"/>
      <c r="F170" s="94"/>
      <c r="H170" s="81"/>
      <c r="Q170" s="368"/>
      <c r="R170" s="368"/>
      <c r="S170" s="369"/>
    </row>
    <row r="171" ht="15.75" customHeight="1">
      <c r="A171" s="94"/>
      <c r="B171" s="94"/>
      <c r="C171" s="94"/>
      <c r="D171" s="81"/>
      <c r="E171" s="94"/>
      <c r="F171" s="94"/>
      <c r="H171" s="81"/>
      <c r="Q171" s="368"/>
      <c r="R171" s="368"/>
      <c r="S171" s="369"/>
    </row>
    <row r="172" ht="15.75" customHeight="1">
      <c r="A172" s="94"/>
      <c r="B172" s="94"/>
      <c r="C172" s="94"/>
      <c r="D172" s="81"/>
      <c r="E172" s="94"/>
      <c r="F172" s="94"/>
      <c r="H172" s="81"/>
      <c r="Q172" s="368"/>
      <c r="R172" s="368"/>
      <c r="S172" s="369"/>
    </row>
    <row r="173" ht="15.75" customHeight="1">
      <c r="A173" s="94"/>
      <c r="B173" s="94"/>
      <c r="C173" s="94"/>
      <c r="D173" s="81"/>
      <c r="E173" s="94"/>
      <c r="F173" s="94"/>
      <c r="H173" s="81"/>
      <c r="Q173" s="368"/>
      <c r="R173" s="368"/>
      <c r="S173" s="369"/>
    </row>
    <row r="174" ht="15.75" customHeight="1">
      <c r="A174" s="94"/>
      <c r="B174" s="94"/>
      <c r="C174" s="94"/>
      <c r="D174" s="81"/>
      <c r="E174" s="94"/>
      <c r="F174" s="94"/>
      <c r="H174" s="81"/>
      <c r="Q174" s="368"/>
      <c r="R174" s="368"/>
      <c r="S174" s="369"/>
    </row>
    <row r="175" ht="15.75" customHeight="1">
      <c r="A175" s="94"/>
      <c r="B175" s="94"/>
      <c r="C175" s="94"/>
      <c r="D175" s="81"/>
      <c r="E175" s="94"/>
      <c r="F175" s="94"/>
      <c r="H175" s="81"/>
      <c r="Q175" s="368"/>
      <c r="R175" s="368"/>
      <c r="S175" s="369"/>
    </row>
    <row r="176" ht="15.75" customHeight="1">
      <c r="A176" s="94"/>
      <c r="B176" s="94"/>
      <c r="C176" s="94"/>
      <c r="D176" s="81"/>
      <c r="E176" s="94"/>
      <c r="F176" s="94"/>
      <c r="H176" s="81"/>
      <c r="Q176" s="368"/>
      <c r="R176" s="368"/>
      <c r="S176" s="369"/>
    </row>
    <row r="177" ht="15.75" customHeight="1">
      <c r="A177" s="94"/>
      <c r="B177" s="94"/>
      <c r="C177" s="94"/>
      <c r="D177" s="81"/>
      <c r="E177" s="94"/>
      <c r="F177" s="94"/>
      <c r="H177" s="81"/>
      <c r="Q177" s="368"/>
      <c r="R177" s="368"/>
      <c r="S177" s="369"/>
    </row>
    <row r="178" ht="15.75" customHeight="1">
      <c r="A178" s="94"/>
      <c r="B178" s="94"/>
      <c r="C178" s="94"/>
      <c r="D178" s="81"/>
      <c r="E178" s="94"/>
      <c r="F178" s="94"/>
      <c r="H178" s="81"/>
      <c r="Q178" s="368"/>
      <c r="R178" s="368"/>
      <c r="S178" s="369"/>
    </row>
    <row r="179" ht="15.75" customHeight="1">
      <c r="A179" s="94"/>
      <c r="B179" s="94"/>
      <c r="C179" s="94"/>
      <c r="D179" s="81"/>
      <c r="E179" s="94"/>
      <c r="F179" s="94"/>
      <c r="H179" s="81"/>
      <c r="Q179" s="368"/>
      <c r="R179" s="368"/>
      <c r="S179" s="369"/>
    </row>
    <row r="180" ht="15.75" customHeight="1">
      <c r="A180" s="94"/>
      <c r="B180" s="94"/>
      <c r="C180" s="94"/>
      <c r="D180" s="81"/>
      <c r="E180" s="94"/>
      <c r="F180" s="94"/>
      <c r="H180" s="81"/>
      <c r="Q180" s="368"/>
      <c r="R180" s="368"/>
      <c r="S180" s="369"/>
    </row>
    <row r="181" ht="15.75" customHeight="1">
      <c r="A181" s="94"/>
      <c r="B181" s="94"/>
      <c r="C181" s="94"/>
      <c r="D181" s="81"/>
      <c r="E181" s="94"/>
      <c r="F181" s="94"/>
      <c r="H181" s="81"/>
      <c r="Q181" s="368"/>
      <c r="R181" s="368"/>
      <c r="S181" s="369"/>
    </row>
    <row r="182" ht="15.75" customHeight="1">
      <c r="A182" s="94"/>
      <c r="B182" s="94"/>
      <c r="C182" s="94"/>
      <c r="D182" s="81"/>
      <c r="E182" s="94"/>
      <c r="F182" s="94"/>
      <c r="H182" s="81"/>
      <c r="Q182" s="368"/>
      <c r="R182" s="368"/>
      <c r="S182" s="369"/>
    </row>
    <row r="183" ht="15.75" customHeight="1">
      <c r="A183" s="94"/>
      <c r="B183" s="94"/>
      <c r="C183" s="94"/>
      <c r="D183" s="81"/>
      <c r="E183" s="94"/>
      <c r="F183" s="94"/>
      <c r="H183" s="81"/>
      <c r="Q183" s="368"/>
      <c r="R183" s="368"/>
      <c r="S183" s="369"/>
    </row>
    <row r="184" ht="15.75" customHeight="1">
      <c r="A184" s="94"/>
      <c r="B184" s="94"/>
      <c r="C184" s="94"/>
      <c r="D184" s="81"/>
      <c r="E184" s="94"/>
      <c r="F184" s="94"/>
      <c r="H184" s="81"/>
      <c r="Q184" s="368"/>
      <c r="R184" s="368"/>
      <c r="S184" s="369"/>
    </row>
    <row r="185" ht="15.75" customHeight="1">
      <c r="A185" s="94"/>
      <c r="B185" s="94"/>
      <c r="C185" s="94"/>
      <c r="D185" s="81"/>
      <c r="E185" s="94"/>
      <c r="F185" s="94"/>
      <c r="H185" s="81"/>
      <c r="Q185" s="368"/>
      <c r="R185" s="368"/>
      <c r="S185" s="369"/>
    </row>
    <row r="186" ht="15.75" customHeight="1">
      <c r="A186" s="94"/>
      <c r="B186" s="94"/>
      <c r="C186" s="94"/>
      <c r="D186" s="81"/>
      <c r="E186" s="94"/>
      <c r="F186" s="94"/>
      <c r="H186" s="81"/>
      <c r="Q186" s="368"/>
      <c r="R186" s="368"/>
      <c r="S186" s="369"/>
    </row>
    <row r="187" ht="15.75" customHeight="1">
      <c r="A187" s="94"/>
      <c r="B187" s="94"/>
      <c r="C187" s="94"/>
      <c r="D187" s="81"/>
      <c r="E187" s="94"/>
      <c r="F187" s="94"/>
      <c r="H187" s="81"/>
      <c r="Q187" s="368"/>
      <c r="R187" s="368"/>
      <c r="S187" s="369"/>
    </row>
    <row r="188" ht="15.75" customHeight="1">
      <c r="A188" s="94"/>
      <c r="B188" s="94"/>
      <c r="C188" s="94"/>
      <c r="D188" s="81"/>
      <c r="E188" s="94"/>
      <c r="F188" s="94"/>
      <c r="H188" s="81"/>
      <c r="Q188" s="368"/>
      <c r="R188" s="368"/>
      <c r="S188" s="369"/>
    </row>
    <row r="189" ht="15.75" customHeight="1">
      <c r="A189" s="94"/>
      <c r="B189" s="94"/>
      <c r="C189" s="94"/>
      <c r="D189" s="81"/>
      <c r="E189" s="94"/>
      <c r="F189" s="94"/>
      <c r="H189" s="81"/>
      <c r="Q189" s="368"/>
      <c r="R189" s="368"/>
      <c r="S189" s="369"/>
    </row>
    <row r="190" ht="15.75" customHeight="1">
      <c r="A190" s="94"/>
      <c r="B190" s="94"/>
      <c r="C190" s="94"/>
      <c r="D190" s="81"/>
      <c r="E190" s="94"/>
      <c r="F190" s="94"/>
      <c r="H190" s="81"/>
      <c r="Q190" s="368"/>
      <c r="R190" s="368"/>
      <c r="S190" s="369"/>
    </row>
    <row r="191" ht="15.75" customHeight="1">
      <c r="A191" s="94"/>
      <c r="B191" s="94"/>
      <c r="C191" s="94"/>
      <c r="D191" s="81"/>
      <c r="E191" s="94"/>
      <c r="F191" s="94"/>
      <c r="H191" s="81"/>
      <c r="Q191" s="368"/>
      <c r="R191" s="368"/>
      <c r="S191" s="369"/>
    </row>
    <row r="192" ht="15.75" customHeight="1">
      <c r="A192" s="94"/>
      <c r="B192" s="94"/>
      <c r="C192" s="94"/>
      <c r="D192" s="81"/>
      <c r="E192" s="94"/>
      <c r="F192" s="94"/>
      <c r="H192" s="81"/>
      <c r="Q192" s="368"/>
      <c r="R192" s="368"/>
      <c r="S192" s="369"/>
    </row>
    <row r="193" ht="15.75" customHeight="1">
      <c r="A193" s="94"/>
      <c r="B193" s="94"/>
      <c r="C193" s="94"/>
      <c r="D193" s="81"/>
      <c r="E193" s="94"/>
      <c r="F193" s="94"/>
      <c r="H193" s="81"/>
      <c r="Q193" s="368"/>
      <c r="R193" s="368"/>
      <c r="S193" s="369"/>
    </row>
    <row r="194" ht="15.75" customHeight="1">
      <c r="A194" s="94"/>
      <c r="B194" s="94"/>
      <c r="C194" s="94"/>
      <c r="D194" s="81"/>
      <c r="E194" s="94"/>
      <c r="F194" s="94"/>
      <c r="H194" s="81"/>
      <c r="Q194" s="368"/>
      <c r="R194" s="368"/>
      <c r="S194" s="369"/>
    </row>
    <row r="195" ht="15.75" customHeight="1">
      <c r="A195" s="94"/>
      <c r="B195" s="94"/>
      <c r="C195" s="94"/>
      <c r="D195" s="81"/>
      <c r="E195" s="94"/>
      <c r="F195" s="94"/>
      <c r="H195" s="81"/>
      <c r="Q195" s="368"/>
      <c r="R195" s="368"/>
      <c r="S195" s="369"/>
    </row>
    <row r="196" ht="15.75" customHeight="1">
      <c r="A196" s="94"/>
      <c r="B196" s="94"/>
      <c r="C196" s="94"/>
      <c r="D196" s="81"/>
      <c r="E196" s="94"/>
      <c r="F196" s="94"/>
      <c r="H196" s="81"/>
      <c r="Q196" s="368"/>
      <c r="R196" s="368"/>
      <c r="S196" s="369"/>
    </row>
    <row r="197" ht="15.75" customHeight="1">
      <c r="A197" s="94"/>
      <c r="B197" s="94"/>
      <c r="C197" s="94"/>
      <c r="D197" s="81"/>
      <c r="E197" s="94"/>
      <c r="F197" s="94"/>
      <c r="H197" s="81"/>
      <c r="Q197" s="368"/>
      <c r="R197" s="368"/>
      <c r="S197" s="369"/>
    </row>
    <row r="198" ht="15.75" customHeight="1">
      <c r="A198" s="94"/>
      <c r="B198" s="94"/>
      <c r="C198" s="94"/>
      <c r="D198" s="81"/>
      <c r="E198" s="94"/>
      <c r="F198" s="94"/>
      <c r="H198" s="81"/>
      <c r="Q198" s="368"/>
      <c r="R198" s="368"/>
      <c r="S198" s="369"/>
    </row>
    <row r="199" ht="15.75" customHeight="1">
      <c r="A199" s="94"/>
      <c r="B199" s="94"/>
      <c r="C199" s="94"/>
      <c r="D199" s="81"/>
      <c r="E199" s="94"/>
      <c r="F199" s="94"/>
      <c r="H199" s="81"/>
      <c r="Q199" s="368"/>
      <c r="R199" s="368"/>
      <c r="S199" s="369"/>
    </row>
    <row r="200" ht="15.75" customHeight="1">
      <c r="A200" s="94"/>
      <c r="B200" s="94"/>
      <c r="C200" s="94"/>
      <c r="D200" s="81"/>
      <c r="E200" s="94"/>
      <c r="F200" s="94"/>
      <c r="H200" s="81"/>
      <c r="Q200" s="368"/>
      <c r="R200" s="368"/>
      <c r="S200" s="369"/>
    </row>
    <row r="201" ht="15.75" customHeight="1">
      <c r="A201" s="94"/>
      <c r="B201" s="94"/>
      <c r="C201" s="94"/>
      <c r="D201" s="81"/>
      <c r="E201" s="94"/>
      <c r="F201" s="94"/>
      <c r="H201" s="81"/>
      <c r="Q201" s="368"/>
      <c r="R201" s="368"/>
      <c r="S201" s="369"/>
    </row>
    <row r="202" ht="15.75" customHeight="1">
      <c r="A202" s="94"/>
      <c r="B202" s="94"/>
      <c r="C202" s="94"/>
      <c r="D202" s="81"/>
      <c r="E202" s="94"/>
      <c r="F202" s="94"/>
      <c r="H202" s="81"/>
      <c r="Q202" s="368"/>
      <c r="R202" s="368"/>
      <c r="S202" s="369"/>
    </row>
    <row r="203" ht="15.75" customHeight="1">
      <c r="A203" s="94"/>
      <c r="B203" s="94"/>
      <c r="C203" s="94"/>
      <c r="D203" s="81"/>
      <c r="E203" s="94"/>
      <c r="F203" s="94"/>
      <c r="H203" s="81"/>
      <c r="Q203" s="368"/>
      <c r="R203" s="368"/>
      <c r="S203" s="369"/>
    </row>
    <row r="204" ht="15.75" customHeight="1">
      <c r="A204" s="94"/>
      <c r="B204" s="94"/>
      <c r="C204" s="94"/>
      <c r="D204" s="81"/>
      <c r="E204" s="94"/>
      <c r="F204" s="94"/>
      <c r="H204" s="81"/>
      <c r="Q204" s="368"/>
      <c r="R204" s="368"/>
      <c r="S204" s="369"/>
    </row>
    <row r="205" ht="15.75" customHeight="1">
      <c r="A205" s="94"/>
      <c r="B205" s="94"/>
      <c r="C205" s="94"/>
      <c r="D205" s="81"/>
      <c r="E205" s="94"/>
      <c r="F205" s="94"/>
      <c r="H205" s="81"/>
      <c r="Q205" s="368"/>
      <c r="R205" s="368"/>
      <c r="S205" s="369"/>
    </row>
    <row r="206" ht="15.75" customHeight="1">
      <c r="A206" s="94"/>
      <c r="B206" s="94"/>
      <c r="C206" s="94"/>
      <c r="D206" s="81"/>
      <c r="E206" s="94"/>
      <c r="F206" s="94"/>
      <c r="H206" s="81"/>
      <c r="Q206" s="368"/>
      <c r="R206" s="368"/>
      <c r="S206" s="369"/>
    </row>
    <row r="207" ht="15.75" customHeight="1">
      <c r="A207" s="94"/>
      <c r="B207" s="94"/>
      <c r="C207" s="94"/>
      <c r="D207" s="81"/>
      <c r="E207" s="94"/>
      <c r="F207" s="94"/>
      <c r="H207" s="81"/>
      <c r="Q207" s="368"/>
      <c r="R207" s="368"/>
      <c r="S207" s="369"/>
    </row>
    <row r="208" ht="15.75" customHeight="1">
      <c r="A208" s="94"/>
      <c r="B208" s="94"/>
      <c r="C208" s="94"/>
      <c r="D208" s="81"/>
      <c r="E208" s="94"/>
      <c r="F208" s="94"/>
      <c r="H208" s="81"/>
      <c r="Q208" s="368"/>
      <c r="R208" s="368"/>
      <c r="S208" s="369"/>
    </row>
    <row r="209" ht="15.75" customHeight="1">
      <c r="A209" s="94"/>
      <c r="B209" s="94"/>
      <c r="C209" s="94"/>
      <c r="D209" s="81"/>
      <c r="E209" s="94"/>
      <c r="F209" s="94"/>
      <c r="H209" s="81"/>
      <c r="Q209" s="368"/>
      <c r="R209" s="368"/>
      <c r="S209" s="369"/>
    </row>
    <row r="210" ht="15.75" customHeight="1">
      <c r="A210" s="94"/>
      <c r="B210" s="94"/>
      <c r="C210" s="94"/>
      <c r="D210" s="81"/>
      <c r="E210" s="94"/>
      <c r="F210" s="94"/>
      <c r="H210" s="81"/>
      <c r="Q210" s="368"/>
      <c r="R210" s="368"/>
      <c r="S210" s="369"/>
    </row>
    <row r="211" ht="15.75" customHeight="1">
      <c r="A211" s="94"/>
      <c r="B211" s="94"/>
      <c r="C211" s="94"/>
      <c r="D211" s="81"/>
      <c r="E211" s="94"/>
      <c r="F211" s="94"/>
      <c r="H211" s="81"/>
      <c r="Q211" s="368"/>
      <c r="R211" s="368"/>
      <c r="S211" s="369"/>
    </row>
    <row r="212" ht="15.75" customHeight="1">
      <c r="A212" s="94"/>
      <c r="B212" s="94"/>
      <c r="C212" s="94"/>
      <c r="D212" s="81"/>
      <c r="E212" s="94"/>
      <c r="F212" s="94"/>
      <c r="H212" s="81"/>
      <c r="Q212" s="368"/>
      <c r="R212" s="368"/>
      <c r="S212" s="369"/>
    </row>
    <row r="213" ht="15.75" customHeight="1">
      <c r="A213" s="94"/>
      <c r="B213" s="94"/>
      <c r="C213" s="94"/>
      <c r="D213" s="81"/>
      <c r="E213" s="94"/>
      <c r="F213" s="94"/>
      <c r="H213" s="81"/>
      <c r="Q213" s="368"/>
      <c r="R213" s="368"/>
      <c r="S213" s="369"/>
    </row>
    <row r="214" ht="15.75" customHeight="1">
      <c r="A214" s="94"/>
      <c r="B214" s="94"/>
      <c r="C214" s="94"/>
      <c r="D214" s="81"/>
      <c r="E214" s="94"/>
      <c r="F214" s="94"/>
      <c r="H214" s="81"/>
      <c r="Q214" s="368"/>
      <c r="R214" s="368"/>
      <c r="S214" s="369"/>
    </row>
    <row r="215" ht="15.75" customHeight="1">
      <c r="A215" s="94"/>
      <c r="B215" s="94"/>
      <c r="C215" s="94"/>
      <c r="D215" s="81"/>
      <c r="E215" s="94"/>
      <c r="F215" s="94"/>
      <c r="H215" s="81"/>
      <c r="Q215" s="368"/>
      <c r="R215" s="368"/>
      <c r="S215" s="369"/>
    </row>
    <row r="216" ht="15.75" customHeight="1">
      <c r="A216" s="94"/>
      <c r="B216" s="94"/>
      <c r="C216" s="94"/>
      <c r="D216" s="81"/>
      <c r="E216" s="94"/>
      <c r="F216" s="94"/>
      <c r="H216" s="81"/>
      <c r="Q216" s="368"/>
      <c r="R216" s="368"/>
      <c r="S216" s="369"/>
    </row>
    <row r="217" ht="15.75" customHeight="1">
      <c r="A217" s="94"/>
      <c r="B217" s="94"/>
      <c r="C217" s="94"/>
      <c r="D217" s="81"/>
      <c r="E217" s="94"/>
      <c r="F217" s="94"/>
      <c r="H217" s="81"/>
      <c r="Q217" s="368"/>
      <c r="R217" s="368"/>
      <c r="S217" s="369"/>
    </row>
    <row r="218" ht="15.75" customHeight="1">
      <c r="A218" s="94"/>
      <c r="B218" s="94"/>
      <c r="C218" s="94"/>
      <c r="D218" s="81"/>
      <c r="E218" s="94"/>
      <c r="F218" s="94"/>
      <c r="H218" s="81"/>
      <c r="Q218" s="368"/>
      <c r="R218" s="368"/>
      <c r="S218" s="369"/>
    </row>
    <row r="219" ht="15.75" customHeight="1">
      <c r="A219" s="94"/>
      <c r="B219" s="94"/>
      <c r="C219" s="94"/>
      <c r="D219" s="81"/>
      <c r="E219" s="94"/>
      <c r="F219" s="94"/>
      <c r="H219" s="81"/>
      <c r="Q219" s="368"/>
      <c r="R219" s="368"/>
      <c r="S219" s="369"/>
    </row>
    <row r="220" ht="15.75" customHeight="1">
      <c r="A220" s="94"/>
      <c r="B220" s="94"/>
      <c r="C220" s="94"/>
      <c r="D220" s="81"/>
      <c r="E220" s="94"/>
      <c r="F220" s="94"/>
      <c r="H220" s="81"/>
      <c r="Q220" s="368"/>
      <c r="R220" s="368"/>
      <c r="S220" s="369"/>
    </row>
    <row r="221" ht="15.75" customHeight="1">
      <c r="A221" s="94"/>
      <c r="B221" s="94"/>
      <c r="C221" s="94"/>
      <c r="D221" s="81"/>
      <c r="E221" s="94"/>
      <c r="F221" s="94"/>
      <c r="H221" s="81"/>
      <c r="Q221" s="368"/>
      <c r="R221" s="368"/>
      <c r="S221" s="369"/>
    </row>
    <row r="222" ht="15.75" customHeight="1">
      <c r="A222" s="94"/>
      <c r="B222" s="94"/>
      <c r="C222" s="94"/>
      <c r="D222" s="81"/>
      <c r="E222" s="94"/>
      <c r="F222" s="94"/>
      <c r="H222" s="81"/>
      <c r="Q222" s="368"/>
      <c r="R222" s="368"/>
      <c r="S222" s="369"/>
    </row>
    <row r="223" ht="15.75" customHeight="1">
      <c r="A223" s="94"/>
      <c r="B223" s="94"/>
      <c r="C223" s="94"/>
      <c r="D223" s="81"/>
      <c r="E223" s="94"/>
      <c r="F223" s="94"/>
      <c r="H223" s="81"/>
      <c r="Q223" s="368"/>
      <c r="R223" s="368"/>
      <c r="S223" s="369"/>
    </row>
    <row r="224" ht="15.75" customHeight="1">
      <c r="A224" s="94"/>
      <c r="B224" s="94"/>
      <c r="C224" s="94"/>
      <c r="D224" s="81"/>
      <c r="E224" s="94"/>
      <c r="F224" s="94"/>
      <c r="H224" s="81"/>
      <c r="Q224" s="368"/>
      <c r="R224" s="368"/>
      <c r="S224" s="369"/>
    </row>
    <row r="225" ht="15.75" customHeight="1">
      <c r="A225" s="94"/>
      <c r="B225" s="94"/>
      <c r="C225" s="94"/>
      <c r="D225" s="81"/>
      <c r="E225" s="94"/>
      <c r="F225" s="94"/>
      <c r="H225" s="81"/>
      <c r="Q225" s="368"/>
      <c r="R225" s="368"/>
      <c r="S225" s="369"/>
    </row>
    <row r="226" ht="15.75" customHeight="1">
      <c r="A226" s="94"/>
      <c r="B226" s="94"/>
      <c r="C226" s="94"/>
      <c r="D226" s="81"/>
      <c r="E226" s="94"/>
      <c r="F226" s="94"/>
      <c r="H226" s="81"/>
      <c r="Q226" s="368"/>
      <c r="R226" s="368"/>
      <c r="S226" s="369"/>
    </row>
    <row r="227" ht="15.75" customHeight="1">
      <c r="A227" s="94"/>
      <c r="B227" s="94"/>
      <c r="C227" s="94"/>
      <c r="D227" s="81"/>
      <c r="E227" s="94"/>
      <c r="F227" s="94"/>
      <c r="H227" s="81"/>
      <c r="Q227" s="368"/>
      <c r="R227" s="368"/>
      <c r="S227" s="369"/>
    </row>
    <row r="228" ht="15.75" customHeight="1">
      <c r="A228" s="94"/>
      <c r="B228" s="94"/>
      <c r="C228" s="94"/>
      <c r="D228" s="81"/>
      <c r="E228" s="94"/>
      <c r="F228" s="94"/>
      <c r="H228" s="81"/>
      <c r="Q228" s="368"/>
      <c r="R228" s="368"/>
      <c r="S228" s="369"/>
    </row>
    <row r="229" ht="15.75" customHeight="1">
      <c r="A229" s="94"/>
      <c r="B229" s="94"/>
      <c r="C229" s="94"/>
      <c r="D229" s="81"/>
      <c r="E229" s="94"/>
      <c r="F229" s="94"/>
      <c r="H229" s="81"/>
      <c r="Q229" s="368"/>
      <c r="R229" s="368"/>
      <c r="S229" s="369"/>
    </row>
    <row r="230" ht="15.75" customHeight="1">
      <c r="A230" s="94"/>
      <c r="B230" s="94"/>
      <c r="C230" s="94"/>
      <c r="D230" s="81"/>
      <c r="E230" s="94"/>
      <c r="F230" s="94"/>
      <c r="H230" s="81"/>
      <c r="Q230" s="368"/>
      <c r="R230" s="368"/>
      <c r="S230" s="369"/>
    </row>
    <row r="231" ht="15.75" customHeight="1">
      <c r="A231" s="94"/>
      <c r="B231" s="94"/>
      <c r="C231" s="94"/>
      <c r="D231" s="81"/>
      <c r="E231" s="94"/>
      <c r="F231" s="94"/>
      <c r="H231" s="81"/>
      <c r="Q231" s="368"/>
      <c r="R231" s="368"/>
      <c r="S231" s="369"/>
    </row>
    <row r="232" ht="15.75" customHeight="1">
      <c r="A232" s="94"/>
      <c r="B232" s="94"/>
      <c r="C232" s="94"/>
      <c r="D232" s="81"/>
      <c r="E232" s="94"/>
      <c r="F232" s="94"/>
      <c r="H232" s="81"/>
      <c r="Q232" s="368"/>
      <c r="R232" s="368"/>
      <c r="S232" s="369"/>
    </row>
    <row r="233" ht="15.75" customHeight="1">
      <c r="A233" s="94"/>
      <c r="B233" s="94"/>
      <c r="C233" s="94"/>
      <c r="D233" s="81"/>
      <c r="E233" s="94"/>
      <c r="F233" s="94"/>
      <c r="H233" s="81"/>
      <c r="Q233" s="368"/>
      <c r="R233" s="368"/>
      <c r="S233" s="369"/>
    </row>
    <row r="234" ht="15.75" customHeight="1">
      <c r="A234" s="94"/>
      <c r="B234" s="94"/>
      <c r="C234" s="94"/>
      <c r="D234" s="81"/>
      <c r="E234" s="94"/>
      <c r="F234" s="94"/>
      <c r="H234" s="81"/>
      <c r="Q234" s="368"/>
      <c r="R234" s="368"/>
      <c r="S234" s="369"/>
    </row>
    <row r="235" ht="15.75" customHeight="1">
      <c r="A235" s="94"/>
      <c r="B235" s="94"/>
      <c r="C235" s="94"/>
      <c r="D235" s="81"/>
      <c r="E235" s="94"/>
      <c r="F235" s="94"/>
      <c r="H235" s="81"/>
      <c r="Q235" s="368"/>
      <c r="R235" s="368"/>
      <c r="S235" s="369"/>
    </row>
    <row r="236" ht="15.75" customHeight="1">
      <c r="A236" s="94"/>
      <c r="B236" s="94"/>
      <c r="C236" s="94"/>
      <c r="D236" s="81"/>
      <c r="E236" s="94"/>
      <c r="F236" s="94"/>
      <c r="H236" s="81"/>
      <c r="Q236" s="368"/>
      <c r="R236" s="368"/>
      <c r="S236" s="369"/>
    </row>
    <row r="237" ht="15.75" customHeight="1">
      <c r="A237" s="94"/>
      <c r="B237" s="94"/>
      <c r="C237" s="94"/>
      <c r="D237" s="81"/>
      <c r="E237" s="94"/>
      <c r="F237" s="94"/>
      <c r="H237" s="81"/>
      <c r="Q237" s="368"/>
      <c r="R237" s="368"/>
      <c r="S237" s="369"/>
    </row>
    <row r="238" ht="15.75" customHeight="1">
      <c r="A238" s="94"/>
      <c r="B238" s="94"/>
      <c r="C238" s="94"/>
      <c r="D238" s="81"/>
      <c r="E238" s="94"/>
      <c r="F238" s="94"/>
      <c r="H238" s="81"/>
      <c r="Q238" s="368"/>
      <c r="R238" s="368"/>
      <c r="S238" s="369"/>
    </row>
    <row r="239" ht="15.75" customHeight="1">
      <c r="A239" s="94"/>
      <c r="B239" s="94"/>
      <c r="C239" s="94"/>
      <c r="D239" s="81"/>
      <c r="E239" s="94"/>
      <c r="F239" s="94"/>
      <c r="H239" s="81"/>
      <c r="Q239" s="368"/>
      <c r="R239" s="368"/>
      <c r="S239" s="369"/>
    </row>
    <row r="240" ht="15.75" customHeight="1">
      <c r="A240" s="94"/>
      <c r="B240" s="94"/>
      <c r="C240" s="94"/>
      <c r="D240" s="81"/>
      <c r="E240" s="94"/>
      <c r="F240" s="94"/>
      <c r="H240" s="81"/>
      <c r="Q240" s="368"/>
      <c r="R240" s="368"/>
      <c r="S240" s="369"/>
    </row>
    <row r="241" ht="15.75" customHeight="1">
      <c r="A241" s="94"/>
      <c r="B241" s="94"/>
      <c r="C241" s="94"/>
      <c r="D241" s="81"/>
      <c r="E241" s="94"/>
      <c r="F241" s="94"/>
      <c r="H241" s="81"/>
      <c r="Q241" s="368"/>
      <c r="R241" s="368"/>
      <c r="S241" s="369"/>
    </row>
    <row r="242" ht="15.75" customHeight="1">
      <c r="A242" s="94"/>
      <c r="B242" s="94"/>
      <c r="C242" s="94"/>
      <c r="D242" s="81"/>
      <c r="E242" s="94"/>
      <c r="F242" s="94"/>
      <c r="H242" s="81"/>
      <c r="Q242" s="368"/>
      <c r="R242" s="368"/>
      <c r="S242" s="369"/>
    </row>
    <row r="243" ht="15.75" customHeight="1">
      <c r="A243" s="94"/>
      <c r="B243" s="94"/>
      <c r="C243" s="94"/>
      <c r="D243" s="81"/>
      <c r="E243" s="94"/>
      <c r="F243" s="94"/>
      <c r="H243" s="81"/>
      <c r="Q243" s="368"/>
      <c r="R243" s="368"/>
      <c r="S243" s="369"/>
    </row>
    <row r="244" ht="15.75" customHeight="1">
      <c r="A244" s="94"/>
      <c r="B244" s="94"/>
      <c r="C244" s="94"/>
      <c r="D244" s="81"/>
      <c r="E244" s="94"/>
      <c r="F244" s="94"/>
      <c r="H244" s="81"/>
      <c r="Q244" s="368"/>
      <c r="R244" s="368"/>
      <c r="S244" s="369"/>
    </row>
    <row r="245" ht="15.75" customHeight="1">
      <c r="A245" s="94"/>
      <c r="B245" s="94"/>
      <c r="C245" s="94"/>
      <c r="D245" s="81"/>
      <c r="E245" s="94"/>
      <c r="F245" s="94"/>
      <c r="H245" s="81"/>
      <c r="Q245" s="368"/>
      <c r="R245" s="368"/>
      <c r="S245" s="369"/>
    </row>
    <row r="246" ht="15.75" customHeight="1">
      <c r="A246" s="94"/>
      <c r="B246" s="94"/>
      <c r="C246" s="94"/>
      <c r="D246" s="81"/>
      <c r="E246" s="94"/>
      <c r="F246" s="94"/>
      <c r="H246" s="81"/>
      <c r="Q246" s="368"/>
      <c r="R246" s="368"/>
      <c r="S246" s="369"/>
    </row>
    <row r="247" ht="15.75" customHeight="1">
      <c r="A247" s="94"/>
      <c r="B247" s="94"/>
      <c r="C247" s="94"/>
      <c r="D247" s="81"/>
      <c r="E247" s="94"/>
      <c r="F247" s="94"/>
      <c r="H247" s="81"/>
      <c r="Q247" s="368"/>
      <c r="R247" s="368"/>
      <c r="S247" s="369"/>
    </row>
    <row r="248" ht="15.75" customHeight="1">
      <c r="A248" s="94"/>
      <c r="B248" s="94"/>
      <c r="C248" s="94"/>
      <c r="D248" s="81"/>
      <c r="E248" s="94"/>
      <c r="F248" s="94"/>
      <c r="H248" s="81"/>
      <c r="Q248" s="368"/>
      <c r="R248" s="368"/>
      <c r="S248" s="369"/>
    </row>
    <row r="249" ht="15.75" customHeight="1">
      <c r="A249" s="94"/>
      <c r="B249" s="94"/>
      <c r="C249" s="94"/>
      <c r="D249" s="81"/>
      <c r="E249" s="94"/>
      <c r="F249" s="94"/>
      <c r="H249" s="81"/>
      <c r="Q249" s="368"/>
      <c r="R249" s="368"/>
      <c r="S249" s="369"/>
    </row>
    <row r="250" ht="15.75" customHeight="1">
      <c r="A250" s="94"/>
      <c r="B250" s="94"/>
      <c r="C250" s="94"/>
      <c r="D250" s="81"/>
      <c r="E250" s="94"/>
      <c r="F250" s="94"/>
      <c r="H250" s="81"/>
      <c r="Q250" s="368"/>
      <c r="R250" s="368"/>
      <c r="S250" s="369"/>
    </row>
    <row r="251" ht="15.75" customHeight="1">
      <c r="A251" s="94"/>
      <c r="B251" s="94"/>
      <c r="C251" s="94"/>
      <c r="D251" s="81"/>
      <c r="E251" s="94"/>
      <c r="F251" s="94"/>
      <c r="H251" s="81"/>
      <c r="Q251" s="368"/>
      <c r="R251" s="368"/>
      <c r="S251" s="369"/>
    </row>
    <row r="252" ht="15.75" customHeight="1">
      <c r="A252" s="94"/>
      <c r="B252" s="94"/>
      <c r="C252" s="94"/>
      <c r="D252" s="81"/>
      <c r="E252" s="94"/>
      <c r="F252" s="94"/>
      <c r="H252" s="81"/>
      <c r="Q252" s="368"/>
      <c r="R252" s="368"/>
      <c r="S252" s="369"/>
    </row>
    <row r="253" ht="15.75" customHeight="1">
      <c r="A253" s="94"/>
      <c r="B253" s="94"/>
      <c r="C253" s="94"/>
      <c r="D253" s="81"/>
      <c r="E253" s="94"/>
      <c r="F253" s="94"/>
      <c r="H253" s="81"/>
      <c r="Q253" s="368"/>
      <c r="R253" s="368"/>
      <c r="S253" s="369"/>
    </row>
    <row r="254" ht="15.75" customHeight="1">
      <c r="A254" s="94"/>
      <c r="B254" s="94"/>
      <c r="C254" s="94"/>
      <c r="D254" s="81"/>
      <c r="E254" s="94"/>
      <c r="F254" s="94"/>
      <c r="H254" s="81"/>
      <c r="Q254" s="368"/>
      <c r="R254" s="368"/>
      <c r="S254" s="369"/>
    </row>
    <row r="255" ht="15.75" customHeight="1">
      <c r="A255" s="94"/>
      <c r="B255" s="94"/>
      <c r="C255" s="94"/>
      <c r="D255" s="81"/>
      <c r="E255" s="94"/>
      <c r="F255" s="94"/>
      <c r="H255" s="81"/>
      <c r="Q255" s="368"/>
      <c r="R255" s="368"/>
      <c r="S255" s="369"/>
    </row>
    <row r="256" ht="15.75" customHeight="1">
      <c r="A256" s="94"/>
      <c r="B256" s="94"/>
      <c r="C256" s="94"/>
      <c r="D256" s="81"/>
      <c r="E256" s="94"/>
      <c r="F256" s="94"/>
      <c r="H256" s="81"/>
      <c r="Q256" s="368"/>
      <c r="R256" s="368"/>
      <c r="S256" s="369"/>
    </row>
    <row r="257" ht="15.75" customHeight="1">
      <c r="A257" s="94"/>
      <c r="B257" s="94"/>
      <c r="C257" s="94"/>
      <c r="D257" s="81"/>
      <c r="E257" s="94"/>
      <c r="F257" s="94"/>
      <c r="H257" s="81"/>
      <c r="Q257" s="368"/>
      <c r="R257" s="368"/>
      <c r="S257" s="369"/>
    </row>
    <row r="258" ht="15.75" customHeight="1">
      <c r="A258" s="94"/>
      <c r="B258" s="94"/>
      <c r="C258" s="94"/>
      <c r="D258" s="81"/>
      <c r="E258" s="94"/>
      <c r="F258" s="94"/>
      <c r="H258" s="81"/>
      <c r="Q258" s="368"/>
      <c r="R258" s="368"/>
      <c r="S258" s="369"/>
    </row>
    <row r="259" ht="15.75" customHeight="1">
      <c r="A259" s="94"/>
      <c r="B259" s="94"/>
      <c r="C259" s="94"/>
      <c r="D259" s="81"/>
      <c r="E259" s="94"/>
      <c r="F259" s="94"/>
      <c r="H259" s="81"/>
      <c r="Q259" s="368"/>
      <c r="R259" s="368"/>
      <c r="S259" s="369"/>
    </row>
    <row r="260" ht="15.75" customHeight="1">
      <c r="A260" s="94"/>
      <c r="B260" s="94"/>
      <c r="C260" s="94"/>
      <c r="D260" s="81"/>
      <c r="E260" s="94"/>
      <c r="F260" s="94"/>
      <c r="H260" s="81"/>
      <c r="Q260" s="368"/>
      <c r="R260" s="368"/>
      <c r="S260" s="369"/>
    </row>
    <row r="261" ht="15.75" customHeight="1">
      <c r="A261" s="94"/>
      <c r="B261" s="94"/>
      <c r="C261" s="94"/>
      <c r="D261" s="81"/>
      <c r="E261" s="94"/>
      <c r="F261" s="94"/>
      <c r="H261" s="81"/>
      <c r="Q261" s="368"/>
      <c r="R261" s="368"/>
      <c r="S261" s="369"/>
    </row>
    <row r="262" ht="15.75" customHeight="1">
      <c r="A262" s="94"/>
      <c r="B262" s="94"/>
      <c r="C262" s="94"/>
      <c r="D262" s="81"/>
      <c r="E262" s="94"/>
      <c r="F262" s="94"/>
      <c r="H262" s="81"/>
      <c r="Q262" s="368"/>
      <c r="R262" s="368"/>
      <c r="S262" s="369"/>
    </row>
    <row r="263" ht="15.75" customHeight="1">
      <c r="A263" s="94"/>
      <c r="B263" s="94"/>
      <c r="C263" s="94"/>
      <c r="D263" s="81"/>
      <c r="E263" s="94"/>
      <c r="F263" s="94"/>
      <c r="H263" s="81"/>
      <c r="Q263" s="368"/>
      <c r="R263" s="368"/>
      <c r="S263" s="369"/>
    </row>
    <row r="264" ht="15.75" customHeight="1">
      <c r="A264" s="94"/>
      <c r="B264" s="94"/>
      <c r="C264" s="94"/>
      <c r="D264" s="81"/>
      <c r="E264" s="94"/>
      <c r="F264" s="94"/>
      <c r="H264" s="81"/>
      <c r="Q264" s="368"/>
      <c r="R264" s="368"/>
      <c r="S264" s="369"/>
    </row>
    <row r="265" ht="15.75" customHeight="1">
      <c r="A265" s="94"/>
      <c r="B265" s="94"/>
      <c r="C265" s="94"/>
      <c r="D265" s="81"/>
      <c r="E265" s="94"/>
      <c r="F265" s="94"/>
      <c r="H265" s="81"/>
      <c r="Q265" s="368"/>
      <c r="R265" s="368"/>
      <c r="S265" s="369"/>
    </row>
    <row r="266" ht="15.75" customHeight="1">
      <c r="A266" s="94"/>
      <c r="B266" s="94"/>
      <c r="C266" s="94"/>
      <c r="D266" s="81"/>
      <c r="E266" s="94"/>
      <c r="F266" s="94"/>
      <c r="H266" s="81"/>
      <c r="Q266" s="368"/>
      <c r="R266" s="368"/>
      <c r="S266" s="369"/>
    </row>
    <row r="267" ht="15.75" customHeight="1">
      <c r="A267" s="94"/>
      <c r="B267" s="94"/>
      <c r="C267" s="94"/>
      <c r="D267" s="81"/>
      <c r="E267" s="94"/>
      <c r="F267" s="94"/>
      <c r="H267" s="81"/>
      <c r="Q267" s="368"/>
      <c r="R267" s="368"/>
      <c r="S267" s="369"/>
    </row>
    <row r="268" ht="15.75" customHeight="1">
      <c r="A268" s="94"/>
      <c r="B268" s="94"/>
      <c r="C268" s="94"/>
      <c r="D268" s="81"/>
      <c r="E268" s="94"/>
      <c r="F268" s="94"/>
      <c r="H268" s="81"/>
      <c r="Q268" s="368"/>
      <c r="R268" s="368"/>
      <c r="S268" s="369"/>
    </row>
    <row r="269" ht="15.75" customHeight="1">
      <c r="A269" s="94"/>
      <c r="B269" s="94"/>
      <c r="C269" s="94"/>
      <c r="D269" s="81"/>
      <c r="E269" s="94"/>
      <c r="F269" s="94"/>
      <c r="H269" s="81"/>
      <c r="Q269" s="368"/>
      <c r="R269" s="368"/>
      <c r="S269" s="369"/>
    </row>
    <row r="270" ht="15.75" customHeight="1">
      <c r="A270" s="94"/>
      <c r="B270" s="94"/>
      <c r="C270" s="94"/>
      <c r="D270" s="81"/>
      <c r="E270" s="94"/>
      <c r="F270" s="94"/>
      <c r="H270" s="81"/>
      <c r="Q270" s="368"/>
      <c r="R270" s="368"/>
      <c r="S270" s="369"/>
    </row>
    <row r="271" ht="15.75" customHeight="1">
      <c r="A271" s="94"/>
      <c r="B271" s="94"/>
      <c r="C271" s="94"/>
      <c r="D271" s="81"/>
      <c r="E271" s="94"/>
      <c r="F271" s="94"/>
      <c r="H271" s="81"/>
      <c r="Q271" s="368"/>
      <c r="R271" s="368"/>
      <c r="S271" s="369"/>
    </row>
    <row r="272" ht="15.75" customHeight="1">
      <c r="A272" s="94"/>
      <c r="B272" s="94"/>
      <c r="C272" s="94"/>
      <c r="D272" s="81"/>
      <c r="E272" s="94"/>
      <c r="F272" s="94"/>
      <c r="H272" s="81"/>
      <c r="Q272" s="368"/>
      <c r="R272" s="368"/>
      <c r="S272" s="369"/>
    </row>
    <row r="273" ht="15.75" customHeight="1">
      <c r="A273" s="94"/>
      <c r="B273" s="94"/>
      <c r="C273" s="94"/>
      <c r="D273" s="81"/>
      <c r="E273" s="94"/>
      <c r="F273" s="94"/>
      <c r="H273" s="81"/>
      <c r="Q273" s="368"/>
      <c r="R273" s="368"/>
      <c r="S273" s="369"/>
    </row>
    <row r="274" ht="15.75" customHeight="1">
      <c r="A274" s="94"/>
      <c r="B274" s="94"/>
      <c r="C274" s="94"/>
      <c r="D274" s="81"/>
      <c r="E274" s="94"/>
      <c r="F274" s="94"/>
      <c r="H274" s="81"/>
      <c r="Q274" s="368"/>
      <c r="R274" s="368"/>
      <c r="S274" s="369"/>
    </row>
    <row r="275" ht="15.75" customHeight="1">
      <c r="A275" s="94"/>
      <c r="B275" s="94"/>
      <c r="C275" s="94"/>
      <c r="D275" s="81"/>
      <c r="E275" s="94"/>
      <c r="F275" s="94"/>
      <c r="H275" s="81"/>
      <c r="Q275" s="368"/>
      <c r="R275" s="368"/>
      <c r="S275" s="369"/>
    </row>
    <row r="276" ht="15.75" customHeight="1">
      <c r="A276" s="94"/>
      <c r="B276" s="94"/>
      <c r="C276" s="94"/>
      <c r="D276" s="81"/>
      <c r="E276" s="94"/>
      <c r="F276" s="94"/>
      <c r="H276" s="81"/>
      <c r="Q276" s="368"/>
      <c r="R276" s="368"/>
      <c r="S276" s="369"/>
    </row>
    <row r="277" ht="15.75" customHeight="1">
      <c r="A277" s="94"/>
      <c r="B277" s="94"/>
      <c r="C277" s="94"/>
      <c r="D277" s="81"/>
      <c r="E277" s="94"/>
      <c r="F277" s="94"/>
      <c r="H277" s="81"/>
      <c r="Q277" s="368"/>
      <c r="R277" s="368"/>
      <c r="S277" s="369"/>
    </row>
    <row r="278" ht="15.75" customHeight="1">
      <c r="A278" s="94"/>
      <c r="B278" s="94"/>
      <c r="C278" s="94"/>
      <c r="D278" s="81"/>
      <c r="E278" s="94"/>
      <c r="F278" s="94"/>
      <c r="H278" s="81"/>
      <c r="Q278" s="368"/>
      <c r="R278" s="368"/>
      <c r="S278" s="369"/>
    </row>
    <row r="279" ht="15.75" customHeight="1">
      <c r="A279" s="94"/>
      <c r="B279" s="94"/>
      <c r="C279" s="94"/>
      <c r="D279" s="81"/>
      <c r="E279" s="94"/>
      <c r="F279" s="94"/>
      <c r="H279" s="81"/>
      <c r="Q279" s="368"/>
      <c r="R279" s="368"/>
      <c r="S279" s="369"/>
    </row>
    <row r="280" ht="15.75" customHeight="1">
      <c r="A280" s="94"/>
      <c r="B280" s="94"/>
      <c r="C280" s="94"/>
      <c r="D280" s="81"/>
      <c r="E280" s="94"/>
      <c r="F280" s="94"/>
      <c r="H280" s="81"/>
      <c r="Q280" s="368"/>
      <c r="R280" s="368"/>
      <c r="S280" s="369"/>
    </row>
    <row r="281" ht="15.75" customHeight="1">
      <c r="A281" s="94"/>
      <c r="B281" s="94"/>
      <c r="C281" s="94"/>
      <c r="D281" s="81"/>
      <c r="E281" s="94"/>
      <c r="F281" s="94"/>
      <c r="H281" s="81"/>
      <c r="Q281" s="368"/>
      <c r="R281" s="368"/>
      <c r="S281" s="369"/>
    </row>
    <row r="282" ht="15.75" customHeight="1">
      <c r="A282" s="94"/>
      <c r="B282" s="94"/>
      <c r="C282" s="94"/>
      <c r="D282" s="81"/>
      <c r="E282" s="94"/>
      <c r="F282" s="94"/>
      <c r="H282" s="81"/>
      <c r="Q282" s="368"/>
      <c r="R282" s="368"/>
      <c r="S282" s="369"/>
    </row>
    <row r="283" ht="15.75" customHeight="1">
      <c r="A283" s="94"/>
      <c r="B283" s="94"/>
      <c r="C283" s="94"/>
      <c r="D283" s="81"/>
      <c r="E283" s="94"/>
      <c r="F283" s="94"/>
      <c r="H283" s="81"/>
      <c r="Q283" s="368"/>
      <c r="R283" s="368"/>
      <c r="S283" s="369"/>
    </row>
    <row r="284" ht="15.75" customHeight="1">
      <c r="A284" s="94"/>
      <c r="B284" s="94"/>
      <c r="C284" s="94"/>
      <c r="D284" s="81"/>
      <c r="E284" s="94"/>
      <c r="F284" s="94"/>
      <c r="H284" s="81"/>
      <c r="Q284" s="368"/>
      <c r="R284" s="368"/>
      <c r="S284" s="369"/>
    </row>
    <row r="285" ht="15.75" customHeight="1">
      <c r="A285" s="94"/>
      <c r="B285" s="94"/>
      <c r="C285" s="94"/>
      <c r="D285" s="81"/>
      <c r="E285" s="94"/>
      <c r="F285" s="94"/>
      <c r="H285" s="81"/>
      <c r="Q285" s="368"/>
      <c r="R285" s="368"/>
      <c r="S285" s="369"/>
    </row>
    <row r="286" ht="15.75" customHeight="1">
      <c r="A286" s="94"/>
      <c r="B286" s="94"/>
      <c r="C286" s="94"/>
      <c r="D286" s="81"/>
      <c r="E286" s="94"/>
      <c r="F286" s="94"/>
      <c r="H286" s="81"/>
      <c r="Q286" s="368"/>
      <c r="R286" s="368"/>
      <c r="S286" s="369"/>
    </row>
    <row r="287" ht="15.75" customHeight="1">
      <c r="A287" s="94"/>
      <c r="B287" s="94"/>
      <c r="C287" s="94"/>
      <c r="D287" s="81"/>
      <c r="E287" s="94"/>
      <c r="F287" s="94"/>
      <c r="H287" s="81"/>
      <c r="Q287" s="368"/>
      <c r="R287" s="368"/>
      <c r="S287" s="369"/>
    </row>
    <row r="288" ht="15.75" customHeight="1">
      <c r="A288" s="94"/>
      <c r="B288" s="94"/>
      <c r="C288" s="94"/>
      <c r="D288" s="81"/>
      <c r="E288" s="94"/>
      <c r="F288" s="94"/>
      <c r="H288" s="81"/>
      <c r="Q288" s="368"/>
      <c r="R288" s="368"/>
      <c r="S288" s="369"/>
    </row>
    <row r="289" ht="15.75" customHeight="1">
      <c r="A289" s="94"/>
      <c r="B289" s="94"/>
      <c r="C289" s="94"/>
      <c r="D289" s="81"/>
      <c r="E289" s="94"/>
      <c r="F289" s="94"/>
      <c r="H289" s="81"/>
      <c r="Q289" s="368"/>
      <c r="R289" s="368"/>
      <c r="S289" s="369"/>
    </row>
    <row r="290" ht="15.75" customHeight="1">
      <c r="A290" s="94"/>
      <c r="B290" s="94"/>
      <c r="C290" s="94"/>
      <c r="D290" s="81"/>
      <c r="E290" s="94"/>
      <c r="F290" s="94"/>
      <c r="H290" s="81"/>
      <c r="Q290" s="368"/>
      <c r="R290" s="368"/>
      <c r="S290" s="369"/>
    </row>
    <row r="291" ht="15.75" customHeight="1">
      <c r="A291" s="94"/>
      <c r="B291" s="94"/>
      <c r="C291" s="94"/>
      <c r="D291" s="81"/>
      <c r="E291" s="94"/>
      <c r="F291" s="94"/>
      <c r="H291" s="81"/>
      <c r="Q291" s="368"/>
      <c r="R291" s="368"/>
      <c r="S291" s="369"/>
    </row>
    <row r="292" ht="15.75" customHeight="1">
      <c r="A292" s="94"/>
      <c r="B292" s="94"/>
      <c r="C292" s="94"/>
      <c r="D292" s="81"/>
      <c r="E292" s="94"/>
      <c r="F292" s="94"/>
      <c r="H292" s="81"/>
      <c r="Q292" s="368"/>
      <c r="R292" s="368"/>
      <c r="S292" s="369"/>
    </row>
    <row r="293" ht="15.75" customHeight="1">
      <c r="A293" s="94"/>
      <c r="B293" s="94"/>
      <c r="C293" s="94"/>
      <c r="D293" s="81"/>
      <c r="E293" s="94"/>
      <c r="F293" s="94"/>
      <c r="H293" s="81"/>
      <c r="Q293" s="368"/>
      <c r="R293" s="368"/>
      <c r="S293" s="369"/>
    </row>
    <row r="294" ht="15.75" customHeight="1">
      <c r="A294" s="94"/>
      <c r="B294" s="94"/>
      <c r="C294" s="94"/>
      <c r="D294" s="81"/>
      <c r="E294" s="94"/>
      <c r="F294" s="94"/>
      <c r="H294" s="81"/>
      <c r="Q294" s="368"/>
      <c r="R294" s="368"/>
      <c r="S294" s="369"/>
    </row>
    <row r="295" ht="15.75" customHeight="1">
      <c r="A295" s="94"/>
      <c r="B295" s="94"/>
      <c r="C295" s="94"/>
      <c r="D295" s="81"/>
      <c r="E295" s="94"/>
      <c r="F295" s="94"/>
      <c r="H295" s="81"/>
      <c r="Q295" s="368"/>
      <c r="R295" s="368"/>
      <c r="S295" s="369"/>
    </row>
    <row r="296" ht="15.75" customHeight="1">
      <c r="A296" s="94"/>
      <c r="B296" s="94"/>
      <c r="C296" s="94"/>
      <c r="D296" s="81"/>
      <c r="E296" s="94"/>
      <c r="F296" s="94"/>
      <c r="H296" s="81"/>
      <c r="Q296" s="368"/>
      <c r="R296" s="368"/>
      <c r="S296" s="369"/>
    </row>
    <row r="297" ht="15.75" customHeight="1">
      <c r="A297" s="94"/>
      <c r="B297" s="94"/>
      <c r="C297" s="94"/>
      <c r="D297" s="81"/>
      <c r="E297" s="94"/>
      <c r="F297" s="94"/>
      <c r="H297" s="81"/>
      <c r="Q297" s="368"/>
      <c r="R297" s="368"/>
      <c r="S297" s="369"/>
    </row>
    <row r="298" ht="15.75" customHeight="1">
      <c r="A298" s="94"/>
      <c r="B298" s="94"/>
      <c r="C298" s="94"/>
      <c r="D298" s="81"/>
      <c r="E298" s="94"/>
      <c r="F298" s="94"/>
      <c r="H298" s="81"/>
      <c r="Q298" s="368"/>
      <c r="R298" s="368"/>
      <c r="S298" s="369"/>
    </row>
    <row r="299" ht="15.75" customHeight="1">
      <c r="A299" s="94"/>
      <c r="B299" s="94"/>
      <c r="C299" s="94"/>
      <c r="D299" s="81"/>
      <c r="E299" s="94"/>
      <c r="F299" s="94"/>
      <c r="H299" s="81"/>
      <c r="Q299" s="368"/>
      <c r="R299" s="368"/>
      <c r="S299" s="369"/>
    </row>
    <row r="300" ht="15.75" customHeight="1">
      <c r="A300" s="94"/>
      <c r="B300" s="94"/>
      <c r="C300" s="94"/>
      <c r="D300" s="81"/>
      <c r="E300" s="94"/>
      <c r="F300" s="94"/>
      <c r="H300" s="81"/>
      <c r="Q300" s="368"/>
      <c r="R300" s="368"/>
      <c r="S300" s="369"/>
    </row>
    <row r="301" ht="15.75" customHeight="1">
      <c r="A301" s="94"/>
      <c r="B301" s="94"/>
      <c r="C301" s="94"/>
      <c r="D301" s="81"/>
      <c r="E301" s="94"/>
      <c r="F301" s="94"/>
      <c r="H301" s="81"/>
      <c r="Q301" s="368"/>
      <c r="R301" s="368"/>
      <c r="S301" s="369"/>
    </row>
    <row r="302" ht="15.75" customHeight="1">
      <c r="A302" s="94"/>
      <c r="B302" s="94"/>
      <c r="C302" s="94"/>
      <c r="D302" s="81"/>
      <c r="E302" s="94"/>
      <c r="F302" s="94"/>
      <c r="H302" s="81"/>
      <c r="Q302" s="368"/>
      <c r="R302" s="368"/>
      <c r="S302" s="369"/>
    </row>
    <row r="303" ht="15.75" customHeight="1">
      <c r="A303" s="94"/>
      <c r="B303" s="94"/>
      <c r="C303" s="94"/>
      <c r="D303" s="81"/>
      <c r="E303" s="94"/>
      <c r="F303" s="94"/>
      <c r="H303" s="81"/>
      <c r="Q303" s="368"/>
      <c r="R303" s="368"/>
      <c r="S303" s="369"/>
    </row>
    <row r="304" ht="15.75" customHeight="1">
      <c r="A304" s="94"/>
      <c r="B304" s="94"/>
      <c r="C304" s="94"/>
      <c r="D304" s="81"/>
      <c r="E304" s="94"/>
      <c r="F304" s="94"/>
      <c r="H304" s="81"/>
      <c r="Q304" s="368"/>
      <c r="R304" s="368"/>
      <c r="S304" s="369"/>
    </row>
    <row r="305" ht="15.75" customHeight="1">
      <c r="A305" s="94"/>
      <c r="B305" s="94"/>
      <c r="C305" s="94"/>
      <c r="D305" s="81"/>
      <c r="E305" s="94"/>
      <c r="F305" s="94"/>
      <c r="H305" s="81"/>
      <c r="Q305" s="368"/>
      <c r="R305" s="368"/>
      <c r="S305" s="369"/>
    </row>
    <row r="306" ht="15.75" customHeight="1">
      <c r="A306" s="94"/>
      <c r="B306" s="94"/>
      <c r="C306" s="94"/>
      <c r="D306" s="81"/>
      <c r="E306" s="94"/>
      <c r="F306" s="94"/>
      <c r="H306" s="81"/>
      <c r="Q306" s="368"/>
      <c r="R306" s="368"/>
      <c r="S306" s="369"/>
    </row>
    <row r="307" ht="15.75" customHeight="1">
      <c r="A307" s="94"/>
      <c r="B307" s="94"/>
      <c r="C307" s="94"/>
      <c r="D307" s="81"/>
      <c r="E307" s="94"/>
      <c r="F307" s="94"/>
      <c r="H307" s="81"/>
      <c r="Q307" s="368"/>
      <c r="R307" s="368"/>
      <c r="S307" s="369"/>
    </row>
    <row r="308" ht="15.75" customHeight="1">
      <c r="A308" s="94"/>
      <c r="B308" s="94"/>
      <c r="C308" s="94"/>
      <c r="D308" s="81"/>
      <c r="E308" s="94"/>
      <c r="F308" s="94"/>
      <c r="H308" s="81"/>
      <c r="Q308" s="368"/>
      <c r="R308" s="368"/>
      <c r="S308" s="369"/>
    </row>
    <row r="309" ht="15.75" customHeight="1">
      <c r="A309" s="94"/>
      <c r="B309" s="94"/>
      <c r="C309" s="94"/>
      <c r="D309" s="81"/>
      <c r="E309" s="94"/>
      <c r="F309" s="94"/>
      <c r="H309" s="81"/>
      <c r="Q309" s="368"/>
      <c r="R309" s="368"/>
      <c r="S309" s="369"/>
    </row>
    <row r="310" ht="15.75" customHeight="1">
      <c r="A310" s="94"/>
      <c r="B310" s="94"/>
      <c r="C310" s="94"/>
      <c r="D310" s="81"/>
      <c r="E310" s="94"/>
      <c r="F310" s="94"/>
      <c r="H310" s="81"/>
      <c r="Q310" s="368"/>
      <c r="R310" s="368"/>
      <c r="S310" s="369"/>
    </row>
    <row r="311" ht="15.75" customHeight="1">
      <c r="A311" s="94"/>
      <c r="B311" s="94"/>
      <c r="C311" s="94"/>
      <c r="D311" s="81"/>
      <c r="E311" s="94"/>
      <c r="F311" s="94"/>
      <c r="H311" s="81"/>
      <c r="Q311" s="368"/>
      <c r="R311" s="368"/>
      <c r="S311" s="369"/>
    </row>
    <row r="312" ht="15.75" customHeight="1">
      <c r="A312" s="94"/>
      <c r="B312" s="94"/>
      <c r="C312" s="94"/>
      <c r="D312" s="81"/>
      <c r="E312" s="94"/>
      <c r="F312" s="94"/>
      <c r="H312" s="81"/>
      <c r="Q312" s="368"/>
      <c r="R312" s="368"/>
      <c r="S312" s="369"/>
    </row>
    <row r="313" ht="15.75" customHeight="1">
      <c r="A313" s="94"/>
      <c r="B313" s="94"/>
      <c r="C313" s="94"/>
      <c r="D313" s="81"/>
      <c r="E313" s="94"/>
      <c r="F313" s="94"/>
      <c r="H313" s="81"/>
      <c r="Q313" s="368"/>
      <c r="R313" s="368"/>
      <c r="S313" s="369"/>
    </row>
    <row r="314" ht="15.75" customHeight="1">
      <c r="A314" s="94"/>
      <c r="B314" s="94"/>
      <c r="C314" s="94"/>
      <c r="D314" s="81"/>
      <c r="E314" s="94"/>
      <c r="F314" s="94"/>
      <c r="H314" s="81"/>
      <c r="Q314" s="368"/>
      <c r="R314" s="368"/>
      <c r="S314" s="369"/>
    </row>
    <row r="315" ht="15.75" customHeight="1">
      <c r="A315" s="94"/>
      <c r="B315" s="94"/>
      <c r="C315" s="94"/>
      <c r="D315" s="81"/>
      <c r="E315" s="94"/>
      <c r="F315" s="94"/>
      <c r="H315" s="81"/>
      <c r="Q315" s="368"/>
      <c r="R315" s="368"/>
      <c r="S315" s="369"/>
    </row>
    <row r="316" ht="15.75" customHeight="1">
      <c r="A316" s="94"/>
      <c r="B316" s="94"/>
      <c r="C316" s="94"/>
      <c r="D316" s="81"/>
      <c r="E316" s="94"/>
      <c r="F316" s="94"/>
      <c r="H316" s="81"/>
      <c r="Q316" s="368"/>
      <c r="R316" s="368"/>
      <c r="S316" s="369"/>
    </row>
    <row r="317" ht="15.75" customHeight="1">
      <c r="A317" s="94"/>
      <c r="B317" s="94"/>
      <c r="C317" s="94"/>
      <c r="D317" s="81"/>
      <c r="E317" s="94"/>
      <c r="F317" s="94"/>
      <c r="H317" s="81"/>
      <c r="Q317" s="368"/>
      <c r="R317" s="368"/>
      <c r="S317" s="369"/>
    </row>
    <row r="318" ht="15.75" customHeight="1">
      <c r="A318" s="94"/>
      <c r="B318" s="94"/>
      <c r="C318" s="94"/>
      <c r="D318" s="81"/>
      <c r="E318" s="94"/>
      <c r="F318" s="94"/>
      <c r="H318" s="81"/>
      <c r="Q318" s="368"/>
      <c r="R318" s="368"/>
      <c r="S318" s="369"/>
    </row>
    <row r="319" ht="15.75" customHeight="1">
      <c r="A319" s="94"/>
      <c r="B319" s="94"/>
      <c r="C319" s="94"/>
      <c r="D319" s="81"/>
      <c r="E319" s="94"/>
      <c r="F319" s="94"/>
      <c r="H319" s="81"/>
      <c r="Q319" s="368"/>
      <c r="R319" s="368"/>
      <c r="S319" s="369"/>
    </row>
    <row r="320" ht="15.75" customHeight="1">
      <c r="A320" s="94"/>
      <c r="B320" s="94"/>
      <c r="C320" s="94"/>
      <c r="D320" s="81"/>
      <c r="E320" s="94"/>
      <c r="F320" s="94"/>
      <c r="H320" s="81"/>
      <c r="Q320" s="368"/>
      <c r="R320" s="368"/>
      <c r="S320" s="369"/>
    </row>
    <row r="321" ht="15.75" customHeight="1">
      <c r="A321" s="94"/>
      <c r="B321" s="94"/>
      <c r="C321" s="94"/>
      <c r="D321" s="81"/>
      <c r="E321" s="94"/>
      <c r="F321" s="94"/>
      <c r="H321" s="81"/>
      <c r="Q321" s="368"/>
      <c r="R321" s="368"/>
      <c r="S321" s="369"/>
    </row>
    <row r="322" ht="15.75" customHeight="1">
      <c r="A322" s="94"/>
      <c r="B322" s="94"/>
      <c r="C322" s="94"/>
      <c r="D322" s="81"/>
      <c r="E322" s="94"/>
      <c r="F322" s="94"/>
      <c r="H322" s="81"/>
      <c r="Q322" s="368"/>
      <c r="R322" s="368"/>
      <c r="S322" s="369"/>
    </row>
    <row r="323" ht="15.75" customHeight="1">
      <c r="A323" s="94"/>
      <c r="B323" s="94"/>
      <c r="C323" s="94"/>
      <c r="D323" s="81"/>
      <c r="E323" s="94"/>
      <c r="F323" s="94"/>
      <c r="H323" s="81"/>
      <c r="Q323" s="368"/>
      <c r="R323" s="368"/>
      <c r="S323" s="369"/>
    </row>
    <row r="324" ht="15.75" customHeight="1">
      <c r="A324" s="94"/>
      <c r="B324" s="94"/>
      <c r="C324" s="94"/>
      <c r="D324" s="81"/>
      <c r="E324" s="94"/>
      <c r="F324" s="94"/>
      <c r="H324" s="81"/>
      <c r="Q324" s="368"/>
      <c r="R324" s="368"/>
      <c r="S324" s="369"/>
    </row>
    <row r="325" ht="15.75" customHeight="1">
      <c r="A325" s="94"/>
      <c r="B325" s="94"/>
      <c r="C325" s="94"/>
      <c r="D325" s="81"/>
      <c r="E325" s="94"/>
      <c r="F325" s="94"/>
      <c r="H325" s="81"/>
      <c r="Q325" s="368"/>
      <c r="R325" s="368"/>
      <c r="S325" s="369"/>
    </row>
    <row r="326" ht="15.75" customHeight="1">
      <c r="A326" s="94"/>
      <c r="B326" s="94"/>
      <c r="C326" s="94"/>
      <c r="D326" s="81"/>
      <c r="E326" s="94"/>
      <c r="F326" s="94"/>
      <c r="H326" s="81"/>
      <c r="Q326" s="368"/>
      <c r="R326" s="368"/>
      <c r="S326" s="369"/>
    </row>
    <row r="327" ht="15.75" customHeight="1">
      <c r="A327" s="94"/>
      <c r="B327" s="94"/>
      <c r="C327" s="94"/>
      <c r="D327" s="81"/>
      <c r="E327" s="94"/>
      <c r="F327" s="94"/>
      <c r="H327" s="81"/>
      <c r="Q327" s="368"/>
      <c r="R327" s="368"/>
      <c r="S327" s="369"/>
    </row>
    <row r="328" ht="15.75" customHeight="1">
      <c r="A328" s="94"/>
      <c r="B328" s="94"/>
      <c r="C328" s="94"/>
      <c r="D328" s="81"/>
      <c r="E328" s="94"/>
      <c r="F328" s="94"/>
      <c r="H328" s="81"/>
      <c r="Q328" s="368"/>
      <c r="R328" s="368"/>
      <c r="S328" s="369"/>
    </row>
    <row r="329" ht="15.75" customHeight="1">
      <c r="A329" s="94"/>
      <c r="B329" s="94"/>
      <c r="C329" s="94"/>
      <c r="D329" s="81"/>
      <c r="E329" s="94"/>
      <c r="F329" s="94"/>
      <c r="H329" s="81"/>
      <c r="Q329" s="368"/>
      <c r="R329" s="368"/>
      <c r="S329" s="369"/>
    </row>
    <row r="330" ht="15.75" customHeight="1">
      <c r="A330" s="94"/>
      <c r="B330" s="94"/>
      <c r="C330" s="94"/>
      <c r="D330" s="81"/>
      <c r="E330" s="94"/>
      <c r="F330" s="94"/>
      <c r="H330" s="81"/>
      <c r="Q330" s="368"/>
      <c r="R330" s="368"/>
      <c r="S330" s="369"/>
    </row>
    <row r="331" ht="15.75" customHeight="1">
      <c r="A331" s="94"/>
      <c r="B331" s="94"/>
      <c r="C331" s="94"/>
      <c r="D331" s="81"/>
      <c r="E331" s="94"/>
      <c r="F331" s="94"/>
      <c r="H331" s="81"/>
      <c r="Q331" s="368"/>
      <c r="R331" s="368"/>
      <c r="S331" s="369"/>
    </row>
    <row r="332" ht="15.75" customHeight="1">
      <c r="A332" s="94"/>
      <c r="B332" s="94"/>
      <c r="C332" s="94"/>
      <c r="D332" s="81"/>
      <c r="E332" s="94"/>
      <c r="F332" s="94"/>
      <c r="H332" s="81"/>
      <c r="Q332" s="368"/>
      <c r="R332" s="368"/>
      <c r="S332" s="369"/>
    </row>
    <row r="333" ht="15.75" customHeight="1">
      <c r="A333" s="94"/>
      <c r="B333" s="94"/>
      <c r="C333" s="94"/>
      <c r="D333" s="81"/>
      <c r="E333" s="94"/>
      <c r="F333" s="94"/>
      <c r="H333" s="81"/>
      <c r="Q333" s="368"/>
      <c r="R333" s="368"/>
      <c r="S333" s="369"/>
    </row>
    <row r="334" ht="15.75" customHeight="1">
      <c r="A334" s="94"/>
      <c r="B334" s="94"/>
      <c r="C334" s="94"/>
      <c r="D334" s="81"/>
      <c r="E334" s="94"/>
      <c r="F334" s="94"/>
      <c r="H334" s="81"/>
      <c r="Q334" s="368"/>
      <c r="R334" s="368"/>
      <c r="S334" s="369"/>
    </row>
    <row r="335" ht="15.75" customHeight="1">
      <c r="A335" s="94"/>
      <c r="B335" s="94"/>
      <c r="C335" s="94"/>
      <c r="D335" s="81"/>
      <c r="E335" s="94"/>
      <c r="F335" s="94"/>
      <c r="H335" s="81"/>
      <c r="Q335" s="368"/>
      <c r="R335" s="368"/>
      <c r="S335" s="369"/>
    </row>
    <row r="336" ht="15.75" customHeight="1">
      <c r="A336" s="94"/>
      <c r="B336" s="94"/>
      <c r="C336" s="94"/>
      <c r="D336" s="81"/>
      <c r="E336" s="94"/>
      <c r="F336" s="94"/>
      <c r="H336" s="81"/>
      <c r="Q336" s="368"/>
      <c r="R336" s="368"/>
      <c r="S336" s="369"/>
    </row>
    <row r="337" ht="15.75" customHeight="1">
      <c r="A337" s="94"/>
      <c r="B337" s="94"/>
      <c r="C337" s="94"/>
      <c r="D337" s="81"/>
      <c r="E337" s="94"/>
      <c r="F337" s="94"/>
      <c r="H337" s="81"/>
      <c r="Q337" s="368"/>
      <c r="R337" s="368"/>
      <c r="S337" s="369"/>
    </row>
    <row r="338" ht="15.75" customHeight="1">
      <c r="A338" s="94"/>
      <c r="B338" s="94"/>
      <c r="C338" s="94"/>
      <c r="D338" s="81"/>
      <c r="E338" s="94"/>
      <c r="F338" s="94"/>
      <c r="H338" s="81"/>
      <c r="Q338" s="368"/>
      <c r="R338" s="368"/>
      <c r="S338" s="369"/>
    </row>
    <row r="339" ht="15.75" customHeight="1">
      <c r="A339" s="94"/>
      <c r="B339" s="94"/>
      <c r="C339" s="94"/>
      <c r="D339" s="81"/>
      <c r="E339" s="94"/>
      <c r="F339" s="94"/>
      <c r="H339" s="81"/>
      <c r="Q339" s="368"/>
      <c r="R339" s="368"/>
      <c r="S339" s="369"/>
    </row>
    <row r="340" ht="15.75" customHeight="1">
      <c r="A340" s="94"/>
      <c r="B340" s="94"/>
      <c r="C340" s="94"/>
      <c r="D340" s="81"/>
      <c r="E340" s="94"/>
      <c r="F340" s="94"/>
      <c r="H340" s="81"/>
      <c r="Q340" s="368"/>
      <c r="R340" s="368"/>
      <c r="S340" s="369"/>
    </row>
    <row r="341" ht="15.75" customHeight="1">
      <c r="A341" s="94"/>
      <c r="B341" s="94"/>
      <c r="C341" s="94"/>
      <c r="D341" s="81"/>
      <c r="E341" s="94"/>
      <c r="F341" s="94"/>
      <c r="H341" s="81"/>
      <c r="Q341" s="368"/>
      <c r="R341" s="368"/>
      <c r="S341" s="369"/>
    </row>
    <row r="342" ht="15.75" customHeight="1">
      <c r="A342" s="94"/>
      <c r="B342" s="94"/>
      <c r="C342" s="94"/>
      <c r="D342" s="81"/>
      <c r="E342" s="94"/>
      <c r="F342" s="94"/>
      <c r="H342" s="81"/>
      <c r="Q342" s="368"/>
      <c r="R342" s="368"/>
      <c r="S342" s="369"/>
    </row>
    <row r="343" ht="15.75" customHeight="1">
      <c r="A343" s="94"/>
      <c r="B343" s="94"/>
      <c r="C343" s="94"/>
      <c r="D343" s="81"/>
      <c r="E343" s="94"/>
      <c r="F343" s="94"/>
      <c r="H343" s="81"/>
      <c r="Q343" s="368"/>
      <c r="R343" s="368"/>
      <c r="S343" s="369"/>
    </row>
    <row r="344" ht="15.75" customHeight="1">
      <c r="A344" s="94"/>
      <c r="B344" s="94"/>
      <c r="C344" s="94"/>
      <c r="D344" s="81"/>
      <c r="E344" s="94"/>
      <c r="F344" s="94"/>
      <c r="H344" s="81"/>
      <c r="Q344" s="368"/>
      <c r="R344" s="368"/>
      <c r="S344" s="369"/>
    </row>
    <row r="345" ht="15.75" customHeight="1">
      <c r="A345" s="94"/>
      <c r="B345" s="94"/>
      <c r="C345" s="94"/>
      <c r="D345" s="81"/>
      <c r="E345" s="94"/>
      <c r="F345" s="94"/>
      <c r="H345" s="81"/>
      <c r="Q345" s="368"/>
      <c r="R345" s="368"/>
      <c r="S345" s="369"/>
    </row>
    <row r="346" ht="15.75" customHeight="1">
      <c r="A346" s="94"/>
      <c r="B346" s="94"/>
      <c r="C346" s="94"/>
      <c r="D346" s="81"/>
      <c r="E346" s="94"/>
      <c r="F346" s="94"/>
      <c r="H346" s="81"/>
      <c r="Q346" s="368"/>
      <c r="R346" s="368"/>
      <c r="S346" s="369"/>
    </row>
    <row r="347" ht="15.75" customHeight="1">
      <c r="A347" s="94"/>
      <c r="B347" s="94"/>
      <c r="C347" s="94"/>
      <c r="D347" s="81"/>
      <c r="E347" s="94"/>
      <c r="F347" s="94"/>
      <c r="H347" s="81"/>
      <c r="Q347" s="368"/>
      <c r="R347" s="368"/>
      <c r="S347" s="369"/>
    </row>
    <row r="348" ht="15.75" customHeight="1">
      <c r="A348" s="94"/>
      <c r="B348" s="94"/>
      <c r="C348" s="94"/>
      <c r="D348" s="81"/>
      <c r="E348" s="94"/>
      <c r="F348" s="94"/>
      <c r="H348" s="81"/>
      <c r="Q348" s="368"/>
      <c r="R348" s="368"/>
      <c r="S348" s="369"/>
    </row>
    <row r="349" ht="15.75" customHeight="1">
      <c r="A349" s="94"/>
      <c r="B349" s="94"/>
      <c r="C349" s="94"/>
      <c r="D349" s="81"/>
      <c r="E349" s="94"/>
      <c r="F349" s="94"/>
      <c r="H349" s="81"/>
      <c r="Q349" s="368"/>
      <c r="R349" s="368"/>
      <c r="S349" s="369"/>
    </row>
    <row r="350" ht="15.75" customHeight="1">
      <c r="A350" s="94"/>
      <c r="B350" s="94"/>
      <c r="C350" s="94"/>
      <c r="D350" s="81"/>
      <c r="E350" s="94"/>
      <c r="F350" s="94"/>
      <c r="H350" s="81"/>
      <c r="Q350" s="368"/>
      <c r="R350" s="368"/>
      <c r="S350" s="369"/>
    </row>
    <row r="351" ht="15.75" customHeight="1">
      <c r="A351" s="94"/>
      <c r="B351" s="94"/>
      <c r="C351" s="94"/>
      <c r="D351" s="81"/>
      <c r="E351" s="94"/>
      <c r="F351" s="94"/>
      <c r="H351" s="81"/>
      <c r="Q351" s="368"/>
      <c r="R351" s="368"/>
      <c r="S351" s="369"/>
    </row>
    <row r="352" ht="15.75" customHeight="1">
      <c r="A352" s="94"/>
      <c r="B352" s="94"/>
      <c r="C352" s="94"/>
      <c r="D352" s="81"/>
      <c r="E352" s="94"/>
      <c r="F352" s="94"/>
      <c r="H352" s="81"/>
      <c r="Q352" s="368"/>
      <c r="R352" s="368"/>
      <c r="S352" s="369"/>
    </row>
    <row r="353" ht="15.75" customHeight="1">
      <c r="A353" s="94"/>
      <c r="B353" s="94"/>
      <c r="C353" s="94"/>
      <c r="D353" s="81"/>
      <c r="E353" s="94"/>
      <c r="F353" s="94"/>
      <c r="H353" s="81"/>
      <c r="Q353" s="368"/>
      <c r="R353" s="368"/>
      <c r="S353" s="369"/>
    </row>
    <row r="354" ht="15.75" customHeight="1">
      <c r="A354" s="94"/>
      <c r="B354" s="94"/>
      <c r="C354" s="94"/>
      <c r="D354" s="81"/>
      <c r="E354" s="94"/>
      <c r="F354" s="94"/>
      <c r="H354" s="81"/>
      <c r="Q354" s="368"/>
      <c r="R354" s="368"/>
      <c r="S354" s="369"/>
    </row>
    <row r="355" ht="15.75" customHeight="1">
      <c r="A355" s="94"/>
      <c r="B355" s="94"/>
      <c r="C355" s="94"/>
      <c r="D355" s="81"/>
      <c r="E355" s="94"/>
      <c r="F355" s="94"/>
      <c r="H355" s="81"/>
      <c r="Q355" s="368"/>
      <c r="R355" s="368"/>
      <c r="S355" s="369"/>
    </row>
    <row r="356" ht="15.75" customHeight="1">
      <c r="A356" s="94"/>
      <c r="B356" s="94"/>
      <c r="C356" s="94"/>
      <c r="D356" s="81"/>
      <c r="E356" s="94"/>
      <c r="F356" s="94"/>
      <c r="H356" s="81"/>
      <c r="Q356" s="368"/>
      <c r="R356" s="368"/>
      <c r="S356" s="369"/>
    </row>
    <row r="357" ht="15.75" customHeight="1">
      <c r="A357" s="94"/>
      <c r="B357" s="94"/>
      <c r="C357" s="94"/>
      <c r="D357" s="81"/>
      <c r="E357" s="94"/>
      <c r="F357" s="94"/>
      <c r="H357" s="81"/>
      <c r="Q357" s="368"/>
      <c r="R357" s="368"/>
      <c r="S357" s="369"/>
    </row>
    <row r="358" ht="15.75" customHeight="1">
      <c r="A358" s="94"/>
      <c r="B358" s="94"/>
      <c r="C358" s="94"/>
      <c r="D358" s="81"/>
      <c r="E358" s="94"/>
      <c r="F358" s="94"/>
      <c r="H358" s="81"/>
      <c r="Q358" s="368"/>
      <c r="R358" s="368"/>
      <c r="S358" s="369"/>
    </row>
    <row r="359" ht="15.75" customHeight="1">
      <c r="A359" s="94"/>
      <c r="B359" s="94"/>
      <c r="C359" s="94"/>
      <c r="D359" s="81"/>
      <c r="E359" s="94"/>
      <c r="F359" s="94"/>
      <c r="H359" s="81"/>
      <c r="Q359" s="368"/>
      <c r="R359" s="368"/>
      <c r="S359" s="369"/>
    </row>
    <row r="360" ht="15.75" customHeight="1">
      <c r="A360" s="94"/>
      <c r="B360" s="94"/>
      <c r="C360" s="94"/>
      <c r="D360" s="81"/>
      <c r="E360" s="94"/>
      <c r="F360" s="94"/>
      <c r="H360" s="81"/>
      <c r="Q360" s="368"/>
      <c r="R360" s="368"/>
      <c r="S360" s="369"/>
    </row>
    <row r="361" ht="15.75" customHeight="1">
      <c r="A361" s="94"/>
      <c r="B361" s="94"/>
      <c r="C361" s="94"/>
      <c r="D361" s="81"/>
      <c r="E361" s="94"/>
      <c r="F361" s="94"/>
      <c r="H361" s="81"/>
      <c r="Q361" s="368"/>
      <c r="R361" s="368"/>
      <c r="S361" s="369"/>
    </row>
    <row r="362" ht="15.75" customHeight="1">
      <c r="A362" s="94"/>
      <c r="B362" s="94"/>
      <c r="C362" s="94"/>
      <c r="D362" s="81"/>
      <c r="E362" s="94"/>
      <c r="F362" s="94"/>
      <c r="H362" s="81"/>
      <c r="Q362" s="368"/>
      <c r="R362" s="368"/>
      <c r="S362" s="369"/>
    </row>
    <row r="363" ht="15.75" customHeight="1">
      <c r="A363" s="94"/>
      <c r="B363" s="94"/>
      <c r="C363" s="94"/>
      <c r="D363" s="81"/>
      <c r="E363" s="94"/>
      <c r="F363" s="94"/>
      <c r="H363" s="81"/>
      <c r="Q363" s="368"/>
      <c r="R363" s="368"/>
      <c r="S363" s="369"/>
    </row>
    <row r="364" ht="15.75" customHeight="1">
      <c r="A364" s="94"/>
      <c r="B364" s="94"/>
      <c r="C364" s="94"/>
      <c r="D364" s="81"/>
      <c r="E364" s="94"/>
      <c r="F364" s="94"/>
      <c r="H364" s="81"/>
      <c r="Q364" s="368"/>
      <c r="R364" s="368"/>
      <c r="S364" s="369"/>
    </row>
    <row r="365" ht="15.75" customHeight="1">
      <c r="A365" s="94"/>
      <c r="B365" s="94"/>
      <c r="C365" s="94"/>
      <c r="D365" s="81"/>
      <c r="E365" s="94"/>
      <c r="F365" s="94"/>
      <c r="H365" s="81"/>
      <c r="Q365" s="368"/>
      <c r="R365" s="368"/>
      <c r="S365" s="369"/>
    </row>
    <row r="366" ht="15.75" customHeight="1">
      <c r="A366" s="94"/>
      <c r="B366" s="94"/>
      <c r="C366" s="94"/>
      <c r="D366" s="81"/>
      <c r="E366" s="94"/>
      <c r="F366" s="94"/>
      <c r="H366" s="81"/>
      <c r="Q366" s="368"/>
      <c r="R366" s="368"/>
      <c r="S366" s="369"/>
    </row>
    <row r="367" ht="15.75" customHeight="1">
      <c r="A367" s="94"/>
      <c r="B367" s="94"/>
      <c r="C367" s="94"/>
      <c r="D367" s="81"/>
      <c r="E367" s="94"/>
      <c r="F367" s="94"/>
      <c r="H367" s="81"/>
      <c r="Q367" s="368"/>
      <c r="R367" s="368"/>
      <c r="S367" s="369"/>
    </row>
    <row r="368" ht="15.75" customHeight="1">
      <c r="A368" s="94"/>
      <c r="B368" s="94"/>
      <c r="C368" s="94"/>
      <c r="D368" s="81"/>
      <c r="E368" s="94"/>
      <c r="F368" s="94"/>
      <c r="H368" s="81"/>
      <c r="Q368" s="368"/>
      <c r="R368" s="368"/>
      <c r="S368" s="369"/>
    </row>
    <row r="369" ht="15.75" customHeight="1">
      <c r="A369" s="94"/>
      <c r="B369" s="94"/>
      <c r="C369" s="94"/>
      <c r="D369" s="81"/>
      <c r="E369" s="94"/>
      <c r="F369" s="94"/>
      <c r="H369" s="81"/>
      <c r="Q369" s="368"/>
      <c r="R369" s="368"/>
      <c r="S369" s="369"/>
    </row>
    <row r="370" ht="15.75" customHeight="1">
      <c r="A370" s="94"/>
      <c r="B370" s="94"/>
      <c r="C370" s="94"/>
      <c r="D370" s="81"/>
      <c r="E370" s="94"/>
      <c r="F370" s="94"/>
      <c r="H370" s="81"/>
      <c r="Q370" s="368"/>
      <c r="R370" s="368"/>
      <c r="S370" s="369"/>
    </row>
    <row r="371" ht="15.75" customHeight="1">
      <c r="A371" s="94"/>
      <c r="B371" s="94"/>
      <c r="C371" s="94"/>
      <c r="D371" s="81"/>
      <c r="E371" s="94"/>
      <c r="F371" s="94"/>
      <c r="H371" s="81"/>
      <c r="Q371" s="368"/>
      <c r="R371" s="368"/>
      <c r="S371" s="369"/>
    </row>
    <row r="372" ht="15.75" customHeight="1">
      <c r="A372" s="94"/>
      <c r="B372" s="94"/>
      <c r="C372" s="94"/>
      <c r="D372" s="81"/>
      <c r="E372" s="94"/>
      <c r="F372" s="94"/>
      <c r="H372" s="81"/>
      <c r="Q372" s="368"/>
      <c r="R372" s="368"/>
      <c r="S372" s="369"/>
    </row>
    <row r="373" ht="15.75" customHeight="1">
      <c r="A373" s="94"/>
      <c r="B373" s="94"/>
      <c r="C373" s="94"/>
      <c r="D373" s="81"/>
      <c r="E373" s="94"/>
      <c r="F373" s="94"/>
      <c r="H373" s="81"/>
      <c r="Q373" s="368"/>
      <c r="R373" s="368"/>
      <c r="S373" s="369"/>
    </row>
    <row r="374" ht="15.75" customHeight="1">
      <c r="A374" s="94"/>
      <c r="B374" s="94"/>
      <c r="C374" s="94"/>
      <c r="D374" s="81"/>
      <c r="E374" s="94"/>
      <c r="F374" s="94"/>
      <c r="H374" s="81"/>
      <c r="Q374" s="368"/>
      <c r="R374" s="368"/>
      <c r="S374" s="369"/>
    </row>
    <row r="375" ht="15.75" customHeight="1">
      <c r="A375" s="94"/>
      <c r="B375" s="94"/>
      <c r="C375" s="94"/>
      <c r="D375" s="81"/>
      <c r="E375" s="94"/>
      <c r="F375" s="94"/>
      <c r="H375" s="81"/>
      <c r="Q375" s="368"/>
      <c r="R375" s="368"/>
      <c r="S375" s="369"/>
    </row>
    <row r="376" ht="15.75" customHeight="1">
      <c r="A376" s="94"/>
      <c r="B376" s="94"/>
      <c r="C376" s="94"/>
      <c r="D376" s="81"/>
      <c r="E376" s="94"/>
      <c r="F376" s="94"/>
      <c r="H376" s="81"/>
      <c r="Q376" s="368"/>
      <c r="R376" s="368"/>
      <c r="S376" s="369"/>
    </row>
    <row r="377" ht="15.75" customHeight="1">
      <c r="A377" s="94"/>
      <c r="B377" s="94"/>
      <c r="C377" s="94"/>
      <c r="D377" s="81"/>
      <c r="E377" s="94"/>
      <c r="F377" s="94"/>
      <c r="H377" s="81"/>
      <c r="Q377" s="368"/>
      <c r="R377" s="368"/>
      <c r="S377" s="369"/>
    </row>
    <row r="378" ht="15.75" customHeight="1">
      <c r="A378" s="94"/>
      <c r="B378" s="94"/>
      <c r="C378" s="94"/>
      <c r="D378" s="81"/>
      <c r="E378" s="94"/>
      <c r="F378" s="94"/>
      <c r="H378" s="81"/>
      <c r="Q378" s="368"/>
      <c r="R378" s="368"/>
      <c r="S378" s="369"/>
    </row>
    <row r="379" ht="15.75" customHeight="1">
      <c r="A379" s="94"/>
      <c r="B379" s="94"/>
      <c r="C379" s="94"/>
      <c r="D379" s="81"/>
      <c r="E379" s="94"/>
      <c r="F379" s="94"/>
      <c r="H379" s="81"/>
      <c r="Q379" s="368"/>
      <c r="R379" s="368"/>
      <c r="S379" s="369"/>
    </row>
    <row r="380" ht="15.75" customHeight="1">
      <c r="A380" s="94"/>
      <c r="B380" s="94"/>
      <c r="C380" s="94"/>
      <c r="D380" s="81"/>
      <c r="E380" s="94"/>
      <c r="F380" s="94"/>
      <c r="H380" s="81"/>
      <c r="Q380" s="368"/>
      <c r="R380" s="368"/>
      <c r="S380" s="369"/>
    </row>
    <row r="381" ht="15.75" customHeight="1">
      <c r="A381" s="94"/>
      <c r="B381" s="94"/>
      <c r="C381" s="94"/>
      <c r="D381" s="81"/>
      <c r="E381" s="94"/>
      <c r="F381" s="94"/>
      <c r="H381" s="81"/>
      <c r="Q381" s="368"/>
      <c r="R381" s="368"/>
      <c r="S381" s="369"/>
    </row>
    <row r="382" ht="15.75" customHeight="1">
      <c r="A382" s="94"/>
      <c r="B382" s="94"/>
      <c r="C382" s="94"/>
      <c r="D382" s="81"/>
      <c r="E382" s="94"/>
      <c r="F382" s="94"/>
      <c r="H382" s="81"/>
      <c r="Q382" s="368"/>
      <c r="R382" s="368"/>
      <c r="S382" s="369"/>
    </row>
    <row r="383" ht="15.75" customHeight="1">
      <c r="A383" s="94"/>
      <c r="B383" s="94"/>
      <c r="C383" s="94"/>
      <c r="D383" s="81"/>
      <c r="E383" s="94"/>
      <c r="F383" s="94"/>
      <c r="H383" s="81"/>
      <c r="Q383" s="368"/>
      <c r="R383" s="368"/>
      <c r="S383" s="369"/>
    </row>
    <row r="384" ht="15.75" customHeight="1">
      <c r="A384" s="94"/>
      <c r="B384" s="94"/>
      <c r="C384" s="94"/>
      <c r="D384" s="81"/>
      <c r="E384" s="94"/>
      <c r="F384" s="94"/>
      <c r="H384" s="81"/>
      <c r="Q384" s="368"/>
      <c r="R384" s="368"/>
      <c r="S384" s="369"/>
    </row>
    <row r="385" ht="15.75" customHeight="1">
      <c r="A385" s="94"/>
      <c r="B385" s="94"/>
      <c r="C385" s="94"/>
      <c r="D385" s="81"/>
      <c r="E385" s="94"/>
      <c r="F385" s="94"/>
      <c r="H385" s="81"/>
      <c r="Q385" s="368"/>
      <c r="R385" s="368"/>
      <c r="S385" s="369"/>
    </row>
    <row r="386" ht="15.75" customHeight="1">
      <c r="A386" s="94"/>
      <c r="B386" s="94"/>
      <c r="C386" s="94"/>
      <c r="D386" s="81"/>
      <c r="E386" s="94"/>
      <c r="F386" s="94"/>
      <c r="H386" s="81"/>
      <c r="Q386" s="368"/>
      <c r="R386" s="368"/>
      <c r="S386" s="369"/>
    </row>
    <row r="387" ht="15.75" customHeight="1">
      <c r="A387" s="94"/>
      <c r="B387" s="94"/>
      <c r="C387" s="94"/>
      <c r="D387" s="81"/>
      <c r="E387" s="94"/>
      <c r="F387" s="94"/>
      <c r="H387" s="81"/>
      <c r="Q387" s="368"/>
      <c r="R387" s="368"/>
      <c r="S387" s="369"/>
    </row>
    <row r="388" ht="15.75" customHeight="1">
      <c r="A388" s="94"/>
      <c r="B388" s="94"/>
      <c r="C388" s="94"/>
      <c r="D388" s="81"/>
      <c r="E388" s="94"/>
      <c r="F388" s="94"/>
      <c r="H388" s="81"/>
      <c r="Q388" s="368"/>
      <c r="R388" s="368"/>
      <c r="S388" s="369"/>
    </row>
    <row r="389" ht="15.75" customHeight="1">
      <c r="A389" s="94"/>
      <c r="B389" s="94"/>
      <c r="C389" s="94"/>
      <c r="D389" s="81"/>
      <c r="E389" s="94"/>
      <c r="F389" s="94"/>
      <c r="H389" s="81"/>
      <c r="Q389" s="368"/>
      <c r="R389" s="368"/>
      <c r="S389" s="369"/>
    </row>
    <row r="390" ht="15.75" customHeight="1">
      <c r="A390" s="94"/>
      <c r="B390" s="94"/>
      <c r="C390" s="94"/>
      <c r="D390" s="81"/>
      <c r="E390" s="94"/>
      <c r="F390" s="94"/>
      <c r="H390" s="81"/>
      <c r="Q390" s="368"/>
      <c r="R390" s="368"/>
      <c r="S390" s="369"/>
    </row>
    <row r="391" ht="15.75" customHeight="1">
      <c r="A391" s="94"/>
      <c r="B391" s="94"/>
      <c r="C391" s="94"/>
      <c r="D391" s="81"/>
      <c r="E391" s="94"/>
      <c r="F391" s="94"/>
      <c r="H391" s="81"/>
      <c r="Q391" s="368"/>
      <c r="R391" s="368"/>
      <c r="S391" s="369"/>
    </row>
    <row r="392" ht="15.75" customHeight="1">
      <c r="A392" s="94"/>
      <c r="B392" s="94"/>
      <c r="C392" s="94"/>
      <c r="D392" s="81"/>
      <c r="E392" s="94"/>
      <c r="F392" s="94"/>
      <c r="H392" s="81"/>
      <c r="Q392" s="368"/>
      <c r="R392" s="368"/>
      <c r="S392" s="369"/>
    </row>
    <row r="393" ht="15.75" customHeight="1">
      <c r="A393" s="94"/>
      <c r="B393" s="94"/>
      <c r="C393" s="94"/>
      <c r="D393" s="81"/>
      <c r="E393" s="94"/>
      <c r="F393" s="94"/>
      <c r="H393" s="81"/>
      <c r="Q393" s="368"/>
      <c r="R393" s="368"/>
      <c r="S393" s="369"/>
    </row>
    <row r="394" ht="15.75" customHeight="1">
      <c r="A394" s="94"/>
      <c r="B394" s="94"/>
      <c r="C394" s="94"/>
      <c r="D394" s="81"/>
      <c r="E394" s="94"/>
      <c r="F394" s="94"/>
      <c r="H394" s="81"/>
      <c r="Q394" s="368"/>
      <c r="R394" s="368"/>
      <c r="S394" s="369"/>
    </row>
    <row r="395" ht="15.75" customHeight="1">
      <c r="A395" s="94"/>
      <c r="B395" s="94"/>
      <c r="C395" s="94"/>
      <c r="D395" s="81"/>
      <c r="E395" s="94"/>
      <c r="F395" s="94"/>
      <c r="H395" s="81"/>
      <c r="Q395" s="368"/>
      <c r="R395" s="368"/>
      <c r="S395" s="369"/>
    </row>
    <row r="396" ht="15.75" customHeight="1">
      <c r="A396" s="94"/>
      <c r="B396" s="94"/>
      <c r="C396" s="94"/>
      <c r="D396" s="81"/>
      <c r="E396" s="94"/>
      <c r="F396" s="94"/>
      <c r="H396" s="81"/>
      <c r="Q396" s="368"/>
      <c r="R396" s="368"/>
      <c r="S396" s="369"/>
    </row>
    <row r="397" ht="15.75" customHeight="1">
      <c r="A397" s="94"/>
      <c r="B397" s="94"/>
      <c r="C397" s="94"/>
      <c r="D397" s="81"/>
      <c r="E397" s="94"/>
      <c r="F397" s="94"/>
      <c r="H397" s="81"/>
      <c r="Q397" s="368"/>
      <c r="R397" s="368"/>
      <c r="S397" s="369"/>
    </row>
    <row r="398" ht="15.75" customHeight="1">
      <c r="A398" s="94"/>
      <c r="B398" s="94"/>
      <c r="C398" s="94"/>
      <c r="D398" s="81"/>
      <c r="E398" s="94"/>
      <c r="F398" s="94"/>
      <c r="H398" s="81"/>
      <c r="Q398" s="368"/>
      <c r="R398" s="368"/>
      <c r="S398" s="369"/>
    </row>
    <row r="399" ht="15.75" customHeight="1">
      <c r="A399" s="94"/>
      <c r="B399" s="94"/>
      <c r="C399" s="94"/>
      <c r="D399" s="81"/>
      <c r="E399" s="94"/>
      <c r="F399" s="94"/>
      <c r="H399" s="81"/>
      <c r="Q399" s="368"/>
      <c r="R399" s="368"/>
      <c r="S399" s="369"/>
    </row>
    <row r="400" ht="15.75" customHeight="1">
      <c r="A400" s="94"/>
      <c r="B400" s="94"/>
      <c r="C400" s="94"/>
      <c r="D400" s="81"/>
      <c r="E400" s="94"/>
      <c r="F400" s="94"/>
      <c r="H400" s="81"/>
      <c r="Q400" s="368"/>
      <c r="R400" s="368"/>
      <c r="S400" s="369"/>
    </row>
    <row r="401" ht="15.75" customHeight="1">
      <c r="A401" s="94"/>
      <c r="B401" s="94"/>
      <c r="C401" s="94"/>
      <c r="D401" s="81"/>
      <c r="E401" s="94"/>
      <c r="F401" s="94"/>
      <c r="H401" s="81"/>
      <c r="Q401" s="368"/>
      <c r="R401" s="368"/>
      <c r="S401" s="369"/>
    </row>
    <row r="402" ht="15.75" customHeight="1">
      <c r="A402" s="94"/>
      <c r="B402" s="94"/>
      <c r="C402" s="94"/>
      <c r="D402" s="81"/>
      <c r="E402" s="94"/>
      <c r="F402" s="94"/>
      <c r="H402" s="81"/>
      <c r="Q402" s="368"/>
      <c r="R402" s="368"/>
      <c r="S402" s="369"/>
    </row>
    <row r="403" ht="15.75" customHeight="1">
      <c r="A403" s="94"/>
      <c r="B403" s="94"/>
      <c r="C403" s="94"/>
      <c r="D403" s="81"/>
      <c r="E403" s="94"/>
      <c r="F403" s="94"/>
      <c r="H403" s="81"/>
      <c r="Q403" s="368"/>
      <c r="R403" s="368"/>
      <c r="S403" s="369"/>
    </row>
    <row r="404" ht="15.75" customHeight="1">
      <c r="A404" s="94"/>
      <c r="B404" s="94"/>
      <c r="C404" s="94"/>
      <c r="D404" s="81"/>
      <c r="E404" s="94"/>
      <c r="F404" s="94"/>
      <c r="H404" s="81"/>
      <c r="Q404" s="368"/>
      <c r="R404" s="368"/>
      <c r="S404" s="369"/>
    </row>
    <row r="405" ht="15.75" customHeight="1">
      <c r="A405" s="94"/>
      <c r="B405" s="94"/>
      <c r="C405" s="94"/>
      <c r="D405" s="81"/>
      <c r="E405" s="94"/>
      <c r="F405" s="94"/>
      <c r="H405" s="81"/>
      <c r="Q405" s="368"/>
      <c r="R405" s="368"/>
      <c r="S405" s="369"/>
    </row>
    <row r="406" ht="15.75" customHeight="1">
      <c r="A406" s="94"/>
      <c r="B406" s="94"/>
      <c r="C406" s="94"/>
      <c r="D406" s="81"/>
      <c r="E406" s="94"/>
      <c r="F406" s="94"/>
      <c r="H406" s="81"/>
      <c r="Q406" s="368"/>
      <c r="R406" s="368"/>
      <c r="S406" s="369"/>
    </row>
    <row r="407" ht="15.75" customHeight="1">
      <c r="A407" s="94"/>
      <c r="B407" s="94"/>
      <c r="C407" s="94"/>
      <c r="D407" s="81"/>
      <c r="E407" s="94"/>
      <c r="F407" s="94"/>
      <c r="H407" s="81"/>
      <c r="Q407" s="368"/>
      <c r="R407" s="368"/>
      <c r="S407" s="369"/>
    </row>
    <row r="408" ht="15.75" customHeight="1">
      <c r="A408" s="94"/>
      <c r="B408" s="94"/>
      <c r="C408" s="94"/>
      <c r="D408" s="81"/>
      <c r="E408" s="94"/>
      <c r="F408" s="94"/>
      <c r="H408" s="81"/>
      <c r="Q408" s="368"/>
      <c r="R408" s="368"/>
      <c r="S408" s="369"/>
    </row>
    <row r="409" ht="15.75" customHeight="1">
      <c r="A409" s="94"/>
      <c r="B409" s="94"/>
      <c r="C409" s="94"/>
      <c r="D409" s="81"/>
      <c r="E409" s="94"/>
      <c r="F409" s="94"/>
      <c r="H409" s="81"/>
      <c r="Q409" s="368"/>
      <c r="R409" s="368"/>
      <c r="S409" s="369"/>
    </row>
    <row r="410" ht="15.75" customHeight="1">
      <c r="A410" s="94"/>
      <c r="B410" s="94"/>
      <c r="C410" s="94"/>
      <c r="D410" s="81"/>
      <c r="E410" s="94"/>
      <c r="F410" s="94"/>
      <c r="H410" s="81"/>
      <c r="Q410" s="368"/>
      <c r="R410" s="368"/>
      <c r="S410" s="369"/>
    </row>
    <row r="411" ht="15.75" customHeight="1">
      <c r="A411" s="94"/>
      <c r="B411" s="94"/>
      <c r="C411" s="94"/>
      <c r="D411" s="81"/>
      <c r="E411" s="94"/>
      <c r="F411" s="94"/>
      <c r="H411" s="81"/>
      <c r="Q411" s="368"/>
      <c r="R411" s="368"/>
      <c r="S411" s="369"/>
    </row>
    <row r="412" ht="15.75" customHeight="1">
      <c r="A412" s="94"/>
      <c r="B412" s="94"/>
      <c r="C412" s="94"/>
      <c r="D412" s="81"/>
      <c r="E412" s="94"/>
      <c r="F412" s="94"/>
      <c r="H412" s="81"/>
      <c r="Q412" s="368"/>
      <c r="R412" s="368"/>
      <c r="S412" s="369"/>
    </row>
    <row r="413" ht="15.75" customHeight="1">
      <c r="A413" s="94"/>
      <c r="B413" s="94"/>
      <c r="C413" s="94"/>
      <c r="D413" s="81"/>
      <c r="E413" s="94"/>
      <c r="F413" s="94"/>
      <c r="H413" s="81"/>
      <c r="Q413" s="368"/>
      <c r="R413" s="368"/>
      <c r="S413" s="369"/>
    </row>
    <row r="414" ht="15.75" customHeight="1">
      <c r="A414" s="94"/>
      <c r="B414" s="94"/>
      <c r="C414" s="94"/>
      <c r="D414" s="81"/>
      <c r="E414" s="94"/>
      <c r="F414" s="94"/>
      <c r="H414" s="81"/>
      <c r="Q414" s="368"/>
      <c r="R414" s="368"/>
      <c r="S414" s="369"/>
    </row>
    <row r="415" ht="15.75" customHeight="1">
      <c r="A415" s="94"/>
      <c r="B415" s="94"/>
      <c r="C415" s="94"/>
      <c r="D415" s="81"/>
      <c r="E415" s="94"/>
      <c r="F415" s="94"/>
      <c r="H415" s="81"/>
      <c r="Q415" s="368"/>
      <c r="R415" s="368"/>
      <c r="S415" s="369"/>
    </row>
    <row r="416" ht="15.75" customHeight="1">
      <c r="A416" s="94"/>
      <c r="B416" s="94"/>
      <c r="C416" s="94"/>
      <c r="D416" s="81"/>
      <c r="E416" s="94"/>
      <c r="F416" s="94"/>
      <c r="H416" s="81"/>
      <c r="Q416" s="368"/>
      <c r="R416" s="368"/>
      <c r="S416" s="369"/>
    </row>
    <row r="417" ht="15.75" customHeight="1">
      <c r="A417" s="94"/>
      <c r="B417" s="94"/>
      <c r="C417" s="94"/>
      <c r="D417" s="81"/>
      <c r="E417" s="94"/>
      <c r="F417" s="94"/>
      <c r="H417" s="81"/>
      <c r="Q417" s="368"/>
      <c r="R417" s="368"/>
      <c r="S417" s="369"/>
    </row>
    <row r="418" ht="15.75" customHeight="1">
      <c r="A418" s="94"/>
      <c r="B418" s="94"/>
      <c r="C418" s="94"/>
      <c r="D418" s="81"/>
      <c r="E418" s="94"/>
      <c r="F418" s="94"/>
      <c r="H418" s="81"/>
      <c r="Q418" s="368"/>
      <c r="R418" s="368"/>
      <c r="S418" s="369"/>
    </row>
    <row r="419" ht="15.75" customHeight="1">
      <c r="A419" s="94"/>
      <c r="B419" s="94"/>
      <c r="C419" s="94"/>
      <c r="D419" s="81"/>
      <c r="E419" s="94"/>
      <c r="F419" s="94"/>
      <c r="H419" s="81"/>
      <c r="Q419" s="368"/>
      <c r="R419" s="368"/>
      <c r="S419" s="369"/>
    </row>
    <row r="420" ht="15.75" customHeight="1">
      <c r="A420" s="94"/>
      <c r="B420" s="94"/>
      <c r="C420" s="94"/>
      <c r="D420" s="81"/>
      <c r="E420" s="94"/>
      <c r="F420" s="94"/>
      <c r="H420" s="81"/>
      <c r="Q420" s="368"/>
      <c r="R420" s="368"/>
      <c r="S420" s="369"/>
    </row>
    <row r="421" ht="15.75" customHeight="1">
      <c r="A421" s="94"/>
      <c r="B421" s="94"/>
      <c r="C421" s="94"/>
      <c r="D421" s="81"/>
      <c r="E421" s="94"/>
      <c r="F421" s="94"/>
      <c r="H421" s="81"/>
      <c r="Q421" s="368"/>
      <c r="R421" s="368"/>
      <c r="S421" s="369"/>
    </row>
    <row r="422" ht="15.75" customHeight="1">
      <c r="A422" s="94"/>
      <c r="B422" s="94"/>
      <c r="C422" s="94"/>
      <c r="D422" s="81"/>
      <c r="E422" s="94"/>
      <c r="F422" s="94"/>
      <c r="H422" s="81"/>
      <c r="Q422" s="368"/>
      <c r="R422" s="368"/>
      <c r="S422" s="369"/>
    </row>
    <row r="423" ht="15.75" customHeight="1">
      <c r="A423" s="94"/>
      <c r="B423" s="94"/>
      <c r="C423" s="94"/>
      <c r="D423" s="81"/>
      <c r="E423" s="94"/>
      <c r="F423" s="94"/>
      <c r="H423" s="81"/>
      <c r="Q423" s="368"/>
      <c r="R423" s="368"/>
      <c r="S423" s="369"/>
    </row>
    <row r="424" ht="15.75" customHeight="1">
      <c r="A424" s="94"/>
      <c r="B424" s="94"/>
      <c r="C424" s="94"/>
      <c r="D424" s="81"/>
      <c r="E424" s="94"/>
      <c r="F424" s="94"/>
      <c r="H424" s="81"/>
      <c r="Q424" s="368"/>
      <c r="R424" s="368"/>
      <c r="S424" s="369"/>
    </row>
    <row r="425" ht="15.75" customHeight="1">
      <c r="A425" s="94"/>
      <c r="B425" s="94"/>
      <c r="C425" s="94"/>
      <c r="D425" s="81"/>
      <c r="E425" s="94"/>
      <c r="F425" s="94"/>
      <c r="H425" s="81"/>
      <c r="Q425" s="368"/>
      <c r="R425" s="368"/>
      <c r="S425" s="369"/>
    </row>
    <row r="426" ht="15.75" customHeight="1">
      <c r="A426" s="94"/>
      <c r="B426" s="94"/>
      <c r="C426" s="94"/>
      <c r="D426" s="81"/>
      <c r="E426" s="94"/>
      <c r="F426" s="94"/>
      <c r="H426" s="81"/>
      <c r="Q426" s="368"/>
      <c r="R426" s="368"/>
      <c r="S426" s="369"/>
    </row>
    <row r="427" ht="15.75" customHeight="1">
      <c r="A427" s="94"/>
      <c r="B427" s="94"/>
      <c r="C427" s="94"/>
      <c r="D427" s="81"/>
      <c r="E427" s="94"/>
      <c r="F427" s="94"/>
      <c r="H427" s="81"/>
      <c r="Q427" s="368"/>
      <c r="R427" s="368"/>
      <c r="S427" s="369"/>
    </row>
    <row r="428" ht="15.75" customHeight="1">
      <c r="A428" s="94"/>
      <c r="B428" s="94"/>
      <c r="C428" s="94"/>
      <c r="D428" s="81"/>
      <c r="E428" s="94"/>
      <c r="F428" s="94"/>
      <c r="H428" s="81"/>
      <c r="Q428" s="368"/>
      <c r="R428" s="368"/>
      <c r="S428" s="369"/>
    </row>
    <row r="429" ht="15.75" customHeight="1">
      <c r="A429" s="94"/>
      <c r="B429" s="94"/>
      <c r="C429" s="94"/>
      <c r="D429" s="81"/>
      <c r="E429" s="94"/>
      <c r="F429" s="94"/>
      <c r="H429" s="81"/>
      <c r="Q429" s="368"/>
      <c r="R429" s="368"/>
      <c r="S429" s="369"/>
    </row>
    <row r="430" ht="15.75" customHeight="1">
      <c r="A430" s="94"/>
      <c r="B430" s="94"/>
      <c r="C430" s="94"/>
      <c r="D430" s="81"/>
      <c r="E430" s="94"/>
      <c r="F430" s="94"/>
      <c r="H430" s="81"/>
      <c r="Q430" s="368"/>
      <c r="R430" s="368"/>
      <c r="S430" s="369"/>
    </row>
    <row r="431" ht="15.75" customHeight="1">
      <c r="A431" s="94"/>
      <c r="B431" s="94"/>
      <c r="C431" s="94"/>
      <c r="D431" s="81"/>
      <c r="E431" s="94"/>
      <c r="F431" s="94"/>
      <c r="H431" s="81"/>
      <c r="Q431" s="368"/>
      <c r="R431" s="368"/>
      <c r="S431" s="369"/>
    </row>
    <row r="432" ht="15.75" customHeight="1">
      <c r="A432" s="94"/>
      <c r="B432" s="94"/>
      <c r="C432" s="94"/>
      <c r="D432" s="81"/>
      <c r="E432" s="94"/>
      <c r="F432" s="94"/>
      <c r="H432" s="81"/>
      <c r="Q432" s="368"/>
      <c r="R432" s="368"/>
      <c r="S432" s="369"/>
    </row>
    <row r="433" ht="15.75" customHeight="1">
      <c r="A433" s="94"/>
      <c r="B433" s="94"/>
      <c r="C433" s="94"/>
      <c r="D433" s="81"/>
      <c r="E433" s="94"/>
      <c r="F433" s="94"/>
      <c r="H433" s="81"/>
      <c r="Q433" s="368"/>
      <c r="R433" s="368"/>
      <c r="S433" s="369"/>
    </row>
    <row r="434" ht="15.75" customHeight="1">
      <c r="A434" s="94"/>
      <c r="B434" s="94"/>
      <c r="C434" s="94"/>
      <c r="D434" s="81"/>
      <c r="E434" s="94"/>
      <c r="F434" s="94"/>
      <c r="H434" s="81"/>
      <c r="Q434" s="368"/>
      <c r="R434" s="368"/>
      <c r="S434" s="369"/>
    </row>
    <row r="435" ht="15.75" customHeight="1">
      <c r="A435" s="94"/>
      <c r="B435" s="94"/>
      <c r="C435" s="94"/>
      <c r="D435" s="81"/>
      <c r="E435" s="94"/>
      <c r="F435" s="94"/>
      <c r="H435" s="81"/>
      <c r="Q435" s="368"/>
      <c r="R435" s="368"/>
      <c r="S435" s="369"/>
    </row>
    <row r="436" ht="15.75" customHeight="1">
      <c r="A436" s="94"/>
      <c r="B436" s="94"/>
      <c r="C436" s="94"/>
      <c r="D436" s="81"/>
      <c r="E436" s="94"/>
      <c r="F436" s="94"/>
      <c r="H436" s="81"/>
      <c r="Q436" s="368"/>
      <c r="R436" s="368"/>
      <c r="S436" s="369"/>
    </row>
    <row r="437" ht="15.75" customHeight="1">
      <c r="A437" s="94"/>
      <c r="B437" s="94"/>
      <c r="C437" s="94"/>
      <c r="D437" s="81"/>
      <c r="E437" s="94"/>
      <c r="F437" s="94"/>
      <c r="H437" s="81"/>
      <c r="Q437" s="368"/>
      <c r="R437" s="368"/>
      <c r="S437" s="369"/>
    </row>
    <row r="438" ht="15.75" customHeight="1">
      <c r="A438" s="94"/>
      <c r="B438" s="94"/>
      <c r="C438" s="94"/>
      <c r="D438" s="81"/>
      <c r="E438" s="94"/>
      <c r="F438" s="94"/>
      <c r="H438" s="81"/>
      <c r="Q438" s="368"/>
      <c r="R438" s="368"/>
      <c r="S438" s="369"/>
    </row>
    <row r="439" ht="15.75" customHeight="1">
      <c r="A439" s="94"/>
      <c r="B439" s="94"/>
      <c r="C439" s="94"/>
      <c r="D439" s="81"/>
      <c r="E439" s="94"/>
      <c r="F439" s="94"/>
      <c r="H439" s="81"/>
      <c r="Q439" s="368"/>
      <c r="R439" s="368"/>
      <c r="S439" s="369"/>
    </row>
    <row r="440" ht="15.75" customHeight="1">
      <c r="A440" s="94"/>
      <c r="B440" s="94"/>
      <c r="C440" s="94"/>
      <c r="D440" s="81"/>
      <c r="E440" s="94"/>
      <c r="F440" s="94"/>
      <c r="H440" s="81"/>
      <c r="Q440" s="368"/>
      <c r="R440" s="368"/>
      <c r="S440" s="369"/>
    </row>
    <row r="441" ht="15.75" customHeight="1">
      <c r="A441" s="94"/>
      <c r="B441" s="94"/>
      <c r="C441" s="94"/>
      <c r="D441" s="81"/>
      <c r="E441" s="94"/>
      <c r="F441" s="94"/>
      <c r="H441" s="81"/>
      <c r="Q441" s="368"/>
      <c r="R441" s="368"/>
      <c r="S441" s="369"/>
    </row>
    <row r="442" ht="15.75" customHeight="1">
      <c r="A442" s="94"/>
      <c r="B442" s="94"/>
      <c r="C442" s="94"/>
      <c r="D442" s="81"/>
      <c r="E442" s="94"/>
      <c r="F442" s="94"/>
      <c r="H442" s="81"/>
      <c r="Q442" s="368"/>
      <c r="R442" s="368"/>
      <c r="S442" s="369"/>
    </row>
    <row r="443" ht="15.75" customHeight="1">
      <c r="A443" s="94"/>
      <c r="B443" s="94"/>
      <c r="C443" s="94"/>
      <c r="D443" s="81"/>
      <c r="E443" s="94"/>
      <c r="F443" s="94"/>
      <c r="H443" s="81"/>
      <c r="Q443" s="368"/>
      <c r="R443" s="368"/>
      <c r="S443" s="369"/>
    </row>
    <row r="444" ht="15.75" customHeight="1">
      <c r="A444" s="94"/>
      <c r="B444" s="94"/>
      <c r="C444" s="94"/>
      <c r="D444" s="81"/>
      <c r="E444" s="94"/>
      <c r="F444" s="94"/>
      <c r="H444" s="81"/>
      <c r="Q444" s="368"/>
      <c r="R444" s="368"/>
      <c r="S444" s="369"/>
    </row>
    <row r="445" ht="15.75" customHeight="1">
      <c r="A445" s="94"/>
      <c r="B445" s="94"/>
      <c r="C445" s="94"/>
      <c r="D445" s="81"/>
      <c r="E445" s="94"/>
      <c r="F445" s="94"/>
      <c r="H445" s="81"/>
      <c r="Q445" s="368"/>
      <c r="R445" s="368"/>
      <c r="S445" s="369"/>
    </row>
    <row r="446" ht="15.75" customHeight="1">
      <c r="A446" s="94"/>
      <c r="B446" s="94"/>
      <c r="C446" s="94"/>
      <c r="D446" s="81"/>
      <c r="E446" s="94"/>
      <c r="F446" s="94"/>
      <c r="H446" s="81"/>
      <c r="Q446" s="368"/>
      <c r="R446" s="368"/>
      <c r="S446" s="369"/>
    </row>
    <row r="447" ht="15.75" customHeight="1">
      <c r="A447" s="94"/>
      <c r="B447" s="94"/>
      <c r="C447" s="94"/>
      <c r="D447" s="81"/>
      <c r="E447" s="94"/>
      <c r="F447" s="94"/>
      <c r="H447" s="81"/>
      <c r="Q447" s="368"/>
      <c r="R447" s="368"/>
      <c r="S447" s="369"/>
    </row>
    <row r="448" ht="15.75" customHeight="1">
      <c r="A448" s="94"/>
      <c r="B448" s="94"/>
      <c r="C448" s="94"/>
      <c r="D448" s="81"/>
      <c r="E448" s="94"/>
      <c r="F448" s="94"/>
      <c r="H448" s="81"/>
      <c r="Q448" s="368"/>
      <c r="R448" s="368"/>
      <c r="S448" s="369"/>
    </row>
    <row r="449" ht="15.75" customHeight="1">
      <c r="A449" s="94"/>
      <c r="B449" s="94"/>
      <c r="C449" s="94"/>
      <c r="D449" s="81"/>
      <c r="E449" s="94"/>
      <c r="F449" s="94"/>
      <c r="H449" s="81"/>
      <c r="Q449" s="368"/>
      <c r="R449" s="368"/>
      <c r="S449" s="369"/>
    </row>
    <row r="450" ht="15.75" customHeight="1">
      <c r="A450" s="94"/>
      <c r="B450" s="94"/>
      <c r="C450" s="94"/>
      <c r="D450" s="81"/>
      <c r="E450" s="94"/>
      <c r="F450" s="94"/>
      <c r="H450" s="81"/>
      <c r="Q450" s="368"/>
      <c r="R450" s="368"/>
      <c r="S450" s="369"/>
    </row>
    <row r="451" ht="15.75" customHeight="1">
      <c r="A451" s="94"/>
      <c r="B451" s="94"/>
      <c r="C451" s="94"/>
      <c r="D451" s="81"/>
      <c r="E451" s="94"/>
      <c r="F451" s="94"/>
      <c r="H451" s="81"/>
      <c r="Q451" s="368"/>
      <c r="R451" s="368"/>
      <c r="S451" s="369"/>
    </row>
    <row r="452" ht="15.75" customHeight="1">
      <c r="A452" s="94"/>
      <c r="B452" s="94"/>
      <c r="C452" s="94"/>
      <c r="D452" s="81"/>
      <c r="E452" s="94"/>
      <c r="F452" s="94"/>
      <c r="H452" s="81"/>
      <c r="Q452" s="368"/>
      <c r="R452" s="368"/>
      <c r="S452" s="369"/>
    </row>
    <row r="453" ht="15.75" customHeight="1">
      <c r="A453" s="94"/>
      <c r="B453" s="94"/>
      <c r="C453" s="94"/>
      <c r="D453" s="81"/>
      <c r="E453" s="94"/>
      <c r="F453" s="94"/>
      <c r="H453" s="81"/>
      <c r="Q453" s="368"/>
      <c r="R453" s="368"/>
      <c r="S453" s="369"/>
    </row>
    <row r="454" ht="15.75" customHeight="1">
      <c r="A454" s="94"/>
      <c r="B454" s="94"/>
      <c r="C454" s="94"/>
      <c r="D454" s="81"/>
      <c r="E454" s="94"/>
      <c r="F454" s="94"/>
      <c r="H454" s="81"/>
      <c r="Q454" s="368"/>
      <c r="R454" s="368"/>
      <c r="S454" s="369"/>
    </row>
    <row r="455" ht="15.75" customHeight="1">
      <c r="A455" s="94"/>
      <c r="B455" s="94"/>
      <c r="C455" s="94"/>
      <c r="D455" s="81"/>
      <c r="E455" s="94"/>
      <c r="F455" s="94"/>
      <c r="H455" s="81"/>
      <c r="Q455" s="368"/>
      <c r="R455" s="368"/>
      <c r="S455" s="369"/>
    </row>
    <row r="456" ht="15.75" customHeight="1">
      <c r="A456" s="94"/>
      <c r="B456" s="94"/>
      <c r="C456" s="94"/>
      <c r="D456" s="81"/>
      <c r="E456" s="94"/>
      <c r="F456" s="94"/>
      <c r="H456" s="81"/>
      <c r="Q456" s="368"/>
      <c r="R456" s="368"/>
      <c r="S456" s="369"/>
    </row>
    <row r="457" ht="15.75" customHeight="1">
      <c r="A457" s="94"/>
      <c r="B457" s="94"/>
      <c r="C457" s="94"/>
      <c r="D457" s="81"/>
      <c r="E457" s="94"/>
      <c r="F457" s="94"/>
      <c r="H457" s="81"/>
      <c r="Q457" s="368"/>
      <c r="R457" s="368"/>
      <c r="S457" s="369"/>
    </row>
    <row r="458" ht="15.75" customHeight="1">
      <c r="A458" s="94"/>
      <c r="B458" s="94"/>
      <c r="C458" s="94"/>
      <c r="D458" s="81"/>
      <c r="E458" s="94"/>
      <c r="F458" s="94"/>
      <c r="H458" s="81"/>
      <c r="Q458" s="368"/>
      <c r="R458" s="368"/>
      <c r="S458" s="369"/>
    </row>
    <row r="459" ht="15.75" customHeight="1">
      <c r="A459" s="94"/>
      <c r="B459" s="94"/>
      <c r="C459" s="94"/>
      <c r="D459" s="81"/>
      <c r="E459" s="94"/>
      <c r="F459" s="94"/>
      <c r="H459" s="81"/>
      <c r="Q459" s="368"/>
      <c r="R459" s="368"/>
      <c r="S459" s="369"/>
    </row>
    <row r="460" ht="15.75" customHeight="1">
      <c r="A460" s="94"/>
      <c r="B460" s="94"/>
      <c r="C460" s="94"/>
      <c r="D460" s="81"/>
      <c r="E460" s="94"/>
      <c r="F460" s="94"/>
      <c r="H460" s="81"/>
      <c r="Q460" s="368"/>
      <c r="R460" s="368"/>
      <c r="S460" s="369"/>
    </row>
    <row r="461" ht="15.75" customHeight="1">
      <c r="A461" s="94"/>
      <c r="B461" s="94"/>
      <c r="C461" s="94"/>
      <c r="D461" s="81"/>
      <c r="E461" s="94"/>
      <c r="F461" s="94"/>
      <c r="H461" s="81"/>
      <c r="Q461" s="368"/>
      <c r="R461" s="368"/>
      <c r="S461" s="369"/>
    </row>
    <row r="462" ht="15.75" customHeight="1">
      <c r="A462" s="94"/>
      <c r="B462" s="94"/>
      <c r="C462" s="94"/>
      <c r="D462" s="81"/>
      <c r="E462" s="94"/>
      <c r="F462" s="94"/>
      <c r="H462" s="81"/>
      <c r="Q462" s="368"/>
      <c r="R462" s="368"/>
      <c r="S462" s="369"/>
    </row>
    <row r="463" ht="15.75" customHeight="1">
      <c r="A463" s="94"/>
      <c r="B463" s="94"/>
      <c r="C463" s="94"/>
      <c r="D463" s="81"/>
      <c r="E463" s="94"/>
      <c r="F463" s="94"/>
      <c r="H463" s="81"/>
      <c r="Q463" s="368"/>
      <c r="R463" s="368"/>
      <c r="S463" s="369"/>
    </row>
    <row r="464" ht="15.75" customHeight="1">
      <c r="A464" s="94"/>
      <c r="B464" s="94"/>
      <c r="C464" s="94"/>
      <c r="D464" s="81"/>
      <c r="E464" s="94"/>
      <c r="F464" s="94"/>
      <c r="H464" s="81"/>
      <c r="Q464" s="368"/>
      <c r="R464" s="368"/>
      <c r="S464" s="369"/>
    </row>
    <row r="465" ht="15.75" customHeight="1">
      <c r="A465" s="94"/>
      <c r="B465" s="94"/>
      <c r="C465" s="94"/>
      <c r="D465" s="81"/>
      <c r="E465" s="94"/>
      <c r="F465" s="94"/>
      <c r="H465" s="81"/>
      <c r="Q465" s="368"/>
      <c r="R465" s="368"/>
      <c r="S465" s="369"/>
    </row>
    <row r="466" ht="15.75" customHeight="1">
      <c r="A466" s="94"/>
      <c r="B466" s="94"/>
      <c r="C466" s="94"/>
      <c r="D466" s="81"/>
      <c r="E466" s="94"/>
      <c r="F466" s="94"/>
      <c r="H466" s="81"/>
      <c r="Q466" s="368"/>
      <c r="R466" s="368"/>
      <c r="S466" s="369"/>
    </row>
    <row r="467" ht="15.75" customHeight="1">
      <c r="A467" s="94"/>
      <c r="B467" s="94"/>
      <c r="C467" s="94"/>
      <c r="D467" s="81"/>
      <c r="E467" s="94"/>
      <c r="F467" s="94"/>
      <c r="H467" s="81"/>
      <c r="Q467" s="368"/>
      <c r="R467" s="368"/>
      <c r="S467" s="369"/>
    </row>
    <row r="468" ht="15.75" customHeight="1">
      <c r="A468" s="94"/>
      <c r="B468" s="94"/>
      <c r="C468" s="94"/>
      <c r="D468" s="81"/>
      <c r="E468" s="94"/>
      <c r="F468" s="94"/>
      <c r="H468" s="81"/>
      <c r="Q468" s="368"/>
      <c r="R468" s="368"/>
      <c r="S468" s="369"/>
    </row>
    <row r="469" ht="15.75" customHeight="1">
      <c r="A469" s="94"/>
      <c r="B469" s="94"/>
      <c r="C469" s="94"/>
      <c r="D469" s="81"/>
      <c r="E469" s="94"/>
      <c r="F469" s="94"/>
      <c r="H469" s="81"/>
      <c r="Q469" s="368"/>
      <c r="R469" s="368"/>
      <c r="S469" s="369"/>
    </row>
    <row r="470" ht="15.75" customHeight="1">
      <c r="A470" s="94"/>
      <c r="B470" s="94"/>
      <c r="C470" s="94"/>
      <c r="D470" s="81"/>
      <c r="E470" s="94"/>
      <c r="F470" s="94"/>
      <c r="H470" s="81"/>
      <c r="Q470" s="368"/>
      <c r="R470" s="368"/>
      <c r="S470" s="369"/>
    </row>
    <row r="471" ht="15.75" customHeight="1">
      <c r="A471" s="94"/>
      <c r="B471" s="94"/>
      <c r="C471" s="94"/>
      <c r="D471" s="81"/>
      <c r="E471" s="94"/>
      <c r="F471" s="94"/>
      <c r="H471" s="81"/>
      <c r="Q471" s="368"/>
      <c r="R471" s="368"/>
      <c r="S471" s="369"/>
    </row>
    <row r="472" ht="15.75" customHeight="1">
      <c r="A472" s="94"/>
      <c r="B472" s="94"/>
      <c r="C472" s="94"/>
      <c r="D472" s="81"/>
      <c r="E472" s="94"/>
      <c r="F472" s="94"/>
      <c r="H472" s="81"/>
      <c r="Q472" s="368"/>
      <c r="R472" s="368"/>
      <c r="S472" s="369"/>
    </row>
    <row r="473" ht="15.75" customHeight="1">
      <c r="A473" s="94"/>
      <c r="B473" s="94"/>
      <c r="C473" s="94"/>
      <c r="D473" s="81"/>
      <c r="E473" s="94"/>
      <c r="F473" s="94"/>
      <c r="H473" s="81"/>
      <c r="Q473" s="368"/>
      <c r="R473" s="368"/>
      <c r="S473" s="369"/>
    </row>
    <row r="474" ht="15.75" customHeight="1">
      <c r="A474" s="94"/>
      <c r="B474" s="94"/>
      <c r="C474" s="94"/>
      <c r="D474" s="81"/>
      <c r="E474" s="94"/>
      <c r="F474" s="94"/>
      <c r="H474" s="81"/>
      <c r="Q474" s="368"/>
      <c r="R474" s="368"/>
      <c r="S474" s="369"/>
    </row>
    <row r="475" ht="15.75" customHeight="1">
      <c r="A475" s="94"/>
      <c r="B475" s="94"/>
      <c r="C475" s="94"/>
      <c r="D475" s="81"/>
      <c r="E475" s="94"/>
      <c r="F475" s="94"/>
      <c r="H475" s="81"/>
      <c r="Q475" s="368"/>
      <c r="R475" s="368"/>
      <c r="S475" s="369"/>
    </row>
    <row r="476" ht="15.75" customHeight="1">
      <c r="A476" s="94"/>
      <c r="B476" s="94"/>
      <c r="C476" s="94"/>
      <c r="D476" s="81"/>
      <c r="E476" s="94"/>
      <c r="F476" s="94"/>
      <c r="H476" s="81"/>
      <c r="Q476" s="368"/>
      <c r="R476" s="368"/>
      <c r="S476" s="369"/>
    </row>
    <row r="477" ht="15.75" customHeight="1">
      <c r="A477" s="94"/>
      <c r="B477" s="94"/>
      <c r="C477" s="94"/>
      <c r="D477" s="81"/>
      <c r="E477" s="94"/>
      <c r="F477" s="94"/>
      <c r="H477" s="81"/>
      <c r="Q477" s="368"/>
      <c r="R477" s="368"/>
      <c r="S477" s="369"/>
    </row>
    <row r="478" ht="15.75" customHeight="1">
      <c r="A478" s="94"/>
      <c r="B478" s="94"/>
      <c r="C478" s="94"/>
      <c r="D478" s="81"/>
      <c r="E478" s="94"/>
      <c r="F478" s="94"/>
      <c r="H478" s="81"/>
      <c r="Q478" s="368"/>
      <c r="R478" s="368"/>
      <c r="S478" s="369"/>
    </row>
    <row r="479" ht="15.75" customHeight="1">
      <c r="A479" s="94"/>
      <c r="B479" s="94"/>
      <c r="C479" s="94"/>
      <c r="D479" s="81"/>
      <c r="E479" s="94"/>
      <c r="F479" s="94"/>
      <c r="H479" s="81"/>
      <c r="Q479" s="368"/>
      <c r="R479" s="368"/>
      <c r="S479" s="369"/>
    </row>
    <row r="480" ht="15.75" customHeight="1">
      <c r="A480" s="94"/>
      <c r="B480" s="94"/>
      <c r="C480" s="94"/>
      <c r="D480" s="81"/>
      <c r="E480" s="94"/>
      <c r="F480" s="94"/>
      <c r="H480" s="81"/>
      <c r="Q480" s="368"/>
      <c r="R480" s="368"/>
      <c r="S480" s="369"/>
    </row>
    <row r="481" ht="15.75" customHeight="1">
      <c r="A481" s="94"/>
      <c r="B481" s="94"/>
      <c r="C481" s="94"/>
      <c r="D481" s="81"/>
      <c r="E481" s="94"/>
      <c r="F481" s="94"/>
      <c r="H481" s="81"/>
      <c r="Q481" s="368"/>
      <c r="R481" s="368"/>
      <c r="S481" s="369"/>
    </row>
    <row r="482" ht="15.75" customHeight="1">
      <c r="A482" s="94"/>
      <c r="B482" s="94"/>
      <c r="C482" s="94"/>
      <c r="D482" s="81"/>
      <c r="E482" s="94"/>
      <c r="F482" s="94"/>
      <c r="H482" s="81"/>
      <c r="Q482" s="368"/>
      <c r="R482" s="368"/>
      <c r="S482" s="369"/>
    </row>
    <row r="483" ht="15.75" customHeight="1">
      <c r="A483" s="94"/>
      <c r="B483" s="94"/>
      <c r="C483" s="94"/>
      <c r="D483" s="81"/>
      <c r="E483" s="94"/>
      <c r="F483" s="94"/>
      <c r="H483" s="81"/>
      <c r="Q483" s="368"/>
      <c r="R483" s="368"/>
      <c r="S483" s="369"/>
    </row>
    <row r="484" ht="15.75" customHeight="1">
      <c r="A484" s="94"/>
      <c r="B484" s="94"/>
      <c r="C484" s="94"/>
      <c r="D484" s="81"/>
      <c r="E484" s="94"/>
      <c r="F484" s="94"/>
      <c r="H484" s="81"/>
      <c r="Q484" s="368"/>
      <c r="R484" s="368"/>
      <c r="S484" s="369"/>
    </row>
    <row r="485" ht="15.75" customHeight="1">
      <c r="A485" s="94"/>
      <c r="B485" s="94"/>
      <c r="C485" s="94"/>
      <c r="D485" s="81"/>
      <c r="E485" s="94"/>
      <c r="F485" s="94"/>
      <c r="H485" s="81"/>
      <c r="Q485" s="368"/>
      <c r="R485" s="368"/>
      <c r="S485" s="369"/>
    </row>
    <row r="486" ht="15.75" customHeight="1">
      <c r="A486" s="94"/>
      <c r="B486" s="94"/>
      <c r="C486" s="94"/>
      <c r="D486" s="81"/>
      <c r="E486" s="94"/>
      <c r="F486" s="94"/>
      <c r="H486" s="81"/>
      <c r="Q486" s="368"/>
      <c r="R486" s="368"/>
      <c r="S486" s="369"/>
    </row>
    <row r="487" ht="15.75" customHeight="1">
      <c r="A487" s="94"/>
      <c r="B487" s="94"/>
      <c r="C487" s="94"/>
      <c r="D487" s="81"/>
      <c r="E487" s="94"/>
      <c r="F487" s="94"/>
      <c r="H487" s="81"/>
      <c r="Q487" s="368"/>
      <c r="R487" s="368"/>
      <c r="S487" s="369"/>
    </row>
    <row r="488" ht="15.75" customHeight="1">
      <c r="A488" s="94"/>
      <c r="B488" s="94"/>
      <c r="C488" s="94"/>
      <c r="D488" s="81"/>
      <c r="E488" s="94"/>
      <c r="F488" s="94"/>
      <c r="H488" s="81"/>
      <c r="Q488" s="368"/>
      <c r="R488" s="368"/>
      <c r="S488" s="369"/>
    </row>
    <row r="489" ht="15.75" customHeight="1">
      <c r="A489" s="94"/>
      <c r="B489" s="94"/>
      <c r="C489" s="94"/>
      <c r="D489" s="81"/>
      <c r="E489" s="94"/>
      <c r="F489" s="94"/>
      <c r="H489" s="81"/>
      <c r="Q489" s="368"/>
      <c r="R489" s="368"/>
      <c r="S489" s="369"/>
    </row>
    <row r="490" ht="15.75" customHeight="1">
      <c r="A490" s="94"/>
      <c r="B490" s="94"/>
      <c r="C490" s="94"/>
      <c r="D490" s="81"/>
      <c r="E490" s="94"/>
      <c r="F490" s="94"/>
      <c r="H490" s="81"/>
      <c r="Q490" s="368"/>
      <c r="R490" s="368"/>
      <c r="S490" s="369"/>
    </row>
    <row r="491" ht="15.75" customHeight="1">
      <c r="A491" s="94"/>
      <c r="B491" s="94"/>
      <c r="C491" s="94"/>
      <c r="D491" s="81"/>
      <c r="E491" s="94"/>
      <c r="F491" s="94"/>
      <c r="H491" s="81"/>
      <c r="Q491" s="368"/>
      <c r="R491" s="368"/>
      <c r="S491" s="369"/>
    </row>
    <row r="492" ht="15.75" customHeight="1">
      <c r="A492" s="94"/>
      <c r="B492" s="94"/>
      <c r="C492" s="94"/>
      <c r="D492" s="81"/>
      <c r="E492" s="94"/>
      <c r="F492" s="94"/>
      <c r="H492" s="81"/>
      <c r="Q492" s="368"/>
      <c r="R492" s="368"/>
      <c r="S492" s="369"/>
    </row>
    <row r="493" ht="15.75" customHeight="1">
      <c r="A493" s="94"/>
      <c r="B493" s="94"/>
      <c r="C493" s="94"/>
      <c r="D493" s="81"/>
      <c r="E493" s="94"/>
      <c r="F493" s="94"/>
      <c r="H493" s="81"/>
      <c r="Q493" s="368"/>
      <c r="R493" s="368"/>
      <c r="S493" s="369"/>
    </row>
    <row r="494" ht="15.75" customHeight="1">
      <c r="A494" s="94"/>
      <c r="B494" s="94"/>
      <c r="C494" s="94"/>
      <c r="D494" s="81"/>
      <c r="E494" s="94"/>
      <c r="F494" s="94"/>
      <c r="H494" s="81"/>
      <c r="Q494" s="368"/>
      <c r="R494" s="368"/>
      <c r="S494" s="369"/>
    </row>
    <row r="495" ht="15.75" customHeight="1">
      <c r="A495" s="94"/>
      <c r="B495" s="94"/>
      <c r="C495" s="94"/>
      <c r="D495" s="81"/>
      <c r="E495" s="94"/>
      <c r="F495" s="94"/>
      <c r="H495" s="81"/>
      <c r="Q495" s="368"/>
      <c r="R495" s="368"/>
      <c r="S495" s="369"/>
    </row>
    <row r="496" ht="15.75" customHeight="1">
      <c r="A496" s="94"/>
      <c r="B496" s="94"/>
      <c r="C496" s="94"/>
      <c r="D496" s="81"/>
      <c r="E496" s="94"/>
      <c r="F496" s="94"/>
      <c r="H496" s="81"/>
      <c r="Q496" s="368"/>
      <c r="R496" s="368"/>
      <c r="S496" s="369"/>
    </row>
    <row r="497" ht="15.75" customHeight="1">
      <c r="A497" s="94"/>
      <c r="B497" s="94"/>
      <c r="C497" s="94"/>
      <c r="D497" s="81"/>
      <c r="E497" s="94"/>
      <c r="F497" s="94"/>
      <c r="H497" s="81"/>
      <c r="Q497" s="368"/>
      <c r="R497" s="368"/>
      <c r="S497" s="369"/>
    </row>
    <row r="498" ht="15.75" customHeight="1">
      <c r="A498" s="94"/>
      <c r="B498" s="94"/>
      <c r="C498" s="94"/>
      <c r="D498" s="81"/>
      <c r="E498" s="94"/>
      <c r="F498" s="94"/>
      <c r="H498" s="81"/>
      <c r="Q498" s="368"/>
      <c r="R498" s="368"/>
      <c r="S498" s="369"/>
    </row>
    <row r="499" ht="15.75" customHeight="1">
      <c r="A499" s="94"/>
      <c r="B499" s="94"/>
      <c r="C499" s="94"/>
      <c r="D499" s="81"/>
      <c r="E499" s="94"/>
      <c r="F499" s="94"/>
      <c r="H499" s="81"/>
      <c r="Q499" s="368"/>
      <c r="R499" s="368"/>
      <c r="S499" s="369"/>
    </row>
    <row r="500" ht="15.75" customHeight="1">
      <c r="A500" s="94"/>
      <c r="B500" s="94"/>
      <c r="C500" s="94"/>
      <c r="D500" s="81"/>
      <c r="E500" s="94"/>
      <c r="F500" s="94"/>
      <c r="H500" s="81"/>
      <c r="Q500" s="368"/>
      <c r="R500" s="368"/>
      <c r="S500" s="369"/>
    </row>
    <row r="501" ht="15.75" customHeight="1">
      <c r="A501" s="94"/>
      <c r="B501" s="94"/>
      <c r="C501" s="94"/>
      <c r="D501" s="81"/>
      <c r="E501" s="94"/>
      <c r="F501" s="94"/>
      <c r="H501" s="81"/>
      <c r="Q501" s="368"/>
      <c r="R501" s="368"/>
      <c r="S501" s="369"/>
    </row>
    <row r="502" ht="15.75" customHeight="1">
      <c r="A502" s="94"/>
      <c r="B502" s="94"/>
      <c r="C502" s="94"/>
      <c r="D502" s="81"/>
      <c r="E502" s="94"/>
      <c r="F502" s="94"/>
      <c r="H502" s="81"/>
      <c r="Q502" s="368"/>
      <c r="R502" s="368"/>
      <c r="S502" s="369"/>
    </row>
    <row r="503" ht="15.75" customHeight="1">
      <c r="A503" s="94"/>
      <c r="B503" s="94"/>
      <c r="C503" s="94"/>
      <c r="D503" s="81"/>
      <c r="E503" s="94"/>
      <c r="F503" s="94"/>
      <c r="H503" s="81"/>
      <c r="Q503" s="368"/>
      <c r="R503" s="368"/>
      <c r="S503" s="369"/>
    </row>
    <row r="504" ht="15.75" customHeight="1">
      <c r="A504" s="94"/>
      <c r="B504" s="94"/>
      <c r="C504" s="94"/>
      <c r="D504" s="81"/>
      <c r="E504" s="94"/>
      <c r="F504" s="94"/>
      <c r="H504" s="81"/>
      <c r="Q504" s="368"/>
      <c r="R504" s="368"/>
      <c r="S504" s="369"/>
    </row>
    <row r="505" ht="15.75" customHeight="1">
      <c r="A505" s="94"/>
      <c r="B505" s="94"/>
      <c r="C505" s="94"/>
      <c r="D505" s="81"/>
      <c r="E505" s="94"/>
      <c r="F505" s="94"/>
      <c r="H505" s="81"/>
      <c r="Q505" s="368"/>
      <c r="R505" s="368"/>
      <c r="S505" s="369"/>
    </row>
    <row r="506" ht="15.75" customHeight="1">
      <c r="A506" s="94"/>
      <c r="B506" s="94"/>
      <c r="C506" s="94"/>
      <c r="D506" s="81"/>
      <c r="E506" s="94"/>
      <c r="F506" s="94"/>
      <c r="H506" s="81"/>
      <c r="Q506" s="368"/>
      <c r="R506" s="368"/>
      <c r="S506" s="369"/>
    </row>
    <row r="507" ht="15.75" customHeight="1">
      <c r="A507" s="94"/>
      <c r="B507" s="94"/>
      <c r="C507" s="94"/>
      <c r="D507" s="81"/>
      <c r="E507" s="94"/>
      <c r="F507" s="94"/>
      <c r="H507" s="81"/>
      <c r="Q507" s="368"/>
      <c r="R507" s="368"/>
      <c r="S507" s="369"/>
    </row>
    <row r="508" ht="15.75" customHeight="1">
      <c r="A508" s="94"/>
      <c r="B508" s="94"/>
      <c r="C508" s="94"/>
      <c r="D508" s="81"/>
      <c r="E508" s="94"/>
      <c r="F508" s="94"/>
      <c r="H508" s="81"/>
      <c r="Q508" s="368"/>
      <c r="R508" s="368"/>
      <c r="S508" s="369"/>
    </row>
    <row r="509" ht="15.75" customHeight="1">
      <c r="A509" s="94"/>
      <c r="B509" s="94"/>
      <c r="C509" s="94"/>
      <c r="D509" s="81"/>
      <c r="E509" s="94"/>
      <c r="F509" s="94"/>
      <c r="H509" s="81"/>
      <c r="Q509" s="368"/>
      <c r="R509" s="368"/>
      <c r="S509" s="369"/>
    </row>
    <row r="510" ht="15.75" customHeight="1">
      <c r="A510" s="94"/>
      <c r="B510" s="94"/>
      <c r="C510" s="94"/>
      <c r="D510" s="81"/>
      <c r="E510" s="94"/>
      <c r="F510" s="94"/>
      <c r="H510" s="81"/>
      <c r="Q510" s="368"/>
      <c r="R510" s="368"/>
      <c r="S510" s="369"/>
    </row>
    <row r="511" ht="15.75" customHeight="1">
      <c r="A511" s="94"/>
      <c r="B511" s="94"/>
      <c r="C511" s="94"/>
      <c r="D511" s="81"/>
      <c r="E511" s="94"/>
      <c r="F511" s="94"/>
      <c r="H511" s="81"/>
      <c r="Q511" s="368"/>
      <c r="R511" s="368"/>
      <c r="S511" s="369"/>
    </row>
    <row r="512" ht="15.75" customHeight="1">
      <c r="A512" s="94"/>
      <c r="B512" s="94"/>
      <c r="C512" s="94"/>
      <c r="D512" s="81"/>
      <c r="E512" s="94"/>
      <c r="F512" s="94"/>
      <c r="H512" s="81"/>
      <c r="Q512" s="368"/>
      <c r="R512" s="368"/>
      <c r="S512" s="369"/>
    </row>
    <row r="513" ht="15.75" customHeight="1">
      <c r="A513" s="94"/>
      <c r="B513" s="94"/>
      <c r="C513" s="94"/>
      <c r="D513" s="81"/>
      <c r="E513" s="94"/>
      <c r="F513" s="94"/>
      <c r="H513" s="81"/>
      <c r="Q513" s="368"/>
      <c r="R513" s="368"/>
      <c r="S513" s="369"/>
    </row>
    <row r="514" ht="15.75" customHeight="1">
      <c r="A514" s="94"/>
      <c r="B514" s="94"/>
      <c r="C514" s="94"/>
      <c r="D514" s="81"/>
      <c r="E514" s="94"/>
      <c r="F514" s="94"/>
      <c r="H514" s="81"/>
      <c r="Q514" s="368"/>
      <c r="R514" s="368"/>
      <c r="S514" s="369"/>
    </row>
    <row r="515" ht="15.75" customHeight="1">
      <c r="A515" s="94"/>
      <c r="B515" s="94"/>
      <c r="C515" s="94"/>
      <c r="D515" s="81"/>
      <c r="E515" s="94"/>
      <c r="F515" s="94"/>
      <c r="H515" s="81"/>
      <c r="Q515" s="368"/>
      <c r="R515" s="368"/>
      <c r="S515" s="369"/>
    </row>
    <row r="516" ht="15.75" customHeight="1">
      <c r="A516" s="94"/>
      <c r="B516" s="94"/>
      <c r="C516" s="94"/>
      <c r="D516" s="81"/>
      <c r="E516" s="94"/>
      <c r="F516" s="94"/>
      <c r="H516" s="81"/>
      <c r="Q516" s="368"/>
      <c r="R516" s="368"/>
      <c r="S516" s="369"/>
    </row>
    <row r="517" ht="15.75" customHeight="1">
      <c r="A517" s="94"/>
      <c r="B517" s="94"/>
      <c r="C517" s="94"/>
      <c r="D517" s="81"/>
      <c r="E517" s="94"/>
      <c r="F517" s="94"/>
      <c r="H517" s="81"/>
      <c r="Q517" s="368"/>
      <c r="R517" s="368"/>
      <c r="S517" s="369"/>
    </row>
    <row r="518" ht="15.75" customHeight="1">
      <c r="A518" s="94"/>
      <c r="B518" s="94"/>
      <c r="C518" s="94"/>
      <c r="D518" s="81"/>
      <c r="E518" s="94"/>
      <c r="F518" s="94"/>
      <c r="H518" s="81"/>
      <c r="Q518" s="368"/>
      <c r="R518" s="368"/>
      <c r="S518" s="369"/>
    </row>
    <row r="519" ht="15.75" customHeight="1">
      <c r="A519" s="94"/>
      <c r="B519" s="94"/>
      <c r="C519" s="94"/>
      <c r="D519" s="81"/>
      <c r="E519" s="94"/>
      <c r="F519" s="94"/>
      <c r="H519" s="81"/>
      <c r="Q519" s="368"/>
      <c r="R519" s="368"/>
      <c r="S519" s="369"/>
    </row>
    <row r="520" ht="15.75" customHeight="1">
      <c r="A520" s="94"/>
      <c r="B520" s="94"/>
      <c r="C520" s="94"/>
      <c r="D520" s="81"/>
      <c r="E520" s="94"/>
      <c r="F520" s="94"/>
      <c r="H520" s="81"/>
      <c r="Q520" s="368"/>
      <c r="R520" s="368"/>
      <c r="S520" s="369"/>
    </row>
    <row r="521" ht="15.75" customHeight="1">
      <c r="A521" s="94"/>
      <c r="B521" s="94"/>
      <c r="C521" s="94"/>
      <c r="D521" s="81"/>
      <c r="E521" s="94"/>
      <c r="F521" s="94"/>
      <c r="H521" s="81"/>
      <c r="Q521" s="368"/>
      <c r="R521" s="368"/>
      <c r="S521" s="369"/>
    </row>
    <row r="522" ht="15.75" customHeight="1">
      <c r="A522" s="94"/>
      <c r="B522" s="94"/>
      <c r="C522" s="94"/>
      <c r="D522" s="81"/>
      <c r="E522" s="94"/>
      <c r="F522" s="94"/>
      <c r="H522" s="81"/>
      <c r="Q522" s="368"/>
      <c r="R522" s="368"/>
      <c r="S522" s="369"/>
    </row>
    <row r="523" ht="15.75" customHeight="1">
      <c r="A523" s="94"/>
      <c r="B523" s="94"/>
      <c r="C523" s="94"/>
      <c r="D523" s="81"/>
      <c r="E523" s="94"/>
      <c r="F523" s="94"/>
      <c r="H523" s="81"/>
      <c r="Q523" s="368"/>
      <c r="R523" s="368"/>
      <c r="S523" s="369"/>
    </row>
    <row r="524" ht="15.75" customHeight="1">
      <c r="A524" s="94"/>
      <c r="B524" s="94"/>
      <c r="C524" s="94"/>
      <c r="D524" s="81"/>
      <c r="E524" s="94"/>
      <c r="F524" s="94"/>
      <c r="H524" s="81"/>
      <c r="Q524" s="368"/>
      <c r="R524" s="368"/>
      <c r="S524" s="369"/>
    </row>
    <row r="525" ht="15.75" customHeight="1">
      <c r="A525" s="94"/>
      <c r="B525" s="94"/>
      <c r="C525" s="94"/>
      <c r="D525" s="81"/>
      <c r="E525" s="94"/>
      <c r="F525" s="94"/>
      <c r="H525" s="81"/>
      <c r="Q525" s="368"/>
      <c r="R525" s="368"/>
      <c r="S525" s="369"/>
    </row>
    <row r="526" ht="15.75" customHeight="1">
      <c r="A526" s="94"/>
      <c r="B526" s="94"/>
      <c r="C526" s="94"/>
      <c r="D526" s="81"/>
      <c r="E526" s="94"/>
      <c r="F526" s="94"/>
      <c r="H526" s="81"/>
      <c r="Q526" s="368"/>
      <c r="R526" s="368"/>
      <c r="S526" s="369"/>
    </row>
    <row r="527" ht="15.75" customHeight="1">
      <c r="A527" s="94"/>
      <c r="B527" s="94"/>
      <c r="C527" s="94"/>
      <c r="D527" s="81"/>
      <c r="E527" s="94"/>
      <c r="F527" s="94"/>
      <c r="H527" s="81"/>
      <c r="Q527" s="368"/>
      <c r="R527" s="368"/>
      <c r="S527" s="369"/>
    </row>
    <row r="528" ht="15.75" customHeight="1">
      <c r="A528" s="94"/>
      <c r="B528" s="94"/>
      <c r="C528" s="94"/>
      <c r="D528" s="81"/>
      <c r="E528" s="94"/>
      <c r="F528" s="94"/>
      <c r="H528" s="81"/>
      <c r="Q528" s="368"/>
      <c r="R528" s="368"/>
      <c r="S528" s="369"/>
    </row>
    <row r="529" ht="15.75" customHeight="1">
      <c r="A529" s="94"/>
      <c r="B529" s="94"/>
      <c r="C529" s="94"/>
      <c r="D529" s="81"/>
      <c r="E529" s="94"/>
      <c r="F529" s="94"/>
      <c r="H529" s="81"/>
      <c r="Q529" s="368"/>
      <c r="R529" s="368"/>
      <c r="S529" s="369"/>
    </row>
    <row r="530" ht="15.75" customHeight="1">
      <c r="A530" s="94"/>
      <c r="B530" s="94"/>
      <c r="C530" s="94"/>
      <c r="D530" s="81"/>
      <c r="E530" s="94"/>
      <c r="F530" s="94"/>
      <c r="H530" s="81"/>
      <c r="Q530" s="368"/>
      <c r="R530" s="368"/>
      <c r="S530" s="369"/>
    </row>
    <row r="531" ht="15.75" customHeight="1">
      <c r="A531" s="94"/>
      <c r="B531" s="94"/>
      <c r="C531" s="94"/>
      <c r="D531" s="81"/>
      <c r="E531" s="94"/>
      <c r="F531" s="94"/>
      <c r="H531" s="81"/>
      <c r="Q531" s="368"/>
      <c r="R531" s="368"/>
      <c r="S531" s="369"/>
    </row>
    <row r="532" ht="15.75" customHeight="1">
      <c r="A532" s="94"/>
      <c r="B532" s="94"/>
      <c r="C532" s="94"/>
      <c r="D532" s="81"/>
      <c r="E532" s="94"/>
      <c r="F532" s="94"/>
      <c r="H532" s="81"/>
      <c r="Q532" s="368"/>
      <c r="R532" s="368"/>
      <c r="S532" s="369"/>
    </row>
    <row r="533" ht="15.75" customHeight="1">
      <c r="A533" s="94"/>
      <c r="B533" s="94"/>
      <c r="C533" s="94"/>
      <c r="D533" s="81"/>
      <c r="E533" s="94"/>
      <c r="F533" s="94"/>
      <c r="H533" s="81"/>
      <c r="Q533" s="368"/>
      <c r="R533" s="368"/>
      <c r="S533" s="369"/>
    </row>
    <row r="534" ht="15.75" customHeight="1">
      <c r="A534" s="94"/>
      <c r="B534" s="94"/>
      <c r="C534" s="94"/>
      <c r="D534" s="81"/>
      <c r="E534" s="94"/>
      <c r="F534" s="94"/>
      <c r="H534" s="81"/>
      <c r="Q534" s="368"/>
      <c r="R534" s="368"/>
      <c r="S534" s="369"/>
    </row>
    <row r="535" ht="15.75" customHeight="1">
      <c r="A535" s="94"/>
      <c r="B535" s="94"/>
      <c r="C535" s="94"/>
      <c r="D535" s="81"/>
      <c r="E535" s="94"/>
      <c r="F535" s="94"/>
      <c r="H535" s="81"/>
      <c r="Q535" s="368"/>
      <c r="R535" s="368"/>
      <c r="S535" s="369"/>
    </row>
    <row r="536" ht="15.75" customHeight="1">
      <c r="A536" s="94"/>
      <c r="B536" s="94"/>
      <c r="C536" s="94"/>
      <c r="D536" s="81"/>
      <c r="E536" s="94"/>
      <c r="F536" s="94"/>
      <c r="H536" s="81"/>
      <c r="Q536" s="368"/>
      <c r="R536" s="368"/>
      <c r="S536" s="369"/>
    </row>
    <row r="537" ht="15.75" customHeight="1">
      <c r="A537" s="94"/>
      <c r="B537" s="94"/>
      <c r="C537" s="94"/>
      <c r="D537" s="81"/>
      <c r="E537" s="94"/>
      <c r="F537" s="94"/>
      <c r="H537" s="81"/>
      <c r="Q537" s="368"/>
      <c r="R537" s="368"/>
      <c r="S537" s="369"/>
    </row>
    <row r="538" ht="15.75" customHeight="1">
      <c r="A538" s="94"/>
      <c r="B538" s="94"/>
      <c r="C538" s="94"/>
      <c r="D538" s="81"/>
      <c r="E538" s="94"/>
      <c r="F538" s="94"/>
      <c r="H538" s="81"/>
      <c r="Q538" s="368"/>
      <c r="R538" s="368"/>
      <c r="S538" s="369"/>
    </row>
    <row r="539" ht="15.75" customHeight="1">
      <c r="A539" s="94"/>
      <c r="B539" s="94"/>
      <c r="C539" s="94"/>
      <c r="D539" s="81"/>
      <c r="E539" s="94"/>
      <c r="F539" s="94"/>
      <c r="H539" s="81"/>
      <c r="Q539" s="368"/>
      <c r="R539" s="368"/>
      <c r="S539" s="369"/>
    </row>
    <row r="540" ht="15.75" customHeight="1">
      <c r="A540" s="94"/>
      <c r="B540" s="94"/>
      <c r="C540" s="94"/>
      <c r="D540" s="81"/>
      <c r="E540" s="94"/>
      <c r="F540" s="94"/>
      <c r="H540" s="81"/>
      <c r="Q540" s="368"/>
      <c r="R540" s="368"/>
      <c r="S540" s="369"/>
    </row>
    <row r="541" ht="15.75" customHeight="1">
      <c r="A541" s="94"/>
      <c r="B541" s="94"/>
      <c r="C541" s="94"/>
      <c r="D541" s="81"/>
      <c r="E541" s="94"/>
      <c r="F541" s="94"/>
      <c r="H541" s="81"/>
      <c r="Q541" s="368"/>
      <c r="R541" s="368"/>
      <c r="S541" s="369"/>
    </row>
    <row r="542" ht="15.75" customHeight="1">
      <c r="A542" s="94"/>
      <c r="B542" s="94"/>
      <c r="C542" s="94"/>
      <c r="D542" s="81"/>
      <c r="E542" s="94"/>
      <c r="F542" s="94"/>
      <c r="H542" s="81"/>
      <c r="Q542" s="368"/>
      <c r="R542" s="368"/>
      <c r="S542" s="369"/>
    </row>
    <row r="543" ht="15.75" customHeight="1">
      <c r="A543" s="94"/>
      <c r="B543" s="94"/>
      <c r="C543" s="94"/>
      <c r="D543" s="81"/>
      <c r="E543" s="94"/>
      <c r="F543" s="94"/>
      <c r="H543" s="81"/>
      <c r="Q543" s="368"/>
      <c r="R543" s="368"/>
      <c r="S543" s="369"/>
    </row>
    <row r="544" ht="15.75" customHeight="1">
      <c r="A544" s="94"/>
      <c r="B544" s="94"/>
      <c r="C544" s="94"/>
      <c r="D544" s="81"/>
      <c r="E544" s="94"/>
      <c r="F544" s="94"/>
      <c r="H544" s="81"/>
      <c r="Q544" s="368"/>
      <c r="R544" s="368"/>
      <c r="S544" s="369"/>
    </row>
    <row r="545" ht="15.75" customHeight="1">
      <c r="A545" s="94"/>
      <c r="B545" s="94"/>
      <c r="C545" s="94"/>
      <c r="D545" s="81"/>
      <c r="E545" s="94"/>
      <c r="F545" s="94"/>
      <c r="H545" s="81"/>
      <c r="Q545" s="368"/>
      <c r="R545" s="368"/>
      <c r="S545" s="369"/>
    </row>
    <row r="546" ht="15.75" customHeight="1">
      <c r="A546" s="94"/>
      <c r="B546" s="94"/>
      <c r="C546" s="94"/>
      <c r="D546" s="81"/>
      <c r="E546" s="94"/>
      <c r="F546" s="94"/>
      <c r="H546" s="81"/>
      <c r="Q546" s="368"/>
      <c r="R546" s="368"/>
      <c r="S546" s="369"/>
    </row>
    <row r="547" ht="15.75" customHeight="1">
      <c r="A547" s="94"/>
      <c r="B547" s="94"/>
      <c r="C547" s="94"/>
      <c r="D547" s="81"/>
      <c r="E547" s="94"/>
      <c r="F547" s="94"/>
      <c r="H547" s="81"/>
      <c r="Q547" s="368"/>
      <c r="R547" s="368"/>
      <c r="S547" s="369"/>
    </row>
    <row r="548" ht="15.75" customHeight="1">
      <c r="A548" s="94"/>
      <c r="B548" s="94"/>
      <c r="C548" s="94"/>
      <c r="D548" s="81"/>
      <c r="E548" s="94"/>
      <c r="F548" s="94"/>
      <c r="H548" s="81"/>
      <c r="Q548" s="368"/>
      <c r="R548" s="368"/>
      <c r="S548" s="369"/>
    </row>
    <row r="549" ht="15.75" customHeight="1">
      <c r="A549" s="94"/>
      <c r="B549" s="94"/>
      <c r="C549" s="94"/>
      <c r="D549" s="81"/>
      <c r="E549" s="94"/>
      <c r="F549" s="94"/>
      <c r="H549" s="81"/>
      <c r="Q549" s="368"/>
      <c r="R549" s="368"/>
      <c r="S549" s="369"/>
    </row>
    <row r="550" ht="15.75" customHeight="1">
      <c r="A550" s="94"/>
      <c r="B550" s="94"/>
      <c r="C550" s="94"/>
      <c r="D550" s="81"/>
      <c r="E550" s="94"/>
      <c r="F550" s="94"/>
      <c r="H550" s="81"/>
      <c r="Q550" s="368"/>
      <c r="R550" s="368"/>
      <c r="S550" s="369"/>
    </row>
    <row r="551" ht="15.75" customHeight="1">
      <c r="A551" s="94"/>
      <c r="B551" s="94"/>
      <c r="C551" s="94"/>
      <c r="D551" s="81"/>
      <c r="E551" s="94"/>
      <c r="F551" s="94"/>
      <c r="H551" s="81"/>
      <c r="Q551" s="368"/>
      <c r="R551" s="368"/>
      <c r="S551" s="369"/>
    </row>
    <row r="552" ht="15.75" customHeight="1">
      <c r="A552" s="94"/>
      <c r="B552" s="94"/>
      <c r="C552" s="94"/>
      <c r="D552" s="81"/>
      <c r="E552" s="94"/>
      <c r="F552" s="94"/>
      <c r="H552" s="81"/>
      <c r="Q552" s="368"/>
      <c r="R552" s="368"/>
      <c r="S552" s="369"/>
    </row>
    <row r="553" ht="15.75" customHeight="1">
      <c r="A553" s="94"/>
      <c r="B553" s="94"/>
      <c r="C553" s="94"/>
      <c r="D553" s="81"/>
      <c r="E553" s="94"/>
      <c r="F553" s="94"/>
      <c r="H553" s="81"/>
      <c r="Q553" s="368"/>
      <c r="R553" s="368"/>
      <c r="S553" s="369"/>
    </row>
    <row r="554" ht="15.75" customHeight="1">
      <c r="A554" s="94"/>
      <c r="B554" s="94"/>
      <c r="C554" s="94"/>
      <c r="D554" s="81"/>
      <c r="E554" s="94"/>
      <c r="F554" s="94"/>
      <c r="H554" s="81"/>
      <c r="Q554" s="368"/>
      <c r="R554" s="368"/>
      <c r="S554" s="369"/>
    </row>
    <row r="555" ht="15.75" customHeight="1">
      <c r="A555" s="94"/>
      <c r="B555" s="94"/>
      <c r="C555" s="94"/>
      <c r="D555" s="81"/>
      <c r="E555" s="94"/>
      <c r="F555" s="94"/>
      <c r="H555" s="81"/>
      <c r="Q555" s="368"/>
      <c r="R555" s="368"/>
      <c r="S555" s="369"/>
    </row>
    <row r="556" ht="15.75" customHeight="1">
      <c r="A556" s="94"/>
      <c r="B556" s="94"/>
      <c r="C556" s="94"/>
      <c r="D556" s="81"/>
      <c r="E556" s="94"/>
      <c r="F556" s="94"/>
      <c r="H556" s="81"/>
      <c r="Q556" s="368"/>
      <c r="R556" s="368"/>
      <c r="S556" s="369"/>
    </row>
    <row r="557" ht="15.75" customHeight="1">
      <c r="A557" s="94"/>
      <c r="B557" s="94"/>
      <c r="C557" s="94"/>
      <c r="D557" s="81"/>
      <c r="E557" s="94"/>
      <c r="F557" s="94"/>
      <c r="H557" s="81"/>
      <c r="Q557" s="368"/>
      <c r="R557" s="368"/>
      <c r="S557" s="369"/>
    </row>
    <row r="558" ht="15.75" customHeight="1">
      <c r="A558" s="94"/>
      <c r="B558" s="94"/>
      <c r="C558" s="94"/>
      <c r="D558" s="81"/>
      <c r="E558" s="94"/>
      <c r="F558" s="94"/>
      <c r="H558" s="81"/>
      <c r="Q558" s="368"/>
      <c r="R558" s="368"/>
      <c r="S558" s="369"/>
    </row>
    <row r="559" ht="15.75" customHeight="1">
      <c r="A559" s="94"/>
      <c r="B559" s="94"/>
      <c r="C559" s="94"/>
      <c r="D559" s="81"/>
      <c r="E559" s="94"/>
      <c r="F559" s="94"/>
      <c r="H559" s="81"/>
      <c r="Q559" s="368"/>
      <c r="R559" s="368"/>
      <c r="S559" s="369"/>
    </row>
    <row r="560" ht="15.75" customHeight="1">
      <c r="A560" s="94"/>
      <c r="B560" s="94"/>
      <c r="C560" s="94"/>
      <c r="D560" s="81"/>
      <c r="E560" s="94"/>
      <c r="F560" s="94"/>
      <c r="H560" s="81"/>
      <c r="Q560" s="368"/>
      <c r="R560" s="368"/>
      <c r="S560" s="369"/>
    </row>
    <row r="561" ht="15.75" customHeight="1">
      <c r="A561" s="94"/>
      <c r="B561" s="94"/>
      <c r="C561" s="94"/>
      <c r="D561" s="81"/>
      <c r="E561" s="94"/>
      <c r="F561" s="94"/>
      <c r="H561" s="81"/>
      <c r="Q561" s="368"/>
      <c r="R561" s="368"/>
      <c r="S561" s="369"/>
    </row>
    <row r="562" ht="15.75" customHeight="1">
      <c r="A562" s="94"/>
      <c r="B562" s="94"/>
      <c r="C562" s="94"/>
      <c r="D562" s="81"/>
      <c r="E562" s="94"/>
      <c r="F562" s="94"/>
      <c r="H562" s="81"/>
      <c r="Q562" s="368"/>
      <c r="R562" s="368"/>
      <c r="S562" s="369"/>
    </row>
    <row r="563" ht="15.75" customHeight="1">
      <c r="A563" s="94"/>
      <c r="B563" s="94"/>
      <c r="C563" s="94"/>
      <c r="D563" s="81"/>
      <c r="E563" s="94"/>
      <c r="F563" s="94"/>
      <c r="H563" s="81"/>
      <c r="Q563" s="368"/>
      <c r="R563" s="368"/>
      <c r="S563" s="369"/>
    </row>
    <row r="564" ht="15.75" customHeight="1">
      <c r="A564" s="94"/>
      <c r="B564" s="94"/>
      <c r="C564" s="94"/>
      <c r="D564" s="81"/>
      <c r="E564" s="94"/>
      <c r="F564" s="94"/>
      <c r="H564" s="81"/>
      <c r="Q564" s="368"/>
      <c r="R564" s="368"/>
      <c r="S564" s="369"/>
    </row>
    <row r="565" ht="15.75" customHeight="1">
      <c r="A565" s="94"/>
      <c r="B565" s="94"/>
      <c r="C565" s="94"/>
      <c r="D565" s="81"/>
      <c r="E565" s="94"/>
      <c r="F565" s="94"/>
      <c r="H565" s="81"/>
      <c r="Q565" s="368"/>
      <c r="R565" s="368"/>
      <c r="S565" s="369"/>
    </row>
    <row r="566" ht="15.75" customHeight="1">
      <c r="A566" s="94"/>
      <c r="B566" s="94"/>
      <c r="C566" s="94"/>
      <c r="D566" s="81"/>
      <c r="E566" s="94"/>
      <c r="F566" s="94"/>
      <c r="H566" s="81"/>
      <c r="Q566" s="368"/>
      <c r="R566" s="368"/>
      <c r="S566" s="369"/>
    </row>
    <row r="567" ht="15.75" customHeight="1">
      <c r="A567" s="94"/>
      <c r="B567" s="94"/>
      <c r="C567" s="94"/>
      <c r="D567" s="81"/>
      <c r="E567" s="94"/>
      <c r="F567" s="94"/>
      <c r="H567" s="81"/>
      <c r="Q567" s="368"/>
      <c r="R567" s="368"/>
      <c r="S567" s="369"/>
    </row>
    <row r="568" ht="15.75" customHeight="1">
      <c r="A568" s="94"/>
      <c r="B568" s="94"/>
      <c r="C568" s="94"/>
      <c r="D568" s="81"/>
      <c r="E568" s="94"/>
      <c r="F568" s="94"/>
      <c r="H568" s="81"/>
      <c r="Q568" s="368"/>
      <c r="R568" s="368"/>
      <c r="S568" s="369"/>
    </row>
    <row r="569" ht="15.75" customHeight="1">
      <c r="A569" s="94"/>
      <c r="B569" s="94"/>
      <c r="C569" s="94"/>
      <c r="D569" s="81"/>
      <c r="E569" s="94"/>
      <c r="F569" s="94"/>
      <c r="H569" s="81"/>
      <c r="Q569" s="368"/>
      <c r="R569" s="368"/>
      <c r="S569" s="369"/>
    </row>
    <row r="570" ht="15.75" customHeight="1">
      <c r="A570" s="94"/>
      <c r="B570" s="94"/>
      <c r="C570" s="94"/>
      <c r="D570" s="81"/>
      <c r="E570" s="94"/>
      <c r="F570" s="94"/>
      <c r="H570" s="81"/>
      <c r="Q570" s="368"/>
      <c r="R570" s="368"/>
      <c r="S570" s="369"/>
    </row>
    <row r="571" ht="15.75" customHeight="1">
      <c r="A571" s="94"/>
      <c r="B571" s="94"/>
      <c r="C571" s="94"/>
      <c r="D571" s="81"/>
      <c r="E571" s="94"/>
      <c r="F571" s="94"/>
      <c r="H571" s="81"/>
      <c r="Q571" s="368"/>
      <c r="R571" s="368"/>
      <c r="S571" s="369"/>
    </row>
    <row r="572" ht="15.75" customHeight="1">
      <c r="A572" s="94"/>
      <c r="B572" s="94"/>
      <c r="C572" s="94"/>
      <c r="D572" s="81"/>
      <c r="E572" s="94"/>
      <c r="F572" s="94"/>
      <c r="H572" s="81"/>
      <c r="Q572" s="368"/>
      <c r="R572" s="368"/>
      <c r="S572" s="369"/>
    </row>
    <row r="573" ht="15.75" customHeight="1">
      <c r="A573" s="94"/>
      <c r="B573" s="94"/>
      <c r="C573" s="94"/>
      <c r="D573" s="81"/>
      <c r="E573" s="94"/>
      <c r="F573" s="94"/>
      <c r="H573" s="81"/>
      <c r="Q573" s="368"/>
      <c r="R573" s="368"/>
      <c r="S573" s="369"/>
    </row>
    <row r="574" ht="15.75" customHeight="1">
      <c r="A574" s="94"/>
      <c r="B574" s="94"/>
      <c r="C574" s="94"/>
      <c r="D574" s="81"/>
      <c r="E574" s="94"/>
      <c r="F574" s="94"/>
      <c r="H574" s="81"/>
      <c r="Q574" s="368"/>
      <c r="R574" s="368"/>
      <c r="S574" s="369"/>
    </row>
    <row r="575" ht="15.75" customHeight="1">
      <c r="A575" s="94"/>
      <c r="B575" s="94"/>
      <c r="C575" s="94"/>
      <c r="D575" s="81"/>
      <c r="E575" s="94"/>
      <c r="F575" s="94"/>
      <c r="H575" s="81"/>
      <c r="Q575" s="368"/>
      <c r="R575" s="368"/>
      <c r="S575" s="369"/>
    </row>
    <row r="576" ht="15.75" customHeight="1">
      <c r="A576" s="94"/>
      <c r="B576" s="94"/>
      <c r="C576" s="94"/>
      <c r="D576" s="81"/>
      <c r="E576" s="94"/>
      <c r="F576" s="94"/>
      <c r="H576" s="81"/>
      <c r="Q576" s="368"/>
      <c r="R576" s="368"/>
      <c r="S576" s="369"/>
    </row>
    <row r="577" ht="15.75" customHeight="1">
      <c r="A577" s="94"/>
      <c r="B577" s="94"/>
      <c r="C577" s="94"/>
      <c r="D577" s="81"/>
      <c r="E577" s="94"/>
      <c r="F577" s="94"/>
      <c r="H577" s="81"/>
      <c r="Q577" s="368"/>
      <c r="R577" s="368"/>
      <c r="S577" s="369"/>
    </row>
    <row r="578" ht="15.75" customHeight="1">
      <c r="A578" s="94"/>
      <c r="B578" s="94"/>
      <c r="C578" s="94"/>
      <c r="D578" s="81"/>
      <c r="E578" s="94"/>
      <c r="F578" s="94"/>
      <c r="H578" s="81"/>
      <c r="Q578" s="368"/>
      <c r="R578" s="368"/>
      <c r="S578" s="369"/>
    </row>
    <row r="579" ht="15.75" customHeight="1">
      <c r="A579" s="94"/>
      <c r="B579" s="94"/>
      <c r="C579" s="94"/>
      <c r="D579" s="81"/>
      <c r="E579" s="94"/>
      <c r="F579" s="94"/>
      <c r="H579" s="81"/>
      <c r="Q579" s="368"/>
      <c r="R579" s="368"/>
      <c r="S579" s="369"/>
    </row>
    <row r="580" ht="15.75" customHeight="1">
      <c r="A580" s="94"/>
      <c r="B580" s="94"/>
      <c r="C580" s="94"/>
      <c r="D580" s="81"/>
      <c r="E580" s="94"/>
      <c r="F580" s="94"/>
      <c r="H580" s="81"/>
      <c r="Q580" s="368"/>
      <c r="R580" s="368"/>
      <c r="S580" s="369"/>
    </row>
    <row r="581" ht="15.75" customHeight="1">
      <c r="A581" s="94"/>
      <c r="B581" s="94"/>
      <c r="C581" s="94"/>
      <c r="D581" s="81"/>
      <c r="E581" s="94"/>
      <c r="F581" s="94"/>
      <c r="H581" s="81"/>
      <c r="Q581" s="368"/>
      <c r="R581" s="368"/>
      <c r="S581" s="369"/>
    </row>
    <row r="582" ht="15.75" customHeight="1">
      <c r="A582" s="94"/>
      <c r="B582" s="94"/>
      <c r="C582" s="94"/>
      <c r="D582" s="81"/>
      <c r="E582" s="94"/>
      <c r="F582" s="94"/>
      <c r="H582" s="81"/>
      <c r="Q582" s="368"/>
      <c r="R582" s="368"/>
      <c r="S582" s="369"/>
    </row>
    <row r="583" ht="15.75" customHeight="1">
      <c r="A583" s="94"/>
      <c r="B583" s="94"/>
      <c r="C583" s="94"/>
      <c r="D583" s="81"/>
      <c r="E583" s="94"/>
      <c r="F583" s="94"/>
      <c r="H583" s="81"/>
      <c r="Q583" s="368"/>
      <c r="R583" s="368"/>
      <c r="S583" s="369"/>
    </row>
    <row r="584" ht="15.75" customHeight="1">
      <c r="A584" s="94"/>
      <c r="B584" s="94"/>
      <c r="C584" s="94"/>
      <c r="D584" s="81"/>
      <c r="E584" s="94"/>
      <c r="F584" s="94"/>
      <c r="H584" s="81"/>
      <c r="Q584" s="368"/>
      <c r="R584" s="368"/>
      <c r="S584" s="369"/>
    </row>
    <row r="585" ht="15.75" customHeight="1">
      <c r="A585" s="94"/>
      <c r="B585" s="94"/>
      <c r="C585" s="94"/>
      <c r="D585" s="81"/>
      <c r="E585" s="94"/>
      <c r="F585" s="94"/>
      <c r="H585" s="81"/>
      <c r="Q585" s="368"/>
      <c r="R585" s="368"/>
      <c r="S585" s="369"/>
    </row>
    <row r="586" ht="15.75" customHeight="1">
      <c r="A586" s="94"/>
      <c r="B586" s="94"/>
      <c r="C586" s="94"/>
      <c r="D586" s="81"/>
      <c r="E586" s="94"/>
      <c r="F586" s="94"/>
      <c r="H586" s="81"/>
      <c r="Q586" s="368"/>
      <c r="R586" s="368"/>
      <c r="S586" s="369"/>
    </row>
    <row r="587" ht="15.75" customHeight="1">
      <c r="A587" s="94"/>
      <c r="B587" s="94"/>
      <c r="C587" s="94"/>
      <c r="D587" s="81"/>
      <c r="E587" s="94"/>
      <c r="F587" s="94"/>
      <c r="H587" s="81"/>
      <c r="Q587" s="368"/>
      <c r="R587" s="368"/>
      <c r="S587" s="369"/>
    </row>
    <row r="588" ht="15.75" customHeight="1">
      <c r="A588" s="94"/>
      <c r="B588" s="94"/>
      <c r="C588" s="94"/>
      <c r="D588" s="81"/>
      <c r="E588" s="94"/>
      <c r="F588" s="94"/>
      <c r="H588" s="81"/>
      <c r="Q588" s="368"/>
      <c r="R588" s="368"/>
      <c r="S588" s="369"/>
    </row>
    <row r="589" ht="15.75" customHeight="1">
      <c r="A589" s="94"/>
      <c r="B589" s="94"/>
      <c r="C589" s="94"/>
      <c r="D589" s="81"/>
      <c r="E589" s="94"/>
      <c r="F589" s="94"/>
      <c r="H589" s="81"/>
      <c r="Q589" s="368"/>
      <c r="R589" s="368"/>
      <c r="S589" s="369"/>
    </row>
    <row r="590" ht="15.75" customHeight="1">
      <c r="A590" s="94"/>
      <c r="B590" s="94"/>
      <c r="C590" s="94"/>
      <c r="D590" s="81"/>
      <c r="E590" s="94"/>
      <c r="F590" s="94"/>
      <c r="H590" s="81"/>
      <c r="Q590" s="368"/>
      <c r="R590" s="368"/>
      <c r="S590" s="369"/>
    </row>
    <row r="591" ht="15.75" customHeight="1">
      <c r="A591" s="94"/>
      <c r="B591" s="94"/>
      <c r="C591" s="94"/>
      <c r="D591" s="81"/>
      <c r="E591" s="94"/>
      <c r="F591" s="94"/>
      <c r="H591" s="81"/>
      <c r="Q591" s="368"/>
      <c r="R591" s="368"/>
      <c r="S591" s="369"/>
    </row>
    <row r="592" ht="15.75" customHeight="1">
      <c r="A592" s="94"/>
      <c r="B592" s="94"/>
      <c r="C592" s="94"/>
      <c r="D592" s="81"/>
      <c r="E592" s="94"/>
      <c r="F592" s="94"/>
      <c r="H592" s="81"/>
      <c r="Q592" s="368"/>
      <c r="R592" s="368"/>
      <c r="S592" s="369"/>
    </row>
    <row r="593" ht="15.75" customHeight="1">
      <c r="A593" s="94"/>
      <c r="B593" s="94"/>
      <c r="C593" s="94"/>
      <c r="D593" s="81"/>
      <c r="E593" s="94"/>
      <c r="F593" s="94"/>
      <c r="H593" s="81"/>
      <c r="Q593" s="368"/>
      <c r="R593" s="368"/>
      <c r="S593" s="369"/>
    </row>
    <row r="594" ht="15.75" customHeight="1">
      <c r="A594" s="94"/>
      <c r="B594" s="94"/>
      <c r="C594" s="94"/>
      <c r="D594" s="81"/>
      <c r="E594" s="94"/>
      <c r="F594" s="94"/>
      <c r="H594" s="81"/>
      <c r="Q594" s="368"/>
      <c r="R594" s="368"/>
      <c r="S594" s="369"/>
    </row>
    <row r="595" ht="15.75" customHeight="1">
      <c r="A595" s="94"/>
      <c r="B595" s="94"/>
      <c r="C595" s="94"/>
      <c r="D595" s="81"/>
      <c r="E595" s="94"/>
      <c r="F595" s="94"/>
      <c r="H595" s="81"/>
      <c r="Q595" s="368"/>
      <c r="R595" s="368"/>
      <c r="S595" s="369"/>
    </row>
    <row r="596" ht="15.75" customHeight="1">
      <c r="A596" s="94"/>
      <c r="B596" s="94"/>
      <c r="C596" s="94"/>
      <c r="D596" s="81"/>
      <c r="E596" s="94"/>
      <c r="F596" s="94"/>
      <c r="H596" s="81"/>
      <c r="Q596" s="368"/>
      <c r="R596" s="368"/>
      <c r="S596" s="369"/>
    </row>
    <row r="597" ht="15.75" customHeight="1">
      <c r="A597" s="94"/>
      <c r="B597" s="94"/>
      <c r="C597" s="94"/>
      <c r="D597" s="81"/>
      <c r="E597" s="94"/>
      <c r="F597" s="94"/>
      <c r="H597" s="81"/>
      <c r="Q597" s="368"/>
      <c r="R597" s="368"/>
      <c r="S597" s="369"/>
    </row>
    <row r="598" ht="15.75" customHeight="1">
      <c r="A598" s="94"/>
      <c r="B598" s="94"/>
      <c r="C598" s="94"/>
      <c r="D598" s="81"/>
      <c r="E598" s="94"/>
      <c r="F598" s="94"/>
      <c r="H598" s="81"/>
      <c r="Q598" s="368"/>
      <c r="R598" s="368"/>
      <c r="S598" s="369"/>
    </row>
    <row r="599" ht="15.75" customHeight="1">
      <c r="A599" s="94"/>
      <c r="B599" s="94"/>
      <c r="C599" s="94"/>
      <c r="D599" s="81"/>
      <c r="E599" s="94"/>
      <c r="F599" s="94"/>
      <c r="H599" s="81"/>
      <c r="Q599" s="368"/>
      <c r="R599" s="368"/>
      <c r="S599" s="369"/>
    </row>
    <row r="600" ht="15.75" customHeight="1">
      <c r="A600" s="94"/>
      <c r="B600" s="94"/>
      <c r="C600" s="94"/>
      <c r="D600" s="81"/>
      <c r="E600" s="94"/>
      <c r="F600" s="94"/>
      <c r="H600" s="81"/>
      <c r="Q600" s="368"/>
      <c r="R600" s="368"/>
      <c r="S600" s="369"/>
    </row>
    <row r="601" ht="15.75" customHeight="1">
      <c r="A601" s="94"/>
      <c r="B601" s="94"/>
      <c r="C601" s="94"/>
      <c r="D601" s="81"/>
      <c r="E601" s="94"/>
      <c r="F601" s="94"/>
      <c r="H601" s="81"/>
      <c r="Q601" s="368"/>
      <c r="R601" s="368"/>
      <c r="S601" s="369"/>
    </row>
    <row r="602" ht="15.75" customHeight="1">
      <c r="A602" s="94"/>
      <c r="B602" s="94"/>
      <c r="C602" s="94"/>
      <c r="D602" s="81"/>
      <c r="E602" s="94"/>
      <c r="F602" s="94"/>
      <c r="H602" s="81"/>
      <c r="Q602" s="368"/>
      <c r="R602" s="368"/>
      <c r="S602" s="369"/>
    </row>
    <row r="603" ht="15.75" customHeight="1">
      <c r="A603" s="94"/>
      <c r="B603" s="94"/>
      <c r="C603" s="94"/>
      <c r="D603" s="81"/>
      <c r="E603" s="94"/>
      <c r="F603" s="94"/>
      <c r="H603" s="81"/>
      <c r="Q603" s="368"/>
      <c r="R603" s="368"/>
      <c r="S603" s="369"/>
    </row>
    <row r="604" ht="15.75" customHeight="1">
      <c r="A604" s="94"/>
      <c r="B604" s="94"/>
      <c r="C604" s="94"/>
      <c r="D604" s="81"/>
      <c r="E604" s="94"/>
      <c r="F604" s="94"/>
      <c r="H604" s="81"/>
      <c r="Q604" s="368"/>
      <c r="R604" s="368"/>
      <c r="S604" s="369"/>
    </row>
    <row r="605" ht="15.75" customHeight="1">
      <c r="A605" s="94"/>
      <c r="B605" s="94"/>
      <c r="C605" s="94"/>
      <c r="D605" s="81"/>
      <c r="E605" s="94"/>
      <c r="F605" s="94"/>
      <c r="H605" s="81"/>
      <c r="Q605" s="368"/>
      <c r="R605" s="368"/>
      <c r="S605" s="369"/>
    </row>
    <row r="606" ht="15.75" customHeight="1">
      <c r="A606" s="94"/>
      <c r="B606" s="94"/>
      <c r="C606" s="94"/>
      <c r="D606" s="81"/>
      <c r="E606" s="94"/>
      <c r="F606" s="94"/>
      <c r="H606" s="81"/>
      <c r="Q606" s="368"/>
      <c r="R606" s="368"/>
      <c r="S606" s="369"/>
    </row>
    <row r="607" ht="15.75" customHeight="1">
      <c r="A607" s="94"/>
      <c r="B607" s="94"/>
      <c r="C607" s="94"/>
      <c r="D607" s="81"/>
      <c r="E607" s="94"/>
      <c r="F607" s="94"/>
      <c r="H607" s="81"/>
      <c r="Q607" s="368"/>
      <c r="R607" s="368"/>
      <c r="S607" s="369"/>
    </row>
    <row r="608" ht="15.75" customHeight="1">
      <c r="A608" s="94"/>
      <c r="B608" s="94"/>
      <c r="C608" s="94"/>
      <c r="D608" s="81"/>
      <c r="E608" s="94"/>
      <c r="F608" s="94"/>
      <c r="H608" s="81"/>
      <c r="Q608" s="368"/>
      <c r="R608" s="368"/>
      <c r="S608" s="369"/>
    </row>
    <row r="609" ht="15.75" customHeight="1">
      <c r="A609" s="94"/>
      <c r="B609" s="94"/>
      <c r="C609" s="94"/>
      <c r="D609" s="81"/>
      <c r="E609" s="94"/>
      <c r="F609" s="94"/>
      <c r="H609" s="81"/>
      <c r="Q609" s="368"/>
      <c r="R609" s="368"/>
      <c r="S609" s="369"/>
    </row>
    <row r="610" ht="15.75" customHeight="1">
      <c r="A610" s="94"/>
      <c r="B610" s="94"/>
      <c r="C610" s="94"/>
      <c r="D610" s="81"/>
      <c r="E610" s="94"/>
      <c r="F610" s="94"/>
      <c r="H610" s="81"/>
      <c r="Q610" s="368"/>
      <c r="R610" s="368"/>
      <c r="S610" s="369"/>
    </row>
    <row r="611" ht="15.75" customHeight="1">
      <c r="A611" s="94"/>
      <c r="B611" s="94"/>
      <c r="C611" s="94"/>
      <c r="D611" s="81"/>
      <c r="E611" s="94"/>
      <c r="F611" s="94"/>
      <c r="H611" s="81"/>
      <c r="Q611" s="368"/>
      <c r="R611" s="368"/>
      <c r="S611" s="369"/>
    </row>
    <row r="612" ht="15.75" customHeight="1">
      <c r="A612" s="94"/>
      <c r="B612" s="94"/>
      <c r="C612" s="94"/>
      <c r="D612" s="81"/>
      <c r="E612" s="94"/>
      <c r="F612" s="94"/>
      <c r="H612" s="81"/>
      <c r="Q612" s="368"/>
      <c r="R612" s="368"/>
      <c r="S612" s="369"/>
    </row>
    <row r="613" ht="15.75" customHeight="1">
      <c r="A613" s="94"/>
      <c r="B613" s="94"/>
      <c r="C613" s="94"/>
      <c r="D613" s="81"/>
      <c r="E613" s="94"/>
      <c r="F613" s="94"/>
      <c r="H613" s="81"/>
      <c r="Q613" s="368"/>
      <c r="R613" s="368"/>
      <c r="S613" s="369"/>
    </row>
    <row r="614" ht="15.75" customHeight="1">
      <c r="A614" s="94"/>
      <c r="B614" s="94"/>
      <c r="C614" s="94"/>
      <c r="D614" s="81"/>
      <c r="E614" s="94"/>
      <c r="F614" s="94"/>
      <c r="H614" s="81"/>
      <c r="Q614" s="368"/>
      <c r="R614" s="368"/>
      <c r="S614" s="369"/>
    </row>
    <row r="615" ht="15.75" customHeight="1">
      <c r="A615" s="94"/>
      <c r="B615" s="94"/>
      <c r="C615" s="94"/>
      <c r="D615" s="81"/>
      <c r="E615" s="94"/>
      <c r="F615" s="94"/>
      <c r="H615" s="81"/>
      <c r="Q615" s="368"/>
      <c r="R615" s="368"/>
      <c r="S615" s="369"/>
    </row>
    <row r="616" ht="15.75" customHeight="1">
      <c r="A616" s="94"/>
      <c r="B616" s="94"/>
      <c r="C616" s="94"/>
      <c r="D616" s="81"/>
      <c r="E616" s="94"/>
      <c r="F616" s="94"/>
      <c r="H616" s="81"/>
      <c r="Q616" s="368"/>
      <c r="R616" s="368"/>
      <c r="S616" s="369"/>
    </row>
    <row r="617" ht="15.75" customHeight="1">
      <c r="A617" s="94"/>
      <c r="B617" s="94"/>
      <c r="C617" s="94"/>
      <c r="D617" s="81"/>
      <c r="E617" s="94"/>
      <c r="F617" s="94"/>
      <c r="H617" s="81"/>
      <c r="Q617" s="368"/>
      <c r="R617" s="368"/>
      <c r="S617" s="369"/>
    </row>
    <row r="618" ht="15.75" customHeight="1">
      <c r="A618" s="94"/>
      <c r="B618" s="94"/>
      <c r="C618" s="94"/>
      <c r="D618" s="81"/>
      <c r="E618" s="94"/>
      <c r="F618" s="94"/>
      <c r="H618" s="81"/>
      <c r="Q618" s="368"/>
      <c r="R618" s="368"/>
      <c r="S618" s="369"/>
    </row>
    <row r="619" ht="15.75" customHeight="1">
      <c r="A619" s="94"/>
      <c r="B619" s="94"/>
      <c r="C619" s="94"/>
      <c r="D619" s="81"/>
      <c r="E619" s="94"/>
      <c r="F619" s="94"/>
      <c r="H619" s="81"/>
      <c r="Q619" s="368"/>
      <c r="R619" s="368"/>
      <c r="S619" s="369"/>
    </row>
    <row r="620" ht="15.75" customHeight="1">
      <c r="A620" s="94"/>
      <c r="B620" s="94"/>
      <c r="C620" s="94"/>
      <c r="D620" s="81"/>
      <c r="E620" s="94"/>
      <c r="F620" s="94"/>
      <c r="H620" s="81"/>
      <c r="Q620" s="368"/>
      <c r="R620" s="368"/>
      <c r="S620" s="369"/>
    </row>
    <row r="621" ht="15.75" customHeight="1">
      <c r="A621" s="94"/>
      <c r="B621" s="94"/>
      <c r="C621" s="94"/>
      <c r="D621" s="81"/>
      <c r="E621" s="94"/>
      <c r="F621" s="94"/>
      <c r="H621" s="81"/>
      <c r="Q621" s="368"/>
      <c r="R621" s="368"/>
      <c r="S621" s="369"/>
    </row>
    <row r="622" ht="15.75" customHeight="1">
      <c r="A622" s="94"/>
      <c r="B622" s="94"/>
      <c r="C622" s="94"/>
      <c r="D622" s="81"/>
      <c r="E622" s="94"/>
      <c r="F622" s="94"/>
      <c r="H622" s="81"/>
      <c r="Q622" s="368"/>
      <c r="R622" s="368"/>
      <c r="S622" s="369"/>
    </row>
    <row r="623" ht="15.75" customHeight="1">
      <c r="A623" s="94"/>
      <c r="B623" s="94"/>
      <c r="C623" s="94"/>
      <c r="D623" s="81"/>
      <c r="E623" s="94"/>
      <c r="F623" s="94"/>
      <c r="H623" s="81"/>
      <c r="Q623" s="368"/>
      <c r="R623" s="368"/>
      <c r="S623" s="369"/>
    </row>
    <row r="624" ht="15.75" customHeight="1">
      <c r="A624" s="94"/>
      <c r="B624" s="94"/>
      <c r="C624" s="94"/>
      <c r="D624" s="81"/>
      <c r="E624" s="94"/>
      <c r="F624" s="94"/>
      <c r="H624" s="81"/>
      <c r="Q624" s="368"/>
      <c r="R624" s="368"/>
      <c r="S624" s="369"/>
    </row>
    <row r="625" ht="15.75" customHeight="1">
      <c r="A625" s="94"/>
      <c r="B625" s="94"/>
      <c r="C625" s="94"/>
      <c r="D625" s="81"/>
      <c r="E625" s="94"/>
      <c r="F625" s="94"/>
      <c r="H625" s="81"/>
      <c r="Q625" s="368"/>
      <c r="R625" s="368"/>
      <c r="S625" s="369"/>
    </row>
    <row r="626" ht="15.75" customHeight="1">
      <c r="A626" s="94"/>
      <c r="B626" s="94"/>
      <c r="C626" s="94"/>
      <c r="D626" s="81"/>
      <c r="E626" s="94"/>
      <c r="F626" s="94"/>
      <c r="H626" s="81"/>
      <c r="Q626" s="368"/>
      <c r="R626" s="368"/>
      <c r="S626" s="369"/>
    </row>
    <row r="627" ht="15.75" customHeight="1">
      <c r="A627" s="94"/>
      <c r="B627" s="94"/>
      <c r="C627" s="94"/>
      <c r="D627" s="81"/>
      <c r="E627" s="94"/>
      <c r="F627" s="94"/>
      <c r="H627" s="81"/>
      <c r="Q627" s="368"/>
      <c r="R627" s="368"/>
      <c r="S627" s="369"/>
    </row>
    <row r="628" ht="15.75" customHeight="1">
      <c r="A628" s="94"/>
      <c r="B628" s="94"/>
      <c r="C628" s="94"/>
      <c r="D628" s="81"/>
      <c r="E628" s="94"/>
      <c r="F628" s="94"/>
      <c r="H628" s="81"/>
      <c r="Q628" s="368"/>
      <c r="R628" s="368"/>
      <c r="S628" s="369"/>
    </row>
    <row r="629" ht="15.75" customHeight="1">
      <c r="A629" s="94"/>
      <c r="B629" s="94"/>
      <c r="C629" s="94"/>
      <c r="D629" s="81"/>
      <c r="E629" s="94"/>
      <c r="F629" s="94"/>
      <c r="H629" s="81"/>
      <c r="Q629" s="368"/>
      <c r="R629" s="368"/>
      <c r="S629" s="369"/>
    </row>
    <row r="630" ht="15.75" customHeight="1">
      <c r="A630" s="94"/>
      <c r="B630" s="94"/>
      <c r="C630" s="94"/>
      <c r="D630" s="81"/>
      <c r="E630" s="94"/>
      <c r="F630" s="94"/>
      <c r="H630" s="81"/>
      <c r="Q630" s="368"/>
      <c r="R630" s="368"/>
      <c r="S630" s="369"/>
    </row>
    <row r="631" ht="15.75" customHeight="1">
      <c r="A631" s="94"/>
      <c r="B631" s="94"/>
      <c r="C631" s="94"/>
      <c r="D631" s="81"/>
      <c r="E631" s="94"/>
      <c r="F631" s="94"/>
      <c r="H631" s="81"/>
      <c r="Q631" s="368"/>
      <c r="R631" s="368"/>
      <c r="S631" s="369"/>
    </row>
    <row r="632" ht="15.75" customHeight="1">
      <c r="A632" s="94"/>
      <c r="B632" s="94"/>
      <c r="C632" s="94"/>
      <c r="D632" s="81"/>
      <c r="E632" s="94"/>
      <c r="F632" s="94"/>
      <c r="H632" s="81"/>
      <c r="Q632" s="368"/>
      <c r="R632" s="368"/>
      <c r="S632" s="369"/>
    </row>
    <row r="633" ht="15.75" customHeight="1">
      <c r="A633" s="94"/>
      <c r="B633" s="94"/>
      <c r="C633" s="94"/>
      <c r="D633" s="81"/>
      <c r="E633" s="94"/>
      <c r="F633" s="94"/>
      <c r="H633" s="81"/>
      <c r="Q633" s="368"/>
      <c r="R633" s="368"/>
      <c r="S633" s="369"/>
    </row>
    <row r="634" ht="15.75" customHeight="1">
      <c r="A634" s="94"/>
      <c r="B634" s="94"/>
      <c r="C634" s="94"/>
      <c r="D634" s="81"/>
      <c r="E634" s="94"/>
      <c r="F634" s="94"/>
      <c r="H634" s="81"/>
      <c r="Q634" s="368"/>
      <c r="R634" s="368"/>
      <c r="S634" s="369"/>
    </row>
    <row r="635" ht="15.75" customHeight="1">
      <c r="A635" s="94"/>
      <c r="B635" s="94"/>
      <c r="C635" s="94"/>
      <c r="D635" s="81"/>
      <c r="E635" s="94"/>
      <c r="F635" s="94"/>
      <c r="H635" s="81"/>
      <c r="Q635" s="368"/>
      <c r="R635" s="368"/>
      <c r="S635" s="369"/>
    </row>
    <row r="636" ht="15.75" customHeight="1">
      <c r="A636" s="94"/>
      <c r="B636" s="94"/>
      <c r="C636" s="94"/>
      <c r="D636" s="81"/>
      <c r="E636" s="94"/>
      <c r="F636" s="94"/>
      <c r="H636" s="81"/>
      <c r="Q636" s="368"/>
      <c r="R636" s="368"/>
      <c r="S636" s="369"/>
    </row>
    <row r="637" ht="15.75" customHeight="1">
      <c r="A637" s="94"/>
      <c r="B637" s="94"/>
      <c r="C637" s="94"/>
      <c r="D637" s="81"/>
      <c r="E637" s="94"/>
      <c r="F637" s="94"/>
      <c r="H637" s="81"/>
      <c r="Q637" s="368"/>
      <c r="R637" s="368"/>
      <c r="S637" s="369"/>
    </row>
    <row r="638" ht="15.75" customHeight="1">
      <c r="A638" s="94"/>
      <c r="B638" s="94"/>
      <c r="C638" s="94"/>
      <c r="D638" s="81"/>
      <c r="E638" s="94"/>
      <c r="F638" s="94"/>
      <c r="H638" s="81"/>
      <c r="Q638" s="368"/>
      <c r="R638" s="368"/>
      <c r="S638" s="369"/>
    </row>
    <row r="639" ht="15.75" customHeight="1">
      <c r="A639" s="94"/>
      <c r="B639" s="94"/>
      <c r="C639" s="94"/>
      <c r="D639" s="81"/>
      <c r="E639" s="94"/>
      <c r="F639" s="94"/>
      <c r="H639" s="81"/>
      <c r="Q639" s="368"/>
      <c r="R639" s="368"/>
      <c r="S639" s="369"/>
    </row>
    <row r="640" ht="15.75" customHeight="1">
      <c r="A640" s="94"/>
      <c r="B640" s="94"/>
      <c r="C640" s="94"/>
      <c r="D640" s="81"/>
      <c r="E640" s="94"/>
      <c r="F640" s="94"/>
      <c r="H640" s="81"/>
      <c r="Q640" s="368"/>
      <c r="R640" s="368"/>
      <c r="S640" s="369"/>
    </row>
    <row r="641" ht="15.75" customHeight="1">
      <c r="A641" s="94"/>
      <c r="B641" s="94"/>
      <c r="C641" s="94"/>
      <c r="D641" s="81"/>
      <c r="E641" s="94"/>
      <c r="F641" s="94"/>
      <c r="H641" s="81"/>
      <c r="Q641" s="368"/>
      <c r="R641" s="368"/>
      <c r="S641" s="369"/>
    </row>
    <row r="642" ht="15.75" customHeight="1">
      <c r="A642" s="94"/>
      <c r="B642" s="94"/>
      <c r="C642" s="94"/>
      <c r="D642" s="81"/>
      <c r="E642" s="94"/>
      <c r="F642" s="94"/>
      <c r="H642" s="81"/>
      <c r="Q642" s="368"/>
      <c r="R642" s="368"/>
      <c r="S642" s="369"/>
    </row>
    <row r="643" ht="15.75" customHeight="1">
      <c r="A643" s="94"/>
      <c r="B643" s="94"/>
      <c r="C643" s="94"/>
      <c r="D643" s="81"/>
      <c r="E643" s="94"/>
      <c r="F643" s="94"/>
      <c r="H643" s="81"/>
      <c r="Q643" s="368"/>
      <c r="R643" s="368"/>
      <c r="S643" s="369"/>
    </row>
    <row r="644" ht="15.75" customHeight="1">
      <c r="A644" s="94"/>
      <c r="B644" s="94"/>
      <c r="C644" s="94"/>
      <c r="D644" s="81"/>
      <c r="E644" s="94"/>
      <c r="F644" s="94"/>
      <c r="H644" s="81"/>
      <c r="Q644" s="368"/>
      <c r="R644" s="368"/>
      <c r="S644" s="369"/>
    </row>
    <row r="645" ht="15.75" customHeight="1">
      <c r="A645" s="94"/>
      <c r="B645" s="94"/>
      <c r="C645" s="94"/>
      <c r="D645" s="81"/>
      <c r="E645" s="94"/>
      <c r="F645" s="94"/>
      <c r="H645" s="81"/>
      <c r="Q645" s="368"/>
      <c r="R645" s="368"/>
      <c r="S645" s="369"/>
    </row>
    <row r="646" ht="15.75" customHeight="1">
      <c r="A646" s="94"/>
      <c r="B646" s="94"/>
      <c r="C646" s="94"/>
      <c r="D646" s="81"/>
      <c r="E646" s="94"/>
      <c r="F646" s="94"/>
      <c r="H646" s="81"/>
      <c r="Q646" s="368"/>
      <c r="R646" s="368"/>
      <c r="S646" s="369"/>
    </row>
    <row r="647" ht="15.75" customHeight="1">
      <c r="A647" s="94"/>
      <c r="B647" s="94"/>
      <c r="C647" s="94"/>
      <c r="D647" s="81"/>
      <c r="E647" s="94"/>
      <c r="F647" s="94"/>
      <c r="H647" s="81"/>
      <c r="Q647" s="368"/>
      <c r="R647" s="368"/>
      <c r="S647" s="369"/>
    </row>
    <row r="648" ht="15.75" customHeight="1">
      <c r="A648" s="94"/>
      <c r="B648" s="94"/>
      <c r="C648" s="94"/>
      <c r="D648" s="81"/>
      <c r="E648" s="94"/>
      <c r="F648" s="94"/>
      <c r="H648" s="81"/>
      <c r="Q648" s="368"/>
      <c r="R648" s="368"/>
      <c r="S648" s="369"/>
    </row>
    <row r="649" ht="15.75" customHeight="1">
      <c r="A649" s="94"/>
      <c r="B649" s="94"/>
      <c r="C649" s="94"/>
      <c r="D649" s="81"/>
      <c r="E649" s="94"/>
      <c r="F649" s="94"/>
      <c r="H649" s="81"/>
      <c r="Q649" s="368"/>
      <c r="R649" s="368"/>
      <c r="S649" s="369"/>
    </row>
    <row r="650" ht="15.75" customHeight="1">
      <c r="A650" s="94"/>
      <c r="B650" s="94"/>
      <c r="C650" s="94"/>
      <c r="D650" s="81"/>
      <c r="E650" s="94"/>
      <c r="F650" s="94"/>
      <c r="H650" s="81"/>
      <c r="Q650" s="368"/>
      <c r="R650" s="368"/>
      <c r="S650" s="369"/>
    </row>
    <row r="651" ht="15.75" customHeight="1">
      <c r="A651" s="94"/>
      <c r="B651" s="94"/>
      <c r="C651" s="94"/>
      <c r="D651" s="81"/>
      <c r="E651" s="94"/>
      <c r="F651" s="94"/>
      <c r="H651" s="81"/>
      <c r="Q651" s="368"/>
      <c r="R651" s="368"/>
      <c r="S651" s="369"/>
    </row>
    <row r="652" ht="15.75" customHeight="1">
      <c r="A652" s="94"/>
      <c r="B652" s="94"/>
      <c r="C652" s="94"/>
      <c r="D652" s="81"/>
      <c r="E652" s="94"/>
      <c r="F652" s="94"/>
      <c r="H652" s="81"/>
      <c r="Q652" s="368"/>
      <c r="R652" s="368"/>
      <c r="S652" s="369"/>
    </row>
    <row r="653" ht="15.75" customHeight="1">
      <c r="A653" s="94"/>
      <c r="B653" s="94"/>
      <c r="C653" s="94"/>
      <c r="D653" s="81"/>
      <c r="E653" s="94"/>
      <c r="F653" s="94"/>
      <c r="H653" s="81"/>
      <c r="Q653" s="368"/>
      <c r="R653" s="368"/>
      <c r="S653" s="369"/>
    </row>
    <row r="654" ht="15.75" customHeight="1">
      <c r="A654" s="94"/>
      <c r="B654" s="94"/>
      <c r="C654" s="94"/>
      <c r="D654" s="81"/>
      <c r="E654" s="94"/>
      <c r="F654" s="94"/>
      <c r="H654" s="81"/>
      <c r="Q654" s="368"/>
      <c r="R654" s="368"/>
      <c r="S654" s="369"/>
    </row>
    <row r="655" ht="15.75" customHeight="1">
      <c r="A655" s="94"/>
      <c r="B655" s="94"/>
      <c r="C655" s="94"/>
      <c r="D655" s="81"/>
      <c r="E655" s="94"/>
      <c r="F655" s="94"/>
      <c r="H655" s="81"/>
      <c r="Q655" s="368"/>
      <c r="R655" s="368"/>
      <c r="S655" s="369"/>
    </row>
    <row r="656" ht="15.75" customHeight="1">
      <c r="A656" s="94"/>
      <c r="B656" s="94"/>
      <c r="C656" s="94"/>
      <c r="D656" s="81"/>
      <c r="E656" s="94"/>
      <c r="F656" s="94"/>
      <c r="H656" s="81"/>
      <c r="Q656" s="368"/>
      <c r="R656" s="368"/>
      <c r="S656" s="369"/>
    </row>
    <row r="657" ht="15.75" customHeight="1">
      <c r="A657" s="94"/>
      <c r="B657" s="94"/>
      <c r="C657" s="94"/>
      <c r="D657" s="81"/>
      <c r="E657" s="94"/>
      <c r="F657" s="94"/>
      <c r="H657" s="81"/>
      <c r="Q657" s="368"/>
      <c r="R657" s="368"/>
      <c r="S657" s="369"/>
    </row>
    <row r="658" ht="15.75" customHeight="1">
      <c r="A658" s="94"/>
      <c r="B658" s="94"/>
      <c r="C658" s="94"/>
      <c r="D658" s="81"/>
      <c r="E658" s="94"/>
      <c r="F658" s="94"/>
      <c r="H658" s="81"/>
      <c r="Q658" s="368"/>
      <c r="R658" s="368"/>
      <c r="S658" s="369"/>
    </row>
    <row r="659" ht="15.75" customHeight="1">
      <c r="A659" s="94"/>
      <c r="B659" s="94"/>
      <c r="C659" s="94"/>
      <c r="D659" s="81"/>
      <c r="E659" s="94"/>
      <c r="F659" s="94"/>
      <c r="H659" s="81"/>
      <c r="Q659" s="368"/>
      <c r="R659" s="368"/>
      <c r="S659" s="369"/>
    </row>
    <row r="660" ht="15.75" customHeight="1">
      <c r="A660" s="94"/>
      <c r="B660" s="94"/>
      <c r="C660" s="94"/>
      <c r="D660" s="81"/>
      <c r="E660" s="94"/>
      <c r="F660" s="94"/>
      <c r="H660" s="81"/>
      <c r="Q660" s="368"/>
      <c r="R660" s="368"/>
      <c r="S660" s="369"/>
    </row>
    <row r="661" ht="15.75" customHeight="1">
      <c r="A661" s="94"/>
      <c r="B661" s="94"/>
      <c r="C661" s="94"/>
      <c r="D661" s="81"/>
      <c r="E661" s="94"/>
      <c r="F661" s="94"/>
      <c r="H661" s="81"/>
      <c r="Q661" s="368"/>
      <c r="R661" s="368"/>
      <c r="S661" s="369"/>
    </row>
    <row r="662" ht="15.75" customHeight="1">
      <c r="A662" s="94"/>
      <c r="B662" s="94"/>
      <c r="C662" s="94"/>
      <c r="D662" s="81"/>
      <c r="E662" s="94"/>
      <c r="F662" s="94"/>
      <c r="H662" s="81"/>
      <c r="Q662" s="368"/>
      <c r="R662" s="368"/>
      <c r="S662" s="369"/>
    </row>
    <row r="663" ht="15.75" customHeight="1">
      <c r="A663" s="94"/>
      <c r="B663" s="94"/>
      <c r="C663" s="94"/>
      <c r="D663" s="81"/>
      <c r="E663" s="94"/>
      <c r="F663" s="94"/>
      <c r="H663" s="81"/>
      <c r="Q663" s="368"/>
      <c r="R663" s="368"/>
      <c r="S663" s="369"/>
    </row>
    <row r="664" ht="15.75" customHeight="1">
      <c r="A664" s="94"/>
      <c r="B664" s="94"/>
      <c r="C664" s="94"/>
      <c r="D664" s="81"/>
      <c r="E664" s="94"/>
      <c r="F664" s="94"/>
      <c r="H664" s="81"/>
      <c r="Q664" s="368"/>
      <c r="R664" s="368"/>
      <c r="S664" s="369"/>
    </row>
    <row r="665" ht="15.75" customHeight="1">
      <c r="A665" s="94"/>
      <c r="B665" s="94"/>
      <c r="C665" s="94"/>
      <c r="D665" s="81"/>
      <c r="E665" s="94"/>
      <c r="F665" s="94"/>
      <c r="H665" s="81"/>
      <c r="Q665" s="368"/>
      <c r="R665" s="368"/>
      <c r="S665" s="369"/>
    </row>
    <row r="666" ht="15.75" customHeight="1">
      <c r="A666" s="94"/>
      <c r="B666" s="94"/>
      <c r="C666" s="94"/>
      <c r="D666" s="81"/>
      <c r="E666" s="94"/>
      <c r="F666" s="94"/>
      <c r="H666" s="81"/>
      <c r="Q666" s="368"/>
      <c r="R666" s="368"/>
      <c r="S666" s="369"/>
    </row>
    <row r="667" ht="15.75" customHeight="1">
      <c r="A667" s="94"/>
      <c r="B667" s="94"/>
      <c r="C667" s="94"/>
      <c r="D667" s="81"/>
      <c r="E667" s="94"/>
      <c r="F667" s="94"/>
      <c r="H667" s="81"/>
      <c r="Q667" s="368"/>
      <c r="R667" s="368"/>
      <c r="S667" s="369"/>
    </row>
    <row r="668" ht="15.75" customHeight="1">
      <c r="A668" s="94"/>
      <c r="B668" s="94"/>
      <c r="C668" s="94"/>
      <c r="D668" s="81"/>
      <c r="E668" s="94"/>
      <c r="F668" s="94"/>
      <c r="H668" s="81"/>
      <c r="Q668" s="368"/>
      <c r="R668" s="368"/>
      <c r="S668" s="369"/>
    </row>
    <row r="669" ht="15.75" customHeight="1">
      <c r="A669" s="94"/>
      <c r="B669" s="94"/>
      <c r="C669" s="94"/>
      <c r="D669" s="81"/>
      <c r="E669" s="94"/>
      <c r="F669" s="94"/>
      <c r="H669" s="81"/>
      <c r="Q669" s="368"/>
      <c r="R669" s="368"/>
      <c r="S669" s="369"/>
    </row>
    <row r="670" ht="15.75" customHeight="1">
      <c r="A670" s="94"/>
      <c r="B670" s="94"/>
      <c r="C670" s="94"/>
      <c r="D670" s="81"/>
      <c r="E670" s="94"/>
      <c r="F670" s="94"/>
      <c r="H670" s="81"/>
      <c r="Q670" s="368"/>
      <c r="R670" s="368"/>
      <c r="S670" s="369"/>
    </row>
    <row r="671" ht="15.75" customHeight="1">
      <c r="A671" s="94"/>
      <c r="B671" s="94"/>
      <c r="C671" s="94"/>
      <c r="D671" s="81"/>
      <c r="E671" s="94"/>
      <c r="F671" s="94"/>
      <c r="H671" s="81"/>
      <c r="Q671" s="368"/>
      <c r="R671" s="368"/>
      <c r="S671" s="369"/>
    </row>
    <row r="672" ht="15.75" customHeight="1">
      <c r="A672" s="94"/>
      <c r="B672" s="94"/>
      <c r="C672" s="94"/>
      <c r="D672" s="81"/>
      <c r="E672" s="94"/>
      <c r="F672" s="94"/>
      <c r="H672" s="81"/>
      <c r="Q672" s="368"/>
      <c r="R672" s="368"/>
      <c r="S672" s="369"/>
    </row>
    <row r="673" ht="15.75" customHeight="1">
      <c r="A673" s="94"/>
      <c r="B673" s="94"/>
      <c r="C673" s="94"/>
      <c r="D673" s="81"/>
      <c r="E673" s="94"/>
      <c r="F673" s="94"/>
      <c r="H673" s="81"/>
      <c r="Q673" s="368"/>
      <c r="R673" s="368"/>
      <c r="S673" s="369"/>
    </row>
    <row r="674" ht="15.75" customHeight="1">
      <c r="A674" s="94"/>
      <c r="B674" s="94"/>
      <c r="C674" s="94"/>
      <c r="D674" s="81"/>
      <c r="E674" s="94"/>
      <c r="F674" s="94"/>
      <c r="H674" s="81"/>
      <c r="Q674" s="368"/>
      <c r="R674" s="368"/>
      <c r="S674" s="369"/>
    </row>
    <row r="675" ht="15.75" customHeight="1">
      <c r="A675" s="94"/>
      <c r="B675" s="94"/>
      <c r="C675" s="94"/>
      <c r="D675" s="81"/>
      <c r="E675" s="94"/>
      <c r="F675" s="94"/>
      <c r="H675" s="81"/>
      <c r="Q675" s="368"/>
      <c r="R675" s="368"/>
      <c r="S675" s="369"/>
    </row>
    <row r="676" ht="15.75" customHeight="1">
      <c r="A676" s="94"/>
      <c r="B676" s="94"/>
      <c r="C676" s="94"/>
      <c r="D676" s="81"/>
      <c r="E676" s="94"/>
      <c r="F676" s="94"/>
      <c r="H676" s="81"/>
      <c r="Q676" s="368"/>
      <c r="R676" s="368"/>
      <c r="S676" s="369"/>
    </row>
    <row r="677" ht="15.75" customHeight="1">
      <c r="A677" s="94"/>
      <c r="B677" s="94"/>
      <c r="C677" s="94"/>
      <c r="D677" s="81"/>
      <c r="E677" s="94"/>
      <c r="F677" s="94"/>
      <c r="H677" s="81"/>
      <c r="Q677" s="368"/>
      <c r="R677" s="368"/>
      <c r="S677" s="369"/>
    </row>
    <row r="678" ht="15.75" customHeight="1">
      <c r="A678" s="94"/>
      <c r="B678" s="94"/>
      <c r="C678" s="94"/>
      <c r="D678" s="81"/>
      <c r="E678" s="94"/>
      <c r="F678" s="94"/>
      <c r="H678" s="81"/>
      <c r="Q678" s="368"/>
      <c r="R678" s="368"/>
      <c r="S678" s="369"/>
    </row>
    <row r="679" ht="15.75" customHeight="1">
      <c r="A679" s="94"/>
      <c r="B679" s="94"/>
      <c r="C679" s="94"/>
      <c r="D679" s="81"/>
      <c r="E679" s="94"/>
      <c r="F679" s="94"/>
      <c r="H679" s="81"/>
      <c r="Q679" s="368"/>
      <c r="R679" s="368"/>
      <c r="S679" s="369"/>
    </row>
    <row r="680" ht="15.75" customHeight="1">
      <c r="A680" s="94"/>
      <c r="B680" s="94"/>
      <c r="C680" s="94"/>
      <c r="D680" s="81"/>
      <c r="E680" s="94"/>
      <c r="F680" s="94"/>
      <c r="H680" s="81"/>
      <c r="Q680" s="368"/>
      <c r="R680" s="368"/>
      <c r="S680" s="369"/>
    </row>
    <row r="681" ht="15.75" customHeight="1">
      <c r="A681" s="94"/>
      <c r="B681" s="94"/>
      <c r="C681" s="94"/>
      <c r="D681" s="81"/>
      <c r="E681" s="94"/>
      <c r="F681" s="94"/>
      <c r="H681" s="81"/>
      <c r="Q681" s="368"/>
      <c r="R681" s="368"/>
      <c r="S681" s="369"/>
    </row>
    <row r="682" ht="15.75" customHeight="1">
      <c r="A682" s="94"/>
      <c r="B682" s="94"/>
      <c r="C682" s="94"/>
      <c r="D682" s="81"/>
      <c r="E682" s="94"/>
      <c r="F682" s="94"/>
      <c r="H682" s="81"/>
      <c r="Q682" s="368"/>
      <c r="R682" s="368"/>
      <c r="S682" s="369"/>
    </row>
    <row r="683" ht="15.75" customHeight="1">
      <c r="A683" s="94"/>
      <c r="B683" s="94"/>
      <c r="C683" s="94"/>
      <c r="D683" s="81"/>
      <c r="E683" s="94"/>
      <c r="F683" s="94"/>
      <c r="H683" s="81"/>
      <c r="Q683" s="368"/>
      <c r="R683" s="368"/>
      <c r="S683" s="369"/>
    </row>
    <row r="684" ht="15.75" customHeight="1">
      <c r="A684" s="94"/>
      <c r="B684" s="94"/>
      <c r="C684" s="94"/>
      <c r="D684" s="81"/>
      <c r="E684" s="94"/>
      <c r="F684" s="94"/>
      <c r="H684" s="81"/>
      <c r="Q684" s="368"/>
      <c r="R684" s="368"/>
      <c r="S684" s="369"/>
    </row>
    <row r="685" ht="15.75" customHeight="1">
      <c r="A685" s="94"/>
      <c r="B685" s="94"/>
      <c r="C685" s="94"/>
      <c r="D685" s="81"/>
      <c r="E685" s="94"/>
      <c r="F685" s="94"/>
      <c r="H685" s="81"/>
      <c r="Q685" s="368"/>
      <c r="R685" s="368"/>
      <c r="S685" s="369"/>
    </row>
    <row r="686" ht="15.75" customHeight="1">
      <c r="A686" s="94"/>
      <c r="B686" s="94"/>
      <c r="C686" s="94"/>
      <c r="D686" s="81"/>
      <c r="E686" s="94"/>
      <c r="F686" s="94"/>
      <c r="H686" s="81"/>
      <c r="Q686" s="368"/>
      <c r="R686" s="368"/>
      <c r="S686" s="369"/>
    </row>
    <row r="687" ht="15.75" customHeight="1">
      <c r="A687" s="94"/>
      <c r="B687" s="94"/>
      <c r="C687" s="94"/>
      <c r="D687" s="81"/>
      <c r="E687" s="94"/>
      <c r="F687" s="94"/>
      <c r="H687" s="81"/>
      <c r="Q687" s="368"/>
      <c r="R687" s="368"/>
      <c r="S687" s="369"/>
    </row>
    <row r="688" ht="15.75" customHeight="1">
      <c r="A688" s="94"/>
      <c r="B688" s="94"/>
      <c r="C688" s="94"/>
      <c r="D688" s="81"/>
      <c r="E688" s="94"/>
      <c r="F688" s="94"/>
      <c r="H688" s="81"/>
      <c r="Q688" s="368"/>
      <c r="R688" s="368"/>
      <c r="S688" s="369"/>
    </row>
    <row r="689" ht="15.75" customHeight="1">
      <c r="A689" s="94"/>
      <c r="B689" s="94"/>
      <c r="C689" s="94"/>
      <c r="D689" s="81"/>
      <c r="E689" s="94"/>
      <c r="F689" s="94"/>
      <c r="H689" s="81"/>
      <c r="Q689" s="368"/>
      <c r="R689" s="368"/>
      <c r="S689" s="369"/>
    </row>
    <row r="690" ht="15.75" customHeight="1">
      <c r="A690" s="94"/>
      <c r="B690" s="94"/>
      <c r="C690" s="94"/>
      <c r="D690" s="81"/>
      <c r="E690" s="94"/>
      <c r="F690" s="94"/>
      <c r="H690" s="81"/>
      <c r="Q690" s="368"/>
      <c r="R690" s="368"/>
      <c r="S690" s="369"/>
    </row>
    <row r="691" ht="15.75" customHeight="1">
      <c r="A691" s="94"/>
      <c r="B691" s="94"/>
      <c r="C691" s="94"/>
      <c r="D691" s="81"/>
      <c r="E691" s="94"/>
      <c r="F691" s="94"/>
      <c r="H691" s="81"/>
      <c r="Q691" s="368"/>
      <c r="R691" s="368"/>
      <c r="S691" s="369"/>
    </row>
    <row r="692" ht="15.75" customHeight="1">
      <c r="A692" s="94"/>
      <c r="B692" s="94"/>
      <c r="C692" s="94"/>
      <c r="D692" s="81"/>
      <c r="E692" s="94"/>
      <c r="F692" s="94"/>
      <c r="H692" s="81"/>
      <c r="Q692" s="368"/>
      <c r="R692" s="368"/>
      <c r="S692" s="369"/>
    </row>
    <row r="693" ht="15.75" customHeight="1">
      <c r="A693" s="94"/>
      <c r="B693" s="94"/>
      <c r="C693" s="94"/>
      <c r="D693" s="81"/>
      <c r="E693" s="94"/>
      <c r="F693" s="94"/>
      <c r="H693" s="81"/>
      <c r="Q693" s="368"/>
      <c r="R693" s="368"/>
      <c r="S693" s="369"/>
    </row>
    <row r="694" ht="15.75" customHeight="1">
      <c r="A694" s="94"/>
      <c r="B694" s="94"/>
      <c r="C694" s="94"/>
      <c r="D694" s="81"/>
      <c r="E694" s="94"/>
      <c r="F694" s="94"/>
      <c r="H694" s="81"/>
      <c r="Q694" s="368"/>
      <c r="R694" s="368"/>
      <c r="S694" s="369"/>
    </row>
    <row r="695" ht="15.75" customHeight="1">
      <c r="A695" s="94"/>
      <c r="B695" s="94"/>
      <c r="C695" s="94"/>
      <c r="D695" s="81"/>
      <c r="E695" s="94"/>
      <c r="F695" s="94"/>
      <c r="H695" s="81"/>
      <c r="Q695" s="368"/>
      <c r="R695" s="368"/>
      <c r="S695" s="369"/>
    </row>
    <row r="696" ht="15.75" customHeight="1">
      <c r="A696" s="94"/>
      <c r="B696" s="94"/>
      <c r="C696" s="94"/>
      <c r="D696" s="81"/>
      <c r="E696" s="94"/>
      <c r="F696" s="94"/>
      <c r="H696" s="81"/>
      <c r="Q696" s="368"/>
      <c r="R696" s="368"/>
      <c r="S696" s="369"/>
    </row>
    <row r="697" ht="15.75" customHeight="1">
      <c r="A697" s="94"/>
      <c r="B697" s="94"/>
      <c r="C697" s="94"/>
      <c r="D697" s="81"/>
      <c r="E697" s="94"/>
      <c r="F697" s="94"/>
      <c r="H697" s="81"/>
      <c r="Q697" s="368"/>
      <c r="R697" s="368"/>
      <c r="S697" s="369"/>
    </row>
    <row r="698" ht="15.75" customHeight="1">
      <c r="A698" s="94"/>
      <c r="B698" s="94"/>
      <c r="C698" s="94"/>
      <c r="D698" s="81"/>
      <c r="E698" s="94"/>
      <c r="F698" s="94"/>
      <c r="H698" s="81"/>
      <c r="Q698" s="368"/>
      <c r="R698" s="368"/>
      <c r="S698" s="369"/>
    </row>
    <row r="699" ht="15.75" customHeight="1">
      <c r="A699" s="94"/>
      <c r="B699" s="94"/>
      <c r="C699" s="94"/>
      <c r="D699" s="81"/>
      <c r="E699" s="94"/>
      <c r="F699" s="94"/>
      <c r="H699" s="81"/>
      <c r="Q699" s="368"/>
      <c r="R699" s="368"/>
      <c r="S699" s="369"/>
    </row>
    <row r="700" ht="15.75" customHeight="1">
      <c r="A700" s="94"/>
      <c r="B700" s="94"/>
      <c r="C700" s="94"/>
      <c r="D700" s="81"/>
      <c r="E700" s="94"/>
      <c r="F700" s="94"/>
      <c r="H700" s="81"/>
      <c r="Q700" s="368"/>
      <c r="R700" s="368"/>
      <c r="S700" s="369"/>
    </row>
    <row r="701" ht="15.75" customHeight="1">
      <c r="A701" s="94"/>
      <c r="B701" s="94"/>
      <c r="C701" s="94"/>
      <c r="D701" s="81"/>
      <c r="E701" s="94"/>
      <c r="F701" s="94"/>
      <c r="H701" s="81"/>
      <c r="Q701" s="368"/>
      <c r="R701" s="368"/>
      <c r="S701" s="369"/>
    </row>
    <row r="702" ht="15.75" customHeight="1">
      <c r="A702" s="94"/>
      <c r="B702" s="94"/>
      <c r="C702" s="94"/>
      <c r="D702" s="81"/>
      <c r="E702" s="94"/>
      <c r="F702" s="94"/>
      <c r="H702" s="81"/>
      <c r="Q702" s="368"/>
      <c r="R702" s="368"/>
      <c r="S702" s="369"/>
    </row>
    <row r="703" ht="15.75" customHeight="1">
      <c r="A703" s="94"/>
      <c r="B703" s="94"/>
      <c r="C703" s="94"/>
      <c r="D703" s="81"/>
      <c r="E703" s="94"/>
      <c r="F703" s="94"/>
      <c r="H703" s="81"/>
      <c r="Q703" s="368"/>
      <c r="R703" s="368"/>
      <c r="S703" s="369"/>
    </row>
    <row r="704" ht="15.75" customHeight="1">
      <c r="A704" s="94"/>
      <c r="B704" s="94"/>
      <c r="C704" s="94"/>
      <c r="D704" s="81"/>
      <c r="E704" s="94"/>
      <c r="F704" s="94"/>
      <c r="H704" s="81"/>
      <c r="Q704" s="368"/>
      <c r="R704" s="368"/>
      <c r="S704" s="369"/>
    </row>
    <row r="705" ht="15.75" customHeight="1">
      <c r="A705" s="94"/>
      <c r="B705" s="94"/>
      <c r="C705" s="94"/>
      <c r="D705" s="81"/>
      <c r="E705" s="94"/>
      <c r="F705" s="94"/>
      <c r="H705" s="81"/>
      <c r="Q705" s="368"/>
      <c r="R705" s="368"/>
      <c r="S705" s="369"/>
    </row>
    <row r="706" ht="15.75" customHeight="1">
      <c r="A706" s="94"/>
      <c r="B706" s="94"/>
      <c r="C706" s="94"/>
      <c r="D706" s="81"/>
      <c r="E706" s="94"/>
      <c r="F706" s="94"/>
      <c r="H706" s="81"/>
      <c r="Q706" s="368"/>
      <c r="R706" s="368"/>
      <c r="S706" s="369"/>
    </row>
    <row r="707" ht="15.75" customHeight="1">
      <c r="A707" s="94"/>
      <c r="B707" s="94"/>
      <c r="C707" s="94"/>
      <c r="D707" s="81"/>
      <c r="E707" s="94"/>
      <c r="F707" s="94"/>
      <c r="H707" s="81"/>
      <c r="Q707" s="368"/>
      <c r="R707" s="368"/>
      <c r="S707" s="369"/>
    </row>
    <row r="708" ht="15.75" customHeight="1">
      <c r="A708" s="94"/>
      <c r="B708" s="94"/>
      <c r="C708" s="94"/>
      <c r="D708" s="81"/>
      <c r="E708" s="94"/>
      <c r="F708" s="94"/>
      <c r="H708" s="81"/>
      <c r="Q708" s="368"/>
      <c r="R708" s="368"/>
      <c r="S708" s="369"/>
    </row>
    <row r="709" ht="15.75" customHeight="1">
      <c r="A709" s="94"/>
      <c r="B709" s="94"/>
      <c r="C709" s="94"/>
      <c r="D709" s="81"/>
      <c r="E709" s="94"/>
      <c r="F709" s="94"/>
      <c r="H709" s="81"/>
      <c r="Q709" s="368"/>
      <c r="R709" s="368"/>
      <c r="S709" s="369"/>
    </row>
    <row r="710" ht="15.75" customHeight="1">
      <c r="A710" s="94"/>
      <c r="B710" s="94"/>
      <c r="C710" s="94"/>
      <c r="D710" s="81"/>
      <c r="E710" s="94"/>
      <c r="F710" s="94"/>
      <c r="H710" s="81"/>
      <c r="Q710" s="368"/>
      <c r="R710" s="368"/>
      <c r="S710" s="369"/>
    </row>
    <row r="711" ht="15.75" customHeight="1">
      <c r="A711" s="94"/>
      <c r="B711" s="94"/>
      <c r="C711" s="94"/>
      <c r="D711" s="81"/>
      <c r="E711" s="94"/>
      <c r="F711" s="94"/>
      <c r="H711" s="81"/>
      <c r="Q711" s="368"/>
      <c r="R711" s="368"/>
      <c r="S711" s="369"/>
    </row>
    <row r="712" ht="15.75" customHeight="1">
      <c r="A712" s="94"/>
      <c r="B712" s="94"/>
      <c r="C712" s="94"/>
      <c r="D712" s="81"/>
      <c r="E712" s="94"/>
      <c r="F712" s="94"/>
      <c r="H712" s="81"/>
      <c r="Q712" s="368"/>
      <c r="R712" s="368"/>
      <c r="S712" s="369"/>
    </row>
    <row r="713" ht="15.75" customHeight="1">
      <c r="A713" s="94"/>
      <c r="B713" s="94"/>
      <c r="C713" s="94"/>
      <c r="D713" s="81"/>
      <c r="E713" s="94"/>
      <c r="F713" s="94"/>
      <c r="H713" s="81"/>
      <c r="Q713" s="368"/>
      <c r="R713" s="368"/>
      <c r="S713" s="369"/>
    </row>
    <row r="714" ht="15.75" customHeight="1">
      <c r="A714" s="94"/>
      <c r="B714" s="94"/>
      <c r="C714" s="94"/>
      <c r="D714" s="81"/>
      <c r="E714" s="94"/>
      <c r="F714" s="94"/>
      <c r="H714" s="81"/>
      <c r="Q714" s="368"/>
      <c r="R714" s="368"/>
      <c r="S714" s="369"/>
    </row>
    <row r="715" ht="15.75" customHeight="1">
      <c r="A715" s="94"/>
      <c r="B715" s="94"/>
      <c r="C715" s="94"/>
      <c r="D715" s="81"/>
      <c r="E715" s="94"/>
      <c r="F715" s="94"/>
      <c r="H715" s="81"/>
      <c r="Q715" s="368"/>
      <c r="R715" s="368"/>
      <c r="S715" s="369"/>
    </row>
    <row r="716" ht="15.75" customHeight="1">
      <c r="A716" s="94"/>
      <c r="B716" s="94"/>
      <c r="C716" s="94"/>
      <c r="D716" s="81"/>
      <c r="E716" s="94"/>
      <c r="F716" s="94"/>
      <c r="H716" s="81"/>
      <c r="Q716" s="368"/>
      <c r="R716" s="368"/>
      <c r="S716" s="369"/>
    </row>
    <row r="717" ht="15.75" customHeight="1">
      <c r="A717" s="94"/>
      <c r="B717" s="94"/>
      <c r="C717" s="94"/>
      <c r="D717" s="81"/>
      <c r="E717" s="94"/>
      <c r="F717" s="94"/>
      <c r="H717" s="81"/>
      <c r="Q717" s="368"/>
      <c r="R717" s="368"/>
      <c r="S717" s="369"/>
    </row>
    <row r="718" ht="15.75" customHeight="1">
      <c r="A718" s="94"/>
      <c r="B718" s="94"/>
      <c r="C718" s="94"/>
      <c r="D718" s="81"/>
      <c r="E718" s="94"/>
      <c r="F718" s="94"/>
      <c r="H718" s="81"/>
      <c r="Q718" s="368"/>
      <c r="R718" s="368"/>
      <c r="S718" s="369"/>
    </row>
    <row r="719" ht="15.75" customHeight="1">
      <c r="A719" s="94"/>
      <c r="B719" s="94"/>
      <c r="C719" s="94"/>
      <c r="D719" s="81"/>
      <c r="E719" s="94"/>
      <c r="F719" s="94"/>
      <c r="H719" s="81"/>
      <c r="Q719" s="368"/>
      <c r="R719" s="368"/>
      <c r="S719" s="369"/>
    </row>
    <row r="720" ht="15.75" customHeight="1">
      <c r="A720" s="94"/>
      <c r="B720" s="94"/>
      <c r="C720" s="94"/>
      <c r="D720" s="81"/>
      <c r="E720" s="94"/>
      <c r="F720" s="94"/>
      <c r="H720" s="81"/>
      <c r="Q720" s="368"/>
      <c r="R720" s="368"/>
      <c r="S720" s="369"/>
    </row>
    <row r="721" ht="15.75" customHeight="1">
      <c r="A721" s="94"/>
      <c r="B721" s="94"/>
      <c r="C721" s="94"/>
      <c r="D721" s="81"/>
      <c r="E721" s="94"/>
      <c r="F721" s="94"/>
      <c r="H721" s="81"/>
      <c r="Q721" s="368"/>
      <c r="R721" s="368"/>
      <c r="S721" s="369"/>
    </row>
    <row r="722" ht="15.75" customHeight="1">
      <c r="A722" s="94"/>
      <c r="B722" s="94"/>
      <c r="C722" s="94"/>
      <c r="D722" s="81"/>
      <c r="E722" s="94"/>
      <c r="F722" s="94"/>
      <c r="H722" s="81"/>
      <c r="Q722" s="368"/>
      <c r="R722" s="368"/>
      <c r="S722" s="369"/>
    </row>
    <row r="723" ht="15.75" customHeight="1">
      <c r="A723" s="94"/>
      <c r="B723" s="94"/>
      <c r="C723" s="94"/>
      <c r="D723" s="81"/>
      <c r="E723" s="94"/>
      <c r="F723" s="94"/>
      <c r="H723" s="81"/>
      <c r="Q723" s="368"/>
      <c r="R723" s="368"/>
      <c r="S723" s="369"/>
    </row>
    <row r="724" ht="15.75" customHeight="1">
      <c r="A724" s="94"/>
      <c r="B724" s="94"/>
      <c r="C724" s="94"/>
      <c r="D724" s="81"/>
      <c r="E724" s="94"/>
      <c r="F724" s="94"/>
      <c r="H724" s="81"/>
      <c r="Q724" s="368"/>
      <c r="R724" s="368"/>
      <c r="S724" s="369"/>
    </row>
    <row r="725" ht="15.75" customHeight="1">
      <c r="A725" s="94"/>
      <c r="B725" s="94"/>
      <c r="C725" s="94"/>
      <c r="D725" s="81"/>
      <c r="E725" s="94"/>
      <c r="F725" s="94"/>
      <c r="H725" s="81"/>
      <c r="Q725" s="368"/>
      <c r="R725" s="368"/>
      <c r="S725" s="369"/>
    </row>
    <row r="726" ht="15.75" customHeight="1">
      <c r="A726" s="94"/>
      <c r="B726" s="94"/>
      <c r="C726" s="94"/>
      <c r="D726" s="81"/>
      <c r="E726" s="94"/>
      <c r="F726" s="94"/>
      <c r="H726" s="81"/>
      <c r="Q726" s="368"/>
      <c r="R726" s="368"/>
      <c r="S726" s="369"/>
    </row>
    <row r="727" ht="15.75" customHeight="1">
      <c r="A727" s="94"/>
      <c r="B727" s="94"/>
      <c r="C727" s="94"/>
      <c r="D727" s="81"/>
      <c r="E727" s="94"/>
      <c r="F727" s="94"/>
      <c r="H727" s="81"/>
      <c r="Q727" s="368"/>
      <c r="R727" s="368"/>
      <c r="S727" s="369"/>
    </row>
    <row r="728" ht="15.75" customHeight="1">
      <c r="A728" s="94"/>
      <c r="B728" s="94"/>
      <c r="C728" s="94"/>
      <c r="D728" s="81"/>
      <c r="E728" s="94"/>
      <c r="F728" s="94"/>
      <c r="H728" s="81"/>
      <c r="Q728" s="368"/>
      <c r="R728" s="368"/>
      <c r="S728" s="369"/>
    </row>
    <row r="729" ht="15.75" customHeight="1">
      <c r="A729" s="94"/>
      <c r="B729" s="94"/>
      <c r="C729" s="94"/>
      <c r="D729" s="81"/>
      <c r="E729" s="94"/>
      <c r="F729" s="94"/>
      <c r="H729" s="81"/>
      <c r="Q729" s="368"/>
      <c r="R729" s="368"/>
      <c r="S729" s="369"/>
    </row>
    <row r="730" ht="15.75" customHeight="1">
      <c r="A730" s="94"/>
      <c r="B730" s="94"/>
      <c r="C730" s="94"/>
      <c r="D730" s="81"/>
      <c r="E730" s="94"/>
      <c r="F730" s="94"/>
      <c r="H730" s="81"/>
      <c r="Q730" s="368"/>
      <c r="R730" s="368"/>
      <c r="S730" s="369"/>
    </row>
    <row r="731" ht="15.75" customHeight="1">
      <c r="A731" s="94"/>
      <c r="B731" s="94"/>
      <c r="C731" s="94"/>
      <c r="D731" s="81"/>
      <c r="E731" s="94"/>
      <c r="F731" s="94"/>
      <c r="H731" s="81"/>
      <c r="Q731" s="368"/>
      <c r="R731" s="368"/>
      <c r="S731" s="369"/>
    </row>
    <row r="732" ht="15.75" customHeight="1">
      <c r="A732" s="94"/>
      <c r="B732" s="94"/>
      <c r="C732" s="94"/>
      <c r="D732" s="81"/>
      <c r="E732" s="94"/>
      <c r="F732" s="94"/>
      <c r="H732" s="81"/>
      <c r="Q732" s="368"/>
      <c r="R732" s="368"/>
      <c r="S732" s="369"/>
    </row>
    <row r="733" ht="15.75" customHeight="1">
      <c r="A733" s="94"/>
      <c r="B733" s="94"/>
      <c r="C733" s="94"/>
      <c r="D733" s="81"/>
      <c r="E733" s="94"/>
      <c r="F733" s="94"/>
      <c r="H733" s="81"/>
      <c r="Q733" s="368"/>
      <c r="R733" s="368"/>
      <c r="S733" s="369"/>
    </row>
    <row r="734" ht="15.75" customHeight="1">
      <c r="A734" s="94"/>
      <c r="B734" s="94"/>
      <c r="C734" s="94"/>
      <c r="D734" s="81"/>
      <c r="E734" s="94"/>
      <c r="F734" s="94"/>
      <c r="H734" s="81"/>
      <c r="Q734" s="368"/>
      <c r="R734" s="368"/>
      <c r="S734" s="369"/>
    </row>
    <row r="735" ht="15.75" customHeight="1">
      <c r="A735" s="94"/>
      <c r="B735" s="94"/>
      <c r="C735" s="94"/>
      <c r="D735" s="81"/>
      <c r="E735" s="94"/>
      <c r="F735" s="94"/>
      <c r="H735" s="81"/>
      <c r="Q735" s="368"/>
      <c r="R735" s="368"/>
      <c r="S735" s="369"/>
    </row>
    <row r="736" ht="15.75" customHeight="1">
      <c r="A736" s="94"/>
      <c r="B736" s="94"/>
      <c r="C736" s="94"/>
      <c r="D736" s="81"/>
      <c r="E736" s="94"/>
      <c r="F736" s="94"/>
      <c r="H736" s="81"/>
      <c r="Q736" s="368"/>
      <c r="R736" s="368"/>
      <c r="S736" s="369"/>
    </row>
    <row r="737" ht="15.75" customHeight="1">
      <c r="A737" s="94"/>
      <c r="B737" s="94"/>
      <c r="C737" s="94"/>
      <c r="D737" s="81"/>
      <c r="E737" s="94"/>
      <c r="F737" s="94"/>
      <c r="H737" s="81"/>
      <c r="Q737" s="368"/>
      <c r="R737" s="368"/>
      <c r="S737" s="369"/>
    </row>
    <row r="738" ht="15.75" customHeight="1">
      <c r="A738" s="94"/>
      <c r="B738" s="94"/>
      <c r="C738" s="94"/>
      <c r="D738" s="81"/>
      <c r="E738" s="94"/>
      <c r="F738" s="94"/>
      <c r="H738" s="81"/>
      <c r="Q738" s="368"/>
      <c r="R738" s="368"/>
      <c r="S738" s="369"/>
    </row>
    <row r="739" ht="15.75" customHeight="1">
      <c r="A739" s="94"/>
      <c r="B739" s="94"/>
      <c r="C739" s="94"/>
      <c r="D739" s="81"/>
      <c r="E739" s="94"/>
      <c r="F739" s="94"/>
      <c r="H739" s="81"/>
      <c r="Q739" s="368"/>
      <c r="R739" s="368"/>
      <c r="S739" s="369"/>
    </row>
    <row r="740" ht="15.75" customHeight="1">
      <c r="A740" s="94"/>
      <c r="B740" s="94"/>
      <c r="C740" s="94"/>
      <c r="D740" s="81"/>
      <c r="E740" s="94"/>
      <c r="F740" s="94"/>
      <c r="H740" s="81"/>
      <c r="Q740" s="368"/>
      <c r="R740" s="368"/>
      <c r="S740" s="369"/>
    </row>
    <row r="741" ht="15.75" customHeight="1">
      <c r="A741" s="94"/>
      <c r="B741" s="94"/>
      <c r="C741" s="94"/>
      <c r="D741" s="81"/>
      <c r="E741" s="94"/>
      <c r="F741" s="94"/>
      <c r="H741" s="81"/>
      <c r="Q741" s="368"/>
      <c r="R741" s="368"/>
      <c r="S741" s="369"/>
    </row>
    <row r="742" ht="15.75" customHeight="1">
      <c r="A742" s="94"/>
      <c r="B742" s="94"/>
      <c r="C742" s="94"/>
      <c r="D742" s="81"/>
      <c r="E742" s="94"/>
      <c r="F742" s="94"/>
      <c r="H742" s="81"/>
      <c r="Q742" s="368"/>
      <c r="R742" s="368"/>
      <c r="S742" s="369"/>
    </row>
    <row r="743" ht="15.75" customHeight="1">
      <c r="A743" s="94"/>
      <c r="B743" s="94"/>
      <c r="C743" s="94"/>
      <c r="D743" s="81"/>
      <c r="E743" s="94"/>
      <c r="F743" s="94"/>
      <c r="H743" s="81"/>
      <c r="Q743" s="368"/>
      <c r="R743" s="368"/>
      <c r="S743" s="369"/>
    </row>
    <row r="744" ht="15.75" customHeight="1">
      <c r="A744" s="94"/>
      <c r="B744" s="94"/>
      <c r="C744" s="94"/>
      <c r="D744" s="81"/>
      <c r="E744" s="94"/>
      <c r="F744" s="94"/>
      <c r="H744" s="81"/>
      <c r="Q744" s="368"/>
      <c r="R744" s="368"/>
      <c r="S744" s="369"/>
    </row>
    <row r="745" ht="15.75" customHeight="1">
      <c r="A745" s="94"/>
      <c r="B745" s="94"/>
      <c r="C745" s="94"/>
      <c r="D745" s="81"/>
      <c r="E745" s="94"/>
      <c r="F745" s="94"/>
      <c r="H745" s="81"/>
      <c r="Q745" s="368"/>
      <c r="R745" s="368"/>
      <c r="S745" s="369"/>
    </row>
    <row r="746" ht="15.75" customHeight="1">
      <c r="A746" s="94"/>
      <c r="B746" s="94"/>
      <c r="C746" s="94"/>
      <c r="D746" s="81"/>
      <c r="E746" s="94"/>
      <c r="F746" s="94"/>
      <c r="H746" s="81"/>
      <c r="Q746" s="368"/>
      <c r="R746" s="368"/>
      <c r="S746" s="369"/>
    </row>
    <row r="747" ht="15.75" customHeight="1">
      <c r="A747" s="94"/>
      <c r="B747" s="94"/>
      <c r="C747" s="94"/>
      <c r="D747" s="81"/>
      <c r="E747" s="94"/>
      <c r="F747" s="94"/>
      <c r="H747" s="81"/>
      <c r="Q747" s="368"/>
      <c r="R747" s="368"/>
      <c r="S747" s="369"/>
    </row>
    <row r="748" ht="15.75" customHeight="1">
      <c r="A748" s="94"/>
      <c r="B748" s="94"/>
      <c r="C748" s="94"/>
      <c r="D748" s="81"/>
      <c r="E748" s="94"/>
      <c r="F748" s="94"/>
      <c r="H748" s="81"/>
      <c r="Q748" s="368"/>
      <c r="R748" s="368"/>
      <c r="S748" s="369"/>
    </row>
    <row r="749" ht="15.75" customHeight="1">
      <c r="A749" s="94"/>
      <c r="B749" s="94"/>
      <c r="C749" s="94"/>
      <c r="D749" s="81"/>
      <c r="E749" s="94"/>
      <c r="F749" s="94"/>
      <c r="H749" s="81"/>
      <c r="Q749" s="368"/>
      <c r="R749" s="368"/>
      <c r="S749" s="369"/>
    </row>
    <row r="750" ht="15.75" customHeight="1">
      <c r="A750" s="94"/>
      <c r="B750" s="94"/>
      <c r="C750" s="94"/>
      <c r="D750" s="81"/>
      <c r="E750" s="94"/>
      <c r="F750" s="94"/>
      <c r="H750" s="81"/>
      <c r="Q750" s="368"/>
      <c r="R750" s="368"/>
      <c r="S750" s="369"/>
    </row>
    <row r="751" ht="15.75" customHeight="1">
      <c r="A751" s="94"/>
      <c r="B751" s="94"/>
      <c r="C751" s="94"/>
      <c r="D751" s="81"/>
      <c r="E751" s="94"/>
      <c r="F751" s="94"/>
      <c r="H751" s="81"/>
      <c r="Q751" s="368"/>
      <c r="R751" s="368"/>
      <c r="S751" s="369"/>
    </row>
    <row r="752" ht="15.75" customHeight="1">
      <c r="A752" s="94"/>
      <c r="B752" s="94"/>
      <c r="C752" s="94"/>
      <c r="D752" s="81"/>
      <c r="E752" s="94"/>
      <c r="F752" s="94"/>
      <c r="H752" s="81"/>
      <c r="Q752" s="368"/>
      <c r="R752" s="368"/>
      <c r="S752" s="369"/>
    </row>
    <row r="753" ht="15.75" customHeight="1">
      <c r="A753" s="94"/>
      <c r="B753" s="94"/>
      <c r="C753" s="94"/>
      <c r="D753" s="81"/>
      <c r="E753" s="94"/>
      <c r="F753" s="94"/>
      <c r="H753" s="81"/>
      <c r="Q753" s="368"/>
      <c r="R753" s="368"/>
      <c r="S753" s="369"/>
    </row>
    <row r="754" ht="15.75" customHeight="1">
      <c r="A754" s="94"/>
      <c r="B754" s="94"/>
      <c r="C754" s="94"/>
      <c r="D754" s="81"/>
      <c r="E754" s="94"/>
      <c r="F754" s="94"/>
      <c r="H754" s="81"/>
      <c r="Q754" s="368"/>
      <c r="R754" s="368"/>
      <c r="S754" s="369"/>
    </row>
    <row r="755" ht="15.75" customHeight="1">
      <c r="A755" s="94"/>
      <c r="B755" s="94"/>
      <c r="C755" s="94"/>
      <c r="D755" s="81"/>
      <c r="E755" s="94"/>
      <c r="F755" s="94"/>
      <c r="H755" s="81"/>
      <c r="Q755" s="368"/>
      <c r="R755" s="368"/>
      <c r="S755" s="369"/>
    </row>
    <row r="756" ht="15.75" customHeight="1">
      <c r="A756" s="94"/>
      <c r="B756" s="94"/>
      <c r="C756" s="94"/>
      <c r="D756" s="81"/>
      <c r="E756" s="94"/>
      <c r="F756" s="94"/>
      <c r="H756" s="81"/>
      <c r="Q756" s="368"/>
      <c r="R756" s="368"/>
      <c r="S756" s="369"/>
    </row>
    <row r="757" ht="15.75" customHeight="1">
      <c r="A757" s="94"/>
      <c r="B757" s="94"/>
      <c r="C757" s="94"/>
      <c r="D757" s="81"/>
      <c r="E757" s="94"/>
      <c r="F757" s="94"/>
      <c r="H757" s="81"/>
      <c r="Q757" s="368"/>
      <c r="R757" s="368"/>
      <c r="S757" s="369"/>
    </row>
    <row r="758" ht="15.75" customHeight="1">
      <c r="A758" s="94"/>
      <c r="B758" s="94"/>
      <c r="C758" s="94"/>
      <c r="D758" s="81"/>
      <c r="E758" s="94"/>
      <c r="F758" s="94"/>
      <c r="H758" s="81"/>
      <c r="Q758" s="368"/>
      <c r="R758" s="368"/>
      <c r="S758" s="369"/>
    </row>
    <row r="759" ht="15.75" customHeight="1">
      <c r="A759" s="94"/>
      <c r="B759" s="94"/>
      <c r="C759" s="94"/>
      <c r="D759" s="81"/>
      <c r="E759" s="94"/>
      <c r="F759" s="94"/>
      <c r="H759" s="81"/>
      <c r="Q759" s="368"/>
      <c r="R759" s="368"/>
      <c r="S759" s="369"/>
    </row>
    <row r="760" ht="15.75" customHeight="1">
      <c r="A760" s="94"/>
      <c r="B760" s="94"/>
      <c r="C760" s="94"/>
      <c r="D760" s="81"/>
      <c r="E760" s="94"/>
      <c r="F760" s="94"/>
      <c r="H760" s="81"/>
      <c r="Q760" s="368"/>
      <c r="R760" s="368"/>
      <c r="S760" s="369"/>
    </row>
    <row r="761" ht="15.75" customHeight="1">
      <c r="A761" s="94"/>
      <c r="B761" s="94"/>
      <c r="C761" s="94"/>
      <c r="D761" s="81"/>
      <c r="E761" s="94"/>
      <c r="F761" s="94"/>
      <c r="H761" s="81"/>
      <c r="Q761" s="368"/>
      <c r="R761" s="368"/>
      <c r="S761" s="369"/>
    </row>
    <row r="762" ht="15.75" customHeight="1">
      <c r="A762" s="94"/>
      <c r="B762" s="94"/>
      <c r="C762" s="94"/>
      <c r="D762" s="81"/>
      <c r="E762" s="94"/>
      <c r="F762" s="94"/>
      <c r="H762" s="81"/>
      <c r="Q762" s="368"/>
      <c r="R762" s="368"/>
      <c r="S762" s="369"/>
    </row>
    <row r="763" ht="15.75" customHeight="1">
      <c r="A763" s="94"/>
      <c r="B763" s="94"/>
      <c r="C763" s="94"/>
      <c r="D763" s="81"/>
      <c r="E763" s="94"/>
      <c r="F763" s="94"/>
      <c r="H763" s="81"/>
      <c r="Q763" s="368"/>
      <c r="R763" s="368"/>
      <c r="S763" s="369"/>
    </row>
    <row r="764" ht="15.75" customHeight="1">
      <c r="A764" s="94"/>
      <c r="B764" s="94"/>
      <c r="C764" s="94"/>
      <c r="D764" s="81"/>
      <c r="E764" s="94"/>
      <c r="F764" s="94"/>
      <c r="H764" s="81"/>
      <c r="Q764" s="368"/>
      <c r="R764" s="368"/>
      <c r="S764" s="369"/>
    </row>
    <row r="765" ht="15.75" customHeight="1">
      <c r="A765" s="94"/>
      <c r="B765" s="94"/>
      <c r="C765" s="94"/>
      <c r="D765" s="81"/>
      <c r="E765" s="94"/>
      <c r="F765" s="94"/>
      <c r="H765" s="81"/>
      <c r="Q765" s="368"/>
      <c r="R765" s="368"/>
      <c r="S765" s="369"/>
    </row>
    <row r="766" ht="15.75" customHeight="1">
      <c r="A766" s="94"/>
      <c r="B766" s="94"/>
      <c r="C766" s="94"/>
      <c r="D766" s="81"/>
      <c r="E766" s="94"/>
      <c r="F766" s="94"/>
      <c r="H766" s="81"/>
      <c r="Q766" s="368"/>
      <c r="R766" s="368"/>
      <c r="S766" s="369"/>
    </row>
    <row r="767" ht="15.75" customHeight="1">
      <c r="A767" s="94"/>
      <c r="B767" s="94"/>
      <c r="C767" s="94"/>
      <c r="D767" s="81"/>
      <c r="E767" s="94"/>
      <c r="F767" s="94"/>
      <c r="H767" s="81"/>
      <c r="Q767" s="368"/>
      <c r="R767" s="368"/>
      <c r="S767" s="369"/>
    </row>
    <row r="768" ht="15.75" customHeight="1">
      <c r="A768" s="94"/>
      <c r="B768" s="94"/>
      <c r="C768" s="94"/>
      <c r="D768" s="81"/>
      <c r="E768" s="94"/>
      <c r="F768" s="94"/>
      <c r="H768" s="81"/>
      <c r="Q768" s="368"/>
      <c r="R768" s="368"/>
      <c r="S768" s="369"/>
    </row>
    <row r="769" ht="15.75" customHeight="1">
      <c r="A769" s="94"/>
      <c r="B769" s="94"/>
      <c r="C769" s="94"/>
      <c r="D769" s="81"/>
      <c r="E769" s="94"/>
      <c r="F769" s="94"/>
      <c r="H769" s="81"/>
      <c r="Q769" s="368"/>
      <c r="R769" s="368"/>
      <c r="S769" s="369"/>
    </row>
    <row r="770" ht="15.75" customHeight="1">
      <c r="A770" s="94"/>
      <c r="B770" s="94"/>
      <c r="C770" s="94"/>
      <c r="D770" s="81"/>
      <c r="E770" s="94"/>
      <c r="F770" s="94"/>
      <c r="H770" s="81"/>
      <c r="Q770" s="368"/>
      <c r="R770" s="368"/>
      <c r="S770" s="369"/>
    </row>
    <row r="771" ht="15.75" customHeight="1">
      <c r="A771" s="94"/>
      <c r="B771" s="94"/>
      <c r="C771" s="94"/>
      <c r="D771" s="81"/>
      <c r="E771" s="94"/>
      <c r="F771" s="94"/>
      <c r="H771" s="81"/>
      <c r="Q771" s="368"/>
      <c r="R771" s="368"/>
      <c r="S771" s="369"/>
    </row>
    <row r="772" ht="15.75" customHeight="1">
      <c r="A772" s="94"/>
      <c r="B772" s="94"/>
      <c r="C772" s="94"/>
      <c r="D772" s="81"/>
      <c r="E772" s="94"/>
      <c r="F772" s="94"/>
      <c r="H772" s="81"/>
      <c r="Q772" s="368"/>
      <c r="R772" s="368"/>
      <c r="S772" s="369"/>
    </row>
    <row r="773" ht="15.75" customHeight="1">
      <c r="A773" s="94"/>
      <c r="B773" s="94"/>
      <c r="C773" s="94"/>
      <c r="D773" s="81"/>
      <c r="E773" s="94"/>
      <c r="F773" s="94"/>
      <c r="H773" s="81"/>
      <c r="Q773" s="368"/>
      <c r="R773" s="368"/>
      <c r="S773" s="369"/>
    </row>
    <row r="774" ht="15.75" customHeight="1">
      <c r="A774" s="94"/>
      <c r="B774" s="94"/>
      <c r="C774" s="94"/>
      <c r="D774" s="81"/>
      <c r="E774" s="94"/>
      <c r="F774" s="94"/>
      <c r="H774" s="81"/>
      <c r="Q774" s="368"/>
      <c r="R774" s="368"/>
      <c r="S774" s="369"/>
    </row>
    <row r="775" ht="15.75" customHeight="1">
      <c r="A775" s="94"/>
      <c r="B775" s="94"/>
      <c r="C775" s="94"/>
      <c r="D775" s="81"/>
      <c r="E775" s="94"/>
      <c r="F775" s="94"/>
      <c r="H775" s="81"/>
      <c r="Q775" s="368"/>
      <c r="R775" s="368"/>
      <c r="S775" s="369"/>
    </row>
    <row r="776" ht="15.75" customHeight="1">
      <c r="A776" s="94"/>
      <c r="B776" s="94"/>
      <c r="C776" s="94"/>
      <c r="D776" s="81"/>
      <c r="E776" s="94"/>
      <c r="F776" s="94"/>
      <c r="H776" s="81"/>
      <c r="Q776" s="368"/>
      <c r="R776" s="368"/>
      <c r="S776" s="369"/>
    </row>
    <row r="777" ht="15.75" customHeight="1">
      <c r="A777" s="94"/>
      <c r="B777" s="94"/>
      <c r="C777" s="94"/>
      <c r="D777" s="81"/>
      <c r="E777" s="94"/>
      <c r="F777" s="94"/>
      <c r="H777" s="81"/>
      <c r="Q777" s="368"/>
      <c r="R777" s="368"/>
      <c r="S777" s="369"/>
    </row>
    <row r="778" ht="15.75" customHeight="1">
      <c r="A778" s="94"/>
      <c r="B778" s="94"/>
      <c r="C778" s="94"/>
      <c r="D778" s="81"/>
      <c r="E778" s="94"/>
      <c r="F778" s="94"/>
      <c r="H778" s="81"/>
      <c r="Q778" s="368"/>
      <c r="R778" s="368"/>
      <c r="S778" s="369"/>
    </row>
    <row r="779" ht="15.75" customHeight="1">
      <c r="A779" s="94"/>
      <c r="B779" s="94"/>
      <c r="C779" s="94"/>
      <c r="D779" s="81"/>
      <c r="E779" s="94"/>
      <c r="F779" s="94"/>
      <c r="H779" s="81"/>
      <c r="Q779" s="368"/>
      <c r="R779" s="368"/>
      <c r="S779" s="369"/>
    </row>
    <row r="780" ht="15.75" customHeight="1">
      <c r="A780" s="94"/>
      <c r="B780" s="94"/>
      <c r="C780" s="94"/>
      <c r="D780" s="81"/>
      <c r="E780" s="94"/>
      <c r="F780" s="94"/>
      <c r="H780" s="81"/>
      <c r="Q780" s="368"/>
      <c r="R780" s="368"/>
      <c r="S780" s="369"/>
    </row>
    <row r="781" ht="15.75" customHeight="1">
      <c r="A781" s="94"/>
      <c r="B781" s="94"/>
      <c r="C781" s="94"/>
      <c r="D781" s="81"/>
      <c r="E781" s="94"/>
      <c r="F781" s="94"/>
      <c r="H781" s="81"/>
      <c r="Q781" s="368"/>
      <c r="R781" s="368"/>
      <c r="S781" s="369"/>
    </row>
    <row r="782" ht="15.75" customHeight="1">
      <c r="A782" s="94"/>
      <c r="B782" s="94"/>
      <c r="C782" s="94"/>
      <c r="D782" s="81"/>
      <c r="E782" s="94"/>
      <c r="F782" s="94"/>
      <c r="H782" s="81"/>
      <c r="Q782" s="368"/>
      <c r="R782" s="368"/>
      <c r="S782" s="369"/>
    </row>
    <row r="783" ht="15.75" customHeight="1">
      <c r="A783" s="94"/>
      <c r="B783" s="94"/>
      <c r="C783" s="94"/>
      <c r="D783" s="81"/>
      <c r="E783" s="94"/>
      <c r="F783" s="94"/>
      <c r="H783" s="81"/>
      <c r="Q783" s="368"/>
      <c r="R783" s="368"/>
      <c r="S783" s="369"/>
    </row>
    <row r="784" ht="15.75" customHeight="1">
      <c r="A784" s="94"/>
      <c r="B784" s="94"/>
      <c r="C784" s="94"/>
      <c r="D784" s="81"/>
      <c r="E784" s="94"/>
      <c r="F784" s="94"/>
      <c r="H784" s="81"/>
      <c r="Q784" s="368"/>
      <c r="R784" s="368"/>
      <c r="S784" s="369"/>
    </row>
    <row r="785" ht="15.75" customHeight="1">
      <c r="A785" s="94"/>
      <c r="B785" s="94"/>
      <c r="C785" s="94"/>
      <c r="D785" s="81"/>
      <c r="E785" s="94"/>
      <c r="F785" s="94"/>
      <c r="H785" s="81"/>
      <c r="Q785" s="368"/>
      <c r="R785" s="368"/>
      <c r="S785" s="369"/>
    </row>
    <row r="786" ht="15.75" customHeight="1">
      <c r="A786" s="94"/>
      <c r="B786" s="94"/>
      <c r="C786" s="94"/>
      <c r="D786" s="81"/>
      <c r="E786" s="94"/>
      <c r="F786" s="94"/>
      <c r="H786" s="81"/>
      <c r="Q786" s="368"/>
      <c r="R786" s="368"/>
      <c r="S786" s="369"/>
    </row>
    <row r="787" ht="15.75" customHeight="1">
      <c r="A787" s="94"/>
      <c r="B787" s="94"/>
      <c r="C787" s="94"/>
      <c r="D787" s="81"/>
      <c r="E787" s="94"/>
      <c r="F787" s="94"/>
      <c r="H787" s="81"/>
      <c r="Q787" s="368"/>
      <c r="R787" s="368"/>
      <c r="S787" s="369"/>
    </row>
    <row r="788" ht="15.75" customHeight="1">
      <c r="A788" s="94"/>
      <c r="B788" s="94"/>
      <c r="C788" s="94"/>
      <c r="D788" s="81"/>
      <c r="E788" s="94"/>
      <c r="F788" s="94"/>
      <c r="H788" s="81"/>
      <c r="Q788" s="368"/>
      <c r="R788" s="368"/>
      <c r="S788" s="369"/>
    </row>
    <row r="789" ht="15.75" customHeight="1">
      <c r="A789" s="94"/>
      <c r="B789" s="94"/>
      <c r="C789" s="94"/>
      <c r="D789" s="81"/>
      <c r="E789" s="94"/>
      <c r="F789" s="94"/>
      <c r="H789" s="81"/>
      <c r="Q789" s="368"/>
      <c r="R789" s="368"/>
      <c r="S789" s="369"/>
    </row>
    <row r="790" ht="15.75" customHeight="1">
      <c r="A790" s="94"/>
      <c r="B790" s="94"/>
      <c r="C790" s="94"/>
      <c r="D790" s="81"/>
      <c r="E790" s="94"/>
      <c r="F790" s="94"/>
      <c r="H790" s="81"/>
      <c r="Q790" s="368"/>
      <c r="R790" s="368"/>
      <c r="S790" s="369"/>
    </row>
    <row r="791" ht="15.75" customHeight="1">
      <c r="A791" s="94"/>
      <c r="B791" s="94"/>
      <c r="C791" s="94"/>
      <c r="D791" s="81"/>
      <c r="E791" s="94"/>
      <c r="F791" s="94"/>
      <c r="H791" s="81"/>
      <c r="Q791" s="368"/>
      <c r="R791" s="368"/>
      <c r="S791" s="369"/>
    </row>
    <row r="792" ht="15.75" customHeight="1">
      <c r="A792" s="94"/>
      <c r="B792" s="94"/>
      <c r="C792" s="94"/>
      <c r="D792" s="81"/>
      <c r="E792" s="94"/>
      <c r="F792" s="94"/>
      <c r="H792" s="81"/>
      <c r="Q792" s="368"/>
      <c r="R792" s="368"/>
      <c r="S792" s="369"/>
    </row>
    <row r="793" ht="15.75" customHeight="1">
      <c r="A793" s="94"/>
      <c r="B793" s="94"/>
      <c r="C793" s="94"/>
      <c r="D793" s="81"/>
      <c r="E793" s="94"/>
      <c r="F793" s="94"/>
      <c r="H793" s="81"/>
      <c r="Q793" s="368"/>
      <c r="R793" s="368"/>
      <c r="S793" s="369"/>
    </row>
    <row r="794" ht="15.75" customHeight="1">
      <c r="A794" s="94"/>
      <c r="B794" s="94"/>
      <c r="C794" s="94"/>
      <c r="D794" s="81"/>
      <c r="E794" s="94"/>
      <c r="F794" s="94"/>
      <c r="H794" s="81"/>
      <c r="Q794" s="368"/>
      <c r="R794" s="368"/>
      <c r="S794" s="369"/>
    </row>
    <row r="795" ht="15.75" customHeight="1">
      <c r="A795" s="94"/>
      <c r="B795" s="94"/>
      <c r="C795" s="94"/>
      <c r="D795" s="81"/>
      <c r="E795" s="94"/>
      <c r="F795" s="94"/>
      <c r="H795" s="81"/>
      <c r="Q795" s="368"/>
      <c r="R795" s="368"/>
      <c r="S795" s="369"/>
    </row>
    <row r="796" ht="15.75" customHeight="1">
      <c r="A796" s="94"/>
      <c r="B796" s="94"/>
      <c r="C796" s="94"/>
      <c r="D796" s="81"/>
      <c r="E796" s="94"/>
      <c r="F796" s="94"/>
      <c r="H796" s="81"/>
      <c r="Q796" s="368"/>
      <c r="R796" s="368"/>
      <c r="S796" s="369"/>
    </row>
    <row r="797" ht="15.75" customHeight="1">
      <c r="A797" s="94"/>
      <c r="B797" s="94"/>
      <c r="C797" s="94"/>
      <c r="D797" s="81"/>
      <c r="E797" s="94"/>
      <c r="F797" s="94"/>
      <c r="H797" s="81"/>
      <c r="Q797" s="368"/>
      <c r="R797" s="368"/>
      <c r="S797" s="369"/>
    </row>
    <row r="798" ht="15.75" customHeight="1">
      <c r="A798" s="94"/>
      <c r="B798" s="94"/>
      <c r="C798" s="94"/>
      <c r="D798" s="81"/>
      <c r="E798" s="94"/>
      <c r="F798" s="94"/>
      <c r="H798" s="81"/>
      <c r="Q798" s="368"/>
      <c r="R798" s="368"/>
      <c r="S798" s="369"/>
    </row>
    <row r="799" ht="15.75" customHeight="1">
      <c r="A799" s="94"/>
      <c r="B799" s="94"/>
      <c r="C799" s="94"/>
      <c r="D799" s="81"/>
      <c r="E799" s="94"/>
      <c r="F799" s="94"/>
      <c r="H799" s="81"/>
      <c r="Q799" s="368"/>
      <c r="R799" s="368"/>
      <c r="S799" s="369"/>
    </row>
    <row r="800" ht="15.75" customHeight="1">
      <c r="A800" s="94"/>
      <c r="B800" s="94"/>
      <c r="C800" s="94"/>
      <c r="D800" s="81"/>
      <c r="E800" s="94"/>
      <c r="F800" s="94"/>
      <c r="H800" s="81"/>
      <c r="Q800" s="368"/>
      <c r="R800" s="368"/>
      <c r="S800" s="369"/>
    </row>
    <row r="801" ht="15.75" customHeight="1">
      <c r="A801" s="94"/>
      <c r="B801" s="94"/>
      <c r="C801" s="94"/>
      <c r="D801" s="81"/>
      <c r="E801" s="94"/>
      <c r="F801" s="94"/>
      <c r="H801" s="81"/>
      <c r="Q801" s="368"/>
      <c r="R801" s="368"/>
      <c r="S801" s="369"/>
    </row>
    <row r="802" ht="15.75" customHeight="1">
      <c r="A802" s="94"/>
      <c r="B802" s="94"/>
      <c r="C802" s="94"/>
      <c r="D802" s="81"/>
      <c r="E802" s="94"/>
      <c r="F802" s="94"/>
      <c r="H802" s="81"/>
      <c r="Q802" s="368"/>
      <c r="R802" s="368"/>
      <c r="S802" s="369"/>
    </row>
    <row r="803" ht="15.75" customHeight="1">
      <c r="A803" s="94"/>
      <c r="B803" s="94"/>
      <c r="C803" s="94"/>
      <c r="D803" s="81"/>
      <c r="E803" s="94"/>
      <c r="F803" s="94"/>
      <c r="H803" s="81"/>
      <c r="Q803" s="368"/>
      <c r="R803" s="368"/>
      <c r="S803" s="369"/>
    </row>
    <row r="804" ht="15.75" customHeight="1">
      <c r="A804" s="94"/>
      <c r="B804" s="94"/>
      <c r="C804" s="94"/>
      <c r="D804" s="81"/>
      <c r="E804" s="94"/>
      <c r="F804" s="94"/>
      <c r="H804" s="81"/>
      <c r="Q804" s="368"/>
      <c r="R804" s="368"/>
      <c r="S804" s="369"/>
    </row>
    <row r="805" ht="15.75" customHeight="1">
      <c r="A805" s="94"/>
      <c r="B805" s="94"/>
      <c r="C805" s="94"/>
      <c r="D805" s="81"/>
      <c r="E805" s="94"/>
      <c r="F805" s="94"/>
      <c r="H805" s="81"/>
      <c r="Q805" s="368"/>
      <c r="R805" s="368"/>
      <c r="S805" s="369"/>
    </row>
    <row r="806" ht="15.75" customHeight="1">
      <c r="A806" s="94"/>
      <c r="B806" s="94"/>
      <c r="C806" s="94"/>
      <c r="D806" s="81"/>
      <c r="E806" s="94"/>
      <c r="F806" s="94"/>
      <c r="H806" s="81"/>
      <c r="Q806" s="368"/>
      <c r="R806" s="368"/>
      <c r="S806" s="369"/>
    </row>
    <row r="807" ht="15.75" customHeight="1">
      <c r="A807" s="94"/>
      <c r="B807" s="94"/>
      <c r="C807" s="94"/>
      <c r="D807" s="81"/>
      <c r="E807" s="94"/>
      <c r="F807" s="94"/>
      <c r="H807" s="81"/>
      <c r="Q807" s="368"/>
      <c r="R807" s="368"/>
      <c r="S807" s="369"/>
    </row>
    <row r="808" ht="15.75" customHeight="1">
      <c r="A808" s="94"/>
      <c r="B808" s="94"/>
      <c r="C808" s="94"/>
      <c r="D808" s="81"/>
      <c r="E808" s="94"/>
      <c r="F808" s="94"/>
      <c r="H808" s="81"/>
      <c r="Q808" s="368"/>
      <c r="R808" s="368"/>
      <c r="S808" s="369"/>
    </row>
    <row r="809" ht="15.75" customHeight="1">
      <c r="A809" s="94"/>
      <c r="B809" s="94"/>
      <c r="C809" s="94"/>
      <c r="D809" s="81"/>
      <c r="E809" s="94"/>
      <c r="F809" s="94"/>
      <c r="H809" s="81"/>
      <c r="Q809" s="368"/>
      <c r="R809" s="368"/>
      <c r="S809" s="369"/>
    </row>
    <row r="810" ht="15.75" customHeight="1">
      <c r="A810" s="94"/>
      <c r="B810" s="94"/>
      <c r="C810" s="94"/>
      <c r="D810" s="81"/>
      <c r="E810" s="94"/>
      <c r="F810" s="94"/>
      <c r="H810" s="81"/>
      <c r="Q810" s="368"/>
      <c r="R810" s="368"/>
      <c r="S810" s="369"/>
    </row>
    <row r="811" ht="15.75" customHeight="1">
      <c r="A811" s="94"/>
      <c r="B811" s="94"/>
      <c r="C811" s="94"/>
      <c r="D811" s="81"/>
      <c r="E811" s="94"/>
      <c r="F811" s="94"/>
      <c r="H811" s="81"/>
      <c r="Q811" s="368"/>
      <c r="R811" s="368"/>
      <c r="S811" s="369"/>
    </row>
    <row r="812" ht="15.75" customHeight="1">
      <c r="A812" s="94"/>
      <c r="B812" s="94"/>
      <c r="C812" s="94"/>
      <c r="D812" s="81"/>
      <c r="E812" s="94"/>
      <c r="F812" s="94"/>
      <c r="H812" s="81"/>
      <c r="Q812" s="368"/>
      <c r="R812" s="368"/>
      <c r="S812" s="369"/>
    </row>
    <row r="813" ht="15.75" customHeight="1">
      <c r="A813" s="94"/>
      <c r="B813" s="94"/>
      <c r="C813" s="94"/>
      <c r="D813" s="81"/>
      <c r="E813" s="94"/>
      <c r="F813" s="94"/>
      <c r="H813" s="81"/>
      <c r="Q813" s="368"/>
      <c r="R813" s="368"/>
      <c r="S813" s="369"/>
    </row>
    <row r="814" ht="15.75" customHeight="1">
      <c r="A814" s="94"/>
      <c r="B814" s="94"/>
      <c r="C814" s="94"/>
      <c r="D814" s="81"/>
      <c r="E814" s="94"/>
      <c r="F814" s="94"/>
      <c r="H814" s="81"/>
      <c r="Q814" s="368"/>
      <c r="R814" s="368"/>
      <c r="S814" s="369"/>
    </row>
    <row r="815" ht="15.75" customHeight="1">
      <c r="A815" s="94"/>
      <c r="B815" s="94"/>
      <c r="C815" s="94"/>
      <c r="D815" s="81"/>
      <c r="E815" s="94"/>
      <c r="F815" s="94"/>
      <c r="H815" s="81"/>
      <c r="Q815" s="368"/>
      <c r="R815" s="368"/>
      <c r="S815" s="369"/>
    </row>
    <row r="816" ht="15.75" customHeight="1">
      <c r="A816" s="94"/>
      <c r="B816" s="94"/>
      <c r="C816" s="94"/>
      <c r="D816" s="81"/>
      <c r="E816" s="94"/>
      <c r="F816" s="94"/>
      <c r="H816" s="81"/>
      <c r="Q816" s="368"/>
      <c r="R816" s="368"/>
      <c r="S816" s="369"/>
    </row>
    <row r="817" ht="15.75" customHeight="1">
      <c r="A817" s="94"/>
      <c r="B817" s="94"/>
      <c r="C817" s="94"/>
      <c r="D817" s="81"/>
      <c r="E817" s="94"/>
      <c r="F817" s="94"/>
      <c r="H817" s="81"/>
      <c r="Q817" s="368"/>
      <c r="R817" s="368"/>
      <c r="S817" s="369"/>
    </row>
    <row r="818" ht="15.75" customHeight="1">
      <c r="A818" s="94"/>
      <c r="B818" s="94"/>
      <c r="C818" s="94"/>
      <c r="D818" s="81"/>
      <c r="E818" s="94"/>
      <c r="F818" s="94"/>
      <c r="H818" s="81"/>
      <c r="Q818" s="368"/>
      <c r="R818" s="368"/>
      <c r="S818" s="369"/>
    </row>
    <row r="819" ht="15.75" customHeight="1">
      <c r="A819" s="94"/>
      <c r="B819" s="94"/>
      <c r="C819" s="94"/>
      <c r="D819" s="81"/>
      <c r="E819" s="94"/>
      <c r="F819" s="94"/>
      <c r="H819" s="81"/>
      <c r="Q819" s="368"/>
      <c r="R819" s="368"/>
      <c r="S819" s="369"/>
    </row>
    <row r="820" ht="15.75" customHeight="1">
      <c r="A820" s="94"/>
      <c r="B820" s="94"/>
      <c r="C820" s="94"/>
      <c r="D820" s="81"/>
      <c r="E820" s="94"/>
      <c r="F820" s="94"/>
      <c r="H820" s="81"/>
      <c r="Q820" s="368"/>
      <c r="R820" s="368"/>
      <c r="S820" s="369"/>
    </row>
    <row r="821" ht="15.75" customHeight="1">
      <c r="A821" s="94"/>
      <c r="B821" s="94"/>
      <c r="C821" s="94"/>
      <c r="D821" s="81"/>
      <c r="E821" s="94"/>
      <c r="F821" s="94"/>
      <c r="H821" s="81"/>
      <c r="Q821" s="368"/>
      <c r="R821" s="368"/>
      <c r="S821" s="369"/>
    </row>
    <row r="822" ht="15.75" customHeight="1">
      <c r="A822" s="94"/>
      <c r="B822" s="94"/>
      <c r="C822" s="94"/>
      <c r="D822" s="81"/>
      <c r="E822" s="94"/>
      <c r="F822" s="94"/>
      <c r="H822" s="81"/>
      <c r="Q822" s="368"/>
      <c r="R822" s="368"/>
      <c r="S822" s="369"/>
    </row>
    <row r="823" ht="15.75" customHeight="1">
      <c r="A823" s="94"/>
      <c r="B823" s="94"/>
      <c r="C823" s="94"/>
      <c r="D823" s="81"/>
      <c r="E823" s="94"/>
      <c r="F823" s="94"/>
      <c r="H823" s="81"/>
      <c r="Q823" s="368"/>
      <c r="R823" s="368"/>
      <c r="S823" s="369"/>
    </row>
    <row r="824" ht="15.75" customHeight="1">
      <c r="A824" s="94"/>
      <c r="B824" s="94"/>
      <c r="C824" s="94"/>
      <c r="D824" s="81"/>
      <c r="E824" s="94"/>
      <c r="F824" s="94"/>
      <c r="H824" s="81"/>
      <c r="Q824" s="368"/>
      <c r="R824" s="368"/>
      <c r="S824" s="369"/>
    </row>
    <row r="825" ht="15.75" customHeight="1">
      <c r="A825" s="94"/>
      <c r="B825" s="94"/>
      <c r="C825" s="94"/>
      <c r="D825" s="81"/>
      <c r="E825" s="94"/>
      <c r="F825" s="94"/>
      <c r="H825" s="81"/>
      <c r="Q825" s="368"/>
      <c r="R825" s="368"/>
      <c r="S825" s="369"/>
    </row>
    <row r="826" ht="15.75" customHeight="1">
      <c r="A826" s="94"/>
      <c r="B826" s="94"/>
      <c r="C826" s="94"/>
      <c r="D826" s="81"/>
      <c r="E826" s="94"/>
      <c r="F826" s="94"/>
      <c r="H826" s="81"/>
      <c r="Q826" s="368"/>
      <c r="R826" s="368"/>
      <c r="S826" s="369"/>
    </row>
    <row r="827" ht="15.75" customHeight="1">
      <c r="A827" s="94"/>
      <c r="B827" s="94"/>
      <c r="C827" s="94"/>
      <c r="D827" s="81"/>
      <c r="E827" s="94"/>
      <c r="F827" s="94"/>
      <c r="H827" s="81"/>
      <c r="Q827" s="368"/>
      <c r="R827" s="368"/>
      <c r="S827" s="369"/>
    </row>
    <row r="828" ht="15.75" customHeight="1">
      <c r="A828" s="94"/>
      <c r="B828" s="94"/>
      <c r="C828" s="94"/>
      <c r="D828" s="81"/>
      <c r="E828" s="94"/>
      <c r="F828" s="94"/>
      <c r="H828" s="81"/>
      <c r="Q828" s="368"/>
      <c r="R828" s="368"/>
      <c r="S828" s="369"/>
    </row>
    <row r="829" ht="15.75" customHeight="1">
      <c r="A829" s="94"/>
      <c r="B829" s="94"/>
      <c r="C829" s="94"/>
      <c r="D829" s="81"/>
      <c r="E829" s="94"/>
      <c r="F829" s="94"/>
      <c r="H829" s="81"/>
      <c r="Q829" s="368"/>
      <c r="R829" s="368"/>
      <c r="S829" s="369"/>
    </row>
    <row r="830" ht="15.75" customHeight="1">
      <c r="A830" s="94"/>
      <c r="B830" s="94"/>
      <c r="C830" s="94"/>
      <c r="D830" s="81"/>
      <c r="E830" s="94"/>
      <c r="F830" s="94"/>
      <c r="H830" s="81"/>
      <c r="Q830" s="368"/>
      <c r="R830" s="368"/>
      <c r="S830" s="369"/>
    </row>
    <row r="831" ht="15.75" customHeight="1">
      <c r="A831" s="94"/>
      <c r="B831" s="94"/>
      <c r="C831" s="94"/>
      <c r="D831" s="81"/>
      <c r="E831" s="94"/>
      <c r="F831" s="94"/>
      <c r="H831" s="81"/>
      <c r="Q831" s="368"/>
      <c r="R831" s="368"/>
      <c r="S831" s="369"/>
    </row>
    <row r="832" ht="15.75" customHeight="1">
      <c r="A832" s="94"/>
      <c r="B832" s="94"/>
      <c r="C832" s="94"/>
      <c r="D832" s="81"/>
      <c r="E832" s="94"/>
      <c r="F832" s="94"/>
      <c r="H832" s="81"/>
      <c r="Q832" s="368"/>
      <c r="R832" s="368"/>
      <c r="S832" s="369"/>
    </row>
    <row r="833" ht="15.75" customHeight="1">
      <c r="A833" s="94"/>
      <c r="B833" s="94"/>
      <c r="C833" s="94"/>
      <c r="D833" s="81"/>
      <c r="E833" s="94"/>
      <c r="F833" s="94"/>
      <c r="H833" s="81"/>
      <c r="Q833" s="368"/>
      <c r="R833" s="368"/>
      <c r="S833" s="369"/>
    </row>
    <row r="834" ht="15.75" customHeight="1">
      <c r="A834" s="94"/>
      <c r="B834" s="94"/>
      <c r="C834" s="94"/>
      <c r="D834" s="81"/>
      <c r="E834" s="94"/>
      <c r="F834" s="94"/>
      <c r="H834" s="81"/>
      <c r="Q834" s="368"/>
      <c r="R834" s="368"/>
      <c r="S834" s="369"/>
    </row>
    <row r="835" ht="15.75" customHeight="1">
      <c r="A835" s="94"/>
      <c r="B835" s="94"/>
      <c r="C835" s="94"/>
      <c r="D835" s="81"/>
      <c r="E835" s="94"/>
      <c r="F835" s="94"/>
      <c r="H835" s="81"/>
      <c r="Q835" s="368"/>
      <c r="R835" s="368"/>
      <c r="S835" s="369"/>
    </row>
    <row r="836" ht="15.75" customHeight="1">
      <c r="A836" s="94"/>
      <c r="B836" s="94"/>
      <c r="C836" s="94"/>
      <c r="D836" s="81"/>
      <c r="E836" s="94"/>
      <c r="F836" s="94"/>
      <c r="H836" s="81"/>
      <c r="Q836" s="368"/>
      <c r="R836" s="368"/>
      <c r="S836" s="369"/>
    </row>
    <row r="837" ht="15.75" customHeight="1">
      <c r="A837" s="94"/>
      <c r="B837" s="94"/>
      <c r="C837" s="94"/>
      <c r="D837" s="81"/>
      <c r="E837" s="94"/>
      <c r="F837" s="94"/>
      <c r="H837" s="81"/>
      <c r="Q837" s="368"/>
      <c r="R837" s="368"/>
      <c r="S837" s="369"/>
    </row>
    <row r="838" ht="15.75" customHeight="1">
      <c r="A838" s="94"/>
      <c r="B838" s="94"/>
      <c r="C838" s="94"/>
      <c r="D838" s="81"/>
      <c r="E838" s="94"/>
      <c r="F838" s="94"/>
      <c r="H838" s="81"/>
      <c r="Q838" s="368"/>
      <c r="R838" s="368"/>
      <c r="S838" s="369"/>
    </row>
    <row r="839" ht="15.75" customHeight="1">
      <c r="A839" s="94"/>
      <c r="B839" s="94"/>
      <c r="C839" s="94"/>
      <c r="D839" s="81"/>
      <c r="E839" s="94"/>
      <c r="F839" s="94"/>
      <c r="H839" s="81"/>
      <c r="Q839" s="368"/>
      <c r="R839" s="368"/>
      <c r="S839" s="369"/>
    </row>
    <row r="840" ht="15.75" customHeight="1">
      <c r="A840" s="94"/>
      <c r="B840" s="94"/>
      <c r="C840" s="94"/>
      <c r="D840" s="81"/>
      <c r="E840" s="94"/>
      <c r="F840" s="94"/>
      <c r="H840" s="81"/>
      <c r="Q840" s="368"/>
      <c r="R840" s="368"/>
      <c r="S840" s="369"/>
    </row>
    <row r="841" ht="15.75" customHeight="1">
      <c r="A841" s="94"/>
      <c r="B841" s="94"/>
      <c r="C841" s="94"/>
      <c r="D841" s="81"/>
      <c r="E841" s="94"/>
      <c r="F841" s="94"/>
      <c r="H841" s="81"/>
      <c r="Q841" s="368"/>
      <c r="R841" s="368"/>
      <c r="S841" s="369"/>
    </row>
    <row r="842" ht="15.75" customHeight="1">
      <c r="A842" s="94"/>
      <c r="B842" s="94"/>
      <c r="C842" s="94"/>
      <c r="D842" s="81"/>
      <c r="E842" s="94"/>
      <c r="F842" s="94"/>
      <c r="H842" s="81"/>
      <c r="Q842" s="368"/>
      <c r="R842" s="368"/>
      <c r="S842" s="369"/>
    </row>
    <row r="843" ht="15.75" customHeight="1">
      <c r="A843" s="94"/>
      <c r="B843" s="94"/>
      <c r="C843" s="94"/>
      <c r="D843" s="81"/>
      <c r="E843" s="94"/>
      <c r="F843" s="94"/>
      <c r="H843" s="81"/>
      <c r="Q843" s="368"/>
      <c r="R843" s="368"/>
      <c r="S843" s="369"/>
    </row>
    <row r="844" ht="15.75" customHeight="1">
      <c r="A844" s="94"/>
      <c r="B844" s="94"/>
      <c r="C844" s="94"/>
      <c r="D844" s="81"/>
      <c r="E844" s="94"/>
      <c r="F844" s="94"/>
      <c r="H844" s="81"/>
      <c r="Q844" s="368"/>
      <c r="R844" s="368"/>
      <c r="S844" s="369"/>
    </row>
    <row r="845" ht="15.75" customHeight="1">
      <c r="A845" s="94"/>
      <c r="B845" s="94"/>
      <c r="C845" s="94"/>
      <c r="D845" s="81"/>
      <c r="E845" s="94"/>
      <c r="F845" s="94"/>
      <c r="H845" s="81"/>
      <c r="Q845" s="368"/>
      <c r="R845" s="368"/>
      <c r="S845" s="369"/>
    </row>
    <row r="846" ht="15.75" customHeight="1">
      <c r="A846" s="94"/>
      <c r="B846" s="94"/>
      <c r="C846" s="94"/>
      <c r="D846" s="81"/>
      <c r="E846" s="94"/>
      <c r="F846" s="94"/>
      <c r="H846" s="81"/>
      <c r="Q846" s="368"/>
      <c r="R846" s="368"/>
      <c r="S846" s="369"/>
    </row>
    <row r="847" ht="15.75" customHeight="1">
      <c r="A847" s="94"/>
      <c r="B847" s="94"/>
      <c r="C847" s="94"/>
      <c r="D847" s="81"/>
      <c r="E847" s="94"/>
      <c r="F847" s="94"/>
      <c r="H847" s="81"/>
      <c r="Q847" s="368"/>
      <c r="R847" s="368"/>
      <c r="S847" s="369"/>
    </row>
    <row r="848" ht="15.75" customHeight="1">
      <c r="A848" s="94"/>
      <c r="B848" s="94"/>
      <c r="C848" s="94"/>
      <c r="D848" s="81"/>
      <c r="E848" s="94"/>
      <c r="F848" s="94"/>
      <c r="H848" s="81"/>
      <c r="Q848" s="368"/>
      <c r="R848" s="368"/>
      <c r="S848" s="369"/>
    </row>
    <row r="849" ht="15.75" customHeight="1">
      <c r="A849" s="94"/>
      <c r="B849" s="94"/>
      <c r="C849" s="94"/>
      <c r="D849" s="81"/>
      <c r="E849" s="94"/>
      <c r="F849" s="94"/>
      <c r="H849" s="81"/>
      <c r="Q849" s="368"/>
      <c r="R849" s="368"/>
      <c r="S849" s="369"/>
    </row>
    <row r="850" ht="15.75" customHeight="1">
      <c r="A850" s="94"/>
      <c r="B850" s="94"/>
      <c r="C850" s="94"/>
      <c r="D850" s="81"/>
      <c r="E850" s="94"/>
      <c r="F850" s="94"/>
      <c r="H850" s="81"/>
      <c r="Q850" s="368"/>
      <c r="R850" s="368"/>
      <c r="S850" s="369"/>
    </row>
    <row r="851" ht="15.75" customHeight="1">
      <c r="A851" s="94"/>
      <c r="B851" s="94"/>
      <c r="C851" s="94"/>
      <c r="D851" s="81"/>
      <c r="E851" s="94"/>
      <c r="F851" s="94"/>
      <c r="H851" s="81"/>
      <c r="Q851" s="368"/>
      <c r="R851" s="368"/>
      <c r="S851" s="369"/>
    </row>
    <row r="852" ht="15.75" customHeight="1">
      <c r="A852" s="94"/>
      <c r="B852" s="94"/>
      <c r="C852" s="94"/>
      <c r="D852" s="81"/>
      <c r="E852" s="94"/>
      <c r="F852" s="94"/>
      <c r="H852" s="81"/>
      <c r="Q852" s="368"/>
      <c r="R852" s="368"/>
      <c r="S852" s="369"/>
    </row>
    <row r="853" ht="15.75" customHeight="1">
      <c r="A853" s="94"/>
      <c r="B853" s="94"/>
      <c r="C853" s="94"/>
      <c r="D853" s="81"/>
      <c r="E853" s="94"/>
      <c r="F853" s="94"/>
      <c r="H853" s="81"/>
      <c r="Q853" s="368"/>
      <c r="R853" s="368"/>
      <c r="S853" s="369"/>
    </row>
    <row r="854" ht="15.75" customHeight="1">
      <c r="A854" s="94"/>
      <c r="B854" s="94"/>
      <c r="C854" s="94"/>
      <c r="D854" s="81"/>
      <c r="E854" s="94"/>
      <c r="F854" s="94"/>
      <c r="H854" s="81"/>
      <c r="Q854" s="368"/>
      <c r="R854" s="368"/>
      <c r="S854" s="369"/>
    </row>
    <row r="855" ht="15.75" customHeight="1">
      <c r="A855" s="94"/>
      <c r="B855" s="94"/>
      <c r="C855" s="94"/>
      <c r="D855" s="81"/>
      <c r="E855" s="94"/>
      <c r="F855" s="94"/>
      <c r="H855" s="81"/>
      <c r="Q855" s="368"/>
      <c r="R855" s="368"/>
      <c r="S855" s="369"/>
    </row>
    <row r="856" ht="15.75" customHeight="1">
      <c r="A856" s="94"/>
      <c r="B856" s="94"/>
      <c r="C856" s="94"/>
      <c r="D856" s="81"/>
      <c r="E856" s="94"/>
      <c r="F856" s="94"/>
      <c r="H856" s="81"/>
      <c r="Q856" s="368"/>
      <c r="R856" s="368"/>
      <c r="S856" s="369"/>
    </row>
    <row r="857" ht="15.75" customHeight="1">
      <c r="A857" s="94"/>
      <c r="B857" s="94"/>
      <c r="C857" s="94"/>
      <c r="D857" s="81"/>
      <c r="E857" s="94"/>
      <c r="F857" s="94"/>
      <c r="H857" s="81"/>
      <c r="Q857" s="368"/>
      <c r="R857" s="368"/>
      <c r="S857" s="369"/>
    </row>
    <row r="858" ht="15.75" customHeight="1">
      <c r="A858" s="94"/>
      <c r="B858" s="94"/>
      <c r="C858" s="94"/>
      <c r="D858" s="81"/>
      <c r="E858" s="94"/>
      <c r="F858" s="94"/>
      <c r="H858" s="81"/>
      <c r="Q858" s="368"/>
      <c r="R858" s="368"/>
      <c r="S858" s="369"/>
    </row>
    <row r="859" ht="15.75" customHeight="1">
      <c r="A859" s="94"/>
      <c r="B859" s="94"/>
      <c r="C859" s="94"/>
      <c r="D859" s="81"/>
      <c r="E859" s="94"/>
      <c r="F859" s="94"/>
      <c r="H859" s="81"/>
      <c r="Q859" s="368"/>
      <c r="R859" s="368"/>
      <c r="S859" s="369"/>
    </row>
    <row r="860" ht="15.75" customHeight="1">
      <c r="A860" s="94"/>
      <c r="B860" s="94"/>
      <c r="C860" s="94"/>
      <c r="D860" s="81"/>
      <c r="E860" s="94"/>
      <c r="F860" s="94"/>
      <c r="H860" s="81"/>
      <c r="Q860" s="368"/>
      <c r="R860" s="368"/>
      <c r="S860" s="369"/>
    </row>
    <row r="861" ht="15.75" customHeight="1">
      <c r="A861" s="94"/>
      <c r="B861" s="94"/>
      <c r="C861" s="94"/>
      <c r="D861" s="81"/>
      <c r="E861" s="94"/>
      <c r="F861" s="94"/>
      <c r="H861" s="81"/>
      <c r="Q861" s="368"/>
      <c r="R861" s="368"/>
      <c r="S861" s="369"/>
    </row>
    <row r="862" ht="15.75" customHeight="1">
      <c r="A862" s="94"/>
      <c r="B862" s="94"/>
      <c r="C862" s="94"/>
      <c r="D862" s="81"/>
      <c r="E862" s="94"/>
      <c r="F862" s="94"/>
      <c r="H862" s="81"/>
      <c r="Q862" s="368"/>
      <c r="R862" s="368"/>
      <c r="S862" s="369"/>
    </row>
    <row r="863" ht="15.75" customHeight="1">
      <c r="A863" s="94"/>
      <c r="B863" s="94"/>
      <c r="C863" s="94"/>
      <c r="D863" s="81"/>
      <c r="E863" s="94"/>
      <c r="F863" s="94"/>
      <c r="H863" s="81"/>
      <c r="Q863" s="368"/>
      <c r="R863" s="368"/>
      <c r="S863" s="369"/>
    </row>
    <row r="864" ht="15.75" customHeight="1">
      <c r="A864" s="94"/>
      <c r="B864" s="94"/>
      <c r="C864" s="94"/>
      <c r="D864" s="81"/>
      <c r="E864" s="94"/>
      <c r="F864" s="94"/>
      <c r="H864" s="81"/>
      <c r="Q864" s="368"/>
      <c r="R864" s="368"/>
      <c r="S864" s="369"/>
    </row>
    <row r="865" ht="15.75" customHeight="1">
      <c r="A865" s="94"/>
      <c r="B865" s="94"/>
      <c r="C865" s="94"/>
      <c r="D865" s="81"/>
      <c r="E865" s="94"/>
      <c r="F865" s="94"/>
      <c r="H865" s="81"/>
      <c r="Q865" s="368"/>
      <c r="R865" s="368"/>
      <c r="S865" s="369"/>
    </row>
    <row r="866" ht="15.75" customHeight="1">
      <c r="A866" s="94"/>
      <c r="B866" s="94"/>
      <c r="C866" s="94"/>
      <c r="D866" s="81"/>
      <c r="E866" s="94"/>
      <c r="F866" s="94"/>
      <c r="H866" s="81"/>
      <c r="Q866" s="368"/>
      <c r="R866" s="368"/>
      <c r="S866" s="369"/>
    </row>
    <row r="867" ht="15.75" customHeight="1">
      <c r="A867" s="94"/>
      <c r="B867" s="94"/>
      <c r="C867" s="94"/>
      <c r="D867" s="81"/>
      <c r="E867" s="94"/>
      <c r="F867" s="94"/>
      <c r="H867" s="81"/>
      <c r="Q867" s="368"/>
      <c r="R867" s="368"/>
      <c r="S867" s="369"/>
    </row>
    <row r="868" ht="15.75" customHeight="1">
      <c r="A868" s="94"/>
      <c r="B868" s="94"/>
      <c r="C868" s="94"/>
      <c r="D868" s="81"/>
      <c r="E868" s="94"/>
      <c r="F868" s="94"/>
      <c r="H868" s="81"/>
      <c r="Q868" s="368"/>
      <c r="R868" s="368"/>
      <c r="S868" s="369"/>
    </row>
    <row r="869" ht="15.75" customHeight="1">
      <c r="A869" s="94"/>
      <c r="B869" s="94"/>
      <c r="C869" s="94"/>
      <c r="D869" s="81"/>
      <c r="E869" s="94"/>
      <c r="F869" s="94"/>
      <c r="H869" s="81"/>
      <c r="Q869" s="368"/>
      <c r="R869" s="368"/>
      <c r="S869" s="369"/>
    </row>
    <row r="870" ht="15.75" customHeight="1">
      <c r="A870" s="94"/>
      <c r="B870" s="94"/>
      <c r="C870" s="94"/>
      <c r="D870" s="81"/>
      <c r="E870" s="94"/>
      <c r="F870" s="94"/>
      <c r="H870" s="81"/>
      <c r="Q870" s="368"/>
      <c r="R870" s="368"/>
      <c r="S870" s="369"/>
    </row>
    <row r="871" ht="15.75" customHeight="1">
      <c r="A871" s="94"/>
      <c r="B871" s="94"/>
      <c r="C871" s="94"/>
      <c r="D871" s="81"/>
      <c r="E871" s="94"/>
      <c r="F871" s="94"/>
      <c r="H871" s="81"/>
      <c r="Q871" s="368"/>
      <c r="R871" s="368"/>
      <c r="S871" s="369"/>
    </row>
    <row r="872" ht="15.75" customHeight="1">
      <c r="A872" s="94"/>
      <c r="B872" s="94"/>
      <c r="C872" s="94"/>
      <c r="D872" s="81"/>
      <c r="E872" s="94"/>
      <c r="F872" s="94"/>
      <c r="H872" s="81"/>
      <c r="Q872" s="368"/>
      <c r="R872" s="368"/>
      <c r="S872" s="369"/>
    </row>
    <row r="873" ht="15.75" customHeight="1">
      <c r="A873" s="94"/>
      <c r="B873" s="94"/>
      <c r="C873" s="94"/>
      <c r="D873" s="81"/>
      <c r="E873" s="94"/>
      <c r="F873" s="94"/>
      <c r="H873" s="81"/>
      <c r="Q873" s="368"/>
      <c r="R873" s="368"/>
      <c r="S873" s="369"/>
    </row>
    <row r="874" ht="15.75" customHeight="1">
      <c r="A874" s="94"/>
      <c r="B874" s="94"/>
      <c r="C874" s="94"/>
      <c r="D874" s="81"/>
      <c r="E874" s="94"/>
      <c r="F874" s="94"/>
      <c r="H874" s="81"/>
      <c r="Q874" s="368"/>
      <c r="R874" s="368"/>
      <c r="S874" s="369"/>
    </row>
    <row r="875" ht="15.75" customHeight="1">
      <c r="A875" s="94"/>
      <c r="B875" s="94"/>
      <c r="C875" s="94"/>
      <c r="D875" s="81"/>
      <c r="E875" s="94"/>
      <c r="F875" s="94"/>
      <c r="H875" s="81"/>
      <c r="Q875" s="368"/>
      <c r="R875" s="368"/>
      <c r="S875" s="369"/>
    </row>
    <row r="876" ht="15.75" customHeight="1">
      <c r="A876" s="94"/>
      <c r="B876" s="94"/>
      <c r="C876" s="94"/>
      <c r="D876" s="81"/>
      <c r="E876" s="94"/>
      <c r="F876" s="94"/>
      <c r="H876" s="81"/>
      <c r="Q876" s="368"/>
      <c r="R876" s="368"/>
      <c r="S876" s="369"/>
    </row>
    <row r="877" ht="15.75" customHeight="1">
      <c r="A877" s="94"/>
      <c r="B877" s="94"/>
      <c r="C877" s="94"/>
      <c r="D877" s="81"/>
      <c r="E877" s="94"/>
      <c r="F877" s="94"/>
      <c r="H877" s="81"/>
      <c r="Q877" s="368"/>
      <c r="R877" s="368"/>
      <c r="S877" s="369"/>
    </row>
    <row r="878" ht="15.75" customHeight="1">
      <c r="A878" s="94"/>
      <c r="B878" s="94"/>
      <c r="C878" s="94"/>
      <c r="D878" s="81"/>
      <c r="E878" s="94"/>
      <c r="F878" s="94"/>
      <c r="H878" s="81"/>
      <c r="Q878" s="368"/>
      <c r="R878" s="368"/>
      <c r="S878" s="369"/>
    </row>
    <row r="879" ht="15.75" customHeight="1">
      <c r="A879" s="94"/>
      <c r="B879" s="94"/>
      <c r="C879" s="94"/>
      <c r="D879" s="81"/>
      <c r="E879" s="94"/>
      <c r="F879" s="94"/>
      <c r="H879" s="81"/>
      <c r="Q879" s="368"/>
      <c r="R879" s="368"/>
      <c r="S879" s="369"/>
    </row>
    <row r="880" ht="15.75" customHeight="1">
      <c r="A880" s="94"/>
      <c r="B880" s="94"/>
      <c r="C880" s="94"/>
      <c r="D880" s="81"/>
      <c r="E880" s="94"/>
      <c r="F880" s="94"/>
      <c r="H880" s="81"/>
      <c r="Q880" s="368"/>
      <c r="R880" s="368"/>
      <c r="S880" s="369"/>
    </row>
    <row r="881" ht="15.75" customHeight="1">
      <c r="A881" s="94"/>
      <c r="B881" s="94"/>
      <c r="C881" s="94"/>
      <c r="D881" s="81"/>
      <c r="E881" s="94"/>
      <c r="F881" s="94"/>
      <c r="H881" s="81"/>
      <c r="Q881" s="368"/>
      <c r="R881" s="368"/>
      <c r="S881" s="369"/>
    </row>
    <row r="882" ht="15.75" customHeight="1">
      <c r="A882" s="94"/>
      <c r="B882" s="94"/>
      <c r="C882" s="94"/>
      <c r="D882" s="81"/>
      <c r="E882" s="94"/>
      <c r="F882" s="94"/>
      <c r="H882" s="81"/>
      <c r="Q882" s="368"/>
      <c r="R882" s="368"/>
      <c r="S882" s="369"/>
    </row>
    <row r="883" ht="15.75" customHeight="1">
      <c r="A883" s="94"/>
      <c r="B883" s="94"/>
      <c r="C883" s="94"/>
      <c r="D883" s="81"/>
      <c r="E883" s="94"/>
      <c r="F883" s="94"/>
      <c r="H883" s="81"/>
      <c r="Q883" s="368"/>
      <c r="R883" s="368"/>
      <c r="S883" s="369"/>
    </row>
    <row r="884" ht="15.75" customHeight="1">
      <c r="A884" s="94"/>
      <c r="B884" s="94"/>
      <c r="C884" s="94"/>
      <c r="D884" s="81"/>
      <c r="E884" s="94"/>
      <c r="F884" s="94"/>
      <c r="H884" s="81"/>
      <c r="Q884" s="368"/>
      <c r="R884" s="368"/>
      <c r="S884" s="369"/>
    </row>
    <row r="885" ht="15.75" customHeight="1">
      <c r="A885" s="94"/>
      <c r="B885" s="94"/>
      <c r="C885" s="94"/>
      <c r="D885" s="81"/>
      <c r="E885" s="94"/>
      <c r="F885" s="94"/>
      <c r="H885" s="81"/>
      <c r="Q885" s="368"/>
      <c r="R885" s="368"/>
      <c r="S885" s="369"/>
    </row>
    <row r="886" ht="15.75" customHeight="1">
      <c r="A886" s="94"/>
      <c r="B886" s="94"/>
      <c r="C886" s="94"/>
      <c r="D886" s="81"/>
      <c r="E886" s="94"/>
      <c r="F886" s="94"/>
      <c r="H886" s="81"/>
      <c r="Q886" s="368"/>
      <c r="R886" s="368"/>
      <c r="S886" s="369"/>
    </row>
    <row r="887" ht="15.75" customHeight="1">
      <c r="A887" s="94"/>
      <c r="B887" s="94"/>
      <c r="C887" s="94"/>
      <c r="D887" s="81"/>
      <c r="E887" s="94"/>
      <c r="F887" s="94"/>
      <c r="H887" s="81"/>
      <c r="Q887" s="368"/>
      <c r="R887" s="368"/>
      <c r="S887" s="369"/>
    </row>
    <row r="888" ht="15.75" customHeight="1">
      <c r="A888" s="94"/>
      <c r="B888" s="94"/>
      <c r="C888" s="94"/>
      <c r="D888" s="81"/>
      <c r="E888" s="94"/>
      <c r="F888" s="94"/>
      <c r="H888" s="81"/>
      <c r="Q888" s="368"/>
      <c r="R888" s="368"/>
      <c r="S888" s="369"/>
    </row>
    <row r="889" ht="15.75" customHeight="1">
      <c r="A889" s="94"/>
      <c r="B889" s="94"/>
      <c r="C889" s="94"/>
      <c r="D889" s="81"/>
      <c r="E889" s="94"/>
      <c r="F889" s="94"/>
      <c r="H889" s="81"/>
      <c r="Q889" s="368"/>
      <c r="R889" s="368"/>
      <c r="S889" s="369"/>
    </row>
    <row r="890" ht="15.75" customHeight="1">
      <c r="A890" s="94"/>
      <c r="B890" s="94"/>
      <c r="C890" s="94"/>
      <c r="D890" s="81"/>
      <c r="E890" s="94"/>
      <c r="F890" s="94"/>
      <c r="H890" s="81"/>
      <c r="Q890" s="368"/>
      <c r="R890" s="368"/>
      <c r="S890" s="369"/>
    </row>
    <row r="891" ht="15.75" customHeight="1">
      <c r="A891" s="94"/>
      <c r="B891" s="94"/>
      <c r="C891" s="94"/>
      <c r="D891" s="81"/>
      <c r="E891" s="94"/>
      <c r="F891" s="94"/>
      <c r="H891" s="81"/>
      <c r="Q891" s="368"/>
      <c r="R891" s="368"/>
      <c r="S891" s="369"/>
    </row>
    <row r="892" ht="15.75" customHeight="1">
      <c r="A892" s="94"/>
      <c r="B892" s="94"/>
      <c r="C892" s="94"/>
      <c r="D892" s="81"/>
      <c r="E892" s="94"/>
      <c r="F892" s="94"/>
      <c r="H892" s="81"/>
      <c r="Q892" s="368"/>
      <c r="R892" s="368"/>
      <c r="S892" s="369"/>
    </row>
    <row r="893" ht="15.75" customHeight="1">
      <c r="A893" s="94"/>
      <c r="B893" s="94"/>
      <c r="C893" s="94"/>
      <c r="D893" s="81"/>
      <c r="E893" s="94"/>
      <c r="F893" s="94"/>
      <c r="H893" s="81"/>
      <c r="Q893" s="368"/>
      <c r="R893" s="368"/>
      <c r="S893" s="369"/>
    </row>
    <row r="894" ht="15.75" customHeight="1">
      <c r="A894" s="94"/>
      <c r="B894" s="94"/>
      <c r="C894" s="94"/>
      <c r="D894" s="81"/>
      <c r="E894" s="94"/>
      <c r="F894" s="94"/>
      <c r="H894" s="81"/>
      <c r="Q894" s="368"/>
      <c r="R894" s="368"/>
      <c r="S894" s="369"/>
    </row>
    <row r="895" ht="15.75" customHeight="1">
      <c r="A895" s="94"/>
      <c r="B895" s="94"/>
      <c r="C895" s="94"/>
      <c r="D895" s="81"/>
      <c r="E895" s="94"/>
      <c r="F895" s="94"/>
      <c r="H895" s="81"/>
      <c r="Q895" s="368"/>
      <c r="R895" s="368"/>
      <c r="S895" s="369"/>
    </row>
    <row r="896" ht="15.75" customHeight="1">
      <c r="A896" s="94"/>
      <c r="B896" s="94"/>
      <c r="C896" s="94"/>
      <c r="D896" s="81"/>
      <c r="E896" s="94"/>
      <c r="F896" s="94"/>
      <c r="H896" s="81"/>
      <c r="Q896" s="368"/>
      <c r="R896" s="368"/>
      <c r="S896" s="369"/>
    </row>
    <row r="897" ht="15.75" customHeight="1">
      <c r="A897" s="94"/>
      <c r="B897" s="94"/>
      <c r="C897" s="94"/>
      <c r="D897" s="81"/>
      <c r="E897" s="94"/>
      <c r="F897" s="94"/>
      <c r="H897" s="81"/>
      <c r="Q897" s="368"/>
      <c r="R897" s="368"/>
      <c r="S897" s="369"/>
    </row>
    <row r="898" ht="15.75" customHeight="1">
      <c r="A898" s="94"/>
      <c r="B898" s="94"/>
      <c r="C898" s="94"/>
      <c r="D898" s="81"/>
      <c r="E898" s="94"/>
      <c r="F898" s="94"/>
      <c r="H898" s="81"/>
      <c r="Q898" s="368"/>
      <c r="R898" s="368"/>
      <c r="S898" s="369"/>
    </row>
    <row r="899" ht="15.75" customHeight="1">
      <c r="A899" s="94"/>
      <c r="B899" s="94"/>
      <c r="C899" s="94"/>
      <c r="D899" s="81"/>
      <c r="E899" s="94"/>
      <c r="F899" s="94"/>
      <c r="H899" s="81"/>
      <c r="Q899" s="368"/>
      <c r="R899" s="368"/>
      <c r="S899" s="369"/>
    </row>
    <row r="900" ht="15.75" customHeight="1">
      <c r="A900" s="94"/>
      <c r="B900" s="94"/>
      <c r="C900" s="94"/>
      <c r="D900" s="81"/>
      <c r="E900" s="94"/>
      <c r="F900" s="94"/>
      <c r="H900" s="81"/>
      <c r="Q900" s="368"/>
      <c r="R900" s="368"/>
      <c r="S900" s="369"/>
    </row>
    <row r="901" ht="15.75" customHeight="1">
      <c r="A901" s="94"/>
      <c r="B901" s="94"/>
      <c r="C901" s="94"/>
      <c r="D901" s="81"/>
      <c r="E901" s="94"/>
      <c r="F901" s="94"/>
      <c r="H901" s="81"/>
      <c r="Q901" s="368"/>
      <c r="R901" s="368"/>
      <c r="S901" s="369"/>
    </row>
    <row r="902" ht="15.75" customHeight="1">
      <c r="A902" s="94"/>
      <c r="B902" s="94"/>
      <c r="C902" s="94"/>
      <c r="D902" s="81"/>
      <c r="E902" s="94"/>
      <c r="F902" s="94"/>
      <c r="H902" s="81"/>
      <c r="Q902" s="368"/>
      <c r="R902" s="368"/>
      <c r="S902" s="369"/>
    </row>
    <row r="903" ht="15.75" customHeight="1">
      <c r="A903" s="94"/>
      <c r="B903" s="94"/>
      <c r="C903" s="94"/>
      <c r="D903" s="81"/>
      <c r="E903" s="94"/>
      <c r="F903" s="94"/>
      <c r="H903" s="81"/>
      <c r="Q903" s="368"/>
      <c r="R903" s="368"/>
      <c r="S903" s="369"/>
    </row>
    <row r="904" ht="15.75" customHeight="1">
      <c r="A904" s="94"/>
      <c r="B904" s="94"/>
      <c r="C904" s="94"/>
      <c r="D904" s="81"/>
      <c r="E904" s="94"/>
      <c r="F904" s="94"/>
      <c r="H904" s="81"/>
      <c r="Q904" s="368"/>
      <c r="R904" s="368"/>
      <c r="S904" s="369"/>
    </row>
    <row r="905" ht="15.75" customHeight="1">
      <c r="A905" s="94"/>
      <c r="B905" s="94"/>
      <c r="C905" s="94"/>
      <c r="D905" s="81"/>
      <c r="E905" s="94"/>
      <c r="F905" s="94"/>
      <c r="H905" s="81"/>
      <c r="Q905" s="368"/>
      <c r="R905" s="368"/>
      <c r="S905" s="369"/>
    </row>
    <row r="906" ht="15.75" customHeight="1">
      <c r="A906" s="94"/>
      <c r="B906" s="94"/>
      <c r="C906" s="94"/>
      <c r="D906" s="81"/>
      <c r="E906" s="94"/>
      <c r="F906" s="94"/>
      <c r="H906" s="81"/>
      <c r="Q906" s="368"/>
      <c r="R906" s="368"/>
      <c r="S906" s="369"/>
    </row>
    <row r="907" ht="15.75" customHeight="1">
      <c r="A907" s="94"/>
      <c r="B907" s="94"/>
      <c r="C907" s="94"/>
      <c r="D907" s="81"/>
      <c r="E907" s="94"/>
      <c r="F907" s="94"/>
      <c r="H907" s="81"/>
      <c r="Q907" s="368"/>
      <c r="R907" s="368"/>
      <c r="S907" s="369"/>
    </row>
    <row r="908" ht="15.75" customHeight="1">
      <c r="A908" s="94"/>
      <c r="B908" s="94"/>
      <c r="C908" s="94"/>
      <c r="D908" s="81"/>
      <c r="E908" s="94"/>
      <c r="F908" s="94"/>
      <c r="H908" s="81"/>
      <c r="Q908" s="368"/>
      <c r="R908" s="368"/>
      <c r="S908" s="369"/>
    </row>
    <row r="909" ht="15.75" customHeight="1">
      <c r="A909" s="94"/>
      <c r="B909" s="94"/>
      <c r="C909" s="94"/>
      <c r="D909" s="81"/>
      <c r="E909" s="94"/>
      <c r="F909" s="94"/>
      <c r="H909" s="81"/>
      <c r="Q909" s="368"/>
      <c r="R909" s="368"/>
      <c r="S909" s="369"/>
    </row>
    <row r="910" ht="15.75" customHeight="1">
      <c r="A910" s="94"/>
      <c r="B910" s="94"/>
      <c r="C910" s="94"/>
      <c r="D910" s="81"/>
      <c r="E910" s="94"/>
      <c r="F910" s="94"/>
      <c r="H910" s="81"/>
      <c r="Q910" s="368"/>
      <c r="R910" s="368"/>
      <c r="S910" s="369"/>
    </row>
    <row r="911" ht="15.75" customHeight="1">
      <c r="A911" s="94"/>
      <c r="B911" s="94"/>
      <c r="C911" s="94"/>
      <c r="D911" s="81"/>
      <c r="E911" s="94"/>
      <c r="F911" s="94"/>
      <c r="H911" s="81"/>
      <c r="Q911" s="368"/>
      <c r="R911" s="368"/>
      <c r="S911" s="369"/>
    </row>
    <row r="912" ht="15.75" customHeight="1">
      <c r="A912" s="94"/>
      <c r="B912" s="94"/>
      <c r="C912" s="94"/>
      <c r="D912" s="81"/>
      <c r="E912" s="94"/>
      <c r="F912" s="94"/>
      <c r="H912" s="81"/>
      <c r="Q912" s="368"/>
      <c r="R912" s="368"/>
      <c r="S912" s="369"/>
    </row>
    <row r="913" ht="15.75" customHeight="1">
      <c r="A913" s="94"/>
      <c r="B913" s="94"/>
      <c r="C913" s="94"/>
      <c r="D913" s="81"/>
      <c r="E913" s="94"/>
      <c r="F913" s="94"/>
      <c r="H913" s="81"/>
      <c r="Q913" s="368"/>
      <c r="R913" s="368"/>
      <c r="S913" s="369"/>
    </row>
    <row r="914" ht="15.75" customHeight="1">
      <c r="A914" s="94"/>
      <c r="B914" s="94"/>
      <c r="C914" s="94"/>
      <c r="D914" s="81"/>
      <c r="E914" s="94"/>
      <c r="F914" s="94"/>
      <c r="H914" s="81"/>
      <c r="Q914" s="368"/>
      <c r="R914" s="368"/>
      <c r="S914" s="369"/>
    </row>
    <row r="915" ht="15.75" customHeight="1">
      <c r="A915" s="94"/>
      <c r="B915" s="94"/>
      <c r="C915" s="94"/>
      <c r="D915" s="81"/>
      <c r="E915" s="94"/>
      <c r="F915" s="94"/>
      <c r="H915" s="81"/>
      <c r="Q915" s="368"/>
      <c r="R915" s="368"/>
      <c r="S915" s="369"/>
    </row>
    <row r="916" ht="15.75" customHeight="1">
      <c r="A916" s="94"/>
      <c r="B916" s="94"/>
      <c r="C916" s="94"/>
      <c r="D916" s="81"/>
      <c r="E916" s="94"/>
      <c r="F916" s="94"/>
      <c r="H916" s="81"/>
      <c r="Q916" s="368"/>
      <c r="R916" s="368"/>
      <c r="S916" s="369"/>
    </row>
    <row r="917" ht="15.75" customHeight="1">
      <c r="A917" s="94"/>
      <c r="B917" s="94"/>
      <c r="C917" s="94"/>
      <c r="D917" s="81"/>
      <c r="E917" s="94"/>
      <c r="F917" s="94"/>
      <c r="H917" s="81"/>
      <c r="Q917" s="368"/>
      <c r="R917" s="368"/>
      <c r="S917" s="369"/>
    </row>
    <row r="918" ht="15.75" customHeight="1">
      <c r="A918" s="94"/>
      <c r="B918" s="94"/>
      <c r="C918" s="94"/>
      <c r="D918" s="81"/>
      <c r="E918" s="94"/>
      <c r="F918" s="94"/>
      <c r="H918" s="81"/>
      <c r="Q918" s="368"/>
      <c r="R918" s="368"/>
      <c r="S918" s="369"/>
    </row>
    <row r="919" ht="15.75" customHeight="1">
      <c r="A919" s="94"/>
      <c r="B919" s="94"/>
      <c r="C919" s="94"/>
      <c r="D919" s="81"/>
      <c r="E919" s="94"/>
      <c r="F919" s="94"/>
      <c r="H919" s="81"/>
      <c r="Q919" s="368"/>
      <c r="R919" s="368"/>
      <c r="S919" s="369"/>
    </row>
    <row r="920" ht="15.75" customHeight="1">
      <c r="A920" s="94"/>
      <c r="B920" s="94"/>
      <c r="C920" s="94"/>
      <c r="D920" s="81"/>
      <c r="E920" s="94"/>
      <c r="F920" s="94"/>
      <c r="H920" s="81"/>
      <c r="Q920" s="368"/>
      <c r="R920" s="368"/>
      <c r="S920" s="369"/>
    </row>
    <row r="921" ht="15.75" customHeight="1">
      <c r="A921" s="94"/>
      <c r="B921" s="94"/>
      <c r="C921" s="94"/>
      <c r="D921" s="81"/>
      <c r="E921" s="94"/>
      <c r="F921" s="94"/>
      <c r="H921" s="81"/>
      <c r="Q921" s="368"/>
      <c r="R921" s="368"/>
      <c r="S921" s="369"/>
    </row>
    <row r="922" ht="15.75" customHeight="1">
      <c r="A922" s="94"/>
      <c r="B922" s="94"/>
      <c r="C922" s="94"/>
      <c r="D922" s="81"/>
      <c r="E922" s="94"/>
      <c r="F922" s="94"/>
      <c r="H922" s="81"/>
      <c r="Q922" s="368"/>
      <c r="R922" s="368"/>
      <c r="S922" s="369"/>
    </row>
    <row r="923" ht="15.75" customHeight="1">
      <c r="A923" s="94"/>
      <c r="B923" s="94"/>
      <c r="C923" s="94"/>
      <c r="D923" s="81"/>
      <c r="E923" s="94"/>
      <c r="F923" s="94"/>
      <c r="H923" s="81"/>
      <c r="Q923" s="368"/>
      <c r="R923" s="368"/>
      <c r="S923" s="369"/>
    </row>
    <row r="924" ht="15.75" customHeight="1">
      <c r="A924" s="94"/>
      <c r="B924" s="94"/>
      <c r="C924" s="94"/>
      <c r="D924" s="81"/>
      <c r="E924" s="94"/>
      <c r="F924" s="94"/>
      <c r="H924" s="81"/>
      <c r="Q924" s="368"/>
      <c r="R924" s="368"/>
      <c r="S924" s="369"/>
    </row>
    <row r="925" ht="15.75" customHeight="1">
      <c r="A925" s="94"/>
      <c r="B925" s="94"/>
      <c r="C925" s="94"/>
      <c r="D925" s="81"/>
      <c r="E925" s="94"/>
      <c r="F925" s="94"/>
      <c r="H925" s="81"/>
      <c r="Q925" s="368"/>
      <c r="R925" s="368"/>
      <c r="S925" s="369"/>
    </row>
    <row r="926" ht="15.75" customHeight="1">
      <c r="A926" s="94"/>
      <c r="B926" s="94"/>
      <c r="C926" s="94"/>
      <c r="D926" s="81"/>
      <c r="E926" s="94"/>
      <c r="F926" s="94"/>
      <c r="H926" s="81"/>
      <c r="Q926" s="368"/>
      <c r="R926" s="368"/>
      <c r="S926" s="369"/>
    </row>
    <row r="927" ht="15.75" customHeight="1">
      <c r="A927" s="94"/>
      <c r="B927" s="94"/>
      <c r="C927" s="94"/>
      <c r="D927" s="81"/>
      <c r="E927" s="94"/>
      <c r="F927" s="94"/>
      <c r="H927" s="81"/>
      <c r="Q927" s="368"/>
      <c r="R927" s="368"/>
      <c r="S927" s="369"/>
    </row>
    <row r="928" ht="15.75" customHeight="1">
      <c r="A928" s="94"/>
      <c r="B928" s="94"/>
      <c r="C928" s="94"/>
      <c r="D928" s="81"/>
      <c r="E928" s="94"/>
      <c r="F928" s="94"/>
      <c r="H928" s="81"/>
      <c r="Q928" s="368"/>
      <c r="R928" s="368"/>
      <c r="S928" s="369"/>
    </row>
    <row r="929" ht="15.75" customHeight="1">
      <c r="A929" s="94"/>
      <c r="B929" s="94"/>
      <c r="C929" s="94"/>
      <c r="D929" s="81"/>
      <c r="E929" s="94"/>
      <c r="F929" s="94"/>
      <c r="H929" s="81"/>
      <c r="Q929" s="368"/>
      <c r="R929" s="368"/>
      <c r="S929" s="369"/>
    </row>
    <row r="930" ht="15.75" customHeight="1">
      <c r="A930" s="94"/>
      <c r="B930" s="94"/>
      <c r="C930" s="94"/>
      <c r="D930" s="81"/>
      <c r="E930" s="94"/>
      <c r="F930" s="94"/>
      <c r="H930" s="81"/>
      <c r="Q930" s="368"/>
      <c r="R930" s="368"/>
      <c r="S930" s="369"/>
    </row>
    <row r="931" ht="15.75" customHeight="1">
      <c r="A931" s="94"/>
      <c r="B931" s="94"/>
      <c r="C931" s="94"/>
      <c r="D931" s="81"/>
      <c r="E931" s="94"/>
      <c r="F931" s="94"/>
      <c r="H931" s="81"/>
      <c r="Q931" s="368"/>
      <c r="R931" s="368"/>
      <c r="S931" s="369"/>
    </row>
    <row r="932" ht="15.75" customHeight="1">
      <c r="A932" s="94"/>
      <c r="B932" s="94"/>
      <c r="C932" s="94"/>
      <c r="D932" s="81"/>
      <c r="E932" s="94"/>
      <c r="F932" s="94"/>
      <c r="H932" s="81"/>
      <c r="Q932" s="368"/>
      <c r="R932" s="368"/>
      <c r="S932" s="369"/>
    </row>
    <row r="933" ht="15.75" customHeight="1">
      <c r="A933" s="94"/>
      <c r="B933" s="94"/>
      <c r="C933" s="94"/>
      <c r="D933" s="81"/>
      <c r="E933" s="94"/>
      <c r="F933" s="94"/>
      <c r="H933" s="81"/>
      <c r="Q933" s="368"/>
      <c r="R933" s="368"/>
      <c r="S933" s="369"/>
    </row>
    <row r="934" ht="15.75" customHeight="1">
      <c r="A934" s="94"/>
      <c r="B934" s="94"/>
      <c r="C934" s="94"/>
      <c r="D934" s="81"/>
      <c r="E934" s="94"/>
      <c r="F934" s="94"/>
      <c r="H934" s="81"/>
      <c r="Q934" s="368"/>
      <c r="R934" s="368"/>
      <c r="S934" s="369"/>
    </row>
    <row r="935" ht="15.75" customHeight="1">
      <c r="A935" s="94"/>
      <c r="B935" s="94"/>
      <c r="C935" s="94"/>
      <c r="D935" s="81"/>
      <c r="E935" s="94"/>
      <c r="F935" s="94"/>
      <c r="H935" s="81"/>
      <c r="Q935" s="368"/>
      <c r="R935" s="368"/>
      <c r="S935" s="369"/>
    </row>
    <row r="936" ht="15.75" customHeight="1">
      <c r="A936" s="94"/>
      <c r="B936" s="94"/>
      <c r="C936" s="94"/>
      <c r="D936" s="81"/>
      <c r="E936" s="94"/>
      <c r="F936" s="94"/>
      <c r="H936" s="81"/>
      <c r="Q936" s="368"/>
      <c r="R936" s="368"/>
      <c r="S936" s="369"/>
    </row>
    <row r="937" ht="15.75" customHeight="1">
      <c r="A937" s="94"/>
      <c r="B937" s="94"/>
      <c r="C937" s="94"/>
      <c r="D937" s="81"/>
      <c r="E937" s="94"/>
      <c r="F937" s="94"/>
      <c r="H937" s="81"/>
      <c r="Q937" s="368"/>
      <c r="R937" s="368"/>
      <c r="S937" s="369"/>
    </row>
    <row r="938" ht="15.75" customHeight="1">
      <c r="A938" s="94"/>
      <c r="B938" s="94"/>
      <c r="C938" s="94"/>
      <c r="D938" s="81"/>
      <c r="E938" s="94"/>
      <c r="F938" s="94"/>
      <c r="H938" s="81"/>
      <c r="Q938" s="368"/>
      <c r="R938" s="368"/>
      <c r="S938" s="369"/>
    </row>
    <row r="939" ht="15.75" customHeight="1">
      <c r="A939" s="94"/>
      <c r="B939" s="94"/>
      <c r="C939" s="94"/>
      <c r="D939" s="81"/>
      <c r="E939" s="94"/>
      <c r="F939" s="94"/>
      <c r="H939" s="81"/>
      <c r="Q939" s="368"/>
      <c r="R939" s="368"/>
      <c r="S939" s="369"/>
    </row>
    <row r="940" ht="15.75" customHeight="1">
      <c r="A940" s="94"/>
      <c r="B940" s="94"/>
      <c r="C940" s="94"/>
      <c r="D940" s="81"/>
      <c r="E940" s="94"/>
      <c r="F940" s="94"/>
      <c r="H940" s="81"/>
      <c r="Q940" s="368"/>
      <c r="R940" s="368"/>
      <c r="S940" s="369"/>
    </row>
    <row r="941" ht="15.75" customHeight="1">
      <c r="A941" s="94"/>
      <c r="B941" s="94"/>
      <c r="C941" s="94"/>
      <c r="D941" s="81"/>
      <c r="E941" s="94"/>
      <c r="F941" s="94"/>
      <c r="H941" s="81"/>
      <c r="Q941" s="368"/>
      <c r="R941" s="368"/>
      <c r="S941" s="369"/>
    </row>
    <row r="942" ht="15.75" customHeight="1">
      <c r="A942" s="94"/>
      <c r="B942" s="94"/>
      <c r="C942" s="94"/>
      <c r="D942" s="81"/>
      <c r="E942" s="94"/>
      <c r="F942" s="94"/>
      <c r="H942" s="81"/>
      <c r="Q942" s="368"/>
      <c r="R942" s="368"/>
      <c r="S942" s="369"/>
    </row>
    <row r="943" ht="15.75" customHeight="1">
      <c r="A943" s="94"/>
      <c r="B943" s="94"/>
      <c r="C943" s="94"/>
      <c r="D943" s="81"/>
      <c r="E943" s="94"/>
      <c r="F943" s="94"/>
      <c r="H943" s="81"/>
      <c r="Q943" s="368"/>
      <c r="R943" s="368"/>
      <c r="S943" s="369"/>
    </row>
    <row r="944" ht="15.75" customHeight="1">
      <c r="A944" s="94"/>
      <c r="B944" s="94"/>
      <c r="C944" s="94"/>
      <c r="D944" s="81"/>
      <c r="E944" s="94"/>
      <c r="F944" s="94"/>
      <c r="H944" s="81"/>
      <c r="Q944" s="368"/>
      <c r="R944" s="368"/>
      <c r="S944" s="369"/>
    </row>
    <row r="945" ht="15.75" customHeight="1">
      <c r="A945" s="94"/>
      <c r="B945" s="94"/>
      <c r="C945" s="94"/>
      <c r="D945" s="81"/>
      <c r="E945" s="94"/>
      <c r="F945" s="94"/>
      <c r="H945" s="81"/>
      <c r="Q945" s="368"/>
      <c r="R945" s="368"/>
      <c r="S945" s="369"/>
    </row>
    <row r="946" ht="15.75" customHeight="1">
      <c r="A946" s="94"/>
      <c r="B946" s="94"/>
      <c r="C946" s="94"/>
      <c r="D946" s="81"/>
      <c r="E946" s="94"/>
      <c r="F946" s="94"/>
      <c r="H946" s="81"/>
      <c r="Q946" s="368"/>
      <c r="R946" s="368"/>
      <c r="S946" s="369"/>
    </row>
    <row r="947" ht="15.75" customHeight="1">
      <c r="A947" s="94"/>
      <c r="B947" s="94"/>
      <c r="C947" s="94"/>
      <c r="D947" s="81"/>
      <c r="E947" s="94"/>
      <c r="F947" s="94"/>
      <c r="H947" s="81"/>
      <c r="Q947" s="368"/>
      <c r="R947" s="368"/>
      <c r="S947" s="369"/>
    </row>
    <row r="948" ht="15.75" customHeight="1">
      <c r="A948" s="94"/>
      <c r="B948" s="94"/>
      <c r="C948" s="94"/>
      <c r="D948" s="81"/>
      <c r="E948" s="94"/>
      <c r="F948" s="94"/>
      <c r="H948" s="81"/>
      <c r="Q948" s="368"/>
      <c r="R948" s="368"/>
      <c r="S948" s="369"/>
    </row>
    <row r="949" ht="15.75" customHeight="1">
      <c r="A949" s="94"/>
      <c r="B949" s="94"/>
      <c r="C949" s="94"/>
      <c r="D949" s="81"/>
      <c r="E949" s="94"/>
      <c r="F949" s="94"/>
      <c r="H949" s="81"/>
      <c r="Q949" s="368"/>
      <c r="R949" s="368"/>
      <c r="S949" s="369"/>
    </row>
    <row r="950" ht="15.75" customHeight="1">
      <c r="A950" s="94"/>
      <c r="B950" s="94"/>
      <c r="C950" s="94"/>
      <c r="D950" s="81"/>
      <c r="E950" s="94"/>
      <c r="F950" s="94"/>
      <c r="H950" s="81"/>
      <c r="Q950" s="368"/>
      <c r="R950" s="368"/>
      <c r="S950" s="369"/>
    </row>
    <row r="951" ht="15.75" customHeight="1">
      <c r="A951" s="94"/>
      <c r="B951" s="94"/>
      <c r="C951" s="94"/>
      <c r="D951" s="81"/>
      <c r="E951" s="94"/>
      <c r="F951" s="94"/>
      <c r="H951" s="81"/>
      <c r="Q951" s="368"/>
      <c r="R951" s="368"/>
      <c r="S951" s="369"/>
    </row>
    <row r="952" ht="15.75" customHeight="1">
      <c r="A952" s="94"/>
      <c r="B952" s="94"/>
      <c r="C952" s="94"/>
      <c r="D952" s="81"/>
      <c r="E952" s="94"/>
      <c r="F952" s="94"/>
      <c r="H952" s="81"/>
      <c r="Q952" s="368"/>
      <c r="R952" s="368"/>
      <c r="S952" s="369"/>
    </row>
    <row r="953" ht="15.75" customHeight="1">
      <c r="A953" s="94"/>
      <c r="B953" s="94"/>
      <c r="C953" s="94"/>
      <c r="D953" s="81"/>
      <c r="E953" s="94"/>
      <c r="F953" s="94"/>
      <c r="H953" s="81"/>
      <c r="Q953" s="368"/>
      <c r="R953" s="368"/>
      <c r="S953" s="369"/>
    </row>
    <row r="954" ht="15.75" customHeight="1">
      <c r="A954" s="94"/>
      <c r="B954" s="94"/>
      <c r="C954" s="94"/>
      <c r="D954" s="81"/>
      <c r="E954" s="94"/>
      <c r="F954" s="94"/>
      <c r="H954" s="81"/>
      <c r="Q954" s="368"/>
      <c r="R954" s="368"/>
      <c r="S954" s="369"/>
    </row>
    <row r="955" ht="15.75" customHeight="1">
      <c r="A955" s="94"/>
      <c r="B955" s="94"/>
      <c r="C955" s="94"/>
      <c r="D955" s="81"/>
      <c r="E955" s="94"/>
      <c r="F955" s="94"/>
      <c r="H955" s="81"/>
      <c r="Q955" s="368"/>
      <c r="R955" s="368"/>
      <c r="S955" s="369"/>
    </row>
    <row r="956" ht="15.75" customHeight="1">
      <c r="A956" s="94"/>
      <c r="B956" s="94"/>
      <c r="C956" s="94"/>
      <c r="D956" s="81"/>
      <c r="E956" s="94"/>
      <c r="F956" s="94"/>
      <c r="H956" s="81"/>
      <c r="Q956" s="368"/>
      <c r="R956" s="368"/>
      <c r="S956" s="369"/>
    </row>
    <row r="957" ht="15.75" customHeight="1">
      <c r="A957" s="94"/>
      <c r="B957" s="94"/>
      <c r="C957" s="94"/>
      <c r="D957" s="81"/>
      <c r="E957" s="94"/>
      <c r="F957" s="94"/>
      <c r="H957" s="81"/>
      <c r="Q957" s="368"/>
      <c r="R957" s="368"/>
      <c r="S957" s="369"/>
    </row>
    <row r="958" ht="15.75" customHeight="1">
      <c r="A958" s="94"/>
      <c r="B958" s="94"/>
      <c r="C958" s="94"/>
      <c r="D958" s="81"/>
      <c r="E958" s="94"/>
      <c r="F958" s="94"/>
      <c r="H958" s="81"/>
      <c r="Q958" s="368"/>
      <c r="R958" s="368"/>
      <c r="S958" s="369"/>
    </row>
    <row r="959" ht="15.75" customHeight="1">
      <c r="A959" s="94"/>
      <c r="B959" s="94"/>
      <c r="C959" s="94"/>
      <c r="D959" s="81"/>
      <c r="E959" s="94"/>
      <c r="F959" s="94"/>
      <c r="H959" s="81"/>
      <c r="Q959" s="368"/>
      <c r="R959" s="368"/>
      <c r="S959" s="369"/>
    </row>
    <row r="960" ht="15.75" customHeight="1">
      <c r="A960" s="94"/>
      <c r="B960" s="94"/>
      <c r="C960" s="94"/>
      <c r="D960" s="81"/>
      <c r="E960" s="94"/>
      <c r="F960" s="94"/>
      <c r="H960" s="81"/>
      <c r="Q960" s="368"/>
      <c r="R960" s="368"/>
      <c r="S960" s="369"/>
    </row>
    <row r="961" ht="15.75" customHeight="1">
      <c r="A961" s="94"/>
      <c r="B961" s="94"/>
      <c r="C961" s="94"/>
      <c r="D961" s="81"/>
      <c r="E961" s="94"/>
      <c r="F961" s="94"/>
      <c r="H961" s="81"/>
      <c r="Q961" s="368"/>
      <c r="R961" s="368"/>
      <c r="S961" s="369"/>
    </row>
    <row r="962" ht="15.75" customHeight="1">
      <c r="A962" s="94"/>
      <c r="B962" s="94"/>
      <c r="C962" s="94"/>
      <c r="D962" s="81"/>
      <c r="E962" s="94"/>
      <c r="F962" s="94"/>
      <c r="H962" s="81"/>
      <c r="Q962" s="368"/>
      <c r="R962" s="368"/>
      <c r="S962" s="369"/>
    </row>
    <row r="963" ht="15.75" customHeight="1">
      <c r="A963" s="94"/>
      <c r="B963" s="94"/>
      <c r="C963" s="94"/>
      <c r="D963" s="81"/>
      <c r="E963" s="94"/>
      <c r="F963" s="94"/>
      <c r="H963" s="81"/>
      <c r="Q963" s="368"/>
      <c r="R963" s="368"/>
      <c r="S963" s="369"/>
    </row>
    <row r="964" ht="15.75" customHeight="1">
      <c r="A964" s="94"/>
      <c r="B964" s="94"/>
      <c r="C964" s="94"/>
      <c r="D964" s="81"/>
      <c r="E964" s="94"/>
      <c r="F964" s="94"/>
      <c r="H964" s="81"/>
      <c r="Q964" s="368"/>
      <c r="R964" s="368"/>
      <c r="S964" s="369"/>
    </row>
    <row r="965" ht="15.75" customHeight="1">
      <c r="A965" s="94"/>
      <c r="B965" s="94"/>
      <c r="C965" s="94"/>
      <c r="D965" s="81"/>
      <c r="E965" s="94"/>
      <c r="F965" s="94"/>
      <c r="H965" s="81"/>
      <c r="Q965" s="368"/>
      <c r="R965" s="368"/>
      <c r="S965" s="369"/>
    </row>
    <row r="966" ht="15.75" customHeight="1">
      <c r="A966" s="94"/>
      <c r="B966" s="94"/>
      <c r="C966" s="94"/>
      <c r="D966" s="81"/>
      <c r="E966" s="94"/>
      <c r="F966" s="94"/>
      <c r="H966" s="81"/>
      <c r="Q966" s="368"/>
      <c r="R966" s="368"/>
      <c r="S966" s="369"/>
    </row>
    <row r="967" ht="15.75" customHeight="1">
      <c r="A967" s="94"/>
      <c r="B967" s="94"/>
      <c r="C967" s="94"/>
      <c r="D967" s="81"/>
      <c r="E967" s="94"/>
      <c r="F967" s="94"/>
      <c r="H967" s="81"/>
      <c r="Q967" s="368"/>
      <c r="R967" s="368"/>
      <c r="S967" s="369"/>
    </row>
    <row r="968" ht="15.75" customHeight="1">
      <c r="A968" s="94"/>
      <c r="B968" s="94"/>
      <c r="C968" s="94"/>
      <c r="D968" s="81"/>
      <c r="E968" s="94"/>
      <c r="F968" s="94"/>
      <c r="H968" s="81"/>
      <c r="Q968" s="368"/>
      <c r="R968" s="368"/>
      <c r="S968" s="369"/>
    </row>
    <row r="969" ht="15.75" customHeight="1">
      <c r="A969" s="94"/>
      <c r="B969" s="94"/>
      <c r="C969" s="94"/>
      <c r="D969" s="81"/>
      <c r="E969" s="94"/>
      <c r="F969" s="94"/>
      <c r="H969" s="81"/>
      <c r="Q969" s="368"/>
      <c r="R969" s="368"/>
      <c r="S969" s="369"/>
    </row>
    <row r="970" ht="15.75" customHeight="1">
      <c r="A970" s="94"/>
      <c r="B970" s="94"/>
      <c r="C970" s="94"/>
      <c r="D970" s="81"/>
      <c r="E970" s="94"/>
      <c r="F970" s="94"/>
      <c r="H970" s="81"/>
      <c r="Q970" s="368"/>
      <c r="R970" s="368"/>
      <c r="S970" s="369"/>
    </row>
    <row r="971" ht="15.75" customHeight="1">
      <c r="A971" s="94"/>
      <c r="B971" s="94"/>
      <c r="C971" s="94"/>
      <c r="D971" s="81"/>
      <c r="E971" s="94"/>
      <c r="F971" s="94"/>
      <c r="H971" s="81"/>
      <c r="Q971" s="368"/>
      <c r="R971" s="368"/>
      <c r="S971" s="369"/>
    </row>
    <row r="972" ht="15.75" customHeight="1">
      <c r="A972" s="94"/>
      <c r="B972" s="94"/>
      <c r="C972" s="94"/>
      <c r="D972" s="81"/>
      <c r="E972" s="94"/>
      <c r="F972" s="94"/>
      <c r="H972" s="81"/>
      <c r="Q972" s="368"/>
      <c r="R972" s="368"/>
      <c r="S972" s="369"/>
    </row>
    <row r="973" ht="15.75" customHeight="1">
      <c r="A973" s="94"/>
      <c r="B973" s="94"/>
      <c r="C973" s="94"/>
      <c r="D973" s="81"/>
      <c r="E973" s="94"/>
      <c r="F973" s="94"/>
      <c r="H973" s="81"/>
      <c r="Q973" s="368"/>
      <c r="R973" s="368"/>
      <c r="S973" s="369"/>
    </row>
    <row r="974" ht="15.75" customHeight="1">
      <c r="A974" s="94"/>
      <c r="B974" s="94"/>
      <c r="C974" s="94"/>
      <c r="D974" s="81"/>
      <c r="E974" s="94"/>
      <c r="F974" s="94"/>
      <c r="H974" s="81"/>
      <c r="Q974" s="368"/>
      <c r="R974" s="368"/>
      <c r="S974" s="369"/>
    </row>
    <row r="975" ht="15.75" customHeight="1">
      <c r="A975" s="94"/>
      <c r="B975" s="94"/>
      <c r="C975" s="94"/>
      <c r="D975" s="81"/>
      <c r="E975" s="94"/>
      <c r="F975" s="94"/>
      <c r="H975" s="81"/>
      <c r="Q975" s="368"/>
      <c r="R975" s="368"/>
      <c r="S975" s="369"/>
    </row>
    <row r="976" ht="15.75" customHeight="1">
      <c r="A976" s="94"/>
      <c r="B976" s="94"/>
      <c r="C976" s="94"/>
      <c r="D976" s="81"/>
      <c r="E976" s="94"/>
      <c r="F976" s="94"/>
      <c r="H976" s="81"/>
      <c r="Q976" s="368"/>
      <c r="R976" s="368"/>
      <c r="S976" s="369"/>
    </row>
    <row r="977" ht="15.75" customHeight="1">
      <c r="A977" s="94"/>
      <c r="B977" s="94"/>
      <c r="C977" s="94"/>
      <c r="D977" s="81"/>
      <c r="E977" s="94"/>
      <c r="F977" s="94"/>
      <c r="H977" s="81"/>
      <c r="Q977" s="368"/>
      <c r="R977" s="368"/>
      <c r="S977" s="369"/>
    </row>
    <row r="978" ht="15.75" customHeight="1">
      <c r="A978" s="94"/>
      <c r="B978" s="94"/>
      <c r="C978" s="94"/>
      <c r="D978" s="81"/>
      <c r="E978" s="94"/>
      <c r="F978" s="94"/>
      <c r="H978" s="81"/>
      <c r="Q978" s="368"/>
      <c r="R978" s="368"/>
      <c r="S978" s="369"/>
    </row>
    <row r="979" ht="15.75" customHeight="1">
      <c r="A979" s="94"/>
      <c r="B979" s="94"/>
      <c r="C979" s="94"/>
      <c r="D979" s="81"/>
      <c r="E979" s="94"/>
      <c r="F979" s="94"/>
      <c r="H979" s="81"/>
      <c r="Q979" s="368"/>
      <c r="R979" s="368"/>
      <c r="S979" s="369"/>
    </row>
    <row r="980" ht="15.75" customHeight="1">
      <c r="A980" s="94"/>
      <c r="B980" s="94"/>
      <c r="C980" s="94"/>
      <c r="D980" s="81"/>
      <c r="E980" s="94"/>
      <c r="F980" s="94"/>
      <c r="H980" s="81"/>
      <c r="Q980" s="368"/>
      <c r="R980" s="368"/>
      <c r="S980" s="369"/>
    </row>
    <row r="981" ht="15.75" customHeight="1">
      <c r="A981" s="94"/>
      <c r="B981" s="94"/>
      <c r="C981" s="94"/>
      <c r="D981" s="81"/>
      <c r="E981" s="94"/>
      <c r="F981" s="94"/>
      <c r="H981" s="81"/>
      <c r="Q981" s="368"/>
      <c r="R981" s="368"/>
      <c r="S981" s="369"/>
    </row>
    <row r="982" ht="15.75" customHeight="1">
      <c r="A982" s="94"/>
      <c r="B982" s="94"/>
      <c r="C982" s="94"/>
      <c r="D982" s="81"/>
      <c r="E982" s="94"/>
      <c r="F982" s="94"/>
      <c r="H982" s="81"/>
      <c r="Q982" s="368"/>
      <c r="R982" s="368"/>
      <c r="S982" s="369"/>
    </row>
    <row r="983" ht="15.75" customHeight="1">
      <c r="A983" s="94"/>
      <c r="B983" s="94"/>
      <c r="C983" s="94"/>
      <c r="D983" s="81"/>
      <c r="E983" s="94"/>
      <c r="F983" s="94"/>
      <c r="H983" s="81"/>
      <c r="Q983" s="368"/>
      <c r="R983" s="368"/>
      <c r="S983" s="369"/>
    </row>
    <row r="984" ht="15.75" customHeight="1">
      <c r="A984" s="94"/>
      <c r="B984" s="94"/>
      <c r="C984" s="94"/>
      <c r="D984" s="81"/>
      <c r="E984" s="94"/>
      <c r="F984" s="94"/>
      <c r="H984" s="81"/>
      <c r="Q984" s="368"/>
      <c r="R984" s="368"/>
      <c r="S984" s="369"/>
    </row>
    <row r="985" ht="15.75" customHeight="1">
      <c r="A985" s="94"/>
      <c r="B985" s="94"/>
      <c r="C985" s="94"/>
      <c r="D985" s="81"/>
      <c r="E985" s="94"/>
      <c r="F985" s="94"/>
      <c r="H985" s="81"/>
      <c r="Q985" s="368"/>
      <c r="R985" s="368"/>
      <c r="S985" s="369"/>
    </row>
    <row r="986" ht="15.75" customHeight="1">
      <c r="A986" s="94"/>
      <c r="B986" s="94"/>
      <c r="C986" s="94"/>
      <c r="D986" s="81"/>
      <c r="E986" s="94"/>
      <c r="F986" s="94"/>
      <c r="H986" s="81"/>
      <c r="Q986" s="368"/>
      <c r="R986" s="368"/>
      <c r="S986" s="369"/>
    </row>
    <row r="987" ht="15.75" customHeight="1">
      <c r="A987" s="94"/>
      <c r="B987" s="94"/>
      <c r="C987" s="94"/>
      <c r="D987" s="81"/>
      <c r="E987" s="94"/>
      <c r="F987" s="94"/>
      <c r="H987" s="81"/>
      <c r="Q987" s="368"/>
      <c r="R987" s="368"/>
      <c r="S987" s="369"/>
    </row>
    <row r="988" ht="15.75" customHeight="1">
      <c r="A988" s="94"/>
      <c r="B988" s="94"/>
      <c r="C988" s="94"/>
      <c r="D988" s="81"/>
      <c r="E988" s="94"/>
      <c r="F988" s="94"/>
      <c r="H988" s="81"/>
      <c r="Q988" s="368"/>
      <c r="R988" s="368"/>
      <c r="S988" s="369"/>
    </row>
    <row r="989" ht="15.75" customHeight="1">
      <c r="A989" s="94"/>
      <c r="B989" s="94"/>
      <c r="C989" s="94"/>
      <c r="D989" s="81"/>
      <c r="E989" s="94"/>
      <c r="F989" s="94"/>
      <c r="H989" s="81"/>
      <c r="Q989" s="368"/>
      <c r="R989" s="368"/>
      <c r="S989" s="369"/>
    </row>
    <row r="990" ht="15.75" customHeight="1">
      <c r="A990" s="94"/>
      <c r="B990" s="94"/>
      <c r="C990" s="94"/>
      <c r="D990" s="81"/>
      <c r="E990" s="94"/>
      <c r="F990" s="94"/>
      <c r="H990" s="81"/>
      <c r="Q990" s="368"/>
      <c r="R990" s="368"/>
      <c r="S990" s="369"/>
    </row>
  </sheetData>
  <mergeCells count="60">
    <mergeCell ref="A29:A32"/>
    <mergeCell ref="B29:B32"/>
    <mergeCell ref="C29:C32"/>
    <mergeCell ref="D29:D32"/>
    <mergeCell ref="B33:B36"/>
    <mergeCell ref="C33:C36"/>
    <mergeCell ref="D33:D36"/>
    <mergeCell ref="B44:C44"/>
    <mergeCell ref="B45:C45"/>
    <mergeCell ref="B46:C46"/>
    <mergeCell ref="B47:C47"/>
    <mergeCell ref="B48:C48"/>
    <mergeCell ref="A33:A36"/>
    <mergeCell ref="A37:A39"/>
    <mergeCell ref="B37:B39"/>
    <mergeCell ref="C37:C39"/>
    <mergeCell ref="D37:D39"/>
    <mergeCell ref="A42:D43"/>
    <mergeCell ref="E42:F42"/>
    <mergeCell ref="K3:M3"/>
    <mergeCell ref="N3:P3"/>
    <mergeCell ref="A1:F1"/>
    <mergeCell ref="K1:M1"/>
    <mergeCell ref="N1:P1"/>
    <mergeCell ref="A3:D4"/>
    <mergeCell ref="E3:F3"/>
    <mergeCell ref="H3:H4"/>
    <mergeCell ref="I3:J3"/>
    <mergeCell ref="D9:D12"/>
    <mergeCell ref="A15:D16"/>
    <mergeCell ref="E15:F15"/>
    <mergeCell ref="H15:H16"/>
    <mergeCell ref="I15:J15"/>
    <mergeCell ref="K15:M15"/>
    <mergeCell ref="N15:P15"/>
    <mergeCell ref="A5:A8"/>
    <mergeCell ref="B5:B8"/>
    <mergeCell ref="C5:C8"/>
    <mergeCell ref="D5:D8"/>
    <mergeCell ref="A9:A12"/>
    <mergeCell ref="B9:B12"/>
    <mergeCell ref="C9:C12"/>
    <mergeCell ref="D21:D24"/>
    <mergeCell ref="A27:D28"/>
    <mergeCell ref="E27:F27"/>
    <mergeCell ref="H27:H28"/>
    <mergeCell ref="I27:J27"/>
    <mergeCell ref="K27:M27"/>
    <mergeCell ref="N27:P27"/>
    <mergeCell ref="A17:A20"/>
    <mergeCell ref="B17:B20"/>
    <mergeCell ref="C17:C20"/>
    <mergeCell ref="D17:D20"/>
    <mergeCell ref="A21:A24"/>
    <mergeCell ref="B21:B24"/>
    <mergeCell ref="C21:C24"/>
    <mergeCell ref="H42:H43"/>
    <mergeCell ref="I42:J42"/>
    <mergeCell ref="K42:M42"/>
    <mergeCell ref="N42:P42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2" width="11.86"/>
    <col customWidth="1" min="13" max="13" width="12.0"/>
    <col customWidth="1" min="14" max="14" width="11.86"/>
    <col customWidth="1" min="15" max="15" width="12.0"/>
    <col customWidth="1" min="16" max="16" width="11.86"/>
    <col customWidth="1" min="17" max="17" width="12.0"/>
    <col customWidth="1" min="18" max="18" width="11.29"/>
    <col customWidth="1" min="19" max="19" width="12.0"/>
    <col customWidth="1" min="20" max="20" width="11.29"/>
    <col customWidth="1" min="21" max="21" width="12.0"/>
    <col customWidth="1" min="22" max="22" width="11.29"/>
    <col customWidth="1" min="23" max="23" width="14.71"/>
    <col customWidth="1" min="24" max="24" width="11.29"/>
    <col customWidth="1" min="25" max="25" width="14.57"/>
    <col customWidth="1" min="26" max="27" width="11.29"/>
  </cols>
  <sheetData>
    <row r="1">
      <c r="A1" s="329" t="s">
        <v>242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375" t="s">
        <v>244</v>
      </c>
      <c r="U1" s="376" t="s">
        <v>245</v>
      </c>
      <c r="W1" s="346"/>
      <c r="X1" s="346"/>
      <c r="Y1" s="347" t="s">
        <v>246</v>
      </c>
      <c r="Z1" s="7"/>
      <c r="AA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377"/>
      <c r="T2" s="378"/>
      <c r="U2" s="379"/>
      <c r="V2" s="380"/>
      <c r="W2" s="348" t="s">
        <v>247</v>
      </c>
      <c r="X2" s="348" t="s">
        <v>248</v>
      </c>
      <c r="Y2" s="349" t="s">
        <v>249</v>
      </c>
      <c r="Z2" s="330"/>
      <c r="AA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250</v>
      </c>
      <c r="I3" s="26" t="s">
        <v>16</v>
      </c>
      <c r="J3" s="27"/>
      <c r="K3" s="26" t="s">
        <v>17</v>
      </c>
      <c r="L3" s="27"/>
      <c r="M3" s="26" t="s">
        <v>18</v>
      </c>
      <c r="N3" s="27"/>
      <c r="O3" s="26" t="s">
        <v>90</v>
      </c>
      <c r="P3" s="27"/>
      <c r="Q3" s="26" t="s">
        <v>91</v>
      </c>
      <c r="R3" s="27"/>
      <c r="S3" s="26"/>
      <c r="T3" s="27"/>
      <c r="U3" s="26"/>
      <c r="V3" s="27"/>
      <c r="W3" s="351" t="s">
        <v>251</v>
      </c>
      <c r="X3" s="351" t="s">
        <v>251</v>
      </c>
      <c r="Y3" s="351" t="s">
        <v>251</v>
      </c>
      <c r="Z3" s="352"/>
      <c r="AA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7" t="s">
        <v>28</v>
      </c>
      <c r="M4" s="36" t="s">
        <v>27</v>
      </c>
      <c r="N4" s="37" t="s">
        <v>28</v>
      </c>
      <c r="O4" s="36" t="s">
        <v>27</v>
      </c>
      <c r="P4" s="37" t="s">
        <v>28</v>
      </c>
      <c r="Q4" s="36" t="s">
        <v>27</v>
      </c>
      <c r="R4" s="37" t="s">
        <v>28</v>
      </c>
      <c r="S4" s="36"/>
      <c r="T4" s="37"/>
      <c r="U4" s="36"/>
      <c r="V4" s="37"/>
      <c r="W4" s="354"/>
      <c r="X4" s="354"/>
      <c r="Y4" s="355"/>
      <c r="Z4" s="355"/>
      <c r="AA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57.18</v>
      </c>
      <c r="I5" s="53">
        <v>232.0</v>
      </c>
      <c r="J5" s="51">
        <f t="shared" ref="J5:J12" si="1">I5/F5</f>
        <v>2.32</v>
      </c>
      <c r="K5" s="53">
        <v>143.0</v>
      </c>
      <c r="L5" s="51">
        <f t="shared" ref="L5:L12" si="2">K5/F5</f>
        <v>1.43</v>
      </c>
      <c r="M5" s="53">
        <v>122.0</v>
      </c>
      <c r="N5" s="51">
        <f t="shared" ref="N5:N12" si="3">M5/F5</f>
        <v>1.22</v>
      </c>
      <c r="O5" s="53">
        <v>103.0</v>
      </c>
      <c r="P5" s="51">
        <f t="shared" ref="P5:P12" si="4">O5/F5</f>
        <v>1.03</v>
      </c>
      <c r="Q5" s="53">
        <v>91.0</v>
      </c>
      <c r="R5" s="51">
        <f t="shared" ref="R5:R12" si="5">Q5/F5</f>
        <v>0.91</v>
      </c>
      <c r="S5" s="357"/>
      <c r="T5" s="54"/>
      <c r="U5" s="357"/>
      <c r="V5" s="54"/>
      <c r="W5" s="358">
        <v>250.0</v>
      </c>
      <c r="X5" s="358">
        <v>165.0</v>
      </c>
      <c r="Y5" s="358">
        <v>155.0</v>
      </c>
      <c r="Z5" s="177"/>
      <c r="AA5" s="358"/>
    </row>
    <row r="6" ht="15.75" customHeight="1">
      <c r="A6" s="55"/>
      <c r="D6" s="56"/>
      <c r="E6" s="57" t="s">
        <v>34</v>
      </c>
      <c r="F6" s="58">
        <v>500.0</v>
      </c>
      <c r="H6" s="332">
        <v>252.78</v>
      </c>
      <c r="I6" s="62">
        <v>952.0</v>
      </c>
      <c r="J6" s="49">
        <f t="shared" si="1"/>
        <v>1.904</v>
      </c>
      <c r="K6" s="62">
        <v>666.0</v>
      </c>
      <c r="L6" s="49">
        <f t="shared" si="2"/>
        <v>1.332</v>
      </c>
      <c r="M6" s="62">
        <v>572.0</v>
      </c>
      <c r="N6" s="49">
        <f t="shared" si="3"/>
        <v>1.144</v>
      </c>
      <c r="O6" s="62">
        <v>479.0</v>
      </c>
      <c r="P6" s="49">
        <f t="shared" si="4"/>
        <v>0.958</v>
      </c>
      <c r="Q6" s="62">
        <v>429.0</v>
      </c>
      <c r="R6" s="49">
        <f t="shared" si="5"/>
        <v>0.858</v>
      </c>
      <c r="S6" s="360"/>
      <c r="T6" s="63"/>
      <c r="U6" s="360"/>
      <c r="V6" s="63"/>
      <c r="W6" s="358">
        <v>1050.0</v>
      </c>
      <c r="X6" s="358">
        <v>690.0</v>
      </c>
      <c r="Y6" s="177">
        <v>745.0</v>
      </c>
      <c r="Z6" s="177"/>
      <c r="AA6" s="177"/>
    </row>
    <row r="7" ht="15.75" customHeight="1">
      <c r="A7" s="55"/>
      <c r="D7" s="56"/>
      <c r="E7" s="64" t="s">
        <v>35</v>
      </c>
      <c r="F7" s="58">
        <v>1000.0</v>
      </c>
      <c r="H7" s="332">
        <v>501.22</v>
      </c>
      <c r="I7" s="62">
        <v>1696.0</v>
      </c>
      <c r="J7" s="49">
        <f t="shared" si="1"/>
        <v>1.696</v>
      </c>
      <c r="K7" s="62">
        <v>1190.0</v>
      </c>
      <c r="L7" s="49">
        <f t="shared" si="2"/>
        <v>1.19</v>
      </c>
      <c r="M7" s="62">
        <v>1024.0</v>
      </c>
      <c r="N7" s="49">
        <f t="shared" si="3"/>
        <v>1.024</v>
      </c>
      <c r="O7" s="62">
        <v>860.0</v>
      </c>
      <c r="P7" s="49">
        <f t="shared" si="4"/>
        <v>0.86</v>
      </c>
      <c r="Q7" s="62">
        <v>777.0</v>
      </c>
      <c r="R7" s="49">
        <f t="shared" si="5"/>
        <v>0.777</v>
      </c>
      <c r="S7" s="360"/>
      <c r="T7" s="63"/>
      <c r="U7" s="360"/>
      <c r="V7" s="63"/>
      <c r="W7" s="358"/>
      <c r="X7" s="358"/>
      <c r="Y7" s="177"/>
      <c r="Z7" s="177"/>
      <c r="AA7" s="177"/>
    </row>
    <row r="8" ht="15.75" customHeight="1">
      <c r="A8" s="55"/>
      <c r="D8" s="56"/>
      <c r="E8" s="64" t="s">
        <v>36</v>
      </c>
      <c r="F8" s="58">
        <v>3000.0</v>
      </c>
      <c r="H8" s="332">
        <v>1510.44</v>
      </c>
      <c r="I8" s="62">
        <v>5052.0</v>
      </c>
      <c r="J8" s="49">
        <f t="shared" si="1"/>
        <v>1.684</v>
      </c>
      <c r="K8" s="62">
        <v>3544.0</v>
      </c>
      <c r="L8" s="49">
        <f t="shared" si="2"/>
        <v>1.181333333</v>
      </c>
      <c r="M8" s="62">
        <v>3051.0</v>
      </c>
      <c r="N8" s="49">
        <f t="shared" si="3"/>
        <v>1.017</v>
      </c>
      <c r="O8" s="62">
        <v>2560.0</v>
      </c>
      <c r="P8" s="49">
        <f t="shared" si="4"/>
        <v>0.8533333333</v>
      </c>
      <c r="Q8" s="62">
        <v>2313.0</v>
      </c>
      <c r="R8" s="49">
        <f t="shared" si="5"/>
        <v>0.771</v>
      </c>
      <c r="S8" s="343"/>
      <c r="T8" s="63"/>
      <c r="U8" s="343"/>
      <c r="V8" s="63"/>
      <c r="W8" s="358"/>
      <c r="X8" s="358"/>
      <c r="Y8" s="177"/>
      <c r="Z8" s="177"/>
      <c r="AA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88.98</v>
      </c>
      <c r="I9" s="53">
        <v>268.0</v>
      </c>
      <c r="J9" s="72">
        <f t="shared" si="1"/>
        <v>5.36</v>
      </c>
      <c r="K9" s="179">
        <v>189.0</v>
      </c>
      <c r="L9" s="72">
        <f t="shared" si="2"/>
        <v>3.78</v>
      </c>
      <c r="M9" s="53">
        <v>162.0</v>
      </c>
      <c r="N9" s="72">
        <f t="shared" si="3"/>
        <v>3.24</v>
      </c>
      <c r="O9" s="53">
        <v>154.0</v>
      </c>
      <c r="P9" s="72">
        <f t="shared" si="4"/>
        <v>3.08</v>
      </c>
      <c r="Q9" s="179">
        <v>154.0</v>
      </c>
      <c r="R9" s="72">
        <f t="shared" si="5"/>
        <v>3.08</v>
      </c>
      <c r="S9" s="357"/>
      <c r="T9" s="54"/>
      <c r="U9" s="357"/>
      <c r="V9" s="54"/>
      <c r="W9" s="358">
        <v>290.0</v>
      </c>
      <c r="X9" s="358">
        <f>320/2</f>
        <v>160</v>
      </c>
      <c r="Y9" s="177"/>
      <c r="Z9" s="177"/>
      <c r="AA9" s="177"/>
    </row>
    <row r="10" ht="15.75" customHeight="1">
      <c r="A10" s="55"/>
      <c r="D10" s="56"/>
      <c r="E10" s="74">
        <v>10.0</v>
      </c>
      <c r="F10" s="58">
        <v>200.0</v>
      </c>
      <c r="H10" s="332">
        <v>333.74</v>
      </c>
      <c r="I10" s="181">
        <v>990.0</v>
      </c>
      <c r="J10" s="76">
        <f t="shared" si="1"/>
        <v>4.95</v>
      </c>
      <c r="K10" s="181">
        <v>693.0</v>
      </c>
      <c r="L10" s="76">
        <f t="shared" si="2"/>
        <v>3.465</v>
      </c>
      <c r="M10" s="181">
        <v>596.0</v>
      </c>
      <c r="N10" s="76">
        <f t="shared" si="3"/>
        <v>2.98</v>
      </c>
      <c r="O10" s="181">
        <v>568.0</v>
      </c>
      <c r="P10" s="76">
        <f t="shared" si="4"/>
        <v>2.84</v>
      </c>
      <c r="Q10" s="181">
        <v>568.0</v>
      </c>
      <c r="R10" s="76">
        <f t="shared" si="5"/>
        <v>2.84</v>
      </c>
      <c r="S10" s="360"/>
      <c r="T10" s="63"/>
      <c r="U10" s="360"/>
      <c r="V10" s="63"/>
      <c r="W10" s="358">
        <v>1040.0</v>
      </c>
      <c r="X10" s="358">
        <f>320*2</f>
        <v>640</v>
      </c>
      <c r="Y10" s="177">
        <v>654.0</v>
      </c>
      <c r="Z10" s="177"/>
      <c r="AA10" s="177"/>
    </row>
    <row r="11" ht="15.75" customHeight="1">
      <c r="A11" s="55"/>
      <c r="D11" s="56"/>
      <c r="E11" s="74">
        <v>3.0</v>
      </c>
      <c r="F11" s="58">
        <v>500.0</v>
      </c>
      <c r="H11" s="332">
        <v>819.16</v>
      </c>
      <c r="I11" s="181">
        <v>2448.0</v>
      </c>
      <c r="J11" s="76">
        <f t="shared" si="1"/>
        <v>4.896</v>
      </c>
      <c r="K11" s="181">
        <v>1716.0</v>
      </c>
      <c r="L11" s="76">
        <f t="shared" si="2"/>
        <v>3.432</v>
      </c>
      <c r="M11" s="181">
        <v>1474.0</v>
      </c>
      <c r="N11" s="76">
        <f t="shared" si="3"/>
        <v>2.948</v>
      </c>
      <c r="O11" s="181">
        <v>1403.0</v>
      </c>
      <c r="P11" s="76">
        <f t="shared" si="4"/>
        <v>2.806</v>
      </c>
      <c r="Q11" s="181">
        <v>1403.0</v>
      </c>
      <c r="R11" s="76">
        <f t="shared" si="5"/>
        <v>2.806</v>
      </c>
      <c r="S11" s="360"/>
      <c r="T11" s="63"/>
      <c r="U11" s="360"/>
      <c r="V11" s="63"/>
      <c r="W11" s="358"/>
      <c r="X11" s="358"/>
      <c r="Y11" s="177"/>
      <c r="Z11" s="177"/>
      <c r="AA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2464.28</v>
      </c>
      <c r="I12" s="181">
        <v>7343.0</v>
      </c>
      <c r="J12" s="76">
        <f t="shared" si="1"/>
        <v>4.895333333</v>
      </c>
      <c r="K12" s="181">
        <v>5148.0</v>
      </c>
      <c r="L12" s="76">
        <f t="shared" si="2"/>
        <v>3.432</v>
      </c>
      <c r="M12" s="181">
        <v>4422.0</v>
      </c>
      <c r="N12" s="76">
        <f t="shared" si="3"/>
        <v>2.948</v>
      </c>
      <c r="O12" s="181">
        <v>4208.0</v>
      </c>
      <c r="P12" s="76">
        <f t="shared" si="4"/>
        <v>2.805333333</v>
      </c>
      <c r="Q12" s="181">
        <v>4208.0</v>
      </c>
      <c r="R12" s="76">
        <f t="shared" si="5"/>
        <v>2.805333333</v>
      </c>
      <c r="S12" s="343"/>
      <c r="T12" s="63"/>
      <c r="U12" s="343"/>
      <c r="V12" s="63"/>
      <c r="W12" s="358"/>
      <c r="X12" s="358"/>
      <c r="Y12" s="177"/>
      <c r="Z12" s="177"/>
      <c r="AA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113.2</v>
      </c>
      <c r="I13" s="93">
        <v>385.0</v>
      </c>
      <c r="J13" s="91">
        <f>I13/50</f>
        <v>7.7</v>
      </c>
      <c r="K13" s="93">
        <v>256.0</v>
      </c>
      <c r="L13" s="91">
        <f>K13/50</f>
        <v>5.12</v>
      </c>
      <c r="M13" s="93">
        <v>219.0</v>
      </c>
      <c r="N13" s="91">
        <f>M13/50</f>
        <v>4.38</v>
      </c>
      <c r="O13" s="93">
        <v>200.0</v>
      </c>
      <c r="P13" s="91">
        <f>O13/50</f>
        <v>4</v>
      </c>
      <c r="Q13" s="93">
        <v>195.0</v>
      </c>
      <c r="R13" s="91">
        <f>Q13/50</f>
        <v>3.9</v>
      </c>
      <c r="S13" s="364"/>
      <c r="T13" s="366"/>
      <c r="U13" s="364"/>
      <c r="V13" s="366"/>
      <c r="W13" s="358"/>
      <c r="X13" s="358"/>
      <c r="Y13" s="177"/>
      <c r="Z13" s="177"/>
      <c r="AA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67"/>
      <c r="T14" s="107"/>
      <c r="U14" s="367"/>
      <c r="V14" s="107"/>
      <c r="W14" s="368"/>
      <c r="X14" s="368"/>
      <c r="Y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250</v>
      </c>
      <c r="I15" s="26" t="s">
        <v>16</v>
      </c>
      <c r="J15" s="27"/>
      <c r="K15" s="26" t="s">
        <v>17</v>
      </c>
      <c r="L15" s="27"/>
      <c r="M15" s="26" t="s">
        <v>18</v>
      </c>
      <c r="N15" s="27"/>
      <c r="O15" s="26" t="s">
        <v>90</v>
      </c>
      <c r="P15" s="27"/>
      <c r="Q15" s="26" t="s">
        <v>91</v>
      </c>
      <c r="R15" s="27"/>
      <c r="S15" s="26"/>
      <c r="T15" s="27"/>
      <c r="U15" s="26"/>
      <c r="V15" s="27"/>
      <c r="W15" s="351"/>
      <c r="X15" s="351"/>
      <c r="Y15" s="352"/>
      <c r="Z15" s="352"/>
      <c r="AA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7" t="s">
        <v>28</v>
      </c>
      <c r="M16" s="36" t="s">
        <v>27</v>
      </c>
      <c r="N16" s="37" t="s">
        <v>28</v>
      </c>
      <c r="O16" s="36" t="s">
        <v>27</v>
      </c>
      <c r="P16" s="37" t="s">
        <v>28</v>
      </c>
      <c r="Q16" s="36" t="s">
        <v>27</v>
      </c>
      <c r="R16" s="37" t="s">
        <v>28</v>
      </c>
      <c r="S16" s="36"/>
      <c r="T16" s="37"/>
      <c r="U16" s="36"/>
      <c r="V16" s="37"/>
      <c r="W16" s="354"/>
      <c r="X16" s="354"/>
      <c r="Y16" s="355"/>
      <c r="Z16" s="355"/>
      <c r="AA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260</v>
      </c>
      <c r="E17" s="71">
        <v>40.0</v>
      </c>
      <c r="F17" s="45">
        <v>100.0</v>
      </c>
      <c r="H17" s="332">
        <v>62.09</v>
      </c>
      <c r="I17" s="53">
        <v>270.0</v>
      </c>
      <c r="J17" s="51">
        <f t="shared" ref="J17:J24" si="6">I17/F17</f>
        <v>2.7</v>
      </c>
      <c r="K17" s="53">
        <v>168.0</v>
      </c>
      <c r="L17" s="51">
        <f t="shared" ref="L17:L24" si="7">K17/F17</f>
        <v>1.68</v>
      </c>
      <c r="M17" s="53">
        <v>143.0</v>
      </c>
      <c r="N17" s="51">
        <f t="shared" ref="N17:N24" si="8">M17/F17</f>
        <v>1.43</v>
      </c>
      <c r="O17" s="53">
        <v>119.0</v>
      </c>
      <c r="P17" s="51">
        <f t="shared" ref="P17:P24" si="9">O17/F17</f>
        <v>1.19</v>
      </c>
      <c r="Q17" s="53">
        <v>107.0</v>
      </c>
      <c r="R17" s="51">
        <f t="shared" ref="R17:R24" si="10">Q17/F17</f>
        <v>1.07</v>
      </c>
      <c r="S17" s="62"/>
      <c r="T17" s="72"/>
      <c r="U17" s="62"/>
      <c r="V17" s="72"/>
      <c r="W17" s="358">
        <v>250.0</v>
      </c>
      <c r="X17" s="358">
        <v>235.0</v>
      </c>
      <c r="Y17" s="177" t="s">
        <v>253</v>
      </c>
      <c r="Z17" s="177"/>
      <c r="AA17" s="177"/>
    </row>
    <row r="18" ht="15.75" customHeight="1">
      <c r="A18" s="55"/>
      <c r="E18" s="74">
        <v>10.0</v>
      </c>
      <c r="F18" s="101">
        <v>500.0</v>
      </c>
      <c r="G18" s="98"/>
      <c r="H18" s="342">
        <v>277.33</v>
      </c>
      <c r="I18" s="62">
        <v>1067.0</v>
      </c>
      <c r="J18" s="49">
        <f t="shared" si="6"/>
        <v>2.134</v>
      </c>
      <c r="K18" s="62">
        <v>734.0</v>
      </c>
      <c r="L18" s="49">
        <f t="shared" si="7"/>
        <v>1.468</v>
      </c>
      <c r="M18" s="62">
        <v>628.0</v>
      </c>
      <c r="N18" s="49">
        <f t="shared" si="8"/>
        <v>1.256</v>
      </c>
      <c r="O18" s="62">
        <v>526.0</v>
      </c>
      <c r="P18" s="49">
        <f t="shared" si="9"/>
        <v>1.052</v>
      </c>
      <c r="Q18" s="62">
        <v>475.0</v>
      </c>
      <c r="R18" s="49">
        <f t="shared" si="10"/>
        <v>0.95</v>
      </c>
      <c r="S18" s="62"/>
      <c r="T18" s="76"/>
      <c r="U18" s="62"/>
      <c r="V18" s="76"/>
      <c r="W18" s="358">
        <v>995.0</v>
      </c>
      <c r="X18" s="358">
        <v>845.0</v>
      </c>
      <c r="Y18" s="177">
        <v>714.0</v>
      </c>
      <c r="Z18" s="177"/>
      <c r="AA18" s="177"/>
    </row>
    <row r="19" ht="15.75" customHeight="1">
      <c r="A19" s="55"/>
      <c r="E19" s="74">
        <v>4.0</v>
      </c>
      <c r="F19" s="58">
        <v>1000.0</v>
      </c>
      <c r="H19" s="332">
        <v>550.31</v>
      </c>
      <c r="I19" s="62">
        <v>2079.0</v>
      </c>
      <c r="J19" s="49">
        <f t="shared" si="6"/>
        <v>2.079</v>
      </c>
      <c r="K19" s="62">
        <v>1359.0</v>
      </c>
      <c r="L19" s="49">
        <f t="shared" si="7"/>
        <v>1.359</v>
      </c>
      <c r="M19" s="62">
        <v>1169.0</v>
      </c>
      <c r="N19" s="49">
        <f t="shared" si="8"/>
        <v>1.169</v>
      </c>
      <c r="O19" s="62">
        <v>981.0</v>
      </c>
      <c r="P19" s="49">
        <f t="shared" si="9"/>
        <v>0.981</v>
      </c>
      <c r="Q19" s="62">
        <v>886.0</v>
      </c>
      <c r="R19" s="49">
        <f t="shared" si="10"/>
        <v>0.886</v>
      </c>
      <c r="S19" s="62"/>
      <c r="T19" s="76"/>
      <c r="U19" s="62"/>
      <c r="V19" s="76"/>
      <c r="W19" s="358"/>
      <c r="X19" s="358"/>
      <c r="Y19" s="177"/>
      <c r="Z19" s="177"/>
      <c r="AA19" s="177"/>
    </row>
    <row r="20" ht="15.75" customHeight="1">
      <c r="A20" s="55"/>
      <c r="E20" s="123">
        <v>1.0</v>
      </c>
      <c r="F20" s="113">
        <v>4000.0</v>
      </c>
      <c r="H20" s="332">
        <v>2169.01</v>
      </c>
      <c r="I20" s="62">
        <v>8206.0</v>
      </c>
      <c r="J20" s="49">
        <f t="shared" si="6"/>
        <v>2.0515</v>
      </c>
      <c r="K20" s="62">
        <v>5404.0</v>
      </c>
      <c r="L20" s="49">
        <f t="shared" si="7"/>
        <v>1.351</v>
      </c>
      <c r="M20" s="62">
        <v>4651.0</v>
      </c>
      <c r="N20" s="49">
        <f t="shared" si="8"/>
        <v>1.16275</v>
      </c>
      <c r="O20" s="62">
        <v>3898.0</v>
      </c>
      <c r="P20" s="49">
        <f t="shared" si="9"/>
        <v>0.9745</v>
      </c>
      <c r="Q20" s="62">
        <v>3521.0</v>
      </c>
      <c r="R20" s="49">
        <f t="shared" si="10"/>
        <v>0.88025</v>
      </c>
      <c r="S20" s="62"/>
      <c r="T20" s="76"/>
      <c r="U20" s="62"/>
      <c r="V20" s="76"/>
      <c r="W20" s="358"/>
      <c r="X20" s="358">
        <f>3100*2</f>
        <v>6200</v>
      </c>
      <c r="Y20" s="177"/>
      <c r="Z20" s="177"/>
      <c r="AA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118.92</v>
      </c>
      <c r="I21" s="53">
        <v>439.0</v>
      </c>
      <c r="J21" s="51">
        <f t="shared" si="6"/>
        <v>4.39</v>
      </c>
      <c r="K21" s="53">
        <v>258.0</v>
      </c>
      <c r="L21" s="51">
        <f t="shared" si="7"/>
        <v>2.58</v>
      </c>
      <c r="M21" s="53">
        <v>221.0</v>
      </c>
      <c r="N21" s="51">
        <f t="shared" si="8"/>
        <v>2.21</v>
      </c>
      <c r="O21" s="53">
        <v>193.0</v>
      </c>
      <c r="P21" s="51">
        <f t="shared" si="9"/>
        <v>1.93</v>
      </c>
      <c r="Q21" s="53">
        <v>176.0</v>
      </c>
      <c r="R21" s="72">
        <f t="shared" si="10"/>
        <v>1.76</v>
      </c>
      <c r="S21" s="53"/>
      <c r="T21" s="72"/>
      <c r="U21" s="53"/>
      <c r="V21" s="72"/>
      <c r="W21" s="358">
        <v>405.0</v>
      </c>
      <c r="X21" s="358">
        <v>385.0</v>
      </c>
      <c r="Y21" s="177">
        <f>Y22/2</f>
        <v>281.5</v>
      </c>
      <c r="Z21" s="177"/>
      <c r="AA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233.93</v>
      </c>
      <c r="I22" s="62">
        <v>867.0</v>
      </c>
      <c r="J22" s="49">
        <f t="shared" si="6"/>
        <v>4.335</v>
      </c>
      <c r="K22" s="62">
        <v>490.0</v>
      </c>
      <c r="L22" s="49">
        <f t="shared" si="7"/>
        <v>2.45</v>
      </c>
      <c r="M22" s="62">
        <v>419.0</v>
      </c>
      <c r="N22" s="49">
        <f t="shared" si="8"/>
        <v>2.095</v>
      </c>
      <c r="O22" s="62">
        <v>366.0</v>
      </c>
      <c r="P22" s="49">
        <f t="shared" si="9"/>
        <v>1.83</v>
      </c>
      <c r="Q22" s="62">
        <v>333.0</v>
      </c>
      <c r="R22" s="76">
        <f t="shared" si="10"/>
        <v>1.665</v>
      </c>
      <c r="S22" s="62"/>
      <c r="T22" s="76"/>
      <c r="U22" s="62"/>
      <c r="V22" s="76"/>
      <c r="W22" s="358"/>
      <c r="X22" s="358"/>
      <c r="Y22" s="177">
        <v>563.0</v>
      </c>
      <c r="Z22" s="177"/>
      <c r="AA22" s="177"/>
    </row>
    <row r="23" ht="15.75" customHeight="1">
      <c r="A23" s="55"/>
      <c r="D23" s="56"/>
      <c r="E23" s="74">
        <v>5.0</v>
      </c>
      <c r="F23" s="58">
        <v>500.0</v>
      </c>
      <c r="H23" s="332">
        <v>569.64</v>
      </c>
      <c r="I23" s="62">
        <v>2145.0</v>
      </c>
      <c r="J23" s="49">
        <f t="shared" si="6"/>
        <v>4.29</v>
      </c>
      <c r="K23" s="62">
        <v>1084.0</v>
      </c>
      <c r="L23" s="49">
        <f t="shared" si="7"/>
        <v>2.168</v>
      </c>
      <c r="M23" s="62">
        <v>932.0</v>
      </c>
      <c r="N23" s="49">
        <f t="shared" si="8"/>
        <v>1.864</v>
      </c>
      <c r="O23" s="62">
        <v>816.0</v>
      </c>
      <c r="P23" s="49">
        <f t="shared" si="9"/>
        <v>1.632</v>
      </c>
      <c r="Q23" s="62">
        <v>816.0</v>
      </c>
      <c r="R23" s="76">
        <f t="shared" si="10"/>
        <v>1.632</v>
      </c>
      <c r="S23" s="62"/>
      <c r="T23" s="76"/>
      <c r="U23" s="62"/>
      <c r="V23" s="76"/>
      <c r="W23" s="358"/>
      <c r="X23" s="358"/>
      <c r="Y23" s="177"/>
      <c r="Z23" s="177"/>
      <c r="AA23" s="177"/>
    </row>
    <row r="24" ht="15.75" customHeight="1">
      <c r="A24" s="55"/>
      <c r="D24" s="56"/>
      <c r="E24" s="74">
        <v>1.0</v>
      </c>
      <c r="F24" s="58">
        <v>2500.0</v>
      </c>
      <c r="H24" s="332">
        <v>2807.52</v>
      </c>
      <c r="I24" s="62">
        <v>10615.0</v>
      </c>
      <c r="J24" s="49">
        <f t="shared" si="6"/>
        <v>4.246</v>
      </c>
      <c r="K24" s="62">
        <v>5339.0</v>
      </c>
      <c r="L24" s="49">
        <f t="shared" si="7"/>
        <v>2.1356</v>
      </c>
      <c r="M24" s="62">
        <v>4587.0</v>
      </c>
      <c r="N24" s="49">
        <f t="shared" si="8"/>
        <v>1.8348</v>
      </c>
      <c r="O24" s="62">
        <v>4015.0</v>
      </c>
      <c r="P24" s="49">
        <f t="shared" si="9"/>
        <v>1.606</v>
      </c>
      <c r="Q24" s="181">
        <v>4015.0</v>
      </c>
      <c r="R24" s="76">
        <f t="shared" si="10"/>
        <v>1.606</v>
      </c>
      <c r="S24" s="62"/>
      <c r="T24" s="76"/>
      <c r="U24" s="62"/>
      <c r="V24" s="76"/>
      <c r="W24" s="358"/>
      <c r="X24" s="358"/>
      <c r="Y24" s="177"/>
      <c r="Z24" s="177"/>
      <c r="AA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89.96</v>
      </c>
      <c r="I25" s="93">
        <v>354.0</v>
      </c>
      <c r="J25" s="91">
        <f>I25/50</f>
        <v>7.08</v>
      </c>
      <c r="K25" s="93">
        <v>192.0</v>
      </c>
      <c r="L25" s="91">
        <f>K25/50</f>
        <v>3.84</v>
      </c>
      <c r="M25" s="93">
        <v>165.0</v>
      </c>
      <c r="N25" s="91">
        <f>M25/50</f>
        <v>3.3</v>
      </c>
      <c r="O25" s="93">
        <v>139.0</v>
      </c>
      <c r="P25" s="91">
        <f>O25/50</f>
        <v>2.78</v>
      </c>
      <c r="Q25" s="93">
        <v>134.0</v>
      </c>
      <c r="R25" s="91">
        <f>Q25/50</f>
        <v>2.68</v>
      </c>
      <c r="S25" s="93"/>
      <c r="T25" s="91"/>
      <c r="U25" s="93"/>
      <c r="V25" s="91"/>
      <c r="W25" s="358"/>
      <c r="X25" s="358"/>
      <c r="Y25" s="177"/>
      <c r="Z25" s="177"/>
      <c r="AA25" s="177"/>
    </row>
    <row r="26" ht="15.75" customHeight="1">
      <c r="A26" s="94"/>
      <c r="B26" s="94"/>
      <c r="C26" s="94"/>
      <c r="D26" s="81"/>
      <c r="E26" s="94"/>
      <c r="F26" s="94"/>
      <c r="H26" s="81"/>
      <c r="S26" s="107"/>
      <c r="T26" s="107"/>
      <c r="U26" s="107"/>
      <c r="V26" s="107"/>
      <c r="W26" s="368"/>
      <c r="X26" s="368"/>
      <c r="Y26" s="369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250</v>
      </c>
      <c r="I27" s="26" t="s">
        <v>16</v>
      </c>
      <c r="J27" s="27"/>
      <c r="K27" s="26" t="s">
        <v>17</v>
      </c>
      <c r="L27" s="27"/>
      <c r="M27" s="26" t="s">
        <v>18</v>
      </c>
      <c r="N27" s="27"/>
      <c r="O27" s="26" t="s">
        <v>90</v>
      </c>
      <c r="P27" s="27"/>
      <c r="Q27" s="26" t="s">
        <v>91</v>
      </c>
      <c r="R27" s="27"/>
      <c r="S27" s="26"/>
      <c r="T27" s="27"/>
      <c r="U27" s="26"/>
      <c r="V27" s="27"/>
      <c r="W27" s="351"/>
      <c r="X27" s="351"/>
      <c r="Y27" s="352"/>
      <c r="Z27" s="352"/>
      <c r="AA27" s="352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6" t="s">
        <v>27</v>
      </c>
      <c r="J28" s="37" t="s">
        <v>28</v>
      </c>
      <c r="K28" s="36" t="s">
        <v>27</v>
      </c>
      <c r="L28" s="37" t="s">
        <v>28</v>
      </c>
      <c r="M28" s="36" t="s">
        <v>27</v>
      </c>
      <c r="N28" s="37" t="s">
        <v>28</v>
      </c>
      <c r="O28" s="36" t="s">
        <v>27</v>
      </c>
      <c r="P28" s="37" t="s">
        <v>28</v>
      </c>
      <c r="Q28" s="36" t="s">
        <v>27</v>
      </c>
      <c r="R28" s="37" t="s">
        <v>28</v>
      </c>
      <c r="S28" s="36"/>
      <c r="T28" s="37"/>
      <c r="U28" s="36"/>
      <c r="V28" s="37"/>
      <c r="W28" s="354"/>
      <c r="X28" s="354"/>
      <c r="Y28" s="355"/>
      <c r="Z28" s="355"/>
      <c r="AA28" s="355"/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66.79</v>
      </c>
      <c r="I29" s="53">
        <v>206.0</v>
      </c>
      <c r="J29" s="72">
        <f t="shared" ref="J29:J39" si="11">I29/F29</f>
        <v>4.12</v>
      </c>
      <c r="K29" s="179">
        <v>145.0</v>
      </c>
      <c r="L29" s="72">
        <f t="shared" ref="L29:L39" si="12">K29/F29</f>
        <v>2.9</v>
      </c>
      <c r="M29" s="179">
        <v>124.0</v>
      </c>
      <c r="N29" s="72">
        <f t="shared" ref="N29:N39" si="13">M29/F29</f>
        <v>2.48</v>
      </c>
      <c r="O29" s="179">
        <v>104.0</v>
      </c>
      <c r="P29" s="72">
        <f t="shared" ref="P29:P39" si="14">O29/F29</f>
        <v>2.08</v>
      </c>
      <c r="Q29" s="179">
        <v>94.0</v>
      </c>
      <c r="R29" s="72">
        <f t="shared" ref="R29:R39" si="15">Q29/F29</f>
        <v>1.88</v>
      </c>
      <c r="S29" s="179"/>
      <c r="T29" s="72"/>
      <c r="U29" s="179"/>
      <c r="V29" s="72"/>
      <c r="W29" s="358"/>
      <c r="X29" s="358"/>
      <c r="Y29" s="177"/>
      <c r="Z29" s="177"/>
      <c r="AA29" s="177"/>
    </row>
    <row r="30" ht="15.75" customHeight="1">
      <c r="A30" s="55"/>
      <c r="D30" s="56"/>
      <c r="E30" s="110"/>
      <c r="F30" s="58">
        <v>200.0</v>
      </c>
      <c r="H30" s="332">
        <v>243.78</v>
      </c>
      <c r="I30" s="62">
        <v>748.0</v>
      </c>
      <c r="J30" s="49">
        <f t="shared" si="11"/>
        <v>3.74</v>
      </c>
      <c r="K30" s="62">
        <v>524.0</v>
      </c>
      <c r="L30" s="49">
        <f t="shared" si="12"/>
        <v>2.62</v>
      </c>
      <c r="M30" s="62">
        <v>450.0</v>
      </c>
      <c r="N30" s="49">
        <f t="shared" si="13"/>
        <v>2.25</v>
      </c>
      <c r="O30" s="62">
        <v>377.0</v>
      </c>
      <c r="P30" s="49">
        <f t="shared" si="14"/>
        <v>1.885</v>
      </c>
      <c r="Q30" s="62">
        <v>339.0</v>
      </c>
      <c r="R30" s="49">
        <f t="shared" si="15"/>
        <v>1.695</v>
      </c>
      <c r="S30" s="62"/>
      <c r="T30" s="49"/>
      <c r="U30" s="62"/>
      <c r="V30" s="49"/>
      <c r="W30" s="358"/>
      <c r="X30" s="358"/>
      <c r="Y30" s="177"/>
      <c r="Z30" s="177"/>
      <c r="AA30" s="177"/>
    </row>
    <row r="31" ht="15.75" customHeight="1">
      <c r="A31" s="55"/>
      <c r="D31" s="56"/>
      <c r="E31" s="112"/>
      <c r="F31" s="113">
        <v>500.0</v>
      </c>
      <c r="H31" s="332">
        <v>591.2</v>
      </c>
      <c r="I31" s="62">
        <v>1836.0</v>
      </c>
      <c r="J31" s="49">
        <f t="shared" si="11"/>
        <v>3.672</v>
      </c>
      <c r="K31" s="62">
        <v>1286.0</v>
      </c>
      <c r="L31" s="49">
        <f t="shared" si="12"/>
        <v>2.572</v>
      </c>
      <c r="M31" s="62">
        <v>1104.0</v>
      </c>
      <c r="N31" s="49">
        <f t="shared" si="13"/>
        <v>2.208</v>
      </c>
      <c r="O31" s="62">
        <v>923.0</v>
      </c>
      <c r="P31" s="49">
        <f t="shared" si="14"/>
        <v>1.846</v>
      </c>
      <c r="Q31" s="62">
        <v>833.0</v>
      </c>
      <c r="R31" s="49">
        <f t="shared" si="15"/>
        <v>1.666</v>
      </c>
      <c r="S31" s="62"/>
      <c r="T31" s="49"/>
      <c r="U31" s="62"/>
      <c r="V31" s="49"/>
      <c r="W31" s="358"/>
      <c r="X31" s="358"/>
      <c r="Y31" s="177"/>
      <c r="Z31" s="177"/>
      <c r="AA31" s="177"/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2357.01</v>
      </c>
      <c r="I32" s="370">
        <v>7249.0</v>
      </c>
      <c r="J32" s="117">
        <f t="shared" si="11"/>
        <v>3.6245</v>
      </c>
      <c r="K32" s="370">
        <v>5079.0</v>
      </c>
      <c r="L32" s="118">
        <f t="shared" si="12"/>
        <v>2.5395</v>
      </c>
      <c r="M32" s="370">
        <v>4363.0</v>
      </c>
      <c r="N32" s="118">
        <f t="shared" si="13"/>
        <v>2.1815</v>
      </c>
      <c r="O32" s="370">
        <v>3647.0</v>
      </c>
      <c r="P32" s="118">
        <f t="shared" si="14"/>
        <v>1.8235</v>
      </c>
      <c r="Q32" s="370">
        <v>3289.0</v>
      </c>
      <c r="R32" s="118">
        <f t="shared" si="15"/>
        <v>1.6445</v>
      </c>
      <c r="S32" s="370"/>
      <c r="T32" s="49"/>
      <c r="U32" s="370"/>
      <c r="V32" s="49"/>
      <c r="W32" s="371"/>
      <c r="X32" s="371"/>
      <c r="Y32" s="372"/>
      <c r="Z32" s="372"/>
      <c r="AA32" s="372"/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85.11</v>
      </c>
      <c r="I33" s="53">
        <v>241.0</v>
      </c>
      <c r="J33" s="51">
        <f t="shared" si="11"/>
        <v>4.82</v>
      </c>
      <c r="K33" s="53">
        <v>169.0</v>
      </c>
      <c r="L33" s="51">
        <f t="shared" si="12"/>
        <v>3.38</v>
      </c>
      <c r="M33" s="53">
        <v>145.0</v>
      </c>
      <c r="N33" s="51">
        <f t="shared" si="13"/>
        <v>2.9</v>
      </c>
      <c r="O33" s="53">
        <v>121.0</v>
      </c>
      <c r="P33" s="51">
        <f t="shared" si="14"/>
        <v>2.42</v>
      </c>
      <c r="Q33" s="53">
        <v>109.0</v>
      </c>
      <c r="R33" s="51">
        <f t="shared" si="15"/>
        <v>2.18</v>
      </c>
      <c r="S33" s="53"/>
      <c r="T33" s="51"/>
      <c r="U33" s="53"/>
      <c r="V33" s="51"/>
      <c r="W33" s="358"/>
      <c r="X33" s="358"/>
      <c r="Y33" s="177"/>
      <c r="Z33" s="177"/>
      <c r="AA33" s="177"/>
    </row>
    <row r="34" ht="15.75" customHeight="1">
      <c r="A34" s="55"/>
      <c r="D34" s="56"/>
      <c r="E34" s="74">
        <v>12.0</v>
      </c>
      <c r="F34" s="58">
        <v>200.0</v>
      </c>
      <c r="H34" s="332">
        <v>317.06</v>
      </c>
      <c r="I34" s="62">
        <v>887.0</v>
      </c>
      <c r="J34" s="49">
        <f t="shared" si="11"/>
        <v>4.435</v>
      </c>
      <c r="K34" s="62">
        <v>622.0</v>
      </c>
      <c r="L34" s="49">
        <f t="shared" si="12"/>
        <v>3.11</v>
      </c>
      <c r="M34" s="62">
        <v>534.0</v>
      </c>
      <c r="N34" s="49">
        <f t="shared" si="13"/>
        <v>2.67</v>
      </c>
      <c r="O34" s="62">
        <v>446.0</v>
      </c>
      <c r="P34" s="49">
        <f t="shared" si="14"/>
        <v>2.23</v>
      </c>
      <c r="Q34" s="62">
        <v>402.0</v>
      </c>
      <c r="R34" s="49">
        <f t="shared" si="15"/>
        <v>2.01</v>
      </c>
      <c r="S34" s="62"/>
      <c r="T34" s="49"/>
      <c r="U34" s="62"/>
      <c r="V34" s="49"/>
      <c r="W34" s="358"/>
      <c r="X34" s="358"/>
      <c r="Y34" s="177"/>
      <c r="Z34" s="177"/>
      <c r="AA34" s="177"/>
    </row>
    <row r="35" ht="15.75" customHeight="1">
      <c r="A35" s="55"/>
      <c r="D35" s="56"/>
      <c r="E35" s="123">
        <v>4.0</v>
      </c>
      <c r="F35" s="113">
        <v>500.0</v>
      </c>
      <c r="H35" s="332">
        <v>780.51</v>
      </c>
      <c r="I35" s="62">
        <v>2170.0</v>
      </c>
      <c r="J35" s="49">
        <f t="shared" si="11"/>
        <v>4.34</v>
      </c>
      <c r="K35" s="62">
        <v>1521.0</v>
      </c>
      <c r="L35" s="49">
        <f t="shared" si="12"/>
        <v>3.042</v>
      </c>
      <c r="M35" s="62">
        <v>1306.0</v>
      </c>
      <c r="N35" s="49">
        <f t="shared" si="13"/>
        <v>2.612</v>
      </c>
      <c r="O35" s="62">
        <v>1092.0</v>
      </c>
      <c r="P35" s="49">
        <f t="shared" si="14"/>
        <v>2.184</v>
      </c>
      <c r="Q35" s="62">
        <v>983.0</v>
      </c>
      <c r="R35" s="49">
        <f t="shared" si="15"/>
        <v>1.966</v>
      </c>
      <c r="S35" s="62"/>
      <c r="T35" s="49"/>
      <c r="U35" s="62"/>
      <c r="V35" s="49"/>
      <c r="W35" s="358"/>
      <c r="X35" s="358"/>
      <c r="Y35" s="177"/>
      <c r="Z35" s="177"/>
      <c r="AA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2311.65</v>
      </c>
      <c r="I36" s="62">
        <v>6200.0</v>
      </c>
      <c r="J36" s="49">
        <f t="shared" si="11"/>
        <v>4.133333333</v>
      </c>
      <c r="K36" s="62">
        <v>4343.0</v>
      </c>
      <c r="L36" s="49">
        <f t="shared" si="12"/>
        <v>2.895333333</v>
      </c>
      <c r="M36" s="62">
        <v>3729.0</v>
      </c>
      <c r="N36" s="49">
        <f t="shared" si="13"/>
        <v>2.486</v>
      </c>
      <c r="O36" s="62">
        <v>3117.0</v>
      </c>
      <c r="P36" s="49">
        <f t="shared" si="14"/>
        <v>2.078</v>
      </c>
      <c r="Q36" s="62">
        <v>2809.0</v>
      </c>
      <c r="R36" s="49">
        <f t="shared" si="15"/>
        <v>1.872666667</v>
      </c>
      <c r="S36" s="62"/>
      <c r="T36" s="49"/>
      <c r="U36" s="62"/>
      <c r="V36" s="49"/>
      <c r="W36" s="358"/>
      <c r="X36" s="358"/>
      <c r="Y36" s="177"/>
      <c r="Z36" s="177"/>
      <c r="AA36" s="177"/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88.38</v>
      </c>
      <c r="I37" s="53">
        <v>281.0</v>
      </c>
      <c r="J37" s="51">
        <f t="shared" si="11"/>
        <v>9.366666667</v>
      </c>
      <c r="K37" s="53">
        <v>197.0</v>
      </c>
      <c r="L37" s="51">
        <f t="shared" si="12"/>
        <v>6.566666667</v>
      </c>
      <c r="M37" s="53">
        <v>168.0</v>
      </c>
      <c r="N37" s="51">
        <f t="shared" si="13"/>
        <v>5.6</v>
      </c>
      <c r="O37" s="53">
        <v>141.0</v>
      </c>
      <c r="P37" s="51">
        <f t="shared" si="14"/>
        <v>4.7</v>
      </c>
      <c r="Q37" s="53">
        <v>127.0</v>
      </c>
      <c r="R37" s="51">
        <f t="shared" si="15"/>
        <v>4.233333333</v>
      </c>
      <c r="S37" s="53"/>
      <c r="T37" s="51"/>
      <c r="U37" s="53"/>
      <c r="V37" s="51"/>
      <c r="W37" s="358"/>
      <c r="X37" s="358"/>
      <c r="Y37" s="177"/>
      <c r="Z37" s="177"/>
      <c r="AA37" s="177"/>
    </row>
    <row r="38">
      <c r="A38" s="55"/>
      <c r="D38" s="56"/>
      <c r="E38" s="123"/>
      <c r="F38" s="113">
        <v>100.0</v>
      </c>
      <c r="H38" s="332">
        <v>278.5</v>
      </c>
      <c r="I38" s="62">
        <v>879.0</v>
      </c>
      <c r="J38" s="49">
        <f t="shared" si="11"/>
        <v>8.79</v>
      </c>
      <c r="K38" s="62">
        <v>615.0</v>
      </c>
      <c r="L38" s="49">
        <f t="shared" si="12"/>
        <v>6.15</v>
      </c>
      <c r="M38" s="62">
        <v>528.0</v>
      </c>
      <c r="N38" s="49">
        <f t="shared" si="13"/>
        <v>5.28</v>
      </c>
      <c r="O38" s="62">
        <v>440.0</v>
      </c>
      <c r="P38" s="49">
        <f t="shared" si="14"/>
        <v>4.4</v>
      </c>
      <c r="Q38" s="62">
        <v>397.0</v>
      </c>
      <c r="R38" s="49">
        <f t="shared" si="15"/>
        <v>3.97</v>
      </c>
      <c r="S38" s="62"/>
      <c r="T38" s="49"/>
      <c r="U38" s="62"/>
      <c r="V38" s="49"/>
      <c r="W38" s="358"/>
      <c r="X38" s="358"/>
      <c r="Y38" s="177"/>
      <c r="Z38" s="177"/>
      <c r="AA38" s="177"/>
    </row>
    <row r="39">
      <c r="A39" s="78"/>
      <c r="B39" s="79"/>
      <c r="C39" s="79"/>
      <c r="D39" s="80"/>
      <c r="E39" s="124"/>
      <c r="F39" s="34">
        <v>300.0</v>
      </c>
      <c r="H39" s="332">
        <v>813.14</v>
      </c>
      <c r="I39" s="130">
        <v>2544.0</v>
      </c>
      <c r="J39" s="127">
        <f t="shared" si="11"/>
        <v>8.48</v>
      </c>
      <c r="K39" s="130">
        <v>1782.0</v>
      </c>
      <c r="L39" s="127">
        <f t="shared" si="12"/>
        <v>5.94</v>
      </c>
      <c r="M39" s="130">
        <v>1529.0</v>
      </c>
      <c r="N39" s="127">
        <f t="shared" si="13"/>
        <v>5.096666667</v>
      </c>
      <c r="O39" s="130">
        <v>1275.0</v>
      </c>
      <c r="P39" s="127">
        <f t="shared" si="14"/>
        <v>4.25</v>
      </c>
      <c r="Q39" s="130">
        <v>1148.0</v>
      </c>
      <c r="R39" s="127">
        <f t="shared" si="15"/>
        <v>3.826666667</v>
      </c>
      <c r="S39" s="130"/>
      <c r="T39" s="127"/>
      <c r="U39" s="130"/>
      <c r="V39" s="127"/>
      <c r="W39" s="358"/>
      <c r="X39" s="358"/>
      <c r="Y39" s="177"/>
      <c r="Z39" s="177"/>
      <c r="AA39" s="177"/>
    </row>
    <row r="40" ht="15.75" customHeight="1">
      <c r="A40" s="94"/>
      <c r="B40" s="94"/>
      <c r="C40" s="94"/>
      <c r="D40" s="81"/>
      <c r="E40" s="94"/>
      <c r="F40" s="94"/>
      <c r="H40" s="81"/>
      <c r="S40" s="107"/>
      <c r="T40" s="107"/>
      <c r="U40" s="107"/>
      <c r="V40" s="107"/>
      <c r="W40" s="368"/>
      <c r="X40" s="368"/>
      <c r="Y40" s="369"/>
    </row>
    <row r="41" ht="15.75" customHeight="1">
      <c r="A41" s="94"/>
      <c r="B41" s="94"/>
      <c r="C41" s="94"/>
      <c r="D41" s="81"/>
      <c r="E41" s="94"/>
      <c r="F41" s="94"/>
      <c r="H41" s="81"/>
      <c r="S41" s="107"/>
      <c r="T41" s="107"/>
      <c r="U41" s="107"/>
      <c r="V41" s="107"/>
      <c r="W41" s="368"/>
      <c r="X41" s="368"/>
      <c r="Y41" s="369"/>
    </row>
    <row r="42">
      <c r="A42" s="22" t="s">
        <v>61</v>
      </c>
      <c r="B42" s="23"/>
      <c r="C42" s="23"/>
      <c r="D42" s="24"/>
      <c r="E42" s="22" t="s">
        <v>12</v>
      </c>
      <c r="F42" s="24"/>
      <c r="H42" s="331" t="s">
        <v>250</v>
      </c>
      <c r="I42" s="26" t="s">
        <v>16</v>
      </c>
      <c r="J42" s="27"/>
      <c r="K42" s="26" t="s">
        <v>17</v>
      </c>
      <c r="L42" s="27"/>
      <c r="M42" s="26" t="s">
        <v>18</v>
      </c>
      <c r="N42" s="27"/>
      <c r="O42" s="26" t="s">
        <v>90</v>
      </c>
      <c r="P42" s="27"/>
      <c r="Q42" s="26" t="s">
        <v>91</v>
      </c>
      <c r="R42" s="27"/>
      <c r="S42" s="26"/>
      <c r="T42" s="27"/>
      <c r="U42" s="26"/>
      <c r="V42" s="27"/>
      <c r="W42" s="351"/>
      <c r="X42" s="351"/>
      <c r="Y42" s="352"/>
      <c r="Z42" s="352"/>
      <c r="AA42" s="352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35"/>
      <c r="I43" s="36" t="s">
        <v>27</v>
      </c>
      <c r="J43" s="37" t="s">
        <v>28</v>
      </c>
      <c r="K43" s="36" t="s">
        <v>27</v>
      </c>
      <c r="L43" s="37" t="s">
        <v>28</v>
      </c>
      <c r="M43" s="36" t="s">
        <v>27</v>
      </c>
      <c r="N43" s="37" t="s">
        <v>28</v>
      </c>
      <c r="O43" s="36" t="s">
        <v>27</v>
      </c>
      <c r="P43" s="37" t="s">
        <v>28</v>
      </c>
      <c r="Q43" s="36" t="s">
        <v>27</v>
      </c>
      <c r="R43" s="37" t="s">
        <v>28</v>
      </c>
      <c r="S43" s="36"/>
      <c r="T43" s="37"/>
      <c r="U43" s="36"/>
      <c r="V43" s="37"/>
      <c r="W43" s="354"/>
      <c r="X43" s="354"/>
      <c r="Y43" s="355"/>
      <c r="Z43" s="355"/>
      <c r="AA43" s="355"/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381">
        <v>91.42</v>
      </c>
      <c r="I44" s="205">
        <v>245.0</v>
      </c>
      <c r="J44" s="105">
        <f t="shared" ref="J44:J61" si="16">I44/F44</f>
        <v>4.9</v>
      </c>
      <c r="K44" s="205">
        <v>172.0</v>
      </c>
      <c r="L44" s="105">
        <f t="shared" ref="L44:L61" si="17">K44/F44</f>
        <v>3.44</v>
      </c>
      <c r="M44" s="205">
        <v>147.0</v>
      </c>
      <c r="N44" s="105">
        <f t="shared" ref="N44:N61" si="18">M44/F44</f>
        <v>2.94</v>
      </c>
      <c r="O44" s="205">
        <v>124.0</v>
      </c>
      <c r="P44" s="105">
        <f t="shared" ref="P44:P61" si="19">O44/F44</f>
        <v>2.48</v>
      </c>
      <c r="Q44" s="205">
        <v>111.0</v>
      </c>
      <c r="R44" s="91">
        <f t="shared" ref="R44:R61" si="20">Q44/F44</f>
        <v>2.22</v>
      </c>
      <c r="S44" s="93"/>
      <c r="T44" s="91"/>
      <c r="U44" s="93"/>
      <c r="V44" s="91"/>
      <c r="W44" s="358">
        <v>150.0</v>
      </c>
      <c r="X44" s="358">
        <f>270/2</f>
        <v>135</v>
      </c>
      <c r="Y44" s="177"/>
      <c r="Z44" s="177"/>
      <c r="AA44" s="177"/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381">
        <v>65.77</v>
      </c>
      <c r="I45" s="205">
        <v>151.0</v>
      </c>
      <c r="J45" s="105">
        <f t="shared" si="16"/>
        <v>3.02</v>
      </c>
      <c r="K45" s="205">
        <v>120.0</v>
      </c>
      <c r="L45" s="105">
        <f t="shared" si="17"/>
        <v>2.4</v>
      </c>
      <c r="M45" s="205">
        <v>107.0</v>
      </c>
      <c r="N45" s="105">
        <f t="shared" si="18"/>
        <v>2.14</v>
      </c>
      <c r="O45" s="205">
        <v>92.0</v>
      </c>
      <c r="P45" s="105">
        <f t="shared" si="19"/>
        <v>1.84</v>
      </c>
      <c r="Q45" s="205">
        <v>84.0</v>
      </c>
      <c r="R45" s="91">
        <f t="shared" si="20"/>
        <v>1.68</v>
      </c>
      <c r="S45" s="93"/>
      <c r="T45" s="91"/>
      <c r="U45" s="93"/>
      <c r="V45" s="91"/>
      <c r="W45" s="358">
        <v>138.0</v>
      </c>
      <c r="X45" s="358"/>
      <c r="Y45" s="177"/>
      <c r="Z45" s="177"/>
      <c r="AA45" s="177"/>
    </row>
    <row r="46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381">
        <v>157.66</v>
      </c>
      <c r="I46" s="205">
        <v>640.0</v>
      </c>
      <c r="J46" s="105">
        <f t="shared" si="16"/>
        <v>16</v>
      </c>
      <c r="K46" s="205">
        <v>379.0</v>
      </c>
      <c r="L46" s="105">
        <f t="shared" si="17"/>
        <v>9.475</v>
      </c>
      <c r="M46" s="205">
        <v>326.0</v>
      </c>
      <c r="N46" s="105">
        <f t="shared" si="18"/>
        <v>8.15</v>
      </c>
      <c r="O46" s="205">
        <v>271.0</v>
      </c>
      <c r="P46" s="105">
        <f t="shared" si="19"/>
        <v>6.775</v>
      </c>
      <c r="Q46" s="205">
        <v>244.0</v>
      </c>
      <c r="R46" s="91">
        <f t="shared" si="20"/>
        <v>6.1</v>
      </c>
      <c r="S46" s="93"/>
      <c r="T46" s="91"/>
      <c r="U46" s="93"/>
      <c r="V46" s="91"/>
      <c r="W46" s="358">
        <f>265*2</f>
        <v>530</v>
      </c>
      <c r="X46" s="358">
        <f>290*2</f>
        <v>580</v>
      </c>
      <c r="Y46" s="177"/>
      <c r="Z46" s="177"/>
      <c r="AA46" s="177"/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381">
        <v>597.5</v>
      </c>
      <c r="I47" s="206">
        <v>1673.0</v>
      </c>
      <c r="J47" s="373">
        <f t="shared" si="16"/>
        <v>1673</v>
      </c>
      <c r="K47" s="206">
        <v>1275.0</v>
      </c>
      <c r="L47" s="373">
        <f t="shared" si="17"/>
        <v>1275</v>
      </c>
      <c r="M47" s="206">
        <v>1196.0</v>
      </c>
      <c r="N47" s="373">
        <f t="shared" si="18"/>
        <v>1196</v>
      </c>
      <c r="O47" s="206">
        <v>1116.0</v>
      </c>
      <c r="P47" s="373">
        <f t="shared" si="19"/>
        <v>1116</v>
      </c>
      <c r="Q47" s="206">
        <v>956.0</v>
      </c>
      <c r="R47" s="374">
        <f t="shared" si="20"/>
        <v>956</v>
      </c>
      <c r="S47" s="93"/>
      <c r="T47" s="374"/>
      <c r="U47" s="93"/>
      <c r="V47" s="374"/>
      <c r="W47" s="358"/>
      <c r="X47" s="358"/>
      <c r="Y47" s="177"/>
      <c r="Z47" s="177"/>
      <c r="AA47" s="177"/>
    </row>
    <row r="48">
      <c r="A48" s="82" t="s">
        <v>69</v>
      </c>
      <c r="B48" s="83" t="s">
        <v>72</v>
      </c>
      <c r="C48" s="2"/>
      <c r="D48" s="141" t="s">
        <v>71</v>
      </c>
      <c r="E48" s="144">
        <v>50.0</v>
      </c>
      <c r="F48" s="145">
        <v>1.0</v>
      </c>
      <c r="H48" s="381">
        <v>226.23</v>
      </c>
      <c r="I48" s="93">
        <v>1485.0</v>
      </c>
      <c r="J48" s="374">
        <f t="shared" si="16"/>
        <v>1485</v>
      </c>
      <c r="K48" s="204">
        <v>968.0</v>
      </c>
      <c r="L48" s="374">
        <f t="shared" si="17"/>
        <v>968</v>
      </c>
      <c r="M48" s="204">
        <v>825.0</v>
      </c>
      <c r="N48" s="374">
        <f t="shared" si="18"/>
        <v>825</v>
      </c>
      <c r="O48" s="204">
        <v>693.0</v>
      </c>
      <c r="P48" s="374">
        <f t="shared" si="19"/>
        <v>693</v>
      </c>
      <c r="Q48" s="204">
        <v>638.0</v>
      </c>
      <c r="R48" s="374">
        <f t="shared" si="20"/>
        <v>638</v>
      </c>
      <c r="S48" s="93"/>
      <c r="T48" s="374"/>
      <c r="U48" s="93"/>
      <c r="V48" s="374"/>
      <c r="W48" s="358" t="s">
        <v>254</v>
      </c>
      <c r="X48" s="358">
        <v>1100.0</v>
      </c>
      <c r="Y48" s="177"/>
      <c r="Z48" s="177"/>
      <c r="AA48" s="177"/>
    </row>
    <row r="49">
      <c r="A49" s="40" t="s">
        <v>73</v>
      </c>
      <c r="B49" s="83" t="s">
        <v>72</v>
      </c>
      <c r="C49" s="2"/>
      <c r="D49" s="141" t="s">
        <v>74</v>
      </c>
      <c r="E49" s="71">
        <v>100.0</v>
      </c>
      <c r="F49" s="45">
        <v>50.0</v>
      </c>
      <c r="H49" s="381">
        <v>113.59</v>
      </c>
      <c r="I49" s="204">
        <v>281.0</v>
      </c>
      <c r="J49" s="91">
        <f t="shared" si="16"/>
        <v>5.62</v>
      </c>
      <c r="K49" s="204">
        <v>213.0</v>
      </c>
      <c r="L49" s="91">
        <f t="shared" si="17"/>
        <v>4.26</v>
      </c>
      <c r="M49" s="204">
        <v>200.0</v>
      </c>
      <c r="N49" s="91">
        <f t="shared" si="18"/>
        <v>4</v>
      </c>
      <c r="O49" s="204">
        <v>187.0</v>
      </c>
      <c r="P49" s="91">
        <f t="shared" si="19"/>
        <v>3.74</v>
      </c>
      <c r="Q49" s="204">
        <v>162.0</v>
      </c>
      <c r="R49" s="91">
        <f t="shared" si="20"/>
        <v>3.24</v>
      </c>
      <c r="S49" s="93"/>
      <c r="T49" s="91"/>
      <c r="U49" s="93"/>
      <c r="V49" s="91"/>
      <c r="W49" s="382" t="s">
        <v>255</v>
      </c>
      <c r="X49" s="358"/>
      <c r="Y49" s="177"/>
      <c r="Z49" s="177"/>
      <c r="AA49" s="177"/>
    </row>
    <row r="50">
      <c r="A50" s="40" t="s">
        <v>73</v>
      </c>
      <c r="B50" s="83" t="s">
        <v>72</v>
      </c>
      <c r="C50" s="2"/>
      <c r="D50" s="141" t="s">
        <v>74</v>
      </c>
      <c r="E50" s="71">
        <v>50.0</v>
      </c>
      <c r="F50" s="45">
        <v>100.0</v>
      </c>
      <c r="H50" s="381">
        <v>219.35</v>
      </c>
      <c r="I50" s="204">
        <v>543.0</v>
      </c>
      <c r="J50" s="91">
        <f t="shared" si="16"/>
        <v>5.43</v>
      </c>
      <c r="K50" s="204">
        <v>412.0</v>
      </c>
      <c r="L50" s="91">
        <f t="shared" si="17"/>
        <v>4.12</v>
      </c>
      <c r="M50" s="204">
        <v>388.0</v>
      </c>
      <c r="N50" s="91">
        <f t="shared" si="18"/>
        <v>3.88</v>
      </c>
      <c r="O50" s="204">
        <v>363.0</v>
      </c>
      <c r="P50" s="91">
        <f t="shared" si="19"/>
        <v>3.63</v>
      </c>
      <c r="Q50" s="204">
        <v>312.0</v>
      </c>
      <c r="R50" s="91">
        <f t="shared" si="20"/>
        <v>3.12</v>
      </c>
      <c r="S50" s="93"/>
      <c r="T50" s="91"/>
      <c r="U50" s="93"/>
      <c r="V50" s="91"/>
      <c r="X50" s="358"/>
      <c r="Y50" s="177"/>
      <c r="Z50" s="177"/>
      <c r="AA50" s="177"/>
    </row>
    <row r="51" ht="39.0" customHeight="1">
      <c r="A51" s="40" t="s">
        <v>73</v>
      </c>
      <c r="B51" s="83" t="s">
        <v>96</v>
      </c>
      <c r="C51" s="2"/>
      <c r="D51" s="207"/>
      <c r="E51" s="71">
        <v>60.0</v>
      </c>
      <c r="F51" s="45">
        <v>100.0</v>
      </c>
      <c r="H51" s="381"/>
      <c r="I51" s="204">
        <v>294.0</v>
      </c>
      <c r="J51" s="91">
        <f t="shared" si="16"/>
        <v>2.94</v>
      </c>
      <c r="K51" s="204">
        <v>223.0</v>
      </c>
      <c r="L51" s="91">
        <f t="shared" si="17"/>
        <v>2.23</v>
      </c>
      <c r="M51" s="204">
        <v>210.0</v>
      </c>
      <c r="N51" s="91">
        <f t="shared" si="18"/>
        <v>2.1</v>
      </c>
      <c r="O51" s="204">
        <v>196.0</v>
      </c>
      <c r="P51" s="91">
        <f t="shared" si="19"/>
        <v>1.96</v>
      </c>
      <c r="Q51" s="204">
        <v>196.0</v>
      </c>
      <c r="R51" s="91">
        <f t="shared" si="20"/>
        <v>1.96</v>
      </c>
      <c r="S51" s="93"/>
      <c r="T51" s="91"/>
      <c r="U51" s="93"/>
      <c r="V51" s="91"/>
      <c r="W51" s="358"/>
      <c r="X51" s="358"/>
      <c r="Y51" s="177"/>
      <c r="Z51" s="177"/>
      <c r="AA51" s="177"/>
    </row>
    <row r="52">
      <c r="A52" s="40" t="s">
        <v>75</v>
      </c>
      <c r="B52" s="41" t="s">
        <v>76</v>
      </c>
      <c r="C52" s="23"/>
      <c r="D52" s="133" t="s">
        <v>72</v>
      </c>
      <c r="E52" s="147">
        <v>300.0</v>
      </c>
      <c r="F52" s="45">
        <v>100.0</v>
      </c>
      <c r="H52" s="381">
        <v>26.63</v>
      </c>
      <c r="I52" s="179">
        <v>50.0</v>
      </c>
      <c r="J52" s="72">
        <f t="shared" si="16"/>
        <v>0.5</v>
      </c>
      <c r="K52" s="179">
        <v>38.0</v>
      </c>
      <c r="L52" s="72">
        <f t="shared" si="17"/>
        <v>0.38</v>
      </c>
      <c r="M52" s="179">
        <v>35.0</v>
      </c>
      <c r="N52" s="72">
        <f t="shared" si="18"/>
        <v>0.35</v>
      </c>
      <c r="O52" s="179">
        <v>33.0</v>
      </c>
      <c r="P52" s="72">
        <f t="shared" si="19"/>
        <v>0.33</v>
      </c>
      <c r="Q52" s="179">
        <v>33.0</v>
      </c>
      <c r="R52" s="72">
        <f t="shared" si="20"/>
        <v>0.33</v>
      </c>
      <c r="S52" s="179"/>
      <c r="T52" s="72"/>
      <c r="U52" s="179"/>
      <c r="V52" s="72"/>
      <c r="W52" s="358">
        <v>34.0</v>
      </c>
      <c r="X52" s="358"/>
      <c r="Y52" s="177"/>
      <c r="Z52" s="177"/>
      <c r="AA52" s="177"/>
    </row>
    <row r="53">
      <c r="A53" s="78"/>
      <c r="B53" s="79"/>
      <c r="C53" s="79"/>
      <c r="D53" s="80"/>
      <c r="E53" s="151">
        <v>200.0</v>
      </c>
      <c r="F53" s="34">
        <v>200.0</v>
      </c>
      <c r="H53" s="381">
        <v>40.77</v>
      </c>
      <c r="I53" s="210">
        <v>73.0</v>
      </c>
      <c r="J53" s="211">
        <f t="shared" si="16"/>
        <v>0.365</v>
      </c>
      <c r="K53" s="210">
        <v>55.0</v>
      </c>
      <c r="L53" s="211">
        <f t="shared" si="17"/>
        <v>0.275</v>
      </c>
      <c r="M53" s="210">
        <v>53.0</v>
      </c>
      <c r="N53" s="211">
        <f t="shared" si="18"/>
        <v>0.265</v>
      </c>
      <c r="O53" s="210">
        <v>49.0</v>
      </c>
      <c r="P53" s="211">
        <f t="shared" si="19"/>
        <v>0.245</v>
      </c>
      <c r="Q53" s="210">
        <v>49.0</v>
      </c>
      <c r="R53" s="211">
        <f t="shared" si="20"/>
        <v>0.245</v>
      </c>
      <c r="S53" s="210"/>
      <c r="T53" s="211"/>
      <c r="U53" s="210"/>
      <c r="V53" s="211"/>
      <c r="W53" s="358"/>
      <c r="X53" s="358"/>
      <c r="Y53" s="177"/>
      <c r="Z53" s="177"/>
      <c r="AA53" s="177"/>
    </row>
    <row r="54">
      <c r="A54" s="40" t="s">
        <v>75</v>
      </c>
      <c r="B54" s="41" t="s">
        <v>77</v>
      </c>
      <c r="C54" s="23"/>
      <c r="D54" s="133" t="s">
        <v>72</v>
      </c>
      <c r="E54" s="147">
        <v>100.0</v>
      </c>
      <c r="F54" s="45">
        <v>100.0</v>
      </c>
      <c r="H54" s="381">
        <v>50.21</v>
      </c>
      <c r="I54" s="181">
        <v>88.0</v>
      </c>
      <c r="J54" s="72">
        <f t="shared" si="16"/>
        <v>0.88</v>
      </c>
      <c r="K54" s="181">
        <v>68.0</v>
      </c>
      <c r="L54" s="72">
        <f t="shared" si="17"/>
        <v>0.68</v>
      </c>
      <c r="M54" s="181">
        <v>64.0</v>
      </c>
      <c r="N54" s="72">
        <f t="shared" si="18"/>
        <v>0.64</v>
      </c>
      <c r="O54" s="181">
        <v>59.0</v>
      </c>
      <c r="P54" s="72">
        <f t="shared" si="19"/>
        <v>0.59</v>
      </c>
      <c r="Q54" s="181">
        <v>59.0</v>
      </c>
      <c r="R54" s="72">
        <f t="shared" si="20"/>
        <v>0.59</v>
      </c>
      <c r="S54" s="181"/>
      <c r="T54" s="72"/>
      <c r="U54" s="181"/>
      <c r="V54" s="72"/>
      <c r="W54" s="358"/>
      <c r="X54" s="358"/>
      <c r="Y54" s="177"/>
      <c r="Z54" s="177"/>
      <c r="AA54" s="177"/>
    </row>
    <row r="55" ht="16.5" customHeight="1">
      <c r="A55" s="78"/>
      <c r="B55" s="79"/>
      <c r="C55" s="79"/>
      <c r="D55" s="80"/>
      <c r="E55" s="151">
        <v>80.0</v>
      </c>
      <c r="F55" s="34">
        <v>200.0</v>
      </c>
      <c r="H55" s="381">
        <v>88.03</v>
      </c>
      <c r="I55" s="181">
        <v>154.0</v>
      </c>
      <c r="J55" s="211">
        <f t="shared" si="16"/>
        <v>0.77</v>
      </c>
      <c r="K55" s="181">
        <v>117.0</v>
      </c>
      <c r="L55" s="211">
        <f t="shared" si="17"/>
        <v>0.585</v>
      </c>
      <c r="M55" s="181">
        <v>110.0</v>
      </c>
      <c r="N55" s="211">
        <f t="shared" si="18"/>
        <v>0.55</v>
      </c>
      <c r="O55" s="181">
        <v>104.0</v>
      </c>
      <c r="P55" s="211">
        <f t="shared" si="19"/>
        <v>0.52</v>
      </c>
      <c r="Q55" s="181">
        <v>104.0</v>
      </c>
      <c r="R55" s="211">
        <f t="shared" si="20"/>
        <v>0.52</v>
      </c>
      <c r="S55" s="181"/>
      <c r="T55" s="211"/>
      <c r="U55" s="181"/>
      <c r="V55" s="211"/>
      <c r="W55" s="358"/>
      <c r="X55" s="358"/>
      <c r="Y55" s="177"/>
      <c r="Z55" s="177"/>
      <c r="AA55" s="177"/>
    </row>
    <row r="56">
      <c r="A56" s="40" t="s">
        <v>78</v>
      </c>
      <c r="B56" s="41" t="s">
        <v>79</v>
      </c>
      <c r="C56" s="23"/>
      <c r="D56" s="133" t="s">
        <v>72</v>
      </c>
      <c r="E56" s="147">
        <v>300.0</v>
      </c>
      <c r="F56" s="45">
        <v>100.0</v>
      </c>
      <c r="H56" s="381">
        <v>20.67</v>
      </c>
      <c r="I56" s="179">
        <v>36.0</v>
      </c>
      <c r="J56" s="72">
        <f t="shared" si="16"/>
        <v>0.36</v>
      </c>
      <c r="K56" s="179">
        <v>28.0</v>
      </c>
      <c r="L56" s="72">
        <f t="shared" si="17"/>
        <v>0.28</v>
      </c>
      <c r="M56" s="179">
        <v>26.0</v>
      </c>
      <c r="N56" s="72">
        <f t="shared" si="18"/>
        <v>0.26</v>
      </c>
      <c r="O56" s="179">
        <v>25.0</v>
      </c>
      <c r="P56" s="72">
        <f t="shared" si="19"/>
        <v>0.25</v>
      </c>
      <c r="Q56" s="179">
        <v>25.0</v>
      </c>
      <c r="R56" s="72">
        <f t="shared" si="20"/>
        <v>0.25</v>
      </c>
      <c r="S56" s="179"/>
      <c r="T56" s="72"/>
      <c r="U56" s="179"/>
      <c r="V56" s="72"/>
      <c r="W56" s="358">
        <v>20.0</v>
      </c>
      <c r="X56" s="358"/>
      <c r="Y56" s="177"/>
      <c r="Z56" s="177"/>
      <c r="AA56" s="177"/>
    </row>
    <row r="57" ht="16.5" customHeight="1">
      <c r="A57" s="78"/>
      <c r="B57" s="79"/>
      <c r="C57" s="79"/>
      <c r="D57" s="80"/>
      <c r="E57" s="151">
        <v>200.0</v>
      </c>
      <c r="F57" s="34">
        <v>200.0</v>
      </c>
      <c r="H57" s="381">
        <v>28.84</v>
      </c>
      <c r="I57" s="210">
        <v>51.0</v>
      </c>
      <c r="J57" s="211">
        <f t="shared" si="16"/>
        <v>0.255</v>
      </c>
      <c r="K57" s="210">
        <v>40.0</v>
      </c>
      <c r="L57" s="211">
        <f t="shared" si="17"/>
        <v>0.2</v>
      </c>
      <c r="M57" s="210">
        <v>37.0</v>
      </c>
      <c r="N57" s="211">
        <f t="shared" si="18"/>
        <v>0.185</v>
      </c>
      <c r="O57" s="210">
        <v>36.0</v>
      </c>
      <c r="P57" s="211">
        <f t="shared" si="19"/>
        <v>0.18</v>
      </c>
      <c r="Q57" s="210">
        <v>35.0</v>
      </c>
      <c r="R57" s="211">
        <f t="shared" si="20"/>
        <v>0.175</v>
      </c>
      <c r="S57" s="210"/>
      <c r="T57" s="211"/>
      <c r="U57" s="210"/>
      <c r="V57" s="211"/>
      <c r="W57" s="358">
        <v>28.0</v>
      </c>
      <c r="X57" s="358"/>
      <c r="Y57" s="177"/>
      <c r="Z57" s="177"/>
      <c r="AA57" s="177"/>
    </row>
    <row r="58">
      <c r="A58" s="40" t="s">
        <v>78</v>
      </c>
      <c r="B58" s="41" t="s">
        <v>80</v>
      </c>
      <c r="C58" s="23"/>
      <c r="D58" s="133" t="s">
        <v>72</v>
      </c>
      <c r="E58" s="147">
        <v>300.0</v>
      </c>
      <c r="F58" s="45">
        <v>100.0</v>
      </c>
      <c r="H58" s="381">
        <v>21.87</v>
      </c>
      <c r="I58" s="181">
        <v>40.0</v>
      </c>
      <c r="J58" s="72">
        <f t="shared" si="16"/>
        <v>0.4</v>
      </c>
      <c r="K58" s="181">
        <v>30.0</v>
      </c>
      <c r="L58" s="72">
        <f t="shared" si="17"/>
        <v>0.3</v>
      </c>
      <c r="M58" s="181">
        <v>29.0</v>
      </c>
      <c r="N58" s="72">
        <f t="shared" si="18"/>
        <v>0.29</v>
      </c>
      <c r="O58" s="181">
        <v>27.0</v>
      </c>
      <c r="P58" s="72">
        <f t="shared" si="19"/>
        <v>0.27</v>
      </c>
      <c r="Q58" s="181">
        <v>26.0</v>
      </c>
      <c r="R58" s="72">
        <f t="shared" si="20"/>
        <v>0.26</v>
      </c>
      <c r="S58" s="181"/>
      <c r="T58" s="72"/>
      <c r="U58" s="181"/>
      <c r="V58" s="72"/>
      <c r="W58" s="358">
        <v>20.0</v>
      </c>
      <c r="X58" s="358"/>
      <c r="Y58" s="177"/>
      <c r="Z58" s="177"/>
      <c r="AA58" s="177"/>
    </row>
    <row r="59" ht="16.5" customHeight="1">
      <c r="A59" s="78"/>
      <c r="B59" s="79"/>
      <c r="C59" s="79"/>
      <c r="D59" s="80"/>
      <c r="E59" s="151">
        <v>200.0</v>
      </c>
      <c r="F59" s="34">
        <v>200.0</v>
      </c>
      <c r="H59" s="381">
        <v>31.24</v>
      </c>
      <c r="I59" s="181">
        <v>57.0</v>
      </c>
      <c r="J59" s="211">
        <f t="shared" si="16"/>
        <v>0.285</v>
      </c>
      <c r="K59" s="181">
        <v>44.0</v>
      </c>
      <c r="L59" s="211">
        <f t="shared" si="17"/>
        <v>0.22</v>
      </c>
      <c r="M59" s="181">
        <v>42.0</v>
      </c>
      <c r="N59" s="211">
        <f t="shared" si="18"/>
        <v>0.21</v>
      </c>
      <c r="O59" s="181">
        <v>40.0</v>
      </c>
      <c r="P59" s="211">
        <f t="shared" si="19"/>
        <v>0.2</v>
      </c>
      <c r="Q59" s="181">
        <v>40.0</v>
      </c>
      <c r="R59" s="211">
        <f t="shared" si="20"/>
        <v>0.2</v>
      </c>
      <c r="S59" s="181"/>
      <c r="T59" s="211"/>
      <c r="U59" s="181"/>
      <c r="V59" s="211"/>
      <c r="W59" s="358">
        <v>61.0</v>
      </c>
      <c r="X59" s="358"/>
      <c r="Y59" s="177"/>
      <c r="Z59" s="177"/>
      <c r="AA59" s="177"/>
    </row>
    <row r="60">
      <c r="A60" s="40" t="s">
        <v>78</v>
      </c>
      <c r="B60" s="41" t="s">
        <v>81</v>
      </c>
      <c r="C60" s="23"/>
      <c r="D60" s="133" t="s">
        <v>72</v>
      </c>
      <c r="E60" s="147">
        <v>300.0</v>
      </c>
      <c r="F60" s="45">
        <v>100.0</v>
      </c>
      <c r="H60" s="381">
        <v>26.55</v>
      </c>
      <c r="I60" s="179">
        <v>40.0</v>
      </c>
      <c r="J60" s="72">
        <f t="shared" si="16"/>
        <v>0.4</v>
      </c>
      <c r="K60" s="179">
        <v>30.0</v>
      </c>
      <c r="L60" s="72">
        <f t="shared" si="17"/>
        <v>0.3</v>
      </c>
      <c r="M60" s="179">
        <v>29.0</v>
      </c>
      <c r="N60" s="72">
        <f t="shared" si="18"/>
        <v>0.29</v>
      </c>
      <c r="O60" s="179">
        <v>27.0</v>
      </c>
      <c r="P60" s="72">
        <f t="shared" si="19"/>
        <v>0.27</v>
      </c>
      <c r="Q60" s="179">
        <v>26.0</v>
      </c>
      <c r="R60" s="72">
        <f t="shared" si="20"/>
        <v>0.26</v>
      </c>
      <c r="S60" s="179"/>
      <c r="T60" s="72"/>
      <c r="U60" s="179"/>
      <c r="V60" s="72"/>
      <c r="W60" s="358"/>
      <c r="X60" s="358"/>
      <c r="Y60" s="177"/>
      <c r="Z60" s="177"/>
      <c r="AA60" s="177"/>
    </row>
    <row r="61" ht="16.5" customHeight="1">
      <c r="A61" s="78"/>
      <c r="B61" s="79"/>
      <c r="C61" s="79"/>
      <c r="D61" s="80"/>
      <c r="F61" s="34">
        <v>200.0</v>
      </c>
      <c r="H61" s="381">
        <v>40.6</v>
      </c>
      <c r="I61" s="210">
        <v>66.0</v>
      </c>
      <c r="J61" s="211">
        <f t="shared" si="16"/>
        <v>0.33</v>
      </c>
      <c r="K61" s="210">
        <v>46.0</v>
      </c>
      <c r="L61" s="211">
        <f t="shared" si="17"/>
        <v>0.23</v>
      </c>
      <c r="M61" s="210">
        <v>44.0</v>
      </c>
      <c r="N61" s="211">
        <f t="shared" si="18"/>
        <v>0.22</v>
      </c>
      <c r="O61" s="210">
        <v>42.0</v>
      </c>
      <c r="P61" s="211">
        <f t="shared" si="19"/>
        <v>0.21</v>
      </c>
      <c r="Q61" s="210">
        <v>42.0</v>
      </c>
      <c r="R61" s="211">
        <f t="shared" si="20"/>
        <v>0.21</v>
      </c>
      <c r="S61" s="210"/>
      <c r="T61" s="211"/>
      <c r="U61" s="210"/>
      <c r="V61" s="211"/>
      <c r="W61" s="358"/>
      <c r="X61" s="358"/>
      <c r="Y61" s="177"/>
      <c r="Z61" s="177"/>
      <c r="AA61" s="177"/>
    </row>
    <row r="62" ht="15.75" customHeight="1">
      <c r="A62" s="94"/>
      <c r="B62" s="94"/>
      <c r="C62" s="94"/>
      <c r="D62" s="81"/>
      <c r="E62" s="94"/>
      <c r="F62" s="94"/>
      <c r="H62" s="81"/>
      <c r="W62" s="368"/>
      <c r="X62" s="368"/>
      <c r="Y62" s="369"/>
    </row>
    <row r="63" ht="15.75" customHeight="1">
      <c r="A63" s="94"/>
      <c r="B63" s="94"/>
      <c r="C63" s="94"/>
      <c r="D63" s="81"/>
      <c r="E63" s="94"/>
      <c r="F63" s="94"/>
      <c r="H63" s="81"/>
      <c r="W63" s="368"/>
      <c r="X63" s="368"/>
      <c r="Y63" s="369"/>
    </row>
    <row r="64" ht="15.75" customHeight="1">
      <c r="A64" s="94"/>
      <c r="B64" s="94"/>
      <c r="C64" s="94"/>
      <c r="D64" s="81"/>
      <c r="E64" s="94"/>
      <c r="F64" s="94"/>
      <c r="H64" s="81"/>
      <c r="W64" s="368"/>
      <c r="X64" s="368"/>
      <c r="Y64" s="369"/>
    </row>
    <row r="65" ht="15.75" customHeight="1">
      <c r="A65" s="94"/>
      <c r="B65" s="94"/>
      <c r="C65" s="94"/>
      <c r="D65" s="81"/>
      <c r="F65" s="94"/>
      <c r="H65" s="81"/>
      <c r="W65" s="368"/>
      <c r="X65" s="368"/>
      <c r="Y65" s="369"/>
    </row>
    <row r="66" ht="15.75" customHeight="1">
      <c r="A66" s="94"/>
      <c r="B66" s="94"/>
      <c r="C66" s="94"/>
      <c r="D66" s="81"/>
      <c r="E66" s="94"/>
      <c r="F66" s="94"/>
      <c r="H66" s="81"/>
      <c r="W66" s="368"/>
      <c r="X66" s="368"/>
      <c r="Y66" s="369"/>
    </row>
    <row r="67" ht="15.75" customHeight="1">
      <c r="A67" s="94"/>
      <c r="B67" s="94"/>
      <c r="C67" s="94"/>
      <c r="D67" s="81"/>
      <c r="E67" s="94"/>
      <c r="F67" s="94"/>
      <c r="H67" s="81"/>
      <c r="W67" s="368"/>
      <c r="X67" s="368"/>
      <c r="Y67" s="369"/>
    </row>
    <row r="68" ht="15.75" customHeight="1">
      <c r="A68" s="94"/>
      <c r="B68" s="94"/>
      <c r="C68" s="94"/>
      <c r="D68" s="81"/>
      <c r="E68" s="94"/>
      <c r="F68" s="94"/>
      <c r="H68" s="81"/>
      <c r="W68" s="368"/>
      <c r="X68" s="368"/>
      <c r="Y68" s="369"/>
    </row>
    <row r="69" ht="15.75" customHeight="1">
      <c r="A69" s="94"/>
      <c r="B69" s="94"/>
      <c r="C69" s="94"/>
      <c r="D69" s="81"/>
      <c r="E69" s="94"/>
      <c r="F69" s="94"/>
      <c r="H69" s="81"/>
      <c r="W69" s="368"/>
      <c r="X69" s="368"/>
      <c r="Y69" s="369"/>
    </row>
    <row r="70" ht="15.75" customHeight="1">
      <c r="A70" s="94"/>
      <c r="B70" s="94"/>
      <c r="C70" s="94"/>
      <c r="D70" s="81"/>
      <c r="E70" s="94"/>
      <c r="F70" s="94"/>
      <c r="H70" s="81"/>
      <c r="W70" s="368"/>
      <c r="X70" s="368"/>
      <c r="Y70" s="369"/>
    </row>
    <row r="71" ht="15.75" customHeight="1">
      <c r="A71" s="94"/>
      <c r="B71" s="94"/>
      <c r="C71" s="94"/>
      <c r="D71" s="81"/>
      <c r="E71" s="94"/>
      <c r="F71" s="94"/>
      <c r="H71" s="81"/>
      <c r="W71" s="368"/>
      <c r="X71" s="368"/>
      <c r="Y71" s="369"/>
    </row>
    <row r="72" ht="15.75" customHeight="1">
      <c r="A72" s="94"/>
      <c r="B72" s="94"/>
      <c r="C72" s="94"/>
      <c r="D72" s="81"/>
      <c r="E72" s="94"/>
      <c r="F72" s="94"/>
      <c r="H72" s="81"/>
      <c r="W72" s="368"/>
      <c r="X72" s="368"/>
      <c r="Y72" s="369"/>
    </row>
    <row r="73" ht="15.75" customHeight="1">
      <c r="A73" s="94"/>
      <c r="B73" s="94"/>
      <c r="C73" s="94"/>
      <c r="D73" s="81"/>
      <c r="E73" s="94"/>
      <c r="F73" s="94"/>
      <c r="H73" s="81"/>
      <c r="W73" s="368"/>
      <c r="X73" s="368"/>
      <c r="Y73" s="369"/>
    </row>
    <row r="74" ht="15.75" customHeight="1">
      <c r="A74" s="94"/>
      <c r="B74" s="94"/>
      <c r="C74" s="94"/>
      <c r="D74" s="81"/>
      <c r="E74" s="94"/>
      <c r="F74" s="94"/>
      <c r="H74" s="81"/>
      <c r="W74" s="368"/>
      <c r="X74" s="368"/>
      <c r="Y74" s="369"/>
    </row>
    <row r="75" ht="15.75" customHeight="1">
      <c r="A75" s="94"/>
      <c r="B75" s="94"/>
      <c r="C75" s="94"/>
      <c r="D75" s="81"/>
      <c r="E75" s="94"/>
      <c r="F75" s="94"/>
      <c r="H75" s="81"/>
      <c r="W75" s="368"/>
      <c r="X75" s="368"/>
      <c r="Y75" s="369"/>
    </row>
    <row r="76" ht="15.75" customHeight="1">
      <c r="A76" s="94"/>
      <c r="B76" s="94"/>
      <c r="C76" s="94"/>
      <c r="D76" s="81"/>
      <c r="E76" s="94"/>
      <c r="F76" s="94"/>
      <c r="H76" s="81"/>
      <c r="W76" s="368"/>
      <c r="X76" s="368"/>
      <c r="Y76" s="369"/>
    </row>
    <row r="77" ht="15.75" customHeight="1">
      <c r="A77" s="94"/>
      <c r="B77" s="94"/>
      <c r="C77" s="94"/>
      <c r="D77" s="81"/>
      <c r="E77" s="94"/>
      <c r="F77" s="94"/>
      <c r="H77" s="81"/>
      <c r="W77" s="368"/>
      <c r="X77" s="368"/>
      <c r="Y77" s="369"/>
    </row>
    <row r="78" ht="15.75" customHeight="1">
      <c r="A78" s="94"/>
      <c r="B78" s="94"/>
      <c r="C78" s="94"/>
      <c r="D78" s="81"/>
      <c r="E78" s="94"/>
      <c r="F78" s="94"/>
      <c r="H78" s="81"/>
      <c r="W78" s="368"/>
      <c r="X78" s="368"/>
      <c r="Y78" s="369"/>
    </row>
    <row r="79" ht="15.75" customHeight="1">
      <c r="A79" s="94"/>
      <c r="B79" s="94"/>
      <c r="C79" s="94"/>
      <c r="D79" s="81"/>
      <c r="E79" s="94"/>
      <c r="F79" s="94"/>
      <c r="H79" s="81"/>
      <c r="W79" s="368"/>
      <c r="X79" s="368"/>
      <c r="Y79" s="369"/>
    </row>
    <row r="80" ht="15.75" customHeight="1">
      <c r="A80" s="94"/>
      <c r="B80" s="94"/>
      <c r="C80" s="94"/>
      <c r="D80" s="81"/>
      <c r="E80" s="94"/>
      <c r="F80" s="94"/>
      <c r="H80" s="81"/>
      <c r="W80" s="368"/>
      <c r="X80" s="368"/>
      <c r="Y80" s="369"/>
    </row>
    <row r="81" ht="15.75" customHeight="1">
      <c r="A81" s="94"/>
      <c r="B81" s="94"/>
      <c r="C81" s="94"/>
      <c r="D81" s="81"/>
      <c r="E81" s="94"/>
      <c r="F81" s="94"/>
      <c r="H81" s="81"/>
      <c r="W81" s="368"/>
      <c r="X81" s="368"/>
      <c r="Y81" s="369"/>
    </row>
    <row r="82" ht="15.75" customHeight="1">
      <c r="A82" s="94"/>
      <c r="B82" s="94"/>
      <c r="C82" s="94"/>
      <c r="D82" s="81"/>
      <c r="E82" s="94"/>
      <c r="F82" s="94"/>
      <c r="H82" s="81"/>
      <c r="W82" s="368"/>
      <c r="X82" s="368"/>
      <c r="Y82" s="369"/>
    </row>
    <row r="83" ht="15.75" customHeight="1">
      <c r="A83" s="94"/>
      <c r="B83" s="94"/>
      <c r="C83" s="94"/>
      <c r="D83" s="81"/>
      <c r="E83" s="94"/>
      <c r="F83" s="94"/>
      <c r="H83" s="81"/>
      <c r="W83" s="368"/>
      <c r="X83" s="368"/>
      <c r="Y83" s="369"/>
    </row>
    <row r="84" ht="15.75" customHeight="1">
      <c r="A84" s="94"/>
      <c r="B84" s="94"/>
      <c r="C84" s="94"/>
      <c r="D84" s="81"/>
      <c r="E84" s="94"/>
      <c r="F84" s="94"/>
      <c r="H84" s="81"/>
      <c r="W84" s="368"/>
      <c r="X84" s="368"/>
      <c r="Y84" s="369"/>
    </row>
    <row r="85" ht="15.75" customHeight="1">
      <c r="A85" s="94"/>
      <c r="B85" s="94"/>
      <c r="C85" s="94"/>
      <c r="D85" s="81"/>
      <c r="E85" s="94"/>
      <c r="F85" s="94"/>
      <c r="H85" s="81"/>
      <c r="W85" s="368"/>
      <c r="X85" s="368"/>
      <c r="Y85" s="369"/>
    </row>
    <row r="86" ht="15.75" customHeight="1">
      <c r="A86" s="94"/>
      <c r="B86" s="94"/>
      <c r="C86" s="94"/>
      <c r="D86" s="81"/>
      <c r="E86" s="94"/>
      <c r="F86" s="94"/>
      <c r="H86" s="81"/>
      <c r="W86" s="368"/>
      <c r="X86" s="368"/>
      <c r="Y86" s="369"/>
    </row>
    <row r="87" ht="15.75" customHeight="1">
      <c r="A87" s="94"/>
      <c r="B87" s="94"/>
      <c r="C87" s="94"/>
      <c r="D87" s="81"/>
      <c r="E87" s="94"/>
      <c r="F87" s="94"/>
      <c r="H87" s="81"/>
      <c r="W87" s="368"/>
      <c r="X87" s="368"/>
      <c r="Y87" s="369"/>
    </row>
    <row r="88" ht="15.75" customHeight="1">
      <c r="A88" s="94"/>
      <c r="B88" s="94"/>
      <c r="C88" s="94"/>
      <c r="D88" s="81"/>
      <c r="E88" s="94"/>
      <c r="F88" s="94"/>
      <c r="H88" s="81"/>
      <c r="W88" s="368"/>
      <c r="X88" s="368"/>
      <c r="Y88" s="369"/>
    </row>
    <row r="89" ht="15.75" customHeight="1">
      <c r="A89" s="94"/>
      <c r="B89" s="94"/>
      <c r="C89" s="94"/>
      <c r="D89" s="81"/>
      <c r="E89" s="94"/>
      <c r="F89" s="94"/>
      <c r="H89" s="81"/>
      <c r="W89" s="368"/>
      <c r="X89" s="368"/>
      <c r="Y89" s="369"/>
    </row>
    <row r="90" ht="15.75" customHeight="1">
      <c r="A90" s="94"/>
      <c r="B90" s="94"/>
      <c r="C90" s="94"/>
      <c r="D90" s="81"/>
      <c r="E90" s="94"/>
      <c r="F90" s="94"/>
      <c r="H90" s="81"/>
      <c r="W90" s="368"/>
      <c r="X90" s="368"/>
      <c r="Y90" s="369"/>
    </row>
    <row r="91" ht="15.75" customHeight="1">
      <c r="A91" s="94"/>
      <c r="B91" s="94"/>
      <c r="C91" s="94"/>
      <c r="D91" s="81"/>
      <c r="E91" s="94"/>
      <c r="F91" s="94"/>
      <c r="H91" s="81"/>
      <c r="W91" s="368"/>
      <c r="X91" s="368"/>
      <c r="Y91" s="369"/>
    </row>
    <row r="92" ht="15.75" customHeight="1">
      <c r="A92" s="94"/>
      <c r="B92" s="94"/>
      <c r="C92" s="94"/>
      <c r="D92" s="81"/>
      <c r="E92" s="94"/>
      <c r="F92" s="94"/>
      <c r="H92" s="81"/>
      <c r="W92" s="368"/>
      <c r="X92" s="368"/>
      <c r="Y92" s="369"/>
    </row>
    <row r="93" ht="15.75" customHeight="1">
      <c r="A93" s="94"/>
      <c r="B93" s="94"/>
      <c r="C93" s="94"/>
      <c r="D93" s="81"/>
      <c r="E93" s="94"/>
      <c r="F93" s="94"/>
      <c r="H93" s="81"/>
      <c r="W93" s="368"/>
      <c r="X93" s="368"/>
      <c r="Y93" s="369"/>
    </row>
    <row r="94" ht="15.75" customHeight="1">
      <c r="A94" s="94"/>
      <c r="B94" s="94"/>
      <c r="C94" s="94"/>
      <c r="D94" s="81"/>
      <c r="E94" s="94"/>
      <c r="F94" s="94"/>
      <c r="H94" s="81"/>
      <c r="W94" s="368"/>
      <c r="X94" s="368"/>
      <c r="Y94" s="369"/>
    </row>
    <row r="95" ht="15.75" customHeight="1">
      <c r="A95" s="94"/>
      <c r="B95" s="94"/>
      <c r="C95" s="94"/>
      <c r="D95" s="81"/>
      <c r="E95" s="94"/>
      <c r="F95" s="94"/>
      <c r="H95" s="81"/>
      <c r="W95" s="368"/>
      <c r="X95" s="368"/>
      <c r="Y95" s="369"/>
    </row>
    <row r="96" ht="15.75" customHeight="1">
      <c r="A96" s="94"/>
      <c r="B96" s="94"/>
      <c r="C96" s="94"/>
      <c r="D96" s="81"/>
      <c r="E96" s="94"/>
      <c r="F96" s="94"/>
      <c r="H96" s="81"/>
      <c r="W96" s="368"/>
      <c r="X96" s="368"/>
      <c r="Y96" s="369"/>
    </row>
    <row r="97" ht="15.75" customHeight="1">
      <c r="A97" s="94"/>
      <c r="B97" s="94"/>
      <c r="C97" s="94"/>
      <c r="D97" s="81"/>
      <c r="E97" s="94"/>
      <c r="F97" s="94"/>
      <c r="H97" s="81"/>
      <c r="W97" s="368"/>
      <c r="X97" s="368"/>
      <c r="Y97" s="369"/>
    </row>
    <row r="98" ht="15.75" customHeight="1">
      <c r="A98" s="94"/>
      <c r="B98" s="94"/>
      <c r="C98" s="94"/>
      <c r="D98" s="81"/>
      <c r="E98" s="94"/>
      <c r="F98" s="94"/>
      <c r="H98" s="81"/>
      <c r="W98" s="368"/>
      <c r="X98" s="368"/>
      <c r="Y98" s="369"/>
    </row>
    <row r="99" ht="15.75" customHeight="1">
      <c r="A99" s="94"/>
      <c r="B99" s="94"/>
      <c r="C99" s="94"/>
      <c r="D99" s="81"/>
      <c r="E99" s="94"/>
      <c r="F99" s="94"/>
      <c r="H99" s="81"/>
      <c r="W99" s="368"/>
      <c r="X99" s="368"/>
      <c r="Y99" s="369"/>
    </row>
    <row r="100" ht="15.75" customHeight="1">
      <c r="A100" s="94"/>
      <c r="B100" s="94"/>
      <c r="C100" s="94"/>
      <c r="D100" s="81"/>
      <c r="E100" s="94"/>
      <c r="F100" s="94"/>
      <c r="H100" s="81"/>
      <c r="W100" s="368"/>
      <c r="X100" s="368"/>
      <c r="Y100" s="369"/>
    </row>
    <row r="101" ht="15.75" customHeight="1">
      <c r="A101" s="94"/>
      <c r="B101" s="94"/>
      <c r="C101" s="94"/>
      <c r="D101" s="81"/>
      <c r="E101" s="94"/>
      <c r="F101" s="94"/>
      <c r="H101" s="81"/>
      <c r="W101" s="368"/>
      <c r="X101" s="368"/>
      <c r="Y101" s="369"/>
    </row>
    <row r="102" ht="15.75" customHeight="1">
      <c r="A102" s="94"/>
      <c r="B102" s="94"/>
      <c r="C102" s="94"/>
      <c r="D102" s="81"/>
      <c r="E102" s="94"/>
      <c r="F102" s="94"/>
      <c r="H102" s="81"/>
      <c r="W102" s="368"/>
      <c r="X102" s="368"/>
      <c r="Y102" s="369"/>
    </row>
    <row r="103" ht="15.75" customHeight="1">
      <c r="A103" s="94"/>
      <c r="B103" s="94"/>
      <c r="C103" s="94"/>
      <c r="D103" s="81"/>
      <c r="E103" s="94"/>
      <c r="F103" s="94"/>
      <c r="H103" s="81"/>
      <c r="W103" s="368"/>
      <c r="X103" s="368"/>
      <c r="Y103" s="369"/>
    </row>
    <row r="104" ht="15.75" customHeight="1">
      <c r="A104" s="94"/>
      <c r="B104" s="94"/>
      <c r="C104" s="94"/>
      <c r="D104" s="81"/>
      <c r="E104" s="94"/>
      <c r="F104" s="94"/>
      <c r="H104" s="81"/>
      <c r="W104" s="368"/>
      <c r="X104" s="368"/>
      <c r="Y104" s="369"/>
    </row>
    <row r="105" ht="15.75" customHeight="1">
      <c r="A105" s="94"/>
      <c r="B105" s="94"/>
      <c r="C105" s="94"/>
      <c r="D105" s="81"/>
      <c r="E105" s="94"/>
      <c r="F105" s="94"/>
      <c r="H105" s="81"/>
      <c r="W105" s="368"/>
      <c r="X105" s="368"/>
      <c r="Y105" s="369"/>
    </row>
    <row r="106" ht="15.75" customHeight="1">
      <c r="A106" s="94"/>
      <c r="B106" s="94"/>
      <c r="C106" s="94"/>
      <c r="D106" s="81"/>
      <c r="E106" s="94"/>
      <c r="F106" s="94"/>
      <c r="H106" s="81"/>
      <c r="W106" s="368"/>
      <c r="X106" s="368"/>
      <c r="Y106" s="369"/>
    </row>
    <row r="107" ht="15.75" customHeight="1">
      <c r="A107" s="94"/>
      <c r="B107" s="94"/>
      <c r="C107" s="94"/>
      <c r="D107" s="81"/>
      <c r="E107" s="94"/>
      <c r="F107" s="94"/>
      <c r="H107" s="81"/>
      <c r="W107" s="368"/>
      <c r="X107" s="368"/>
      <c r="Y107" s="369"/>
    </row>
    <row r="108" ht="15.75" customHeight="1">
      <c r="A108" s="94"/>
      <c r="B108" s="94"/>
      <c r="C108" s="94"/>
      <c r="D108" s="81"/>
      <c r="E108" s="94"/>
      <c r="F108" s="94"/>
      <c r="H108" s="81"/>
      <c r="W108" s="368"/>
      <c r="X108" s="368"/>
      <c r="Y108" s="369"/>
    </row>
    <row r="109" ht="15.75" customHeight="1">
      <c r="A109" s="94"/>
      <c r="B109" s="94"/>
      <c r="C109" s="94"/>
      <c r="D109" s="81"/>
      <c r="E109" s="94"/>
      <c r="F109" s="94"/>
      <c r="H109" s="81"/>
      <c r="W109" s="368"/>
      <c r="X109" s="368"/>
      <c r="Y109" s="369"/>
    </row>
    <row r="110" ht="15.75" customHeight="1">
      <c r="A110" s="94"/>
      <c r="B110" s="94"/>
      <c r="C110" s="94"/>
      <c r="D110" s="81"/>
      <c r="E110" s="94"/>
      <c r="F110" s="94"/>
      <c r="H110" s="81"/>
      <c r="W110" s="368"/>
      <c r="X110" s="368"/>
      <c r="Y110" s="369"/>
    </row>
    <row r="111" ht="15.75" customHeight="1">
      <c r="A111" s="94"/>
      <c r="B111" s="94"/>
      <c r="C111" s="94"/>
      <c r="D111" s="81"/>
      <c r="E111" s="94"/>
      <c r="F111" s="94"/>
      <c r="H111" s="81"/>
      <c r="W111" s="368"/>
      <c r="X111" s="368"/>
      <c r="Y111" s="369"/>
    </row>
    <row r="112" ht="15.75" customHeight="1">
      <c r="A112" s="94"/>
      <c r="B112" s="94"/>
      <c r="C112" s="94"/>
      <c r="D112" s="81"/>
      <c r="E112" s="94"/>
      <c r="F112" s="94"/>
      <c r="H112" s="81"/>
      <c r="W112" s="368"/>
      <c r="X112" s="368"/>
      <c r="Y112" s="369"/>
    </row>
    <row r="113" ht="15.75" customHeight="1">
      <c r="A113" s="94"/>
      <c r="B113" s="94"/>
      <c r="C113" s="94"/>
      <c r="D113" s="81"/>
      <c r="E113" s="94"/>
      <c r="F113" s="94"/>
      <c r="H113" s="81"/>
      <c r="W113" s="368"/>
      <c r="X113" s="368"/>
      <c r="Y113" s="369"/>
    </row>
    <row r="114" ht="15.75" customHeight="1">
      <c r="A114" s="94"/>
      <c r="B114" s="94"/>
      <c r="C114" s="94"/>
      <c r="D114" s="81"/>
      <c r="E114" s="94"/>
      <c r="F114" s="94"/>
      <c r="H114" s="81"/>
      <c r="W114" s="368"/>
      <c r="X114" s="368"/>
      <c r="Y114" s="369"/>
    </row>
    <row r="115" ht="15.75" customHeight="1">
      <c r="A115" s="94"/>
      <c r="B115" s="94"/>
      <c r="C115" s="94"/>
      <c r="D115" s="81"/>
      <c r="E115" s="94"/>
      <c r="F115" s="94"/>
      <c r="H115" s="81"/>
      <c r="W115" s="368"/>
      <c r="X115" s="368"/>
      <c r="Y115" s="369"/>
    </row>
    <row r="116" ht="15.75" customHeight="1">
      <c r="A116" s="94"/>
      <c r="B116" s="94"/>
      <c r="C116" s="94"/>
      <c r="D116" s="81"/>
      <c r="E116" s="94"/>
      <c r="F116" s="94"/>
      <c r="H116" s="81"/>
      <c r="W116" s="368"/>
      <c r="X116" s="368"/>
      <c r="Y116" s="369"/>
    </row>
    <row r="117" ht="15.75" customHeight="1">
      <c r="A117" s="94"/>
      <c r="B117" s="94"/>
      <c r="C117" s="94"/>
      <c r="D117" s="81"/>
      <c r="E117" s="94"/>
      <c r="F117" s="94"/>
      <c r="H117" s="81"/>
      <c r="W117" s="368"/>
      <c r="X117" s="368"/>
      <c r="Y117" s="369"/>
    </row>
    <row r="118" ht="15.75" customHeight="1">
      <c r="A118" s="94"/>
      <c r="B118" s="94"/>
      <c r="C118" s="94"/>
      <c r="D118" s="81"/>
      <c r="E118" s="94"/>
      <c r="F118" s="94"/>
      <c r="H118" s="81"/>
      <c r="W118" s="368"/>
      <c r="X118" s="368"/>
      <c r="Y118" s="369"/>
    </row>
    <row r="119" ht="15.75" customHeight="1">
      <c r="A119" s="94"/>
      <c r="B119" s="94"/>
      <c r="C119" s="94"/>
      <c r="D119" s="81"/>
      <c r="E119" s="94"/>
      <c r="F119" s="94"/>
      <c r="H119" s="81"/>
      <c r="W119" s="368"/>
      <c r="X119" s="368"/>
      <c r="Y119" s="369"/>
    </row>
    <row r="120" ht="15.75" customHeight="1">
      <c r="A120" s="94"/>
      <c r="B120" s="94"/>
      <c r="C120" s="94"/>
      <c r="D120" s="81"/>
      <c r="E120" s="94"/>
      <c r="F120" s="94"/>
      <c r="H120" s="81"/>
      <c r="W120" s="368"/>
      <c r="X120" s="368"/>
      <c r="Y120" s="369"/>
    </row>
    <row r="121" ht="15.75" customHeight="1">
      <c r="A121" s="94"/>
      <c r="B121" s="94"/>
      <c r="C121" s="94"/>
      <c r="D121" s="81"/>
      <c r="E121" s="94"/>
      <c r="F121" s="94"/>
      <c r="H121" s="81"/>
      <c r="W121" s="368"/>
      <c r="X121" s="368"/>
      <c r="Y121" s="369"/>
    </row>
    <row r="122" ht="15.75" customHeight="1">
      <c r="A122" s="94"/>
      <c r="B122" s="94"/>
      <c r="C122" s="94"/>
      <c r="D122" s="81"/>
      <c r="E122" s="94"/>
      <c r="F122" s="94"/>
      <c r="H122" s="81"/>
      <c r="W122" s="368"/>
      <c r="X122" s="368"/>
      <c r="Y122" s="369"/>
    </row>
    <row r="123" ht="15.75" customHeight="1">
      <c r="A123" s="94"/>
      <c r="B123" s="94"/>
      <c r="C123" s="94"/>
      <c r="D123" s="81"/>
      <c r="E123" s="94"/>
      <c r="F123" s="94"/>
      <c r="H123" s="81"/>
      <c r="W123" s="368"/>
      <c r="X123" s="368"/>
      <c r="Y123" s="369"/>
    </row>
    <row r="124" ht="15.75" customHeight="1">
      <c r="A124" s="94"/>
      <c r="B124" s="94"/>
      <c r="C124" s="94"/>
      <c r="D124" s="81"/>
      <c r="E124" s="94"/>
      <c r="F124" s="94"/>
      <c r="H124" s="81"/>
      <c r="W124" s="368"/>
      <c r="X124" s="368"/>
      <c r="Y124" s="369"/>
    </row>
    <row r="125" ht="15.75" customHeight="1">
      <c r="A125" s="94"/>
      <c r="B125" s="94"/>
      <c r="C125" s="94"/>
      <c r="D125" s="81"/>
      <c r="E125" s="94"/>
      <c r="F125" s="94"/>
      <c r="H125" s="81"/>
      <c r="W125" s="368"/>
      <c r="X125" s="368"/>
      <c r="Y125" s="369"/>
    </row>
    <row r="126" ht="15.75" customHeight="1">
      <c r="A126" s="94"/>
      <c r="B126" s="94"/>
      <c r="C126" s="94"/>
      <c r="D126" s="81"/>
      <c r="E126" s="94"/>
      <c r="F126" s="94"/>
      <c r="H126" s="81"/>
      <c r="W126" s="368"/>
      <c r="X126" s="368"/>
      <c r="Y126" s="369"/>
    </row>
    <row r="127" ht="15.75" customHeight="1">
      <c r="A127" s="94"/>
      <c r="B127" s="94"/>
      <c r="C127" s="94"/>
      <c r="D127" s="81"/>
      <c r="E127" s="94"/>
      <c r="F127" s="94"/>
      <c r="H127" s="81"/>
      <c r="W127" s="368"/>
      <c r="X127" s="368"/>
      <c r="Y127" s="369"/>
    </row>
    <row r="128" ht="15.75" customHeight="1">
      <c r="A128" s="94"/>
      <c r="B128" s="94"/>
      <c r="C128" s="94"/>
      <c r="D128" s="81"/>
      <c r="E128" s="94"/>
      <c r="F128" s="94"/>
      <c r="H128" s="81"/>
      <c r="W128" s="368"/>
      <c r="X128" s="368"/>
      <c r="Y128" s="369"/>
    </row>
    <row r="129" ht="15.75" customHeight="1">
      <c r="A129" s="94"/>
      <c r="B129" s="94"/>
      <c r="C129" s="94"/>
      <c r="D129" s="81"/>
      <c r="E129" s="94"/>
      <c r="F129" s="94"/>
      <c r="H129" s="81"/>
      <c r="W129" s="368"/>
      <c r="X129" s="368"/>
      <c r="Y129" s="369"/>
    </row>
    <row r="130" ht="15.75" customHeight="1">
      <c r="A130" s="94"/>
      <c r="B130" s="94"/>
      <c r="C130" s="94"/>
      <c r="D130" s="81"/>
      <c r="E130" s="94"/>
      <c r="F130" s="94"/>
      <c r="H130" s="81"/>
      <c r="W130" s="368"/>
      <c r="X130" s="368"/>
      <c r="Y130" s="369"/>
    </row>
    <row r="131" ht="15.75" customHeight="1">
      <c r="A131" s="94"/>
      <c r="B131" s="94"/>
      <c r="C131" s="94"/>
      <c r="D131" s="81"/>
      <c r="E131" s="94"/>
      <c r="F131" s="94"/>
      <c r="H131" s="81"/>
      <c r="W131" s="368"/>
      <c r="X131" s="368"/>
      <c r="Y131" s="369"/>
    </row>
    <row r="132" ht="15.75" customHeight="1">
      <c r="A132" s="94"/>
      <c r="B132" s="94"/>
      <c r="C132" s="94"/>
      <c r="D132" s="81"/>
      <c r="E132" s="94"/>
      <c r="F132" s="94"/>
      <c r="H132" s="81"/>
      <c r="W132" s="368"/>
      <c r="X132" s="368"/>
      <c r="Y132" s="369"/>
    </row>
    <row r="133" ht="15.75" customHeight="1">
      <c r="A133" s="94"/>
      <c r="B133" s="94"/>
      <c r="C133" s="94"/>
      <c r="D133" s="81"/>
      <c r="E133" s="94"/>
      <c r="F133" s="94"/>
      <c r="H133" s="81"/>
      <c r="W133" s="368"/>
      <c r="X133" s="368"/>
      <c r="Y133" s="369"/>
    </row>
    <row r="134" ht="15.75" customHeight="1">
      <c r="A134" s="94"/>
      <c r="B134" s="94"/>
      <c r="C134" s="94"/>
      <c r="D134" s="81"/>
      <c r="E134" s="94"/>
      <c r="F134" s="94"/>
      <c r="H134" s="81"/>
      <c r="W134" s="368"/>
      <c r="X134" s="368"/>
      <c r="Y134" s="369"/>
    </row>
    <row r="135" ht="15.75" customHeight="1">
      <c r="A135" s="94"/>
      <c r="B135" s="94"/>
      <c r="C135" s="94"/>
      <c r="D135" s="81"/>
      <c r="E135" s="94"/>
      <c r="F135" s="94"/>
      <c r="H135" s="81"/>
      <c r="W135" s="368"/>
      <c r="X135" s="368"/>
      <c r="Y135" s="369"/>
    </row>
    <row r="136" ht="15.75" customHeight="1">
      <c r="A136" s="94"/>
      <c r="B136" s="94"/>
      <c r="C136" s="94"/>
      <c r="D136" s="81"/>
      <c r="E136" s="94"/>
      <c r="F136" s="94"/>
      <c r="H136" s="81"/>
      <c r="W136" s="368"/>
      <c r="X136" s="368"/>
      <c r="Y136" s="369"/>
    </row>
    <row r="137" ht="15.75" customHeight="1">
      <c r="A137" s="94"/>
      <c r="B137" s="94"/>
      <c r="C137" s="94"/>
      <c r="D137" s="81"/>
      <c r="E137" s="94"/>
      <c r="F137" s="94"/>
      <c r="H137" s="81"/>
      <c r="W137" s="368"/>
      <c r="X137" s="368"/>
      <c r="Y137" s="369"/>
    </row>
    <row r="138" ht="15.75" customHeight="1">
      <c r="A138" s="94"/>
      <c r="B138" s="94"/>
      <c r="C138" s="94"/>
      <c r="D138" s="81"/>
      <c r="E138" s="94"/>
      <c r="F138" s="94"/>
      <c r="H138" s="81"/>
      <c r="W138" s="368"/>
      <c r="X138" s="368"/>
      <c r="Y138" s="369"/>
    </row>
    <row r="139" ht="15.75" customHeight="1">
      <c r="A139" s="94"/>
      <c r="B139" s="94"/>
      <c r="C139" s="94"/>
      <c r="D139" s="81"/>
      <c r="E139" s="94"/>
      <c r="F139" s="94"/>
      <c r="H139" s="81"/>
      <c r="W139" s="368"/>
      <c r="X139" s="368"/>
      <c r="Y139" s="369"/>
    </row>
    <row r="140" ht="15.75" customHeight="1">
      <c r="A140" s="94"/>
      <c r="B140" s="94"/>
      <c r="C140" s="94"/>
      <c r="D140" s="81"/>
      <c r="E140" s="94"/>
      <c r="F140" s="94"/>
      <c r="H140" s="81"/>
      <c r="W140" s="368"/>
      <c r="X140" s="368"/>
      <c r="Y140" s="369"/>
    </row>
    <row r="141" ht="15.75" customHeight="1">
      <c r="A141" s="94"/>
      <c r="B141" s="94"/>
      <c r="C141" s="94"/>
      <c r="D141" s="81"/>
      <c r="E141" s="94"/>
      <c r="F141" s="94"/>
      <c r="H141" s="81"/>
      <c r="W141" s="368"/>
      <c r="X141" s="368"/>
      <c r="Y141" s="369"/>
    </row>
    <row r="142" ht="15.75" customHeight="1">
      <c r="A142" s="94"/>
      <c r="B142" s="94"/>
      <c r="C142" s="94"/>
      <c r="D142" s="81"/>
      <c r="E142" s="94"/>
      <c r="F142" s="94"/>
      <c r="H142" s="81"/>
      <c r="W142" s="368"/>
      <c r="X142" s="368"/>
      <c r="Y142" s="369"/>
    </row>
    <row r="143" ht="15.75" customHeight="1">
      <c r="A143" s="94"/>
      <c r="B143" s="94"/>
      <c r="C143" s="94"/>
      <c r="D143" s="81"/>
      <c r="E143" s="94"/>
      <c r="F143" s="94"/>
      <c r="H143" s="81"/>
      <c r="W143" s="368"/>
      <c r="X143" s="368"/>
      <c r="Y143" s="369"/>
    </row>
    <row r="144" ht="15.75" customHeight="1">
      <c r="A144" s="94"/>
      <c r="B144" s="94"/>
      <c r="C144" s="94"/>
      <c r="D144" s="81"/>
      <c r="E144" s="94"/>
      <c r="F144" s="94"/>
      <c r="H144" s="81"/>
      <c r="W144" s="368"/>
      <c r="X144" s="368"/>
      <c r="Y144" s="369"/>
    </row>
    <row r="145" ht="15.75" customHeight="1">
      <c r="A145" s="94"/>
      <c r="B145" s="94"/>
      <c r="C145" s="94"/>
      <c r="D145" s="81"/>
      <c r="E145" s="94"/>
      <c r="F145" s="94"/>
      <c r="H145" s="81"/>
      <c r="W145" s="368"/>
      <c r="X145" s="368"/>
      <c r="Y145" s="369"/>
    </row>
    <row r="146" ht="15.75" customHeight="1">
      <c r="A146" s="94"/>
      <c r="B146" s="94"/>
      <c r="C146" s="94"/>
      <c r="D146" s="81"/>
      <c r="E146" s="94"/>
      <c r="F146" s="94"/>
      <c r="H146" s="81"/>
      <c r="W146" s="368"/>
      <c r="X146" s="368"/>
      <c r="Y146" s="369"/>
    </row>
    <row r="147" ht="15.75" customHeight="1">
      <c r="A147" s="94"/>
      <c r="B147" s="94"/>
      <c r="C147" s="94"/>
      <c r="D147" s="81"/>
      <c r="E147" s="94"/>
      <c r="F147" s="94"/>
      <c r="H147" s="81"/>
      <c r="W147" s="368"/>
      <c r="X147" s="368"/>
      <c r="Y147" s="369"/>
    </row>
    <row r="148" ht="15.75" customHeight="1">
      <c r="A148" s="94"/>
      <c r="B148" s="94"/>
      <c r="C148" s="94"/>
      <c r="D148" s="81"/>
      <c r="E148" s="94"/>
      <c r="F148" s="94"/>
      <c r="H148" s="81"/>
      <c r="W148" s="368"/>
      <c r="X148" s="368"/>
      <c r="Y148" s="369"/>
    </row>
    <row r="149" ht="15.75" customHeight="1">
      <c r="A149" s="94"/>
      <c r="B149" s="94"/>
      <c r="C149" s="94"/>
      <c r="D149" s="81"/>
      <c r="E149" s="94"/>
      <c r="F149" s="94"/>
      <c r="H149" s="81"/>
      <c r="W149" s="368"/>
      <c r="X149" s="368"/>
      <c r="Y149" s="369"/>
    </row>
    <row r="150" ht="15.75" customHeight="1">
      <c r="A150" s="94"/>
      <c r="B150" s="94"/>
      <c r="C150" s="94"/>
      <c r="D150" s="81"/>
      <c r="E150" s="94"/>
      <c r="F150" s="94"/>
      <c r="H150" s="81"/>
      <c r="W150" s="368"/>
      <c r="X150" s="368"/>
      <c r="Y150" s="369"/>
    </row>
    <row r="151" ht="15.75" customHeight="1">
      <c r="A151" s="94"/>
      <c r="B151" s="94"/>
      <c r="C151" s="94"/>
      <c r="D151" s="81"/>
      <c r="E151" s="94"/>
      <c r="F151" s="94"/>
      <c r="H151" s="81"/>
      <c r="W151" s="368"/>
      <c r="X151" s="368"/>
      <c r="Y151" s="369"/>
    </row>
    <row r="152" ht="15.75" customHeight="1">
      <c r="A152" s="94"/>
      <c r="B152" s="94"/>
      <c r="C152" s="94"/>
      <c r="D152" s="81"/>
      <c r="E152" s="94"/>
      <c r="F152" s="94"/>
      <c r="H152" s="81"/>
      <c r="W152" s="368"/>
      <c r="X152" s="368"/>
      <c r="Y152" s="369"/>
    </row>
    <row r="153" ht="15.75" customHeight="1">
      <c r="A153" s="94"/>
      <c r="B153" s="94"/>
      <c r="C153" s="94"/>
      <c r="D153" s="81"/>
      <c r="E153" s="94"/>
      <c r="F153" s="94"/>
      <c r="H153" s="81"/>
      <c r="W153" s="368"/>
      <c r="X153" s="368"/>
      <c r="Y153" s="369"/>
    </row>
    <row r="154" ht="15.75" customHeight="1">
      <c r="A154" s="94"/>
      <c r="B154" s="94"/>
      <c r="C154" s="94"/>
      <c r="D154" s="81"/>
      <c r="E154" s="94"/>
      <c r="F154" s="94"/>
      <c r="H154" s="81"/>
      <c r="W154" s="368"/>
      <c r="X154" s="368"/>
      <c r="Y154" s="369"/>
    </row>
    <row r="155" ht="15.75" customHeight="1">
      <c r="A155" s="94"/>
      <c r="B155" s="94"/>
      <c r="C155" s="94"/>
      <c r="D155" s="81"/>
      <c r="E155" s="94"/>
      <c r="F155" s="94"/>
      <c r="H155" s="81"/>
      <c r="W155" s="368"/>
      <c r="X155" s="368"/>
      <c r="Y155" s="369"/>
    </row>
    <row r="156" ht="15.75" customHeight="1">
      <c r="A156" s="94"/>
      <c r="B156" s="94"/>
      <c r="C156" s="94"/>
      <c r="D156" s="81"/>
      <c r="E156" s="94"/>
      <c r="F156" s="94"/>
      <c r="H156" s="81"/>
      <c r="W156" s="368"/>
      <c r="X156" s="368"/>
      <c r="Y156" s="369"/>
    </row>
    <row r="157" ht="15.75" customHeight="1">
      <c r="A157" s="94"/>
      <c r="B157" s="94"/>
      <c r="C157" s="94"/>
      <c r="D157" s="81"/>
      <c r="E157" s="94"/>
      <c r="F157" s="94"/>
      <c r="H157" s="81"/>
      <c r="W157" s="368"/>
      <c r="X157" s="368"/>
      <c r="Y157" s="369"/>
    </row>
    <row r="158" ht="15.75" customHeight="1">
      <c r="A158" s="94"/>
      <c r="B158" s="94"/>
      <c r="C158" s="94"/>
      <c r="D158" s="81"/>
      <c r="E158" s="94"/>
      <c r="F158" s="94"/>
      <c r="H158" s="81"/>
      <c r="W158" s="368"/>
      <c r="X158" s="368"/>
      <c r="Y158" s="369"/>
    </row>
    <row r="159" ht="15.75" customHeight="1">
      <c r="A159" s="94"/>
      <c r="B159" s="94"/>
      <c r="C159" s="94"/>
      <c r="D159" s="81"/>
      <c r="E159" s="94"/>
      <c r="F159" s="94"/>
      <c r="H159" s="81"/>
      <c r="W159" s="368"/>
      <c r="X159" s="368"/>
      <c r="Y159" s="369"/>
    </row>
    <row r="160" ht="15.75" customHeight="1">
      <c r="A160" s="94"/>
      <c r="B160" s="94"/>
      <c r="C160" s="94"/>
      <c r="D160" s="81"/>
      <c r="E160" s="94"/>
      <c r="F160" s="94"/>
      <c r="H160" s="81"/>
      <c r="W160" s="368"/>
      <c r="X160" s="368"/>
      <c r="Y160" s="369"/>
    </row>
    <row r="161" ht="15.75" customHeight="1">
      <c r="A161" s="94"/>
      <c r="B161" s="94"/>
      <c r="C161" s="94"/>
      <c r="D161" s="81"/>
      <c r="E161" s="94"/>
      <c r="F161" s="94"/>
      <c r="H161" s="81"/>
      <c r="W161" s="368"/>
      <c r="X161" s="368"/>
      <c r="Y161" s="369"/>
    </row>
    <row r="162" ht="15.75" customHeight="1">
      <c r="A162" s="94"/>
      <c r="B162" s="94"/>
      <c r="C162" s="94"/>
      <c r="D162" s="81"/>
      <c r="E162" s="94"/>
      <c r="F162" s="94"/>
      <c r="H162" s="81"/>
      <c r="W162" s="368"/>
      <c r="X162" s="368"/>
      <c r="Y162" s="369"/>
    </row>
    <row r="163" ht="15.75" customHeight="1">
      <c r="A163" s="94"/>
      <c r="B163" s="94"/>
      <c r="C163" s="94"/>
      <c r="D163" s="81"/>
      <c r="E163" s="94"/>
      <c r="F163" s="94"/>
      <c r="H163" s="81"/>
      <c r="W163" s="368"/>
      <c r="X163" s="368"/>
      <c r="Y163" s="369"/>
    </row>
    <row r="164" ht="15.75" customHeight="1">
      <c r="A164" s="94"/>
      <c r="B164" s="94"/>
      <c r="C164" s="94"/>
      <c r="D164" s="81"/>
      <c r="E164" s="94"/>
      <c r="F164" s="94"/>
      <c r="H164" s="81"/>
      <c r="W164" s="368"/>
      <c r="X164" s="368"/>
      <c r="Y164" s="369"/>
    </row>
    <row r="165" ht="15.75" customHeight="1">
      <c r="A165" s="94"/>
      <c r="B165" s="94"/>
      <c r="C165" s="94"/>
      <c r="D165" s="81"/>
      <c r="E165" s="94"/>
      <c r="F165" s="94"/>
      <c r="H165" s="81"/>
      <c r="W165" s="368"/>
      <c r="X165" s="368"/>
      <c r="Y165" s="369"/>
    </row>
    <row r="166" ht="15.75" customHeight="1">
      <c r="A166" s="94"/>
      <c r="B166" s="94"/>
      <c r="C166" s="94"/>
      <c r="D166" s="81"/>
      <c r="E166" s="94"/>
      <c r="F166" s="94"/>
      <c r="H166" s="81"/>
      <c r="W166" s="368"/>
      <c r="X166" s="368"/>
      <c r="Y166" s="369"/>
    </row>
    <row r="167" ht="15.75" customHeight="1">
      <c r="A167" s="94"/>
      <c r="B167" s="94"/>
      <c r="C167" s="94"/>
      <c r="D167" s="81"/>
      <c r="E167" s="94"/>
      <c r="F167" s="94"/>
      <c r="H167" s="81"/>
      <c r="W167" s="368"/>
      <c r="X167" s="368"/>
      <c r="Y167" s="369"/>
    </row>
    <row r="168" ht="15.75" customHeight="1">
      <c r="A168" s="94"/>
      <c r="B168" s="94"/>
      <c r="C168" s="94"/>
      <c r="D168" s="81"/>
      <c r="E168" s="94"/>
      <c r="F168" s="94"/>
      <c r="H168" s="81"/>
      <c r="W168" s="368"/>
      <c r="X168" s="368"/>
      <c r="Y168" s="369"/>
    </row>
    <row r="169" ht="15.75" customHeight="1">
      <c r="A169" s="94"/>
      <c r="B169" s="94"/>
      <c r="C169" s="94"/>
      <c r="D169" s="81"/>
      <c r="E169" s="94"/>
      <c r="F169" s="94"/>
      <c r="H169" s="81"/>
      <c r="W169" s="368"/>
      <c r="X169" s="368"/>
      <c r="Y169" s="369"/>
    </row>
    <row r="170" ht="15.75" customHeight="1">
      <c r="A170" s="94"/>
      <c r="B170" s="94"/>
      <c r="C170" s="94"/>
      <c r="D170" s="81"/>
      <c r="E170" s="94"/>
      <c r="F170" s="94"/>
      <c r="H170" s="81"/>
      <c r="W170" s="368"/>
      <c r="X170" s="368"/>
      <c r="Y170" s="369"/>
    </row>
    <row r="171" ht="15.75" customHeight="1">
      <c r="A171" s="94"/>
      <c r="B171" s="94"/>
      <c r="C171" s="94"/>
      <c r="D171" s="81"/>
      <c r="E171" s="94"/>
      <c r="F171" s="94"/>
      <c r="H171" s="81"/>
      <c r="W171" s="368"/>
      <c r="X171" s="368"/>
      <c r="Y171" s="369"/>
    </row>
    <row r="172" ht="15.75" customHeight="1">
      <c r="A172" s="94"/>
      <c r="B172" s="94"/>
      <c r="C172" s="94"/>
      <c r="D172" s="81"/>
      <c r="E172" s="94"/>
      <c r="F172" s="94"/>
      <c r="H172" s="81"/>
      <c r="W172" s="368"/>
      <c r="X172" s="368"/>
      <c r="Y172" s="369"/>
    </row>
    <row r="173" ht="15.75" customHeight="1">
      <c r="A173" s="94"/>
      <c r="B173" s="94"/>
      <c r="C173" s="94"/>
      <c r="D173" s="81"/>
      <c r="E173" s="94"/>
      <c r="F173" s="94"/>
      <c r="H173" s="81"/>
      <c r="W173" s="368"/>
      <c r="X173" s="368"/>
      <c r="Y173" s="369"/>
    </row>
    <row r="174" ht="15.75" customHeight="1">
      <c r="A174" s="94"/>
      <c r="B174" s="94"/>
      <c r="C174" s="94"/>
      <c r="D174" s="81"/>
      <c r="E174" s="94"/>
      <c r="F174" s="94"/>
      <c r="H174" s="81"/>
      <c r="W174" s="368"/>
      <c r="X174" s="368"/>
      <c r="Y174" s="369"/>
    </row>
    <row r="175" ht="15.75" customHeight="1">
      <c r="A175" s="94"/>
      <c r="B175" s="94"/>
      <c r="C175" s="94"/>
      <c r="D175" s="81"/>
      <c r="E175" s="94"/>
      <c r="F175" s="94"/>
      <c r="H175" s="81"/>
      <c r="W175" s="368"/>
      <c r="X175" s="368"/>
      <c r="Y175" s="369"/>
    </row>
    <row r="176" ht="15.75" customHeight="1">
      <c r="A176" s="94"/>
      <c r="B176" s="94"/>
      <c r="C176" s="94"/>
      <c r="D176" s="81"/>
      <c r="E176" s="94"/>
      <c r="F176" s="94"/>
      <c r="H176" s="81"/>
      <c r="W176" s="368"/>
      <c r="X176" s="368"/>
      <c r="Y176" s="369"/>
    </row>
    <row r="177" ht="15.75" customHeight="1">
      <c r="A177" s="94"/>
      <c r="B177" s="94"/>
      <c r="C177" s="94"/>
      <c r="D177" s="81"/>
      <c r="E177" s="94"/>
      <c r="F177" s="94"/>
      <c r="H177" s="81"/>
      <c r="W177" s="368"/>
      <c r="X177" s="368"/>
      <c r="Y177" s="369"/>
    </row>
    <row r="178" ht="15.75" customHeight="1">
      <c r="A178" s="94"/>
      <c r="B178" s="94"/>
      <c r="C178" s="94"/>
      <c r="D178" s="81"/>
      <c r="E178" s="94"/>
      <c r="F178" s="94"/>
      <c r="H178" s="81"/>
      <c r="W178" s="368"/>
      <c r="X178" s="368"/>
      <c r="Y178" s="369"/>
    </row>
    <row r="179" ht="15.75" customHeight="1">
      <c r="A179" s="94"/>
      <c r="B179" s="94"/>
      <c r="C179" s="94"/>
      <c r="D179" s="81"/>
      <c r="E179" s="94"/>
      <c r="F179" s="94"/>
      <c r="H179" s="81"/>
      <c r="W179" s="368"/>
      <c r="X179" s="368"/>
      <c r="Y179" s="369"/>
    </row>
    <row r="180" ht="15.75" customHeight="1">
      <c r="A180" s="94"/>
      <c r="B180" s="94"/>
      <c r="C180" s="94"/>
      <c r="D180" s="81"/>
      <c r="E180" s="94"/>
      <c r="F180" s="94"/>
      <c r="H180" s="81"/>
      <c r="W180" s="368"/>
      <c r="X180" s="368"/>
      <c r="Y180" s="369"/>
    </row>
    <row r="181" ht="15.75" customHeight="1">
      <c r="A181" s="94"/>
      <c r="B181" s="94"/>
      <c r="C181" s="94"/>
      <c r="D181" s="81"/>
      <c r="E181" s="94"/>
      <c r="F181" s="94"/>
      <c r="H181" s="81"/>
      <c r="W181" s="368"/>
      <c r="X181" s="368"/>
      <c r="Y181" s="369"/>
    </row>
    <row r="182" ht="15.75" customHeight="1">
      <c r="A182" s="94"/>
      <c r="B182" s="94"/>
      <c r="C182" s="94"/>
      <c r="D182" s="81"/>
      <c r="E182" s="94"/>
      <c r="F182" s="94"/>
      <c r="H182" s="81"/>
      <c r="W182" s="368"/>
      <c r="X182" s="368"/>
      <c r="Y182" s="369"/>
    </row>
    <row r="183" ht="15.75" customHeight="1">
      <c r="A183" s="94"/>
      <c r="B183" s="94"/>
      <c r="C183" s="94"/>
      <c r="D183" s="81"/>
      <c r="E183" s="94"/>
      <c r="F183" s="94"/>
      <c r="H183" s="81"/>
      <c r="W183" s="368"/>
      <c r="X183" s="368"/>
      <c r="Y183" s="369"/>
    </row>
    <row r="184" ht="15.75" customHeight="1">
      <c r="A184" s="94"/>
      <c r="B184" s="94"/>
      <c r="C184" s="94"/>
      <c r="D184" s="81"/>
      <c r="E184" s="94"/>
      <c r="F184" s="94"/>
      <c r="H184" s="81"/>
      <c r="W184" s="368"/>
      <c r="X184" s="368"/>
      <c r="Y184" s="369"/>
    </row>
    <row r="185" ht="15.75" customHeight="1">
      <c r="A185" s="94"/>
      <c r="B185" s="94"/>
      <c r="C185" s="94"/>
      <c r="D185" s="81"/>
      <c r="E185" s="94"/>
      <c r="F185" s="94"/>
      <c r="H185" s="81"/>
      <c r="W185" s="368"/>
      <c r="X185" s="368"/>
      <c r="Y185" s="369"/>
    </row>
    <row r="186" ht="15.75" customHeight="1">
      <c r="A186" s="94"/>
      <c r="B186" s="94"/>
      <c r="C186" s="94"/>
      <c r="D186" s="81"/>
      <c r="E186" s="94"/>
      <c r="F186" s="94"/>
      <c r="H186" s="81"/>
      <c r="W186" s="368"/>
      <c r="X186" s="368"/>
      <c r="Y186" s="369"/>
    </row>
    <row r="187" ht="15.75" customHeight="1">
      <c r="A187" s="94"/>
      <c r="B187" s="94"/>
      <c r="C187" s="94"/>
      <c r="D187" s="81"/>
      <c r="E187" s="94"/>
      <c r="F187" s="94"/>
      <c r="H187" s="81"/>
      <c r="W187" s="368"/>
      <c r="X187" s="368"/>
      <c r="Y187" s="369"/>
    </row>
    <row r="188" ht="15.75" customHeight="1">
      <c r="A188" s="94"/>
      <c r="B188" s="94"/>
      <c r="C188" s="94"/>
      <c r="D188" s="81"/>
      <c r="E188" s="94"/>
      <c r="F188" s="94"/>
      <c r="H188" s="81"/>
      <c r="W188" s="368"/>
      <c r="X188" s="368"/>
      <c r="Y188" s="369"/>
    </row>
    <row r="189" ht="15.75" customHeight="1">
      <c r="A189" s="94"/>
      <c r="B189" s="94"/>
      <c r="C189" s="94"/>
      <c r="D189" s="81"/>
      <c r="E189" s="94"/>
      <c r="F189" s="94"/>
      <c r="H189" s="81"/>
      <c r="W189" s="368"/>
      <c r="X189" s="368"/>
      <c r="Y189" s="369"/>
    </row>
    <row r="190" ht="15.75" customHeight="1">
      <c r="A190" s="94"/>
      <c r="B190" s="94"/>
      <c r="C190" s="94"/>
      <c r="D190" s="81"/>
      <c r="E190" s="94"/>
      <c r="F190" s="94"/>
      <c r="H190" s="81"/>
      <c r="W190" s="368"/>
      <c r="X190" s="368"/>
      <c r="Y190" s="369"/>
    </row>
    <row r="191" ht="15.75" customHeight="1">
      <c r="A191" s="94"/>
      <c r="B191" s="94"/>
      <c r="C191" s="94"/>
      <c r="D191" s="81"/>
      <c r="E191" s="94"/>
      <c r="F191" s="94"/>
      <c r="H191" s="81"/>
      <c r="W191" s="368"/>
      <c r="X191" s="368"/>
      <c r="Y191" s="369"/>
    </row>
    <row r="192" ht="15.75" customHeight="1">
      <c r="A192" s="94"/>
      <c r="B192" s="94"/>
      <c r="C192" s="94"/>
      <c r="D192" s="81"/>
      <c r="E192" s="94"/>
      <c r="F192" s="94"/>
      <c r="H192" s="81"/>
      <c r="W192" s="368"/>
      <c r="X192" s="368"/>
      <c r="Y192" s="369"/>
    </row>
    <row r="193" ht="15.75" customHeight="1">
      <c r="A193" s="94"/>
      <c r="B193" s="94"/>
      <c r="C193" s="94"/>
      <c r="D193" s="81"/>
      <c r="E193" s="94"/>
      <c r="F193" s="94"/>
      <c r="H193" s="81"/>
      <c r="W193" s="368"/>
      <c r="X193" s="368"/>
      <c r="Y193" s="369"/>
    </row>
    <row r="194" ht="15.75" customHeight="1">
      <c r="A194" s="94"/>
      <c r="B194" s="94"/>
      <c r="C194" s="94"/>
      <c r="D194" s="81"/>
      <c r="E194" s="94"/>
      <c r="F194" s="94"/>
      <c r="H194" s="81"/>
      <c r="W194" s="368"/>
      <c r="X194" s="368"/>
      <c r="Y194" s="369"/>
    </row>
    <row r="195" ht="15.75" customHeight="1">
      <c r="A195" s="94"/>
      <c r="B195" s="94"/>
      <c r="C195" s="94"/>
      <c r="D195" s="81"/>
      <c r="E195" s="94"/>
      <c r="F195" s="94"/>
      <c r="H195" s="81"/>
      <c r="W195" s="368"/>
      <c r="X195" s="368"/>
      <c r="Y195" s="369"/>
    </row>
    <row r="196" ht="15.75" customHeight="1">
      <c r="A196" s="94"/>
      <c r="B196" s="94"/>
      <c r="C196" s="94"/>
      <c r="D196" s="81"/>
      <c r="E196" s="94"/>
      <c r="F196" s="94"/>
      <c r="H196" s="81"/>
      <c r="W196" s="368"/>
      <c r="X196" s="368"/>
      <c r="Y196" s="369"/>
    </row>
    <row r="197" ht="15.75" customHeight="1">
      <c r="A197" s="94"/>
      <c r="B197" s="94"/>
      <c r="C197" s="94"/>
      <c r="D197" s="81"/>
      <c r="E197" s="94"/>
      <c r="F197" s="94"/>
      <c r="H197" s="81"/>
      <c r="W197" s="368"/>
      <c r="X197" s="368"/>
      <c r="Y197" s="369"/>
    </row>
    <row r="198" ht="15.75" customHeight="1">
      <c r="A198" s="94"/>
      <c r="B198" s="94"/>
      <c r="C198" s="94"/>
      <c r="D198" s="81"/>
      <c r="E198" s="94"/>
      <c r="F198" s="94"/>
      <c r="H198" s="81"/>
      <c r="W198" s="368"/>
      <c r="X198" s="368"/>
      <c r="Y198" s="369"/>
    </row>
    <row r="199" ht="15.75" customHeight="1">
      <c r="A199" s="94"/>
      <c r="B199" s="94"/>
      <c r="C199" s="94"/>
      <c r="D199" s="81"/>
      <c r="E199" s="94"/>
      <c r="F199" s="94"/>
      <c r="H199" s="81"/>
      <c r="W199" s="368"/>
      <c r="X199" s="368"/>
      <c r="Y199" s="369"/>
    </row>
    <row r="200" ht="15.75" customHeight="1">
      <c r="A200" s="94"/>
      <c r="B200" s="94"/>
      <c r="C200" s="94"/>
      <c r="D200" s="81"/>
      <c r="E200" s="94"/>
      <c r="F200" s="94"/>
      <c r="H200" s="81"/>
      <c r="W200" s="368"/>
      <c r="X200" s="368"/>
      <c r="Y200" s="369"/>
    </row>
    <row r="201" ht="15.75" customHeight="1">
      <c r="A201" s="94"/>
      <c r="B201" s="94"/>
      <c r="C201" s="94"/>
      <c r="D201" s="81"/>
      <c r="E201" s="94"/>
      <c r="F201" s="94"/>
      <c r="H201" s="81"/>
      <c r="W201" s="368"/>
      <c r="X201" s="368"/>
      <c r="Y201" s="369"/>
    </row>
    <row r="202" ht="15.75" customHeight="1">
      <c r="A202" s="94"/>
      <c r="B202" s="94"/>
      <c r="C202" s="94"/>
      <c r="D202" s="81"/>
      <c r="E202" s="94"/>
      <c r="F202" s="94"/>
      <c r="H202" s="81"/>
      <c r="W202" s="368"/>
      <c r="X202" s="368"/>
      <c r="Y202" s="369"/>
    </row>
    <row r="203" ht="15.75" customHeight="1">
      <c r="A203" s="94"/>
      <c r="B203" s="94"/>
      <c r="C203" s="94"/>
      <c r="D203" s="81"/>
      <c r="E203" s="94"/>
      <c r="F203" s="94"/>
      <c r="H203" s="81"/>
      <c r="W203" s="368"/>
      <c r="X203" s="368"/>
      <c r="Y203" s="369"/>
    </row>
    <row r="204" ht="15.75" customHeight="1">
      <c r="A204" s="94"/>
      <c r="B204" s="94"/>
      <c r="C204" s="94"/>
      <c r="D204" s="81"/>
      <c r="E204" s="94"/>
      <c r="F204" s="94"/>
      <c r="H204" s="81"/>
      <c r="W204" s="368"/>
      <c r="X204" s="368"/>
      <c r="Y204" s="369"/>
    </row>
    <row r="205" ht="15.75" customHeight="1">
      <c r="A205" s="94"/>
      <c r="B205" s="94"/>
      <c r="C205" s="94"/>
      <c r="D205" s="81"/>
      <c r="E205" s="94"/>
      <c r="F205" s="94"/>
      <c r="H205" s="81"/>
      <c r="W205" s="368"/>
      <c r="X205" s="368"/>
      <c r="Y205" s="369"/>
    </row>
    <row r="206" ht="15.75" customHeight="1">
      <c r="A206" s="94"/>
      <c r="B206" s="94"/>
      <c r="C206" s="94"/>
      <c r="D206" s="81"/>
      <c r="E206" s="94"/>
      <c r="F206" s="94"/>
      <c r="H206" s="81"/>
      <c r="W206" s="368"/>
      <c r="X206" s="368"/>
      <c r="Y206" s="369"/>
    </row>
    <row r="207" ht="15.75" customHeight="1">
      <c r="A207" s="94"/>
      <c r="B207" s="94"/>
      <c r="C207" s="94"/>
      <c r="D207" s="81"/>
      <c r="E207" s="94"/>
      <c r="F207" s="94"/>
      <c r="H207" s="81"/>
      <c r="W207" s="368"/>
      <c r="X207" s="368"/>
      <c r="Y207" s="369"/>
    </row>
    <row r="208" ht="15.75" customHeight="1">
      <c r="A208" s="94"/>
      <c r="B208" s="94"/>
      <c r="C208" s="94"/>
      <c r="D208" s="81"/>
      <c r="E208" s="94"/>
      <c r="F208" s="94"/>
      <c r="H208" s="81"/>
      <c r="W208" s="368"/>
      <c r="X208" s="368"/>
      <c r="Y208" s="369"/>
    </row>
    <row r="209" ht="15.75" customHeight="1">
      <c r="A209" s="94"/>
      <c r="B209" s="94"/>
      <c r="C209" s="94"/>
      <c r="D209" s="81"/>
      <c r="E209" s="94"/>
      <c r="F209" s="94"/>
      <c r="H209" s="81"/>
      <c r="W209" s="368"/>
      <c r="X209" s="368"/>
      <c r="Y209" s="369"/>
    </row>
    <row r="210" ht="15.75" customHeight="1">
      <c r="A210" s="94"/>
      <c r="B210" s="94"/>
      <c r="C210" s="94"/>
      <c r="D210" s="81"/>
      <c r="E210" s="94"/>
      <c r="F210" s="94"/>
      <c r="H210" s="81"/>
      <c r="W210" s="368"/>
      <c r="X210" s="368"/>
      <c r="Y210" s="369"/>
    </row>
    <row r="211" ht="15.75" customHeight="1">
      <c r="A211" s="94"/>
      <c r="B211" s="94"/>
      <c r="C211" s="94"/>
      <c r="D211" s="81"/>
      <c r="E211" s="94"/>
      <c r="F211" s="94"/>
      <c r="H211" s="81"/>
      <c r="W211" s="368"/>
      <c r="X211" s="368"/>
      <c r="Y211" s="369"/>
    </row>
    <row r="212" ht="15.75" customHeight="1">
      <c r="A212" s="94"/>
      <c r="B212" s="94"/>
      <c r="C212" s="94"/>
      <c r="D212" s="81"/>
      <c r="E212" s="94"/>
      <c r="F212" s="94"/>
      <c r="H212" s="81"/>
      <c r="W212" s="368"/>
      <c r="X212" s="368"/>
      <c r="Y212" s="369"/>
    </row>
    <row r="213" ht="15.75" customHeight="1">
      <c r="A213" s="94"/>
      <c r="B213" s="94"/>
      <c r="C213" s="94"/>
      <c r="D213" s="81"/>
      <c r="E213" s="94"/>
      <c r="F213" s="94"/>
      <c r="H213" s="81"/>
      <c r="W213" s="368"/>
      <c r="X213" s="368"/>
      <c r="Y213" s="369"/>
    </row>
    <row r="214" ht="15.75" customHeight="1">
      <c r="A214" s="94"/>
      <c r="B214" s="94"/>
      <c r="C214" s="94"/>
      <c r="D214" s="81"/>
      <c r="E214" s="94"/>
      <c r="F214" s="94"/>
      <c r="H214" s="81"/>
      <c r="W214" s="368"/>
      <c r="X214" s="368"/>
      <c r="Y214" s="369"/>
    </row>
    <row r="215" ht="15.75" customHeight="1">
      <c r="A215" s="94"/>
      <c r="B215" s="94"/>
      <c r="C215" s="94"/>
      <c r="D215" s="81"/>
      <c r="E215" s="94"/>
      <c r="F215" s="94"/>
      <c r="H215" s="81"/>
      <c r="W215" s="368"/>
      <c r="X215" s="368"/>
      <c r="Y215" s="369"/>
    </row>
    <row r="216" ht="15.75" customHeight="1">
      <c r="A216" s="94"/>
      <c r="B216" s="94"/>
      <c r="C216" s="94"/>
      <c r="D216" s="81"/>
      <c r="E216" s="94"/>
      <c r="F216" s="94"/>
      <c r="H216" s="81"/>
      <c r="W216" s="368"/>
      <c r="X216" s="368"/>
      <c r="Y216" s="369"/>
    </row>
    <row r="217" ht="15.75" customHeight="1">
      <c r="A217" s="94"/>
      <c r="B217" s="94"/>
      <c r="C217" s="94"/>
      <c r="D217" s="81"/>
      <c r="E217" s="94"/>
      <c r="F217" s="94"/>
      <c r="H217" s="81"/>
      <c r="W217" s="368"/>
      <c r="X217" s="368"/>
      <c r="Y217" s="369"/>
    </row>
    <row r="218" ht="15.75" customHeight="1">
      <c r="A218" s="94"/>
      <c r="B218" s="94"/>
      <c r="C218" s="94"/>
      <c r="D218" s="81"/>
      <c r="E218" s="94"/>
      <c r="F218" s="94"/>
      <c r="H218" s="81"/>
      <c r="W218" s="368"/>
      <c r="X218" s="368"/>
      <c r="Y218" s="369"/>
    </row>
    <row r="219" ht="15.75" customHeight="1">
      <c r="A219" s="94"/>
      <c r="B219" s="94"/>
      <c r="C219" s="94"/>
      <c r="D219" s="81"/>
      <c r="E219" s="94"/>
      <c r="F219" s="94"/>
      <c r="H219" s="81"/>
      <c r="W219" s="368"/>
      <c r="X219" s="368"/>
      <c r="Y219" s="369"/>
    </row>
    <row r="220" ht="15.75" customHeight="1">
      <c r="A220" s="94"/>
      <c r="B220" s="94"/>
      <c r="C220" s="94"/>
      <c r="D220" s="81"/>
      <c r="E220" s="94"/>
      <c r="F220" s="94"/>
      <c r="H220" s="81"/>
      <c r="W220" s="368"/>
      <c r="X220" s="368"/>
      <c r="Y220" s="369"/>
    </row>
    <row r="221" ht="15.75" customHeight="1">
      <c r="A221" s="94"/>
      <c r="B221" s="94"/>
      <c r="C221" s="94"/>
      <c r="D221" s="81"/>
      <c r="E221" s="94"/>
      <c r="F221" s="94"/>
      <c r="H221" s="81"/>
      <c r="W221" s="368"/>
      <c r="X221" s="368"/>
      <c r="Y221" s="369"/>
    </row>
    <row r="222" ht="15.75" customHeight="1">
      <c r="A222" s="94"/>
      <c r="B222" s="94"/>
      <c r="C222" s="94"/>
      <c r="D222" s="81"/>
      <c r="E222" s="94"/>
      <c r="F222" s="94"/>
      <c r="H222" s="81"/>
      <c r="W222" s="368"/>
      <c r="X222" s="368"/>
      <c r="Y222" s="369"/>
    </row>
    <row r="223" ht="15.75" customHeight="1">
      <c r="A223" s="94"/>
      <c r="B223" s="94"/>
      <c r="C223" s="94"/>
      <c r="D223" s="81"/>
      <c r="E223" s="94"/>
      <c r="F223" s="94"/>
      <c r="H223" s="81"/>
      <c r="W223" s="368"/>
      <c r="X223" s="368"/>
      <c r="Y223" s="369"/>
    </row>
    <row r="224" ht="15.75" customHeight="1">
      <c r="A224" s="94"/>
      <c r="B224" s="94"/>
      <c r="C224" s="94"/>
      <c r="D224" s="81"/>
      <c r="E224" s="94"/>
      <c r="F224" s="94"/>
      <c r="H224" s="81"/>
      <c r="W224" s="368"/>
      <c r="X224" s="368"/>
      <c r="Y224" s="369"/>
    </row>
    <row r="225" ht="15.75" customHeight="1">
      <c r="A225" s="94"/>
      <c r="B225" s="94"/>
      <c r="C225" s="94"/>
      <c r="D225" s="81"/>
      <c r="E225" s="94"/>
      <c r="F225" s="94"/>
      <c r="H225" s="81"/>
      <c r="W225" s="368"/>
      <c r="X225" s="368"/>
      <c r="Y225" s="369"/>
    </row>
    <row r="226" ht="15.75" customHeight="1">
      <c r="A226" s="94"/>
      <c r="B226" s="94"/>
      <c r="C226" s="94"/>
      <c r="D226" s="81"/>
      <c r="E226" s="94"/>
      <c r="F226" s="94"/>
      <c r="H226" s="81"/>
      <c r="W226" s="368"/>
      <c r="X226" s="368"/>
      <c r="Y226" s="369"/>
    </row>
    <row r="227" ht="15.75" customHeight="1">
      <c r="A227" s="94"/>
      <c r="B227" s="94"/>
      <c r="C227" s="94"/>
      <c r="D227" s="81"/>
      <c r="E227" s="94"/>
      <c r="F227" s="94"/>
      <c r="H227" s="81"/>
      <c r="W227" s="368"/>
      <c r="X227" s="368"/>
      <c r="Y227" s="369"/>
    </row>
    <row r="228" ht="15.75" customHeight="1">
      <c r="A228" s="94"/>
      <c r="B228" s="94"/>
      <c r="C228" s="94"/>
      <c r="D228" s="81"/>
      <c r="E228" s="94"/>
      <c r="F228" s="94"/>
      <c r="H228" s="81"/>
      <c r="W228" s="368"/>
      <c r="X228" s="368"/>
      <c r="Y228" s="369"/>
    </row>
    <row r="229" ht="15.75" customHeight="1">
      <c r="A229" s="94"/>
      <c r="B229" s="94"/>
      <c r="C229" s="94"/>
      <c r="D229" s="81"/>
      <c r="E229" s="94"/>
      <c r="F229" s="94"/>
      <c r="H229" s="81"/>
      <c r="W229" s="368"/>
      <c r="X229" s="368"/>
      <c r="Y229" s="369"/>
    </row>
    <row r="230" ht="15.75" customHeight="1">
      <c r="A230" s="94"/>
      <c r="B230" s="94"/>
      <c r="C230" s="94"/>
      <c r="D230" s="81"/>
      <c r="E230" s="94"/>
      <c r="F230" s="94"/>
      <c r="H230" s="81"/>
      <c r="W230" s="368"/>
      <c r="X230" s="368"/>
      <c r="Y230" s="369"/>
    </row>
    <row r="231" ht="15.75" customHeight="1">
      <c r="A231" s="94"/>
      <c r="B231" s="94"/>
      <c r="C231" s="94"/>
      <c r="D231" s="81"/>
      <c r="E231" s="94"/>
      <c r="F231" s="94"/>
      <c r="H231" s="81"/>
      <c r="W231" s="368"/>
      <c r="X231" s="368"/>
      <c r="Y231" s="369"/>
    </row>
    <row r="232" ht="15.75" customHeight="1">
      <c r="A232" s="94"/>
      <c r="B232" s="94"/>
      <c r="C232" s="94"/>
      <c r="D232" s="81"/>
      <c r="E232" s="94"/>
      <c r="F232" s="94"/>
      <c r="H232" s="81"/>
      <c r="W232" s="368"/>
      <c r="X232" s="368"/>
      <c r="Y232" s="369"/>
    </row>
    <row r="233" ht="15.75" customHeight="1">
      <c r="A233" s="94"/>
      <c r="B233" s="94"/>
      <c r="C233" s="94"/>
      <c r="D233" s="81"/>
      <c r="E233" s="94"/>
      <c r="F233" s="94"/>
      <c r="H233" s="81"/>
      <c r="W233" s="368"/>
      <c r="X233" s="368"/>
      <c r="Y233" s="369"/>
    </row>
    <row r="234" ht="15.75" customHeight="1">
      <c r="A234" s="94"/>
      <c r="B234" s="94"/>
      <c r="C234" s="94"/>
      <c r="D234" s="81"/>
      <c r="E234" s="94"/>
      <c r="F234" s="94"/>
      <c r="H234" s="81"/>
      <c r="W234" s="368"/>
      <c r="X234" s="368"/>
      <c r="Y234" s="369"/>
    </row>
    <row r="235" ht="15.75" customHeight="1">
      <c r="A235" s="94"/>
      <c r="B235" s="94"/>
      <c r="C235" s="94"/>
      <c r="D235" s="81"/>
      <c r="E235" s="94"/>
      <c r="F235" s="94"/>
      <c r="H235" s="81"/>
      <c r="W235" s="368"/>
      <c r="X235" s="368"/>
      <c r="Y235" s="369"/>
    </row>
    <row r="236" ht="15.75" customHeight="1">
      <c r="A236" s="94"/>
      <c r="B236" s="94"/>
      <c r="C236" s="94"/>
      <c r="D236" s="81"/>
      <c r="E236" s="94"/>
      <c r="F236" s="94"/>
      <c r="H236" s="81"/>
      <c r="W236" s="368"/>
      <c r="X236" s="368"/>
      <c r="Y236" s="369"/>
    </row>
    <row r="237" ht="15.75" customHeight="1">
      <c r="A237" s="94"/>
      <c r="B237" s="94"/>
      <c r="C237" s="94"/>
      <c r="D237" s="81"/>
      <c r="E237" s="94"/>
      <c r="F237" s="94"/>
      <c r="H237" s="81"/>
      <c r="W237" s="368"/>
      <c r="X237" s="368"/>
      <c r="Y237" s="369"/>
    </row>
    <row r="238" ht="15.75" customHeight="1">
      <c r="A238" s="94"/>
      <c r="B238" s="94"/>
      <c r="C238" s="94"/>
      <c r="D238" s="81"/>
      <c r="E238" s="94"/>
      <c r="F238" s="94"/>
      <c r="H238" s="81"/>
      <c r="W238" s="368"/>
      <c r="X238" s="368"/>
      <c r="Y238" s="369"/>
    </row>
    <row r="239" ht="15.75" customHeight="1">
      <c r="A239" s="94"/>
      <c r="B239" s="94"/>
      <c r="C239" s="94"/>
      <c r="D239" s="81"/>
      <c r="E239" s="94"/>
      <c r="F239" s="94"/>
      <c r="H239" s="81"/>
      <c r="W239" s="368"/>
      <c r="X239" s="368"/>
      <c r="Y239" s="369"/>
    </row>
    <row r="240" ht="15.75" customHeight="1">
      <c r="A240" s="94"/>
      <c r="B240" s="94"/>
      <c r="C240" s="94"/>
      <c r="D240" s="81"/>
      <c r="E240" s="94"/>
      <c r="F240" s="94"/>
      <c r="H240" s="81"/>
      <c r="W240" s="368"/>
      <c r="X240" s="368"/>
      <c r="Y240" s="369"/>
    </row>
    <row r="241" ht="15.75" customHeight="1">
      <c r="A241" s="94"/>
      <c r="B241" s="94"/>
      <c r="C241" s="94"/>
      <c r="D241" s="81"/>
      <c r="E241" s="94"/>
      <c r="F241" s="94"/>
      <c r="H241" s="81"/>
      <c r="W241" s="368"/>
      <c r="X241" s="368"/>
      <c r="Y241" s="369"/>
    </row>
    <row r="242" ht="15.75" customHeight="1">
      <c r="A242" s="94"/>
      <c r="B242" s="94"/>
      <c r="C242" s="94"/>
      <c r="D242" s="81"/>
      <c r="E242" s="94"/>
      <c r="F242" s="94"/>
      <c r="H242" s="81"/>
      <c r="W242" s="368"/>
      <c r="X242" s="368"/>
      <c r="Y242" s="369"/>
    </row>
    <row r="243" ht="15.75" customHeight="1">
      <c r="A243" s="94"/>
      <c r="B243" s="94"/>
      <c r="C243" s="94"/>
      <c r="D243" s="81"/>
      <c r="E243" s="94"/>
      <c r="F243" s="94"/>
      <c r="H243" s="81"/>
      <c r="W243" s="368"/>
      <c r="X243" s="368"/>
      <c r="Y243" s="369"/>
    </row>
    <row r="244" ht="15.75" customHeight="1">
      <c r="A244" s="94"/>
      <c r="B244" s="94"/>
      <c r="C244" s="94"/>
      <c r="D244" s="81"/>
      <c r="E244" s="94"/>
      <c r="F244" s="94"/>
      <c r="H244" s="81"/>
      <c r="W244" s="368"/>
      <c r="X244" s="368"/>
      <c r="Y244" s="369"/>
    </row>
    <row r="245" ht="15.75" customHeight="1">
      <c r="A245" s="94"/>
      <c r="B245" s="94"/>
      <c r="C245" s="94"/>
      <c r="D245" s="81"/>
      <c r="E245" s="94"/>
      <c r="F245" s="94"/>
      <c r="H245" s="81"/>
      <c r="W245" s="368"/>
      <c r="X245" s="368"/>
      <c r="Y245" s="369"/>
    </row>
    <row r="246" ht="15.75" customHeight="1">
      <c r="A246" s="94"/>
      <c r="B246" s="94"/>
      <c r="C246" s="94"/>
      <c r="D246" s="81"/>
      <c r="E246" s="94"/>
      <c r="F246" s="94"/>
      <c r="H246" s="81"/>
      <c r="W246" s="368"/>
      <c r="X246" s="368"/>
      <c r="Y246" s="369"/>
    </row>
    <row r="247" ht="15.75" customHeight="1">
      <c r="A247" s="94"/>
      <c r="B247" s="94"/>
      <c r="C247" s="94"/>
      <c r="D247" s="81"/>
      <c r="E247" s="94"/>
      <c r="F247" s="94"/>
      <c r="H247" s="81"/>
      <c r="W247" s="368"/>
      <c r="X247" s="368"/>
      <c r="Y247" s="369"/>
    </row>
    <row r="248" ht="15.75" customHeight="1">
      <c r="A248" s="94"/>
      <c r="B248" s="94"/>
      <c r="C248" s="94"/>
      <c r="D248" s="81"/>
      <c r="E248" s="94"/>
      <c r="F248" s="94"/>
      <c r="H248" s="81"/>
      <c r="W248" s="368"/>
      <c r="X248" s="368"/>
      <c r="Y248" s="369"/>
    </row>
    <row r="249" ht="15.75" customHeight="1">
      <c r="A249" s="94"/>
      <c r="B249" s="94"/>
      <c r="C249" s="94"/>
      <c r="D249" s="81"/>
      <c r="E249" s="94"/>
      <c r="F249" s="94"/>
      <c r="H249" s="81"/>
      <c r="W249" s="368"/>
      <c r="X249" s="368"/>
      <c r="Y249" s="369"/>
    </row>
    <row r="250" ht="15.75" customHeight="1">
      <c r="A250" s="94"/>
      <c r="B250" s="94"/>
      <c r="C250" s="94"/>
      <c r="D250" s="81"/>
      <c r="E250" s="94"/>
      <c r="F250" s="94"/>
      <c r="H250" s="81"/>
      <c r="W250" s="368"/>
      <c r="X250" s="368"/>
      <c r="Y250" s="369"/>
    </row>
    <row r="251" ht="15.75" customHeight="1">
      <c r="A251" s="94"/>
      <c r="B251" s="94"/>
      <c r="C251" s="94"/>
      <c r="D251" s="81"/>
      <c r="E251" s="94"/>
      <c r="F251" s="94"/>
      <c r="H251" s="81"/>
      <c r="W251" s="368"/>
      <c r="X251" s="368"/>
      <c r="Y251" s="369"/>
    </row>
    <row r="252" ht="15.75" customHeight="1">
      <c r="A252" s="94"/>
      <c r="B252" s="94"/>
      <c r="C252" s="94"/>
      <c r="D252" s="81"/>
      <c r="E252" s="94"/>
      <c r="F252" s="94"/>
      <c r="H252" s="81"/>
      <c r="W252" s="368"/>
      <c r="X252" s="368"/>
      <c r="Y252" s="369"/>
    </row>
    <row r="253" ht="15.75" customHeight="1">
      <c r="A253" s="94"/>
      <c r="B253" s="94"/>
      <c r="C253" s="94"/>
      <c r="D253" s="81"/>
      <c r="E253" s="94"/>
      <c r="F253" s="94"/>
      <c r="H253" s="81"/>
      <c r="W253" s="368"/>
      <c r="X253" s="368"/>
      <c r="Y253" s="369"/>
    </row>
    <row r="254" ht="15.75" customHeight="1">
      <c r="A254" s="94"/>
      <c r="B254" s="94"/>
      <c r="C254" s="94"/>
      <c r="D254" s="81"/>
      <c r="E254" s="94"/>
      <c r="F254" s="94"/>
      <c r="H254" s="81"/>
      <c r="W254" s="368"/>
      <c r="X254" s="368"/>
      <c r="Y254" s="369"/>
    </row>
    <row r="255" ht="15.75" customHeight="1">
      <c r="A255" s="94"/>
      <c r="B255" s="94"/>
      <c r="C255" s="94"/>
      <c r="D255" s="81"/>
      <c r="E255" s="94"/>
      <c r="F255" s="94"/>
      <c r="H255" s="81"/>
      <c r="W255" s="368"/>
      <c r="X255" s="368"/>
      <c r="Y255" s="369"/>
    </row>
    <row r="256" ht="15.75" customHeight="1">
      <c r="A256" s="94"/>
      <c r="B256" s="94"/>
      <c r="C256" s="94"/>
      <c r="D256" s="81"/>
      <c r="E256" s="94"/>
      <c r="F256" s="94"/>
      <c r="H256" s="81"/>
      <c r="W256" s="368"/>
      <c r="X256" s="368"/>
      <c r="Y256" s="369"/>
    </row>
    <row r="257" ht="15.75" customHeight="1">
      <c r="A257" s="94"/>
      <c r="B257" s="94"/>
      <c r="C257" s="94"/>
      <c r="D257" s="81"/>
      <c r="E257" s="94"/>
      <c r="F257" s="94"/>
      <c r="H257" s="81"/>
      <c r="W257" s="368"/>
      <c r="X257" s="368"/>
      <c r="Y257" s="369"/>
    </row>
    <row r="258" ht="15.75" customHeight="1">
      <c r="A258" s="94"/>
      <c r="B258" s="94"/>
      <c r="C258" s="94"/>
      <c r="D258" s="81"/>
      <c r="E258" s="94"/>
      <c r="F258" s="94"/>
      <c r="H258" s="81"/>
      <c r="W258" s="368"/>
      <c r="X258" s="368"/>
      <c r="Y258" s="369"/>
    </row>
    <row r="259" ht="15.75" customHeight="1">
      <c r="A259" s="94"/>
      <c r="B259" s="94"/>
      <c r="C259" s="94"/>
      <c r="D259" s="81"/>
      <c r="E259" s="94"/>
      <c r="F259" s="94"/>
      <c r="H259" s="81"/>
      <c r="W259" s="368"/>
      <c r="X259" s="368"/>
      <c r="Y259" s="369"/>
    </row>
    <row r="260" ht="15.75" customHeight="1">
      <c r="A260" s="94"/>
      <c r="B260" s="94"/>
      <c r="C260" s="94"/>
      <c r="D260" s="81"/>
      <c r="E260" s="94"/>
      <c r="F260" s="94"/>
      <c r="H260" s="81"/>
      <c r="W260" s="368"/>
      <c r="X260" s="368"/>
      <c r="Y260" s="369"/>
    </row>
    <row r="261" ht="15.75" customHeight="1">
      <c r="A261" s="94"/>
      <c r="B261" s="94"/>
      <c r="C261" s="94"/>
      <c r="D261" s="81"/>
      <c r="E261" s="94"/>
      <c r="F261" s="94"/>
      <c r="H261" s="81"/>
      <c r="W261" s="368"/>
      <c r="X261" s="368"/>
      <c r="Y261" s="369"/>
    </row>
    <row r="262" ht="15.75" customHeight="1">
      <c r="A262" s="94"/>
      <c r="B262" s="94"/>
      <c r="C262" s="94"/>
      <c r="D262" s="81"/>
      <c r="E262" s="94"/>
      <c r="F262" s="94"/>
      <c r="H262" s="81"/>
      <c r="W262" s="368"/>
      <c r="X262" s="368"/>
      <c r="Y262" s="369"/>
    </row>
    <row r="263" ht="15.75" customHeight="1">
      <c r="A263" s="94"/>
      <c r="B263" s="94"/>
      <c r="C263" s="94"/>
      <c r="D263" s="81"/>
      <c r="E263" s="94"/>
      <c r="F263" s="94"/>
      <c r="H263" s="81"/>
      <c r="W263" s="368"/>
      <c r="X263" s="368"/>
      <c r="Y263" s="369"/>
    </row>
    <row r="264" ht="15.75" customHeight="1">
      <c r="A264" s="94"/>
      <c r="B264" s="94"/>
      <c r="C264" s="94"/>
      <c r="D264" s="81"/>
      <c r="E264" s="94"/>
      <c r="F264" s="94"/>
      <c r="H264" s="81"/>
      <c r="W264" s="368"/>
      <c r="X264" s="368"/>
      <c r="Y264" s="369"/>
    </row>
    <row r="265" ht="15.75" customHeight="1">
      <c r="A265" s="94"/>
      <c r="B265" s="94"/>
      <c r="C265" s="94"/>
      <c r="D265" s="81"/>
      <c r="E265" s="94"/>
      <c r="F265" s="94"/>
      <c r="H265" s="81"/>
      <c r="W265" s="368"/>
      <c r="X265" s="368"/>
      <c r="Y265" s="369"/>
    </row>
    <row r="266" ht="15.75" customHeight="1">
      <c r="A266" s="94"/>
      <c r="B266" s="94"/>
      <c r="C266" s="94"/>
      <c r="D266" s="81"/>
      <c r="E266" s="94"/>
      <c r="F266" s="94"/>
      <c r="H266" s="81"/>
      <c r="W266" s="368"/>
      <c r="X266" s="368"/>
      <c r="Y266" s="369"/>
    </row>
    <row r="267" ht="15.75" customHeight="1">
      <c r="A267" s="94"/>
      <c r="B267" s="94"/>
      <c r="C267" s="94"/>
      <c r="D267" s="81"/>
      <c r="E267" s="94"/>
      <c r="F267" s="94"/>
      <c r="H267" s="81"/>
      <c r="W267" s="368"/>
      <c r="X267" s="368"/>
      <c r="Y267" s="369"/>
    </row>
    <row r="268" ht="15.75" customHeight="1">
      <c r="A268" s="94"/>
      <c r="B268" s="94"/>
      <c r="C268" s="94"/>
      <c r="D268" s="81"/>
      <c r="E268" s="94"/>
      <c r="F268" s="94"/>
      <c r="H268" s="81"/>
      <c r="W268" s="368"/>
      <c r="X268" s="368"/>
      <c r="Y268" s="369"/>
    </row>
    <row r="269" ht="15.75" customHeight="1">
      <c r="A269" s="94"/>
      <c r="B269" s="94"/>
      <c r="C269" s="94"/>
      <c r="D269" s="81"/>
      <c r="E269" s="94"/>
      <c r="F269" s="94"/>
      <c r="H269" s="81"/>
      <c r="W269" s="368"/>
      <c r="X269" s="368"/>
      <c r="Y269" s="369"/>
    </row>
    <row r="270" ht="15.75" customHeight="1">
      <c r="A270" s="94"/>
      <c r="B270" s="94"/>
      <c r="C270" s="94"/>
      <c r="D270" s="81"/>
      <c r="E270" s="94"/>
      <c r="F270" s="94"/>
      <c r="H270" s="81"/>
      <c r="W270" s="368"/>
      <c r="X270" s="368"/>
      <c r="Y270" s="369"/>
    </row>
    <row r="271" ht="15.75" customHeight="1">
      <c r="A271" s="94"/>
      <c r="B271" s="94"/>
      <c r="C271" s="94"/>
      <c r="D271" s="81"/>
      <c r="E271" s="94"/>
      <c r="F271" s="94"/>
      <c r="H271" s="81"/>
      <c r="W271" s="368"/>
      <c r="X271" s="368"/>
      <c r="Y271" s="369"/>
    </row>
    <row r="272" ht="15.75" customHeight="1">
      <c r="A272" s="94"/>
      <c r="B272" s="94"/>
      <c r="C272" s="94"/>
      <c r="D272" s="81"/>
      <c r="E272" s="94"/>
      <c r="F272" s="94"/>
      <c r="H272" s="81"/>
      <c r="W272" s="368"/>
      <c r="X272" s="368"/>
      <c r="Y272" s="369"/>
    </row>
    <row r="273" ht="15.75" customHeight="1">
      <c r="A273" s="94"/>
      <c r="B273" s="94"/>
      <c r="C273" s="94"/>
      <c r="D273" s="81"/>
      <c r="E273" s="94"/>
      <c r="F273" s="94"/>
      <c r="H273" s="81"/>
      <c r="W273" s="368"/>
      <c r="X273" s="368"/>
      <c r="Y273" s="369"/>
    </row>
    <row r="274" ht="15.75" customHeight="1">
      <c r="A274" s="94"/>
      <c r="B274" s="94"/>
      <c r="C274" s="94"/>
      <c r="D274" s="81"/>
      <c r="E274" s="94"/>
      <c r="F274" s="94"/>
      <c r="H274" s="81"/>
      <c r="W274" s="368"/>
      <c r="X274" s="368"/>
      <c r="Y274" s="369"/>
    </row>
    <row r="275" ht="15.75" customHeight="1">
      <c r="A275" s="94"/>
      <c r="B275" s="94"/>
      <c r="C275" s="94"/>
      <c r="D275" s="81"/>
      <c r="E275" s="94"/>
      <c r="F275" s="94"/>
      <c r="H275" s="81"/>
      <c r="W275" s="368"/>
      <c r="X275" s="368"/>
      <c r="Y275" s="369"/>
    </row>
    <row r="276" ht="15.75" customHeight="1">
      <c r="A276" s="94"/>
      <c r="B276" s="94"/>
      <c r="C276" s="94"/>
      <c r="D276" s="81"/>
      <c r="E276" s="94"/>
      <c r="F276" s="94"/>
      <c r="H276" s="81"/>
      <c r="W276" s="368"/>
      <c r="X276" s="368"/>
      <c r="Y276" s="369"/>
    </row>
    <row r="277" ht="15.75" customHeight="1">
      <c r="A277" s="94"/>
      <c r="B277" s="94"/>
      <c r="C277" s="94"/>
      <c r="D277" s="81"/>
      <c r="E277" s="94"/>
      <c r="F277" s="94"/>
      <c r="H277" s="81"/>
      <c r="W277" s="368"/>
      <c r="X277" s="368"/>
      <c r="Y277" s="369"/>
    </row>
    <row r="278" ht="15.75" customHeight="1">
      <c r="A278" s="94"/>
      <c r="B278" s="94"/>
      <c r="C278" s="94"/>
      <c r="D278" s="81"/>
      <c r="E278" s="94"/>
      <c r="F278" s="94"/>
      <c r="H278" s="81"/>
      <c r="W278" s="368"/>
      <c r="X278" s="368"/>
      <c r="Y278" s="369"/>
    </row>
    <row r="279" ht="15.75" customHeight="1">
      <c r="A279" s="94"/>
      <c r="B279" s="94"/>
      <c r="C279" s="94"/>
      <c r="D279" s="81"/>
      <c r="E279" s="94"/>
      <c r="F279" s="94"/>
      <c r="H279" s="81"/>
      <c r="W279" s="368"/>
      <c r="X279" s="368"/>
      <c r="Y279" s="369"/>
    </row>
    <row r="280" ht="15.75" customHeight="1">
      <c r="A280" s="94"/>
      <c r="B280" s="94"/>
      <c r="C280" s="94"/>
      <c r="D280" s="81"/>
      <c r="E280" s="94"/>
      <c r="F280" s="94"/>
      <c r="H280" s="81"/>
      <c r="W280" s="368"/>
      <c r="X280" s="368"/>
      <c r="Y280" s="369"/>
    </row>
    <row r="281" ht="15.75" customHeight="1">
      <c r="A281" s="94"/>
      <c r="B281" s="94"/>
      <c r="C281" s="94"/>
      <c r="D281" s="81"/>
      <c r="E281" s="94"/>
      <c r="F281" s="94"/>
      <c r="H281" s="81"/>
      <c r="W281" s="368"/>
      <c r="X281" s="368"/>
      <c r="Y281" s="369"/>
    </row>
    <row r="282" ht="15.75" customHeight="1">
      <c r="A282" s="94"/>
      <c r="B282" s="94"/>
      <c r="C282" s="94"/>
      <c r="D282" s="81"/>
      <c r="E282" s="94"/>
      <c r="F282" s="94"/>
      <c r="H282" s="81"/>
      <c r="W282" s="368"/>
      <c r="X282" s="368"/>
      <c r="Y282" s="369"/>
    </row>
    <row r="283" ht="15.75" customHeight="1">
      <c r="A283" s="94"/>
      <c r="B283" s="94"/>
      <c r="C283" s="94"/>
      <c r="D283" s="81"/>
      <c r="E283" s="94"/>
      <c r="F283" s="94"/>
      <c r="H283" s="81"/>
      <c r="W283" s="368"/>
      <c r="X283" s="368"/>
      <c r="Y283" s="369"/>
    </row>
    <row r="284" ht="15.75" customHeight="1">
      <c r="A284" s="94"/>
      <c r="B284" s="94"/>
      <c r="C284" s="94"/>
      <c r="D284" s="81"/>
      <c r="E284" s="94"/>
      <c r="F284" s="94"/>
      <c r="H284" s="81"/>
      <c r="W284" s="368"/>
      <c r="X284" s="368"/>
      <c r="Y284" s="369"/>
    </row>
    <row r="285" ht="15.75" customHeight="1">
      <c r="A285" s="94"/>
      <c r="B285" s="94"/>
      <c r="C285" s="94"/>
      <c r="D285" s="81"/>
      <c r="E285" s="94"/>
      <c r="F285" s="94"/>
      <c r="H285" s="81"/>
      <c r="W285" s="368"/>
      <c r="X285" s="368"/>
      <c r="Y285" s="369"/>
    </row>
    <row r="286" ht="15.75" customHeight="1">
      <c r="A286" s="94"/>
      <c r="B286" s="94"/>
      <c r="C286" s="94"/>
      <c r="D286" s="81"/>
      <c r="E286" s="94"/>
      <c r="F286" s="94"/>
      <c r="H286" s="81"/>
      <c r="W286" s="368"/>
      <c r="X286" s="368"/>
      <c r="Y286" s="369"/>
    </row>
    <row r="287" ht="15.75" customHeight="1">
      <c r="A287" s="94"/>
      <c r="B287" s="94"/>
      <c r="C287" s="94"/>
      <c r="D287" s="81"/>
      <c r="E287" s="94"/>
      <c r="F287" s="94"/>
      <c r="H287" s="81"/>
      <c r="W287" s="368"/>
      <c r="X287" s="368"/>
      <c r="Y287" s="369"/>
    </row>
    <row r="288" ht="15.75" customHeight="1">
      <c r="A288" s="94"/>
      <c r="B288" s="94"/>
      <c r="C288" s="94"/>
      <c r="D288" s="81"/>
      <c r="E288" s="94"/>
      <c r="F288" s="94"/>
      <c r="H288" s="81"/>
      <c r="W288" s="368"/>
      <c r="X288" s="368"/>
      <c r="Y288" s="369"/>
    </row>
    <row r="289" ht="15.75" customHeight="1">
      <c r="A289" s="94"/>
      <c r="B289" s="94"/>
      <c r="C289" s="94"/>
      <c r="D289" s="81"/>
      <c r="E289" s="94"/>
      <c r="F289" s="94"/>
      <c r="H289" s="81"/>
      <c r="W289" s="368"/>
      <c r="X289" s="368"/>
      <c r="Y289" s="369"/>
    </row>
    <row r="290" ht="15.75" customHeight="1">
      <c r="A290" s="94"/>
      <c r="B290" s="94"/>
      <c r="C290" s="94"/>
      <c r="D290" s="81"/>
      <c r="E290" s="94"/>
      <c r="F290" s="94"/>
      <c r="H290" s="81"/>
      <c r="W290" s="368"/>
      <c r="X290" s="368"/>
      <c r="Y290" s="369"/>
    </row>
    <row r="291" ht="15.75" customHeight="1">
      <c r="A291" s="94"/>
      <c r="B291" s="94"/>
      <c r="C291" s="94"/>
      <c r="D291" s="81"/>
      <c r="E291" s="94"/>
      <c r="F291" s="94"/>
      <c r="H291" s="81"/>
      <c r="W291" s="368"/>
      <c r="X291" s="368"/>
      <c r="Y291" s="369"/>
    </row>
    <row r="292" ht="15.75" customHeight="1">
      <c r="A292" s="94"/>
      <c r="B292" s="94"/>
      <c r="C292" s="94"/>
      <c r="D292" s="81"/>
      <c r="E292" s="94"/>
      <c r="F292" s="94"/>
      <c r="H292" s="81"/>
      <c r="W292" s="368"/>
      <c r="X292" s="368"/>
      <c r="Y292" s="369"/>
    </row>
    <row r="293" ht="15.75" customHeight="1">
      <c r="A293" s="94"/>
      <c r="B293" s="94"/>
      <c r="C293" s="94"/>
      <c r="D293" s="81"/>
      <c r="E293" s="94"/>
      <c r="F293" s="94"/>
      <c r="H293" s="81"/>
      <c r="W293" s="368"/>
      <c r="X293" s="368"/>
      <c r="Y293" s="369"/>
    </row>
    <row r="294" ht="15.75" customHeight="1">
      <c r="A294" s="94"/>
      <c r="B294" s="94"/>
      <c r="C294" s="94"/>
      <c r="D294" s="81"/>
      <c r="E294" s="94"/>
      <c r="F294" s="94"/>
      <c r="H294" s="81"/>
      <c r="W294" s="368"/>
      <c r="X294" s="368"/>
      <c r="Y294" s="369"/>
    </row>
    <row r="295" ht="15.75" customHeight="1">
      <c r="A295" s="94"/>
      <c r="B295" s="94"/>
      <c r="C295" s="94"/>
      <c r="D295" s="81"/>
      <c r="E295" s="94"/>
      <c r="F295" s="94"/>
      <c r="H295" s="81"/>
      <c r="W295" s="368"/>
      <c r="X295" s="368"/>
      <c r="Y295" s="369"/>
    </row>
    <row r="296" ht="15.75" customHeight="1">
      <c r="A296" s="94"/>
      <c r="B296" s="94"/>
      <c r="C296" s="94"/>
      <c r="D296" s="81"/>
      <c r="E296" s="94"/>
      <c r="F296" s="94"/>
      <c r="H296" s="81"/>
      <c r="W296" s="368"/>
      <c r="X296" s="368"/>
      <c r="Y296" s="369"/>
    </row>
    <row r="297" ht="15.75" customHeight="1">
      <c r="A297" s="94"/>
      <c r="B297" s="94"/>
      <c r="C297" s="94"/>
      <c r="D297" s="81"/>
      <c r="E297" s="94"/>
      <c r="F297" s="94"/>
      <c r="H297" s="81"/>
      <c r="W297" s="368"/>
      <c r="X297" s="368"/>
      <c r="Y297" s="369"/>
    </row>
    <row r="298" ht="15.75" customHeight="1">
      <c r="A298" s="94"/>
      <c r="B298" s="94"/>
      <c r="C298" s="94"/>
      <c r="D298" s="81"/>
      <c r="E298" s="94"/>
      <c r="F298" s="94"/>
      <c r="H298" s="81"/>
      <c r="W298" s="368"/>
      <c r="X298" s="368"/>
      <c r="Y298" s="369"/>
    </row>
    <row r="299" ht="15.75" customHeight="1">
      <c r="A299" s="94"/>
      <c r="B299" s="94"/>
      <c r="C299" s="94"/>
      <c r="D299" s="81"/>
      <c r="E299" s="94"/>
      <c r="F299" s="94"/>
      <c r="H299" s="81"/>
      <c r="W299" s="368"/>
      <c r="X299" s="368"/>
      <c r="Y299" s="369"/>
    </row>
    <row r="300" ht="15.75" customHeight="1">
      <c r="A300" s="94"/>
      <c r="B300" s="94"/>
      <c r="C300" s="94"/>
      <c r="D300" s="81"/>
      <c r="E300" s="94"/>
      <c r="F300" s="94"/>
      <c r="H300" s="81"/>
      <c r="W300" s="368"/>
      <c r="X300" s="368"/>
      <c r="Y300" s="369"/>
    </row>
    <row r="301" ht="15.75" customHeight="1">
      <c r="A301" s="94"/>
      <c r="B301" s="94"/>
      <c r="C301" s="94"/>
      <c r="D301" s="81"/>
      <c r="E301" s="94"/>
      <c r="F301" s="94"/>
      <c r="H301" s="81"/>
      <c r="W301" s="368"/>
      <c r="X301" s="368"/>
      <c r="Y301" s="369"/>
    </row>
    <row r="302" ht="15.75" customHeight="1">
      <c r="A302" s="94"/>
      <c r="B302" s="94"/>
      <c r="C302" s="94"/>
      <c r="D302" s="81"/>
      <c r="E302" s="94"/>
      <c r="F302" s="94"/>
      <c r="H302" s="81"/>
      <c r="W302" s="368"/>
      <c r="X302" s="368"/>
      <c r="Y302" s="369"/>
    </row>
    <row r="303" ht="15.75" customHeight="1">
      <c r="A303" s="94"/>
      <c r="B303" s="94"/>
      <c r="C303" s="94"/>
      <c r="D303" s="81"/>
      <c r="E303" s="94"/>
      <c r="F303" s="94"/>
      <c r="H303" s="81"/>
      <c r="W303" s="368"/>
      <c r="X303" s="368"/>
      <c r="Y303" s="369"/>
    </row>
    <row r="304" ht="15.75" customHeight="1">
      <c r="A304" s="94"/>
      <c r="B304" s="94"/>
      <c r="C304" s="94"/>
      <c r="D304" s="81"/>
      <c r="E304" s="94"/>
      <c r="F304" s="94"/>
      <c r="H304" s="81"/>
      <c r="W304" s="368"/>
      <c r="X304" s="368"/>
      <c r="Y304" s="369"/>
    </row>
    <row r="305" ht="15.75" customHeight="1">
      <c r="A305" s="94"/>
      <c r="B305" s="94"/>
      <c r="C305" s="94"/>
      <c r="D305" s="81"/>
      <c r="E305" s="94"/>
      <c r="F305" s="94"/>
      <c r="H305" s="81"/>
      <c r="W305" s="368"/>
      <c r="X305" s="368"/>
      <c r="Y305" s="369"/>
    </row>
    <row r="306" ht="15.75" customHeight="1">
      <c r="A306" s="94"/>
      <c r="B306" s="94"/>
      <c r="C306" s="94"/>
      <c r="D306" s="81"/>
      <c r="E306" s="94"/>
      <c r="F306" s="94"/>
      <c r="H306" s="81"/>
      <c r="W306" s="368"/>
      <c r="X306" s="368"/>
      <c r="Y306" s="369"/>
    </row>
    <row r="307" ht="15.75" customHeight="1">
      <c r="A307" s="94"/>
      <c r="B307" s="94"/>
      <c r="C307" s="94"/>
      <c r="D307" s="81"/>
      <c r="E307" s="94"/>
      <c r="F307" s="94"/>
      <c r="H307" s="81"/>
      <c r="W307" s="368"/>
      <c r="X307" s="368"/>
      <c r="Y307" s="369"/>
    </row>
    <row r="308" ht="15.75" customHeight="1">
      <c r="A308" s="94"/>
      <c r="B308" s="94"/>
      <c r="C308" s="94"/>
      <c r="D308" s="81"/>
      <c r="E308" s="94"/>
      <c r="F308" s="94"/>
      <c r="H308" s="81"/>
      <c r="W308" s="368"/>
      <c r="X308" s="368"/>
      <c r="Y308" s="369"/>
    </row>
    <row r="309" ht="15.75" customHeight="1">
      <c r="A309" s="94"/>
      <c r="B309" s="94"/>
      <c r="C309" s="94"/>
      <c r="D309" s="81"/>
      <c r="E309" s="94"/>
      <c r="F309" s="94"/>
      <c r="H309" s="81"/>
      <c r="W309" s="368"/>
      <c r="X309" s="368"/>
      <c r="Y309" s="369"/>
    </row>
    <row r="310" ht="15.75" customHeight="1">
      <c r="A310" s="94"/>
      <c r="B310" s="94"/>
      <c r="C310" s="94"/>
      <c r="D310" s="81"/>
      <c r="E310" s="94"/>
      <c r="F310" s="94"/>
      <c r="H310" s="81"/>
      <c r="W310" s="368"/>
      <c r="X310" s="368"/>
      <c r="Y310" s="369"/>
    </row>
    <row r="311" ht="15.75" customHeight="1">
      <c r="A311" s="94"/>
      <c r="B311" s="94"/>
      <c r="C311" s="94"/>
      <c r="D311" s="81"/>
      <c r="E311" s="94"/>
      <c r="F311" s="94"/>
      <c r="H311" s="81"/>
      <c r="W311" s="368"/>
      <c r="X311" s="368"/>
      <c r="Y311" s="369"/>
    </row>
    <row r="312" ht="15.75" customHeight="1">
      <c r="A312" s="94"/>
      <c r="B312" s="94"/>
      <c r="C312" s="94"/>
      <c r="D312" s="81"/>
      <c r="E312" s="94"/>
      <c r="F312" s="94"/>
      <c r="H312" s="81"/>
      <c r="W312" s="368"/>
      <c r="X312" s="368"/>
      <c r="Y312" s="369"/>
    </row>
    <row r="313" ht="15.75" customHeight="1">
      <c r="A313" s="94"/>
      <c r="B313" s="94"/>
      <c r="C313" s="94"/>
      <c r="D313" s="81"/>
      <c r="E313" s="94"/>
      <c r="F313" s="94"/>
      <c r="H313" s="81"/>
      <c r="W313" s="368"/>
      <c r="X313" s="368"/>
      <c r="Y313" s="369"/>
    </row>
    <row r="314" ht="15.75" customHeight="1">
      <c r="A314" s="94"/>
      <c r="B314" s="94"/>
      <c r="C314" s="94"/>
      <c r="D314" s="81"/>
      <c r="E314" s="94"/>
      <c r="F314" s="94"/>
      <c r="H314" s="81"/>
      <c r="W314" s="368"/>
      <c r="X314" s="368"/>
      <c r="Y314" s="369"/>
    </row>
    <row r="315" ht="15.75" customHeight="1">
      <c r="A315" s="94"/>
      <c r="B315" s="94"/>
      <c r="C315" s="94"/>
      <c r="D315" s="81"/>
      <c r="E315" s="94"/>
      <c r="F315" s="94"/>
      <c r="H315" s="81"/>
      <c r="W315" s="368"/>
      <c r="X315" s="368"/>
      <c r="Y315" s="369"/>
    </row>
    <row r="316" ht="15.75" customHeight="1">
      <c r="A316" s="94"/>
      <c r="B316" s="94"/>
      <c r="C316" s="94"/>
      <c r="D316" s="81"/>
      <c r="E316" s="94"/>
      <c r="F316" s="94"/>
      <c r="H316" s="81"/>
      <c r="W316" s="368"/>
      <c r="X316" s="368"/>
      <c r="Y316" s="369"/>
    </row>
    <row r="317" ht="15.75" customHeight="1">
      <c r="A317" s="94"/>
      <c r="B317" s="94"/>
      <c r="C317" s="94"/>
      <c r="D317" s="81"/>
      <c r="E317" s="94"/>
      <c r="F317" s="94"/>
      <c r="H317" s="81"/>
      <c r="W317" s="368"/>
      <c r="X317" s="368"/>
      <c r="Y317" s="369"/>
    </row>
    <row r="318" ht="15.75" customHeight="1">
      <c r="A318" s="94"/>
      <c r="B318" s="94"/>
      <c r="C318" s="94"/>
      <c r="D318" s="81"/>
      <c r="E318" s="94"/>
      <c r="F318" s="94"/>
      <c r="H318" s="81"/>
      <c r="W318" s="368"/>
      <c r="X318" s="368"/>
      <c r="Y318" s="369"/>
    </row>
    <row r="319" ht="15.75" customHeight="1">
      <c r="A319" s="94"/>
      <c r="B319" s="94"/>
      <c r="C319" s="94"/>
      <c r="D319" s="81"/>
      <c r="E319" s="94"/>
      <c r="F319" s="94"/>
      <c r="H319" s="81"/>
      <c r="W319" s="368"/>
      <c r="X319" s="368"/>
      <c r="Y319" s="369"/>
    </row>
    <row r="320" ht="15.75" customHeight="1">
      <c r="A320" s="94"/>
      <c r="B320" s="94"/>
      <c r="C320" s="94"/>
      <c r="D320" s="81"/>
      <c r="E320" s="94"/>
      <c r="F320" s="94"/>
      <c r="H320" s="81"/>
      <c r="W320" s="368"/>
      <c r="X320" s="368"/>
      <c r="Y320" s="369"/>
    </row>
    <row r="321" ht="15.75" customHeight="1">
      <c r="A321" s="94"/>
      <c r="B321" s="94"/>
      <c r="C321" s="94"/>
      <c r="D321" s="81"/>
      <c r="E321" s="94"/>
      <c r="F321" s="94"/>
      <c r="H321" s="81"/>
      <c r="W321" s="368"/>
      <c r="X321" s="368"/>
      <c r="Y321" s="369"/>
    </row>
    <row r="322" ht="15.75" customHeight="1">
      <c r="A322" s="94"/>
      <c r="B322" s="94"/>
      <c r="C322" s="94"/>
      <c r="D322" s="81"/>
      <c r="E322" s="94"/>
      <c r="F322" s="94"/>
      <c r="H322" s="81"/>
      <c r="W322" s="368"/>
      <c r="X322" s="368"/>
      <c r="Y322" s="369"/>
    </row>
    <row r="323" ht="15.75" customHeight="1">
      <c r="A323" s="94"/>
      <c r="B323" s="94"/>
      <c r="C323" s="94"/>
      <c r="D323" s="81"/>
      <c r="E323" s="94"/>
      <c r="F323" s="94"/>
      <c r="H323" s="81"/>
      <c r="W323" s="368"/>
      <c r="X323" s="368"/>
      <c r="Y323" s="369"/>
    </row>
    <row r="324" ht="15.75" customHeight="1">
      <c r="A324" s="94"/>
      <c r="B324" s="94"/>
      <c r="C324" s="94"/>
      <c r="D324" s="81"/>
      <c r="E324" s="94"/>
      <c r="F324" s="94"/>
      <c r="H324" s="81"/>
      <c r="W324" s="368"/>
      <c r="X324" s="368"/>
      <c r="Y324" s="369"/>
    </row>
    <row r="325" ht="15.75" customHeight="1">
      <c r="A325" s="94"/>
      <c r="B325" s="94"/>
      <c r="C325" s="94"/>
      <c r="D325" s="81"/>
      <c r="E325" s="94"/>
      <c r="F325" s="94"/>
      <c r="H325" s="81"/>
      <c r="W325" s="368"/>
      <c r="X325" s="368"/>
      <c r="Y325" s="369"/>
    </row>
    <row r="326" ht="15.75" customHeight="1">
      <c r="A326" s="94"/>
      <c r="B326" s="94"/>
      <c r="C326" s="94"/>
      <c r="D326" s="81"/>
      <c r="E326" s="94"/>
      <c r="F326" s="94"/>
      <c r="H326" s="81"/>
      <c r="W326" s="368"/>
      <c r="X326" s="368"/>
      <c r="Y326" s="369"/>
    </row>
    <row r="327" ht="15.75" customHeight="1">
      <c r="A327" s="94"/>
      <c r="B327" s="94"/>
      <c r="C327" s="94"/>
      <c r="D327" s="81"/>
      <c r="E327" s="94"/>
      <c r="F327" s="94"/>
      <c r="H327" s="81"/>
      <c r="W327" s="368"/>
      <c r="X327" s="368"/>
      <c r="Y327" s="369"/>
    </row>
    <row r="328" ht="15.75" customHeight="1">
      <c r="A328" s="94"/>
      <c r="B328" s="94"/>
      <c r="C328" s="94"/>
      <c r="D328" s="81"/>
      <c r="E328" s="94"/>
      <c r="F328" s="94"/>
      <c r="H328" s="81"/>
      <c r="W328" s="368"/>
      <c r="X328" s="368"/>
      <c r="Y328" s="369"/>
    </row>
    <row r="329" ht="15.75" customHeight="1">
      <c r="A329" s="94"/>
      <c r="B329" s="94"/>
      <c r="C329" s="94"/>
      <c r="D329" s="81"/>
      <c r="E329" s="94"/>
      <c r="F329" s="94"/>
      <c r="H329" s="81"/>
      <c r="W329" s="368"/>
      <c r="X329" s="368"/>
      <c r="Y329" s="369"/>
    </row>
    <row r="330" ht="15.75" customHeight="1">
      <c r="A330" s="94"/>
      <c r="B330" s="94"/>
      <c r="C330" s="94"/>
      <c r="D330" s="81"/>
      <c r="E330" s="94"/>
      <c r="F330" s="94"/>
      <c r="H330" s="81"/>
      <c r="W330" s="368"/>
      <c r="X330" s="368"/>
      <c r="Y330" s="369"/>
    </row>
    <row r="331" ht="15.75" customHeight="1">
      <c r="A331" s="94"/>
      <c r="B331" s="94"/>
      <c r="C331" s="94"/>
      <c r="D331" s="81"/>
      <c r="E331" s="94"/>
      <c r="F331" s="94"/>
      <c r="H331" s="81"/>
      <c r="W331" s="368"/>
      <c r="X331" s="368"/>
      <c r="Y331" s="369"/>
    </row>
    <row r="332" ht="15.75" customHeight="1">
      <c r="A332" s="94"/>
      <c r="B332" s="94"/>
      <c r="C332" s="94"/>
      <c r="D332" s="81"/>
      <c r="E332" s="94"/>
      <c r="F332" s="94"/>
      <c r="H332" s="81"/>
      <c r="W332" s="368"/>
      <c r="X332" s="368"/>
      <c r="Y332" s="369"/>
    </row>
    <row r="333" ht="15.75" customHeight="1">
      <c r="A333" s="94"/>
      <c r="B333" s="94"/>
      <c r="C333" s="94"/>
      <c r="D333" s="81"/>
      <c r="E333" s="94"/>
      <c r="F333" s="94"/>
      <c r="H333" s="81"/>
      <c r="W333" s="368"/>
      <c r="X333" s="368"/>
      <c r="Y333" s="369"/>
    </row>
    <row r="334" ht="15.75" customHeight="1">
      <c r="A334" s="94"/>
      <c r="B334" s="94"/>
      <c r="C334" s="94"/>
      <c r="D334" s="81"/>
      <c r="E334" s="94"/>
      <c r="F334" s="94"/>
      <c r="H334" s="81"/>
      <c r="W334" s="368"/>
      <c r="X334" s="368"/>
      <c r="Y334" s="369"/>
    </row>
    <row r="335" ht="15.75" customHeight="1">
      <c r="A335" s="94"/>
      <c r="B335" s="94"/>
      <c r="C335" s="94"/>
      <c r="D335" s="81"/>
      <c r="E335" s="94"/>
      <c r="F335" s="94"/>
      <c r="H335" s="81"/>
      <c r="W335" s="368"/>
      <c r="X335" s="368"/>
      <c r="Y335" s="369"/>
    </row>
    <row r="336" ht="15.75" customHeight="1">
      <c r="A336" s="94"/>
      <c r="B336" s="94"/>
      <c r="C336" s="94"/>
      <c r="D336" s="81"/>
      <c r="E336" s="94"/>
      <c r="F336" s="94"/>
      <c r="H336" s="81"/>
      <c r="W336" s="368"/>
      <c r="X336" s="368"/>
      <c r="Y336" s="369"/>
    </row>
    <row r="337" ht="15.75" customHeight="1">
      <c r="A337" s="94"/>
      <c r="B337" s="94"/>
      <c r="C337" s="94"/>
      <c r="D337" s="81"/>
      <c r="E337" s="94"/>
      <c r="F337" s="94"/>
      <c r="H337" s="81"/>
      <c r="W337" s="368"/>
      <c r="X337" s="368"/>
      <c r="Y337" s="369"/>
    </row>
    <row r="338" ht="15.75" customHeight="1">
      <c r="A338" s="94"/>
      <c r="B338" s="94"/>
      <c r="C338" s="94"/>
      <c r="D338" s="81"/>
      <c r="E338" s="94"/>
      <c r="F338" s="94"/>
      <c r="H338" s="81"/>
      <c r="W338" s="368"/>
      <c r="X338" s="368"/>
      <c r="Y338" s="369"/>
    </row>
    <row r="339" ht="15.75" customHeight="1">
      <c r="A339" s="94"/>
      <c r="B339" s="94"/>
      <c r="C339" s="94"/>
      <c r="D339" s="81"/>
      <c r="E339" s="94"/>
      <c r="F339" s="94"/>
      <c r="H339" s="81"/>
      <c r="W339" s="368"/>
      <c r="X339" s="368"/>
      <c r="Y339" s="369"/>
    </row>
    <row r="340" ht="15.75" customHeight="1">
      <c r="A340" s="94"/>
      <c r="B340" s="94"/>
      <c r="C340" s="94"/>
      <c r="D340" s="81"/>
      <c r="E340" s="94"/>
      <c r="F340" s="94"/>
      <c r="H340" s="81"/>
      <c r="W340" s="368"/>
      <c r="X340" s="368"/>
      <c r="Y340" s="369"/>
    </row>
    <row r="341" ht="15.75" customHeight="1">
      <c r="A341" s="94"/>
      <c r="B341" s="94"/>
      <c r="C341" s="94"/>
      <c r="D341" s="81"/>
      <c r="E341" s="94"/>
      <c r="F341" s="94"/>
      <c r="H341" s="81"/>
      <c r="W341" s="368"/>
      <c r="X341" s="368"/>
      <c r="Y341" s="369"/>
    </row>
    <row r="342" ht="15.75" customHeight="1">
      <c r="A342" s="94"/>
      <c r="B342" s="94"/>
      <c r="C342" s="94"/>
      <c r="D342" s="81"/>
      <c r="E342" s="94"/>
      <c r="F342" s="94"/>
      <c r="H342" s="81"/>
      <c r="W342" s="368"/>
      <c r="X342" s="368"/>
      <c r="Y342" s="369"/>
    </row>
    <row r="343" ht="15.75" customHeight="1">
      <c r="A343" s="94"/>
      <c r="B343" s="94"/>
      <c r="C343" s="94"/>
      <c r="D343" s="81"/>
      <c r="E343" s="94"/>
      <c r="F343" s="94"/>
      <c r="H343" s="81"/>
      <c r="W343" s="368"/>
      <c r="X343" s="368"/>
      <c r="Y343" s="369"/>
    </row>
    <row r="344" ht="15.75" customHeight="1">
      <c r="A344" s="94"/>
      <c r="B344" s="94"/>
      <c r="C344" s="94"/>
      <c r="D344" s="81"/>
      <c r="E344" s="94"/>
      <c r="F344" s="94"/>
      <c r="H344" s="81"/>
      <c r="W344" s="368"/>
      <c r="X344" s="368"/>
      <c r="Y344" s="369"/>
    </row>
    <row r="345" ht="15.75" customHeight="1">
      <c r="A345" s="94"/>
      <c r="B345" s="94"/>
      <c r="C345" s="94"/>
      <c r="D345" s="81"/>
      <c r="E345" s="94"/>
      <c r="F345" s="94"/>
      <c r="H345" s="81"/>
      <c r="W345" s="368"/>
      <c r="X345" s="368"/>
      <c r="Y345" s="369"/>
    </row>
    <row r="346" ht="15.75" customHeight="1">
      <c r="A346" s="94"/>
      <c r="B346" s="94"/>
      <c r="C346" s="94"/>
      <c r="D346" s="81"/>
      <c r="E346" s="94"/>
      <c r="F346" s="94"/>
      <c r="H346" s="81"/>
      <c r="W346" s="368"/>
      <c r="X346" s="368"/>
      <c r="Y346" s="369"/>
    </row>
    <row r="347" ht="15.75" customHeight="1">
      <c r="A347" s="94"/>
      <c r="B347" s="94"/>
      <c r="C347" s="94"/>
      <c r="D347" s="81"/>
      <c r="E347" s="94"/>
      <c r="F347" s="94"/>
      <c r="H347" s="81"/>
      <c r="W347" s="368"/>
      <c r="X347" s="368"/>
      <c r="Y347" s="369"/>
    </row>
    <row r="348" ht="15.75" customHeight="1">
      <c r="A348" s="94"/>
      <c r="B348" s="94"/>
      <c r="C348" s="94"/>
      <c r="D348" s="81"/>
      <c r="E348" s="94"/>
      <c r="F348" s="94"/>
      <c r="H348" s="81"/>
      <c r="W348" s="368"/>
      <c r="X348" s="368"/>
      <c r="Y348" s="369"/>
    </row>
    <row r="349" ht="15.75" customHeight="1">
      <c r="A349" s="94"/>
      <c r="B349" s="94"/>
      <c r="C349" s="94"/>
      <c r="D349" s="81"/>
      <c r="E349" s="94"/>
      <c r="F349" s="94"/>
      <c r="H349" s="81"/>
      <c r="W349" s="368"/>
      <c r="X349" s="368"/>
      <c r="Y349" s="369"/>
    </row>
    <row r="350" ht="15.75" customHeight="1">
      <c r="A350" s="94"/>
      <c r="B350" s="94"/>
      <c r="C350" s="94"/>
      <c r="D350" s="81"/>
      <c r="E350" s="94"/>
      <c r="F350" s="94"/>
      <c r="H350" s="81"/>
      <c r="W350" s="368"/>
      <c r="X350" s="368"/>
      <c r="Y350" s="369"/>
    </row>
    <row r="351" ht="15.75" customHeight="1">
      <c r="A351" s="94"/>
      <c r="B351" s="94"/>
      <c r="C351" s="94"/>
      <c r="D351" s="81"/>
      <c r="E351" s="94"/>
      <c r="F351" s="94"/>
      <c r="H351" s="81"/>
      <c r="W351" s="368"/>
      <c r="X351" s="368"/>
      <c r="Y351" s="369"/>
    </row>
    <row r="352" ht="15.75" customHeight="1">
      <c r="A352" s="94"/>
      <c r="B352" s="94"/>
      <c r="C352" s="94"/>
      <c r="D352" s="81"/>
      <c r="E352" s="94"/>
      <c r="F352" s="94"/>
      <c r="H352" s="81"/>
      <c r="W352" s="368"/>
      <c r="X352" s="368"/>
      <c r="Y352" s="369"/>
    </row>
    <row r="353" ht="15.75" customHeight="1">
      <c r="A353" s="94"/>
      <c r="B353" s="94"/>
      <c r="C353" s="94"/>
      <c r="D353" s="81"/>
      <c r="E353" s="94"/>
      <c r="F353" s="94"/>
      <c r="H353" s="81"/>
      <c r="W353" s="368"/>
      <c r="X353" s="368"/>
      <c r="Y353" s="369"/>
    </row>
    <row r="354" ht="15.75" customHeight="1">
      <c r="A354" s="94"/>
      <c r="B354" s="94"/>
      <c r="C354" s="94"/>
      <c r="D354" s="81"/>
      <c r="E354" s="94"/>
      <c r="F354" s="94"/>
      <c r="H354" s="81"/>
      <c r="W354" s="368"/>
      <c r="X354" s="368"/>
      <c r="Y354" s="369"/>
    </row>
    <row r="355" ht="15.75" customHeight="1">
      <c r="A355" s="94"/>
      <c r="B355" s="94"/>
      <c r="C355" s="94"/>
      <c r="D355" s="81"/>
      <c r="E355" s="94"/>
      <c r="F355" s="94"/>
      <c r="H355" s="81"/>
      <c r="W355" s="368"/>
      <c r="X355" s="368"/>
      <c r="Y355" s="369"/>
    </row>
    <row r="356" ht="15.75" customHeight="1">
      <c r="A356" s="94"/>
      <c r="B356" s="94"/>
      <c r="C356" s="94"/>
      <c r="D356" s="81"/>
      <c r="E356" s="94"/>
      <c r="F356" s="94"/>
      <c r="H356" s="81"/>
      <c r="W356" s="368"/>
      <c r="X356" s="368"/>
      <c r="Y356" s="369"/>
    </row>
    <row r="357" ht="15.75" customHeight="1">
      <c r="A357" s="94"/>
      <c r="B357" s="94"/>
      <c r="C357" s="94"/>
      <c r="D357" s="81"/>
      <c r="E357" s="94"/>
      <c r="F357" s="94"/>
      <c r="H357" s="81"/>
      <c r="W357" s="368"/>
      <c r="X357" s="368"/>
      <c r="Y357" s="369"/>
    </row>
    <row r="358" ht="15.75" customHeight="1">
      <c r="A358" s="94"/>
      <c r="B358" s="94"/>
      <c r="C358" s="94"/>
      <c r="D358" s="81"/>
      <c r="E358" s="94"/>
      <c r="F358" s="94"/>
      <c r="H358" s="81"/>
      <c r="W358" s="368"/>
      <c r="X358" s="368"/>
      <c r="Y358" s="369"/>
    </row>
    <row r="359" ht="15.75" customHeight="1">
      <c r="A359" s="94"/>
      <c r="B359" s="94"/>
      <c r="C359" s="94"/>
      <c r="D359" s="81"/>
      <c r="E359" s="94"/>
      <c r="F359" s="94"/>
      <c r="H359" s="81"/>
      <c r="W359" s="368"/>
      <c r="X359" s="368"/>
      <c r="Y359" s="369"/>
    </row>
    <row r="360" ht="15.75" customHeight="1">
      <c r="A360" s="94"/>
      <c r="B360" s="94"/>
      <c r="C360" s="94"/>
      <c r="D360" s="81"/>
      <c r="E360" s="94"/>
      <c r="F360" s="94"/>
      <c r="H360" s="81"/>
      <c r="W360" s="368"/>
      <c r="X360" s="368"/>
      <c r="Y360" s="369"/>
    </row>
    <row r="361" ht="15.75" customHeight="1">
      <c r="A361" s="94"/>
      <c r="B361" s="94"/>
      <c r="C361" s="94"/>
      <c r="D361" s="81"/>
      <c r="E361" s="94"/>
      <c r="F361" s="94"/>
      <c r="H361" s="81"/>
      <c r="W361" s="368"/>
      <c r="X361" s="368"/>
      <c r="Y361" s="369"/>
    </row>
    <row r="362" ht="15.75" customHeight="1">
      <c r="A362" s="94"/>
      <c r="B362" s="94"/>
      <c r="C362" s="94"/>
      <c r="D362" s="81"/>
      <c r="E362" s="94"/>
      <c r="F362" s="94"/>
      <c r="H362" s="81"/>
      <c r="W362" s="368"/>
      <c r="X362" s="368"/>
      <c r="Y362" s="369"/>
    </row>
    <row r="363" ht="15.75" customHeight="1">
      <c r="A363" s="94"/>
      <c r="B363" s="94"/>
      <c r="C363" s="94"/>
      <c r="D363" s="81"/>
      <c r="E363" s="94"/>
      <c r="F363" s="94"/>
      <c r="H363" s="81"/>
      <c r="W363" s="368"/>
      <c r="X363" s="368"/>
      <c r="Y363" s="369"/>
    </row>
    <row r="364" ht="15.75" customHeight="1">
      <c r="A364" s="94"/>
      <c r="B364" s="94"/>
      <c r="C364" s="94"/>
      <c r="D364" s="81"/>
      <c r="E364" s="94"/>
      <c r="F364" s="94"/>
      <c r="H364" s="81"/>
      <c r="W364" s="368"/>
      <c r="X364" s="368"/>
      <c r="Y364" s="369"/>
    </row>
    <row r="365" ht="15.75" customHeight="1">
      <c r="A365" s="94"/>
      <c r="B365" s="94"/>
      <c r="C365" s="94"/>
      <c r="D365" s="81"/>
      <c r="E365" s="94"/>
      <c r="F365" s="94"/>
      <c r="H365" s="81"/>
      <c r="W365" s="368"/>
      <c r="X365" s="368"/>
      <c r="Y365" s="369"/>
    </row>
    <row r="366" ht="15.75" customHeight="1">
      <c r="A366" s="94"/>
      <c r="B366" s="94"/>
      <c r="C366" s="94"/>
      <c r="D366" s="81"/>
      <c r="E366" s="94"/>
      <c r="F366" s="94"/>
      <c r="H366" s="81"/>
      <c r="W366" s="368"/>
      <c r="X366" s="368"/>
      <c r="Y366" s="369"/>
    </row>
    <row r="367" ht="15.75" customHeight="1">
      <c r="A367" s="94"/>
      <c r="B367" s="94"/>
      <c r="C367" s="94"/>
      <c r="D367" s="81"/>
      <c r="E367" s="94"/>
      <c r="F367" s="94"/>
      <c r="H367" s="81"/>
      <c r="W367" s="368"/>
      <c r="X367" s="368"/>
      <c r="Y367" s="369"/>
    </row>
    <row r="368" ht="15.75" customHeight="1">
      <c r="A368" s="94"/>
      <c r="B368" s="94"/>
      <c r="C368" s="94"/>
      <c r="D368" s="81"/>
      <c r="E368" s="94"/>
      <c r="F368" s="94"/>
      <c r="H368" s="81"/>
      <c r="W368" s="368"/>
      <c r="X368" s="368"/>
      <c r="Y368" s="369"/>
    </row>
    <row r="369" ht="15.75" customHeight="1">
      <c r="A369" s="94"/>
      <c r="B369" s="94"/>
      <c r="C369" s="94"/>
      <c r="D369" s="81"/>
      <c r="E369" s="94"/>
      <c r="F369" s="94"/>
      <c r="H369" s="81"/>
      <c r="W369" s="368"/>
      <c r="X369" s="368"/>
      <c r="Y369" s="369"/>
    </row>
    <row r="370" ht="15.75" customHeight="1">
      <c r="A370" s="94"/>
      <c r="B370" s="94"/>
      <c r="C370" s="94"/>
      <c r="D370" s="81"/>
      <c r="E370" s="94"/>
      <c r="F370" s="94"/>
      <c r="H370" s="81"/>
      <c r="W370" s="368"/>
      <c r="X370" s="368"/>
      <c r="Y370" s="369"/>
    </row>
    <row r="371" ht="15.75" customHeight="1">
      <c r="A371" s="94"/>
      <c r="B371" s="94"/>
      <c r="C371" s="94"/>
      <c r="D371" s="81"/>
      <c r="E371" s="94"/>
      <c r="F371" s="94"/>
      <c r="H371" s="81"/>
      <c r="W371" s="368"/>
      <c r="X371" s="368"/>
      <c r="Y371" s="369"/>
    </row>
    <row r="372" ht="15.75" customHeight="1">
      <c r="A372" s="94"/>
      <c r="B372" s="94"/>
      <c r="C372" s="94"/>
      <c r="D372" s="81"/>
      <c r="E372" s="94"/>
      <c r="F372" s="94"/>
      <c r="H372" s="81"/>
      <c r="W372" s="368"/>
      <c r="X372" s="368"/>
      <c r="Y372" s="369"/>
    </row>
    <row r="373" ht="15.75" customHeight="1">
      <c r="A373" s="94"/>
      <c r="B373" s="94"/>
      <c r="C373" s="94"/>
      <c r="D373" s="81"/>
      <c r="E373" s="94"/>
      <c r="F373" s="94"/>
      <c r="H373" s="81"/>
      <c r="W373" s="368"/>
      <c r="X373" s="368"/>
      <c r="Y373" s="369"/>
    </row>
    <row r="374" ht="15.75" customHeight="1">
      <c r="A374" s="94"/>
      <c r="B374" s="94"/>
      <c r="C374" s="94"/>
      <c r="D374" s="81"/>
      <c r="E374" s="94"/>
      <c r="F374" s="94"/>
      <c r="H374" s="81"/>
      <c r="W374" s="368"/>
      <c r="X374" s="368"/>
      <c r="Y374" s="369"/>
    </row>
    <row r="375" ht="15.75" customHeight="1">
      <c r="A375" s="94"/>
      <c r="B375" s="94"/>
      <c r="C375" s="94"/>
      <c r="D375" s="81"/>
      <c r="E375" s="94"/>
      <c r="F375" s="94"/>
      <c r="H375" s="81"/>
      <c r="W375" s="368"/>
      <c r="X375" s="368"/>
      <c r="Y375" s="369"/>
    </row>
    <row r="376" ht="15.75" customHeight="1">
      <c r="A376" s="94"/>
      <c r="B376" s="94"/>
      <c r="C376" s="94"/>
      <c r="D376" s="81"/>
      <c r="E376" s="94"/>
      <c r="F376" s="94"/>
      <c r="H376" s="81"/>
      <c r="W376" s="368"/>
      <c r="X376" s="368"/>
      <c r="Y376" s="369"/>
    </row>
    <row r="377" ht="15.75" customHeight="1">
      <c r="A377" s="94"/>
      <c r="B377" s="94"/>
      <c r="C377" s="94"/>
      <c r="D377" s="81"/>
      <c r="E377" s="94"/>
      <c r="F377" s="94"/>
      <c r="H377" s="81"/>
      <c r="W377" s="368"/>
      <c r="X377" s="368"/>
      <c r="Y377" s="369"/>
    </row>
    <row r="378" ht="15.75" customHeight="1">
      <c r="A378" s="94"/>
      <c r="B378" s="94"/>
      <c r="C378" s="94"/>
      <c r="D378" s="81"/>
      <c r="E378" s="94"/>
      <c r="F378" s="94"/>
      <c r="H378" s="81"/>
      <c r="W378" s="368"/>
      <c r="X378" s="368"/>
      <c r="Y378" s="369"/>
    </row>
    <row r="379" ht="15.75" customHeight="1">
      <c r="A379" s="94"/>
      <c r="B379" s="94"/>
      <c r="C379" s="94"/>
      <c r="D379" s="81"/>
      <c r="E379" s="94"/>
      <c r="F379" s="94"/>
      <c r="H379" s="81"/>
      <c r="W379" s="368"/>
      <c r="X379" s="368"/>
      <c r="Y379" s="369"/>
    </row>
    <row r="380" ht="15.75" customHeight="1">
      <c r="A380" s="94"/>
      <c r="B380" s="94"/>
      <c r="C380" s="94"/>
      <c r="D380" s="81"/>
      <c r="E380" s="94"/>
      <c r="F380" s="94"/>
      <c r="H380" s="81"/>
      <c r="W380" s="368"/>
      <c r="X380" s="368"/>
      <c r="Y380" s="369"/>
    </row>
    <row r="381" ht="15.75" customHeight="1">
      <c r="A381" s="94"/>
      <c r="B381" s="94"/>
      <c r="C381" s="94"/>
      <c r="D381" s="81"/>
      <c r="E381" s="94"/>
      <c r="F381" s="94"/>
      <c r="H381" s="81"/>
      <c r="W381" s="368"/>
      <c r="X381" s="368"/>
      <c r="Y381" s="369"/>
    </row>
    <row r="382" ht="15.75" customHeight="1">
      <c r="A382" s="94"/>
      <c r="B382" s="94"/>
      <c r="C382" s="94"/>
      <c r="D382" s="81"/>
      <c r="E382" s="94"/>
      <c r="F382" s="94"/>
      <c r="H382" s="81"/>
      <c r="W382" s="368"/>
      <c r="X382" s="368"/>
      <c r="Y382" s="369"/>
    </row>
    <row r="383" ht="15.75" customHeight="1">
      <c r="A383" s="94"/>
      <c r="B383" s="94"/>
      <c r="C383" s="94"/>
      <c r="D383" s="81"/>
      <c r="E383" s="94"/>
      <c r="F383" s="94"/>
      <c r="H383" s="81"/>
      <c r="W383" s="368"/>
      <c r="X383" s="368"/>
      <c r="Y383" s="369"/>
    </row>
    <row r="384" ht="15.75" customHeight="1">
      <c r="A384" s="94"/>
      <c r="B384" s="94"/>
      <c r="C384" s="94"/>
      <c r="D384" s="81"/>
      <c r="E384" s="94"/>
      <c r="F384" s="94"/>
      <c r="H384" s="81"/>
      <c r="W384" s="368"/>
      <c r="X384" s="368"/>
      <c r="Y384" s="369"/>
    </row>
    <row r="385" ht="15.75" customHeight="1">
      <c r="A385" s="94"/>
      <c r="B385" s="94"/>
      <c r="C385" s="94"/>
      <c r="D385" s="81"/>
      <c r="E385" s="94"/>
      <c r="F385" s="94"/>
      <c r="H385" s="81"/>
      <c r="W385" s="368"/>
      <c r="X385" s="368"/>
      <c r="Y385" s="369"/>
    </row>
    <row r="386" ht="15.75" customHeight="1">
      <c r="A386" s="94"/>
      <c r="B386" s="94"/>
      <c r="C386" s="94"/>
      <c r="D386" s="81"/>
      <c r="E386" s="94"/>
      <c r="F386" s="94"/>
      <c r="H386" s="81"/>
      <c r="W386" s="368"/>
      <c r="X386" s="368"/>
      <c r="Y386" s="369"/>
    </row>
    <row r="387" ht="15.75" customHeight="1">
      <c r="A387" s="94"/>
      <c r="B387" s="94"/>
      <c r="C387" s="94"/>
      <c r="D387" s="81"/>
      <c r="E387" s="94"/>
      <c r="F387" s="94"/>
      <c r="H387" s="81"/>
      <c r="W387" s="368"/>
      <c r="X387" s="368"/>
      <c r="Y387" s="369"/>
    </row>
    <row r="388" ht="15.75" customHeight="1">
      <c r="A388" s="94"/>
      <c r="B388" s="94"/>
      <c r="C388" s="94"/>
      <c r="D388" s="81"/>
      <c r="E388" s="94"/>
      <c r="F388" s="94"/>
      <c r="H388" s="81"/>
      <c r="W388" s="368"/>
      <c r="X388" s="368"/>
      <c r="Y388" s="369"/>
    </row>
    <row r="389" ht="15.75" customHeight="1">
      <c r="A389" s="94"/>
      <c r="B389" s="94"/>
      <c r="C389" s="94"/>
      <c r="D389" s="81"/>
      <c r="E389" s="94"/>
      <c r="F389" s="94"/>
      <c r="H389" s="81"/>
      <c r="W389" s="368"/>
      <c r="X389" s="368"/>
      <c r="Y389" s="369"/>
    </row>
    <row r="390" ht="15.75" customHeight="1">
      <c r="A390" s="94"/>
      <c r="B390" s="94"/>
      <c r="C390" s="94"/>
      <c r="D390" s="81"/>
      <c r="E390" s="94"/>
      <c r="F390" s="94"/>
      <c r="H390" s="81"/>
      <c r="W390" s="368"/>
      <c r="X390" s="368"/>
      <c r="Y390" s="369"/>
    </row>
    <row r="391" ht="15.75" customHeight="1">
      <c r="A391" s="94"/>
      <c r="B391" s="94"/>
      <c r="C391" s="94"/>
      <c r="D391" s="81"/>
      <c r="E391" s="94"/>
      <c r="F391" s="94"/>
      <c r="H391" s="81"/>
      <c r="W391" s="368"/>
      <c r="X391" s="368"/>
      <c r="Y391" s="369"/>
    </row>
    <row r="392" ht="15.75" customHeight="1">
      <c r="A392" s="94"/>
      <c r="B392" s="94"/>
      <c r="C392" s="94"/>
      <c r="D392" s="81"/>
      <c r="E392" s="94"/>
      <c r="F392" s="94"/>
      <c r="H392" s="81"/>
      <c r="W392" s="368"/>
      <c r="X392" s="368"/>
      <c r="Y392" s="369"/>
    </row>
    <row r="393" ht="15.75" customHeight="1">
      <c r="A393" s="94"/>
      <c r="B393" s="94"/>
      <c r="C393" s="94"/>
      <c r="D393" s="81"/>
      <c r="E393" s="94"/>
      <c r="F393" s="94"/>
      <c r="H393" s="81"/>
      <c r="W393" s="368"/>
      <c r="X393" s="368"/>
      <c r="Y393" s="369"/>
    </row>
    <row r="394" ht="15.75" customHeight="1">
      <c r="A394" s="94"/>
      <c r="B394" s="94"/>
      <c r="C394" s="94"/>
      <c r="D394" s="81"/>
      <c r="E394" s="94"/>
      <c r="F394" s="94"/>
      <c r="H394" s="81"/>
      <c r="W394" s="368"/>
      <c r="X394" s="368"/>
      <c r="Y394" s="369"/>
    </row>
    <row r="395" ht="15.75" customHeight="1">
      <c r="A395" s="94"/>
      <c r="B395" s="94"/>
      <c r="C395" s="94"/>
      <c r="D395" s="81"/>
      <c r="E395" s="94"/>
      <c r="F395" s="94"/>
      <c r="H395" s="81"/>
      <c r="W395" s="368"/>
      <c r="X395" s="368"/>
      <c r="Y395" s="369"/>
    </row>
    <row r="396" ht="15.75" customHeight="1">
      <c r="A396" s="94"/>
      <c r="B396" s="94"/>
      <c r="C396" s="94"/>
      <c r="D396" s="81"/>
      <c r="E396" s="94"/>
      <c r="F396" s="94"/>
      <c r="H396" s="81"/>
      <c r="W396" s="368"/>
      <c r="X396" s="368"/>
      <c r="Y396" s="369"/>
    </row>
    <row r="397" ht="15.75" customHeight="1">
      <c r="A397" s="94"/>
      <c r="B397" s="94"/>
      <c r="C397" s="94"/>
      <c r="D397" s="81"/>
      <c r="E397" s="94"/>
      <c r="F397" s="94"/>
      <c r="H397" s="81"/>
      <c r="W397" s="368"/>
      <c r="X397" s="368"/>
      <c r="Y397" s="369"/>
    </row>
    <row r="398" ht="15.75" customHeight="1">
      <c r="A398" s="94"/>
      <c r="B398" s="94"/>
      <c r="C398" s="94"/>
      <c r="D398" s="81"/>
      <c r="E398" s="94"/>
      <c r="F398" s="94"/>
      <c r="H398" s="81"/>
      <c r="W398" s="368"/>
      <c r="X398" s="368"/>
      <c r="Y398" s="369"/>
    </row>
    <row r="399" ht="15.75" customHeight="1">
      <c r="A399" s="94"/>
      <c r="B399" s="94"/>
      <c r="C399" s="94"/>
      <c r="D399" s="81"/>
      <c r="E399" s="94"/>
      <c r="F399" s="94"/>
      <c r="H399" s="81"/>
      <c r="W399" s="368"/>
      <c r="X399" s="368"/>
      <c r="Y399" s="369"/>
    </row>
    <row r="400" ht="15.75" customHeight="1">
      <c r="A400" s="94"/>
      <c r="B400" s="94"/>
      <c r="C400" s="94"/>
      <c r="D400" s="81"/>
      <c r="E400" s="94"/>
      <c r="F400" s="94"/>
      <c r="H400" s="81"/>
      <c r="W400" s="368"/>
      <c r="X400" s="368"/>
      <c r="Y400" s="369"/>
    </row>
    <row r="401" ht="15.75" customHeight="1">
      <c r="A401" s="94"/>
      <c r="B401" s="94"/>
      <c r="C401" s="94"/>
      <c r="D401" s="81"/>
      <c r="E401" s="94"/>
      <c r="F401" s="94"/>
      <c r="H401" s="81"/>
      <c r="W401" s="368"/>
      <c r="X401" s="368"/>
      <c r="Y401" s="369"/>
    </row>
    <row r="402" ht="15.75" customHeight="1">
      <c r="A402" s="94"/>
      <c r="B402" s="94"/>
      <c r="C402" s="94"/>
      <c r="D402" s="81"/>
      <c r="E402" s="94"/>
      <c r="F402" s="94"/>
      <c r="H402" s="81"/>
      <c r="W402" s="368"/>
      <c r="X402" s="368"/>
      <c r="Y402" s="369"/>
    </row>
    <row r="403" ht="15.75" customHeight="1">
      <c r="A403" s="94"/>
      <c r="B403" s="94"/>
      <c r="C403" s="94"/>
      <c r="D403" s="81"/>
      <c r="E403" s="94"/>
      <c r="F403" s="94"/>
      <c r="H403" s="81"/>
      <c r="W403" s="368"/>
      <c r="X403" s="368"/>
      <c r="Y403" s="369"/>
    </row>
    <row r="404" ht="15.75" customHeight="1">
      <c r="A404" s="94"/>
      <c r="B404" s="94"/>
      <c r="C404" s="94"/>
      <c r="D404" s="81"/>
      <c r="E404" s="94"/>
      <c r="F404" s="94"/>
      <c r="H404" s="81"/>
      <c r="W404" s="368"/>
      <c r="X404" s="368"/>
      <c r="Y404" s="369"/>
    </row>
    <row r="405" ht="15.75" customHeight="1">
      <c r="A405" s="94"/>
      <c r="B405" s="94"/>
      <c r="C405" s="94"/>
      <c r="D405" s="81"/>
      <c r="E405" s="94"/>
      <c r="F405" s="94"/>
      <c r="H405" s="81"/>
      <c r="W405" s="368"/>
      <c r="X405" s="368"/>
      <c r="Y405" s="369"/>
    </row>
    <row r="406" ht="15.75" customHeight="1">
      <c r="A406" s="94"/>
      <c r="B406" s="94"/>
      <c r="C406" s="94"/>
      <c r="D406" s="81"/>
      <c r="E406" s="94"/>
      <c r="F406" s="94"/>
      <c r="H406" s="81"/>
      <c r="W406" s="368"/>
      <c r="X406" s="368"/>
      <c r="Y406" s="369"/>
    </row>
    <row r="407" ht="15.75" customHeight="1">
      <c r="A407" s="94"/>
      <c r="B407" s="94"/>
      <c r="C407" s="94"/>
      <c r="D407" s="81"/>
      <c r="E407" s="94"/>
      <c r="F407" s="94"/>
      <c r="H407" s="81"/>
      <c r="W407" s="368"/>
      <c r="X407" s="368"/>
      <c r="Y407" s="369"/>
    </row>
    <row r="408" ht="15.75" customHeight="1">
      <c r="A408" s="94"/>
      <c r="B408" s="94"/>
      <c r="C408" s="94"/>
      <c r="D408" s="81"/>
      <c r="E408" s="94"/>
      <c r="F408" s="94"/>
      <c r="H408" s="81"/>
      <c r="W408" s="368"/>
      <c r="X408" s="368"/>
      <c r="Y408" s="369"/>
    </row>
    <row r="409" ht="15.75" customHeight="1">
      <c r="A409" s="94"/>
      <c r="B409" s="94"/>
      <c r="C409" s="94"/>
      <c r="D409" s="81"/>
      <c r="E409" s="94"/>
      <c r="F409" s="94"/>
      <c r="H409" s="81"/>
      <c r="W409" s="368"/>
      <c r="X409" s="368"/>
      <c r="Y409" s="369"/>
    </row>
    <row r="410" ht="15.75" customHeight="1">
      <c r="A410" s="94"/>
      <c r="B410" s="94"/>
      <c r="C410" s="94"/>
      <c r="D410" s="81"/>
      <c r="E410" s="94"/>
      <c r="F410" s="94"/>
      <c r="H410" s="81"/>
      <c r="W410" s="368"/>
      <c r="X410" s="368"/>
      <c r="Y410" s="369"/>
    </row>
    <row r="411" ht="15.75" customHeight="1">
      <c r="A411" s="94"/>
      <c r="B411" s="94"/>
      <c r="C411" s="94"/>
      <c r="D411" s="81"/>
      <c r="E411" s="94"/>
      <c r="F411" s="94"/>
      <c r="H411" s="81"/>
      <c r="W411" s="368"/>
      <c r="X411" s="368"/>
      <c r="Y411" s="369"/>
    </row>
    <row r="412" ht="15.75" customHeight="1">
      <c r="A412" s="94"/>
      <c r="B412" s="94"/>
      <c r="C412" s="94"/>
      <c r="D412" s="81"/>
      <c r="E412" s="94"/>
      <c r="F412" s="94"/>
      <c r="H412" s="81"/>
      <c r="W412" s="368"/>
      <c r="X412" s="368"/>
      <c r="Y412" s="369"/>
    </row>
    <row r="413" ht="15.75" customHeight="1">
      <c r="A413" s="94"/>
      <c r="B413" s="94"/>
      <c r="C413" s="94"/>
      <c r="D413" s="81"/>
      <c r="E413" s="94"/>
      <c r="F413" s="94"/>
      <c r="H413" s="81"/>
      <c r="W413" s="368"/>
      <c r="X413" s="368"/>
      <c r="Y413" s="369"/>
    </row>
    <row r="414" ht="15.75" customHeight="1">
      <c r="A414" s="94"/>
      <c r="B414" s="94"/>
      <c r="C414" s="94"/>
      <c r="D414" s="81"/>
      <c r="E414" s="94"/>
      <c r="F414" s="94"/>
      <c r="H414" s="81"/>
      <c r="W414" s="368"/>
      <c r="X414" s="368"/>
      <c r="Y414" s="369"/>
    </row>
    <row r="415" ht="15.75" customHeight="1">
      <c r="A415" s="94"/>
      <c r="B415" s="94"/>
      <c r="C415" s="94"/>
      <c r="D415" s="81"/>
      <c r="E415" s="94"/>
      <c r="F415" s="94"/>
      <c r="H415" s="81"/>
      <c r="W415" s="368"/>
      <c r="X415" s="368"/>
      <c r="Y415" s="369"/>
    </row>
    <row r="416" ht="15.75" customHeight="1">
      <c r="A416" s="94"/>
      <c r="B416" s="94"/>
      <c r="C416" s="94"/>
      <c r="D416" s="81"/>
      <c r="E416" s="94"/>
      <c r="F416" s="94"/>
      <c r="H416" s="81"/>
      <c r="W416" s="368"/>
      <c r="X416" s="368"/>
      <c r="Y416" s="369"/>
    </row>
    <row r="417" ht="15.75" customHeight="1">
      <c r="A417" s="94"/>
      <c r="B417" s="94"/>
      <c r="C417" s="94"/>
      <c r="D417" s="81"/>
      <c r="E417" s="94"/>
      <c r="F417" s="94"/>
      <c r="H417" s="81"/>
      <c r="W417" s="368"/>
      <c r="X417" s="368"/>
      <c r="Y417" s="369"/>
    </row>
    <row r="418" ht="15.75" customHeight="1">
      <c r="A418" s="94"/>
      <c r="B418" s="94"/>
      <c r="C418" s="94"/>
      <c r="D418" s="81"/>
      <c r="E418" s="94"/>
      <c r="F418" s="94"/>
      <c r="H418" s="81"/>
      <c r="W418" s="368"/>
      <c r="X418" s="368"/>
      <c r="Y418" s="369"/>
    </row>
    <row r="419" ht="15.75" customHeight="1">
      <c r="A419" s="94"/>
      <c r="B419" s="94"/>
      <c r="C419" s="94"/>
      <c r="D419" s="81"/>
      <c r="E419" s="94"/>
      <c r="F419" s="94"/>
      <c r="H419" s="81"/>
      <c r="W419" s="368"/>
      <c r="X419" s="368"/>
      <c r="Y419" s="369"/>
    </row>
    <row r="420" ht="15.75" customHeight="1">
      <c r="A420" s="94"/>
      <c r="B420" s="94"/>
      <c r="C420" s="94"/>
      <c r="D420" s="81"/>
      <c r="E420" s="94"/>
      <c r="F420" s="94"/>
      <c r="H420" s="81"/>
      <c r="W420" s="368"/>
      <c r="X420" s="368"/>
      <c r="Y420" s="369"/>
    </row>
    <row r="421" ht="15.75" customHeight="1">
      <c r="A421" s="94"/>
      <c r="B421" s="94"/>
      <c r="C421" s="94"/>
      <c r="D421" s="81"/>
      <c r="E421" s="94"/>
      <c r="F421" s="94"/>
      <c r="H421" s="81"/>
      <c r="W421" s="368"/>
      <c r="X421" s="368"/>
      <c r="Y421" s="369"/>
    </row>
    <row r="422" ht="15.75" customHeight="1">
      <c r="A422" s="94"/>
      <c r="B422" s="94"/>
      <c r="C422" s="94"/>
      <c r="D422" s="81"/>
      <c r="E422" s="94"/>
      <c r="F422" s="94"/>
      <c r="H422" s="81"/>
      <c r="W422" s="368"/>
      <c r="X422" s="368"/>
      <c r="Y422" s="369"/>
    </row>
    <row r="423" ht="15.75" customHeight="1">
      <c r="A423" s="94"/>
      <c r="B423" s="94"/>
      <c r="C423" s="94"/>
      <c r="D423" s="81"/>
      <c r="E423" s="94"/>
      <c r="F423" s="94"/>
      <c r="H423" s="81"/>
      <c r="W423" s="368"/>
      <c r="X423" s="368"/>
      <c r="Y423" s="369"/>
    </row>
    <row r="424" ht="15.75" customHeight="1">
      <c r="A424" s="94"/>
      <c r="B424" s="94"/>
      <c r="C424" s="94"/>
      <c r="D424" s="81"/>
      <c r="E424" s="94"/>
      <c r="F424" s="94"/>
      <c r="H424" s="81"/>
      <c r="W424" s="368"/>
      <c r="X424" s="368"/>
      <c r="Y424" s="369"/>
    </row>
    <row r="425" ht="15.75" customHeight="1">
      <c r="A425" s="94"/>
      <c r="B425" s="94"/>
      <c r="C425" s="94"/>
      <c r="D425" s="81"/>
      <c r="E425" s="94"/>
      <c r="F425" s="94"/>
      <c r="H425" s="81"/>
      <c r="W425" s="368"/>
      <c r="X425" s="368"/>
      <c r="Y425" s="369"/>
    </row>
    <row r="426" ht="15.75" customHeight="1">
      <c r="A426" s="94"/>
      <c r="B426" s="94"/>
      <c r="C426" s="94"/>
      <c r="D426" s="81"/>
      <c r="E426" s="94"/>
      <c r="F426" s="94"/>
      <c r="H426" s="81"/>
      <c r="W426" s="368"/>
      <c r="X426" s="368"/>
      <c r="Y426" s="369"/>
    </row>
    <row r="427" ht="15.75" customHeight="1">
      <c r="A427" s="94"/>
      <c r="B427" s="94"/>
      <c r="C427" s="94"/>
      <c r="D427" s="81"/>
      <c r="E427" s="94"/>
      <c r="F427" s="94"/>
      <c r="H427" s="81"/>
      <c r="W427" s="368"/>
      <c r="X427" s="368"/>
      <c r="Y427" s="369"/>
    </row>
    <row r="428" ht="15.75" customHeight="1">
      <c r="A428" s="94"/>
      <c r="B428" s="94"/>
      <c r="C428" s="94"/>
      <c r="D428" s="81"/>
      <c r="E428" s="94"/>
      <c r="F428" s="94"/>
      <c r="H428" s="81"/>
      <c r="W428" s="368"/>
      <c r="X428" s="368"/>
      <c r="Y428" s="369"/>
    </row>
    <row r="429" ht="15.75" customHeight="1">
      <c r="A429" s="94"/>
      <c r="B429" s="94"/>
      <c r="C429" s="94"/>
      <c r="D429" s="81"/>
      <c r="E429" s="94"/>
      <c r="F429" s="94"/>
      <c r="H429" s="81"/>
      <c r="W429" s="368"/>
      <c r="X429" s="368"/>
      <c r="Y429" s="369"/>
    </row>
    <row r="430" ht="15.75" customHeight="1">
      <c r="A430" s="94"/>
      <c r="B430" s="94"/>
      <c r="C430" s="94"/>
      <c r="D430" s="81"/>
      <c r="E430" s="94"/>
      <c r="F430" s="94"/>
      <c r="H430" s="81"/>
      <c r="W430" s="368"/>
      <c r="X430" s="368"/>
      <c r="Y430" s="369"/>
    </row>
    <row r="431" ht="15.75" customHeight="1">
      <c r="A431" s="94"/>
      <c r="B431" s="94"/>
      <c r="C431" s="94"/>
      <c r="D431" s="81"/>
      <c r="E431" s="94"/>
      <c r="F431" s="94"/>
      <c r="H431" s="81"/>
      <c r="W431" s="368"/>
      <c r="X431" s="368"/>
      <c r="Y431" s="369"/>
    </row>
    <row r="432" ht="15.75" customHeight="1">
      <c r="A432" s="94"/>
      <c r="B432" s="94"/>
      <c r="C432" s="94"/>
      <c r="D432" s="81"/>
      <c r="E432" s="94"/>
      <c r="F432" s="94"/>
      <c r="H432" s="81"/>
      <c r="W432" s="368"/>
      <c r="X432" s="368"/>
      <c r="Y432" s="369"/>
    </row>
    <row r="433" ht="15.75" customHeight="1">
      <c r="A433" s="94"/>
      <c r="B433" s="94"/>
      <c r="C433" s="94"/>
      <c r="D433" s="81"/>
      <c r="E433" s="94"/>
      <c r="F433" s="94"/>
      <c r="H433" s="81"/>
      <c r="W433" s="368"/>
      <c r="X433" s="368"/>
      <c r="Y433" s="369"/>
    </row>
    <row r="434" ht="15.75" customHeight="1">
      <c r="A434" s="94"/>
      <c r="B434" s="94"/>
      <c r="C434" s="94"/>
      <c r="D434" s="81"/>
      <c r="E434" s="94"/>
      <c r="F434" s="94"/>
      <c r="H434" s="81"/>
      <c r="W434" s="368"/>
      <c r="X434" s="368"/>
      <c r="Y434" s="369"/>
    </row>
    <row r="435" ht="15.75" customHeight="1">
      <c r="A435" s="94"/>
      <c r="B435" s="94"/>
      <c r="C435" s="94"/>
      <c r="D435" s="81"/>
      <c r="E435" s="94"/>
      <c r="F435" s="94"/>
      <c r="H435" s="81"/>
      <c r="W435" s="368"/>
      <c r="X435" s="368"/>
      <c r="Y435" s="369"/>
    </row>
    <row r="436" ht="15.75" customHeight="1">
      <c r="A436" s="94"/>
      <c r="B436" s="94"/>
      <c r="C436" s="94"/>
      <c r="D436" s="81"/>
      <c r="E436" s="94"/>
      <c r="F436" s="94"/>
      <c r="H436" s="81"/>
      <c r="W436" s="368"/>
      <c r="X436" s="368"/>
      <c r="Y436" s="369"/>
    </row>
    <row r="437" ht="15.75" customHeight="1">
      <c r="A437" s="94"/>
      <c r="B437" s="94"/>
      <c r="C437" s="94"/>
      <c r="D437" s="81"/>
      <c r="E437" s="94"/>
      <c r="F437" s="94"/>
      <c r="H437" s="81"/>
      <c r="W437" s="368"/>
      <c r="X437" s="368"/>
      <c r="Y437" s="369"/>
    </row>
    <row r="438" ht="15.75" customHeight="1">
      <c r="A438" s="94"/>
      <c r="B438" s="94"/>
      <c r="C438" s="94"/>
      <c r="D438" s="81"/>
      <c r="E438" s="94"/>
      <c r="F438" s="94"/>
      <c r="H438" s="81"/>
      <c r="W438" s="368"/>
      <c r="X438" s="368"/>
      <c r="Y438" s="369"/>
    </row>
    <row r="439" ht="15.75" customHeight="1">
      <c r="A439" s="94"/>
      <c r="B439" s="94"/>
      <c r="C439" s="94"/>
      <c r="D439" s="81"/>
      <c r="E439" s="94"/>
      <c r="F439" s="94"/>
      <c r="H439" s="81"/>
      <c r="W439" s="368"/>
      <c r="X439" s="368"/>
      <c r="Y439" s="369"/>
    </row>
    <row r="440" ht="15.75" customHeight="1">
      <c r="A440" s="94"/>
      <c r="B440" s="94"/>
      <c r="C440" s="94"/>
      <c r="D440" s="81"/>
      <c r="E440" s="94"/>
      <c r="F440" s="94"/>
      <c r="H440" s="81"/>
      <c r="W440" s="368"/>
      <c r="X440" s="368"/>
      <c r="Y440" s="369"/>
    </row>
    <row r="441" ht="15.75" customHeight="1">
      <c r="A441" s="94"/>
      <c r="B441" s="94"/>
      <c r="C441" s="94"/>
      <c r="D441" s="81"/>
      <c r="E441" s="94"/>
      <c r="F441" s="94"/>
      <c r="H441" s="81"/>
      <c r="W441" s="368"/>
      <c r="X441" s="368"/>
      <c r="Y441" s="369"/>
    </row>
    <row r="442" ht="15.75" customHeight="1">
      <c r="A442" s="94"/>
      <c r="B442" s="94"/>
      <c r="C442" s="94"/>
      <c r="D442" s="81"/>
      <c r="E442" s="94"/>
      <c r="F442" s="94"/>
      <c r="H442" s="81"/>
      <c r="W442" s="368"/>
      <c r="X442" s="368"/>
      <c r="Y442" s="369"/>
    </row>
    <row r="443" ht="15.75" customHeight="1">
      <c r="A443" s="94"/>
      <c r="B443" s="94"/>
      <c r="C443" s="94"/>
      <c r="D443" s="81"/>
      <c r="E443" s="94"/>
      <c r="F443" s="94"/>
      <c r="H443" s="81"/>
      <c r="W443" s="368"/>
      <c r="X443" s="368"/>
      <c r="Y443" s="369"/>
    </row>
    <row r="444" ht="15.75" customHeight="1">
      <c r="A444" s="94"/>
      <c r="B444" s="94"/>
      <c r="C444" s="94"/>
      <c r="D444" s="81"/>
      <c r="E444" s="94"/>
      <c r="F444" s="94"/>
      <c r="H444" s="81"/>
      <c r="W444" s="368"/>
      <c r="X444" s="368"/>
      <c r="Y444" s="369"/>
    </row>
    <row r="445" ht="15.75" customHeight="1">
      <c r="A445" s="94"/>
      <c r="B445" s="94"/>
      <c r="C445" s="94"/>
      <c r="D445" s="81"/>
      <c r="E445" s="94"/>
      <c r="F445" s="94"/>
      <c r="H445" s="81"/>
      <c r="W445" s="368"/>
      <c r="X445" s="368"/>
      <c r="Y445" s="369"/>
    </row>
    <row r="446" ht="15.75" customHeight="1">
      <c r="A446" s="94"/>
      <c r="B446" s="94"/>
      <c r="C446" s="94"/>
      <c r="D446" s="81"/>
      <c r="E446" s="94"/>
      <c r="F446" s="94"/>
      <c r="H446" s="81"/>
      <c r="W446" s="368"/>
      <c r="X446" s="368"/>
      <c r="Y446" s="369"/>
    </row>
    <row r="447" ht="15.75" customHeight="1">
      <c r="A447" s="94"/>
      <c r="B447" s="94"/>
      <c r="C447" s="94"/>
      <c r="D447" s="81"/>
      <c r="E447" s="94"/>
      <c r="F447" s="94"/>
      <c r="H447" s="81"/>
      <c r="W447" s="368"/>
      <c r="X447" s="368"/>
      <c r="Y447" s="369"/>
    </row>
    <row r="448" ht="15.75" customHeight="1">
      <c r="A448" s="94"/>
      <c r="B448" s="94"/>
      <c r="C448" s="94"/>
      <c r="D448" s="81"/>
      <c r="E448" s="94"/>
      <c r="F448" s="94"/>
      <c r="H448" s="81"/>
      <c r="W448" s="368"/>
      <c r="X448" s="368"/>
      <c r="Y448" s="369"/>
    </row>
    <row r="449" ht="15.75" customHeight="1">
      <c r="A449" s="94"/>
      <c r="B449" s="94"/>
      <c r="C449" s="94"/>
      <c r="D449" s="81"/>
      <c r="E449" s="94"/>
      <c r="F449" s="94"/>
      <c r="H449" s="81"/>
      <c r="W449" s="368"/>
      <c r="X449" s="368"/>
      <c r="Y449" s="369"/>
    </row>
    <row r="450" ht="15.75" customHeight="1">
      <c r="A450" s="94"/>
      <c r="B450" s="94"/>
      <c r="C450" s="94"/>
      <c r="D450" s="81"/>
      <c r="E450" s="94"/>
      <c r="F450" s="94"/>
      <c r="H450" s="81"/>
      <c r="W450" s="368"/>
      <c r="X450" s="368"/>
      <c r="Y450" s="369"/>
    </row>
    <row r="451" ht="15.75" customHeight="1">
      <c r="A451" s="94"/>
      <c r="B451" s="94"/>
      <c r="C451" s="94"/>
      <c r="D451" s="81"/>
      <c r="E451" s="94"/>
      <c r="F451" s="94"/>
      <c r="H451" s="81"/>
      <c r="W451" s="368"/>
      <c r="X451" s="368"/>
      <c r="Y451" s="369"/>
    </row>
    <row r="452" ht="15.75" customHeight="1">
      <c r="A452" s="94"/>
      <c r="B452" s="94"/>
      <c r="C452" s="94"/>
      <c r="D452" s="81"/>
      <c r="E452" s="94"/>
      <c r="F452" s="94"/>
      <c r="H452" s="81"/>
      <c r="W452" s="368"/>
      <c r="X452" s="368"/>
      <c r="Y452" s="369"/>
    </row>
    <row r="453" ht="15.75" customHeight="1">
      <c r="A453" s="94"/>
      <c r="B453" s="94"/>
      <c r="C453" s="94"/>
      <c r="D453" s="81"/>
      <c r="E453" s="94"/>
      <c r="F453" s="94"/>
      <c r="H453" s="81"/>
      <c r="W453" s="368"/>
      <c r="X453" s="368"/>
      <c r="Y453" s="369"/>
    </row>
    <row r="454" ht="15.75" customHeight="1">
      <c r="A454" s="94"/>
      <c r="B454" s="94"/>
      <c r="C454" s="94"/>
      <c r="D454" s="81"/>
      <c r="E454" s="94"/>
      <c r="F454" s="94"/>
      <c r="H454" s="81"/>
      <c r="W454" s="368"/>
      <c r="X454" s="368"/>
      <c r="Y454" s="369"/>
    </row>
    <row r="455" ht="15.75" customHeight="1">
      <c r="A455" s="94"/>
      <c r="B455" s="94"/>
      <c r="C455" s="94"/>
      <c r="D455" s="81"/>
      <c r="E455" s="94"/>
      <c r="F455" s="94"/>
      <c r="H455" s="81"/>
      <c r="W455" s="368"/>
      <c r="X455" s="368"/>
      <c r="Y455" s="369"/>
    </row>
    <row r="456" ht="15.75" customHeight="1">
      <c r="A456" s="94"/>
      <c r="B456" s="94"/>
      <c r="C456" s="94"/>
      <c r="D456" s="81"/>
      <c r="E456" s="94"/>
      <c r="F456" s="94"/>
      <c r="H456" s="81"/>
      <c r="W456" s="368"/>
      <c r="X456" s="368"/>
      <c r="Y456" s="369"/>
    </row>
    <row r="457" ht="15.75" customHeight="1">
      <c r="A457" s="94"/>
      <c r="B457" s="94"/>
      <c r="C457" s="94"/>
      <c r="D457" s="81"/>
      <c r="E457" s="94"/>
      <c r="F457" s="94"/>
      <c r="H457" s="81"/>
      <c r="W457" s="368"/>
      <c r="X457" s="368"/>
      <c r="Y457" s="369"/>
    </row>
    <row r="458" ht="15.75" customHeight="1">
      <c r="A458" s="94"/>
      <c r="B458" s="94"/>
      <c r="C458" s="94"/>
      <c r="D458" s="81"/>
      <c r="E458" s="94"/>
      <c r="F458" s="94"/>
      <c r="H458" s="81"/>
      <c r="W458" s="368"/>
      <c r="X458" s="368"/>
      <c r="Y458" s="369"/>
    </row>
    <row r="459" ht="15.75" customHeight="1">
      <c r="A459" s="94"/>
      <c r="B459" s="94"/>
      <c r="C459" s="94"/>
      <c r="D459" s="81"/>
      <c r="E459" s="94"/>
      <c r="F459" s="94"/>
      <c r="H459" s="81"/>
      <c r="W459" s="368"/>
      <c r="X459" s="368"/>
      <c r="Y459" s="369"/>
    </row>
    <row r="460" ht="15.75" customHeight="1">
      <c r="A460" s="94"/>
      <c r="B460" s="94"/>
      <c r="C460" s="94"/>
      <c r="D460" s="81"/>
      <c r="E460" s="94"/>
      <c r="F460" s="94"/>
      <c r="H460" s="81"/>
      <c r="W460" s="368"/>
      <c r="X460" s="368"/>
      <c r="Y460" s="369"/>
    </row>
    <row r="461" ht="15.75" customHeight="1">
      <c r="A461" s="94"/>
      <c r="B461" s="94"/>
      <c r="C461" s="94"/>
      <c r="D461" s="81"/>
      <c r="E461" s="94"/>
      <c r="F461" s="94"/>
      <c r="H461" s="81"/>
      <c r="W461" s="368"/>
      <c r="X461" s="368"/>
      <c r="Y461" s="369"/>
    </row>
    <row r="462" ht="15.75" customHeight="1">
      <c r="A462" s="94"/>
      <c r="B462" s="94"/>
      <c r="C462" s="94"/>
      <c r="D462" s="81"/>
      <c r="E462" s="94"/>
      <c r="F462" s="94"/>
      <c r="H462" s="81"/>
      <c r="W462" s="368"/>
      <c r="X462" s="368"/>
      <c r="Y462" s="369"/>
    </row>
    <row r="463" ht="15.75" customHeight="1">
      <c r="A463" s="94"/>
      <c r="B463" s="94"/>
      <c r="C463" s="94"/>
      <c r="D463" s="81"/>
      <c r="E463" s="94"/>
      <c r="F463" s="94"/>
      <c r="H463" s="81"/>
      <c r="W463" s="368"/>
      <c r="X463" s="368"/>
      <c r="Y463" s="369"/>
    </row>
    <row r="464" ht="15.75" customHeight="1">
      <c r="A464" s="94"/>
      <c r="B464" s="94"/>
      <c r="C464" s="94"/>
      <c r="D464" s="81"/>
      <c r="E464" s="94"/>
      <c r="F464" s="94"/>
      <c r="H464" s="81"/>
      <c r="W464" s="368"/>
      <c r="X464" s="368"/>
      <c r="Y464" s="369"/>
    </row>
    <row r="465" ht="15.75" customHeight="1">
      <c r="A465" s="94"/>
      <c r="B465" s="94"/>
      <c r="C465" s="94"/>
      <c r="D465" s="81"/>
      <c r="E465" s="94"/>
      <c r="F465" s="94"/>
      <c r="H465" s="81"/>
      <c r="W465" s="368"/>
      <c r="X465" s="368"/>
      <c r="Y465" s="369"/>
    </row>
    <row r="466" ht="15.75" customHeight="1">
      <c r="A466" s="94"/>
      <c r="B466" s="94"/>
      <c r="C466" s="94"/>
      <c r="D466" s="81"/>
      <c r="E466" s="94"/>
      <c r="F466" s="94"/>
      <c r="H466" s="81"/>
      <c r="W466" s="368"/>
      <c r="X466" s="368"/>
      <c r="Y466" s="369"/>
    </row>
    <row r="467" ht="15.75" customHeight="1">
      <c r="A467" s="94"/>
      <c r="B467" s="94"/>
      <c r="C467" s="94"/>
      <c r="D467" s="81"/>
      <c r="E467" s="94"/>
      <c r="F467" s="94"/>
      <c r="H467" s="81"/>
      <c r="W467" s="368"/>
      <c r="X467" s="368"/>
      <c r="Y467" s="369"/>
    </row>
    <row r="468" ht="15.75" customHeight="1">
      <c r="A468" s="94"/>
      <c r="B468" s="94"/>
      <c r="C468" s="94"/>
      <c r="D468" s="81"/>
      <c r="E468" s="94"/>
      <c r="F468" s="94"/>
      <c r="H468" s="81"/>
      <c r="W468" s="368"/>
      <c r="X468" s="368"/>
      <c r="Y468" s="369"/>
    </row>
    <row r="469" ht="15.75" customHeight="1">
      <c r="A469" s="94"/>
      <c r="B469" s="94"/>
      <c r="C469" s="94"/>
      <c r="D469" s="81"/>
      <c r="E469" s="94"/>
      <c r="F469" s="94"/>
      <c r="H469" s="81"/>
      <c r="W469" s="368"/>
      <c r="X469" s="368"/>
      <c r="Y469" s="369"/>
    </row>
    <row r="470" ht="15.75" customHeight="1">
      <c r="A470" s="94"/>
      <c r="B470" s="94"/>
      <c r="C470" s="94"/>
      <c r="D470" s="81"/>
      <c r="E470" s="94"/>
      <c r="F470" s="94"/>
      <c r="H470" s="81"/>
      <c r="W470" s="368"/>
      <c r="X470" s="368"/>
      <c r="Y470" s="369"/>
    </row>
    <row r="471" ht="15.75" customHeight="1">
      <c r="A471" s="94"/>
      <c r="B471" s="94"/>
      <c r="C471" s="94"/>
      <c r="D471" s="81"/>
      <c r="E471" s="94"/>
      <c r="F471" s="94"/>
      <c r="H471" s="81"/>
      <c r="W471" s="368"/>
      <c r="X471" s="368"/>
      <c r="Y471" s="369"/>
    </row>
    <row r="472" ht="15.75" customHeight="1">
      <c r="A472" s="94"/>
      <c r="B472" s="94"/>
      <c r="C472" s="94"/>
      <c r="D472" s="81"/>
      <c r="E472" s="94"/>
      <c r="F472" s="94"/>
      <c r="H472" s="81"/>
      <c r="W472" s="368"/>
      <c r="X472" s="368"/>
      <c r="Y472" s="369"/>
    </row>
    <row r="473" ht="15.75" customHeight="1">
      <c r="A473" s="94"/>
      <c r="B473" s="94"/>
      <c r="C473" s="94"/>
      <c r="D473" s="81"/>
      <c r="E473" s="94"/>
      <c r="F473" s="94"/>
      <c r="H473" s="81"/>
      <c r="W473" s="368"/>
      <c r="X473" s="368"/>
      <c r="Y473" s="369"/>
    </row>
    <row r="474" ht="15.75" customHeight="1">
      <c r="A474" s="94"/>
      <c r="B474" s="94"/>
      <c r="C474" s="94"/>
      <c r="D474" s="81"/>
      <c r="E474" s="94"/>
      <c r="F474" s="94"/>
      <c r="H474" s="81"/>
      <c r="W474" s="368"/>
      <c r="X474" s="368"/>
      <c r="Y474" s="369"/>
    </row>
    <row r="475" ht="15.75" customHeight="1">
      <c r="A475" s="94"/>
      <c r="B475" s="94"/>
      <c r="C475" s="94"/>
      <c r="D475" s="81"/>
      <c r="E475" s="94"/>
      <c r="F475" s="94"/>
      <c r="H475" s="81"/>
      <c r="W475" s="368"/>
      <c r="X475" s="368"/>
      <c r="Y475" s="369"/>
    </row>
    <row r="476" ht="15.75" customHeight="1">
      <c r="A476" s="94"/>
      <c r="B476" s="94"/>
      <c r="C476" s="94"/>
      <c r="D476" s="81"/>
      <c r="E476" s="94"/>
      <c r="F476" s="94"/>
      <c r="H476" s="81"/>
      <c r="W476" s="368"/>
      <c r="X476" s="368"/>
      <c r="Y476" s="369"/>
    </row>
    <row r="477" ht="15.75" customHeight="1">
      <c r="A477" s="94"/>
      <c r="B477" s="94"/>
      <c r="C477" s="94"/>
      <c r="D477" s="81"/>
      <c r="E477" s="94"/>
      <c r="F477" s="94"/>
      <c r="H477" s="81"/>
      <c r="W477" s="368"/>
      <c r="X477" s="368"/>
      <c r="Y477" s="369"/>
    </row>
    <row r="478" ht="15.75" customHeight="1">
      <c r="A478" s="94"/>
      <c r="B478" s="94"/>
      <c r="C478" s="94"/>
      <c r="D478" s="81"/>
      <c r="E478" s="94"/>
      <c r="F478" s="94"/>
      <c r="H478" s="81"/>
      <c r="W478" s="368"/>
      <c r="X478" s="368"/>
      <c r="Y478" s="369"/>
    </row>
    <row r="479" ht="15.75" customHeight="1">
      <c r="A479" s="94"/>
      <c r="B479" s="94"/>
      <c r="C479" s="94"/>
      <c r="D479" s="81"/>
      <c r="E479" s="94"/>
      <c r="F479" s="94"/>
      <c r="H479" s="81"/>
      <c r="W479" s="368"/>
      <c r="X479" s="368"/>
      <c r="Y479" s="369"/>
    </row>
    <row r="480" ht="15.75" customHeight="1">
      <c r="A480" s="94"/>
      <c r="B480" s="94"/>
      <c r="C480" s="94"/>
      <c r="D480" s="81"/>
      <c r="E480" s="94"/>
      <c r="F480" s="94"/>
      <c r="H480" s="81"/>
      <c r="W480" s="368"/>
      <c r="X480" s="368"/>
      <c r="Y480" s="369"/>
    </row>
    <row r="481" ht="15.75" customHeight="1">
      <c r="A481" s="94"/>
      <c r="B481" s="94"/>
      <c r="C481" s="94"/>
      <c r="D481" s="81"/>
      <c r="E481" s="94"/>
      <c r="F481" s="94"/>
      <c r="H481" s="81"/>
      <c r="W481" s="368"/>
      <c r="X481" s="368"/>
      <c r="Y481" s="369"/>
    </row>
    <row r="482" ht="15.75" customHeight="1">
      <c r="A482" s="94"/>
      <c r="B482" s="94"/>
      <c r="C482" s="94"/>
      <c r="D482" s="81"/>
      <c r="E482" s="94"/>
      <c r="F482" s="94"/>
      <c r="H482" s="81"/>
      <c r="W482" s="368"/>
      <c r="X482" s="368"/>
      <c r="Y482" s="369"/>
    </row>
    <row r="483" ht="15.75" customHeight="1">
      <c r="A483" s="94"/>
      <c r="B483" s="94"/>
      <c r="C483" s="94"/>
      <c r="D483" s="81"/>
      <c r="E483" s="94"/>
      <c r="F483" s="94"/>
      <c r="H483" s="81"/>
      <c r="W483" s="368"/>
      <c r="X483" s="368"/>
      <c r="Y483" s="369"/>
    </row>
    <row r="484" ht="15.75" customHeight="1">
      <c r="A484" s="94"/>
      <c r="B484" s="94"/>
      <c r="C484" s="94"/>
      <c r="D484" s="81"/>
      <c r="E484" s="94"/>
      <c r="F484" s="94"/>
      <c r="H484" s="81"/>
      <c r="W484" s="368"/>
      <c r="X484" s="368"/>
      <c r="Y484" s="369"/>
    </row>
    <row r="485" ht="15.75" customHeight="1">
      <c r="A485" s="94"/>
      <c r="B485" s="94"/>
      <c r="C485" s="94"/>
      <c r="D485" s="81"/>
      <c r="E485" s="94"/>
      <c r="F485" s="94"/>
      <c r="H485" s="81"/>
      <c r="W485" s="368"/>
      <c r="X485" s="368"/>
      <c r="Y485" s="369"/>
    </row>
    <row r="486" ht="15.75" customHeight="1">
      <c r="A486" s="94"/>
      <c r="B486" s="94"/>
      <c r="C486" s="94"/>
      <c r="D486" s="81"/>
      <c r="E486" s="94"/>
      <c r="F486" s="94"/>
      <c r="H486" s="81"/>
      <c r="W486" s="368"/>
      <c r="X486" s="368"/>
      <c r="Y486" s="369"/>
    </row>
    <row r="487" ht="15.75" customHeight="1">
      <c r="A487" s="94"/>
      <c r="B487" s="94"/>
      <c r="C487" s="94"/>
      <c r="D487" s="81"/>
      <c r="E487" s="94"/>
      <c r="F487" s="94"/>
      <c r="H487" s="81"/>
      <c r="W487" s="368"/>
      <c r="X487" s="368"/>
      <c r="Y487" s="369"/>
    </row>
    <row r="488" ht="15.75" customHeight="1">
      <c r="A488" s="94"/>
      <c r="B488" s="94"/>
      <c r="C488" s="94"/>
      <c r="D488" s="81"/>
      <c r="E488" s="94"/>
      <c r="F488" s="94"/>
      <c r="H488" s="81"/>
      <c r="W488" s="368"/>
      <c r="X488" s="368"/>
      <c r="Y488" s="369"/>
    </row>
    <row r="489" ht="15.75" customHeight="1">
      <c r="A489" s="94"/>
      <c r="B489" s="94"/>
      <c r="C489" s="94"/>
      <c r="D489" s="81"/>
      <c r="E489" s="94"/>
      <c r="F489" s="94"/>
      <c r="H489" s="81"/>
      <c r="W489" s="368"/>
      <c r="X489" s="368"/>
      <c r="Y489" s="369"/>
    </row>
    <row r="490" ht="15.75" customHeight="1">
      <c r="A490" s="94"/>
      <c r="B490" s="94"/>
      <c r="C490" s="94"/>
      <c r="D490" s="81"/>
      <c r="E490" s="94"/>
      <c r="F490" s="94"/>
      <c r="H490" s="81"/>
      <c r="W490" s="368"/>
      <c r="X490" s="368"/>
      <c r="Y490" s="369"/>
    </row>
    <row r="491" ht="15.75" customHeight="1">
      <c r="A491" s="94"/>
      <c r="B491" s="94"/>
      <c r="C491" s="94"/>
      <c r="D491" s="81"/>
      <c r="E491" s="94"/>
      <c r="F491" s="94"/>
      <c r="H491" s="81"/>
      <c r="W491" s="368"/>
      <c r="X491" s="368"/>
      <c r="Y491" s="369"/>
    </row>
    <row r="492" ht="15.75" customHeight="1">
      <c r="A492" s="94"/>
      <c r="B492" s="94"/>
      <c r="C492" s="94"/>
      <c r="D492" s="81"/>
      <c r="E492" s="94"/>
      <c r="F492" s="94"/>
      <c r="H492" s="81"/>
      <c r="W492" s="368"/>
      <c r="X492" s="368"/>
      <c r="Y492" s="369"/>
    </row>
    <row r="493" ht="15.75" customHeight="1">
      <c r="A493" s="94"/>
      <c r="B493" s="94"/>
      <c r="C493" s="94"/>
      <c r="D493" s="81"/>
      <c r="E493" s="94"/>
      <c r="F493" s="94"/>
      <c r="H493" s="81"/>
      <c r="W493" s="368"/>
      <c r="X493" s="368"/>
      <c r="Y493" s="369"/>
    </row>
    <row r="494" ht="15.75" customHeight="1">
      <c r="A494" s="94"/>
      <c r="B494" s="94"/>
      <c r="C494" s="94"/>
      <c r="D494" s="81"/>
      <c r="E494" s="94"/>
      <c r="F494" s="94"/>
      <c r="H494" s="81"/>
      <c r="W494" s="368"/>
      <c r="X494" s="368"/>
      <c r="Y494" s="369"/>
    </row>
    <row r="495" ht="15.75" customHeight="1">
      <c r="A495" s="94"/>
      <c r="B495" s="94"/>
      <c r="C495" s="94"/>
      <c r="D495" s="81"/>
      <c r="E495" s="94"/>
      <c r="F495" s="94"/>
      <c r="H495" s="81"/>
      <c r="W495" s="368"/>
      <c r="X495" s="368"/>
      <c r="Y495" s="369"/>
    </row>
    <row r="496" ht="15.75" customHeight="1">
      <c r="A496" s="94"/>
      <c r="B496" s="94"/>
      <c r="C496" s="94"/>
      <c r="D496" s="81"/>
      <c r="E496" s="94"/>
      <c r="F496" s="94"/>
      <c r="H496" s="81"/>
      <c r="W496" s="368"/>
      <c r="X496" s="368"/>
      <c r="Y496" s="369"/>
    </row>
    <row r="497" ht="15.75" customHeight="1">
      <c r="A497" s="94"/>
      <c r="B497" s="94"/>
      <c r="C497" s="94"/>
      <c r="D497" s="81"/>
      <c r="E497" s="94"/>
      <c r="F497" s="94"/>
      <c r="H497" s="81"/>
      <c r="W497" s="368"/>
      <c r="X497" s="368"/>
      <c r="Y497" s="369"/>
    </row>
    <row r="498" ht="15.75" customHeight="1">
      <c r="A498" s="94"/>
      <c r="B498" s="94"/>
      <c r="C498" s="94"/>
      <c r="D498" s="81"/>
      <c r="E498" s="94"/>
      <c r="F498" s="94"/>
      <c r="H498" s="81"/>
      <c r="W498" s="368"/>
      <c r="X498" s="368"/>
      <c r="Y498" s="369"/>
    </row>
    <row r="499" ht="15.75" customHeight="1">
      <c r="A499" s="94"/>
      <c r="B499" s="94"/>
      <c r="C499" s="94"/>
      <c r="D499" s="81"/>
      <c r="E499" s="94"/>
      <c r="F499" s="94"/>
      <c r="H499" s="81"/>
      <c r="W499" s="368"/>
      <c r="X499" s="368"/>
      <c r="Y499" s="369"/>
    </row>
    <row r="500" ht="15.75" customHeight="1">
      <c r="A500" s="94"/>
      <c r="B500" s="94"/>
      <c r="C500" s="94"/>
      <c r="D500" s="81"/>
      <c r="E500" s="94"/>
      <c r="F500" s="94"/>
      <c r="H500" s="81"/>
      <c r="W500" s="368"/>
      <c r="X500" s="368"/>
      <c r="Y500" s="369"/>
    </row>
    <row r="501" ht="15.75" customHeight="1">
      <c r="A501" s="94"/>
      <c r="B501" s="94"/>
      <c r="C501" s="94"/>
      <c r="D501" s="81"/>
      <c r="E501" s="94"/>
      <c r="F501" s="94"/>
      <c r="H501" s="81"/>
      <c r="W501" s="368"/>
      <c r="X501" s="368"/>
      <c r="Y501" s="369"/>
    </row>
    <row r="502" ht="15.75" customHeight="1">
      <c r="A502" s="94"/>
      <c r="B502" s="94"/>
      <c r="C502" s="94"/>
      <c r="D502" s="81"/>
      <c r="E502" s="94"/>
      <c r="F502" s="94"/>
      <c r="H502" s="81"/>
      <c r="W502" s="368"/>
      <c r="X502" s="368"/>
      <c r="Y502" s="369"/>
    </row>
    <row r="503" ht="15.75" customHeight="1">
      <c r="A503" s="94"/>
      <c r="B503" s="94"/>
      <c r="C503" s="94"/>
      <c r="D503" s="81"/>
      <c r="E503" s="94"/>
      <c r="F503" s="94"/>
      <c r="H503" s="81"/>
      <c r="W503" s="368"/>
      <c r="X503" s="368"/>
      <c r="Y503" s="369"/>
    </row>
    <row r="504" ht="15.75" customHeight="1">
      <c r="A504" s="94"/>
      <c r="B504" s="94"/>
      <c r="C504" s="94"/>
      <c r="D504" s="81"/>
      <c r="E504" s="94"/>
      <c r="F504" s="94"/>
      <c r="H504" s="81"/>
      <c r="W504" s="368"/>
      <c r="X504" s="368"/>
      <c r="Y504" s="369"/>
    </row>
    <row r="505" ht="15.75" customHeight="1">
      <c r="A505" s="94"/>
      <c r="B505" s="94"/>
      <c r="C505" s="94"/>
      <c r="D505" s="81"/>
      <c r="E505" s="94"/>
      <c r="F505" s="94"/>
      <c r="H505" s="81"/>
      <c r="W505" s="368"/>
      <c r="X505" s="368"/>
      <c r="Y505" s="369"/>
    </row>
    <row r="506" ht="15.75" customHeight="1">
      <c r="A506" s="94"/>
      <c r="B506" s="94"/>
      <c r="C506" s="94"/>
      <c r="D506" s="81"/>
      <c r="E506" s="94"/>
      <c r="F506" s="94"/>
      <c r="H506" s="81"/>
      <c r="W506" s="368"/>
      <c r="X506" s="368"/>
      <c r="Y506" s="369"/>
    </row>
    <row r="507" ht="15.75" customHeight="1">
      <c r="A507" s="94"/>
      <c r="B507" s="94"/>
      <c r="C507" s="94"/>
      <c r="D507" s="81"/>
      <c r="E507" s="94"/>
      <c r="F507" s="94"/>
      <c r="H507" s="81"/>
      <c r="W507" s="368"/>
      <c r="X507" s="368"/>
      <c r="Y507" s="369"/>
    </row>
    <row r="508" ht="15.75" customHeight="1">
      <c r="A508" s="94"/>
      <c r="B508" s="94"/>
      <c r="C508" s="94"/>
      <c r="D508" s="81"/>
      <c r="E508" s="94"/>
      <c r="F508" s="94"/>
      <c r="H508" s="81"/>
      <c r="W508" s="368"/>
      <c r="X508" s="368"/>
      <c r="Y508" s="369"/>
    </row>
    <row r="509" ht="15.75" customHeight="1">
      <c r="A509" s="94"/>
      <c r="B509" s="94"/>
      <c r="C509" s="94"/>
      <c r="D509" s="81"/>
      <c r="E509" s="94"/>
      <c r="F509" s="94"/>
      <c r="H509" s="81"/>
      <c r="W509" s="368"/>
      <c r="X509" s="368"/>
      <c r="Y509" s="369"/>
    </row>
    <row r="510" ht="15.75" customHeight="1">
      <c r="A510" s="94"/>
      <c r="B510" s="94"/>
      <c r="C510" s="94"/>
      <c r="D510" s="81"/>
      <c r="E510" s="94"/>
      <c r="F510" s="94"/>
      <c r="H510" s="81"/>
      <c r="W510" s="368"/>
      <c r="X510" s="368"/>
      <c r="Y510" s="369"/>
    </row>
    <row r="511" ht="15.75" customHeight="1">
      <c r="A511" s="94"/>
      <c r="B511" s="94"/>
      <c r="C511" s="94"/>
      <c r="D511" s="81"/>
      <c r="E511" s="94"/>
      <c r="F511" s="94"/>
      <c r="H511" s="81"/>
      <c r="W511" s="368"/>
      <c r="X511" s="368"/>
      <c r="Y511" s="369"/>
    </row>
    <row r="512" ht="15.75" customHeight="1">
      <c r="A512" s="94"/>
      <c r="B512" s="94"/>
      <c r="C512" s="94"/>
      <c r="D512" s="81"/>
      <c r="E512" s="94"/>
      <c r="F512" s="94"/>
      <c r="H512" s="81"/>
      <c r="W512" s="368"/>
      <c r="X512" s="368"/>
      <c r="Y512" s="369"/>
    </row>
    <row r="513" ht="15.75" customHeight="1">
      <c r="A513" s="94"/>
      <c r="B513" s="94"/>
      <c r="C513" s="94"/>
      <c r="D513" s="81"/>
      <c r="E513" s="94"/>
      <c r="F513" s="94"/>
      <c r="H513" s="81"/>
      <c r="W513" s="368"/>
      <c r="X513" s="368"/>
      <c r="Y513" s="369"/>
    </row>
    <row r="514" ht="15.75" customHeight="1">
      <c r="A514" s="94"/>
      <c r="B514" s="94"/>
      <c r="C514" s="94"/>
      <c r="D514" s="81"/>
      <c r="E514" s="94"/>
      <c r="F514" s="94"/>
      <c r="H514" s="81"/>
      <c r="W514" s="368"/>
      <c r="X514" s="368"/>
      <c r="Y514" s="369"/>
    </row>
    <row r="515" ht="15.75" customHeight="1">
      <c r="A515" s="94"/>
      <c r="B515" s="94"/>
      <c r="C515" s="94"/>
      <c r="D515" s="81"/>
      <c r="E515" s="94"/>
      <c r="F515" s="94"/>
      <c r="H515" s="81"/>
      <c r="W515" s="368"/>
      <c r="X515" s="368"/>
      <c r="Y515" s="369"/>
    </row>
    <row r="516" ht="15.75" customHeight="1">
      <c r="A516" s="94"/>
      <c r="B516" s="94"/>
      <c r="C516" s="94"/>
      <c r="D516" s="81"/>
      <c r="E516" s="94"/>
      <c r="F516" s="94"/>
      <c r="H516" s="81"/>
      <c r="W516" s="368"/>
      <c r="X516" s="368"/>
      <c r="Y516" s="369"/>
    </row>
    <row r="517" ht="15.75" customHeight="1">
      <c r="A517" s="94"/>
      <c r="B517" s="94"/>
      <c r="C517" s="94"/>
      <c r="D517" s="81"/>
      <c r="E517" s="94"/>
      <c r="F517" s="94"/>
      <c r="H517" s="81"/>
      <c r="W517" s="368"/>
      <c r="X517" s="368"/>
      <c r="Y517" s="369"/>
    </row>
    <row r="518" ht="15.75" customHeight="1">
      <c r="A518" s="94"/>
      <c r="B518" s="94"/>
      <c r="C518" s="94"/>
      <c r="D518" s="81"/>
      <c r="E518" s="94"/>
      <c r="F518" s="94"/>
      <c r="H518" s="81"/>
      <c r="W518" s="368"/>
      <c r="X518" s="368"/>
      <c r="Y518" s="369"/>
    </row>
    <row r="519" ht="15.75" customHeight="1">
      <c r="A519" s="94"/>
      <c r="B519" s="94"/>
      <c r="C519" s="94"/>
      <c r="D519" s="81"/>
      <c r="E519" s="94"/>
      <c r="F519" s="94"/>
      <c r="H519" s="81"/>
      <c r="W519" s="368"/>
      <c r="X519" s="368"/>
      <c r="Y519" s="369"/>
    </row>
    <row r="520" ht="15.75" customHeight="1">
      <c r="A520" s="94"/>
      <c r="B520" s="94"/>
      <c r="C520" s="94"/>
      <c r="D520" s="81"/>
      <c r="E520" s="94"/>
      <c r="F520" s="94"/>
      <c r="H520" s="81"/>
      <c r="W520" s="368"/>
      <c r="X520" s="368"/>
      <c r="Y520" s="369"/>
    </row>
    <row r="521" ht="15.75" customHeight="1">
      <c r="A521" s="94"/>
      <c r="B521" s="94"/>
      <c r="C521" s="94"/>
      <c r="D521" s="81"/>
      <c r="E521" s="94"/>
      <c r="F521" s="94"/>
      <c r="H521" s="81"/>
      <c r="W521" s="368"/>
      <c r="X521" s="368"/>
      <c r="Y521" s="369"/>
    </row>
    <row r="522" ht="15.75" customHeight="1">
      <c r="A522" s="94"/>
      <c r="B522" s="94"/>
      <c r="C522" s="94"/>
      <c r="D522" s="81"/>
      <c r="E522" s="94"/>
      <c r="F522" s="94"/>
      <c r="H522" s="81"/>
      <c r="W522" s="368"/>
      <c r="X522" s="368"/>
      <c r="Y522" s="369"/>
    </row>
    <row r="523" ht="15.75" customHeight="1">
      <c r="A523" s="94"/>
      <c r="B523" s="94"/>
      <c r="C523" s="94"/>
      <c r="D523" s="81"/>
      <c r="E523" s="94"/>
      <c r="F523" s="94"/>
      <c r="H523" s="81"/>
      <c r="W523" s="368"/>
      <c r="X523" s="368"/>
      <c r="Y523" s="369"/>
    </row>
    <row r="524" ht="15.75" customHeight="1">
      <c r="A524" s="94"/>
      <c r="B524" s="94"/>
      <c r="C524" s="94"/>
      <c r="D524" s="81"/>
      <c r="E524" s="94"/>
      <c r="F524" s="94"/>
      <c r="H524" s="81"/>
      <c r="W524" s="368"/>
      <c r="X524" s="368"/>
      <c r="Y524" s="369"/>
    </row>
    <row r="525" ht="15.75" customHeight="1">
      <c r="A525" s="94"/>
      <c r="B525" s="94"/>
      <c r="C525" s="94"/>
      <c r="D525" s="81"/>
      <c r="E525" s="94"/>
      <c r="F525" s="94"/>
      <c r="H525" s="81"/>
      <c r="W525" s="368"/>
      <c r="X525" s="368"/>
      <c r="Y525" s="369"/>
    </row>
    <row r="526" ht="15.75" customHeight="1">
      <c r="A526" s="94"/>
      <c r="B526" s="94"/>
      <c r="C526" s="94"/>
      <c r="D526" s="81"/>
      <c r="E526" s="94"/>
      <c r="F526" s="94"/>
      <c r="H526" s="81"/>
      <c r="W526" s="368"/>
      <c r="X526" s="368"/>
      <c r="Y526" s="369"/>
    </row>
    <row r="527" ht="15.75" customHeight="1">
      <c r="A527" s="94"/>
      <c r="B527" s="94"/>
      <c r="C527" s="94"/>
      <c r="D527" s="81"/>
      <c r="E527" s="94"/>
      <c r="F527" s="94"/>
      <c r="H527" s="81"/>
      <c r="W527" s="368"/>
      <c r="X527" s="368"/>
      <c r="Y527" s="369"/>
    </row>
    <row r="528" ht="15.75" customHeight="1">
      <c r="A528" s="94"/>
      <c r="B528" s="94"/>
      <c r="C528" s="94"/>
      <c r="D528" s="81"/>
      <c r="E528" s="94"/>
      <c r="F528" s="94"/>
      <c r="H528" s="81"/>
      <c r="W528" s="368"/>
      <c r="X528" s="368"/>
      <c r="Y528" s="369"/>
    </row>
    <row r="529" ht="15.75" customHeight="1">
      <c r="A529" s="94"/>
      <c r="B529" s="94"/>
      <c r="C529" s="94"/>
      <c r="D529" s="81"/>
      <c r="E529" s="94"/>
      <c r="F529" s="94"/>
      <c r="H529" s="81"/>
      <c r="W529" s="368"/>
      <c r="X529" s="368"/>
      <c r="Y529" s="369"/>
    </row>
    <row r="530" ht="15.75" customHeight="1">
      <c r="A530" s="94"/>
      <c r="B530" s="94"/>
      <c r="C530" s="94"/>
      <c r="D530" s="81"/>
      <c r="E530" s="94"/>
      <c r="F530" s="94"/>
      <c r="H530" s="81"/>
      <c r="W530" s="368"/>
      <c r="X530" s="368"/>
      <c r="Y530" s="369"/>
    </row>
    <row r="531" ht="15.75" customHeight="1">
      <c r="A531" s="94"/>
      <c r="B531" s="94"/>
      <c r="C531" s="94"/>
      <c r="D531" s="81"/>
      <c r="E531" s="94"/>
      <c r="F531" s="94"/>
      <c r="H531" s="81"/>
      <c r="W531" s="368"/>
      <c r="X531" s="368"/>
      <c r="Y531" s="369"/>
    </row>
    <row r="532" ht="15.75" customHeight="1">
      <c r="A532" s="94"/>
      <c r="B532" s="94"/>
      <c r="C532" s="94"/>
      <c r="D532" s="81"/>
      <c r="E532" s="94"/>
      <c r="F532" s="94"/>
      <c r="H532" s="81"/>
      <c r="W532" s="368"/>
      <c r="X532" s="368"/>
      <c r="Y532" s="369"/>
    </row>
    <row r="533" ht="15.75" customHeight="1">
      <c r="A533" s="94"/>
      <c r="B533" s="94"/>
      <c r="C533" s="94"/>
      <c r="D533" s="81"/>
      <c r="E533" s="94"/>
      <c r="F533" s="94"/>
      <c r="H533" s="81"/>
      <c r="W533" s="368"/>
      <c r="X533" s="368"/>
      <c r="Y533" s="369"/>
    </row>
    <row r="534" ht="15.75" customHeight="1">
      <c r="A534" s="94"/>
      <c r="B534" s="94"/>
      <c r="C534" s="94"/>
      <c r="D534" s="81"/>
      <c r="E534" s="94"/>
      <c r="F534" s="94"/>
      <c r="H534" s="81"/>
      <c r="W534" s="368"/>
      <c r="X534" s="368"/>
      <c r="Y534" s="369"/>
    </row>
    <row r="535" ht="15.75" customHeight="1">
      <c r="A535" s="94"/>
      <c r="B535" s="94"/>
      <c r="C535" s="94"/>
      <c r="D535" s="81"/>
      <c r="E535" s="94"/>
      <c r="F535" s="94"/>
      <c r="H535" s="81"/>
      <c r="W535" s="368"/>
      <c r="X535" s="368"/>
      <c r="Y535" s="369"/>
    </row>
    <row r="536" ht="15.75" customHeight="1">
      <c r="A536" s="94"/>
      <c r="B536" s="94"/>
      <c r="C536" s="94"/>
      <c r="D536" s="81"/>
      <c r="E536" s="94"/>
      <c r="F536" s="94"/>
      <c r="H536" s="81"/>
      <c r="W536" s="368"/>
      <c r="X536" s="368"/>
      <c r="Y536" s="369"/>
    </row>
    <row r="537" ht="15.75" customHeight="1">
      <c r="A537" s="94"/>
      <c r="B537" s="94"/>
      <c r="C537" s="94"/>
      <c r="D537" s="81"/>
      <c r="E537" s="94"/>
      <c r="F537" s="94"/>
      <c r="H537" s="81"/>
      <c r="W537" s="368"/>
      <c r="X537" s="368"/>
      <c r="Y537" s="369"/>
    </row>
    <row r="538" ht="15.75" customHeight="1">
      <c r="A538" s="94"/>
      <c r="B538" s="94"/>
      <c r="C538" s="94"/>
      <c r="D538" s="81"/>
      <c r="E538" s="94"/>
      <c r="F538" s="94"/>
      <c r="H538" s="81"/>
      <c r="W538" s="368"/>
      <c r="X538" s="368"/>
      <c r="Y538" s="369"/>
    </row>
    <row r="539" ht="15.75" customHeight="1">
      <c r="A539" s="94"/>
      <c r="B539" s="94"/>
      <c r="C539" s="94"/>
      <c r="D539" s="81"/>
      <c r="E539" s="94"/>
      <c r="F539" s="94"/>
      <c r="H539" s="81"/>
      <c r="W539" s="368"/>
      <c r="X539" s="368"/>
      <c r="Y539" s="369"/>
    </row>
    <row r="540" ht="15.75" customHeight="1">
      <c r="A540" s="94"/>
      <c r="B540" s="94"/>
      <c r="C540" s="94"/>
      <c r="D540" s="81"/>
      <c r="E540" s="94"/>
      <c r="F540" s="94"/>
      <c r="H540" s="81"/>
      <c r="W540" s="368"/>
      <c r="X540" s="368"/>
      <c r="Y540" s="369"/>
    </row>
    <row r="541" ht="15.75" customHeight="1">
      <c r="A541" s="94"/>
      <c r="B541" s="94"/>
      <c r="C541" s="94"/>
      <c r="D541" s="81"/>
      <c r="E541" s="94"/>
      <c r="F541" s="94"/>
      <c r="H541" s="81"/>
      <c r="W541" s="368"/>
      <c r="X541" s="368"/>
      <c r="Y541" s="369"/>
    </row>
    <row r="542" ht="15.75" customHeight="1">
      <c r="A542" s="94"/>
      <c r="B542" s="94"/>
      <c r="C542" s="94"/>
      <c r="D542" s="81"/>
      <c r="E542" s="94"/>
      <c r="F542" s="94"/>
      <c r="H542" s="81"/>
      <c r="W542" s="368"/>
      <c r="X542" s="368"/>
      <c r="Y542" s="369"/>
    </row>
    <row r="543" ht="15.75" customHeight="1">
      <c r="A543" s="94"/>
      <c r="B543" s="94"/>
      <c r="C543" s="94"/>
      <c r="D543" s="81"/>
      <c r="E543" s="94"/>
      <c r="F543" s="94"/>
      <c r="H543" s="81"/>
      <c r="W543" s="368"/>
      <c r="X543" s="368"/>
      <c r="Y543" s="369"/>
    </row>
    <row r="544" ht="15.75" customHeight="1">
      <c r="A544" s="94"/>
      <c r="B544" s="94"/>
      <c r="C544" s="94"/>
      <c r="D544" s="81"/>
      <c r="E544" s="94"/>
      <c r="F544" s="94"/>
      <c r="H544" s="81"/>
      <c r="W544" s="368"/>
      <c r="X544" s="368"/>
      <c r="Y544" s="369"/>
    </row>
    <row r="545" ht="15.75" customHeight="1">
      <c r="A545" s="94"/>
      <c r="B545" s="94"/>
      <c r="C545" s="94"/>
      <c r="D545" s="81"/>
      <c r="E545" s="94"/>
      <c r="F545" s="94"/>
      <c r="H545" s="81"/>
      <c r="W545" s="368"/>
      <c r="X545" s="368"/>
      <c r="Y545" s="369"/>
    </row>
    <row r="546" ht="15.75" customHeight="1">
      <c r="A546" s="94"/>
      <c r="B546" s="94"/>
      <c r="C546" s="94"/>
      <c r="D546" s="81"/>
      <c r="E546" s="94"/>
      <c r="F546" s="94"/>
      <c r="H546" s="81"/>
      <c r="W546" s="368"/>
      <c r="X546" s="368"/>
      <c r="Y546" s="369"/>
    </row>
    <row r="547" ht="15.75" customHeight="1">
      <c r="A547" s="94"/>
      <c r="B547" s="94"/>
      <c r="C547" s="94"/>
      <c r="D547" s="81"/>
      <c r="E547" s="94"/>
      <c r="F547" s="94"/>
      <c r="H547" s="81"/>
      <c r="W547" s="368"/>
      <c r="X547" s="368"/>
      <c r="Y547" s="369"/>
    </row>
    <row r="548" ht="15.75" customHeight="1">
      <c r="A548" s="94"/>
      <c r="B548" s="94"/>
      <c r="C548" s="94"/>
      <c r="D548" s="81"/>
      <c r="E548" s="94"/>
      <c r="F548" s="94"/>
      <c r="H548" s="81"/>
      <c r="W548" s="368"/>
      <c r="X548" s="368"/>
      <c r="Y548" s="369"/>
    </row>
    <row r="549" ht="15.75" customHeight="1">
      <c r="A549" s="94"/>
      <c r="B549" s="94"/>
      <c r="C549" s="94"/>
      <c r="D549" s="81"/>
      <c r="E549" s="94"/>
      <c r="F549" s="94"/>
      <c r="H549" s="81"/>
      <c r="W549" s="368"/>
      <c r="X549" s="368"/>
      <c r="Y549" s="369"/>
    </row>
    <row r="550" ht="15.75" customHeight="1">
      <c r="A550" s="94"/>
      <c r="B550" s="94"/>
      <c r="C550" s="94"/>
      <c r="D550" s="81"/>
      <c r="E550" s="94"/>
      <c r="F550" s="94"/>
      <c r="H550" s="81"/>
      <c r="W550" s="368"/>
      <c r="X550" s="368"/>
      <c r="Y550" s="369"/>
    </row>
    <row r="551" ht="15.75" customHeight="1">
      <c r="A551" s="94"/>
      <c r="B551" s="94"/>
      <c r="C551" s="94"/>
      <c r="D551" s="81"/>
      <c r="E551" s="94"/>
      <c r="F551" s="94"/>
      <c r="H551" s="81"/>
      <c r="W551" s="368"/>
      <c r="X551" s="368"/>
      <c r="Y551" s="369"/>
    </row>
    <row r="552" ht="15.75" customHeight="1">
      <c r="A552" s="94"/>
      <c r="B552" s="94"/>
      <c r="C552" s="94"/>
      <c r="D552" s="81"/>
      <c r="E552" s="94"/>
      <c r="F552" s="94"/>
      <c r="H552" s="81"/>
      <c r="W552" s="368"/>
      <c r="X552" s="368"/>
      <c r="Y552" s="369"/>
    </row>
    <row r="553" ht="15.75" customHeight="1">
      <c r="A553" s="94"/>
      <c r="B553" s="94"/>
      <c r="C553" s="94"/>
      <c r="D553" s="81"/>
      <c r="E553" s="94"/>
      <c r="F553" s="94"/>
      <c r="H553" s="81"/>
      <c r="W553" s="368"/>
      <c r="X553" s="368"/>
      <c r="Y553" s="369"/>
    </row>
    <row r="554" ht="15.75" customHeight="1">
      <c r="A554" s="94"/>
      <c r="B554" s="94"/>
      <c r="C554" s="94"/>
      <c r="D554" s="81"/>
      <c r="E554" s="94"/>
      <c r="F554" s="94"/>
      <c r="H554" s="81"/>
      <c r="W554" s="368"/>
      <c r="X554" s="368"/>
      <c r="Y554" s="369"/>
    </row>
    <row r="555" ht="15.75" customHeight="1">
      <c r="A555" s="94"/>
      <c r="B555" s="94"/>
      <c r="C555" s="94"/>
      <c r="D555" s="81"/>
      <c r="E555" s="94"/>
      <c r="F555" s="94"/>
      <c r="H555" s="81"/>
      <c r="W555" s="368"/>
      <c r="X555" s="368"/>
      <c r="Y555" s="369"/>
    </row>
    <row r="556" ht="15.75" customHeight="1">
      <c r="A556" s="94"/>
      <c r="B556" s="94"/>
      <c r="C556" s="94"/>
      <c r="D556" s="81"/>
      <c r="E556" s="94"/>
      <c r="F556" s="94"/>
      <c r="H556" s="81"/>
      <c r="W556" s="368"/>
      <c r="X556" s="368"/>
      <c r="Y556" s="369"/>
    </row>
    <row r="557" ht="15.75" customHeight="1">
      <c r="A557" s="94"/>
      <c r="B557" s="94"/>
      <c r="C557" s="94"/>
      <c r="D557" s="81"/>
      <c r="E557" s="94"/>
      <c r="F557" s="94"/>
      <c r="H557" s="81"/>
      <c r="W557" s="368"/>
      <c r="X557" s="368"/>
      <c r="Y557" s="369"/>
    </row>
    <row r="558" ht="15.75" customHeight="1">
      <c r="A558" s="94"/>
      <c r="B558" s="94"/>
      <c r="C558" s="94"/>
      <c r="D558" s="81"/>
      <c r="E558" s="94"/>
      <c r="F558" s="94"/>
      <c r="H558" s="81"/>
      <c r="W558" s="368"/>
      <c r="X558" s="368"/>
      <c r="Y558" s="369"/>
    </row>
    <row r="559" ht="15.75" customHeight="1">
      <c r="A559" s="94"/>
      <c r="B559" s="94"/>
      <c r="C559" s="94"/>
      <c r="D559" s="81"/>
      <c r="E559" s="94"/>
      <c r="F559" s="94"/>
      <c r="H559" s="81"/>
      <c r="W559" s="368"/>
      <c r="X559" s="368"/>
      <c r="Y559" s="369"/>
    </row>
    <row r="560" ht="15.75" customHeight="1">
      <c r="A560" s="94"/>
      <c r="B560" s="94"/>
      <c r="C560" s="94"/>
      <c r="D560" s="81"/>
      <c r="E560" s="94"/>
      <c r="F560" s="94"/>
      <c r="H560" s="81"/>
      <c r="W560" s="368"/>
      <c r="X560" s="368"/>
      <c r="Y560" s="369"/>
    </row>
    <row r="561" ht="15.75" customHeight="1">
      <c r="A561" s="94"/>
      <c r="B561" s="94"/>
      <c r="C561" s="94"/>
      <c r="D561" s="81"/>
      <c r="E561" s="94"/>
      <c r="F561" s="94"/>
      <c r="H561" s="81"/>
      <c r="W561" s="368"/>
      <c r="X561" s="368"/>
      <c r="Y561" s="369"/>
    </row>
    <row r="562" ht="15.75" customHeight="1">
      <c r="A562" s="94"/>
      <c r="B562" s="94"/>
      <c r="C562" s="94"/>
      <c r="D562" s="81"/>
      <c r="E562" s="94"/>
      <c r="F562" s="94"/>
      <c r="H562" s="81"/>
      <c r="W562" s="368"/>
      <c r="X562" s="368"/>
      <c r="Y562" s="369"/>
    </row>
    <row r="563" ht="15.75" customHeight="1">
      <c r="A563" s="94"/>
      <c r="B563" s="94"/>
      <c r="C563" s="94"/>
      <c r="D563" s="81"/>
      <c r="E563" s="94"/>
      <c r="F563" s="94"/>
      <c r="H563" s="81"/>
      <c r="W563" s="368"/>
      <c r="X563" s="368"/>
      <c r="Y563" s="369"/>
    </row>
    <row r="564" ht="15.75" customHeight="1">
      <c r="A564" s="94"/>
      <c r="B564" s="94"/>
      <c r="C564" s="94"/>
      <c r="D564" s="81"/>
      <c r="E564" s="94"/>
      <c r="F564" s="94"/>
      <c r="H564" s="81"/>
      <c r="W564" s="368"/>
      <c r="X564" s="368"/>
      <c r="Y564" s="369"/>
    </row>
    <row r="565" ht="15.75" customHeight="1">
      <c r="A565" s="94"/>
      <c r="B565" s="94"/>
      <c r="C565" s="94"/>
      <c r="D565" s="81"/>
      <c r="E565" s="94"/>
      <c r="F565" s="94"/>
      <c r="H565" s="81"/>
      <c r="W565" s="368"/>
      <c r="X565" s="368"/>
      <c r="Y565" s="369"/>
    </row>
    <row r="566" ht="15.75" customHeight="1">
      <c r="A566" s="94"/>
      <c r="B566" s="94"/>
      <c r="C566" s="94"/>
      <c r="D566" s="81"/>
      <c r="E566" s="94"/>
      <c r="F566" s="94"/>
      <c r="H566" s="81"/>
      <c r="W566" s="368"/>
      <c r="X566" s="368"/>
      <c r="Y566" s="369"/>
    </row>
    <row r="567" ht="15.75" customHeight="1">
      <c r="A567" s="94"/>
      <c r="B567" s="94"/>
      <c r="C567" s="94"/>
      <c r="D567" s="81"/>
      <c r="E567" s="94"/>
      <c r="F567" s="94"/>
      <c r="H567" s="81"/>
      <c r="W567" s="368"/>
      <c r="X567" s="368"/>
      <c r="Y567" s="369"/>
    </row>
    <row r="568" ht="15.75" customHeight="1">
      <c r="A568" s="94"/>
      <c r="B568" s="94"/>
      <c r="C568" s="94"/>
      <c r="D568" s="81"/>
      <c r="E568" s="94"/>
      <c r="F568" s="94"/>
      <c r="H568" s="81"/>
      <c r="W568" s="368"/>
      <c r="X568" s="368"/>
      <c r="Y568" s="369"/>
    </row>
    <row r="569" ht="15.75" customHeight="1">
      <c r="A569" s="94"/>
      <c r="B569" s="94"/>
      <c r="C569" s="94"/>
      <c r="D569" s="81"/>
      <c r="E569" s="94"/>
      <c r="F569" s="94"/>
      <c r="H569" s="81"/>
      <c r="W569" s="368"/>
      <c r="X569" s="368"/>
      <c r="Y569" s="369"/>
    </row>
    <row r="570" ht="15.75" customHeight="1">
      <c r="A570" s="94"/>
      <c r="B570" s="94"/>
      <c r="C570" s="94"/>
      <c r="D570" s="81"/>
      <c r="E570" s="94"/>
      <c r="F570" s="94"/>
      <c r="H570" s="81"/>
      <c r="W570" s="368"/>
      <c r="X570" s="368"/>
      <c r="Y570" s="369"/>
    </row>
    <row r="571" ht="15.75" customHeight="1">
      <c r="A571" s="94"/>
      <c r="B571" s="94"/>
      <c r="C571" s="94"/>
      <c r="D571" s="81"/>
      <c r="E571" s="94"/>
      <c r="F571" s="94"/>
      <c r="H571" s="81"/>
      <c r="W571" s="368"/>
      <c r="X571" s="368"/>
      <c r="Y571" s="369"/>
    </row>
    <row r="572" ht="15.75" customHeight="1">
      <c r="A572" s="94"/>
      <c r="B572" s="94"/>
      <c r="C572" s="94"/>
      <c r="D572" s="81"/>
      <c r="E572" s="94"/>
      <c r="F572" s="94"/>
      <c r="H572" s="81"/>
      <c r="W572" s="368"/>
      <c r="X572" s="368"/>
      <c r="Y572" s="369"/>
    </row>
    <row r="573" ht="15.75" customHeight="1">
      <c r="A573" s="94"/>
      <c r="B573" s="94"/>
      <c r="C573" s="94"/>
      <c r="D573" s="81"/>
      <c r="E573" s="94"/>
      <c r="F573" s="94"/>
      <c r="H573" s="81"/>
      <c r="W573" s="368"/>
      <c r="X573" s="368"/>
      <c r="Y573" s="369"/>
    </row>
    <row r="574" ht="15.75" customHeight="1">
      <c r="A574" s="94"/>
      <c r="B574" s="94"/>
      <c r="C574" s="94"/>
      <c r="D574" s="81"/>
      <c r="E574" s="94"/>
      <c r="F574" s="94"/>
      <c r="H574" s="81"/>
      <c r="W574" s="368"/>
      <c r="X574" s="368"/>
      <c r="Y574" s="369"/>
    </row>
    <row r="575" ht="15.75" customHeight="1">
      <c r="A575" s="94"/>
      <c r="B575" s="94"/>
      <c r="C575" s="94"/>
      <c r="D575" s="81"/>
      <c r="E575" s="94"/>
      <c r="F575" s="94"/>
      <c r="H575" s="81"/>
      <c r="W575" s="368"/>
      <c r="X575" s="368"/>
      <c r="Y575" s="369"/>
    </row>
    <row r="576" ht="15.75" customHeight="1">
      <c r="A576" s="94"/>
      <c r="B576" s="94"/>
      <c r="C576" s="94"/>
      <c r="D576" s="81"/>
      <c r="E576" s="94"/>
      <c r="F576" s="94"/>
      <c r="H576" s="81"/>
      <c r="W576" s="368"/>
      <c r="X576" s="368"/>
      <c r="Y576" s="369"/>
    </row>
    <row r="577" ht="15.75" customHeight="1">
      <c r="A577" s="94"/>
      <c r="B577" s="94"/>
      <c r="C577" s="94"/>
      <c r="D577" s="81"/>
      <c r="E577" s="94"/>
      <c r="F577" s="94"/>
      <c r="H577" s="81"/>
      <c r="W577" s="368"/>
      <c r="X577" s="368"/>
      <c r="Y577" s="369"/>
    </row>
    <row r="578" ht="15.75" customHeight="1">
      <c r="A578" s="94"/>
      <c r="B578" s="94"/>
      <c r="C578" s="94"/>
      <c r="D578" s="81"/>
      <c r="E578" s="94"/>
      <c r="F578" s="94"/>
      <c r="H578" s="81"/>
      <c r="W578" s="368"/>
      <c r="X578" s="368"/>
      <c r="Y578" s="369"/>
    </row>
    <row r="579" ht="15.75" customHeight="1">
      <c r="A579" s="94"/>
      <c r="B579" s="94"/>
      <c r="C579" s="94"/>
      <c r="D579" s="81"/>
      <c r="E579" s="94"/>
      <c r="F579" s="94"/>
      <c r="H579" s="81"/>
      <c r="W579" s="368"/>
      <c r="X579" s="368"/>
      <c r="Y579" s="369"/>
    </row>
    <row r="580" ht="15.75" customHeight="1">
      <c r="A580" s="94"/>
      <c r="B580" s="94"/>
      <c r="C580" s="94"/>
      <c r="D580" s="81"/>
      <c r="E580" s="94"/>
      <c r="F580" s="94"/>
      <c r="H580" s="81"/>
      <c r="W580" s="368"/>
      <c r="X580" s="368"/>
      <c r="Y580" s="369"/>
    </row>
    <row r="581" ht="15.75" customHeight="1">
      <c r="A581" s="94"/>
      <c r="B581" s="94"/>
      <c r="C581" s="94"/>
      <c r="D581" s="81"/>
      <c r="E581" s="94"/>
      <c r="F581" s="94"/>
      <c r="H581" s="81"/>
      <c r="W581" s="368"/>
      <c r="X581" s="368"/>
      <c r="Y581" s="369"/>
    </row>
    <row r="582" ht="15.75" customHeight="1">
      <c r="A582" s="94"/>
      <c r="B582" s="94"/>
      <c r="C582" s="94"/>
      <c r="D582" s="81"/>
      <c r="E582" s="94"/>
      <c r="F582" s="94"/>
      <c r="H582" s="81"/>
      <c r="W582" s="368"/>
      <c r="X582" s="368"/>
      <c r="Y582" s="369"/>
    </row>
    <row r="583" ht="15.75" customHeight="1">
      <c r="A583" s="94"/>
      <c r="B583" s="94"/>
      <c r="C583" s="94"/>
      <c r="D583" s="81"/>
      <c r="E583" s="94"/>
      <c r="F583" s="94"/>
      <c r="H583" s="81"/>
      <c r="W583" s="368"/>
      <c r="X583" s="368"/>
      <c r="Y583" s="369"/>
    </row>
    <row r="584" ht="15.75" customHeight="1">
      <c r="A584" s="94"/>
      <c r="B584" s="94"/>
      <c r="C584" s="94"/>
      <c r="D584" s="81"/>
      <c r="E584" s="94"/>
      <c r="F584" s="94"/>
      <c r="H584" s="81"/>
      <c r="W584" s="368"/>
      <c r="X584" s="368"/>
      <c r="Y584" s="369"/>
    </row>
    <row r="585" ht="15.75" customHeight="1">
      <c r="A585" s="94"/>
      <c r="B585" s="94"/>
      <c r="C585" s="94"/>
      <c r="D585" s="81"/>
      <c r="E585" s="94"/>
      <c r="F585" s="94"/>
      <c r="H585" s="81"/>
      <c r="W585" s="368"/>
      <c r="X585" s="368"/>
      <c r="Y585" s="369"/>
    </row>
    <row r="586" ht="15.75" customHeight="1">
      <c r="A586" s="94"/>
      <c r="B586" s="94"/>
      <c r="C586" s="94"/>
      <c r="D586" s="81"/>
      <c r="E586" s="94"/>
      <c r="F586" s="94"/>
      <c r="H586" s="81"/>
      <c r="W586" s="368"/>
      <c r="X586" s="368"/>
      <c r="Y586" s="369"/>
    </row>
    <row r="587" ht="15.75" customHeight="1">
      <c r="A587" s="94"/>
      <c r="B587" s="94"/>
      <c r="C587" s="94"/>
      <c r="D587" s="81"/>
      <c r="E587" s="94"/>
      <c r="F587" s="94"/>
      <c r="H587" s="81"/>
      <c r="W587" s="368"/>
      <c r="X587" s="368"/>
      <c r="Y587" s="369"/>
    </row>
    <row r="588" ht="15.75" customHeight="1">
      <c r="A588" s="94"/>
      <c r="B588" s="94"/>
      <c r="C588" s="94"/>
      <c r="D588" s="81"/>
      <c r="E588" s="94"/>
      <c r="F588" s="94"/>
      <c r="H588" s="81"/>
      <c r="W588" s="368"/>
      <c r="X588" s="368"/>
      <c r="Y588" s="369"/>
    </row>
    <row r="589" ht="15.75" customHeight="1">
      <c r="A589" s="94"/>
      <c r="B589" s="94"/>
      <c r="C589" s="94"/>
      <c r="D589" s="81"/>
      <c r="E589" s="94"/>
      <c r="F589" s="94"/>
      <c r="H589" s="81"/>
      <c r="W589" s="368"/>
      <c r="X589" s="368"/>
      <c r="Y589" s="369"/>
    </row>
    <row r="590" ht="15.75" customHeight="1">
      <c r="A590" s="94"/>
      <c r="B590" s="94"/>
      <c r="C590" s="94"/>
      <c r="D590" s="81"/>
      <c r="E590" s="94"/>
      <c r="F590" s="94"/>
      <c r="H590" s="81"/>
      <c r="W590" s="368"/>
      <c r="X590" s="368"/>
      <c r="Y590" s="369"/>
    </row>
    <row r="591" ht="15.75" customHeight="1">
      <c r="A591" s="94"/>
      <c r="B591" s="94"/>
      <c r="C591" s="94"/>
      <c r="D591" s="81"/>
      <c r="E591" s="94"/>
      <c r="F591" s="94"/>
      <c r="H591" s="81"/>
      <c r="W591" s="368"/>
      <c r="X591" s="368"/>
      <c r="Y591" s="369"/>
    </row>
    <row r="592" ht="15.75" customHeight="1">
      <c r="A592" s="94"/>
      <c r="B592" s="94"/>
      <c r="C592" s="94"/>
      <c r="D592" s="81"/>
      <c r="E592" s="94"/>
      <c r="F592" s="94"/>
      <c r="H592" s="81"/>
      <c r="W592" s="368"/>
      <c r="X592" s="368"/>
      <c r="Y592" s="369"/>
    </row>
    <row r="593" ht="15.75" customHeight="1">
      <c r="A593" s="94"/>
      <c r="B593" s="94"/>
      <c r="C593" s="94"/>
      <c r="D593" s="81"/>
      <c r="E593" s="94"/>
      <c r="F593" s="94"/>
      <c r="H593" s="81"/>
      <c r="W593" s="368"/>
      <c r="X593" s="368"/>
      <c r="Y593" s="369"/>
    </row>
    <row r="594" ht="15.75" customHeight="1">
      <c r="A594" s="94"/>
      <c r="B594" s="94"/>
      <c r="C594" s="94"/>
      <c r="D594" s="81"/>
      <c r="E594" s="94"/>
      <c r="F594" s="94"/>
      <c r="H594" s="81"/>
      <c r="W594" s="368"/>
      <c r="X594" s="368"/>
      <c r="Y594" s="369"/>
    </row>
    <row r="595" ht="15.75" customHeight="1">
      <c r="A595" s="94"/>
      <c r="B595" s="94"/>
      <c r="C595" s="94"/>
      <c r="D595" s="81"/>
      <c r="E595" s="94"/>
      <c r="F595" s="94"/>
      <c r="H595" s="81"/>
      <c r="W595" s="368"/>
      <c r="X595" s="368"/>
      <c r="Y595" s="369"/>
    </row>
    <row r="596" ht="15.75" customHeight="1">
      <c r="A596" s="94"/>
      <c r="B596" s="94"/>
      <c r="C596" s="94"/>
      <c r="D596" s="81"/>
      <c r="E596" s="94"/>
      <c r="F596" s="94"/>
      <c r="H596" s="81"/>
      <c r="W596" s="368"/>
      <c r="X596" s="368"/>
      <c r="Y596" s="369"/>
    </row>
    <row r="597" ht="15.75" customHeight="1">
      <c r="A597" s="94"/>
      <c r="B597" s="94"/>
      <c r="C597" s="94"/>
      <c r="D597" s="81"/>
      <c r="E597" s="94"/>
      <c r="F597" s="94"/>
      <c r="H597" s="81"/>
      <c r="W597" s="368"/>
      <c r="X597" s="368"/>
      <c r="Y597" s="369"/>
    </row>
    <row r="598" ht="15.75" customHeight="1">
      <c r="A598" s="94"/>
      <c r="B598" s="94"/>
      <c r="C598" s="94"/>
      <c r="D598" s="81"/>
      <c r="E598" s="94"/>
      <c r="F598" s="94"/>
      <c r="H598" s="81"/>
      <c r="W598" s="368"/>
      <c r="X598" s="368"/>
      <c r="Y598" s="369"/>
    </row>
    <row r="599" ht="15.75" customHeight="1">
      <c r="A599" s="94"/>
      <c r="B599" s="94"/>
      <c r="C599" s="94"/>
      <c r="D599" s="81"/>
      <c r="E599" s="94"/>
      <c r="F599" s="94"/>
      <c r="H599" s="81"/>
      <c r="W599" s="368"/>
      <c r="X599" s="368"/>
      <c r="Y599" s="369"/>
    </row>
    <row r="600" ht="15.75" customHeight="1">
      <c r="A600" s="94"/>
      <c r="B600" s="94"/>
      <c r="C600" s="94"/>
      <c r="D600" s="81"/>
      <c r="E600" s="94"/>
      <c r="F600" s="94"/>
      <c r="H600" s="81"/>
      <c r="W600" s="368"/>
      <c r="X600" s="368"/>
      <c r="Y600" s="369"/>
    </row>
    <row r="601" ht="15.75" customHeight="1">
      <c r="A601" s="94"/>
      <c r="B601" s="94"/>
      <c r="C601" s="94"/>
      <c r="D601" s="81"/>
      <c r="E601" s="94"/>
      <c r="F601" s="94"/>
      <c r="H601" s="81"/>
      <c r="W601" s="368"/>
      <c r="X601" s="368"/>
      <c r="Y601" s="369"/>
    </row>
    <row r="602" ht="15.75" customHeight="1">
      <c r="A602" s="94"/>
      <c r="B602" s="94"/>
      <c r="C602" s="94"/>
      <c r="D602" s="81"/>
      <c r="E602" s="94"/>
      <c r="F602" s="94"/>
      <c r="H602" s="81"/>
      <c r="W602" s="368"/>
      <c r="X602" s="368"/>
      <c r="Y602" s="369"/>
    </row>
    <row r="603" ht="15.75" customHeight="1">
      <c r="A603" s="94"/>
      <c r="B603" s="94"/>
      <c r="C603" s="94"/>
      <c r="D603" s="81"/>
      <c r="E603" s="94"/>
      <c r="F603" s="94"/>
      <c r="H603" s="81"/>
      <c r="W603" s="368"/>
      <c r="X603" s="368"/>
      <c r="Y603" s="369"/>
    </row>
    <row r="604" ht="15.75" customHeight="1">
      <c r="A604" s="94"/>
      <c r="B604" s="94"/>
      <c r="C604" s="94"/>
      <c r="D604" s="81"/>
      <c r="E604" s="94"/>
      <c r="F604" s="94"/>
      <c r="H604" s="81"/>
      <c r="W604" s="368"/>
      <c r="X604" s="368"/>
      <c r="Y604" s="369"/>
    </row>
    <row r="605" ht="15.75" customHeight="1">
      <c r="A605" s="94"/>
      <c r="B605" s="94"/>
      <c r="C605" s="94"/>
      <c r="D605" s="81"/>
      <c r="E605" s="94"/>
      <c r="F605" s="94"/>
      <c r="H605" s="81"/>
      <c r="W605" s="368"/>
      <c r="X605" s="368"/>
      <c r="Y605" s="369"/>
    </row>
    <row r="606" ht="15.75" customHeight="1">
      <c r="A606" s="94"/>
      <c r="B606" s="94"/>
      <c r="C606" s="94"/>
      <c r="D606" s="81"/>
      <c r="E606" s="94"/>
      <c r="F606" s="94"/>
      <c r="H606" s="81"/>
      <c r="W606" s="368"/>
      <c r="X606" s="368"/>
      <c r="Y606" s="369"/>
    </row>
    <row r="607" ht="15.75" customHeight="1">
      <c r="A607" s="94"/>
      <c r="B607" s="94"/>
      <c r="C607" s="94"/>
      <c r="D607" s="81"/>
      <c r="E607" s="94"/>
      <c r="F607" s="94"/>
      <c r="H607" s="81"/>
      <c r="W607" s="368"/>
      <c r="X607" s="368"/>
      <c r="Y607" s="369"/>
    </row>
    <row r="608" ht="15.75" customHeight="1">
      <c r="A608" s="94"/>
      <c r="B608" s="94"/>
      <c r="C608" s="94"/>
      <c r="D608" s="81"/>
      <c r="E608" s="94"/>
      <c r="F608" s="94"/>
      <c r="H608" s="81"/>
      <c r="W608" s="368"/>
      <c r="X608" s="368"/>
      <c r="Y608" s="369"/>
    </row>
    <row r="609" ht="15.75" customHeight="1">
      <c r="A609" s="94"/>
      <c r="B609" s="94"/>
      <c r="C609" s="94"/>
      <c r="D609" s="81"/>
      <c r="E609" s="94"/>
      <c r="F609" s="94"/>
      <c r="H609" s="81"/>
      <c r="W609" s="368"/>
      <c r="X609" s="368"/>
      <c r="Y609" s="369"/>
    </row>
    <row r="610" ht="15.75" customHeight="1">
      <c r="A610" s="94"/>
      <c r="B610" s="94"/>
      <c r="C610" s="94"/>
      <c r="D610" s="81"/>
      <c r="E610" s="94"/>
      <c r="F610" s="94"/>
      <c r="H610" s="81"/>
      <c r="W610" s="368"/>
      <c r="X610" s="368"/>
      <c r="Y610" s="369"/>
    </row>
    <row r="611" ht="15.75" customHeight="1">
      <c r="A611" s="94"/>
      <c r="B611" s="94"/>
      <c r="C611" s="94"/>
      <c r="D611" s="81"/>
      <c r="E611" s="94"/>
      <c r="F611" s="94"/>
      <c r="H611" s="81"/>
      <c r="W611" s="368"/>
      <c r="X611" s="368"/>
      <c r="Y611" s="369"/>
    </row>
    <row r="612" ht="15.75" customHeight="1">
      <c r="A612" s="94"/>
      <c r="B612" s="94"/>
      <c r="C612" s="94"/>
      <c r="D612" s="81"/>
      <c r="E612" s="94"/>
      <c r="F612" s="94"/>
      <c r="H612" s="81"/>
      <c r="W612" s="368"/>
      <c r="X612" s="368"/>
      <c r="Y612" s="369"/>
    </row>
    <row r="613" ht="15.75" customHeight="1">
      <c r="A613" s="94"/>
      <c r="B613" s="94"/>
      <c r="C613" s="94"/>
      <c r="D613" s="81"/>
      <c r="E613" s="94"/>
      <c r="F613" s="94"/>
      <c r="H613" s="81"/>
      <c r="W613" s="368"/>
      <c r="X613" s="368"/>
      <c r="Y613" s="369"/>
    </row>
    <row r="614" ht="15.75" customHeight="1">
      <c r="A614" s="94"/>
      <c r="B614" s="94"/>
      <c r="C614" s="94"/>
      <c r="D614" s="81"/>
      <c r="E614" s="94"/>
      <c r="F614" s="94"/>
      <c r="H614" s="81"/>
      <c r="W614" s="368"/>
      <c r="X614" s="368"/>
      <c r="Y614" s="369"/>
    </row>
    <row r="615" ht="15.75" customHeight="1">
      <c r="A615" s="94"/>
      <c r="B615" s="94"/>
      <c r="C615" s="94"/>
      <c r="D615" s="81"/>
      <c r="E615" s="94"/>
      <c r="F615" s="94"/>
      <c r="H615" s="81"/>
      <c r="W615" s="368"/>
      <c r="X615" s="368"/>
      <c r="Y615" s="369"/>
    </row>
    <row r="616" ht="15.75" customHeight="1">
      <c r="A616" s="94"/>
      <c r="B616" s="94"/>
      <c r="C616" s="94"/>
      <c r="D616" s="81"/>
      <c r="E616" s="94"/>
      <c r="F616" s="94"/>
      <c r="H616" s="81"/>
      <c r="W616" s="368"/>
      <c r="X616" s="368"/>
      <c r="Y616" s="369"/>
    </row>
    <row r="617" ht="15.75" customHeight="1">
      <c r="A617" s="94"/>
      <c r="B617" s="94"/>
      <c r="C617" s="94"/>
      <c r="D617" s="81"/>
      <c r="E617" s="94"/>
      <c r="F617" s="94"/>
      <c r="H617" s="81"/>
      <c r="W617" s="368"/>
      <c r="X617" s="368"/>
      <c r="Y617" s="369"/>
    </row>
    <row r="618" ht="15.75" customHeight="1">
      <c r="A618" s="94"/>
      <c r="B618" s="94"/>
      <c r="C618" s="94"/>
      <c r="D618" s="81"/>
      <c r="E618" s="94"/>
      <c r="F618" s="94"/>
      <c r="H618" s="81"/>
      <c r="W618" s="368"/>
      <c r="X618" s="368"/>
      <c r="Y618" s="369"/>
    </row>
    <row r="619" ht="15.75" customHeight="1">
      <c r="A619" s="94"/>
      <c r="B619" s="94"/>
      <c r="C619" s="94"/>
      <c r="D619" s="81"/>
      <c r="E619" s="94"/>
      <c r="F619" s="94"/>
      <c r="H619" s="81"/>
      <c r="W619" s="368"/>
      <c r="X619" s="368"/>
      <c r="Y619" s="369"/>
    </row>
    <row r="620" ht="15.75" customHeight="1">
      <c r="A620" s="94"/>
      <c r="B620" s="94"/>
      <c r="C620" s="94"/>
      <c r="D620" s="81"/>
      <c r="E620" s="94"/>
      <c r="F620" s="94"/>
      <c r="H620" s="81"/>
      <c r="W620" s="368"/>
      <c r="X620" s="368"/>
      <c r="Y620" s="369"/>
    </row>
    <row r="621" ht="15.75" customHeight="1">
      <c r="A621" s="94"/>
      <c r="B621" s="94"/>
      <c r="C621" s="94"/>
      <c r="D621" s="81"/>
      <c r="E621" s="94"/>
      <c r="F621" s="94"/>
      <c r="H621" s="81"/>
      <c r="W621" s="368"/>
      <c r="X621" s="368"/>
      <c r="Y621" s="369"/>
    </row>
    <row r="622" ht="15.75" customHeight="1">
      <c r="A622" s="94"/>
      <c r="B622" s="94"/>
      <c r="C622" s="94"/>
      <c r="D622" s="81"/>
      <c r="E622" s="94"/>
      <c r="F622" s="94"/>
      <c r="H622" s="81"/>
      <c r="W622" s="368"/>
      <c r="X622" s="368"/>
      <c r="Y622" s="369"/>
    </row>
    <row r="623" ht="15.75" customHeight="1">
      <c r="A623" s="94"/>
      <c r="B623" s="94"/>
      <c r="C623" s="94"/>
      <c r="D623" s="81"/>
      <c r="E623" s="94"/>
      <c r="F623" s="94"/>
      <c r="H623" s="81"/>
      <c r="W623" s="368"/>
      <c r="X623" s="368"/>
      <c r="Y623" s="369"/>
    </row>
    <row r="624" ht="15.75" customHeight="1">
      <c r="A624" s="94"/>
      <c r="B624" s="94"/>
      <c r="C624" s="94"/>
      <c r="D624" s="81"/>
      <c r="E624" s="94"/>
      <c r="F624" s="94"/>
      <c r="H624" s="81"/>
      <c r="W624" s="368"/>
      <c r="X624" s="368"/>
      <c r="Y624" s="369"/>
    </row>
    <row r="625" ht="15.75" customHeight="1">
      <c r="A625" s="94"/>
      <c r="B625" s="94"/>
      <c r="C625" s="94"/>
      <c r="D625" s="81"/>
      <c r="E625" s="94"/>
      <c r="F625" s="94"/>
      <c r="H625" s="81"/>
      <c r="W625" s="368"/>
      <c r="X625" s="368"/>
      <c r="Y625" s="369"/>
    </row>
    <row r="626" ht="15.75" customHeight="1">
      <c r="A626" s="94"/>
      <c r="B626" s="94"/>
      <c r="C626" s="94"/>
      <c r="D626" s="81"/>
      <c r="E626" s="94"/>
      <c r="F626" s="94"/>
      <c r="H626" s="81"/>
      <c r="W626" s="368"/>
      <c r="X626" s="368"/>
      <c r="Y626" s="369"/>
    </row>
    <row r="627" ht="15.75" customHeight="1">
      <c r="A627" s="94"/>
      <c r="B627" s="94"/>
      <c r="C627" s="94"/>
      <c r="D627" s="81"/>
      <c r="E627" s="94"/>
      <c r="F627" s="94"/>
      <c r="H627" s="81"/>
      <c r="W627" s="368"/>
      <c r="X627" s="368"/>
      <c r="Y627" s="369"/>
    </row>
    <row r="628" ht="15.75" customHeight="1">
      <c r="A628" s="94"/>
      <c r="B628" s="94"/>
      <c r="C628" s="94"/>
      <c r="D628" s="81"/>
      <c r="E628" s="94"/>
      <c r="F628" s="94"/>
      <c r="H628" s="81"/>
      <c r="W628" s="368"/>
      <c r="X628" s="368"/>
      <c r="Y628" s="369"/>
    </row>
    <row r="629" ht="15.75" customHeight="1">
      <c r="A629" s="94"/>
      <c r="B629" s="94"/>
      <c r="C629" s="94"/>
      <c r="D629" s="81"/>
      <c r="E629" s="94"/>
      <c r="F629" s="94"/>
      <c r="H629" s="81"/>
      <c r="W629" s="368"/>
      <c r="X629" s="368"/>
      <c r="Y629" s="369"/>
    </row>
    <row r="630" ht="15.75" customHeight="1">
      <c r="A630" s="94"/>
      <c r="B630" s="94"/>
      <c r="C630" s="94"/>
      <c r="D630" s="81"/>
      <c r="E630" s="94"/>
      <c r="F630" s="94"/>
      <c r="H630" s="81"/>
      <c r="W630" s="368"/>
      <c r="X630" s="368"/>
      <c r="Y630" s="369"/>
    </row>
    <row r="631" ht="15.75" customHeight="1">
      <c r="A631" s="94"/>
      <c r="B631" s="94"/>
      <c r="C631" s="94"/>
      <c r="D631" s="81"/>
      <c r="E631" s="94"/>
      <c r="F631" s="94"/>
      <c r="H631" s="81"/>
      <c r="W631" s="368"/>
      <c r="X631" s="368"/>
      <c r="Y631" s="369"/>
    </row>
    <row r="632" ht="15.75" customHeight="1">
      <c r="A632" s="94"/>
      <c r="B632" s="94"/>
      <c r="C632" s="94"/>
      <c r="D632" s="81"/>
      <c r="E632" s="94"/>
      <c r="F632" s="94"/>
      <c r="H632" s="81"/>
      <c r="W632" s="368"/>
      <c r="X632" s="368"/>
      <c r="Y632" s="369"/>
    </row>
    <row r="633" ht="15.75" customHeight="1">
      <c r="A633" s="94"/>
      <c r="B633" s="94"/>
      <c r="C633" s="94"/>
      <c r="D633" s="81"/>
      <c r="E633" s="94"/>
      <c r="F633" s="94"/>
      <c r="H633" s="81"/>
      <c r="W633" s="368"/>
      <c r="X633" s="368"/>
      <c r="Y633" s="369"/>
    </row>
    <row r="634" ht="15.75" customHeight="1">
      <c r="A634" s="94"/>
      <c r="B634" s="94"/>
      <c r="C634" s="94"/>
      <c r="D634" s="81"/>
      <c r="E634" s="94"/>
      <c r="F634" s="94"/>
      <c r="H634" s="81"/>
      <c r="W634" s="368"/>
      <c r="X634" s="368"/>
      <c r="Y634" s="369"/>
    </row>
    <row r="635" ht="15.75" customHeight="1">
      <c r="A635" s="94"/>
      <c r="B635" s="94"/>
      <c r="C635" s="94"/>
      <c r="D635" s="81"/>
      <c r="E635" s="94"/>
      <c r="F635" s="94"/>
      <c r="H635" s="81"/>
      <c r="W635" s="368"/>
      <c r="X635" s="368"/>
      <c r="Y635" s="369"/>
    </row>
    <row r="636" ht="15.75" customHeight="1">
      <c r="A636" s="94"/>
      <c r="B636" s="94"/>
      <c r="C636" s="94"/>
      <c r="D636" s="81"/>
      <c r="E636" s="94"/>
      <c r="F636" s="94"/>
      <c r="H636" s="81"/>
      <c r="W636" s="368"/>
      <c r="X636" s="368"/>
      <c r="Y636" s="369"/>
    </row>
    <row r="637" ht="15.75" customHeight="1">
      <c r="A637" s="94"/>
      <c r="B637" s="94"/>
      <c r="C637" s="94"/>
      <c r="D637" s="81"/>
      <c r="E637" s="94"/>
      <c r="F637" s="94"/>
      <c r="H637" s="81"/>
      <c r="W637" s="368"/>
      <c r="X637" s="368"/>
      <c r="Y637" s="369"/>
    </row>
    <row r="638" ht="15.75" customHeight="1">
      <c r="A638" s="94"/>
      <c r="B638" s="94"/>
      <c r="C638" s="94"/>
      <c r="D638" s="81"/>
      <c r="E638" s="94"/>
      <c r="F638" s="94"/>
      <c r="H638" s="81"/>
      <c r="W638" s="368"/>
      <c r="X638" s="368"/>
      <c r="Y638" s="369"/>
    </row>
    <row r="639" ht="15.75" customHeight="1">
      <c r="A639" s="94"/>
      <c r="B639" s="94"/>
      <c r="C639" s="94"/>
      <c r="D639" s="81"/>
      <c r="E639" s="94"/>
      <c r="F639" s="94"/>
      <c r="H639" s="81"/>
      <c r="W639" s="368"/>
      <c r="X639" s="368"/>
      <c r="Y639" s="369"/>
    </row>
    <row r="640" ht="15.75" customHeight="1">
      <c r="A640" s="94"/>
      <c r="B640" s="94"/>
      <c r="C640" s="94"/>
      <c r="D640" s="81"/>
      <c r="E640" s="94"/>
      <c r="F640" s="94"/>
      <c r="H640" s="81"/>
      <c r="W640" s="368"/>
      <c r="X640" s="368"/>
      <c r="Y640" s="369"/>
    </row>
    <row r="641" ht="15.75" customHeight="1">
      <c r="A641" s="94"/>
      <c r="B641" s="94"/>
      <c r="C641" s="94"/>
      <c r="D641" s="81"/>
      <c r="E641" s="94"/>
      <c r="F641" s="94"/>
      <c r="H641" s="81"/>
      <c r="W641" s="368"/>
      <c r="X641" s="368"/>
      <c r="Y641" s="369"/>
    </row>
    <row r="642" ht="15.75" customHeight="1">
      <c r="A642" s="94"/>
      <c r="B642" s="94"/>
      <c r="C642" s="94"/>
      <c r="D642" s="81"/>
      <c r="E642" s="94"/>
      <c r="F642" s="94"/>
      <c r="H642" s="81"/>
      <c r="W642" s="368"/>
      <c r="X642" s="368"/>
      <c r="Y642" s="369"/>
    </row>
    <row r="643" ht="15.75" customHeight="1">
      <c r="A643" s="94"/>
      <c r="B643" s="94"/>
      <c r="C643" s="94"/>
      <c r="D643" s="81"/>
      <c r="E643" s="94"/>
      <c r="F643" s="94"/>
      <c r="H643" s="81"/>
      <c r="W643" s="368"/>
      <c r="X643" s="368"/>
      <c r="Y643" s="369"/>
    </row>
    <row r="644" ht="15.75" customHeight="1">
      <c r="A644" s="94"/>
      <c r="B644" s="94"/>
      <c r="C644" s="94"/>
      <c r="D644" s="81"/>
      <c r="E644" s="94"/>
      <c r="F644" s="94"/>
      <c r="H644" s="81"/>
      <c r="W644" s="368"/>
      <c r="X644" s="368"/>
      <c r="Y644" s="369"/>
    </row>
    <row r="645" ht="15.75" customHeight="1">
      <c r="A645" s="94"/>
      <c r="B645" s="94"/>
      <c r="C645" s="94"/>
      <c r="D645" s="81"/>
      <c r="E645" s="94"/>
      <c r="F645" s="94"/>
      <c r="H645" s="81"/>
      <c r="W645" s="368"/>
      <c r="X645" s="368"/>
      <c r="Y645" s="369"/>
    </row>
    <row r="646" ht="15.75" customHeight="1">
      <c r="A646" s="94"/>
      <c r="B646" s="94"/>
      <c r="C646" s="94"/>
      <c r="D646" s="81"/>
      <c r="E646" s="94"/>
      <c r="F646" s="94"/>
      <c r="H646" s="81"/>
      <c r="W646" s="368"/>
      <c r="X646" s="368"/>
      <c r="Y646" s="369"/>
    </row>
    <row r="647" ht="15.75" customHeight="1">
      <c r="A647" s="94"/>
      <c r="B647" s="94"/>
      <c r="C647" s="94"/>
      <c r="D647" s="81"/>
      <c r="E647" s="94"/>
      <c r="F647" s="94"/>
      <c r="H647" s="81"/>
      <c r="W647" s="368"/>
      <c r="X647" s="368"/>
      <c r="Y647" s="369"/>
    </row>
    <row r="648" ht="15.75" customHeight="1">
      <c r="A648" s="94"/>
      <c r="B648" s="94"/>
      <c r="C648" s="94"/>
      <c r="D648" s="81"/>
      <c r="E648" s="94"/>
      <c r="F648" s="94"/>
      <c r="H648" s="81"/>
      <c r="W648" s="368"/>
      <c r="X648" s="368"/>
      <c r="Y648" s="369"/>
    </row>
    <row r="649" ht="15.75" customHeight="1">
      <c r="A649" s="94"/>
      <c r="B649" s="94"/>
      <c r="C649" s="94"/>
      <c r="D649" s="81"/>
      <c r="E649" s="94"/>
      <c r="F649" s="94"/>
      <c r="H649" s="81"/>
      <c r="W649" s="368"/>
      <c r="X649" s="368"/>
      <c r="Y649" s="369"/>
    </row>
    <row r="650" ht="15.75" customHeight="1">
      <c r="A650" s="94"/>
      <c r="B650" s="94"/>
      <c r="C650" s="94"/>
      <c r="D650" s="81"/>
      <c r="E650" s="94"/>
      <c r="F650" s="94"/>
      <c r="H650" s="81"/>
      <c r="W650" s="368"/>
      <c r="X650" s="368"/>
      <c r="Y650" s="369"/>
    </row>
    <row r="651" ht="15.75" customHeight="1">
      <c r="A651" s="94"/>
      <c r="B651" s="94"/>
      <c r="C651" s="94"/>
      <c r="D651" s="81"/>
      <c r="E651" s="94"/>
      <c r="F651" s="94"/>
      <c r="H651" s="81"/>
      <c r="W651" s="368"/>
      <c r="X651" s="368"/>
      <c r="Y651" s="369"/>
    </row>
    <row r="652" ht="15.75" customHeight="1">
      <c r="A652" s="94"/>
      <c r="B652" s="94"/>
      <c r="C652" s="94"/>
      <c r="D652" s="81"/>
      <c r="E652" s="94"/>
      <c r="F652" s="94"/>
      <c r="H652" s="81"/>
      <c r="W652" s="368"/>
      <c r="X652" s="368"/>
      <c r="Y652" s="369"/>
    </row>
    <row r="653" ht="15.75" customHeight="1">
      <c r="A653" s="94"/>
      <c r="B653" s="94"/>
      <c r="C653" s="94"/>
      <c r="D653" s="81"/>
      <c r="E653" s="94"/>
      <c r="F653" s="94"/>
      <c r="H653" s="81"/>
      <c r="W653" s="368"/>
      <c r="X653" s="368"/>
      <c r="Y653" s="369"/>
    </row>
    <row r="654" ht="15.75" customHeight="1">
      <c r="A654" s="94"/>
      <c r="B654" s="94"/>
      <c r="C654" s="94"/>
      <c r="D654" s="81"/>
      <c r="E654" s="94"/>
      <c r="F654" s="94"/>
      <c r="H654" s="81"/>
      <c r="W654" s="368"/>
      <c r="X654" s="368"/>
      <c r="Y654" s="369"/>
    </row>
    <row r="655" ht="15.75" customHeight="1">
      <c r="A655" s="94"/>
      <c r="B655" s="94"/>
      <c r="C655" s="94"/>
      <c r="D655" s="81"/>
      <c r="E655" s="94"/>
      <c r="F655" s="94"/>
      <c r="H655" s="81"/>
      <c r="W655" s="368"/>
      <c r="X655" s="368"/>
      <c r="Y655" s="369"/>
    </row>
    <row r="656" ht="15.75" customHeight="1">
      <c r="A656" s="94"/>
      <c r="B656" s="94"/>
      <c r="C656" s="94"/>
      <c r="D656" s="81"/>
      <c r="E656" s="94"/>
      <c r="F656" s="94"/>
      <c r="H656" s="81"/>
      <c r="W656" s="368"/>
      <c r="X656" s="368"/>
      <c r="Y656" s="369"/>
    </row>
    <row r="657" ht="15.75" customHeight="1">
      <c r="A657" s="94"/>
      <c r="B657" s="94"/>
      <c r="C657" s="94"/>
      <c r="D657" s="81"/>
      <c r="E657" s="94"/>
      <c r="F657" s="94"/>
      <c r="H657" s="81"/>
      <c r="W657" s="368"/>
      <c r="X657" s="368"/>
      <c r="Y657" s="369"/>
    </row>
    <row r="658" ht="15.75" customHeight="1">
      <c r="A658" s="94"/>
      <c r="B658" s="94"/>
      <c r="C658" s="94"/>
      <c r="D658" s="81"/>
      <c r="E658" s="94"/>
      <c r="F658" s="94"/>
      <c r="H658" s="81"/>
      <c r="W658" s="368"/>
      <c r="X658" s="368"/>
      <c r="Y658" s="369"/>
    </row>
    <row r="659" ht="15.75" customHeight="1">
      <c r="A659" s="94"/>
      <c r="B659" s="94"/>
      <c r="C659" s="94"/>
      <c r="D659" s="81"/>
      <c r="E659" s="94"/>
      <c r="F659" s="94"/>
      <c r="H659" s="81"/>
      <c r="W659" s="368"/>
      <c r="X659" s="368"/>
      <c r="Y659" s="369"/>
    </row>
    <row r="660" ht="15.75" customHeight="1">
      <c r="A660" s="94"/>
      <c r="B660" s="94"/>
      <c r="C660" s="94"/>
      <c r="D660" s="81"/>
      <c r="E660" s="94"/>
      <c r="F660" s="94"/>
      <c r="H660" s="81"/>
      <c r="W660" s="368"/>
      <c r="X660" s="368"/>
      <c r="Y660" s="369"/>
    </row>
    <row r="661" ht="15.75" customHeight="1">
      <c r="A661" s="94"/>
      <c r="B661" s="94"/>
      <c r="C661" s="94"/>
      <c r="D661" s="81"/>
      <c r="E661" s="94"/>
      <c r="F661" s="94"/>
      <c r="H661" s="81"/>
      <c r="W661" s="368"/>
      <c r="X661" s="368"/>
      <c r="Y661" s="369"/>
    </row>
    <row r="662" ht="15.75" customHeight="1">
      <c r="A662" s="94"/>
      <c r="B662" s="94"/>
      <c r="C662" s="94"/>
      <c r="D662" s="81"/>
      <c r="E662" s="94"/>
      <c r="F662" s="94"/>
      <c r="H662" s="81"/>
      <c r="W662" s="368"/>
      <c r="X662" s="368"/>
      <c r="Y662" s="369"/>
    </row>
    <row r="663" ht="15.75" customHeight="1">
      <c r="A663" s="94"/>
      <c r="B663" s="94"/>
      <c r="C663" s="94"/>
      <c r="D663" s="81"/>
      <c r="E663" s="94"/>
      <c r="F663" s="94"/>
      <c r="H663" s="81"/>
      <c r="W663" s="368"/>
      <c r="X663" s="368"/>
      <c r="Y663" s="369"/>
    </row>
    <row r="664" ht="15.75" customHeight="1">
      <c r="A664" s="94"/>
      <c r="B664" s="94"/>
      <c r="C664" s="94"/>
      <c r="D664" s="81"/>
      <c r="E664" s="94"/>
      <c r="F664" s="94"/>
      <c r="H664" s="81"/>
      <c r="W664" s="368"/>
      <c r="X664" s="368"/>
      <c r="Y664" s="369"/>
    </row>
    <row r="665" ht="15.75" customHeight="1">
      <c r="A665" s="94"/>
      <c r="B665" s="94"/>
      <c r="C665" s="94"/>
      <c r="D665" s="81"/>
      <c r="E665" s="94"/>
      <c r="F665" s="94"/>
      <c r="H665" s="81"/>
      <c r="W665" s="368"/>
      <c r="X665" s="368"/>
      <c r="Y665" s="369"/>
    </row>
    <row r="666" ht="15.75" customHeight="1">
      <c r="A666" s="94"/>
      <c r="B666" s="94"/>
      <c r="C666" s="94"/>
      <c r="D666" s="81"/>
      <c r="E666" s="94"/>
      <c r="F666" s="94"/>
      <c r="H666" s="81"/>
      <c r="W666" s="368"/>
      <c r="X666" s="368"/>
      <c r="Y666" s="369"/>
    </row>
    <row r="667" ht="15.75" customHeight="1">
      <c r="A667" s="94"/>
      <c r="B667" s="94"/>
      <c r="C667" s="94"/>
      <c r="D667" s="81"/>
      <c r="E667" s="94"/>
      <c r="F667" s="94"/>
      <c r="H667" s="81"/>
      <c r="W667" s="368"/>
      <c r="X667" s="368"/>
      <c r="Y667" s="369"/>
    </row>
    <row r="668" ht="15.75" customHeight="1">
      <c r="A668" s="94"/>
      <c r="B668" s="94"/>
      <c r="C668" s="94"/>
      <c r="D668" s="81"/>
      <c r="E668" s="94"/>
      <c r="F668" s="94"/>
      <c r="H668" s="81"/>
      <c r="W668" s="368"/>
      <c r="X668" s="368"/>
      <c r="Y668" s="369"/>
    </row>
    <row r="669" ht="15.75" customHeight="1">
      <c r="A669" s="94"/>
      <c r="B669" s="94"/>
      <c r="C669" s="94"/>
      <c r="D669" s="81"/>
      <c r="E669" s="94"/>
      <c r="F669" s="94"/>
      <c r="H669" s="81"/>
      <c r="W669" s="368"/>
      <c r="X669" s="368"/>
      <c r="Y669" s="369"/>
    </row>
    <row r="670" ht="15.75" customHeight="1">
      <c r="A670" s="94"/>
      <c r="B670" s="94"/>
      <c r="C670" s="94"/>
      <c r="D670" s="81"/>
      <c r="E670" s="94"/>
      <c r="F670" s="94"/>
      <c r="H670" s="81"/>
      <c r="W670" s="368"/>
      <c r="X670" s="368"/>
      <c r="Y670" s="369"/>
    </row>
    <row r="671" ht="15.75" customHeight="1">
      <c r="A671" s="94"/>
      <c r="B671" s="94"/>
      <c r="C671" s="94"/>
      <c r="D671" s="81"/>
      <c r="E671" s="94"/>
      <c r="F671" s="94"/>
      <c r="H671" s="81"/>
      <c r="W671" s="368"/>
      <c r="X671" s="368"/>
      <c r="Y671" s="369"/>
    </row>
    <row r="672" ht="15.75" customHeight="1">
      <c r="A672" s="94"/>
      <c r="B672" s="94"/>
      <c r="C672" s="94"/>
      <c r="D672" s="81"/>
      <c r="E672" s="94"/>
      <c r="F672" s="94"/>
      <c r="H672" s="81"/>
      <c r="W672" s="368"/>
      <c r="X672" s="368"/>
      <c r="Y672" s="369"/>
    </row>
    <row r="673" ht="15.75" customHeight="1">
      <c r="A673" s="94"/>
      <c r="B673" s="94"/>
      <c r="C673" s="94"/>
      <c r="D673" s="81"/>
      <c r="E673" s="94"/>
      <c r="F673" s="94"/>
      <c r="H673" s="81"/>
      <c r="W673" s="368"/>
      <c r="X673" s="368"/>
      <c r="Y673" s="369"/>
    </row>
    <row r="674" ht="15.75" customHeight="1">
      <c r="A674" s="94"/>
      <c r="B674" s="94"/>
      <c r="C674" s="94"/>
      <c r="D674" s="81"/>
      <c r="E674" s="94"/>
      <c r="F674" s="94"/>
      <c r="H674" s="81"/>
      <c r="W674" s="368"/>
      <c r="X674" s="368"/>
      <c r="Y674" s="369"/>
    </row>
    <row r="675" ht="15.75" customHeight="1">
      <c r="A675" s="94"/>
      <c r="B675" s="94"/>
      <c r="C675" s="94"/>
      <c r="D675" s="81"/>
      <c r="E675" s="94"/>
      <c r="F675" s="94"/>
      <c r="H675" s="81"/>
      <c r="W675" s="368"/>
      <c r="X675" s="368"/>
      <c r="Y675" s="369"/>
    </row>
    <row r="676" ht="15.75" customHeight="1">
      <c r="A676" s="94"/>
      <c r="B676" s="94"/>
      <c r="C676" s="94"/>
      <c r="D676" s="81"/>
      <c r="E676" s="94"/>
      <c r="F676" s="94"/>
      <c r="H676" s="81"/>
      <c r="W676" s="368"/>
      <c r="X676" s="368"/>
      <c r="Y676" s="369"/>
    </row>
    <row r="677" ht="15.75" customHeight="1">
      <c r="A677" s="94"/>
      <c r="B677" s="94"/>
      <c r="C677" s="94"/>
      <c r="D677" s="81"/>
      <c r="E677" s="94"/>
      <c r="F677" s="94"/>
      <c r="H677" s="81"/>
      <c r="W677" s="368"/>
      <c r="X677" s="368"/>
      <c r="Y677" s="369"/>
    </row>
    <row r="678" ht="15.75" customHeight="1">
      <c r="A678" s="94"/>
      <c r="B678" s="94"/>
      <c r="C678" s="94"/>
      <c r="D678" s="81"/>
      <c r="E678" s="94"/>
      <c r="F678" s="94"/>
      <c r="H678" s="81"/>
      <c r="W678" s="368"/>
      <c r="X678" s="368"/>
      <c r="Y678" s="369"/>
    </row>
    <row r="679" ht="15.75" customHeight="1">
      <c r="A679" s="94"/>
      <c r="B679" s="94"/>
      <c r="C679" s="94"/>
      <c r="D679" s="81"/>
      <c r="E679" s="94"/>
      <c r="F679" s="94"/>
      <c r="H679" s="81"/>
      <c r="W679" s="368"/>
      <c r="X679" s="368"/>
      <c r="Y679" s="369"/>
    </row>
    <row r="680" ht="15.75" customHeight="1">
      <c r="A680" s="94"/>
      <c r="B680" s="94"/>
      <c r="C680" s="94"/>
      <c r="D680" s="81"/>
      <c r="E680" s="94"/>
      <c r="F680" s="94"/>
      <c r="H680" s="81"/>
      <c r="W680" s="368"/>
      <c r="X680" s="368"/>
      <c r="Y680" s="369"/>
    </row>
    <row r="681" ht="15.75" customHeight="1">
      <c r="A681" s="94"/>
      <c r="B681" s="94"/>
      <c r="C681" s="94"/>
      <c r="D681" s="81"/>
      <c r="E681" s="94"/>
      <c r="F681" s="94"/>
      <c r="H681" s="81"/>
      <c r="W681" s="368"/>
      <c r="X681" s="368"/>
      <c r="Y681" s="369"/>
    </row>
    <row r="682" ht="15.75" customHeight="1">
      <c r="A682" s="94"/>
      <c r="B682" s="94"/>
      <c r="C682" s="94"/>
      <c r="D682" s="81"/>
      <c r="E682" s="94"/>
      <c r="F682" s="94"/>
      <c r="H682" s="81"/>
      <c r="W682" s="368"/>
      <c r="X682" s="368"/>
      <c r="Y682" s="369"/>
    </row>
    <row r="683" ht="15.75" customHeight="1">
      <c r="A683" s="94"/>
      <c r="B683" s="94"/>
      <c r="C683" s="94"/>
      <c r="D683" s="81"/>
      <c r="E683" s="94"/>
      <c r="F683" s="94"/>
      <c r="H683" s="81"/>
      <c r="W683" s="368"/>
      <c r="X683" s="368"/>
      <c r="Y683" s="369"/>
    </row>
    <row r="684" ht="15.75" customHeight="1">
      <c r="A684" s="94"/>
      <c r="B684" s="94"/>
      <c r="C684" s="94"/>
      <c r="D684" s="81"/>
      <c r="E684" s="94"/>
      <c r="F684" s="94"/>
      <c r="H684" s="81"/>
      <c r="W684" s="368"/>
      <c r="X684" s="368"/>
      <c r="Y684" s="369"/>
    </row>
    <row r="685" ht="15.75" customHeight="1">
      <c r="A685" s="94"/>
      <c r="B685" s="94"/>
      <c r="C685" s="94"/>
      <c r="D685" s="81"/>
      <c r="E685" s="94"/>
      <c r="F685" s="94"/>
      <c r="H685" s="81"/>
      <c r="W685" s="368"/>
      <c r="X685" s="368"/>
      <c r="Y685" s="369"/>
    </row>
    <row r="686" ht="15.75" customHeight="1">
      <c r="A686" s="94"/>
      <c r="B686" s="94"/>
      <c r="C686" s="94"/>
      <c r="D686" s="81"/>
      <c r="E686" s="94"/>
      <c r="F686" s="94"/>
      <c r="H686" s="81"/>
      <c r="W686" s="368"/>
      <c r="X686" s="368"/>
      <c r="Y686" s="369"/>
    </row>
    <row r="687" ht="15.75" customHeight="1">
      <c r="A687" s="94"/>
      <c r="B687" s="94"/>
      <c r="C687" s="94"/>
      <c r="D687" s="81"/>
      <c r="E687" s="94"/>
      <c r="F687" s="94"/>
      <c r="H687" s="81"/>
      <c r="W687" s="368"/>
      <c r="X687" s="368"/>
      <c r="Y687" s="369"/>
    </row>
    <row r="688" ht="15.75" customHeight="1">
      <c r="A688" s="94"/>
      <c r="B688" s="94"/>
      <c r="C688" s="94"/>
      <c r="D688" s="81"/>
      <c r="E688" s="94"/>
      <c r="F688" s="94"/>
      <c r="H688" s="81"/>
      <c r="W688" s="368"/>
      <c r="X688" s="368"/>
      <c r="Y688" s="369"/>
    </row>
    <row r="689" ht="15.75" customHeight="1">
      <c r="A689" s="94"/>
      <c r="B689" s="94"/>
      <c r="C689" s="94"/>
      <c r="D689" s="81"/>
      <c r="E689" s="94"/>
      <c r="F689" s="94"/>
      <c r="H689" s="81"/>
      <c r="W689" s="368"/>
      <c r="X689" s="368"/>
      <c r="Y689" s="369"/>
    </row>
    <row r="690" ht="15.75" customHeight="1">
      <c r="A690" s="94"/>
      <c r="B690" s="94"/>
      <c r="C690" s="94"/>
      <c r="D690" s="81"/>
      <c r="E690" s="94"/>
      <c r="F690" s="94"/>
      <c r="H690" s="81"/>
      <c r="W690" s="368"/>
      <c r="X690" s="368"/>
      <c r="Y690" s="369"/>
    </row>
    <row r="691" ht="15.75" customHeight="1">
      <c r="A691" s="94"/>
      <c r="B691" s="94"/>
      <c r="C691" s="94"/>
      <c r="D691" s="81"/>
      <c r="E691" s="94"/>
      <c r="F691" s="94"/>
      <c r="H691" s="81"/>
      <c r="W691" s="368"/>
      <c r="X691" s="368"/>
      <c r="Y691" s="369"/>
    </row>
    <row r="692" ht="15.75" customHeight="1">
      <c r="A692" s="94"/>
      <c r="B692" s="94"/>
      <c r="C692" s="94"/>
      <c r="D692" s="81"/>
      <c r="E692" s="94"/>
      <c r="F692" s="94"/>
      <c r="H692" s="81"/>
      <c r="W692" s="368"/>
      <c r="X692" s="368"/>
      <c r="Y692" s="369"/>
    </row>
    <row r="693" ht="15.75" customHeight="1">
      <c r="A693" s="94"/>
      <c r="B693" s="94"/>
      <c r="C693" s="94"/>
      <c r="D693" s="81"/>
      <c r="E693" s="94"/>
      <c r="F693" s="94"/>
      <c r="H693" s="81"/>
      <c r="W693" s="368"/>
      <c r="X693" s="368"/>
      <c r="Y693" s="369"/>
    </row>
    <row r="694" ht="15.75" customHeight="1">
      <c r="A694" s="94"/>
      <c r="B694" s="94"/>
      <c r="C694" s="94"/>
      <c r="D694" s="81"/>
      <c r="E694" s="94"/>
      <c r="F694" s="94"/>
      <c r="H694" s="81"/>
      <c r="W694" s="368"/>
      <c r="X694" s="368"/>
      <c r="Y694" s="369"/>
    </row>
    <row r="695" ht="15.75" customHeight="1">
      <c r="A695" s="94"/>
      <c r="B695" s="94"/>
      <c r="C695" s="94"/>
      <c r="D695" s="81"/>
      <c r="E695" s="94"/>
      <c r="F695" s="94"/>
      <c r="H695" s="81"/>
      <c r="W695" s="368"/>
      <c r="X695" s="368"/>
      <c r="Y695" s="369"/>
    </row>
    <row r="696" ht="15.75" customHeight="1">
      <c r="A696" s="94"/>
      <c r="B696" s="94"/>
      <c r="C696" s="94"/>
      <c r="D696" s="81"/>
      <c r="E696" s="94"/>
      <c r="F696" s="94"/>
      <c r="H696" s="81"/>
      <c r="W696" s="368"/>
      <c r="X696" s="368"/>
      <c r="Y696" s="369"/>
    </row>
    <row r="697" ht="15.75" customHeight="1">
      <c r="A697" s="94"/>
      <c r="B697" s="94"/>
      <c r="C697" s="94"/>
      <c r="D697" s="81"/>
      <c r="E697" s="94"/>
      <c r="F697" s="94"/>
      <c r="H697" s="81"/>
      <c r="W697" s="368"/>
      <c r="X697" s="368"/>
      <c r="Y697" s="369"/>
    </row>
    <row r="698" ht="15.75" customHeight="1">
      <c r="A698" s="94"/>
      <c r="B698" s="94"/>
      <c r="C698" s="94"/>
      <c r="D698" s="81"/>
      <c r="E698" s="94"/>
      <c r="F698" s="94"/>
      <c r="H698" s="81"/>
      <c r="W698" s="368"/>
      <c r="X698" s="368"/>
      <c r="Y698" s="369"/>
    </row>
    <row r="699" ht="15.75" customHeight="1">
      <c r="A699" s="94"/>
      <c r="B699" s="94"/>
      <c r="C699" s="94"/>
      <c r="D699" s="81"/>
      <c r="E699" s="94"/>
      <c r="F699" s="94"/>
      <c r="H699" s="81"/>
      <c r="W699" s="368"/>
      <c r="X699" s="368"/>
      <c r="Y699" s="369"/>
    </row>
    <row r="700" ht="15.75" customHeight="1">
      <c r="A700" s="94"/>
      <c r="B700" s="94"/>
      <c r="C700" s="94"/>
      <c r="D700" s="81"/>
      <c r="E700" s="94"/>
      <c r="F700" s="94"/>
      <c r="H700" s="81"/>
      <c r="W700" s="368"/>
      <c r="X700" s="368"/>
      <c r="Y700" s="369"/>
    </row>
    <row r="701" ht="15.75" customHeight="1">
      <c r="A701" s="94"/>
      <c r="B701" s="94"/>
      <c r="C701" s="94"/>
      <c r="D701" s="81"/>
      <c r="E701" s="94"/>
      <c r="F701" s="94"/>
      <c r="H701" s="81"/>
      <c r="W701" s="368"/>
      <c r="X701" s="368"/>
      <c r="Y701" s="369"/>
    </row>
    <row r="702" ht="15.75" customHeight="1">
      <c r="A702" s="94"/>
      <c r="B702" s="94"/>
      <c r="C702" s="94"/>
      <c r="D702" s="81"/>
      <c r="E702" s="94"/>
      <c r="F702" s="94"/>
      <c r="H702" s="81"/>
      <c r="W702" s="368"/>
      <c r="X702" s="368"/>
      <c r="Y702" s="369"/>
    </row>
    <row r="703" ht="15.75" customHeight="1">
      <c r="A703" s="94"/>
      <c r="B703" s="94"/>
      <c r="C703" s="94"/>
      <c r="D703" s="81"/>
      <c r="E703" s="94"/>
      <c r="F703" s="94"/>
      <c r="H703" s="81"/>
      <c r="W703" s="368"/>
      <c r="X703" s="368"/>
      <c r="Y703" s="369"/>
    </row>
    <row r="704" ht="15.75" customHeight="1">
      <c r="A704" s="94"/>
      <c r="B704" s="94"/>
      <c r="C704" s="94"/>
      <c r="D704" s="81"/>
      <c r="E704" s="94"/>
      <c r="F704" s="94"/>
      <c r="H704" s="81"/>
      <c r="W704" s="368"/>
      <c r="X704" s="368"/>
      <c r="Y704" s="369"/>
    </row>
    <row r="705" ht="15.75" customHeight="1">
      <c r="A705" s="94"/>
      <c r="B705" s="94"/>
      <c r="C705" s="94"/>
      <c r="D705" s="81"/>
      <c r="E705" s="94"/>
      <c r="F705" s="94"/>
      <c r="H705" s="81"/>
      <c r="W705" s="368"/>
      <c r="X705" s="368"/>
      <c r="Y705" s="369"/>
    </row>
    <row r="706" ht="15.75" customHeight="1">
      <c r="A706" s="94"/>
      <c r="B706" s="94"/>
      <c r="C706" s="94"/>
      <c r="D706" s="81"/>
      <c r="E706" s="94"/>
      <c r="F706" s="94"/>
      <c r="H706" s="81"/>
      <c r="W706" s="368"/>
      <c r="X706" s="368"/>
      <c r="Y706" s="369"/>
    </row>
    <row r="707" ht="15.75" customHeight="1">
      <c r="A707" s="94"/>
      <c r="B707" s="94"/>
      <c r="C707" s="94"/>
      <c r="D707" s="81"/>
      <c r="E707" s="94"/>
      <c r="F707" s="94"/>
      <c r="H707" s="81"/>
      <c r="W707" s="368"/>
      <c r="X707" s="368"/>
      <c r="Y707" s="369"/>
    </row>
    <row r="708" ht="15.75" customHeight="1">
      <c r="A708" s="94"/>
      <c r="B708" s="94"/>
      <c r="C708" s="94"/>
      <c r="D708" s="81"/>
      <c r="E708" s="94"/>
      <c r="F708" s="94"/>
      <c r="H708" s="81"/>
      <c r="W708" s="368"/>
      <c r="X708" s="368"/>
      <c r="Y708" s="369"/>
    </row>
    <row r="709" ht="15.75" customHeight="1">
      <c r="A709" s="94"/>
      <c r="B709" s="94"/>
      <c r="C709" s="94"/>
      <c r="D709" s="81"/>
      <c r="E709" s="94"/>
      <c r="F709" s="94"/>
      <c r="H709" s="81"/>
      <c r="W709" s="368"/>
      <c r="X709" s="368"/>
      <c r="Y709" s="369"/>
    </row>
    <row r="710" ht="15.75" customHeight="1">
      <c r="A710" s="94"/>
      <c r="B710" s="94"/>
      <c r="C710" s="94"/>
      <c r="D710" s="81"/>
      <c r="E710" s="94"/>
      <c r="F710" s="94"/>
      <c r="H710" s="81"/>
      <c r="W710" s="368"/>
      <c r="X710" s="368"/>
      <c r="Y710" s="369"/>
    </row>
    <row r="711" ht="15.75" customHeight="1">
      <c r="A711" s="94"/>
      <c r="B711" s="94"/>
      <c r="C711" s="94"/>
      <c r="D711" s="81"/>
      <c r="E711" s="94"/>
      <c r="F711" s="94"/>
      <c r="H711" s="81"/>
      <c r="W711" s="368"/>
      <c r="X711" s="368"/>
      <c r="Y711" s="369"/>
    </row>
    <row r="712" ht="15.75" customHeight="1">
      <c r="A712" s="94"/>
      <c r="B712" s="94"/>
      <c r="C712" s="94"/>
      <c r="D712" s="81"/>
      <c r="E712" s="94"/>
      <c r="F712" s="94"/>
      <c r="H712" s="81"/>
      <c r="W712" s="368"/>
      <c r="X712" s="368"/>
      <c r="Y712" s="369"/>
    </row>
    <row r="713" ht="15.75" customHeight="1">
      <c r="A713" s="94"/>
      <c r="B713" s="94"/>
      <c r="C713" s="94"/>
      <c r="D713" s="81"/>
      <c r="E713" s="94"/>
      <c r="F713" s="94"/>
      <c r="H713" s="81"/>
      <c r="W713" s="368"/>
      <c r="X713" s="368"/>
      <c r="Y713" s="369"/>
    </row>
    <row r="714" ht="15.75" customHeight="1">
      <c r="A714" s="94"/>
      <c r="B714" s="94"/>
      <c r="C714" s="94"/>
      <c r="D714" s="81"/>
      <c r="E714" s="94"/>
      <c r="F714" s="94"/>
      <c r="H714" s="81"/>
      <c r="W714" s="368"/>
      <c r="X714" s="368"/>
      <c r="Y714" s="369"/>
    </row>
    <row r="715" ht="15.75" customHeight="1">
      <c r="A715" s="94"/>
      <c r="B715" s="94"/>
      <c r="C715" s="94"/>
      <c r="D715" s="81"/>
      <c r="E715" s="94"/>
      <c r="F715" s="94"/>
      <c r="H715" s="81"/>
      <c r="W715" s="368"/>
      <c r="X715" s="368"/>
      <c r="Y715" s="369"/>
    </row>
    <row r="716" ht="15.75" customHeight="1">
      <c r="A716" s="94"/>
      <c r="B716" s="94"/>
      <c r="C716" s="94"/>
      <c r="D716" s="81"/>
      <c r="E716" s="94"/>
      <c r="F716" s="94"/>
      <c r="H716" s="81"/>
      <c r="W716" s="368"/>
      <c r="X716" s="368"/>
      <c r="Y716" s="369"/>
    </row>
    <row r="717" ht="15.75" customHeight="1">
      <c r="A717" s="94"/>
      <c r="B717" s="94"/>
      <c r="C717" s="94"/>
      <c r="D717" s="81"/>
      <c r="E717" s="94"/>
      <c r="F717" s="94"/>
      <c r="H717" s="81"/>
      <c r="W717" s="368"/>
      <c r="X717" s="368"/>
      <c r="Y717" s="369"/>
    </row>
    <row r="718" ht="15.75" customHeight="1">
      <c r="A718" s="94"/>
      <c r="B718" s="94"/>
      <c r="C718" s="94"/>
      <c r="D718" s="81"/>
      <c r="E718" s="94"/>
      <c r="F718" s="94"/>
      <c r="H718" s="81"/>
      <c r="W718" s="368"/>
      <c r="X718" s="368"/>
      <c r="Y718" s="369"/>
    </row>
    <row r="719" ht="15.75" customHeight="1">
      <c r="A719" s="94"/>
      <c r="B719" s="94"/>
      <c r="C719" s="94"/>
      <c r="D719" s="81"/>
      <c r="E719" s="94"/>
      <c r="F719" s="94"/>
      <c r="H719" s="81"/>
      <c r="W719" s="368"/>
      <c r="X719" s="368"/>
      <c r="Y719" s="369"/>
    </row>
    <row r="720" ht="15.75" customHeight="1">
      <c r="A720" s="94"/>
      <c r="B720" s="94"/>
      <c r="C720" s="94"/>
      <c r="D720" s="81"/>
      <c r="E720" s="94"/>
      <c r="F720" s="94"/>
      <c r="H720" s="81"/>
      <c r="W720" s="368"/>
      <c r="X720" s="368"/>
      <c r="Y720" s="369"/>
    </row>
    <row r="721" ht="15.75" customHeight="1">
      <c r="A721" s="94"/>
      <c r="B721" s="94"/>
      <c r="C721" s="94"/>
      <c r="D721" s="81"/>
      <c r="E721" s="94"/>
      <c r="F721" s="94"/>
      <c r="H721" s="81"/>
      <c r="W721" s="368"/>
      <c r="X721" s="368"/>
      <c r="Y721" s="369"/>
    </row>
    <row r="722" ht="15.75" customHeight="1">
      <c r="A722" s="94"/>
      <c r="B722" s="94"/>
      <c r="C722" s="94"/>
      <c r="D722" s="81"/>
      <c r="E722" s="94"/>
      <c r="F722" s="94"/>
      <c r="H722" s="81"/>
      <c r="W722" s="368"/>
      <c r="X722" s="368"/>
      <c r="Y722" s="369"/>
    </row>
    <row r="723" ht="15.75" customHeight="1">
      <c r="A723" s="94"/>
      <c r="B723" s="94"/>
      <c r="C723" s="94"/>
      <c r="D723" s="81"/>
      <c r="E723" s="94"/>
      <c r="F723" s="94"/>
      <c r="H723" s="81"/>
      <c r="W723" s="368"/>
      <c r="X723" s="368"/>
      <c r="Y723" s="369"/>
    </row>
    <row r="724" ht="15.75" customHeight="1">
      <c r="A724" s="94"/>
      <c r="B724" s="94"/>
      <c r="C724" s="94"/>
      <c r="D724" s="81"/>
      <c r="E724" s="94"/>
      <c r="F724" s="94"/>
      <c r="H724" s="81"/>
      <c r="W724" s="368"/>
      <c r="X724" s="368"/>
      <c r="Y724" s="369"/>
    </row>
    <row r="725" ht="15.75" customHeight="1">
      <c r="A725" s="94"/>
      <c r="B725" s="94"/>
      <c r="C725" s="94"/>
      <c r="D725" s="81"/>
      <c r="E725" s="94"/>
      <c r="F725" s="94"/>
      <c r="H725" s="81"/>
      <c r="W725" s="368"/>
      <c r="X725" s="368"/>
      <c r="Y725" s="369"/>
    </row>
    <row r="726" ht="15.75" customHeight="1">
      <c r="A726" s="94"/>
      <c r="B726" s="94"/>
      <c r="C726" s="94"/>
      <c r="D726" s="81"/>
      <c r="E726" s="94"/>
      <c r="F726" s="94"/>
      <c r="H726" s="81"/>
      <c r="W726" s="368"/>
      <c r="X726" s="368"/>
      <c r="Y726" s="369"/>
    </row>
    <row r="727" ht="15.75" customHeight="1">
      <c r="A727" s="94"/>
      <c r="B727" s="94"/>
      <c r="C727" s="94"/>
      <c r="D727" s="81"/>
      <c r="E727" s="94"/>
      <c r="F727" s="94"/>
      <c r="H727" s="81"/>
      <c r="W727" s="368"/>
      <c r="X727" s="368"/>
      <c r="Y727" s="369"/>
    </row>
    <row r="728" ht="15.75" customHeight="1">
      <c r="A728" s="94"/>
      <c r="B728" s="94"/>
      <c r="C728" s="94"/>
      <c r="D728" s="81"/>
      <c r="E728" s="94"/>
      <c r="F728" s="94"/>
      <c r="H728" s="81"/>
      <c r="W728" s="368"/>
      <c r="X728" s="368"/>
      <c r="Y728" s="369"/>
    </row>
    <row r="729" ht="15.75" customHeight="1">
      <c r="A729" s="94"/>
      <c r="B729" s="94"/>
      <c r="C729" s="94"/>
      <c r="D729" s="81"/>
      <c r="E729" s="94"/>
      <c r="F729" s="94"/>
      <c r="H729" s="81"/>
      <c r="W729" s="368"/>
      <c r="X729" s="368"/>
      <c r="Y729" s="369"/>
    </row>
    <row r="730" ht="15.75" customHeight="1">
      <c r="A730" s="94"/>
      <c r="B730" s="94"/>
      <c r="C730" s="94"/>
      <c r="D730" s="81"/>
      <c r="E730" s="94"/>
      <c r="F730" s="94"/>
      <c r="H730" s="81"/>
      <c r="W730" s="368"/>
      <c r="X730" s="368"/>
      <c r="Y730" s="369"/>
    </row>
    <row r="731" ht="15.75" customHeight="1">
      <c r="A731" s="94"/>
      <c r="B731" s="94"/>
      <c r="C731" s="94"/>
      <c r="D731" s="81"/>
      <c r="E731" s="94"/>
      <c r="F731" s="94"/>
      <c r="H731" s="81"/>
      <c r="W731" s="368"/>
      <c r="X731" s="368"/>
      <c r="Y731" s="369"/>
    </row>
    <row r="732" ht="15.75" customHeight="1">
      <c r="A732" s="94"/>
      <c r="B732" s="94"/>
      <c r="C732" s="94"/>
      <c r="D732" s="81"/>
      <c r="E732" s="94"/>
      <c r="F732" s="94"/>
      <c r="H732" s="81"/>
      <c r="W732" s="368"/>
      <c r="X732" s="368"/>
      <c r="Y732" s="369"/>
    </row>
    <row r="733" ht="15.75" customHeight="1">
      <c r="A733" s="94"/>
      <c r="B733" s="94"/>
      <c r="C733" s="94"/>
      <c r="D733" s="81"/>
      <c r="E733" s="94"/>
      <c r="F733" s="94"/>
      <c r="H733" s="81"/>
      <c r="W733" s="368"/>
      <c r="X733" s="368"/>
      <c r="Y733" s="369"/>
    </row>
    <row r="734" ht="15.75" customHeight="1">
      <c r="A734" s="94"/>
      <c r="B734" s="94"/>
      <c r="C734" s="94"/>
      <c r="D734" s="81"/>
      <c r="E734" s="94"/>
      <c r="F734" s="94"/>
      <c r="H734" s="81"/>
      <c r="W734" s="368"/>
      <c r="X734" s="368"/>
      <c r="Y734" s="369"/>
    </row>
    <row r="735" ht="15.75" customHeight="1">
      <c r="A735" s="94"/>
      <c r="B735" s="94"/>
      <c r="C735" s="94"/>
      <c r="D735" s="81"/>
      <c r="E735" s="94"/>
      <c r="F735" s="94"/>
      <c r="H735" s="81"/>
      <c r="W735" s="368"/>
      <c r="X735" s="368"/>
      <c r="Y735" s="369"/>
    </row>
    <row r="736" ht="15.75" customHeight="1">
      <c r="A736" s="94"/>
      <c r="B736" s="94"/>
      <c r="C736" s="94"/>
      <c r="D736" s="81"/>
      <c r="E736" s="94"/>
      <c r="F736" s="94"/>
      <c r="H736" s="81"/>
      <c r="W736" s="368"/>
      <c r="X736" s="368"/>
      <c r="Y736" s="369"/>
    </row>
    <row r="737" ht="15.75" customHeight="1">
      <c r="A737" s="94"/>
      <c r="B737" s="94"/>
      <c r="C737" s="94"/>
      <c r="D737" s="81"/>
      <c r="E737" s="94"/>
      <c r="F737" s="94"/>
      <c r="H737" s="81"/>
      <c r="W737" s="368"/>
      <c r="X737" s="368"/>
      <c r="Y737" s="369"/>
    </row>
    <row r="738" ht="15.75" customHeight="1">
      <c r="A738" s="94"/>
      <c r="B738" s="94"/>
      <c r="C738" s="94"/>
      <c r="D738" s="81"/>
      <c r="E738" s="94"/>
      <c r="F738" s="94"/>
      <c r="H738" s="81"/>
      <c r="W738" s="368"/>
      <c r="X738" s="368"/>
      <c r="Y738" s="369"/>
    </row>
    <row r="739" ht="15.75" customHeight="1">
      <c r="A739" s="94"/>
      <c r="B739" s="94"/>
      <c r="C739" s="94"/>
      <c r="D739" s="81"/>
      <c r="E739" s="94"/>
      <c r="F739" s="94"/>
      <c r="H739" s="81"/>
      <c r="W739" s="368"/>
      <c r="X739" s="368"/>
      <c r="Y739" s="369"/>
    </row>
    <row r="740" ht="15.75" customHeight="1">
      <c r="A740" s="94"/>
      <c r="B740" s="94"/>
      <c r="C740" s="94"/>
      <c r="D740" s="81"/>
      <c r="E740" s="94"/>
      <c r="F740" s="94"/>
      <c r="H740" s="81"/>
      <c r="W740" s="368"/>
      <c r="X740" s="368"/>
      <c r="Y740" s="369"/>
    </row>
    <row r="741" ht="15.75" customHeight="1">
      <c r="A741" s="94"/>
      <c r="B741" s="94"/>
      <c r="C741" s="94"/>
      <c r="D741" s="81"/>
      <c r="E741" s="94"/>
      <c r="F741" s="94"/>
      <c r="H741" s="81"/>
      <c r="W741" s="368"/>
      <c r="X741" s="368"/>
      <c r="Y741" s="369"/>
    </row>
    <row r="742" ht="15.75" customHeight="1">
      <c r="A742" s="94"/>
      <c r="B742" s="94"/>
      <c r="C742" s="94"/>
      <c r="D742" s="81"/>
      <c r="E742" s="94"/>
      <c r="F742" s="94"/>
      <c r="H742" s="81"/>
      <c r="W742" s="368"/>
      <c r="X742" s="368"/>
      <c r="Y742" s="369"/>
    </row>
    <row r="743" ht="15.75" customHeight="1">
      <c r="A743" s="94"/>
      <c r="B743" s="94"/>
      <c r="C743" s="94"/>
      <c r="D743" s="81"/>
      <c r="E743" s="94"/>
      <c r="F743" s="94"/>
      <c r="H743" s="81"/>
      <c r="W743" s="368"/>
      <c r="X743" s="368"/>
      <c r="Y743" s="369"/>
    </row>
    <row r="744" ht="15.75" customHeight="1">
      <c r="A744" s="94"/>
      <c r="B744" s="94"/>
      <c r="C744" s="94"/>
      <c r="D744" s="81"/>
      <c r="E744" s="94"/>
      <c r="F744" s="94"/>
      <c r="H744" s="81"/>
      <c r="W744" s="368"/>
      <c r="X744" s="368"/>
      <c r="Y744" s="369"/>
    </row>
    <row r="745" ht="15.75" customHeight="1">
      <c r="A745" s="94"/>
      <c r="B745" s="94"/>
      <c r="C745" s="94"/>
      <c r="D745" s="81"/>
      <c r="E745" s="94"/>
      <c r="F745" s="94"/>
      <c r="H745" s="81"/>
      <c r="W745" s="368"/>
      <c r="X745" s="368"/>
      <c r="Y745" s="369"/>
    </row>
    <row r="746" ht="15.75" customHeight="1">
      <c r="A746" s="94"/>
      <c r="B746" s="94"/>
      <c r="C746" s="94"/>
      <c r="D746" s="81"/>
      <c r="E746" s="94"/>
      <c r="F746" s="94"/>
      <c r="H746" s="81"/>
      <c r="W746" s="368"/>
      <c r="X746" s="368"/>
      <c r="Y746" s="369"/>
    </row>
    <row r="747" ht="15.75" customHeight="1">
      <c r="A747" s="94"/>
      <c r="B747" s="94"/>
      <c r="C747" s="94"/>
      <c r="D747" s="81"/>
      <c r="E747" s="94"/>
      <c r="F747" s="94"/>
      <c r="H747" s="81"/>
      <c r="W747" s="368"/>
      <c r="X747" s="368"/>
      <c r="Y747" s="369"/>
    </row>
    <row r="748" ht="15.75" customHeight="1">
      <c r="A748" s="94"/>
      <c r="B748" s="94"/>
      <c r="C748" s="94"/>
      <c r="D748" s="81"/>
      <c r="E748" s="94"/>
      <c r="F748" s="94"/>
      <c r="H748" s="81"/>
      <c r="W748" s="368"/>
      <c r="X748" s="368"/>
      <c r="Y748" s="369"/>
    </row>
    <row r="749" ht="15.75" customHeight="1">
      <c r="A749" s="94"/>
      <c r="B749" s="94"/>
      <c r="C749" s="94"/>
      <c r="D749" s="81"/>
      <c r="E749" s="94"/>
      <c r="F749" s="94"/>
      <c r="H749" s="81"/>
      <c r="W749" s="368"/>
      <c r="X749" s="368"/>
      <c r="Y749" s="369"/>
    </row>
    <row r="750" ht="15.75" customHeight="1">
      <c r="A750" s="94"/>
      <c r="B750" s="94"/>
      <c r="C750" s="94"/>
      <c r="D750" s="81"/>
      <c r="E750" s="94"/>
      <c r="F750" s="94"/>
      <c r="H750" s="81"/>
      <c r="W750" s="368"/>
      <c r="X750" s="368"/>
      <c r="Y750" s="369"/>
    </row>
    <row r="751" ht="15.75" customHeight="1">
      <c r="A751" s="94"/>
      <c r="B751" s="94"/>
      <c r="C751" s="94"/>
      <c r="D751" s="81"/>
      <c r="E751" s="94"/>
      <c r="F751" s="94"/>
      <c r="H751" s="81"/>
      <c r="W751" s="368"/>
      <c r="X751" s="368"/>
      <c r="Y751" s="369"/>
    </row>
    <row r="752" ht="15.75" customHeight="1">
      <c r="A752" s="94"/>
      <c r="B752" s="94"/>
      <c r="C752" s="94"/>
      <c r="D752" s="81"/>
      <c r="E752" s="94"/>
      <c r="F752" s="94"/>
      <c r="H752" s="81"/>
      <c r="W752" s="368"/>
      <c r="X752" s="368"/>
      <c r="Y752" s="369"/>
    </row>
    <row r="753" ht="15.75" customHeight="1">
      <c r="A753" s="94"/>
      <c r="B753" s="94"/>
      <c r="C753" s="94"/>
      <c r="D753" s="81"/>
      <c r="E753" s="94"/>
      <c r="F753" s="94"/>
      <c r="H753" s="81"/>
      <c r="W753" s="368"/>
      <c r="X753" s="368"/>
      <c r="Y753" s="369"/>
    </row>
    <row r="754" ht="15.75" customHeight="1">
      <c r="A754" s="94"/>
      <c r="B754" s="94"/>
      <c r="C754" s="94"/>
      <c r="D754" s="81"/>
      <c r="E754" s="94"/>
      <c r="F754" s="94"/>
      <c r="H754" s="81"/>
      <c r="W754" s="368"/>
      <c r="X754" s="368"/>
      <c r="Y754" s="369"/>
    </row>
    <row r="755" ht="15.75" customHeight="1">
      <c r="A755" s="94"/>
      <c r="B755" s="94"/>
      <c r="C755" s="94"/>
      <c r="D755" s="81"/>
      <c r="E755" s="94"/>
      <c r="F755" s="94"/>
      <c r="H755" s="81"/>
      <c r="W755" s="368"/>
      <c r="X755" s="368"/>
      <c r="Y755" s="369"/>
    </row>
    <row r="756" ht="15.75" customHeight="1">
      <c r="A756" s="94"/>
      <c r="B756" s="94"/>
      <c r="C756" s="94"/>
      <c r="D756" s="81"/>
      <c r="E756" s="94"/>
      <c r="F756" s="94"/>
      <c r="H756" s="81"/>
      <c r="W756" s="368"/>
      <c r="X756" s="368"/>
      <c r="Y756" s="369"/>
    </row>
    <row r="757" ht="15.75" customHeight="1">
      <c r="A757" s="94"/>
      <c r="B757" s="94"/>
      <c r="C757" s="94"/>
      <c r="D757" s="81"/>
      <c r="E757" s="94"/>
      <c r="F757" s="94"/>
      <c r="H757" s="81"/>
      <c r="W757" s="368"/>
      <c r="X757" s="368"/>
      <c r="Y757" s="369"/>
    </row>
    <row r="758" ht="15.75" customHeight="1">
      <c r="A758" s="94"/>
      <c r="B758" s="94"/>
      <c r="C758" s="94"/>
      <c r="D758" s="81"/>
      <c r="E758" s="94"/>
      <c r="F758" s="94"/>
      <c r="H758" s="81"/>
      <c r="W758" s="368"/>
      <c r="X758" s="368"/>
      <c r="Y758" s="369"/>
    </row>
    <row r="759" ht="15.75" customHeight="1">
      <c r="A759" s="94"/>
      <c r="B759" s="94"/>
      <c r="C759" s="94"/>
      <c r="D759" s="81"/>
      <c r="E759" s="94"/>
      <c r="F759" s="94"/>
      <c r="H759" s="81"/>
      <c r="W759" s="368"/>
      <c r="X759" s="368"/>
      <c r="Y759" s="369"/>
    </row>
    <row r="760" ht="15.75" customHeight="1">
      <c r="A760" s="94"/>
      <c r="B760" s="94"/>
      <c r="C760" s="94"/>
      <c r="D760" s="81"/>
      <c r="E760" s="94"/>
      <c r="F760" s="94"/>
      <c r="H760" s="81"/>
      <c r="W760" s="368"/>
      <c r="X760" s="368"/>
      <c r="Y760" s="369"/>
    </row>
    <row r="761" ht="15.75" customHeight="1">
      <c r="A761" s="94"/>
      <c r="B761" s="94"/>
      <c r="C761" s="94"/>
      <c r="D761" s="81"/>
      <c r="E761" s="94"/>
      <c r="F761" s="94"/>
      <c r="H761" s="81"/>
      <c r="W761" s="368"/>
      <c r="X761" s="368"/>
      <c r="Y761" s="369"/>
    </row>
    <row r="762" ht="15.75" customHeight="1">
      <c r="A762" s="94"/>
      <c r="B762" s="94"/>
      <c r="C762" s="94"/>
      <c r="D762" s="81"/>
      <c r="E762" s="94"/>
      <c r="F762" s="94"/>
      <c r="H762" s="81"/>
      <c r="W762" s="368"/>
      <c r="X762" s="368"/>
      <c r="Y762" s="369"/>
    </row>
    <row r="763" ht="15.75" customHeight="1">
      <c r="A763" s="94"/>
      <c r="B763" s="94"/>
      <c r="C763" s="94"/>
      <c r="D763" s="81"/>
      <c r="E763" s="94"/>
      <c r="F763" s="94"/>
      <c r="H763" s="81"/>
      <c r="W763" s="368"/>
      <c r="X763" s="368"/>
      <c r="Y763" s="369"/>
    </row>
    <row r="764" ht="15.75" customHeight="1">
      <c r="A764" s="94"/>
      <c r="B764" s="94"/>
      <c r="C764" s="94"/>
      <c r="D764" s="81"/>
      <c r="E764" s="94"/>
      <c r="F764" s="94"/>
      <c r="H764" s="81"/>
      <c r="W764" s="368"/>
      <c r="X764" s="368"/>
      <c r="Y764" s="369"/>
    </row>
    <row r="765" ht="15.75" customHeight="1">
      <c r="A765" s="94"/>
      <c r="B765" s="94"/>
      <c r="C765" s="94"/>
      <c r="D765" s="81"/>
      <c r="E765" s="94"/>
      <c r="F765" s="94"/>
      <c r="H765" s="81"/>
      <c r="W765" s="368"/>
      <c r="X765" s="368"/>
      <c r="Y765" s="369"/>
    </row>
    <row r="766" ht="15.75" customHeight="1">
      <c r="A766" s="94"/>
      <c r="B766" s="94"/>
      <c r="C766" s="94"/>
      <c r="D766" s="81"/>
      <c r="E766" s="94"/>
      <c r="F766" s="94"/>
      <c r="H766" s="81"/>
      <c r="W766" s="368"/>
      <c r="X766" s="368"/>
      <c r="Y766" s="369"/>
    </row>
    <row r="767" ht="15.75" customHeight="1">
      <c r="A767" s="94"/>
      <c r="B767" s="94"/>
      <c r="C767" s="94"/>
      <c r="D767" s="81"/>
      <c r="E767" s="94"/>
      <c r="F767" s="94"/>
      <c r="H767" s="81"/>
      <c r="W767" s="368"/>
      <c r="X767" s="368"/>
      <c r="Y767" s="369"/>
    </row>
    <row r="768" ht="15.75" customHeight="1">
      <c r="A768" s="94"/>
      <c r="B768" s="94"/>
      <c r="C768" s="94"/>
      <c r="D768" s="81"/>
      <c r="E768" s="94"/>
      <c r="F768" s="94"/>
      <c r="H768" s="81"/>
      <c r="W768" s="368"/>
      <c r="X768" s="368"/>
      <c r="Y768" s="369"/>
    </row>
    <row r="769" ht="15.75" customHeight="1">
      <c r="A769" s="94"/>
      <c r="B769" s="94"/>
      <c r="C769" s="94"/>
      <c r="D769" s="81"/>
      <c r="E769" s="94"/>
      <c r="F769" s="94"/>
      <c r="H769" s="81"/>
      <c r="W769" s="368"/>
      <c r="X769" s="368"/>
      <c r="Y769" s="369"/>
    </row>
    <row r="770" ht="15.75" customHeight="1">
      <c r="A770" s="94"/>
      <c r="B770" s="94"/>
      <c r="C770" s="94"/>
      <c r="D770" s="81"/>
      <c r="E770" s="94"/>
      <c r="F770" s="94"/>
      <c r="H770" s="81"/>
      <c r="W770" s="368"/>
      <c r="X770" s="368"/>
      <c r="Y770" s="369"/>
    </row>
    <row r="771" ht="15.75" customHeight="1">
      <c r="A771" s="94"/>
      <c r="B771" s="94"/>
      <c r="C771" s="94"/>
      <c r="D771" s="81"/>
      <c r="E771" s="94"/>
      <c r="F771" s="94"/>
      <c r="H771" s="81"/>
      <c r="W771" s="368"/>
      <c r="X771" s="368"/>
      <c r="Y771" s="369"/>
    </row>
    <row r="772" ht="15.75" customHeight="1">
      <c r="A772" s="94"/>
      <c r="B772" s="94"/>
      <c r="C772" s="94"/>
      <c r="D772" s="81"/>
      <c r="E772" s="94"/>
      <c r="F772" s="94"/>
      <c r="H772" s="81"/>
      <c r="W772" s="368"/>
      <c r="X772" s="368"/>
      <c r="Y772" s="369"/>
    </row>
    <row r="773" ht="15.75" customHeight="1">
      <c r="A773" s="94"/>
      <c r="B773" s="94"/>
      <c r="C773" s="94"/>
      <c r="D773" s="81"/>
      <c r="E773" s="94"/>
      <c r="F773" s="94"/>
      <c r="H773" s="81"/>
      <c r="W773" s="368"/>
      <c r="X773" s="368"/>
      <c r="Y773" s="369"/>
    </row>
    <row r="774" ht="15.75" customHeight="1">
      <c r="A774" s="94"/>
      <c r="B774" s="94"/>
      <c r="C774" s="94"/>
      <c r="D774" s="81"/>
      <c r="E774" s="94"/>
      <c r="F774" s="94"/>
      <c r="H774" s="81"/>
      <c r="W774" s="368"/>
      <c r="X774" s="368"/>
      <c r="Y774" s="369"/>
    </row>
    <row r="775" ht="15.75" customHeight="1">
      <c r="A775" s="94"/>
      <c r="B775" s="94"/>
      <c r="C775" s="94"/>
      <c r="D775" s="81"/>
      <c r="E775" s="94"/>
      <c r="F775" s="94"/>
      <c r="H775" s="81"/>
      <c r="W775" s="368"/>
      <c r="X775" s="368"/>
      <c r="Y775" s="369"/>
    </row>
    <row r="776" ht="15.75" customHeight="1">
      <c r="A776" s="94"/>
      <c r="B776" s="94"/>
      <c r="C776" s="94"/>
      <c r="D776" s="81"/>
      <c r="E776" s="94"/>
      <c r="F776" s="94"/>
      <c r="H776" s="81"/>
      <c r="W776" s="368"/>
      <c r="X776" s="368"/>
      <c r="Y776" s="369"/>
    </row>
    <row r="777" ht="15.75" customHeight="1">
      <c r="A777" s="94"/>
      <c r="B777" s="94"/>
      <c r="C777" s="94"/>
      <c r="D777" s="81"/>
      <c r="E777" s="94"/>
      <c r="F777" s="94"/>
      <c r="H777" s="81"/>
      <c r="W777" s="368"/>
      <c r="X777" s="368"/>
      <c r="Y777" s="369"/>
    </row>
    <row r="778" ht="15.75" customHeight="1">
      <c r="A778" s="94"/>
      <c r="B778" s="94"/>
      <c r="C778" s="94"/>
      <c r="D778" s="81"/>
      <c r="E778" s="94"/>
      <c r="F778" s="94"/>
      <c r="H778" s="81"/>
      <c r="W778" s="368"/>
      <c r="X778" s="368"/>
      <c r="Y778" s="369"/>
    </row>
    <row r="779" ht="15.75" customHeight="1">
      <c r="A779" s="94"/>
      <c r="B779" s="94"/>
      <c r="C779" s="94"/>
      <c r="D779" s="81"/>
      <c r="E779" s="94"/>
      <c r="F779" s="94"/>
      <c r="H779" s="81"/>
      <c r="W779" s="368"/>
      <c r="X779" s="368"/>
      <c r="Y779" s="369"/>
    </row>
    <row r="780" ht="15.75" customHeight="1">
      <c r="A780" s="94"/>
      <c r="B780" s="94"/>
      <c r="C780" s="94"/>
      <c r="D780" s="81"/>
      <c r="E780" s="94"/>
      <c r="F780" s="94"/>
      <c r="H780" s="81"/>
      <c r="W780" s="368"/>
      <c r="X780" s="368"/>
      <c r="Y780" s="369"/>
    </row>
    <row r="781" ht="15.75" customHeight="1">
      <c r="A781" s="94"/>
      <c r="B781" s="94"/>
      <c r="C781" s="94"/>
      <c r="D781" s="81"/>
      <c r="E781" s="94"/>
      <c r="F781" s="94"/>
      <c r="H781" s="81"/>
      <c r="W781" s="368"/>
      <c r="X781" s="368"/>
      <c r="Y781" s="369"/>
    </row>
    <row r="782" ht="15.75" customHeight="1">
      <c r="A782" s="94"/>
      <c r="B782" s="94"/>
      <c r="C782" s="94"/>
      <c r="D782" s="81"/>
      <c r="E782" s="94"/>
      <c r="F782" s="94"/>
      <c r="H782" s="81"/>
      <c r="W782" s="368"/>
      <c r="X782" s="368"/>
      <c r="Y782" s="369"/>
    </row>
    <row r="783" ht="15.75" customHeight="1">
      <c r="A783" s="94"/>
      <c r="B783" s="94"/>
      <c r="C783" s="94"/>
      <c r="D783" s="81"/>
      <c r="E783" s="94"/>
      <c r="F783" s="94"/>
      <c r="H783" s="81"/>
      <c r="W783" s="368"/>
      <c r="X783" s="368"/>
      <c r="Y783" s="369"/>
    </row>
    <row r="784" ht="15.75" customHeight="1">
      <c r="A784" s="94"/>
      <c r="B784" s="94"/>
      <c r="C784" s="94"/>
      <c r="D784" s="81"/>
      <c r="E784" s="94"/>
      <c r="F784" s="94"/>
      <c r="H784" s="81"/>
      <c r="W784" s="368"/>
      <c r="X784" s="368"/>
      <c r="Y784" s="369"/>
    </row>
    <row r="785" ht="15.75" customHeight="1">
      <c r="A785" s="94"/>
      <c r="B785" s="94"/>
      <c r="C785" s="94"/>
      <c r="D785" s="81"/>
      <c r="E785" s="94"/>
      <c r="F785" s="94"/>
      <c r="H785" s="81"/>
      <c r="W785" s="368"/>
      <c r="X785" s="368"/>
      <c r="Y785" s="369"/>
    </row>
    <row r="786" ht="15.75" customHeight="1">
      <c r="A786" s="94"/>
      <c r="B786" s="94"/>
      <c r="C786" s="94"/>
      <c r="D786" s="81"/>
      <c r="E786" s="94"/>
      <c r="F786" s="94"/>
      <c r="H786" s="81"/>
      <c r="W786" s="368"/>
      <c r="X786" s="368"/>
      <c r="Y786" s="369"/>
    </row>
    <row r="787" ht="15.75" customHeight="1">
      <c r="A787" s="94"/>
      <c r="B787" s="94"/>
      <c r="C787" s="94"/>
      <c r="D787" s="81"/>
      <c r="E787" s="94"/>
      <c r="F787" s="94"/>
      <c r="H787" s="81"/>
      <c r="W787" s="368"/>
      <c r="X787" s="368"/>
      <c r="Y787" s="369"/>
    </row>
    <row r="788" ht="15.75" customHeight="1">
      <c r="A788" s="94"/>
      <c r="B788" s="94"/>
      <c r="C788" s="94"/>
      <c r="D788" s="81"/>
      <c r="E788" s="94"/>
      <c r="F788" s="94"/>
      <c r="H788" s="81"/>
      <c r="W788" s="368"/>
      <c r="X788" s="368"/>
      <c r="Y788" s="369"/>
    </row>
    <row r="789" ht="15.75" customHeight="1">
      <c r="A789" s="94"/>
      <c r="B789" s="94"/>
      <c r="C789" s="94"/>
      <c r="D789" s="81"/>
      <c r="E789" s="94"/>
      <c r="F789" s="94"/>
      <c r="H789" s="81"/>
      <c r="W789" s="368"/>
      <c r="X789" s="368"/>
      <c r="Y789" s="369"/>
    </row>
    <row r="790" ht="15.75" customHeight="1">
      <c r="A790" s="94"/>
      <c r="B790" s="94"/>
      <c r="C790" s="94"/>
      <c r="D790" s="81"/>
      <c r="E790" s="94"/>
      <c r="F790" s="94"/>
      <c r="H790" s="81"/>
      <c r="W790" s="368"/>
      <c r="X790" s="368"/>
      <c r="Y790" s="369"/>
    </row>
    <row r="791" ht="15.75" customHeight="1">
      <c r="A791" s="94"/>
      <c r="B791" s="94"/>
      <c r="C791" s="94"/>
      <c r="D791" s="81"/>
      <c r="E791" s="94"/>
      <c r="F791" s="94"/>
      <c r="H791" s="81"/>
      <c r="W791" s="368"/>
      <c r="X791" s="368"/>
      <c r="Y791" s="369"/>
    </row>
    <row r="792" ht="15.75" customHeight="1">
      <c r="A792" s="94"/>
      <c r="B792" s="94"/>
      <c r="C792" s="94"/>
      <c r="D792" s="81"/>
      <c r="E792" s="94"/>
      <c r="F792" s="94"/>
      <c r="H792" s="81"/>
      <c r="W792" s="368"/>
      <c r="X792" s="368"/>
      <c r="Y792" s="369"/>
    </row>
    <row r="793" ht="15.75" customHeight="1">
      <c r="A793" s="94"/>
      <c r="B793" s="94"/>
      <c r="C793" s="94"/>
      <c r="D793" s="81"/>
      <c r="E793" s="94"/>
      <c r="F793" s="94"/>
      <c r="H793" s="81"/>
      <c r="W793" s="368"/>
      <c r="X793" s="368"/>
      <c r="Y793" s="369"/>
    </row>
    <row r="794" ht="15.75" customHeight="1">
      <c r="A794" s="94"/>
      <c r="B794" s="94"/>
      <c r="C794" s="94"/>
      <c r="D794" s="81"/>
      <c r="E794" s="94"/>
      <c r="F794" s="94"/>
      <c r="H794" s="81"/>
      <c r="W794" s="368"/>
      <c r="X794" s="368"/>
      <c r="Y794" s="369"/>
    </row>
    <row r="795" ht="15.75" customHeight="1">
      <c r="A795" s="94"/>
      <c r="B795" s="94"/>
      <c r="C795" s="94"/>
      <c r="D795" s="81"/>
      <c r="E795" s="94"/>
      <c r="F795" s="94"/>
      <c r="H795" s="81"/>
      <c r="W795" s="368"/>
      <c r="X795" s="368"/>
      <c r="Y795" s="369"/>
    </row>
    <row r="796" ht="15.75" customHeight="1">
      <c r="A796" s="94"/>
      <c r="B796" s="94"/>
      <c r="C796" s="94"/>
      <c r="D796" s="81"/>
      <c r="E796" s="94"/>
      <c r="F796" s="94"/>
      <c r="H796" s="81"/>
      <c r="W796" s="368"/>
      <c r="X796" s="368"/>
      <c r="Y796" s="369"/>
    </row>
    <row r="797" ht="15.75" customHeight="1">
      <c r="A797" s="94"/>
      <c r="B797" s="94"/>
      <c r="C797" s="94"/>
      <c r="D797" s="81"/>
      <c r="E797" s="94"/>
      <c r="F797" s="94"/>
      <c r="H797" s="81"/>
      <c r="W797" s="368"/>
      <c r="X797" s="368"/>
      <c r="Y797" s="369"/>
    </row>
    <row r="798" ht="15.75" customHeight="1">
      <c r="A798" s="94"/>
      <c r="B798" s="94"/>
      <c r="C798" s="94"/>
      <c r="D798" s="81"/>
      <c r="E798" s="94"/>
      <c r="F798" s="94"/>
      <c r="H798" s="81"/>
      <c r="W798" s="368"/>
      <c r="X798" s="368"/>
      <c r="Y798" s="369"/>
    </row>
    <row r="799" ht="15.75" customHeight="1">
      <c r="A799" s="94"/>
      <c r="B799" s="94"/>
      <c r="C799" s="94"/>
      <c r="D799" s="81"/>
      <c r="E799" s="94"/>
      <c r="F799" s="94"/>
      <c r="H799" s="81"/>
      <c r="W799" s="368"/>
      <c r="X799" s="368"/>
      <c r="Y799" s="369"/>
    </row>
    <row r="800" ht="15.75" customHeight="1">
      <c r="A800" s="94"/>
      <c r="B800" s="94"/>
      <c r="C800" s="94"/>
      <c r="D800" s="81"/>
      <c r="E800" s="94"/>
      <c r="F800" s="94"/>
      <c r="H800" s="81"/>
      <c r="W800" s="368"/>
      <c r="X800" s="368"/>
      <c r="Y800" s="369"/>
    </row>
    <row r="801" ht="15.75" customHeight="1">
      <c r="A801" s="94"/>
      <c r="B801" s="94"/>
      <c r="C801" s="94"/>
      <c r="D801" s="81"/>
      <c r="E801" s="94"/>
      <c r="F801" s="94"/>
      <c r="H801" s="81"/>
      <c r="W801" s="368"/>
      <c r="X801" s="368"/>
      <c r="Y801" s="369"/>
    </row>
    <row r="802" ht="15.75" customHeight="1">
      <c r="A802" s="94"/>
      <c r="B802" s="94"/>
      <c r="C802" s="94"/>
      <c r="D802" s="81"/>
      <c r="E802" s="94"/>
      <c r="F802" s="94"/>
      <c r="H802" s="81"/>
      <c r="W802" s="368"/>
      <c r="X802" s="368"/>
      <c r="Y802" s="369"/>
    </row>
    <row r="803" ht="15.75" customHeight="1">
      <c r="A803" s="94"/>
      <c r="B803" s="94"/>
      <c r="C803" s="94"/>
      <c r="D803" s="81"/>
      <c r="E803" s="94"/>
      <c r="F803" s="94"/>
      <c r="H803" s="81"/>
      <c r="W803" s="368"/>
      <c r="X803" s="368"/>
      <c r="Y803" s="369"/>
    </row>
    <row r="804" ht="15.75" customHeight="1">
      <c r="A804" s="94"/>
      <c r="B804" s="94"/>
      <c r="C804" s="94"/>
      <c r="D804" s="81"/>
      <c r="E804" s="94"/>
      <c r="F804" s="94"/>
      <c r="H804" s="81"/>
      <c r="W804" s="368"/>
      <c r="X804" s="368"/>
      <c r="Y804" s="369"/>
    </row>
    <row r="805" ht="15.75" customHeight="1">
      <c r="A805" s="94"/>
      <c r="B805" s="94"/>
      <c r="C805" s="94"/>
      <c r="D805" s="81"/>
      <c r="E805" s="94"/>
      <c r="F805" s="94"/>
      <c r="H805" s="81"/>
      <c r="W805" s="368"/>
      <c r="X805" s="368"/>
      <c r="Y805" s="369"/>
    </row>
    <row r="806" ht="15.75" customHeight="1">
      <c r="A806" s="94"/>
      <c r="B806" s="94"/>
      <c r="C806" s="94"/>
      <c r="D806" s="81"/>
      <c r="E806" s="94"/>
      <c r="F806" s="94"/>
      <c r="H806" s="81"/>
      <c r="W806" s="368"/>
      <c r="X806" s="368"/>
      <c r="Y806" s="369"/>
    </row>
    <row r="807" ht="15.75" customHeight="1">
      <c r="A807" s="94"/>
      <c r="B807" s="94"/>
      <c r="C807" s="94"/>
      <c r="D807" s="81"/>
      <c r="E807" s="94"/>
      <c r="F807" s="94"/>
      <c r="H807" s="81"/>
      <c r="W807" s="368"/>
      <c r="X807" s="368"/>
      <c r="Y807" s="369"/>
    </row>
    <row r="808" ht="15.75" customHeight="1">
      <c r="A808" s="94"/>
      <c r="B808" s="94"/>
      <c r="C808" s="94"/>
      <c r="D808" s="81"/>
      <c r="E808" s="94"/>
      <c r="F808" s="94"/>
      <c r="H808" s="81"/>
      <c r="W808" s="368"/>
      <c r="X808" s="368"/>
      <c r="Y808" s="369"/>
    </row>
    <row r="809" ht="15.75" customHeight="1">
      <c r="A809" s="94"/>
      <c r="B809" s="94"/>
      <c r="C809" s="94"/>
      <c r="D809" s="81"/>
      <c r="E809" s="94"/>
      <c r="F809" s="94"/>
      <c r="H809" s="81"/>
      <c r="W809" s="368"/>
      <c r="X809" s="368"/>
      <c r="Y809" s="369"/>
    </row>
    <row r="810" ht="15.75" customHeight="1">
      <c r="A810" s="94"/>
      <c r="B810" s="94"/>
      <c r="C810" s="94"/>
      <c r="D810" s="81"/>
      <c r="E810" s="94"/>
      <c r="F810" s="94"/>
      <c r="H810" s="81"/>
      <c r="W810" s="368"/>
      <c r="X810" s="368"/>
      <c r="Y810" s="369"/>
    </row>
    <row r="811" ht="15.75" customHeight="1">
      <c r="A811" s="94"/>
      <c r="B811" s="94"/>
      <c r="C811" s="94"/>
      <c r="D811" s="81"/>
      <c r="E811" s="94"/>
      <c r="F811" s="94"/>
      <c r="H811" s="81"/>
      <c r="W811" s="368"/>
      <c r="X811" s="368"/>
      <c r="Y811" s="369"/>
    </row>
    <row r="812" ht="15.75" customHeight="1">
      <c r="A812" s="94"/>
      <c r="B812" s="94"/>
      <c r="C812" s="94"/>
      <c r="D812" s="81"/>
      <c r="E812" s="94"/>
      <c r="F812" s="94"/>
      <c r="H812" s="81"/>
      <c r="W812" s="368"/>
      <c r="X812" s="368"/>
      <c r="Y812" s="369"/>
    </row>
    <row r="813" ht="15.75" customHeight="1">
      <c r="A813" s="94"/>
      <c r="B813" s="94"/>
      <c r="C813" s="94"/>
      <c r="D813" s="81"/>
      <c r="E813" s="94"/>
      <c r="F813" s="94"/>
      <c r="H813" s="81"/>
      <c r="W813" s="368"/>
      <c r="X813" s="368"/>
      <c r="Y813" s="369"/>
    </row>
    <row r="814" ht="15.75" customHeight="1">
      <c r="A814" s="94"/>
      <c r="B814" s="94"/>
      <c r="C814" s="94"/>
      <c r="D814" s="81"/>
      <c r="E814" s="94"/>
      <c r="F814" s="94"/>
      <c r="H814" s="81"/>
      <c r="W814" s="368"/>
      <c r="X814" s="368"/>
      <c r="Y814" s="369"/>
    </row>
    <row r="815" ht="15.75" customHeight="1">
      <c r="A815" s="94"/>
      <c r="B815" s="94"/>
      <c r="C815" s="94"/>
      <c r="D815" s="81"/>
      <c r="E815" s="94"/>
      <c r="F815" s="94"/>
      <c r="H815" s="81"/>
      <c r="W815" s="368"/>
      <c r="X815" s="368"/>
      <c r="Y815" s="369"/>
    </row>
    <row r="816" ht="15.75" customHeight="1">
      <c r="A816" s="94"/>
      <c r="B816" s="94"/>
      <c r="C816" s="94"/>
      <c r="D816" s="81"/>
      <c r="E816" s="94"/>
      <c r="F816" s="94"/>
      <c r="H816" s="81"/>
      <c r="W816" s="368"/>
      <c r="X816" s="368"/>
      <c r="Y816" s="369"/>
    </row>
    <row r="817" ht="15.75" customHeight="1">
      <c r="A817" s="94"/>
      <c r="B817" s="94"/>
      <c r="C817" s="94"/>
      <c r="D817" s="81"/>
      <c r="E817" s="94"/>
      <c r="F817" s="94"/>
      <c r="H817" s="81"/>
      <c r="W817" s="368"/>
      <c r="X817" s="368"/>
      <c r="Y817" s="369"/>
    </row>
    <row r="818" ht="15.75" customHeight="1">
      <c r="A818" s="94"/>
      <c r="B818" s="94"/>
      <c r="C818" s="94"/>
      <c r="D818" s="81"/>
      <c r="E818" s="94"/>
      <c r="F818" s="94"/>
      <c r="H818" s="81"/>
      <c r="W818" s="368"/>
      <c r="X818" s="368"/>
      <c r="Y818" s="369"/>
    </row>
    <row r="819" ht="15.75" customHeight="1">
      <c r="A819" s="94"/>
      <c r="B819" s="94"/>
      <c r="C819" s="94"/>
      <c r="D819" s="81"/>
      <c r="E819" s="94"/>
      <c r="F819" s="94"/>
      <c r="H819" s="81"/>
      <c r="W819" s="368"/>
      <c r="X819" s="368"/>
      <c r="Y819" s="369"/>
    </row>
    <row r="820" ht="15.75" customHeight="1">
      <c r="A820" s="94"/>
      <c r="B820" s="94"/>
      <c r="C820" s="94"/>
      <c r="D820" s="81"/>
      <c r="E820" s="94"/>
      <c r="F820" s="94"/>
      <c r="H820" s="81"/>
      <c r="W820" s="368"/>
      <c r="X820" s="368"/>
      <c r="Y820" s="369"/>
    </row>
    <row r="821" ht="15.75" customHeight="1">
      <c r="A821" s="94"/>
      <c r="B821" s="94"/>
      <c r="C821" s="94"/>
      <c r="D821" s="81"/>
      <c r="E821" s="94"/>
      <c r="F821" s="94"/>
      <c r="H821" s="81"/>
      <c r="W821" s="368"/>
      <c r="X821" s="368"/>
      <c r="Y821" s="369"/>
    </row>
    <row r="822" ht="15.75" customHeight="1">
      <c r="A822" s="94"/>
      <c r="B822" s="94"/>
      <c r="C822" s="94"/>
      <c r="D822" s="81"/>
      <c r="E822" s="94"/>
      <c r="F822" s="94"/>
      <c r="H822" s="81"/>
      <c r="W822" s="368"/>
      <c r="X822" s="368"/>
      <c r="Y822" s="369"/>
    </row>
    <row r="823" ht="15.75" customHeight="1">
      <c r="A823" s="94"/>
      <c r="B823" s="94"/>
      <c r="C823" s="94"/>
      <c r="D823" s="81"/>
      <c r="E823" s="94"/>
      <c r="F823" s="94"/>
      <c r="H823" s="81"/>
      <c r="W823" s="368"/>
      <c r="X823" s="368"/>
      <c r="Y823" s="369"/>
    </row>
    <row r="824" ht="15.75" customHeight="1">
      <c r="A824" s="94"/>
      <c r="B824" s="94"/>
      <c r="C824" s="94"/>
      <c r="D824" s="81"/>
      <c r="E824" s="94"/>
      <c r="F824" s="94"/>
      <c r="H824" s="81"/>
      <c r="W824" s="368"/>
      <c r="X824" s="368"/>
      <c r="Y824" s="369"/>
    </row>
    <row r="825" ht="15.75" customHeight="1">
      <c r="A825" s="94"/>
      <c r="B825" s="94"/>
      <c r="C825" s="94"/>
      <c r="D825" s="81"/>
      <c r="E825" s="94"/>
      <c r="F825" s="94"/>
      <c r="H825" s="81"/>
      <c r="W825" s="368"/>
      <c r="X825" s="368"/>
      <c r="Y825" s="369"/>
    </row>
    <row r="826" ht="15.75" customHeight="1">
      <c r="A826" s="94"/>
      <c r="B826" s="94"/>
      <c r="C826" s="94"/>
      <c r="D826" s="81"/>
      <c r="E826" s="94"/>
      <c r="F826" s="94"/>
      <c r="H826" s="81"/>
      <c r="W826" s="368"/>
      <c r="X826" s="368"/>
      <c r="Y826" s="369"/>
    </row>
    <row r="827" ht="15.75" customHeight="1">
      <c r="A827" s="94"/>
      <c r="B827" s="94"/>
      <c r="C827" s="94"/>
      <c r="D827" s="81"/>
      <c r="E827" s="94"/>
      <c r="F827" s="94"/>
      <c r="H827" s="81"/>
      <c r="W827" s="368"/>
      <c r="X827" s="368"/>
      <c r="Y827" s="369"/>
    </row>
    <row r="828" ht="15.75" customHeight="1">
      <c r="A828" s="94"/>
      <c r="B828" s="94"/>
      <c r="C828" s="94"/>
      <c r="D828" s="81"/>
      <c r="E828" s="94"/>
      <c r="F828" s="94"/>
      <c r="H828" s="81"/>
      <c r="W828" s="368"/>
      <c r="X828" s="368"/>
      <c r="Y828" s="369"/>
    </row>
    <row r="829" ht="15.75" customHeight="1">
      <c r="A829" s="94"/>
      <c r="B829" s="94"/>
      <c r="C829" s="94"/>
      <c r="D829" s="81"/>
      <c r="E829" s="94"/>
      <c r="F829" s="94"/>
      <c r="H829" s="81"/>
      <c r="W829" s="368"/>
      <c r="X829" s="368"/>
      <c r="Y829" s="369"/>
    </row>
    <row r="830" ht="15.75" customHeight="1">
      <c r="A830" s="94"/>
      <c r="B830" s="94"/>
      <c r="C830" s="94"/>
      <c r="D830" s="81"/>
      <c r="E830" s="94"/>
      <c r="F830" s="94"/>
      <c r="H830" s="81"/>
      <c r="W830" s="368"/>
      <c r="X830" s="368"/>
      <c r="Y830" s="369"/>
    </row>
    <row r="831" ht="15.75" customHeight="1">
      <c r="A831" s="94"/>
      <c r="B831" s="94"/>
      <c r="C831" s="94"/>
      <c r="D831" s="81"/>
      <c r="E831" s="94"/>
      <c r="F831" s="94"/>
      <c r="H831" s="81"/>
      <c r="W831" s="368"/>
      <c r="X831" s="368"/>
      <c r="Y831" s="369"/>
    </row>
    <row r="832" ht="15.75" customHeight="1">
      <c r="A832" s="94"/>
      <c r="B832" s="94"/>
      <c r="C832" s="94"/>
      <c r="D832" s="81"/>
      <c r="E832" s="94"/>
      <c r="F832" s="94"/>
      <c r="H832" s="81"/>
      <c r="W832" s="368"/>
      <c r="X832" s="368"/>
      <c r="Y832" s="369"/>
    </row>
    <row r="833" ht="15.75" customHeight="1">
      <c r="A833" s="94"/>
      <c r="B833" s="94"/>
      <c r="C833" s="94"/>
      <c r="D833" s="81"/>
      <c r="E833" s="94"/>
      <c r="F833" s="94"/>
      <c r="H833" s="81"/>
      <c r="W833" s="368"/>
      <c r="X833" s="368"/>
      <c r="Y833" s="369"/>
    </row>
    <row r="834" ht="15.75" customHeight="1">
      <c r="A834" s="94"/>
      <c r="B834" s="94"/>
      <c r="C834" s="94"/>
      <c r="D834" s="81"/>
      <c r="E834" s="94"/>
      <c r="F834" s="94"/>
      <c r="H834" s="81"/>
      <c r="W834" s="368"/>
      <c r="X834" s="368"/>
      <c r="Y834" s="369"/>
    </row>
    <row r="835" ht="15.75" customHeight="1">
      <c r="A835" s="94"/>
      <c r="B835" s="94"/>
      <c r="C835" s="94"/>
      <c r="D835" s="81"/>
      <c r="E835" s="94"/>
      <c r="F835" s="94"/>
      <c r="H835" s="81"/>
      <c r="W835" s="368"/>
      <c r="X835" s="368"/>
      <c r="Y835" s="369"/>
    </row>
    <row r="836" ht="15.75" customHeight="1">
      <c r="A836" s="94"/>
      <c r="B836" s="94"/>
      <c r="C836" s="94"/>
      <c r="D836" s="81"/>
      <c r="E836" s="94"/>
      <c r="F836" s="94"/>
      <c r="H836" s="81"/>
      <c r="W836" s="368"/>
      <c r="X836" s="368"/>
      <c r="Y836" s="369"/>
    </row>
    <row r="837" ht="15.75" customHeight="1">
      <c r="A837" s="94"/>
      <c r="B837" s="94"/>
      <c r="C837" s="94"/>
      <c r="D837" s="81"/>
      <c r="E837" s="94"/>
      <c r="F837" s="94"/>
      <c r="H837" s="81"/>
      <c r="W837" s="368"/>
      <c r="X837" s="368"/>
      <c r="Y837" s="369"/>
    </row>
    <row r="838" ht="15.75" customHeight="1">
      <c r="A838" s="94"/>
      <c r="B838" s="94"/>
      <c r="C838" s="94"/>
      <c r="D838" s="81"/>
      <c r="E838" s="94"/>
      <c r="F838" s="94"/>
      <c r="H838" s="81"/>
      <c r="W838" s="368"/>
      <c r="X838" s="368"/>
      <c r="Y838" s="369"/>
    </row>
    <row r="839" ht="15.75" customHeight="1">
      <c r="A839" s="94"/>
      <c r="B839" s="94"/>
      <c r="C839" s="94"/>
      <c r="D839" s="81"/>
      <c r="E839" s="94"/>
      <c r="F839" s="94"/>
      <c r="H839" s="81"/>
      <c r="W839" s="368"/>
      <c r="X839" s="368"/>
      <c r="Y839" s="369"/>
    </row>
    <row r="840" ht="15.75" customHeight="1">
      <c r="A840" s="94"/>
      <c r="B840" s="94"/>
      <c r="C840" s="94"/>
      <c r="D840" s="81"/>
      <c r="E840" s="94"/>
      <c r="F840" s="94"/>
      <c r="H840" s="81"/>
      <c r="W840" s="368"/>
      <c r="X840" s="368"/>
      <c r="Y840" s="369"/>
    </row>
    <row r="841" ht="15.75" customHeight="1">
      <c r="A841" s="94"/>
      <c r="B841" s="94"/>
      <c r="C841" s="94"/>
      <c r="D841" s="81"/>
      <c r="E841" s="94"/>
      <c r="F841" s="94"/>
      <c r="H841" s="81"/>
      <c r="W841" s="368"/>
      <c r="X841" s="368"/>
      <c r="Y841" s="369"/>
    </row>
    <row r="842" ht="15.75" customHeight="1">
      <c r="A842" s="94"/>
      <c r="B842" s="94"/>
      <c r="C842" s="94"/>
      <c r="D842" s="81"/>
      <c r="E842" s="94"/>
      <c r="F842" s="94"/>
      <c r="H842" s="81"/>
      <c r="W842" s="368"/>
      <c r="X842" s="368"/>
      <c r="Y842" s="369"/>
    </row>
    <row r="843" ht="15.75" customHeight="1">
      <c r="A843" s="94"/>
      <c r="B843" s="94"/>
      <c r="C843" s="94"/>
      <c r="D843" s="81"/>
      <c r="E843" s="94"/>
      <c r="F843" s="94"/>
      <c r="H843" s="81"/>
      <c r="W843" s="368"/>
      <c r="X843" s="368"/>
      <c r="Y843" s="369"/>
    </row>
    <row r="844" ht="15.75" customHeight="1">
      <c r="A844" s="94"/>
      <c r="B844" s="94"/>
      <c r="C844" s="94"/>
      <c r="D844" s="81"/>
      <c r="E844" s="94"/>
      <c r="F844" s="94"/>
      <c r="H844" s="81"/>
      <c r="W844" s="368"/>
      <c r="X844" s="368"/>
      <c r="Y844" s="369"/>
    </row>
    <row r="845" ht="15.75" customHeight="1">
      <c r="A845" s="94"/>
      <c r="B845" s="94"/>
      <c r="C845" s="94"/>
      <c r="D845" s="81"/>
      <c r="E845" s="94"/>
      <c r="F845" s="94"/>
      <c r="H845" s="81"/>
      <c r="W845" s="368"/>
      <c r="X845" s="368"/>
      <c r="Y845" s="369"/>
    </row>
    <row r="846" ht="15.75" customHeight="1">
      <c r="A846" s="94"/>
      <c r="B846" s="94"/>
      <c r="C846" s="94"/>
      <c r="D846" s="81"/>
      <c r="E846" s="94"/>
      <c r="F846" s="94"/>
      <c r="H846" s="81"/>
      <c r="W846" s="368"/>
      <c r="X846" s="368"/>
      <c r="Y846" s="369"/>
    </row>
    <row r="847" ht="15.75" customHeight="1">
      <c r="A847" s="94"/>
      <c r="B847" s="94"/>
      <c r="C847" s="94"/>
      <c r="D847" s="81"/>
      <c r="E847" s="94"/>
      <c r="F847" s="94"/>
      <c r="H847" s="81"/>
      <c r="W847" s="368"/>
      <c r="X847" s="368"/>
      <c r="Y847" s="369"/>
    </row>
    <row r="848" ht="15.75" customHeight="1">
      <c r="A848" s="94"/>
      <c r="B848" s="94"/>
      <c r="C848" s="94"/>
      <c r="D848" s="81"/>
      <c r="E848" s="94"/>
      <c r="F848" s="94"/>
      <c r="H848" s="81"/>
      <c r="W848" s="368"/>
      <c r="X848" s="368"/>
      <c r="Y848" s="369"/>
    </row>
    <row r="849" ht="15.75" customHeight="1">
      <c r="A849" s="94"/>
      <c r="B849" s="94"/>
      <c r="C849" s="94"/>
      <c r="D849" s="81"/>
      <c r="E849" s="94"/>
      <c r="F849" s="94"/>
      <c r="H849" s="81"/>
      <c r="W849" s="368"/>
      <c r="X849" s="368"/>
      <c r="Y849" s="369"/>
    </row>
    <row r="850" ht="15.75" customHeight="1">
      <c r="A850" s="94"/>
      <c r="B850" s="94"/>
      <c r="C850" s="94"/>
      <c r="D850" s="81"/>
      <c r="E850" s="94"/>
      <c r="F850" s="94"/>
      <c r="H850" s="81"/>
      <c r="W850" s="368"/>
      <c r="X850" s="368"/>
      <c r="Y850" s="369"/>
    </row>
    <row r="851" ht="15.75" customHeight="1">
      <c r="A851" s="94"/>
      <c r="B851" s="94"/>
      <c r="C851" s="94"/>
      <c r="D851" s="81"/>
      <c r="E851" s="94"/>
      <c r="F851" s="94"/>
      <c r="H851" s="81"/>
      <c r="W851" s="368"/>
      <c r="X851" s="368"/>
      <c r="Y851" s="369"/>
    </row>
    <row r="852" ht="15.75" customHeight="1">
      <c r="A852" s="94"/>
      <c r="B852" s="94"/>
      <c r="C852" s="94"/>
      <c r="D852" s="81"/>
      <c r="E852" s="94"/>
      <c r="F852" s="94"/>
      <c r="H852" s="81"/>
      <c r="W852" s="368"/>
      <c r="X852" s="368"/>
      <c r="Y852" s="369"/>
    </row>
    <row r="853" ht="15.75" customHeight="1">
      <c r="A853" s="94"/>
      <c r="B853" s="94"/>
      <c r="C853" s="94"/>
      <c r="D853" s="81"/>
      <c r="E853" s="94"/>
      <c r="F853" s="94"/>
      <c r="H853" s="81"/>
      <c r="W853" s="368"/>
      <c r="X853" s="368"/>
      <c r="Y853" s="369"/>
    </row>
    <row r="854" ht="15.75" customHeight="1">
      <c r="A854" s="94"/>
      <c r="B854" s="94"/>
      <c r="C854" s="94"/>
      <c r="D854" s="81"/>
      <c r="E854" s="94"/>
      <c r="F854" s="94"/>
      <c r="H854" s="81"/>
      <c r="W854" s="368"/>
      <c r="X854" s="368"/>
      <c r="Y854" s="369"/>
    </row>
    <row r="855" ht="15.75" customHeight="1">
      <c r="A855" s="94"/>
      <c r="B855" s="94"/>
      <c r="C855" s="94"/>
      <c r="D855" s="81"/>
      <c r="E855" s="94"/>
      <c r="F855" s="94"/>
      <c r="H855" s="81"/>
      <c r="W855" s="368"/>
      <c r="X855" s="368"/>
      <c r="Y855" s="369"/>
    </row>
    <row r="856" ht="15.75" customHeight="1">
      <c r="A856" s="94"/>
      <c r="B856" s="94"/>
      <c r="C856" s="94"/>
      <c r="D856" s="81"/>
      <c r="E856" s="94"/>
      <c r="F856" s="94"/>
      <c r="H856" s="81"/>
      <c r="W856" s="368"/>
      <c r="X856" s="368"/>
      <c r="Y856" s="369"/>
    </row>
    <row r="857" ht="15.75" customHeight="1">
      <c r="A857" s="94"/>
      <c r="B857" s="94"/>
      <c r="C857" s="94"/>
      <c r="D857" s="81"/>
      <c r="E857" s="94"/>
      <c r="F857" s="94"/>
      <c r="H857" s="81"/>
      <c r="W857" s="368"/>
      <c r="X857" s="368"/>
      <c r="Y857" s="369"/>
    </row>
    <row r="858" ht="15.75" customHeight="1">
      <c r="A858" s="94"/>
      <c r="B858" s="94"/>
      <c r="C858" s="94"/>
      <c r="D858" s="81"/>
      <c r="E858" s="94"/>
      <c r="F858" s="94"/>
      <c r="H858" s="81"/>
      <c r="W858" s="368"/>
      <c r="X858" s="368"/>
      <c r="Y858" s="369"/>
    </row>
    <row r="859" ht="15.75" customHeight="1">
      <c r="A859" s="94"/>
      <c r="B859" s="94"/>
      <c r="C859" s="94"/>
      <c r="D859" s="81"/>
      <c r="E859" s="94"/>
      <c r="F859" s="94"/>
      <c r="H859" s="81"/>
      <c r="W859" s="368"/>
      <c r="X859" s="368"/>
      <c r="Y859" s="369"/>
    </row>
    <row r="860" ht="15.75" customHeight="1">
      <c r="A860" s="94"/>
      <c r="B860" s="94"/>
      <c r="C860" s="94"/>
      <c r="D860" s="81"/>
      <c r="E860" s="94"/>
      <c r="F860" s="94"/>
      <c r="H860" s="81"/>
      <c r="W860" s="368"/>
      <c r="X860" s="368"/>
      <c r="Y860" s="369"/>
    </row>
    <row r="861" ht="15.75" customHeight="1">
      <c r="A861" s="94"/>
      <c r="B861" s="94"/>
      <c r="C861" s="94"/>
      <c r="D861" s="81"/>
      <c r="E861" s="94"/>
      <c r="F861" s="94"/>
      <c r="H861" s="81"/>
      <c r="W861" s="368"/>
      <c r="X861" s="368"/>
      <c r="Y861" s="369"/>
    </row>
    <row r="862" ht="15.75" customHeight="1">
      <c r="A862" s="94"/>
      <c r="B862" s="94"/>
      <c r="C862" s="94"/>
      <c r="D862" s="81"/>
      <c r="E862" s="94"/>
      <c r="F862" s="94"/>
      <c r="H862" s="81"/>
      <c r="W862" s="368"/>
      <c r="X862" s="368"/>
      <c r="Y862" s="369"/>
    </row>
    <row r="863" ht="15.75" customHeight="1">
      <c r="A863" s="94"/>
      <c r="B863" s="94"/>
      <c r="C863" s="94"/>
      <c r="D863" s="81"/>
      <c r="E863" s="94"/>
      <c r="F863" s="94"/>
      <c r="H863" s="81"/>
      <c r="W863" s="368"/>
      <c r="X863" s="368"/>
      <c r="Y863" s="369"/>
    </row>
    <row r="864" ht="15.75" customHeight="1">
      <c r="A864" s="94"/>
      <c r="B864" s="94"/>
      <c r="C864" s="94"/>
      <c r="D864" s="81"/>
      <c r="E864" s="94"/>
      <c r="F864" s="94"/>
      <c r="H864" s="81"/>
      <c r="W864" s="368"/>
      <c r="X864" s="368"/>
      <c r="Y864" s="369"/>
    </row>
    <row r="865" ht="15.75" customHeight="1">
      <c r="A865" s="94"/>
      <c r="B865" s="94"/>
      <c r="C865" s="94"/>
      <c r="D865" s="81"/>
      <c r="E865" s="94"/>
      <c r="F865" s="94"/>
      <c r="H865" s="81"/>
      <c r="W865" s="368"/>
      <c r="X865" s="368"/>
      <c r="Y865" s="369"/>
    </row>
    <row r="866" ht="15.75" customHeight="1">
      <c r="A866" s="94"/>
      <c r="B866" s="94"/>
      <c r="C866" s="94"/>
      <c r="D866" s="81"/>
      <c r="E866" s="94"/>
      <c r="F866" s="94"/>
      <c r="H866" s="81"/>
      <c r="W866" s="368"/>
      <c r="X866" s="368"/>
      <c r="Y866" s="369"/>
    </row>
    <row r="867" ht="15.75" customHeight="1">
      <c r="A867" s="94"/>
      <c r="B867" s="94"/>
      <c r="C867" s="94"/>
      <c r="D867" s="81"/>
      <c r="E867" s="94"/>
      <c r="F867" s="94"/>
      <c r="H867" s="81"/>
      <c r="W867" s="368"/>
      <c r="X867" s="368"/>
      <c r="Y867" s="369"/>
    </row>
    <row r="868" ht="15.75" customHeight="1">
      <c r="A868" s="94"/>
      <c r="B868" s="94"/>
      <c r="C868" s="94"/>
      <c r="D868" s="81"/>
      <c r="E868" s="94"/>
      <c r="F868" s="94"/>
      <c r="H868" s="81"/>
      <c r="W868" s="368"/>
      <c r="X868" s="368"/>
      <c r="Y868" s="369"/>
    </row>
    <row r="869" ht="15.75" customHeight="1">
      <c r="A869" s="94"/>
      <c r="B869" s="94"/>
      <c r="C869" s="94"/>
      <c r="D869" s="81"/>
      <c r="E869" s="94"/>
      <c r="F869" s="94"/>
      <c r="H869" s="81"/>
      <c r="W869" s="368"/>
      <c r="X869" s="368"/>
      <c r="Y869" s="369"/>
    </row>
    <row r="870" ht="15.75" customHeight="1">
      <c r="A870" s="94"/>
      <c r="B870" s="94"/>
      <c r="C870" s="94"/>
      <c r="D870" s="81"/>
      <c r="E870" s="94"/>
      <c r="F870" s="94"/>
      <c r="H870" s="81"/>
      <c r="W870" s="368"/>
      <c r="X870" s="368"/>
      <c r="Y870" s="369"/>
    </row>
    <row r="871" ht="15.75" customHeight="1">
      <c r="A871" s="94"/>
      <c r="B871" s="94"/>
      <c r="C871" s="94"/>
      <c r="D871" s="81"/>
      <c r="E871" s="94"/>
      <c r="F871" s="94"/>
      <c r="H871" s="81"/>
      <c r="W871" s="368"/>
      <c r="X871" s="368"/>
      <c r="Y871" s="369"/>
    </row>
    <row r="872" ht="15.75" customHeight="1">
      <c r="A872" s="94"/>
      <c r="B872" s="94"/>
      <c r="C872" s="94"/>
      <c r="D872" s="81"/>
      <c r="E872" s="94"/>
      <c r="F872" s="94"/>
      <c r="H872" s="81"/>
      <c r="W872" s="368"/>
      <c r="X872" s="368"/>
      <c r="Y872" s="369"/>
    </row>
    <row r="873" ht="15.75" customHeight="1">
      <c r="A873" s="94"/>
      <c r="B873" s="94"/>
      <c r="C873" s="94"/>
      <c r="D873" s="81"/>
      <c r="E873" s="94"/>
      <c r="F873" s="94"/>
      <c r="H873" s="81"/>
      <c r="W873" s="368"/>
      <c r="X873" s="368"/>
      <c r="Y873" s="369"/>
    </row>
    <row r="874" ht="15.75" customHeight="1">
      <c r="A874" s="94"/>
      <c r="B874" s="94"/>
      <c r="C874" s="94"/>
      <c r="D874" s="81"/>
      <c r="E874" s="94"/>
      <c r="F874" s="94"/>
      <c r="H874" s="81"/>
      <c r="W874" s="368"/>
      <c r="X874" s="368"/>
      <c r="Y874" s="369"/>
    </row>
    <row r="875" ht="15.75" customHeight="1">
      <c r="A875" s="94"/>
      <c r="B875" s="94"/>
      <c r="C875" s="94"/>
      <c r="D875" s="81"/>
      <c r="E875" s="94"/>
      <c r="F875" s="94"/>
      <c r="H875" s="81"/>
      <c r="W875" s="368"/>
      <c r="X875" s="368"/>
      <c r="Y875" s="369"/>
    </row>
    <row r="876" ht="15.75" customHeight="1">
      <c r="A876" s="94"/>
      <c r="B876" s="94"/>
      <c r="C876" s="94"/>
      <c r="D876" s="81"/>
      <c r="E876" s="94"/>
      <c r="F876" s="94"/>
      <c r="H876" s="81"/>
      <c r="W876" s="368"/>
      <c r="X876" s="368"/>
      <c r="Y876" s="369"/>
    </row>
    <row r="877" ht="15.75" customHeight="1">
      <c r="A877" s="94"/>
      <c r="B877" s="94"/>
      <c r="C877" s="94"/>
      <c r="D877" s="81"/>
      <c r="E877" s="94"/>
      <c r="F877" s="94"/>
      <c r="H877" s="81"/>
      <c r="W877" s="368"/>
      <c r="X877" s="368"/>
      <c r="Y877" s="369"/>
    </row>
    <row r="878" ht="15.75" customHeight="1">
      <c r="A878" s="94"/>
      <c r="B878" s="94"/>
      <c r="C878" s="94"/>
      <c r="D878" s="81"/>
      <c r="E878" s="94"/>
      <c r="F878" s="94"/>
      <c r="H878" s="81"/>
      <c r="W878" s="368"/>
      <c r="X878" s="368"/>
      <c r="Y878" s="369"/>
    </row>
    <row r="879" ht="15.75" customHeight="1">
      <c r="A879" s="94"/>
      <c r="B879" s="94"/>
      <c r="C879" s="94"/>
      <c r="D879" s="81"/>
      <c r="E879" s="94"/>
      <c r="F879" s="94"/>
      <c r="H879" s="81"/>
      <c r="W879" s="368"/>
      <c r="X879" s="368"/>
      <c r="Y879" s="369"/>
    </row>
    <row r="880" ht="15.75" customHeight="1">
      <c r="A880" s="94"/>
      <c r="B880" s="94"/>
      <c r="C880" s="94"/>
      <c r="D880" s="81"/>
      <c r="E880" s="94"/>
      <c r="F880" s="94"/>
      <c r="H880" s="81"/>
      <c r="W880" s="368"/>
      <c r="X880" s="368"/>
      <c r="Y880" s="369"/>
    </row>
    <row r="881" ht="15.75" customHeight="1">
      <c r="A881" s="94"/>
      <c r="B881" s="94"/>
      <c r="C881" s="94"/>
      <c r="D881" s="81"/>
      <c r="E881" s="94"/>
      <c r="F881" s="94"/>
      <c r="H881" s="81"/>
      <c r="W881" s="368"/>
      <c r="X881" s="368"/>
      <c r="Y881" s="369"/>
    </row>
    <row r="882" ht="15.75" customHeight="1">
      <c r="A882" s="94"/>
      <c r="B882" s="94"/>
      <c r="C882" s="94"/>
      <c r="D882" s="81"/>
      <c r="E882" s="94"/>
      <c r="F882" s="94"/>
      <c r="H882" s="81"/>
      <c r="W882" s="368"/>
      <c r="X882" s="368"/>
      <c r="Y882" s="369"/>
    </row>
    <row r="883" ht="15.75" customHeight="1">
      <c r="A883" s="94"/>
      <c r="B883" s="94"/>
      <c r="C883" s="94"/>
      <c r="D883" s="81"/>
      <c r="E883" s="94"/>
      <c r="F883" s="94"/>
      <c r="H883" s="81"/>
      <c r="W883" s="368"/>
      <c r="X883" s="368"/>
      <c r="Y883" s="369"/>
    </row>
    <row r="884" ht="15.75" customHeight="1">
      <c r="A884" s="94"/>
      <c r="B884" s="94"/>
      <c r="C884" s="94"/>
      <c r="D884" s="81"/>
      <c r="E884" s="94"/>
      <c r="F884" s="94"/>
      <c r="H884" s="81"/>
      <c r="W884" s="368"/>
      <c r="X884" s="368"/>
      <c r="Y884" s="369"/>
    </row>
    <row r="885" ht="15.75" customHeight="1">
      <c r="A885" s="94"/>
      <c r="B885" s="94"/>
      <c r="C885" s="94"/>
      <c r="D885" s="81"/>
      <c r="E885" s="94"/>
      <c r="F885" s="94"/>
      <c r="H885" s="81"/>
      <c r="W885" s="368"/>
      <c r="X885" s="368"/>
      <c r="Y885" s="369"/>
    </row>
    <row r="886" ht="15.75" customHeight="1">
      <c r="A886" s="94"/>
      <c r="B886" s="94"/>
      <c r="C886" s="94"/>
      <c r="D886" s="81"/>
      <c r="E886" s="94"/>
      <c r="F886" s="94"/>
      <c r="H886" s="81"/>
      <c r="W886" s="368"/>
      <c r="X886" s="368"/>
      <c r="Y886" s="369"/>
    </row>
    <row r="887" ht="15.75" customHeight="1">
      <c r="A887" s="94"/>
      <c r="B887" s="94"/>
      <c r="C887" s="94"/>
      <c r="D887" s="81"/>
      <c r="E887" s="94"/>
      <c r="F887" s="94"/>
      <c r="H887" s="81"/>
      <c r="W887" s="368"/>
      <c r="X887" s="368"/>
      <c r="Y887" s="369"/>
    </row>
    <row r="888" ht="15.75" customHeight="1">
      <c r="A888" s="94"/>
      <c r="B888" s="94"/>
      <c r="C888" s="94"/>
      <c r="D888" s="81"/>
      <c r="E888" s="94"/>
      <c r="F888" s="94"/>
      <c r="H888" s="81"/>
      <c r="W888" s="368"/>
      <c r="X888" s="368"/>
      <c r="Y888" s="369"/>
    </row>
    <row r="889" ht="15.75" customHeight="1">
      <c r="A889" s="94"/>
      <c r="B889" s="94"/>
      <c r="C889" s="94"/>
      <c r="D889" s="81"/>
      <c r="E889" s="94"/>
      <c r="F889" s="94"/>
      <c r="H889" s="81"/>
      <c r="W889" s="368"/>
      <c r="X889" s="368"/>
      <c r="Y889" s="369"/>
    </row>
    <row r="890" ht="15.75" customHeight="1">
      <c r="A890" s="94"/>
      <c r="B890" s="94"/>
      <c r="C890" s="94"/>
      <c r="D890" s="81"/>
      <c r="E890" s="94"/>
      <c r="F890" s="94"/>
      <c r="H890" s="81"/>
      <c r="W890" s="368"/>
      <c r="X890" s="368"/>
      <c r="Y890" s="369"/>
    </row>
    <row r="891" ht="15.75" customHeight="1">
      <c r="A891" s="94"/>
      <c r="B891" s="94"/>
      <c r="C891" s="94"/>
      <c r="D891" s="81"/>
      <c r="E891" s="94"/>
      <c r="F891" s="94"/>
      <c r="H891" s="81"/>
      <c r="W891" s="368"/>
      <c r="X891" s="368"/>
      <c r="Y891" s="369"/>
    </row>
    <row r="892" ht="15.75" customHeight="1">
      <c r="A892" s="94"/>
      <c r="B892" s="94"/>
      <c r="C892" s="94"/>
      <c r="D892" s="81"/>
      <c r="E892" s="94"/>
      <c r="F892" s="94"/>
      <c r="H892" s="81"/>
      <c r="W892" s="368"/>
      <c r="X892" s="368"/>
      <c r="Y892" s="369"/>
    </row>
    <row r="893" ht="15.75" customHeight="1">
      <c r="A893" s="94"/>
      <c r="B893" s="94"/>
      <c r="C893" s="94"/>
      <c r="D893" s="81"/>
      <c r="E893" s="94"/>
      <c r="F893" s="94"/>
      <c r="H893" s="81"/>
      <c r="W893" s="368"/>
      <c r="X893" s="368"/>
      <c r="Y893" s="369"/>
    </row>
    <row r="894" ht="15.75" customHeight="1">
      <c r="A894" s="94"/>
      <c r="B894" s="94"/>
      <c r="C894" s="94"/>
      <c r="D894" s="81"/>
      <c r="E894" s="94"/>
      <c r="F894" s="94"/>
      <c r="H894" s="81"/>
      <c r="W894" s="368"/>
      <c r="X894" s="368"/>
      <c r="Y894" s="369"/>
    </row>
    <row r="895" ht="15.75" customHeight="1">
      <c r="A895" s="94"/>
      <c r="B895" s="94"/>
      <c r="C895" s="94"/>
      <c r="D895" s="81"/>
      <c r="E895" s="94"/>
      <c r="F895" s="94"/>
      <c r="H895" s="81"/>
      <c r="W895" s="368"/>
      <c r="X895" s="368"/>
      <c r="Y895" s="369"/>
    </row>
    <row r="896" ht="15.75" customHeight="1">
      <c r="A896" s="94"/>
      <c r="B896" s="94"/>
      <c r="C896" s="94"/>
      <c r="D896" s="81"/>
      <c r="E896" s="94"/>
      <c r="F896" s="94"/>
      <c r="H896" s="81"/>
      <c r="W896" s="368"/>
      <c r="X896" s="368"/>
      <c r="Y896" s="369"/>
    </row>
    <row r="897" ht="15.75" customHeight="1">
      <c r="A897" s="94"/>
      <c r="B897" s="94"/>
      <c r="C897" s="94"/>
      <c r="D897" s="81"/>
      <c r="E897" s="94"/>
      <c r="F897" s="94"/>
      <c r="H897" s="81"/>
      <c r="W897" s="368"/>
      <c r="X897" s="368"/>
      <c r="Y897" s="369"/>
    </row>
    <row r="898" ht="15.75" customHeight="1">
      <c r="A898" s="94"/>
      <c r="B898" s="94"/>
      <c r="C898" s="94"/>
      <c r="D898" s="81"/>
      <c r="E898" s="94"/>
      <c r="F898" s="94"/>
      <c r="H898" s="81"/>
      <c r="W898" s="368"/>
      <c r="X898" s="368"/>
      <c r="Y898" s="369"/>
    </row>
    <row r="899" ht="15.75" customHeight="1">
      <c r="A899" s="94"/>
      <c r="B899" s="94"/>
      <c r="C899" s="94"/>
      <c r="D899" s="81"/>
      <c r="E899" s="94"/>
      <c r="F899" s="94"/>
      <c r="H899" s="81"/>
      <c r="W899" s="368"/>
      <c r="X899" s="368"/>
      <c r="Y899" s="369"/>
    </row>
    <row r="900" ht="15.75" customHeight="1">
      <c r="A900" s="94"/>
      <c r="B900" s="94"/>
      <c r="C900" s="94"/>
      <c r="D900" s="81"/>
      <c r="E900" s="94"/>
      <c r="F900" s="94"/>
      <c r="H900" s="81"/>
      <c r="W900" s="368"/>
      <c r="X900" s="368"/>
      <c r="Y900" s="369"/>
    </row>
    <row r="901" ht="15.75" customHeight="1">
      <c r="A901" s="94"/>
      <c r="B901" s="94"/>
      <c r="C901" s="94"/>
      <c r="D901" s="81"/>
      <c r="E901" s="94"/>
      <c r="F901" s="94"/>
      <c r="H901" s="81"/>
      <c r="W901" s="368"/>
      <c r="X901" s="368"/>
      <c r="Y901" s="369"/>
    </row>
    <row r="902" ht="15.75" customHeight="1">
      <c r="A902" s="94"/>
      <c r="B902" s="94"/>
      <c r="C902" s="94"/>
      <c r="D902" s="81"/>
      <c r="E902" s="94"/>
      <c r="F902" s="94"/>
      <c r="H902" s="81"/>
      <c r="W902" s="368"/>
      <c r="X902" s="368"/>
      <c r="Y902" s="369"/>
    </row>
    <row r="903" ht="15.75" customHeight="1">
      <c r="A903" s="94"/>
      <c r="B903" s="94"/>
      <c r="C903" s="94"/>
      <c r="D903" s="81"/>
      <c r="E903" s="94"/>
      <c r="F903" s="94"/>
      <c r="H903" s="81"/>
      <c r="W903" s="368"/>
      <c r="X903" s="368"/>
      <c r="Y903" s="369"/>
    </row>
    <row r="904" ht="15.75" customHeight="1">
      <c r="A904" s="94"/>
      <c r="B904" s="94"/>
      <c r="C904" s="94"/>
      <c r="D904" s="81"/>
      <c r="E904" s="94"/>
      <c r="F904" s="94"/>
      <c r="H904" s="81"/>
      <c r="W904" s="368"/>
      <c r="X904" s="368"/>
      <c r="Y904" s="369"/>
    </row>
    <row r="905" ht="15.75" customHeight="1">
      <c r="A905" s="94"/>
      <c r="B905" s="94"/>
      <c r="C905" s="94"/>
      <c r="D905" s="81"/>
      <c r="E905" s="94"/>
      <c r="F905" s="94"/>
      <c r="H905" s="81"/>
      <c r="W905" s="368"/>
      <c r="X905" s="368"/>
      <c r="Y905" s="369"/>
    </row>
    <row r="906" ht="15.75" customHeight="1">
      <c r="A906" s="94"/>
      <c r="B906" s="94"/>
      <c r="C906" s="94"/>
      <c r="D906" s="81"/>
      <c r="E906" s="94"/>
      <c r="F906" s="94"/>
      <c r="H906" s="81"/>
      <c r="W906" s="368"/>
      <c r="X906" s="368"/>
      <c r="Y906" s="369"/>
    </row>
    <row r="907" ht="15.75" customHeight="1">
      <c r="A907" s="94"/>
      <c r="B907" s="94"/>
      <c r="C907" s="94"/>
      <c r="D907" s="81"/>
      <c r="E907" s="94"/>
      <c r="F907" s="94"/>
      <c r="H907" s="81"/>
      <c r="W907" s="368"/>
      <c r="X907" s="368"/>
      <c r="Y907" s="369"/>
    </row>
    <row r="908" ht="15.75" customHeight="1">
      <c r="A908" s="94"/>
      <c r="B908" s="94"/>
      <c r="C908" s="94"/>
      <c r="D908" s="81"/>
      <c r="E908" s="94"/>
      <c r="F908" s="94"/>
      <c r="H908" s="81"/>
      <c r="W908" s="368"/>
      <c r="X908" s="368"/>
      <c r="Y908" s="369"/>
    </row>
    <row r="909" ht="15.75" customHeight="1">
      <c r="A909" s="94"/>
      <c r="B909" s="94"/>
      <c r="C909" s="94"/>
      <c r="D909" s="81"/>
      <c r="E909" s="94"/>
      <c r="F909" s="94"/>
      <c r="H909" s="81"/>
      <c r="W909" s="368"/>
      <c r="X909" s="368"/>
      <c r="Y909" s="369"/>
    </row>
    <row r="910" ht="15.75" customHeight="1">
      <c r="A910" s="94"/>
      <c r="B910" s="94"/>
      <c r="C910" s="94"/>
      <c r="D910" s="81"/>
      <c r="E910" s="94"/>
      <c r="F910" s="94"/>
      <c r="H910" s="81"/>
      <c r="W910" s="368"/>
      <c r="X910" s="368"/>
      <c r="Y910" s="369"/>
    </row>
    <row r="911" ht="15.75" customHeight="1">
      <c r="A911" s="94"/>
      <c r="B911" s="94"/>
      <c r="C911" s="94"/>
      <c r="D911" s="81"/>
      <c r="E911" s="94"/>
      <c r="F911" s="94"/>
      <c r="H911" s="81"/>
      <c r="W911" s="368"/>
      <c r="X911" s="368"/>
      <c r="Y911" s="369"/>
    </row>
    <row r="912" ht="15.75" customHeight="1">
      <c r="A912" s="94"/>
      <c r="B912" s="94"/>
      <c r="C912" s="94"/>
      <c r="D912" s="81"/>
      <c r="E912" s="94"/>
      <c r="F912" s="94"/>
      <c r="H912" s="81"/>
      <c r="W912" s="368"/>
      <c r="X912" s="368"/>
      <c r="Y912" s="369"/>
    </row>
    <row r="913" ht="15.75" customHeight="1">
      <c r="A913" s="94"/>
      <c r="B913" s="94"/>
      <c r="C913" s="94"/>
      <c r="D913" s="81"/>
      <c r="E913" s="94"/>
      <c r="F913" s="94"/>
      <c r="H913" s="81"/>
      <c r="W913" s="368"/>
      <c r="X913" s="368"/>
      <c r="Y913" s="369"/>
    </row>
    <row r="914" ht="15.75" customHeight="1">
      <c r="A914" s="94"/>
      <c r="B914" s="94"/>
      <c r="C914" s="94"/>
      <c r="D914" s="81"/>
      <c r="E914" s="94"/>
      <c r="F914" s="94"/>
      <c r="H914" s="81"/>
      <c r="W914" s="368"/>
      <c r="X914" s="368"/>
      <c r="Y914" s="369"/>
    </row>
    <row r="915" ht="15.75" customHeight="1">
      <c r="A915" s="94"/>
      <c r="B915" s="94"/>
      <c r="C915" s="94"/>
      <c r="D915" s="81"/>
      <c r="E915" s="94"/>
      <c r="F915" s="94"/>
      <c r="H915" s="81"/>
      <c r="W915" s="368"/>
      <c r="X915" s="368"/>
      <c r="Y915" s="369"/>
    </row>
    <row r="916" ht="15.75" customHeight="1">
      <c r="A916" s="94"/>
      <c r="B916" s="94"/>
      <c r="C916" s="94"/>
      <c r="D916" s="81"/>
      <c r="E916" s="94"/>
      <c r="F916" s="94"/>
      <c r="H916" s="81"/>
      <c r="W916" s="368"/>
      <c r="X916" s="368"/>
      <c r="Y916" s="369"/>
    </row>
    <row r="917" ht="15.75" customHeight="1">
      <c r="A917" s="94"/>
      <c r="B917" s="94"/>
      <c r="C917" s="94"/>
      <c r="D917" s="81"/>
      <c r="E917" s="94"/>
      <c r="F917" s="94"/>
      <c r="H917" s="81"/>
      <c r="W917" s="368"/>
      <c r="X917" s="368"/>
      <c r="Y917" s="369"/>
    </row>
    <row r="918" ht="15.75" customHeight="1">
      <c r="A918" s="94"/>
      <c r="B918" s="94"/>
      <c r="C918" s="94"/>
      <c r="D918" s="81"/>
      <c r="E918" s="94"/>
      <c r="F918" s="94"/>
      <c r="H918" s="81"/>
      <c r="W918" s="368"/>
      <c r="X918" s="368"/>
      <c r="Y918" s="369"/>
    </row>
    <row r="919" ht="15.75" customHeight="1">
      <c r="A919" s="94"/>
      <c r="B919" s="94"/>
      <c r="C919" s="94"/>
      <c r="D919" s="81"/>
      <c r="E919" s="94"/>
      <c r="F919" s="94"/>
      <c r="H919" s="81"/>
      <c r="W919" s="368"/>
      <c r="X919" s="368"/>
      <c r="Y919" s="369"/>
    </row>
    <row r="920" ht="15.75" customHeight="1">
      <c r="A920" s="94"/>
      <c r="B920" s="94"/>
      <c r="C920" s="94"/>
      <c r="D920" s="81"/>
      <c r="E920" s="94"/>
      <c r="F920" s="94"/>
      <c r="H920" s="81"/>
      <c r="W920" s="368"/>
      <c r="X920" s="368"/>
      <c r="Y920" s="369"/>
    </row>
    <row r="921" ht="15.75" customHeight="1">
      <c r="A921" s="94"/>
      <c r="B921" s="94"/>
      <c r="C921" s="94"/>
      <c r="D921" s="81"/>
      <c r="E921" s="94"/>
      <c r="F921" s="94"/>
      <c r="H921" s="81"/>
      <c r="W921" s="368"/>
      <c r="X921" s="368"/>
      <c r="Y921" s="369"/>
    </row>
    <row r="922" ht="15.75" customHeight="1">
      <c r="A922" s="94"/>
      <c r="B922" s="94"/>
      <c r="C922" s="94"/>
      <c r="D922" s="81"/>
      <c r="E922" s="94"/>
      <c r="F922" s="94"/>
      <c r="H922" s="81"/>
      <c r="W922" s="368"/>
      <c r="X922" s="368"/>
      <c r="Y922" s="369"/>
    </row>
    <row r="923" ht="15.75" customHeight="1">
      <c r="A923" s="94"/>
      <c r="B923" s="94"/>
      <c r="C923" s="94"/>
      <c r="D923" s="81"/>
      <c r="E923" s="94"/>
      <c r="F923" s="94"/>
      <c r="H923" s="81"/>
      <c r="W923" s="368"/>
      <c r="X923" s="368"/>
      <c r="Y923" s="369"/>
    </row>
    <row r="924" ht="15.75" customHeight="1">
      <c r="A924" s="94"/>
      <c r="B924" s="94"/>
      <c r="C924" s="94"/>
      <c r="D924" s="81"/>
      <c r="E924" s="94"/>
      <c r="F924" s="94"/>
      <c r="H924" s="81"/>
      <c r="W924" s="368"/>
      <c r="X924" s="368"/>
      <c r="Y924" s="369"/>
    </row>
    <row r="925" ht="15.75" customHeight="1">
      <c r="A925" s="94"/>
      <c r="B925" s="94"/>
      <c r="C925" s="94"/>
      <c r="D925" s="81"/>
      <c r="E925" s="94"/>
      <c r="F925" s="94"/>
      <c r="H925" s="81"/>
      <c r="W925" s="368"/>
      <c r="X925" s="368"/>
      <c r="Y925" s="369"/>
    </row>
    <row r="926" ht="15.75" customHeight="1">
      <c r="A926" s="94"/>
      <c r="B926" s="94"/>
      <c r="C926" s="94"/>
      <c r="D926" s="81"/>
      <c r="E926" s="94"/>
      <c r="F926" s="94"/>
      <c r="H926" s="81"/>
      <c r="W926" s="368"/>
      <c r="X926" s="368"/>
      <c r="Y926" s="369"/>
    </row>
    <row r="927" ht="15.75" customHeight="1">
      <c r="A927" s="94"/>
      <c r="B927" s="94"/>
      <c r="C927" s="94"/>
      <c r="D927" s="81"/>
      <c r="E927" s="94"/>
      <c r="F927" s="94"/>
      <c r="H927" s="81"/>
      <c r="W927" s="368"/>
      <c r="X927" s="368"/>
      <c r="Y927" s="369"/>
    </row>
    <row r="928" ht="15.75" customHeight="1">
      <c r="A928" s="94"/>
      <c r="B928" s="94"/>
      <c r="C928" s="94"/>
      <c r="D928" s="81"/>
      <c r="E928" s="94"/>
      <c r="F928" s="94"/>
      <c r="H928" s="81"/>
      <c r="W928" s="368"/>
      <c r="X928" s="368"/>
      <c r="Y928" s="369"/>
    </row>
    <row r="929" ht="15.75" customHeight="1">
      <c r="A929" s="94"/>
      <c r="B929" s="94"/>
      <c r="C929" s="94"/>
      <c r="D929" s="81"/>
      <c r="E929" s="94"/>
      <c r="F929" s="94"/>
      <c r="H929" s="81"/>
      <c r="W929" s="368"/>
      <c r="X929" s="368"/>
      <c r="Y929" s="369"/>
    </row>
    <row r="930" ht="15.75" customHeight="1">
      <c r="A930" s="94"/>
      <c r="B930" s="94"/>
      <c r="C930" s="94"/>
      <c r="D930" s="81"/>
      <c r="E930" s="94"/>
      <c r="F930" s="94"/>
      <c r="H930" s="81"/>
      <c r="W930" s="368"/>
      <c r="X930" s="368"/>
      <c r="Y930" s="369"/>
    </row>
    <row r="931" ht="15.75" customHeight="1">
      <c r="A931" s="94"/>
      <c r="B931" s="94"/>
      <c r="C931" s="94"/>
      <c r="D931" s="81"/>
      <c r="E931" s="94"/>
      <c r="F931" s="94"/>
      <c r="H931" s="81"/>
      <c r="W931" s="368"/>
      <c r="X931" s="368"/>
      <c r="Y931" s="369"/>
    </row>
    <row r="932" ht="15.75" customHeight="1">
      <c r="A932" s="94"/>
      <c r="B932" s="94"/>
      <c r="C932" s="94"/>
      <c r="D932" s="81"/>
      <c r="E932" s="94"/>
      <c r="F932" s="94"/>
      <c r="H932" s="81"/>
      <c r="W932" s="368"/>
      <c r="X932" s="368"/>
      <c r="Y932" s="369"/>
    </row>
    <row r="933" ht="15.75" customHeight="1">
      <c r="A933" s="94"/>
      <c r="B933" s="94"/>
      <c r="C933" s="94"/>
      <c r="D933" s="81"/>
      <c r="E933" s="94"/>
      <c r="F933" s="94"/>
      <c r="H933" s="81"/>
      <c r="W933" s="368"/>
      <c r="X933" s="368"/>
      <c r="Y933" s="369"/>
    </row>
    <row r="934" ht="15.75" customHeight="1">
      <c r="A934" s="94"/>
      <c r="B934" s="94"/>
      <c r="C934" s="94"/>
      <c r="D934" s="81"/>
      <c r="E934" s="94"/>
      <c r="F934" s="94"/>
      <c r="H934" s="81"/>
      <c r="W934" s="368"/>
      <c r="X934" s="368"/>
      <c r="Y934" s="369"/>
    </row>
    <row r="935" ht="15.75" customHeight="1">
      <c r="A935" s="94"/>
      <c r="B935" s="94"/>
      <c r="C935" s="94"/>
      <c r="D935" s="81"/>
      <c r="E935" s="94"/>
      <c r="F935" s="94"/>
      <c r="H935" s="81"/>
      <c r="W935" s="368"/>
      <c r="X935" s="368"/>
      <c r="Y935" s="369"/>
    </row>
    <row r="936" ht="15.75" customHeight="1">
      <c r="A936" s="94"/>
      <c r="B936" s="94"/>
      <c r="C936" s="94"/>
      <c r="D936" s="81"/>
      <c r="E936" s="94"/>
      <c r="F936" s="94"/>
      <c r="H936" s="81"/>
      <c r="W936" s="368"/>
      <c r="X936" s="368"/>
      <c r="Y936" s="369"/>
    </row>
    <row r="937" ht="15.75" customHeight="1">
      <c r="A937" s="94"/>
      <c r="B937" s="94"/>
      <c r="C937" s="94"/>
      <c r="D937" s="81"/>
      <c r="E937" s="94"/>
      <c r="F937" s="94"/>
      <c r="H937" s="81"/>
      <c r="W937" s="368"/>
      <c r="X937" s="368"/>
      <c r="Y937" s="369"/>
    </row>
    <row r="938" ht="15.75" customHeight="1">
      <c r="A938" s="94"/>
      <c r="B938" s="94"/>
      <c r="C938" s="94"/>
      <c r="D938" s="81"/>
      <c r="E938" s="94"/>
      <c r="F938" s="94"/>
      <c r="H938" s="81"/>
      <c r="W938" s="368"/>
      <c r="X938" s="368"/>
      <c r="Y938" s="369"/>
    </row>
    <row r="939" ht="15.75" customHeight="1">
      <c r="A939" s="94"/>
      <c r="B939" s="94"/>
      <c r="C939" s="94"/>
      <c r="D939" s="81"/>
      <c r="E939" s="94"/>
      <c r="F939" s="94"/>
      <c r="H939" s="81"/>
      <c r="W939" s="368"/>
      <c r="X939" s="368"/>
      <c r="Y939" s="369"/>
    </row>
    <row r="940" ht="15.75" customHeight="1">
      <c r="A940" s="94"/>
      <c r="B940" s="94"/>
      <c r="C940" s="94"/>
      <c r="D940" s="81"/>
      <c r="E940" s="94"/>
      <c r="F940" s="94"/>
      <c r="H940" s="81"/>
      <c r="W940" s="368"/>
      <c r="X940" s="368"/>
      <c r="Y940" s="369"/>
    </row>
    <row r="941" ht="15.75" customHeight="1">
      <c r="A941" s="94"/>
      <c r="B941" s="94"/>
      <c r="C941" s="94"/>
      <c r="D941" s="81"/>
      <c r="E941" s="94"/>
      <c r="F941" s="94"/>
      <c r="H941" s="81"/>
      <c r="W941" s="368"/>
      <c r="X941" s="368"/>
      <c r="Y941" s="369"/>
    </row>
    <row r="942" ht="15.75" customHeight="1">
      <c r="A942" s="94"/>
      <c r="B942" s="94"/>
      <c r="C942" s="94"/>
      <c r="D942" s="81"/>
      <c r="E942" s="94"/>
      <c r="F942" s="94"/>
      <c r="H942" s="81"/>
      <c r="W942" s="368"/>
      <c r="X942" s="368"/>
      <c r="Y942" s="369"/>
    </row>
    <row r="943" ht="15.75" customHeight="1">
      <c r="A943" s="94"/>
      <c r="B943" s="94"/>
      <c r="C943" s="94"/>
      <c r="D943" s="81"/>
      <c r="E943" s="94"/>
      <c r="F943" s="94"/>
      <c r="H943" s="81"/>
      <c r="W943" s="368"/>
      <c r="X943" s="368"/>
      <c r="Y943" s="369"/>
    </row>
    <row r="944" ht="15.75" customHeight="1">
      <c r="A944" s="94"/>
      <c r="B944" s="94"/>
      <c r="C944" s="94"/>
      <c r="D944" s="81"/>
      <c r="E944" s="94"/>
      <c r="F944" s="94"/>
      <c r="H944" s="81"/>
      <c r="W944" s="368"/>
      <c r="X944" s="368"/>
      <c r="Y944" s="369"/>
    </row>
    <row r="945" ht="15.75" customHeight="1">
      <c r="A945" s="94"/>
      <c r="B945" s="94"/>
      <c r="C945" s="94"/>
      <c r="D945" s="81"/>
      <c r="E945" s="94"/>
      <c r="F945" s="94"/>
      <c r="H945" s="81"/>
      <c r="W945" s="368"/>
      <c r="X945" s="368"/>
      <c r="Y945" s="369"/>
    </row>
    <row r="946" ht="15.75" customHeight="1">
      <c r="A946" s="94"/>
      <c r="B946" s="94"/>
      <c r="C946" s="94"/>
      <c r="D946" s="81"/>
      <c r="E946" s="94"/>
      <c r="F946" s="94"/>
      <c r="H946" s="81"/>
      <c r="W946" s="368"/>
      <c r="X946" s="368"/>
      <c r="Y946" s="369"/>
    </row>
    <row r="947" ht="15.75" customHeight="1">
      <c r="A947" s="94"/>
      <c r="B947" s="94"/>
      <c r="C947" s="94"/>
      <c r="D947" s="81"/>
      <c r="E947" s="94"/>
      <c r="F947" s="94"/>
      <c r="H947" s="81"/>
      <c r="W947" s="368"/>
      <c r="X947" s="368"/>
      <c r="Y947" s="369"/>
    </row>
    <row r="948" ht="15.75" customHeight="1">
      <c r="A948" s="94"/>
      <c r="B948" s="94"/>
      <c r="C948" s="94"/>
      <c r="D948" s="81"/>
      <c r="E948" s="94"/>
      <c r="F948" s="94"/>
      <c r="H948" s="81"/>
      <c r="W948" s="368"/>
      <c r="X948" s="368"/>
      <c r="Y948" s="369"/>
    </row>
    <row r="949" ht="15.75" customHeight="1">
      <c r="A949" s="94"/>
      <c r="B949" s="94"/>
      <c r="C949" s="94"/>
      <c r="D949" s="81"/>
      <c r="E949" s="94"/>
      <c r="F949" s="94"/>
      <c r="H949" s="81"/>
      <c r="W949" s="368"/>
      <c r="X949" s="368"/>
      <c r="Y949" s="369"/>
    </row>
    <row r="950" ht="15.75" customHeight="1">
      <c r="A950" s="94"/>
      <c r="B950" s="94"/>
      <c r="C950" s="94"/>
      <c r="D950" s="81"/>
      <c r="E950" s="94"/>
      <c r="F950" s="94"/>
      <c r="H950" s="81"/>
      <c r="W950" s="368"/>
      <c r="X950" s="368"/>
      <c r="Y950" s="369"/>
    </row>
    <row r="951" ht="15.75" customHeight="1">
      <c r="A951" s="94"/>
      <c r="B951" s="94"/>
      <c r="C951" s="94"/>
      <c r="D951" s="81"/>
      <c r="E951" s="94"/>
      <c r="F951" s="94"/>
      <c r="H951" s="81"/>
      <c r="W951" s="368"/>
      <c r="X951" s="368"/>
      <c r="Y951" s="369"/>
    </row>
    <row r="952" ht="15.75" customHeight="1">
      <c r="A952" s="94"/>
      <c r="B952" s="94"/>
      <c r="C952" s="94"/>
      <c r="D952" s="81"/>
      <c r="E952" s="94"/>
      <c r="F952" s="94"/>
      <c r="H952" s="81"/>
      <c r="W952" s="368"/>
      <c r="X952" s="368"/>
      <c r="Y952" s="369"/>
    </row>
    <row r="953" ht="15.75" customHeight="1">
      <c r="A953" s="94"/>
      <c r="B953" s="94"/>
      <c r="C953" s="94"/>
      <c r="D953" s="81"/>
      <c r="E953" s="94"/>
      <c r="F953" s="94"/>
      <c r="H953" s="81"/>
      <c r="W953" s="368"/>
      <c r="X953" s="368"/>
      <c r="Y953" s="369"/>
    </row>
    <row r="954" ht="15.75" customHeight="1">
      <c r="A954" s="94"/>
      <c r="B954" s="94"/>
      <c r="C954" s="94"/>
      <c r="D954" s="81"/>
      <c r="E954" s="94"/>
      <c r="F954" s="94"/>
      <c r="H954" s="81"/>
      <c r="W954" s="368"/>
      <c r="X954" s="368"/>
      <c r="Y954" s="369"/>
    </row>
    <row r="955" ht="15.75" customHeight="1">
      <c r="A955" s="94"/>
      <c r="B955" s="94"/>
      <c r="C955" s="94"/>
      <c r="D955" s="81"/>
      <c r="E955" s="94"/>
      <c r="F955" s="94"/>
      <c r="H955" s="81"/>
      <c r="W955" s="368"/>
      <c r="X955" s="368"/>
      <c r="Y955" s="369"/>
    </row>
    <row r="956" ht="15.75" customHeight="1">
      <c r="A956" s="94"/>
      <c r="B956" s="94"/>
      <c r="C956" s="94"/>
      <c r="D956" s="81"/>
      <c r="E956" s="94"/>
      <c r="F956" s="94"/>
      <c r="H956" s="81"/>
      <c r="W956" s="368"/>
      <c r="X956" s="368"/>
      <c r="Y956" s="369"/>
    </row>
    <row r="957" ht="15.75" customHeight="1">
      <c r="A957" s="94"/>
      <c r="B957" s="94"/>
      <c r="C957" s="94"/>
      <c r="D957" s="81"/>
      <c r="E957" s="94"/>
      <c r="F957" s="94"/>
      <c r="H957" s="81"/>
      <c r="W957" s="368"/>
      <c r="X957" s="368"/>
      <c r="Y957" s="369"/>
    </row>
    <row r="958" ht="15.75" customHeight="1">
      <c r="A958" s="94"/>
      <c r="B958" s="94"/>
      <c r="C958" s="94"/>
      <c r="D958" s="81"/>
      <c r="E958" s="94"/>
      <c r="F958" s="94"/>
      <c r="H958" s="81"/>
      <c r="W958" s="368"/>
      <c r="X958" s="368"/>
      <c r="Y958" s="369"/>
    </row>
    <row r="959" ht="15.75" customHeight="1">
      <c r="A959" s="94"/>
      <c r="B959" s="94"/>
      <c r="C959" s="94"/>
      <c r="D959" s="81"/>
      <c r="E959" s="94"/>
      <c r="F959" s="94"/>
      <c r="H959" s="81"/>
      <c r="W959" s="368"/>
      <c r="X959" s="368"/>
      <c r="Y959" s="369"/>
    </row>
    <row r="960" ht="15.75" customHeight="1">
      <c r="A960" s="94"/>
      <c r="B960" s="94"/>
      <c r="C960" s="94"/>
      <c r="D960" s="81"/>
      <c r="E960" s="94"/>
      <c r="F960" s="94"/>
      <c r="H960" s="81"/>
      <c r="W960" s="368"/>
      <c r="X960" s="368"/>
      <c r="Y960" s="369"/>
    </row>
    <row r="961" ht="15.75" customHeight="1">
      <c r="A961" s="94"/>
      <c r="B961" s="94"/>
      <c r="C961" s="94"/>
      <c r="D961" s="81"/>
      <c r="E961" s="94"/>
      <c r="F961" s="94"/>
      <c r="H961" s="81"/>
      <c r="W961" s="368"/>
      <c r="X961" s="368"/>
      <c r="Y961" s="369"/>
    </row>
    <row r="962" ht="15.75" customHeight="1">
      <c r="A962" s="94"/>
      <c r="B962" s="94"/>
      <c r="C962" s="94"/>
      <c r="D962" s="81"/>
      <c r="E962" s="94"/>
      <c r="F962" s="94"/>
      <c r="H962" s="81"/>
      <c r="W962" s="368"/>
      <c r="X962" s="368"/>
      <c r="Y962" s="369"/>
    </row>
    <row r="963" ht="15.75" customHeight="1">
      <c r="A963" s="94"/>
      <c r="B963" s="94"/>
      <c r="C963" s="94"/>
      <c r="D963" s="81"/>
      <c r="E963" s="94"/>
      <c r="F963" s="94"/>
      <c r="H963" s="81"/>
      <c r="W963" s="368"/>
      <c r="X963" s="368"/>
      <c r="Y963" s="369"/>
    </row>
    <row r="964" ht="15.75" customHeight="1">
      <c r="A964" s="94"/>
      <c r="B964" s="94"/>
      <c r="C964" s="94"/>
      <c r="D964" s="81"/>
      <c r="E964" s="94"/>
      <c r="F964" s="94"/>
      <c r="H964" s="81"/>
      <c r="W964" s="368"/>
      <c r="X964" s="368"/>
      <c r="Y964" s="369"/>
    </row>
    <row r="965" ht="15.75" customHeight="1">
      <c r="A965" s="94"/>
      <c r="B965" s="94"/>
      <c r="C965" s="94"/>
      <c r="D965" s="81"/>
      <c r="E965" s="94"/>
      <c r="F965" s="94"/>
      <c r="H965" s="81"/>
      <c r="W965" s="368"/>
      <c r="X965" s="368"/>
      <c r="Y965" s="369"/>
    </row>
    <row r="966" ht="15.75" customHeight="1">
      <c r="A966" s="94"/>
      <c r="B966" s="94"/>
      <c r="C966" s="94"/>
      <c r="D966" s="81"/>
      <c r="E966" s="94"/>
      <c r="F966" s="94"/>
      <c r="H966" s="81"/>
      <c r="W966" s="368"/>
      <c r="X966" s="368"/>
      <c r="Y966" s="369"/>
    </row>
    <row r="967" ht="15.75" customHeight="1">
      <c r="A967" s="94"/>
      <c r="B967" s="94"/>
      <c r="C967" s="94"/>
      <c r="D967" s="81"/>
      <c r="E967" s="94"/>
      <c r="F967" s="94"/>
      <c r="H967" s="81"/>
      <c r="W967" s="368"/>
      <c r="X967" s="368"/>
      <c r="Y967" s="369"/>
    </row>
    <row r="968" ht="15.75" customHeight="1">
      <c r="A968" s="94"/>
      <c r="B968" s="94"/>
      <c r="C968" s="94"/>
      <c r="D968" s="81"/>
      <c r="E968" s="94"/>
      <c r="F968" s="94"/>
      <c r="H968" s="81"/>
      <c r="W968" s="368"/>
      <c r="X968" s="368"/>
      <c r="Y968" s="369"/>
    </row>
    <row r="969" ht="15.75" customHeight="1">
      <c r="A969" s="94"/>
      <c r="B969" s="94"/>
      <c r="C969" s="94"/>
      <c r="D969" s="81"/>
      <c r="E969" s="94"/>
      <c r="F969" s="94"/>
      <c r="H969" s="81"/>
      <c r="W969" s="368"/>
      <c r="X969" s="368"/>
      <c r="Y969" s="369"/>
    </row>
    <row r="970" ht="15.75" customHeight="1">
      <c r="A970" s="94"/>
      <c r="B970" s="94"/>
      <c r="C970" s="94"/>
      <c r="D970" s="81"/>
      <c r="E970" s="94"/>
      <c r="F970" s="94"/>
      <c r="H970" s="81"/>
      <c r="W970" s="368"/>
      <c r="X970" s="368"/>
      <c r="Y970" s="369"/>
    </row>
    <row r="971" ht="15.75" customHeight="1">
      <c r="A971" s="94"/>
      <c r="B971" s="94"/>
      <c r="C971" s="94"/>
      <c r="D971" s="81"/>
      <c r="E971" s="94"/>
      <c r="F971" s="94"/>
      <c r="H971" s="81"/>
      <c r="W971" s="368"/>
      <c r="X971" s="368"/>
      <c r="Y971" s="369"/>
    </row>
    <row r="972" ht="15.75" customHeight="1">
      <c r="A972" s="94"/>
      <c r="B972" s="94"/>
      <c r="C972" s="94"/>
      <c r="D972" s="81"/>
      <c r="E972" s="94"/>
      <c r="F972" s="94"/>
      <c r="H972" s="81"/>
      <c r="W972" s="368"/>
      <c r="X972" s="368"/>
      <c r="Y972" s="369"/>
    </row>
    <row r="973" ht="15.75" customHeight="1">
      <c r="A973" s="94"/>
      <c r="B973" s="94"/>
      <c r="C973" s="94"/>
      <c r="D973" s="81"/>
      <c r="E973" s="94"/>
      <c r="F973" s="94"/>
      <c r="H973" s="81"/>
      <c r="W973" s="368"/>
      <c r="X973" s="368"/>
      <c r="Y973" s="369"/>
    </row>
    <row r="974" ht="15.75" customHeight="1">
      <c r="A974" s="94"/>
      <c r="B974" s="94"/>
      <c r="C974" s="94"/>
      <c r="D974" s="81"/>
      <c r="E974" s="94"/>
      <c r="F974" s="94"/>
      <c r="H974" s="81"/>
      <c r="W974" s="368"/>
      <c r="X974" s="368"/>
      <c r="Y974" s="369"/>
    </row>
    <row r="975" ht="15.75" customHeight="1">
      <c r="A975" s="94"/>
      <c r="B975" s="94"/>
      <c r="C975" s="94"/>
      <c r="D975" s="81"/>
      <c r="E975" s="94"/>
      <c r="F975" s="94"/>
      <c r="H975" s="81"/>
      <c r="W975" s="368"/>
      <c r="X975" s="368"/>
      <c r="Y975" s="369"/>
    </row>
    <row r="976" ht="15.75" customHeight="1">
      <c r="A976" s="94"/>
      <c r="B976" s="94"/>
      <c r="C976" s="94"/>
      <c r="D976" s="81"/>
      <c r="E976" s="94"/>
      <c r="F976" s="94"/>
      <c r="H976" s="81"/>
      <c r="W976" s="368"/>
      <c r="X976" s="368"/>
      <c r="Y976" s="369"/>
    </row>
    <row r="977" ht="15.75" customHeight="1">
      <c r="A977" s="94"/>
      <c r="B977" s="94"/>
      <c r="C977" s="94"/>
      <c r="D977" s="81"/>
      <c r="E977" s="94"/>
      <c r="F977" s="94"/>
      <c r="H977" s="81"/>
      <c r="W977" s="368"/>
      <c r="X977" s="368"/>
      <c r="Y977" s="369"/>
    </row>
    <row r="978" ht="15.75" customHeight="1">
      <c r="A978" s="94"/>
      <c r="B978" s="94"/>
      <c r="C978" s="94"/>
      <c r="D978" s="81"/>
      <c r="E978" s="94"/>
      <c r="F978" s="94"/>
      <c r="H978" s="81"/>
      <c r="W978" s="368"/>
      <c r="X978" s="368"/>
      <c r="Y978" s="369"/>
    </row>
    <row r="979" ht="15.75" customHeight="1">
      <c r="A979" s="94"/>
      <c r="B979" s="94"/>
      <c r="C979" s="94"/>
      <c r="D979" s="81"/>
      <c r="E979" s="94"/>
      <c r="F979" s="94"/>
      <c r="H979" s="81"/>
      <c r="W979" s="368"/>
      <c r="X979" s="368"/>
      <c r="Y979" s="369"/>
    </row>
    <row r="980" ht="15.75" customHeight="1">
      <c r="A980" s="94"/>
      <c r="B980" s="94"/>
      <c r="C980" s="94"/>
      <c r="D980" s="81"/>
      <c r="E980" s="94"/>
      <c r="F980" s="94"/>
      <c r="H980" s="81"/>
      <c r="W980" s="368"/>
      <c r="X980" s="368"/>
      <c r="Y980" s="369"/>
    </row>
    <row r="981" ht="15.75" customHeight="1">
      <c r="A981" s="94"/>
      <c r="B981" s="94"/>
      <c r="C981" s="94"/>
      <c r="D981" s="81"/>
      <c r="E981" s="94"/>
      <c r="F981" s="94"/>
      <c r="H981" s="81"/>
      <c r="W981" s="368"/>
      <c r="X981" s="368"/>
      <c r="Y981" s="369"/>
    </row>
    <row r="982" ht="15.75" customHeight="1">
      <c r="A982" s="94"/>
      <c r="B982" s="94"/>
      <c r="C982" s="94"/>
      <c r="D982" s="81"/>
      <c r="E982" s="94"/>
      <c r="F982" s="94"/>
      <c r="H982" s="81"/>
      <c r="W982" s="368"/>
      <c r="X982" s="368"/>
      <c r="Y982" s="369"/>
    </row>
    <row r="983" ht="15.75" customHeight="1">
      <c r="A983" s="94"/>
      <c r="B983" s="94"/>
      <c r="C983" s="94"/>
      <c r="D983" s="81"/>
      <c r="E983" s="94"/>
      <c r="F983" s="94"/>
      <c r="H983" s="81"/>
      <c r="W983" s="368"/>
      <c r="X983" s="368"/>
      <c r="Y983" s="369"/>
    </row>
    <row r="984" ht="15.75" customHeight="1">
      <c r="A984" s="94"/>
      <c r="B984" s="94"/>
      <c r="C984" s="94"/>
      <c r="D984" s="81"/>
      <c r="E984" s="94"/>
      <c r="F984" s="94"/>
      <c r="H984" s="81"/>
      <c r="W984" s="368"/>
      <c r="X984" s="368"/>
      <c r="Y984" s="369"/>
    </row>
    <row r="985" ht="15.75" customHeight="1">
      <c r="A985" s="94"/>
      <c r="B985" s="94"/>
      <c r="C985" s="94"/>
      <c r="D985" s="81"/>
      <c r="E985" s="94"/>
      <c r="F985" s="94"/>
      <c r="H985" s="81"/>
      <c r="W985" s="368"/>
      <c r="X985" s="368"/>
      <c r="Y985" s="369"/>
    </row>
    <row r="986" ht="15.75" customHeight="1">
      <c r="A986" s="94"/>
      <c r="B986" s="94"/>
      <c r="C986" s="94"/>
      <c r="D986" s="81"/>
      <c r="E986" s="94"/>
      <c r="F986" s="94"/>
      <c r="H986" s="81"/>
      <c r="W986" s="368"/>
      <c r="X986" s="368"/>
      <c r="Y986" s="369"/>
    </row>
    <row r="987" ht="15.75" customHeight="1">
      <c r="A987" s="94"/>
      <c r="B987" s="94"/>
      <c r="C987" s="94"/>
      <c r="D987" s="81"/>
      <c r="E987" s="94"/>
      <c r="F987" s="94"/>
      <c r="H987" s="81"/>
      <c r="W987" s="368"/>
      <c r="X987" s="368"/>
      <c r="Y987" s="369"/>
    </row>
    <row r="988" ht="15.75" customHeight="1">
      <c r="A988" s="94"/>
      <c r="B988" s="94"/>
      <c r="C988" s="94"/>
      <c r="D988" s="81"/>
      <c r="E988" s="94"/>
      <c r="F988" s="94"/>
      <c r="H988" s="81"/>
      <c r="W988" s="368"/>
      <c r="X988" s="368"/>
      <c r="Y988" s="369"/>
    </row>
    <row r="989" ht="15.75" customHeight="1">
      <c r="A989" s="94"/>
      <c r="B989" s="94"/>
      <c r="C989" s="94"/>
      <c r="D989" s="81"/>
      <c r="E989" s="94"/>
      <c r="F989" s="94"/>
      <c r="H989" s="81"/>
      <c r="W989" s="368"/>
      <c r="X989" s="368"/>
      <c r="Y989" s="369"/>
    </row>
    <row r="990" ht="15.75" customHeight="1">
      <c r="A990" s="94"/>
      <c r="B990" s="94"/>
      <c r="C990" s="94"/>
      <c r="D990" s="81"/>
      <c r="E990" s="94"/>
      <c r="F990" s="94"/>
      <c r="H990" s="81"/>
      <c r="W990" s="368"/>
      <c r="X990" s="368"/>
      <c r="Y990" s="369"/>
    </row>
    <row r="991" ht="15.75" customHeight="1">
      <c r="A991" s="94"/>
      <c r="B991" s="94"/>
      <c r="C991" s="94"/>
      <c r="D991" s="81"/>
      <c r="E991" s="94"/>
      <c r="F991" s="94"/>
      <c r="H991" s="81"/>
      <c r="W991" s="368"/>
      <c r="X991" s="368"/>
      <c r="Y991" s="369"/>
    </row>
    <row r="992" ht="15.75" customHeight="1">
      <c r="A992" s="94"/>
      <c r="B992" s="94"/>
      <c r="C992" s="94"/>
      <c r="D992" s="81"/>
      <c r="E992" s="94"/>
      <c r="F992" s="94"/>
      <c r="H992" s="81"/>
      <c r="W992" s="368"/>
      <c r="X992" s="368"/>
      <c r="Y992" s="369"/>
    </row>
    <row r="993" ht="15.75" customHeight="1">
      <c r="A993" s="94"/>
      <c r="B993" s="94"/>
      <c r="C993" s="94"/>
      <c r="D993" s="81"/>
      <c r="E993" s="94"/>
      <c r="F993" s="94"/>
      <c r="H993" s="81"/>
      <c r="W993" s="368"/>
      <c r="X993" s="368"/>
      <c r="Y993" s="369"/>
    </row>
    <row r="994" ht="15.75" customHeight="1">
      <c r="A994" s="94"/>
      <c r="B994" s="94"/>
      <c r="C994" s="94"/>
      <c r="D994" s="81"/>
      <c r="E994" s="94"/>
      <c r="F994" s="94"/>
      <c r="H994" s="81"/>
      <c r="W994" s="368"/>
      <c r="X994" s="368"/>
      <c r="Y994" s="369"/>
    </row>
    <row r="995" ht="15.75" customHeight="1">
      <c r="A995" s="94"/>
      <c r="B995" s="94"/>
      <c r="C995" s="94"/>
      <c r="D995" s="81"/>
      <c r="E995" s="94"/>
      <c r="F995" s="94"/>
      <c r="H995" s="81"/>
      <c r="W995" s="368"/>
      <c r="X995" s="368"/>
      <c r="Y995" s="369"/>
    </row>
    <row r="996" ht="15.75" customHeight="1">
      <c r="A996" s="94"/>
      <c r="B996" s="94"/>
      <c r="C996" s="94"/>
      <c r="D996" s="81"/>
      <c r="E996" s="94"/>
      <c r="F996" s="94"/>
      <c r="H996" s="81"/>
      <c r="W996" s="368"/>
      <c r="X996" s="368"/>
      <c r="Y996" s="369"/>
    </row>
    <row r="997" ht="15.75" customHeight="1">
      <c r="A997" s="94"/>
      <c r="B997" s="94"/>
      <c r="C997" s="94"/>
      <c r="D997" s="81"/>
      <c r="E997" s="94"/>
      <c r="F997" s="94"/>
      <c r="H997" s="81"/>
      <c r="W997" s="368"/>
      <c r="X997" s="368"/>
      <c r="Y997" s="369"/>
    </row>
    <row r="998" ht="15.75" customHeight="1">
      <c r="A998" s="94"/>
      <c r="B998" s="94"/>
      <c r="C998" s="94"/>
      <c r="D998" s="81"/>
      <c r="E998" s="94"/>
      <c r="F998" s="94"/>
      <c r="H998" s="81"/>
      <c r="W998" s="368"/>
      <c r="X998" s="368"/>
      <c r="Y998" s="369"/>
    </row>
    <row r="999" ht="15.75" customHeight="1">
      <c r="A999" s="94"/>
      <c r="B999" s="94"/>
      <c r="C999" s="94"/>
      <c r="D999" s="81"/>
      <c r="E999" s="94"/>
      <c r="F999" s="94"/>
      <c r="H999" s="81"/>
      <c r="W999" s="368"/>
      <c r="X999" s="368"/>
      <c r="Y999" s="369"/>
    </row>
    <row r="1000" ht="15.75" customHeight="1">
      <c r="A1000" s="94"/>
      <c r="B1000" s="94"/>
      <c r="C1000" s="94"/>
      <c r="D1000" s="81"/>
      <c r="E1000" s="94"/>
      <c r="F1000" s="94"/>
      <c r="H1000" s="81"/>
      <c r="W1000" s="368"/>
      <c r="X1000" s="368"/>
      <c r="Y1000" s="369"/>
    </row>
    <row r="1001" ht="15.75" customHeight="1">
      <c r="A1001" s="94"/>
      <c r="B1001" s="94"/>
      <c r="C1001" s="94"/>
      <c r="D1001" s="81"/>
      <c r="E1001" s="94"/>
      <c r="F1001" s="94"/>
      <c r="H1001" s="81"/>
      <c r="W1001" s="368"/>
      <c r="X1001" s="368"/>
      <c r="Y1001" s="369"/>
    </row>
    <row r="1002" ht="15.75" customHeight="1">
      <c r="A1002" s="94"/>
      <c r="B1002" s="94"/>
      <c r="C1002" s="94"/>
      <c r="D1002" s="81"/>
      <c r="E1002" s="94"/>
      <c r="F1002" s="94"/>
      <c r="H1002" s="81"/>
      <c r="W1002" s="368"/>
      <c r="X1002" s="368"/>
      <c r="Y1002" s="369"/>
    </row>
    <row r="1003" ht="15.75" customHeight="1">
      <c r="A1003" s="94"/>
      <c r="B1003" s="94"/>
      <c r="C1003" s="94"/>
      <c r="D1003" s="81"/>
      <c r="E1003" s="94"/>
      <c r="F1003" s="94"/>
      <c r="H1003" s="81"/>
      <c r="W1003" s="368"/>
      <c r="X1003" s="368"/>
      <c r="Y1003" s="369"/>
    </row>
  </sheetData>
  <mergeCells count="99">
    <mergeCell ref="A1:F1"/>
    <mergeCell ref="K1:L1"/>
    <mergeCell ref="M1:N1"/>
    <mergeCell ref="O1:P1"/>
    <mergeCell ref="Q1:R1"/>
    <mergeCell ref="S1:T1"/>
    <mergeCell ref="U1:V1"/>
    <mergeCell ref="Q3:R3"/>
    <mergeCell ref="S3:T3"/>
    <mergeCell ref="U3:V3"/>
    <mergeCell ref="A3:D4"/>
    <mergeCell ref="E3:F3"/>
    <mergeCell ref="H3:H4"/>
    <mergeCell ref="I3:J3"/>
    <mergeCell ref="K3:L3"/>
    <mergeCell ref="M3:N3"/>
    <mergeCell ref="O3:P3"/>
    <mergeCell ref="O15:P15"/>
    <mergeCell ref="Q15:R15"/>
    <mergeCell ref="S15:T15"/>
    <mergeCell ref="U15:V15"/>
    <mergeCell ref="D9:D12"/>
    <mergeCell ref="A15:D16"/>
    <mergeCell ref="E15:F15"/>
    <mergeCell ref="H15:H16"/>
    <mergeCell ref="I15:J15"/>
    <mergeCell ref="K15:L15"/>
    <mergeCell ref="M15:N15"/>
    <mergeCell ref="A5:A8"/>
    <mergeCell ref="B5:B8"/>
    <mergeCell ref="C5:C8"/>
    <mergeCell ref="D5:D8"/>
    <mergeCell ref="A9:A12"/>
    <mergeCell ref="B9:B12"/>
    <mergeCell ref="C9:C12"/>
    <mergeCell ref="O27:P27"/>
    <mergeCell ref="Q27:R27"/>
    <mergeCell ref="S27:T27"/>
    <mergeCell ref="U27:V27"/>
    <mergeCell ref="B51:C51"/>
    <mergeCell ref="A52:A53"/>
    <mergeCell ref="B52:C53"/>
    <mergeCell ref="D52:D53"/>
    <mergeCell ref="A54:A55"/>
    <mergeCell ref="B54:C55"/>
    <mergeCell ref="D54:D55"/>
    <mergeCell ref="B60:C61"/>
    <mergeCell ref="D60:D61"/>
    <mergeCell ref="A56:A57"/>
    <mergeCell ref="B56:C57"/>
    <mergeCell ref="D56:D57"/>
    <mergeCell ref="A58:A59"/>
    <mergeCell ref="B58:C59"/>
    <mergeCell ref="D58:D59"/>
    <mergeCell ref="A60:A61"/>
    <mergeCell ref="D21:D24"/>
    <mergeCell ref="A27:D28"/>
    <mergeCell ref="E27:F27"/>
    <mergeCell ref="H27:H28"/>
    <mergeCell ref="I27:J27"/>
    <mergeCell ref="K27:L27"/>
    <mergeCell ref="M27:N27"/>
    <mergeCell ref="A17:A20"/>
    <mergeCell ref="B17:B20"/>
    <mergeCell ref="C17:C20"/>
    <mergeCell ref="D17:D20"/>
    <mergeCell ref="A21:A24"/>
    <mergeCell ref="B21:B24"/>
    <mergeCell ref="C21:C24"/>
    <mergeCell ref="A29:A32"/>
    <mergeCell ref="B29:B32"/>
    <mergeCell ref="C29:C32"/>
    <mergeCell ref="D29:D32"/>
    <mergeCell ref="B33:B36"/>
    <mergeCell ref="C33:C36"/>
    <mergeCell ref="D33:D36"/>
    <mergeCell ref="A33:A36"/>
    <mergeCell ref="A37:A39"/>
    <mergeCell ref="B37:B39"/>
    <mergeCell ref="C37:C39"/>
    <mergeCell ref="D37:D39"/>
    <mergeCell ref="A42:D43"/>
    <mergeCell ref="E42:F42"/>
    <mergeCell ref="U42:V42"/>
    <mergeCell ref="W49:W50"/>
    <mergeCell ref="H42:H43"/>
    <mergeCell ref="I42:J42"/>
    <mergeCell ref="K42:L42"/>
    <mergeCell ref="M42:N42"/>
    <mergeCell ref="O42:P42"/>
    <mergeCell ref="Q42:R42"/>
    <mergeCell ref="S42:T42"/>
    <mergeCell ref="B44:C44"/>
    <mergeCell ref="B45:C45"/>
    <mergeCell ref="B46:C46"/>
    <mergeCell ref="B47:C47"/>
    <mergeCell ref="B48:C48"/>
    <mergeCell ref="B49:C49"/>
    <mergeCell ref="B50:C50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2" width="11.86"/>
    <col customWidth="1" min="13" max="13" width="12.0"/>
    <col customWidth="1" min="14" max="14" width="11.86"/>
    <col customWidth="1" min="15" max="15" width="12.0"/>
    <col customWidth="1" min="16" max="16" width="11.86"/>
    <col customWidth="1" min="17" max="17" width="12.0"/>
    <col customWidth="1" min="18" max="18" width="11.29"/>
    <col customWidth="1" min="19" max="19" width="12.0"/>
    <col customWidth="1" min="20" max="20" width="11.29"/>
    <col customWidth="1" min="21" max="21" width="12.0"/>
    <col customWidth="1" min="22" max="22" width="11.29"/>
    <col customWidth="1" min="23" max="23" width="12.0"/>
    <col customWidth="1" min="24" max="24" width="11.29"/>
    <col customWidth="1" min="25" max="25" width="14.71"/>
    <col customWidth="1" min="26" max="26" width="11.29"/>
    <col customWidth="1" min="27" max="27" width="14.57"/>
    <col customWidth="1" min="28" max="29" width="11.29"/>
  </cols>
  <sheetData>
    <row r="1">
      <c r="A1" s="329" t="s">
        <v>261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375" t="s">
        <v>244</v>
      </c>
      <c r="W1" s="376" t="s">
        <v>245</v>
      </c>
      <c r="Y1" s="346"/>
      <c r="Z1" s="346"/>
      <c r="AA1" s="347" t="s">
        <v>246</v>
      </c>
      <c r="AB1" s="7"/>
      <c r="AC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377"/>
      <c r="V2" s="378"/>
      <c r="W2" s="379"/>
      <c r="X2" s="380"/>
      <c r="Y2" s="348" t="s">
        <v>247</v>
      </c>
      <c r="Z2" s="348" t="s">
        <v>248</v>
      </c>
      <c r="AA2" s="349" t="s">
        <v>249</v>
      </c>
      <c r="AB2" s="330"/>
      <c r="AC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250</v>
      </c>
      <c r="I3" s="26" t="s">
        <v>16</v>
      </c>
      <c r="J3" s="27"/>
      <c r="K3" s="26" t="s">
        <v>17</v>
      </c>
      <c r="L3" s="27"/>
      <c r="M3" s="26" t="s">
        <v>18</v>
      </c>
      <c r="N3" s="27"/>
      <c r="O3" s="26" t="s">
        <v>90</v>
      </c>
      <c r="P3" s="27"/>
      <c r="Q3" s="26" t="s">
        <v>91</v>
      </c>
      <c r="R3" s="27"/>
      <c r="S3" s="26" t="s">
        <v>93</v>
      </c>
      <c r="T3" s="27"/>
      <c r="U3" s="26"/>
      <c r="V3" s="27"/>
      <c r="W3" s="26"/>
      <c r="X3" s="27"/>
      <c r="Y3" s="351" t="s">
        <v>251</v>
      </c>
      <c r="Z3" s="351" t="s">
        <v>251</v>
      </c>
      <c r="AA3" s="351" t="s">
        <v>251</v>
      </c>
      <c r="AB3" s="352"/>
      <c r="AC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7" t="s">
        <v>28</v>
      </c>
      <c r="M4" s="36" t="s">
        <v>27</v>
      </c>
      <c r="N4" s="37" t="s">
        <v>28</v>
      </c>
      <c r="O4" s="36" t="s">
        <v>27</v>
      </c>
      <c r="P4" s="37" t="s">
        <v>28</v>
      </c>
      <c r="Q4" s="36" t="s">
        <v>27</v>
      </c>
      <c r="R4" s="37" t="s">
        <v>28</v>
      </c>
      <c r="S4" s="36" t="s">
        <v>27</v>
      </c>
      <c r="T4" s="37" t="s">
        <v>28</v>
      </c>
      <c r="U4" s="36"/>
      <c r="V4" s="37"/>
      <c r="W4" s="36"/>
      <c r="X4" s="37"/>
      <c r="Y4" s="354"/>
      <c r="Z4" s="354"/>
      <c r="AA4" s="355"/>
      <c r="AB4" s="355"/>
      <c r="AC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57.18</v>
      </c>
      <c r="I5" s="53">
        <v>211.0</v>
      </c>
      <c r="J5" s="51">
        <f t="shared" ref="J5:J12" si="1">I5/F5</f>
        <v>2.11</v>
      </c>
      <c r="K5" s="53">
        <v>130.0</v>
      </c>
      <c r="L5" s="51">
        <f t="shared" ref="L5:L12" si="2">K5/F5</f>
        <v>1.3</v>
      </c>
      <c r="M5" s="53">
        <v>111.0</v>
      </c>
      <c r="N5" s="51">
        <f t="shared" ref="N5:N12" si="3">M5/F5</f>
        <v>1.11</v>
      </c>
      <c r="O5" s="53">
        <v>93.0</v>
      </c>
      <c r="P5" s="51">
        <f t="shared" ref="P5:P12" si="4">O5/F5</f>
        <v>0.93</v>
      </c>
      <c r="Q5" s="53">
        <v>83.0</v>
      </c>
      <c r="R5" s="51">
        <f t="shared" ref="R5:R12" si="5">Q5/F5</f>
        <v>0.83</v>
      </c>
      <c r="S5" s="357">
        <f>Q5-Q5*$S$2</f>
        <v>74.7</v>
      </c>
      <c r="T5" s="54">
        <f t="shared" ref="T5:T12" si="6">S5/F5</f>
        <v>0.747</v>
      </c>
      <c r="U5" s="357"/>
      <c r="V5" s="54"/>
      <c r="W5" s="357"/>
      <c r="X5" s="54"/>
      <c r="Y5" s="358">
        <v>250.0</v>
      </c>
      <c r="Z5" s="358">
        <v>165.0</v>
      </c>
      <c r="AA5" s="358">
        <v>155.0</v>
      </c>
      <c r="AB5" s="177"/>
      <c r="AC5" s="358"/>
    </row>
    <row r="6" ht="15.75" customHeight="1">
      <c r="A6" s="55"/>
      <c r="D6" s="56"/>
      <c r="E6" s="57" t="s">
        <v>34</v>
      </c>
      <c r="F6" s="58">
        <v>500.0</v>
      </c>
      <c r="H6" s="332">
        <v>252.78</v>
      </c>
      <c r="I6" s="62">
        <v>865.0</v>
      </c>
      <c r="J6" s="49">
        <f t="shared" si="1"/>
        <v>1.73</v>
      </c>
      <c r="K6" s="62">
        <v>605.0</v>
      </c>
      <c r="L6" s="49">
        <f t="shared" si="2"/>
        <v>1.21</v>
      </c>
      <c r="M6" s="62">
        <v>520.0</v>
      </c>
      <c r="N6" s="49">
        <f t="shared" si="3"/>
        <v>1.04</v>
      </c>
      <c r="O6" s="62">
        <v>435.0</v>
      </c>
      <c r="P6" s="49">
        <f t="shared" si="4"/>
        <v>0.87</v>
      </c>
      <c r="Q6" s="62">
        <v>390.0</v>
      </c>
      <c r="R6" s="49">
        <f t="shared" si="5"/>
        <v>0.78</v>
      </c>
      <c r="S6" s="360">
        <v>353.0</v>
      </c>
      <c r="T6" s="63">
        <f t="shared" si="6"/>
        <v>0.706</v>
      </c>
      <c r="U6" s="360"/>
      <c r="V6" s="63"/>
      <c r="W6" s="360"/>
      <c r="X6" s="63"/>
      <c r="Y6" s="358">
        <v>1050.0</v>
      </c>
      <c r="Z6" s="358">
        <v>690.0</v>
      </c>
      <c r="AA6" s="177">
        <v>745.0</v>
      </c>
      <c r="AB6" s="177"/>
      <c r="AC6" s="177"/>
    </row>
    <row r="7" ht="15.75" customHeight="1">
      <c r="A7" s="55"/>
      <c r="D7" s="56"/>
      <c r="E7" s="64" t="s">
        <v>35</v>
      </c>
      <c r="F7" s="58">
        <v>1000.0</v>
      </c>
      <c r="H7" s="332">
        <v>501.22</v>
      </c>
      <c r="I7" s="62">
        <v>1542.0</v>
      </c>
      <c r="J7" s="49">
        <f t="shared" si="1"/>
        <v>1.542</v>
      </c>
      <c r="K7" s="62">
        <v>1081.0</v>
      </c>
      <c r="L7" s="49">
        <f t="shared" si="2"/>
        <v>1.081</v>
      </c>
      <c r="M7" s="62">
        <v>931.0</v>
      </c>
      <c r="N7" s="49">
        <f t="shared" si="3"/>
        <v>0.931</v>
      </c>
      <c r="O7" s="62">
        <v>781.0</v>
      </c>
      <c r="P7" s="49">
        <f t="shared" si="4"/>
        <v>0.781</v>
      </c>
      <c r="Q7" s="62">
        <v>706.0</v>
      </c>
      <c r="R7" s="49">
        <f t="shared" si="5"/>
        <v>0.706</v>
      </c>
      <c r="S7" s="360">
        <v>638.0</v>
      </c>
      <c r="T7" s="63">
        <f t="shared" si="6"/>
        <v>0.638</v>
      </c>
      <c r="U7" s="360"/>
      <c r="V7" s="63"/>
      <c r="W7" s="360"/>
      <c r="X7" s="63"/>
      <c r="Y7" s="358"/>
      <c r="Z7" s="358"/>
      <c r="AA7" s="177"/>
      <c r="AB7" s="177"/>
      <c r="AC7" s="177"/>
    </row>
    <row r="8" ht="15.75" customHeight="1">
      <c r="A8" s="55"/>
      <c r="D8" s="56"/>
      <c r="E8" s="64" t="s">
        <v>36</v>
      </c>
      <c r="F8" s="58">
        <v>3000.0</v>
      </c>
      <c r="H8" s="332">
        <v>1510.44</v>
      </c>
      <c r="I8" s="62">
        <v>4593.0</v>
      </c>
      <c r="J8" s="49">
        <f t="shared" si="1"/>
        <v>1.531</v>
      </c>
      <c r="K8" s="62">
        <v>3221.0</v>
      </c>
      <c r="L8" s="49">
        <f t="shared" si="2"/>
        <v>1.073666667</v>
      </c>
      <c r="M8" s="62">
        <v>2774.0</v>
      </c>
      <c r="N8" s="49">
        <f t="shared" si="3"/>
        <v>0.9246666667</v>
      </c>
      <c r="O8" s="62">
        <v>2327.0</v>
      </c>
      <c r="P8" s="49">
        <f t="shared" si="4"/>
        <v>0.7756666667</v>
      </c>
      <c r="Q8" s="62">
        <v>2103.0</v>
      </c>
      <c r="R8" s="49">
        <f t="shared" si="5"/>
        <v>0.701</v>
      </c>
      <c r="S8" s="343">
        <v>1902.0</v>
      </c>
      <c r="T8" s="63">
        <f t="shared" si="6"/>
        <v>0.634</v>
      </c>
      <c r="U8" s="343"/>
      <c r="V8" s="63"/>
      <c r="W8" s="343"/>
      <c r="X8" s="63"/>
      <c r="Y8" s="358"/>
      <c r="Z8" s="358"/>
      <c r="AA8" s="177"/>
      <c r="AB8" s="177"/>
      <c r="AC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88.98</v>
      </c>
      <c r="I9" s="53">
        <v>244.0</v>
      </c>
      <c r="J9" s="72">
        <f t="shared" si="1"/>
        <v>4.88</v>
      </c>
      <c r="K9" s="179">
        <v>171.0</v>
      </c>
      <c r="L9" s="72">
        <f t="shared" si="2"/>
        <v>3.42</v>
      </c>
      <c r="M9" s="53">
        <v>147.0</v>
      </c>
      <c r="N9" s="72">
        <f t="shared" si="3"/>
        <v>2.94</v>
      </c>
      <c r="O9" s="53">
        <v>140.0</v>
      </c>
      <c r="P9" s="72">
        <f t="shared" si="4"/>
        <v>2.8</v>
      </c>
      <c r="Q9" s="179">
        <v>140.0</v>
      </c>
      <c r="R9" s="72">
        <f t="shared" si="5"/>
        <v>2.8</v>
      </c>
      <c r="S9" s="357">
        <f t="shared" ref="S9:S12" si="7">Q9-Q9*$S$2</f>
        <v>126</v>
      </c>
      <c r="T9" s="54">
        <f t="shared" si="6"/>
        <v>2.52</v>
      </c>
      <c r="U9" s="357"/>
      <c r="V9" s="54"/>
      <c r="W9" s="357"/>
      <c r="X9" s="54"/>
      <c r="Y9" s="358">
        <v>290.0</v>
      </c>
      <c r="Z9" s="358">
        <f>320/2</f>
        <v>160</v>
      </c>
      <c r="AA9" s="177"/>
      <c r="AB9" s="177"/>
      <c r="AC9" s="177"/>
    </row>
    <row r="10" ht="15.75" customHeight="1">
      <c r="A10" s="55"/>
      <c r="D10" s="56"/>
      <c r="E10" s="74">
        <v>10.0</v>
      </c>
      <c r="F10" s="58">
        <v>200.0</v>
      </c>
      <c r="H10" s="332">
        <v>333.74</v>
      </c>
      <c r="I10" s="181">
        <v>900.0</v>
      </c>
      <c r="J10" s="76">
        <f t="shared" si="1"/>
        <v>4.5</v>
      </c>
      <c r="K10" s="181">
        <v>630.0</v>
      </c>
      <c r="L10" s="76">
        <f t="shared" si="2"/>
        <v>3.15</v>
      </c>
      <c r="M10" s="181">
        <v>542.0</v>
      </c>
      <c r="N10" s="76">
        <f t="shared" si="3"/>
        <v>2.71</v>
      </c>
      <c r="O10" s="181">
        <v>516.0</v>
      </c>
      <c r="P10" s="76">
        <f t="shared" si="4"/>
        <v>2.58</v>
      </c>
      <c r="Q10" s="181">
        <v>516.0</v>
      </c>
      <c r="R10" s="76">
        <f t="shared" si="5"/>
        <v>2.58</v>
      </c>
      <c r="S10" s="360">
        <f t="shared" si="7"/>
        <v>464.4</v>
      </c>
      <c r="T10" s="63">
        <f t="shared" si="6"/>
        <v>2.322</v>
      </c>
      <c r="U10" s="360"/>
      <c r="V10" s="63"/>
      <c r="W10" s="360"/>
      <c r="X10" s="63"/>
      <c r="Y10" s="358">
        <v>1040.0</v>
      </c>
      <c r="Z10" s="358">
        <f>320*2</f>
        <v>640</v>
      </c>
      <c r="AA10" s="177">
        <v>654.0</v>
      </c>
      <c r="AB10" s="177"/>
      <c r="AC10" s="177"/>
    </row>
    <row r="11" ht="15.75" customHeight="1">
      <c r="A11" s="55"/>
      <c r="D11" s="56"/>
      <c r="E11" s="74">
        <v>3.0</v>
      </c>
      <c r="F11" s="58">
        <v>500.0</v>
      </c>
      <c r="H11" s="332">
        <v>819.16</v>
      </c>
      <c r="I11" s="181">
        <v>2225.0</v>
      </c>
      <c r="J11" s="76">
        <f t="shared" si="1"/>
        <v>4.45</v>
      </c>
      <c r="K11" s="181">
        <v>1560.0</v>
      </c>
      <c r="L11" s="76">
        <f t="shared" si="2"/>
        <v>3.12</v>
      </c>
      <c r="M11" s="181">
        <v>1340.0</v>
      </c>
      <c r="N11" s="76">
        <f t="shared" si="3"/>
        <v>2.68</v>
      </c>
      <c r="O11" s="181">
        <v>1275.0</v>
      </c>
      <c r="P11" s="76">
        <f t="shared" si="4"/>
        <v>2.55</v>
      </c>
      <c r="Q11" s="181">
        <v>1275.0</v>
      </c>
      <c r="R11" s="76">
        <f t="shared" si="5"/>
        <v>2.55</v>
      </c>
      <c r="S11" s="360">
        <f t="shared" si="7"/>
        <v>1147.5</v>
      </c>
      <c r="T11" s="63">
        <f t="shared" si="6"/>
        <v>2.295</v>
      </c>
      <c r="U11" s="360"/>
      <c r="V11" s="63"/>
      <c r="W11" s="360"/>
      <c r="X11" s="63"/>
      <c r="Y11" s="358"/>
      <c r="Z11" s="358"/>
      <c r="AA11" s="177"/>
      <c r="AB11" s="177"/>
      <c r="AC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2464.28</v>
      </c>
      <c r="I12" s="181">
        <v>6675.0</v>
      </c>
      <c r="J12" s="76">
        <f t="shared" si="1"/>
        <v>4.45</v>
      </c>
      <c r="K12" s="181">
        <v>4680.0</v>
      </c>
      <c r="L12" s="76">
        <f t="shared" si="2"/>
        <v>3.12</v>
      </c>
      <c r="M12" s="181">
        <v>4020.0</v>
      </c>
      <c r="N12" s="76">
        <f t="shared" si="3"/>
        <v>2.68</v>
      </c>
      <c r="O12" s="181">
        <v>3825.0</v>
      </c>
      <c r="P12" s="76">
        <f t="shared" si="4"/>
        <v>2.55</v>
      </c>
      <c r="Q12" s="181">
        <v>3825.0</v>
      </c>
      <c r="R12" s="76">
        <f t="shared" si="5"/>
        <v>2.55</v>
      </c>
      <c r="S12" s="343">
        <f t="shared" si="7"/>
        <v>3442.5</v>
      </c>
      <c r="T12" s="63">
        <f t="shared" si="6"/>
        <v>2.295</v>
      </c>
      <c r="U12" s="343"/>
      <c r="V12" s="63"/>
      <c r="W12" s="343"/>
      <c r="X12" s="63"/>
      <c r="Y12" s="358"/>
      <c r="Z12" s="358"/>
      <c r="AA12" s="177"/>
      <c r="AB12" s="177"/>
      <c r="AC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113.2</v>
      </c>
      <c r="I13" s="93">
        <f>J5*50+J9*50</f>
        <v>349.5</v>
      </c>
      <c r="J13" s="91">
        <f>I13/50</f>
        <v>6.99</v>
      </c>
      <c r="K13" s="93">
        <v>232.0</v>
      </c>
      <c r="L13" s="91">
        <f>K13/50</f>
        <v>4.64</v>
      </c>
      <c r="M13" s="93">
        <v>199.0</v>
      </c>
      <c r="N13" s="91">
        <f>M13/50</f>
        <v>3.98</v>
      </c>
      <c r="O13" s="93">
        <v>181.0</v>
      </c>
      <c r="P13" s="91">
        <f>O13/50</f>
        <v>3.62</v>
      </c>
      <c r="Q13" s="93">
        <v>177.0</v>
      </c>
      <c r="R13" s="91">
        <f>Q13/50</f>
        <v>3.54</v>
      </c>
      <c r="S13" s="364">
        <v>160.0</v>
      </c>
      <c r="T13" s="366">
        <f>S13/50</f>
        <v>3.2</v>
      </c>
      <c r="U13" s="364"/>
      <c r="V13" s="366"/>
      <c r="W13" s="364"/>
      <c r="X13" s="366"/>
      <c r="Y13" s="358"/>
      <c r="Z13" s="358"/>
      <c r="AA13" s="177"/>
      <c r="AB13" s="177"/>
      <c r="AC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67"/>
      <c r="T14" s="107"/>
      <c r="U14" s="367"/>
      <c r="V14" s="107"/>
      <c r="W14" s="367"/>
      <c r="X14" s="107"/>
      <c r="Y14" s="368"/>
      <c r="Z14" s="368"/>
      <c r="AA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250</v>
      </c>
      <c r="I15" s="26" t="s">
        <v>16</v>
      </c>
      <c r="J15" s="27"/>
      <c r="K15" s="26" t="s">
        <v>17</v>
      </c>
      <c r="L15" s="27"/>
      <c r="M15" s="26" t="s">
        <v>18</v>
      </c>
      <c r="N15" s="27"/>
      <c r="O15" s="26" t="s">
        <v>90</v>
      </c>
      <c r="P15" s="27"/>
      <c r="Q15" s="26" t="s">
        <v>91</v>
      </c>
      <c r="R15" s="27"/>
      <c r="S15" s="26" t="s">
        <v>93</v>
      </c>
      <c r="T15" s="27"/>
      <c r="U15" s="26"/>
      <c r="V15" s="27"/>
      <c r="W15" s="26"/>
      <c r="X15" s="27"/>
      <c r="Y15" s="351"/>
      <c r="Z15" s="351"/>
      <c r="AA15" s="352"/>
      <c r="AB15" s="352"/>
      <c r="AC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7" t="s">
        <v>28</v>
      </c>
      <c r="M16" s="36" t="s">
        <v>27</v>
      </c>
      <c r="N16" s="37" t="s">
        <v>28</v>
      </c>
      <c r="O16" s="36" t="s">
        <v>27</v>
      </c>
      <c r="P16" s="37" t="s">
        <v>28</v>
      </c>
      <c r="Q16" s="36" t="s">
        <v>27</v>
      </c>
      <c r="R16" s="37" t="s">
        <v>28</v>
      </c>
      <c r="S16" s="36" t="s">
        <v>27</v>
      </c>
      <c r="T16" s="37" t="s">
        <v>28</v>
      </c>
      <c r="U16" s="36"/>
      <c r="V16" s="37"/>
      <c r="W16" s="36"/>
      <c r="X16" s="37"/>
      <c r="Y16" s="354"/>
      <c r="Z16" s="354"/>
      <c r="AA16" s="355"/>
      <c r="AB16" s="355"/>
      <c r="AC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262</v>
      </c>
      <c r="E17" s="71">
        <v>40.0</v>
      </c>
      <c r="F17" s="45">
        <v>100.0</v>
      </c>
      <c r="H17" s="332">
        <v>62.09</v>
      </c>
      <c r="I17" s="53">
        <v>245.0</v>
      </c>
      <c r="J17" s="51">
        <f t="shared" ref="J17:J24" si="8">I17/F17</f>
        <v>2.45</v>
      </c>
      <c r="K17" s="53">
        <v>152.0</v>
      </c>
      <c r="L17" s="51">
        <f t="shared" ref="L17:L24" si="9">K17/F17</f>
        <v>1.52</v>
      </c>
      <c r="M17" s="53">
        <v>130.0</v>
      </c>
      <c r="N17" s="51">
        <f t="shared" ref="N17:N24" si="10">M17/F17</f>
        <v>1.3</v>
      </c>
      <c r="O17" s="53">
        <v>108.0</v>
      </c>
      <c r="P17" s="51">
        <f t="shared" ref="P17:P24" si="11">O17/F17</f>
        <v>1.08</v>
      </c>
      <c r="Q17" s="53">
        <v>97.0</v>
      </c>
      <c r="R17" s="51">
        <f t="shared" ref="R17:R24" si="12">Q17/F17</f>
        <v>0.97</v>
      </c>
      <c r="S17" s="62">
        <v>88.0</v>
      </c>
      <c r="T17" s="72">
        <f t="shared" ref="T17:T24" si="13">S17/F17</f>
        <v>0.88</v>
      </c>
      <c r="U17" s="62"/>
      <c r="V17" s="72"/>
      <c r="W17" s="62"/>
      <c r="X17" s="72"/>
      <c r="Y17" s="358">
        <v>250.0</v>
      </c>
      <c r="Z17" s="358">
        <v>235.0</v>
      </c>
      <c r="AA17" s="177" t="s">
        <v>253</v>
      </c>
      <c r="AB17" s="177"/>
      <c r="AC17" s="177"/>
    </row>
    <row r="18" ht="15.75" customHeight="1">
      <c r="A18" s="55"/>
      <c r="E18" s="74">
        <v>10.0</v>
      </c>
      <c r="F18" s="101">
        <v>500.0</v>
      </c>
      <c r="G18" s="98"/>
      <c r="H18" s="342">
        <v>277.33</v>
      </c>
      <c r="I18" s="62">
        <v>970.0</v>
      </c>
      <c r="J18" s="49">
        <f t="shared" si="8"/>
        <v>1.94</v>
      </c>
      <c r="K18" s="62">
        <v>667.0</v>
      </c>
      <c r="L18" s="49">
        <f t="shared" si="9"/>
        <v>1.334</v>
      </c>
      <c r="M18" s="62">
        <v>571.0</v>
      </c>
      <c r="N18" s="49">
        <f t="shared" si="10"/>
        <v>1.142</v>
      </c>
      <c r="O18" s="62">
        <v>478.0</v>
      </c>
      <c r="P18" s="49">
        <f t="shared" si="11"/>
        <v>0.956</v>
      </c>
      <c r="Q18" s="62">
        <v>432.0</v>
      </c>
      <c r="R18" s="49">
        <f t="shared" si="12"/>
        <v>0.864</v>
      </c>
      <c r="S18" s="62">
        <v>390.0</v>
      </c>
      <c r="T18" s="76">
        <f t="shared" si="13"/>
        <v>0.78</v>
      </c>
      <c r="U18" s="62"/>
      <c r="V18" s="76"/>
      <c r="W18" s="62"/>
      <c r="X18" s="76"/>
      <c r="Y18" s="358">
        <v>995.0</v>
      </c>
      <c r="Z18" s="358">
        <v>845.0</v>
      </c>
      <c r="AA18" s="177">
        <v>714.0</v>
      </c>
      <c r="AB18" s="177"/>
      <c r="AC18" s="177"/>
    </row>
    <row r="19" ht="15.75" customHeight="1">
      <c r="A19" s="55"/>
      <c r="E19" s="74">
        <v>4.0</v>
      </c>
      <c r="F19" s="58">
        <v>1000.0</v>
      </c>
      <c r="H19" s="332">
        <v>550.31</v>
      </c>
      <c r="I19" s="62">
        <v>1890.0</v>
      </c>
      <c r="J19" s="49">
        <f t="shared" si="8"/>
        <v>1.89</v>
      </c>
      <c r="K19" s="62">
        <v>1235.0</v>
      </c>
      <c r="L19" s="49">
        <f t="shared" si="9"/>
        <v>1.235</v>
      </c>
      <c r="M19" s="62">
        <v>1063.0</v>
      </c>
      <c r="N19" s="49">
        <f t="shared" si="10"/>
        <v>1.063</v>
      </c>
      <c r="O19" s="62">
        <v>891.0</v>
      </c>
      <c r="P19" s="49">
        <f t="shared" si="11"/>
        <v>0.891</v>
      </c>
      <c r="Q19" s="62">
        <v>805.0</v>
      </c>
      <c r="R19" s="49">
        <f t="shared" si="12"/>
        <v>0.805</v>
      </c>
      <c r="S19" s="62">
        <v>727.0</v>
      </c>
      <c r="T19" s="76">
        <f t="shared" si="13"/>
        <v>0.727</v>
      </c>
      <c r="U19" s="62"/>
      <c r="V19" s="76"/>
      <c r="W19" s="62"/>
      <c r="X19" s="76"/>
      <c r="Y19" s="358"/>
      <c r="Z19" s="358"/>
      <c r="AA19" s="177"/>
      <c r="AB19" s="177"/>
      <c r="AC19" s="177"/>
    </row>
    <row r="20" ht="15.75" customHeight="1">
      <c r="A20" s="55"/>
      <c r="E20" s="123">
        <v>1.0</v>
      </c>
      <c r="F20" s="113">
        <v>4000.0</v>
      </c>
      <c r="H20" s="332">
        <v>2169.01</v>
      </c>
      <c r="I20" s="62">
        <v>7460.0</v>
      </c>
      <c r="J20" s="49">
        <f t="shared" si="8"/>
        <v>1.865</v>
      </c>
      <c r="K20" s="62">
        <v>4912.0</v>
      </c>
      <c r="L20" s="49">
        <f t="shared" si="9"/>
        <v>1.228</v>
      </c>
      <c r="M20" s="62">
        <v>4228.0</v>
      </c>
      <c r="N20" s="49">
        <f t="shared" si="10"/>
        <v>1.057</v>
      </c>
      <c r="O20" s="62">
        <v>3543.0</v>
      </c>
      <c r="P20" s="49">
        <f t="shared" si="11"/>
        <v>0.88575</v>
      </c>
      <c r="Q20" s="62">
        <v>3201.0</v>
      </c>
      <c r="R20" s="49">
        <f t="shared" si="12"/>
        <v>0.80025</v>
      </c>
      <c r="S20" s="62">
        <v>2893.0</v>
      </c>
      <c r="T20" s="76">
        <f t="shared" si="13"/>
        <v>0.72325</v>
      </c>
      <c r="U20" s="62"/>
      <c r="V20" s="76"/>
      <c r="W20" s="62"/>
      <c r="X20" s="76"/>
      <c r="Y20" s="358"/>
      <c r="Z20" s="358">
        <f>3100*2</f>
        <v>6200</v>
      </c>
      <c r="AA20" s="177"/>
      <c r="AB20" s="177"/>
      <c r="AC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118.92</v>
      </c>
      <c r="I21" s="53">
        <v>399.0</v>
      </c>
      <c r="J21" s="51">
        <f t="shared" si="8"/>
        <v>3.99</v>
      </c>
      <c r="K21" s="53">
        <v>234.0</v>
      </c>
      <c r="L21" s="51">
        <f t="shared" si="9"/>
        <v>2.34</v>
      </c>
      <c r="M21" s="53">
        <v>201.0</v>
      </c>
      <c r="N21" s="51">
        <f t="shared" si="10"/>
        <v>2.01</v>
      </c>
      <c r="O21" s="53">
        <v>175.0</v>
      </c>
      <c r="P21" s="51">
        <f t="shared" si="11"/>
        <v>1.75</v>
      </c>
      <c r="Q21" s="53">
        <v>160.0</v>
      </c>
      <c r="R21" s="72">
        <f t="shared" si="12"/>
        <v>1.6</v>
      </c>
      <c r="S21" s="53">
        <f t="shared" ref="S21:S22" si="14">Q21-Q21*$S$2</f>
        <v>144</v>
      </c>
      <c r="T21" s="72">
        <f t="shared" si="13"/>
        <v>1.44</v>
      </c>
      <c r="U21" s="53"/>
      <c r="V21" s="72"/>
      <c r="W21" s="53"/>
      <c r="X21" s="72"/>
      <c r="Y21" s="358">
        <v>405.0</v>
      </c>
      <c r="Z21" s="358">
        <v>385.0</v>
      </c>
      <c r="AA21" s="177">
        <f>AA22/2</f>
        <v>281.5</v>
      </c>
      <c r="AB21" s="177"/>
      <c r="AC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233.93</v>
      </c>
      <c r="I22" s="62">
        <v>788.0</v>
      </c>
      <c r="J22" s="49">
        <f t="shared" si="8"/>
        <v>3.94</v>
      </c>
      <c r="K22" s="62">
        <v>445.0</v>
      </c>
      <c r="L22" s="49">
        <f t="shared" si="9"/>
        <v>2.225</v>
      </c>
      <c r="M22" s="62">
        <v>381.0</v>
      </c>
      <c r="N22" s="49">
        <f t="shared" si="10"/>
        <v>1.905</v>
      </c>
      <c r="O22" s="62">
        <v>332.0</v>
      </c>
      <c r="P22" s="49">
        <f t="shared" si="11"/>
        <v>1.66</v>
      </c>
      <c r="Q22" s="62">
        <v>303.0</v>
      </c>
      <c r="R22" s="76">
        <f t="shared" si="12"/>
        <v>1.515</v>
      </c>
      <c r="S22" s="62">
        <f t="shared" si="14"/>
        <v>272.7</v>
      </c>
      <c r="T22" s="76">
        <f t="shared" si="13"/>
        <v>1.3635</v>
      </c>
      <c r="U22" s="62"/>
      <c r="V22" s="76"/>
      <c r="W22" s="62"/>
      <c r="X22" s="76"/>
      <c r="Y22" s="358"/>
      <c r="Z22" s="358"/>
      <c r="AA22" s="177">
        <v>563.0</v>
      </c>
      <c r="AB22" s="177"/>
      <c r="AC22" s="177"/>
    </row>
    <row r="23" ht="15.75" customHeight="1">
      <c r="A23" s="55"/>
      <c r="D23" s="56"/>
      <c r="E23" s="74">
        <v>5.0</v>
      </c>
      <c r="F23" s="58">
        <v>500.0</v>
      </c>
      <c r="H23" s="332">
        <v>569.64</v>
      </c>
      <c r="I23" s="62">
        <v>1950.0</v>
      </c>
      <c r="J23" s="49">
        <f t="shared" si="8"/>
        <v>3.9</v>
      </c>
      <c r="K23" s="62">
        <v>985.0</v>
      </c>
      <c r="L23" s="49">
        <f t="shared" si="9"/>
        <v>1.97</v>
      </c>
      <c r="M23" s="62">
        <v>847.0</v>
      </c>
      <c r="N23" s="49">
        <f t="shared" si="10"/>
        <v>1.694</v>
      </c>
      <c r="O23" s="62">
        <v>741.0</v>
      </c>
      <c r="P23" s="49">
        <f t="shared" si="11"/>
        <v>1.482</v>
      </c>
      <c r="Q23" s="62">
        <v>741.0</v>
      </c>
      <c r="R23" s="76">
        <f t="shared" si="12"/>
        <v>1.482</v>
      </c>
      <c r="S23" s="62">
        <v>668.0</v>
      </c>
      <c r="T23" s="76">
        <f t="shared" si="13"/>
        <v>1.336</v>
      </c>
      <c r="U23" s="62"/>
      <c r="V23" s="76"/>
      <c r="W23" s="62"/>
      <c r="X23" s="76"/>
      <c r="Y23" s="358"/>
      <c r="Z23" s="358"/>
      <c r="AA23" s="177"/>
      <c r="AB23" s="177"/>
      <c r="AC23" s="177"/>
    </row>
    <row r="24" ht="15.75" customHeight="1">
      <c r="A24" s="55"/>
      <c r="D24" s="56"/>
      <c r="E24" s="74">
        <v>1.0</v>
      </c>
      <c r="F24" s="58">
        <v>2500.0</v>
      </c>
      <c r="H24" s="332">
        <v>2807.52</v>
      </c>
      <c r="I24" s="62">
        <v>9650.0</v>
      </c>
      <c r="J24" s="49">
        <f t="shared" si="8"/>
        <v>3.86</v>
      </c>
      <c r="K24" s="62">
        <v>4853.0</v>
      </c>
      <c r="L24" s="49">
        <f t="shared" si="9"/>
        <v>1.9412</v>
      </c>
      <c r="M24" s="62">
        <v>4170.0</v>
      </c>
      <c r="N24" s="49">
        <f t="shared" si="10"/>
        <v>1.668</v>
      </c>
      <c r="O24" s="62">
        <v>3650.0</v>
      </c>
      <c r="P24" s="49">
        <f t="shared" si="11"/>
        <v>1.46</v>
      </c>
      <c r="Q24" s="181">
        <v>3650.0</v>
      </c>
      <c r="R24" s="76">
        <f t="shared" si="12"/>
        <v>1.46</v>
      </c>
      <c r="S24" s="62">
        <v>3293.0</v>
      </c>
      <c r="T24" s="76">
        <f t="shared" si="13"/>
        <v>1.3172</v>
      </c>
      <c r="U24" s="62"/>
      <c r="V24" s="76"/>
      <c r="W24" s="62"/>
      <c r="X24" s="76"/>
      <c r="Y24" s="358"/>
      <c r="Z24" s="358"/>
      <c r="AA24" s="177"/>
      <c r="AB24" s="177"/>
      <c r="AC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89.96</v>
      </c>
      <c r="I25" s="93">
        <f>J17*50+J21*50</f>
        <v>322</v>
      </c>
      <c r="J25" s="91">
        <f>I25/50</f>
        <v>6.44</v>
      </c>
      <c r="K25" s="93">
        <v>174.0</v>
      </c>
      <c r="L25" s="91">
        <f>K25/50</f>
        <v>3.48</v>
      </c>
      <c r="M25" s="93">
        <v>150.0</v>
      </c>
      <c r="N25" s="91">
        <f>M25/50</f>
        <v>3</v>
      </c>
      <c r="O25" s="93">
        <v>126.0</v>
      </c>
      <c r="P25" s="91">
        <f>O25/50</f>
        <v>2.52</v>
      </c>
      <c r="Q25" s="93">
        <v>122.0</v>
      </c>
      <c r="R25" s="91">
        <f>Q25/50</f>
        <v>2.44</v>
      </c>
      <c r="S25" s="93">
        <f>Q25-Q25*$S$2</f>
        <v>109.8</v>
      </c>
      <c r="T25" s="91">
        <f>S25/50</f>
        <v>2.196</v>
      </c>
      <c r="U25" s="93"/>
      <c r="V25" s="91"/>
      <c r="W25" s="93"/>
      <c r="X25" s="91"/>
      <c r="Y25" s="358"/>
      <c r="Z25" s="358"/>
      <c r="AA25" s="177"/>
      <c r="AB25" s="177"/>
      <c r="AC25" s="177"/>
    </row>
    <row r="26" ht="15.75" customHeight="1">
      <c r="A26" s="94"/>
      <c r="B26" s="94"/>
      <c r="C26" s="94"/>
      <c r="D26" s="81"/>
      <c r="E26" s="94"/>
      <c r="F26" s="94"/>
      <c r="H26" s="81"/>
      <c r="S26" s="107"/>
      <c r="T26" s="107"/>
      <c r="U26" s="107"/>
      <c r="V26" s="107"/>
      <c r="W26" s="107"/>
      <c r="X26" s="107"/>
      <c r="Y26" s="368"/>
      <c r="Z26" s="368"/>
      <c r="AA26" s="369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250</v>
      </c>
      <c r="I27" s="26" t="s">
        <v>16</v>
      </c>
      <c r="J27" s="27"/>
      <c r="K27" s="26" t="s">
        <v>17</v>
      </c>
      <c r="L27" s="27"/>
      <c r="M27" s="26" t="s">
        <v>18</v>
      </c>
      <c r="N27" s="27"/>
      <c r="O27" s="26" t="s">
        <v>90</v>
      </c>
      <c r="P27" s="27"/>
      <c r="Q27" s="26" t="s">
        <v>91</v>
      </c>
      <c r="R27" s="27"/>
      <c r="S27" s="26" t="s">
        <v>95</v>
      </c>
      <c r="T27" s="27"/>
      <c r="U27" s="26"/>
      <c r="V27" s="27"/>
      <c r="W27" s="26"/>
      <c r="X27" s="27"/>
      <c r="Y27" s="351"/>
      <c r="Z27" s="351"/>
      <c r="AA27" s="352"/>
      <c r="AB27" s="352"/>
      <c r="AC27" s="352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6" t="s">
        <v>27</v>
      </c>
      <c r="J28" s="37" t="s">
        <v>28</v>
      </c>
      <c r="K28" s="36" t="s">
        <v>27</v>
      </c>
      <c r="L28" s="37" t="s">
        <v>28</v>
      </c>
      <c r="M28" s="36" t="s">
        <v>27</v>
      </c>
      <c r="N28" s="37" t="s">
        <v>28</v>
      </c>
      <c r="O28" s="36" t="s">
        <v>27</v>
      </c>
      <c r="P28" s="37" t="s">
        <v>28</v>
      </c>
      <c r="Q28" s="36" t="s">
        <v>27</v>
      </c>
      <c r="R28" s="37" t="s">
        <v>28</v>
      </c>
      <c r="S28" s="36" t="s">
        <v>27</v>
      </c>
      <c r="T28" s="37" t="s">
        <v>28</v>
      </c>
      <c r="U28" s="36"/>
      <c r="V28" s="37"/>
      <c r="W28" s="36"/>
      <c r="X28" s="37"/>
      <c r="Y28" s="354"/>
      <c r="Z28" s="354"/>
      <c r="AA28" s="355"/>
      <c r="AB28" s="355"/>
      <c r="AC28" s="355"/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66.79</v>
      </c>
      <c r="I29" s="53">
        <v>187.0</v>
      </c>
      <c r="J29" s="72">
        <f t="shared" ref="J29:J39" si="15">I29/F29</f>
        <v>3.74</v>
      </c>
      <c r="K29" s="179">
        <v>131.0</v>
      </c>
      <c r="L29" s="72">
        <f t="shared" ref="L29:L39" si="16">K29/F29</f>
        <v>2.62</v>
      </c>
      <c r="M29" s="179">
        <v>113.0</v>
      </c>
      <c r="N29" s="72">
        <f t="shared" ref="N29:N39" si="17">M29/F29</f>
        <v>2.26</v>
      </c>
      <c r="O29" s="179">
        <v>94.0</v>
      </c>
      <c r="P29" s="72">
        <f t="shared" ref="P29:P39" si="18">O29/F29</f>
        <v>1.88</v>
      </c>
      <c r="Q29" s="179">
        <v>85.0</v>
      </c>
      <c r="R29" s="72">
        <f t="shared" ref="R29:R39" si="19">Q29/F29</f>
        <v>1.7</v>
      </c>
      <c r="S29" s="179">
        <v>77.0</v>
      </c>
      <c r="T29" s="72">
        <f t="shared" ref="T29:T39" si="20">S29/F29</f>
        <v>1.54</v>
      </c>
      <c r="U29" s="179"/>
      <c r="V29" s="72"/>
      <c r="W29" s="179"/>
      <c r="X29" s="72"/>
      <c r="Y29" s="358"/>
      <c r="Z29" s="358"/>
      <c r="AA29" s="177"/>
      <c r="AB29" s="177"/>
      <c r="AC29" s="177"/>
    </row>
    <row r="30" ht="15.75" customHeight="1">
      <c r="A30" s="55"/>
      <c r="D30" s="56"/>
      <c r="E30" s="110"/>
      <c r="F30" s="58">
        <v>200.0</v>
      </c>
      <c r="H30" s="332">
        <v>243.78</v>
      </c>
      <c r="I30" s="62">
        <v>680.0</v>
      </c>
      <c r="J30" s="49">
        <f t="shared" si="15"/>
        <v>3.4</v>
      </c>
      <c r="K30" s="62">
        <v>476.0</v>
      </c>
      <c r="L30" s="49">
        <f t="shared" si="16"/>
        <v>2.38</v>
      </c>
      <c r="M30" s="62">
        <v>409.0</v>
      </c>
      <c r="N30" s="49">
        <f t="shared" si="17"/>
        <v>2.045</v>
      </c>
      <c r="O30" s="62">
        <v>342.0</v>
      </c>
      <c r="P30" s="49">
        <f t="shared" si="18"/>
        <v>1.71</v>
      </c>
      <c r="Q30" s="62">
        <v>308.0</v>
      </c>
      <c r="R30" s="49">
        <f t="shared" si="19"/>
        <v>1.54</v>
      </c>
      <c r="S30" s="62">
        <v>278.0</v>
      </c>
      <c r="T30" s="49">
        <f t="shared" si="20"/>
        <v>1.39</v>
      </c>
      <c r="U30" s="62"/>
      <c r="V30" s="49"/>
      <c r="W30" s="62"/>
      <c r="X30" s="49"/>
      <c r="Y30" s="358"/>
      <c r="Z30" s="358"/>
      <c r="AA30" s="177"/>
      <c r="AB30" s="177"/>
      <c r="AC30" s="177"/>
    </row>
    <row r="31" ht="15.75" customHeight="1">
      <c r="A31" s="55"/>
      <c r="D31" s="56"/>
      <c r="E31" s="112"/>
      <c r="F31" s="113">
        <v>500.0</v>
      </c>
      <c r="H31" s="332">
        <v>591.2</v>
      </c>
      <c r="I31" s="62">
        <v>1669.0</v>
      </c>
      <c r="J31" s="49">
        <f t="shared" si="15"/>
        <v>3.338</v>
      </c>
      <c r="K31" s="62">
        <v>1169.0</v>
      </c>
      <c r="L31" s="49">
        <f t="shared" si="16"/>
        <v>2.338</v>
      </c>
      <c r="M31" s="62">
        <v>1004.0</v>
      </c>
      <c r="N31" s="49">
        <f t="shared" si="17"/>
        <v>2.008</v>
      </c>
      <c r="O31" s="62">
        <v>839.0</v>
      </c>
      <c r="P31" s="49">
        <f t="shared" si="18"/>
        <v>1.678</v>
      </c>
      <c r="Q31" s="62">
        <v>757.0</v>
      </c>
      <c r="R31" s="49">
        <f t="shared" si="19"/>
        <v>1.514</v>
      </c>
      <c r="S31" s="62">
        <v>683.0</v>
      </c>
      <c r="T31" s="49">
        <f t="shared" si="20"/>
        <v>1.366</v>
      </c>
      <c r="U31" s="62"/>
      <c r="V31" s="49"/>
      <c r="W31" s="62"/>
      <c r="X31" s="49"/>
      <c r="Y31" s="358"/>
      <c r="Z31" s="358"/>
      <c r="AA31" s="177"/>
      <c r="AB31" s="177"/>
      <c r="AC31" s="177"/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2357.01</v>
      </c>
      <c r="I32" s="370">
        <v>6590.0</v>
      </c>
      <c r="J32" s="117">
        <f t="shared" si="15"/>
        <v>3.295</v>
      </c>
      <c r="K32" s="370">
        <v>4617.0</v>
      </c>
      <c r="L32" s="118">
        <f t="shared" si="16"/>
        <v>2.3085</v>
      </c>
      <c r="M32" s="370">
        <v>3966.0</v>
      </c>
      <c r="N32" s="118">
        <f t="shared" si="17"/>
        <v>1.983</v>
      </c>
      <c r="O32" s="370">
        <v>3315.0</v>
      </c>
      <c r="P32" s="118">
        <f t="shared" si="18"/>
        <v>1.6575</v>
      </c>
      <c r="Q32" s="370">
        <v>2990.0</v>
      </c>
      <c r="R32" s="118">
        <f t="shared" si="19"/>
        <v>1.495</v>
      </c>
      <c r="S32" s="370">
        <v>2697.0</v>
      </c>
      <c r="T32" s="49">
        <f t="shared" si="20"/>
        <v>1.3485</v>
      </c>
      <c r="U32" s="370"/>
      <c r="V32" s="49"/>
      <c r="W32" s="370"/>
      <c r="X32" s="49"/>
      <c r="Y32" s="371"/>
      <c r="Z32" s="371"/>
      <c r="AA32" s="372"/>
      <c r="AB32" s="372"/>
      <c r="AC32" s="372"/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85.11</v>
      </c>
      <c r="I33" s="53">
        <v>219.0</v>
      </c>
      <c r="J33" s="51">
        <f t="shared" si="15"/>
        <v>4.38</v>
      </c>
      <c r="K33" s="53">
        <v>153.0</v>
      </c>
      <c r="L33" s="51">
        <f t="shared" si="16"/>
        <v>3.06</v>
      </c>
      <c r="M33" s="53">
        <v>132.0</v>
      </c>
      <c r="N33" s="51">
        <f t="shared" si="17"/>
        <v>2.64</v>
      </c>
      <c r="O33" s="53">
        <v>110.0</v>
      </c>
      <c r="P33" s="51">
        <f t="shared" si="18"/>
        <v>2.2</v>
      </c>
      <c r="Q33" s="53">
        <v>99.0</v>
      </c>
      <c r="R33" s="51">
        <f t="shared" si="19"/>
        <v>1.98</v>
      </c>
      <c r="S33" s="53">
        <v>90.0</v>
      </c>
      <c r="T33" s="51">
        <f t="shared" si="20"/>
        <v>1.8</v>
      </c>
      <c r="U33" s="53"/>
      <c r="V33" s="51"/>
      <c r="W33" s="53"/>
      <c r="X33" s="51"/>
      <c r="Y33" s="358"/>
      <c r="Z33" s="358"/>
      <c r="AA33" s="177"/>
      <c r="AB33" s="177"/>
      <c r="AC33" s="177"/>
    </row>
    <row r="34" ht="15.75" customHeight="1">
      <c r="A34" s="55"/>
      <c r="D34" s="56"/>
      <c r="E34" s="74">
        <v>12.0</v>
      </c>
      <c r="F34" s="58">
        <v>200.0</v>
      </c>
      <c r="H34" s="332">
        <v>317.06</v>
      </c>
      <c r="I34" s="62">
        <v>806.0</v>
      </c>
      <c r="J34" s="49">
        <f t="shared" si="15"/>
        <v>4.03</v>
      </c>
      <c r="K34" s="62">
        <v>565.0</v>
      </c>
      <c r="L34" s="49">
        <f t="shared" si="16"/>
        <v>2.825</v>
      </c>
      <c r="M34" s="62">
        <v>485.0</v>
      </c>
      <c r="N34" s="49">
        <f t="shared" si="17"/>
        <v>2.425</v>
      </c>
      <c r="O34" s="62">
        <v>405.0</v>
      </c>
      <c r="P34" s="49">
        <f t="shared" si="18"/>
        <v>2.025</v>
      </c>
      <c r="Q34" s="62">
        <v>365.0</v>
      </c>
      <c r="R34" s="49">
        <f t="shared" si="19"/>
        <v>1.825</v>
      </c>
      <c r="S34" s="62">
        <v>329.0</v>
      </c>
      <c r="T34" s="49">
        <f t="shared" si="20"/>
        <v>1.645</v>
      </c>
      <c r="U34" s="62"/>
      <c r="V34" s="49"/>
      <c r="W34" s="62"/>
      <c r="X34" s="49"/>
      <c r="Y34" s="358"/>
      <c r="Z34" s="358"/>
      <c r="AA34" s="177"/>
      <c r="AB34" s="177"/>
      <c r="AC34" s="177"/>
    </row>
    <row r="35" ht="15.75" customHeight="1">
      <c r="A35" s="55"/>
      <c r="D35" s="56"/>
      <c r="E35" s="123">
        <v>4.0</v>
      </c>
      <c r="F35" s="113">
        <v>500.0</v>
      </c>
      <c r="H35" s="332">
        <v>780.51</v>
      </c>
      <c r="I35" s="62">
        <v>1973.0</v>
      </c>
      <c r="J35" s="49">
        <f t="shared" si="15"/>
        <v>3.946</v>
      </c>
      <c r="K35" s="62">
        <v>1382.0</v>
      </c>
      <c r="L35" s="49">
        <f t="shared" si="16"/>
        <v>2.764</v>
      </c>
      <c r="M35" s="62">
        <v>1187.0</v>
      </c>
      <c r="N35" s="49">
        <f t="shared" si="17"/>
        <v>2.374</v>
      </c>
      <c r="O35" s="62">
        <v>992.0</v>
      </c>
      <c r="P35" s="49">
        <f t="shared" si="18"/>
        <v>1.984</v>
      </c>
      <c r="Q35" s="62">
        <v>894.0</v>
      </c>
      <c r="R35" s="49">
        <f t="shared" si="19"/>
        <v>1.788</v>
      </c>
      <c r="S35" s="62">
        <v>806.0</v>
      </c>
      <c r="T35" s="49">
        <f t="shared" si="20"/>
        <v>1.612</v>
      </c>
      <c r="U35" s="62"/>
      <c r="V35" s="49"/>
      <c r="W35" s="62"/>
      <c r="X35" s="49"/>
      <c r="Y35" s="358"/>
      <c r="Z35" s="358"/>
      <c r="AA35" s="177"/>
      <c r="AB35" s="177"/>
      <c r="AC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2311.65</v>
      </c>
      <c r="I36" s="62">
        <v>5636.0</v>
      </c>
      <c r="J36" s="49">
        <f t="shared" si="15"/>
        <v>3.757333333</v>
      </c>
      <c r="K36" s="62">
        <v>3948.0</v>
      </c>
      <c r="L36" s="49">
        <f t="shared" si="16"/>
        <v>2.632</v>
      </c>
      <c r="M36" s="62">
        <v>3390.0</v>
      </c>
      <c r="N36" s="49">
        <f t="shared" si="17"/>
        <v>2.26</v>
      </c>
      <c r="O36" s="62">
        <v>2833.0</v>
      </c>
      <c r="P36" s="49">
        <f t="shared" si="18"/>
        <v>1.888666667</v>
      </c>
      <c r="Q36" s="62">
        <v>2554.0</v>
      </c>
      <c r="R36" s="49">
        <f t="shared" si="19"/>
        <v>1.702666667</v>
      </c>
      <c r="S36" s="62">
        <v>2303.0</v>
      </c>
      <c r="T36" s="49">
        <f t="shared" si="20"/>
        <v>1.535333333</v>
      </c>
      <c r="U36" s="62"/>
      <c r="V36" s="49"/>
      <c r="W36" s="62"/>
      <c r="X36" s="49"/>
      <c r="Y36" s="358"/>
      <c r="Z36" s="358"/>
      <c r="AA36" s="177"/>
      <c r="AB36" s="177"/>
      <c r="AC36" s="177"/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88.38</v>
      </c>
      <c r="I37" s="53">
        <v>255.0</v>
      </c>
      <c r="J37" s="51">
        <f t="shared" si="15"/>
        <v>8.5</v>
      </c>
      <c r="K37" s="53">
        <v>179.0</v>
      </c>
      <c r="L37" s="51">
        <f t="shared" si="16"/>
        <v>5.966666667</v>
      </c>
      <c r="M37" s="53">
        <v>153.0</v>
      </c>
      <c r="N37" s="51">
        <f t="shared" si="17"/>
        <v>5.1</v>
      </c>
      <c r="O37" s="53">
        <v>128.0</v>
      </c>
      <c r="P37" s="51">
        <f t="shared" si="18"/>
        <v>4.266666667</v>
      </c>
      <c r="Q37" s="53">
        <v>115.0</v>
      </c>
      <c r="R37" s="51">
        <f t="shared" si="19"/>
        <v>3.833333333</v>
      </c>
      <c r="S37" s="53">
        <v>104.0</v>
      </c>
      <c r="T37" s="51">
        <f t="shared" si="20"/>
        <v>3.466666667</v>
      </c>
      <c r="U37" s="53"/>
      <c r="V37" s="51"/>
      <c r="W37" s="53"/>
      <c r="X37" s="51"/>
      <c r="Y37" s="358"/>
      <c r="Z37" s="358"/>
      <c r="AA37" s="177"/>
      <c r="AB37" s="177"/>
      <c r="AC37" s="177"/>
    </row>
    <row r="38">
      <c r="A38" s="55"/>
      <c r="D38" s="56"/>
      <c r="E38" s="123"/>
      <c r="F38" s="113">
        <v>100.0</v>
      </c>
      <c r="H38" s="332">
        <v>278.5</v>
      </c>
      <c r="I38" s="62">
        <v>799.0</v>
      </c>
      <c r="J38" s="49">
        <f t="shared" si="15"/>
        <v>7.99</v>
      </c>
      <c r="K38" s="62">
        <v>559.0</v>
      </c>
      <c r="L38" s="49">
        <f t="shared" si="16"/>
        <v>5.59</v>
      </c>
      <c r="M38" s="62">
        <v>480.0</v>
      </c>
      <c r="N38" s="49">
        <f t="shared" si="17"/>
        <v>4.8</v>
      </c>
      <c r="O38" s="62">
        <v>400.0</v>
      </c>
      <c r="P38" s="49">
        <f t="shared" si="18"/>
        <v>4</v>
      </c>
      <c r="Q38" s="62">
        <v>361.0</v>
      </c>
      <c r="R38" s="49">
        <f t="shared" si="19"/>
        <v>3.61</v>
      </c>
      <c r="S38" s="62">
        <v>325.0</v>
      </c>
      <c r="T38" s="49">
        <f t="shared" si="20"/>
        <v>3.25</v>
      </c>
      <c r="U38" s="62"/>
      <c r="V38" s="49"/>
      <c r="W38" s="62"/>
      <c r="X38" s="49"/>
      <c r="Y38" s="358"/>
      <c r="Z38" s="358"/>
      <c r="AA38" s="177"/>
      <c r="AB38" s="177"/>
      <c r="AC38" s="177"/>
    </row>
    <row r="39">
      <c r="A39" s="78"/>
      <c r="B39" s="79"/>
      <c r="C39" s="79"/>
      <c r="D39" s="80"/>
      <c r="E39" s="124"/>
      <c r="F39" s="34">
        <v>300.0</v>
      </c>
      <c r="H39" s="332">
        <v>813.14</v>
      </c>
      <c r="I39" s="130">
        <v>2313.0</v>
      </c>
      <c r="J39" s="127">
        <f t="shared" si="15"/>
        <v>7.71</v>
      </c>
      <c r="K39" s="130">
        <v>1620.0</v>
      </c>
      <c r="L39" s="127">
        <f t="shared" si="16"/>
        <v>5.4</v>
      </c>
      <c r="M39" s="130">
        <v>1390.0</v>
      </c>
      <c r="N39" s="127">
        <f t="shared" si="17"/>
        <v>4.633333333</v>
      </c>
      <c r="O39" s="130">
        <v>1159.0</v>
      </c>
      <c r="P39" s="127">
        <f t="shared" si="18"/>
        <v>3.863333333</v>
      </c>
      <c r="Q39" s="130">
        <v>1044.0</v>
      </c>
      <c r="R39" s="127">
        <f t="shared" si="19"/>
        <v>3.48</v>
      </c>
      <c r="S39" s="130">
        <v>941.0</v>
      </c>
      <c r="T39" s="127">
        <f t="shared" si="20"/>
        <v>3.136666667</v>
      </c>
      <c r="U39" s="130"/>
      <c r="V39" s="127"/>
      <c r="W39" s="130"/>
      <c r="X39" s="127"/>
      <c r="Y39" s="358"/>
      <c r="Z39" s="358"/>
      <c r="AA39" s="177"/>
      <c r="AB39" s="177"/>
      <c r="AC39" s="177"/>
    </row>
    <row r="40" ht="15.75" customHeight="1">
      <c r="A40" s="94"/>
      <c r="B40" s="94"/>
      <c r="C40" s="94"/>
      <c r="D40" s="81"/>
      <c r="E40" s="94"/>
      <c r="F40" s="94"/>
      <c r="H40" s="81"/>
      <c r="S40" s="107"/>
      <c r="T40" s="107"/>
      <c r="U40" s="107"/>
      <c r="V40" s="107"/>
      <c r="W40" s="107"/>
      <c r="X40" s="107"/>
      <c r="Y40" s="368"/>
      <c r="Z40" s="368"/>
      <c r="AA40" s="369"/>
    </row>
    <row r="41" ht="15.75" customHeight="1">
      <c r="A41" s="94"/>
      <c r="B41" s="94"/>
      <c r="C41" s="94"/>
      <c r="D41" s="81"/>
      <c r="E41" s="94"/>
      <c r="F41" s="94"/>
      <c r="H41" s="81"/>
      <c r="S41" s="107"/>
      <c r="T41" s="107"/>
      <c r="U41" s="107"/>
      <c r="V41" s="107"/>
      <c r="W41" s="107"/>
      <c r="X41" s="107"/>
      <c r="Y41" s="368"/>
      <c r="Z41" s="368"/>
      <c r="AA41" s="369"/>
    </row>
    <row r="42">
      <c r="A42" s="22" t="s">
        <v>61</v>
      </c>
      <c r="B42" s="23"/>
      <c r="C42" s="23"/>
      <c r="D42" s="24"/>
      <c r="E42" s="22" t="s">
        <v>12</v>
      </c>
      <c r="F42" s="24"/>
      <c r="H42" s="331" t="s">
        <v>250</v>
      </c>
      <c r="I42" s="26" t="s">
        <v>16</v>
      </c>
      <c r="J42" s="27"/>
      <c r="K42" s="26" t="s">
        <v>17</v>
      </c>
      <c r="L42" s="27"/>
      <c r="M42" s="26" t="s">
        <v>18</v>
      </c>
      <c r="N42" s="27"/>
      <c r="O42" s="26" t="s">
        <v>90</v>
      </c>
      <c r="P42" s="27"/>
      <c r="Q42" s="26" t="s">
        <v>91</v>
      </c>
      <c r="R42" s="27"/>
      <c r="S42" s="26" t="s">
        <v>95</v>
      </c>
      <c r="T42" s="27"/>
      <c r="U42" s="26"/>
      <c r="V42" s="27"/>
      <c r="W42" s="26"/>
      <c r="X42" s="27"/>
      <c r="Y42" s="351"/>
      <c r="Z42" s="351"/>
      <c r="AA42" s="352"/>
      <c r="AB42" s="352"/>
      <c r="AC42" s="352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35"/>
      <c r="I43" s="36" t="s">
        <v>27</v>
      </c>
      <c r="J43" s="37" t="s">
        <v>28</v>
      </c>
      <c r="K43" s="36" t="s">
        <v>27</v>
      </c>
      <c r="L43" s="37" t="s">
        <v>28</v>
      </c>
      <c r="M43" s="36" t="s">
        <v>27</v>
      </c>
      <c r="N43" s="37" t="s">
        <v>28</v>
      </c>
      <c r="O43" s="36" t="s">
        <v>27</v>
      </c>
      <c r="P43" s="37" t="s">
        <v>28</v>
      </c>
      <c r="Q43" s="36" t="s">
        <v>27</v>
      </c>
      <c r="R43" s="37" t="s">
        <v>28</v>
      </c>
      <c r="S43" s="36" t="s">
        <v>27</v>
      </c>
      <c r="T43" s="37" t="s">
        <v>28</v>
      </c>
      <c r="U43" s="36"/>
      <c r="V43" s="37"/>
      <c r="W43" s="36"/>
      <c r="X43" s="37"/>
      <c r="Y43" s="354"/>
      <c r="Z43" s="354"/>
      <c r="AA43" s="355"/>
      <c r="AB43" s="355"/>
      <c r="AC43" s="355"/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381">
        <v>91.42</v>
      </c>
      <c r="I44" s="205">
        <v>223.0</v>
      </c>
      <c r="J44" s="105">
        <f t="shared" ref="J44:J61" si="21">I44/F44</f>
        <v>4.46</v>
      </c>
      <c r="K44" s="205">
        <v>156.0</v>
      </c>
      <c r="L44" s="105">
        <f t="shared" ref="L44:L61" si="22">K44/F44</f>
        <v>3.12</v>
      </c>
      <c r="M44" s="205">
        <v>134.0</v>
      </c>
      <c r="N44" s="105">
        <f t="shared" ref="N44:N61" si="23">M44/F44</f>
        <v>2.68</v>
      </c>
      <c r="O44" s="205">
        <v>112.0</v>
      </c>
      <c r="P44" s="105">
        <f t="shared" ref="P44:P61" si="24">O44/F44</f>
        <v>2.24</v>
      </c>
      <c r="Q44" s="205">
        <v>101.0</v>
      </c>
      <c r="R44" s="91">
        <f t="shared" ref="R44:R61" si="25">Q44/F44</f>
        <v>2.02</v>
      </c>
      <c r="S44" s="93">
        <f>Q44-Q44*$S$2</f>
        <v>90.9</v>
      </c>
      <c r="T44" s="91">
        <f t="shared" ref="T44:T50" si="26">S44/F44</f>
        <v>1.818</v>
      </c>
      <c r="U44" s="93"/>
      <c r="V44" s="91"/>
      <c r="W44" s="93"/>
      <c r="X44" s="91"/>
      <c r="Y44" s="358">
        <v>150.0</v>
      </c>
      <c r="Z44" s="358">
        <f>270/2</f>
        <v>135</v>
      </c>
      <c r="AA44" s="177"/>
      <c r="AB44" s="177"/>
      <c r="AC44" s="177"/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381">
        <v>65.77</v>
      </c>
      <c r="I45" s="205">
        <v>137.0</v>
      </c>
      <c r="J45" s="105">
        <f t="shared" si="21"/>
        <v>2.74</v>
      </c>
      <c r="K45" s="205">
        <v>109.0</v>
      </c>
      <c r="L45" s="105">
        <f t="shared" si="22"/>
        <v>2.18</v>
      </c>
      <c r="M45" s="205">
        <v>97.0</v>
      </c>
      <c r="N45" s="105">
        <f t="shared" si="23"/>
        <v>1.94</v>
      </c>
      <c r="O45" s="205">
        <v>83.0</v>
      </c>
      <c r="P45" s="105">
        <f t="shared" si="24"/>
        <v>1.66</v>
      </c>
      <c r="Q45" s="205">
        <v>76.0</v>
      </c>
      <c r="R45" s="91">
        <f t="shared" si="25"/>
        <v>1.52</v>
      </c>
      <c r="S45" s="93">
        <v>76.0</v>
      </c>
      <c r="T45" s="91">
        <f t="shared" si="26"/>
        <v>1.52</v>
      </c>
      <c r="U45" s="93"/>
      <c r="V45" s="91"/>
      <c r="W45" s="93"/>
      <c r="X45" s="91"/>
      <c r="Y45" s="358">
        <v>138.0</v>
      </c>
      <c r="Z45" s="358"/>
      <c r="AA45" s="177"/>
      <c r="AB45" s="177"/>
      <c r="AC45" s="177"/>
    </row>
    <row r="46" ht="24.75" customHeight="1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381">
        <v>157.66</v>
      </c>
      <c r="I46" s="205">
        <v>582.0</v>
      </c>
      <c r="J46" s="105">
        <f t="shared" si="21"/>
        <v>14.55</v>
      </c>
      <c r="K46" s="205">
        <v>344.0</v>
      </c>
      <c r="L46" s="105">
        <f t="shared" si="22"/>
        <v>8.6</v>
      </c>
      <c r="M46" s="205">
        <v>296.0</v>
      </c>
      <c r="N46" s="105">
        <f t="shared" si="23"/>
        <v>7.4</v>
      </c>
      <c r="O46" s="205">
        <v>246.0</v>
      </c>
      <c r="P46" s="105">
        <f t="shared" si="24"/>
        <v>6.15</v>
      </c>
      <c r="Q46" s="205">
        <v>222.0</v>
      </c>
      <c r="R46" s="91">
        <f t="shared" si="25"/>
        <v>5.55</v>
      </c>
      <c r="S46" s="93">
        <f t="shared" ref="S46:S47" si="27">Q46-Q46*$S$2</f>
        <v>199.8</v>
      </c>
      <c r="T46" s="91">
        <f t="shared" si="26"/>
        <v>4.995</v>
      </c>
      <c r="U46" s="93"/>
      <c r="V46" s="91"/>
      <c r="W46" s="93"/>
      <c r="X46" s="91"/>
      <c r="Y46" s="358">
        <f>265*2</f>
        <v>530</v>
      </c>
      <c r="Z46" s="358">
        <f>290*2</f>
        <v>580</v>
      </c>
      <c r="AA46" s="177"/>
      <c r="AB46" s="177"/>
      <c r="AC46" s="177"/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381">
        <v>597.5</v>
      </c>
      <c r="I47" s="206">
        <f>1323*1.15</f>
        <v>1521.45</v>
      </c>
      <c r="J47" s="373">
        <f t="shared" si="21"/>
        <v>1521.45</v>
      </c>
      <c r="K47" s="206">
        <v>1159.1999999999998</v>
      </c>
      <c r="L47" s="373">
        <f t="shared" si="22"/>
        <v>1159.2</v>
      </c>
      <c r="M47" s="206">
        <v>1086.75</v>
      </c>
      <c r="N47" s="373">
        <f t="shared" si="23"/>
        <v>1086.75</v>
      </c>
      <c r="O47" s="206">
        <v>1014.3</v>
      </c>
      <c r="P47" s="373">
        <f t="shared" si="24"/>
        <v>1014.3</v>
      </c>
      <c r="Q47" s="206">
        <v>869.4</v>
      </c>
      <c r="R47" s="374">
        <f t="shared" si="25"/>
        <v>869.4</v>
      </c>
      <c r="S47" s="93">
        <f t="shared" si="27"/>
        <v>782.46</v>
      </c>
      <c r="T47" s="374">
        <f t="shared" si="26"/>
        <v>782.46</v>
      </c>
      <c r="U47" s="93"/>
      <c r="V47" s="374"/>
      <c r="W47" s="93"/>
      <c r="X47" s="374"/>
      <c r="Y47" s="358"/>
      <c r="Z47" s="358"/>
      <c r="AA47" s="177"/>
      <c r="AB47" s="177"/>
      <c r="AC47" s="177"/>
    </row>
    <row r="48">
      <c r="A48" s="82" t="s">
        <v>69</v>
      </c>
      <c r="B48" s="83" t="s">
        <v>72</v>
      </c>
      <c r="C48" s="2"/>
      <c r="D48" s="141" t="s">
        <v>71</v>
      </c>
      <c r="E48" s="144">
        <v>50.0</v>
      </c>
      <c r="F48" s="145">
        <v>1.0</v>
      </c>
      <c r="H48" s="381">
        <v>226.23</v>
      </c>
      <c r="I48" s="93">
        <v>1350.0</v>
      </c>
      <c r="J48" s="374">
        <f t="shared" si="21"/>
        <v>1350</v>
      </c>
      <c r="K48" s="204">
        <v>880.0</v>
      </c>
      <c r="L48" s="374">
        <f t="shared" si="22"/>
        <v>880</v>
      </c>
      <c r="M48" s="204">
        <v>750.0</v>
      </c>
      <c r="N48" s="374">
        <f t="shared" si="23"/>
        <v>750</v>
      </c>
      <c r="O48" s="204">
        <v>630.0</v>
      </c>
      <c r="P48" s="374">
        <f t="shared" si="24"/>
        <v>630</v>
      </c>
      <c r="Q48" s="204">
        <v>580.0</v>
      </c>
      <c r="R48" s="374">
        <f t="shared" si="25"/>
        <v>580</v>
      </c>
      <c r="S48" s="93">
        <v>540.0</v>
      </c>
      <c r="T48" s="374">
        <f t="shared" si="26"/>
        <v>540</v>
      </c>
      <c r="U48" s="93"/>
      <c r="V48" s="374"/>
      <c r="W48" s="93"/>
      <c r="X48" s="374"/>
      <c r="Y48" s="358" t="s">
        <v>254</v>
      </c>
      <c r="Z48" s="358">
        <v>1100.0</v>
      </c>
      <c r="AA48" s="177"/>
      <c r="AB48" s="177"/>
      <c r="AC48" s="177"/>
    </row>
    <row r="49">
      <c r="A49" s="40" t="s">
        <v>73</v>
      </c>
      <c r="B49" s="83" t="s">
        <v>72</v>
      </c>
      <c r="C49" s="2"/>
      <c r="D49" s="141" t="s">
        <v>74</v>
      </c>
      <c r="E49" s="71">
        <v>100.0</v>
      </c>
      <c r="F49" s="45">
        <v>50.0</v>
      </c>
      <c r="H49" s="381">
        <v>113.59</v>
      </c>
      <c r="I49" s="204">
        <v>255.0</v>
      </c>
      <c r="J49" s="91">
        <f t="shared" si="21"/>
        <v>5.1</v>
      </c>
      <c r="K49" s="204">
        <v>193.0</v>
      </c>
      <c r="L49" s="91">
        <f t="shared" si="22"/>
        <v>3.86</v>
      </c>
      <c r="M49" s="204">
        <v>182.0</v>
      </c>
      <c r="N49" s="91">
        <f t="shared" si="23"/>
        <v>3.64</v>
      </c>
      <c r="O49" s="204">
        <v>170.0</v>
      </c>
      <c r="P49" s="91">
        <f t="shared" si="24"/>
        <v>3.4</v>
      </c>
      <c r="Q49" s="204">
        <v>147.0</v>
      </c>
      <c r="R49" s="91">
        <f t="shared" si="25"/>
        <v>2.94</v>
      </c>
      <c r="S49" s="93">
        <v>147.0</v>
      </c>
      <c r="T49" s="91">
        <f t="shared" si="26"/>
        <v>2.94</v>
      </c>
      <c r="U49" s="93"/>
      <c r="V49" s="91"/>
      <c r="W49" s="93"/>
      <c r="X49" s="91"/>
      <c r="Y49" s="382" t="s">
        <v>255</v>
      </c>
      <c r="Z49" s="358"/>
      <c r="AA49" s="177"/>
      <c r="AB49" s="177"/>
      <c r="AC49" s="177"/>
    </row>
    <row r="50">
      <c r="A50" s="40" t="s">
        <v>73</v>
      </c>
      <c r="B50" s="83" t="s">
        <v>72</v>
      </c>
      <c r="C50" s="2"/>
      <c r="D50" s="141" t="s">
        <v>74</v>
      </c>
      <c r="E50" s="71">
        <v>50.0</v>
      </c>
      <c r="F50" s="45">
        <v>100.0</v>
      </c>
      <c r="H50" s="381">
        <v>219.35</v>
      </c>
      <c r="I50" s="204">
        <v>494.0</v>
      </c>
      <c r="J50" s="91">
        <f t="shared" si="21"/>
        <v>4.94</v>
      </c>
      <c r="K50" s="204">
        <v>374.0</v>
      </c>
      <c r="L50" s="91">
        <f t="shared" si="22"/>
        <v>3.74</v>
      </c>
      <c r="M50" s="204">
        <v>353.0</v>
      </c>
      <c r="N50" s="91">
        <f t="shared" si="23"/>
        <v>3.53</v>
      </c>
      <c r="O50" s="204">
        <v>330.0</v>
      </c>
      <c r="P50" s="91">
        <f t="shared" si="24"/>
        <v>3.3</v>
      </c>
      <c r="Q50" s="204">
        <v>284.0</v>
      </c>
      <c r="R50" s="91">
        <f t="shared" si="25"/>
        <v>2.84</v>
      </c>
      <c r="S50" s="93">
        <v>284.0</v>
      </c>
      <c r="T50" s="91">
        <f t="shared" si="26"/>
        <v>2.84</v>
      </c>
      <c r="U50" s="93"/>
      <c r="V50" s="91"/>
      <c r="W50" s="93"/>
      <c r="X50" s="91"/>
      <c r="Z50" s="358"/>
      <c r="AA50" s="177"/>
      <c r="AB50" s="177"/>
      <c r="AC50" s="177"/>
    </row>
    <row r="51" ht="39.0" customHeight="1">
      <c r="A51" s="40" t="s">
        <v>73</v>
      </c>
      <c r="B51" s="83" t="s">
        <v>96</v>
      </c>
      <c r="C51" s="2"/>
      <c r="D51" s="207"/>
      <c r="E51" s="71">
        <v>60.0</v>
      </c>
      <c r="F51" s="45">
        <v>100.0</v>
      </c>
      <c r="H51" s="381"/>
      <c r="I51" s="204">
        <v>267.0</v>
      </c>
      <c r="J51" s="91">
        <f t="shared" si="21"/>
        <v>2.67</v>
      </c>
      <c r="K51" s="204">
        <v>203.0</v>
      </c>
      <c r="L51" s="91">
        <f t="shared" si="22"/>
        <v>2.03</v>
      </c>
      <c r="M51" s="204">
        <v>191.0</v>
      </c>
      <c r="N51" s="91">
        <f t="shared" si="23"/>
        <v>1.91</v>
      </c>
      <c r="O51" s="204">
        <v>178.0</v>
      </c>
      <c r="P51" s="91">
        <f t="shared" si="24"/>
        <v>1.78</v>
      </c>
      <c r="Q51" s="204">
        <v>178.0</v>
      </c>
      <c r="R51" s="91">
        <f t="shared" si="25"/>
        <v>1.78</v>
      </c>
      <c r="S51" s="93">
        <v>178.0</v>
      </c>
      <c r="T51" s="91" t="s">
        <v>256</v>
      </c>
      <c r="U51" s="93"/>
      <c r="V51" s="91"/>
      <c r="W51" s="93"/>
      <c r="X51" s="91"/>
      <c r="Y51" s="358"/>
      <c r="Z51" s="358"/>
      <c r="AA51" s="177"/>
      <c r="AB51" s="177"/>
      <c r="AC51" s="177"/>
    </row>
    <row r="52">
      <c r="A52" s="40" t="s">
        <v>75</v>
      </c>
      <c r="B52" s="41" t="s">
        <v>76</v>
      </c>
      <c r="C52" s="23"/>
      <c r="D52" s="133" t="s">
        <v>72</v>
      </c>
      <c r="E52" s="147">
        <v>300.0</v>
      </c>
      <c r="F52" s="45">
        <v>100.0</v>
      </c>
      <c r="H52" s="381">
        <v>26.63</v>
      </c>
      <c r="I52" s="179">
        <v>45.0</v>
      </c>
      <c r="J52" s="72">
        <f t="shared" si="21"/>
        <v>0.45</v>
      </c>
      <c r="K52" s="179">
        <v>34.0</v>
      </c>
      <c r="L52" s="72">
        <f t="shared" si="22"/>
        <v>0.34</v>
      </c>
      <c r="M52" s="179">
        <v>32.0</v>
      </c>
      <c r="N52" s="72">
        <f t="shared" si="23"/>
        <v>0.32</v>
      </c>
      <c r="O52" s="179">
        <v>30.0</v>
      </c>
      <c r="P52" s="72">
        <f t="shared" si="24"/>
        <v>0.3</v>
      </c>
      <c r="Q52" s="179">
        <v>30.0</v>
      </c>
      <c r="R52" s="72">
        <f t="shared" si="25"/>
        <v>0.3</v>
      </c>
      <c r="S52" s="179">
        <v>30.0</v>
      </c>
      <c r="T52" s="72" t="s">
        <v>263</v>
      </c>
      <c r="U52" s="179"/>
      <c r="V52" s="72"/>
      <c r="W52" s="179"/>
      <c r="X52" s="72"/>
      <c r="Y52" s="358">
        <v>34.0</v>
      </c>
      <c r="Z52" s="358"/>
      <c r="AA52" s="177"/>
      <c r="AB52" s="177"/>
      <c r="AC52" s="177"/>
    </row>
    <row r="53">
      <c r="A53" s="78"/>
      <c r="B53" s="79"/>
      <c r="C53" s="79"/>
      <c r="D53" s="80"/>
      <c r="E53" s="151">
        <v>200.0</v>
      </c>
      <c r="F53" s="34">
        <v>200.0</v>
      </c>
      <c r="H53" s="381">
        <v>40.77</v>
      </c>
      <c r="I53" s="210">
        <v>66.0</v>
      </c>
      <c r="J53" s="211">
        <f t="shared" si="21"/>
        <v>0.33</v>
      </c>
      <c r="K53" s="210">
        <v>50.0</v>
      </c>
      <c r="L53" s="211">
        <f t="shared" si="22"/>
        <v>0.25</v>
      </c>
      <c r="M53" s="210">
        <v>48.0</v>
      </c>
      <c r="N53" s="211">
        <f t="shared" si="23"/>
        <v>0.24</v>
      </c>
      <c r="O53" s="210">
        <v>44.0</v>
      </c>
      <c r="P53" s="211">
        <f t="shared" si="24"/>
        <v>0.22</v>
      </c>
      <c r="Q53" s="210">
        <v>44.0</v>
      </c>
      <c r="R53" s="211">
        <f t="shared" si="25"/>
        <v>0.22</v>
      </c>
      <c r="S53" s="210">
        <v>44.0</v>
      </c>
      <c r="T53" s="211" t="s">
        <v>264</v>
      </c>
      <c r="U53" s="210"/>
      <c r="V53" s="211"/>
      <c r="W53" s="210"/>
      <c r="X53" s="211"/>
      <c r="Y53" s="358"/>
      <c r="Z53" s="358"/>
      <c r="AA53" s="177"/>
      <c r="AB53" s="177"/>
      <c r="AC53" s="177"/>
    </row>
    <row r="54">
      <c r="A54" s="40" t="s">
        <v>75</v>
      </c>
      <c r="B54" s="41" t="s">
        <v>77</v>
      </c>
      <c r="C54" s="23"/>
      <c r="D54" s="133" t="s">
        <v>72</v>
      </c>
      <c r="E54" s="147">
        <v>100.0</v>
      </c>
      <c r="F54" s="45">
        <v>100.0</v>
      </c>
      <c r="H54" s="381">
        <v>50.21</v>
      </c>
      <c r="I54" s="181">
        <v>80.0</v>
      </c>
      <c r="J54" s="72">
        <f t="shared" si="21"/>
        <v>0.8</v>
      </c>
      <c r="K54" s="181">
        <v>61.0</v>
      </c>
      <c r="L54" s="72">
        <f t="shared" si="22"/>
        <v>0.61</v>
      </c>
      <c r="M54" s="181">
        <v>58.0</v>
      </c>
      <c r="N54" s="72">
        <f t="shared" si="23"/>
        <v>0.58</v>
      </c>
      <c r="O54" s="181">
        <v>53.0</v>
      </c>
      <c r="P54" s="72">
        <f t="shared" si="24"/>
        <v>0.53</v>
      </c>
      <c r="Q54" s="181">
        <v>53.0</v>
      </c>
      <c r="R54" s="72">
        <f t="shared" si="25"/>
        <v>0.53</v>
      </c>
      <c r="S54" s="181">
        <v>53.0</v>
      </c>
      <c r="T54" s="72" t="s">
        <v>265</v>
      </c>
      <c r="U54" s="181"/>
      <c r="V54" s="72"/>
      <c r="W54" s="181"/>
      <c r="X54" s="72"/>
      <c r="Y54" s="358"/>
      <c r="Z54" s="358"/>
      <c r="AA54" s="177"/>
      <c r="AB54" s="177"/>
      <c r="AC54" s="177"/>
    </row>
    <row r="55" ht="16.5" customHeight="1">
      <c r="A55" s="78"/>
      <c r="B55" s="79"/>
      <c r="C55" s="79"/>
      <c r="D55" s="80"/>
      <c r="E55" s="151">
        <v>80.0</v>
      </c>
      <c r="F55" s="34">
        <v>200.0</v>
      </c>
      <c r="H55" s="381">
        <v>88.03</v>
      </c>
      <c r="I55" s="181">
        <v>140.0</v>
      </c>
      <c r="J55" s="211">
        <f t="shared" si="21"/>
        <v>0.7</v>
      </c>
      <c r="K55" s="181">
        <v>106.0</v>
      </c>
      <c r="L55" s="211">
        <f t="shared" si="22"/>
        <v>0.53</v>
      </c>
      <c r="M55" s="181">
        <v>100.0</v>
      </c>
      <c r="N55" s="211">
        <f t="shared" si="23"/>
        <v>0.5</v>
      </c>
      <c r="O55" s="181">
        <v>94.0</v>
      </c>
      <c r="P55" s="211">
        <f t="shared" si="24"/>
        <v>0.47</v>
      </c>
      <c r="Q55" s="181">
        <v>94.0</v>
      </c>
      <c r="R55" s="211">
        <f t="shared" si="25"/>
        <v>0.47</v>
      </c>
      <c r="S55" s="181">
        <v>94.0</v>
      </c>
      <c r="T55" s="211" t="s">
        <v>266</v>
      </c>
      <c r="U55" s="181"/>
      <c r="V55" s="211"/>
      <c r="W55" s="181"/>
      <c r="X55" s="211"/>
      <c r="Y55" s="358"/>
      <c r="Z55" s="358"/>
      <c r="AA55" s="177"/>
      <c r="AB55" s="177"/>
      <c r="AC55" s="177"/>
    </row>
    <row r="56">
      <c r="A56" s="40" t="s">
        <v>78</v>
      </c>
      <c r="B56" s="41" t="s">
        <v>79</v>
      </c>
      <c r="C56" s="23"/>
      <c r="D56" s="133" t="s">
        <v>72</v>
      </c>
      <c r="E56" s="147">
        <v>300.0</v>
      </c>
      <c r="F56" s="45">
        <v>100.0</v>
      </c>
      <c r="H56" s="381">
        <v>20.67</v>
      </c>
      <c r="I56" s="179">
        <v>33.0</v>
      </c>
      <c r="J56" s="72">
        <f t="shared" si="21"/>
        <v>0.33</v>
      </c>
      <c r="K56" s="179">
        <v>25.0</v>
      </c>
      <c r="L56" s="72">
        <f t="shared" si="22"/>
        <v>0.25</v>
      </c>
      <c r="M56" s="179">
        <v>24.0</v>
      </c>
      <c r="N56" s="72">
        <f t="shared" si="23"/>
        <v>0.24</v>
      </c>
      <c r="O56" s="179">
        <v>23.0</v>
      </c>
      <c r="P56" s="72">
        <f t="shared" si="24"/>
        <v>0.23</v>
      </c>
      <c r="Q56" s="179">
        <v>23.0</v>
      </c>
      <c r="R56" s="72">
        <f t="shared" si="25"/>
        <v>0.23</v>
      </c>
      <c r="S56" s="179">
        <v>23.0</v>
      </c>
      <c r="T56" s="72" t="s">
        <v>267</v>
      </c>
      <c r="U56" s="179"/>
      <c r="V56" s="72"/>
      <c r="W56" s="179"/>
      <c r="X56" s="72"/>
      <c r="Y56" s="358">
        <v>20.0</v>
      </c>
      <c r="Z56" s="358"/>
      <c r="AA56" s="177"/>
      <c r="AB56" s="177"/>
      <c r="AC56" s="177"/>
    </row>
    <row r="57" ht="16.5" customHeight="1">
      <c r="A57" s="78"/>
      <c r="B57" s="79"/>
      <c r="C57" s="79"/>
      <c r="D57" s="80"/>
      <c r="E57" s="151">
        <v>200.0</v>
      </c>
      <c r="F57" s="34">
        <v>200.0</v>
      </c>
      <c r="H57" s="381">
        <v>28.84</v>
      </c>
      <c r="I57" s="210">
        <v>46.0</v>
      </c>
      <c r="J57" s="211">
        <f t="shared" si="21"/>
        <v>0.23</v>
      </c>
      <c r="K57" s="210">
        <v>36.0</v>
      </c>
      <c r="L57" s="211">
        <f t="shared" si="22"/>
        <v>0.18</v>
      </c>
      <c r="M57" s="210">
        <v>34.0</v>
      </c>
      <c r="N57" s="211">
        <f t="shared" si="23"/>
        <v>0.17</v>
      </c>
      <c r="O57" s="210">
        <v>32.0</v>
      </c>
      <c r="P57" s="211">
        <f t="shared" si="24"/>
        <v>0.16</v>
      </c>
      <c r="Q57" s="210">
        <v>32.0</v>
      </c>
      <c r="R57" s="211">
        <f t="shared" si="25"/>
        <v>0.16</v>
      </c>
      <c r="S57" s="210">
        <v>32.0</v>
      </c>
      <c r="T57" s="211" t="s">
        <v>268</v>
      </c>
      <c r="U57" s="210"/>
      <c r="V57" s="211"/>
      <c r="W57" s="210"/>
      <c r="X57" s="211"/>
      <c r="Y57" s="358">
        <v>28.0</v>
      </c>
      <c r="Z57" s="358"/>
      <c r="AA57" s="177"/>
      <c r="AB57" s="177"/>
      <c r="AC57" s="177"/>
    </row>
    <row r="58">
      <c r="A58" s="40" t="s">
        <v>78</v>
      </c>
      <c r="B58" s="41" t="s">
        <v>80</v>
      </c>
      <c r="C58" s="23"/>
      <c r="D58" s="133" t="s">
        <v>72</v>
      </c>
      <c r="E58" s="147">
        <v>300.0</v>
      </c>
      <c r="F58" s="45">
        <v>100.0</v>
      </c>
      <c r="H58" s="381">
        <v>21.87</v>
      </c>
      <c r="I58" s="181">
        <v>36.0</v>
      </c>
      <c r="J58" s="72">
        <f t="shared" si="21"/>
        <v>0.36</v>
      </c>
      <c r="K58" s="181">
        <v>27.0</v>
      </c>
      <c r="L58" s="72">
        <f t="shared" si="22"/>
        <v>0.27</v>
      </c>
      <c r="M58" s="181">
        <v>26.0</v>
      </c>
      <c r="N58" s="72">
        <f t="shared" si="23"/>
        <v>0.26</v>
      </c>
      <c r="O58" s="181">
        <v>24.0</v>
      </c>
      <c r="P58" s="72">
        <f t="shared" si="24"/>
        <v>0.24</v>
      </c>
      <c r="Q58" s="181">
        <v>24.0</v>
      </c>
      <c r="R58" s="72">
        <f t="shared" si="25"/>
        <v>0.24</v>
      </c>
      <c r="S58" s="181">
        <v>24.0</v>
      </c>
      <c r="T58" s="72" t="s">
        <v>269</v>
      </c>
      <c r="U58" s="181"/>
      <c r="V58" s="72"/>
      <c r="W58" s="181"/>
      <c r="X58" s="72"/>
      <c r="Y58" s="358">
        <v>20.0</v>
      </c>
      <c r="Z58" s="358"/>
      <c r="AA58" s="177"/>
      <c r="AB58" s="177"/>
      <c r="AC58" s="177"/>
    </row>
    <row r="59" ht="16.5" customHeight="1">
      <c r="A59" s="78"/>
      <c r="B59" s="79"/>
      <c r="C59" s="79"/>
      <c r="D59" s="80"/>
      <c r="E59" s="151">
        <v>200.0</v>
      </c>
      <c r="F59" s="34">
        <v>200.0</v>
      </c>
      <c r="H59" s="381">
        <v>31.24</v>
      </c>
      <c r="I59" s="181">
        <v>52.0</v>
      </c>
      <c r="J59" s="211">
        <f t="shared" si="21"/>
        <v>0.26</v>
      </c>
      <c r="K59" s="181">
        <v>40.0</v>
      </c>
      <c r="L59" s="211">
        <f t="shared" si="22"/>
        <v>0.2</v>
      </c>
      <c r="M59" s="181">
        <v>38.0</v>
      </c>
      <c r="N59" s="211">
        <f t="shared" si="23"/>
        <v>0.19</v>
      </c>
      <c r="O59" s="181">
        <v>36.0</v>
      </c>
      <c r="P59" s="211">
        <f t="shared" si="24"/>
        <v>0.18</v>
      </c>
      <c r="Q59" s="181">
        <v>36.0</v>
      </c>
      <c r="R59" s="211">
        <f t="shared" si="25"/>
        <v>0.18</v>
      </c>
      <c r="S59" s="181">
        <v>36.0</v>
      </c>
      <c r="T59" s="211" t="s">
        <v>270</v>
      </c>
      <c r="U59" s="181"/>
      <c r="V59" s="211"/>
      <c r="W59" s="181"/>
      <c r="X59" s="211"/>
      <c r="Y59" s="358">
        <v>61.0</v>
      </c>
      <c r="Z59" s="358"/>
      <c r="AA59" s="177"/>
      <c r="AB59" s="177"/>
      <c r="AC59" s="177"/>
    </row>
    <row r="60">
      <c r="A60" s="40" t="s">
        <v>78</v>
      </c>
      <c r="B60" s="41" t="s">
        <v>81</v>
      </c>
      <c r="C60" s="23"/>
      <c r="D60" s="133" t="s">
        <v>72</v>
      </c>
      <c r="E60" s="147">
        <v>300.0</v>
      </c>
      <c r="F60" s="45">
        <v>100.0</v>
      </c>
      <c r="H60" s="381">
        <v>26.55</v>
      </c>
      <c r="I60" s="179">
        <v>36.0</v>
      </c>
      <c r="J60" s="72">
        <f t="shared" si="21"/>
        <v>0.36</v>
      </c>
      <c r="K60" s="179">
        <v>27.0</v>
      </c>
      <c r="L60" s="72">
        <f t="shared" si="22"/>
        <v>0.27</v>
      </c>
      <c r="M60" s="179">
        <v>26.0</v>
      </c>
      <c r="N60" s="72">
        <f t="shared" si="23"/>
        <v>0.26</v>
      </c>
      <c r="O60" s="179">
        <v>24.0</v>
      </c>
      <c r="P60" s="72">
        <f t="shared" si="24"/>
        <v>0.24</v>
      </c>
      <c r="Q60" s="179">
        <v>24.0</v>
      </c>
      <c r="R60" s="72">
        <f t="shared" si="25"/>
        <v>0.24</v>
      </c>
      <c r="S60" s="179">
        <v>24.0</v>
      </c>
      <c r="T60" s="72" t="s">
        <v>269</v>
      </c>
      <c r="U60" s="179"/>
      <c r="V60" s="72"/>
      <c r="W60" s="179"/>
      <c r="X60" s="72"/>
      <c r="Y60" s="358"/>
      <c r="Z60" s="358"/>
      <c r="AA60" s="177"/>
      <c r="AB60" s="177"/>
      <c r="AC60" s="177"/>
    </row>
    <row r="61" ht="16.5" customHeight="1">
      <c r="A61" s="78"/>
      <c r="B61" s="79"/>
      <c r="C61" s="79"/>
      <c r="D61" s="80"/>
      <c r="E61" s="151">
        <v>200.0</v>
      </c>
      <c r="F61" s="34">
        <v>200.0</v>
      </c>
      <c r="H61" s="381">
        <v>40.6</v>
      </c>
      <c r="I61" s="210">
        <v>60.0</v>
      </c>
      <c r="J61" s="211">
        <f t="shared" si="21"/>
        <v>0.3</v>
      </c>
      <c r="K61" s="210">
        <v>42.0</v>
      </c>
      <c r="L61" s="211">
        <f t="shared" si="22"/>
        <v>0.21</v>
      </c>
      <c r="M61" s="210">
        <v>40.0</v>
      </c>
      <c r="N61" s="211">
        <f t="shared" si="23"/>
        <v>0.2</v>
      </c>
      <c r="O61" s="210">
        <v>38.0</v>
      </c>
      <c r="P61" s="211">
        <f t="shared" si="24"/>
        <v>0.19</v>
      </c>
      <c r="Q61" s="210">
        <v>38.0</v>
      </c>
      <c r="R61" s="211">
        <f t="shared" si="25"/>
        <v>0.19</v>
      </c>
      <c r="S61" s="210">
        <v>38.0</v>
      </c>
      <c r="T61" s="211" t="s">
        <v>271</v>
      </c>
      <c r="U61" s="210"/>
      <c r="V61" s="211"/>
      <c r="W61" s="210"/>
      <c r="X61" s="211"/>
      <c r="Y61" s="358"/>
      <c r="Z61" s="358"/>
      <c r="AA61" s="177"/>
      <c r="AB61" s="177"/>
      <c r="AC61" s="177"/>
    </row>
    <row r="62" ht="15.75" customHeight="1">
      <c r="A62" s="94"/>
      <c r="B62" s="94"/>
      <c r="C62" s="94"/>
      <c r="D62" s="81"/>
      <c r="E62" s="94"/>
      <c r="F62" s="94"/>
      <c r="H62" s="81"/>
      <c r="Y62" s="368"/>
      <c r="Z62" s="368"/>
      <c r="AA62" s="369"/>
    </row>
    <row r="63" ht="15.75" customHeight="1">
      <c r="A63" s="94"/>
      <c r="B63" s="94"/>
      <c r="C63" s="94"/>
      <c r="D63" s="81"/>
      <c r="E63" s="94"/>
      <c r="F63" s="94"/>
      <c r="H63" s="81"/>
      <c r="Y63" s="368"/>
      <c r="Z63" s="368"/>
      <c r="AA63" s="369"/>
    </row>
    <row r="64" ht="15.75" customHeight="1">
      <c r="A64" s="94"/>
      <c r="B64" s="94"/>
      <c r="C64" s="94"/>
      <c r="D64" s="81"/>
      <c r="E64" s="94"/>
      <c r="F64" s="94"/>
      <c r="H64" s="81"/>
      <c r="Y64" s="368"/>
      <c r="Z64" s="368"/>
      <c r="AA64" s="369"/>
    </row>
    <row r="65" ht="15.75" customHeight="1">
      <c r="A65" s="94"/>
      <c r="B65" s="94"/>
      <c r="C65" s="94"/>
      <c r="D65" s="81"/>
      <c r="E65" s="94"/>
      <c r="F65" s="94"/>
      <c r="H65" s="81"/>
      <c r="Y65" s="368"/>
      <c r="Z65" s="368"/>
      <c r="AA65" s="369"/>
    </row>
    <row r="66" ht="15.75" customHeight="1">
      <c r="A66" s="94"/>
      <c r="B66" s="94"/>
      <c r="C66" s="94"/>
      <c r="D66" s="81"/>
      <c r="E66" s="94"/>
      <c r="F66" s="94"/>
      <c r="H66" s="81"/>
      <c r="Y66" s="368"/>
      <c r="Z66" s="368"/>
      <c r="AA66" s="369"/>
    </row>
    <row r="67" ht="15.75" customHeight="1">
      <c r="A67" s="94"/>
      <c r="B67" s="94"/>
      <c r="C67" s="94"/>
      <c r="D67" s="81"/>
      <c r="E67" s="94"/>
      <c r="F67" s="94"/>
      <c r="H67" s="81"/>
      <c r="Y67" s="368"/>
      <c r="Z67" s="368"/>
      <c r="AA67" s="369"/>
    </row>
    <row r="68" ht="15.75" customHeight="1">
      <c r="A68" s="94"/>
      <c r="B68" s="94"/>
      <c r="C68" s="94"/>
      <c r="D68" s="81"/>
      <c r="E68" s="94"/>
      <c r="F68" s="94"/>
      <c r="H68" s="81"/>
      <c r="Y68" s="368"/>
      <c r="Z68" s="368"/>
      <c r="AA68" s="369"/>
    </row>
    <row r="69" ht="15.75" customHeight="1">
      <c r="A69" s="94"/>
      <c r="B69" s="94"/>
      <c r="C69" s="94"/>
      <c r="D69" s="81"/>
      <c r="E69" s="94"/>
      <c r="F69" s="94"/>
      <c r="H69" s="81"/>
      <c r="Y69" s="368"/>
      <c r="Z69" s="368"/>
      <c r="AA69" s="369"/>
    </row>
    <row r="70" ht="15.75" customHeight="1">
      <c r="A70" s="94"/>
      <c r="B70" s="94"/>
      <c r="C70" s="94"/>
      <c r="D70" s="81"/>
      <c r="E70" s="94"/>
      <c r="F70" s="94"/>
      <c r="H70" s="81"/>
      <c r="Y70" s="368"/>
      <c r="Z70" s="368"/>
      <c r="AA70" s="369"/>
    </row>
    <row r="71" ht="15.75" customHeight="1">
      <c r="A71" s="94"/>
      <c r="B71" s="94"/>
      <c r="C71" s="94"/>
      <c r="D71" s="81"/>
      <c r="E71" s="94"/>
      <c r="F71" s="94"/>
      <c r="H71" s="81"/>
      <c r="Y71" s="368"/>
      <c r="Z71" s="368"/>
      <c r="AA71" s="369"/>
    </row>
    <row r="72" ht="15.75" customHeight="1">
      <c r="A72" s="94"/>
      <c r="B72" s="94"/>
      <c r="C72" s="94"/>
      <c r="D72" s="81"/>
      <c r="E72" s="94"/>
      <c r="F72" s="94"/>
      <c r="H72" s="81"/>
      <c r="Y72" s="368"/>
      <c r="Z72" s="368"/>
      <c r="AA72" s="369"/>
    </row>
    <row r="73" ht="15.75" customHeight="1">
      <c r="A73" s="94"/>
      <c r="B73" s="94"/>
      <c r="C73" s="94"/>
      <c r="D73" s="81"/>
      <c r="E73" s="94"/>
      <c r="F73" s="94"/>
      <c r="H73" s="81"/>
      <c r="Y73" s="368"/>
      <c r="Z73" s="368"/>
      <c r="AA73" s="369"/>
    </row>
    <row r="74" ht="15.75" customHeight="1">
      <c r="A74" s="94"/>
      <c r="B74" s="94"/>
      <c r="C74" s="94"/>
      <c r="D74" s="81"/>
      <c r="E74" s="94"/>
      <c r="F74" s="94"/>
      <c r="H74" s="81"/>
      <c r="Y74" s="368"/>
      <c r="Z74" s="368"/>
      <c r="AA74" s="369"/>
    </row>
    <row r="75" ht="15.75" customHeight="1">
      <c r="A75" s="94"/>
      <c r="B75" s="94"/>
      <c r="C75" s="94"/>
      <c r="D75" s="81"/>
      <c r="E75" s="94"/>
      <c r="F75" s="94"/>
      <c r="H75" s="81"/>
      <c r="Y75" s="368"/>
      <c r="Z75" s="368"/>
      <c r="AA75" s="369"/>
    </row>
    <row r="76" ht="15.75" customHeight="1">
      <c r="A76" s="94"/>
      <c r="B76" s="94"/>
      <c r="C76" s="94"/>
      <c r="D76" s="81"/>
      <c r="E76" s="94"/>
      <c r="F76" s="94"/>
      <c r="H76" s="81"/>
      <c r="Y76" s="368"/>
      <c r="Z76" s="368"/>
      <c r="AA76" s="369"/>
    </row>
    <row r="77" ht="15.75" customHeight="1">
      <c r="A77" s="94"/>
      <c r="B77" s="94"/>
      <c r="C77" s="94"/>
      <c r="D77" s="81"/>
      <c r="E77" s="94"/>
      <c r="F77" s="94"/>
      <c r="H77" s="81"/>
      <c r="Y77" s="368"/>
      <c r="Z77" s="368"/>
      <c r="AA77" s="369"/>
    </row>
    <row r="78" ht="15.75" customHeight="1">
      <c r="A78" s="94"/>
      <c r="B78" s="94"/>
      <c r="C78" s="94"/>
      <c r="D78" s="81"/>
      <c r="E78" s="94"/>
      <c r="F78" s="94"/>
      <c r="H78" s="81"/>
      <c r="Y78" s="368"/>
      <c r="Z78" s="368"/>
      <c r="AA78" s="369"/>
    </row>
    <row r="79" ht="15.75" customHeight="1">
      <c r="A79" s="94"/>
      <c r="B79" s="94"/>
      <c r="C79" s="94"/>
      <c r="D79" s="81"/>
      <c r="E79" s="94"/>
      <c r="F79" s="94"/>
      <c r="H79" s="81"/>
      <c r="Y79" s="368"/>
      <c r="Z79" s="368"/>
      <c r="AA79" s="369"/>
    </row>
    <row r="80" ht="15.75" customHeight="1">
      <c r="A80" s="94"/>
      <c r="B80" s="94"/>
      <c r="C80" s="94"/>
      <c r="D80" s="81"/>
      <c r="E80" s="94"/>
      <c r="F80" s="94"/>
      <c r="H80" s="81"/>
      <c r="Y80" s="368"/>
      <c r="Z80" s="368"/>
      <c r="AA80" s="369"/>
    </row>
    <row r="81" ht="15.75" customHeight="1">
      <c r="A81" s="94"/>
      <c r="B81" s="94"/>
      <c r="C81" s="94"/>
      <c r="D81" s="81"/>
      <c r="E81" s="94"/>
      <c r="F81" s="94"/>
      <c r="H81" s="81"/>
      <c r="Y81" s="368"/>
      <c r="Z81" s="368"/>
      <c r="AA81" s="369"/>
    </row>
    <row r="82" ht="15.75" customHeight="1">
      <c r="A82" s="94"/>
      <c r="B82" s="94"/>
      <c r="C82" s="94"/>
      <c r="D82" s="81"/>
      <c r="E82" s="94"/>
      <c r="F82" s="94"/>
      <c r="H82" s="81"/>
      <c r="Y82" s="368"/>
      <c r="Z82" s="368"/>
      <c r="AA82" s="369"/>
    </row>
    <row r="83" ht="15.75" customHeight="1">
      <c r="A83" s="94"/>
      <c r="B83" s="94"/>
      <c r="C83" s="94"/>
      <c r="D83" s="81"/>
      <c r="E83" s="94"/>
      <c r="F83" s="94"/>
      <c r="H83" s="81"/>
      <c r="Y83" s="368"/>
      <c r="Z83" s="368"/>
      <c r="AA83" s="369"/>
    </row>
    <row r="84" ht="15.75" customHeight="1">
      <c r="A84" s="94"/>
      <c r="B84" s="94"/>
      <c r="C84" s="94"/>
      <c r="D84" s="81"/>
      <c r="E84" s="94"/>
      <c r="F84" s="94"/>
      <c r="H84" s="81"/>
      <c r="Y84" s="368"/>
      <c r="Z84" s="368"/>
      <c r="AA84" s="369"/>
    </row>
    <row r="85" ht="15.75" customHeight="1">
      <c r="A85" s="94"/>
      <c r="B85" s="94"/>
      <c r="C85" s="94"/>
      <c r="D85" s="81"/>
      <c r="E85" s="94"/>
      <c r="F85" s="94"/>
      <c r="H85" s="81"/>
      <c r="Y85" s="368"/>
      <c r="Z85" s="368"/>
      <c r="AA85" s="369"/>
    </row>
    <row r="86" ht="15.75" customHeight="1">
      <c r="A86" s="94"/>
      <c r="B86" s="94"/>
      <c r="C86" s="94"/>
      <c r="D86" s="81"/>
      <c r="E86" s="94"/>
      <c r="F86" s="94"/>
      <c r="H86" s="81"/>
      <c r="Y86" s="368"/>
      <c r="Z86" s="368"/>
      <c r="AA86" s="369"/>
    </row>
    <row r="87" ht="15.75" customHeight="1">
      <c r="A87" s="94"/>
      <c r="B87" s="94"/>
      <c r="C87" s="94"/>
      <c r="D87" s="81"/>
      <c r="E87" s="94"/>
      <c r="F87" s="94"/>
      <c r="H87" s="81"/>
      <c r="Y87" s="368"/>
      <c r="Z87" s="368"/>
      <c r="AA87" s="369"/>
    </row>
    <row r="88" ht="15.75" customHeight="1">
      <c r="A88" s="94"/>
      <c r="B88" s="94"/>
      <c r="C88" s="94"/>
      <c r="D88" s="81"/>
      <c r="E88" s="94"/>
      <c r="F88" s="94"/>
      <c r="H88" s="81"/>
      <c r="Y88" s="368"/>
      <c r="Z88" s="368"/>
      <c r="AA88" s="369"/>
    </row>
    <row r="89" ht="15.75" customHeight="1">
      <c r="A89" s="94"/>
      <c r="B89" s="94"/>
      <c r="C89" s="94"/>
      <c r="D89" s="81"/>
      <c r="E89" s="94"/>
      <c r="F89" s="94"/>
      <c r="H89" s="81"/>
      <c r="Y89" s="368"/>
      <c r="Z89" s="368"/>
      <c r="AA89" s="369"/>
    </row>
    <row r="90" ht="15.75" customHeight="1">
      <c r="A90" s="94"/>
      <c r="B90" s="94"/>
      <c r="C90" s="94"/>
      <c r="D90" s="81"/>
      <c r="E90" s="94"/>
      <c r="F90" s="94"/>
      <c r="H90" s="81"/>
      <c r="Y90" s="368"/>
      <c r="Z90" s="368"/>
      <c r="AA90" s="369"/>
    </row>
    <row r="91" ht="15.75" customHeight="1">
      <c r="A91" s="94"/>
      <c r="B91" s="94"/>
      <c r="C91" s="94"/>
      <c r="D91" s="81"/>
      <c r="E91" s="94"/>
      <c r="F91" s="94"/>
      <c r="H91" s="81"/>
      <c r="Y91" s="368"/>
      <c r="Z91" s="368"/>
      <c r="AA91" s="369"/>
    </row>
    <row r="92" ht="15.75" customHeight="1">
      <c r="A92" s="94"/>
      <c r="B92" s="94"/>
      <c r="C92" s="94"/>
      <c r="D92" s="81"/>
      <c r="E92" s="94"/>
      <c r="F92" s="94"/>
      <c r="H92" s="81"/>
      <c r="Y92" s="368"/>
      <c r="Z92" s="368"/>
      <c r="AA92" s="369"/>
    </row>
    <row r="93" ht="15.75" customHeight="1">
      <c r="A93" s="94"/>
      <c r="B93" s="94"/>
      <c r="C93" s="94"/>
      <c r="D93" s="81"/>
      <c r="E93" s="94"/>
      <c r="F93" s="94"/>
      <c r="H93" s="81"/>
      <c r="Y93" s="368"/>
      <c r="Z93" s="368"/>
      <c r="AA93" s="369"/>
    </row>
    <row r="94" ht="15.75" customHeight="1">
      <c r="A94" s="94"/>
      <c r="B94" s="94"/>
      <c r="C94" s="94"/>
      <c r="D94" s="81"/>
      <c r="E94" s="94"/>
      <c r="F94" s="94"/>
      <c r="H94" s="81"/>
      <c r="Y94" s="368"/>
      <c r="Z94" s="368"/>
      <c r="AA94" s="369"/>
    </row>
    <row r="95" ht="15.75" customHeight="1">
      <c r="A95" s="94"/>
      <c r="B95" s="94"/>
      <c r="C95" s="94"/>
      <c r="D95" s="81"/>
      <c r="E95" s="94"/>
      <c r="F95" s="94"/>
      <c r="H95" s="81"/>
      <c r="Y95" s="368"/>
      <c r="Z95" s="368"/>
      <c r="AA95" s="369"/>
    </row>
    <row r="96" ht="15.75" customHeight="1">
      <c r="A96" s="94"/>
      <c r="B96" s="94"/>
      <c r="C96" s="94"/>
      <c r="D96" s="81"/>
      <c r="E96" s="94"/>
      <c r="F96" s="94"/>
      <c r="H96" s="81"/>
      <c r="Y96" s="368"/>
      <c r="Z96" s="368"/>
      <c r="AA96" s="369"/>
    </row>
    <row r="97" ht="15.75" customHeight="1">
      <c r="A97" s="94"/>
      <c r="B97" s="94"/>
      <c r="C97" s="94"/>
      <c r="D97" s="81"/>
      <c r="E97" s="94"/>
      <c r="F97" s="94"/>
      <c r="H97" s="81"/>
      <c r="Y97" s="368"/>
      <c r="Z97" s="368"/>
      <c r="AA97" s="369"/>
    </row>
    <row r="98" ht="15.75" customHeight="1">
      <c r="A98" s="94"/>
      <c r="B98" s="94"/>
      <c r="C98" s="94"/>
      <c r="D98" s="81"/>
      <c r="E98" s="94"/>
      <c r="F98" s="94"/>
      <c r="H98" s="81"/>
      <c r="Y98" s="368"/>
      <c r="Z98" s="368"/>
      <c r="AA98" s="369"/>
    </row>
    <row r="99" ht="15.75" customHeight="1">
      <c r="A99" s="94"/>
      <c r="B99" s="94"/>
      <c r="C99" s="94"/>
      <c r="D99" s="81"/>
      <c r="E99" s="94"/>
      <c r="F99" s="94"/>
      <c r="H99" s="81"/>
      <c r="Y99" s="368"/>
      <c r="Z99" s="368"/>
      <c r="AA99" s="369"/>
    </row>
    <row r="100" ht="15.75" customHeight="1">
      <c r="A100" s="94"/>
      <c r="B100" s="94"/>
      <c r="C100" s="94"/>
      <c r="D100" s="81"/>
      <c r="E100" s="94"/>
      <c r="F100" s="94"/>
      <c r="H100" s="81"/>
      <c r="Y100" s="368"/>
      <c r="Z100" s="368"/>
      <c r="AA100" s="369"/>
    </row>
    <row r="101" ht="15.75" customHeight="1">
      <c r="A101" s="94"/>
      <c r="B101" s="94"/>
      <c r="C101" s="94"/>
      <c r="D101" s="81"/>
      <c r="E101" s="94"/>
      <c r="F101" s="94"/>
      <c r="H101" s="81"/>
      <c r="Y101" s="368"/>
      <c r="Z101" s="368"/>
      <c r="AA101" s="369"/>
    </row>
    <row r="102" ht="15.75" customHeight="1">
      <c r="A102" s="94"/>
      <c r="B102" s="94"/>
      <c r="C102" s="94"/>
      <c r="D102" s="81"/>
      <c r="E102" s="94"/>
      <c r="F102" s="94"/>
      <c r="H102" s="81"/>
      <c r="Y102" s="368"/>
      <c r="Z102" s="368"/>
      <c r="AA102" s="369"/>
    </row>
    <row r="103" ht="15.75" customHeight="1">
      <c r="A103" s="94"/>
      <c r="B103" s="94"/>
      <c r="C103" s="94"/>
      <c r="D103" s="81"/>
      <c r="E103" s="94"/>
      <c r="F103" s="94"/>
      <c r="H103" s="81"/>
      <c r="Y103" s="368"/>
      <c r="Z103" s="368"/>
      <c r="AA103" s="369"/>
    </row>
    <row r="104" ht="15.75" customHeight="1">
      <c r="A104" s="94"/>
      <c r="B104" s="94"/>
      <c r="C104" s="94"/>
      <c r="D104" s="81"/>
      <c r="E104" s="94"/>
      <c r="F104" s="94"/>
      <c r="H104" s="81"/>
      <c r="Y104" s="368"/>
      <c r="Z104" s="368"/>
      <c r="AA104" s="369"/>
    </row>
    <row r="105" ht="15.75" customHeight="1">
      <c r="A105" s="94"/>
      <c r="B105" s="94"/>
      <c r="C105" s="94"/>
      <c r="D105" s="81"/>
      <c r="E105" s="94"/>
      <c r="F105" s="94"/>
      <c r="H105" s="81"/>
      <c r="Y105" s="368"/>
      <c r="Z105" s="368"/>
      <c r="AA105" s="369"/>
    </row>
    <row r="106" ht="15.75" customHeight="1">
      <c r="A106" s="94"/>
      <c r="B106" s="94"/>
      <c r="C106" s="94"/>
      <c r="D106" s="81"/>
      <c r="E106" s="94"/>
      <c r="F106" s="94"/>
      <c r="H106" s="81"/>
      <c r="Y106" s="368"/>
      <c r="Z106" s="368"/>
      <c r="AA106" s="369"/>
    </row>
    <row r="107" ht="15.75" customHeight="1">
      <c r="A107" s="94"/>
      <c r="B107" s="94"/>
      <c r="C107" s="94"/>
      <c r="D107" s="81"/>
      <c r="E107" s="94"/>
      <c r="F107" s="94"/>
      <c r="H107" s="81"/>
      <c r="Y107" s="368"/>
      <c r="Z107" s="368"/>
      <c r="AA107" s="369"/>
    </row>
    <row r="108" ht="15.75" customHeight="1">
      <c r="A108" s="94"/>
      <c r="B108" s="94"/>
      <c r="C108" s="94"/>
      <c r="D108" s="81"/>
      <c r="E108" s="94"/>
      <c r="F108" s="94"/>
      <c r="H108" s="81"/>
      <c r="Y108" s="368"/>
      <c r="Z108" s="368"/>
      <c r="AA108" s="369"/>
    </row>
    <row r="109" ht="15.75" customHeight="1">
      <c r="A109" s="94"/>
      <c r="B109" s="94"/>
      <c r="C109" s="94"/>
      <c r="D109" s="81"/>
      <c r="E109" s="94"/>
      <c r="F109" s="94"/>
      <c r="H109" s="81"/>
      <c r="Y109" s="368"/>
      <c r="Z109" s="368"/>
      <c r="AA109" s="369"/>
    </row>
    <row r="110" ht="15.75" customHeight="1">
      <c r="A110" s="94"/>
      <c r="B110" s="94"/>
      <c r="C110" s="94"/>
      <c r="D110" s="81"/>
      <c r="E110" s="94"/>
      <c r="F110" s="94"/>
      <c r="H110" s="81"/>
      <c r="Y110" s="368"/>
      <c r="Z110" s="368"/>
      <c r="AA110" s="369"/>
    </row>
    <row r="111" ht="15.75" customHeight="1">
      <c r="A111" s="94"/>
      <c r="B111" s="94"/>
      <c r="C111" s="94"/>
      <c r="D111" s="81"/>
      <c r="E111" s="94"/>
      <c r="F111" s="94"/>
      <c r="H111" s="81"/>
      <c r="Y111" s="368"/>
      <c r="Z111" s="368"/>
      <c r="AA111" s="369"/>
    </row>
    <row r="112" ht="15.75" customHeight="1">
      <c r="A112" s="94"/>
      <c r="B112" s="94"/>
      <c r="C112" s="94"/>
      <c r="D112" s="81"/>
      <c r="E112" s="94"/>
      <c r="F112" s="94"/>
      <c r="H112" s="81"/>
      <c r="Y112" s="368"/>
      <c r="Z112" s="368"/>
      <c r="AA112" s="369"/>
    </row>
    <row r="113" ht="15.75" customHeight="1">
      <c r="A113" s="94"/>
      <c r="B113" s="94"/>
      <c r="C113" s="94"/>
      <c r="D113" s="81"/>
      <c r="E113" s="94"/>
      <c r="F113" s="94"/>
      <c r="H113" s="81"/>
      <c r="Y113" s="368"/>
      <c r="Z113" s="368"/>
      <c r="AA113" s="369"/>
    </row>
    <row r="114" ht="15.75" customHeight="1">
      <c r="A114" s="94"/>
      <c r="B114" s="94"/>
      <c r="C114" s="94"/>
      <c r="D114" s="81"/>
      <c r="E114" s="94"/>
      <c r="F114" s="94"/>
      <c r="H114" s="81"/>
      <c r="Y114" s="368"/>
      <c r="Z114" s="368"/>
      <c r="AA114" s="369"/>
    </row>
    <row r="115" ht="15.75" customHeight="1">
      <c r="A115" s="94"/>
      <c r="B115" s="94"/>
      <c r="C115" s="94"/>
      <c r="D115" s="81"/>
      <c r="E115" s="94"/>
      <c r="F115" s="94"/>
      <c r="H115" s="81"/>
      <c r="Y115" s="368"/>
      <c r="Z115" s="368"/>
      <c r="AA115" s="369"/>
    </row>
    <row r="116" ht="15.75" customHeight="1">
      <c r="A116" s="94"/>
      <c r="B116" s="94"/>
      <c r="C116" s="94"/>
      <c r="D116" s="81"/>
      <c r="E116" s="94"/>
      <c r="F116" s="94"/>
      <c r="H116" s="81"/>
      <c r="Y116" s="368"/>
      <c r="Z116" s="368"/>
      <c r="AA116" s="369"/>
    </row>
    <row r="117" ht="15.75" customHeight="1">
      <c r="A117" s="94"/>
      <c r="B117" s="94"/>
      <c r="C117" s="94"/>
      <c r="D117" s="81"/>
      <c r="E117" s="94"/>
      <c r="F117" s="94"/>
      <c r="H117" s="81"/>
      <c r="Y117" s="368"/>
      <c r="Z117" s="368"/>
      <c r="AA117" s="369"/>
    </row>
    <row r="118" ht="15.75" customHeight="1">
      <c r="A118" s="94"/>
      <c r="B118" s="94"/>
      <c r="C118" s="94"/>
      <c r="D118" s="81"/>
      <c r="E118" s="94"/>
      <c r="F118" s="94"/>
      <c r="H118" s="81"/>
      <c r="Y118" s="368"/>
      <c r="Z118" s="368"/>
      <c r="AA118" s="369"/>
    </row>
    <row r="119" ht="15.75" customHeight="1">
      <c r="A119" s="94"/>
      <c r="B119" s="94"/>
      <c r="C119" s="94"/>
      <c r="D119" s="81"/>
      <c r="E119" s="94"/>
      <c r="F119" s="94"/>
      <c r="H119" s="81"/>
      <c r="Y119" s="368"/>
      <c r="Z119" s="368"/>
      <c r="AA119" s="369"/>
    </row>
    <row r="120" ht="15.75" customHeight="1">
      <c r="A120" s="94"/>
      <c r="B120" s="94"/>
      <c r="C120" s="94"/>
      <c r="D120" s="81"/>
      <c r="E120" s="94"/>
      <c r="F120" s="94"/>
      <c r="H120" s="81"/>
      <c r="Y120" s="368"/>
      <c r="Z120" s="368"/>
      <c r="AA120" s="369"/>
    </row>
    <row r="121" ht="15.75" customHeight="1">
      <c r="A121" s="94"/>
      <c r="B121" s="94"/>
      <c r="C121" s="94"/>
      <c r="D121" s="81"/>
      <c r="E121" s="94"/>
      <c r="F121" s="94"/>
      <c r="H121" s="81"/>
      <c r="Y121" s="368"/>
      <c r="Z121" s="368"/>
      <c r="AA121" s="369"/>
    </row>
    <row r="122" ht="15.75" customHeight="1">
      <c r="A122" s="94"/>
      <c r="B122" s="94"/>
      <c r="C122" s="94"/>
      <c r="D122" s="81"/>
      <c r="E122" s="94"/>
      <c r="F122" s="94"/>
      <c r="H122" s="81"/>
      <c r="Y122" s="368"/>
      <c r="Z122" s="368"/>
      <c r="AA122" s="369"/>
    </row>
    <row r="123" ht="15.75" customHeight="1">
      <c r="A123" s="94"/>
      <c r="B123" s="94"/>
      <c r="C123" s="94"/>
      <c r="D123" s="81"/>
      <c r="E123" s="94"/>
      <c r="F123" s="94"/>
      <c r="H123" s="81"/>
      <c r="Y123" s="368"/>
      <c r="Z123" s="368"/>
      <c r="AA123" s="369"/>
    </row>
    <row r="124" ht="15.75" customHeight="1">
      <c r="A124" s="94"/>
      <c r="B124" s="94"/>
      <c r="C124" s="94"/>
      <c r="D124" s="81"/>
      <c r="E124" s="94"/>
      <c r="F124" s="94"/>
      <c r="H124" s="81"/>
      <c r="Y124" s="368"/>
      <c r="Z124" s="368"/>
      <c r="AA124" s="369"/>
    </row>
    <row r="125" ht="15.75" customHeight="1">
      <c r="A125" s="94"/>
      <c r="B125" s="94"/>
      <c r="C125" s="94"/>
      <c r="D125" s="81"/>
      <c r="E125" s="94"/>
      <c r="F125" s="94"/>
      <c r="H125" s="81"/>
      <c r="Y125" s="368"/>
      <c r="Z125" s="368"/>
      <c r="AA125" s="369"/>
    </row>
    <row r="126" ht="15.75" customHeight="1">
      <c r="A126" s="94"/>
      <c r="B126" s="94"/>
      <c r="C126" s="94"/>
      <c r="D126" s="81"/>
      <c r="E126" s="94"/>
      <c r="F126" s="94"/>
      <c r="H126" s="81"/>
      <c r="Y126" s="368"/>
      <c r="Z126" s="368"/>
      <c r="AA126" s="369"/>
    </row>
    <row r="127" ht="15.75" customHeight="1">
      <c r="A127" s="94"/>
      <c r="B127" s="94"/>
      <c r="C127" s="94"/>
      <c r="D127" s="81"/>
      <c r="E127" s="94"/>
      <c r="F127" s="94"/>
      <c r="H127" s="81"/>
      <c r="Y127" s="368"/>
      <c r="Z127" s="368"/>
      <c r="AA127" s="369"/>
    </row>
    <row r="128" ht="15.75" customHeight="1">
      <c r="A128" s="94"/>
      <c r="B128" s="94"/>
      <c r="C128" s="94"/>
      <c r="D128" s="81"/>
      <c r="E128" s="94"/>
      <c r="F128" s="94"/>
      <c r="H128" s="81"/>
      <c r="Y128" s="368"/>
      <c r="Z128" s="368"/>
      <c r="AA128" s="369"/>
    </row>
    <row r="129" ht="15.75" customHeight="1">
      <c r="A129" s="94"/>
      <c r="B129" s="94"/>
      <c r="C129" s="94"/>
      <c r="D129" s="81"/>
      <c r="E129" s="94"/>
      <c r="F129" s="94"/>
      <c r="H129" s="81"/>
      <c r="Y129" s="368"/>
      <c r="Z129" s="368"/>
      <c r="AA129" s="369"/>
    </row>
    <row r="130" ht="15.75" customHeight="1">
      <c r="A130" s="94"/>
      <c r="B130" s="94"/>
      <c r="C130" s="94"/>
      <c r="D130" s="81"/>
      <c r="E130" s="94"/>
      <c r="F130" s="94"/>
      <c r="H130" s="81"/>
      <c r="Y130" s="368"/>
      <c r="Z130" s="368"/>
      <c r="AA130" s="369"/>
    </row>
    <row r="131" ht="15.75" customHeight="1">
      <c r="A131" s="94"/>
      <c r="B131" s="94"/>
      <c r="C131" s="94"/>
      <c r="D131" s="81"/>
      <c r="E131" s="94"/>
      <c r="F131" s="94"/>
      <c r="H131" s="81"/>
      <c r="Y131" s="368"/>
      <c r="Z131" s="368"/>
      <c r="AA131" s="369"/>
    </row>
    <row r="132" ht="15.75" customHeight="1">
      <c r="A132" s="94"/>
      <c r="B132" s="94"/>
      <c r="C132" s="94"/>
      <c r="D132" s="81"/>
      <c r="E132" s="94"/>
      <c r="F132" s="94"/>
      <c r="H132" s="81"/>
      <c r="Y132" s="368"/>
      <c r="Z132" s="368"/>
      <c r="AA132" s="369"/>
    </row>
    <row r="133" ht="15.75" customHeight="1">
      <c r="A133" s="94"/>
      <c r="B133" s="94"/>
      <c r="C133" s="94"/>
      <c r="D133" s="81"/>
      <c r="E133" s="94"/>
      <c r="F133" s="94"/>
      <c r="H133" s="81"/>
      <c r="Y133" s="368"/>
      <c r="Z133" s="368"/>
      <c r="AA133" s="369"/>
    </row>
    <row r="134" ht="15.75" customHeight="1">
      <c r="A134" s="94"/>
      <c r="B134" s="94"/>
      <c r="C134" s="94"/>
      <c r="D134" s="81"/>
      <c r="E134" s="94"/>
      <c r="F134" s="94"/>
      <c r="H134" s="81"/>
      <c r="Y134" s="368"/>
      <c r="Z134" s="368"/>
      <c r="AA134" s="369"/>
    </row>
    <row r="135" ht="15.75" customHeight="1">
      <c r="A135" s="94"/>
      <c r="B135" s="94"/>
      <c r="C135" s="94"/>
      <c r="D135" s="81"/>
      <c r="E135" s="94"/>
      <c r="F135" s="94"/>
      <c r="H135" s="81"/>
      <c r="Y135" s="368"/>
      <c r="Z135" s="368"/>
      <c r="AA135" s="369"/>
    </row>
    <row r="136" ht="15.75" customHeight="1">
      <c r="A136" s="94"/>
      <c r="B136" s="94"/>
      <c r="C136" s="94"/>
      <c r="D136" s="81"/>
      <c r="E136" s="94"/>
      <c r="F136" s="94"/>
      <c r="H136" s="81"/>
      <c r="Y136" s="368"/>
      <c r="Z136" s="368"/>
      <c r="AA136" s="369"/>
    </row>
    <row r="137" ht="15.75" customHeight="1">
      <c r="A137" s="94"/>
      <c r="B137" s="94"/>
      <c r="C137" s="94"/>
      <c r="D137" s="81"/>
      <c r="E137" s="94"/>
      <c r="F137" s="94"/>
      <c r="H137" s="81"/>
      <c r="Y137" s="368"/>
      <c r="Z137" s="368"/>
      <c r="AA137" s="369"/>
    </row>
    <row r="138" ht="15.75" customHeight="1">
      <c r="A138" s="94"/>
      <c r="B138" s="94"/>
      <c r="C138" s="94"/>
      <c r="D138" s="81"/>
      <c r="E138" s="94"/>
      <c r="F138" s="94"/>
      <c r="H138" s="81"/>
      <c r="Y138" s="368"/>
      <c r="Z138" s="368"/>
      <c r="AA138" s="369"/>
    </row>
    <row r="139" ht="15.75" customHeight="1">
      <c r="A139" s="94"/>
      <c r="B139" s="94"/>
      <c r="C139" s="94"/>
      <c r="D139" s="81"/>
      <c r="E139" s="94"/>
      <c r="F139" s="94"/>
      <c r="H139" s="81"/>
      <c r="Y139" s="368"/>
      <c r="Z139" s="368"/>
      <c r="AA139" s="369"/>
    </row>
    <row r="140" ht="15.75" customHeight="1">
      <c r="A140" s="94"/>
      <c r="B140" s="94"/>
      <c r="C140" s="94"/>
      <c r="D140" s="81"/>
      <c r="E140" s="94"/>
      <c r="F140" s="94"/>
      <c r="H140" s="81"/>
      <c r="Y140" s="368"/>
      <c r="Z140" s="368"/>
      <c r="AA140" s="369"/>
    </row>
    <row r="141" ht="15.75" customHeight="1">
      <c r="A141" s="94"/>
      <c r="B141" s="94"/>
      <c r="C141" s="94"/>
      <c r="D141" s="81"/>
      <c r="E141" s="94"/>
      <c r="F141" s="94"/>
      <c r="H141" s="81"/>
      <c r="Y141" s="368"/>
      <c r="Z141" s="368"/>
      <c r="AA141" s="369"/>
    </row>
    <row r="142" ht="15.75" customHeight="1">
      <c r="A142" s="94"/>
      <c r="B142" s="94"/>
      <c r="C142" s="94"/>
      <c r="D142" s="81"/>
      <c r="E142" s="94"/>
      <c r="F142" s="94"/>
      <c r="H142" s="81"/>
      <c r="Y142" s="368"/>
      <c r="Z142" s="368"/>
      <c r="AA142" s="369"/>
    </row>
    <row r="143" ht="15.75" customHeight="1">
      <c r="A143" s="94"/>
      <c r="B143" s="94"/>
      <c r="C143" s="94"/>
      <c r="D143" s="81"/>
      <c r="E143" s="94"/>
      <c r="F143" s="94"/>
      <c r="H143" s="81"/>
      <c r="Y143" s="368"/>
      <c r="Z143" s="368"/>
      <c r="AA143" s="369"/>
    </row>
    <row r="144" ht="15.75" customHeight="1">
      <c r="A144" s="94"/>
      <c r="B144" s="94"/>
      <c r="C144" s="94"/>
      <c r="D144" s="81"/>
      <c r="E144" s="94"/>
      <c r="F144" s="94"/>
      <c r="H144" s="81"/>
      <c r="Y144" s="368"/>
      <c r="Z144" s="368"/>
      <c r="AA144" s="369"/>
    </row>
    <row r="145" ht="15.75" customHeight="1">
      <c r="A145" s="94"/>
      <c r="B145" s="94"/>
      <c r="C145" s="94"/>
      <c r="D145" s="81"/>
      <c r="E145" s="94"/>
      <c r="F145" s="94"/>
      <c r="H145" s="81"/>
      <c r="Y145" s="368"/>
      <c r="Z145" s="368"/>
      <c r="AA145" s="369"/>
    </row>
    <row r="146" ht="15.75" customHeight="1">
      <c r="A146" s="94"/>
      <c r="B146" s="94"/>
      <c r="C146" s="94"/>
      <c r="D146" s="81"/>
      <c r="E146" s="94"/>
      <c r="F146" s="94"/>
      <c r="H146" s="81"/>
      <c r="Y146" s="368"/>
      <c r="Z146" s="368"/>
      <c r="AA146" s="369"/>
    </row>
    <row r="147" ht="15.75" customHeight="1">
      <c r="A147" s="94"/>
      <c r="B147" s="94"/>
      <c r="C147" s="94"/>
      <c r="D147" s="81"/>
      <c r="E147" s="94"/>
      <c r="F147" s="94"/>
      <c r="H147" s="81"/>
      <c r="Y147" s="368"/>
      <c r="Z147" s="368"/>
      <c r="AA147" s="369"/>
    </row>
    <row r="148" ht="15.75" customHeight="1">
      <c r="A148" s="94"/>
      <c r="B148" s="94"/>
      <c r="C148" s="94"/>
      <c r="D148" s="81"/>
      <c r="E148" s="94"/>
      <c r="F148" s="94"/>
      <c r="H148" s="81"/>
      <c r="Y148" s="368"/>
      <c r="Z148" s="368"/>
      <c r="AA148" s="369"/>
    </row>
    <row r="149" ht="15.75" customHeight="1">
      <c r="A149" s="94"/>
      <c r="B149" s="94"/>
      <c r="C149" s="94"/>
      <c r="D149" s="81"/>
      <c r="E149" s="94"/>
      <c r="F149" s="94"/>
      <c r="H149" s="81"/>
      <c r="Y149" s="368"/>
      <c r="Z149" s="368"/>
      <c r="AA149" s="369"/>
    </row>
    <row r="150" ht="15.75" customHeight="1">
      <c r="A150" s="94"/>
      <c r="B150" s="94"/>
      <c r="C150" s="94"/>
      <c r="D150" s="81"/>
      <c r="E150" s="94"/>
      <c r="F150" s="94"/>
      <c r="H150" s="81"/>
      <c r="Y150" s="368"/>
      <c r="Z150" s="368"/>
      <c r="AA150" s="369"/>
    </row>
    <row r="151" ht="15.75" customHeight="1">
      <c r="A151" s="94"/>
      <c r="B151" s="94"/>
      <c r="C151" s="94"/>
      <c r="D151" s="81"/>
      <c r="E151" s="94"/>
      <c r="F151" s="94"/>
      <c r="H151" s="81"/>
      <c r="Y151" s="368"/>
      <c r="Z151" s="368"/>
      <c r="AA151" s="369"/>
    </row>
    <row r="152" ht="15.75" customHeight="1">
      <c r="A152" s="94"/>
      <c r="B152" s="94"/>
      <c r="C152" s="94"/>
      <c r="D152" s="81"/>
      <c r="E152" s="94"/>
      <c r="F152" s="94"/>
      <c r="H152" s="81"/>
      <c r="Y152" s="368"/>
      <c r="Z152" s="368"/>
      <c r="AA152" s="369"/>
    </row>
    <row r="153" ht="15.75" customHeight="1">
      <c r="A153" s="94"/>
      <c r="B153" s="94"/>
      <c r="C153" s="94"/>
      <c r="D153" s="81"/>
      <c r="E153" s="94"/>
      <c r="F153" s="94"/>
      <c r="H153" s="81"/>
      <c r="Y153" s="368"/>
      <c r="Z153" s="368"/>
      <c r="AA153" s="369"/>
    </row>
    <row r="154" ht="15.75" customHeight="1">
      <c r="A154" s="94"/>
      <c r="B154" s="94"/>
      <c r="C154" s="94"/>
      <c r="D154" s="81"/>
      <c r="E154" s="94"/>
      <c r="F154" s="94"/>
      <c r="H154" s="81"/>
      <c r="Y154" s="368"/>
      <c r="Z154" s="368"/>
      <c r="AA154" s="369"/>
    </row>
    <row r="155" ht="15.75" customHeight="1">
      <c r="A155" s="94"/>
      <c r="B155" s="94"/>
      <c r="C155" s="94"/>
      <c r="D155" s="81"/>
      <c r="E155" s="94"/>
      <c r="F155" s="94"/>
      <c r="H155" s="81"/>
      <c r="Y155" s="368"/>
      <c r="Z155" s="368"/>
      <c r="AA155" s="369"/>
    </row>
    <row r="156" ht="15.75" customHeight="1">
      <c r="A156" s="94"/>
      <c r="B156" s="94"/>
      <c r="C156" s="94"/>
      <c r="D156" s="81"/>
      <c r="E156" s="94"/>
      <c r="F156" s="94"/>
      <c r="H156" s="81"/>
      <c r="Y156" s="368"/>
      <c r="Z156" s="368"/>
      <c r="AA156" s="369"/>
    </row>
    <row r="157" ht="15.75" customHeight="1">
      <c r="A157" s="94"/>
      <c r="B157" s="94"/>
      <c r="C157" s="94"/>
      <c r="D157" s="81"/>
      <c r="E157" s="94"/>
      <c r="F157" s="94"/>
      <c r="H157" s="81"/>
      <c r="Y157" s="368"/>
      <c r="Z157" s="368"/>
      <c r="AA157" s="369"/>
    </row>
    <row r="158" ht="15.75" customHeight="1">
      <c r="A158" s="94"/>
      <c r="B158" s="94"/>
      <c r="C158" s="94"/>
      <c r="D158" s="81"/>
      <c r="E158" s="94"/>
      <c r="F158" s="94"/>
      <c r="H158" s="81"/>
      <c r="Y158" s="368"/>
      <c r="Z158" s="368"/>
      <c r="AA158" s="369"/>
    </row>
    <row r="159" ht="15.75" customHeight="1">
      <c r="A159" s="94"/>
      <c r="B159" s="94"/>
      <c r="C159" s="94"/>
      <c r="D159" s="81"/>
      <c r="E159" s="94"/>
      <c r="F159" s="94"/>
      <c r="H159" s="81"/>
      <c r="Y159" s="368"/>
      <c r="Z159" s="368"/>
      <c r="AA159" s="369"/>
    </row>
    <row r="160" ht="15.75" customHeight="1">
      <c r="A160" s="94"/>
      <c r="B160" s="94"/>
      <c r="C160" s="94"/>
      <c r="D160" s="81"/>
      <c r="E160" s="94"/>
      <c r="F160" s="94"/>
      <c r="H160" s="81"/>
      <c r="Y160" s="368"/>
      <c r="Z160" s="368"/>
      <c r="AA160" s="369"/>
    </row>
    <row r="161" ht="15.75" customHeight="1">
      <c r="A161" s="94"/>
      <c r="B161" s="94"/>
      <c r="C161" s="94"/>
      <c r="D161" s="81"/>
      <c r="E161" s="94"/>
      <c r="F161" s="94"/>
      <c r="H161" s="81"/>
      <c r="Y161" s="368"/>
      <c r="Z161" s="368"/>
      <c r="AA161" s="369"/>
    </row>
    <row r="162" ht="15.75" customHeight="1">
      <c r="A162" s="94"/>
      <c r="B162" s="94"/>
      <c r="C162" s="94"/>
      <c r="D162" s="81"/>
      <c r="E162" s="94"/>
      <c r="F162" s="94"/>
      <c r="H162" s="81"/>
      <c r="Y162" s="368"/>
      <c r="Z162" s="368"/>
      <c r="AA162" s="369"/>
    </row>
    <row r="163" ht="15.75" customHeight="1">
      <c r="A163" s="94"/>
      <c r="B163" s="94"/>
      <c r="C163" s="94"/>
      <c r="D163" s="81"/>
      <c r="E163" s="94"/>
      <c r="F163" s="94"/>
      <c r="H163" s="81"/>
      <c r="Y163" s="368"/>
      <c r="Z163" s="368"/>
      <c r="AA163" s="369"/>
    </row>
    <row r="164" ht="15.75" customHeight="1">
      <c r="A164" s="94"/>
      <c r="B164" s="94"/>
      <c r="C164" s="94"/>
      <c r="D164" s="81"/>
      <c r="E164" s="94"/>
      <c r="F164" s="94"/>
      <c r="H164" s="81"/>
      <c r="Y164" s="368"/>
      <c r="Z164" s="368"/>
      <c r="AA164" s="369"/>
    </row>
    <row r="165" ht="15.75" customHeight="1">
      <c r="A165" s="94"/>
      <c r="B165" s="94"/>
      <c r="C165" s="94"/>
      <c r="D165" s="81"/>
      <c r="E165" s="94"/>
      <c r="F165" s="94"/>
      <c r="H165" s="81"/>
      <c r="Y165" s="368"/>
      <c r="Z165" s="368"/>
      <c r="AA165" s="369"/>
    </row>
    <row r="166" ht="15.75" customHeight="1">
      <c r="A166" s="94"/>
      <c r="B166" s="94"/>
      <c r="C166" s="94"/>
      <c r="D166" s="81"/>
      <c r="E166" s="94"/>
      <c r="F166" s="94"/>
      <c r="H166" s="81"/>
      <c r="Y166" s="368"/>
      <c r="Z166" s="368"/>
      <c r="AA166" s="369"/>
    </row>
    <row r="167" ht="15.75" customHeight="1">
      <c r="A167" s="94"/>
      <c r="B167" s="94"/>
      <c r="C167" s="94"/>
      <c r="D167" s="81"/>
      <c r="E167" s="94"/>
      <c r="F167" s="94"/>
      <c r="H167" s="81"/>
      <c r="Y167" s="368"/>
      <c r="Z167" s="368"/>
      <c r="AA167" s="369"/>
    </row>
    <row r="168" ht="15.75" customHeight="1">
      <c r="A168" s="94"/>
      <c r="B168" s="94"/>
      <c r="C168" s="94"/>
      <c r="D168" s="81"/>
      <c r="E168" s="94"/>
      <c r="F168" s="94"/>
      <c r="H168" s="81"/>
      <c r="Y168" s="368"/>
      <c r="Z168" s="368"/>
      <c r="AA168" s="369"/>
    </row>
    <row r="169" ht="15.75" customHeight="1">
      <c r="A169" s="94"/>
      <c r="B169" s="94"/>
      <c r="C169" s="94"/>
      <c r="D169" s="81"/>
      <c r="E169" s="94"/>
      <c r="F169" s="94"/>
      <c r="H169" s="81"/>
      <c r="Y169" s="368"/>
      <c r="Z169" s="368"/>
      <c r="AA169" s="369"/>
    </row>
    <row r="170" ht="15.75" customHeight="1">
      <c r="A170" s="94"/>
      <c r="B170" s="94"/>
      <c r="C170" s="94"/>
      <c r="D170" s="81"/>
      <c r="E170" s="94"/>
      <c r="F170" s="94"/>
      <c r="H170" s="81"/>
      <c r="Y170" s="368"/>
      <c r="Z170" s="368"/>
      <c r="AA170" s="369"/>
    </row>
    <row r="171" ht="15.75" customHeight="1">
      <c r="A171" s="94"/>
      <c r="B171" s="94"/>
      <c r="C171" s="94"/>
      <c r="D171" s="81"/>
      <c r="E171" s="94"/>
      <c r="F171" s="94"/>
      <c r="H171" s="81"/>
      <c r="Y171" s="368"/>
      <c r="Z171" s="368"/>
      <c r="AA171" s="369"/>
    </row>
    <row r="172" ht="15.75" customHeight="1">
      <c r="A172" s="94"/>
      <c r="B172" s="94"/>
      <c r="C172" s="94"/>
      <c r="D172" s="81"/>
      <c r="E172" s="94"/>
      <c r="F172" s="94"/>
      <c r="H172" s="81"/>
      <c r="Y172" s="368"/>
      <c r="Z172" s="368"/>
      <c r="AA172" s="369"/>
    </row>
    <row r="173" ht="15.75" customHeight="1">
      <c r="A173" s="94"/>
      <c r="B173" s="94"/>
      <c r="C173" s="94"/>
      <c r="D173" s="81"/>
      <c r="E173" s="94"/>
      <c r="F173" s="94"/>
      <c r="H173" s="81"/>
      <c r="Y173" s="368"/>
      <c r="Z173" s="368"/>
      <c r="AA173" s="369"/>
    </row>
    <row r="174" ht="15.75" customHeight="1">
      <c r="A174" s="94"/>
      <c r="B174" s="94"/>
      <c r="C174" s="94"/>
      <c r="D174" s="81"/>
      <c r="E174" s="94"/>
      <c r="F174" s="94"/>
      <c r="H174" s="81"/>
      <c r="Y174" s="368"/>
      <c r="Z174" s="368"/>
      <c r="AA174" s="369"/>
    </row>
    <row r="175" ht="15.75" customHeight="1">
      <c r="A175" s="94"/>
      <c r="B175" s="94"/>
      <c r="C175" s="94"/>
      <c r="D175" s="81"/>
      <c r="E175" s="94"/>
      <c r="F175" s="94"/>
      <c r="H175" s="81"/>
      <c r="Y175" s="368"/>
      <c r="Z175" s="368"/>
      <c r="AA175" s="369"/>
    </row>
    <row r="176" ht="15.75" customHeight="1">
      <c r="A176" s="94"/>
      <c r="B176" s="94"/>
      <c r="C176" s="94"/>
      <c r="D176" s="81"/>
      <c r="E176" s="94"/>
      <c r="F176" s="94"/>
      <c r="H176" s="81"/>
      <c r="Y176" s="368"/>
      <c r="Z176" s="368"/>
      <c r="AA176" s="369"/>
    </row>
    <row r="177" ht="15.75" customHeight="1">
      <c r="A177" s="94"/>
      <c r="B177" s="94"/>
      <c r="C177" s="94"/>
      <c r="D177" s="81"/>
      <c r="E177" s="94"/>
      <c r="F177" s="94"/>
      <c r="H177" s="81"/>
      <c r="Y177" s="368"/>
      <c r="Z177" s="368"/>
      <c r="AA177" s="369"/>
    </row>
    <row r="178" ht="15.75" customHeight="1">
      <c r="A178" s="94"/>
      <c r="B178" s="94"/>
      <c r="C178" s="94"/>
      <c r="D178" s="81"/>
      <c r="E178" s="94"/>
      <c r="F178" s="94"/>
      <c r="H178" s="81"/>
      <c r="Y178" s="368"/>
      <c r="Z178" s="368"/>
      <c r="AA178" s="369"/>
    </row>
    <row r="179" ht="15.75" customHeight="1">
      <c r="A179" s="94"/>
      <c r="B179" s="94"/>
      <c r="C179" s="94"/>
      <c r="D179" s="81"/>
      <c r="E179" s="94"/>
      <c r="F179" s="94"/>
      <c r="H179" s="81"/>
      <c r="Y179" s="368"/>
      <c r="Z179" s="368"/>
      <c r="AA179" s="369"/>
    </row>
    <row r="180" ht="15.75" customHeight="1">
      <c r="A180" s="94"/>
      <c r="B180" s="94"/>
      <c r="C180" s="94"/>
      <c r="D180" s="81"/>
      <c r="E180" s="94"/>
      <c r="F180" s="94"/>
      <c r="H180" s="81"/>
      <c r="Y180" s="368"/>
      <c r="Z180" s="368"/>
      <c r="AA180" s="369"/>
    </row>
    <row r="181" ht="15.75" customHeight="1">
      <c r="A181" s="94"/>
      <c r="B181" s="94"/>
      <c r="C181" s="94"/>
      <c r="D181" s="81"/>
      <c r="E181" s="94"/>
      <c r="F181" s="94"/>
      <c r="H181" s="81"/>
      <c r="Y181" s="368"/>
      <c r="Z181" s="368"/>
      <c r="AA181" s="369"/>
    </row>
    <row r="182" ht="15.75" customHeight="1">
      <c r="A182" s="94"/>
      <c r="B182" s="94"/>
      <c r="C182" s="94"/>
      <c r="D182" s="81"/>
      <c r="E182" s="94"/>
      <c r="F182" s="94"/>
      <c r="H182" s="81"/>
      <c r="Y182" s="368"/>
      <c r="Z182" s="368"/>
      <c r="AA182" s="369"/>
    </row>
    <row r="183" ht="15.75" customHeight="1">
      <c r="A183" s="94"/>
      <c r="B183" s="94"/>
      <c r="C183" s="94"/>
      <c r="D183" s="81"/>
      <c r="E183" s="94"/>
      <c r="F183" s="94"/>
      <c r="H183" s="81"/>
      <c r="Y183" s="368"/>
      <c r="Z183" s="368"/>
      <c r="AA183" s="369"/>
    </row>
    <row r="184" ht="15.75" customHeight="1">
      <c r="A184" s="94"/>
      <c r="B184" s="94"/>
      <c r="C184" s="94"/>
      <c r="D184" s="81"/>
      <c r="E184" s="94"/>
      <c r="F184" s="94"/>
      <c r="H184" s="81"/>
      <c r="Y184" s="368"/>
      <c r="Z184" s="368"/>
      <c r="AA184" s="369"/>
    </row>
    <row r="185" ht="15.75" customHeight="1">
      <c r="A185" s="94"/>
      <c r="B185" s="94"/>
      <c r="C185" s="94"/>
      <c r="D185" s="81"/>
      <c r="E185" s="94"/>
      <c r="F185" s="94"/>
      <c r="H185" s="81"/>
      <c r="Y185" s="368"/>
      <c r="Z185" s="368"/>
      <c r="AA185" s="369"/>
    </row>
    <row r="186" ht="15.75" customHeight="1">
      <c r="A186" s="94"/>
      <c r="B186" s="94"/>
      <c r="C186" s="94"/>
      <c r="D186" s="81"/>
      <c r="E186" s="94"/>
      <c r="F186" s="94"/>
      <c r="H186" s="81"/>
      <c r="Y186" s="368"/>
      <c r="Z186" s="368"/>
      <c r="AA186" s="369"/>
    </row>
    <row r="187" ht="15.75" customHeight="1">
      <c r="A187" s="94"/>
      <c r="B187" s="94"/>
      <c r="C187" s="94"/>
      <c r="D187" s="81"/>
      <c r="E187" s="94"/>
      <c r="F187" s="94"/>
      <c r="H187" s="81"/>
      <c r="Y187" s="368"/>
      <c r="Z187" s="368"/>
      <c r="AA187" s="369"/>
    </row>
    <row r="188" ht="15.75" customHeight="1">
      <c r="A188" s="94"/>
      <c r="B188" s="94"/>
      <c r="C188" s="94"/>
      <c r="D188" s="81"/>
      <c r="E188" s="94"/>
      <c r="F188" s="94"/>
      <c r="H188" s="81"/>
      <c r="Y188" s="368"/>
      <c r="Z188" s="368"/>
      <c r="AA188" s="369"/>
    </row>
    <row r="189" ht="15.75" customHeight="1">
      <c r="A189" s="94"/>
      <c r="B189" s="94"/>
      <c r="C189" s="94"/>
      <c r="D189" s="81"/>
      <c r="E189" s="94"/>
      <c r="F189" s="94"/>
      <c r="H189" s="81"/>
      <c r="Y189" s="368"/>
      <c r="Z189" s="368"/>
      <c r="AA189" s="369"/>
    </row>
    <row r="190" ht="15.75" customHeight="1">
      <c r="A190" s="94"/>
      <c r="B190" s="94"/>
      <c r="C190" s="94"/>
      <c r="D190" s="81"/>
      <c r="E190" s="94"/>
      <c r="F190" s="94"/>
      <c r="H190" s="81"/>
      <c r="Y190" s="368"/>
      <c r="Z190" s="368"/>
      <c r="AA190" s="369"/>
    </row>
    <row r="191" ht="15.75" customHeight="1">
      <c r="A191" s="94"/>
      <c r="B191" s="94"/>
      <c r="C191" s="94"/>
      <c r="D191" s="81"/>
      <c r="E191" s="94"/>
      <c r="F191" s="94"/>
      <c r="H191" s="81"/>
      <c r="Y191" s="368"/>
      <c r="Z191" s="368"/>
      <c r="AA191" s="369"/>
    </row>
    <row r="192" ht="15.75" customHeight="1">
      <c r="A192" s="94"/>
      <c r="B192" s="94"/>
      <c r="C192" s="94"/>
      <c r="D192" s="81"/>
      <c r="E192" s="94"/>
      <c r="F192" s="94"/>
      <c r="H192" s="81"/>
      <c r="Y192" s="368"/>
      <c r="Z192" s="368"/>
      <c r="AA192" s="369"/>
    </row>
    <row r="193" ht="15.75" customHeight="1">
      <c r="A193" s="94"/>
      <c r="B193" s="94"/>
      <c r="C193" s="94"/>
      <c r="D193" s="81"/>
      <c r="E193" s="94"/>
      <c r="F193" s="94"/>
      <c r="H193" s="81"/>
      <c r="Y193" s="368"/>
      <c r="Z193" s="368"/>
      <c r="AA193" s="369"/>
    </row>
    <row r="194" ht="15.75" customHeight="1">
      <c r="A194" s="94"/>
      <c r="B194" s="94"/>
      <c r="C194" s="94"/>
      <c r="D194" s="81"/>
      <c r="E194" s="94"/>
      <c r="F194" s="94"/>
      <c r="H194" s="81"/>
      <c r="Y194" s="368"/>
      <c r="Z194" s="368"/>
      <c r="AA194" s="369"/>
    </row>
    <row r="195" ht="15.75" customHeight="1">
      <c r="A195" s="94"/>
      <c r="B195" s="94"/>
      <c r="C195" s="94"/>
      <c r="D195" s="81"/>
      <c r="E195" s="94"/>
      <c r="F195" s="94"/>
      <c r="H195" s="81"/>
      <c r="Y195" s="368"/>
      <c r="Z195" s="368"/>
      <c r="AA195" s="369"/>
    </row>
    <row r="196" ht="15.75" customHeight="1">
      <c r="A196" s="94"/>
      <c r="B196" s="94"/>
      <c r="C196" s="94"/>
      <c r="D196" s="81"/>
      <c r="E196" s="94"/>
      <c r="F196" s="94"/>
      <c r="H196" s="81"/>
      <c r="Y196" s="368"/>
      <c r="Z196" s="368"/>
      <c r="AA196" s="369"/>
    </row>
    <row r="197" ht="15.75" customHeight="1">
      <c r="A197" s="94"/>
      <c r="B197" s="94"/>
      <c r="C197" s="94"/>
      <c r="D197" s="81"/>
      <c r="E197" s="94"/>
      <c r="F197" s="94"/>
      <c r="H197" s="81"/>
      <c r="Y197" s="368"/>
      <c r="Z197" s="368"/>
      <c r="AA197" s="369"/>
    </row>
    <row r="198" ht="15.75" customHeight="1">
      <c r="A198" s="94"/>
      <c r="B198" s="94"/>
      <c r="C198" s="94"/>
      <c r="D198" s="81"/>
      <c r="E198" s="94"/>
      <c r="F198" s="94"/>
      <c r="H198" s="81"/>
      <c r="Y198" s="368"/>
      <c r="Z198" s="368"/>
      <c r="AA198" s="369"/>
    </row>
    <row r="199" ht="15.75" customHeight="1">
      <c r="A199" s="94"/>
      <c r="B199" s="94"/>
      <c r="C199" s="94"/>
      <c r="D199" s="81"/>
      <c r="E199" s="94"/>
      <c r="F199" s="94"/>
      <c r="H199" s="81"/>
      <c r="Y199" s="368"/>
      <c r="Z199" s="368"/>
      <c r="AA199" s="369"/>
    </row>
    <row r="200" ht="15.75" customHeight="1">
      <c r="A200" s="94"/>
      <c r="B200" s="94"/>
      <c r="C200" s="94"/>
      <c r="D200" s="81"/>
      <c r="E200" s="94"/>
      <c r="F200" s="94"/>
      <c r="H200" s="81"/>
      <c r="Y200" s="368"/>
      <c r="Z200" s="368"/>
      <c r="AA200" s="369"/>
    </row>
    <row r="201" ht="15.75" customHeight="1">
      <c r="A201" s="94"/>
      <c r="B201" s="94"/>
      <c r="C201" s="94"/>
      <c r="D201" s="81"/>
      <c r="E201" s="94"/>
      <c r="F201" s="94"/>
      <c r="H201" s="81"/>
      <c r="Y201" s="368"/>
      <c r="Z201" s="368"/>
      <c r="AA201" s="369"/>
    </row>
    <row r="202" ht="15.75" customHeight="1">
      <c r="A202" s="94"/>
      <c r="B202" s="94"/>
      <c r="C202" s="94"/>
      <c r="D202" s="81"/>
      <c r="E202" s="94"/>
      <c r="F202" s="94"/>
      <c r="H202" s="81"/>
      <c r="Y202" s="368"/>
      <c r="Z202" s="368"/>
      <c r="AA202" s="369"/>
    </row>
    <row r="203" ht="15.75" customHeight="1">
      <c r="A203" s="94"/>
      <c r="B203" s="94"/>
      <c r="C203" s="94"/>
      <c r="D203" s="81"/>
      <c r="E203" s="94"/>
      <c r="F203" s="94"/>
      <c r="H203" s="81"/>
      <c r="Y203" s="368"/>
      <c r="Z203" s="368"/>
      <c r="AA203" s="369"/>
    </row>
    <row r="204" ht="15.75" customHeight="1">
      <c r="A204" s="94"/>
      <c r="B204" s="94"/>
      <c r="C204" s="94"/>
      <c r="D204" s="81"/>
      <c r="E204" s="94"/>
      <c r="F204" s="94"/>
      <c r="H204" s="81"/>
      <c r="Y204" s="368"/>
      <c r="Z204" s="368"/>
      <c r="AA204" s="369"/>
    </row>
    <row r="205" ht="15.75" customHeight="1">
      <c r="A205" s="94"/>
      <c r="B205" s="94"/>
      <c r="C205" s="94"/>
      <c r="D205" s="81"/>
      <c r="E205" s="94"/>
      <c r="F205" s="94"/>
      <c r="H205" s="81"/>
      <c r="Y205" s="368"/>
      <c r="Z205" s="368"/>
      <c r="AA205" s="369"/>
    </row>
    <row r="206" ht="15.75" customHeight="1">
      <c r="A206" s="94"/>
      <c r="B206" s="94"/>
      <c r="C206" s="94"/>
      <c r="D206" s="81"/>
      <c r="E206" s="94"/>
      <c r="F206" s="94"/>
      <c r="H206" s="81"/>
      <c r="Y206" s="368"/>
      <c r="Z206" s="368"/>
      <c r="AA206" s="369"/>
    </row>
    <row r="207" ht="15.75" customHeight="1">
      <c r="A207" s="94"/>
      <c r="B207" s="94"/>
      <c r="C207" s="94"/>
      <c r="D207" s="81"/>
      <c r="E207" s="94"/>
      <c r="F207" s="94"/>
      <c r="H207" s="81"/>
      <c r="Y207" s="368"/>
      <c r="Z207" s="368"/>
      <c r="AA207" s="369"/>
    </row>
    <row r="208" ht="15.75" customHeight="1">
      <c r="A208" s="94"/>
      <c r="B208" s="94"/>
      <c r="C208" s="94"/>
      <c r="D208" s="81"/>
      <c r="E208" s="94"/>
      <c r="F208" s="94"/>
      <c r="H208" s="81"/>
      <c r="Y208" s="368"/>
      <c r="Z208" s="368"/>
      <c r="AA208" s="369"/>
    </row>
    <row r="209" ht="15.75" customHeight="1">
      <c r="A209" s="94"/>
      <c r="B209" s="94"/>
      <c r="C209" s="94"/>
      <c r="D209" s="81"/>
      <c r="E209" s="94"/>
      <c r="F209" s="94"/>
      <c r="H209" s="81"/>
      <c r="Y209" s="368"/>
      <c r="Z209" s="368"/>
      <c r="AA209" s="369"/>
    </row>
    <row r="210" ht="15.75" customHeight="1">
      <c r="A210" s="94"/>
      <c r="B210" s="94"/>
      <c r="C210" s="94"/>
      <c r="D210" s="81"/>
      <c r="E210" s="94"/>
      <c r="F210" s="94"/>
      <c r="H210" s="81"/>
      <c r="Y210" s="368"/>
      <c r="Z210" s="368"/>
      <c r="AA210" s="369"/>
    </row>
    <row r="211" ht="15.75" customHeight="1">
      <c r="A211" s="94"/>
      <c r="B211" s="94"/>
      <c r="C211" s="94"/>
      <c r="D211" s="81"/>
      <c r="E211" s="94"/>
      <c r="F211" s="94"/>
      <c r="H211" s="81"/>
      <c r="Y211" s="368"/>
      <c r="Z211" s="368"/>
      <c r="AA211" s="369"/>
    </row>
    <row r="212" ht="15.75" customHeight="1">
      <c r="A212" s="94"/>
      <c r="B212" s="94"/>
      <c r="C212" s="94"/>
      <c r="D212" s="81"/>
      <c r="E212" s="94"/>
      <c r="F212" s="94"/>
      <c r="H212" s="81"/>
      <c r="Y212" s="368"/>
      <c r="Z212" s="368"/>
      <c r="AA212" s="369"/>
    </row>
    <row r="213" ht="15.75" customHeight="1">
      <c r="A213" s="94"/>
      <c r="B213" s="94"/>
      <c r="C213" s="94"/>
      <c r="D213" s="81"/>
      <c r="E213" s="94"/>
      <c r="F213" s="94"/>
      <c r="H213" s="81"/>
      <c r="Y213" s="368"/>
      <c r="Z213" s="368"/>
      <c r="AA213" s="369"/>
    </row>
    <row r="214" ht="15.75" customHeight="1">
      <c r="A214" s="94"/>
      <c r="B214" s="94"/>
      <c r="C214" s="94"/>
      <c r="D214" s="81"/>
      <c r="E214" s="94"/>
      <c r="F214" s="94"/>
      <c r="H214" s="81"/>
      <c r="Y214" s="368"/>
      <c r="Z214" s="368"/>
      <c r="AA214" s="369"/>
    </row>
    <row r="215" ht="15.75" customHeight="1">
      <c r="A215" s="94"/>
      <c r="B215" s="94"/>
      <c r="C215" s="94"/>
      <c r="D215" s="81"/>
      <c r="E215" s="94"/>
      <c r="F215" s="94"/>
      <c r="H215" s="81"/>
      <c r="Y215" s="368"/>
      <c r="Z215" s="368"/>
      <c r="AA215" s="369"/>
    </row>
    <row r="216" ht="15.75" customHeight="1">
      <c r="A216" s="94"/>
      <c r="B216" s="94"/>
      <c r="C216" s="94"/>
      <c r="D216" s="81"/>
      <c r="E216" s="94"/>
      <c r="F216" s="94"/>
      <c r="H216" s="81"/>
      <c r="Y216" s="368"/>
      <c r="Z216" s="368"/>
      <c r="AA216" s="369"/>
    </row>
    <row r="217" ht="15.75" customHeight="1">
      <c r="A217" s="94"/>
      <c r="B217" s="94"/>
      <c r="C217" s="94"/>
      <c r="D217" s="81"/>
      <c r="E217" s="94"/>
      <c r="F217" s="94"/>
      <c r="H217" s="81"/>
      <c r="Y217" s="368"/>
      <c r="Z217" s="368"/>
      <c r="AA217" s="369"/>
    </row>
    <row r="218" ht="15.75" customHeight="1">
      <c r="A218" s="94"/>
      <c r="B218" s="94"/>
      <c r="C218" s="94"/>
      <c r="D218" s="81"/>
      <c r="E218" s="94"/>
      <c r="F218" s="94"/>
      <c r="H218" s="81"/>
      <c r="Y218" s="368"/>
      <c r="Z218" s="368"/>
      <c r="AA218" s="369"/>
    </row>
    <row r="219" ht="15.75" customHeight="1">
      <c r="A219" s="94"/>
      <c r="B219" s="94"/>
      <c r="C219" s="94"/>
      <c r="D219" s="81"/>
      <c r="E219" s="94"/>
      <c r="F219" s="94"/>
      <c r="H219" s="81"/>
      <c r="Y219" s="368"/>
      <c r="Z219" s="368"/>
      <c r="AA219" s="369"/>
    </row>
    <row r="220" ht="15.75" customHeight="1">
      <c r="A220" s="94"/>
      <c r="B220" s="94"/>
      <c r="C220" s="94"/>
      <c r="D220" s="81"/>
      <c r="E220" s="94"/>
      <c r="F220" s="94"/>
      <c r="H220" s="81"/>
      <c r="Y220" s="368"/>
      <c r="Z220" s="368"/>
      <c r="AA220" s="369"/>
    </row>
    <row r="221" ht="15.75" customHeight="1">
      <c r="A221" s="94"/>
      <c r="B221" s="94"/>
      <c r="C221" s="94"/>
      <c r="D221" s="81"/>
      <c r="E221" s="94"/>
      <c r="F221" s="94"/>
      <c r="H221" s="81"/>
      <c r="Y221" s="368"/>
      <c r="Z221" s="368"/>
      <c r="AA221" s="369"/>
    </row>
    <row r="222" ht="15.75" customHeight="1">
      <c r="A222" s="94"/>
      <c r="B222" s="94"/>
      <c r="C222" s="94"/>
      <c r="D222" s="81"/>
      <c r="E222" s="94"/>
      <c r="F222" s="94"/>
      <c r="H222" s="81"/>
      <c r="Y222" s="368"/>
      <c r="Z222" s="368"/>
      <c r="AA222" s="369"/>
    </row>
    <row r="223" ht="15.75" customHeight="1">
      <c r="A223" s="94"/>
      <c r="B223" s="94"/>
      <c r="C223" s="94"/>
      <c r="D223" s="81"/>
      <c r="E223" s="94"/>
      <c r="F223" s="94"/>
      <c r="H223" s="81"/>
      <c r="Y223" s="368"/>
      <c r="Z223" s="368"/>
      <c r="AA223" s="369"/>
    </row>
    <row r="224" ht="15.75" customHeight="1">
      <c r="A224" s="94"/>
      <c r="B224" s="94"/>
      <c r="C224" s="94"/>
      <c r="D224" s="81"/>
      <c r="E224" s="94"/>
      <c r="F224" s="94"/>
      <c r="H224" s="81"/>
      <c r="Y224" s="368"/>
      <c r="Z224" s="368"/>
      <c r="AA224" s="369"/>
    </row>
    <row r="225" ht="15.75" customHeight="1">
      <c r="A225" s="94"/>
      <c r="B225" s="94"/>
      <c r="C225" s="94"/>
      <c r="D225" s="81"/>
      <c r="E225" s="94"/>
      <c r="F225" s="94"/>
      <c r="H225" s="81"/>
      <c r="Y225" s="368"/>
      <c r="Z225" s="368"/>
      <c r="AA225" s="369"/>
    </row>
    <row r="226" ht="15.75" customHeight="1">
      <c r="A226" s="94"/>
      <c r="B226" s="94"/>
      <c r="C226" s="94"/>
      <c r="D226" s="81"/>
      <c r="E226" s="94"/>
      <c r="F226" s="94"/>
      <c r="H226" s="81"/>
      <c r="Y226" s="368"/>
      <c r="Z226" s="368"/>
      <c r="AA226" s="369"/>
    </row>
    <row r="227" ht="15.75" customHeight="1">
      <c r="A227" s="94"/>
      <c r="B227" s="94"/>
      <c r="C227" s="94"/>
      <c r="D227" s="81"/>
      <c r="E227" s="94"/>
      <c r="F227" s="94"/>
      <c r="H227" s="81"/>
      <c r="Y227" s="368"/>
      <c r="Z227" s="368"/>
      <c r="AA227" s="369"/>
    </row>
    <row r="228" ht="15.75" customHeight="1">
      <c r="A228" s="94"/>
      <c r="B228" s="94"/>
      <c r="C228" s="94"/>
      <c r="D228" s="81"/>
      <c r="E228" s="94"/>
      <c r="F228" s="94"/>
      <c r="H228" s="81"/>
      <c r="Y228" s="368"/>
      <c r="Z228" s="368"/>
      <c r="AA228" s="369"/>
    </row>
    <row r="229" ht="15.75" customHeight="1">
      <c r="A229" s="94"/>
      <c r="B229" s="94"/>
      <c r="C229" s="94"/>
      <c r="D229" s="81"/>
      <c r="E229" s="94"/>
      <c r="F229" s="94"/>
      <c r="H229" s="81"/>
      <c r="Y229" s="368"/>
      <c r="Z229" s="368"/>
      <c r="AA229" s="369"/>
    </row>
    <row r="230" ht="15.75" customHeight="1">
      <c r="A230" s="94"/>
      <c r="B230" s="94"/>
      <c r="C230" s="94"/>
      <c r="D230" s="81"/>
      <c r="E230" s="94"/>
      <c r="F230" s="94"/>
      <c r="H230" s="81"/>
      <c r="Y230" s="368"/>
      <c r="Z230" s="368"/>
      <c r="AA230" s="369"/>
    </row>
    <row r="231" ht="15.75" customHeight="1">
      <c r="A231" s="94"/>
      <c r="B231" s="94"/>
      <c r="C231" s="94"/>
      <c r="D231" s="81"/>
      <c r="E231" s="94"/>
      <c r="F231" s="94"/>
      <c r="H231" s="81"/>
      <c r="Y231" s="368"/>
      <c r="Z231" s="368"/>
      <c r="AA231" s="369"/>
    </row>
    <row r="232" ht="15.75" customHeight="1">
      <c r="A232" s="94"/>
      <c r="B232" s="94"/>
      <c r="C232" s="94"/>
      <c r="D232" s="81"/>
      <c r="E232" s="94"/>
      <c r="F232" s="94"/>
      <c r="H232" s="81"/>
      <c r="Y232" s="368"/>
      <c r="Z232" s="368"/>
      <c r="AA232" s="369"/>
    </row>
    <row r="233" ht="15.75" customHeight="1">
      <c r="A233" s="94"/>
      <c r="B233" s="94"/>
      <c r="C233" s="94"/>
      <c r="D233" s="81"/>
      <c r="E233" s="94"/>
      <c r="F233" s="94"/>
      <c r="H233" s="81"/>
      <c r="Y233" s="368"/>
      <c r="Z233" s="368"/>
      <c r="AA233" s="369"/>
    </row>
    <row r="234" ht="15.75" customHeight="1">
      <c r="A234" s="94"/>
      <c r="B234" s="94"/>
      <c r="C234" s="94"/>
      <c r="D234" s="81"/>
      <c r="E234" s="94"/>
      <c r="F234" s="94"/>
      <c r="H234" s="81"/>
      <c r="Y234" s="368"/>
      <c r="Z234" s="368"/>
      <c r="AA234" s="369"/>
    </row>
    <row r="235" ht="15.75" customHeight="1">
      <c r="A235" s="94"/>
      <c r="B235" s="94"/>
      <c r="C235" s="94"/>
      <c r="D235" s="81"/>
      <c r="E235" s="94"/>
      <c r="F235" s="94"/>
      <c r="H235" s="81"/>
      <c r="Y235" s="368"/>
      <c r="Z235" s="368"/>
      <c r="AA235" s="369"/>
    </row>
    <row r="236" ht="15.75" customHeight="1">
      <c r="A236" s="94"/>
      <c r="B236" s="94"/>
      <c r="C236" s="94"/>
      <c r="D236" s="81"/>
      <c r="E236" s="94"/>
      <c r="F236" s="94"/>
      <c r="H236" s="81"/>
      <c r="Y236" s="368"/>
      <c r="Z236" s="368"/>
      <c r="AA236" s="369"/>
    </row>
    <row r="237" ht="15.75" customHeight="1">
      <c r="A237" s="94"/>
      <c r="B237" s="94"/>
      <c r="C237" s="94"/>
      <c r="D237" s="81"/>
      <c r="E237" s="94"/>
      <c r="F237" s="94"/>
      <c r="H237" s="81"/>
      <c r="Y237" s="368"/>
      <c r="Z237" s="368"/>
      <c r="AA237" s="369"/>
    </row>
    <row r="238" ht="15.75" customHeight="1">
      <c r="A238" s="94"/>
      <c r="B238" s="94"/>
      <c r="C238" s="94"/>
      <c r="D238" s="81"/>
      <c r="E238" s="94"/>
      <c r="F238" s="94"/>
      <c r="H238" s="81"/>
      <c r="Y238" s="368"/>
      <c r="Z238" s="368"/>
      <c r="AA238" s="369"/>
    </row>
    <row r="239" ht="15.75" customHeight="1">
      <c r="A239" s="94"/>
      <c r="B239" s="94"/>
      <c r="C239" s="94"/>
      <c r="D239" s="81"/>
      <c r="E239" s="94"/>
      <c r="F239" s="94"/>
      <c r="H239" s="81"/>
      <c r="Y239" s="368"/>
      <c r="Z239" s="368"/>
      <c r="AA239" s="369"/>
    </row>
    <row r="240" ht="15.75" customHeight="1">
      <c r="A240" s="94"/>
      <c r="B240" s="94"/>
      <c r="C240" s="94"/>
      <c r="D240" s="81"/>
      <c r="E240" s="94"/>
      <c r="F240" s="94"/>
      <c r="H240" s="81"/>
      <c r="Y240" s="368"/>
      <c r="Z240" s="368"/>
      <c r="AA240" s="369"/>
    </row>
    <row r="241" ht="15.75" customHeight="1">
      <c r="A241" s="94"/>
      <c r="B241" s="94"/>
      <c r="C241" s="94"/>
      <c r="D241" s="81"/>
      <c r="E241" s="94"/>
      <c r="F241" s="94"/>
      <c r="H241" s="81"/>
      <c r="Y241" s="368"/>
      <c r="Z241" s="368"/>
      <c r="AA241" s="369"/>
    </row>
    <row r="242" ht="15.75" customHeight="1">
      <c r="A242" s="94"/>
      <c r="B242" s="94"/>
      <c r="C242" s="94"/>
      <c r="D242" s="81"/>
      <c r="E242" s="94"/>
      <c r="F242" s="94"/>
      <c r="H242" s="81"/>
      <c r="Y242" s="368"/>
      <c r="Z242" s="368"/>
      <c r="AA242" s="369"/>
    </row>
    <row r="243" ht="15.75" customHeight="1">
      <c r="A243" s="94"/>
      <c r="B243" s="94"/>
      <c r="C243" s="94"/>
      <c r="D243" s="81"/>
      <c r="E243" s="94"/>
      <c r="F243" s="94"/>
      <c r="H243" s="81"/>
      <c r="Y243" s="368"/>
      <c r="Z243" s="368"/>
      <c r="AA243" s="369"/>
    </row>
    <row r="244" ht="15.75" customHeight="1">
      <c r="A244" s="94"/>
      <c r="B244" s="94"/>
      <c r="C244" s="94"/>
      <c r="D244" s="81"/>
      <c r="E244" s="94"/>
      <c r="F244" s="94"/>
      <c r="H244" s="81"/>
      <c r="Y244" s="368"/>
      <c r="Z244" s="368"/>
      <c r="AA244" s="369"/>
    </row>
    <row r="245" ht="15.75" customHeight="1">
      <c r="A245" s="94"/>
      <c r="B245" s="94"/>
      <c r="C245" s="94"/>
      <c r="D245" s="81"/>
      <c r="E245" s="94"/>
      <c r="F245" s="94"/>
      <c r="H245" s="81"/>
      <c r="Y245" s="368"/>
      <c r="Z245" s="368"/>
      <c r="AA245" s="369"/>
    </row>
    <row r="246" ht="15.75" customHeight="1">
      <c r="A246" s="94"/>
      <c r="B246" s="94"/>
      <c r="C246" s="94"/>
      <c r="D246" s="81"/>
      <c r="E246" s="94"/>
      <c r="F246" s="94"/>
      <c r="H246" s="81"/>
      <c r="Y246" s="368"/>
      <c r="Z246" s="368"/>
      <c r="AA246" s="369"/>
    </row>
    <row r="247" ht="15.75" customHeight="1">
      <c r="A247" s="94"/>
      <c r="B247" s="94"/>
      <c r="C247" s="94"/>
      <c r="D247" s="81"/>
      <c r="E247" s="94"/>
      <c r="F247" s="94"/>
      <c r="H247" s="81"/>
      <c r="Y247" s="368"/>
      <c r="Z247" s="368"/>
      <c r="AA247" s="369"/>
    </row>
    <row r="248" ht="15.75" customHeight="1">
      <c r="A248" s="94"/>
      <c r="B248" s="94"/>
      <c r="C248" s="94"/>
      <c r="D248" s="81"/>
      <c r="E248" s="94"/>
      <c r="F248" s="94"/>
      <c r="H248" s="81"/>
      <c r="Y248" s="368"/>
      <c r="Z248" s="368"/>
      <c r="AA248" s="369"/>
    </row>
    <row r="249" ht="15.75" customHeight="1">
      <c r="A249" s="94"/>
      <c r="B249" s="94"/>
      <c r="C249" s="94"/>
      <c r="D249" s="81"/>
      <c r="E249" s="94"/>
      <c r="F249" s="94"/>
      <c r="H249" s="81"/>
      <c r="Y249" s="368"/>
      <c r="Z249" s="368"/>
      <c r="AA249" s="369"/>
    </row>
    <row r="250" ht="15.75" customHeight="1">
      <c r="A250" s="94"/>
      <c r="B250" s="94"/>
      <c r="C250" s="94"/>
      <c r="D250" s="81"/>
      <c r="E250" s="94"/>
      <c r="F250" s="94"/>
      <c r="H250" s="81"/>
      <c r="Y250" s="368"/>
      <c r="Z250" s="368"/>
      <c r="AA250" s="369"/>
    </row>
    <row r="251" ht="15.75" customHeight="1">
      <c r="A251" s="94"/>
      <c r="B251" s="94"/>
      <c r="C251" s="94"/>
      <c r="D251" s="81"/>
      <c r="E251" s="94"/>
      <c r="F251" s="94"/>
      <c r="H251" s="81"/>
      <c r="Y251" s="368"/>
      <c r="Z251" s="368"/>
      <c r="AA251" s="369"/>
    </row>
    <row r="252" ht="15.75" customHeight="1">
      <c r="A252" s="94"/>
      <c r="B252" s="94"/>
      <c r="C252" s="94"/>
      <c r="D252" s="81"/>
      <c r="E252" s="94"/>
      <c r="F252" s="94"/>
      <c r="H252" s="81"/>
      <c r="Y252" s="368"/>
      <c r="Z252" s="368"/>
      <c r="AA252" s="369"/>
    </row>
    <row r="253" ht="15.75" customHeight="1">
      <c r="A253" s="94"/>
      <c r="B253" s="94"/>
      <c r="C253" s="94"/>
      <c r="D253" s="81"/>
      <c r="E253" s="94"/>
      <c r="F253" s="94"/>
      <c r="H253" s="81"/>
      <c r="Y253" s="368"/>
      <c r="Z253" s="368"/>
      <c r="AA253" s="369"/>
    </row>
    <row r="254" ht="15.75" customHeight="1">
      <c r="A254" s="94"/>
      <c r="B254" s="94"/>
      <c r="C254" s="94"/>
      <c r="D254" s="81"/>
      <c r="E254" s="94"/>
      <c r="F254" s="94"/>
      <c r="H254" s="81"/>
      <c r="Y254" s="368"/>
      <c r="Z254" s="368"/>
      <c r="AA254" s="369"/>
    </row>
    <row r="255" ht="15.75" customHeight="1">
      <c r="A255" s="94"/>
      <c r="B255" s="94"/>
      <c r="C255" s="94"/>
      <c r="D255" s="81"/>
      <c r="E255" s="94"/>
      <c r="F255" s="94"/>
      <c r="H255" s="81"/>
      <c r="Y255" s="368"/>
      <c r="Z255" s="368"/>
      <c r="AA255" s="369"/>
    </row>
    <row r="256" ht="15.75" customHeight="1">
      <c r="A256" s="94"/>
      <c r="B256" s="94"/>
      <c r="C256" s="94"/>
      <c r="D256" s="81"/>
      <c r="E256" s="94"/>
      <c r="F256" s="94"/>
      <c r="H256" s="81"/>
      <c r="Y256" s="368"/>
      <c r="Z256" s="368"/>
      <c r="AA256" s="369"/>
    </row>
    <row r="257" ht="15.75" customHeight="1">
      <c r="A257" s="94"/>
      <c r="B257" s="94"/>
      <c r="C257" s="94"/>
      <c r="D257" s="81"/>
      <c r="E257" s="94"/>
      <c r="F257" s="94"/>
      <c r="H257" s="81"/>
      <c r="Y257" s="368"/>
      <c r="Z257" s="368"/>
      <c r="AA257" s="369"/>
    </row>
    <row r="258" ht="15.75" customHeight="1">
      <c r="A258" s="94"/>
      <c r="B258" s="94"/>
      <c r="C258" s="94"/>
      <c r="D258" s="81"/>
      <c r="E258" s="94"/>
      <c r="F258" s="94"/>
      <c r="H258" s="81"/>
      <c r="Y258" s="368"/>
      <c r="Z258" s="368"/>
      <c r="AA258" s="369"/>
    </row>
    <row r="259" ht="15.75" customHeight="1">
      <c r="A259" s="94"/>
      <c r="B259" s="94"/>
      <c r="C259" s="94"/>
      <c r="D259" s="81"/>
      <c r="E259" s="94"/>
      <c r="F259" s="94"/>
      <c r="H259" s="81"/>
      <c r="Y259" s="368"/>
      <c r="Z259" s="368"/>
      <c r="AA259" s="369"/>
    </row>
    <row r="260" ht="15.75" customHeight="1">
      <c r="A260" s="94"/>
      <c r="B260" s="94"/>
      <c r="C260" s="94"/>
      <c r="D260" s="81"/>
      <c r="E260" s="94"/>
      <c r="F260" s="94"/>
      <c r="H260" s="81"/>
      <c r="Y260" s="368"/>
      <c r="Z260" s="368"/>
      <c r="AA260" s="369"/>
    </row>
    <row r="261" ht="15.75" customHeight="1">
      <c r="A261" s="94"/>
      <c r="B261" s="94"/>
      <c r="C261" s="94"/>
      <c r="D261" s="81"/>
      <c r="E261" s="94"/>
      <c r="F261" s="94"/>
      <c r="H261" s="81"/>
      <c r="Y261" s="368"/>
      <c r="Z261" s="368"/>
      <c r="AA261" s="369"/>
    </row>
    <row r="262" ht="15.75" customHeight="1">
      <c r="A262" s="94"/>
      <c r="B262" s="94"/>
      <c r="C262" s="94"/>
      <c r="D262" s="81"/>
      <c r="E262" s="94"/>
      <c r="F262" s="94"/>
      <c r="H262" s="81"/>
      <c r="Y262" s="368"/>
      <c r="Z262" s="368"/>
      <c r="AA262" s="369"/>
    </row>
    <row r="263" ht="15.75" customHeight="1">
      <c r="A263" s="94"/>
      <c r="B263" s="94"/>
      <c r="C263" s="94"/>
      <c r="D263" s="81"/>
      <c r="E263" s="94"/>
      <c r="F263" s="94"/>
      <c r="H263" s="81"/>
      <c r="Y263" s="368"/>
      <c r="Z263" s="368"/>
      <c r="AA263" s="369"/>
    </row>
    <row r="264" ht="15.75" customHeight="1">
      <c r="A264" s="94"/>
      <c r="B264" s="94"/>
      <c r="C264" s="94"/>
      <c r="D264" s="81"/>
      <c r="E264" s="94"/>
      <c r="F264" s="94"/>
      <c r="H264" s="81"/>
      <c r="Y264" s="368"/>
      <c r="Z264" s="368"/>
      <c r="AA264" s="369"/>
    </row>
    <row r="265" ht="15.75" customHeight="1">
      <c r="A265" s="94"/>
      <c r="B265" s="94"/>
      <c r="C265" s="94"/>
      <c r="D265" s="81"/>
      <c r="E265" s="94"/>
      <c r="F265" s="94"/>
      <c r="H265" s="81"/>
      <c r="Y265" s="368"/>
      <c r="Z265" s="368"/>
      <c r="AA265" s="369"/>
    </row>
    <row r="266" ht="15.75" customHeight="1">
      <c r="A266" s="94"/>
      <c r="B266" s="94"/>
      <c r="C266" s="94"/>
      <c r="D266" s="81"/>
      <c r="E266" s="94"/>
      <c r="F266" s="94"/>
      <c r="H266" s="81"/>
      <c r="Y266" s="368"/>
      <c r="Z266" s="368"/>
      <c r="AA266" s="369"/>
    </row>
    <row r="267" ht="15.75" customHeight="1">
      <c r="A267" s="94"/>
      <c r="B267" s="94"/>
      <c r="C267" s="94"/>
      <c r="D267" s="81"/>
      <c r="E267" s="94"/>
      <c r="F267" s="94"/>
      <c r="H267" s="81"/>
      <c r="Y267" s="368"/>
      <c r="Z267" s="368"/>
      <c r="AA267" s="369"/>
    </row>
    <row r="268" ht="15.75" customHeight="1">
      <c r="A268" s="94"/>
      <c r="B268" s="94"/>
      <c r="C268" s="94"/>
      <c r="D268" s="81"/>
      <c r="E268" s="94"/>
      <c r="F268" s="94"/>
      <c r="H268" s="81"/>
      <c r="Y268" s="368"/>
      <c r="Z268" s="368"/>
      <c r="AA268" s="369"/>
    </row>
    <row r="269" ht="15.75" customHeight="1">
      <c r="A269" s="94"/>
      <c r="B269" s="94"/>
      <c r="C269" s="94"/>
      <c r="D269" s="81"/>
      <c r="E269" s="94"/>
      <c r="F269" s="94"/>
      <c r="H269" s="81"/>
      <c r="Y269" s="368"/>
      <c r="Z269" s="368"/>
      <c r="AA269" s="369"/>
    </row>
    <row r="270" ht="15.75" customHeight="1">
      <c r="A270" s="94"/>
      <c r="B270" s="94"/>
      <c r="C270" s="94"/>
      <c r="D270" s="81"/>
      <c r="E270" s="94"/>
      <c r="F270" s="94"/>
      <c r="H270" s="81"/>
      <c r="Y270" s="368"/>
      <c r="Z270" s="368"/>
      <c r="AA270" s="369"/>
    </row>
    <row r="271" ht="15.75" customHeight="1">
      <c r="A271" s="94"/>
      <c r="B271" s="94"/>
      <c r="C271" s="94"/>
      <c r="D271" s="81"/>
      <c r="E271" s="94"/>
      <c r="F271" s="94"/>
      <c r="H271" s="81"/>
      <c r="Y271" s="368"/>
      <c r="Z271" s="368"/>
      <c r="AA271" s="369"/>
    </row>
    <row r="272" ht="15.75" customHeight="1">
      <c r="A272" s="94"/>
      <c r="B272" s="94"/>
      <c r="C272" s="94"/>
      <c r="D272" s="81"/>
      <c r="E272" s="94"/>
      <c r="F272" s="94"/>
      <c r="H272" s="81"/>
      <c r="Y272" s="368"/>
      <c r="Z272" s="368"/>
      <c r="AA272" s="369"/>
    </row>
    <row r="273" ht="15.75" customHeight="1">
      <c r="A273" s="94"/>
      <c r="B273" s="94"/>
      <c r="C273" s="94"/>
      <c r="D273" s="81"/>
      <c r="E273" s="94"/>
      <c r="F273" s="94"/>
      <c r="H273" s="81"/>
      <c r="Y273" s="368"/>
      <c r="Z273" s="368"/>
      <c r="AA273" s="369"/>
    </row>
    <row r="274" ht="15.75" customHeight="1">
      <c r="A274" s="94"/>
      <c r="B274" s="94"/>
      <c r="C274" s="94"/>
      <c r="D274" s="81"/>
      <c r="E274" s="94"/>
      <c r="F274" s="94"/>
      <c r="H274" s="81"/>
      <c r="Y274" s="368"/>
      <c r="Z274" s="368"/>
      <c r="AA274" s="369"/>
    </row>
    <row r="275" ht="15.75" customHeight="1">
      <c r="A275" s="94"/>
      <c r="B275" s="94"/>
      <c r="C275" s="94"/>
      <c r="D275" s="81"/>
      <c r="E275" s="94"/>
      <c r="F275" s="94"/>
      <c r="H275" s="81"/>
      <c r="Y275" s="368"/>
      <c r="Z275" s="368"/>
      <c r="AA275" s="369"/>
    </row>
    <row r="276" ht="15.75" customHeight="1">
      <c r="A276" s="94"/>
      <c r="B276" s="94"/>
      <c r="C276" s="94"/>
      <c r="D276" s="81"/>
      <c r="E276" s="94"/>
      <c r="F276" s="94"/>
      <c r="H276" s="81"/>
      <c r="Y276" s="368"/>
      <c r="Z276" s="368"/>
      <c r="AA276" s="369"/>
    </row>
    <row r="277" ht="15.75" customHeight="1">
      <c r="A277" s="94"/>
      <c r="B277" s="94"/>
      <c r="C277" s="94"/>
      <c r="D277" s="81"/>
      <c r="E277" s="94"/>
      <c r="F277" s="94"/>
      <c r="H277" s="81"/>
      <c r="Y277" s="368"/>
      <c r="Z277" s="368"/>
      <c r="AA277" s="369"/>
    </row>
    <row r="278" ht="15.75" customHeight="1">
      <c r="A278" s="94"/>
      <c r="B278" s="94"/>
      <c r="C278" s="94"/>
      <c r="D278" s="81"/>
      <c r="E278" s="94"/>
      <c r="F278" s="94"/>
      <c r="H278" s="81"/>
      <c r="Y278" s="368"/>
      <c r="Z278" s="368"/>
      <c r="AA278" s="369"/>
    </row>
    <row r="279" ht="15.75" customHeight="1">
      <c r="A279" s="94"/>
      <c r="B279" s="94"/>
      <c r="C279" s="94"/>
      <c r="D279" s="81"/>
      <c r="E279" s="94"/>
      <c r="F279" s="94"/>
      <c r="H279" s="81"/>
      <c r="Y279" s="368"/>
      <c r="Z279" s="368"/>
      <c r="AA279" s="369"/>
    </row>
    <row r="280" ht="15.75" customHeight="1">
      <c r="A280" s="94"/>
      <c r="B280" s="94"/>
      <c r="C280" s="94"/>
      <c r="D280" s="81"/>
      <c r="E280" s="94"/>
      <c r="F280" s="94"/>
      <c r="H280" s="81"/>
      <c r="Y280" s="368"/>
      <c r="Z280" s="368"/>
      <c r="AA280" s="369"/>
    </row>
    <row r="281" ht="15.75" customHeight="1">
      <c r="A281" s="94"/>
      <c r="B281" s="94"/>
      <c r="C281" s="94"/>
      <c r="D281" s="81"/>
      <c r="E281" s="94"/>
      <c r="F281" s="94"/>
      <c r="H281" s="81"/>
      <c r="Y281" s="368"/>
      <c r="Z281" s="368"/>
      <c r="AA281" s="369"/>
    </row>
    <row r="282" ht="15.75" customHeight="1">
      <c r="A282" s="94"/>
      <c r="B282" s="94"/>
      <c r="C282" s="94"/>
      <c r="D282" s="81"/>
      <c r="E282" s="94"/>
      <c r="F282" s="94"/>
      <c r="H282" s="81"/>
      <c r="Y282" s="368"/>
      <c r="Z282" s="368"/>
      <c r="AA282" s="369"/>
    </row>
    <row r="283" ht="15.75" customHeight="1">
      <c r="A283" s="94"/>
      <c r="B283" s="94"/>
      <c r="C283" s="94"/>
      <c r="D283" s="81"/>
      <c r="E283" s="94"/>
      <c r="F283" s="94"/>
      <c r="H283" s="81"/>
      <c r="Y283" s="368"/>
      <c r="Z283" s="368"/>
      <c r="AA283" s="369"/>
    </row>
    <row r="284" ht="15.75" customHeight="1">
      <c r="A284" s="94"/>
      <c r="B284" s="94"/>
      <c r="C284" s="94"/>
      <c r="D284" s="81"/>
      <c r="E284" s="94"/>
      <c r="F284" s="94"/>
      <c r="H284" s="81"/>
      <c r="Y284" s="368"/>
      <c r="Z284" s="368"/>
      <c r="AA284" s="369"/>
    </row>
    <row r="285" ht="15.75" customHeight="1">
      <c r="A285" s="94"/>
      <c r="B285" s="94"/>
      <c r="C285" s="94"/>
      <c r="D285" s="81"/>
      <c r="E285" s="94"/>
      <c r="F285" s="94"/>
      <c r="H285" s="81"/>
      <c r="Y285" s="368"/>
      <c r="Z285" s="368"/>
      <c r="AA285" s="369"/>
    </row>
    <row r="286" ht="15.75" customHeight="1">
      <c r="A286" s="94"/>
      <c r="B286" s="94"/>
      <c r="C286" s="94"/>
      <c r="D286" s="81"/>
      <c r="E286" s="94"/>
      <c r="F286" s="94"/>
      <c r="H286" s="81"/>
      <c r="Y286" s="368"/>
      <c r="Z286" s="368"/>
      <c r="AA286" s="369"/>
    </row>
    <row r="287" ht="15.75" customHeight="1">
      <c r="A287" s="94"/>
      <c r="B287" s="94"/>
      <c r="C287" s="94"/>
      <c r="D287" s="81"/>
      <c r="E287" s="94"/>
      <c r="F287" s="94"/>
      <c r="H287" s="81"/>
      <c r="Y287" s="368"/>
      <c r="Z287" s="368"/>
      <c r="AA287" s="369"/>
    </row>
    <row r="288" ht="15.75" customHeight="1">
      <c r="A288" s="94"/>
      <c r="B288" s="94"/>
      <c r="C288" s="94"/>
      <c r="D288" s="81"/>
      <c r="E288" s="94"/>
      <c r="F288" s="94"/>
      <c r="H288" s="81"/>
      <c r="Y288" s="368"/>
      <c r="Z288" s="368"/>
      <c r="AA288" s="369"/>
    </row>
    <row r="289" ht="15.75" customHeight="1">
      <c r="A289" s="94"/>
      <c r="B289" s="94"/>
      <c r="C289" s="94"/>
      <c r="D289" s="81"/>
      <c r="E289" s="94"/>
      <c r="F289" s="94"/>
      <c r="H289" s="81"/>
      <c r="Y289" s="368"/>
      <c r="Z289" s="368"/>
      <c r="AA289" s="369"/>
    </row>
    <row r="290" ht="15.75" customHeight="1">
      <c r="A290" s="94"/>
      <c r="B290" s="94"/>
      <c r="C290" s="94"/>
      <c r="D290" s="81"/>
      <c r="E290" s="94"/>
      <c r="F290" s="94"/>
      <c r="H290" s="81"/>
      <c r="Y290" s="368"/>
      <c r="Z290" s="368"/>
      <c r="AA290" s="369"/>
    </row>
    <row r="291" ht="15.75" customHeight="1">
      <c r="A291" s="94"/>
      <c r="B291" s="94"/>
      <c r="C291" s="94"/>
      <c r="D291" s="81"/>
      <c r="E291" s="94"/>
      <c r="F291" s="94"/>
      <c r="H291" s="81"/>
      <c r="Y291" s="368"/>
      <c r="Z291" s="368"/>
      <c r="AA291" s="369"/>
    </row>
    <row r="292" ht="15.75" customHeight="1">
      <c r="A292" s="94"/>
      <c r="B292" s="94"/>
      <c r="C292" s="94"/>
      <c r="D292" s="81"/>
      <c r="E292" s="94"/>
      <c r="F292" s="94"/>
      <c r="H292" s="81"/>
      <c r="Y292" s="368"/>
      <c r="Z292" s="368"/>
      <c r="AA292" s="369"/>
    </row>
    <row r="293" ht="15.75" customHeight="1">
      <c r="A293" s="94"/>
      <c r="B293" s="94"/>
      <c r="C293" s="94"/>
      <c r="D293" s="81"/>
      <c r="E293" s="94"/>
      <c r="F293" s="94"/>
      <c r="H293" s="81"/>
      <c r="Y293" s="368"/>
      <c r="Z293" s="368"/>
      <c r="AA293" s="369"/>
    </row>
    <row r="294" ht="15.75" customHeight="1">
      <c r="A294" s="94"/>
      <c r="B294" s="94"/>
      <c r="C294" s="94"/>
      <c r="D294" s="81"/>
      <c r="E294" s="94"/>
      <c r="F294" s="94"/>
      <c r="H294" s="81"/>
      <c r="Y294" s="368"/>
      <c r="Z294" s="368"/>
      <c r="AA294" s="369"/>
    </row>
    <row r="295" ht="15.75" customHeight="1">
      <c r="A295" s="94"/>
      <c r="B295" s="94"/>
      <c r="C295" s="94"/>
      <c r="D295" s="81"/>
      <c r="E295" s="94"/>
      <c r="F295" s="94"/>
      <c r="H295" s="81"/>
      <c r="Y295" s="368"/>
      <c r="Z295" s="368"/>
      <c r="AA295" s="369"/>
    </row>
    <row r="296" ht="15.75" customHeight="1">
      <c r="A296" s="94"/>
      <c r="B296" s="94"/>
      <c r="C296" s="94"/>
      <c r="D296" s="81"/>
      <c r="E296" s="94"/>
      <c r="F296" s="94"/>
      <c r="H296" s="81"/>
      <c r="Y296" s="368"/>
      <c r="Z296" s="368"/>
      <c r="AA296" s="369"/>
    </row>
    <row r="297" ht="15.75" customHeight="1">
      <c r="A297" s="94"/>
      <c r="B297" s="94"/>
      <c r="C297" s="94"/>
      <c r="D297" s="81"/>
      <c r="E297" s="94"/>
      <c r="F297" s="94"/>
      <c r="H297" s="81"/>
      <c r="Y297" s="368"/>
      <c r="Z297" s="368"/>
      <c r="AA297" s="369"/>
    </row>
    <row r="298" ht="15.75" customHeight="1">
      <c r="A298" s="94"/>
      <c r="B298" s="94"/>
      <c r="C298" s="94"/>
      <c r="D298" s="81"/>
      <c r="E298" s="94"/>
      <c r="F298" s="94"/>
      <c r="H298" s="81"/>
      <c r="Y298" s="368"/>
      <c r="Z298" s="368"/>
      <c r="AA298" s="369"/>
    </row>
    <row r="299" ht="15.75" customHeight="1">
      <c r="A299" s="94"/>
      <c r="B299" s="94"/>
      <c r="C299" s="94"/>
      <c r="D299" s="81"/>
      <c r="E299" s="94"/>
      <c r="F299" s="94"/>
      <c r="H299" s="81"/>
      <c r="Y299" s="368"/>
      <c r="Z299" s="368"/>
      <c r="AA299" s="369"/>
    </row>
    <row r="300" ht="15.75" customHeight="1">
      <c r="A300" s="94"/>
      <c r="B300" s="94"/>
      <c r="C300" s="94"/>
      <c r="D300" s="81"/>
      <c r="E300" s="94"/>
      <c r="F300" s="94"/>
      <c r="H300" s="81"/>
      <c r="Y300" s="368"/>
      <c r="Z300" s="368"/>
      <c r="AA300" s="369"/>
    </row>
    <row r="301" ht="15.75" customHeight="1">
      <c r="A301" s="94"/>
      <c r="B301" s="94"/>
      <c r="C301" s="94"/>
      <c r="D301" s="81"/>
      <c r="E301" s="94"/>
      <c r="F301" s="94"/>
      <c r="H301" s="81"/>
      <c r="Y301" s="368"/>
      <c r="Z301" s="368"/>
      <c r="AA301" s="369"/>
    </row>
    <row r="302" ht="15.75" customHeight="1">
      <c r="A302" s="94"/>
      <c r="B302" s="94"/>
      <c r="C302" s="94"/>
      <c r="D302" s="81"/>
      <c r="E302" s="94"/>
      <c r="F302" s="94"/>
      <c r="H302" s="81"/>
      <c r="Y302" s="368"/>
      <c r="Z302" s="368"/>
      <c r="AA302" s="369"/>
    </row>
    <row r="303" ht="15.75" customHeight="1">
      <c r="A303" s="94"/>
      <c r="B303" s="94"/>
      <c r="C303" s="94"/>
      <c r="D303" s="81"/>
      <c r="E303" s="94"/>
      <c r="F303" s="94"/>
      <c r="H303" s="81"/>
      <c r="Y303" s="368"/>
      <c r="Z303" s="368"/>
      <c r="AA303" s="369"/>
    </row>
    <row r="304" ht="15.75" customHeight="1">
      <c r="A304" s="94"/>
      <c r="B304" s="94"/>
      <c r="C304" s="94"/>
      <c r="D304" s="81"/>
      <c r="E304" s="94"/>
      <c r="F304" s="94"/>
      <c r="H304" s="81"/>
      <c r="Y304" s="368"/>
      <c r="Z304" s="368"/>
      <c r="AA304" s="369"/>
    </row>
    <row r="305" ht="15.75" customHeight="1">
      <c r="A305" s="94"/>
      <c r="B305" s="94"/>
      <c r="C305" s="94"/>
      <c r="D305" s="81"/>
      <c r="E305" s="94"/>
      <c r="F305" s="94"/>
      <c r="H305" s="81"/>
      <c r="Y305" s="368"/>
      <c r="Z305" s="368"/>
      <c r="AA305" s="369"/>
    </row>
    <row r="306" ht="15.75" customHeight="1">
      <c r="A306" s="94"/>
      <c r="B306" s="94"/>
      <c r="C306" s="94"/>
      <c r="D306" s="81"/>
      <c r="E306" s="94"/>
      <c r="F306" s="94"/>
      <c r="H306" s="81"/>
      <c r="Y306" s="368"/>
      <c r="Z306" s="368"/>
      <c r="AA306" s="369"/>
    </row>
    <row r="307" ht="15.75" customHeight="1">
      <c r="A307" s="94"/>
      <c r="B307" s="94"/>
      <c r="C307" s="94"/>
      <c r="D307" s="81"/>
      <c r="E307" s="94"/>
      <c r="F307" s="94"/>
      <c r="H307" s="81"/>
      <c r="Y307" s="368"/>
      <c r="Z307" s="368"/>
      <c r="AA307" s="369"/>
    </row>
    <row r="308" ht="15.75" customHeight="1">
      <c r="A308" s="94"/>
      <c r="B308" s="94"/>
      <c r="C308" s="94"/>
      <c r="D308" s="81"/>
      <c r="E308" s="94"/>
      <c r="F308" s="94"/>
      <c r="H308" s="81"/>
      <c r="Y308" s="368"/>
      <c r="Z308" s="368"/>
      <c r="AA308" s="369"/>
    </row>
    <row r="309" ht="15.75" customHeight="1">
      <c r="A309" s="94"/>
      <c r="B309" s="94"/>
      <c r="C309" s="94"/>
      <c r="D309" s="81"/>
      <c r="E309" s="94"/>
      <c r="F309" s="94"/>
      <c r="H309" s="81"/>
      <c r="Y309" s="368"/>
      <c r="Z309" s="368"/>
      <c r="AA309" s="369"/>
    </row>
    <row r="310" ht="15.75" customHeight="1">
      <c r="A310" s="94"/>
      <c r="B310" s="94"/>
      <c r="C310" s="94"/>
      <c r="D310" s="81"/>
      <c r="E310" s="94"/>
      <c r="F310" s="94"/>
      <c r="H310" s="81"/>
      <c r="Y310" s="368"/>
      <c r="Z310" s="368"/>
      <c r="AA310" s="369"/>
    </row>
    <row r="311" ht="15.75" customHeight="1">
      <c r="A311" s="94"/>
      <c r="B311" s="94"/>
      <c r="C311" s="94"/>
      <c r="D311" s="81"/>
      <c r="E311" s="94"/>
      <c r="F311" s="94"/>
      <c r="H311" s="81"/>
      <c r="Y311" s="368"/>
      <c r="Z311" s="368"/>
      <c r="AA311" s="369"/>
    </row>
    <row r="312" ht="15.75" customHeight="1">
      <c r="A312" s="94"/>
      <c r="B312" s="94"/>
      <c r="C312" s="94"/>
      <c r="D312" s="81"/>
      <c r="E312" s="94"/>
      <c r="F312" s="94"/>
      <c r="H312" s="81"/>
      <c r="Y312" s="368"/>
      <c r="Z312" s="368"/>
      <c r="AA312" s="369"/>
    </row>
    <row r="313" ht="15.75" customHeight="1">
      <c r="A313" s="94"/>
      <c r="B313" s="94"/>
      <c r="C313" s="94"/>
      <c r="D313" s="81"/>
      <c r="E313" s="94"/>
      <c r="F313" s="94"/>
      <c r="H313" s="81"/>
      <c r="Y313" s="368"/>
      <c r="Z313" s="368"/>
      <c r="AA313" s="369"/>
    </row>
    <row r="314" ht="15.75" customHeight="1">
      <c r="A314" s="94"/>
      <c r="B314" s="94"/>
      <c r="C314" s="94"/>
      <c r="D314" s="81"/>
      <c r="E314" s="94"/>
      <c r="F314" s="94"/>
      <c r="H314" s="81"/>
      <c r="Y314" s="368"/>
      <c r="Z314" s="368"/>
      <c r="AA314" s="369"/>
    </row>
    <row r="315" ht="15.75" customHeight="1">
      <c r="A315" s="94"/>
      <c r="B315" s="94"/>
      <c r="C315" s="94"/>
      <c r="D315" s="81"/>
      <c r="E315" s="94"/>
      <c r="F315" s="94"/>
      <c r="H315" s="81"/>
      <c r="Y315" s="368"/>
      <c r="Z315" s="368"/>
      <c r="AA315" s="369"/>
    </row>
    <row r="316" ht="15.75" customHeight="1">
      <c r="A316" s="94"/>
      <c r="B316" s="94"/>
      <c r="C316" s="94"/>
      <c r="D316" s="81"/>
      <c r="E316" s="94"/>
      <c r="F316" s="94"/>
      <c r="H316" s="81"/>
      <c r="Y316" s="368"/>
      <c r="Z316" s="368"/>
      <c r="AA316" s="369"/>
    </row>
    <row r="317" ht="15.75" customHeight="1">
      <c r="A317" s="94"/>
      <c r="B317" s="94"/>
      <c r="C317" s="94"/>
      <c r="D317" s="81"/>
      <c r="E317" s="94"/>
      <c r="F317" s="94"/>
      <c r="H317" s="81"/>
      <c r="Y317" s="368"/>
      <c r="Z317" s="368"/>
      <c r="AA317" s="369"/>
    </row>
    <row r="318" ht="15.75" customHeight="1">
      <c r="A318" s="94"/>
      <c r="B318" s="94"/>
      <c r="C318" s="94"/>
      <c r="D318" s="81"/>
      <c r="E318" s="94"/>
      <c r="F318" s="94"/>
      <c r="H318" s="81"/>
      <c r="Y318" s="368"/>
      <c r="Z318" s="368"/>
      <c r="AA318" s="369"/>
    </row>
    <row r="319" ht="15.75" customHeight="1">
      <c r="A319" s="94"/>
      <c r="B319" s="94"/>
      <c r="C319" s="94"/>
      <c r="D319" s="81"/>
      <c r="E319" s="94"/>
      <c r="F319" s="94"/>
      <c r="H319" s="81"/>
      <c r="Y319" s="368"/>
      <c r="Z319" s="368"/>
      <c r="AA319" s="369"/>
    </row>
    <row r="320" ht="15.75" customHeight="1">
      <c r="A320" s="94"/>
      <c r="B320" s="94"/>
      <c r="C320" s="94"/>
      <c r="D320" s="81"/>
      <c r="E320" s="94"/>
      <c r="F320" s="94"/>
      <c r="H320" s="81"/>
      <c r="Y320" s="368"/>
      <c r="Z320" s="368"/>
      <c r="AA320" s="369"/>
    </row>
    <row r="321" ht="15.75" customHeight="1">
      <c r="A321" s="94"/>
      <c r="B321" s="94"/>
      <c r="C321" s="94"/>
      <c r="D321" s="81"/>
      <c r="E321" s="94"/>
      <c r="F321" s="94"/>
      <c r="H321" s="81"/>
      <c r="Y321" s="368"/>
      <c r="Z321" s="368"/>
      <c r="AA321" s="369"/>
    </row>
    <row r="322" ht="15.75" customHeight="1">
      <c r="A322" s="94"/>
      <c r="B322" s="94"/>
      <c r="C322" s="94"/>
      <c r="D322" s="81"/>
      <c r="E322" s="94"/>
      <c r="F322" s="94"/>
      <c r="H322" s="81"/>
      <c r="Y322" s="368"/>
      <c r="Z322" s="368"/>
      <c r="AA322" s="369"/>
    </row>
    <row r="323" ht="15.75" customHeight="1">
      <c r="A323" s="94"/>
      <c r="B323" s="94"/>
      <c r="C323" s="94"/>
      <c r="D323" s="81"/>
      <c r="E323" s="94"/>
      <c r="F323" s="94"/>
      <c r="H323" s="81"/>
      <c r="Y323" s="368"/>
      <c r="Z323" s="368"/>
      <c r="AA323" s="369"/>
    </row>
    <row r="324" ht="15.75" customHeight="1">
      <c r="A324" s="94"/>
      <c r="B324" s="94"/>
      <c r="C324" s="94"/>
      <c r="D324" s="81"/>
      <c r="E324" s="94"/>
      <c r="F324" s="94"/>
      <c r="H324" s="81"/>
      <c r="Y324" s="368"/>
      <c r="Z324" s="368"/>
      <c r="AA324" s="369"/>
    </row>
    <row r="325" ht="15.75" customHeight="1">
      <c r="A325" s="94"/>
      <c r="B325" s="94"/>
      <c r="C325" s="94"/>
      <c r="D325" s="81"/>
      <c r="E325" s="94"/>
      <c r="F325" s="94"/>
      <c r="H325" s="81"/>
      <c r="Y325" s="368"/>
      <c r="Z325" s="368"/>
      <c r="AA325" s="369"/>
    </row>
    <row r="326" ht="15.75" customHeight="1">
      <c r="A326" s="94"/>
      <c r="B326" s="94"/>
      <c r="C326" s="94"/>
      <c r="D326" s="81"/>
      <c r="E326" s="94"/>
      <c r="F326" s="94"/>
      <c r="H326" s="81"/>
      <c r="Y326" s="368"/>
      <c r="Z326" s="368"/>
      <c r="AA326" s="369"/>
    </row>
    <row r="327" ht="15.75" customHeight="1">
      <c r="A327" s="94"/>
      <c r="B327" s="94"/>
      <c r="C327" s="94"/>
      <c r="D327" s="81"/>
      <c r="E327" s="94"/>
      <c r="F327" s="94"/>
      <c r="H327" s="81"/>
      <c r="Y327" s="368"/>
      <c r="Z327" s="368"/>
      <c r="AA327" s="369"/>
    </row>
    <row r="328" ht="15.75" customHeight="1">
      <c r="A328" s="94"/>
      <c r="B328" s="94"/>
      <c r="C328" s="94"/>
      <c r="D328" s="81"/>
      <c r="E328" s="94"/>
      <c r="F328" s="94"/>
      <c r="H328" s="81"/>
      <c r="Y328" s="368"/>
      <c r="Z328" s="368"/>
      <c r="AA328" s="369"/>
    </row>
    <row r="329" ht="15.75" customHeight="1">
      <c r="A329" s="94"/>
      <c r="B329" s="94"/>
      <c r="C329" s="94"/>
      <c r="D329" s="81"/>
      <c r="E329" s="94"/>
      <c r="F329" s="94"/>
      <c r="H329" s="81"/>
      <c r="Y329" s="368"/>
      <c r="Z329" s="368"/>
      <c r="AA329" s="369"/>
    </row>
    <row r="330" ht="15.75" customHeight="1">
      <c r="A330" s="94"/>
      <c r="B330" s="94"/>
      <c r="C330" s="94"/>
      <c r="D330" s="81"/>
      <c r="E330" s="94"/>
      <c r="F330" s="94"/>
      <c r="H330" s="81"/>
      <c r="Y330" s="368"/>
      <c r="Z330" s="368"/>
      <c r="AA330" s="369"/>
    </row>
    <row r="331" ht="15.75" customHeight="1">
      <c r="A331" s="94"/>
      <c r="B331" s="94"/>
      <c r="C331" s="94"/>
      <c r="D331" s="81"/>
      <c r="E331" s="94"/>
      <c r="F331" s="94"/>
      <c r="H331" s="81"/>
      <c r="Y331" s="368"/>
      <c r="Z331" s="368"/>
      <c r="AA331" s="369"/>
    </row>
    <row r="332" ht="15.75" customHeight="1">
      <c r="A332" s="94"/>
      <c r="B332" s="94"/>
      <c r="C332" s="94"/>
      <c r="D332" s="81"/>
      <c r="E332" s="94"/>
      <c r="F332" s="94"/>
      <c r="H332" s="81"/>
      <c r="Y332" s="368"/>
      <c r="Z332" s="368"/>
      <c r="AA332" s="369"/>
    </row>
    <row r="333" ht="15.75" customHeight="1">
      <c r="A333" s="94"/>
      <c r="B333" s="94"/>
      <c r="C333" s="94"/>
      <c r="D333" s="81"/>
      <c r="E333" s="94"/>
      <c r="F333" s="94"/>
      <c r="H333" s="81"/>
      <c r="Y333" s="368"/>
      <c r="Z333" s="368"/>
      <c r="AA333" s="369"/>
    </row>
    <row r="334" ht="15.75" customHeight="1">
      <c r="A334" s="94"/>
      <c r="B334" s="94"/>
      <c r="C334" s="94"/>
      <c r="D334" s="81"/>
      <c r="E334" s="94"/>
      <c r="F334" s="94"/>
      <c r="H334" s="81"/>
      <c r="Y334" s="368"/>
      <c r="Z334" s="368"/>
      <c r="AA334" s="369"/>
    </row>
    <row r="335" ht="15.75" customHeight="1">
      <c r="A335" s="94"/>
      <c r="B335" s="94"/>
      <c r="C335" s="94"/>
      <c r="D335" s="81"/>
      <c r="E335" s="94"/>
      <c r="F335" s="94"/>
      <c r="H335" s="81"/>
      <c r="Y335" s="368"/>
      <c r="Z335" s="368"/>
      <c r="AA335" s="369"/>
    </row>
    <row r="336" ht="15.75" customHeight="1">
      <c r="A336" s="94"/>
      <c r="B336" s="94"/>
      <c r="C336" s="94"/>
      <c r="D336" s="81"/>
      <c r="E336" s="94"/>
      <c r="F336" s="94"/>
      <c r="H336" s="81"/>
      <c r="Y336" s="368"/>
      <c r="Z336" s="368"/>
      <c r="AA336" s="369"/>
    </row>
    <row r="337" ht="15.75" customHeight="1">
      <c r="A337" s="94"/>
      <c r="B337" s="94"/>
      <c r="C337" s="94"/>
      <c r="D337" s="81"/>
      <c r="E337" s="94"/>
      <c r="F337" s="94"/>
      <c r="H337" s="81"/>
      <c r="Y337" s="368"/>
      <c r="Z337" s="368"/>
      <c r="AA337" s="369"/>
    </row>
    <row r="338" ht="15.75" customHeight="1">
      <c r="A338" s="94"/>
      <c r="B338" s="94"/>
      <c r="C338" s="94"/>
      <c r="D338" s="81"/>
      <c r="E338" s="94"/>
      <c r="F338" s="94"/>
      <c r="H338" s="81"/>
      <c r="Y338" s="368"/>
      <c r="Z338" s="368"/>
      <c r="AA338" s="369"/>
    </row>
    <row r="339" ht="15.75" customHeight="1">
      <c r="A339" s="94"/>
      <c r="B339" s="94"/>
      <c r="C339" s="94"/>
      <c r="D339" s="81"/>
      <c r="E339" s="94"/>
      <c r="F339" s="94"/>
      <c r="H339" s="81"/>
      <c r="Y339" s="368"/>
      <c r="Z339" s="368"/>
      <c r="AA339" s="369"/>
    </row>
    <row r="340" ht="15.75" customHeight="1">
      <c r="A340" s="94"/>
      <c r="B340" s="94"/>
      <c r="C340" s="94"/>
      <c r="D340" s="81"/>
      <c r="E340" s="94"/>
      <c r="F340" s="94"/>
      <c r="H340" s="81"/>
      <c r="Y340" s="368"/>
      <c r="Z340" s="368"/>
      <c r="AA340" s="369"/>
    </row>
    <row r="341" ht="15.75" customHeight="1">
      <c r="A341" s="94"/>
      <c r="B341" s="94"/>
      <c r="C341" s="94"/>
      <c r="D341" s="81"/>
      <c r="E341" s="94"/>
      <c r="F341" s="94"/>
      <c r="H341" s="81"/>
      <c r="Y341" s="368"/>
      <c r="Z341" s="368"/>
      <c r="AA341" s="369"/>
    </row>
    <row r="342" ht="15.75" customHeight="1">
      <c r="A342" s="94"/>
      <c r="B342" s="94"/>
      <c r="C342" s="94"/>
      <c r="D342" s="81"/>
      <c r="E342" s="94"/>
      <c r="F342" s="94"/>
      <c r="H342" s="81"/>
      <c r="Y342" s="368"/>
      <c r="Z342" s="368"/>
      <c r="AA342" s="369"/>
    </row>
    <row r="343" ht="15.75" customHeight="1">
      <c r="A343" s="94"/>
      <c r="B343" s="94"/>
      <c r="C343" s="94"/>
      <c r="D343" s="81"/>
      <c r="E343" s="94"/>
      <c r="F343" s="94"/>
      <c r="H343" s="81"/>
      <c r="Y343" s="368"/>
      <c r="Z343" s="368"/>
      <c r="AA343" s="369"/>
    </row>
    <row r="344" ht="15.75" customHeight="1">
      <c r="A344" s="94"/>
      <c r="B344" s="94"/>
      <c r="C344" s="94"/>
      <c r="D344" s="81"/>
      <c r="E344" s="94"/>
      <c r="F344" s="94"/>
      <c r="H344" s="81"/>
      <c r="Y344" s="368"/>
      <c r="Z344" s="368"/>
      <c r="AA344" s="369"/>
    </row>
    <row r="345" ht="15.75" customHeight="1">
      <c r="A345" s="94"/>
      <c r="B345" s="94"/>
      <c r="C345" s="94"/>
      <c r="D345" s="81"/>
      <c r="E345" s="94"/>
      <c r="F345" s="94"/>
      <c r="H345" s="81"/>
      <c r="Y345" s="368"/>
      <c r="Z345" s="368"/>
      <c r="AA345" s="369"/>
    </row>
    <row r="346" ht="15.75" customHeight="1">
      <c r="A346" s="94"/>
      <c r="B346" s="94"/>
      <c r="C346" s="94"/>
      <c r="D346" s="81"/>
      <c r="E346" s="94"/>
      <c r="F346" s="94"/>
      <c r="H346" s="81"/>
      <c r="Y346" s="368"/>
      <c r="Z346" s="368"/>
      <c r="AA346" s="369"/>
    </row>
    <row r="347" ht="15.75" customHeight="1">
      <c r="A347" s="94"/>
      <c r="B347" s="94"/>
      <c r="C347" s="94"/>
      <c r="D347" s="81"/>
      <c r="E347" s="94"/>
      <c r="F347" s="94"/>
      <c r="H347" s="81"/>
      <c r="Y347" s="368"/>
      <c r="Z347" s="368"/>
      <c r="AA347" s="369"/>
    </row>
    <row r="348" ht="15.75" customHeight="1">
      <c r="A348" s="94"/>
      <c r="B348" s="94"/>
      <c r="C348" s="94"/>
      <c r="D348" s="81"/>
      <c r="E348" s="94"/>
      <c r="F348" s="94"/>
      <c r="H348" s="81"/>
      <c r="Y348" s="368"/>
      <c r="Z348" s="368"/>
      <c r="AA348" s="369"/>
    </row>
    <row r="349" ht="15.75" customHeight="1">
      <c r="A349" s="94"/>
      <c r="B349" s="94"/>
      <c r="C349" s="94"/>
      <c r="D349" s="81"/>
      <c r="E349" s="94"/>
      <c r="F349" s="94"/>
      <c r="H349" s="81"/>
      <c r="Y349" s="368"/>
      <c r="Z349" s="368"/>
      <c r="AA349" s="369"/>
    </row>
    <row r="350" ht="15.75" customHeight="1">
      <c r="A350" s="94"/>
      <c r="B350" s="94"/>
      <c r="C350" s="94"/>
      <c r="D350" s="81"/>
      <c r="E350" s="94"/>
      <c r="F350" s="94"/>
      <c r="H350" s="81"/>
      <c r="Y350" s="368"/>
      <c r="Z350" s="368"/>
      <c r="AA350" s="369"/>
    </row>
    <row r="351" ht="15.75" customHeight="1">
      <c r="A351" s="94"/>
      <c r="B351" s="94"/>
      <c r="C351" s="94"/>
      <c r="D351" s="81"/>
      <c r="E351" s="94"/>
      <c r="F351" s="94"/>
      <c r="H351" s="81"/>
      <c r="Y351" s="368"/>
      <c r="Z351" s="368"/>
      <c r="AA351" s="369"/>
    </row>
    <row r="352" ht="15.75" customHeight="1">
      <c r="A352" s="94"/>
      <c r="B352" s="94"/>
      <c r="C352" s="94"/>
      <c r="D352" s="81"/>
      <c r="E352" s="94"/>
      <c r="F352" s="94"/>
      <c r="H352" s="81"/>
      <c r="Y352" s="368"/>
      <c r="Z352" s="368"/>
      <c r="AA352" s="369"/>
    </row>
    <row r="353" ht="15.75" customHeight="1">
      <c r="A353" s="94"/>
      <c r="B353" s="94"/>
      <c r="C353" s="94"/>
      <c r="D353" s="81"/>
      <c r="E353" s="94"/>
      <c r="F353" s="94"/>
      <c r="H353" s="81"/>
      <c r="Y353" s="368"/>
      <c r="Z353" s="368"/>
      <c r="AA353" s="369"/>
    </row>
    <row r="354" ht="15.75" customHeight="1">
      <c r="A354" s="94"/>
      <c r="B354" s="94"/>
      <c r="C354" s="94"/>
      <c r="D354" s="81"/>
      <c r="E354" s="94"/>
      <c r="F354" s="94"/>
      <c r="H354" s="81"/>
      <c r="Y354" s="368"/>
      <c r="Z354" s="368"/>
      <c r="AA354" s="369"/>
    </row>
    <row r="355" ht="15.75" customHeight="1">
      <c r="A355" s="94"/>
      <c r="B355" s="94"/>
      <c r="C355" s="94"/>
      <c r="D355" s="81"/>
      <c r="E355" s="94"/>
      <c r="F355" s="94"/>
      <c r="H355" s="81"/>
      <c r="Y355" s="368"/>
      <c r="Z355" s="368"/>
      <c r="AA355" s="369"/>
    </row>
    <row r="356" ht="15.75" customHeight="1">
      <c r="A356" s="94"/>
      <c r="B356" s="94"/>
      <c r="C356" s="94"/>
      <c r="D356" s="81"/>
      <c r="E356" s="94"/>
      <c r="F356" s="94"/>
      <c r="H356" s="81"/>
      <c r="Y356" s="368"/>
      <c r="Z356" s="368"/>
      <c r="AA356" s="369"/>
    </row>
    <row r="357" ht="15.75" customHeight="1">
      <c r="A357" s="94"/>
      <c r="B357" s="94"/>
      <c r="C357" s="94"/>
      <c r="D357" s="81"/>
      <c r="E357" s="94"/>
      <c r="F357" s="94"/>
      <c r="H357" s="81"/>
      <c r="Y357" s="368"/>
      <c r="Z357" s="368"/>
      <c r="AA357" s="369"/>
    </row>
    <row r="358" ht="15.75" customHeight="1">
      <c r="A358" s="94"/>
      <c r="B358" s="94"/>
      <c r="C358" s="94"/>
      <c r="D358" s="81"/>
      <c r="E358" s="94"/>
      <c r="F358" s="94"/>
      <c r="H358" s="81"/>
      <c r="Y358" s="368"/>
      <c r="Z358" s="368"/>
      <c r="AA358" s="369"/>
    </row>
    <row r="359" ht="15.75" customHeight="1">
      <c r="A359" s="94"/>
      <c r="B359" s="94"/>
      <c r="C359" s="94"/>
      <c r="D359" s="81"/>
      <c r="E359" s="94"/>
      <c r="F359" s="94"/>
      <c r="H359" s="81"/>
      <c r="Y359" s="368"/>
      <c r="Z359" s="368"/>
      <c r="AA359" s="369"/>
    </row>
    <row r="360" ht="15.75" customHeight="1">
      <c r="A360" s="94"/>
      <c r="B360" s="94"/>
      <c r="C360" s="94"/>
      <c r="D360" s="81"/>
      <c r="E360" s="94"/>
      <c r="F360" s="94"/>
      <c r="H360" s="81"/>
      <c r="Y360" s="368"/>
      <c r="Z360" s="368"/>
      <c r="AA360" s="369"/>
    </row>
    <row r="361" ht="15.75" customHeight="1">
      <c r="A361" s="94"/>
      <c r="B361" s="94"/>
      <c r="C361" s="94"/>
      <c r="D361" s="81"/>
      <c r="E361" s="94"/>
      <c r="F361" s="94"/>
      <c r="H361" s="81"/>
      <c r="Y361" s="368"/>
      <c r="Z361" s="368"/>
      <c r="AA361" s="369"/>
    </row>
    <row r="362" ht="15.75" customHeight="1">
      <c r="A362" s="94"/>
      <c r="B362" s="94"/>
      <c r="C362" s="94"/>
      <c r="D362" s="81"/>
      <c r="E362" s="94"/>
      <c r="F362" s="94"/>
      <c r="H362" s="81"/>
      <c r="Y362" s="368"/>
      <c r="Z362" s="368"/>
      <c r="AA362" s="369"/>
    </row>
    <row r="363" ht="15.75" customHeight="1">
      <c r="A363" s="94"/>
      <c r="B363" s="94"/>
      <c r="C363" s="94"/>
      <c r="D363" s="81"/>
      <c r="E363" s="94"/>
      <c r="F363" s="94"/>
      <c r="H363" s="81"/>
      <c r="Y363" s="368"/>
      <c r="Z363" s="368"/>
      <c r="AA363" s="369"/>
    </row>
    <row r="364" ht="15.75" customHeight="1">
      <c r="A364" s="94"/>
      <c r="B364" s="94"/>
      <c r="C364" s="94"/>
      <c r="D364" s="81"/>
      <c r="E364" s="94"/>
      <c r="F364" s="94"/>
      <c r="H364" s="81"/>
      <c r="Y364" s="368"/>
      <c r="Z364" s="368"/>
      <c r="AA364" s="369"/>
    </row>
    <row r="365" ht="15.75" customHeight="1">
      <c r="A365" s="94"/>
      <c r="B365" s="94"/>
      <c r="C365" s="94"/>
      <c r="D365" s="81"/>
      <c r="E365" s="94"/>
      <c r="F365" s="94"/>
      <c r="H365" s="81"/>
      <c r="Y365" s="368"/>
      <c r="Z365" s="368"/>
      <c r="AA365" s="369"/>
    </row>
    <row r="366" ht="15.75" customHeight="1">
      <c r="A366" s="94"/>
      <c r="B366" s="94"/>
      <c r="C366" s="94"/>
      <c r="D366" s="81"/>
      <c r="E366" s="94"/>
      <c r="F366" s="94"/>
      <c r="H366" s="81"/>
      <c r="Y366" s="368"/>
      <c r="Z366" s="368"/>
      <c r="AA366" s="369"/>
    </row>
    <row r="367" ht="15.75" customHeight="1">
      <c r="A367" s="94"/>
      <c r="B367" s="94"/>
      <c r="C367" s="94"/>
      <c r="D367" s="81"/>
      <c r="E367" s="94"/>
      <c r="F367" s="94"/>
      <c r="H367" s="81"/>
      <c r="Y367" s="368"/>
      <c r="Z367" s="368"/>
      <c r="AA367" s="369"/>
    </row>
    <row r="368" ht="15.75" customHeight="1">
      <c r="A368" s="94"/>
      <c r="B368" s="94"/>
      <c r="C368" s="94"/>
      <c r="D368" s="81"/>
      <c r="E368" s="94"/>
      <c r="F368" s="94"/>
      <c r="H368" s="81"/>
      <c r="Y368" s="368"/>
      <c r="Z368" s="368"/>
      <c r="AA368" s="369"/>
    </row>
    <row r="369" ht="15.75" customHeight="1">
      <c r="A369" s="94"/>
      <c r="B369" s="94"/>
      <c r="C369" s="94"/>
      <c r="D369" s="81"/>
      <c r="E369" s="94"/>
      <c r="F369" s="94"/>
      <c r="H369" s="81"/>
      <c r="Y369" s="368"/>
      <c r="Z369" s="368"/>
      <c r="AA369" s="369"/>
    </row>
    <row r="370" ht="15.75" customHeight="1">
      <c r="A370" s="94"/>
      <c r="B370" s="94"/>
      <c r="C370" s="94"/>
      <c r="D370" s="81"/>
      <c r="E370" s="94"/>
      <c r="F370" s="94"/>
      <c r="H370" s="81"/>
      <c r="Y370" s="368"/>
      <c r="Z370" s="368"/>
      <c r="AA370" s="369"/>
    </row>
    <row r="371" ht="15.75" customHeight="1">
      <c r="A371" s="94"/>
      <c r="B371" s="94"/>
      <c r="C371" s="94"/>
      <c r="D371" s="81"/>
      <c r="E371" s="94"/>
      <c r="F371" s="94"/>
      <c r="H371" s="81"/>
      <c r="Y371" s="368"/>
      <c r="Z371" s="368"/>
      <c r="AA371" s="369"/>
    </row>
    <row r="372" ht="15.75" customHeight="1">
      <c r="A372" s="94"/>
      <c r="B372" s="94"/>
      <c r="C372" s="94"/>
      <c r="D372" s="81"/>
      <c r="E372" s="94"/>
      <c r="F372" s="94"/>
      <c r="H372" s="81"/>
      <c r="Y372" s="368"/>
      <c r="Z372" s="368"/>
      <c r="AA372" s="369"/>
    </row>
    <row r="373" ht="15.75" customHeight="1">
      <c r="A373" s="94"/>
      <c r="B373" s="94"/>
      <c r="C373" s="94"/>
      <c r="D373" s="81"/>
      <c r="E373" s="94"/>
      <c r="F373" s="94"/>
      <c r="H373" s="81"/>
      <c r="Y373" s="368"/>
      <c r="Z373" s="368"/>
      <c r="AA373" s="369"/>
    </row>
    <row r="374" ht="15.75" customHeight="1">
      <c r="A374" s="94"/>
      <c r="B374" s="94"/>
      <c r="C374" s="94"/>
      <c r="D374" s="81"/>
      <c r="E374" s="94"/>
      <c r="F374" s="94"/>
      <c r="H374" s="81"/>
      <c r="Y374" s="368"/>
      <c r="Z374" s="368"/>
      <c r="AA374" s="369"/>
    </row>
    <row r="375" ht="15.75" customHeight="1">
      <c r="A375" s="94"/>
      <c r="B375" s="94"/>
      <c r="C375" s="94"/>
      <c r="D375" s="81"/>
      <c r="E375" s="94"/>
      <c r="F375" s="94"/>
      <c r="H375" s="81"/>
      <c r="Y375" s="368"/>
      <c r="Z375" s="368"/>
      <c r="AA375" s="369"/>
    </row>
    <row r="376" ht="15.75" customHeight="1">
      <c r="A376" s="94"/>
      <c r="B376" s="94"/>
      <c r="C376" s="94"/>
      <c r="D376" s="81"/>
      <c r="E376" s="94"/>
      <c r="F376" s="94"/>
      <c r="H376" s="81"/>
      <c r="Y376" s="368"/>
      <c r="Z376" s="368"/>
      <c r="AA376" s="369"/>
    </row>
    <row r="377" ht="15.75" customHeight="1">
      <c r="A377" s="94"/>
      <c r="B377" s="94"/>
      <c r="C377" s="94"/>
      <c r="D377" s="81"/>
      <c r="E377" s="94"/>
      <c r="F377" s="94"/>
      <c r="H377" s="81"/>
      <c r="Y377" s="368"/>
      <c r="Z377" s="368"/>
      <c r="AA377" s="369"/>
    </row>
    <row r="378" ht="15.75" customHeight="1">
      <c r="A378" s="94"/>
      <c r="B378" s="94"/>
      <c r="C378" s="94"/>
      <c r="D378" s="81"/>
      <c r="E378" s="94"/>
      <c r="F378" s="94"/>
      <c r="H378" s="81"/>
      <c r="Y378" s="368"/>
      <c r="Z378" s="368"/>
      <c r="AA378" s="369"/>
    </row>
    <row r="379" ht="15.75" customHeight="1">
      <c r="A379" s="94"/>
      <c r="B379" s="94"/>
      <c r="C379" s="94"/>
      <c r="D379" s="81"/>
      <c r="E379" s="94"/>
      <c r="F379" s="94"/>
      <c r="H379" s="81"/>
      <c r="Y379" s="368"/>
      <c r="Z379" s="368"/>
      <c r="AA379" s="369"/>
    </row>
    <row r="380" ht="15.75" customHeight="1">
      <c r="A380" s="94"/>
      <c r="B380" s="94"/>
      <c r="C380" s="94"/>
      <c r="D380" s="81"/>
      <c r="E380" s="94"/>
      <c r="F380" s="94"/>
      <c r="H380" s="81"/>
      <c r="Y380" s="368"/>
      <c r="Z380" s="368"/>
      <c r="AA380" s="369"/>
    </row>
    <row r="381" ht="15.75" customHeight="1">
      <c r="A381" s="94"/>
      <c r="B381" s="94"/>
      <c r="C381" s="94"/>
      <c r="D381" s="81"/>
      <c r="E381" s="94"/>
      <c r="F381" s="94"/>
      <c r="H381" s="81"/>
      <c r="Y381" s="368"/>
      <c r="Z381" s="368"/>
      <c r="AA381" s="369"/>
    </row>
    <row r="382" ht="15.75" customHeight="1">
      <c r="A382" s="94"/>
      <c r="B382" s="94"/>
      <c r="C382" s="94"/>
      <c r="D382" s="81"/>
      <c r="E382" s="94"/>
      <c r="F382" s="94"/>
      <c r="H382" s="81"/>
      <c r="Y382" s="368"/>
      <c r="Z382" s="368"/>
      <c r="AA382" s="369"/>
    </row>
    <row r="383" ht="15.75" customHeight="1">
      <c r="A383" s="94"/>
      <c r="B383" s="94"/>
      <c r="C383" s="94"/>
      <c r="D383" s="81"/>
      <c r="E383" s="94"/>
      <c r="F383" s="94"/>
      <c r="H383" s="81"/>
      <c r="Y383" s="368"/>
      <c r="Z383" s="368"/>
      <c r="AA383" s="369"/>
    </row>
    <row r="384" ht="15.75" customHeight="1">
      <c r="A384" s="94"/>
      <c r="B384" s="94"/>
      <c r="C384" s="94"/>
      <c r="D384" s="81"/>
      <c r="E384" s="94"/>
      <c r="F384" s="94"/>
      <c r="H384" s="81"/>
      <c r="Y384" s="368"/>
      <c r="Z384" s="368"/>
      <c r="AA384" s="369"/>
    </row>
    <row r="385" ht="15.75" customHeight="1">
      <c r="A385" s="94"/>
      <c r="B385" s="94"/>
      <c r="C385" s="94"/>
      <c r="D385" s="81"/>
      <c r="E385" s="94"/>
      <c r="F385" s="94"/>
      <c r="H385" s="81"/>
      <c r="Y385" s="368"/>
      <c r="Z385" s="368"/>
      <c r="AA385" s="369"/>
    </row>
    <row r="386" ht="15.75" customHeight="1">
      <c r="A386" s="94"/>
      <c r="B386" s="94"/>
      <c r="C386" s="94"/>
      <c r="D386" s="81"/>
      <c r="E386" s="94"/>
      <c r="F386" s="94"/>
      <c r="H386" s="81"/>
      <c r="Y386" s="368"/>
      <c r="Z386" s="368"/>
      <c r="AA386" s="369"/>
    </row>
    <row r="387" ht="15.75" customHeight="1">
      <c r="A387" s="94"/>
      <c r="B387" s="94"/>
      <c r="C387" s="94"/>
      <c r="D387" s="81"/>
      <c r="E387" s="94"/>
      <c r="F387" s="94"/>
      <c r="H387" s="81"/>
      <c r="Y387" s="368"/>
      <c r="Z387" s="368"/>
      <c r="AA387" s="369"/>
    </row>
    <row r="388" ht="15.75" customHeight="1">
      <c r="A388" s="94"/>
      <c r="B388" s="94"/>
      <c r="C388" s="94"/>
      <c r="D388" s="81"/>
      <c r="E388" s="94"/>
      <c r="F388" s="94"/>
      <c r="H388" s="81"/>
      <c r="Y388" s="368"/>
      <c r="Z388" s="368"/>
      <c r="AA388" s="369"/>
    </row>
    <row r="389" ht="15.75" customHeight="1">
      <c r="A389" s="94"/>
      <c r="B389" s="94"/>
      <c r="C389" s="94"/>
      <c r="D389" s="81"/>
      <c r="E389" s="94"/>
      <c r="F389" s="94"/>
      <c r="H389" s="81"/>
      <c r="Y389" s="368"/>
      <c r="Z389" s="368"/>
      <c r="AA389" s="369"/>
    </row>
    <row r="390" ht="15.75" customHeight="1">
      <c r="A390" s="94"/>
      <c r="B390" s="94"/>
      <c r="C390" s="94"/>
      <c r="D390" s="81"/>
      <c r="E390" s="94"/>
      <c r="F390" s="94"/>
      <c r="H390" s="81"/>
      <c r="Y390" s="368"/>
      <c r="Z390" s="368"/>
      <c r="AA390" s="369"/>
    </row>
    <row r="391" ht="15.75" customHeight="1">
      <c r="A391" s="94"/>
      <c r="B391" s="94"/>
      <c r="C391" s="94"/>
      <c r="D391" s="81"/>
      <c r="E391" s="94"/>
      <c r="F391" s="94"/>
      <c r="H391" s="81"/>
      <c r="Y391" s="368"/>
      <c r="Z391" s="368"/>
      <c r="AA391" s="369"/>
    </row>
    <row r="392" ht="15.75" customHeight="1">
      <c r="A392" s="94"/>
      <c r="B392" s="94"/>
      <c r="C392" s="94"/>
      <c r="D392" s="81"/>
      <c r="E392" s="94"/>
      <c r="F392" s="94"/>
      <c r="H392" s="81"/>
      <c r="Y392" s="368"/>
      <c r="Z392" s="368"/>
      <c r="AA392" s="369"/>
    </row>
    <row r="393" ht="15.75" customHeight="1">
      <c r="A393" s="94"/>
      <c r="B393" s="94"/>
      <c r="C393" s="94"/>
      <c r="D393" s="81"/>
      <c r="E393" s="94"/>
      <c r="F393" s="94"/>
      <c r="H393" s="81"/>
      <c r="Y393" s="368"/>
      <c r="Z393" s="368"/>
      <c r="AA393" s="369"/>
    </row>
    <row r="394" ht="15.75" customHeight="1">
      <c r="A394" s="94"/>
      <c r="B394" s="94"/>
      <c r="C394" s="94"/>
      <c r="D394" s="81"/>
      <c r="E394" s="94"/>
      <c r="F394" s="94"/>
      <c r="H394" s="81"/>
      <c r="Y394" s="368"/>
      <c r="Z394" s="368"/>
      <c r="AA394" s="369"/>
    </row>
    <row r="395" ht="15.75" customHeight="1">
      <c r="A395" s="94"/>
      <c r="B395" s="94"/>
      <c r="C395" s="94"/>
      <c r="D395" s="81"/>
      <c r="E395" s="94"/>
      <c r="F395" s="94"/>
      <c r="H395" s="81"/>
      <c r="Y395" s="368"/>
      <c r="Z395" s="368"/>
      <c r="AA395" s="369"/>
    </row>
    <row r="396" ht="15.75" customHeight="1">
      <c r="A396" s="94"/>
      <c r="B396" s="94"/>
      <c r="C396" s="94"/>
      <c r="D396" s="81"/>
      <c r="E396" s="94"/>
      <c r="F396" s="94"/>
      <c r="H396" s="81"/>
      <c r="Y396" s="368"/>
      <c r="Z396" s="368"/>
      <c r="AA396" s="369"/>
    </row>
    <row r="397" ht="15.75" customHeight="1">
      <c r="A397" s="94"/>
      <c r="B397" s="94"/>
      <c r="C397" s="94"/>
      <c r="D397" s="81"/>
      <c r="E397" s="94"/>
      <c r="F397" s="94"/>
      <c r="H397" s="81"/>
      <c r="Y397" s="368"/>
      <c r="Z397" s="368"/>
      <c r="AA397" s="369"/>
    </row>
    <row r="398" ht="15.75" customHeight="1">
      <c r="A398" s="94"/>
      <c r="B398" s="94"/>
      <c r="C398" s="94"/>
      <c r="D398" s="81"/>
      <c r="E398" s="94"/>
      <c r="F398" s="94"/>
      <c r="H398" s="81"/>
      <c r="Y398" s="368"/>
      <c r="Z398" s="368"/>
      <c r="AA398" s="369"/>
    </row>
    <row r="399" ht="15.75" customHeight="1">
      <c r="A399" s="94"/>
      <c r="B399" s="94"/>
      <c r="C399" s="94"/>
      <c r="D399" s="81"/>
      <c r="E399" s="94"/>
      <c r="F399" s="94"/>
      <c r="H399" s="81"/>
      <c r="Y399" s="368"/>
      <c r="Z399" s="368"/>
      <c r="AA399" s="369"/>
    </row>
    <row r="400" ht="15.75" customHeight="1">
      <c r="A400" s="94"/>
      <c r="B400" s="94"/>
      <c r="C400" s="94"/>
      <c r="D400" s="81"/>
      <c r="E400" s="94"/>
      <c r="F400" s="94"/>
      <c r="H400" s="81"/>
      <c r="Y400" s="368"/>
      <c r="Z400" s="368"/>
      <c r="AA400" s="369"/>
    </row>
    <row r="401" ht="15.75" customHeight="1">
      <c r="A401" s="94"/>
      <c r="B401" s="94"/>
      <c r="C401" s="94"/>
      <c r="D401" s="81"/>
      <c r="E401" s="94"/>
      <c r="F401" s="94"/>
      <c r="H401" s="81"/>
      <c r="Y401" s="368"/>
      <c r="Z401" s="368"/>
      <c r="AA401" s="369"/>
    </row>
    <row r="402" ht="15.75" customHeight="1">
      <c r="A402" s="94"/>
      <c r="B402" s="94"/>
      <c r="C402" s="94"/>
      <c r="D402" s="81"/>
      <c r="E402" s="94"/>
      <c r="F402" s="94"/>
      <c r="H402" s="81"/>
      <c r="Y402" s="368"/>
      <c r="Z402" s="368"/>
      <c r="AA402" s="369"/>
    </row>
    <row r="403" ht="15.75" customHeight="1">
      <c r="A403" s="94"/>
      <c r="B403" s="94"/>
      <c r="C403" s="94"/>
      <c r="D403" s="81"/>
      <c r="E403" s="94"/>
      <c r="F403" s="94"/>
      <c r="H403" s="81"/>
      <c r="Y403" s="368"/>
      <c r="Z403" s="368"/>
      <c r="AA403" s="369"/>
    </row>
    <row r="404" ht="15.75" customHeight="1">
      <c r="A404" s="94"/>
      <c r="B404" s="94"/>
      <c r="C404" s="94"/>
      <c r="D404" s="81"/>
      <c r="E404" s="94"/>
      <c r="F404" s="94"/>
      <c r="H404" s="81"/>
      <c r="Y404" s="368"/>
      <c r="Z404" s="368"/>
      <c r="AA404" s="369"/>
    </row>
    <row r="405" ht="15.75" customHeight="1">
      <c r="A405" s="94"/>
      <c r="B405" s="94"/>
      <c r="C405" s="94"/>
      <c r="D405" s="81"/>
      <c r="E405" s="94"/>
      <c r="F405" s="94"/>
      <c r="H405" s="81"/>
      <c r="Y405" s="368"/>
      <c r="Z405" s="368"/>
      <c r="AA405" s="369"/>
    </row>
    <row r="406" ht="15.75" customHeight="1">
      <c r="A406" s="94"/>
      <c r="B406" s="94"/>
      <c r="C406" s="94"/>
      <c r="D406" s="81"/>
      <c r="E406" s="94"/>
      <c r="F406" s="94"/>
      <c r="H406" s="81"/>
      <c r="Y406" s="368"/>
      <c r="Z406" s="368"/>
      <c r="AA406" s="369"/>
    </row>
    <row r="407" ht="15.75" customHeight="1">
      <c r="A407" s="94"/>
      <c r="B407" s="94"/>
      <c r="C407" s="94"/>
      <c r="D407" s="81"/>
      <c r="E407" s="94"/>
      <c r="F407" s="94"/>
      <c r="H407" s="81"/>
      <c r="Y407" s="368"/>
      <c r="Z407" s="368"/>
      <c r="AA407" s="369"/>
    </row>
    <row r="408" ht="15.75" customHeight="1">
      <c r="A408" s="94"/>
      <c r="B408" s="94"/>
      <c r="C408" s="94"/>
      <c r="D408" s="81"/>
      <c r="E408" s="94"/>
      <c r="F408" s="94"/>
      <c r="H408" s="81"/>
      <c r="Y408" s="368"/>
      <c r="Z408" s="368"/>
      <c r="AA408" s="369"/>
    </row>
    <row r="409" ht="15.75" customHeight="1">
      <c r="A409" s="94"/>
      <c r="B409" s="94"/>
      <c r="C409" s="94"/>
      <c r="D409" s="81"/>
      <c r="E409" s="94"/>
      <c r="F409" s="94"/>
      <c r="H409" s="81"/>
      <c r="Y409" s="368"/>
      <c r="Z409" s="368"/>
      <c r="AA409" s="369"/>
    </row>
    <row r="410" ht="15.75" customHeight="1">
      <c r="A410" s="94"/>
      <c r="B410" s="94"/>
      <c r="C410" s="94"/>
      <c r="D410" s="81"/>
      <c r="E410" s="94"/>
      <c r="F410" s="94"/>
      <c r="H410" s="81"/>
      <c r="Y410" s="368"/>
      <c r="Z410" s="368"/>
      <c r="AA410" s="369"/>
    </row>
    <row r="411" ht="15.75" customHeight="1">
      <c r="A411" s="94"/>
      <c r="B411" s="94"/>
      <c r="C411" s="94"/>
      <c r="D411" s="81"/>
      <c r="E411" s="94"/>
      <c r="F411" s="94"/>
      <c r="H411" s="81"/>
      <c r="Y411" s="368"/>
      <c r="Z411" s="368"/>
      <c r="AA411" s="369"/>
    </row>
    <row r="412" ht="15.75" customHeight="1">
      <c r="A412" s="94"/>
      <c r="B412" s="94"/>
      <c r="C412" s="94"/>
      <c r="D412" s="81"/>
      <c r="E412" s="94"/>
      <c r="F412" s="94"/>
      <c r="H412" s="81"/>
      <c r="Y412" s="368"/>
      <c r="Z412" s="368"/>
      <c r="AA412" s="369"/>
    </row>
    <row r="413" ht="15.75" customHeight="1">
      <c r="A413" s="94"/>
      <c r="B413" s="94"/>
      <c r="C413" s="94"/>
      <c r="D413" s="81"/>
      <c r="E413" s="94"/>
      <c r="F413" s="94"/>
      <c r="H413" s="81"/>
      <c r="Y413" s="368"/>
      <c r="Z413" s="368"/>
      <c r="AA413" s="369"/>
    </row>
    <row r="414" ht="15.75" customHeight="1">
      <c r="A414" s="94"/>
      <c r="B414" s="94"/>
      <c r="C414" s="94"/>
      <c r="D414" s="81"/>
      <c r="E414" s="94"/>
      <c r="F414" s="94"/>
      <c r="H414" s="81"/>
      <c r="Y414" s="368"/>
      <c r="Z414" s="368"/>
      <c r="AA414" s="369"/>
    </row>
    <row r="415" ht="15.75" customHeight="1">
      <c r="A415" s="94"/>
      <c r="B415" s="94"/>
      <c r="C415" s="94"/>
      <c r="D415" s="81"/>
      <c r="E415" s="94"/>
      <c r="F415" s="94"/>
      <c r="H415" s="81"/>
      <c r="Y415" s="368"/>
      <c r="Z415" s="368"/>
      <c r="AA415" s="369"/>
    </row>
    <row r="416" ht="15.75" customHeight="1">
      <c r="A416" s="94"/>
      <c r="B416" s="94"/>
      <c r="C416" s="94"/>
      <c r="D416" s="81"/>
      <c r="E416" s="94"/>
      <c r="F416" s="94"/>
      <c r="H416" s="81"/>
      <c r="Y416" s="368"/>
      <c r="Z416" s="368"/>
      <c r="AA416" s="369"/>
    </row>
    <row r="417" ht="15.75" customHeight="1">
      <c r="A417" s="94"/>
      <c r="B417" s="94"/>
      <c r="C417" s="94"/>
      <c r="D417" s="81"/>
      <c r="E417" s="94"/>
      <c r="F417" s="94"/>
      <c r="H417" s="81"/>
      <c r="Y417" s="368"/>
      <c r="Z417" s="368"/>
      <c r="AA417" s="369"/>
    </row>
    <row r="418" ht="15.75" customHeight="1">
      <c r="A418" s="94"/>
      <c r="B418" s="94"/>
      <c r="C418" s="94"/>
      <c r="D418" s="81"/>
      <c r="E418" s="94"/>
      <c r="F418" s="94"/>
      <c r="H418" s="81"/>
      <c r="Y418" s="368"/>
      <c r="Z418" s="368"/>
      <c r="AA418" s="369"/>
    </row>
    <row r="419" ht="15.75" customHeight="1">
      <c r="A419" s="94"/>
      <c r="B419" s="94"/>
      <c r="C419" s="94"/>
      <c r="D419" s="81"/>
      <c r="E419" s="94"/>
      <c r="F419" s="94"/>
      <c r="H419" s="81"/>
      <c r="Y419" s="368"/>
      <c r="Z419" s="368"/>
      <c r="AA419" s="369"/>
    </row>
    <row r="420" ht="15.75" customHeight="1">
      <c r="A420" s="94"/>
      <c r="B420" s="94"/>
      <c r="C420" s="94"/>
      <c r="D420" s="81"/>
      <c r="E420" s="94"/>
      <c r="F420" s="94"/>
      <c r="H420" s="81"/>
      <c r="Y420" s="368"/>
      <c r="Z420" s="368"/>
      <c r="AA420" s="369"/>
    </row>
    <row r="421" ht="15.75" customHeight="1">
      <c r="A421" s="94"/>
      <c r="B421" s="94"/>
      <c r="C421" s="94"/>
      <c r="D421" s="81"/>
      <c r="E421" s="94"/>
      <c r="F421" s="94"/>
      <c r="H421" s="81"/>
      <c r="Y421" s="368"/>
      <c r="Z421" s="368"/>
      <c r="AA421" s="369"/>
    </row>
    <row r="422" ht="15.75" customHeight="1">
      <c r="A422" s="94"/>
      <c r="B422" s="94"/>
      <c r="C422" s="94"/>
      <c r="D422" s="81"/>
      <c r="E422" s="94"/>
      <c r="F422" s="94"/>
      <c r="H422" s="81"/>
      <c r="Y422" s="368"/>
      <c r="Z422" s="368"/>
      <c r="AA422" s="369"/>
    </row>
    <row r="423" ht="15.75" customHeight="1">
      <c r="A423" s="94"/>
      <c r="B423" s="94"/>
      <c r="C423" s="94"/>
      <c r="D423" s="81"/>
      <c r="E423" s="94"/>
      <c r="F423" s="94"/>
      <c r="H423" s="81"/>
      <c r="Y423" s="368"/>
      <c r="Z423" s="368"/>
      <c r="AA423" s="369"/>
    </row>
    <row r="424" ht="15.75" customHeight="1">
      <c r="A424" s="94"/>
      <c r="B424" s="94"/>
      <c r="C424" s="94"/>
      <c r="D424" s="81"/>
      <c r="E424" s="94"/>
      <c r="F424" s="94"/>
      <c r="H424" s="81"/>
      <c r="Y424" s="368"/>
      <c r="Z424" s="368"/>
      <c r="AA424" s="369"/>
    </row>
    <row r="425" ht="15.75" customHeight="1">
      <c r="A425" s="94"/>
      <c r="B425" s="94"/>
      <c r="C425" s="94"/>
      <c r="D425" s="81"/>
      <c r="E425" s="94"/>
      <c r="F425" s="94"/>
      <c r="H425" s="81"/>
      <c r="Y425" s="368"/>
      <c r="Z425" s="368"/>
      <c r="AA425" s="369"/>
    </row>
    <row r="426" ht="15.75" customHeight="1">
      <c r="A426" s="94"/>
      <c r="B426" s="94"/>
      <c r="C426" s="94"/>
      <c r="D426" s="81"/>
      <c r="E426" s="94"/>
      <c r="F426" s="94"/>
      <c r="H426" s="81"/>
      <c r="Y426" s="368"/>
      <c r="Z426" s="368"/>
      <c r="AA426" s="369"/>
    </row>
    <row r="427" ht="15.75" customHeight="1">
      <c r="A427" s="94"/>
      <c r="B427" s="94"/>
      <c r="C427" s="94"/>
      <c r="D427" s="81"/>
      <c r="E427" s="94"/>
      <c r="F427" s="94"/>
      <c r="H427" s="81"/>
      <c r="Y427" s="368"/>
      <c r="Z427" s="368"/>
      <c r="AA427" s="369"/>
    </row>
    <row r="428" ht="15.75" customHeight="1">
      <c r="A428" s="94"/>
      <c r="B428" s="94"/>
      <c r="C428" s="94"/>
      <c r="D428" s="81"/>
      <c r="E428" s="94"/>
      <c r="F428" s="94"/>
      <c r="H428" s="81"/>
      <c r="Y428" s="368"/>
      <c r="Z428" s="368"/>
      <c r="AA428" s="369"/>
    </row>
    <row r="429" ht="15.75" customHeight="1">
      <c r="A429" s="94"/>
      <c r="B429" s="94"/>
      <c r="C429" s="94"/>
      <c r="D429" s="81"/>
      <c r="E429" s="94"/>
      <c r="F429" s="94"/>
      <c r="H429" s="81"/>
      <c r="Y429" s="368"/>
      <c r="Z429" s="368"/>
      <c r="AA429" s="369"/>
    </row>
    <row r="430" ht="15.75" customHeight="1">
      <c r="A430" s="94"/>
      <c r="B430" s="94"/>
      <c r="C430" s="94"/>
      <c r="D430" s="81"/>
      <c r="E430" s="94"/>
      <c r="F430" s="94"/>
      <c r="H430" s="81"/>
      <c r="Y430" s="368"/>
      <c r="Z430" s="368"/>
      <c r="AA430" s="369"/>
    </row>
    <row r="431" ht="15.75" customHeight="1">
      <c r="A431" s="94"/>
      <c r="B431" s="94"/>
      <c r="C431" s="94"/>
      <c r="D431" s="81"/>
      <c r="E431" s="94"/>
      <c r="F431" s="94"/>
      <c r="H431" s="81"/>
      <c r="Y431" s="368"/>
      <c r="Z431" s="368"/>
      <c r="AA431" s="369"/>
    </row>
    <row r="432" ht="15.75" customHeight="1">
      <c r="A432" s="94"/>
      <c r="B432" s="94"/>
      <c r="C432" s="94"/>
      <c r="D432" s="81"/>
      <c r="E432" s="94"/>
      <c r="F432" s="94"/>
      <c r="H432" s="81"/>
      <c r="Y432" s="368"/>
      <c r="Z432" s="368"/>
      <c r="AA432" s="369"/>
    </row>
    <row r="433" ht="15.75" customHeight="1">
      <c r="A433" s="94"/>
      <c r="B433" s="94"/>
      <c r="C433" s="94"/>
      <c r="D433" s="81"/>
      <c r="E433" s="94"/>
      <c r="F433" s="94"/>
      <c r="H433" s="81"/>
      <c r="Y433" s="368"/>
      <c r="Z433" s="368"/>
      <c r="AA433" s="369"/>
    </row>
    <row r="434" ht="15.75" customHeight="1">
      <c r="A434" s="94"/>
      <c r="B434" s="94"/>
      <c r="C434" s="94"/>
      <c r="D434" s="81"/>
      <c r="E434" s="94"/>
      <c r="F434" s="94"/>
      <c r="H434" s="81"/>
      <c r="Y434" s="368"/>
      <c r="Z434" s="368"/>
      <c r="AA434" s="369"/>
    </row>
    <row r="435" ht="15.75" customHeight="1">
      <c r="A435" s="94"/>
      <c r="B435" s="94"/>
      <c r="C435" s="94"/>
      <c r="D435" s="81"/>
      <c r="E435" s="94"/>
      <c r="F435" s="94"/>
      <c r="H435" s="81"/>
      <c r="Y435" s="368"/>
      <c r="Z435" s="368"/>
      <c r="AA435" s="369"/>
    </row>
    <row r="436" ht="15.75" customHeight="1">
      <c r="A436" s="94"/>
      <c r="B436" s="94"/>
      <c r="C436" s="94"/>
      <c r="D436" s="81"/>
      <c r="E436" s="94"/>
      <c r="F436" s="94"/>
      <c r="H436" s="81"/>
      <c r="Y436" s="368"/>
      <c r="Z436" s="368"/>
      <c r="AA436" s="369"/>
    </row>
    <row r="437" ht="15.75" customHeight="1">
      <c r="A437" s="94"/>
      <c r="B437" s="94"/>
      <c r="C437" s="94"/>
      <c r="D437" s="81"/>
      <c r="E437" s="94"/>
      <c r="F437" s="94"/>
      <c r="H437" s="81"/>
      <c r="Y437" s="368"/>
      <c r="Z437" s="368"/>
      <c r="AA437" s="369"/>
    </row>
    <row r="438" ht="15.75" customHeight="1">
      <c r="A438" s="94"/>
      <c r="B438" s="94"/>
      <c r="C438" s="94"/>
      <c r="D438" s="81"/>
      <c r="E438" s="94"/>
      <c r="F438" s="94"/>
      <c r="H438" s="81"/>
      <c r="Y438" s="368"/>
      <c r="Z438" s="368"/>
      <c r="AA438" s="369"/>
    </row>
    <row r="439" ht="15.75" customHeight="1">
      <c r="A439" s="94"/>
      <c r="B439" s="94"/>
      <c r="C439" s="94"/>
      <c r="D439" s="81"/>
      <c r="E439" s="94"/>
      <c r="F439" s="94"/>
      <c r="H439" s="81"/>
      <c r="Y439" s="368"/>
      <c r="Z439" s="368"/>
      <c r="AA439" s="369"/>
    </row>
    <row r="440" ht="15.75" customHeight="1">
      <c r="A440" s="94"/>
      <c r="B440" s="94"/>
      <c r="C440" s="94"/>
      <c r="D440" s="81"/>
      <c r="E440" s="94"/>
      <c r="F440" s="94"/>
      <c r="H440" s="81"/>
      <c r="Y440" s="368"/>
      <c r="Z440" s="368"/>
      <c r="AA440" s="369"/>
    </row>
    <row r="441" ht="15.75" customHeight="1">
      <c r="A441" s="94"/>
      <c r="B441" s="94"/>
      <c r="C441" s="94"/>
      <c r="D441" s="81"/>
      <c r="E441" s="94"/>
      <c r="F441" s="94"/>
      <c r="H441" s="81"/>
      <c r="Y441" s="368"/>
      <c r="Z441" s="368"/>
      <c r="AA441" s="369"/>
    </row>
    <row r="442" ht="15.75" customHeight="1">
      <c r="A442" s="94"/>
      <c r="B442" s="94"/>
      <c r="C442" s="94"/>
      <c r="D442" s="81"/>
      <c r="E442" s="94"/>
      <c r="F442" s="94"/>
      <c r="H442" s="81"/>
      <c r="Y442" s="368"/>
      <c r="Z442" s="368"/>
      <c r="AA442" s="369"/>
    </row>
    <row r="443" ht="15.75" customHeight="1">
      <c r="A443" s="94"/>
      <c r="B443" s="94"/>
      <c r="C443" s="94"/>
      <c r="D443" s="81"/>
      <c r="E443" s="94"/>
      <c r="F443" s="94"/>
      <c r="H443" s="81"/>
      <c r="Y443" s="368"/>
      <c r="Z443" s="368"/>
      <c r="AA443" s="369"/>
    </row>
    <row r="444" ht="15.75" customHeight="1">
      <c r="A444" s="94"/>
      <c r="B444" s="94"/>
      <c r="C444" s="94"/>
      <c r="D444" s="81"/>
      <c r="E444" s="94"/>
      <c r="F444" s="94"/>
      <c r="H444" s="81"/>
      <c r="Y444" s="368"/>
      <c r="Z444" s="368"/>
      <c r="AA444" s="369"/>
    </row>
    <row r="445" ht="15.75" customHeight="1">
      <c r="A445" s="94"/>
      <c r="B445" s="94"/>
      <c r="C445" s="94"/>
      <c r="D445" s="81"/>
      <c r="E445" s="94"/>
      <c r="F445" s="94"/>
      <c r="H445" s="81"/>
      <c r="Y445" s="368"/>
      <c r="Z445" s="368"/>
      <c r="AA445" s="369"/>
    </row>
    <row r="446" ht="15.75" customHeight="1">
      <c r="A446" s="94"/>
      <c r="B446" s="94"/>
      <c r="C446" s="94"/>
      <c r="D446" s="81"/>
      <c r="E446" s="94"/>
      <c r="F446" s="94"/>
      <c r="H446" s="81"/>
      <c r="Y446" s="368"/>
      <c r="Z446" s="368"/>
      <c r="AA446" s="369"/>
    </row>
    <row r="447" ht="15.75" customHeight="1">
      <c r="A447" s="94"/>
      <c r="B447" s="94"/>
      <c r="C447" s="94"/>
      <c r="D447" s="81"/>
      <c r="E447" s="94"/>
      <c r="F447" s="94"/>
      <c r="H447" s="81"/>
      <c r="Y447" s="368"/>
      <c r="Z447" s="368"/>
      <c r="AA447" s="369"/>
    </row>
    <row r="448" ht="15.75" customHeight="1">
      <c r="A448" s="94"/>
      <c r="B448" s="94"/>
      <c r="C448" s="94"/>
      <c r="D448" s="81"/>
      <c r="E448" s="94"/>
      <c r="F448" s="94"/>
      <c r="H448" s="81"/>
      <c r="Y448" s="368"/>
      <c r="Z448" s="368"/>
      <c r="AA448" s="369"/>
    </row>
    <row r="449" ht="15.75" customHeight="1">
      <c r="A449" s="94"/>
      <c r="B449" s="94"/>
      <c r="C449" s="94"/>
      <c r="D449" s="81"/>
      <c r="E449" s="94"/>
      <c r="F449" s="94"/>
      <c r="H449" s="81"/>
      <c r="Y449" s="368"/>
      <c r="Z449" s="368"/>
      <c r="AA449" s="369"/>
    </row>
    <row r="450" ht="15.75" customHeight="1">
      <c r="A450" s="94"/>
      <c r="B450" s="94"/>
      <c r="C450" s="94"/>
      <c r="D450" s="81"/>
      <c r="E450" s="94"/>
      <c r="F450" s="94"/>
      <c r="H450" s="81"/>
      <c r="Y450" s="368"/>
      <c r="Z450" s="368"/>
      <c r="AA450" s="369"/>
    </row>
    <row r="451" ht="15.75" customHeight="1">
      <c r="A451" s="94"/>
      <c r="B451" s="94"/>
      <c r="C451" s="94"/>
      <c r="D451" s="81"/>
      <c r="E451" s="94"/>
      <c r="F451" s="94"/>
      <c r="H451" s="81"/>
      <c r="Y451" s="368"/>
      <c r="Z451" s="368"/>
      <c r="AA451" s="369"/>
    </row>
    <row r="452" ht="15.75" customHeight="1">
      <c r="A452" s="94"/>
      <c r="B452" s="94"/>
      <c r="C452" s="94"/>
      <c r="D452" s="81"/>
      <c r="E452" s="94"/>
      <c r="F452" s="94"/>
      <c r="H452" s="81"/>
      <c r="Y452" s="368"/>
      <c r="Z452" s="368"/>
      <c r="AA452" s="369"/>
    </row>
    <row r="453" ht="15.75" customHeight="1">
      <c r="A453" s="94"/>
      <c r="B453" s="94"/>
      <c r="C453" s="94"/>
      <c r="D453" s="81"/>
      <c r="E453" s="94"/>
      <c r="F453" s="94"/>
      <c r="H453" s="81"/>
      <c r="Y453" s="368"/>
      <c r="Z453" s="368"/>
      <c r="AA453" s="369"/>
    </row>
    <row r="454" ht="15.75" customHeight="1">
      <c r="A454" s="94"/>
      <c r="B454" s="94"/>
      <c r="C454" s="94"/>
      <c r="D454" s="81"/>
      <c r="E454" s="94"/>
      <c r="F454" s="94"/>
      <c r="H454" s="81"/>
      <c r="Y454" s="368"/>
      <c r="Z454" s="368"/>
      <c r="AA454" s="369"/>
    </row>
    <row r="455" ht="15.75" customHeight="1">
      <c r="A455" s="94"/>
      <c r="B455" s="94"/>
      <c r="C455" s="94"/>
      <c r="D455" s="81"/>
      <c r="E455" s="94"/>
      <c r="F455" s="94"/>
      <c r="H455" s="81"/>
      <c r="Y455" s="368"/>
      <c r="Z455" s="368"/>
      <c r="AA455" s="369"/>
    </row>
    <row r="456" ht="15.75" customHeight="1">
      <c r="A456" s="94"/>
      <c r="B456" s="94"/>
      <c r="C456" s="94"/>
      <c r="D456" s="81"/>
      <c r="E456" s="94"/>
      <c r="F456" s="94"/>
      <c r="H456" s="81"/>
      <c r="Y456" s="368"/>
      <c r="Z456" s="368"/>
      <c r="AA456" s="369"/>
    </row>
    <row r="457" ht="15.75" customHeight="1">
      <c r="A457" s="94"/>
      <c r="B457" s="94"/>
      <c r="C457" s="94"/>
      <c r="D457" s="81"/>
      <c r="E457" s="94"/>
      <c r="F457" s="94"/>
      <c r="H457" s="81"/>
      <c r="Y457" s="368"/>
      <c r="Z457" s="368"/>
      <c r="AA457" s="369"/>
    </row>
    <row r="458" ht="15.75" customHeight="1">
      <c r="A458" s="94"/>
      <c r="B458" s="94"/>
      <c r="C458" s="94"/>
      <c r="D458" s="81"/>
      <c r="E458" s="94"/>
      <c r="F458" s="94"/>
      <c r="H458" s="81"/>
      <c r="Y458" s="368"/>
      <c r="Z458" s="368"/>
      <c r="AA458" s="369"/>
    </row>
    <row r="459" ht="15.75" customHeight="1">
      <c r="A459" s="94"/>
      <c r="B459" s="94"/>
      <c r="C459" s="94"/>
      <c r="D459" s="81"/>
      <c r="E459" s="94"/>
      <c r="F459" s="94"/>
      <c r="H459" s="81"/>
      <c r="Y459" s="368"/>
      <c r="Z459" s="368"/>
      <c r="AA459" s="369"/>
    </row>
    <row r="460" ht="15.75" customHeight="1">
      <c r="A460" s="94"/>
      <c r="B460" s="94"/>
      <c r="C460" s="94"/>
      <c r="D460" s="81"/>
      <c r="E460" s="94"/>
      <c r="F460" s="94"/>
      <c r="H460" s="81"/>
      <c r="Y460" s="368"/>
      <c r="Z460" s="368"/>
      <c r="AA460" s="369"/>
    </row>
    <row r="461" ht="15.75" customHeight="1">
      <c r="A461" s="94"/>
      <c r="B461" s="94"/>
      <c r="C461" s="94"/>
      <c r="D461" s="81"/>
      <c r="E461" s="94"/>
      <c r="F461" s="94"/>
      <c r="H461" s="81"/>
      <c r="Y461" s="368"/>
      <c r="Z461" s="368"/>
      <c r="AA461" s="369"/>
    </row>
    <row r="462" ht="15.75" customHeight="1">
      <c r="A462" s="94"/>
      <c r="B462" s="94"/>
      <c r="C462" s="94"/>
      <c r="D462" s="81"/>
      <c r="E462" s="94"/>
      <c r="F462" s="94"/>
      <c r="H462" s="81"/>
      <c r="Y462" s="368"/>
      <c r="Z462" s="368"/>
      <c r="AA462" s="369"/>
    </row>
    <row r="463" ht="15.75" customHeight="1">
      <c r="A463" s="94"/>
      <c r="B463" s="94"/>
      <c r="C463" s="94"/>
      <c r="D463" s="81"/>
      <c r="E463" s="94"/>
      <c r="F463" s="94"/>
      <c r="H463" s="81"/>
      <c r="Y463" s="368"/>
      <c r="Z463" s="368"/>
      <c r="AA463" s="369"/>
    </row>
    <row r="464" ht="15.75" customHeight="1">
      <c r="A464" s="94"/>
      <c r="B464" s="94"/>
      <c r="C464" s="94"/>
      <c r="D464" s="81"/>
      <c r="E464" s="94"/>
      <c r="F464" s="94"/>
      <c r="H464" s="81"/>
      <c r="Y464" s="368"/>
      <c r="Z464" s="368"/>
      <c r="AA464" s="369"/>
    </row>
    <row r="465" ht="15.75" customHeight="1">
      <c r="A465" s="94"/>
      <c r="B465" s="94"/>
      <c r="C465" s="94"/>
      <c r="D465" s="81"/>
      <c r="E465" s="94"/>
      <c r="F465" s="94"/>
      <c r="H465" s="81"/>
      <c r="Y465" s="368"/>
      <c r="Z465" s="368"/>
      <c r="AA465" s="369"/>
    </row>
    <row r="466" ht="15.75" customHeight="1">
      <c r="A466" s="94"/>
      <c r="B466" s="94"/>
      <c r="C466" s="94"/>
      <c r="D466" s="81"/>
      <c r="E466" s="94"/>
      <c r="F466" s="94"/>
      <c r="H466" s="81"/>
      <c r="Y466" s="368"/>
      <c r="Z466" s="368"/>
      <c r="AA466" s="369"/>
    </row>
    <row r="467" ht="15.75" customHeight="1">
      <c r="A467" s="94"/>
      <c r="B467" s="94"/>
      <c r="C467" s="94"/>
      <c r="D467" s="81"/>
      <c r="E467" s="94"/>
      <c r="F467" s="94"/>
      <c r="H467" s="81"/>
      <c r="Y467" s="368"/>
      <c r="Z467" s="368"/>
      <c r="AA467" s="369"/>
    </row>
    <row r="468" ht="15.75" customHeight="1">
      <c r="A468" s="94"/>
      <c r="B468" s="94"/>
      <c r="C468" s="94"/>
      <c r="D468" s="81"/>
      <c r="E468" s="94"/>
      <c r="F468" s="94"/>
      <c r="H468" s="81"/>
      <c r="Y468" s="368"/>
      <c r="Z468" s="368"/>
      <c r="AA468" s="369"/>
    </row>
    <row r="469" ht="15.75" customHeight="1">
      <c r="A469" s="94"/>
      <c r="B469" s="94"/>
      <c r="C469" s="94"/>
      <c r="D469" s="81"/>
      <c r="E469" s="94"/>
      <c r="F469" s="94"/>
      <c r="H469" s="81"/>
      <c r="Y469" s="368"/>
      <c r="Z469" s="368"/>
      <c r="AA469" s="369"/>
    </row>
    <row r="470" ht="15.75" customHeight="1">
      <c r="A470" s="94"/>
      <c r="B470" s="94"/>
      <c r="C470" s="94"/>
      <c r="D470" s="81"/>
      <c r="E470" s="94"/>
      <c r="F470" s="94"/>
      <c r="H470" s="81"/>
      <c r="Y470" s="368"/>
      <c r="Z470" s="368"/>
      <c r="AA470" s="369"/>
    </row>
    <row r="471" ht="15.75" customHeight="1">
      <c r="A471" s="94"/>
      <c r="B471" s="94"/>
      <c r="C471" s="94"/>
      <c r="D471" s="81"/>
      <c r="E471" s="94"/>
      <c r="F471" s="94"/>
      <c r="H471" s="81"/>
      <c r="Y471" s="368"/>
      <c r="Z471" s="368"/>
      <c r="AA471" s="369"/>
    </row>
    <row r="472" ht="15.75" customHeight="1">
      <c r="A472" s="94"/>
      <c r="B472" s="94"/>
      <c r="C472" s="94"/>
      <c r="D472" s="81"/>
      <c r="E472" s="94"/>
      <c r="F472" s="94"/>
      <c r="H472" s="81"/>
      <c r="Y472" s="368"/>
      <c r="Z472" s="368"/>
      <c r="AA472" s="369"/>
    </row>
    <row r="473" ht="15.75" customHeight="1">
      <c r="A473" s="94"/>
      <c r="B473" s="94"/>
      <c r="C473" s="94"/>
      <c r="D473" s="81"/>
      <c r="E473" s="94"/>
      <c r="F473" s="94"/>
      <c r="H473" s="81"/>
      <c r="Y473" s="368"/>
      <c r="Z473" s="368"/>
      <c r="AA473" s="369"/>
    </row>
    <row r="474" ht="15.75" customHeight="1">
      <c r="A474" s="94"/>
      <c r="B474" s="94"/>
      <c r="C474" s="94"/>
      <c r="D474" s="81"/>
      <c r="E474" s="94"/>
      <c r="F474" s="94"/>
      <c r="H474" s="81"/>
      <c r="Y474" s="368"/>
      <c r="Z474" s="368"/>
      <c r="AA474" s="369"/>
    </row>
    <row r="475" ht="15.75" customHeight="1">
      <c r="A475" s="94"/>
      <c r="B475" s="94"/>
      <c r="C475" s="94"/>
      <c r="D475" s="81"/>
      <c r="E475" s="94"/>
      <c r="F475" s="94"/>
      <c r="H475" s="81"/>
      <c r="Y475" s="368"/>
      <c r="Z475" s="368"/>
      <c r="AA475" s="369"/>
    </row>
    <row r="476" ht="15.75" customHeight="1">
      <c r="A476" s="94"/>
      <c r="B476" s="94"/>
      <c r="C476" s="94"/>
      <c r="D476" s="81"/>
      <c r="E476" s="94"/>
      <c r="F476" s="94"/>
      <c r="H476" s="81"/>
      <c r="Y476" s="368"/>
      <c r="Z476" s="368"/>
      <c r="AA476" s="369"/>
    </row>
    <row r="477" ht="15.75" customHeight="1">
      <c r="A477" s="94"/>
      <c r="B477" s="94"/>
      <c r="C477" s="94"/>
      <c r="D477" s="81"/>
      <c r="E477" s="94"/>
      <c r="F477" s="94"/>
      <c r="H477" s="81"/>
      <c r="Y477" s="368"/>
      <c r="Z477" s="368"/>
      <c r="AA477" s="369"/>
    </row>
    <row r="478" ht="15.75" customHeight="1">
      <c r="A478" s="94"/>
      <c r="B478" s="94"/>
      <c r="C478" s="94"/>
      <c r="D478" s="81"/>
      <c r="E478" s="94"/>
      <c r="F478" s="94"/>
      <c r="H478" s="81"/>
      <c r="Y478" s="368"/>
      <c r="Z478" s="368"/>
      <c r="AA478" s="369"/>
    </row>
    <row r="479" ht="15.75" customHeight="1">
      <c r="A479" s="94"/>
      <c r="B479" s="94"/>
      <c r="C479" s="94"/>
      <c r="D479" s="81"/>
      <c r="E479" s="94"/>
      <c r="F479" s="94"/>
      <c r="H479" s="81"/>
      <c r="Y479" s="368"/>
      <c r="Z479" s="368"/>
      <c r="AA479" s="369"/>
    </row>
    <row r="480" ht="15.75" customHeight="1">
      <c r="A480" s="94"/>
      <c r="B480" s="94"/>
      <c r="C480" s="94"/>
      <c r="D480" s="81"/>
      <c r="E480" s="94"/>
      <c r="F480" s="94"/>
      <c r="H480" s="81"/>
      <c r="Y480" s="368"/>
      <c r="Z480" s="368"/>
      <c r="AA480" s="369"/>
    </row>
    <row r="481" ht="15.75" customHeight="1">
      <c r="A481" s="94"/>
      <c r="B481" s="94"/>
      <c r="C481" s="94"/>
      <c r="D481" s="81"/>
      <c r="E481" s="94"/>
      <c r="F481" s="94"/>
      <c r="H481" s="81"/>
      <c r="Y481" s="368"/>
      <c r="Z481" s="368"/>
      <c r="AA481" s="369"/>
    </row>
    <row r="482" ht="15.75" customHeight="1">
      <c r="A482" s="94"/>
      <c r="B482" s="94"/>
      <c r="C482" s="94"/>
      <c r="D482" s="81"/>
      <c r="E482" s="94"/>
      <c r="F482" s="94"/>
      <c r="H482" s="81"/>
      <c r="Y482" s="368"/>
      <c r="Z482" s="368"/>
      <c r="AA482" s="369"/>
    </row>
    <row r="483" ht="15.75" customHeight="1">
      <c r="A483" s="94"/>
      <c r="B483" s="94"/>
      <c r="C483" s="94"/>
      <c r="D483" s="81"/>
      <c r="E483" s="94"/>
      <c r="F483" s="94"/>
      <c r="H483" s="81"/>
      <c r="Y483" s="368"/>
      <c r="Z483" s="368"/>
      <c r="AA483" s="369"/>
    </row>
    <row r="484" ht="15.75" customHeight="1">
      <c r="A484" s="94"/>
      <c r="B484" s="94"/>
      <c r="C484" s="94"/>
      <c r="D484" s="81"/>
      <c r="E484" s="94"/>
      <c r="F484" s="94"/>
      <c r="H484" s="81"/>
      <c r="Y484" s="368"/>
      <c r="Z484" s="368"/>
      <c r="AA484" s="369"/>
    </row>
    <row r="485" ht="15.75" customHeight="1">
      <c r="A485" s="94"/>
      <c r="B485" s="94"/>
      <c r="C485" s="94"/>
      <c r="D485" s="81"/>
      <c r="E485" s="94"/>
      <c r="F485" s="94"/>
      <c r="H485" s="81"/>
      <c r="Y485" s="368"/>
      <c r="Z485" s="368"/>
      <c r="AA485" s="369"/>
    </row>
    <row r="486" ht="15.75" customHeight="1">
      <c r="A486" s="94"/>
      <c r="B486" s="94"/>
      <c r="C486" s="94"/>
      <c r="D486" s="81"/>
      <c r="E486" s="94"/>
      <c r="F486" s="94"/>
      <c r="H486" s="81"/>
      <c r="Y486" s="368"/>
      <c r="Z486" s="368"/>
      <c r="AA486" s="369"/>
    </row>
    <row r="487" ht="15.75" customHeight="1">
      <c r="A487" s="94"/>
      <c r="B487" s="94"/>
      <c r="C487" s="94"/>
      <c r="D487" s="81"/>
      <c r="E487" s="94"/>
      <c r="F487" s="94"/>
      <c r="H487" s="81"/>
      <c r="Y487" s="368"/>
      <c r="Z487" s="368"/>
      <c r="AA487" s="369"/>
    </row>
    <row r="488" ht="15.75" customHeight="1">
      <c r="A488" s="94"/>
      <c r="B488" s="94"/>
      <c r="C488" s="94"/>
      <c r="D488" s="81"/>
      <c r="E488" s="94"/>
      <c r="F488" s="94"/>
      <c r="H488" s="81"/>
      <c r="Y488" s="368"/>
      <c r="Z488" s="368"/>
      <c r="AA488" s="369"/>
    </row>
    <row r="489" ht="15.75" customHeight="1">
      <c r="A489" s="94"/>
      <c r="B489" s="94"/>
      <c r="C489" s="94"/>
      <c r="D489" s="81"/>
      <c r="E489" s="94"/>
      <c r="F489" s="94"/>
      <c r="H489" s="81"/>
      <c r="Y489" s="368"/>
      <c r="Z489" s="368"/>
      <c r="AA489" s="369"/>
    </row>
    <row r="490" ht="15.75" customHeight="1">
      <c r="A490" s="94"/>
      <c r="B490" s="94"/>
      <c r="C490" s="94"/>
      <c r="D490" s="81"/>
      <c r="E490" s="94"/>
      <c r="F490" s="94"/>
      <c r="H490" s="81"/>
      <c r="Y490" s="368"/>
      <c r="Z490" s="368"/>
      <c r="AA490" s="369"/>
    </row>
    <row r="491" ht="15.75" customHeight="1">
      <c r="A491" s="94"/>
      <c r="B491" s="94"/>
      <c r="C491" s="94"/>
      <c r="D491" s="81"/>
      <c r="E491" s="94"/>
      <c r="F491" s="94"/>
      <c r="H491" s="81"/>
      <c r="Y491" s="368"/>
      <c r="Z491" s="368"/>
      <c r="AA491" s="369"/>
    </row>
    <row r="492" ht="15.75" customHeight="1">
      <c r="A492" s="94"/>
      <c r="B492" s="94"/>
      <c r="C492" s="94"/>
      <c r="D492" s="81"/>
      <c r="E492" s="94"/>
      <c r="F492" s="94"/>
      <c r="H492" s="81"/>
      <c r="Y492" s="368"/>
      <c r="Z492" s="368"/>
      <c r="AA492" s="369"/>
    </row>
    <row r="493" ht="15.75" customHeight="1">
      <c r="A493" s="94"/>
      <c r="B493" s="94"/>
      <c r="C493" s="94"/>
      <c r="D493" s="81"/>
      <c r="E493" s="94"/>
      <c r="F493" s="94"/>
      <c r="H493" s="81"/>
      <c r="Y493" s="368"/>
      <c r="Z493" s="368"/>
      <c r="AA493" s="369"/>
    </row>
    <row r="494" ht="15.75" customHeight="1">
      <c r="A494" s="94"/>
      <c r="B494" s="94"/>
      <c r="C494" s="94"/>
      <c r="D494" s="81"/>
      <c r="E494" s="94"/>
      <c r="F494" s="94"/>
      <c r="H494" s="81"/>
      <c r="Y494" s="368"/>
      <c r="Z494" s="368"/>
      <c r="AA494" s="369"/>
    </row>
    <row r="495" ht="15.75" customHeight="1">
      <c r="A495" s="94"/>
      <c r="B495" s="94"/>
      <c r="C495" s="94"/>
      <c r="D495" s="81"/>
      <c r="E495" s="94"/>
      <c r="F495" s="94"/>
      <c r="H495" s="81"/>
      <c r="Y495" s="368"/>
      <c r="Z495" s="368"/>
      <c r="AA495" s="369"/>
    </row>
    <row r="496" ht="15.75" customHeight="1">
      <c r="A496" s="94"/>
      <c r="B496" s="94"/>
      <c r="C496" s="94"/>
      <c r="D496" s="81"/>
      <c r="E496" s="94"/>
      <c r="F496" s="94"/>
      <c r="H496" s="81"/>
      <c r="Y496" s="368"/>
      <c r="Z496" s="368"/>
      <c r="AA496" s="369"/>
    </row>
    <row r="497" ht="15.75" customHeight="1">
      <c r="A497" s="94"/>
      <c r="B497" s="94"/>
      <c r="C497" s="94"/>
      <c r="D497" s="81"/>
      <c r="E497" s="94"/>
      <c r="F497" s="94"/>
      <c r="H497" s="81"/>
      <c r="Y497" s="368"/>
      <c r="Z497" s="368"/>
      <c r="AA497" s="369"/>
    </row>
    <row r="498" ht="15.75" customHeight="1">
      <c r="A498" s="94"/>
      <c r="B498" s="94"/>
      <c r="C498" s="94"/>
      <c r="D498" s="81"/>
      <c r="E498" s="94"/>
      <c r="F498" s="94"/>
      <c r="H498" s="81"/>
      <c r="Y498" s="368"/>
      <c r="Z498" s="368"/>
      <c r="AA498" s="369"/>
    </row>
    <row r="499" ht="15.75" customHeight="1">
      <c r="A499" s="94"/>
      <c r="B499" s="94"/>
      <c r="C499" s="94"/>
      <c r="D499" s="81"/>
      <c r="E499" s="94"/>
      <c r="F499" s="94"/>
      <c r="H499" s="81"/>
      <c r="Y499" s="368"/>
      <c r="Z499" s="368"/>
      <c r="AA499" s="369"/>
    </row>
    <row r="500" ht="15.75" customHeight="1">
      <c r="A500" s="94"/>
      <c r="B500" s="94"/>
      <c r="C500" s="94"/>
      <c r="D500" s="81"/>
      <c r="E500" s="94"/>
      <c r="F500" s="94"/>
      <c r="H500" s="81"/>
      <c r="Y500" s="368"/>
      <c r="Z500" s="368"/>
      <c r="AA500" s="369"/>
    </row>
    <row r="501" ht="15.75" customHeight="1">
      <c r="A501" s="94"/>
      <c r="B501" s="94"/>
      <c r="C501" s="94"/>
      <c r="D501" s="81"/>
      <c r="E501" s="94"/>
      <c r="F501" s="94"/>
      <c r="H501" s="81"/>
      <c r="Y501" s="368"/>
      <c r="Z501" s="368"/>
      <c r="AA501" s="369"/>
    </row>
    <row r="502" ht="15.75" customHeight="1">
      <c r="A502" s="94"/>
      <c r="B502" s="94"/>
      <c r="C502" s="94"/>
      <c r="D502" s="81"/>
      <c r="E502" s="94"/>
      <c r="F502" s="94"/>
      <c r="H502" s="81"/>
      <c r="Y502" s="368"/>
      <c r="Z502" s="368"/>
      <c r="AA502" s="369"/>
    </row>
    <row r="503" ht="15.75" customHeight="1">
      <c r="A503" s="94"/>
      <c r="B503" s="94"/>
      <c r="C503" s="94"/>
      <c r="D503" s="81"/>
      <c r="E503" s="94"/>
      <c r="F503" s="94"/>
      <c r="H503" s="81"/>
      <c r="Y503" s="368"/>
      <c r="Z503" s="368"/>
      <c r="AA503" s="369"/>
    </row>
    <row r="504" ht="15.75" customHeight="1">
      <c r="A504" s="94"/>
      <c r="B504" s="94"/>
      <c r="C504" s="94"/>
      <c r="D504" s="81"/>
      <c r="E504" s="94"/>
      <c r="F504" s="94"/>
      <c r="H504" s="81"/>
      <c r="Y504" s="368"/>
      <c r="Z504" s="368"/>
      <c r="AA504" s="369"/>
    </row>
    <row r="505" ht="15.75" customHeight="1">
      <c r="A505" s="94"/>
      <c r="B505" s="94"/>
      <c r="C505" s="94"/>
      <c r="D505" s="81"/>
      <c r="E505" s="94"/>
      <c r="F505" s="94"/>
      <c r="H505" s="81"/>
      <c r="Y505" s="368"/>
      <c r="Z505" s="368"/>
      <c r="AA505" s="369"/>
    </row>
    <row r="506" ht="15.75" customHeight="1">
      <c r="A506" s="94"/>
      <c r="B506" s="94"/>
      <c r="C506" s="94"/>
      <c r="D506" s="81"/>
      <c r="E506" s="94"/>
      <c r="F506" s="94"/>
      <c r="H506" s="81"/>
      <c r="Y506" s="368"/>
      <c r="Z506" s="368"/>
      <c r="AA506" s="369"/>
    </row>
    <row r="507" ht="15.75" customHeight="1">
      <c r="A507" s="94"/>
      <c r="B507" s="94"/>
      <c r="C507" s="94"/>
      <c r="D507" s="81"/>
      <c r="E507" s="94"/>
      <c r="F507" s="94"/>
      <c r="H507" s="81"/>
      <c r="Y507" s="368"/>
      <c r="Z507" s="368"/>
      <c r="AA507" s="369"/>
    </row>
    <row r="508" ht="15.75" customHeight="1">
      <c r="A508" s="94"/>
      <c r="B508" s="94"/>
      <c r="C508" s="94"/>
      <c r="D508" s="81"/>
      <c r="E508" s="94"/>
      <c r="F508" s="94"/>
      <c r="H508" s="81"/>
      <c r="Y508" s="368"/>
      <c r="Z508" s="368"/>
      <c r="AA508" s="369"/>
    </row>
    <row r="509" ht="15.75" customHeight="1">
      <c r="A509" s="94"/>
      <c r="B509" s="94"/>
      <c r="C509" s="94"/>
      <c r="D509" s="81"/>
      <c r="E509" s="94"/>
      <c r="F509" s="94"/>
      <c r="H509" s="81"/>
      <c r="Y509" s="368"/>
      <c r="Z509" s="368"/>
      <c r="AA509" s="369"/>
    </row>
    <row r="510" ht="15.75" customHeight="1">
      <c r="A510" s="94"/>
      <c r="B510" s="94"/>
      <c r="C510" s="94"/>
      <c r="D510" s="81"/>
      <c r="E510" s="94"/>
      <c r="F510" s="94"/>
      <c r="H510" s="81"/>
      <c r="Y510" s="368"/>
      <c r="Z510" s="368"/>
      <c r="AA510" s="369"/>
    </row>
    <row r="511" ht="15.75" customHeight="1">
      <c r="A511" s="94"/>
      <c r="B511" s="94"/>
      <c r="C511" s="94"/>
      <c r="D511" s="81"/>
      <c r="E511" s="94"/>
      <c r="F511" s="94"/>
      <c r="H511" s="81"/>
      <c r="Y511" s="368"/>
      <c r="Z511" s="368"/>
      <c r="AA511" s="369"/>
    </row>
    <row r="512" ht="15.75" customHeight="1">
      <c r="A512" s="94"/>
      <c r="B512" s="94"/>
      <c r="C512" s="94"/>
      <c r="D512" s="81"/>
      <c r="E512" s="94"/>
      <c r="F512" s="94"/>
      <c r="H512" s="81"/>
      <c r="Y512" s="368"/>
      <c r="Z512" s="368"/>
      <c r="AA512" s="369"/>
    </row>
    <row r="513" ht="15.75" customHeight="1">
      <c r="A513" s="94"/>
      <c r="B513" s="94"/>
      <c r="C513" s="94"/>
      <c r="D513" s="81"/>
      <c r="E513" s="94"/>
      <c r="F513" s="94"/>
      <c r="H513" s="81"/>
      <c r="Y513" s="368"/>
      <c r="Z513" s="368"/>
      <c r="AA513" s="369"/>
    </row>
    <row r="514" ht="15.75" customHeight="1">
      <c r="A514" s="94"/>
      <c r="B514" s="94"/>
      <c r="C514" s="94"/>
      <c r="D514" s="81"/>
      <c r="E514" s="94"/>
      <c r="F514" s="94"/>
      <c r="H514" s="81"/>
      <c r="Y514" s="368"/>
      <c r="Z514" s="368"/>
      <c r="AA514" s="369"/>
    </row>
    <row r="515" ht="15.75" customHeight="1">
      <c r="A515" s="94"/>
      <c r="B515" s="94"/>
      <c r="C515" s="94"/>
      <c r="D515" s="81"/>
      <c r="E515" s="94"/>
      <c r="F515" s="94"/>
      <c r="H515" s="81"/>
      <c r="Y515" s="368"/>
      <c r="Z515" s="368"/>
      <c r="AA515" s="369"/>
    </row>
    <row r="516" ht="15.75" customHeight="1">
      <c r="A516" s="94"/>
      <c r="B516" s="94"/>
      <c r="C516" s="94"/>
      <c r="D516" s="81"/>
      <c r="E516" s="94"/>
      <c r="F516" s="94"/>
      <c r="H516" s="81"/>
      <c r="Y516" s="368"/>
      <c r="Z516" s="368"/>
      <c r="AA516" s="369"/>
    </row>
    <row r="517" ht="15.75" customHeight="1">
      <c r="A517" s="94"/>
      <c r="B517" s="94"/>
      <c r="C517" s="94"/>
      <c r="D517" s="81"/>
      <c r="E517" s="94"/>
      <c r="F517" s="94"/>
      <c r="H517" s="81"/>
      <c r="Y517" s="368"/>
      <c r="Z517" s="368"/>
      <c r="AA517" s="369"/>
    </row>
    <row r="518" ht="15.75" customHeight="1">
      <c r="A518" s="94"/>
      <c r="B518" s="94"/>
      <c r="C518" s="94"/>
      <c r="D518" s="81"/>
      <c r="E518" s="94"/>
      <c r="F518" s="94"/>
      <c r="H518" s="81"/>
      <c r="Y518" s="368"/>
      <c r="Z518" s="368"/>
      <c r="AA518" s="369"/>
    </row>
    <row r="519" ht="15.75" customHeight="1">
      <c r="A519" s="94"/>
      <c r="B519" s="94"/>
      <c r="C519" s="94"/>
      <c r="D519" s="81"/>
      <c r="E519" s="94"/>
      <c r="F519" s="94"/>
      <c r="H519" s="81"/>
      <c r="Y519" s="368"/>
      <c r="Z519" s="368"/>
      <c r="AA519" s="369"/>
    </row>
    <row r="520" ht="15.75" customHeight="1">
      <c r="A520" s="94"/>
      <c r="B520" s="94"/>
      <c r="C520" s="94"/>
      <c r="D520" s="81"/>
      <c r="E520" s="94"/>
      <c r="F520" s="94"/>
      <c r="H520" s="81"/>
      <c r="Y520" s="368"/>
      <c r="Z520" s="368"/>
      <c r="AA520" s="369"/>
    </row>
    <row r="521" ht="15.75" customHeight="1">
      <c r="A521" s="94"/>
      <c r="B521" s="94"/>
      <c r="C521" s="94"/>
      <c r="D521" s="81"/>
      <c r="E521" s="94"/>
      <c r="F521" s="94"/>
      <c r="H521" s="81"/>
      <c r="Y521" s="368"/>
      <c r="Z521" s="368"/>
      <c r="AA521" s="369"/>
    </row>
    <row r="522" ht="15.75" customHeight="1">
      <c r="A522" s="94"/>
      <c r="B522" s="94"/>
      <c r="C522" s="94"/>
      <c r="D522" s="81"/>
      <c r="E522" s="94"/>
      <c r="F522" s="94"/>
      <c r="H522" s="81"/>
      <c r="Y522" s="368"/>
      <c r="Z522" s="368"/>
      <c r="AA522" s="369"/>
    </row>
    <row r="523" ht="15.75" customHeight="1">
      <c r="A523" s="94"/>
      <c r="B523" s="94"/>
      <c r="C523" s="94"/>
      <c r="D523" s="81"/>
      <c r="E523" s="94"/>
      <c r="F523" s="94"/>
      <c r="H523" s="81"/>
      <c r="Y523" s="368"/>
      <c r="Z523" s="368"/>
      <c r="AA523" s="369"/>
    </row>
    <row r="524" ht="15.75" customHeight="1">
      <c r="A524" s="94"/>
      <c r="B524" s="94"/>
      <c r="C524" s="94"/>
      <c r="D524" s="81"/>
      <c r="E524" s="94"/>
      <c r="F524" s="94"/>
      <c r="H524" s="81"/>
      <c r="Y524" s="368"/>
      <c r="Z524" s="368"/>
      <c r="AA524" s="369"/>
    </row>
    <row r="525" ht="15.75" customHeight="1">
      <c r="A525" s="94"/>
      <c r="B525" s="94"/>
      <c r="C525" s="94"/>
      <c r="D525" s="81"/>
      <c r="E525" s="94"/>
      <c r="F525" s="94"/>
      <c r="H525" s="81"/>
      <c r="Y525" s="368"/>
      <c r="Z525" s="368"/>
      <c r="AA525" s="369"/>
    </row>
    <row r="526" ht="15.75" customHeight="1">
      <c r="A526" s="94"/>
      <c r="B526" s="94"/>
      <c r="C526" s="94"/>
      <c r="D526" s="81"/>
      <c r="E526" s="94"/>
      <c r="F526" s="94"/>
      <c r="H526" s="81"/>
      <c r="Y526" s="368"/>
      <c r="Z526" s="368"/>
      <c r="AA526" s="369"/>
    </row>
    <row r="527" ht="15.75" customHeight="1">
      <c r="A527" s="94"/>
      <c r="B527" s="94"/>
      <c r="C527" s="94"/>
      <c r="D527" s="81"/>
      <c r="E527" s="94"/>
      <c r="F527" s="94"/>
      <c r="H527" s="81"/>
      <c r="Y527" s="368"/>
      <c r="Z527" s="368"/>
      <c r="AA527" s="369"/>
    </row>
    <row r="528" ht="15.75" customHeight="1">
      <c r="A528" s="94"/>
      <c r="B528" s="94"/>
      <c r="C528" s="94"/>
      <c r="D528" s="81"/>
      <c r="E528" s="94"/>
      <c r="F528" s="94"/>
      <c r="H528" s="81"/>
      <c r="Y528" s="368"/>
      <c r="Z528" s="368"/>
      <c r="AA528" s="369"/>
    </row>
    <row r="529" ht="15.75" customHeight="1">
      <c r="A529" s="94"/>
      <c r="B529" s="94"/>
      <c r="C529" s="94"/>
      <c r="D529" s="81"/>
      <c r="E529" s="94"/>
      <c r="F529" s="94"/>
      <c r="H529" s="81"/>
      <c r="Y529" s="368"/>
      <c r="Z529" s="368"/>
      <c r="AA529" s="369"/>
    </row>
    <row r="530" ht="15.75" customHeight="1">
      <c r="A530" s="94"/>
      <c r="B530" s="94"/>
      <c r="C530" s="94"/>
      <c r="D530" s="81"/>
      <c r="E530" s="94"/>
      <c r="F530" s="94"/>
      <c r="H530" s="81"/>
      <c r="Y530" s="368"/>
      <c r="Z530" s="368"/>
      <c r="AA530" s="369"/>
    </row>
    <row r="531" ht="15.75" customHeight="1">
      <c r="A531" s="94"/>
      <c r="B531" s="94"/>
      <c r="C531" s="94"/>
      <c r="D531" s="81"/>
      <c r="E531" s="94"/>
      <c r="F531" s="94"/>
      <c r="H531" s="81"/>
      <c r="Y531" s="368"/>
      <c r="Z531" s="368"/>
      <c r="AA531" s="369"/>
    </row>
    <row r="532" ht="15.75" customHeight="1">
      <c r="A532" s="94"/>
      <c r="B532" s="94"/>
      <c r="C532" s="94"/>
      <c r="D532" s="81"/>
      <c r="E532" s="94"/>
      <c r="F532" s="94"/>
      <c r="H532" s="81"/>
      <c r="Y532" s="368"/>
      <c r="Z532" s="368"/>
      <c r="AA532" s="369"/>
    </row>
    <row r="533" ht="15.75" customHeight="1">
      <c r="A533" s="94"/>
      <c r="B533" s="94"/>
      <c r="C533" s="94"/>
      <c r="D533" s="81"/>
      <c r="E533" s="94"/>
      <c r="F533" s="94"/>
      <c r="H533" s="81"/>
      <c r="Y533" s="368"/>
      <c r="Z533" s="368"/>
      <c r="AA533" s="369"/>
    </row>
    <row r="534" ht="15.75" customHeight="1">
      <c r="A534" s="94"/>
      <c r="B534" s="94"/>
      <c r="C534" s="94"/>
      <c r="D534" s="81"/>
      <c r="E534" s="94"/>
      <c r="F534" s="94"/>
      <c r="H534" s="81"/>
      <c r="Y534" s="368"/>
      <c r="Z534" s="368"/>
      <c r="AA534" s="369"/>
    </row>
    <row r="535" ht="15.75" customHeight="1">
      <c r="A535" s="94"/>
      <c r="B535" s="94"/>
      <c r="C535" s="94"/>
      <c r="D535" s="81"/>
      <c r="E535" s="94"/>
      <c r="F535" s="94"/>
      <c r="H535" s="81"/>
      <c r="Y535" s="368"/>
      <c r="Z535" s="368"/>
      <c r="AA535" s="369"/>
    </row>
    <row r="536" ht="15.75" customHeight="1">
      <c r="A536" s="94"/>
      <c r="B536" s="94"/>
      <c r="C536" s="94"/>
      <c r="D536" s="81"/>
      <c r="E536" s="94"/>
      <c r="F536" s="94"/>
      <c r="H536" s="81"/>
      <c r="Y536" s="368"/>
      <c r="Z536" s="368"/>
      <c r="AA536" s="369"/>
    </row>
    <row r="537" ht="15.75" customHeight="1">
      <c r="A537" s="94"/>
      <c r="B537" s="94"/>
      <c r="C537" s="94"/>
      <c r="D537" s="81"/>
      <c r="E537" s="94"/>
      <c r="F537" s="94"/>
      <c r="H537" s="81"/>
      <c r="Y537" s="368"/>
      <c r="Z537" s="368"/>
      <c r="AA537" s="369"/>
    </row>
    <row r="538" ht="15.75" customHeight="1">
      <c r="A538" s="94"/>
      <c r="B538" s="94"/>
      <c r="C538" s="94"/>
      <c r="D538" s="81"/>
      <c r="E538" s="94"/>
      <c r="F538" s="94"/>
      <c r="H538" s="81"/>
      <c r="Y538" s="368"/>
      <c r="Z538" s="368"/>
      <c r="AA538" s="369"/>
    </row>
    <row r="539" ht="15.75" customHeight="1">
      <c r="A539" s="94"/>
      <c r="B539" s="94"/>
      <c r="C539" s="94"/>
      <c r="D539" s="81"/>
      <c r="E539" s="94"/>
      <c r="F539" s="94"/>
      <c r="H539" s="81"/>
      <c r="Y539" s="368"/>
      <c r="Z539" s="368"/>
      <c r="AA539" s="369"/>
    </row>
    <row r="540" ht="15.75" customHeight="1">
      <c r="A540" s="94"/>
      <c r="B540" s="94"/>
      <c r="C540" s="94"/>
      <c r="D540" s="81"/>
      <c r="E540" s="94"/>
      <c r="F540" s="94"/>
      <c r="H540" s="81"/>
      <c r="Y540" s="368"/>
      <c r="Z540" s="368"/>
      <c r="AA540" s="369"/>
    </row>
    <row r="541" ht="15.75" customHeight="1">
      <c r="A541" s="94"/>
      <c r="B541" s="94"/>
      <c r="C541" s="94"/>
      <c r="D541" s="81"/>
      <c r="E541" s="94"/>
      <c r="F541" s="94"/>
      <c r="H541" s="81"/>
      <c r="Y541" s="368"/>
      <c r="Z541" s="368"/>
      <c r="AA541" s="369"/>
    </row>
    <row r="542" ht="15.75" customHeight="1">
      <c r="A542" s="94"/>
      <c r="B542" s="94"/>
      <c r="C542" s="94"/>
      <c r="D542" s="81"/>
      <c r="E542" s="94"/>
      <c r="F542" s="94"/>
      <c r="H542" s="81"/>
      <c r="Y542" s="368"/>
      <c r="Z542" s="368"/>
      <c r="AA542" s="369"/>
    </row>
    <row r="543" ht="15.75" customHeight="1">
      <c r="A543" s="94"/>
      <c r="B543" s="94"/>
      <c r="C543" s="94"/>
      <c r="D543" s="81"/>
      <c r="E543" s="94"/>
      <c r="F543" s="94"/>
      <c r="H543" s="81"/>
      <c r="Y543" s="368"/>
      <c r="Z543" s="368"/>
      <c r="AA543" s="369"/>
    </row>
    <row r="544" ht="15.75" customHeight="1">
      <c r="A544" s="94"/>
      <c r="B544" s="94"/>
      <c r="C544" s="94"/>
      <c r="D544" s="81"/>
      <c r="E544" s="94"/>
      <c r="F544" s="94"/>
      <c r="H544" s="81"/>
      <c r="Y544" s="368"/>
      <c r="Z544" s="368"/>
      <c r="AA544" s="369"/>
    </row>
    <row r="545" ht="15.75" customHeight="1">
      <c r="A545" s="94"/>
      <c r="B545" s="94"/>
      <c r="C545" s="94"/>
      <c r="D545" s="81"/>
      <c r="E545" s="94"/>
      <c r="F545" s="94"/>
      <c r="H545" s="81"/>
      <c r="Y545" s="368"/>
      <c r="Z545" s="368"/>
      <c r="AA545" s="369"/>
    </row>
    <row r="546" ht="15.75" customHeight="1">
      <c r="A546" s="94"/>
      <c r="B546" s="94"/>
      <c r="C546" s="94"/>
      <c r="D546" s="81"/>
      <c r="E546" s="94"/>
      <c r="F546" s="94"/>
      <c r="H546" s="81"/>
      <c r="Y546" s="368"/>
      <c r="Z546" s="368"/>
      <c r="AA546" s="369"/>
    </row>
    <row r="547" ht="15.75" customHeight="1">
      <c r="A547" s="94"/>
      <c r="B547" s="94"/>
      <c r="C547" s="94"/>
      <c r="D547" s="81"/>
      <c r="E547" s="94"/>
      <c r="F547" s="94"/>
      <c r="H547" s="81"/>
      <c r="Y547" s="368"/>
      <c r="Z547" s="368"/>
      <c r="AA547" s="369"/>
    </row>
    <row r="548" ht="15.75" customHeight="1">
      <c r="A548" s="94"/>
      <c r="B548" s="94"/>
      <c r="C548" s="94"/>
      <c r="D548" s="81"/>
      <c r="E548" s="94"/>
      <c r="F548" s="94"/>
      <c r="H548" s="81"/>
      <c r="Y548" s="368"/>
      <c r="Z548" s="368"/>
      <c r="AA548" s="369"/>
    </row>
    <row r="549" ht="15.75" customHeight="1">
      <c r="A549" s="94"/>
      <c r="B549" s="94"/>
      <c r="C549" s="94"/>
      <c r="D549" s="81"/>
      <c r="E549" s="94"/>
      <c r="F549" s="94"/>
      <c r="H549" s="81"/>
      <c r="Y549" s="368"/>
      <c r="Z549" s="368"/>
      <c r="AA549" s="369"/>
    </row>
    <row r="550" ht="15.75" customHeight="1">
      <c r="A550" s="94"/>
      <c r="B550" s="94"/>
      <c r="C550" s="94"/>
      <c r="D550" s="81"/>
      <c r="E550" s="94"/>
      <c r="F550" s="94"/>
      <c r="H550" s="81"/>
      <c r="Y550" s="368"/>
      <c r="Z550" s="368"/>
      <c r="AA550" s="369"/>
    </row>
    <row r="551" ht="15.75" customHeight="1">
      <c r="A551" s="94"/>
      <c r="B551" s="94"/>
      <c r="C551" s="94"/>
      <c r="D551" s="81"/>
      <c r="E551" s="94"/>
      <c r="F551" s="94"/>
      <c r="H551" s="81"/>
      <c r="Y551" s="368"/>
      <c r="Z551" s="368"/>
      <c r="AA551" s="369"/>
    </row>
    <row r="552" ht="15.75" customHeight="1">
      <c r="A552" s="94"/>
      <c r="B552" s="94"/>
      <c r="C552" s="94"/>
      <c r="D552" s="81"/>
      <c r="E552" s="94"/>
      <c r="F552" s="94"/>
      <c r="H552" s="81"/>
      <c r="Y552" s="368"/>
      <c r="Z552" s="368"/>
      <c r="AA552" s="369"/>
    </row>
    <row r="553" ht="15.75" customHeight="1">
      <c r="A553" s="94"/>
      <c r="B553" s="94"/>
      <c r="C553" s="94"/>
      <c r="D553" s="81"/>
      <c r="E553" s="94"/>
      <c r="F553" s="94"/>
      <c r="H553" s="81"/>
      <c r="Y553" s="368"/>
      <c r="Z553" s="368"/>
      <c r="AA553" s="369"/>
    </row>
    <row r="554" ht="15.75" customHeight="1">
      <c r="A554" s="94"/>
      <c r="B554" s="94"/>
      <c r="C554" s="94"/>
      <c r="D554" s="81"/>
      <c r="E554" s="94"/>
      <c r="F554" s="94"/>
      <c r="H554" s="81"/>
      <c r="Y554" s="368"/>
      <c r="Z554" s="368"/>
      <c r="AA554" s="369"/>
    </row>
    <row r="555" ht="15.75" customHeight="1">
      <c r="A555" s="94"/>
      <c r="B555" s="94"/>
      <c r="C555" s="94"/>
      <c r="D555" s="81"/>
      <c r="E555" s="94"/>
      <c r="F555" s="94"/>
      <c r="H555" s="81"/>
      <c r="Y555" s="368"/>
      <c r="Z555" s="368"/>
      <c r="AA555" s="369"/>
    </row>
    <row r="556" ht="15.75" customHeight="1">
      <c r="A556" s="94"/>
      <c r="B556" s="94"/>
      <c r="C556" s="94"/>
      <c r="D556" s="81"/>
      <c r="E556" s="94"/>
      <c r="F556" s="94"/>
      <c r="H556" s="81"/>
      <c r="Y556" s="368"/>
      <c r="Z556" s="368"/>
      <c r="AA556" s="369"/>
    </row>
    <row r="557" ht="15.75" customHeight="1">
      <c r="A557" s="94"/>
      <c r="B557" s="94"/>
      <c r="C557" s="94"/>
      <c r="D557" s="81"/>
      <c r="E557" s="94"/>
      <c r="F557" s="94"/>
      <c r="H557" s="81"/>
      <c r="Y557" s="368"/>
      <c r="Z557" s="368"/>
      <c r="AA557" s="369"/>
    </row>
    <row r="558" ht="15.75" customHeight="1">
      <c r="A558" s="94"/>
      <c r="B558" s="94"/>
      <c r="C558" s="94"/>
      <c r="D558" s="81"/>
      <c r="E558" s="94"/>
      <c r="F558" s="94"/>
      <c r="H558" s="81"/>
      <c r="Y558" s="368"/>
      <c r="Z558" s="368"/>
      <c r="AA558" s="369"/>
    </row>
    <row r="559" ht="15.75" customHeight="1">
      <c r="A559" s="94"/>
      <c r="B559" s="94"/>
      <c r="C559" s="94"/>
      <c r="D559" s="81"/>
      <c r="E559" s="94"/>
      <c r="F559" s="94"/>
      <c r="H559" s="81"/>
      <c r="Y559" s="368"/>
      <c r="Z559" s="368"/>
      <c r="AA559" s="369"/>
    </row>
    <row r="560" ht="15.75" customHeight="1">
      <c r="A560" s="94"/>
      <c r="B560" s="94"/>
      <c r="C560" s="94"/>
      <c r="D560" s="81"/>
      <c r="E560" s="94"/>
      <c r="F560" s="94"/>
      <c r="H560" s="81"/>
      <c r="Y560" s="368"/>
      <c r="Z560" s="368"/>
      <c r="AA560" s="369"/>
    </row>
    <row r="561" ht="15.75" customHeight="1">
      <c r="A561" s="94"/>
      <c r="B561" s="94"/>
      <c r="C561" s="94"/>
      <c r="D561" s="81"/>
      <c r="E561" s="94"/>
      <c r="F561" s="94"/>
      <c r="H561" s="81"/>
      <c r="Y561" s="368"/>
      <c r="Z561" s="368"/>
      <c r="AA561" s="369"/>
    </row>
    <row r="562" ht="15.75" customHeight="1">
      <c r="A562" s="94"/>
      <c r="B562" s="94"/>
      <c r="C562" s="94"/>
      <c r="D562" s="81"/>
      <c r="E562" s="94"/>
      <c r="F562" s="94"/>
      <c r="H562" s="81"/>
      <c r="Y562" s="368"/>
      <c r="Z562" s="368"/>
      <c r="AA562" s="369"/>
    </row>
    <row r="563" ht="15.75" customHeight="1">
      <c r="A563" s="94"/>
      <c r="B563" s="94"/>
      <c r="C563" s="94"/>
      <c r="D563" s="81"/>
      <c r="E563" s="94"/>
      <c r="F563" s="94"/>
      <c r="H563" s="81"/>
      <c r="Y563" s="368"/>
      <c r="Z563" s="368"/>
      <c r="AA563" s="369"/>
    </row>
    <row r="564" ht="15.75" customHeight="1">
      <c r="A564" s="94"/>
      <c r="B564" s="94"/>
      <c r="C564" s="94"/>
      <c r="D564" s="81"/>
      <c r="E564" s="94"/>
      <c r="F564" s="94"/>
      <c r="H564" s="81"/>
      <c r="Y564" s="368"/>
      <c r="Z564" s="368"/>
      <c r="AA564" s="369"/>
    </row>
    <row r="565" ht="15.75" customHeight="1">
      <c r="A565" s="94"/>
      <c r="B565" s="94"/>
      <c r="C565" s="94"/>
      <c r="D565" s="81"/>
      <c r="E565" s="94"/>
      <c r="F565" s="94"/>
      <c r="H565" s="81"/>
      <c r="Y565" s="368"/>
      <c r="Z565" s="368"/>
      <c r="AA565" s="369"/>
    </row>
    <row r="566" ht="15.75" customHeight="1">
      <c r="A566" s="94"/>
      <c r="B566" s="94"/>
      <c r="C566" s="94"/>
      <c r="D566" s="81"/>
      <c r="E566" s="94"/>
      <c r="F566" s="94"/>
      <c r="H566" s="81"/>
      <c r="Y566" s="368"/>
      <c r="Z566" s="368"/>
      <c r="AA566" s="369"/>
    </row>
    <row r="567" ht="15.75" customHeight="1">
      <c r="A567" s="94"/>
      <c r="B567" s="94"/>
      <c r="C567" s="94"/>
      <c r="D567" s="81"/>
      <c r="E567" s="94"/>
      <c r="F567" s="94"/>
      <c r="H567" s="81"/>
      <c r="Y567" s="368"/>
      <c r="Z567" s="368"/>
      <c r="AA567" s="369"/>
    </row>
    <row r="568" ht="15.75" customHeight="1">
      <c r="A568" s="94"/>
      <c r="B568" s="94"/>
      <c r="C568" s="94"/>
      <c r="D568" s="81"/>
      <c r="E568" s="94"/>
      <c r="F568" s="94"/>
      <c r="H568" s="81"/>
      <c r="Y568" s="368"/>
      <c r="Z568" s="368"/>
      <c r="AA568" s="369"/>
    </row>
    <row r="569" ht="15.75" customHeight="1">
      <c r="A569" s="94"/>
      <c r="B569" s="94"/>
      <c r="C569" s="94"/>
      <c r="D569" s="81"/>
      <c r="E569" s="94"/>
      <c r="F569" s="94"/>
      <c r="H569" s="81"/>
      <c r="Y569" s="368"/>
      <c r="Z569" s="368"/>
      <c r="AA569" s="369"/>
    </row>
    <row r="570" ht="15.75" customHeight="1">
      <c r="A570" s="94"/>
      <c r="B570" s="94"/>
      <c r="C570" s="94"/>
      <c r="D570" s="81"/>
      <c r="E570" s="94"/>
      <c r="F570" s="94"/>
      <c r="H570" s="81"/>
      <c r="Y570" s="368"/>
      <c r="Z570" s="368"/>
      <c r="AA570" s="369"/>
    </row>
    <row r="571" ht="15.75" customHeight="1">
      <c r="A571" s="94"/>
      <c r="B571" s="94"/>
      <c r="C571" s="94"/>
      <c r="D571" s="81"/>
      <c r="E571" s="94"/>
      <c r="F571" s="94"/>
      <c r="H571" s="81"/>
      <c r="Y571" s="368"/>
      <c r="Z571" s="368"/>
      <c r="AA571" s="369"/>
    </row>
    <row r="572" ht="15.75" customHeight="1">
      <c r="A572" s="94"/>
      <c r="B572" s="94"/>
      <c r="C572" s="94"/>
      <c r="D572" s="81"/>
      <c r="E572" s="94"/>
      <c r="F572" s="94"/>
      <c r="H572" s="81"/>
      <c r="Y572" s="368"/>
      <c r="Z572" s="368"/>
      <c r="AA572" s="369"/>
    </row>
    <row r="573" ht="15.75" customHeight="1">
      <c r="A573" s="94"/>
      <c r="B573" s="94"/>
      <c r="C573" s="94"/>
      <c r="D573" s="81"/>
      <c r="E573" s="94"/>
      <c r="F573" s="94"/>
      <c r="H573" s="81"/>
      <c r="Y573" s="368"/>
      <c r="Z573" s="368"/>
      <c r="AA573" s="369"/>
    </row>
    <row r="574" ht="15.75" customHeight="1">
      <c r="A574" s="94"/>
      <c r="B574" s="94"/>
      <c r="C574" s="94"/>
      <c r="D574" s="81"/>
      <c r="E574" s="94"/>
      <c r="F574" s="94"/>
      <c r="H574" s="81"/>
      <c r="Y574" s="368"/>
      <c r="Z574" s="368"/>
      <c r="AA574" s="369"/>
    </row>
    <row r="575" ht="15.75" customHeight="1">
      <c r="A575" s="94"/>
      <c r="B575" s="94"/>
      <c r="C575" s="94"/>
      <c r="D575" s="81"/>
      <c r="E575" s="94"/>
      <c r="F575" s="94"/>
      <c r="H575" s="81"/>
      <c r="Y575" s="368"/>
      <c r="Z575" s="368"/>
      <c r="AA575" s="369"/>
    </row>
    <row r="576" ht="15.75" customHeight="1">
      <c r="A576" s="94"/>
      <c r="B576" s="94"/>
      <c r="C576" s="94"/>
      <c r="D576" s="81"/>
      <c r="E576" s="94"/>
      <c r="F576" s="94"/>
      <c r="H576" s="81"/>
      <c r="Y576" s="368"/>
      <c r="Z576" s="368"/>
      <c r="AA576" s="369"/>
    </row>
    <row r="577" ht="15.75" customHeight="1">
      <c r="A577" s="94"/>
      <c r="B577" s="94"/>
      <c r="C577" s="94"/>
      <c r="D577" s="81"/>
      <c r="E577" s="94"/>
      <c r="F577" s="94"/>
      <c r="H577" s="81"/>
      <c r="Y577" s="368"/>
      <c r="Z577" s="368"/>
      <c r="AA577" s="369"/>
    </row>
    <row r="578" ht="15.75" customHeight="1">
      <c r="A578" s="94"/>
      <c r="B578" s="94"/>
      <c r="C578" s="94"/>
      <c r="D578" s="81"/>
      <c r="E578" s="94"/>
      <c r="F578" s="94"/>
      <c r="H578" s="81"/>
      <c r="Y578" s="368"/>
      <c r="Z578" s="368"/>
      <c r="AA578" s="369"/>
    </row>
    <row r="579" ht="15.75" customHeight="1">
      <c r="A579" s="94"/>
      <c r="B579" s="94"/>
      <c r="C579" s="94"/>
      <c r="D579" s="81"/>
      <c r="E579" s="94"/>
      <c r="F579" s="94"/>
      <c r="H579" s="81"/>
      <c r="Y579" s="368"/>
      <c r="Z579" s="368"/>
      <c r="AA579" s="369"/>
    </row>
    <row r="580" ht="15.75" customHeight="1">
      <c r="A580" s="94"/>
      <c r="B580" s="94"/>
      <c r="C580" s="94"/>
      <c r="D580" s="81"/>
      <c r="E580" s="94"/>
      <c r="F580" s="94"/>
      <c r="H580" s="81"/>
      <c r="Y580" s="368"/>
      <c r="Z580" s="368"/>
      <c r="AA580" s="369"/>
    </row>
    <row r="581" ht="15.75" customHeight="1">
      <c r="A581" s="94"/>
      <c r="B581" s="94"/>
      <c r="C581" s="94"/>
      <c r="D581" s="81"/>
      <c r="E581" s="94"/>
      <c r="F581" s="94"/>
      <c r="H581" s="81"/>
      <c r="Y581" s="368"/>
      <c r="Z581" s="368"/>
      <c r="AA581" s="369"/>
    </row>
    <row r="582" ht="15.75" customHeight="1">
      <c r="A582" s="94"/>
      <c r="B582" s="94"/>
      <c r="C582" s="94"/>
      <c r="D582" s="81"/>
      <c r="E582" s="94"/>
      <c r="F582" s="94"/>
      <c r="H582" s="81"/>
      <c r="Y582" s="368"/>
      <c r="Z582" s="368"/>
      <c r="AA582" s="369"/>
    </row>
    <row r="583" ht="15.75" customHeight="1">
      <c r="A583" s="94"/>
      <c r="B583" s="94"/>
      <c r="C583" s="94"/>
      <c r="D583" s="81"/>
      <c r="E583" s="94"/>
      <c r="F583" s="94"/>
      <c r="H583" s="81"/>
      <c r="Y583" s="368"/>
      <c r="Z583" s="368"/>
      <c r="AA583" s="369"/>
    </row>
    <row r="584" ht="15.75" customHeight="1">
      <c r="A584" s="94"/>
      <c r="B584" s="94"/>
      <c r="C584" s="94"/>
      <c r="D584" s="81"/>
      <c r="E584" s="94"/>
      <c r="F584" s="94"/>
      <c r="H584" s="81"/>
      <c r="Y584" s="368"/>
      <c r="Z584" s="368"/>
      <c r="AA584" s="369"/>
    </row>
    <row r="585" ht="15.75" customHeight="1">
      <c r="A585" s="94"/>
      <c r="B585" s="94"/>
      <c r="C585" s="94"/>
      <c r="D585" s="81"/>
      <c r="E585" s="94"/>
      <c r="F585" s="94"/>
      <c r="H585" s="81"/>
      <c r="Y585" s="368"/>
      <c r="Z585" s="368"/>
      <c r="AA585" s="369"/>
    </row>
    <row r="586" ht="15.75" customHeight="1">
      <c r="A586" s="94"/>
      <c r="B586" s="94"/>
      <c r="C586" s="94"/>
      <c r="D586" s="81"/>
      <c r="E586" s="94"/>
      <c r="F586" s="94"/>
      <c r="H586" s="81"/>
      <c r="Y586" s="368"/>
      <c r="Z586" s="368"/>
      <c r="AA586" s="369"/>
    </row>
    <row r="587" ht="15.75" customHeight="1">
      <c r="A587" s="94"/>
      <c r="B587" s="94"/>
      <c r="C587" s="94"/>
      <c r="D587" s="81"/>
      <c r="E587" s="94"/>
      <c r="F587" s="94"/>
      <c r="H587" s="81"/>
      <c r="Y587" s="368"/>
      <c r="Z587" s="368"/>
      <c r="AA587" s="369"/>
    </row>
    <row r="588" ht="15.75" customHeight="1">
      <c r="A588" s="94"/>
      <c r="B588" s="94"/>
      <c r="C588" s="94"/>
      <c r="D588" s="81"/>
      <c r="E588" s="94"/>
      <c r="F588" s="94"/>
      <c r="H588" s="81"/>
      <c r="Y588" s="368"/>
      <c r="Z588" s="368"/>
      <c r="AA588" s="369"/>
    </row>
    <row r="589" ht="15.75" customHeight="1">
      <c r="A589" s="94"/>
      <c r="B589" s="94"/>
      <c r="C589" s="94"/>
      <c r="D589" s="81"/>
      <c r="E589" s="94"/>
      <c r="F589" s="94"/>
      <c r="H589" s="81"/>
      <c r="Y589" s="368"/>
      <c r="Z589" s="368"/>
      <c r="AA589" s="369"/>
    </row>
    <row r="590" ht="15.75" customHeight="1">
      <c r="A590" s="94"/>
      <c r="B590" s="94"/>
      <c r="C590" s="94"/>
      <c r="D590" s="81"/>
      <c r="E590" s="94"/>
      <c r="F590" s="94"/>
      <c r="H590" s="81"/>
      <c r="Y590" s="368"/>
      <c r="Z590" s="368"/>
      <c r="AA590" s="369"/>
    </row>
    <row r="591" ht="15.75" customHeight="1">
      <c r="A591" s="94"/>
      <c r="B591" s="94"/>
      <c r="C591" s="94"/>
      <c r="D591" s="81"/>
      <c r="E591" s="94"/>
      <c r="F591" s="94"/>
      <c r="H591" s="81"/>
      <c r="Y591" s="368"/>
      <c r="Z591" s="368"/>
      <c r="AA591" s="369"/>
    </row>
    <row r="592" ht="15.75" customHeight="1">
      <c r="A592" s="94"/>
      <c r="B592" s="94"/>
      <c r="C592" s="94"/>
      <c r="D592" s="81"/>
      <c r="E592" s="94"/>
      <c r="F592" s="94"/>
      <c r="H592" s="81"/>
      <c r="Y592" s="368"/>
      <c r="Z592" s="368"/>
      <c r="AA592" s="369"/>
    </row>
    <row r="593" ht="15.75" customHeight="1">
      <c r="A593" s="94"/>
      <c r="B593" s="94"/>
      <c r="C593" s="94"/>
      <c r="D593" s="81"/>
      <c r="E593" s="94"/>
      <c r="F593" s="94"/>
      <c r="H593" s="81"/>
      <c r="Y593" s="368"/>
      <c r="Z593" s="368"/>
      <c r="AA593" s="369"/>
    </row>
    <row r="594" ht="15.75" customHeight="1">
      <c r="A594" s="94"/>
      <c r="B594" s="94"/>
      <c r="C594" s="94"/>
      <c r="D594" s="81"/>
      <c r="E594" s="94"/>
      <c r="F594" s="94"/>
      <c r="H594" s="81"/>
      <c r="Y594" s="368"/>
      <c r="Z594" s="368"/>
      <c r="AA594" s="369"/>
    </row>
    <row r="595" ht="15.75" customHeight="1">
      <c r="A595" s="94"/>
      <c r="B595" s="94"/>
      <c r="C595" s="94"/>
      <c r="D595" s="81"/>
      <c r="E595" s="94"/>
      <c r="F595" s="94"/>
      <c r="H595" s="81"/>
      <c r="Y595" s="368"/>
      <c r="Z595" s="368"/>
      <c r="AA595" s="369"/>
    </row>
    <row r="596" ht="15.75" customHeight="1">
      <c r="A596" s="94"/>
      <c r="B596" s="94"/>
      <c r="C596" s="94"/>
      <c r="D596" s="81"/>
      <c r="E596" s="94"/>
      <c r="F596" s="94"/>
      <c r="H596" s="81"/>
      <c r="Y596" s="368"/>
      <c r="Z596" s="368"/>
      <c r="AA596" s="369"/>
    </row>
    <row r="597" ht="15.75" customHeight="1">
      <c r="A597" s="94"/>
      <c r="B597" s="94"/>
      <c r="C597" s="94"/>
      <c r="D597" s="81"/>
      <c r="E597" s="94"/>
      <c r="F597" s="94"/>
      <c r="H597" s="81"/>
      <c r="Y597" s="368"/>
      <c r="Z597" s="368"/>
      <c r="AA597" s="369"/>
    </row>
    <row r="598" ht="15.75" customHeight="1">
      <c r="A598" s="94"/>
      <c r="B598" s="94"/>
      <c r="C598" s="94"/>
      <c r="D598" s="81"/>
      <c r="E598" s="94"/>
      <c r="F598" s="94"/>
      <c r="H598" s="81"/>
      <c r="Y598" s="368"/>
      <c r="Z598" s="368"/>
      <c r="AA598" s="369"/>
    </row>
    <row r="599" ht="15.75" customHeight="1">
      <c r="A599" s="94"/>
      <c r="B599" s="94"/>
      <c r="C599" s="94"/>
      <c r="D599" s="81"/>
      <c r="E599" s="94"/>
      <c r="F599" s="94"/>
      <c r="H599" s="81"/>
      <c r="Y599" s="368"/>
      <c r="Z599" s="368"/>
      <c r="AA599" s="369"/>
    </row>
    <row r="600" ht="15.75" customHeight="1">
      <c r="A600" s="94"/>
      <c r="B600" s="94"/>
      <c r="C600" s="94"/>
      <c r="D600" s="81"/>
      <c r="E600" s="94"/>
      <c r="F600" s="94"/>
      <c r="H600" s="81"/>
      <c r="Y600" s="368"/>
      <c r="Z600" s="368"/>
      <c r="AA600" s="369"/>
    </row>
    <row r="601" ht="15.75" customHeight="1">
      <c r="A601" s="94"/>
      <c r="B601" s="94"/>
      <c r="C601" s="94"/>
      <c r="D601" s="81"/>
      <c r="E601" s="94"/>
      <c r="F601" s="94"/>
      <c r="H601" s="81"/>
      <c r="Y601" s="368"/>
      <c r="Z601" s="368"/>
      <c r="AA601" s="369"/>
    </row>
    <row r="602" ht="15.75" customHeight="1">
      <c r="A602" s="94"/>
      <c r="B602" s="94"/>
      <c r="C602" s="94"/>
      <c r="D602" s="81"/>
      <c r="E602" s="94"/>
      <c r="F602" s="94"/>
      <c r="H602" s="81"/>
      <c r="Y602" s="368"/>
      <c r="Z602" s="368"/>
      <c r="AA602" s="369"/>
    </row>
    <row r="603" ht="15.75" customHeight="1">
      <c r="A603" s="94"/>
      <c r="B603" s="94"/>
      <c r="C603" s="94"/>
      <c r="D603" s="81"/>
      <c r="E603" s="94"/>
      <c r="F603" s="94"/>
      <c r="H603" s="81"/>
      <c r="Y603" s="368"/>
      <c r="Z603" s="368"/>
      <c r="AA603" s="369"/>
    </row>
    <row r="604" ht="15.75" customHeight="1">
      <c r="A604" s="94"/>
      <c r="B604" s="94"/>
      <c r="C604" s="94"/>
      <c r="D604" s="81"/>
      <c r="E604" s="94"/>
      <c r="F604" s="94"/>
      <c r="H604" s="81"/>
      <c r="Y604" s="368"/>
      <c r="Z604" s="368"/>
      <c r="AA604" s="369"/>
    </row>
    <row r="605" ht="15.75" customHeight="1">
      <c r="A605" s="94"/>
      <c r="B605" s="94"/>
      <c r="C605" s="94"/>
      <c r="D605" s="81"/>
      <c r="E605" s="94"/>
      <c r="F605" s="94"/>
      <c r="H605" s="81"/>
      <c r="Y605" s="368"/>
      <c r="Z605" s="368"/>
      <c r="AA605" s="369"/>
    </row>
    <row r="606" ht="15.75" customHeight="1">
      <c r="A606" s="94"/>
      <c r="B606" s="94"/>
      <c r="C606" s="94"/>
      <c r="D606" s="81"/>
      <c r="E606" s="94"/>
      <c r="F606" s="94"/>
      <c r="H606" s="81"/>
      <c r="Y606" s="368"/>
      <c r="Z606" s="368"/>
      <c r="AA606" s="369"/>
    </row>
    <row r="607" ht="15.75" customHeight="1">
      <c r="A607" s="94"/>
      <c r="B607" s="94"/>
      <c r="C607" s="94"/>
      <c r="D607" s="81"/>
      <c r="E607" s="94"/>
      <c r="F607" s="94"/>
      <c r="H607" s="81"/>
      <c r="Y607" s="368"/>
      <c r="Z607" s="368"/>
      <c r="AA607" s="369"/>
    </row>
    <row r="608" ht="15.75" customHeight="1">
      <c r="A608" s="94"/>
      <c r="B608" s="94"/>
      <c r="C608" s="94"/>
      <c r="D608" s="81"/>
      <c r="E608" s="94"/>
      <c r="F608" s="94"/>
      <c r="H608" s="81"/>
      <c r="Y608" s="368"/>
      <c r="Z608" s="368"/>
      <c r="AA608" s="369"/>
    </row>
    <row r="609" ht="15.75" customHeight="1">
      <c r="A609" s="94"/>
      <c r="B609" s="94"/>
      <c r="C609" s="94"/>
      <c r="D609" s="81"/>
      <c r="E609" s="94"/>
      <c r="F609" s="94"/>
      <c r="H609" s="81"/>
      <c r="Y609" s="368"/>
      <c r="Z609" s="368"/>
      <c r="AA609" s="369"/>
    </row>
    <row r="610" ht="15.75" customHeight="1">
      <c r="A610" s="94"/>
      <c r="B610" s="94"/>
      <c r="C610" s="94"/>
      <c r="D610" s="81"/>
      <c r="E610" s="94"/>
      <c r="F610" s="94"/>
      <c r="H610" s="81"/>
      <c r="Y610" s="368"/>
      <c r="Z610" s="368"/>
      <c r="AA610" s="369"/>
    </row>
    <row r="611" ht="15.75" customHeight="1">
      <c r="A611" s="94"/>
      <c r="B611" s="94"/>
      <c r="C611" s="94"/>
      <c r="D611" s="81"/>
      <c r="E611" s="94"/>
      <c r="F611" s="94"/>
      <c r="H611" s="81"/>
      <c r="Y611" s="368"/>
      <c r="Z611" s="368"/>
      <c r="AA611" s="369"/>
    </row>
    <row r="612" ht="15.75" customHeight="1">
      <c r="A612" s="94"/>
      <c r="B612" s="94"/>
      <c r="C612" s="94"/>
      <c r="D612" s="81"/>
      <c r="E612" s="94"/>
      <c r="F612" s="94"/>
      <c r="H612" s="81"/>
      <c r="Y612" s="368"/>
      <c r="Z612" s="368"/>
      <c r="AA612" s="369"/>
    </row>
    <row r="613" ht="15.75" customHeight="1">
      <c r="A613" s="94"/>
      <c r="B613" s="94"/>
      <c r="C613" s="94"/>
      <c r="D613" s="81"/>
      <c r="E613" s="94"/>
      <c r="F613" s="94"/>
      <c r="H613" s="81"/>
      <c r="Y613" s="368"/>
      <c r="Z613" s="368"/>
      <c r="AA613" s="369"/>
    </row>
    <row r="614" ht="15.75" customHeight="1">
      <c r="A614" s="94"/>
      <c r="B614" s="94"/>
      <c r="C614" s="94"/>
      <c r="D614" s="81"/>
      <c r="E614" s="94"/>
      <c r="F614" s="94"/>
      <c r="H614" s="81"/>
      <c r="Y614" s="368"/>
      <c r="Z614" s="368"/>
      <c r="AA614" s="369"/>
    </row>
    <row r="615" ht="15.75" customHeight="1">
      <c r="A615" s="94"/>
      <c r="B615" s="94"/>
      <c r="C615" s="94"/>
      <c r="D615" s="81"/>
      <c r="E615" s="94"/>
      <c r="F615" s="94"/>
      <c r="H615" s="81"/>
      <c r="Y615" s="368"/>
      <c r="Z615" s="368"/>
      <c r="AA615" s="369"/>
    </row>
    <row r="616" ht="15.75" customHeight="1">
      <c r="A616" s="94"/>
      <c r="B616" s="94"/>
      <c r="C616" s="94"/>
      <c r="D616" s="81"/>
      <c r="E616" s="94"/>
      <c r="F616" s="94"/>
      <c r="H616" s="81"/>
      <c r="Y616" s="368"/>
      <c r="Z616" s="368"/>
      <c r="AA616" s="369"/>
    </row>
    <row r="617" ht="15.75" customHeight="1">
      <c r="A617" s="94"/>
      <c r="B617" s="94"/>
      <c r="C617" s="94"/>
      <c r="D617" s="81"/>
      <c r="E617" s="94"/>
      <c r="F617" s="94"/>
      <c r="H617" s="81"/>
      <c r="Y617" s="368"/>
      <c r="Z617" s="368"/>
      <c r="AA617" s="369"/>
    </row>
    <row r="618" ht="15.75" customHeight="1">
      <c r="A618" s="94"/>
      <c r="B618" s="94"/>
      <c r="C618" s="94"/>
      <c r="D618" s="81"/>
      <c r="E618" s="94"/>
      <c r="F618" s="94"/>
      <c r="H618" s="81"/>
      <c r="Y618" s="368"/>
      <c r="Z618" s="368"/>
      <c r="AA618" s="369"/>
    </row>
    <row r="619" ht="15.75" customHeight="1">
      <c r="A619" s="94"/>
      <c r="B619" s="94"/>
      <c r="C619" s="94"/>
      <c r="D619" s="81"/>
      <c r="E619" s="94"/>
      <c r="F619" s="94"/>
      <c r="H619" s="81"/>
      <c r="Y619" s="368"/>
      <c r="Z619" s="368"/>
      <c r="AA619" s="369"/>
    </row>
    <row r="620" ht="15.75" customHeight="1">
      <c r="A620" s="94"/>
      <c r="B620" s="94"/>
      <c r="C620" s="94"/>
      <c r="D620" s="81"/>
      <c r="E620" s="94"/>
      <c r="F620" s="94"/>
      <c r="H620" s="81"/>
      <c r="Y620" s="368"/>
      <c r="Z620" s="368"/>
      <c r="AA620" s="369"/>
    </row>
    <row r="621" ht="15.75" customHeight="1">
      <c r="A621" s="94"/>
      <c r="B621" s="94"/>
      <c r="C621" s="94"/>
      <c r="D621" s="81"/>
      <c r="E621" s="94"/>
      <c r="F621" s="94"/>
      <c r="H621" s="81"/>
      <c r="Y621" s="368"/>
      <c r="Z621" s="368"/>
      <c r="AA621" s="369"/>
    </row>
    <row r="622" ht="15.75" customHeight="1">
      <c r="A622" s="94"/>
      <c r="B622" s="94"/>
      <c r="C622" s="94"/>
      <c r="D622" s="81"/>
      <c r="E622" s="94"/>
      <c r="F622" s="94"/>
      <c r="H622" s="81"/>
      <c r="Y622" s="368"/>
      <c r="Z622" s="368"/>
      <c r="AA622" s="369"/>
    </row>
    <row r="623" ht="15.75" customHeight="1">
      <c r="A623" s="94"/>
      <c r="B623" s="94"/>
      <c r="C623" s="94"/>
      <c r="D623" s="81"/>
      <c r="E623" s="94"/>
      <c r="F623" s="94"/>
      <c r="H623" s="81"/>
      <c r="Y623" s="368"/>
      <c r="Z623" s="368"/>
      <c r="AA623" s="369"/>
    </row>
    <row r="624" ht="15.75" customHeight="1">
      <c r="A624" s="94"/>
      <c r="B624" s="94"/>
      <c r="C624" s="94"/>
      <c r="D624" s="81"/>
      <c r="E624" s="94"/>
      <c r="F624" s="94"/>
      <c r="H624" s="81"/>
      <c r="Y624" s="368"/>
      <c r="Z624" s="368"/>
      <c r="AA624" s="369"/>
    </row>
    <row r="625" ht="15.75" customHeight="1">
      <c r="A625" s="94"/>
      <c r="B625" s="94"/>
      <c r="C625" s="94"/>
      <c r="D625" s="81"/>
      <c r="E625" s="94"/>
      <c r="F625" s="94"/>
      <c r="H625" s="81"/>
      <c r="Y625" s="368"/>
      <c r="Z625" s="368"/>
      <c r="AA625" s="369"/>
    </row>
    <row r="626" ht="15.75" customHeight="1">
      <c r="A626" s="94"/>
      <c r="B626" s="94"/>
      <c r="C626" s="94"/>
      <c r="D626" s="81"/>
      <c r="E626" s="94"/>
      <c r="F626" s="94"/>
      <c r="H626" s="81"/>
      <c r="Y626" s="368"/>
      <c r="Z626" s="368"/>
      <c r="AA626" s="369"/>
    </row>
    <row r="627" ht="15.75" customHeight="1">
      <c r="A627" s="94"/>
      <c r="B627" s="94"/>
      <c r="C627" s="94"/>
      <c r="D627" s="81"/>
      <c r="E627" s="94"/>
      <c r="F627" s="94"/>
      <c r="H627" s="81"/>
      <c r="Y627" s="368"/>
      <c r="Z627" s="368"/>
      <c r="AA627" s="369"/>
    </row>
    <row r="628" ht="15.75" customHeight="1">
      <c r="A628" s="94"/>
      <c r="B628" s="94"/>
      <c r="C628" s="94"/>
      <c r="D628" s="81"/>
      <c r="E628" s="94"/>
      <c r="F628" s="94"/>
      <c r="H628" s="81"/>
      <c r="Y628" s="368"/>
      <c r="Z628" s="368"/>
      <c r="AA628" s="369"/>
    </row>
    <row r="629" ht="15.75" customHeight="1">
      <c r="A629" s="94"/>
      <c r="B629" s="94"/>
      <c r="C629" s="94"/>
      <c r="D629" s="81"/>
      <c r="E629" s="94"/>
      <c r="F629" s="94"/>
      <c r="H629" s="81"/>
      <c r="Y629" s="368"/>
      <c r="Z629" s="368"/>
      <c r="AA629" s="369"/>
    </row>
    <row r="630" ht="15.75" customHeight="1">
      <c r="A630" s="94"/>
      <c r="B630" s="94"/>
      <c r="C630" s="94"/>
      <c r="D630" s="81"/>
      <c r="E630" s="94"/>
      <c r="F630" s="94"/>
      <c r="H630" s="81"/>
      <c r="Y630" s="368"/>
      <c r="Z630" s="368"/>
      <c r="AA630" s="369"/>
    </row>
    <row r="631" ht="15.75" customHeight="1">
      <c r="A631" s="94"/>
      <c r="B631" s="94"/>
      <c r="C631" s="94"/>
      <c r="D631" s="81"/>
      <c r="E631" s="94"/>
      <c r="F631" s="94"/>
      <c r="H631" s="81"/>
      <c r="Y631" s="368"/>
      <c r="Z631" s="368"/>
      <c r="AA631" s="369"/>
    </row>
    <row r="632" ht="15.75" customHeight="1">
      <c r="A632" s="94"/>
      <c r="B632" s="94"/>
      <c r="C632" s="94"/>
      <c r="D632" s="81"/>
      <c r="E632" s="94"/>
      <c r="F632" s="94"/>
      <c r="H632" s="81"/>
      <c r="Y632" s="368"/>
      <c r="Z632" s="368"/>
      <c r="AA632" s="369"/>
    </row>
    <row r="633" ht="15.75" customHeight="1">
      <c r="A633" s="94"/>
      <c r="B633" s="94"/>
      <c r="C633" s="94"/>
      <c r="D633" s="81"/>
      <c r="E633" s="94"/>
      <c r="F633" s="94"/>
      <c r="H633" s="81"/>
      <c r="Y633" s="368"/>
      <c r="Z633" s="368"/>
      <c r="AA633" s="369"/>
    </row>
    <row r="634" ht="15.75" customHeight="1">
      <c r="A634" s="94"/>
      <c r="B634" s="94"/>
      <c r="C634" s="94"/>
      <c r="D634" s="81"/>
      <c r="E634" s="94"/>
      <c r="F634" s="94"/>
      <c r="H634" s="81"/>
      <c r="Y634" s="368"/>
      <c r="Z634" s="368"/>
      <c r="AA634" s="369"/>
    </row>
    <row r="635" ht="15.75" customHeight="1">
      <c r="A635" s="94"/>
      <c r="B635" s="94"/>
      <c r="C635" s="94"/>
      <c r="D635" s="81"/>
      <c r="E635" s="94"/>
      <c r="F635" s="94"/>
      <c r="H635" s="81"/>
      <c r="Y635" s="368"/>
      <c r="Z635" s="368"/>
      <c r="AA635" s="369"/>
    </row>
    <row r="636" ht="15.75" customHeight="1">
      <c r="A636" s="94"/>
      <c r="B636" s="94"/>
      <c r="C636" s="94"/>
      <c r="D636" s="81"/>
      <c r="E636" s="94"/>
      <c r="F636" s="94"/>
      <c r="H636" s="81"/>
      <c r="Y636" s="368"/>
      <c r="Z636" s="368"/>
      <c r="AA636" s="369"/>
    </row>
    <row r="637" ht="15.75" customHeight="1">
      <c r="A637" s="94"/>
      <c r="B637" s="94"/>
      <c r="C637" s="94"/>
      <c r="D637" s="81"/>
      <c r="E637" s="94"/>
      <c r="F637" s="94"/>
      <c r="H637" s="81"/>
      <c r="Y637" s="368"/>
      <c r="Z637" s="368"/>
      <c r="AA637" s="369"/>
    </row>
    <row r="638" ht="15.75" customHeight="1">
      <c r="A638" s="94"/>
      <c r="B638" s="94"/>
      <c r="C638" s="94"/>
      <c r="D638" s="81"/>
      <c r="E638" s="94"/>
      <c r="F638" s="94"/>
      <c r="H638" s="81"/>
      <c r="Y638" s="368"/>
      <c r="Z638" s="368"/>
      <c r="AA638" s="369"/>
    </row>
    <row r="639" ht="15.75" customHeight="1">
      <c r="A639" s="94"/>
      <c r="B639" s="94"/>
      <c r="C639" s="94"/>
      <c r="D639" s="81"/>
      <c r="E639" s="94"/>
      <c r="F639" s="94"/>
      <c r="H639" s="81"/>
      <c r="Y639" s="368"/>
      <c r="Z639" s="368"/>
      <c r="AA639" s="369"/>
    </row>
    <row r="640" ht="15.75" customHeight="1">
      <c r="A640" s="94"/>
      <c r="B640" s="94"/>
      <c r="C640" s="94"/>
      <c r="D640" s="81"/>
      <c r="E640" s="94"/>
      <c r="F640" s="94"/>
      <c r="H640" s="81"/>
      <c r="Y640" s="368"/>
      <c r="Z640" s="368"/>
      <c r="AA640" s="369"/>
    </row>
    <row r="641" ht="15.75" customHeight="1">
      <c r="A641" s="94"/>
      <c r="B641" s="94"/>
      <c r="C641" s="94"/>
      <c r="D641" s="81"/>
      <c r="E641" s="94"/>
      <c r="F641" s="94"/>
      <c r="H641" s="81"/>
      <c r="Y641" s="368"/>
      <c r="Z641" s="368"/>
      <c r="AA641" s="369"/>
    </row>
    <row r="642" ht="15.75" customHeight="1">
      <c r="A642" s="94"/>
      <c r="B642" s="94"/>
      <c r="C642" s="94"/>
      <c r="D642" s="81"/>
      <c r="E642" s="94"/>
      <c r="F642" s="94"/>
      <c r="H642" s="81"/>
      <c r="Y642" s="368"/>
      <c r="Z642" s="368"/>
      <c r="AA642" s="369"/>
    </row>
    <row r="643" ht="15.75" customHeight="1">
      <c r="A643" s="94"/>
      <c r="B643" s="94"/>
      <c r="C643" s="94"/>
      <c r="D643" s="81"/>
      <c r="E643" s="94"/>
      <c r="F643" s="94"/>
      <c r="H643" s="81"/>
      <c r="Y643" s="368"/>
      <c r="Z643" s="368"/>
      <c r="AA643" s="369"/>
    </row>
    <row r="644" ht="15.75" customHeight="1">
      <c r="A644" s="94"/>
      <c r="B644" s="94"/>
      <c r="C644" s="94"/>
      <c r="D644" s="81"/>
      <c r="E644" s="94"/>
      <c r="F644" s="94"/>
      <c r="H644" s="81"/>
      <c r="Y644" s="368"/>
      <c r="Z644" s="368"/>
      <c r="AA644" s="369"/>
    </row>
    <row r="645" ht="15.75" customHeight="1">
      <c r="A645" s="94"/>
      <c r="B645" s="94"/>
      <c r="C645" s="94"/>
      <c r="D645" s="81"/>
      <c r="E645" s="94"/>
      <c r="F645" s="94"/>
      <c r="H645" s="81"/>
      <c r="Y645" s="368"/>
      <c r="Z645" s="368"/>
      <c r="AA645" s="369"/>
    </row>
    <row r="646" ht="15.75" customHeight="1">
      <c r="A646" s="94"/>
      <c r="B646" s="94"/>
      <c r="C646" s="94"/>
      <c r="D646" s="81"/>
      <c r="E646" s="94"/>
      <c r="F646" s="94"/>
      <c r="H646" s="81"/>
      <c r="Y646" s="368"/>
      <c r="Z646" s="368"/>
      <c r="AA646" s="369"/>
    </row>
    <row r="647" ht="15.75" customHeight="1">
      <c r="A647" s="94"/>
      <c r="B647" s="94"/>
      <c r="C647" s="94"/>
      <c r="D647" s="81"/>
      <c r="E647" s="94"/>
      <c r="F647" s="94"/>
      <c r="H647" s="81"/>
      <c r="Y647" s="368"/>
      <c r="Z647" s="368"/>
      <c r="AA647" s="369"/>
    </row>
    <row r="648" ht="15.75" customHeight="1">
      <c r="A648" s="94"/>
      <c r="B648" s="94"/>
      <c r="C648" s="94"/>
      <c r="D648" s="81"/>
      <c r="E648" s="94"/>
      <c r="F648" s="94"/>
      <c r="H648" s="81"/>
      <c r="Y648" s="368"/>
      <c r="Z648" s="368"/>
      <c r="AA648" s="369"/>
    </row>
    <row r="649" ht="15.75" customHeight="1">
      <c r="A649" s="94"/>
      <c r="B649" s="94"/>
      <c r="C649" s="94"/>
      <c r="D649" s="81"/>
      <c r="E649" s="94"/>
      <c r="F649" s="94"/>
      <c r="H649" s="81"/>
      <c r="Y649" s="368"/>
      <c r="Z649" s="368"/>
      <c r="AA649" s="369"/>
    </row>
    <row r="650" ht="15.75" customHeight="1">
      <c r="A650" s="94"/>
      <c r="B650" s="94"/>
      <c r="C650" s="94"/>
      <c r="D650" s="81"/>
      <c r="E650" s="94"/>
      <c r="F650" s="94"/>
      <c r="H650" s="81"/>
      <c r="Y650" s="368"/>
      <c r="Z650" s="368"/>
      <c r="AA650" s="369"/>
    </row>
    <row r="651" ht="15.75" customHeight="1">
      <c r="A651" s="94"/>
      <c r="B651" s="94"/>
      <c r="C651" s="94"/>
      <c r="D651" s="81"/>
      <c r="E651" s="94"/>
      <c r="F651" s="94"/>
      <c r="H651" s="81"/>
      <c r="Y651" s="368"/>
      <c r="Z651" s="368"/>
      <c r="AA651" s="369"/>
    </row>
    <row r="652" ht="15.75" customHeight="1">
      <c r="A652" s="94"/>
      <c r="B652" s="94"/>
      <c r="C652" s="94"/>
      <c r="D652" s="81"/>
      <c r="E652" s="94"/>
      <c r="F652" s="94"/>
      <c r="H652" s="81"/>
      <c r="Y652" s="368"/>
      <c r="Z652" s="368"/>
      <c r="AA652" s="369"/>
    </row>
    <row r="653" ht="15.75" customHeight="1">
      <c r="A653" s="94"/>
      <c r="B653" s="94"/>
      <c r="C653" s="94"/>
      <c r="D653" s="81"/>
      <c r="E653" s="94"/>
      <c r="F653" s="94"/>
      <c r="H653" s="81"/>
      <c r="Y653" s="368"/>
      <c r="Z653" s="368"/>
      <c r="AA653" s="369"/>
    </row>
    <row r="654" ht="15.75" customHeight="1">
      <c r="A654" s="94"/>
      <c r="B654" s="94"/>
      <c r="C654" s="94"/>
      <c r="D654" s="81"/>
      <c r="E654" s="94"/>
      <c r="F654" s="94"/>
      <c r="H654" s="81"/>
      <c r="Y654" s="368"/>
      <c r="Z654" s="368"/>
      <c r="AA654" s="369"/>
    </row>
    <row r="655" ht="15.75" customHeight="1">
      <c r="A655" s="94"/>
      <c r="B655" s="94"/>
      <c r="C655" s="94"/>
      <c r="D655" s="81"/>
      <c r="E655" s="94"/>
      <c r="F655" s="94"/>
      <c r="H655" s="81"/>
      <c r="Y655" s="368"/>
      <c r="Z655" s="368"/>
      <c r="AA655" s="369"/>
    </row>
    <row r="656" ht="15.75" customHeight="1">
      <c r="A656" s="94"/>
      <c r="B656" s="94"/>
      <c r="C656" s="94"/>
      <c r="D656" s="81"/>
      <c r="E656" s="94"/>
      <c r="F656" s="94"/>
      <c r="H656" s="81"/>
      <c r="Y656" s="368"/>
      <c r="Z656" s="368"/>
      <c r="AA656" s="369"/>
    </row>
    <row r="657" ht="15.75" customHeight="1">
      <c r="A657" s="94"/>
      <c r="B657" s="94"/>
      <c r="C657" s="94"/>
      <c r="D657" s="81"/>
      <c r="E657" s="94"/>
      <c r="F657" s="94"/>
      <c r="H657" s="81"/>
      <c r="Y657" s="368"/>
      <c r="Z657" s="368"/>
      <c r="AA657" s="369"/>
    </row>
    <row r="658" ht="15.75" customHeight="1">
      <c r="A658" s="94"/>
      <c r="B658" s="94"/>
      <c r="C658" s="94"/>
      <c r="D658" s="81"/>
      <c r="E658" s="94"/>
      <c r="F658" s="94"/>
      <c r="H658" s="81"/>
      <c r="Y658" s="368"/>
      <c r="Z658" s="368"/>
      <c r="AA658" s="369"/>
    </row>
    <row r="659" ht="15.75" customHeight="1">
      <c r="A659" s="94"/>
      <c r="B659" s="94"/>
      <c r="C659" s="94"/>
      <c r="D659" s="81"/>
      <c r="E659" s="94"/>
      <c r="F659" s="94"/>
      <c r="H659" s="81"/>
      <c r="Y659" s="368"/>
      <c r="Z659" s="368"/>
      <c r="AA659" s="369"/>
    </row>
    <row r="660" ht="15.75" customHeight="1">
      <c r="A660" s="94"/>
      <c r="B660" s="94"/>
      <c r="C660" s="94"/>
      <c r="D660" s="81"/>
      <c r="E660" s="94"/>
      <c r="F660" s="94"/>
      <c r="H660" s="81"/>
      <c r="Y660" s="368"/>
      <c r="Z660" s="368"/>
      <c r="AA660" s="369"/>
    </row>
    <row r="661" ht="15.75" customHeight="1">
      <c r="A661" s="94"/>
      <c r="B661" s="94"/>
      <c r="C661" s="94"/>
      <c r="D661" s="81"/>
      <c r="E661" s="94"/>
      <c r="F661" s="94"/>
      <c r="H661" s="81"/>
      <c r="Y661" s="368"/>
      <c r="Z661" s="368"/>
      <c r="AA661" s="369"/>
    </row>
    <row r="662" ht="15.75" customHeight="1">
      <c r="A662" s="94"/>
      <c r="B662" s="94"/>
      <c r="C662" s="94"/>
      <c r="D662" s="81"/>
      <c r="E662" s="94"/>
      <c r="F662" s="94"/>
      <c r="H662" s="81"/>
      <c r="Y662" s="368"/>
      <c r="Z662" s="368"/>
      <c r="AA662" s="369"/>
    </row>
    <row r="663" ht="15.75" customHeight="1">
      <c r="A663" s="94"/>
      <c r="B663" s="94"/>
      <c r="C663" s="94"/>
      <c r="D663" s="81"/>
      <c r="E663" s="94"/>
      <c r="F663" s="94"/>
      <c r="H663" s="81"/>
      <c r="Y663" s="368"/>
      <c r="Z663" s="368"/>
      <c r="AA663" s="369"/>
    </row>
    <row r="664" ht="15.75" customHeight="1">
      <c r="A664" s="94"/>
      <c r="B664" s="94"/>
      <c r="C664" s="94"/>
      <c r="D664" s="81"/>
      <c r="E664" s="94"/>
      <c r="F664" s="94"/>
      <c r="H664" s="81"/>
      <c r="Y664" s="368"/>
      <c r="Z664" s="368"/>
      <c r="AA664" s="369"/>
    </row>
    <row r="665" ht="15.75" customHeight="1">
      <c r="A665" s="94"/>
      <c r="B665" s="94"/>
      <c r="C665" s="94"/>
      <c r="D665" s="81"/>
      <c r="E665" s="94"/>
      <c r="F665" s="94"/>
      <c r="H665" s="81"/>
      <c r="Y665" s="368"/>
      <c r="Z665" s="368"/>
      <c r="AA665" s="369"/>
    </row>
    <row r="666" ht="15.75" customHeight="1">
      <c r="A666" s="94"/>
      <c r="B666" s="94"/>
      <c r="C666" s="94"/>
      <c r="D666" s="81"/>
      <c r="E666" s="94"/>
      <c r="F666" s="94"/>
      <c r="H666" s="81"/>
      <c r="Y666" s="368"/>
      <c r="Z666" s="368"/>
      <c r="AA666" s="369"/>
    </row>
    <row r="667" ht="15.75" customHeight="1">
      <c r="A667" s="94"/>
      <c r="B667" s="94"/>
      <c r="C667" s="94"/>
      <c r="D667" s="81"/>
      <c r="E667" s="94"/>
      <c r="F667" s="94"/>
      <c r="H667" s="81"/>
      <c r="Y667" s="368"/>
      <c r="Z667" s="368"/>
      <c r="AA667" s="369"/>
    </row>
    <row r="668" ht="15.75" customHeight="1">
      <c r="A668" s="94"/>
      <c r="B668" s="94"/>
      <c r="C668" s="94"/>
      <c r="D668" s="81"/>
      <c r="E668" s="94"/>
      <c r="F668" s="94"/>
      <c r="H668" s="81"/>
      <c r="Y668" s="368"/>
      <c r="Z668" s="368"/>
      <c r="AA668" s="369"/>
    </row>
    <row r="669" ht="15.75" customHeight="1">
      <c r="A669" s="94"/>
      <c r="B669" s="94"/>
      <c r="C669" s="94"/>
      <c r="D669" s="81"/>
      <c r="E669" s="94"/>
      <c r="F669" s="94"/>
      <c r="H669" s="81"/>
      <c r="Y669" s="368"/>
      <c r="Z669" s="368"/>
      <c r="AA669" s="369"/>
    </row>
    <row r="670" ht="15.75" customHeight="1">
      <c r="A670" s="94"/>
      <c r="B670" s="94"/>
      <c r="C670" s="94"/>
      <c r="D670" s="81"/>
      <c r="E670" s="94"/>
      <c r="F670" s="94"/>
      <c r="H670" s="81"/>
      <c r="Y670" s="368"/>
      <c r="Z670" s="368"/>
      <c r="AA670" s="369"/>
    </row>
    <row r="671" ht="15.75" customHeight="1">
      <c r="A671" s="94"/>
      <c r="B671" s="94"/>
      <c r="C671" s="94"/>
      <c r="D671" s="81"/>
      <c r="E671" s="94"/>
      <c r="F671" s="94"/>
      <c r="H671" s="81"/>
      <c r="Y671" s="368"/>
      <c r="Z671" s="368"/>
      <c r="AA671" s="369"/>
    </row>
    <row r="672" ht="15.75" customHeight="1">
      <c r="A672" s="94"/>
      <c r="B672" s="94"/>
      <c r="C672" s="94"/>
      <c r="D672" s="81"/>
      <c r="E672" s="94"/>
      <c r="F672" s="94"/>
      <c r="H672" s="81"/>
      <c r="Y672" s="368"/>
      <c r="Z672" s="368"/>
      <c r="AA672" s="369"/>
    </row>
    <row r="673" ht="15.75" customHeight="1">
      <c r="A673" s="94"/>
      <c r="B673" s="94"/>
      <c r="C673" s="94"/>
      <c r="D673" s="81"/>
      <c r="E673" s="94"/>
      <c r="F673" s="94"/>
      <c r="H673" s="81"/>
      <c r="Y673" s="368"/>
      <c r="Z673" s="368"/>
      <c r="AA673" s="369"/>
    </row>
    <row r="674" ht="15.75" customHeight="1">
      <c r="A674" s="94"/>
      <c r="B674" s="94"/>
      <c r="C674" s="94"/>
      <c r="D674" s="81"/>
      <c r="E674" s="94"/>
      <c r="F674" s="94"/>
      <c r="H674" s="81"/>
      <c r="Y674" s="368"/>
      <c r="Z674" s="368"/>
      <c r="AA674" s="369"/>
    </row>
    <row r="675" ht="15.75" customHeight="1">
      <c r="A675" s="94"/>
      <c r="B675" s="94"/>
      <c r="C675" s="94"/>
      <c r="D675" s="81"/>
      <c r="E675" s="94"/>
      <c r="F675" s="94"/>
      <c r="H675" s="81"/>
      <c r="Y675" s="368"/>
      <c r="Z675" s="368"/>
      <c r="AA675" s="369"/>
    </row>
    <row r="676" ht="15.75" customHeight="1">
      <c r="A676" s="94"/>
      <c r="B676" s="94"/>
      <c r="C676" s="94"/>
      <c r="D676" s="81"/>
      <c r="E676" s="94"/>
      <c r="F676" s="94"/>
      <c r="H676" s="81"/>
      <c r="Y676" s="368"/>
      <c r="Z676" s="368"/>
      <c r="AA676" s="369"/>
    </row>
    <row r="677" ht="15.75" customHeight="1">
      <c r="A677" s="94"/>
      <c r="B677" s="94"/>
      <c r="C677" s="94"/>
      <c r="D677" s="81"/>
      <c r="E677" s="94"/>
      <c r="F677" s="94"/>
      <c r="H677" s="81"/>
      <c r="Y677" s="368"/>
      <c r="Z677" s="368"/>
      <c r="AA677" s="369"/>
    </row>
    <row r="678" ht="15.75" customHeight="1">
      <c r="A678" s="94"/>
      <c r="B678" s="94"/>
      <c r="C678" s="94"/>
      <c r="D678" s="81"/>
      <c r="E678" s="94"/>
      <c r="F678" s="94"/>
      <c r="H678" s="81"/>
      <c r="Y678" s="368"/>
      <c r="Z678" s="368"/>
      <c r="AA678" s="369"/>
    </row>
    <row r="679" ht="15.75" customHeight="1">
      <c r="A679" s="94"/>
      <c r="B679" s="94"/>
      <c r="C679" s="94"/>
      <c r="D679" s="81"/>
      <c r="E679" s="94"/>
      <c r="F679" s="94"/>
      <c r="H679" s="81"/>
      <c r="Y679" s="368"/>
      <c r="Z679" s="368"/>
      <c r="AA679" s="369"/>
    </row>
    <row r="680" ht="15.75" customHeight="1">
      <c r="A680" s="94"/>
      <c r="B680" s="94"/>
      <c r="C680" s="94"/>
      <c r="D680" s="81"/>
      <c r="E680" s="94"/>
      <c r="F680" s="94"/>
      <c r="H680" s="81"/>
      <c r="Y680" s="368"/>
      <c r="Z680" s="368"/>
      <c r="AA680" s="369"/>
    </row>
    <row r="681" ht="15.75" customHeight="1">
      <c r="A681" s="94"/>
      <c r="B681" s="94"/>
      <c r="C681" s="94"/>
      <c r="D681" s="81"/>
      <c r="E681" s="94"/>
      <c r="F681" s="94"/>
      <c r="H681" s="81"/>
      <c r="Y681" s="368"/>
      <c r="Z681" s="368"/>
      <c r="AA681" s="369"/>
    </row>
    <row r="682" ht="15.75" customHeight="1">
      <c r="A682" s="94"/>
      <c r="B682" s="94"/>
      <c r="C682" s="94"/>
      <c r="D682" s="81"/>
      <c r="E682" s="94"/>
      <c r="F682" s="94"/>
      <c r="H682" s="81"/>
      <c r="Y682" s="368"/>
      <c r="Z682" s="368"/>
      <c r="AA682" s="369"/>
    </row>
    <row r="683" ht="15.75" customHeight="1">
      <c r="A683" s="94"/>
      <c r="B683" s="94"/>
      <c r="C683" s="94"/>
      <c r="D683" s="81"/>
      <c r="E683" s="94"/>
      <c r="F683" s="94"/>
      <c r="H683" s="81"/>
      <c r="Y683" s="368"/>
      <c r="Z683" s="368"/>
      <c r="AA683" s="369"/>
    </row>
    <row r="684" ht="15.75" customHeight="1">
      <c r="A684" s="94"/>
      <c r="B684" s="94"/>
      <c r="C684" s="94"/>
      <c r="D684" s="81"/>
      <c r="E684" s="94"/>
      <c r="F684" s="94"/>
      <c r="H684" s="81"/>
      <c r="Y684" s="368"/>
      <c r="Z684" s="368"/>
      <c r="AA684" s="369"/>
    </row>
    <row r="685" ht="15.75" customHeight="1">
      <c r="A685" s="94"/>
      <c r="B685" s="94"/>
      <c r="C685" s="94"/>
      <c r="D685" s="81"/>
      <c r="E685" s="94"/>
      <c r="F685" s="94"/>
      <c r="H685" s="81"/>
      <c r="Y685" s="368"/>
      <c r="Z685" s="368"/>
      <c r="AA685" s="369"/>
    </row>
    <row r="686" ht="15.75" customHeight="1">
      <c r="A686" s="94"/>
      <c r="B686" s="94"/>
      <c r="C686" s="94"/>
      <c r="D686" s="81"/>
      <c r="E686" s="94"/>
      <c r="F686" s="94"/>
      <c r="H686" s="81"/>
      <c r="Y686" s="368"/>
      <c r="Z686" s="368"/>
      <c r="AA686" s="369"/>
    </row>
    <row r="687" ht="15.75" customHeight="1">
      <c r="A687" s="94"/>
      <c r="B687" s="94"/>
      <c r="C687" s="94"/>
      <c r="D687" s="81"/>
      <c r="E687" s="94"/>
      <c r="F687" s="94"/>
      <c r="H687" s="81"/>
      <c r="Y687" s="368"/>
      <c r="Z687" s="368"/>
      <c r="AA687" s="369"/>
    </row>
    <row r="688" ht="15.75" customHeight="1">
      <c r="A688" s="94"/>
      <c r="B688" s="94"/>
      <c r="C688" s="94"/>
      <c r="D688" s="81"/>
      <c r="E688" s="94"/>
      <c r="F688" s="94"/>
      <c r="H688" s="81"/>
      <c r="Y688" s="368"/>
      <c r="Z688" s="368"/>
      <c r="AA688" s="369"/>
    </row>
    <row r="689" ht="15.75" customHeight="1">
      <c r="A689" s="94"/>
      <c r="B689" s="94"/>
      <c r="C689" s="94"/>
      <c r="D689" s="81"/>
      <c r="E689" s="94"/>
      <c r="F689" s="94"/>
      <c r="H689" s="81"/>
      <c r="Y689" s="368"/>
      <c r="Z689" s="368"/>
      <c r="AA689" s="369"/>
    </row>
    <row r="690" ht="15.75" customHeight="1">
      <c r="A690" s="94"/>
      <c r="B690" s="94"/>
      <c r="C690" s="94"/>
      <c r="D690" s="81"/>
      <c r="E690" s="94"/>
      <c r="F690" s="94"/>
      <c r="H690" s="81"/>
      <c r="Y690" s="368"/>
      <c r="Z690" s="368"/>
      <c r="AA690" s="369"/>
    </row>
    <row r="691" ht="15.75" customHeight="1">
      <c r="A691" s="94"/>
      <c r="B691" s="94"/>
      <c r="C691" s="94"/>
      <c r="D691" s="81"/>
      <c r="E691" s="94"/>
      <c r="F691" s="94"/>
      <c r="H691" s="81"/>
      <c r="Y691" s="368"/>
      <c r="Z691" s="368"/>
      <c r="AA691" s="369"/>
    </row>
    <row r="692" ht="15.75" customHeight="1">
      <c r="A692" s="94"/>
      <c r="B692" s="94"/>
      <c r="C692" s="94"/>
      <c r="D692" s="81"/>
      <c r="E692" s="94"/>
      <c r="F692" s="94"/>
      <c r="H692" s="81"/>
      <c r="Y692" s="368"/>
      <c r="Z692" s="368"/>
      <c r="AA692" s="369"/>
    </row>
    <row r="693" ht="15.75" customHeight="1">
      <c r="A693" s="94"/>
      <c r="B693" s="94"/>
      <c r="C693" s="94"/>
      <c r="D693" s="81"/>
      <c r="E693" s="94"/>
      <c r="F693" s="94"/>
      <c r="H693" s="81"/>
      <c r="Y693" s="368"/>
      <c r="Z693" s="368"/>
      <c r="AA693" s="369"/>
    </row>
    <row r="694" ht="15.75" customHeight="1">
      <c r="A694" s="94"/>
      <c r="B694" s="94"/>
      <c r="C694" s="94"/>
      <c r="D694" s="81"/>
      <c r="E694" s="94"/>
      <c r="F694" s="94"/>
      <c r="H694" s="81"/>
      <c r="Y694" s="368"/>
      <c r="Z694" s="368"/>
      <c r="AA694" s="369"/>
    </row>
    <row r="695" ht="15.75" customHeight="1">
      <c r="A695" s="94"/>
      <c r="B695" s="94"/>
      <c r="C695" s="94"/>
      <c r="D695" s="81"/>
      <c r="E695" s="94"/>
      <c r="F695" s="94"/>
      <c r="H695" s="81"/>
      <c r="Y695" s="368"/>
      <c r="Z695" s="368"/>
      <c r="AA695" s="369"/>
    </row>
    <row r="696" ht="15.75" customHeight="1">
      <c r="A696" s="94"/>
      <c r="B696" s="94"/>
      <c r="C696" s="94"/>
      <c r="D696" s="81"/>
      <c r="E696" s="94"/>
      <c r="F696" s="94"/>
      <c r="H696" s="81"/>
      <c r="Y696" s="368"/>
      <c r="Z696" s="368"/>
      <c r="AA696" s="369"/>
    </row>
    <row r="697" ht="15.75" customHeight="1">
      <c r="A697" s="94"/>
      <c r="B697" s="94"/>
      <c r="C697" s="94"/>
      <c r="D697" s="81"/>
      <c r="E697" s="94"/>
      <c r="F697" s="94"/>
      <c r="H697" s="81"/>
      <c r="Y697" s="368"/>
      <c r="Z697" s="368"/>
      <c r="AA697" s="369"/>
    </row>
    <row r="698" ht="15.75" customHeight="1">
      <c r="A698" s="94"/>
      <c r="B698" s="94"/>
      <c r="C698" s="94"/>
      <c r="D698" s="81"/>
      <c r="E698" s="94"/>
      <c r="F698" s="94"/>
      <c r="H698" s="81"/>
      <c r="Y698" s="368"/>
      <c r="Z698" s="368"/>
      <c r="AA698" s="369"/>
    </row>
    <row r="699" ht="15.75" customHeight="1">
      <c r="A699" s="94"/>
      <c r="B699" s="94"/>
      <c r="C699" s="94"/>
      <c r="D699" s="81"/>
      <c r="E699" s="94"/>
      <c r="F699" s="94"/>
      <c r="H699" s="81"/>
      <c r="Y699" s="368"/>
      <c r="Z699" s="368"/>
      <c r="AA699" s="369"/>
    </row>
    <row r="700" ht="15.75" customHeight="1">
      <c r="A700" s="94"/>
      <c r="B700" s="94"/>
      <c r="C700" s="94"/>
      <c r="D700" s="81"/>
      <c r="E700" s="94"/>
      <c r="F700" s="94"/>
      <c r="H700" s="81"/>
      <c r="Y700" s="368"/>
      <c r="Z700" s="368"/>
      <c r="AA700" s="369"/>
    </row>
    <row r="701" ht="15.75" customHeight="1">
      <c r="A701" s="94"/>
      <c r="B701" s="94"/>
      <c r="C701" s="94"/>
      <c r="D701" s="81"/>
      <c r="E701" s="94"/>
      <c r="F701" s="94"/>
      <c r="H701" s="81"/>
      <c r="Y701" s="368"/>
      <c r="Z701" s="368"/>
      <c r="AA701" s="369"/>
    </row>
    <row r="702" ht="15.75" customHeight="1">
      <c r="A702" s="94"/>
      <c r="B702" s="94"/>
      <c r="C702" s="94"/>
      <c r="D702" s="81"/>
      <c r="E702" s="94"/>
      <c r="F702" s="94"/>
      <c r="H702" s="81"/>
      <c r="Y702" s="368"/>
      <c r="Z702" s="368"/>
      <c r="AA702" s="369"/>
    </row>
    <row r="703" ht="15.75" customHeight="1">
      <c r="A703" s="94"/>
      <c r="B703" s="94"/>
      <c r="C703" s="94"/>
      <c r="D703" s="81"/>
      <c r="E703" s="94"/>
      <c r="F703" s="94"/>
      <c r="H703" s="81"/>
      <c r="Y703" s="368"/>
      <c r="Z703" s="368"/>
      <c r="AA703" s="369"/>
    </row>
    <row r="704" ht="15.75" customHeight="1">
      <c r="A704" s="94"/>
      <c r="B704" s="94"/>
      <c r="C704" s="94"/>
      <c r="D704" s="81"/>
      <c r="E704" s="94"/>
      <c r="F704" s="94"/>
      <c r="H704" s="81"/>
      <c r="Y704" s="368"/>
      <c r="Z704" s="368"/>
      <c r="AA704" s="369"/>
    </row>
    <row r="705" ht="15.75" customHeight="1">
      <c r="A705" s="94"/>
      <c r="B705" s="94"/>
      <c r="C705" s="94"/>
      <c r="D705" s="81"/>
      <c r="E705" s="94"/>
      <c r="F705" s="94"/>
      <c r="H705" s="81"/>
      <c r="Y705" s="368"/>
      <c r="Z705" s="368"/>
      <c r="AA705" s="369"/>
    </row>
    <row r="706" ht="15.75" customHeight="1">
      <c r="A706" s="94"/>
      <c r="B706" s="94"/>
      <c r="C706" s="94"/>
      <c r="D706" s="81"/>
      <c r="E706" s="94"/>
      <c r="F706" s="94"/>
      <c r="H706" s="81"/>
      <c r="Y706" s="368"/>
      <c r="Z706" s="368"/>
      <c r="AA706" s="369"/>
    </row>
    <row r="707" ht="15.75" customHeight="1">
      <c r="A707" s="94"/>
      <c r="B707" s="94"/>
      <c r="C707" s="94"/>
      <c r="D707" s="81"/>
      <c r="E707" s="94"/>
      <c r="F707" s="94"/>
      <c r="H707" s="81"/>
      <c r="Y707" s="368"/>
      <c r="Z707" s="368"/>
      <c r="AA707" s="369"/>
    </row>
    <row r="708" ht="15.75" customHeight="1">
      <c r="A708" s="94"/>
      <c r="B708" s="94"/>
      <c r="C708" s="94"/>
      <c r="D708" s="81"/>
      <c r="E708" s="94"/>
      <c r="F708" s="94"/>
      <c r="H708" s="81"/>
      <c r="Y708" s="368"/>
      <c r="Z708" s="368"/>
      <c r="AA708" s="369"/>
    </row>
    <row r="709" ht="15.75" customHeight="1">
      <c r="A709" s="94"/>
      <c r="B709" s="94"/>
      <c r="C709" s="94"/>
      <c r="D709" s="81"/>
      <c r="E709" s="94"/>
      <c r="F709" s="94"/>
      <c r="H709" s="81"/>
      <c r="Y709" s="368"/>
      <c r="Z709" s="368"/>
      <c r="AA709" s="369"/>
    </row>
    <row r="710" ht="15.75" customHeight="1">
      <c r="A710" s="94"/>
      <c r="B710" s="94"/>
      <c r="C710" s="94"/>
      <c r="D710" s="81"/>
      <c r="E710" s="94"/>
      <c r="F710" s="94"/>
      <c r="H710" s="81"/>
      <c r="Y710" s="368"/>
      <c r="Z710" s="368"/>
      <c r="AA710" s="369"/>
    </row>
    <row r="711" ht="15.75" customHeight="1">
      <c r="A711" s="94"/>
      <c r="B711" s="94"/>
      <c r="C711" s="94"/>
      <c r="D711" s="81"/>
      <c r="E711" s="94"/>
      <c r="F711" s="94"/>
      <c r="H711" s="81"/>
      <c r="Y711" s="368"/>
      <c r="Z711" s="368"/>
      <c r="AA711" s="369"/>
    </row>
    <row r="712" ht="15.75" customHeight="1">
      <c r="A712" s="94"/>
      <c r="B712" s="94"/>
      <c r="C712" s="94"/>
      <c r="D712" s="81"/>
      <c r="E712" s="94"/>
      <c r="F712" s="94"/>
      <c r="H712" s="81"/>
      <c r="Y712" s="368"/>
      <c r="Z712" s="368"/>
      <c r="AA712" s="369"/>
    </row>
    <row r="713" ht="15.75" customHeight="1">
      <c r="A713" s="94"/>
      <c r="B713" s="94"/>
      <c r="C713" s="94"/>
      <c r="D713" s="81"/>
      <c r="E713" s="94"/>
      <c r="F713" s="94"/>
      <c r="H713" s="81"/>
      <c r="Y713" s="368"/>
      <c r="Z713" s="368"/>
      <c r="AA713" s="369"/>
    </row>
    <row r="714" ht="15.75" customHeight="1">
      <c r="A714" s="94"/>
      <c r="B714" s="94"/>
      <c r="C714" s="94"/>
      <c r="D714" s="81"/>
      <c r="E714" s="94"/>
      <c r="F714" s="94"/>
      <c r="H714" s="81"/>
      <c r="Y714" s="368"/>
      <c r="Z714" s="368"/>
      <c r="AA714" s="369"/>
    </row>
    <row r="715" ht="15.75" customHeight="1">
      <c r="A715" s="94"/>
      <c r="B715" s="94"/>
      <c r="C715" s="94"/>
      <c r="D715" s="81"/>
      <c r="E715" s="94"/>
      <c r="F715" s="94"/>
      <c r="H715" s="81"/>
      <c r="Y715" s="368"/>
      <c r="Z715" s="368"/>
      <c r="AA715" s="369"/>
    </row>
    <row r="716" ht="15.75" customHeight="1">
      <c r="A716" s="94"/>
      <c r="B716" s="94"/>
      <c r="C716" s="94"/>
      <c r="D716" s="81"/>
      <c r="E716" s="94"/>
      <c r="F716" s="94"/>
      <c r="H716" s="81"/>
      <c r="Y716" s="368"/>
      <c r="Z716" s="368"/>
      <c r="AA716" s="369"/>
    </row>
    <row r="717" ht="15.75" customHeight="1">
      <c r="A717" s="94"/>
      <c r="B717" s="94"/>
      <c r="C717" s="94"/>
      <c r="D717" s="81"/>
      <c r="E717" s="94"/>
      <c r="F717" s="94"/>
      <c r="H717" s="81"/>
      <c r="Y717" s="368"/>
      <c r="Z717" s="368"/>
      <c r="AA717" s="369"/>
    </row>
    <row r="718" ht="15.75" customHeight="1">
      <c r="A718" s="94"/>
      <c r="B718" s="94"/>
      <c r="C718" s="94"/>
      <c r="D718" s="81"/>
      <c r="E718" s="94"/>
      <c r="F718" s="94"/>
      <c r="H718" s="81"/>
      <c r="Y718" s="368"/>
      <c r="Z718" s="368"/>
      <c r="AA718" s="369"/>
    </row>
    <row r="719" ht="15.75" customHeight="1">
      <c r="A719" s="94"/>
      <c r="B719" s="94"/>
      <c r="C719" s="94"/>
      <c r="D719" s="81"/>
      <c r="E719" s="94"/>
      <c r="F719" s="94"/>
      <c r="H719" s="81"/>
      <c r="Y719" s="368"/>
      <c r="Z719" s="368"/>
      <c r="AA719" s="369"/>
    </row>
    <row r="720" ht="15.75" customHeight="1">
      <c r="A720" s="94"/>
      <c r="B720" s="94"/>
      <c r="C720" s="94"/>
      <c r="D720" s="81"/>
      <c r="E720" s="94"/>
      <c r="F720" s="94"/>
      <c r="H720" s="81"/>
      <c r="Y720" s="368"/>
      <c r="Z720" s="368"/>
      <c r="AA720" s="369"/>
    </row>
    <row r="721" ht="15.75" customHeight="1">
      <c r="A721" s="94"/>
      <c r="B721" s="94"/>
      <c r="C721" s="94"/>
      <c r="D721" s="81"/>
      <c r="E721" s="94"/>
      <c r="F721" s="94"/>
      <c r="H721" s="81"/>
      <c r="Y721" s="368"/>
      <c r="Z721" s="368"/>
      <c r="AA721" s="369"/>
    </row>
    <row r="722" ht="15.75" customHeight="1">
      <c r="A722" s="94"/>
      <c r="B722" s="94"/>
      <c r="C722" s="94"/>
      <c r="D722" s="81"/>
      <c r="E722" s="94"/>
      <c r="F722" s="94"/>
      <c r="H722" s="81"/>
      <c r="Y722" s="368"/>
      <c r="Z722" s="368"/>
      <c r="AA722" s="369"/>
    </row>
    <row r="723" ht="15.75" customHeight="1">
      <c r="A723" s="94"/>
      <c r="B723" s="94"/>
      <c r="C723" s="94"/>
      <c r="D723" s="81"/>
      <c r="E723" s="94"/>
      <c r="F723" s="94"/>
      <c r="H723" s="81"/>
      <c r="Y723" s="368"/>
      <c r="Z723" s="368"/>
      <c r="AA723" s="369"/>
    </row>
    <row r="724" ht="15.75" customHeight="1">
      <c r="A724" s="94"/>
      <c r="B724" s="94"/>
      <c r="C724" s="94"/>
      <c r="D724" s="81"/>
      <c r="E724" s="94"/>
      <c r="F724" s="94"/>
      <c r="H724" s="81"/>
      <c r="Y724" s="368"/>
      <c r="Z724" s="368"/>
      <c r="AA724" s="369"/>
    </row>
    <row r="725" ht="15.75" customHeight="1">
      <c r="A725" s="94"/>
      <c r="B725" s="94"/>
      <c r="C725" s="94"/>
      <c r="D725" s="81"/>
      <c r="E725" s="94"/>
      <c r="F725" s="94"/>
      <c r="H725" s="81"/>
      <c r="Y725" s="368"/>
      <c r="Z725" s="368"/>
      <c r="AA725" s="369"/>
    </row>
    <row r="726" ht="15.75" customHeight="1">
      <c r="A726" s="94"/>
      <c r="B726" s="94"/>
      <c r="C726" s="94"/>
      <c r="D726" s="81"/>
      <c r="E726" s="94"/>
      <c r="F726" s="94"/>
      <c r="H726" s="81"/>
      <c r="Y726" s="368"/>
      <c r="Z726" s="368"/>
      <c r="AA726" s="369"/>
    </row>
    <row r="727" ht="15.75" customHeight="1">
      <c r="A727" s="94"/>
      <c r="B727" s="94"/>
      <c r="C727" s="94"/>
      <c r="D727" s="81"/>
      <c r="E727" s="94"/>
      <c r="F727" s="94"/>
      <c r="H727" s="81"/>
      <c r="Y727" s="368"/>
      <c r="Z727" s="368"/>
      <c r="AA727" s="369"/>
    </row>
    <row r="728" ht="15.75" customHeight="1">
      <c r="A728" s="94"/>
      <c r="B728" s="94"/>
      <c r="C728" s="94"/>
      <c r="D728" s="81"/>
      <c r="E728" s="94"/>
      <c r="F728" s="94"/>
      <c r="H728" s="81"/>
      <c r="Y728" s="368"/>
      <c r="Z728" s="368"/>
      <c r="AA728" s="369"/>
    </row>
    <row r="729" ht="15.75" customHeight="1">
      <c r="A729" s="94"/>
      <c r="B729" s="94"/>
      <c r="C729" s="94"/>
      <c r="D729" s="81"/>
      <c r="E729" s="94"/>
      <c r="F729" s="94"/>
      <c r="H729" s="81"/>
      <c r="Y729" s="368"/>
      <c r="Z729" s="368"/>
      <c r="AA729" s="369"/>
    </row>
    <row r="730" ht="15.75" customHeight="1">
      <c r="A730" s="94"/>
      <c r="B730" s="94"/>
      <c r="C730" s="94"/>
      <c r="D730" s="81"/>
      <c r="E730" s="94"/>
      <c r="F730" s="94"/>
      <c r="H730" s="81"/>
      <c r="Y730" s="368"/>
      <c r="Z730" s="368"/>
      <c r="AA730" s="369"/>
    </row>
    <row r="731" ht="15.75" customHeight="1">
      <c r="A731" s="94"/>
      <c r="B731" s="94"/>
      <c r="C731" s="94"/>
      <c r="D731" s="81"/>
      <c r="E731" s="94"/>
      <c r="F731" s="94"/>
      <c r="H731" s="81"/>
      <c r="Y731" s="368"/>
      <c r="Z731" s="368"/>
      <c r="AA731" s="369"/>
    </row>
    <row r="732" ht="15.75" customHeight="1">
      <c r="A732" s="94"/>
      <c r="B732" s="94"/>
      <c r="C732" s="94"/>
      <c r="D732" s="81"/>
      <c r="E732" s="94"/>
      <c r="F732" s="94"/>
      <c r="H732" s="81"/>
      <c r="Y732" s="368"/>
      <c r="Z732" s="368"/>
      <c r="AA732" s="369"/>
    </row>
    <row r="733" ht="15.75" customHeight="1">
      <c r="A733" s="94"/>
      <c r="B733" s="94"/>
      <c r="C733" s="94"/>
      <c r="D733" s="81"/>
      <c r="E733" s="94"/>
      <c r="F733" s="94"/>
      <c r="H733" s="81"/>
      <c r="Y733" s="368"/>
      <c r="Z733" s="368"/>
      <c r="AA733" s="369"/>
    </row>
    <row r="734" ht="15.75" customHeight="1">
      <c r="A734" s="94"/>
      <c r="B734" s="94"/>
      <c r="C734" s="94"/>
      <c r="D734" s="81"/>
      <c r="E734" s="94"/>
      <c r="F734" s="94"/>
      <c r="H734" s="81"/>
      <c r="Y734" s="368"/>
      <c r="Z734" s="368"/>
      <c r="AA734" s="369"/>
    </row>
    <row r="735" ht="15.75" customHeight="1">
      <c r="A735" s="94"/>
      <c r="B735" s="94"/>
      <c r="C735" s="94"/>
      <c r="D735" s="81"/>
      <c r="E735" s="94"/>
      <c r="F735" s="94"/>
      <c r="H735" s="81"/>
      <c r="Y735" s="368"/>
      <c r="Z735" s="368"/>
      <c r="AA735" s="369"/>
    </row>
    <row r="736" ht="15.75" customHeight="1">
      <c r="A736" s="94"/>
      <c r="B736" s="94"/>
      <c r="C736" s="94"/>
      <c r="D736" s="81"/>
      <c r="E736" s="94"/>
      <c r="F736" s="94"/>
      <c r="H736" s="81"/>
      <c r="Y736" s="368"/>
      <c r="Z736" s="368"/>
      <c r="AA736" s="369"/>
    </row>
    <row r="737" ht="15.75" customHeight="1">
      <c r="A737" s="94"/>
      <c r="B737" s="94"/>
      <c r="C737" s="94"/>
      <c r="D737" s="81"/>
      <c r="E737" s="94"/>
      <c r="F737" s="94"/>
      <c r="H737" s="81"/>
      <c r="Y737" s="368"/>
      <c r="Z737" s="368"/>
      <c r="AA737" s="369"/>
    </row>
    <row r="738" ht="15.75" customHeight="1">
      <c r="A738" s="94"/>
      <c r="B738" s="94"/>
      <c r="C738" s="94"/>
      <c r="D738" s="81"/>
      <c r="E738" s="94"/>
      <c r="F738" s="94"/>
      <c r="H738" s="81"/>
      <c r="Y738" s="368"/>
      <c r="Z738" s="368"/>
      <c r="AA738" s="369"/>
    </row>
    <row r="739" ht="15.75" customHeight="1">
      <c r="A739" s="94"/>
      <c r="B739" s="94"/>
      <c r="C739" s="94"/>
      <c r="D739" s="81"/>
      <c r="E739" s="94"/>
      <c r="F739" s="94"/>
      <c r="H739" s="81"/>
      <c r="Y739" s="368"/>
      <c r="Z739" s="368"/>
      <c r="AA739" s="369"/>
    </row>
    <row r="740" ht="15.75" customHeight="1">
      <c r="A740" s="94"/>
      <c r="B740" s="94"/>
      <c r="C740" s="94"/>
      <c r="D740" s="81"/>
      <c r="E740" s="94"/>
      <c r="F740" s="94"/>
      <c r="H740" s="81"/>
      <c r="Y740" s="368"/>
      <c r="Z740" s="368"/>
      <c r="AA740" s="369"/>
    </row>
    <row r="741" ht="15.75" customHeight="1">
      <c r="A741" s="94"/>
      <c r="B741" s="94"/>
      <c r="C741" s="94"/>
      <c r="D741" s="81"/>
      <c r="E741" s="94"/>
      <c r="F741" s="94"/>
      <c r="H741" s="81"/>
      <c r="Y741" s="368"/>
      <c r="Z741" s="368"/>
      <c r="AA741" s="369"/>
    </row>
    <row r="742" ht="15.75" customHeight="1">
      <c r="A742" s="94"/>
      <c r="B742" s="94"/>
      <c r="C742" s="94"/>
      <c r="D742" s="81"/>
      <c r="E742" s="94"/>
      <c r="F742" s="94"/>
      <c r="H742" s="81"/>
      <c r="Y742" s="368"/>
      <c r="Z742" s="368"/>
      <c r="AA742" s="369"/>
    </row>
    <row r="743" ht="15.75" customHeight="1">
      <c r="A743" s="94"/>
      <c r="B743" s="94"/>
      <c r="C743" s="94"/>
      <c r="D743" s="81"/>
      <c r="E743" s="94"/>
      <c r="F743" s="94"/>
      <c r="H743" s="81"/>
      <c r="Y743" s="368"/>
      <c r="Z743" s="368"/>
      <c r="AA743" s="369"/>
    </row>
    <row r="744" ht="15.75" customHeight="1">
      <c r="A744" s="94"/>
      <c r="B744" s="94"/>
      <c r="C744" s="94"/>
      <c r="D744" s="81"/>
      <c r="E744" s="94"/>
      <c r="F744" s="94"/>
      <c r="H744" s="81"/>
      <c r="Y744" s="368"/>
      <c r="Z744" s="368"/>
      <c r="AA744" s="369"/>
    </row>
    <row r="745" ht="15.75" customHeight="1">
      <c r="A745" s="94"/>
      <c r="B745" s="94"/>
      <c r="C745" s="94"/>
      <c r="D745" s="81"/>
      <c r="E745" s="94"/>
      <c r="F745" s="94"/>
      <c r="H745" s="81"/>
      <c r="Y745" s="368"/>
      <c r="Z745" s="368"/>
      <c r="AA745" s="369"/>
    </row>
    <row r="746" ht="15.75" customHeight="1">
      <c r="A746" s="94"/>
      <c r="B746" s="94"/>
      <c r="C746" s="94"/>
      <c r="D746" s="81"/>
      <c r="E746" s="94"/>
      <c r="F746" s="94"/>
      <c r="H746" s="81"/>
      <c r="Y746" s="368"/>
      <c r="Z746" s="368"/>
      <c r="AA746" s="369"/>
    </row>
    <row r="747" ht="15.75" customHeight="1">
      <c r="A747" s="94"/>
      <c r="B747" s="94"/>
      <c r="C747" s="94"/>
      <c r="D747" s="81"/>
      <c r="E747" s="94"/>
      <c r="F747" s="94"/>
      <c r="H747" s="81"/>
      <c r="Y747" s="368"/>
      <c r="Z747" s="368"/>
      <c r="AA747" s="369"/>
    </row>
    <row r="748" ht="15.75" customHeight="1">
      <c r="A748" s="94"/>
      <c r="B748" s="94"/>
      <c r="C748" s="94"/>
      <c r="D748" s="81"/>
      <c r="E748" s="94"/>
      <c r="F748" s="94"/>
      <c r="H748" s="81"/>
      <c r="Y748" s="368"/>
      <c r="Z748" s="368"/>
      <c r="AA748" s="369"/>
    </row>
    <row r="749" ht="15.75" customHeight="1">
      <c r="A749" s="94"/>
      <c r="B749" s="94"/>
      <c r="C749" s="94"/>
      <c r="D749" s="81"/>
      <c r="E749" s="94"/>
      <c r="F749" s="94"/>
      <c r="H749" s="81"/>
      <c r="Y749" s="368"/>
      <c r="Z749" s="368"/>
      <c r="AA749" s="369"/>
    </row>
    <row r="750" ht="15.75" customHeight="1">
      <c r="A750" s="94"/>
      <c r="B750" s="94"/>
      <c r="C750" s="94"/>
      <c r="D750" s="81"/>
      <c r="E750" s="94"/>
      <c r="F750" s="94"/>
      <c r="H750" s="81"/>
      <c r="Y750" s="368"/>
      <c r="Z750" s="368"/>
      <c r="AA750" s="369"/>
    </row>
    <row r="751" ht="15.75" customHeight="1">
      <c r="A751" s="94"/>
      <c r="B751" s="94"/>
      <c r="C751" s="94"/>
      <c r="D751" s="81"/>
      <c r="E751" s="94"/>
      <c r="F751" s="94"/>
      <c r="H751" s="81"/>
      <c r="Y751" s="368"/>
      <c r="Z751" s="368"/>
      <c r="AA751" s="369"/>
    </row>
    <row r="752" ht="15.75" customHeight="1">
      <c r="A752" s="94"/>
      <c r="B752" s="94"/>
      <c r="C752" s="94"/>
      <c r="D752" s="81"/>
      <c r="E752" s="94"/>
      <c r="F752" s="94"/>
      <c r="H752" s="81"/>
      <c r="Y752" s="368"/>
      <c r="Z752" s="368"/>
      <c r="AA752" s="369"/>
    </row>
    <row r="753" ht="15.75" customHeight="1">
      <c r="A753" s="94"/>
      <c r="B753" s="94"/>
      <c r="C753" s="94"/>
      <c r="D753" s="81"/>
      <c r="E753" s="94"/>
      <c r="F753" s="94"/>
      <c r="H753" s="81"/>
      <c r="Y753" s="368"/>
      <c r="Z753" s="368"/>
      <c r="AA753" s="369"/>
    </row>
    <row r="754" ht="15.75" customHeight="1">
      <c r="A754" s="94"/>
      <c r="B754" s="94"/>
      <c r="C754" s="94"/>
      <c r="D754" s="81"/>
      <c r="E754" s="94"/>
      <c r="F754" s="94"/>
      <c r="H754" s="81"/>
      <c r="Y754" s="368"/>
      <c r="Z754" s="368"/>
      <c r="AA754" s="369"/>
    </row>
    <row r="755" ht="15.75" customHeight="1">
      <c r="A755" s="94"/>
      <c r="B755" s="94"/>
      <c r="C755" s="94"/>
      <c r="D755" s="81"/>
      <c r="E755" s="94"/>
      <c r="F755" s="94"/>
      <c r="H755" s="81"/>
      <c r="Y755" s="368"/>
      <c r="Z755" s="368"/>
      <c r="AA755" s="369"/>
    </row>
    <row r="756" ht="15.75" customHeight="1">
      <c r="A756" s="94"/>
      <c r="B756" s="94"/>
      <c r="C756" s="94"/>
      <c r="D756" s="81"/>
      <c r="E756" s="94"/>
      <c r="F756" s="94"/>
      <c r="H756" s="81"/>
      <c r="Y756" s="368"/>
      <c r="Z756" s="368"/>
      <c r="AA756" s="369"/>
    </row>
    <row r="757" ht="15.75" customHeight="1">
      <c r="A757" s="94"/>
      <c r="B757" s="94"/>
      <c r="C757" s="94"/>
      <c r="D757" s="81"/>
      <c r="E757" s="94"/>
      <c r="F757" s="94"/>
      <c r="H757" s="81"/>
      <c r="Y757" s="368"/>
      <c r="Z757" s="368"/>
      <c r="AA757" s="369"/>
    </row>
    <row r="758" ht="15.75" customHeight="1">
      <c r="A758" s="94"/>
      <c r="B758" s="94"/>
      <c r="C758" s="94"/>
      <c r="D758" s="81"/>
      <c r="E758" s="94"/>
      <c r="F758" s="94"/>
      <c r="H758" s="81"/>
      <c r="Y758" s="368"/>
      <c r="Z758" s="368"/>
      <c r="AA758" s="369"/>
    </row>
    <row r="759" ht="15.75" customHeight="1">
      <c r="A759" s="94"/>
      <c r="B759" s="94"/>
      <c r="C759" s="94"/>
      <c r="D759" s="81"/>
      <c r="E759" s="94"/>
      <c r="F759" s="94"/>
      <c r="H759" s="81"/>
      <c r="Y759" s="368"/>
      <c r="Z759" s="368"/>
      <c r="AA759" s="369"/>
    </row>
    <row r="760" ht="15.75" customHeight="1">
      <c r="A760" s="94"/>
      <c r="B760" s="94"/>
      <c r="C760" s="94"/>
      <c r="D760" s="81"/>
      <c r="E760" s="94"/>
      <c r="F760" s="94"/>
      <c r="H760" s="81"/>
      <c r="Y760" s="368"/>
      <c r="Z760" s="368"/>
      <c r="AA760" s="369"/>
    </row>
    <row r="761" ht="15.75" customHeight="1">
      <c r="A761" s="94"/>
      <c r="B761" s="94"/>
      <c r="C761" s="94"/>
      <c r="D761" s="81"/>
      <c r="E761" s="94"/>
      <c r="F761" s="94"/>
      <c r="H761" s="81"/>
      <c r="Y761" s="368"/>
      <c r="Z761" s="368"/>
      <c r="AA761" s="369"/>
    </row>
    <row r="762" ht="15.75" customHeight="1">
      <c r="A762" s="94"/>
      <c r="B762" s="94"/>
      <c r="C762" s="94"/>
      <c r="D762" s="81"/>
      <c r="E762" s="94"/>
      <c r="F762" s="94"/>
      <c r="H762" s="81"/>
      <c r="Y762" s="368"/>
      <c r="Z762" s="368"/>
      <c r="AA762" s="369"/>
    </row>
    <row r="763" ht="15.75" customHeight="1">
      <c r="A763" s="94"/>
      <c r="B763" s="94"/>
      <c r="C763" s="94"/>
      <c r="D763" s="81"/>
      <c r="E763" s="94"/>
      <c r="F763" s="94"/>
      <c r="H763" s="81"/>
      <c r="Y763" s="368"/>
      <c r="Z763" s="368"/>
      <c r="AA763" s="369"/>
    </row>
    <row r="764" ht="15.75" customHeight="1">
      <c r="A764" s="94"/>
      <c r="B764" s="94"/>
      <c r="C764" s="94"/>
      <c r="D764" s="81"/>
      <c r="E764" s="94"/>
      <c r="F764" s="94"/>
      <c r="H764" s="81"/>
      <c r="Y764" s="368"/>
      <c r="Z764" s="368"/>
      <c r="AA764" s="369"/>
    </row>
    <row r="765" ht="15.75" customHeight="1">
      <c r="A765" s="94"/>
      <c r="B765" s="94"/>
      <c r="C765" s="94"/>
      <c r="D765" s="81"/>
      <c r="E765" s="94"/>
      <c r="F765" s="94"/>
      <c r="H765" s="81"/>
      <c r="Y765" s="368"/>
      <c r="Z765" s="368"/>
      <c r="AA765" s="369"/>
    </row>
    <row r="766" ht="15.75" customHeight="1">
      <c r="A766" s="94"/>
      <c r="B766" s="94"/>
      <c r="C766" s="94"/>
      <c r="D766" s="81"/>
      <c r="E766" s="94"/>
      <c r="F766" s="94"/>
      <c r="H766" s="81"/>
      <c r="Y766" s="368"/>
      <c r="Z766" s="368"/>
      <c r="AA766" s="369"/>
    </row>
    <row r="767" ht="15.75" customHeight="1">
      <c r="A767" s="94"/>
      <c r="B767" s="94"/>
      <c r="C767" s="94"/>
      <c r="D767" s="81"/>
      <c r="E767" s="94"/>
      <c r="F767" s="94"/>
      <c r="H767" s="81"/>
      <c r="Y767" s="368"/>
      <c r="Z767" s="368"/>
      <c r="AA767" s="369"/>
    </row>
    <row r="768" ht="15.75" customHeight="1">
      <c r="A768" s="94"/>
      <c r="B768" s="94"/>
      <c r="C768" s="94"/>
      <c r="D768" s="81"/>
      <c r="E768" s="94"/>
      <c r="F768" s="94"/>
      <c r="H768" s="81"/>
      <c r="Y768" s="368"/>
      <c r="Z768" s="368"/>
      <c r="AA768" s="369"/>
    </row>
    <row r="769" ht="15.75" customHeight="1">
      <c r="A769" s="94"/>
      <c r="B769" s="94"/>
      <c r="C769" s="94"/>
      <c r="D769" s="81"/>
      <c r="E769" s="94"/>
      <c r="F769" s="94"/>
      <c r="H769" s="81"/>
      <c r="Y769" s="368"/>
      <c r="Z769" s="368"/>
      <c r="AA769" s="369"/>
    </row>
    <row r="770" ht="15.75" customHeight="1">
      <c r="A770" s="94"/>
      <c r="B770" s="94"/>
      <c r="C770" s="94"/>
      <c r="D770" s="81"/>
      <c r="E770" s="94"/>
      <c r="F770" s="94"/>
      <c r="H770" s="81"/>
      <c r="Y770" s="368"/>
      <c r="Z770" s="368"/>
      <c r="AA770" s="369"/>
    </row>
    <row r="771" ht="15.75" customHeight="1">
      <c r="A771" s="94"/>
      <c r="B771" s="94"/>
      <c r="C771" s="94"/>
      <c r="D771" s="81"/>
      <c r="E771" s="94"/>
      <c r="F771" s="94"/>
      <c r="H771" s="81"/>
      <c r="Y771" s="368"/>
      <c r="Z771" s="368"/>
      <c r="AA771" s="369"/>
    </row>
    <row r="772" ht="15.75" customHeight="1">
      <c r="A772" s="94"/>
      <c r="B772" s="94"/>
      <c r="C772" s="94"/>
      <c r="D772" s="81"/>
      <c r="E772" s="94"/>
      <c r="F772" s="94"/>
      <c r="H772" s="81"/>
      <c r="Y772" s="368"/>
      <c r="Z772" s="368"/>
      <c r="AA772" s="369"/>
    </row>
    <row r="773" ht="15.75" customHeight="1">
      <c r="A773" s="94"/>
      <c r="B773" s="94"/>
      <c r="C773" s="94"/>
      <c r="D773" s="81"/>
      <c r="E773" s="94"/>
      <c r="F773" s="94"/>
      <c r="H773" s="81"/>
      <c r="Y773" s="368"/>
      <c r="Z773" s="368"/>
      <c r="AA773" s="369"/>
    </row>
    <row r="774" ht="15.75" customHeight="1">
      <c r="A774" s="94"/>
      <c r="B774" s="94"/>
      <c r="C774" s="94"/>
      <c r="D774" s="81"/>
      <c r="E774" s="94"/>
      <c r="F774" s="94"/>
      <c r="H774" s="81"/>
      <c r="Y774" s="368"/>
      <c r="Z774" s="368"/>
      <c r="AA774" s="369"/>
    </row>
    <row r="775" ht="15.75" customHeight="1">
      <c r="A775" s="94"/>
      <c r="B775" s="94"/>
      <c r="C775" s="94"/>
      <c r="D775" s="81"/>
      <c r="E775" s="94"/>
      <c r="F775" s="94"/>
      <c r="H775" s="81"/>
      <c r="Y775" s="368"/>
      <c r="Z775" s="368"/>
      <c r="AA775" s="369"/>
    </row>
    <row r="776" ht="15.75" customHeight="1">
      <c r="A776" s="94"/>
      <c r="B776" s="94"/>
      <c r="C776" s="94"/>
      <c r="D776" s="81"/>
      <c r="E776" s="94"/>
      <c r="F776" s="94"/>
      <c r="H776" s="81"/>
      <c r="Y776" s="368"/>
      <c r="Z776" s="368"/>
      <c r="AA776" s="369"/>
    </row>
    <row r="777" ht="15.75" customHeight="1">
      <c r="A777" s="94"/>
      <c r="B777" s="94"/>
      <c r="C777" s="94"/>
      <c r="D777" s="81"/>
      <c r="E777" s="94"/>
      <c r="F777" s="94"/>
      <c r="H777" s="81"/>
      <c r="Y777" s="368"/>
      <c r="Z777" s="368"/>
      <c r="AA777" s="369"/>
    </row>
    <row r="778" ht="15.75" customHeight="1">
      <c r="A778" s="94"/>
      <c r="B778" s="94"/>
      <c r="C778" s="94"/>
      <c r="D778" s="81"/>
      <c r="E778" s="94"/>
      <c r="F778" s="94"/>
      <c r="H778" s="81"/>
      <c r="Y778" s="368"/>
      <c r="Z778" s="368"/>
      <c r="AA778" s="369"/>
    </row>
    <row r="779" ht="15.75" customHeight="1">
      <c r="A779" s="94"/>
      <c r="B779" s="94"/>
      <c r="C779" s="94"/>
      <c r="D779" s="81"/>
      <c r="E779" s="94"/>
      <c r="F779" s="94"/>
      <c r="H779" s="81"/>
      <c r="Y779" s="368"/>
      <c r="Z779" s="368"/>
      <c r="AA779" s="369"/>
    </row>
    <row r="780" ht="15.75" customHeight="1">
      <c r="A780" s="94"/>
      <c r="B780" s="94"/>
      <c r="C780" s="94"/>
      <c r="D780" s="81"/>
      <c r="E780" s="94"/>
      <c r="F780" s="94"/>
      <c r="H780" s="81"/>
      <c r="Y780" s="368"/>
      <c r="Z780" s="368"/>
      <c r="AA780" s="369"/>
    </row>
    <row r="781" ht="15.75" customHeight="1">
      <c r="A781" s="94"/>
      <c r="B781" s="94"/>
      <c r="C781" s="94"/>
      <c r="D781" s="81"/>
      <c r="E781" s="94"/>
      <c r="F781" s="94"/>
      <c r="H781" s="81"/>
      <c r="Y781" s="368"/>
      <c r="Z781" s="368"/>
      <c r="AA781" s="369"/>
    </row>
    <row r="782" ht="15.75" customHeight="1">
      <c r="A782" s="94"/>
      <c r="B782" s="94"/>
      <c r="C782" s="94"/>
      <c r="D782" s="81"/>
      <c r="E782" s="94"/>
      <c r="F782" s="94"/>
      <c r="H782" s="81"/>
      <c r="Y782" s="368"/>
      <c r="Z782" s="368"/>
      <c r="AA782" s="369"/>
    </row>
    <row r="783" ht="15.75" customHeight="1">
      <c r="A783" s="94"/>
      <c r="B783" s="94"/>
      <c r="C783" s="94"/>
      <c r="D783" s="81"/>
      <c r="E783" s="94"/>
      <c r="F783" s="94"/>
      <c r="H783" s="81"/>
      <c r="Y783" s="368"/>
      <c r="Z783" s="368"/>
      <c r="AA783" s="369"/>
    </row>
    <row r="784" ht="15.75" customHeight="1">
      <c r="A784" s="94"/>
      <c r="B784" s="94"/>
      <c r="C784" s="94"/>
      <c r="D784" s="81"/>
      <c r="E784" s="94"/>
      <c r="F784" s="94"/>
      <c r="H784" s="81"/>
      <c r="Y784" s="368"/>
      <c r="Z784" s="368"/>
      <c r="AA784" s="369"/>
    </row>
    <row r="785" ht="15.75" customHeight="1">
      <c r="A785" s="94"/>
      <c r="B785" s="94"/>
      <c r="C785" s="94"/>
      <c r="D785" s="81"/>
      <c r="E785" s="94"/>
      <c r="F785" s="94"/>
      <c r="H785" s="81"/>
      <c r="Y785" s="368"/>
      <c r="Z785" s="368"/>
      <c r="AA785" s="369"/>
    </row>
    <row r="786" ht="15.75" customHeight="1">
      <c r="A786" s="94"/>
      <c r="B786" s="94"/>
      <c r="C786" s="94"/>
      <c r="D786" s="81"/>
      <c r="E786" s="94"/>
      <c r="F786" s="94"/>
      <c r="H786" s="81"/>
      <c r="Y786" s="368"/>
      <c r="Z786" s="368"/>
      <c r="AA786" s="369"/>
    </row>
    <row r="787" ht="15.75" customHeight="1">
      <c r="A787" s="94"/>
      <c r="B787" s="94"/>
      <c r="C787" s="94"/>
      <c r="D787" s="81"/>
      <c r="E787" s="94"/>
      <c r="F787" s="94"/>
      <c r="H787" s="81"/>
      <c r="Y787" s="368"/>
      <c r="Z787" s="368"/>
      <c r="AA787" s="369"/>
    </row>
    <row r="788" ht="15.75" customHeight="1">
      <c r="A788" s="94"/>
      <c r="B788" s="94"/>
      <c r="C788" s="94"/>
      <c r="D788" s="81"/>
      <c r="E788" s="94"/>
      <c r="F788" s="94"/>
      <c r="H788" s="81"/>
      <c r="Y788" s="368"/>
      <c r="Z788" s="368"/>
      <c r="AA788" s="369"/>
    </row>
    <row r="789" ht="15.75" customHeight="1">
      <c r="A789" s="94"/>
      <c r="B789" s="94"/>
      <c r="C789" s="94"/>
      <c r="D789" s="81"/>
      <c r="E789" s="94"/>
      <c r="F789" s="94"/>
      <c r="H789" s="81"/>
      <c r="Y789" s="368"/>
      <c r="Z789" s="368"/>
      <c r="AA789" s="369"/>
    </row>
    <row r="790" ht="15.75" customHeight="1">
      <c r="A790" s="94"/>
      <c r="B790" s="94"/>
      <c r="C790" s="94"/>
      <c r="D790" s="81"/>
      <c r="E790" s="94"/>
      <c r="F790" s="94"/>
      <c r="H790" s="81"/>
      <c r="Y790" s="368"/>
      <c r="Z790" s="368"/>
      <c r="AA790" s="369"/>
    </row>
    <row r="791" ht="15.75" customHeight="1">
      <c r="A791" s="94"/>
      <c r="B791" s="94"/>
      <c r="C791" s="94"/>
      <c r="D791" s="81"/>
      <c r="E791" s="94"/>
      <c r="F791" s="94"/>
      <c r="H791" s="81"/>
      <c r="Y791" s="368"/>
      <c r="Z791" s="368"/>
      <c r="AA791" s="369"/>
    </row>
    <row r="792" ht="15.75" customHeight="1">
      <c r="A792" s="94"/>
      <c r="B792" s="94"/>
      <c r="C792" s="94"/>
      <c r="D792" s="81"/>
      <c r="E792" s="94"/>
      <c r="F792" s="94"/>
      <c r="H792" s="81"/>
      <c r="Y792" s="368"/>
      <c r="Z792" s="368"/>
      <c r="AA792" s="369"/>
    </row>
    <row r="793" ht="15.75" customHeight="1">
      <c r="A793" s="94"/>
      <c r="B793" s="94"/>
      <c r="C793" s="94"/>
      <c r="D793" s="81"/>
      <c r="E793" s="94"/>
      <c r="F793" s="94"/>
      <c r="H793" s="81"/>
      <c r="Y793" s="368"/>
      <c r="Z793" s="368"/>
      <c r="AA793" s="369"/>
    </row>
    <row r="794" ht="15.75" customHeight="1">
      <c r="A794" s="94"/>
      <c r="B794" s="94"/>
      <c r="C794" s="94"/>
      <c r="D794" s="81"/>
      <c r="E794" s="94"/>
      <c r="F794" s="94"/>
      <c r="H794" s="81"/>
      <c r="Y794" s="368"/>
      <c r="Z794" s="368"/>
      <c r="AA794" s="369"/>
    </row>
    <row r="795" ht="15.75" customHeight="1">
      <c r="A795" s="94"/>
      <c r="B795" s="94"/>
      <c r="C795" s="94"/>
      <c r="D795" s="81"/>
      <c r="E795" s="94"/>
      <c r="F795" s="94"/>
      <c r="H795" s="81"/>
      <c r="Y795" s="368"/>
      <c r="Z795" s="368"/>
      <c r="AA795" s="369"/>
    </row>
    <row r="796" ht="15.75" customHeight="1">
      <c r="A796" s="94"/>
      <c r="B796" s="94"/>
      <c r="C796" s="94"/>
      <c r="D796" s="81"/>
      <c r="E796" s="94"/>
      <c r="F796" s="94"/>
      <c r="H796" s="81"/>
      <c r="Y796" s="368"/>
      <c r="Z796" s="368"/>
      <c r="AA796" s="369"/>
    </row>
    <row r="797" ht="15.75" customHeight="1">
      <c r="A797" s="94"/>
      <c r="B797" s="94"/>
      <c r="C797" s="94"/>
      <c r="D797" s="81"/>
      <c r="E797" s="94"/>
      <c r="F797" s="94"/>
      <c r="H797" s="81"/>
      <c r="Y797" s="368"/>
      <c r="Z797" s="368"/>
      <c r="AA797" s="369"/>
    </row>
    <row r="798" ht="15.75" customHeight="1">
      <c r="A798" s="94"/>
      <c r="B798" s="94"/>
      <c r="C798" s="94"/>
      <c r="D798" s="81"/>
      <c r="E798" s="94"/>
      <c r="F798" s="94"/>
      <c r="H798" s="81"/>
      <c r="Y798" s="368"/>
      <c r="Z798" s="368"/>
      <c r="AA798" s="369"/>
    </row>
    <row r="799" ht="15.75" customHeight="1">
      <c r="A799" s="94"/>
      <c r="B799" s="94"/>
      <c r="C799" s="94"/>
      <c r="D799" s="81"/>
      <c r="E799" s="94"/>
      <c r="F799" s="94"/>
      <c r="H799" s="81"/>
      <c r="Y799" s="368"/>
      <c r="Z799" s="368"/>
      <c r="AA799" s="369"/>
    </row>
    <row r="800" ht="15.75" customHeight="1">
      <c r="A800" s="94"/>
      <c r="B800" s="94"/>
      <c r="C800" s="94"/>
      <c r="D800" s="81"/>
      <c r="E800" s="94"/>
      <c r="F800" s="94"/>
      <c r="H800" s="81"/>
      <c r="Y800" s="368"/>
      <c r="Z800" s="368"/>
      <c r="AA800" s="369"/>
    </row>
    <row r="801" ht="15.75" customHeight="1">
      <c r="A801" s="94"/>
      <c r="B801" s="94"/>
      <c r="C801" s="94"/>
      <c r="D801" s="81"/>
      <c r="E801" s="94"/>
      <c r="F801" s="94"/>
      <c r="H801" s="81"/>
      <c r="Y801" s="368"/>
      <c r="Z801" s="368"/>
      <c r="AA801" s="369"/>
    </row>
    <row r="802" ht="15.75" customHeight="1">
      <c r="A802" s="94"/>
      <c r="B802" s="94"/>
      <c r="C802" s="94"/>
      <c r="D802" s="81"/>
      <c r="E802" s="94"/>
      <c r="F802" s="94"/>
      <c r="H802" s="81"/>
      <c r="Y802" s="368"/>
      <c r="Z802" s="368"/>
      <c r="AA802" s="369"/>
    </row>
    <row r="803" ht="15.75" customHeight="1">
      <c r="A803" s="94"/>
      <c r="B803" s="94"/>
      <c r="C803" s="94"/>
      <c r="D803" s="81"/>
      <c r="E803" s="94"/>
      <c r="F803" s="94"/>
      <c r="H803" s="81"/>
      <c r="Y803" s="368"/>
      <c r="Z803" s="368"/>
      <c r="AA803" s="369"/>
    </row>
    <row r="804" ht="15.75" customHeight="1">
      <c r="A804" s="94"/>
      <c r="B804" s="94"/>
      <c r="C804" s="94"/>
      <c r="D804" s="81"/>
      <c r="E804" s="94"/>
      <c r="F804" s="94"/>
      <c r="H804" s="81"/>
      <c r="Y804" s="368"/>
      <c r="Z804" s="368"/>
      <c r="AA804" s="369"/>
    </row>
    <row r="805" ht="15.75" customHeight="1">
      <c r="A805" s="94"/>
      <c r="B805" s="94"/>
      <c r="C805" s="94"/>
      <c r="D805" s="81"/>
      <c r="E805" s="94"/>
      <c r="F805" s="94"/>
      <c r="H805" s="81"/>
      <c r="Y805" s="368"/>
      <c r="Z805" s="368"/>
      <c r="AA805" s="369"/>
    </row>
    <row r="806" ht="15.75" customHeight="1">
      <c r="A806" s="94"/>
      <c r="B806" s="94"/>
      <c r="C806" s="94"/>
      <c r="D806" s="81"/>
      <c r="E806" s="94"/>
      <c r="F806" s="94"/>
      <c r="H806" s="81"/>
      <c r="Y806" s="368"/>
      <c r="Z806" s="368"/>
      <c r="AA806" s="369"/>
    </row>
    <row r="807" ht="15.75" customHeight="1">
      <c r="A807" s="94"/>
      <c r="B807" s="94"/>
      <c r="C807" s="94"/>
      <c r="D807" s="81"/>
      <c r="E807" s="94"/>
      <c r="F807" s="94"/>
      <c r="H807" s="81"/>
      <c r="Y807" s="368"/>
      <c r="Z807" s="368"/>
      <c r="AA807" s="369"/>
    </row>
    <row r="808" ht="15.75" customHeight="1">
      <c r="A808" s="94"/>
      <c r="B808" s="94"/>
      <c r="C808" s="94"/>
      <c r="D808" s="81"/>
      <c r="E808" s="94"/>
      <c r="F808" s="94"/>
      <c r="H808" s="81"/>
      <c r="Y808" s="368"/>
      <c r="Z808" s="368"/>
      <c r="AA808" s="369"/>
    </row>
    <row r="809" ht="15.75" customHeight="1">
      <c r="A809" s="94"/>
      <c r="B809" s="94"/>
      <c r="C809" s="94"/>
      <c r="D809" s="81"/>
      <c r="E809" s="94"/>
      <c r="F809" s="94"/>
      <c r="H809" s="81"/>
      <c r="Y809" s="368"/>
      <c r="Z809" s="368"/>
      <c r="AA809" s="369"/>
    </row>
    <row r="810" ht="15.75" customHeight="1">
      <c r="A810" s="94"/>
      <c r="B810" s="94"/>
      <c r="C810" s="94"/>
      <c r="D810" s="81"/>
      <c r="E810" s="94"/>
      <c r="F810" s="94"/>
      <c r="H810" s="81"/>
      <c r="Y810" s="368"/>
      <c r="Z810" s="368"/>
      <c r="AA810" s="369"/>
    </row>
    <row r="811" ht="15.75" customHeight="1">
      <c r="A811" s="94"/>
      <c r="B811" s="94"/>
      <c r="C811" s="94"/>
      <c r="D811" s="81"/>
      <c r="E811" s="94"/>
      <c r="F811" s="94"/>
      <c r="H811" s="81"/>
      <c r="Y811" s="368"/>
      <c r="Z811" s="368"/>
      <c r="AA811" s="369"/>
    </row>
    <row r="812" ht="15.75" customHeight="1">
      <c r="A812" s="94"/>
      <c r="B812" s="94"/>
      <c r="C812" s="94"/>
      <c r="D812" s="81"/>
      <c r="E812" s="94"/>
      <c r="F812" s="94"/>
      <c r="H812" s="81"/>
      <c r="Y812" s="368"/>
      <c r="Z812" s="368"/>
      <c r="AA812" s="369"/>
    </row>
    <row r="813" ht="15.75" customHeight="1">
      <c r="A813" s="94"/>
      <c r="B813" s="94"/>
      <c r="C813" s="94"/>
      <c r="D813" s="81"/>
      <c r="E813" s="94"/>
      <c r="F813" s="94"/>
      <c r="H813" s="81"/>
      <c r="Y813" s="368"/>
      <c r="Z813" s="368"/>
      <c r="AA813" s="369"/>
    </row>
    <row r="814" ht="15.75" customHeight="1">
      <c r="A814" s="94"/>
      <c r="B814" s="94"/>
      <c r="C814" s="94"/>
      <c r="D814" s="81"/>
      <c r="E814" s="94"/>
      <c r="F814" s="94"/>
      <c r="H814" s="81"/>
      <c r="Y814" s="368"/>
      <c r="Z814" s="368"/>
      <c r="AA814" s="369"/>
    </row>
    <row r="815" ht="15.75" customHeight="1">
      <c r="A815" s="94"/>
      <c r="B815" s="94"/>
      <c r="C815" s="94"/>
      <c r="D815" s="81"/>
      <c r="E815" s="94"/>
      <c r="F815" s="94"/>
      <c r="H815" s="81"/>
      <c r="Y815" s="368"/>
      <c r="Z815" s="368"/>
      <c r="AA815" s="369"/>
    </row>
    <row r="816" ht="15.75" customHeight="1">
      <c r="A816" s="94"/>
      <c r="B816" s="94"/>
      <c r="C816" s="94"/>
      <c r="D816" s="81"/>
      <c r="E816" s="94"/>
      <c r="F816" s="94"/>
      <c r="H816" s="81"/>
      <c r="Y816" s="368"/>
      <c r="Z816" s="368"/>
      <c r="AA816" s="369"/>
    </row>
    <row r="817" ht="15.75" customHeight="1">
      <c r="A817" s="94"/>
      <c r="B817" s="94"/>
      <c r="C817" s="94"/>
      <c r="D817" s="81"/>
      <c r="E817" s="94"/>
      <c r="F817" s="94"/>
      <c r="H817" s="81"/>
      <c r="Y817" s="368"/>
      <c r="Z817" s="368"/>
      <c r="AA817" s="369"/>
    </row>
    <row r="818" ht="15.75" customHeight="1">
      <c r="A818" s="94"/>
      <c r="B818" s="94"/>
      <c r="C818" s="94"/>
      <c r="D818" s="81"/>
      <c r="E818" s="94"/>
      <c r="F818" s="94"/>
      <c r="H818" s="81"/>
      <c r="Y818" s="368"/>
      <c r="Z818" s="368"/>
      <c r="AA818" s="369"/>
    </row>
    <row r="819" ht="15.75" customHeight="1">
      <c r="A819" s="94"/>
      <c r="B819" s="94"/>
      <c r="C819" s="94"/>
      <c r="D819" s="81"/>
      <c r="E819" s="94"/>
      <c r="F819" s="94"/>
      <c r="H819" s="81"/>
      <c r="Y819" s="368"/>
      <c r="Z819" s="368"/>
      <c r="AA819" s="369"/>
    </row>
    <row r="820" ht="15.75" customHeight="1">
      <c r="A820" s="94"/>
      <c r="B820" s="94"/>
      <c r="C820" s="94"/>
      <c r="D820" s="81"/>
      <c r="E820" s="94"/>
      <c r="F820" s="94"/>
      <c r="H820" s="81"/>
      <c r="Y820" s="368"/>
      <c r="Z820" s="368"/>
      <c r="AA820" s="369"/>
    </row>
    <row r="821" ht="15.75" customHeight="1">
      <c r="A821" s="94"/>
      <c r="B821" s="94"/>
      <c r="C821" s="94"/>
      <c r="D821" s="81"/>
      <c r="E821" s="94"/>
      <c r="F821" s="94"/>
      <c r="H821" s="81"/>
      <c r="Y821" s="368"/>
      <c r="Z821" s="368"/>
      <c r="AA821" s="369"/>
    </row>
    <row r="822" ht="15.75" customHeight="1">
      <c r="A822" s="94"/>
      <c r="B822" s="94"/>
      <c r="C822" s="94"/>
      <c r="D822" s="81"/>
      <c r="E822" s="94"/>
      <c r="F822" s="94"/>
      <c r="H822" s="81"/>
      <c r="Y822" s="368"/>
      <c r="Z822" s="368"/>
      <c r="AA822" s="369"/>
    </row>
    <row r="823" ht="15.75" customHeight="1">
      <c r="A823" s="94"/>
      <c r="B823" s="94"/>
      <c r="C823" s="94"/>
      <c r="D823" s="81"/>
      <c r="E823" s="94"/>
      <c r="F823" s="94"/>
      <c r="H823" s="81"/>
      <c r="Y823" s="368"/>
      <c r="Z823" s="368"/>
      <c r="AA823" s="369"/>
    </row>
    <row r="824" ht="15.75" customHeight="1">
      <c r="A824" s="94"/>
      <c r="B824" s="94"/>
      <c r="C824" s="94"/>
      <c r="D824" s="81"/>
      <c r="E824" s="94"/>
      <c r="F824" s="94"/>
      <c r="H824" s="81"/>
      <c r="Y824" s="368"/>
      <c r="Z824" s="368"/>
      <c r="AA824" s="369"/>
    </row>
    <row r="825" ht="15.75" customHeight="1">
      <c r="A825" s="94"/>
      <c r="B825" s="94"/>
      <c r="C825" s="94"/>
      <c r="D825" s="81"/>
      <c r="E825" s="94"/>
      <c r="F825" s="94"/>
      <c r="H825" s="81"/>
      <c r="Y825" s="368"/>
      <c r="Z825" s="368"/>
      <c r="AA825" s="369"/>
    </row>
    <row r="826" ht="15.75" customHeight="1">
      <c r="A826" s="94"/>
      <c r="B826" s="94"/>
      <c r="C826" s="94"/>
      <c r="D826" s="81"/>
      <c r="E826" s="94"/>
      <c r="F826" s="94"/>
      <c r="H826" s="81"/>
      <c r="Y826" s="368"/>
      <c r="Z826" s="368"/>
      <c r="AA826" s="369"/>
    </row>
    <row r="827" ht="15.75" customHeight="1">
      <c r="A827" s="94"/>
      <c r="B827" s="94"/>
      <c r="C827" s="94"/>
      <c r="D827" s="81"/>
      <c r="E827" s="94"/>
      <c r="F827" s="94"/>
      <c r="H827" s="81"/>
      <c r="Y827" s="368"/>
      <c r="Z827" s="368"/>
      <c r="AA827" s="369"/>
    </row>
    <row r="828" ht="15.75" customHeight="1">
      <c r="A828" s="94"/>
      <c r="B828" s="94"/>
      <c r="C828" s="94"/>
      <c r="D828" s="81"/>
      <c r="E828" s="94"/>
      <c r="F828" s="94"/>
      <c r="H828" s="81"/>
      <c r="Y828" s="368"/>
      <c r="Z828" s="368"/>
      <c r="AA828" s="369"/>
    </row>
    <row r="829" ht="15.75" customHeight="1">
      <c r="A829" s="94"/>
      <c r="B829" s="94"/>
      <c r="C829" s="94"/>
      <c r="D829" s="81"/>
      <c r="E829" s="94"/>
      <c r="F829" s="94"/>
      <c r="H829" s="81"/>
      <c r="Y829" s="368"/>
      <c r="Z829" s="368"/>
      <c r="AA829" s="369"/>
    </row>
    <row r="830" ht="15.75" customHeight="1">
      <c r="A830" s="94"/>
      <c r="B830" s="94"/>
      <c r="C830" s="94"/>
      <c r="D830" s="81"/>
      <c r="E830" s="94"/>
      <c r="F830" s="94"/>
      <c r="H830" s="81"/>
      <c r="Y830" s="368"/>
      <c r="Z830" s="368"/>
      <c r="AA830" s="369"/>
    </row>
    <row r="831" ht="15.75" customHeight="1">
      <c r="A831" s="94"/>
      <c r="B831" s="94"/>
      <c r="C831" s="94"/>
      <c r="D831" s="81"/>
      <c r="E831" s="94"/>
      <c r="F831" s="94"/>
      <c r="H831" s="81"/>
      <c r="Y831" s="368"/>
      <c r="Z831" s="368"/>
      <c r="AA831" s="369"/>
    </row>
    <row r="832" ht="15.75" customHeight="1">
      <c r="A832" s="94"/>
      <c r="B832" s="94"/>
      <c r="C832" s="94"/>
      <c r="D832" s="81"/>
      <c r="E832" s="94"/>
      <c r="F832" s="94"/>
      <c r="H832" s="81"/>
      <c r="Y832" s="368"/>
      <c r="Z832" s="368"/>
      <c r="AA832" s="369"/>
    </row>
    <row r="833" ht="15.75" customHeight="1">
      <c r="A833" s="94"/>
      <c r="B833" s="94"/>
      <c r="C833" s="94"/>
      <c r="D833" s="81"/>
      <c r="E833" s="94"/>
      <c r="F833" s="94"/>
      <c r="H833" s="81"/>
      <c r="Y833" s="368"/>
      <c r="Z833" s="368"/>
      <c r="AA833" s="369"/>
    </row>
    <row r="834" ht="15.75" customHeight="1">
      <c r="A834" s="94"/>
      <c r="B834" s="94"/>
      <c r="C834" s="94"/>
      <c r="D834" s="81"/>
      <c r="E834" s="94"/>
      <c r="F834" s="94"/>
      <c r="H834" s="81"/>
      <c r="Y834" s="368"/>
      <c r="Z834" s="368"/>
      <c r="AA834" s="369"/>
    </row>
    <row r="835" ht="15.75" customHeight="1">
      <c r="A835" s="94"/>
      <c r="B835" s="94"/>
      <c r="C835" s="94"/>
      <c r="D835" s="81"/>
      <c r="E835" s="94"/>
      <c r="F835" s="94"/>
      <c r="H835" s="81"/>
      <c r="Y835" s="368"/>
      <c r="Z835" s="368"/>
      <c r="AA835" s="369"/>
    </row>
    <row r="836" ht="15.75" customHeight="1">
      <c r="A836" s="94"/>
      <c r="B836" s="94"/>
      <c r="C836" s="94"/>
      <c r="D836" s="81"/>
      <c r="E836" s="94"/>
      <c r="F836" s="94"/>
      <c r="H836" s="81"/>
      <c r="Y836" s="368"/>
      <c r="Z836" s="368"/>
      <c r="AA836" s="369"/>
    </row>
    <row r="837" ht="15.75" customHeight="1">
      <c r="A837" s="94"/>
      <c r="B837" s="94"/>
      <c r="C837" s="94"/>
      <c r="D837" s="81"/>
      <c r="E837" s="94"/>
      <c r="F837" s="94"/>
      <c r="H837" s="81"/>
      <c r="Y837" s="368"/>
      <c r="Z837" s="368"/>
      <c r="AA837" s="369"/>
    </row>
    <row r="838" ht="15.75" customHeight="1">
      <c r="A838" s="94"/>
      <c r="B838" s="94"/>
      <c r="C838" s="94"/>
      <c r="D838" s="81"/>
      <c r="E838" s="94"/>
      <c r="F838" s="94"/>
      <c r="H838" s="81"/>
      <c r="Y838" s="368"/>
      <c r="Z838" s="368"/>
      <c r="AA838" s="369"/>
    </row>
    <row r="839" ht="15.75" customHeight="1">
      <c r="A839" s="94"/>
      <c r="B839" s="94"/>
      <c r="C839" s="94"/>
      <c r="D839" s="81"/>
      <c r="E839" s="94"/>
      <c r="F839" s="94"/>
      <c r="H839" s="81"/>
      <c r="Y839" s="368"/>
      <c r="Z839" s="368"/>
      <c r="AA839" s="369"/>
    </row>
    <row r="840" ht="15.75" customHeight="1">
      <c r="A840" s="94"/>
      <c r="B840" s="94"/>
      <c r="C840" s="94"/>
      <c r="D840" s="81"/>
      <c r="E840" s="94"/>
      <c r="F840" s="94"/>
      <c r="H840" s="81"/>
      <c r="Y840" s="368"/>
      <c r="Z840" s="368"/>
      <c r="AA840" s="369"/>
    </row>
    <row r="841" ht="15.75" customHeight="1">
      <c r="A841" s="94"/>
      <c r="B841" s="94"/>
      <c r="C841" s="94"/>
      <c r="D841" s="81"/>
      <c r="E841" s="94"/>
      <c r="F841" s="94"/>
      <c r="H841" s="81"/>
      <c r="Y841" s="368"/>
      <c r="Z841" s="368"/>
      <c r="AA841" s="369"/>
    </row>
    <row r="842" ht="15.75" customHeight="1">
      <c r="A842" s="94"/>
      <c r="B842" s="94"/>
      <c r="C842" s="94"/>
      <c r="D842" s="81"/>
      <c r="E842" s="94"/>
      <c r="F842" s="94"/>
      <c r="H842" s="81"/>
      <c r="Y842" s="368"/>
      <c r="Z842" s="368"/>
      <c r="AA842" s="369"/>
    </row>
    <row r="843" ht="15.75" customHeight="1">
      <c r="A843" s="94"/>
      <c r="B843" s="94"/>
      <c r="C843" s="94"/>
      <c r="D843" s="81"/>
      <c r="E843" s="94"/>
      <c r="F843" s="94"/>
      <c r="H843" s="81"/>
      <c r="Y843" s="368"/>
      <c r="Z843" s="368"/>
      <c r="AA843" s="369"/>
    </row>
    <row r="844" ht="15.75" customHeight="1">
      <c r="A844" s="94"/>
      <c r="B844" s="94"/>
      <c r="C844" s="94"/>
      <c r="D844" s="81"/>
      <c r="E844" s="94"/>
      <c r="F844" s="94"/>
      <c r="H844" s="81"/>
      <c r="Y844" s="368"/>
      <c r="Z844" s="368"/>
      <c r="AA844" s="369"/>
    </row>
    <row r="845" ht="15.75" customHeight="1">
      <c r="A845" s="94"/>
      <c r="B845" s="94"/>
      <c r="C845" s="94"/>
      <c r="D845" s="81"/>
      <c r="E845" s="94"/>
      <c r="F845" s="94"/>
      <c r="H845" s="81"/>
      <c r="Y845" s="368"/>
      <c r="Z845" s="368"/>
      <c r="AA845" s="369"/>
    </row>
    <row r="846" ht="15.75" customHeight="1">
      <c r="A846" s="94"/>
      <c r="B846" s="94"/>
      <c r="C846" s="94"/>
      <c r="D846" s="81"/>
      <c r="E846" s="94"/>
      <c r="F846" s="94"/>
      <c r="H846" s="81"/>
      <c r="Y846" s="368"/>
      <c r="Z846" s="368"/>
      <c r="AA846" s="369"/>
    </row>
    <row r="847" ht="15.75" customHeight="1">
      <c r="A847" s="94"/>
      <c r="B847" s="94"/>
      <c r="C847" s="94"/>
      <c r="D847" s="81"/>
      <c r="E847" s="94"/>
      <c r="F847" s="94"/>
      <c r="H847" s="81"/>
      <c r="Y847" s="368"/>
      <c r="Z847" s="368"/>
      <c r="AA847" s="369"/>
    </row>
    <row r="848" ht="15.75" customHeight="1">
      <c r="A848" s="94"/>
      <c r="B848" s="94"/>
      <c r="C848" s="94"/>
      <c r="D848" s="81"/>
      <c r="E848" s="94"/>
      <c r="F848" s="94"/>
      <c r="H848" s="81"/>
      <c r="Y848" s="368"/>
      <c r="Z848" s="368"/>
      <c r="AA848" s="369"/>
    </row>
    <row r="849" ht="15.75" customHeight="1">
      <c r="A849" s="94"/>
      <c r="B849" s="94"/>
      <c r="C849" s="94"/>
      <c r="D849" s="81"/>
      <c r="E849" s="94"/>
      <c r="F849" s="94"/>
      <c r="H849" s="81"/>
      <c r="Y849" s="368"/>
      <c r="Z849" s="368"/>
      <c r="AA849" s="369"/>
    </row>
    <row r="850" ht="15.75" customHeight="1">
      <c r="A850" s="94"/>
      <c r="B850" s="94"/>
      <c r="C850" s="94"/>
      <c r="D850" s="81"/>
      <c r="E850" s="94"/>
      <c r="F850" s="94"/>
      <c r="H850" s="81"/>
      <c r="Y850" s="368"/>
      <c r="Z850" s="368"/>
      <c r="AA850" s="369"/>
    </row>
    <row r="851" ht="15.75" customHeight="1">
      <c r="A851" s="94"/>
      <c r="B851" s="94"/>
      <c r="C851" s="94"/>
      <c r="D851" s="81"/>
      <c r="E851" s="94"/>
      <c r="F851" s="94"/>
      <c r="H851" s="81"/>
      <c r="Y851" s="368"/>
      <c r="Z851" s="368"/>
      <c r="AA851" s="369"/>
    </row>
    <row r="852" ht="15.75" customHeight="1">
      <c r="A852" s="94"/>
      <c r="B852" s="94"/>
      <c r="C852" s="94"/>
      <c r="D852" s="81"/>
      <c r="E852" s="94"/>
      <c r="F852" s="94"/>
      <c r="H852" s="81"/>
      <c r="Y852" s="368"/>
      <c r="Z852" s="368"/>
      <c r="AA852" s="369"/>
    </row>
    <row r="853" ht="15.75" customHeight="1">
      <c r="A853" s="94"/>
      <c r="B853" s="94"/>
      <c r="C853" s="94"/>
      <c r="D853" s="81"/>
      <c r="E853" s="94"/>
      <c r="F853" s="94"/>
      <c r="H853" s="81"/>
      <c r="Y853" s="368"/>
      <c r="Z853" s="368"/>
      <c r="AA853" s="369"/>
    </row>
    <row r="854" ht="15.75" customHeight="1">
      <c r="A854" s="94"/>
      <c r="B854" s="94"/>
      <c r="C854" s="94"/>
      <c r="D854" s="81"/>
      <c r="E854" s="94"/>
      <c r="F854" s="94"/>
      <c r="H854" s="81"/>
      <c r="Y854" s="368"/>
      <c r="Z854" s="368"/>
      <c r="AA854" s="369"/>
    </row>
    <row r="855" ht="15.75" customHeight="1">
      <c r="A855" s="94"/>
      <c r="B855" s="94"/>
      <c r="C855" s="94"/>
      <c r="D855" s="81"/>
      <c r="E855" s="94"/>
      <c r="F855" s="94"/>
      <c r="H855" s="81"/>
      <c r="Y855" s="368"/>
      <c r="Z855" s="368"/>
      <c r="AA855" s="369"/>
    </row>
    <row r="856" ht="15.75" customHeight="1">
      <c r="A856" s="94"/>
      <c r="B856" s="94"/>
      <c r="C856" s="94"/>
      <c r="D856" s="81"/>
      <c r="E856" s="94"/>
      <c r="F856" s="94"/>
      <c r="H856" s="81"/>
      <c r="Y856" s="368"/>
      <c r="Z856" s="368"/>
      <c r="AA856" s="369"/>
    </row>
    <row r="857" ht="15.75" customHeight="1">
      <c r="A857" s="94"/>
      <c r="B857" s="94"/>
      <c r="C857" s="94"/>
      <c r="D857" s="81"/>
      <c r="E857" s="94"/>
      <c r="F857" s="94"/>
      <c r="H857" s="81"/>
      <c r="Y857" s="368"/>
      <c r="Z857" s="368"/>
      <c r="AA857" s="369"/>
    </row>
    <row r="858" ht="15.75" customHeight="1">
      <c r="A858" s="94"/>
      <c r="B858" s="94"/>
      <c r="C858" s="94"/>
      <c r="D858" s="81"/>
      <c r="E858" s="94"/>
      <c r="F858" s="94"/>
      <c r="H858" s="81"/>
      <c r="Y858" s="368"/>
      <c r="Z858" s="368"/>
      <c r="AA858" s="369"/>
    </row>
    <row r="859" ht="15.75" customHeight="1">
      <c r="A859" s="94"/>
      <c r="B859" s="94"/>
      <c r="C859" s="94"/>
      <c r="D859" s="81"/>
      <c r="E859" s="94"/>
      <c r="F859" s="94"/>
      <c r="H859" s="81"/>
      <c r="Y859" s="368"/>
      <c r="Z859" s="368"/>
      <c r="AA859" s="369"/>
    </row>
    <row r="860" ht="15.75" customHeight="1">
      <c r="A860" s="94"/>
      <c r="B860" s="94"/>
      <c r="C860" s="94"/>
      <c r="D860" s="81"/>
      <c r="E860" s="94"/>
      <c r="F860" s="94"/>
      <c r="H860" s="81"/>
      <c r="Y860" s="368"/>
      <c r="Z860" s="368"/>
      <c r="AA860" s="369"/>
    </row>
    <row r="861" ht="15.75" customHeight="1">
      <c r="A861" s="94"/>
      <c r="B861" s="94"/>
      <c r="C861" s="94"/>
      <c r="D861" s="81"/>
      <c r="E861" s="94"/>
      <c r="F861" s="94"/>
      <c r="H861" s="81"/>
      <c r="Y861" s="368"/>
      <c r="Z861" s="368"/>
      <c r="AA861" s="369"/>
    </row>
    <row r="862" ht="15.75" customHeight="1">
      <c r="A862" s="94"/>
      <c r="B862" s="94"/>
      <c r="C862" s="94"/>
      <c r="D862" s="81"/>
      <c r="E862" s="94"/>
      <c r="F862" s="94"/>
      <c r="H862" s="81"/>
      <c r="Y862" s="368"/>
      <c r="Z862" s="368"/>
      <c r="AA862" s="369"/>
    </row>
    <row r="863" ht="15.75" customHeight="1">
      <c r="A863" s="94"/>
      <c r="B863" s="94"/>
      <c r="C863" s="94"/>
      <c r="D863" s="81"/>
      <c r="E863" s="94"/>
      <c r="F863" s="94"/>
      <c r="H863" s="81"/>
      <c r="Y863" s="368"/>
      <c r="Z863" s="368"/>
      <c r="AA863" s="369"/>
    </row>
    <row r="864" ht="15.75" customHeight="1">
      <c r="A864" s="94"/>
      <c r="B864" s="94"/>
      <c r="C864" s="94"/>
      <c r="D864" s="81"/>
      <c r="E864" s="94"/>
      <c r="F864" s="94"/>
      <c r="H864" s="81"/>
      <c r="Y864" s="368"/>
      <c r="Z864" s="368"/>
      <c r="AA864" s="369"/>
    </row>
    <row r="865" ht="15.75" customHeight="1">
      <c r="A865" s="94"/>
      <c r="B865" s="94"/>
      <c r="C865" s="94"/>
      <c r="D865" s="81"/>
      <c r="E865" s="94"/>
      <c r="F865" s="94"/>
      <c r="H865" s="81"/>
      <c r="Y865" s="368"/>
      <c r="Z865" s="368"/>
      <c r="AA865" s="369"/>
    </row>
    <row r="866" ht="15.75" customHeight="1">
      <c r="A866" s="94"/>
      <c r="B866" s="94"/>
      <c r="C866" s="94"/>
      <c r="D866" s="81"/>
      <c r="E866" s="94"/>
      <c r="F866" s="94"/>
      <c r="H866" s="81"/>
      <c r="Y866" s="368"/>
      <c r="Z866" s="368"/>
      <c r="AA866" s="369"/>
    </row>
    <row r="867" ht="15.75" customHeight="1">
      <c r="A867" s="94"/>
      <c r="B867" s="94"/>
      <c r="C867" s="94"/>
      <c r="D867" s="81"/>
      <c r="E867" s="94"/>
      <c r="F867" s="94"/>
      <c r="H867" s="81"/>
      <c r="Y867" s="368"/>
      <c r="Z867" s="368"/>
      <c r="AA867" s="369"/>
    </row>
    <row r="868" ht="15.75" customHeight="1">
      <c r="A868" s="94"/>
      <c r="B868" s="94"/>
      <c r="C868" s="94"/>
      <c r="D868" s="81"/>
      <c r="E868" s="94"/>
      <c r="F868" s="94"/>
      <c r="H868" s="81"/>
      <c r="Y868" s="368"/>
      <c r="Z868" s="368"/>
      <c r="AA868" s="369"/>
    </row>
    <row r="869" ht="15.75" customHeight="1">
      <c r="A869" s="94"/>
      <c r="B869" s="94"/>
      <c r="C869" s="94"/>
      <c r="D869" s="81"/>
      <c r="E869" s="94"/>
      <c r="F869" s="94"/>
      <c r="H869" s="81"/>
      <c r="Y869" s="368"/>
      <c r="Z869" s="368"/>
      <c r="AA869" s="369"/>
    </row>
    <row r="870" ht="15.75" customHeight="1">
      <c r="A870" s="94"/>
      <c r="B870" s="94"/>
      <c r="C870" s="94"/>
      <c r="D870" s="81"/>
      <c r="E870" s="94"/>
      <c r="F870" s="94"/>
      <c r="H870" s="81"/>
      <c r="Y870" s="368"/>
      <c r="Z870" s="368"/>
      <c r="AA870" s="369"/>
    </row>
    <row r="871" ht="15.75" customHeight="1">
      <c r="A871" s="94"/>
      <c r="B871" s="94"/>
      <c r="C871" s="94"/>
      <c r="D871" s="81"/>
      <c r="E871" s="94"/>
      <c r="F871" s="94"/>
      <c r="H871" s="81"/>
      <c r="Y871" s="368"/>
      <c r="Z871" s="368"/>
      <c r="AA871" s="369"/>
    </row>
    <row r="872" ht="15.75" customHeight="1">
      <c r="A872" s="94"/>
      <c r="B872" s="94"/>
      <c r="C872" s="94"/>
      <c r="D872" s="81"/>
      <c r="E872" s="94"/>
      <c r="F872" s="94"/>
      <c r="H872" s="81"/>
      <c r="Y872" s="368"/>
      <c r="Z872" s="368"/>
      <c r="AA872" s="369"/>
    </row>
    <row r="873" ht="15.75" customHeight="1">
      <c r="A873" s="94"/>
      <c r="B873" s="94"/>
      <c r="C873" s="94"/>
      <c r="D873" s="81"/>
      <c r="E873" s="94"/>
      <c r="F873" s="94"/>
      <c r="H873" s="81"/>
      <c r="Y873" s="368"/>
      <c r="Z873" s="368"/>
      <c r="AA873" s="369"/>
    </row>
    <row r="874" ht="15.75" customHeight="1">
      <c r="A874" s="94"/>
      <c r="B874" s="94"/>
      <c r="C874" s="94"/>
      <c r="D874" s="81"/>
      <c r="E874" s="94"/>
      <c r="F874" s="94"/>
      <c r="H874" s="81"/>
      <c r="Y874" s="368"/>
      <c r="Z874" s="368"/>
      <c r="AA874" s="369"/>
    </row>
    <row r="875" ht="15.75" customHeight="1">
      <c r="A875" s="94"/>
      <c r="B875" s="94"/>
      <c r="C875" s="94"/>
      <c r="D875" s="81"/>
      <c r="E875" s="94"/>
      <c r="F875" s="94"/>
      <c r="H875" s="81"/>
      <c r="Y875" s="368"/>
      <c r="Z875" s="368"/>
      <c r="AA875" s="369"/>
    </row>
    <row r="876" ht="15.75" customHeight="1">
      <c r="A876" s="94"/>
      <c r="B876" s="94"/>
      <c r="C876" s="94"/>
      <c r="D876" s="81"/>
      <c r="E876" s="94"/>
      <c r="F876" s="94"/>
      <c r="H876" s="81"/>
      <c r="Y876" s="368"/>
      <c r="Z876" s="368"/>
      <c r="AA876" s="369"/>
    </row>
    <row r="877" ht="15.75" customHeight="1">
      <c r="A877" s="94"/>
      <c r="B877" s="94"/>
      <c r="C877" s="94"/>
      <c r="D877" s="81"/>
      <c r="E877" s="94"/>
      <c r="F877" s="94"/>
      <c r="H877" s="81"/>
      <c r="Y877" s="368"/>
      <c r="Z877" s="368"/>
      <c r="AA877" s="369"/>
    </row>
    <row r="878" ht="15.75" customHeight="1">
      <c r="A878" s="94"/>
      <c r="B878" s="94"/>
      <c r="C878" s="94"/>
      <c r="D878" s="81"/>
      <c r="E878" s="94"/>
      <c r="F878" s="94"/>
      <c r="H878" s="81"/>
      <c r="Y878" s="368"/>
      <c r="Z878" s="368"/>
      <c r="AA878" s="369"/>
    </row>
    <row r="879" ht="15.75" customHeight="1">
      <c r="A879" s="94"/>
      <c r="B879" s="94"/>
      <c r="C879" s="94"/>
      <c r="D879" s="81"/>
      <c r="E879" s="94"/>
      <c r="F879" s="94"/>
      <c r="H879" s="81"/>
      <c r="Y879" s="368"/>
      <c r="Z879" s="368"/>
      <c r="AA879" s="369"/>
    </row>
    <row r="880" ht="15.75" customHeight="1">
      <c r="A880" s="94"/>
      <c r="B880" s="94"/>
      <c r="C880" s="94"/>
      <c r="D880" s="81"/>
      <c r="E880" s="94"/>
      <c r="F880" s="94"/>
      <c r="H880" s="81"/>
      <c r="Y880" s="368"/>
      <c r="Z880" s="368"/>
      <c r="AA880" s="369"/>
    </row>
    <row r="881" ht="15.75" customHeight="1">
      <c r="A881" s="94"/>
      <c r="B881" s="94"/>
      <c r="C881" s="94"/>
      <c r="D881" s="81"/>
      <c r="E881" s="94"/>
      <c r="F881" s="94"/>
      <c r="H881" s="81"/>
      <c r="Y881" s="368"/>
      <c r="Z881" s="368"/>
      <c r="AA881" s="369"/>
    </row>
    <row r="882" ht="15.75" customHeight="1">
      <c r="A882" s="94"/>
      <c r="B882" s="94"/>
      <c r="C882" s="94"/>
      <c r="D882" s="81"/>
      <c r="E882" s="94"/>
      <c r="F882" s="94"/>
      <c r="H882" s="81"/>
      <c r="Y882" s="368"/>
      <c r="Z882" s="368"/>
      <c r="AA882" s="369"/>
    </row>
    <row r="883" ht="15.75" customHeight="1">
      <c r="A883" s="94"/>
      <c r="B883" s="94"/>
      <c r="C883" s="94"/>
      <c r="D883" s="81"/>
      <c r="E883" s="94"/>
      <c r="F883" s="94"/>
      <c r="H883" s="81"/>
      <c r="Y883" s="368"/>
      <c r="Z883" s="368"/>
      <c r="AA883" s="369"/>
    </row>
    <row r="884" ht="15.75" customHeight="1">
      <c r="A884" s="94"/>
      <c r="B884" s="94"/>
      <c r="C884" s="94"/>
      <c r="D884" s="81"/>
      <c r="E884" s="94"/>
      <c r="F884" s="94"/>
      <c r="H884" s="81"/>
      <c r="Y884" s="368"/>
      <c r="Z884" s="368"/>
      <c r="AA884" s="369"/>
    </row>
    <row r="885" ht="15.75" customHeight="1">
      <c r="A885" s="94"/>
      <c r="B885" s="94"/>
      <c r="C885" s="94"/>
      <c r="D885" s="81"/>
      <c r="E885" s="94"/>
      <c r="F885" s="94"/>
      <c r="H885" s="81"/>
      <c r="Y885" s="368"/>
      <c r="Z885" s="368"/>
      <c r="AA885" s="369"/>
    </row>
    <row r="886" ht="15.75" customHeight="1">
      <c r="A886" s="94"/>
      <c r="B886" s="94"/>
      <c r="C886" s="94"/>
      <c r="D886" s="81"/>
      <c r="E886" s="94"/>
      <c r="F886" s="94"/>
      <c r="H886" s="81"/>
      <c r="Y886" s="368"/>
      <c r="Z886" s="368"/>
      <c r="AA886" s="369"/>
    </row>
    <row r="887" ht="15.75" customHeight="1">
      <c r="A887" s="94"/>
      <c r="B887" s="94"/>
      <c r="C887" s="94"/>
      <c r="D887" s="81"/>
      <c r="E887" s="94"/>
      <c r="F887" s="94"/>
      <c r="H887" s="81"/>
      <c r="Y887" s="368"/>
      <c r="Z887" s="368"/>
      <c r="AA887" s="369"/>
    </row>
    <row r="888" ht="15.75" customHeight="1">
      <c r="A888" s="94"/>
      <c r="B888" s="94"/>
      <c r="C888" s="94"/>
      <c r="D888" s="81"/>
      <c r="E888" s="94"/>
      <c r="F888" s="94"/>
      <c r="H888" s="81"/>
      <c r="Y888" s="368"/>
      <c r="Z888" s="368"/>
      <c r="AA888" s="369"/>
    </row>
    <row r="889" ht="15.75" customHeight="1">
      <c r="A889" s="94"/>
      <c r="B889" s="94"/>
      <c r="C889" s="94"/>
      <c r="D889" s="81"/>
      <c r="E889" s="94"/>
      <c r="F889" s="94"/>
      <c r="H889" s="81"/>
      <c r="Y889" s="368"/>
      <c r="Z889" s="368"/>
      <c r="AA889" s="369"/>
    </row>
    <row r="890" ht="15.75" customHeight="1">
      <c r="A890" s="94"/>
      <c r="B890" s="94"/>
      <c r="C890" s="94"/>
      <c r="D890" s="81"/>
      <c r="E890" s="94"/>
      <c r="F890" s="94"/>
      <c r="H890" s="81"/>
      <c r="Y890" s="368"/>
      <c r="Z890" s="368"/>
      <c r="AA890" s="369"/>
    </row>
    <row r="891" ht="15.75" customHeight="1">
      <c r="A891" s="94"/>
      <c r="B891" s="94"/>
      <c r="C891" s="94"/>
      <c r="D891" s="81"/>
      <c r="E891" s="94"/>
      <c r="F891" s="94"/>
      <c r="H891" s="81"/>
      <c r="Y891" s="368"/>
      <c r="Z891" s="368"/>
      <c r="AA891" s="369"/>
    </row>
    <row r="892" ht="15.75" customHeight="1">
      <c r="A892" s="94"/>
      <c r="B892" s="94"/>
      <c r="C892" s="94"/>
      <c r="D892" s="81"/>
      <c r="E892" s="94"/>
      <c r="F892" s="94"/>
      <c r="H892" s="81"/>
      <c r="Y892" s="368"/>
      <c r="Z892" s="368"/>
      <c r="AA892" s="369"/>
    </row>
    <row r="893" ht="15.75" customHeight="1">
      <c r="A893" s="94"/>
      <c r="B893" s="94"/>
      <c r="C893" s="94"/>
      <c r="D893" s="81"/>
      <c r="E893" s="94"/>
      <c r="F893" s="94"/>
      <c r="H893" s="81"/>
      <c r="Y893" s="368"/>
      <c r="Z893" s="368"/>
      <c r="AA893" s="369"/>
    </row>
    <row r="894" ht="15.75" customHeight="1">
      <c r="A894" s="94"/>
      <c r="B894" s="94"/>
      <c r="C894" s="94"/>
      <c r="D894" s="81"/>
      <c r="E894" s="94"/>
      <c r="F894" s="94"/>
      <c r="H894" s="81"/>
      <c r="Y894" s="368"/>
      <c r="Z894" s="368"/>
      <c r="AA894" s="369"/>
    </row>
    <row r="895" ht="15.75" customHeight="1">
      <c r="A895" s="94"/>
      <c r="B895" s="94"/>
      <c r="C895" s="94"/>
      <c r="D895" s="81"/>
      <c r="E895" s="94"/>
      <c r="F895" s="94"/>
      <c r="H895" s="81"/>
      <c r="Y895" s="368"/>
      <c r="Z895" s="368"/>
      <c r="AA895" s="369"/>
    </row>
    <row r="896" ht="15.75" customHeight="1">
      <c r="A896" s="94"/>
      <c r="B896" s="94"/>
      <c r="C896" s="94"/>
      <c r="D896" s="81"/>
      <c r="E896" s="94"/>
      <c r="F896" s="94"/>
      <c r="H896" s="81"/>
      <c r="Y896" s="368"/>
      <c r="Z896" s="368"/>
      <c r="AA896" s="369"/>
    </row>
    <row r="897" ht="15.75" customHeight="1">
      <c r="A897" s="94"/>
      <c r="B897" s="94"/>
      <c r="C897" s="94"/>
      <c r="D897" s="81"/>
      <c r="E897" s="94"/>
      <c r="F897" s="94"/>
      <c r="H897" s="81"/>
      <c r="Y897" s="368"/>
      <c r="Z897" s="368"/>
      <c r="AA897" s="369"/>
    </row>
    <row r="898" ht="15.75" customHeight="1">
      <c r="A898" s="94"/>
      <c r="B898" s="94"/>
      <c r="C898" s="94"/>
      <c r="D898" s="81"/>
      <c r="E898" s="94"/>
      <c r="F898" s="94"/>
      <c r="H898" s="81"/>
      <c r="Y898" s="368"/>
      <c r="Z898" s="368"/>
      <c r="AA898" s="369"/>
    </row>
    <row r="899" ht="15.75" customHeight="1">
      <c r="A899" s="94"/>
      <c r="B899" s="94"/>
      <c r="C899" s="94"/>
      <c r="D899" s="81"/>
      <c r="E899" s="94"/>
      <c r="F899" s="94"/>
      <c r="H899" s="81"/>
      <c r="Y899" s="368"/>
      <c r="Z899" s="368"/>
      <c r="AA899" s="369"/>
    </row>
    <row r="900" ht="15.75" customHeight="1">
      <c r="A900" s="94"/>
      <c r="B900" s="94"/>
      <c r="C900" s="94"/>
      <c r="D900" s="81"/>
      <c r="E900" s="94"/>
      <c r="F900" s="94"/>
      <c r="H900" s="81"/>
      <c r="Y900" s="368"/>
      <c r="Z900" s="368"/>
      <c r="AA900" s="369"/>
    </row>
    <row r="901" ht="15.75" customHeight="1">
      <c r="A901" s="94"/>
      <c r="B901" s="94"/>
      <c r="C901" s="94"/>
      <c r="D901" s="81"/>
      <c r="E901" s="94"/>
      <c r="F901" s="94"/>
      <c r="H901" s="81"/>
      <c r="Y901" s="368"/>
      <c r="Z901" s="368"/>
      <c r="AA901" s="369"/>
    </row>
    <row r="902" ht="15.75" customHeight="1">
      <c r="A902" s="94"/>
      <c r="B902" s="94"/>
      <c r="C902" s="94"/>
      <c r="D902" s="81"/>
      <c r="E902" s="94"/>
      <c r="F902" s="94"/>
      <c r="H902" s="81"/>
      <c r="Y902" s="368"/>
      <c r="Z902" s="368"/>
      <c r="AA902" s="369"/>
    </row>
    <row r="903" ht="15.75" customHeight="1">
      <c r="A903" s="94"/>
      <c r="B903" s="94"/>
      <c r="C903" s="94"/>
      <c r="D903" s="81"/>
      <c r="E903" s="94"/>
      <c r="F903" s="94"/>
      <c r="H903" s="81"/>
      <c r="Y903" s="368"/>
      <c r="Z903" s="368"/>
      <c r="AA903" s="369"/>
    </row>
    <row r="904" ht="15.75" customHeight="1">
      <c r="A904" s="94"/>
      <c r="B904" s="94"/>
      <c r="C904" s="94"/>
      <c r="D904" s="81"/>
      <c r="E904" s="94"/>
      <c r="F904" s="94"/>
      <c r="H904" s="81"/>
      <c r="Y904" s="368"/>
      <c r="Z904" s="368"/>
      <c r="AA904" s="369"/>
    </row>
    <row r="905" ht="15.75" customHeight="1">
      <c r="A905" s="94"/>
      <c r="B905" s="94"/>
      <c r="C905" s="94"/>
      <c r="D905" s="81"/>
      <c r="E905" s="94"/>
      <c r="F905" s="94"/>
      <c r="H905" s="81"/>
      <c r="Y905" s="368"/>
      <c r="Z905" s="368"/>
      <c r="AA905" s="369"/>
    </row>
    <row r="906" ht="15.75" customHeight="1">
      <c r="A906" s="94"/>
      <c r="B906" s="94"/>
      <c r="C906" s="94"/>
      <c r="D906" s="81"/>
      <c r="E906" s="94"/>
      <c r="F906" s="94"/>
      <c r="H906" s="81"/>
      <c r="Y906" s="368"/>
      <c r="Z906" s="368"/>
      <c r="AA906" s="369"/>
    </row>
    <row r="907" ht="15.75" customHeight="1">
      <c r="A907" s="94"/>
      <c r="B907" s="94"/>
      <c r="C907" s="94"/>
      <c r="D907" s="81"/>
      <c r="E907" s="94"/>
      <c r="F907" s="94"/>
      <c r="H907" s="81"/>
      <c r="Y907" s="368"/>
      <c r="Z907" s="368"/>
      <c r="AA907" s="369"/>
    </row>
    <row r="908" ht="15.75" customHeight="1">
      <c r="A908" s="94"/>
      <c r="B908" s="94"/>
      <c r="C908" s="94"/>
      <c r="D908" s="81"/>
      <c r="E908" s="94"/>
      <c r="F908" s="94"/>
      <c r="H908" s="81"/>
      <c r="Y908" s="368"/>
      <c r="Z908" s="368"/>
      <c r="AA908" s="369"/>
    </row>
    <row r="909" ht="15.75" customHeight="1">
      <c r="A909" s="94"/>
      <c r="B909" s="94"/>
      <c r="C909" s="94"/>
      <c r="D909" s="81"/>
      <c r="E909" s="94"/>
      <c r="F909" s="94"/>
      <c r="H909" s="81"/>
      <c r="Y909" s="368"/>
      <c r="Z909" s="368"/>
      <c r="AA909" s="369"/>
    </row>
    <row r="910" ht="15.75" customHeight="1">
      <c r="A910" s="94"/>
      <c r="B910" s="94"/>
      <c r="C910" s="94"/>
      <c r="D910" s="81"/>
      <c r="E910" s="94"/>
      <c r="F910" s="94"/>
      <c r="H910" s="81"/>
      <c r="Y910" s="368"/>
      <c r="Z910" s="368"/>
      <c r="AA910" s="369"/>
    </row>
    <row r="911" ht="15.75" customHeight="1">
      <c r="A911" s="94"/>
      <c r="B911" s="94"/>
      <c r="C911" s="94"/>
      <c r="D911" s="81"/>
      <c r="E911" s="94"/>
      <c r="F911" s="94"/>
      <c r="H911" s="81"/>
      <c r="Y911" s="368"/>
      <c r="Z911" s="368"/>
      <c r="AA911" s="369"/>
    </row>
    <row r="912" ht="15.75" customHeight="1">
      <c r="A912" s="94"/>
      <c r="B912" s="94"/>
      <c r="C912" s="94"/>
      <c r="D912" s="81"/>
      <c r="E912" s="94"/>
      <c r="F912" s="94"/>
      <c r="H912" s="81"/>
      <c r="Y912" s="368"/>
      <c r="Z912" s="368"/>
      <c r="AA912" s="369"/>
    </row>
    <row r="913" ht="15.75" customHeight="1">
      <c r="A913" s="94"/>
      <c r="B913" s="94"/>
      <c r="C913" s="94"/>
      <c r="D913" s="81"/>
      <c r="E913" s="94"/>
      <c r="F913" s="94"/>
      <c r="H913" s="81"/>
      <c r="Y913" s="368"/>
      <c r="Z913" s="368"/>
      <c r="AA913" s="369"/>
    </row>
    <row r="914" ht="15.75" customHeight="1">
      <c r="A914" s="94"/>
      <c r="B914" s="94"/>
      <c r="C914" s="94"/>
      <c r="D914" s="81"/>
      <c r="E914" s="94"/>
      <c r="F914" s="94"/>
      <c r="H914" s="81"/>
      <c r="Y914" s="368"/>
      <c r="Z914" s="368"/>
      <c r="AA914" s="369"/>
    </row>
    <row r="915" ht="15.75" customHeight="1">
      <c r="A915" s="94"/>
      <c r="B915" s="94"/>
      <c r="C915" s="94"/>
      <c r="D915" s="81"/>
      <c r="E915" s="94"/>
      <c r="F915" s="94"/>
      <c r="H915" s="81"/>
      <c r="Y915" s="368"/>
      <c r="Z915" s="368"/>
      <c r="AA915" s="369"/>
    </row>
    <row r="916" ht="15.75" customHeight="1">
      <c r="A916" s="94"/>
      <c r="B916" s="94"/>
      <c r="C916" s="94"/>
      <c r="D916" s="81"/>
      <c r="E916" s="94"/>
      <c r="F916" s="94"/>
      <c r="H916" s="81"/>
      <c r="Y916" s="368"/>
      <c r="Z916" s="368"/>
      <c r="AA916" s="369"/>
    </row>
    <row r="917" ht="15.75" customHeight="1">
      <c r="A917" s="94"/>
      <c r="B917" s="94"/>
      <c r="C917" s="94"/>
      <c r="D917" s="81"/>
      <c r="E917" s="94"/>
      <c r="F917" s="94"/>
      <c r="H917" s="81"/>
      <c r="Y917" s="368"/>
      <c r="Z917" s="368"/>
      <c r="AA917" s="369"/>
    </row>
    <row r="918" ht="15.75" customHeight="1">
      <c r="A918" s="94"/>
      <c r="B918" s="94"/>
      <c r="C918" s="94"/>
      <c r="D918" s="81"/>
      <c r="E918" s="94"/>
      <c r="F918" s="94"/>
      <c r="H918" s="81"/>
      <c r="Y918" s="368"/>
      <c r="Z918" s="368"/>
      <c r="AA918" s="369"/>
    </row>
    <row r="919" ht="15.75" customHeight="1">
      <c r="A919" s="94"/>
      <c r="B919" s="94"/>
      <c r="C919" s="94"/>
      <c r="D919" s="81"/>
      <c r="E919" s="94"/>
      <c r="F919" s="94"/>
      <c r="H919" s="81"/>
      <c r="Y919" s="368"/>
      <c r="Z919" s="368"/>
      <c r="AA919" s="369"/>
    </row>
    <row r="920" ht="15.75" customHeight="1">
      <c r="A920" s="94"/>
      <c r="B920" s="94"/>
      <c r="C920" s="94"/>
      <c r="D920" s="81"/>
      <c r="E920" s="94"/>
      <c r="F920" s="94"/>
      <c r="H920" s="81"/>
      <c r="Y920" s="368"/>
      <c r="Z920" s="368"/>
      <c r="AA920" s="369"/>
    </row>
    <row r="921" ht="15.75" customHeight="1">
      <c r="A921" s="94"/>
      <c r="B921" s="94"/>
      <c r="C921" s="94"/>
      <c r="D921" s="81"/>
      <c r="E921" s="94"/>
      <c r="F921" s="94"/>
      <c r="H921" s="81"/>
      <c r="Y921" s="368"/>
      <c r="Z921" s="368"/>
      <c r="AA921" s="369"/>
    </row>
    <row r="922" ht="15.75" customHeight="1">
      <c r="A922" s="94"/>
      <c r="B922" s="94"/>
      <c r="C922" s="94"/>
      <c r="D922" s="81"/>
      <c r="E922" s="94"/>
      <c r="F922" s="94"/>
      <c r="H922" s="81"/>
      <c r="Y922" s="368"/>
      <c r="Z922" s="368"/>
      <c r="AA922" s="369"/>
    </row>
    <row r="923" ht="15.75" customHeight="1">
      <c r="A923" s="94"/>
      <c r="B923" s="94"/>
      <c r="C923" s="94"/>
      <c r="D923" s="81"/>
      <c r="E923" s="94"/>
      <c r="F923" s="94"/>
      <c r="H923" s="81"/>
      <c r="Y923" s="368"/>
      <c r="Z923" s="368"/>
      <c r="AA923" s="369"/>
    </row>
    <row r="924" ht="15.75" customHeight="1">
      <c r="A924" s="94"/>
      <c r="B924" s="94"/>
      <c r="C924" s="94"/>
      <c r="D924" s="81"/>
      <c r="E924" s="94"/>
      <c r="F924" s="94"/>
      <c r="H924" s="81"/>
      <c r="Y924" s="368"/>
      <c r="Z924" s="368"/>
      <c r="AA924" s="369"/>
    </row>
    <row r="925" ht="15.75" customHeight="1">
      <c r="A925" s="94"/>
      <c r="B925" s="94"/>
      <c r="C925" s="94"/>
      <c r="D925" s="81"/>
      <c r="E925" s="94"/>
      <c r="F925" s="94"/>
      <c r="H925" s="81"/>
      <c r="Y925" s="368"/>
      <c r="Z925" s="368"/>
      <c r="AA925" s="369"/>
    </row>
    <row r="926" ht="15.75" customHeight="1">
      <c r="A926" s="94"/>
      <c r="B926" s="94"/>
      <c r="C926" s="94"/>
      <c r="D926" s="81"/>
      <c r="E926" s="94"/>
      <c r="F926" s="94"/>
      <c r="H926" s="81"/>
      <c r="Y926" s="368"/>
      <c r="Z926" s="368"/>
      <c r="AA926" s="369"/>
    </row>
    <row r="927" ht="15.75" customHeight="1">
      <c r="A927" s="94"/>
      <c r="B927" s="94"/>
      <c r="C927" s="94"/>
      <c r="D927" s="81"/>
      <c r="E927" s="94"/>
      <c r="F927" s="94"/>
      <c r="H927" s="81"/>
      <c r="Y927" s="368"/>
      <c r="Z927" s="368"/>
      <c r="AA927" s="369"/>
    </row>
    <row r="928" ht="15.75" customHeight="1">
      <c r="A928" s="94"/>
      <c r="B928" s="94"/>
      <c r="C928" s="94"/>
      <c r="D928" s="81"/>
      <c r="E928" s="94"/>
      <c r="F928" s="94"/>
      <c r="H928" s="81"/>
      <c r="Y928" s="368"/>
      <c r="Z928" s="368"/>
      <c r="AA928" s="369"/>
    </row>
    <row r="929" ht="15.75" customHeight="1">
      <c r="A929" s="94"/>
      <c r="B929" s="94"/>
      <c r="C929" s="94"/>
      <c r="D929" s="81"/>
      <c r="E929" s="94"/>
      <c r="F929" s="94"/>
      <c r="H929" s="81"/>
      <c r="Y929" s="368"/>
      <c r="Z929" s="368"/>
      <c r="AA929" s="369"/>
    </row>
    <row r="930" ht="15.75" customHeight="1">
      <c r="A930" s="94"/>
      <c r="B930" s="94"/>
      <c r="C930" s="94"/>
      <c r="D930" s="81"/>
      <c r="E930" s="94"/>
      <c r="F930" s="94"/>
      <c r="H930" s="81"/>
      <c r="Y930" s="368"/>
      <c r="Z930" s="368"/>
      <c r="AA930" s="369"/>
    </row>
    <row r="931" ht="15.75" customHeight="1">
      <c r="A931" s="94"/>
      <c r="B931" s="94"/>
      <c r="C931" s="94"/>
      <c r="D931" s="81"/>
      <c r="E931" s="94"/>
      <c r="F931" s="94"/>
      <c r="H931" s="81"/>
      <c r="Y931" s="368"/>
      <c r="Z931" s="368"/>
      <c r="AA931" s="369"/>
    </row>
    <row r="932" ht="15.75" customHeight="1">
      <c r="A932" s="94"/>
      <c r="B932" s="94"/>
      <c r="C932" s="94"/>
      <c r="D932" s="81"/>
      <c r="E932" s="94"/>
      <c r="F932" s="94"/>
      <c r="H932" s="81"/>
      <c r="Y932" s="368"/>
      <c r="Z932" s="368"/>
      <c r="AA932" s="369"/>
    </row>
    <row r="933" ht="15.75" customHeight="1">
      <c r="A933" s="94"/>
      <c r="B933" s="94"/>
      <c r="C933" s="94"/>
      <c r="D933" s="81"/>
      <c r="E933" s="94"/>
      <c r="F933" s="94"/>
      <c r="H933" s="81"/>
      <c r="Y933" s="368"/>
      <c r="Z933" s="368"/>
      <c r="AA933" s="369"/>
    </row>
    <row r="934" ht="15.75" customHeight="1">
      <c r="A934" s="94"/>
      <c r="B934" s="94"/>
      <c r="C934" s="94"/>
      <c r="D934" s="81"/>
      <c r="E934" s="94"/>
      <c r="F934" s="94"/>
      <c r="H934" s="81"/>
      <c r="Y934" s="368"/>
      <c r="Z934" s="368"/>
      <c r="AA934" s="369"/>
    </row>
    <row r="935" ht="15.75" customHeight="1">
      <c r="A935" s="94"/>
      <c r="B935" s="94"/>
      <c r="C935" s="94"/>
      <c r="D935" s="81"/>
      <c r="E935" s="94"/>
      <c r="F935" s="94"/>
      <c r="H935" s="81"/>
      <c r="Y935" s="368"/>
      <c r="Z935" s="368"/>
      <c r="AA935" s="369"/>
    </row>
    <row r="936" ht="15.75" customHeight="1">
      <c r="A936" s="94"/>
      <c r="B936" s="94"/>
      <c r="C936" s="94"/>
      <c r="D936" s="81"/>
      <c r="E936" s="94"/>
      <c r="F936" s="94"/>
      <c r="H936" s="81"/>
      <c r="Y936" s="368"/>
      <c r="Z936" s="368"/>
      <c r="AA936" s="369"/>
    </row>
    <row r="937" ht="15.75" customHeight="1">
      <c r="A937" s="94"/>
      <c r="B937" s="94"/>
      <c r="C937" s="94"/>
      <c r="D937" s="81"/>
      <c r="E937" s="94"/>
      <c r="F937" s="94"/>
      <c r="H937" s="81"/>
      <c r="Y937" s="368"/>
      <c r="Z937" s="368"/>
      <c r="AA937" s="369"/>
    </row>
    <row r="938" ht="15.75" customHeight="1">
      <c r="A938" s="94"/>
      <c r="B938" s="94"/>
      <c r="C938" s="94"/>
      <c r="D938" s="81"/>
      <c r="E938" s="94"/>
      <c r="F938" s="94"/>
      <c r="H938" s="81"/>
      <c r="Y938" s="368"/>
      <c r="Z938" s="368"/>
      <c r="AA938" s="369"/>
    </row>
    <row r="939" ht="15.75" customHeight="1">
      <c r="A939" s="94"/>
      <c r="B939" s="94"/>
      <c r="C939" s="94"/>
      <c r="D939" s="81"/>
      <c r="E939" s="94"/>
      <c r="F939" s="94"/>
      <c r="H939" s="81"/>
      <c r="Y939" s="368"/>
      <c r="Z939" s="368"/>
      <c r="AA939" s="369"/>
    </row>
    <row r="940" ht="15.75" customHeight="1">
      <c r="A940" s="94"/>
      <c r="B940" s="94"/>
      <c r="C940" s="94"/>
      <c r="D940" s="81"/>
      <c r="E940" s="94"/>
      <c r="F940" s="94"/>
      <c r="H940" s="81"/>
      <c r="Y940" s="368"/>
      <c r="Z940" s="368"/>
      <c r="AA940" s="369"/>
    </row>
    <row r="941" ht="15.75" customHeight="1">
      <c r="A941" s="94"/>
      <c r="B941" s="94"/>
      <c r="C941" s="94"/>
      <c r="D941" s="81"/>
      <c r="E941" s="94"/>
      <c r="F941" s="94"/>
      <c r="H941" s="81"/>
      <c r="Y941" s="368"/>
      <c r="Z941" s="368"/>
      <c r="AA941" s="369"/>
    </row>
    <row r="942" ht="15.75" customHeight="1">
      <c r="A942" s="94"/>
      <c r="B942" s="94"/>
      <c r="C942" s="94"/>
      <c r="D942" s="81"/>
      <c r="E942" s="94"/>
      <c r="F942" s="94"/>
      <c r="H942" s="81"/>
      <c r="Y942" s="368"/>
      <c r="Z942" s="368"/>
      <c r="AA942" s="369"/>
    </row>
    <row r="943" ht="15.75" customHeight="1">
      <c r="A943" s="94"/>
      <c r="B943" s="94"/>
      <c r="C943" s="94"/>
      <c r="D943" s="81"/>
      <c r="E943" s="94"/>
      <c r="F943" s="94"/>
      <c r="H943" s="81"/>
      <c r="Y943" s="368"/>
      <c r="Z943" s="368"/>
      <c r="AA943" s="369"/>
    </row>
    <row r="944" ht="15.75" customHeight="1">
      <c r="A944" s="94"/>
      <c r="B944" s="94"/>
      <c r="C944" s="94"/>
      <c r="D944" s="81"/>
      <c r="E944" s="94"/>
      <c r="F944" s="94"/>
      <c r="H944" s="81"/>
      <c r="Y944" s="368"/>
      <c r="Z944" s="368"/>
      <c r="AA944" s="369"/>
    </row>
    <row r="945" ht="15.75" customHeight="1">
      <c r="A945" s="94"/>
      <c r="B945" s="94"/>
      <c r="C945" s="94"/>
      <c r="D945" s="81"/>
      <c r="E945" s="94"/>
      <c r="F945" s="94"/>
      <c r="H945" s="81"/>
      <c r="Y945" s="368"/>
      <c r="Z945" s="368"/>
      <c r="AA945" s="369"/>
    </row>
    <row r="946" ht="15.75" customHeight="1">
      <c r="A946" s="94"/>
      <c r="B946" s="94"/>
      <c r="C946" s="94"/>
      <c r="D946" s="81"/>
      <c r="E946" s="94"/>
      <c r="F946" s="94"/>
      <c r="H946" s="81"/>
      <c r="Y946" s="368"/>
      <c r="Z946" s="368"/>
      <c r="AA946" s="369"/>
    </row>
    <row r="947" ht="15.75" customHeight="1">
      <c r="A947" s="94"/>
      <c r="B947" s="94"/>
      <c r="C947" s="94"/>
      <c r="D947" s="81"/>
      <c r="E947" s="94"/>
      <c r="F947" s="94"/>
      <c r="H947" s="81"/>
      <c r="Y947" s="368"/>
      <c r="Z947" s="368"/>
      <c r="AA947" s="369"/>
    </row>
    <row r="948" ht="15.75" customHeight="1">
      <c r="A948" s="94"/>
      <c r="B948" s="94"/>
      <c r="C948" s="94"/>
      <c r="D948" s="81"/>
      <c r="E948" s="94"/>
      <c r="F948" s="94"/>
      <c r="H948" s="81"/>
      <c r="Y948" s="368"/>
      <c r="Z948" s="368"/>
      <c r="AA948" s="369"/>
    </row>
    <row r="949" ht="15.75" customHeight="1">
      <c r="A949" s="94"/>
      <c r="B949" s="94"/>
      <c r="C949" s="94"/>
      <c r="D949" s="81"/>
      <c r="E949" s="94"/>
      <c r="F949" s="94"/>
      <c r="H949" s="81"/>
      <c r="Y949" s="368"/>
      <c r="Z949" s="368"/>
      <c r="AA949" s="369"/>
    </row>
    <row r="950" ht="15.75" customHeight="1">
      <c r="A950" s="94"/>
      <c r="B950" s="94"/>
      <c r="C950" s="94"/>
      <c r="D950" s="81"/>
      <c r="E950" s="94"/>
      <c r="F950" s="94"/>
      <c r="H950" s="81"/>
      <c r="Y950" s="368"/>
      <c r="Z950" s="368"/>
      <c r="AA950" s="369"/>
    </row>
    <row r="951" ht="15.75" customHeight="1">
      <c r="A951" s="94"/>
      <c r="B951" s="94"/>
      <c r="C951" s="94"/>
      <c r="D951" s="81"/>
      <c r="E951" s="94"/>
      <c r="F951" s="94"/>
      <c r="H951" s="81"/>
      <c r="Y951" s="368"/>
      <c r="Z951" s="368"/>
      <c r="AA951" s="369"/>
    </row>
    <row r="952" ht="15.75" customHeight="1">
      <c r="A952" s="94"/>
      <c r="B952" s="94"/>
      <c r="C952" s="94"/>
      <c r="D952" s="81"/>
      <c r="E952" s="94"/>
      <c r="F952" s="94"/>
      <c r="H952" s="81"/>
      <c r="Y952" s="368"/>
      <c r="Z952" s="368"/>
      <c r="AA952" s="369"/>
    </row>
    <row r="953" ht="15.75" customHeight="1">
      <c r="A953" s="94"/>
      <c r="B953" s="94"/>
      <c r="C953" s="94"/>
      <c r="D953" s="81"/>
      <c r="E953" s="94"/>
      <c r="F953" s="94"/>
      <c r="H953" s="81"/>
      <c r="Y953" s="368"/>
      <c r="Z953" s="368"/>
      <c r="AA953" s="369"/>
    </row>
    <row r="954" ht="15.75" customHeight="1">
      <c r="A954" s="94"/>
      <c r="B954" s="94"/>
      <c r="C954" s="94"/>
      <c r="D954" s="81"/>
      <c r="E954" s="94"/>
      <c r="F954" s="94"/>
      <c r="H954" s="81"/>
      <c r="Y954" s="368"/>
      <c r="Z954" s="368"/>
      <c r="AA954" s="369"/>
    </row>
    <row r="955" ht="15.75" customHeight="1">
      <c r="A955" s="94"/>
      <c r="B955" s="94"/>
      <c r="C955" s="94"/>
      <c r="D955" s="81"/>
      <c r="E955" s="94"/>
      <c r="F955" s="94"/>
      <c r="H955" s="81"/>
      <c r="Y955" s="368"/>
      <c r="Z955" s="368"/>
      <c r="AA955" s="369"/>
    </row>
    <row r="956" ht="15.75" customHeight="1">
      <c r="A956" s="94"/>
      <c r="B956" s="94"/>
      <c r="C956" s="94"/>
      <c r="D956" s="81"/>
      <c r="E956" s="94"/>
      <c r="F956" s="94"/>
      <c r="H956" s="81"/>
      <c r="Y956" s="368"/>
      <c r="Z956" s="368"/>
      <c r="AA956" s="369"/>
    </row>
    <row r="957" ht="15.75" customHeight="1">
      <c r="A957" s="94"/>
      <c r="B957" s="94"/>
      <c r="C957" s="94"/>
      <c r="D957" s="81"/>
      <c r="E957" s="94"/>
      <c r="F957" s="94"/>
      <c r="H957" s="81"/>
      <c r="Y957" s="368"/>
      <c r="Z957" s="368"/>
      <c r="AA957" s="369"/>
    </row>
    <row r="958" ht="15.75" customHeight="1">
      <c r="A958" s="94"/>
      <c r="B958" s="94"/>
      <c r="C958" s="94"/>
      <c r="D958" s="81"/>
      <c r="E958" s="94"/>
      <c r="F958" s="94"/>
      <c r="H958" s="81"/>
      <c r="Y958" s="368"/>
      <c r="Z958" s="368"/>
      <c r="AA958" s="369"/>
    </row>
    <row r="959" ht="15.75" customHeight="1">
      <c r="A959" s="94"/>
      <c r="B959" s="94"/>
      <c r="C959" s="94"/>
      <c r="D959" s="81"/>
      <c r="E959" s="94"/>
      <c r="F959" s="94"/>
      <c r="H959" s="81"/>
      <c r="Y959" s="368"/>
      <c r="Z959" s="368"/>
      <c r="AA959" s="369"/>
    </row>
    <row r="960" ht="15.75" customHeight="1">
      <c r="A960" s="94"/>
      <c r="B960" s="94"/>
      <c r="C960" s="94"/>
      <c r="D960" s="81"/>
      <c r="E960" s="94"/>
      <c r="F960" s="94"/>
      <c r="H960" s="81"/>
      <c r="Y960" s="368"/>
      <c r="Z960" s="368"/>
      <c r="AA960" s="369"/>
    </row>
    <row r="961" ht="15.75" customHeight="1">
      <c r="A961" s="94"/>
      <c r="B961" s="94"/>
      <c r="C961" s="94"/>
      <c r="D961" s="81"/>
      <c r="E961" s="94"/>
      <c r="F961" s="94"/>
      <c r="H961" s="81"/>
      <c r="Y961" s="368"/>
      <c r="Z961" s="368"/>
      <c r="AA961" s="369"/>
    </row>
    <row r="962" ht="15.75" customHeight="1">
      <c r="A962" s="94"/>
      <c r="B962" s="94"/>
      <c r="C962" s="94"/>
      <c r="D962" s="81"/>
      <c r="E962" s="94"/>
      <c r="F962" s="94"/>
      <c r="H962" s="81"/>
      <c r="Y962" s="368"/>
      <c r="Z962" s="368"/>
      <c r="AA962" s="369"/>
    </row>
    <row r="963" ht="15.75" customHeight="1">
      <c r="A963" s="94"/>
      <c r="B963" s="94"/>
      <c r="C963" s="94"/>
      <c r="D963" s="81"/>
      <c r="E963" s="94"/>
      <c r="F963" s="94"/>
      <c r="H963" s="81"/>
      <c r="Y963" s="368"/>
      <c r="Z963" s="368"/>
      <c r="AA963" s="369"/>
    </row>
    <row r="964" ht="15.75" customHeight="1">
      <c r="A964" s="94"/>
      <c r="B964" s="94"/>
      <c r="C964" s="94"/>
      <c r="D964" s="81"/>
      <c r="E964" s="94"/>
      <c r="F964" s="94"/>
      <c r="H964" s="81"/>
      <c r="Y964" s="368"/>
      <c r="Z964" s="368"/>
      <c r="AA964" s="369"/>
    </row>
    <row r="965" ht="15.75" customHeight="1">
      <c r="A965" s="94"/>
      <c r="B965" s="94"/>
      <c r="C965" s="94"/>
      <c r="D965" s="81"/>
      <c r="E965" s="94"/>
      <c r="F965" s="94"/>
      <c r="H965" s="81"/>
      <c r="Y965" s="368"/>
      <c r="Z965" s="368"/>
      <c r="AA965" s="369"/>
    </row>
    <row r="966" ht="15.75" customHeight="1">
      <c r="A966" s="94"/>
      <c r="B966" s="94"/>
      <c r="C966" s="94"/>
      <c r="D966" s="81"/>
      <c r="E966" s="94"/>
      <c r="F966" s="94"/>
      <c r="H966" s="81"/>
      <c r="Y966" s="368"/>
      <c r="Z966" s="368"/>
      <c r="AA966" s="369"/>
    </row>
    <row r="967" ht="15.75" customHeight="1">
      <c r="A967" s="94"/>
      <c r="B967" s="94"/>
      <c r="C967" s="94"/>
      <c r="D967" s="81"/>
      <c r="E967" s="94"/>
      <c r="F967" s="94"/>
      <c r="H967" s="81"/>
      <c r="Y967" s="368"/>
      <c r="Z967" s="368"/>
      <c r="AA967" s="369"/>
    </row>
    <row r="968" ht="15.75" customHeight="1">
      <c r="A968" s="94"/>
      <c r="B968" s="94"/>
      <c r="C968" s="94"/>
      <c r="D968" s="81"/>
      <c r="E968" s="94"/>
      <c r="F968" s="94"/>
      <c r="H968" s="81"/>
      <c r="Y968" s="368"/>
      <c r="Z968" s="368"/>
      <c r="AA968" s="369"/>
    </row>
    <row r="969" ht="15.75" customHeight="1">
      <c r="A969" s="94"/>
      <c r="B969" s="94"/>
      <c r="C969" s="94"/>
      <c r="D969" s="81"/>
      <c r="E969" s="94"/>
      <c r="F969" s="94"/>
      <c r="H969" s="81"/>
      <c r="Y969" s="368"/>
      <c r="Z969" s="368"/>
      <c r="AA969" s="369"/>
    </row>
    <row r="970" ht="15.75" customHeight="1">
      <c r="A970" s="94"/>
      <c r="B970" s="94"/>
      <c r="C970" s="94"/>
      <c r="D970" s="81"/>
      <c r="E970" s="94"/>
      <c r="F970" s="94"/>
      <c r="H970" s="81"/>
      <c r="Y970" s="368"/>
      <c r="Z970" s="368"/>
      <c r="AA970" s="369"/>
    </row>
    <row r="971" ht="15.75" customHeight="1">
      <c r="A971" s="94"/>
      <c r="B971" s="94"/>
      <c r="C971" s="94"/>
      <c r="D971" s="81"/>
      <c r="E971" s="94"/>
      <c r="F971" s="94"/>
      <c r="H971" s="81"/>
      <c r="Y971" s="368"/>
      <c r="Z971" s="368"/>
      <c r="AA971" s="369"/>
    </row>
    <row r="972" ht="15.75" customHeight="1">
      <c r="A972" s="94"/>
      <c r="B972" s="94"/>
      <c r="C972" s="94"/>
      <c r="D972" s="81"/>
      <c r="E972" s="94"/>
      <c r="F972" s="94"/>
      <c r="H972" s="81"/>
      <c r="Y972" s="368"/>
      <c r="Z972" s="368"/>
      <c r="AA972" s="369"/>
    </row>
    <row r="973" ht="15.75" customHeight="1">
      <c r="A973" s="94"/>
      <c r="B973" s="94"/>
      <c r="C973" s="94"/>
      <c r="D973" s="81"/>
      <c r="E973" s="94"/>
      <c r="F973" s="94"/>
      <c r="H973" s="81"/>
      <c r="Y973" s="368"/>
      <c r="Z973" s="368"/>
      <c r="AA973" s="369"/>
    </row>
    <row r="974" ht="15.75" customHeight="1">
      <c r="A974" s="94"/>
      <c r="B974" s="94"/>
      <c r="C974" s="94"/>
      <c r="D974" s="81"/>
      <c r="E974" s="94"/>
      <c r="F974" s="94"/>
      <c r="H974" s="81"/>
      <c r="Y974" s="368"/>
      <c r="Z974" s="368"/>
      <c r="AA974" s="369"/>
    </row>
    <row r="975" ht="15.75" customHeight="1">
      <c r="A975" s="94"/>
      <c r="B975" s="94"/>
      <c r="C975" s="94"/>
      <c r="D975" s="81"/>
      <c r="E975" s="94"/>
      <c r="F975" s="94"/>
      <c r="H975" s="81"/>
      <c r="Y975" s="368"/>
      <c r="Z975" s="368"/>
      <c r="AA975" s="369"/>
    </row>
    <row r="976" ht="15.75" customHeight="1">
      <c r="A976" s="94"/>
      <c r="B976" s="94"/>
      <c r="C976" s="94"/>
      <c r="D976" s="81"/>
      <c r="E976" s="94"/>
      <c r="F976" s="94"/>
      <c r="H976" s="81"/>
      <c r="Y976" s="368"/>
      <c r="Z976" s="368"/>
      <c r="AA976" s="369"/>
    </row>
    <row r="977" ht="15.75" customHeight="1">
      <c r="A977" s="94"/>
      <c r="B977" s="94"/>
      <c r="C977" s="94"/>
      <c r="D977" s="81"/>
      <c r="E977" s="94"/>
      <c r="F977" s="94"/>
      <c r="H977" s="81"/>
      <c r="Y977" s="368"/>
      <c r="Z977" s="368"/>
      <c r="AA977" s="369"/>
    </row>
    <row r="978" ht="15.75" customHeight="1">
      <c r="A978" s="94"/>
      <c r="B978" s="94"/>
      <c r="C978" s="94"/>
      <c r="D978" s="81"/>
      <c r="E978" s="94"/>
      <c r="F978" s="94"/>
      <c r="H978" s="81"/>
      <c r="Y978" s="368"/>
      <c r="Z978" s="368"/>
      <c r="AA978" s="369"/>
    </row>
    <row r="979" ht="15.75" customHeight="1">
      <c r="A979" s="94"/>
      <c r="B979" s="94"/>
      <c r="C979" s="94"/>
      <c r="D979" s="81"/>
      <c r="E979" s="94"/>
      <c r="F979" s="94"/>
      <c r="H979" s="81"/>
      <c r="Y979" s="368"/>
      <c r="Z979" s="368"/>
      <c r="AA979" s="369"/>
    </row>
    <row r="980" ht="15.75" customHeight="1">
      <c r="A980" s="94"/>
      <c r="B980" s="94"/>
      <c r="C980" s="94"/>
      <c r="D980" s="81"/>
      <c r="E980" s="94"/>
      <c r="F980" s="94"/>
      <c r="H980" s="81"/>
      <c r="Y980" s="368"/>
      <c r="Z980" s="368"/>
      <c r="AA980" s="369"/>
    </row>
    <row r="981" ht="15.75" customHeight="1">
      <c r="A981" s="94"/>
      <c r="B981" s="94"/>
      <c r="C981" s="94"/>
      <c r="D981" s="81"/>
      <c r="E981" s="94"/>
      <c r="F981" s="94"/>
      <c r="H981" s="81"/>
      <c r="Y981" s="368"/>
      <c r="Z981" s="368"/>
      <c r="AA981" s="369"/>
    </row>
    <row r="982" ht="15.75" customHeight="1">
      <c r="A982" s="94"/>
      <c r="B982" s="94"/>
      <c r="C982" s="94"/>
      <c r="D982" s="81"/>
      <c r="E982" s="94"/>
      <c r="F982" s="94"/>
      <c r="H982" s="81"/>
      <c r="Y982" s="368"/>
      <c r="Z982" s="368"/>
      <c r="AA982" s="369"/>
    </row>
    <row r="983" ht="15.75" customHeight="1">
      <c r="A983" s="94"/>
      <c r="B983" s="94"/>
      <c r="C983" s="94"/>
      <c r="D983" s="81"/>
      <c r="E983" s="94"/>
      <c r="F983" s="94"/>
      <c r="H983" s="81"/>
      <c r="Y983" s="368"/>
      <c r="Z983" s="368"/>
      <c r="AA983" s="369"/>
    </row>
    <row r="984" ht="15.75" customHeight="1">
      <c r="A984" s="94"/>
      <c r="B984" s="94"/>
      <c r="C984" s="94"/>
      <c r="D984" s="81"/>
      <c r="E984" s="94"/>
      <c r="F984" s="94"/>
      <c r="H984" s="81"/>
      <c r="Y984" s="368"/>
      <c r="Z984" s="368"/>
      <c r="AA984" s="369"/>
    </row>
    <row r="985" ht="15.75" customHeight="1">
      <c r="A985" s="94"/>
      <c r="B985" s="94"/>
      <c r="C985" s="94"/>
      <c r="D985" s="81"/>
      <c r="E985" s="94"/>
      <c r="F985" s="94"/>
      <c r="H985" s="81"/>
      <c r="Y985" s="368"/>
      <c r="Z985" s="368"/>
      <c r="AA985" s="369"/>
    </row>
    <row r="986" ht="15.75" customHeight="1">
      <c r="A986" s="94"/>
      <c r="B986" s="94"/>
      <c r="C986" s="94"/>
      <c r="D986" s="81"/>
      <c r="E986" s="94"/>
      <c r="F986" s="94"/>
      <c r="H986" s="81"/>
      <c r="Y986" s="368"/>
      <c r="Z986" s="368"/>
      <c r="AA986" s="369"/>
    </row>
    <row r="987" ht="15.75" customHeight="1">
      <c r="A987" s="94"/>
      <c r="B987" s="94"/>
      <c r="C987" s="94"/>
      <c r="D987" s="81"/>
      <c r="E987" s="94"/>
      <c r="F987" s="94"/>
      <c r="H987" s="81"/>
      <c r="Y987" s="368"/>
      <c r="Z987" s="368"/>
      <c r="AA987" s="369"/>
    </row>
    <row r="988" ht="15.75" customHeight="1">
      <c r="A988" s="94"/>
      <c r="B988" s="94"/>
      <c r="C988" s="94"/>
      <c r="D988" s="81"/>
      <c r="E988" s="94"/>
      <c r="F988" s="94"/>
      <c r="H988" s="81"/>
      <c r="Y988" s="368"/>
      <c r="Z988" s="368"/>
      <c r="AA988" s="369"/>
    </row>
    <row r="989" ht="15.75" customHeight="1">
      <c r="A989" s="94"/>
      <c r="B989" s="94"/>
      <c r="C989" s="94"/>
      <c r="D989" s="81"/>
      <c r="E989" s="94"/>
      <c r="F989" s="94"/>
      <c r="H989" s="81"/>
      <c r="Y989" s="368"/>
      <c r="Z989" s="368"/>
      <c r="AA989" s="369"/>
    </row>
    <row r="990" ht="15.75" customHeight="1">
      <c r="A990" s="94"/>
      <c r="B990" s="94"/>
      <c r="C990" s="94"/>
      <c r="D990" s="81"/>
      <c r="E990" s="94"/>
      <c r="F990" s="94"/>
      <c r="H990" s="81"/>
      <c r="Y990" s="368"/>
      <c r="Z990" s="368"/>
      <c r="AA990" s="369"/>
    </row>
    <row r="991" ht="15.75" customHeight="1">
      <c r="A991" s="94"/>
      <c r="B991" s="94"/>
      <c r="C991" s="94"/>
      <c r="D991" s="81"/>
      <c r="E991" s="94"/>
      <c r="F991" s="94"/>
      <c r="H991" s="81"/>
      <c r="Y991" s="368"/>
      <c r="Z991" s="368"/>
      <c r="AA991" s="369"/>
    </row>
    <row r="992" ht="15.75" customHeight="1">
      <c r="A992" s="94"/>
      <c r="B992" s="94"/>
      <c r="C992" s="94"/>
      <c r="D992" s="81"/>
      <c r="E992" s="94"/>
      <c r="F992" s="94"/>
      <c r="H992" s="81"/>
      <c r="Y992" s="368"/>
      <c r="Z992" s="368"/>
      <c r="AA992" s="369"/>
    </row>
    <row r="993" ht="15.75" customHeight="1">
      <c r="A993" s="94"/>
      <c r="B993" s="94"/>
      <c r="C993" s="94"/>
      <c r="D993" s="81"/>
      <c r="E993" s="94"/>
      <c r="F993" s="94"/>
      <c r="H993" s="81"/>
      <c r="Y993" s="368"/>
      <c r="Z993" s="368"/>
      <c r="AA993" s="369"/>
    </row>
    <row r="994" ht="15.75" customHeight="1">
      <c r="A994" s="94"/>
      <c r="B994" s="94"/>
      <c r="C994" s="94"/>
      <c r="D994" s="81"/>
      <c r="E994" s="94"/>
      <c r="F994" s="94"/>
      <c r="H994" s="81"/>
      <c r="Y994" s="368"/>
      <c r="Z994" s="368"/>
      <c r="AA994" s="369"/>
    </row>
    <row r="995" ht="15.75" customHeight="1">
      <c r="A995" s="94"/>
      <c r="B995" s="94"/>
      <c r="C995" s="94"/>
      <c r="D995" s="81"/>
      <c r="E995" s="94"/>
      <c r="F995" s="94"/>
      <c r="H995" s="81"/>
      <c r="Y995" s="368"/>
      <c r="Z995" s="368"/>
      <c r="AA995" s="369"/>
    </row>
    <row r="996" ht="15.75" customHeight="1">
      <c r="A996" s="94"/>
      <c r="B996" s="94"/>
      <c r="C996" s="94"/>
      <c r="D996" s="81"/>
      <c r="E996" s="94"/>
      <c r="F996" s="94"/>
      <c r="H996" s="81"/>
      <c r="Y996" s="368"/>
      <c r="Z996" s="368"/>
      <c r="AA996" s="369"/>
    </row>
    <row r="997" ht="15.75" customHeight="1">
      <c r="A997" s="94"/>
      <c r="B997" s="94"/>
      <c r="C997" s="94"/>
      <c r="D997" s="81"/>
      <c r="E997" s="94"/>
      <c r="F997" s="94"/>
      <c r="H997" s="81"/>
      <c r="Y997" s="368"/>
      <c r="Z997" s="368"/>
      <c r="AA997" s="369"/>
    </row>
    <row r="998" ht="15.75" customHeight="1">
      <c r="A998" s="94"/>
      <c r="B998" s="94"/>
      <c r="C998" s="94"/>
      <c r="D998" s="81"/>
      <c r="E998" s="94"/>
      <c r="F998" s="94"/>
      <c r="H998" s="81"/>
      <c r="Y998" s="368"/>
      <c r="Z998" s="368"/>
      <c r="AA998" s="369"/>
    </row>
    <row r="999" ht="15.75" customHeight="1">
      <c r="A999" s="94"/>
      <c r="B999" s="94"/>
      <c r="C999" s="94"/>
      <c r="D999" s="81"/>
      <c r="E999" s="94"/>
      <c r="F999" s="94"/>
      <c r="H999" s="81"/>
      <c r="Y999" s="368"/>
      <c r="Z999" s="368"/>
      <c r="AA999" s="369"/>
    </row>
    <row r="1000" ht="15.75" customHeight="1">
      <c r="A1000" s="94"/>
      <c r="B1000" s="94"/>
      <c r="C1000" s="94"/>
      <c r="D1000" s="81"/>
      <c r="E1000" s="94"/>
      <c r="F1000" s="94"/>
      <c r="H1000" s="81"/>
      <c r="Y1000" s="368"/>
      <c r="Z1000" s="368"/>
      <c r="AA1000" s="369"/>
    </row>
    <row r="1001" ht="15.75" customHeight="1">
      <c r="A1001" s="94"/>
      <c r="B1001" s="94"/>
      <c r="C1001" s="94"/>
      <c r="D1001" s="81"/>
      <c r="E1001" s="94"/>
      <c r="F1001" s="94"/>
      <c r="H1001" s="81"/>
      <c r="Y1001" s="368"/>
      <c r="Z1001" s="368"/>
      <c r="AA1001" s="369"/>
    </row>
    <row r="1002" ht="15.75" customHeight="1">
      <c r="A1002" s="94"/>
      <c r="B1002" s="94"/>
      <c r="C1002" s="94"/>
      <c r="D1002" s="81"/>
      <c r="E1002" s="94"/>
      <c r="F1002" s="94"/>
      <c r="H1002" s="81"/>
      <c r="Y1002" s="368"/>
      <c r="Z1002" s="368"/>
      <c r="AA1002" s="369"/>
    </row>
    <row r="1003" ht="15.75" customHeight="1">
      <c r="A1003" s="94"/>
      <c r="B1003" s="94"/>
      <c r="C1003" s="94"/>
      <c r="D1003" s="81"/>
      <c r="E1003" s="94"/>
      <c r="F1003" s="94"/>
      <c r="H1003" s="81"/>
      <c r="Y1003" s="368"/>
      <c r="Z1003" s="368"/>
      <c r="AA1003" s="369"/>
    </row>
  </sheetData>
  <mergeCells count="104">
    <mergeCell ref="K1:L1"/>
    <mergeCell ref="M1:N1"/>
    <mergeCell ref="O1:P1"/>
    <mergeCell ref="Q1:R1"/>
    <mergeCell ref="S1:T1"/>
    <mergeCell ref="U1:V1"/>
    <mergeCell ref="W1:X1"/>
    <mergeCell ref="O3:P3"/>
    <mergeCell ref="Q3:R3"/>
    <mergeCell ref="S3:T3"/>
    <mergeCell ref="U3:V3"/>
    <mergeCell ref="W3:X3"/>
    <mergeCell ref="A1:F1"/>
    <mergeCell ref="A3:D4"/>
    <mergeCell ref="E3:F3"/>
    <mergeCell ref="H3:H4"/>
    <mergeCell ref="I3:J3"/>
    <mergeCell ref="K3:L3"/>
    <mergeCell ref="M3:N3"/>
    <mergeCell ref="O15:P15"/>
    <mergeCell ref="Q15:R15"/>
    <mergeCell ref="S15:T15"/>
    <mergeCell ref="U15:V15"/>
    <mergeCell ref="W15:X15"/>
    <mergeCell ref="D9:D12"/>
    <mergeCell ref="A15:D16"/>
    <mergeCell ref="E15:F15"/>
    <mergeCell ref="H15:H16"/>
    <mergeCell ref="I15:J15"/>
    <mergeCell ref="K15:L15"/>
    <mergeCell ref="M15:N15"/>
    <mergeCell ref="A5:A8"/>
    <mergeCell ref="B5:B8"/>
    <mergeCell ref="C5:C8"/>
    <mergeCell ref="D5:D8"/>
    <mergeCell ref="A9:A12"/>
    <mergeCell ref="B9:B12"/>
    <mergeCell ref="C9:C12"/>
    <mergeCell ref="O27:P27"/>
    <mergeCell ref="Q27:R27"/>
    <mergeCell ref="S27:T27"/>
    <mergeCell ref="U27:V27"/>
    <mergeCell ref="W27:X27"/>
    <mergeCell ref="B51:C51"/>
    <mergeCell ref="A52:A53"/>
    <mergeCell ref="B52:C53"/>
    <mergeCell ref="D52:D53"/>
    <mergeCell ref="A54:A55"/>
    <mergeCell ref="B54:C55"/>
    <mergeCell ref="D54:D55"/>
    <mergeCell ref="B60:C61"/>
    <mergeCell ref="D60:D61"/>
    <mergeCell ref="A56:A57"/>
    <mergeCell ref="B56:C57"/>
    <mergeCell ref="D56:D57"/>
    <mergeCell ref="A58:A59"/>
    <mergeCell ref="B58:C59"/>
    <mergeCell ref="D58:D59"/>
    <mergeCell ref="A60:A61"/>
    <mergeCell ref="D21:D24"/>
    <mergeCell ref="A27:D28"/>
    <mergeCell ref="E27:F27"/>
    <mergeCell ref="H27:H28"/>
    <mergeCell ref="I27:J27"/>
    <mergeCell ref="K27:L27"/>
    <mergeCell ref="M27:N27"/>
    <mergeCell ref="A17:A20"/>
    <mergeCell ref="B17:B20"/>
    <mergeCell ref="C17:C20"/>
    <mergeCell ref="D17:D20"/>
    <mergeCell ref="A21:A24"/>
    <mergeCell ref="B21:B24"/>
    <mergeCell ref="C21:C24"/>
    <mergeCell ref="A29:A32"/>
    <mergeCell ref="B29:B32"/>
    <mergeCell ref="C29:C32"/>
    <mergeCell ref="D29:D32"/>
    <mergeCell ref="B33:B36"/>
    <mergeCell ref="C33:C36"/>
    <mergeCell ref="D33:D36"/>
    <mergeCell ref="U42:V42"/>
    <mergeCell ref="W42:X42"/>
    <mergeCell ref="Y49:Y50"/>
    <mergeCell ref="H42:H43"/>
    <mergeCell ref="I42:J42"/>
    <mergeCell ref="K42:L42"/>
    <mergeCell ref="M42:N42"/>
    <mergeCell ref="O42:P42"/>
    <mergeCell ref="Q42:R42"/>
    <mergeCell ref="S42:T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1.43"/>
    <col customWidth="1" min="2" max="3" width="25.0"/>
    <col customWidth="1" min="4" max="4" width="20.86"/>
    <col customWidth="1" min="5" max="5" width="25.0"/>
    <col customWidth="1" min="6" max="6" width="21.29"/>
    <col customWidth="1" min="7" max="9" width="25.0"/>
  </cols>
  <sheetData>
    <row r="1">
      <c r="A1" s="383" t="s">
        <v>183</v>
      </c>
      <c r="B1" s="383" t="s">
        <v>272</v>
      </c>
      <c r="C1" s="384" t="s">
        <v>188</v>
      </c>
      <c r="D1" s="384" t="s">
        <v>273</v>
      </c>
      <c r="E1" s="385" t="s">
        <v>274</v>
      </c>
      <c r="F1" s="385" t="s">
        <v>273</v>
      </c>
      <c r="G1" s="383" t="s">
        <v>275</v>
      </c>
      <c r="H1" s="383" t="s">
        <v>276</v>
      </c>
      <c r="I1" s="383" t="s">
        <v>277</v>
      </c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</row>
    <row r="2">
      <c r="A2" s="386" t="s">
        <v>278</v>
      </c>
      <c r="B2" s="387"/>
      <c r="C2" s="387"/>
      <c r="D2" s="387"/>
      <c r="E2" s="387"/>
      <c r="F2" s="387"/>
      <c r="G2" s="387"/>
      <c r="H2" s="387"/>
      <c r="I2" s="387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  <c r="Z2" s="295"/>
      <c r="AA2" s="295"/>
    </row>
    <row r="3">
      <c r="A3" s="388" t="s">
        <v>193</v>
      </c>
      <c r="B3" s="297"/>
      <c r="C3" s="297"/>
      <c r="D3" s="297"/>
      <c r="E3" s="297"/>
      <c r="F3" s="297"/>
      <c r="G3" s="297"/>
      <c r="H3" s="297"/>
      <c r="I3" s="297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  <c r="Z3" s="295"/>
      <c r="AA3" s="295"/>
    </row>
    <row r="4">
      <c r="A4" s="389"/>
      <c r="B4" s="301"/>
      <c r="C4" s="301"/>
      <c r="D4" s="301"/>
      <c r="E4" s="301"/>
      <c r="F4" s="301"/>
      <c r="G4" s="301"/>
      <c r="H4" s="301"/>
      <c r="I4" s="301"/>
      <c r="J4" s="295"/>
      <c r="K4" s="295"/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  <c r="Z4" s="295"/>
      <c r="AA4" s="295"/>
    </row>
    <row r="5">
      <c r="A5" s="390" t="s">
        <v>194</v>
      </c>
      <c r="B5" s="318">
        <v>51.57</v>
      </c>
      <c r="C5" s="391">
        <v>74.0</v>
      </c>
      <c r="D5" s="392">
        <f t="shared" ref="D5:D8" si="1">(C5-B5)/B5</f>
        <v>0.4349427962</v>
      </c>
      <c r="E5" s="393">
        <v>70.0</v>
      </c>
      <c r="F5" s="392">
        <f t="shared" ref="F5:F8" si="2">(E5-B5)/B5</f>
        <v>0.3573783207</v>
      </c>
      <c r="G5" s="318">
        <f>79-3.94</f>
        <v>75.06</v>
      </c>
      <c r="H5" s="318">
        <f>71-3.94</f>
        <v>67.06</v>
      </c>
      <c r="I5" s="318">
        <v>74.0</v>
      </c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  <c r="Z5" s="295"/>
      <c r="AA5" s="295"/>
    </row>
    <row r="6">
      <c r="A6" s="390" t="s">
        <v>195</v>
      </c>
      <c r="B6" s="318">
        <v>240.19</v>
      </c>
      <c r="C6" s="391">
        <v>330.0</v>
      </c>
      <c r="D6" s="392">
        <f t="shared" si="1"/>
        <v>0.3739123194</v>
      </c>
      <c r="E6" s="393">
        <v>315.0</v>
      </c>
      <c r="F6" s="392">
        <f t="shared" si="2"/>
        <v>0.3114617594</v>
      </c>
      <c r="G6" s="318">
        <f>340-8.51</f>
        <v>331.49</v>
      </c>
      <c r="H6" s="318">
        <f>306-8.51</f>
        <v>297.49</v>
      </c>
      <c r="I6" s="318">
        <v>330.0</v>
      </c>
      <c r="J6" s="295"/>
      <c r="K6" s="295"/>
      <c r="L6" s="295"/>
      <c r="M6" s="295"/>
      <c r="N6" s="295"/>
      <c r="O6" s="295"/>
      <c r="P6" s="295"/>
      <c r="Q6" s="295"/>
      <c r="R6" s="295"/>
      <c r="S6" s="295"/>
      <c r="T6" s="295"/>
      <c r="U6" s="295"/>
      <c r="V6" s="295"/>
      <c r="W6" s="295"/>
      <c r="X6" s="295"/>
      <c r="Y6" s="295"/>
      <c r="Z6" s="295"/>
      <c r="AA6" s="295"/>
    </row>
    <row r="7">
      <c r="A7" s="390" t="s">
        <v>196</v>
      </c>
      <c r="B7" s="318">
        <v>479.9</v>
      </c>
      <c r="C7" s="391">
        <f>627+30</f>
        <v>657</v>
      </c>
      <c r="D7" s="392">
        <f t="shared" si="1"/>
        <v>0.3690352157</v>
      </c>
      <c r="E7" s="393">
        <f>593+30</f>
        <v>623</v>
      </c>
      <c r="F7" s="392">
        <f t="shared" si="2"/>
        <v>0.2981871223</v>
      </c>
      <c r="G7" s="318">
        <f>676-14.58</f>
        <v>661.42</v>
      </c>
      <c r="H7" s="318">
        <f>608-14.58</f>
        <v>593.42</v>
      </c>
      <c r="I7" s="318">
        <v>660.0</v>
      </c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</row>
    <row r="8">
      <c r="A8" s="390" t="s">
        <v>197</v>
      </c>
      <c r="B8" s="318">
        <v>1460.55</v>
      </c>
      <c r="C8" s="391">
        <f>1886+3000*0.03</f>
        <v>1976</v>
      </c>
      <c r="D8" s="392">
        <f t="shared" si="1"/>
        <v>0.3529149978</v>
      </c>
      <c r="E8" s="393">
        <f>1785+3000*0.03</f>
        <v>1875</v>
      </c>
      <c r="F8" s="392">
        <f t="shared" si="2"/>
        <v>0.283762966</v>
      </c>
      <c r="G8" s="318">
        <f>2013-20.27-6.42</f>
        <v>1986.31</v>
      </c>
      <c r="H8" s="318">
        <f>1812-20.27-6.42</f>
        <v>1785.31</v>
      </c>
      <c r="I8" s="318">
        <v>1985.0</v>
      </c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</row>
    <row r="9">
      <c r="A9" s="389"/>
      <c r="B9" s="301"/>
      <c r="C9" s="301"/>
      <c r="D9" s="301"/>
      <c r="E9" s="301"/>
      <c r="F9" s="301"/>
      <c r="G9" s="301"/>
      <c r="H9" s="301"/>
      <c r="I9" s="301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</row>
    <row r="10">
      <c r="A10" s="390" t="s">
        <v>198</v>
      </c>
      <c r="B10" s="318">
        <v>79.49</v>
      </c>
      <c r="C10" s="391">
        <v>129.0</v>
      </c>
      <c r="D10" s="392">
        <f t="shared" ref="D10:D13" si="3">(C10-B10)/B10</f>
        <v>0.622845641</v>
      </c>
      <c r="E10" s="393">
        <v>122.0</v>
      </c>
      <c r="F10" s="392">
        <f t="shared" ref="F10:F13" si="4">(E10-B10)/B10</f>
        <v>0.5347842496</v>
      </c>
      <c r="G10" s="318">
        <f>138-3.94</f>
        <v>134.06</v>
      </c>
      <c r="H10" s="318">
        <f>124-3.94</f>
        <v>120.06</v>
      </c>
      <c r="I10" s="318">
        <v>119.0</v>
      </c>
      <c r="J10" s="295"/>
      <c r="K10" s="295"/>
      <c r="L10" s="295"/>
      <c r="M10" s="295"/>
      <c r="N10" s="295"/>
      <c r="O10" s="295"/>
      <c r="P10" s="295"/>
      <c r="Q10" s="295"/>
      <c r="R10" s="295"/>
      <c r="S10" s="295"/>
      <c r="T10" s="295"/>
      <c r="U10" s="295"/>
      <c r="V10" s="295"/>
      <c r="W10" s="295"/>
      <c r="X10" s="295"/>
      <c r="Y10" s="295"/>
      <c r="Z10" s="295"/>
      <c r="AA10" s="295"/>
    </row>
    <row r="11">
      <c r="A11" s="390" t="s">
        <v>199</v>
      </c>
      <c r="B11" s="318">
        <v>306.19</v>
      </c>
      <c r="C11" s="391">
        <v>482.0</v>
      </c>
      <c r="D11" s="392">
        <f t="shared" si="3"/>
        <v>0.574185963</v>
      </c>
      <c r="E11" s="393">
        <v>456.0</v>
      </c>
      <c r="F11" s="392">
        <f t="shared" si="4"/>
        <v>0.4892713675</v>
      </c>
      <c r="G11" s="318">
        <f>510-8.51</f>
        <v>501.49</v>
      </c>
      <c r="H11" s="318">
        <f>459-8.51</f>
        <v>450.49</v>
      </c>
      <c r="I11" s="318">
        <v>450.0</v>
      </c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</row>
    <row r="12">
      <c r="A12" s="390" t="s">
        <v>200</v>
      </c>
      <c r="B12" s="318">
        <v>759.1</v>
      </c>
      <c r="C12" s="391">
        <v>1200.0</v>
      </c>
      <c r="D12" s="392">
        <f t="shared" si="3"/>
        <v>0.5808193914</v>
      </c>
      <c r="E12" s="393">
        <v>1135.0</v>
      </c>
      <c r="F12" s="392">
        <f t="shared" si="4"/>
        <v>0.4951916744</v>
      </c>
      <c r="G12" s="318">
        <f>1260-14.58</f>
        <v>1245.42</v>
      </c>
      <c r="H12" s="318">
        <f>1134-14.58</f>
        <v>1119.42</v>
      </c>
      <c r="I12" s="318">
        <v>1118.0</v>
      </c>
      <c r="J12" s="295"/>
      <c r="K12" s="295"/>
      <c r="L12" s="295"/>
      <c r="M12" s="295"/>
      <c r="N12" s="295"/>
      <c r="O12" s="295"/>
      <c r="P12" s="295"/>
      <c r="Q12" s="295"/>
      <c r="R12" s="295"/>
      <c r="S12" s="295"/>
      <c r="T12" s="295"/>
      <c r="U12" s="295"/>
      <c r="V12" s="295"/>
      <c r="W12" s="295"/>
      <c r="X12" s="295"/>
      <c r="Y12" s="295"/>
      <c r="Z12" s="295"/>
      <c r="AA12" s="295"/>
    </row>
    <row r="13">
      <c r="A13" s="390" t="s">
        <v>201</v>
      </c>
      <c r="B13" s="318">
        <v>2298.14</v>
      </c>
      <c r="C13" s="391">
        <v>3615.0</v>
      </c>
      <c r="D13" s="392">
        <f t="shared" si="3"/>
        <v>0.5730112178</v>
      </c>
      <c r="E13" s="393">
        <v>3420.0</v>
      </c>
      <c r="F13" s="392">
        <f t="shared" si="4"/>
        <v>0.4881599903</v>
      </c>
      <c r="G13" s="318">
        <f>3780-20.27-6.42</f>
        <v>3753.31</v>
      </c>
      <c r="H13" s="318">
        <f>3402-20.27-6.42</f>
        <v>3375.31</v>
      </c>
      <c r="I13" s="318">
        <v>3374.0</v>
      </c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  <c r="AA13" s="295"/>
    </row>
    <row r="14">
      <c r="A14" s="389"/>
      <c r="B14" s="301"/>
      <c r="C14" s="301"/>
      <c r="D14" s="301"/>
      <c r="E14" s="301"/>
      <c r="F14" s="301"/>
      <c r="G14" s="301"/>
      <c r="H14" s="301"/>
      <c r="I14" s="301"/>
      <c r="J14" s="295"/>
      <c r="K14" s="295"/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295"/>
      <c r="W14" s="295"/>
      <c r="X14" s="295"/>
      <c r="Y14" s="295"/>
      <c r="Z14" s="295"/>
      <c r="AA14" s="295"/>
    </row>
    <row r="15">
      <c r="A15" s="390" t="s">
        <v>202</v>
      </c>
      <c r="B15" s="318">
        <v>103.43</v>
      </c>
      <c r="C15" s="391">
        <v>166.0</v>
      </c>
      <c r="D15" s="392">
        <f>(C15-B15)/B15</f>
        <v>0.6049502079</v>
      </c>
      <c r="E15" s="393">
        <v>157.0</v>
      </c>
      <c r="F15" s="392">
        <f>(E15-B15)/B15</f>
        <v>0.5179348352</v>
      </c>
      <c r="G15" s="318">
        <f>175-3.94</f>
        <v>171.06</v>
      </c>
      <c r="H15" s="318">
        <f>158-3.94</f>
        <v>154.06</v>
      </c>
      <c r="I15" s="318">
        <v>156.0</v>
      </c>
      <c r="J15" s="295"/>
      <c r="K15" s="295"/>
      <c r="L15" s="295"/>
      <c r="M15" s="295"/>
      <c r="N15" s="295"/>
      <c r="O15" s="295"/>
      <c r="P15" s="295"/>
      <c r="Q15" s="295"/>
      <c r="R15" s="295"/>
      <c r="S15" s="295"/>
      <c r="T15" s="295"/>
      <c r="U15" s="295"/>
      <c r="V15" s="295"/>
      <c r="W15" s="295"/>
      <c r="X15" s="295"/>
      <c r="Y15" s="295"/>
      <c r="Z15" s="295"/>
      <c r="AA15" s="295"/>
    </row>
    <row r="16">
      <c r="A16" s="388" t="s">
        <v>203</v>
      </c>
      <c r="B16" s="297"/>
      <c r="C16" s="297"/>
      <c r="D16" s="297"/>
      <c r="E16" s="297"/>
      <c r="F16" s="297"/>
      <c r="G16" s="297"/>
      <c r="H16" s="297"/>
      <c r="I16" s="297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  <c r="Y16" s="295"/>
      <c r="Z16" s="295"/>
      <c r="AA16" s="295"/>
    </row>
    <row r="17">
      <c r="A17" s="390" t="s">
        <v>204</v>
      </c>
      <c r="B17" s="318">
        <v>52.9</v>
      </c>
      <c r="C17" s="391">
        <v>82.0</v>
      </c>
      <c r="D17" s="392">
        <f t="shared" ref="D17:D20" si="5">(C17-B17)/B17</f>
        <v>0.550094518</v>
      </c>
      <c r="E17" s="393">
        <v>78.0</v>
      </c>
      <c r="F17" s="392">
        <f t="shared" ref="F17:F20" si="6">(E17-B17)/B17</f>
        <v>0.4744801512</v>
      </c>
      <c r="G17" s="318">
        <f>87-3.94</f>
        <v>83.06</v>
      </c>
      <c r="H17" s="318">
        <f>79-3.94</f>
        <v>75.06</v>
      </c>
      <c r="I17" s="318">
        <v>82.0</v>
      </c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  <c r="AA17" s="295"/>
    </row>
    <row r="18">
      <c r="A18" s="390" t="s">
        <v>205</v>
      </c>
      <c r="B18" s="318">
        <v>246.81</v>
      </c>
      <c r="C18" s="391">
        <v>385.0</v>
      </c>
      <c r="D18" s="392">
        <f t="shared" si="5"/>
        <v>0.5599043799</v>
      </c>
      <c r="E18" s="393">
        <v>365.0</v>
      </c>
      <c r="F18" s="392">
        <f t="shared" si="6"/>
        <v>0.4788703861</v>
      </c>
      <c r="G18" s="318">
        <f>397-8.51</f>
        <v>388.49</v>
      </c>
      <c r="H18" s="318">
        <f>357-8.51</f>
        <v>348.49</v>
      </c>
      <c r="I18" s="318">
        <v>388.0</v>
      </c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95"/>
      <c r="X18" s="295"/>
      <c r="Y18" s="295"/>
      <c r="Z18" s="295"/>
      <c r="AA18" s="295"/>
    </row>
    <row r="19">
      <c r="A19" s="390" t="s">
        <v>206</v>
      </c>
      <c r="B19" s="318">
        <v>493.15</v>
      </c>
      <c r="C19" s="391">
        <v>760.0</v>
      </c>
      <c r="D19" s="392">
        <f t="shared" si="5"/>
        <v>0.5411132515</v>
      </c>
      <c r="E19" s="393">
        <v>720.0</v>
      </c>
      <c r="F19" s="392">
        <f t="shared" si="6"/>
        <v>0.4600020278</v>
      </c>
      <c r="G19" s="318">
        <f>775-14.58</f>
        <v>760.42</v>
      </c>
      <c r="H19" s="318">
        <f>697-14.58</f>
        <v>682.42</v>
      </c>
      <c r="I19" s="318">
        <v>759.0</v>
      </c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295"/>
      <c r="W19" s="295"/>
      <c r="X19" s="295"/>
      <c r="Y19" s="295"/>
      <c r="Z19" s="295"/>
      <c r="AA19" s="295"/>
    </row>
    <row r="20">
      <c r="A20" s="390" t="s">
        <v>207</v>
      </c>
      <c r="B20" s="318">
        <v>1970.31</v>
      </c>
      <c r="C20" s="391">
        <v>3040.0</v>
      </c>
      <c r="D20" s="392">
        <f t="shared" si="5"/>
        <v>0.5429044161</v>
      </c>
      <c r="E20" s="393">
        <v>2880.0</v>
      </c>
      <c r="F20" s="392">
        <f t="shared" si="6"/>
        <v>0.4616989205</v>
      </c>
      <c r="G20" s="318">
        <f>3081-20.27-6.42</f>
        <v>3054.31</v>
      </c>
      <c r="H20" s="318">
        <f>2773-20.27-6.42</f>
        <v>2746.31</v>
      </c>
      <c r="I20" s="318">
        <v>3053.0</v>
      </c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295"/>
      <c r="W20" s="295"/>
      <c r="X20" s="295"/>
      <c r="Y20" s="295"/>
      <c r="Z20" s="295"/>
      <c r="AA20" s="295"/>
    </row>
    <row r="21">
      <c r="A21" s="389"/>
      <c r="B21" s="301"/>
      <c r="C21" s="301"/>
      <c r="D21" s="301"/>
      <c r="E21" s="301"/>
      <c r="F21" s="301"/>
      <c r="G21" s="301"/>
      <c r="H21" s="301"/>
      <c r="I21" s="301"/>
      <c r="J21" s="295"/>
      <c r="K21" s="295"/>
      <c r="L21" s="295"/>
      <c r="M21" s="295"/>
      <c r="N21" s="295"/>
      <c r="O21" s="295"/>
      <c r="P21" s="295"/>
      <c r="Q21" s="295"/>
      <c r="R21" s="295"/>
      <c r="S21" s="295"/>
      <c r="T21" s="295"/>
      <c r="U21" s="295"/>
      <c r="V21" s="295"/>
      <c r="W21" s="295"/>
      <c r="X21" s="295"/>
      <c r="Y21" s="295"/>
      <c r="Z21" s="295"/>
      <c r="AA21" s="295"/>
    </row>
    <row r="22">
      <c r="A22" s="390" t="s">
        <v>208</v>
      </c>
      <c r="B22" s="318">
        <v>105.93</v>
      </c>
      <c r="C22" s="391">
        <v>148.0</v>
      </c>
      <c r="D22" s="392">
        <f t="shared" ref="D22:D25" si="7">(C22-B22)/B22</f>
        <v>0.3971490607</v>
      </c>
      <c r="E22" s="393">
        <v>140.0</v>
      </c>
      <c r="F22" s="392">
        <f t="shared" ref="F22:F25" si="8">(E22-B22)/B22</f>
        <v>0.3216274899</v>
      </c>
      <c r="G22" s="318">
        <f>157-3.94</f>
        <v>153.06</v>
      </c>
      <c r="H22" s="318">
        <f>141-3.94</f>
        <v>137.06</v>
      </c>
      <c r="I22" s="318">
        <v>136.0</v>
      </c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</row>
    <row r="23">
      <c r="A23" s="390" t="s">
        <v>209</v>
      </c>
      <c r="B23" s="318">
        <v>208.26</v>
      </c>
      <c r="C23" s="391">
        <v>280.0</v>
      </c>
      <c r="D23" s="392">
        <f t="shared" si="7"/>
        <v>0.3444732546</v>
      </c>
      <c r="E23" s="393">
        <v>264.0</v>
      </c>
      <c r="F23" s="392">
        <f t="shared" si="8"/>
        <v>0.2676462115</v>
      </c>
      <c r="G23" s="318">
        <f>297-8.51</f>
        <v>288.49</v>
      </c>
      <c r="H23" s="318">
        <f>267-8.51</f>
        <v>258.49</v>
      </c>
      <c r="I23" s="318">
        <v>258.0</v>
      </c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</row>
    <row r="24">
      <c r="A24" s="390" t="s">
        <v>210</v>
      </c>
      <c r="B24" s="318">
        <v>514.27</v>
      </c>
      <c r="C24" s="391">
        <v>690.0</v>
      </c>
      <c r="D24" s="392">
        <f t="shared" si="7"/>
        <v>0.3417076633</v>
      </c>
      <c r="E24" s="393">
        <v>655.0</v>
      </c>
      <c r="F24" s="392">
        <f t="shared" si="8"/>
        <v>0.2736500282</v>
      </c>
      <c r="G24" s="318">
        <f>726-14.58</f>
        <v>711.42</v>
      </c>
      <c r="H24" s="318">
        <f>653-14.58</f>
        <v>638.42</v>
      </c>
      <c r="I24" s="318">
        <v>637.0</v>
      </c>
      <c r="J24" s="295"/>
      <c r="K24" s="295"/>
      <c r="L24" s="295"/>
      <c r="M24" s="295"/>
      <c r="N24" s="295"/>
      <c r="O24" s="295"/>
      <c r="P24" s="295"/>
      <c r="Q24" s="295"/>
      <c r="R24" s="295"/>
      <c r="S24" s="295"/>
      <c r="T24" s="295"/>
      <c r="U24" s="295"/>
      <c r="V24" s="295"/>
      <c r="W24" s="295"/>
      <c r="X24" s="295"/>
      <c r="Y24" s="295"/>
      <c r="Z24" s="295"/>
      <c r="AA24" s="295"/>
    </row>
    <row r="25">
      <c r="A25" s="390" t="s">
        <v>211</v>
      </c>
      <c r="B25" s="318">
        <v>2575.99</v>
      </c>
      <c r="C25" s="391">
        <v>3450.0</v>
      </c>
      <c r="D25" s="392">
        <f t="shared" si="7"/>
        <v>0.3392909134</v>
      </c>
      <c r="E25" s="393">
        <v>3275.0</v>
      </c>
      <c r="F25" s="392">
        <f t="shared" si="8"/>
        <v>0.2713558671</v>
      </c>
      <c r="G25" s="318">
        <f>3575-20.27-6.42</f>
        <v>3548.31</v>
      </c>
      <c r="H25" s="318">
        <f>3218-20.27-6.42</f>
        <v>3191.31</v>
      </c>
      <c r="I25" s="318">
        <v>3190.0</v>
      </c>
      <c r="J25" s="295"/>
      <c r="K25" s="295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5"/>
      <c r="X25" s="295"/>
      <c r="Y25" s="295"/>
      <c r="Z25" s="295"/>
      <c r="AA25" s="295"/>
    </row>
    <row r="26">
      <c r="A26" s="389"/>
      <c r="B26" s="301"/>
      <c r="C26" s="301"/>
      <c r="D26" s="301"/>
      <c r="E26" s="394"/>
      <c r="F26" s="301"/>
      <c r="G26" s="301"/>
      <c r="H26" s="301"/>
      <c r="I26" s="301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</row>
    <row r="27">
      <c r="A27" s="390" t="s">
        <v>212</v>
      </c>
      <c r="B27" s="318">
        <v>81.38</v>
      </c>
      <c r="C27" s="391">
        <v>115.0</v>
      </c>
      <c r="D27" s="392">
        <f>(C27-B27)/B27</f>
        <v>0.4131236176</v>
      </c>
      <c r="E27" s="393">
        <v>109.0</v>
      </c>
      <c r="F27" s="392">
        <f>(E27-B27)/B27</f>
        <v>0.3393954289</v>
      </c>
      <c r="G27" s="318">
        <f>120-3.94</f>
        <v>116.06</v>
      </c>
      <c r="H27" s="318">
        <f>108-3.94</f>
        <v>104.06</v>
      </c>
      <c r="I27" s="318">
        <v>109.0</v>
      </c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  <c r="AA27" s="295"/>
    </row>
    <row r="28">
      <c r="A28" s="388" t="s">
        <v>218</v>
      </c>
      <c r="B28" s="297"/>
      <c r="C28" s="297"/>
      <c r="D28" s="297"/>
      <c r="E28" s="395"/>
      <c r="F28" s="297"/>
      <c r="G28" s="297"/>
      <c r="H28" s="297"/>
      <c r="I28" s="297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</row>
    <row r="29">
      <c r="A29" s="390" t="s">
        <v>219</v>
      </c>
      <c r="B29" s="318">
        <v>72.84</v>
      </c>
      <c r="C29" s="396">
        <f t="shared" ref="C29:C32" si="9">AVERAGE(G29:H29)</f>
        <v>88.56</v>
      </c>
      <c r="D29" s="392">
        <f t="shared" ref="D29:D32" si="10">(C29-B29)/B29</f>
        <v>0.215815486</v>
      </c>
      <c r="E29" s="396">
        <f t="shared" ref="E29:E32" si="11">H29</f>
        <v>84.06</v>
      </c>
      <c r="F29" s="392">
        <f t="shared" ref="F29:F32" si="12">(E29-B29)/B29</f>
        <v>0.1540362438</v>
      </c>
      <c r="G29" s="318">
        <f>97-3.94</f>
        <v>93.06</v>
      </c>
      <c r="H29" s="318">
        <f>88-3.94</f>
        <v>84.06</v>
      </c>
      <c r="I29" s="318">
        <v>92.0</v>
      </c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</row>
    <row r="30">
      <c r="A30" s="390" t="s">
        <v>220</v>
      </c>
      <c r="B30" s="318">
        <v>278.39</v>
      </c>
      <c r="C30" s="396">
        <f t="shared" si="9"/>
        <v>332.49</v>
      </c>
      <c r="D30" s="392">
        <f t="shared" si="10"/>
        <v>0.1943316929</v>
      </c>
      <c r="E30" s="396">
        <f t="shared" si="11"/>
        <v>314.49</v>
      </c>
      <c r="F30" s="392">
        <f t="shared" si="12"/>
        <v>0.1296741981</v>
      </c>
      <c r="G30" s="318">
        <f>359-8.51</f>
        <v>350.49</v>
      </c>
      <c r="H30" s="318">
        <f>323-8.51</f>
        <v>314.49</v>
      </c>
      <c r="I30" s="318">
        <v>350.0</v>
      </c>
      <c r="J30" s="295"/>
      <c r="K30" s="295"/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  <c r="X30" s="295"/>
      <c r="Y30" s="295"/>
      <c r="Z30" s="295"/>
      <c r="AA30" s="295"/>
    </row>
    <row r="31">
      <c r="A31" s="390" t="s">
        <v>221</v>
      </c>
      <c r="B31" s="318">
        <v>692.59</v>
      </c>
      <c r="C31" s="396">
        <f t="shared" si="9"/>
        <v>820.42</v>
      </c>
      <c r="D31" s="392">
        <f t="shared" si="10"/>
        <v>0.1845680706</v>
      </c>
      <c r="E31" s="396">
        <f t="shared" si="11"/>
        <v>776.42</v>
      </c>
      <c r="F31" s="392">
        <f t="shared" si="12"/>
        <v>0.121038421</v>
      </c>
      <c r="G31" s="318">
        <f>879-14.58</f>
        <v>864.42</v>
      </c>
      <c r="H31" s="318">
        <f>791-14.58</f>
        <v>776.42</v>
      </c>
      <c r="I31" s="318">
        <v>863.0</v>
      </c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  <c r="V31" s="295"/>
      <c r="W31" s="295"/>
      <c r="X31" s="295"/>
      <c r="Y31" s="295"/>
      <c r="Z31" s="295"/>
      <c r="AA31" s="295"/>
    </row>
    <row r="32">
      <c r="A32" s="390" t="s">
        <v>222</v>
      </c>
      <c r="B32" s="318">
        <v>2062.57</v>
      </c>
      <c r="C32" s="396">
        <f t="shared" si="9"/>
        <v>2356.81</v>
      </c>
      <c r="D32" s="392">
        <f t="shared" si="10"/>
        <v>0.1426569765</v>
      </c>
      <c r="E32" s="396">
        <f t="shared" si="11"/>
        <v>2231.31</v>
      </c>
      <c r="F32" s="392">
        <f t="shared" si="12"/>
        <v>0.08181055673</v>
      </c>
      <c r="G32" s="318">
        <f>2509-20.27-6.42</f>
        <v>2482.31</v>
      </c>
      <c r="H32" s="318">
        <f>2258-20.27-6.42</f>
        <v>2231.31</v>
      </c>
      <c r="I32" s="397">
        <v>2482.0</v>
      </c>
      <c r="J32" s="295"/>
      <c r="K32" s="295"/>
      <c r="L32" s="295"/>
      <c r="M32" s="295"/>
      <c r="N32" s="295"/>
      <c r="O32" s="295"/>
      <c r="P32" s="295"/>
      <c r="Q32" s="295"/>
      <c r="R32" s="295"/>
      <c r="S32" s="295"/>
      <c r="T32" s="295"/>
      <c r="U32" s="295"/>
      <c r="V32" s="295"/>
      <c r="W32" s="295"/>
      <c r="X32" s="295"/>
      <c r="Y32" s="295"/>
      <c r="Z32" s="295"/>
      <c r="AA32" s="295"/>
    </row>
    <row r="33">
      <c r="A33" s="389"/>
      <c r="B33" s="301"/>
      <c r="C33" s="301"/>
      <c r="D33" s="301"/>
      <c r="E33" s="394"/>
      <c r="F33" s="301"/>
      <c r="G33" s="301"/>
      <c r="H33" s="301"/>
      <c r="I33" s="301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95"/>
      <c r="W33" s="295"/>
      <c r="X33" s="295"/>
      <c r="Y33" s="295"/>
      <c r="Z33" s="295"/>
      <c r="AA33" s="295"/>
    </row>
    <row r="34">
      <c r="A34" s="390" t="s">
        <v>223</v>
      </c>
      <c r="B34" s="318">
        <v>78.1</v>
      </c>
      <c r="C34" s="396">
        <f t="shared" ref="C34:C36" si="13">AVERAGE(G34:H34)</f>
        <v>104.56</v>
      </c>
      <c r="D34" s="392">
        <f t="shared" ref="D34:D36" si="14">(C34-B34)/B34</f>
        <v>0.3387964149</v>
      </c>
      <c r="E34" s="396">
        <f t="shared" ref="E34:E36" si="15">H34</f>
        <v>99.06</v>
      </c>
      <c r="F34" s="392">
        <f t="shared" ref="F34:F36" si="16">(E34-B34)/B34</f>
        <v>0.2683738796</v>
      </c>
      <c r="G34" s="318">
        <f>114-3.94</f>
        <v>110.06</v>
      </c>
      <c r="H34" s="318">
        <f>103-3.94</f>
        <v>99.06</v>
      </c>
      <c r="I34" s="318">
        <v>98.0</v>
      </c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</row>
    <row r="35">
      <c r="A35" s="390" t="s">
        <v>224</v>
      </c>
      <c r="B35" s="318">
        <v>251.27</v>
      </c>
      <c r="C35" s="396">
        <f t="shared" si="13"/>
        <v>331.49</v>
      </c>
      <c r="D35" s="392">
        <f t="shared" si="14"/>
        <v>0.3192581685</v>
      </c>
      <c r="E35" s="396">
        <f t="shared" si="15"/>
        <v>313.49</v>
      </c>
      <c r="F35" s="392">
        <f t="shared" si="16"/>
        <v>0.2476220798</v>
      </c>
      <c r="G35" s="318">
        <f>358-8.51</f>
        <v>349.49</v>
      </c>
      <c r="H35" s="318">
        <f>322-8.51</f>
        <v>313.49</v>
      </c>
      <c r="I35" s="318">
        <v>313.0</v>
      </c>
      <c r="J35" s="295"/>
      <c r="K35" s="295"/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295"/>
      <c r="W35" s="295"/>
      <c r="X35" s="295"/>
      <c r="Y35" s="295"/>
      <c r="Z35" s="295"/>
      <c r="AA35" s="295"/>
    </row>
    <row r="36">
      <c r="A36" s="390" t="s">
        <v>225</v>
      </c>
      <c r="B36" s="318">
        <v>745.14</v>
      </c>
      <c r="C36" s="396">
        <f t="shared" si="13"/>
        <v>968.92</v>
      </c>
      <c r="D36" s="392">
        <f t="shared" si="14"/>
        <v>0.3003194031</v>
      </c>
      <c r="E36" s="396">
        <f t="shared" si="15"/>
        <v>917.42</v>
      </c>
      <c r="F36" s="392">
        <f t="shared" si="16"/>
        <v>0.2312048743</v>
      </c>
      <c r="G36" s="318">
        <f>1035-14.58</f>
        <v>1020.42</v>
      </c>
      <c r="H36" s="318">
        <f>932-14.58</f>
        <v>917.42</v>
      </c>
      <c r="I36" s="318">
        <v>916.0</v>
      </c>
      <c r="J36" s="295"/>
      <c r="K36" s="295"/>
      <c r="L36" s="295"/>
      <c r="M36" s="295"/>
      <c r="N36" s="295"/>
      <c r="O36" s="295"/>
      <c r="P36" s="295"/>
      <c r="Q36" s="295"/>
      <c r="R36" s="295"/>
      <c r="S36" s="295"/>
      <c r="T36" s="295"/>
      <c r="U36" s="295"/>
      <c r="V36" s="295"/>
      <c r="W36" s="295"/>
      <c r="X36" s="295"/>
      <c r="Y36" s="295"/>
      <c r="Z36" s="295"/>
      <c r="AA36" s="295"/>
    </row>
    <row r="37">
      <c r="A37" s="388" t="s">
        <v>213</v>
      </c>
      <c r="B37" s="297"/>
      <c r="C37" s="297"/>
      <c r="D37" s="297"/>
      <c r="E37" s="395"/>
      <c r="F37" s="297"/>
      <c r="G37" s="297"/>
      <c r="H37" s="297"/>
      <c r="I37" s="297"/>
      <c r="J37" s="295"/>
      <c r="K37" s="295"/>
      <c r="L37" s="295"/>
      <c r="M37" s="295"/>
      <c r="N37" s="295"/>
      <c r="O37" s="295"/>
      <c r="P37" s="295"/>
      <c r="Q37" s="295"/>
      <c r="R37" s="295"/>
      <c r="S37" s="295"/>
      <c r="T37" s="295"/>
      <c r="U37" s="295"/>
      <c r="V37" s="295"/>
      <c r="W37" s="295"/>
      <c r="X37" s="295"/>
      <c r="Y37" s="295"/>
      <c r="Z37" s="295"/>
      <c r="AA37" s="295"/>
    </row>
    <row r="38">
      <c r="A38" s="390" t="s">
        <v>214</v>
      </c>
      <c r="B38" s="318">
        <v>61.34</v>
      </c>
      <c r="C38" s="396">
        <f t="shared" ref="C38:C41" si="17">AVERAGE(G38:H38)</f>
        <v>75.06</v>
      </c>
      <c r="D38" s="392">
        <f t="shared" ref="D38:D41" si="18">(C38-B38)/B38</f>
        <v>0.2236713401</v>
      </c>
      <c r="E38" s="396">
        <f t="shared" ref="E38:E41" si="19">H38</f>
        <v>71.06</v>
      </c>
      <c r="F38" s="392">
        <f t="shared" ref="F38:F41" si="20">(E38-B38)/B38</f>
        <v>0.1584610368</v>
      </c>
      <c r="G38" s="318">
        <f>83-3.94</f>
        <v>79.06</v>
      </c>
      <c r="H38" s="318">
        <f>75-3.94</f>
        <v>71.06</v>
      </c>
      <c r="I38" s="318">
        <v>78.0</v>
      </c>
      <c r="J38" s="295"/>
      <c r="K38" s="295"/>
      <c r="L38" s="295"/>
      <c r="M38" s="295"/>
      <c r="N38" s="295"/>
      <c r="O38" s="295"/>
      <c r="P38" s="295"/>
      <c r="Q38" s="295"/>
      <c r="R38" s="295"/>
      <c r="S38" s="295"/>
      <c r="T38" s="295"/>
      <c r="U38" s="295"/>
      <c r="V38" s="295"/>
      <c r="W38" s="295"/>
      <c r="X38" s="295"/>
      <c r="Y38" s="295"/>
      <c r="Z38" s="295"/>
      <c r="AA38" s="295"/>
    </row>
    <row r="39">
      <c r="A39" s="390" t="s">
        <v>215</v>
      </c>
      <c r="B39" s="318">
        <v>232.39</v>
      </c>
      <c r="C39" s="396">
        <f t="shared" si="17"/>
        <v>278.49</v>
      </c>
      <c r="D39" s="392">
        <f t="shared" si="18"/>
        <v>0.198373424</v>
      </c>
      <c r="E39" s="396">
        <f t="shared" si="19"/>
        <v>263.49</v>
      </c>
      <c r="F39" s="392">
        <f t="shared" si="20"/>
        <v>0.1338267567</v>
      </c>
      <c r="G39" s="318">
        <f>302-8.51</f>
        <v>293.49</v>
      </c>
      <c r="H39" s="318">
        <f>272-8.51</f>
        <v>263.49</v>
      </c>
      <c r="I39" s="318">
        <v>293.0</v>
      </c>
      <c r="J39" s="295"/>
      <c r="K39" s="295"/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  <c r="X39" s="295"/>
      <c r="Y39" s="295"/>
      <c r="Z39" s="295"/>
      <c r="AA39" s="295"/>
    </row>
    <row r="40">
      <c r="A40" s="390" t="s">
        <v>216</v>
      </c>
      <c r="B40" s="318">
        <v>571.58</v>
      </c>
      <c r="C40" s="396">
        <f t="shared" si="17"/>
        <v>690.42</v>
      </c>
      <c r="D40" s="392">
        <f t="shared" si="18"/>
        <v>0.2079149026</v>
      </c>
      <c r="E40" s="396">
        <f t="shared" si="19"/>
        <v>653.42</v>
      </c>
      <c r="F40" s="392">
        <f t="shared" si="20"/>
        <v>0.1431820568</v>
      </c>
      <c r="G40" s="318">
        <f>742-14.58</f>
        <v>727.42</v>
      </c>
      <c r="H40" s="318">
        <f>668-14.58</f>
        <v>653.42</v>
      </c>
      <c r="I40" s="318">
        <v>726.0</v>
      </c>
      <c r="J40" s="295"/>
      <c r="K40" s="295"/>
      <c r="L40" s="295"/>
      <c r="M40" s="295"/>
      <c r="N40" s="295"/>
      <c r="O40" s="295"/>
      <c r="P40" s="295"/>
      <c r="Q40" s="295"/>
      <c r="R40" s="295"/>
      <c r="S40" s="295"/>
      <c r="T40" s="295"/>
      <c r="U40" s="295"/>
      <c r="V40" s="295"/>
      <c r="W40" s="295"/>
      <c r="X40" s="295"/>
      <c r="Y40" s="295"/>
      <c r="Z40" s="295"/>
      <c r="AA40" s="295"/>
    </row>
    <row r="41">
      <c r="A41" s="390" t="s">
        <v>217</v>
      </c>
      <c r="B41" s="318">
        <v>2308.08</v>
      </c>
      <c r="C41" s="396">
        <f t="shared" si="17"/>
        <v>2756.81</v>
      </c>
      <c r="D41" s="392">
        <f t="shared" si="18"/>
        <v>0.1944170046</v>
      </c>
      <c r="E41" s="396">
        <f t="shared" si="19"/>
        <v>2610.31</v>
      </c>
      <c r="F41" s="392">
        <f t="shared" si="20"/>
        <v>0.1309443347</v>
      </c>
      <c r="G41" s="318">
        <f>2930-20.27-6.42</f>
        <v>2903.31</v>
      </c>
      <c r="H41" s="318">
        <f>2637-20.27-6.42</f>
        <v>2610.31</v>
      </c>
      <c r="I41" s="318"/>
      <c r="J41" s="295"/>
      <c r="K41" s="295"/>
      <c r="L41" s="295"/>
      <c r="M41" s="295"/>
      <c r="N41" s="295"/>
      <c r="O41" s="295"/>
      <c r="P41" s="295"/>
      <c r="Q41" s="295"/>
      <c r="R41" s="295"/>
      <c r="S41" s="295"/>
      <c r="T41" s="295"/>
      <c r="U41" s="295"/>
      <c r="V41" s="295"/>
      <c r="W41" s="295"/>
      <c r="X41" s="295"/>
      <c r="Y41" s="295"/>
      <c r="Z41" s="295"/>
      <c r="AA41" s="295"/>
    </row>
    <row r="42">
      <c r="A42" s="388" t="s">
        <v>226</v>
      </c>
      <c r="B42" s="297"/>
      <c r="C42" s="297"/>
      <c r="D42" s="297"/>
      <c r="E42" s="395"/>
      <c r="F42" s="297"/>
      <c r="G42" s="297"/>
      <c r="H42" s="297"/>
      <c r="I42" s="297"/>
      <c r="J42" s="295"/>
      <c r="K42" s="295"/>
      <c r="L42" s="295"/>
      <c r="M42" s="295"/>
      <c r="N42" s="295"/>
      <c r="O42" s="295"/>
      <c r="P42" s="295"/>
      <c r="Q42" s="295"/>
      <c r="R42" s="295"/>
      <c r="S42" s="295"/>
      <c r="T42" s="295"/>
      <c r="U42" s="295"/>
      <c r="V42" s="295"/>
      <c r="W42" s="295"/>
      <c r="X42" s="295"/>
      <c r="Y42" s="295"/>
      <c r="Z42" s="295"/>
      <c r="AA42" s="295"/>
    </row>
    <row r="43">
      <c r="A43" s="390" t="s">
        <v>227</v>
      </c>
      <c r="B43" s="318">
        <v>143.5</v>
      </c>
      <c r="C43" s="391">
        <v>207.0</v>
      </c>
      <c r="D43" s="392">
        <f>(C43-B43)/B43</f>
        <v>0.4425087108</v>
      </c>
      <c r="E43" s="393">
        <v>195.0</v>
      </c>
      <c r="F43" s="392">
        <f>(E43-B43)/B43</f>
        <v>0.3588850174</v>
      </c>
      <c r="G43" s="318">
        <f>220.5-3.94</f>
        <v>216.56</v>
      </c>
      <c r="H43" s="318">
        <f>198-3.94</f>
        <v>194.06</v>
      </c>
      <c r="I43" s="318">
        <v>183.0</v>
      </c>
      <c r="J43" s="295"/>
      <c r="K43" s="295"/>
      <c r="L43" s="295"/>
      <c r="M43" s="295"/>
      <c r="N43" s="295"/>
      <c r="O43" s="295"/>
      <c r="P43" s="295"/>
      <c r="Q43" s="295"/>
      <c r="R43" s="295"/>
      <c r="S43" s="295"/>
      <c r="T43" s="295"/>
      <c r="U43" s="295"/>
      <c r="V43" s="295"/>
      <c r="W43" s="295"/>
      <c r="X43" s="295"/>
      <c r="Y43" s="295"/>
      <c r="Z43" s="295"/>
      <c r="AA43" s="295"/>
    </row>
    <row r="44">
      <c r="A44" s="388" t="s">
        <v>228</v>
      </c>
      <c r="B44" s="297"/>
      <c r="C44" s="297"/>
      <c r="D44" s="297"/>
      <c r="E44" s="395"/>
      <c r="F44" s="297"/>
      <c r="G44" s="297"/>
      <c r="H44" s="297"/>
      <c r="I44" s="297"/>
      <c r="J44" s="295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</row>
    <row r="45">
      <c r="A45" s="390" t="s">
        <v>229</v>
      </c>
      <c r="B45" s="318">
        <v>633.47</v>
      </c>
      <c r="C45" s="391">
        <f>AVERAGE(G45:H45)</f>
        <v>821.56</v>
      </c>
      <c r="D45" s="392">
        <f>(C45-B45)/B45</f>
        <v>0.2969201383</v>
      </c>
      <c r="E45" s="393">
        <f>H45</f>
        <v>778.06</v>
      </c>
      <c r="F45" s="392">
        <f>(E45-B45)/B45</f>
        <v>0.2282507459</v>
      </c>
      <c r="G45" s="318">
        <f>869-3.94</f>
        <v>865.06</v>
      </c>
      <c r="H45" s="318">
        <f>782-3.94</f>
        <v>778.06</v>
      </c>
      <c r="I45" s="318">
        <v>777.0</v>
      </c>
      <c r="J45" s="295"/>
      <c r="K45" s="295"/>
      <c r="L45" s="295"/>
      <c r="M45" s="295"/>
      <c r="N45" s="295"/>
      <c r="O45" s="295"/>
      <c r="P45" s="295"/>
      <c r="Q45" s="295"/>
      <c r="R45" s="295"/>
      <c r="S45" s="295"/>
      <c r="T45" s="295"/>
      <c r="U45" s="295"/>
      <c r="V45" s="295"/>
      <c r="W45" s="295"/>
      <c r="X45" s="295"/>
      <c r="Y45" s="295"/>
      <c r="Z45" s="295"/>
      <c r="AA45" s="295"/>
    </row>
    <row r="46">
      <c r="A46" s="388" t="s">
        <v>231</v>
      </c>
      <c r="B46" s="297"/>
      <c r="C46" s="297"/>
      <c r="D46" s="297"/>
      <c r="E46" s="395"/>
      <c r="F46" s="297"/>
      <c r="G46" s="297"/>
      <c r="H46" s="297"/>
      <c r="I46" s="297"/>
      <c r="J46" s="295"/>
      <c r="K46" s="295"/>
      <c r="L46" s="295"/>
      <c r="M46" s="295"/>
      <c r="N46" s="295"/>
      <c r="O46" s="295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  <c r="AA46" s="295"/>
    </row>
    <row r="47">
      <c r="A47" s="390" t="s">
        <v>279</v>
      </c>
      <c r="B47" s="318">
        <v>82.15</v>
      </c>
      <c r="C47" s="391">
        <v>89.0</v>
      </c>
      <c r="D47" s="392">
        <f t="shared" ref="D47:D48" si="21">(C47-B47)/B47</f>
        <v>0.08338405356</v>
      </c>
      <c r="E47" s="393">
        <v>87.0</v>
      </c>
      <c r="F47" s="392">
        <f t="shared" ref="F47:F48" si="22">(E47-B47)/B47</f>
        <v>0.05903834449</v>
      </c>
      <c r="G47" s="318">
        <f>99.23-1.53-7.23</f>
        <v>90.47</v>
      </c>
      <c r="H47" s="318">
        <f>89-1.53-7.23</f>
        <v>80.24</v>
      </c>
      <c r="I47" s="318">
        <v>81.0</v>
      </c>
      <c r="J47" s="295"/>
      <c r="K47" s="295"/>
      <c r="L47" s="295"/>
      <c r="M47" s="295"/>
      <c r="N47" s="295"/>
      <c r="O47" s="295"/>
      <c r="P47" s="295"/>
      <c r="Q47" s="295"/>
      <c r="R47" s="295"/>
      <c r="S47" s="295"/>
      <c r="T47" s="295"/>
      <c r="U47" s="295"/>
      <c r="V47" s="295"/>
      <c r="W47" s="295"/>
      <c r="X47" s="295"/>
      <c r="Y47" s="295"/>
      <c r="Z47" s="295"/>
      <c r="AA47" s="295"/>
    </row>
    <row r="48">
      <c r="A48" s="390" t="s">
        <v>280</v>
      </c>
      <c r="B48" s="318">
        <v>59.03</v>
      </c>
      <c r="C48" s="391">
        <v>67.0</v>
      </c>
      <c r="D48" s="392">
        <f t="shared" si="21"/>
        <v>0.1350160935</v>
      </c>
      <c r="E48" s="393">
        <f>H48</f>
        <v>65.24</v>
      </c>
      <c r="F48" s="392">
        <f t="shared" si="22"/>
        <v>0.1052007454</v>
      </c>
      <c r="G48" s="318">
        <f t="shared" ref="G48:H48" si="23">74-1.53-7.23</f>
        <v>65.24</v>
      </c>
      <c r="H48" s="318">
        <f t="shared" si="23"/>
        <v>65.24</v>
      </c>
      <c r="I48" s="318">
        <v>82.0</v>
      </c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  <c r="X48" s="295"/>
      <c r="Y48" s="295"/>
      <c r="Z48" s="295"/>
      <c r="AA48" s="295"/>
    </row>
    <row r="49">
      <c r="A49" s="295"/>
      <c r="B49" s="327"/>
      <c r="C49" s="327"/>
      <c r="D49" s="327"/>
      <c r="E49" s="327"/>
      <c r="F49" s="327"/>
      <c r="G49" s="327"/>
      <c r="H49" s="327"/>
      <c r="I49" s="327"/>
      <c r="J49" s="295"/>
      <c r="K49" s="295"/>
      <c r="L49" s="295"/>
      <c r="M49" s="295"/>
      <c r="N49" s="295"/>
      <c r="O49" s="295"/>
      <c r="P49" s="295"/>
      <c r="Q49" s="295"/>
      <c r="R49" s="295"/>
      <c r="S49" s="295"/>
      <c r="T49" s="295"/>
      <c r="U49" s="295"/>
      <c r="V49" s="295"/>
      <c r="W49" s="295"/>
      <c r="X49" s="295"/>
      <c r="Y49" s="295"/>
      <c r="Z49" s="295"/>
      <c r="AA49" s="295"/>
    </row>
    <row r="50">
      <c r="A50" s="295"/>
      <c r="B50" s="327"/>
      <c r="C50" s="327"/>
      <c r="D50" s="327"/>
      <c r="E50" s="327"/>
      <c r="F50" s="327"/>
      <c r="G50" s="327"/>
      <c r="H50" s="327"/>
      <c r="I50" s="327"/>
      <c r="J50" s="295"/>
      <c r="K50" s="295"/>
      <c r="L50" s="295"/>
      <c r="M50" s="295"/>
      <c r="N50" s="295"/>
      <c r="O50" s="295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</row>
    <row r="51">
      <c r="A51" s="295"/>
      <c r="B51" s="327"/>
      <c r="C51" s="327"/>
      <c r="D51" s="327"/>
      <c r="E51" s="327"/>
      <c r="F51" s="327"/>
      <c r="G51" s="327"/>
      <c r="H51" s="327"/>
      <c r="I51" s="327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5"/>
      <c r="V51" s="295"/>
      <c r="W51" s="295"/>
      <c r="X51" s="295"/>
      <c r="Y51" s="295"/>
      <c r="Z51" s="295"/>
      <c r="AA51" s="295"/>
    </row>
    <row r="52">
      <c r="A52" s="295"/>
      <c r="B52" s="327"/>
      <c r="C52" s="327"/>
      <c r="D52" s="327"/>
      <c r="E52" s="327"/>
      <c r="F52" s="327"/>
      <c r="G52" s="327"/>
      <c r="H52" s="327"/>
      <c r="I52" s="327"/>
      <c r="J52" s="295"/>
      <c r="K52" s="295"/>
      <c r="L52" s="295"/>
      <c r="M52" s="295"/>
      <c r="N52" s="295"/>
      <c r="O52" s="295"/>
      <c r="P52" s="295"/>
      <c r="Q52" s="295"/>
      <c r="R52" s="295"/>
      <c r="S52" s="295"/>
      <c r="T52" s="295"/>
      <c r="U52" s="295"/>
      <c r="V52" s="295"/>
      <c r="W52" s="295"/>
      <c r="X52" s="295"/>
      <c r="Y52" s="295"/>
      <c r="Z52" s="295"/>
      <c r="AA52" s="295"/>
    </row>
    <row r="53">
      <c r="A53" s="295"/>
      <c r="B53" s="327"/>
      <c r="C53" s="327"/>
      <c r="D53" s="327"/>
      <c r="E53" s="327"/>
      <c r="F53" s="327"/>
      <c r="G53" s="327"/>
      <c r="H53" s="327"/>
      <c r="I53" s="327"/>
      <c r="J53" s="295"/>
      <c r="K53" s="295"/>
      <c r="L53" s="295"/>
      <c r="M53" s="295"/>
      <c r="N53" s="295"/>
      <c r="O53" s="295"/>
      <c r="P53" s="295"/>
      <c r="Q53" s="295"/>
      <c r="R53" s="295"/>
      <c r="S53" s="295"/>
      <c r="T53" s="295"/>
      <c r="U53" s="295"/>
      <c r="V53" s="295"/>
      <c r="W53" s="295"/>
      <c r="X53" s="295"/>
      <c r="Y53" s="295"/>
      <c r="Z53" s="295"/>
      <c r="AA53" s="295"/>
    </row>
    <row r="54">
      <c r="A54" s="295"/>
      <c r="B54" s="327"/>
      <c r="C54" s="327"/>
      <c r="D54" s="327"/>
      <c r="E54" s="327"/>
      <c r="F54" s="327"/>
      <c r="G54" s="327"/>
      <c r="H54" s="327"/>
      <c r="I54" s="327"/>
      <c r="J54" s="295"/>
      <c r="K54" s="295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  <c r="W54" s="295"/>
      <c r="X54" s="295"/>
      <c r="Y54" s="295"/>
      <c r="Z54" s="295"/>
      <c r="AA54" s="295"/>
    </row>
    <row r="55">
      <c r="A55" s="295"/>
      <c r="B55" s="327"/>
      <c r="C55" s="327"/>
      <c r="D55" s="327"/>
      <c r="E55" s="327"/>
      <c r="F55" s="327"/>
      <c r="G55" s="327"/>
      <c r="H55" s="327"/>
      <c r="I55" s="327"/>
      <c r="J55" s="295"/>
      <c r="K55" s="295"/>
      <c r="L55" s="295"/>
      <c r="M55" s="295"/>
      <c r="N55" s="295"/>
      <c r="O55" s="295"/>
      <c r="P55" s="295"/>
      <c r="Q55" s="295"/>
      <c r="R55" s="295"/>
      <c r="S55" s="295"/>
      <c r="T55" s="295"/>
      <c r="U55" s="295"/>
      <c r="V55" s="295"/>
      <c r="W55" s="295"/>
      <c r="X55" s="295"/>
      <c r="Y55" s="295"/>
      <c r="Z55" s="295"/>
      <c r="AA55" s="295"/>
    </row>
    <row r="56">
      <c r="A56" s="295"/>
      <c r="B56" s="327"/>
      <c r="C56" s="327"/>
      <c r="D56" s="327"/>
      <c r="E56" s="327"/>
      <c r="F56" s="327"/>
      <c r="G56" s="327"/>
      <c r="H56" s="327"/>
      <c r="I56" s="327"/>
      <c r="J56" s="295"/>
      <c r="K56" s="295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  <c r="W56" s="295"/>
      <c r="X56" s="295"/>
      <c r="Y56" s="295"/>
      <c r="Z56" s="295"/>
      <c r="AA56" s="295"/>
    </row>
    <row r="57">
      <c r="A57" s="295"/>
      <c r="B57" s="327"/>
      <c r="C57" s="327"/>
      <c r="D57" s="327"/>
      <c r="E57" s="327"/>
      <c r="F57" s="327"/>
      <c r="G57" s="327"/>
      <c r="H57" s="327"/>
      <c r="I57" s="327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</row>
    <row r="58">
      <c r="A58" s="398" t="s">
        <v>281</v>
      </c>
      <c r="B58" s="327"/>
      <c r="C58" s="327"/>
      <c r="D58" s="327"/>
      <c r="E58" s="327"/>
      <c r="F58" s="327"/>
      <c r="G58" s="327"/>
      <c r="H58" s="327"/>
      <c r="I58" s="327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5"/>
      <c r="AA58" s="295"/>
    </row>
    <row r="59">
      <c r="A59" s="295"/>
      <c r="B59" s="327"/>
      <c r="C59" s="327"/>
      <c r="D59" s="327"/>
      <c r="E59" s="327"/>
      <c r="F59" s="327"/>
      <c r="G59" s="327"/>
      <c r="H59" s="327"/>
      <c r="I59" s="327"/>
      <c r="J59" s="295"/>
      <c r="K59" s="295"/>
      <c r="L59" s="295"/>
      <c r="M59" s="295"/>
      <c r="N59" s="295"/>
      <c r="O59" s="295"/>
      <c r="P59" s="295"/>
      <c r="Q59" s="295"/>
      <c r="R59" s="295"/>
      <c r="S59" s="295"/>
      <c r="T59" s="295"/>
      <c r="U59" s="295"/>
      <c r="V59" s="295"/>
      <c r="W59" s="295"/>
      <c r="X59" s="295"/>
      <c r="Y59" s="295"/>
      <c r="Z59" s="295"/>
      <c r="AA59" s="295"/>
    </row>
    <row r="60">
      <c r="A60" s="295"/>
      <c r="B60" s="327"/>
      <c r="C60" s="327"/>
      <c r="D60" s="327"/>
      <c r="E60" s="327"/>
      <c r="F60" s="327"/>
      <c r="G60" s="327"/>
      <c r="H60" s="327"/>
      <c r="I60" s="327"/>
      <c r="J60" s="295"/>
      <c r="K60" s="295"/>
      <c r="L60" s="295"/>
      <c r="M60" s="295"/>
      <c r="N60" s="295"/>
      <c r="O60" s="295"/>
      <c r="P60" s="295"/>
      <c r="Q60" s="295"/>
      <c r="R60" s="295"/>
      <c r="S60" s="295"/>
      <c r="T60" s="295"/>
      <c r="U60" s="295"/>
      <c r="V60" s="295"/>
      <c r="W60" s="295"/>
      <c r="X60" s="295"/>
      <c r="Y60" s="295"/>
      <c r="Z60" s="295"/>
      <c r="AA60" s="295"/>
    </row>
    <row r="61">
      <c r="A61" s="295"/>
      <c r="B61" s="327"/>
      <c r="C61" s="327"/>
      <c r="D61" s="327"/>
      <c r="E61" s="327"/>
      <c r="F61" s="327"/>
      <c r="G61" s="327"/>
      <c r="H61" s="327"/>
      <c r="I61" s="327"/>
      <c r="J61" s="295"/>
      <c r="K61" s="295"/>
      <c r="L61" s="295"/>
      <c r="M61" s="295"/>
      <c r="N61" s="295"/>
      <c r="O61" s="295"/>
      <c r="P61" s="295"/>
      <c r="Q61" s="295"/>
      <c r="R61" s="295"/>
      <c r="S61" s="295"/>
      <c r="T61" s="295"/>
      <c r="U61" s="295"/>
      <c r="V61" s="295"/>
      <c r="W61" s="295"/>
      <c r="X61" s="295"/>
      <c r="Y61" s="295"/>
      <c r="Z61" s="295"/>
      <c r="AA61" s="295"/>
    </row>
    <row r="62">
      <c r="A62" s="295"/>
      <c r="B62" s="327"/>
      <c r="C62" s="327"/>
      <c r="D62" s="327"/>
      <c r="E62" s="327"/>
      <c r="F62" s="327"/>
      <c r="G62" s="327"/>
      <c r="H62" s="327"/>
      <c r="I62" s="327"/>
      <c r="J62" s="295"/>
      <c r="K62" s="295"/>
      <c r="L62" s="295"/>
      <c r="M62" s="295"/>
      <c r="N62" s="295"/>
      <c r="O62" s="295"/>
      <c r="P62" s="295"/>
      <c r="Q62" s="295"/>
      <c r="R62" s="295"/>
      <c r="S62" s="295"/>
      <c r="T62" s="295"/>
      <c r="U62" s="295"/>
      <c r="V62" s="295"/>
      <c r="W62" s="295"/>
      <c r="X62" s="295"/>
      <c r="Y62" s="295"/>
      <c r="Z62" s="295"/>
      <c r="AA62" s="295"/>
    </row>
    <row r="63">
      <c r="A63" s="295"/>
      <c r="B63" s="327"/>
      <c r="C63" s="327"/>
      <c r="D63" s="327"/>
      <c r="E63" s="327"/>
      <c r="F63" s="327"/>
      <c r="G63" s="327"/>
      <c r="H63" s="327"/>
      <c r="I63" s="327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  <c r="AA63" s="295"/>
    </row>
    <row r="64">
      <c r="A64" s="295"/>
      <c r="B64" s="327"/>
      <c r="C64" s="327"/>
      <c r="D64" s="327"/>
      <c r="E64" s="327"/>
      <c r="F64" s="327"/>
      <c r="G64" s="327"/>
      <c r="H64" s="327"/>
      <c r="I64" s="327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A64" s="295"/>
    </row>
    <row r="65">
      <c r="A65" s="295"/>
      <c r="B65" s="327"/>
      <c r="C65" s="327"/>
      <c r="D65" s="327"/>
      <c r="E65" s="327"/>
      <c r="F65" s="327"/>
      <c r="G65" s="327"/>
      <c r="H65" s="327"/>
      <c r="I65" s="327"/>
      <c r="J65" s="295"/>
      <c r="K65" s="295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  <c r="AA65" s="295"/>
    </row>
    <row r="66">
      <c r="A66" s="295"/>
      <c r="B66" s="327"/>
      <c r="C66" s="327"/>
      <c r="D66" s="327"/>
      <c r="E66" s="327"/>
      <c r="F66" s="327"/>
      <c r="G66" s="327"/>
      <c r="H66" s="327"/>
      <c r="I66" s="327"/>
      <c r="J66" s="295"/>
      <c r="K66" s="295"/>
      <c r="L66" s="295"/>
      <c r="M66" s="295"/>
      <c r="N66" s="295"/>
      <c r="O66" s="295"/>
      <c r="P66" s="295"/>
      <c r="Q66" s="295"/>
      <c r="R66" s="295"/>
      <c r="S66" s="295"/>
      <c r="T66" s="295"/>
      <c r="U66" s="295"/>
      <c r="V66" s="295"/>
      <c r="W66" s="295"/>
      <c r="X66" s="295"/>
      <c r="Y66" s="295"/>
      <c r="Z66" s="295"/>
      <c r="AA66" s="295"/>
    </row>
    <row r="67">
      <c r="A67" s="295"/>
      <c r="B67" s="327"/>
      <c r="C67" s="327"/>
      <c r="D67" s="327"/>
      <c r="E67" s="327"/>
      <c r="F67" s="327"/>
      <c r="G67" s="327"/>
      <c r="H67" s="327"/>
      <c r="I67" s="327"/>
      <c r="J67" s="295"/>
      <c r="K67" s="295"/>
      <c r="L67" s="295"/>
      <c r="M67" s="295"/>
      <c r="N67" s="295"/>
      <c r="O67" s="295"/>
      <c r="P67" s="295"/>
      <c r="Q67" s="295"/>
      <c r="R67" s="295"/>
      <c r="S67" s="295"/>
      <c r="T67" s="295"/>
      <c r="U67" s="295"/>
      <c r="V67" s="295"/>
      <c r="W67" s="295"/>
      <c r="X67" s="295"/>
      <c r="Y67" s="295"/>
      <c r="Z67" s="295"/>
      <c r="AA67" s="295"/>
    </row>
    <row r="68">
      <c r="A68" s="295"/>
      <c r="B68" s="327"/>
      <c r="C68" s="327"/>
      <c r="D68" s="327"/>
      <c r="E68" s="327"/>
      <c r="F68" s="327"/>
      <c r="G68" s="327"/>
      <c r="H68" s="327"/>
      <c r="I68" s="327"/>
      <c r="J68" s="295"/>
      <c r="K68" s="295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  <c r="W68" s="295"/>
      <c r="X68" s="295"/>
      <c r="Y68" s="295"/>
      <c r="Z68" s="295"/>
      <c r="AA68" s="295"/>
    </row>
    <row r="69">
      <c r="A69" s="295"/>
      <c r="B69" s="327"/>
      <c r="C69" s="327"/>
      <c r="D69" s="327"/>
      <c r="E69" s="327"/>
      <c r="F69" s="327"/>
      <c r="G69" s="327"/>
      <c r="H69" s="327"/>
      <c r="I69" s="327"/>
      <c r="J69" s="295"/>
      <c r="K69" s="295"/>
      <c r="L69" s="295"/>
      <c r="M69" s="295"/>
      <c r="N69" s="295"/>
      <c r="O69" s="295"/>
      <c r="P69" s="295"/>
      <c r="Q69" s="295"/>
      <c r="R69" s="295"/>
      <c r="S69" s="295"/>
      <c r="T69" s="295"/>
      <c r="U69" s="295"/>
      <c r="V69" s="295"/>
      <c r="W69" s="295"/>
      <c r="X69" s="295"/>
      <c r="Y69" s="295"/>
      <c r="Z69" s="295"/>
      <c r="AA69" s="295"/>
    </row>
    <row r="70">
      <c r="A70" s="295"/>
      <c r="B70" s="327"/>
      <c r="C70" s="327"/>
      <c r="D70" s="327"/>
      <c r="E70" s="327"/>
      <c r="F70" s="327"/>
      <c r="G70" s="327"/>
      <c r="H70" s="327"/>
      <c r="I70" s="327"/>
      <c r="J70" s="295"/>
      <c r="K70" s="295"/>
      <c r="L70" s="295"/>
      <c r="M70" s="295"/>
      <c r="N70" s="295"/>
      <c r="O70" s="295"/>
      <c r="P70" s="295"/>
      <c r="Q70" s="295"/>
      <c r="R70" s="295"/>
      <c r="S70" s="295"/>
      <c r="T70" s="295"/>
      <c r="U70" s="295"/>
      <c r="V70" s="295"/>
      <c r="W70" s="295"/>
      <c r="X70" s="295"/>
      <c r="Y70" s="295"/>
      <c r="Z70" s="295"/>
      <c r="AA70" s="295"/>
    </row>
    <row r="71">
      <c r="A71" s="295"/>
      <c r="B71" s="327"/>
      <c r="C71" s="327"/>
      <c r="D71" s="327"/>
      <c r="E71" s="327"/>
      <c r="F71" s="327"/>
      <c r="G71" s="327"/>
      <c r="H71" s="327"/>
      <c r="I71" s="327"/>
      <c r="J71" s="295"/>
      <c r="K71" s="295"/>
      <c r="L71" s="295"/>
      <c r="M71" s="295"/>
      <c r="N71" s="295"/>
      <c r="O71" s="295"/>
      <c r="P71" s="295"/>
      <c r="Q71" s="295"/>
      <c r="R71" s="295"/>
      <c r="S71" s="295"/>
      <c r="T71" s="295"/>
      <c r="U71" s="295"/>
      <c r="V71" s="295"/>
      <c r="W71" s="295"/>
      <c r="X71" s="295"/>
      <c r="Y71" s="295"/>
      <c r="Z71" s="295"/>
      <c r="AA71" s="295"/>
    </row>
    <row r="72">
      <c r="A72" s="295"/>
      <c r="B72" s="327"/>
      <c r="C72" s="327"/>
      <c r="D72" s="327"/>
      <c r="E72" s="327"/>
      <c r="F72" s="327"/>
      <c r="G72" s="327"/>
      <c r="H72" s="327"/>
      <c r="I72" s="327"/>
      <c r="J72" s="295"/>
      <c r="K72" s="295"/>
      <c r="L72" s="295"/>
      <c r="M72" s="295"/>
      <c r="N72" s="295"/>
      <c r="O72" s="295"/>
      <c r="P72" s="295"/>
      <c r="Q72" s="295"/>
      <c r="R72" s="295"/>
      <c r="S72" s="295"/>
      <c r="T72" s="295"/>
      <c r="U72" s="295"/>
      <c r="V72" s="295"/>
      <c r="W72" s="295"/>
      <c r="X72" s="295"/>
      <c r="Y72" s="295"/>
      <c r="Z72" s="295"/>
      <c r="AA72" s="295"/>
    </row>
    <row r="73">
      <c r="A73" s="295"/>
      <c r="B73" s="327"/>
      <c r="C73" s="327"/>
      <c r="D73" s="327"/>
      <c r="E73" s="327"/>
      <c r="F73" s="327"/>
      <c r="G73" s="327"/>
      <c r="H73" s="327"/>
      <c r="I73" s="327"/>
      <c r="J73" s="295"/>
      <c r="K73" s="295"/>
      <c r="L73" s="295"/>
      <c r="M73" s="295"/>
      <c r="N73" s="295"/>
      <c r="O73" s="295"/>
      <c r="P73" s="295"/>
      <c r="Q73" s="295"/>
      <c r="R73" s="295"/>
      <c r="S73" s="295"/>
      <c r="T73" s="295"/>
      <c r="U73" s="295"/>
      <c r="V73" s="295"/>
      <c r="W73" s="295"/>
      <c r="X73" s="295"/>
      <c r="Y73" s="295"/>
      <c r="Z73" s="295"/>
      <c r="AA73" s="295"/>
    </row>
    <row r="74">
      <c r="A74" s="295"/>
      <c r="B74" s="327"/>
      <c r="C74" s="327"/>
      <c r="D74" s="327"/>
      <c r="E74" s="327"/>
      <c r="F74" s="327"/>
      <c r="G74" s="327"/>
      <c r="H74" s="327"/>
      <c r="I74" s="327"/>
      <c r="J74" s="295"/>
      <c r="K74" s="295"/>
      <c r="L74" s="295"/>
      <c r="M74" s="295"/>
      <c r="N74" s="295"/>
      <c r="O74" s="295"/>
      <c r="P74" s="295"/>
      <c r="Q74" s="295"/>
      <c r="R74" s="295"/>
      <c r="S74" s="295"/>
      <c r="T74" s="295"/>
      <c r="U74" s="295"/>
      <c r="V74" s="295"/>
      <c r="W74" s="295"/>
      <c r="X74" s="295"/>
      <c r="Y74" s="295"/>
      <c r="Z74" s="295"/>
      <c r="AA74" s="295"/>
    </row>
    <row r="75">
      <c r="A75" s="295"/>
      <c r="B75" s="327"/>
      <c r="C75" s="327"/>
      <c r="D75" s="327"/>
      <c r="E75" s="327"/>
      <c r="F75" s="327"/>
      <c r="G75" s="327"/>
      <c r="H75" s="327"/>
      <c r="I75" s="327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</row>
    <row r="76">
      <c r="A76" s="295"/>
      <c r="B76" s="327"/>
      <c r="C76" s="327"/>
      <c r="D76" s="327"/>
      <c r="E76" s="327"/>
      <c r="F76" s="327"/>
      <c r="G76" s="327"/>
      <c r="H76" s="327"/>
      <c r="I76" s="327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</row>
    <row r="77">
      <c r="A77" s="295"/>
      <c r="B77" s="327"/>
      <c r="C77" s="327"/>
      <c r="D77" s="327"/>
      <c r="E77" s="327"/>
      <c r="F77" s="327"/>
      <c r="G77" s="327"/>
      <c r="H77" s="327"/>
      <c r="I77" s="327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</row>
    <row r="78">
      <c r="A78" s="295"/>
      <c r="B78" s="327"/>
      <c r="C78" s="327"/>
      <c r="D78" s="327"/>
      <c r="E78" s="327"/>
      <c r="F78" s="327"/>
      <c r="G78" s="327"/>
      <c r="H78" s="327"/>
      <c r="I78" s="327"/>
      <c r="J78" s="295"/>
      <c r="K78" s="295"/>
      <c r="L78" s="295"/>
      <c r="M78" s="295"/>
      <c r="N78" s="295"/>
      <c r="O78" s="295"/>
      <c r="P78" s="295"/>
      <c r="Q78" s="295"/>
      <c r="R78" s="295"/>
      <c r="S78" s="295"/>
      <c r="T78" s="295"/>
      <c r="U78" s="295"/>
      <c r="V78" s="295"/>
      <c r="W78" s="295"/>
      <c r="X78" s="295"/>
      <c r="Y78" s="295"/>
      <c r="Z78" s="295"/>
      <c r="AA78" s="295"/>
    </row>
    <row r="79">
      <c r="A79" s="295"/>
      <c r="B79" s="327"/>
      <c r="C79" s="327"/>
      <c r="D79" s="327"/>
      <c r="E79" s="327"/>
      <c r="F79" s="327"/>
      <c r="G79" s="327"/>
      <c r="H79" s="327"/>
      <c r="I79" s="327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</row>
    <row r="80">
      <c r="A80" s="295"/>
      <c r="B80" s="327"/>
      <c r="C80" s="327"/>
      <c r="D80" s="327"/>
      <c r="E80" s="327"/>
      <c r="F80" s="327"/>
      <c r="G80" s="327"/>
      <c r="H80" s="327"/>
      <c r="I80" s="327"/>
      <c r="J80" s="295"/>
      <c r="K80" s="295"/>
      <c r="L80" s="295"/>
      <c r="M80" s="295"/>
      <c r="N80" s="295"/>
      <c r="O80" s="295"/>
      <c r="P80" s="295"/>
      <c r="Q80" s="295"/>
      <c r="R80" s="295"/>
      <c r="S80" s="295"/>
      <c r="T80" s="295"/>
      <c r="U80" s="295"/>
      <c r="V80" s="295"/>
      <c r="W80" s="295"/>
      <c r="X80" s="295"/>
      <c r="Y80" s="295"/>
      <c r="Z80" s="295"/>
      <c r="AA80" s="295"/>
    </row>
    <row r="81">
      <c r="A81" s="295"/>
      <c r="B81" s="327"/>
      <c r="C81" s="327"/>
      <c r="D81" s="327"/>
      <c r="E81" s="327"/>
      <c r="F81" s="327"/>
      <c r="G81" s="327"/>
      <c r="H81" s="327"/>
      <c r="I81" s="327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  <c r="Z81" s="295"/>
      <c r="AA81" s="295"/>
    </row>
    <row r="82">
      <c r="A82" s="295"/>
      <c r="B82" s="327"/>
      <c r="C82" s="327"/>
      <c r="D82" s="327"/>
      <c r="E82" s="327"/>
      <c r="F82" s="327"/>
      <c r="G82" s="327"/>
      <c r="H82" s="327"/>
      <c r="I82" s="327"/>
      <c r="J82" s="295"/>
      <c r="K82" s="295"/>
      <c r="L82" s="295"/>
      <c r="M82" s="295"/>
      <c r="N82" s="295"/>
      <c r="O82" s="295"/>
      <c r="P82" s="295"/>
      <c r="Q82" s="295"/>
      <c r="R82" s="295"/>
      <c r="S82" s="295"/>
      <c r="T82" s="295"/>
      <c r="U82" s="295"/>
      <c r="V82" s="295"/>
      <c r="W82" s="295"/>
      <c r="X82" s="295"/>
      <c r="Y82" s="295"/>
      <c r="Z82" s="295"/>
      <c r="AA82" s="295"/>
    </row>
    <row r="83">
      <c r="A83" s="295"/>
      <c r="B83" s="327"/>
      <c r="C83" s="327"/>
      <c r="D83" s="327"/>
      <c r="E83" s="327"/>
      <c r="F83" s="327"/>
      <c r="G83" s="327"/>
      <c r="H83" s="327"/>
      <c r="I83" s="327"/>
      <c r="J83" s="295"/>
      <c r="K83" s="295"/>
      <c r="L83" s="295"/>
      <c r="M83" s="295"/>
      <c r="N83" s="295"/>
      <c r="O83" s="295"/>
      <c r="P83" s="295"/>
      <c r="Q83" s="295"/>
      <c r="R83" s="295"/>
      <c r="S83" s="295"/>
      <c r="T83" s="295"/>
      <c r="U83" s="295"/>
      <c r="V83" s="295"/>
      <c r="W83" s="295"/>
      <c r="X83" s="295"/>
      <c r="Y83" s="295"/>
      <c r="Z83" s="295"/>
      <c r="AA83" s="295"/>
    </row>
    <row r="84">
      <c r="A84" s="295"/>
      <c r="B84" s="327"/>
      <c r="C84" s="327"/>
      <c r="D84" s="327"/>
      <c r="E84" s="327"/>
      <c r="F84" s="327"/>
      <c r="G84" s="327"/>
      <c r="H84" s="327"/>
      <c r="I84" s="327"/>
      <c r="J84" s="295"/>
      <c r="K84" s="295"/>
      <c r="L84" s="295"/>
      <c r="M84" s="295"/>
      <c r="N84" s="295"/>
      <c r="O84" s="295"/>
      <c r="P84" s="295"/>
      <c r="Q84" s="295"/>
      <c r="R84" s="295"/>
      <c r="S84" s="295"/>
      <c r="T84" s="295"/>
      <c r="U84" s="295"/>
      <c r="V84" s="295"/>
      <c r="W84" s="295"/>
      <c r="X84" s="295"/>
      <c r="Y84" s="295"/>
      <c r="Z84" s="295"/>
      <c r="AA84" s="295"/>
    </row>
    <row r="85">
      <c r="A85" s="295"/>
      <c r="B85" s="327"/>
      <c r="C85" s="327"/>
      <c r="D85" s="327"/>
      <c r="E85" s="327"/>
      <c r="F85" s="327"/>
      <c r="G85" s="327"/>
      <c r="H85" s="327"/>
      <c r="I85" s="327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</row>
    <row r="86">
      <c r="A86" s="295"/>
      <c r="B86" s="327"/>
      <c r="C86" s="327"/>
      <c r="D86" s="327"/>
      <c r="E86" s="327"/>
      <c r="F86" s="327"/>
      <c r="G86" s="327"/>
      <c r="H86" s="327"/>
      <c r="I86" s="327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  <c r="W86" s="295"/>
      <c r="X86" s="295"/>
      <c r="Y86" s="295"/>
      <c r="Z86" s="295"/>
      <c r="AA86" s="295"/>
    </row>
    <row r="87">
      <c r="A87" s="295"/>
      <c r="B87" s="327"/>
      <c r="C87" s="327"/>
      <c r="D87" s="327"/>
      <c r="E87" s="327"/>
      <c r="F87" s="327"/>
      <c r="G87" s="327"/>
      <c r="H87" s="327"/>
      <c r="I87" s="327"/>
      <c r="J87" s="295"/>
      <c r="K87" s="295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  <c r="Z87" s="295"/>
      <c r="AA87" s="295"/>
    </row>
    <row r="88">
      <c r="A88" s="295"/>
      <c r="B88" s="327"/>
      <c r="C88" s="327"/>
      <c r="D88" s="327"/>
      <c r="E88" s="327"/>
      <c r="F88" s="327"/>
      <c r="G88" s="327"/>
      <c r="H88" s="327"/>
      <c r="I88" s="327"/>
      <c r="J88" s="295"/>
      <c r="K88" s="295"/>
      <c r="L88" s="295"/>
      <c r="M88" s="295"/>
      <c r="N88" s="295"/>
      <c r="O88" s="295"/>
      <c r="P88" s="295"/>
      <c r="Q88" s="295"/>
      <c r="R88" s="295"/>
      <c r="S88" s="295"/>
      <c r="T88" s="295"/>
      <c r="U88" s="295"/>
      <c r="V88" s="295"/>
      <c r="W88" s="295"/>
      <c r="X88" s="295"/>
      <c r="Y88" s="295"/>
      <c r="Z88" s="295"/>
      <c r="AA88" s="295"/>
    </row>
    <row r="89">
      <c r="A89" s="295"/>
      <c r="B89" s="327"/>
      <c r="C89" s="327"/>
      <c r="D89" s="327"/>
      <c r="E89" s="327"/>
      <c r="F89" s="327"/>
      <c r="G89" s="327"/>
      <c r="H89" s="327"/>
      <c r="I89" s="327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</row>
    <row r="90">
      <c r="A90" s="295"/>
      <c r="B90" s="327"/>
      <c r="C90" s="327"/>
      <c r="D90" s="327"/>
      <c r="E90" s="327"/>
      <c r="F90" s="327"/>
      <c r="G90" s="327"/>
      <c r="H90" s="327"/>
      <c r="I90" s="327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</row>
    <row r="91">
      <c r="A91" s="295"/>
      <c r="B91" s="327"/>
      <c r="C91" s="327"/>
      <c r="D91" s="327"/>
      <c r="E91" s="327"/>
      <c r="F91" s="327"/>
      <c r="G91" s="327"/>
      <c r="H91" s="327"/>
      <c r="I91" s="327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</row>
    <row r="92">
      <c r="A92" s="295"/>
      <c r="B92" s="327"/>
      <c r="C92" s="327"/>
      <c r="D92" s="327"/>
      <c r="E92" s="327"/>
      <c r="F92" s="327"/>
      <c r="G92" s="327"/>
      <c r="H92" s="327"/>
      <c r="I92" s="327"/>
      <c r="J92" s="295"/>
      <c r="K92" s="295"/>
      <c r="L92" s="295"/>
      <c r="M92" s="295"/>
      <c r="N92" s="295"/>
      <c r="O92" s="295"/>
      <c r="P92" s="295"/>
      <c r="Q92" s="295"/>
      <c r="R92" s="295"/>
      <c r="S92" s="295"/>
      <c r="T92" s="295"/>
      <c r="U92" s="295"/>
      <c r="V92" s="295"/>
      <c r="W92" s="295"/>
      <c r="X92" s="295"/>
      <c r="Y92" s="295"/>
      <c r="Z92" s="295"/>
      <c r="AA92" s="295"/>
    </row>
    <row r="93">
      <c r="A93" s="295"/>
      <c r="B93" s="327"/>
      <c r="C93" s="327"/>
      <c r="D93" s="327"/>
      <c r="E93" s="327"/>
      <c r="F93" s="327"/>
      <c r="G93" s="327"/>
      <c r="H93" s="327"/>
      <c r="I93" s="327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</row>
    <row r="94">
      <c r="A94" s="295"/>
      <c r="B94" s="327"/>
      <c r="C94" s="327"/>
      <c r="D94" s="327"/>
      <c r="E94" s="327"/>
      <c r="F94" s="327"/>
      <c r="G94" s="327"/>
      <c r="H94" s="327"/>
      <c r="I94" s="327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  <c r="W94" s="295"/>
      <c r="X94" s="295"/>
      <c r="Y94" s="295"/>
      <c r="Z94" s="295"/>
      <c r="AA94" s="295"/>
    </row>
    <row r="95">
      <c r="A95" s="295"/>
      <c r="B95" s="327"/>
      <c r="C95" s="327"/>
      <c r="D95" s="327"/>
      <c r="E95" s="327"/>
      <c r="F95" s="327"/>
      <c r="G95" s="327"/>
      <c r="H95" s="327"/>
      <c r="I95" s="327"/>
      <c r="J95" s="295"/>
      <c r="K95" s="295"/>
      <c r="L95" s="295"/>
      <c r="M95" s="295"/>
      <c r="N95" s="295"/>
      <c r="O95" s="295"/>
      <c r="P95" s="295"/>
      <c r="Q95" s="295"/>
      <c r="R95" s="295"/>
      <c r="S95" s="295"/>
      <c r="T95" s="295"/>
      <c r="U95" s="295"/>
      <c r="V95" s="295"/>
      <c r="W95" s="295"/>
      <c r="X95" s="295"/>
      <c r="Y95" s="295"/>
      <c r="Z95" s="295"/>
      <c r="AA95" s="295"/>
    </row>
    <row r="96">
      <c r="A96" s="295"/>
      <c r="B96" s="327"/>
      <c r="C96" s="327"/>
      <c r="D96" s="327"/>
      <c r="E96" s="327"/>
      <c r="F96" s="327"/>
      <c r="G96" s="327"/>
      <c r="H96" s="327"/>
      <c r="I96" s="327"/>
      <c r="J96" s="295"/>
      <c r="K96" s="295"/>
      <c r="L96" s="295"/>
      <c r="M96" s="295"/>
      <c r="N96" s="295"/>
      <c r="O96" s="295"/>
      <c r="P96" s="295"/>
      <c r="Q96" s="295"/>
      <c r="R96" s="295"/>
      <c r="S96" s="295"/>
      <c r="T96" s="295"/>
      <c r="U96" s="295"/>
      <c r="V96" s="295"/>
      <c r="W96" s="295"/>
      <c r="X96" s="295"/>
      <c r="Y96" s="295"/>
      <c r="Z96" s="295"/>
      <c r="AA96" s="295"/>
    </row>
    <row r="97">
      <c r="A97" s="295"/>
      <c r="B97" s="327"/>
      <c r="C97" s="327"/>
      <c r="D97" s="327"/>
      <c r="E97" s="327"/>
      <c r="F97" s="327"/>
      <c r="G97" s="327"/>
      <c r="H97" s="327"/>
      <c r="I97" s="327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</row>
    <row r="98">
      <c r="A98" s="295"/>
      <c r="B98" s="327"/>
      <c r="C98" s="327"/>
      <c r="D98" s="327"/>
      <c r="E98" s="327"/>
      <c r="F98" s="327"/>
      <c r="G98" s="327"/>
      <c r="H98" s="327"/>
      <c r="I98" s="327"/>
      <c r="J98" s="295"/>
      <c r="K98" s="295"/>
      <c r="L98" s="295"/>
      <c r="M98" s="295"/>
      <c r="N98" s="295"/>
      <c r="O98" s="295"/>
      <c r="P98" s="295"/>
      <c r="Q98" s="295"/>
      <c r="R98" s="295"/>
      <c r="S98" s="295"/>
      <c r="T98" s="295"/>
      <c r="U98" s="295"/>
      <c r="V98" s="295"/>
      <c r="W98" s="295"/>
      <c r="X98" s="295"/>
      <c r="Y98" s="295"/>
      <c r="Z98" s="295"/>
      <c r="AA98" s="295"/>
    </row>
    <row r="99">
      <c r="A99" s="295"/>
      <c r="B99" s="327"/>
      <c r="C99" s="327"/>
      <c r="D99" s="327"/>
      <c r="E99" s="327"/>
      <c r="F99" s="327"/>
      <c r="G99" s="327"/>
      <c r="H99" s="327"/>
      <c r="I99" s="327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  <c r="W99" s="295"/>
      <c r="X99" s="295"/>
      <c r="Y99" s="295"/>
      <c r="Z99" s="295"/>
      <c r="AA99" s="295"/>
    </row>
    <row r="100">
      <c r="A100" s="295"/>
      <c r="B100" s="327"/>
      <c r="C100" s="327"/>
      <c r="D100" s="327"/>
      <c r="E100" s="327"/>
      <c r="F100" s="327"/>
      <c r="G100" s="327"/>
      <c r="H100" s="327"/>
      <c r="I100" s="327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  <c r="W100" s="295"/>
      <c r="X100" s="295"/>
      <c r="Y100" s="295"/>
      <c r="Z100" s="295"/>
      <c r="AA100" s="295"/>
    </row>
    <row r="101">
      <c r="A101" s="295"/>
      <c r="B101" s="327"/>
      <c r="C101" s="327"/>
      <c r="D101" s="327"/>
      <c r="E101" s="327"/>
      <c r="F101" s="327"/>
      <c r="G101" s="327"/>
      <c r="H101" s="327"/>
      <c r="I101" s="327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  <c r="AA101" s="295"/>
    </row>
    <row r="102">
      <c r="A102" s="295"/>
      <c r="B102" s="327"/>
      <c r="C102" s="327"/>
      <c r="D102" s="327"/>
      <c r="E102" s="327"/>
      <c r="F102" s="327"/>
      <c r="G102" s="327"/>
      <c r="H102" s="327"/>
      <c r="I102" s="327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  <c r="Z102" s="295"/>
      <c r="AA102" s="295"/>
    </row>
    <row r="103">
      <c r="A103" s="295"/>
      <c r="B103" s="327"/>
      <c r="C103" s="327"/>
      <c r="D103" s="327"/>
      <c r="E103" s="327"/>
      <c r="F103" s="327"/>
      <c r="G103" s="327"/>
      <c r="H103" s="327"/>
      <c r="I103" s="327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  <c r="Z103" s="295"/>
      <c r="AA103" s="295"/>
    </row>
    <row r="104">
      <c r="A104" s="295"/>
      <c r="B104" s="327"/>
      <c r="C104" s="327"/>
      <c r="D104" s="327"/>
      <c r="E104" s="327"/>
      <c r="F104" s="327"/>
      <c r="G104" s="327"/>
      <c r="H104" s="327"/>
      <c r="I104" s="327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  <c r="Z104" s="295"/>
      <c r="AA104" s="295"/>
    </row>
    <row r="105">
      <c r="A105" s="295"/>
      <c r="B105" s="327"/>
      <c r="C105" s="327"/>
      <c r="D105" s="327"/>
      <c r="E105" s="327"/>
      <c r="F105" s="327"/>
      <c r="G105" s="327"/>
      <c r="H105" s="327"/>
      <c r="I105" s="327"/>
      <c r="J105" s="295"/>
      <c r="K105" s="295"/>
      <c r="L105" s="295"/>
      <c r="M105" s="295"/>
      <c r="N105" s="295"/>
      <c r="O105" s="295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  <c r="AA105" s="295"/>
    </row>
    <row r="106">
      <c r="A106" s="295"/>
      <c r="B106" s="327"/>
      <c r="C106" s="327"/>
      <c r="D106" s="327"/>
      <c r="E106" s="327"/>
      <c r="F106" s="327"/>
      <c r="G106" s="327"/>
      <c r="H106" s="327"/>
      <c r="I106" s="327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</row>
    <row r="107">
      <c r="A107" s="295"/>
      <c r="B107" s="327"/>
      <c r="C107" s="327"/>
      <c r="D107" s="327"/>
      <c r="E107" s="327"/>
      <c r="F107" s="327"/>
      <c r="G107" s="327"/>
      <c r="H107" s="327"/>
      <c r="I107" s="327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</row>
    <row r="108">
      <c r="A108" s="295"/>
      <c r="B108" s="327"/>
      <c r="C108" s="327"/>
      <c r="D108" s="327"/>
      <c r="E108" s="327"/>
      <c r="F108" s="327"/>
      <c r="G108" s="327"/>
      <c r="H108" s="327"/>
      <c r="I108" s="327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</row>
    <row r="109">
      <c r="A109" s="295"/>
      <c r="B109" s="327"/>
      <c r="C109" s="327"/>
      <c r="D109" s="327"/>
      <c r="E109" s="327"/>
      <c r="F109" s="327"/>
      <c r="G109" s="327"/>
      <c r="H109" s="327"/>
      <c r="I109" s="327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  <c r="X109" s="295"/>
      <c r="Y109" s="295"/>
      <c r="Z109" s="295"/>
      <c r="AA109" s="295"/>
    </row>
    <row r="110">
      <c r="A110" s="295"/>
      <c r="B110" s="327"/>
      <c r="C110" s="327"/>
      <c r="D110" s="327"/>
      <c r="E110" s="327"/>
      <c r="F110" s="327"/>
      <c r="G110" s="327"/>
      <c r="H110" s="327"/>
      <c r="I110" s="327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</row>
    <row r="111">
      <c r="A111" s="295"/>
      <c r="B111" s="327"/>
      <c r="C111" s="327"/>
      <c r="D111" s="327"/>
      <c r="E111" s="327"/>
      <c r="F111" s="327"/>
      <c r="G111" s="327"/>
      <c r="H111" s="327"/>
      <c r="I111" s="327"/>
      <c r="J111" s="295"/>
      <c r="K111" s="295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295"/>
      <c r="Y111" s="295"/>
      <c r="Z111" s="295"/>
      <c r="AA111" s="295"/>
    </row>
    <row r="112">
      <c r="A112" s="295"/>
      <c r="B112" s="327"/>
      <c r="C112" s="327"/>
      <c r="D112" s="327"/>
      <c r="E112" s="327"/>
      <c r="F112" s="327"/>
      <c r="G112" s="327"/>
      <c r="H112" s="327"/>
      <c r="I112" s="327"/>
      <c r="J112" s="295"/>
      <c r="K112" s="295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  <c r="Z112" s="295"/>
      <c r="AA112" s="295"/>
    </row>
    <row r="113">
      <c r="A113" s="295"/>
      <c r="B113" s="327"/>
      <c r="C113" s="327"/>
      <c r="D113" s="327"/>
      <c r="E113" s="327"/>
      <c r="F113" s="327"/>
      <c r="G113" s="327"/>
      <c r="H113" s="327"/>
      <c r="I113" s="327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  <c r="Z113" s="295"/>
      <c r="AA113" s="295"/>
    </row>
    <row r="114">
      <c r="A114" s="295"/>
      <c r="B114" s="327"/>
      <c r="C114" s="327"/>
      <c r="D114" s="327"/>
      <c r="E114" s="327"/>
      <c r="F114" s="327"/>
      <c r="G114" s="327"/>
      <c r="H114" s="327"/>
      <c r="I114" s="327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  <c r="Z114" s="295"/>
      <c r="AA114" s="295"/>
    </row>
    <row r="115">
      <c r="A115" s="295"/>
      <c r="B115" s="327"/>
      <c r="C115" s="327"/>
      <c r="D115" s="327"/>
      <c r="E115" s="327"/>
      <c r="F115" s="327"/>
      <c r="G115" s="327"/>
      <c r="H115" s="327"/>
      <c r="I115" s="327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  <c r="X115" s="295"/>
      <c r="Y115" s="295"/>
      <c r="Z115" s="295"/>
      <c r="AA115" s="295"/>
    </row>
    <row r="116">
      <c r="A116" s="295"/>
      <c r="B116" s="327"/>
      <c r="C116" s="327"/>
      <c r="D116" s="327"/>
      <c r="E116" s="327"/>
      <c r="F116" s="327"/>
      <c r="G116" s="327"/>
      <c r="H116" s="327"/>
      <c r="I116" s="327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  <c r="X116" s="295"/>
      <c r="Y116" s="295"/>
      <c r="Z116" s="295"/>
      <c r="AA116" s="295"/>
    </row>
    <row r="117">
      <c r="A117" s="295"/>
      <c r="B117" s="327"/>
      <c r="C117" s="327"/>
      <c r="D117" s="327"/>
      <c r="E117" s="327"/>
      <c r="F117" s="327"/>
      <c r="G117" s="327"/>
      <c r="H117" s="327"/>
      <c r="I117" s="327"/>
      <c r="J117" s="295"/>
      <c r="K117" s="295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  <c r="W117" s="295"/>
      <c r="X117" s="295"/>
      <c r="Y117" s="295"/>
      <c r="Z117" s="295"/>
      <c r="AA117" s="295"/>
    </row>
    <row r="118">
      <c r="A118" s="295"/>
      <c r="B118" s="327"/>
      <c r="C118" s="327"/>
      <c r="D118" s="327"/>
      <c r="E118" s="327"/>
      <c r="F118" s="327"/>
      <c r="G118" s="327"/>
      <c r="H118" s="327"/>
      <c r="I118" s="327"/>
      <c r="J118" s="295"/>
      <c r="K118" s="295"/>
      <c r="L118" s="295"/>
      <c r="M118" s="295"/>
      <c r="N118" s="295"/>
      <c r="O118" s="295"/>
      <c r="P118" s="295"/>
      <c r="Q118" s="295"/>
      <c r="R118" s="295"/>
      <c r="S118" s="295"/>
      <c r="T118" s="295"/>
      <c r="U118" s="295"/>
      <c r="V118" s="295"/>
      <c r="W118" s="295"/>
      <c r="X118" s="295"/>
      <c r="Y118" s="295"/>
      <c r="Z118" s="295"/>
      <c r="AA118" s="295"/>
    </row>
    <row r="119">
      <c r="A119" s="295"/>
      <c r="B119" s="327"/>
      <c r="C119" s="327"/>
      <c r="D119" s="327"/>
      <c r="E119" s="327"/>
      <c r="F119" s="327"/>
      <c r="G119" s="327"/>
      <c r="H119" s="327"/>
      <c r="I119" s="327"/>
      <c r="J119" s="295"/>
      <c r="K119" s="295"/>
      <c r="L119" s="295"/>
      <c r="M119" s="295"/>
      <c r="N119" s="295"/>
      <c r="O119" s="295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  <c r="AA119" s="295"/>
    </row>
    <row r="120">
      <c r="A120" s="295"/>
      <c r="B120" s="327"/>
      <c r="C120" s="327"/>
      <c r="D120" s="327"/>
      <c r="E120" s="327"/>
      <c r="F120" s="327"/>
      <c r="G120" s="327"/>
      <c r="H120" s="327"/>
      <c r="I120" s="327"/>
      <c r="J120" s="295"/>
      <c r="K120" s="295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  <c r="W120" s="295"/>
      <c r="X120" s="295"/>
      <c r="Y120" s="295"/>
      <c r="Z120" s="295"/>
      <c r="AA120" s="295"/>
    </row>
    <row r="121">
      <c r="A121" s="295"/>
      <c r="B121" s="327"/>
      <c r="C121" s="327"/>
      <c r="D121" s="327"/>
      <c r="E121" s="327"/>
      <c r="F121" s="327"/>
      <c r="G121" s="327"/>
      <c r="H121" s="327"/>
      <c r="I121" s="327"/>
      <c r="J121" s="295"/>
      <c r="K121" s="295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  <c r="W121" s="295"/>
      <c r="X121" s="295"/>
      <c r="Y121" s="295"/>
      <c r="Z121" s="295"/>
      <c r="AA121" s="295"/>
    </row>
    <row r="122">
      <c r="A122" s="295"/>
      <c r="B122" s="327"/>
      <c r="C122" s="327"/>
      <c r="D122" s="327"/>
      <c r="E122" s="327"/>
      <c r="F122" s="327"/>
      <c r="G122" s="327"/>
      <c r="H122" s="327"/>
      <c r="I122" s="327"/>
      <c r="J122" s="295"/>
      <c r="K122" s="295"/>
      <c r="L122" s="295"/>
      <c r="M122" s="295"/>
      <c r="N122" s="295"/>
      <c r="O122" s="295"/>
      <c r="P122" s="295"/>
      <c r="Q122" s="295"/>
      <c r="R122" s="295"/>
      <c r="S122" s="295"/>
      <c r="T122" s="295"/>
      <c r="U122" s="295"/>
      <c r="V122" s="295"/>
      <c r="W122" s="295"/>
      <c r="X122" s="295"/>
      <c r="Y122" s="295"/>
      <c r="Z122" s="295"/>
      <c r="AA122" s="295"/>
    </row>
    <row r="123">
      <c r="A123" s="295"/>
      <c r="B123" s="327"/>
      <c r="C123" s="327"/>
      <c r="D123" s="327"/>
      <c r="E123" s="327"/>
      <c r="F123" s="327"/>
      <c r="G123" s="327"/>
      <c r="H123" s="327"/>
      <c r="I123" s="327"/>
      <c r="J123" s="295"/>
      <c r="K123" s="295"/>
      <c r="L123" s="295"/>
      <c r="M123" s="295"/>
      <c r="N123" s="295"/>
      <c r="O123" s="295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295"/>
      <c r="AA123" s="295"/>
    </row>
    <row r="124">
      <c r="A124" s="295"/>
      <c r="B124" s="327"/>
      <c r="C124" s="327"/>
      <c r="D124" s="327"/>
      <c r="E124" s="327"/>
      <c r="F124" s="327"/>
      <c r="G124" s="327"/>
      <c r="H124" s="327"/>
      <c r="I124" s="327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  <c r="W124" s="295"/>
      <c r="X124" s="295"/>
      <c r="Y124" s="295"/>
      <c r="Z124" s="295"/>
      <c r="AA124" s="295"/>
    </row>
    <row r="125">
      <c r="A125" s="295"/>
      <c r="B125" s="327"/>
      <c r="C125" s="327"/>
      <c r="D125" s="327"/>
      <c r="E125" s="327"/>
      <c r="F125" s="327"/>
      <c r="G125" s="327"/>
      <c r="H125" s="327"/>
      <c r="I125" s="327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</row>
    <row r="126">
      <c r="A126" s="295"/>
      <c r="B126" s="327"/>
      <c r="C126" s="327"/>
      <c r="D126" s="327"/>
      <c r="E126" s="327"/>
      <c r="F126" s="327"/>
      <c r="G126" s="327"/>
      <c r="H126" s="327"/>
      <c r="I126" s="327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</row>
    <row r="127">
      <c r="A127" s="295"/>
      <c r="B127" s="327"/>
      <c r="C127" s="327"/>
      <c r="D127" s="327"/>
      <c r="E127" s="327"/>
      <c r="F127" s="327"/>
      <c r="G127" s="327"/>
      <c r="H127" s="327"/>
      <c r="I127" s="327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</row>
    <row r="128">
      <c r="A128" s="295"/>
      <c r="B128" s="327"/>
      <c r="C128" s="327"/>
      <c r="D128" s="327"/>
      <c r="E128" s="327"/>
      <c r="F128" s="327"/>
      <c r="G128" s="327"/>
      <c r="H128" s="327"/>
      <c r="I128" s="327"/>
      <c r="J128" s="295"/>
      <c r="K128" s="295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295"/>
      <c r="AA128" s="295"/>
    </row>
    <row r="129">
      <c r="A129" s="295"/>
      <c r="B129" s="327"/>
      <c r="C129" s="327"/>
      <c r="D129" s="327"/>
      <c r="E129" s="327"/>
      <c r="F129" s="327"/>
      <c r="G129" s="327"/>
      <c r="H129" s="327"/>
      <c r="I129" s="327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</row>
    <row r="130">
      <c r="A130" s="295"/>
      <c r="B130" s="327"/>
      <c r="C130" s="327"/>
      <c r="D130" s="327"/>
      <c r="E130" s="327"/>
      <c r="F130" s="327"/>
      <c r="G130" s="327"/>
      <c r="H130" s="327"/>
      <c r="I130" s="327"/>
      <c r="J130" s="295"/>
      <c r="K130" s="295"/>
      <c r="L130" s="295"/>
      <c r="M130" s="295"/>
      <c r="N130" s="295"/>
      <c r="O130" s="295"/>
      <c r="P130" s="295"/>
      <c r="Q130" s="295"/>
      <c r="R130" s="295"/>
      <c r="S130" s="295"/>
      <c r="T130" s="295"/>
      <c r="U130" s="295"/>
      <c r="V130" s="295"/>
      <c r="W130" s="295"/>
      <c r="X130" s="295"/>
      <c r="Y130" s="295"/>
      <c r="Z130" s="295"/>
      <c r="AA130" s="295"/>
    </row>
    <row r="131">
      <c r="A131" s="295"/>
      <c r="B131" s="327"/>
      <c r="C131" s="327"/>
      <c r="D131" s="327"/>
      <c r="E131" s="327"/>
      <c r="F131" s="327"/>
      <c r="G131" s="327"/>
      <c r="H131" s="327"/>
      <c r="I131" s="327"/>
      <c r="J131" s="295"/>
      <c r="K131" s="295"/>
      <c r="L131" s="295"/>
      <c r="M131" s="295"/>
      <c r="N131" s="295"/>
      <c r="O131" s="295"/>
      <c r="P131" s="295"/>
      <c r="Q131" s="295"/>
      <c r="R131" s="295"/>
      <c r="S131" s="295"/>
      <c r="T131" s="295"/>
      <c r="U131" s="295"/>
      <c r="V131" s="295"/>
      <c r="W131" s="295"/>
      <c r="X131" s="295"/>
      <c r="Y131" s="295"/>
      <c r="Z131" s="295"/>
      <c r="AA131" s="295"/>
    </row>
    <row r="132">
      <c r="A132" s="295"/>
      <c r="B132" s="327"/>
      <c r="C132" s="327"/>
      <c r="D132" s="327"/>
      <c r="E132" s="327"/>
      <c r="F132" s="327"/>
      <c r="G132" s="327"/>
      <c r="H132" s="327"/>
      <c r="I132" s="327"/>
      <c r="J132" s="295"/>
      <c r="K132" s="295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  <c r="AA132" s="295"/>
    </row>
    <row r="133">
      <c r="A133" s="295"/>
      <c r="B133" s="327"/>
      <c r="C133" s="327"/>
      <c r="D133" s="327"/>
      <c r="E133" s="327"/>
      <c r="F133" s="327"/>
      <c r="G133" s="327"/>
      <c r="H133" s="327"/>
      <c r="I133" s="327"/>
      <c r="J133" s="295"/>
      <c r="K133" s="295"/>
      <c r="L133" s="295"/>
      <c r="M133" s="295"/>
      <c r="N133" s="295"/>
      <c r="O133" s="295"/>
      <c r="P133" s="295"/>
      <c r="Q133" s="295"/>
      <c r="R133" s="295"/>
      <c r="S133" s="295"/>
      <c r="T133" s="295"/>
      <c r="U133" s="295"/>
      <c r="V133" s="295"/>
      <c r="W133" s="295"/>
      <c r="X133" s="295"/>
      <c r="Y133" s="295"/>
      <c r="Z133" s="295"/>
      <c r="AA133" s="295"/>
    </row>
    <row r="134">
      <c r="A134" s="295"/>
      <c r="B134" s="327"/>
      <c r="C134" s="327"/>
      <c r="D134" s="327"/>
      <c r="E134" s="327"/>
      <c r="F134" s="327"/>
      <c r="G134" s="327"/>
      <c r="H134" s="327"/>
      <c r="I134" s="327"/>
      <c r="J134" s="295"/>
      <c r="K134" s="295"/>
      <c r="L134" s="295"/>
      <c r="M134" s="295"/>
      <c r="N134" s="295"/>
      <c r="O134" s="295"/>
      <c r="P134" s="295"/>
      <c r="Q134" s="295"/>
      <c r="R134" s="295"/>
      <c r="S134" s="295"/>
      <c r="T134" s="295"/>
      <c r="U134" s="295"/>
      <c r="V134" s="295"/>
      <c r="W134" s="295"/>
      <c r="X134" s="295"/>
      <c r="Y134" s="295"/>
      <c r="Z134" s="295"/>
      <c r="AA134" s="295"/>
    </row>
    <row r="135">
      <c r="A135" s="295"/>
      <c r="B135" s="327"/>
      <c r="C135" s="327"/>
      <c r="D135" s="327"/>
      <c r="E135" s="327"/>
      <c r="F135" s="327"/>
      <c r="G135" s="327"/>
      <c r="H135" s="327"/>
      <c r="I135" s="327"/>
      <c r="J135" s="295"/>
      <c r="K135" s="295"/>
      <c r="L135" s="295"/>
      <c r="M135" s="295"/>
      <c r="N135" s="295"/>
      <c r="O135" s="295"/>
      <c r="P135" s="295"/>
      <c r="Q135" s="295"/>
      <c r="R135" s="295"/>
      <c r="S135" s="295"/>
      <c r="T135" s="295"/>
      <c r="U135" s="295"/>
      <c r="V135" s="295"/>
      <c r="W135" s="295"/>
      <c r="X135" s="295"/>
      <c r="Y135" s="295"/>
      <c r="Z135" s="295"/>
      <c r="AA135" s="295"/>
    </row>
    <row r="136">
      <c r="A136" s="295"/>
      <c r="B136" s="327"/>
      <c r="C136" s="327"/>
      <c r="D136" s="327"/>
      <c r="E136" s="327"/>
      <c r="F136" s="327"/>
      <c r="G136" s="327"/>
      <c r="H136" s="327"/>
      <c r="I136" s="327"/>
      <c r="J136" s="295"/>
      <c r="K136" s="295"/>
      <c r="L136" s="295"/>
      <c r="M136" s="295"/>
      <c r="N136" s="295"/>
      <c r="O136" s="295"/>
      <c r="P136" s="295"/>
      <c r="Q136" s="295"/>
      <c r="R136" s="295"/>
      <c r="S136" s="295"/>
      <c r="T136" s="295"/>
      <c r="U136" s="295"/>
      <c r="V136" s="295"/>
      <c r="W136" s="295"/>
      <c r="X136" s="295"/>
      <c r="Y136" s="295"/>
      <c r="Z136" s="295"/>
      <c r="AA136" s="295"/>
    </row>
    <row r="137">
      <c r="A137" s="295"/>
      <c r="B137" s="327"/>
      <c r="C137" s="327"/>
      <c r="D137" s="327"/>
      <c r="E137" s="327"/>
      <c r="F137" s="327"/>
      <c r="G137" s="327"/>
      <c r="H137" s="327"/>
      <c r="I137" s="327"/>
      <c r="J137" s="295"/>
      <c r="K137" s="295"/>
      <c r="L137" s="295"/>
      <c r="M137" s="295"/>
      <c r="N137" s="295"/>
      <c r="O137" s="295"/>
      <c r="P137" s="295"/>
      <c r="Q137" s="295"/>
      <c r="R137" s="295"/>
      <c r="S137" s="295"/>
      <c r="T137" s="295"/>
      <c r="U137" s="295"/>
      <c r="V137" s="295"/>
      <c r="W137" s="295"/>
      <c r="X137" s="295"/>
      <c r="Y137" s="295"/>
      <c r="Z137" s="295"/>
      <c r="AA137" s="295"/>
    </row>
    <row r="138">
      <c r="A138" s="295"/>
      <c r="B138" s="327"/>
      <c r="C138" s="327"/>
      <c r="D138" s="327"/>
      <c r="E138" s="327"/>
      <c r="F138" s="327"/>
      <c r="G138" s="327"/>
      <c r="H138" s="327"/>
      <c r="I138" s="327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  <c r="W138" s="295"/>
      <c r="X138" s="295"/>
      <c r="Y138" s="295"/>
      <c r="Z138" s="295"/>
      <c r="AA138" s="295"/>
    </row>
    <row r="139">
      <c r="A139" s="295"/>
      <c r="B139" s="327"/>
      <c r="C139" s="327"/>
      <c r="D139" s="327"/>
      <c r="E139" s="327"/>
      <c r="F139" s="327"/>
      <c r="G139" s="327"/>
      <c r="H139" s="327"/>
      <c r="I139" s="327"/>
      <c r="J139" s="295"/>
      <c r="K139" s="295"/>
      <c r="L139" s="295"/>
      <c r="M139" s="295"/>
      <c r="N139" s="295"/>
      <c r="O139" s="295"/>
      <c r="P139" s="295"/>
      <c r="Q139" s="295"/>
      <c r="R139" s="295"/>
      <c r="S139" s="295"/>
      <c r="T139" s="295"/>
      <c r="U139" s="295"/>
      <c r="V139" s="295"/>
      <c r="W139" s="295"/>
      <c r="X139" s="295"/>
      <c r="Y139" s="295"/>
      <c r="Z139" s="295"/>
      <c r="AA139" s="295"/>
    </row>
    <row r="140">
      <c r="A140" s="295"/>
      <c r="B140" s="327"/>
      <c r="C140" s="327"/>
      <c r="D140" s="327"/>
      <c r="E140" s="327"/>
      <c r="F140" s="327"/>
      <c r="G140" s="327"/>
      <c r="H140" s="327"/>
      <c r="I140" s="327"/>
      <c r="J140" s="295"/>
      <c r="K140" s="295"/>
      <c r="L140" s="295"/>
      <c r="M140" s="295"/>
      <c r="N140" s="295"/>
      <c r="O140" s="295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  <c r="AA140" s="295"/>
    </row>
    <row r="141">
      <c r="A141" s="295"/>
      <c r="B141" s="327"/>
      <c r="C141" s="327"/>
      <c r="D141" s="327"/>
      <c r="E141" s="327"/>
      <c r="F141" s="327"/>
      <c r="G141" s="327"/>
      <c r="H141" s="327"/>
      <c r="I141" s="327"/>
      <c r="J141" s="295"/>
      <c r="K141" s="295"/>
      <c r="L141" s="295"/>
      <c r="M141" s="295"/>
      <c r="N141" s="295"/>
      <c r="O141" s="295"/>
      <c r="P141" s="295"/>
      <c r="Q141" s="295"/>
      <c r="R141" s="295"/>
      <c r="S141" s="295"/>
      <c r="T141" s="295"/>
      <c r="U141" s="295"/>
      <c r="V141" s="295"/>
      <c r="W141" s="295"/>
      <c r="X141" s="295"/>
      <c r="Y141" s="295"/>
      <c r="Z141" s="295"/>
      <c r="AA141" s="295"/>
    </row>
    <row r="142">
      <c r="A142" s="295"/>
      <c r="B142" s="327"/>
      <c r="C142" s="327"/>
      <c r="D142" s="327"/>
      <c r="E142" s="327"/>
      <c r="F142" s="327"/>
      <c r="G142" s="327"/>
      <c r="H142" s="327"/>
      <c r="I142" s="327"/>
      <c r="J142" s="295"/>
      <c r="K142" s="295"/>
      <c r="L142" s="295"/>
      <c r="M142" s="295"/>
      <c r="N142" s="295"/>
      <c r="O142" s="295"/>
      <c r="P142" s="295"/>
      <c r="Q142" s="295"/>
      <c r="R142" s="295"/>
      <c r="S142" s="295"/>
      <c r="T142" s="295"/>
      <c r="U142" s="295"/>
      <c r="V142" s="295"/>
      <c r="W142" s="295"/>
      <c r="X142" s="295"/>
      <c r="Y142" s="295"/>
      <c r="Z142" s="295"/>
      <c r="AA142" s="295"/>
    </row>
    <row r="143">
      <c r="A143" s="295"/>
      <c r="B143" s="327"/>
      <c r="C143" s="327"/>
      <c r="D143" s="327"/>
      <c r="E143" s="327"/>
      <c r="F143" s="327"/>
      <c r="G143" s="327"/>
      <c r="H143" s="327"/>
      <c r="I143" s="327"/>
      <c r="J143" s="295"/>
      <c r="K143" s="295"/>
      <c r="L143" s="295"/>
      <c r="M143" s="295"/>
      <c r="N143" s="295"/>
      <c r="O143" s="295"/>
      <c r="P143" s="295"/>
      <c r="Q143" s="295"/>
      <c r="R143" s="295"/>
      <c r="S143" s="295"/>
      <c r="T143" s="295"/>
      <c r="U143" s="295"/>
      <c r="V143" s="295"/>
      <c r="W143" s="295"/>
      <c r="X143" s="295"/>
      <c r="Y143" s="295"/>
      <c r="Z143" s="295"/>
      <c r="AA143" s="295"/>
    </row>
    <row r="144">
      <c r="A144" s="295"/>
      <c r="B144" s="327"/>
      <c r="C144" s="327"/>
      <c r="D144" s="327"/>
      <c r="E144" s="327"/>
      <c r="F144" s="327"/>
      <c r="G144" s="327"/>
      <c r="H144" s="327"/>
      <c r="I144" s="327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</row>
    <row r="145">
      <c r="A145" s="295"/>
      <c r="B145" s="327"/>
      <c r="C145" s="327"/>
      <c r="D145" s="327"/>
      <c r="E145" s="327"/>
      <c r="F145" s="327"/>
      <c r="G145" s="327"/>
      <c r="H145" s="327"/>
      <c r="I145" s="327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</row>
    <row r="146">
      <c r="A146" s="295"/>
      <c r="B146" s="327"/>
      <c r="C146" s="327"/>
      <c r="D146" s="327"/>
      <c r="E146" s="327"/>
      <c r="F146" s="327"/>
      <c r="G146" s="327"/>
      <c r="H146" s="327"/>
      <c r="I146" s="327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</row>
    <row r="147">
      <c r="A147" s="295"/>
      <c r="B147" s="327"/>
      <c r="C147" s="327"/>
      <c r="D147" s="327"/>
      <c r="E147" s="327"/>
      <c r="F147" s="327"/>
      <c r="G147" s="327"/>
      <c r="H147" s="327"/>
      <c r="I147" s="327"/>
      <c r="J147" s="295"/>
      <c r="K147" s="295"/>
      <c r="L147" s="295"/>
      <c r="M147" s="295"/>
      <c r="N147" s="295"/>
      <c r="O147" s="295"/>
      <c r="P147" s="295"/>
      <c r="Q147" s="295"/>
      <c r="R147" s="295"/>
      <c r="S147" s="295"/>
      <c r="T147" s="295"/>
      <c r="U147" s="295"/>
      <c r="V147" s="295"/>
      <c r="W147" s="295"/>
      <c r="X147" s="295"/>
      <c r="Y147" s="295"/>
      <c r="Z147" s="295"/>
      <c r="AA147" s="295"/>
    </row>
    <row r="148">
      <c r="A148" s="295"/>
      <c r="B148" s="327"/>
      <c r="C148" s="327"/>
      <c r="D148" s="327"/>
      <c r="E148" s="327"/>
      <c r="F148" s="327"/>
      <c r="G148" s="327"/>
      <c r="H148" s="327"/>
      <c r="I148" s="327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</row>
    <row r="149">
      <c r="A149" s="295"/>
      <c r="B149" s="327"/>
      <c r="C149" s="327"/>
      <c r="D149" s="327"/>
      <c r="E149" s="327"/>
      <c r="F149" s="327"/>
      <c r="G149" s="327"/>
      <c r="H149" s="327"/>
      <c r="I149" s="327"/>
      <c r="J149" s="295"/>
      <c r="K149" s="295"/>
      <c r="L149" s="295"/>
      <c r="M149" s="295"/>
      <c r="N149" s="295"/>
      <c r="O149" s="295"/>
      <c r="P149" s="295"/>
      <c r="Q149" s="295"/>
      <c r="R149" s="295"/>
      <c r="S149" s="295"/>
      <c r="T149" s="295"/>
      <c r="U149" s="295"/>
      <c r="V149" s="295"/>
      <c r="W149" s="295"/>
      <c r="X149" s="295"/>
      <c r="Y149" s="295"/>
      <c r="Z149" s="295"/>
      <c r="AA149" s="295"/>
    </row>
    <row r="150">
      <c r="A150" s="295"/>
      <c r="B150" s="327"/>
      <c r="C150" s="327"/>
      <c r="D150" s="327"/>
      <c r="E150" s="327"/>
      <c r="F150" s="327"/>
      <c r="G150" s="327"/>
      <c r="H150" s="327"/>
      <c r="I150" s="327"/>
      <c r="J150" s="295"/>
      <c r="K150" s="295"/>
      <c r="L150" s="295"/>
      <c r="M150" s="295"/>
      <c r="N150" s="295"/>
      <c r="O150" s="295"/>
      <c r="P150" s="295"/>
      <c r="Q150" s="295"/>
      <c r="R150" s="295"/>
      <c r="S150" s="295"/>
      <c r="T150" s="295"/>
      <c r="U150" s="295"/>
      <c r="V150" s="295"/>
      <c r="W150" s="295"/>
      <c r="X150" s="295"/>
      <c r="Y150" s="295"/>
      <c r="Z150" s="295"/>
      <c r="AA150" s="295"/>
    </row>
    <row r="151">
      <c r="A151" s="295"/>
      <c r="B151" s="327"/>
      <c r="C151" s="327"/>
      <c r="D151" s="327"/>
      <c r="E151" s="327"/>
      <c r="F151" s="327"/>
      <c r="G151" s="327"/>
      <c r="H151" s="327"/>
      <c r="I151" s="327"/>
      <c r="J151" s="295"/>
      <c r="K151" s="295"/>
      <c r="L151" s="295"/>
      <c r="M151" s="295"/>
      <c r="N151" s="295"/>
      <c r="O151" s="295"/>
      <c r="P151" s="295"/>
      <c r="Q151" s="295"/>
      <c r="R151" s="295"/>
      <c r="S151" s="295"/>
      <c r="T151" s="295"/>
      <c r="U151" s="295"/>
      <c r="V151" s="295"/>
      <c r="W151" s="295"/>
      <c r="X151" s="295"/>
      <c r="Y151" s="295"/>
      <c r="Z151" s="295"/>
      <c r="AA151" s="295"/>
    </row>
    <row r="152">
      <c r="A152" s="295"/>
      <c r="B152" s="327"/>
      <c r="C152" s="327"/>
      <c r="D152" s="327"/>
      <c r="E152" s="327"/>
      <c r="F152" s="327"/>
      <c r="G152" s="327"/>
      <c r="H152" s="327"/>
      <c r="I152" s="327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  <c r="X152" s="295"/>
      <c r="Y152" s="295"/>
      <c r="Z152" s="295"/>
      <c r="AA152" s="295"/>
    </row>
    <row r="153">
      <c r="A153" s="295"/>
      <c r="B153" s="327"/>
      <c r="C153" s="327"/>
      <c r="D153" s="327"/>
      <c r="E153" s="327"/>
      <c r="F153" s="327"/>
      <c r="G153" s="327"/>
      <c r="H153" s="327"/>
      <c r="I153" s="327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  <c r="X153" s="295"/>
      <c r="Y153" s="295"/>
      <c r="Z153" s="295"/>
      <c r="AA153" s="295"/>
    </row>
    <row r="154">
      <c r="A154" s="295"/>
      <c r="B154" s="327"/>
      <c r="C154" s="327"/>
      <c r="D154" s="327"/>
      <c r="E154" s="327"/>
      <c r="F154" s="327"/>
      <c r="G154" s="327"/>
      <c r="H154" s="327"/>
      <c r="I154" s="327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  <c r="X154" s="295"/>
      <c r="Y154" s="295"/>
      <c r="Z154" s="295"/>
      <c r="AA154" s="295"/>
    </row>
    <row r="155">
      <c r="A155" s="295"/>
      <c r="B155" s="327"/>
      <c r="C155" s="327"/>
      <c r="D155" s="327"/>
      <c r="E155" s="327"/>
      <c r="F155" s="327"/>
      <c r="G155" s="327"/>
      <c r="H155" s="327"/>
      <c r="I155" s="327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  <c r="W155" s="295"/>
      <c r="X155" s="295"/>
      <c r="Y155" s="295"/>
      <c r="Z155" s="295"/>
      <c r="AA155" s="295"/>
    </row>
    <row r="156">
      <c r="A156" s="295"/>
      <c r="B156" s="327"/>
      <c r="C156" s="327"/>
      <c r="D156" s="327"/>
      <c r="E156" s="327"/>
      <c r="F156" s="327"/>
      <c r="G156" s="327"/>
      <c r="H156" s="327"/>
      <c r="I156" s="327"/>
      <c r="J156" s="295"/>
      <c r="K156" s="295"/>
      <c r="L156" s="295"/>
      <c r="M156" s="295"/>
      <c r="N156" s="295"/>
      <c r="O156" s="295"/>
      <c r="P156" s="295"/>
      <c r="Q156" s="295"/>
      <c r="R156" s="295"/>
      <c r="S156" s="295"/>
      <c r="T156" s="295"/>
      <c r="U156" s="295"/>
      <c r="V156" s="295"/>
      <c r="W156" s="295"/>
      <c r="X156" s="295"/>
      <c r="Y156" s="295"/>
      <c r="Z156" s="295"/>
      <c r="AA156" s="295"/>
    </row>
    <row r="157">
      <c r="A157" s="295"/>
      <c r="B157" s="327"/>
      <c r="C157" s="327"/>
      <c r="D157" s="327"/>
      <c r="E157" s="327"/>
      <c r="F157" s="327"/>
      <c r="G157" s="327"/>
      <c r="H157" s="327"/>
      <c r="I157" s="327"/>
      <c r="J157" s="295"/>
      <c r="K157" s="295"/>
      <c r="L157" s="295"/>
      <c r="M157" s="295"/>
      <c r="N157" s="295"/>
      <c r="O157" s="295"/>
      <c r="P157" s="295"/>
      <c r="Q157" s="295"/>
      <c r="R157" s="295"/>
      <c r="S157" s="295"/>
      <c r="T157" s="295"/>
      <c r="U157" s="295"/>
      <c r="V157" s="295"/>
      <c r="W157" s="295"/>
      <c r="X157" s="295"/>
      <c r="Y157" s="295"/>
      <c r="Z157" s="295"/>
      <c r="AA157" s="295"/>
    </row>
    <row r="158">
      <c r="A158" s="295"/>
      <c r="B158" s="327"/>
      <c r="C158" s="327"/>
      <c r="D158" s="327"/>
      <c r="E158" s="327"/>
      <c r="F158" s="327"/>
      <c r="G158" s="327"/>
      <c r="H158" s="327"/>
      <c r="I158" s="327"/>
      <c r="J158" s="295"/>
      <c r="K158" s="295"/>
      <c r="L158" s="295"/>
      <c r="M158" s="295"/>
      <c r="N158" s="295"/>
      <c r="O158" s="295"/>
      <c r="P158" s="295"/>
      <c r="Q158" s="295"/>
      <c r="R158" s="295"/>
      <c r="S158" s="295"/>
      <c r="T158" s="295"/>
      <c r="U158" s="295"/>
      <c r="V158" s="295"/>
      <c r="W158" s="295"/>
      <c r="X158" s="295"/>
      <c r="Y158" s="295"/>
      <c r="Z158" s="295"/>
      <c r="AA158" s="295"/>
    </row>
    <row r="159">
      <c r="A159" s="295"/>
      <c r="B159" s="327"/>
      <c r="C159" s="327"/>
      <c r="D159" s="327"/>
      <c r="E159" s="327"/>
      <c r="F159" s="327"/>
      <c r="G159" s="327"/>
      <c r="H159" s="327"/>
      <c r="I159" s="327"/>
      <c r="J159" s="295"/>
      <c r="K159" s="295"/>
      <c r="L159" s="295"/>
      <c r="M159" s="295"/>
      <c r="N159" s="295"/>
      <c r="O159" s="295"/>
      <c r="P159" s="295"/>
      <c r="Q159" s="295"/>
      <c r="R159" s="295"/>
      <c r="S159" s="295"/>
      <c r="T159" s="295"/>
      <c r="U159" s="295"/>
      <c r="V159" s="295"/>
      <c r="W159" s="295"/>
      <c r="X159" s="295"/>
      <c r="Y159" s="295"/>
      <c r="Z159" s="295"/>
      <c r="AA159" s="295"/>
    </row>
    <row r="160">
      <c r="A160" s="295"/>
      <c r="B160" s="327"/>
      <c r="C160" s="327"/>
      <c r="D160" s="327"/>
      <c r="E160" s="327"/>
      <c r="F160" s="327"/>
      <c r="G160" s="327"/>
      <c r="H160" s="327"/>
      <c r="I160" s="327"/>
      <c r="J160" s="295"/>
      <c r="K160" s="295"/>
      <c r="L160" s="295"/>
      <c r="M160" s="295"/>
      <c r="N160" s="295"/>
      <c r="O160" s="295"/>
      <c r="P160" s="295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  <c r="AA160" s="295"/>
    </row>
    <row r="161">
      <c r="A161" s="295"/>
      <c r="B161" s="327"/>
      <c r="C161" s="327"/>
      <c r="D161" s="327"/>
      <c r="E161" s="327"/>
      <c r="F161" s="327"/>
      <c r="G161" s="327"/>
      <c r="H161" s="327"/>
      <c r="I161" s="327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</row>
    <row r="162">
      <c r="A162" s="295"/>
      <c r="B162" s="327"/>
      <c r="C162" s="327"/>
      <c r="D162" s="327"/>
      <c r="E162" s="327"/>
      <c r="F162" s="327"/>
      <c r="G162" s="327"/>
      <c r="H162" s="327"/>
      <c r="I162" s="327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</row>
    <row r="163">
      <c r="A163" s="295"/>
      <c r="B163" s="327"/>
      <c r="C163" s="327"/>
      <c r="D163" s="327"/>
      <c r="E163" s="327"/>
      <c r="F163" s="327"/>
      <c r="G163" s="327"/>
      <c r="H163" s="327"/>
      <c r="I163" s="327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</row>
    <row r="164">
      <c r="A164" s="295"/>
      <c r="B164" s="327"/>
      <c r="C164" s="327"/>
      <c r="D164" s="327"/>
      <c r="E164" s="327"/>
      <c r="F164" s="327"/>
      <c r="G164" s="327"/>
      <c r="H164" s="327"/>
      <c r="I164" s="327"/>
      <c r="J164" s="295"/>
      <c r="K164" s="295"/>
      <c r="L164" s="295"/>
      <c r="M164" s="295"/>
      <c r="N164" s="295"/>
      <c r="O164" s="295"/>
      <c r="P164" s="295"/>
      <c r="Q164" s="295"/>
      <c r="R164" s="295"/>
      <c r="S164" s="295"/>
      <c r="T164" s="295"/>
      <c r="U164" s="295"/>
      <c r="V164" s="295"/>
      <c r="W164" s="295"/>
      <c r="X164" s="295"/>
      <c r="Y164" s="295"/>
      <c r="Z164" s="295"/>
      <c r="AA164" s="295"/>
    </row>
    <row r="165">
      <c r="A165" s="295"/>
      <c r="B165" s="327"/>
      <c r="C165" s="327"/>
      <c r="D165" s="327"/>
      <c r="E165" s="327"/>
      <c r="F165" s="327"/>
      <c r="G165" s="327"/>
      <c r="H165" s="327"/>
      <c r="I165" s="327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</row>
    <row r="166">
      <c r="A166" s="295"/>
      <c r="B166" s="327"/>
      <c r="C166" s="327"/>
      <c r="D166" s="327"/>
      <c r="E166" s="327"/>
      <c r="F166" s="327"/>
      <c r="G166" s="327"/>
      <c r="H166" s="327"/>
      <c r="I166" s="327"/>
      <c r="J166" s="295"/>
      <c r="K166" s="295"/>
      <c r="L166" s="295"/>
      <c r="M166" s="295"/>
      <c r="N166" s="295"/>
      <c r="O166" s="295"/>
      <c r="P166" s="295"/>
      <c r="Q166" s="295"/>
      <c r="R166" s="295"/>
      <c r="S166" s="295"/>
      <c r="T166" s="295"/>
      <c r="U166" s="295"/>
      <c r="V166" s="295"/>
      <c r="W166" s="295"/>
      <c r="X166" s="295"/>
      <c r="Y166" s="295"/>
      <c r="Z166" s="295"/>
      <c r="AA166" s="295"/>
    </row>
    <row r="167">
      <c r="A167" s="295"/>
      <c r="B167" s="327"/>
      <c r="C167" s="327"/>
      <c r="D167" s="327"/>
      <c r="E167" s="327"/>
      <c r="F167" s="327"/>
      <c r="G167" s="327"/>
      <c r="H167" s="327"/>
      <c r="I167" s="327"/>
      <c r="J167" s="295"/>
      <c r="K167" s="295"/>
      <c r="L167" s="295"/>
      <c r="M167" s="295"/>
      <c r="N167" s="295"/>
      <c r="O167" s="295"/>
      <c r="P167" s="295"/>
      <c r="Q167" s="295"/>
      <c r="R167" s="295"/>
      <c r="S167" s="295"/>
      <c r="T167" s="295"/>
      <c r="U167" s="295"/>
      <c r="V167" s="295"/>
      <c r="W167" s="295"/>
      <c r="X167" s="295"/>
      <c r="Y167" s="295"/>
      <c r="Z167" s="295"/>
      <c r="AA167" s="295"/>
    </row>
    <row r="168">
      <c r="A168" s="295"/>
      <c r="B168" s="327"/>
      <c r="C168" s="327"/>
      <c r="D168" s="327"/>
      <c r="E168" s="327"/>
      <c r="F168" s="327"/>
      <c r="G168" s="327"/>
      <c r="H168" s="327"/>
      <c r="I168" s="327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  <c r="W168" s="295"/>
      <c r="X168" s="295"/>
      <c r="Y168" s="295"/>
      <c r="Z168" s="295"/>
      <c r="AA168" s="295"/>
    </row>
    <row r="169">
      <c r="A169" s="295"/>
      <c r="B169" s="327"/>
      <c r="C169" s="327"/>
      <c r="D169" s="327"/>
      <c r="E169" s="327"/>
      <c r="F169" s="327"/>
      <c r="G169" s="327"/>
      <c r="H169" s="327"/>
      <c r="I169" s="327"/>
      <c r="J169" s="295"/>
      <c r="K169" s="295"/>
      <c r="L169" s="295"/>
      <c r="M169" s="295"/>
      <c r="N169" s="295"/>
      <c r="O169" s="295"/>
      <c r="P169" s="295"/>
      <c r="Q169" s="295"/>
      <c r="R169" s="295"/>
      <c r="S169" s="295"/>
      <c r="T169" s="295"/>
      <c r="U169" s="295"/>
      <c r="V169" s="295"/>
      <c r="W169" s="295"/>
      <c r="X169" s="295"/>
      <c r="Y169" s="295"/>
      <c r="Z169" s="295"/>
      <c r="AA169" s="295"/>
    </row>
    <row r="170">
      <c r="A170" s="295"/>
      <c r="B170" s="327"/>
      <c r="C170" s="327"/>
      <c r="D170" s="327"/>
      <c r="E170" s="327"/>
      <c r="F170" s="327"/>
      <c r="G170" s="327"/>
      <c r="H170" s="327"/>
      <c r="I170" s="327"/>
      <c r="J170" s="295"/>
      <c r="K170" s="295"/>
      <c r="L170" s="295"/>
      <c r="M170" s="295"/>
      <c r="N170" s="295"/>
      <c r="O170" s="295"/>
      <c r="P170" s="295"/>
      <c r="Q170" s="295"/>
      <c r="R170" s="295"/>
      <c r="S170" s="295"/>
      <c r="T170" s="295"/>
      <c r="U170" s="295"/>
      <c r="V170" s="295"/>
      <c r="W170" s="295"/>
      <c r="X170" s="295"/>
      <c r="Y170" s="295"/>
      <c r="Z170" s="295"/>
      <c r="AA170" s="295"/>
    </row>
    <row r="171">
      <c r="A171" s="295"/>
      <c r="B171" s="327"/>
      <c r="C171" s="327"/>
      <c r="D171" s="327"/>
      <c r="E171" s="327"/>
      <c r="F171" s="327"/>
      <c r="G171" s="327"/>
      <c r="H171" s="327"/>
      <c r="I171" s="327"/>
      <c r="J171" s="295"/>
      <c r="K171" s="295"/>
      <c r="L171" s="295"/>
      <c r="M171" s="295"/>
      <c r="N171" s="295"/>
      <c r="O171" s="295"/>
      <c r="P171" s="295"/>
      <c r="Q171" s="295"/>
      <c r="R171" s="295"/>
      <c r="S171" s="295"/>
      <c r="T171" s="295"/>
      <c r="U171" s="295"/>
      <c r="V171" s="295"/>
      <c r="W171" s="295"/>
      <c r="X171" s="295"/>
      <c r="Y171" s="295"/>
      <c r="Z171" s="295"/>
      <c r="AA171" s="295"/>
    </row>
    <row r="172">
      <c r="A172" s="295"/>
      <c r="B172" s="327"/>
      <c r="C172" s="327"/>
      <c r="D172" s="327"/>
      <c r="E172" s="327"/>
      <c r="F172" s="327"/>
      <c r="G172" s="327"/>
      <c r="H172" s="327"/>
      <c r="I172" s="327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  <c r="W172" s="295"/>
      <c r="X172" s="295"/>
      <c r="Y172" s="295"/>
      <c r="Z172" s="295"/>
      <c r="AA172" s="295"/>
    </row>
    <row r="173">
      <c r="A173" s="295"/>
      <c r="B173" s="327"/>
      <c r="C173" s="327"/>
      <c r="D173" s="327"/>
      <c r="E173" s="327"/>
      <c r="F173" s="327"/>
      <c r="G173" s="327"/>
      <c r="H173" s="327"/>
      <c r="I173" s="327"/>
      <c r="J173" s="295"/>
      <c r="K173" s="295"/>
      <c r="L173" s="295"/>
      <c r="M173" s="295"/>
      <c r="N173" s="295"/>
      <c r="O173" s="295"/>
      <c r="P173" s="295"/>
      <c r="Q173" s="295"/>
      <c r="R173" s="295"/>
      <c r="S173" s="295"/>
      <c r="T173" s="295"/>
      <c r="U173" s="295"/>
      <c r="V173" s="295"/>
      <c r="W173" s="295"/>
      <c r="X173" s="295"/>
      <c r="Y173" s="295"/>
      <c r="Z173" s="295"/>
      <c r="AA173" s="295"/>
    </row>
    <row r="174">
      <c r="A174" s="295"/>
      <c r="B174" s="327"/>
      <c r="C174" s="327"/>
      <c r="D174" s="327"/>
      <c r="E174" s="327"/>
      <c r="F174" s="327"/>
      <c r="G174" s="327"/>
      <c r="H174" s="327"/>
      <c r="I174" s="327"/>
      <c r="J174" s="295"/>
      <c r="K174" s="295"/>
      <c r="L174" s="295"/>
      <c r="M174" s="295"/>
      <c r="N174" s="295"/>
      <c r="O174" s="295"/>
      <c r="P174" s="295"/>
      <c r="Q174" s="295"/>
      <c r="R174" s="295"/>
      <c r="S174" s="295"/>
      <c r="T174" s="295"/>
      <c r="U174" s="295"/>
      <c r="V174" s="295"/>
      <c r="W174" s="295"/>
      <c r="X174" s="295"/>
      <c r="Y174" s="295"/>
      <c r="Z174" s="295"/>
      <c r="AA174" s="295"/>
    </row>
    <row r="175">
      <c r="A175" s="295"/>
      <c r="B175" s="327"/>
      <c r="C175" s="327"/>
      <c r="D175" s="327"/>
      <c r="E175" s="327"/>
      <c r="F175" s="327"/>
      <c r="G175" s="327"/>
      <c r="H175" s="327"/>
      <c r="I175" s="327"/>
      <c r="J175" s="295"/>
      <c r="K175" s="295"/>
      <c r="L175" s="295"/>
      <c r="M175" s="295"/>
      <c r="N175" s="295"/>
      <c r="O175" s="295"/>
      <c r="P175" s="295"/>
      <c r="Q175" s="295"/>
      <c r="R175" s="295"/>
      <c r="S175" s="295"/>
      <c r="T175" s="295"/>
      <c r="U175" s="295"/>
      <c r="V175" s="295"/>
      <c r="W175" s="295"/>
      <c r="X175" s="295"/>
      <c r="Y175" s="295"/>
      <c r="Z175" s="295"/>
      <c r="AA175" s="295"/>
    </row>
    <row r="176">
      <c r="A176" s="295"/>
      <c r="B176" s="327"/>
      <c r="C176" s="327"/>
      <c r="D176" s="327"/>
      <c r="E176" s="327"/>
      <c r="F176" s="327"/>
      <c r="G176" s="327"/>
      <c r="H176" s="327"/>
      <c r="I176" s="327"/>
      <c r="J176" s="295"/>
      <c r="K176" s="295"/>
      <c r="L176" s="295"/>
      <c r="M176" s="295"/>
      <c r="N176" s="295"/>
      <c r="O176" s="295"/>
      <c r="P176" s="295"/>
      <c r="Q176" s="295"/>
      <c r="R176" s="295"/>
      <c r="S176" s="295"/>
      <c r="T176" s="295"/>
      <c r="U176" s="295"/>
      <c r="V176" s="295"/>
      <c r="W176" s="295"/>
      <c r="X176" s="295"/>
      <c r="Y176" s="295"/>
      <c r="Z176" s="295"/>
      <c r="AA176" s="295"/>
    </row>
    <row r="177">
      <c r="A177" s="295"/>
      <c r="B177" s="327"/>
      <c r="C177" s="327"/>
      <c r="D177" s="327"/>
      <c r="E177" s="327"/>
      <c r="F177" s="327"/>
      <c r="G177" s="327"/>
      <c r="H177" s="327"/>
      <c r="I177" s="327"/>
      <c r="J177" s="295"/>
      <c r="K177" s="295"/>
      <c r="L177" s="295"/>
      <c r="M177" s="295"/>
      <c r="N177" s="295"/>
      <c r="O177" s="295"/>
      <c r="P177" s="295"/>
      <c r="Q177" s="295"/>
      <c r="R177" s="295"/>
      <c r="S177" s="295"/>
      <c r="T177" s="295"/>
      <c r="U177" s="295"/>
      <c r="V177" s="295"/>
      <c r="W177" s="295"/>
      <c r="X177" s="295"/>
      <c r="Y177" s="295"/>
      <c r="Z177" s="295"/>
      <c r="AA177" s="295"/>
    </row>
    <row r="178">
      <c r="A178" s="295"/>
      <c r="B178" s="327"/>
      <c r="C178" s="327"/>
      <c r="D178" s="327"/>
      <c r="E178" s="327"/>
      <c r="F178" s="327"/>
      <c r="G178" s="327"/>
      <c r="H178" s="327"/>
      <c r="I178" s="327"/>
      <c r="J178" s="295"/>
      <c r="K178" s="295"/>
      <c r="L178" s="295"/>
      <c r="M178" s="295"/>
      <c r="N178" s="295"/>
      <c r="O178" s="295"/>
      <c r="P178" s="295"/>
      <c r="Q178" s="295"/>
      <c r="R178" s="295"/>
      <c r="S178" s="295"/>
      <c r="T178" s="295"/>
      <c r="U178" s="295"/>
      <c r="V178" s="295"/>
      <c r="W178" s="295"/>
      <c r="X178" s="295"/>
      <c r="Y178" s="295"/>
      <c r="Z178" s="295"/>
      <c r="AA178" s="295"/>
    </row>
    <row r="179">
      <c r="A179" s="295"/>
      <c r="B179" s="327"/>
      <c r="C179" s="327"/>
      <c r="D179" s="327"/>
      <c r="E179" s="327"/>
      <c r="F179" s="327"/>
      <c r="G179" s="327"/>
      <c r="H179" s="327"/>
      <c r="I179" s="327"/>
      <c r="J179" s="295"/>
      <c r="K179" s="295"/>
      <c r="L179" s="295"/>
      <c r="M179" s="295"/>
      <c r="N179" s="295"/>
      <c r="O179" s="295"/>
      <c r="P179" s="295"/>
      <c r="Q179" s="295"/>
      <c r="R179" s="295"/>
      <c r="S179" s="295"/>
      <c r="T179" s="295"/>
      <c r="U179" s="295"/>
      <c r="V179" s="295"/>
      <c r="W179" s="295"/>
      <c r="X179" s="295"/>
      <c r="Y179" s="295"/>
      <c r="Z179" s="295"/>
      <c r="AA179" s="295"/>
    </row>
    <row r="180">
      <c r="A180" s="295"/>
      <c r="B180" s="327"/>
      <c r="C180" s="327"/>
      <c r="D180" s="327"/>
      <c r="E180" s="327"/>
      <c r="F180" s="327"/>
      <c r="G180" s="327"/>
      <c r="H180" s="327"/>
      <c r="I180" s="327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</row>
    <row r="181">
      <c r="A181" s="295"/>
      <c r="B181" s="327"/>
      <c r="C181" s="327"/>
      <c r="D181" s="327"/>
      <c r="E181" s="327"/>
      <c r="F181" s="327"/>
      <c r="G181" s="327"/>
      <c r="H181" s="327"/>
      <c r="I181" s="327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</row>
    <row r="182">
      <c r="A182" s="295"/>
      <c r="B182" s="327"/>
      <c r="C182" s="327"/>
      <c r="D182" s="327"/>
      <c r="E182" s="327"/>
      <c r="F182" s="327"/>
      <c r="G182" s="327"/>
      <c r="H182" s="327"/>
      <c r="I182" s="327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</row>
    <row r="183">
      <c r="A183" s="295"/>
      <c r="B183" s="327"/>
      <c r="C183" s="327"/>
      <c r="D183" s="327"/>
      <c r="E183" s="327"/>
      <c r="F183" s="327"/>
      <c r="G183" s="327"/>
      <c r="H183" s="327"/>
      <c r="I183" s="327"/>
      <c r="J183" s="295"/>
      <c r="K183" s="295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  <c r="W183" s="295"/>
      <c r="X183" s="295"/>
      <c r="Y183" s="295"/>
      <c r="Z183" s="295"/>
      <c r="AA183" s="295"/>
    </row>
    <row r="184">
      <c r="A184" s="295"/>
      <c r="B184" s="327"/>
      <c r="C184" s="327"/>
      <c r="D184" s="327"/>
      <c r="E184" s="327"/>
      <c r="F184" s="327"/>
      <c r="G184" s="327"/>
      <c r="H184" s="327"/>
      <c r="I184" s="327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</row>
    <row r="185">
      <c r="A185" s="295"/>
      <c r="B185" s="327"/>
      <c r="C185" s="327"/>
      <c r="D185" s="327"/>
      <c r="E185" s="327"/>
      <c r="F185" s="327"/>
      <c r="G185" s="327"/>
      <c r="H185" s="327"/>
      <c r="I185" s="327"/>
      <c r="J185" s="295"/>
      <c r="K185" s="295"/>
      <c r="L185" s="295"/>
      <c r="M185" s="295"/>
      <c r="N185" s="295"/>
      <c r="O185" s="295"/>
      <c r="P185" s="295"/>
      <c r="Q185" s="295"/>
      <c r="R185" s="295"/>
      <c r="S185" s="295"/>
      <c r="T185" s="295"/>
      <c r="U185" s="295"/>
      <c r="V185" s="295"/>
      <c r="W185" s="295"/>
      <c r="X185" s="295"/>
      <c r="Y185" s="295"/>
      <c r="Z185" s="295"/>
      <c r="AA185" s="295"/>
    </row>
    <row r="186">
      <c r="A186" s="295"/>
      <c r="B186" s="327"/>
      <c r="C186" s="327"/>
      <c r="D186" s="327"/>
      <c r="E186" s="327"/>
      <c r="F186" s="327"/>
      <c r="G186" s="327"/>
      <c r="H186" s="327"/>
      <c r="I186" s="327"/>
      <c r="J186" s="295"/>
      <c r="K186" s="295"/>
      <c r="L186" s="295"/>
      <c r="M186" s="295"/>
      <c r="N186" s="295"/>
      <c r="O186" s="295"/>
      <c r="P186" s="295"/>
      <c r="Q186" s="295"/>
      <c r="R186" s="295"/>
      <c r="S186" s="295"/>
      <c r="T186" s="295"/>
      <c r="U186" s="295"/>
      <c r="V186" s="295"/>
      <c r="W186" s="295"/>
      <c r="X186" s="295"/>
      <c r="Y186" s="295"/>
      <c r="Z186" s="295"/>
      <c r="AA186" s="295"/>
    </row>
    <row r="187">
      <c r="A187" s="295"/>
      <c r="B187" s="327"/>
      <c r="C187" s="327"/>
      <c r="D187" s="327"/>
      <c r="E187" s="327"/>
      <c r="F187" s="327"/>
      <c r="G187" s="327"/>
      <c r="H187" s="327"/>
      <c r="I187" s="327"/>
      <c r="J187" s="295"/>
      <c r="K187" s="295"/>
      <c r="L187" s="295"/>
      <c r="M187" s="295"/>
      <c r="N187" s="295"/>
      <c r="O187" s="295"/>
      <c r="P187" s="295"/>
      <c r="Q187" s="295"/>
      <c r="R187" s="295"/>
      <c r="S187" s="295"/>
      <c r="T187" s="295"/>
      <c r="U187" s="295"/>
      <c r="V187" s="295"/>
      <c r="W187" s="295"/>
      <c r="X187" s="295"/>
      <c r="Y187" s="295"/>
      <c r="Z187" s="295"/>
      <c r="AA187" s="295"/>
    </row>
    <row r="188">
      <c r="A188" s="295"/>
      <c r="B188" s="327"/>
      <c r="C188" s="327"/>
      <c r="D188" s="327"/>
      <c r="E188" s="327"/>
      <c r="F188" s="327"/>
      <c r="G188" s="327"/>
      <c r="H188" s="327"/>
      <c r="I188" s="327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  <c r="W188" s="295"/>
      <c r="X188" s="295"/>
      <c r="Y188" s="295"/>
      <c r="Z188" s="295"/>
      <c r="AA188" s="295"/>
    </row>
    <row r="189">
      <c r="A189" s="295"/>
      <c r="B189" s="327"/>
      <c r="C189" s="327"/>
      <c r="D189" s="327"/>
      <c r="E189" s="327"/>
      <c r="F189" s="327"/>
      <c r="G189" s="327"/>
      <c r="H189" s="327"/>
      <c r="I189" s="327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  <c r="W189" s="295"/>
      <c r="X189" s="295"/>
      <c r="Y189" s="295"/>
      <c r="Z189" s="295"/>
      <c r="AA189" s="295"/>
    </row>
    <row r="190">
      <c r="A190" s="295"/>
      <c r="B190" s="327"/>
      <c r="C190" s="327"/>
      <c r="D190" s="327"/>
      <c r="E190" s="327"/>
      <c r="F190" s="327"/>
      <c r="G190" s="327"/>
      <c r="H190" s="327"/>
      <c r="I190" s="327"/>
      <c r="J190" s="295"/>
      <c r="K190" s="295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  <c r="W190" s="295"/>
      <c r="X190" s="295"/>
      <c r="Y190" s="295"/>
      <c r="Z190" s="295"/>
      <c r="AA190" s="295"/>
    </row>
    <row r="191">
      <c r="A191" s="295"/>
      <c r="B191" s="327"/>
      <c r="C191" s="327"/>
      <c r="D191" s="327"/>
      <c r="E191" s="327"/>
      <c r="F191" s="327"/>
      <c r="G191" s="327"/>
      <c r="H191" s="327"/>
      <c r="I191" s="327"/>
      <c r="J191" s="295"/>
      <c r="K191" s="295"/>
      <c r="L191" s="295"/>
      <c r="M191" s="295"/>
      <c r="N191" s="295"/>
      <c r="O191" s="295"/>
      <c r="P191" s="295"/>
      <c r="Q191" s="295"/>
      <c r="R191" s="295"/>
      <c r="S191" s="295"/>
      <c r="T191" s="295"/>
      <c r="U191" s="295"/>
      <c r="V191" s="295"/>
      <c r="W191" s="295"/>
      <c r="X191" s="295"/>
      <c r="Y191" s="295"/>
      <c r="Z191" s="295"/>
      <c r="AA191" s="295"/>
    </row>
    <row r="192">
      <c r="A192" s="295"/>
      <c r="B192" s="327"/>
      <c r="C192" s="327"/>
      <c r="D192" s="327"/>
      <c r="E192" s="327"/>
      <c r="F192" s="327"/>
      <c r="G192" s="327"/>
      <c r="H192" s="327"/>
      <c r="I192" s="327"/>
      <c r="J192" s="295"/>
      <c r="K192" s="295"/>
      <c r="L192" s="295"/>
      <c r="M192" s="295"/>
      <c r="N192" s="295"/>
      <c r="O192" s="295"/>
      <c r="P192" s="295"/>
      <c r="Q192" s="295"/>
      <c r="R192" s="295"/>
      <c r="S192" s="295"/>
      <c r="T192" s="295"/>
      <c r="U192" s="295"/>
      <c r="V192" s="295"/>
      <c r="W192" s="295"/>
      <c r="X192" s="295"/>
      <c r="Y192" s="295"/>
      <c r="Z192" s="295"/>
      <c r="AA192" s="295"/>
    </row>
    <row r="193">
      <c r="A193" s="295"/>
      <c r="B193" s="327"/>
      <c r="C193" s="327"/>
      <c r="D193" s="327"/>
      <c r="E193" s="327"/>
      <c r="F193" s="327"/>
      <c r="G193" s="327"/>
      <c r="H193" s="327"/>
      <c r="I193" s="327"/>
      <c r="J193" s="295"/>
      <c r="K193" s="295"/>
      <c r="L193" s="295"/>
      <c r="M193" s="295"/>
      <c r="N193" s="295"/>
      <c r="O193" s="295"/>
      <c r="P193" s="295"/>
      <c r="Q193" s="295"/>
      <c r="R193" s="295"/>
      <c r="S193" s="295"/>
      <c r="T193" s="295"/>
      <c r="U193" s="295"/>
      <c r="V193" s="295"/>
      <c r="W193" s="295"/>
      <c r="X193" s="295"/>
      <c r="Y193" s="295"/>
      <c r="Z193" s="295"/>
      <c r="AA193" s="295"/>
    </row>
    <row r="194">
      <c r="A194" s="295"/>
      <c r="B194" s="327"/>
      <c r="C194" s="327"/>
      <c r="D194" s="327"/>
      <c r="E194" s="327"/>
      <c r="F194" s="327"/>
      <c r="G194" s="327"/>
      <c r="H194" s="327"/>
      <c r="I194" s="327"/>
      <c r="J194" s="295"/>
      <c r="K194" s="295"/>
      <c r="L194" s="295"/>
      <c r="M194" s="295"/>
      <c r="N194" s="295"/>
      <c r="O194" s="295"/>
      <c r="P194" s="295"/>
      <c r="Q194" s="295"/>
      <c r="R194" s="295"/>
      <c r="S194" s="295"/>
      <c r="T194" s="295"/>
      <c r="U194" s="295"/>
      <c r="V194" s="295"/>
      <c r="W194" s="295"/>
      <c r="X194" s="295"/>
      <c r="Y194" s="295"/>
      <c r="Z194" s="295"/>
      <c r="AA194" s="295"/>
    </row>
    <row r="195">
      <c r="A195" s="295"/>
      <c r="B195" s="327"/>
      <c r="C195" s="327"/>
      <c r="D195" s="327"/>
      <c r="E195" s="327"/>
      <c r="F195" s="327"/>
      <c r="G195" s="327"/>
      <c r="H195" s="327"/>
      <c r="I195" s="327"/>
      <c r="J195" s="295"/>
      <c r="K195" s="295"/>
      <c r="L195" s="295"/>
      <c r="M195" s="295"/>
      <c r="N195" s="295"/>
      <c r="O195" s="295"/>
      <c r="P195" s="295"/>
      <c r="Q195" s="295"/>
      <c r="R195" s="295"/>
      <c r="S195" s="295"/>
      <c r="T195" s="295"/>
      <c r="U195" s="295"/>
      <c r="V195" s="295"/>
      <c r="W195" s="295"/>
      <c r="X195" s="295"/>
      <c r="Y195" s="295"/>
      <c r="Z195" s="295"/>
      <c r="AA195" s="295"/>
    </row>
    <row r="196">
      <c r="A196" s="295"/>
      <c r="B196" s="327"/>
      <c r="C196" s="327"/>
      <c r="D196" s="327"/>
      <c r="E196" s="327"/>
      <c r="F196" s="327"/>
      <c r="G196" s="327"/>
      <c r="H196" s="327"/>
      <c r="I196" s="327"/>
      <c r="J196" s="295"/>
      <c r="K196" s="295"/>
      <c r="L196" s="295"/>
      <c r="M196" s="295"/>
      <c r="N196" s="295"/>
      <c r="O196" s="295"/>
      <c r="P196" s="295"/>
      <c r="Q196" s="295"/>
      <c r="R196" s="295"/>
      <c r="S196" s="295"/>
      <c r="T196" s="295"/>
      <c r="U196" s="295"/>
      <c r="V196" s="295"/>
      <c r="W196" s="295"/>
      <c r="X196" s="295"/>
      <c r="Y196" s="295"/>
      <c r="Z196" s="295"/>
      <c r="AA196" s="295"/>
    </row>
    <row r="197">
      <c r="A197" s="295"/>
      <c r="B197" s="327"/>
      <c r="C197" s="327"/>
      <c r="D197" s="327"/>
      <c r="E197" s="327"/>
      <c r="F197" s="327"/>
      <c r="G197" s="327"/>
      <c r="H197" s="327"/>
      <c r="I197" s="327"/>
      <c r="J197" s="295"/>
      <c r="K197" s="295"/>
      <c r="L197" s="295"/>
      <c r="M197" s="295"/>
      <c r="N197" s="295"/>
      <c r="O197" s="295"/>
      <c r="P197" s="295"/>
      <c r="Q197" s="295"/>
      <c r="R197" s="295"/>
      <c r="S197" s="295"/>
      <c r="T197" s="295"/>
      <c r="U197" s="295"/>
      <c r="V197" s="295"/>
      <c r="W197" s="295"/>
      <c r="X197" s="295"/>
      <c r="Y197" s="295"/>
      <c r="Z197" s="295"/>
      <c r="AA197" s="295"/>
    </row>
    <row r="198">
      <c r="A198" s="295"/>
      <c r="B198" s="327"/>
      <c r="C198" s="327"/>
      <c r="D198" s="327"/>
      <c r="E198" s="327"/>
      <c r="F198" s="327"/>
      <c r="G198" s="327"/>
      <c r="H198" s="327"/>
      <c r="I198" s="327"/>
      <c r="J198" s="295"/>
      <c r="K198" s="295"/>
      <c r="L198" s="295"/>
      <c r="M198" s="295"/>
      <c r="N198" s="295"/>
      <c r="O198" s="295"/>
      <c r="P198" s="295"/>
      <c r="Q198" s="295"/>
      <c r="R198" s="295"/>
      <c r="S198" s="295"/>
      <c r="T198" s="295"/>
      <c r="U198" s="295"/>
      <c r="V198" s="295"/>
      <c r="W198" s="295"/>
      <c r="X198" s="295"/>
      <c r="Y198" s="295"/>
      <c r="Z198" s="295"/>
      <c r="AA198" s="295"/>
    </row>
    <row r="199">
      <c r="A199" s="295"/>
      <c r="B199" s="327"/>
      <c r="C199" s="327"/>
      <c r="D199" s="327"/>
      <c r="E199" s="327"/>
      <c r="F199" s="327"/>
      <c r="G199" s="327"/>
      <c r="H199" s="327"/>
      <c r="I199" s="327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</row>
    <row r="200">
      <c r="A200" s="295"/>
      <c r="B200" s="327"/>
      <c r="C200" s="327"/>
      <c r="D200" s="327"/>
      <c r="E200" s="327"/>
      <c r="F200" s="327"/>
      <c r="G200" s="327"/>
      <c r="H200" s="327"/>
      <c r="I200" s="327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</row>
    <row r="201">
      <c r="A201" s="295"/>
      <c r="B201" s="327"/>
      <c r="C201" s="327"/>
      <c r="D201" s="327"/>
      <c r="E201" s="327"/>
      <c r="F201" s="327"/>
      <c r="G201" s="327"/>
      <c r="H201" s="327"/>
      <c r="I201" s="327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</row>
    <row r="202">
      <c r="A202" s="295"/>
      <c r="B202" s="327"/>
      <c r="C202" s="327"/>
      <c r="D202" s="327"/>
      <c r="E202" s="327"/>
      <c r="F202" s="327"/>
      <c r="G202" s="327"/>
      <c r="H202" s="327"/>
      <c r="I202" s="327"/>
      <c r="J202" s="295"/>
      <c r="K202" s="295"/>
      <c r="L202" s="295"/>
      <c r="M202" s="295"/>
      <c r="N202" s="295"/>
      <c r="O202" s="295"/>
      <c r="P202" s="295"/>
      <c r="Q202" s="295"/>
      <c r="R202" s="295"/>
      <c r="S202" s="295"/>
      <c r="T202" s="295"/>
      <c r="U202" s="295"/>
      <c r="V202" s="295"/>
      <c r="W202" s="295"/>
      <c r="X202" s="295"/>
      <c r="Y202" s="295"/>
      <c r="Z202" s="295"/>
      <c r="AA202" s="295"/>
    </row>
    <row r="203">
      <c r="A203" s="295"/>
      <c r="B203" s="327"/>
      <c r="C203" s="327"/>
      <c r="D203" s="327"/>
      <c r="E203" s="327"/>
      <c r="F203" s="327"/>
      <c r="G203" s="327"/>
      <c r="H203" s="327"/>
      <c r="I203" s="327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</row>
    <row r="204">
      <c r="A204" s="295"/>
      <c r="B204" s="327"/>
      <c r="C204" s="327"/>
      <c r="D204" s="327"/>
      <c r="E204" s="327"/>
      <c r="F204" s="327"/>
      <c r="G204" s="327"/>
      <c r="H204" s="327"/>
      <c r="I204" s="327"/>
      <c r="J204" s="295"/>
      <c r="K204" s="295"/>
      <c r="L204" s="295"/>
      <c r="M204" s="295"/>
      <c r="N204" s="295"/>
      <c r="O204" s="295"/>
      <c r="P204" s="295"/>
      <c r="Q204" s="295"/>
      <c r="R204" s="295"/>
      <c r="S204" s="295"/>
      <c r="T204" s="295"/>
      <c r="U204" s="295"/>
      <c r="V204" s="295"/>
      <c r="W204" s="295"/>
      <c r="X204" s="295"/>
      <c r="Y204" s="295"/>
      <c r="Z204" s="295"/>
      <c r="AA204" s="295"/>
    </row>
    <row r="205">
      <c r="A205" s="295"/>
      <c r="B205" s="327"/>
      <c r="C205" s="327"/>
      <c r="D205" s="327"/>
      <c r="E205" s="327"/>
      <c r="F205" s="327"/>
      <c r="G205" s="327"/>
      <c r="H205" s="327"/>
      <c r="I205" s="327"/>
      <c r="J205" s="295"/>
      <c r="K205" s="295"/>
      <c r="L205" s="295"/>
      <c r="M205" s="295"/>
      <c r="N205" s="295"/>
      <c r="O205" s="295"/>
      <c r="P205" s="295"/>
      <c r="Q205" s="295"/>
      <c r="R205" s="295"/>
      <c r="S205" s="295"/>
      <c r="T205" s="295"/>
      <c r="U205" s="295"/>
      <c r="V205" s="295"/>
      <c r="W205" s="295"/>
      <c r="X205" s="295"/>
      <c r="Y205" s="295"/>
      <c r="Z205" s="295"/>
      <c r="AA205" s="295"/>
    </row>
    <row r="206">
      <c r="A206" s="295"/>
      <c r="B206" s="327"/>
      <c r="C206" s="327"/>
      <c r="D206" s="327"/>
      <c r="E206" s="327"/>
      <c r="F206" s="327"/>
      <c r="G206" s="327"/>
      <c r="H206" s="327"/>
      <c r="I206" s="327"/>
      <c r="J206" s="295"/>
      <c r="K206" s="295"/>
      <c r="L206" s="295"/>
      <c r="M206" s="295"/>
      <c r="N206" s="295"/>
      <c r="O206" s="295"/>
      <c r="P206" s="295"/>
      <c r="Q206" s="295"/>
      <c r="R206" s="295"/>
      <c r="S206" s="295"/>
      <c r="T206" s="295"/>
      <c r="U206" s="295"/>
      <c r="V206" s="295"/>
      <c r="W206" s="295"/>
      <c r="X206" s="295"/>
      <c r="Y206" s="295"/>
      <c r="Z206" s="295"/>
      <c r="AA206" s="295"/>
    </row>
    <row r="207">
      <c r="A207" s="295"/>
      <c r="B207" s="327"/>
      <c r="C207" s="327"/>
      <c r="D207" s="327"/>
      <c r="E207" s="327"/>
      <c r="F207" s="327"/>
      <c r="G207" s="327"/>
      <c r="H207" s="327"/>
      <c r="I207" s="327"/>
      <c r="J207" s="295"/>
      <c r="K207" s="295"/>
      <c r="L207" s="295"/>
      <c r="M207" s="295"/>
      <c r="N207" s="295"/>
      <c r="O207" s="295"/>
      <c r="P207" s="295"/>
      <c r="Q207" s="295"/>
      <c r="R207" s="295"/>
      <c r="S207" s="295"/>
      <c r="T207" s="295"/>
      <c r="U207" s="295"/>
      <c r="V207" s="295"/>
      <c r="W207" s="295"/>
      <c r="X207" s="295"/>
      <c r="Y207" s="295"/>
      <c r="Z207" s="295"/>
      <c r="AA207" s="295"/>
    </row>
    <row r="208">
      <c r="A208" s="295"/>
      <c r="B208" s="327"/>
      <c r="C208" s="327"/>
      <c r="D208" s="327"/>
      <c r="E208" s="327"/>
      <c r="F208" s="327"/>
      <c r="G208" s="327"/>
      <c r="H208" s="327"/>
      <c r="I208" s="327"/>
      <c r="J208" s="295"/>
      <c r="K208" s="295"/>
      <c r="L208" s="295"/>
      <c r="M208" s="295"/>
      <c r="N208" s="295"/>
      <c r="O208" s="295"/>
      <c r="P208" s="295"/>
      <c r="Q208" s="295"/>
      <c r="R208" s="295"/>
      <c r="S208" s="295"/>
      <c r="T208" s="295"/>
      <c r="U208" s="295"/>
      <c r="V208" s="295"/>
      <c r="W208" s="295"/>
      <c r="X208" s="295"/>
      <c r="Y208" s="295"/>
      <c r="Z208" s="295"/>
      <c r="AA208" s="295"/>
    </row>
    <row r="209">
      <c r="A209" s="295"/>
      <c r="B209" s="327"/>
      <c r="C209" s="327"/>
      <c r="D209" s="327"/>
      <c r="E209" s="327"/>
      <c r="F209" s="327"/>
      <c r="G209" s="327"/>
      <c r="H209" s="327"/>
      <c r="I209" s="327"/>
      <c r="J209" s="295"/>
      <c r="K209" s="295"/>
      <c r="L209" s="295"/>
      <c r="M209" s="295"/>
      <c r="N209" s="295"/>
      <c r="O209" s="295"/>
      <c r="P209" s="295"/>
      <c r="Q209" s="295"/>
      <c r="R209" s="295"/>
      <c r="S209" s="295"/>
      <c r="T209" s="295"/>
      <c r="U209" s="295"/>
      <c r="V209" s="295"/>
      <c r="W209" s="295"/>
      <c r="X209" s="295"/>
      <c r="Y209" s="295"/>
      <c r="Z209" s="295"/>
      <c r="AA209" s="295"/>
    </row>
    <row r="210">
      <c r="A210" s="295"/>
      <c r="B210" s="327"/>
      <c r="C210" s="327"/>
      <c r="D210" s="327"/>
      <c r="E210" s="327"/>
      <c r="F210" s="327"/>
      <c r="G210" s="327"/>
      <c r="H210" s="327"/>
      <c r="I210" s="327"/>
      <c r="J210" s="295"/>
      <c r="K210" s="295"/>
      <c r="L210" s="295"/>
      <c r="M210" s="295"/>
      <c r="N210" s="295"/>
      <c r="O210" s="295"/>
      <c r="P210" s="295"/>
      <c r="Q210" s="295"/>
      <c r="R210" s="295"/>
      <c r="S210" s="295"/>
      <c r="T210" s="295"/>
      <c r="U210" s="295"/>
      <c r="V210" s="295"/>
      <c r="W210" s="295"/>
      <c r="X210" s="295"/>
      <c r="Y210" s="295"/>
      <c r="Z210" s="295"/>
      <c r="AA210" s="295"/>
    </row>
    <row r="211">
      <c r="A211" s="295"/>
      <c r="B211" s="327"/>
      <c r="C211" s="327"/>
      <c r="D211" s="327"/>
      <c r="E211" s="327"/>
      <c r="F211" s="327"/>
      <c r="G211" s="327"/>
      <c r="H211" s="327"/>
      <c r="I211" s="327"/>
      <c r="J211" s="295"/>
      <c r="K211" s="295"/>
      <c r="L211" s="295"/>
      <c r="M211" s="295"/>
      <c r="N211" s="295"/>
      <c r="O211" s="295"/>
      <c r="P211" s="295"/>
      <c r="Q211" s="295"/>
      <c r="R211" s="295"/>
      <c r="S211" s="295"/>
      <c r="T211" s="295"/>
      <c r="U211" s="295"/>
      <c r="V211" s="295"/>
      <c r="W211" s="295"/>
      <c r="X211" s="295"/>
      <c r="Y211" s="295"/>
      <c r="Z211" s="295"/>
      <c r="AA211" s="295"/>
    </row>
    <row r="212">
      <c r="A212" s="295"/>
      <c r="B212" s="327"/>
      <c r="C212" s="327"/>
      <c r="D212" s="327"/>
      <c r="E212" s="327"/>
      <c r="F212" s="327"/>
      <c r="G212" s="327"/>
      <c r="H212" s="327"/>
      <c r="I212" s="327"/>
      <c r="J212" s="295"/>
      <c r="K212" s="295"/>
      <c r="L212" s="295"/>
      <c r="M212" s="295"/>
      <c r="N212" s="295"/>
      <c r="O212" s="295"/>
      <c r="P212" s="295"/>
      <c r="Q212" s="295"/>
      <c r="R212" s="295"/>
      <c r="S212" s="295"/>
      <c r="T212" s="295"/>
      <c r="U212" s="295"/>
      <c r="V212" s="295"/>
      <c r="W212" s="295"/>
      <c r="X212" s="295"/>
      <c r="Y212" s="295"/>
      <c r="Z212" s="295"/>
      <c r="AA212" s="295"/>
    </row>
    <row r="213">
      <c r="A213" s="295"/>
      <c r="B213" s="327"/>
      <c r="C213" s="327"/>
      <c r="D213" s="327"/>
      <c r="E213" s="327"/>
      <c r="F213" s="327"/>
      <c r="G213" s="327"/>
      <c r="H213" s="327"/>
      <c r="I213" s="327"/>
      <c r="J213" s="295"/>
      <c r="K213" s="295"/>
      <c r="L213" s="295"/>
      <c r="M213" s="295"/>
      <c r="N213" s="295"/>
      <c r="O213" s="295"/>
      <c r="P213" s="295"/>
      <c r="Q213" s="295"/>
      <c r="R213" s="295"/>
      <c r="S213" s="295"/>
      <c r="T213" s="295"/>
      <c r="U213" s="295"/>
      <c r="V213" s="295"/>
      <c r="W213" s="295"/>
      <c r="X213" s="295"/>
      <c r="Y213" s="295"/>
      <c r="Z213" s="295"/>
      <c r="AA213" s="295"/>
    </row>
    <row r="214">
      <c r="A214" s="295"/>
      <c r="B214" s="327"/>
      <c r="C214" s="327"/>
      <c r="D214" s="327"/>
      <c r="E214" s="327"/>
      <c r="F214" s="327"/>
      <c r="G214" s="327"/>
      <c r="H214" s="327"/>
      <c r="I214" s="327"/>
      <c r="J214" s="295"/>
      <c r="K214" s="295"/>
      <c r="L214" s="295"/>
      <c r="M214" s="295"/>
      <c r="N214" s="295"/>
      <c r="O214" s="295"/>
      <c r="P214" s="295"/>
      <c r="Q214" s="295"/>
      <c r="R214" s="295"/>
      <c r="S214" s="295"/>
      <c r="T214" s="295"/>
      <c r="U214" s="295"/>
      <c r="V214" s="295"/>
      <c r="W214" s="295"/>
      <c r="X214" s="295"/>
      <c r="Y214" s="295"/>
      <c r="Z214" s="295"/>
      <c r="AA214" s="295"/>
    </row>
    <row r="215">
      <c r="A215" s="295"/>
      <c r="B215" s="327"/>
      <c r="C215" s="327"/>
      <c r="D215" s="327"/>
      <c r="E215" s="327"/>
      <c r="F215" s="327"/>
      <c r="G215" s="327"/>
      <c r="H215" s="327"/>
      <c r="I215" s="327"/>
      <c r="J215" s="295"/>
      <c r="K215" s="295"/>
      <c r="L215" s="295"/>
      <c r="M215" s="295"/>
      <c r="N215" s="295"/>
      <c r="O215" s="295"/>
      <c r="P215" s="295"/>
      <c r="Q215" s="295"/>
      <c r="R215" s="295"/>
      <c r="S215" s="295"/>
      <c r="T215" s="295"/>
      <c r="U215" s="295"/>
      <c r="V215" s="295"/>
      <c r="W215" s="295"/>
      <c r="X215" s="295"/>
      <c r="Y215" s="295"/>
      <c r="Z215" s="295"/>
      <c r="AA215" s="295"/>
    </row>
    <row r="216">
      <c r="A216" s="295"/>
      <c r="B216" s="327"/>
      <c r="C216" s="327"/>
      <c r="D216" s="327"/>
      <c r="E216" s="327"/>
      <c r="F216" s="327"/>
      <c r="G216" s="327"/>
      <c r="H216" s="327"/>
      <c r="I216" s="327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</row>
    <row r="217">
      <c r="A217" s="295"/>
      <c r="B217" s="327"/>
      <c r="C217" s="327"/>
      <c r="D217" s="327"/>
      <c r="E217" s="327"/>
      <c r="F217" s="327"/>
      <c r="G217" s="327"/>
      <c r="H217" s="327"/>
      <c r="I217" s="327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</row>
    <row r="218">
      <c r="A218" s="295"/>
      <c r="B218" s="327"/>
      <c r="C218" s="327"/>
      <c r="D218" s="327"/>
      <c r="E218" s="327"/>
      <c r="F218" s="327"/>
      <c r="G218" s="327"/>
      <c r="H218" s="327"/>
      <c r="I218" s="327"/>
      <c r="J218" s="295"/>
      <c r="K218" s="295"/>
      <c r="L218" s="295"/>
      <c r="M218" s="295"/>
      <c r="N218" s="295"/>
      <c r="O218" s="295"/>
      <c r="P218" s="295"/>
      <c r="Q218" s="295"/>
      <c r="R218" s="295"/>
      <c r="S218" s="295"/>
      <c r="T218" s="295"/>
      <c r="U218" s="295"/>
      <c r="V218" s="295"/>
      <c r="W218" s="295"/>
      <c r="X218" s="295"/>
      <c r="Y218" s="295"/>
      <c r="Z218" s="295"/>
      <c r="AA218" s="295"/>
    </row>
    <row r="219">
      <c r="A219" s="295"/>
      <c r="B219" s="327"/>
      <c r="C219" s="327"/>
      <c r="D219" s="327"/>
      <c r="E219" s="327"/>
      <c r="F219" s="327"/>
      <c r="G219" s="327"/>
      <c r="H219" s="327"/>
      <c r="I219" s="327"/>
      <c r="J219" s="295"/>
      <c r="K219" s="295"/>
      <c r="L219" s="295"/>
      <c r="M219" s="295"/>
      <c r="N219" s="295"/>
      <c r="O219" s="295"/>
      <c r="P219" s="295"/>
      <c r="Q219" s="295"/>
      <c r="R219" s="295"/>
      <c r="S219" s="295"/>
      <c r="T219" s="295"/>
      <c r="U219" s="295"/>
      <c r="V219" s="295"/>
      <c r="W219" s="295"/>
      <c r="X219" s="295"/>
      <c r="Y219" s="295"/>
      <c r="Z219" s="295"/>
      <c r="AA219" s="295"/>
    </row>
    <row r="220">
      <c r="A220" s="295"/>
      <c r="B220" s="327"/>
      <c r="C220" s="327"/>
      <c r="D220" s="327"/>
      <c r="E220" s="327"/>
      <c r="F220" s="327"/>
      <c r="G220" s="327"/>
      <c r="H220" s="327"/>
      <c r="I220" s="327"/>
      <c r="J220" s="295"/>
      <c r="K220" s="295"/>
      <c r="L220" s="295"/>
      <c r="M220" s="295"/>
      <c r="N220" s="295"/>
      <c r="O220" s="295"/>
      <c r="P220" s="295"/>
      <c r="Q220" s="295"/>
      <c r="R220" s="295"/>
      <c r="S220" s="295"/>
      <c r="T220" s="295"/>
      <c r="U220" s="295"/>
      <c r="V220" s="295"/>
      <c r="W220" s="295"/>
      <c r="X220" s="295"/>
      <c r="Y220" s="295"/>
      <c r="Z220" s="295"/>
      <c r="AA220" s="295"/>
    </row>
    <row r="221">
      <c r="A221" s="295"/>
      <c r="B221" s="327"/>
      <c r="C221" s="327"/>
      <c r="D221" s="327"/>
      <c r="E221" s="327"/>
      <c r="F221" s="327"/>
      <c r="G221" s="327"/>
      <c r="H221" s="327"/>
      <c r="I221" s="327"/>
      <c r="J221" s="295"/>
      <c r="K221" s="295"/>
      <c r="L221" s="295"/>
      <c r="M221" s="295"/>
      <c r="N221" s="295"/>
      <c r="O221" s="295"/>
      <c r="P221" s="295"/>
      <c r="Q221" s="295"/>
      <c r="R221" s="295"/>
      <c r="S221" s="295"/>
      <c r="T221" s="295"/>
      <c r="U221" s="295"/>
      <c r="V221" s="295"/>
      <c r="W221" s="295"/>
      <c r="X221" s="295"/>
      <c r="Y221" s="295"/>
      <c r="Z221" s="295"/>
      <c r="AA221" s="295"/>
    </row>
    <row r="222">
      <c r="A222" s="295"/>
      <c r="B222" s="327"/>
      <c r="C222" s="327"/>
      <c r="D222" s="327"/>
      <c r="E222" s="327"/>
      <c r="F222" s="327"/>
      <c r="G222" s="327"/>
      <c r="H222" s="327"/>
      <c r="I222" s="327"/>
      <c r="J222" s="295"/>
      <c r="K222" s="295"/>
      <c r="L222" s="295"/>
      <c r="M222" s="295"/>
      <c r="N222" s="295"/>
      <c r="O222" s="295"/>
      <c r="P222" s="295"/>
      <c r="Q222" s="295"/>
      <c r="R222" s="295"/>
      <c r="S222" s="295"/>
      <c r="T222" s="295"/>
      <c r="U222" s="295"/>
      <c r="V222" s="295"/>
      <c r="W222" s="295"/>
      <c r="X222" s="295"/>
      <c r="Y222" s="295"/>
      <c r="Z222" s="295"/>
      <c r="AA222" s="295"/>
    </row>
    <row r="223">
      <c r="A223" s="295"/>
      <c r="B223" s="327"/>
      <c r="C223" s="327"/>
      <c r="D223" s="327"/>
      <c r="E223" s="327"/>
      <c r="F223" s="327"/>
      <c r="G223" s="327"/>
      <c r="H223" s="327"/>
      <c r="I223" s="327"/>
      <c r="J223" s="295"/>
      <c r="K223" s="295"/>
      <c r="L223" s="295"/>
      <c r="M223" s="295"/>
      <c r="N223" s="295"/>
      <c r="O223" s="295"/>
      <c r="P223" s="295"/>
      <c r="Q223" s="295"/>
      <c r="R223" s="295"/>
      <c r="S223" s="295"/>
      <c r="T223" s="295"/>
      <c r="U223" s="295"/>
      <c r="V223" s="295"/>
      <c r="W223" s="295"/>
      <c r="X223" s="295"/>
      <c r="Y223" s="295"/>
      <c r="Z223" s="295"/>
      <c r="AA223" s="295"/>
    </row>
    <row r="224">
      <c r="A224" s="295"/>
      <c r="B224" s="327"/>
      <c r="C224" s="327"/>
      <c r="D224" s="327"/>
      <c r="E224" s="327"/>
      <c r="F224" s="327"/>
      <c r="G224" s="327"/>
      <c r="H224" s="327"/>
      <c r="I224" s="327"/>
      <c r="J224" s="295"/>
      <c r="K224" s="295"/>
      <c r="L224" s="295"/>
      <c r="M224" s="295"/>
      <c r="N224" s="295"/>
      <c r="O224" s="295"/>
      <c r="P224" s="295"/>
      <c r="Q224" s="295"/>
      <c r="R224" s="295"/>
      <c r="S224" s="295"/>
      <c r="T224" s="295"/>
      <c r="U224" s="295"/>
      <c r="V224" s="295"/>
      <c r="W224" s="295"/>
      <c r="X224" s="295"/>
      <c r="Y224" s="295"/>
      <c r="Z224" s="295"/>
      <c r="AA224" s="295"/>
    </row>
    <row r="225">
      <c r="A225" s="295"/>
      <c r="B225" s="327"/>
      <c r="C225" s="327"/>
      <c r="D225" s="327"/>
      <c r="E225" s="327"/>
      <c r="F225" s="327"/>
      <c r="G225" s="327"/>
      <c r="H225" s="327"/>
      <c r="I225" s="327"/>
      <c r="J225" s="295"/>
      <c r="K225" s="295"/>
      <c r="L225" s="295"/>
      <c r="M225" s="295"/>
      <c r="N225" s="295"/>
      <c r="O225" s="295"/>
      <c r="P225" s="295"/>
      <c r="Q225" s="295"/>
      <c r="R225" s="295"/>
      <c r="S225" s="295"/>
      <c r="T225" s="295"/>
      <c r="U225" s="295"/>
      <c r="V225" s="295"/>
      <c r="W225" s="295"/>
      <c r="X225" s="295"/>
      <c r="Y225" s="295"/>
      <c r="Z225" s="295"/>
      <c r="AA225" s="295"/>
    </row>
    <row r="226">
      <c r="A226" s="295"/>
      <c r="B226" s="327"/>
      <c r="C226" s="327"/>
      <c r="D226" s="327"/>
      <c r="E226" s="327"/>
      <c r="F226" s="327"/>
      <c r="G226" s="327"/>
      <c r="H226" s="327"/>
      <c r="I226" s="327"/>
      <c r="J226" s="295"/>
      <c r="K226" s="295"/>
      <c r="L226" s="295"/>
      <c r="M226" s="295"/>
      <c r="N226" s="295"/>
      <c r="O226" s="295"/>
      <c r="P226" s="295"/>
      <c r="Q226" s="295"/>
      <c r="R226" s="295"/>
      <c r="S226" s="295"/>
      <c r="T226" s="295"/>
      <c r="U226" s="295"/>
      <c r="V226" s="295"/>
      <c r="W226" s="295"/>
      <c r="X226" s="295"/>
      <c r="Y226" s="295"/>
      <c r="Z226" s="295"/>
      <c r="AA226" s="295"/>
    </row>
    <row r="227">
      <c r="A227" s="295"/>
      <c r="B227" s="327"/>
      <c r="C227" s="327"/>
      <c r="D227" s="327"/>
      <c r="E227" s="327"/>
      <c r="F227" s="327"/>
      <c r="G227" s="327"/>
      <c r="H227" s="327"/>
      <c r="I227" s="327"/>
      <c r="J227" s="295"/>
      <c r="K227" s="295"/>
      <c r="L227" s="295"/>
      <c r="M227" s="295"/>
      <c r="N227" s="295"/>
      <c r="O227" s="295"/>
      <c r="P227" s="295"/>
      <c r="Q227" s="295"/>
      <c r="R227" s="295"/>
      <c r="S227" s="295"/>
      <c r="T227" s="295"/>
      <c r="U227" s="295"/>
      <c r="V227" s="295"/>
      <c r="W227" s="295"/>
      <c r="X227" s="295"/>
      <c r="Y227" s="295"/>
      <c r="Z227" s="295"/>
      <c r="AA227" s="295"/>
    </row>
    <row r="228">
      <c r="A228" s="295"/>
      <c r="B228" s="327"/>
      <c r="C228" s="327"/>
      <c r="D228" s="327"/>
      <c r="E228" s="327"/>
      <c r="F228" s="327"/>
      <c r="G228" s="327"/>
      <c r="H228" s="327"/>
      <c r="I228" s="327"/>
      <c r="J228" s="295"/>
      <c r="K228" s="295"/>
      <c r="L228" s="295"/>
      <c r="M228" s="295"/>
      <c r="N228" s="295"/>
      <c r="O228" s="295"/>
      <c r="P228" s="295"/>
      <c r="Q228" s="295"/>
      <c r="R228" s="295"/>
      <c r="S228" s="295"/>
      <c r="T228" s="295"/>
      <c r="U228" s="295"/>
      <c r="V228" s="295"/>
      <c r="W228" s="295"/>
      <c r="X228" s="295"/>
      <c r="Y228" s="295"/>
      <c r="Z228" s="295"/>
      <c r="AA228" s="295"/>
    </row>
    <row r="229">
      <c r="A229" s="295"/>
      <c r="B229" s="327"/>
      <c r="C229" s="327"/>
      <c r="D229" s="327"/>
      <c r="E229" s="327"/>
      <c r="F229" s="327"/>
      <c r="G229" s="327"/>
      <c r="H229" s="327"/>
      <c r="I229" s="327"/>
      <c r="J229" s="295"/>
      <c r="K229" s="295"/>
      <c r="L229" s="295"/>
      <c r="M229" s="295"/>
      <c r="N229" s="295"/>
      <c r="O229" s="295"/>
      <c r="P229" s="295"/>
      <c r="Q229" s="295"/>
      <c r="R229" s="295"/>
      <c r="S229" s="295"/>
      <c r="T229" s="295"/>
      <c r="U229" s="295"/>
      <c r="V229" s="295"/>
      <c r="W229" s="295"/>
      <c r="X229" s="295"/>
      <c r="Y229" s="295"/>
      <c r="Z229" s="295"/>
      <c r="AA229" s="295"/>
    </row>
    <row r="230">
      <c r="A230" s="295"/>
      <c r="B230" s="327"/>
      <c r="C230" s="327"/>
      <c r="D230" s="327"/>
      <c r="E230" s="327"/>
      <c r="F230" s="327"/>
      <c r="G230" s="327"/>
      <c r="H230" s="327"/>
      <c r="I230" s="327"/>
      <c r="J230" s="295"/>
      <c r="K230" s="295"/>
      <c r="L230" s="295"/>
      <c r="M230" s="295"/>
      <c r="N230" s="295"/>
      <c r="O230" s="295"/>
      <c r="P230" s="295"/>
      <c r="Q230" s="295"/>
      <c r="R230" s="295"/>
      <c r="S230" s="295"/>
      <c r="T230" s="295"/>
      <c r="U230" s="295"/>
      <c r="V230" s="295"/>
      <c r="W230" s="295"/>
      <c r="X230" s="295"/>
      <c r="Y230" s="295"/>
      <c r="Z230" s="295"/>
      <c r="AA230" s="295"/>
    </row>
    <row r="231">
      <c r="A231" s="295"/>
      <c r="B231" s="327"/>
      <c r="C231" s="327"/>
      <c r="D231" s="327"/>
      <c r="E231" s="327"/>
      <c r="F231" s="327"/>
      <c r="G231" s="327"/>
      <c r="H231" s="327"/>
      <c r="I231" s="327"/>
      <c r="J231" s="295"/>
      <c r="K231" s="295"/>
      <c r="L231" s="295"/>
      <c r="M231" s="295"/>
      <c r="N231" s="295"/>
      <c r="O231" s="295"/>
      <c r="P231" s="295"/>
      <c r="Q231" s="295"/>
      <c r="R231" s="295"/>
      <c r="S231" s="295"/>
      <c r="T231" s="295"/>
      <c r="U231" s="295"/>
      <c r="V231" s="295"/>
      <c r="W231" s="295"/>
      <c r="X231" s="295"/>
      <c r="Y231" s="295"/>
      <c r="Z231" s="295"/>
      <c r="AA231" s="295"/>
    </row>
    <row r="232">
      <c r="A232" s="295"/>
      <c r="B232" s="327"/>
      <c r="C232" s="327"/>
      <c r="D232" s="327"/>
      <c r="E232" s="327"/>
      <c r="F232" s="327"/>
      <c r="G232" s="327"/>
      <c r="H232" s="327"/>
      <c r="I232" s="327"/>
      <c r="J232" s="295"/>
      <c r="K232" s="295"/>
      <c r="L232" s="295"/>
      <c r="M232" s="295"/>
      <c r="N232" s="295"/>
      <c r="O232" s="295"/>
      <c r="P232" s="295"/>
      <c r="Q232" s="295"/>
      <c r="R232" s="295"/>
      <c r="S232" s="295"/>
      <c r="T232" s="295"/>
      <c r="U232" s="295"/>
      <c r="V232" s="295"/>
      <c r="W232" s="295"/>
      <c r="X232" s="295"/>
      <c r="Y232" s="295"/>
      <c r="Z232" s="295"/>
      <c r="AA232" s="295"/>
    </row>
    <row r="233">
      <c r="A233" s="295"/>
      <c r="B233" s="327"/>
      <c r="C233" s="327"/>
      <c r="D233" s="327"/>
      <c r="E233" s="327"/>
      <c r="F233" s="327"/>
      <c r="G233" s="327"/>
      <c r="H233" s="327"/>
      <c r="I233" s="327"/>
      <c r="J233" s="295"/>
      <c r="K233" s="295"/>
      <c r="L233" s="295"/>
      <c r="M233" s="295"/>
      <c r="N233" s="295"/>
      <c r="O233" s="295"/>
      <c r="P233" s="295"/>
      <c r="Q233" s="295"/>
      <c r="R233" s="295"/>
      <c r="S233" s="295"/>
      <c r="T233" s="295"/>
      <c r="U233" s="295"/>
      <c r="V233" s="295"/>
      <c r="W233" s="295"/>
      <c r="X233" s="295"/>
      <c r="Y233" s="295"/>
      <c r="Z233" s="295"/>
      <c r="AA233" s="295"/>
    </row>
    <row r="234">
      <c r="A234" s="295"/>
      <c r="B234" s="327"/>
      <c r="C234" s="327"/>
      <c r="D234" s="327"/>
      <c r="E234" s="327"/>
      <c r="F234" s="327"/>
      <c r="G234" s="327"/>
      <c r="H234" s="327"/>
      <c r="I234" s="327"/>
      <c r="J234" s="295"/>
      <c r="K234" s="295"/>
      <c r="L234" s="295"/>
      <c r="M234" s="295"/>
      <c r="N234" s="295"/>
      <c r="O234" s="295"/>
      <c r="P234" s="295"/>
      <c r="Q234" s="295"/>
      <c r="R234" s="295"/>
      <c r="S234" s="295"/>
      <c r="T234" s="295"/>
      <c r="U234" s="295"/>
      <c r="V234" s="295"/>
      <c r="W234" s="295"/>
      <c r="X234" s="295"/>
      <c r="Y234" s="295"/>
      <c r="Z234" s="295"/>
      <c r="AA234" s="295"/>
    </row>
    <row r="235">
      <c r="A235" s="295"/>
      <c r="B235" s="327"/>
      <c r="C235" s="327"/>
      <c r="D235" s="327"/>
      <c r="E235" s="327"/>
      <c r="F235" s="327"/>
      <c r="G235" s="327"/>
      <c r="H235" s="327"/>
      <c r="I235" s="327"/>
      <c r="J235" s="295"/>
      <c r="K235" s="295"/>
      <c r="L235" s="295"/>
      <c r="M235" s="295"/>
      <c r="N235" s="295"/>
      <c r="O235" s="295"/>
      <c r="P235" s="295"/>
      <c r="Q235" s="295"/>
      <c r="R235" s="295"/>
      <c r="S235" s="295"/>
      <c r="T235" s="295"/>
      <c r="U235" s="295"/>
      <c r="V235" s="295"/>
      <c r="W235" s="295"/>
      <c r="X235" s="295"/>
      <c r="Y235" s="295"/>
      <c r="Z235" s="295"/>
      <c r="AA235" s="295"/>
    </row>
    <row r="236">
      <c r="A236" s="295"/>
      <c r="B236" s="327"/>
      <c r="C236" s="327"/>
      <c r="D236" s="327"/>
      <c r="E236" s="327"/>
      <c r="F236" s="327"/>
      <c r="G236" s="327"/>
      <c r="H236" s="327"/>
      <c r="I236" s="327"/>
      <c r="J236" s="295"/>
      <c r="K236" s="295"/>
      <c r="L236" s="295"/>
      <c r="M236" s="295"/>
      <c r="N236" s="295"/>
      <c r="O236" s="295"/>
      <c r="P236" s="295"/>
      <c r="Q236" s="295"/>
      <c r="R236" s="295"/>
      <c r="S236" s="295"/>
      <c r="T236" s="295"/>
      <c r="U236" s="295"/>
      <c r="V236" s="295"/>
      <c r="W236" s="295"/>
      <c r="X236" s="295"/>
      <c r="Y236" s="295"/>
      <c r="Z236" s="295"/>
      <c r="AA236" s="295"/>
    </row>
    <row r="237">
      <c r="A237" s="295"/>
      <c r="B237" s="327"/>
      <c r="C237" s="327"/>
      <c r="D237" s="327"/>
      <c r="E237" s="327"/>
      <c r="F237" s="327"/>
      <c r="G237" s="327"/>
      <c r="H237" s="327"/>
      <c r="I237" s="327"/>
      <c r="J237" s="295"/>
      <c r="K237" s="295"/>
      <c r="L237" s="295"/>
      <c r="M237" s="295"/>
      <c r="N237" s="295"/>
      <c r="O237" s="295"/>
      <c r="P237" s="295"/>
      <c r="Q237" s="295"/>
      <c r="R237" s="295"/>
      <c r="S237" s="295"/>
      <c r="T237" s="295"/>
      <c r="U237" s="295"/>
      <c r="V237" s="295"/>
      <c r="W237" s="295"/>
      <c r="X237" s="295"/>
      <c r="Y237" s="295"/>
      <c r="Z237" s="295"/>
      <c r="AA237" s="295"/>
    </row>
    <row r="238">
      <c r="A238" s="295"/>
      <c r="B238" s="327"/>
      <c r="C238" s="327"/>
      <c r="D238" s="327"/>
      <c r="E238" s="327"/>
      <c r="F238" s="327"/>
      <c r="G238" s="327"/>
      <c r="H238" s="327"/>
      <c r="I238" s="327"/>
      <c r="J238" s="295"/>
      <c r="K238" s="295"/>
      <c r="L238" s="295"/>
      <c r="M238" s="295"/>
      <c r="N238" s="295"/>
      <c r="O238" s="295"/>
      <c r="P238" s="295"/>
      <c r="Q238" s="295"/>
      <c r="R238" s="295"/>
      <c r="S238" s="295"/>
      <c r="T238" s="295"/>
      <c r="U238" s="295"/>
      <c r="V238" s="295"/>
      <c r="W238" s="295"/>
      <c r="X238" s="295"/>
      <c r="Y238" s="295"/>
      <c r="Z238" s="295"/>
      <c r="AA238" s="295"/>
    </row>
    <row r="239">
      <c r="A239" s="295"/>
      <c r="B239" s="327"/>
      <c r="C239" s="327"/>
      <c r="D239" s="327"/>
      <c r="E239" s="327"/>
      <c r="F239" s="327"/>
      <c r="G239" s="327"/>
      <c r="H239" s="327"/>
      <c r="I239" s="327"/>
      <c r="J239" s="295"/>
      <c r="K239" s="295"/>
      <c r="L239" s="295"/>
      <c r="M239" s="295"/>
      <c r="N239" s="295"/>
      <c r="O239" s="295"/>
      <c r="P239" s="295"/>
      <c r="Q239" s="295"/>
      <c r="R239" s="295"/>
      <c r="S239" s="295"/>
      <c r="T239" s="295"/>
      <c r="U239" s="295"/>
      <c r="V239" s="295"/>
      <c r="W239" s="295"/>
      <c r="X239" s="295"/>
      <c r="Y239" s="295"/>
      <c r="Z239" s="295"/>
      <c r="AA239" s="295"/>
    </row>
    <row r="240">
      <c r="A240" s="295"/>
      <c r="B240" s="327"/>
      <c r="C240" s="327"/>
      <c r="D240" s="327"/>
      <c r="E240" s="327"/>
      <c r="F240" s="327"/>
      <c r="G240" s="327"/>
      <c r="H240" s="327"/>
      <c r="I240" s="327"/>
      <c r="J240" s="295"/>
      <c r="K240" s="295"/>
      <c r="L240" s="295"/>
      <c r="M240" s="295"/>
      <c r="N240" s="295"/>
      <c r="O240" s="295"/>
      <c r="P240" s="295"/>
      <c r="Q240" s="295"/>
      <c r="R240" s="295"/>
      <c r="S240" s="295"/>
      <c r="T240" s="295"/>
      <c r="U240" s="295"/>
      <c r="V240" s="295"/>
      <c r="W240" s="295"/>
      <c r="X240" s="295"/>
      <c r="Y240" s="295"/>
      <c r="Z240" s="295"/>
      <c r="AA240" s="295"/>
    </row>
    <row r="241">
      <c r="A241" s="295"/>
      <c r="B241" s="327"/>
      <c r="C241" s="327"/>
      <c r="D241" s="327"/>
      <c r="E241" s="327"/>
      <c r="F241" s="327"/>
      <c r="G241" s="327"/>
      <c r="H241" s="327"/>
      <c r="I241" s="327"/>
      <c r="J241" s="295"/>
      <c r="K241" s="295"/>
      <c r="L241" s="295"/>
      <c r="M241" s="295"/>
      <c r="N241" s="295"/>
      <c r="O241" s="295"/>
      <c r="P241" s="295"/>
      <c r="Q241" s="295"/>
      <c r="R241" s="295"/>
      <c r="S241" s="295"/>
      <c r="T241" s="295"/>
      <c r="U241" s="295"/>
      <c r="V241" s="295"/>
      <c r="W241" s="295"/>
      <c r="X241" s="295"/>
      <c r="Y241" s="295"/>
      <c r="Z241" s="295"/>
      <c r="AA241" s="295"/>
    </row>
    <row r="242">
      <c r="A242" s="295"/>
      <c r="B242" s="327"/>
      <c r="C242" s="327"/>
      <c r="D242" s="327"/>
      <c r="E242" s="327"/>
      <c r="F242" s="327"/>
      <c r="G242" s="327"/>
      <c r="H242" s="327"/>
      <c r="I242" s="327"/>
      <c r="J242" s="295"/>
      <c r="K242" s="295"/>
      <c r="L242" s="295"/>
      <c r="M242" s="295"/>
      <c r="N242" s="295"/>
      <c r="O242" s="295"/>
      <c r="P242" s="295"/>
      <c r="Q242" s="295"/>
      <c r="R242" s="295"/>
      <c r="S242" s="295"/>
      <c r="T242" s="295"/>
      <c r="U242" s="295"/>
      <c r="V242" s="295"/>
      <c r="W242" s="295"/>
      <c r="X242" s="295"/>
      <c r="Y242" s="295"/>
      <c r="Z242" s="295"/>
      <c r="AA242" s="295"/>
    </row>
    <row r="243">
      <c r="A243" s="295"/>
      <c r="B243" s="327"/>
      <c r="C243" s="327"/>
      <c r="D243" s="327"/>
      <c r="E243" s="327"/>
      <c r="F243" s="327"/>
      <c r="G243" s="327"/>
      <c r="H243" s="327"/>
      <c r="I243" s="327"/>
      <c r="J243" s="295"/>
      <c r="K243" s="295"/>
      <c r="L243" s="295"/>
      <c r="M243" s="295"/>
      <c r="N243" s="295"/>
      <c r="O243" s="295"/>
      <c r="P243" s="295"/>
      <c r="Q243" s="295"/>
      <c r="R243" s="295"/>
      <c r="S243" s="295"/>
      <c r="T243" s="295"/>
      <c r="U243" s="295"/>
      <c r="V243" s="295"/>
      <c r="W243" s="295"/>
      <c r="X243" s="295"/>
      <c r="Y243" s="295"/>
      <c r="Z243" s="295"/>
      <c r="AA243" s="295"/>
    </row>
    <row r="244">
      <c r="A244" s="295"/>
      <c r="B244" s="327"/>
      <c r="C244" s="327"/>
      <c r="D244" s="327"/>
      <c r="E244" s="327"/>
      <c r="F244" s="327"/>
      <c r="G244" s="327"/>
      <c r="H244" s="327"/>
      <c r="I244" s="327"/>
      <c r="J244" s="295"/>
      <c r="K244" s="295"/>
      <c r="L244" s="295"/>
      <c r="M244" s="295"/>
      <c r="N244" s="295"/>
      <c r="O244" s="295"/>
      <c r="P244" s="295"/>
      <c r="Q244" s="295"/>
      <c r="R244" s="295"/>
      <c r="S244" s="295"/>
      <c r="T244" s="295"/>
      <c r="U244" s="295"/>
      <c r="V244" s="295"/>
      <c r="W244" s="295"/>
      <c r="X244" s="295"/>
      <c r="Y244" s="295"/>
      <c r="Z244" s="295"/>
      <c r="AA244" s="295"/>
    </row>
    <row r="245">
      <c r="A245" s="295"/>
      <c r="B245" s="327"/>
      <c r="C245" s="327"/>
      <c r="D245" s="327"/>
      <c r="E245" s="327"/>
      <c r="F245" s="327"/>
      <c r="G245" s="327"/>
      <c r="H245" s="327"/>
      <c r="I245" s="327"/>
      <c r="J245" s="295"/>
      <c r="K245" s="295"/>
      <c r="L245" s="295"/>
      <c r="M245" s="295"/>
      <c r="N245" s="295"/>
      <c r="O245" s="295"/>
      <c r="P245" s="295"/>
      <c r="Q245" s="295"/>
      <c r="R245" s="295"/>
      <c r="S245" s="295"/>
      <c r="T245" s="295"/>
      <c r="U245" s="295"/>
      <c r="V245" s="295"/>
      <c r="W245" s="295"/>
      <c r="X245" s="295"/>
      <c r="Y245" s="295"/>
      <c r="Z245" s="295"/>
      <c r="AA245" s="295"/>
    </row>
    <row r="246">
      <c r="A246" s="295"/>
      <c r="B246" s="327"/>
      <c r="C246" s="327"/>
      <c r="D246" s="327"/>
      <c r="E246" s="327"/>
      <c r="F246" s="327"/>
      <c r="G246" s="327"/>
      <c r="H246" s="327"/>
      <c r="I246" s="327"/>
      <c r="J246" s="295"/>
      <c r="K246" s="295"/>
      <c r="L246" s="295"/>
      <c r="M246" s="295"/>
      <c r="N246" s="295"/>
      <c r="O246" s="295"/>
      <c r="P246" s="295"/>
      <c r="Q246" s="295"/>
      <c r="R246" s="295"/>
      <c r="S246" s="295"/>
      <c r="T246" s="295"/>
      <c r="U246" s="295"/>
      <c r="V246" s="295"/>
      <c r="W246" s="295"/>
      <c r="X246" s="295"/>
      <c r="Y246" s="295"/>
      <c r="Z246" s="295"/>
      <c r="AA246" s="295"/>
    </row>
    <row r="247">
      <c r="A247" s="295"/>
      <c r="B247" s="327"/>
      <c r="C247" s="327"/>
      <c r="D247" s="327"/>
      <c r="E247" s="327"/>
      <c r="F247" s="327"/>
      <c r="G247" s="327"/>
      <c r="H247" s="327"/>
      <c r="I247" s="327"/>
      <c r="J247" s="295"/>
      <c r="K247" s="295"/>
      <c r="L247" s="295"/>
      <c r="M247" s="295"/>
      <c r="N247" s="295"/>
      <c r="O247" s="295"/>
      <c r="P247" s="295"/>
      <c r="Q247" s="295"/>
      <c r="R247" s="295"/>
      <c r="S247" s="295"/>
      <c r="T247" s="295"/>
      <c r="U247" s="295"/>
      <c r="V247" s="295"/>
      <c r="W247" s="295"/>
      <c r="X247" s="295"/>
      <c r="Y247" s="295"/>
      <c r="Z247" s="295"/>
      <c r="AA247" s="295"/>
    </row>
    <row r="248">
      <c r="A248" s="295"/>
      <c r="B248" s="327"/>
      <c r="C248" s="327"/>
      <c r="D248" s="327"/>
      <c r="E248" s="327"/>
      <c r="F248" s="327"/>
      <c r="G248" s="327"/>
      <c r="H248" s="327"/>
      <c r="I248" s="327"/>
      <c r="J248" s="295"/>
      <c r="K248" s="295"/>
      <c r="L248" s="295"/>
      <c r="M248" s="295"/>
      <c r="N248" s="295"/>
      <c r="O248" s="295"/>
      <c r="P248" s="295"/>
      <c r="Q248" s="295"/>
      <c r="R248" s="295"/>
      <c r="S248" s="295"/>
      <c r="T248" s="295"/>
      <c r="U248" s="295"/>
      <c r="V248" s="295"/>
      <c r="W248" s="295"/>
      <c r="X248" s="295"/>
      <c r="Y248" s="295"/>
      <c r="Z248" s="295"/>
      <c r="AA248" s="295"/>
    </row>
    <row r="249">
      <c r="A249" s="295"/>
      <c r="B249" s="327"/>
      <c r="C249" s="327"/>
      <c r="D249" s="327"/>
      <c r="E249" s="327"/>
      <c r="F249" s="327"/>
      <c r="G249" s="327"/>
      <c r="H249" s="327"/>
      <c r="I249" s="327"/>
      <c r="J249" s="295"/>
      <c r="K249" s="295"/>
      <c r="L249" s="295"/>
      <c r="M249" s="295"/>
      <c r="N249" s="295"/>
      <c r="O249" s="295"/>
      <c r="P249" s="295"/>
      <c r="Q249" s="295"/>
      <c r="R249" s="295"/>
      <c r="S249" s="295"/>
      <c r="T249" s="295"/>
      <c r="U249" s="295"/>
      <c r="V249" s="295"/>
      <c r="W249" s="295"/>
      <c r="X249" s="295"/>
      <c r="Y249" s="295"/>
      <c r="Z249" s="295"/>
      <c r="AA249" s="295"/>
    </row>
    <row r="250">
      <c r="A250" s="295"/>
      <c r="B250" s="327"/>
      <c r="C250" s="327"/>
      <c r="D250" s="327"/>
      <c r="E250" s="327"/>
      <c r="F250" s="327"/>
      <c r="G250" s="327"/>
      <c r="H250" s="327"/>
      <c r="I250" s="327"/>
      <c r="J250" s="295"/>
      <c r="K250" s="295"/>
      <c r="L250" s="295"/>
      <c r="M250" s="295"/>
      <c r="N250" s="295"/>
      <c r="O250" s="295"/>
      <c r="P250" s="295"/>
      <c r="Q250" s="295"/>
      <c r="R250" s="295"/>
      <c r="S250" s="295"/>
      <c r="T250" s="295"/>
      <c r="U250" s="295"/>
      <c r="V250" s="295"/>
      <c r="W250" s="295"/>
      <c r="X250" s="295"/>
      <c r="Y250" s="295"/>
      <c r="Z250" s="295"/>
      <c r="AA250" s="295"/>
    </row>
    <row r="251">
      <c r="A251" s="295"/>
      <c r="B251" s="327"/>
      <c r="C251" s="327"/>
      <c r="D251" s="327"/>
      <c r="E251" s="327"/>
      <c r="F251" s="327"/>
      <c r="G251" s="327"/>
      <c r="H251" s="327"/>
      <c r="I251" s="327"/>
      <c r="J251" s="295"/>
      <c r="K251" s="295"/>
      <c r="L251" s="295"/>
      <c r="M251" s="295"/>
      <c r="N251" s="295"/>
      <c r="O251" s="295"/>
      <c r="P251" s="295"/>
      <c r="Q251" s="295"/>
      <c r="R251" s="295"/>
      <c r="S251" s="295"/>
      <c r="T251" s="295"/>
      <c r="U251" s="295"/>
      <c r="V251" s="295"/>
      <c r="W251" s="295"/>
      <c r="X251" s="295"/>
      <c r="Y251" s="295"/>
      <c r="Z251" s="295"/>
      <c r="AA251" s="295"/>
    </row>
    <row r="252">
      <c r="A252" s="295"/>
      <c r="B252" s="327"/>
      <c r="C252" s="327"/>
      <c r="D252" s="327"/>
      <c r="E252" s="327"/>
      <c r="F252" s="327"/>
      <c r="G252" s="327"/>
      <c r="H252" s="327"/>
      <c r="I252" s="327"/>
      <c r="J252" s="295"/>
      <c r="K252" s="295"/>
      <c r="L252" s="295"/>
      <c r="M252" s="295"/>
      <c r="N252" s="295"/>
      <c r="O252" s="295"/>
      <c r="P252" s="295"/>
      <c r="Q252" s="295"/>
      <c r="R252" s="295"/>
      <c r="S252" s="295"/>
      <c r="T252" s="295"/>
      <c r="U252" s="295"/>
      <c r="V252" s="295"/>
      <c r="W252" s="295"/>
      <c r="X252" s="295"/>
      <c r="Y252" s="295"/>
      <c r="Z252" s="295"/>
      <c r="AA252" s="295"/>
    </row>
    <row r="253">
      <c r="A253" s="295"/>
      <c r="B253" s="327"/>
      <c r="C253" s="327"/>
      <c r="D253" s="327"/>
      <c r="E253" s="327"/>
      <c r="F253" s="327"/>
      <c r="G253" s="327"/>
      <c r="H253" s="327"/>
      <c r="I253" s="327"/>
      <c r="J253" s="295"/>
      <c r="K253" s="295"/>
      <c r="L253" s="295"/>
      <c r="M253" s="295"/>
      <c r="N253" s="295"/>
      <c r="O253" s="295"/>
      <c r="P253" s="295"/>
      <c r="Q253" s="295"/>
      <c r="R253" s="295"/>
      <c r="S253" s="295"/>
      <c r="T253" s="295"/>
      <c r="U253" s="295"/>
      <c r="V253" s="295"/>
      <c r="W253" s="295"/>
      <c r="X253" s="295"/>
      <c r="Y253" s="295"/>
      <c r="Z253" s="295"/>
      <c r="AA253" s="295"/>
    </row>
    <row r="254">
      <c r="A254" s="295"/>
      <c r="B254" s="327"/>
      <c r="C254" s="327"/>
      <c r="D254" s="327"/>
      <c r="E254" s="327"/>
      <c r="F254" s="327"/>
      <c r="G254" s="327"/>
      <c r="H254" s="327"/>
      <c r="I254" s="327"/>
      <c r="J254" s="295"/>
      <c r="K254" s="295"/>
      <c r="L254" s="295"/>
      <c r="M254" s="295"/>
      <c r="N254" s="295"/>
      <c r="O254" s="295"/>
      <c r="P254" s="295"/>
      <c r="Q254" s="295"/>
      <c r="R254" s="295"/>
      <c r="S254" s="295"/>
      <c r="T254" s="295"/>
      <c r="U254" s="295"/>
      <c r="V254" s="295"/>
      <c r="W254" s="295"/>
      <c r="X254" s="295"/>
      <c r="Y254" s="295"/>
      <c r="Z254" s="295"/>
      <c r="AA254" s="295"/>
    </row>
    <row r="255">
      <c r="A255" s="295"/>
      <c r="B255" s="327"/>
      <c r="C255" s="327"/>
      <c r="D255" s="327"/>
      <c r="E255" s="327"/>
      <c r="F255" s="327"/>
      <c r="G255" s="327"/>
      <c r="H255" s="327"/>
      <c r="I255" s="327"/>
      <c r="J255" s="295"/>
      <c r="K255" s="295"/>
      <c r="L255" s="295"/>
      <c r="M255" s="295"/>
      <c r="N255" s="295"/>
      <c r="O255" s="295"/>
      <c r="P255" s="295"/>
      <c r="Q255" s="295"/>
      <c r="R255" s="295"/>
      <c r="S255" s="295"/>
      <c r="T255" s="295"/>
      <c r="U255" s="295"/>
      <c r="V255" s="295"/>
      <c r="W255" s="295"/>
      <c r="X255" s="295"/>
      <c r="Y255" s="295"/>
      <c r="Z255" s="295"/>
      <c r="AA255" s="295"/>
    </row>
    <row r="256">
      <c r="A256" s="295"/>
      <c r="B256" s="327"/>
      <c r="C256" s="327"/>
      <c r="D256" s="327"/>
      <c r="E256" s="327"/>
      <c r="F256" s="327"/>
      <c r="G256" s="327"/>
      <c r="H256" s="327"/>
      <c r="I256" s="327"/>
      <c r="J256" s="295"/>
      <c r="K256" s="295"/>
      <c r="L256" s="295"/>
      <c r="M256" s="295"/>
      <c r="N256" s="295"/>
      <c r="O256" s="295"/>
      <c r="P256" s="295"/>
      <c r="Q256" s="295"/>
      <c r="R256" s="295"/>
      <c r="S256" s="295"/>
      <c r="T256" s="295"/>
      <c r="U256" s="295"/>
      <c r="V256" s="295"/>
      <c r="W256" s="295"/>
      <c r="X256" s="295"/>
      <c r="Y256" s="295"/>
      <c r="Z256" s="295"/>
      <c r="AA256" s="295"/>
    </row>
    <row r="257">
      <c r="A257" s="295"/>
      <c r="B257" s="327"/>
      <c r="C257" s="327"/>
      <c r="D257" s="327"/>
      <c r="E257" s="327"/>
      <c r="F257" s="327"/>
      <c r="G257" s="327"/>
      <c r="H257" s="327"/>
      <c r="I257" s="327"/>
      <c r="J257" s="295"/>
      <c r="K257" s="295"/>
      <c r="L257" s="295"/>
      <c r="M257" s="295"/>
      <c r="N257" s="295"/>
      <c r="O257" s="295"/>
      <c r="P257" s="295"/>
      <c r="Q257" s="295"/>
      <c r="R257" s="295"/>
      <c r="S257" s="295"/>
      <c r="T257" s="295"/>
      <c r="U257" s="295"/>
      <c r="V257" s="295"/>
      <c r="W257" s="295"/>
      <c r="X257" s="295"/>
      <c r="Y257" s="295"/>
      <c r="Z257" s="295"/>
      <c r="AA257" s="295"/>
    </row>
    <row r="258">
      <c r="A258" s="295"/>
      <c r="B258" s="327"/>
      <c r="C258" s="327"/>
      <c r="D258" s="327"/>
      <c r="E258" s="327"/>
      <c r="F258" s="327"/>
      <c r="G258" s="327"/>
      <c r="H258" s="327"/>
      <c r="I258" s="327"/>
      <c r="J258" s="295"/>
      <c r="K258" s="295"/>
      <c r="L258" s="295"/>
      <c r="M258" s="295"/>
      <c r="N258" s="295"/>
      <c r="O258" s="295"/>
      <c r="P258" s="295"/>
      <c r="Q258" s="295"/>
      <c r="R258" s="295"/>
      <c r="S258" s="295"/>
      <c r="T258" s="295"/>
      <c r="U258" s="295"/>
      <c r="V258" s="295"/>
      <c r="W258" s="295"/>
      <c r="X258" s="295"/>
      <c r="Y258" s="295"/>
      <c r="Z258" s="295"/>
      <c r="AA258" s="295"/>
    </row>
    <row r="259">
      <c r="A259" s="295"/>
      <c r="B259" s="327"/>
      <c r="C259" s="327"/>
      <c r="D259" s="327"/>
      <c r="E259" s="327"/>
      <c r="F259" s="327"/>
      <c r="G259" s="327"/>
      <c r="H259" s="327"/>
      <c r="I259" s="327"/>
      <c r="J259" s="295"/>
      <c r="K259" s="295"/>
      <c r="L259" s="295"/>
      <c r="M259" s="295"/>
      <c r="N259" s="295"/>
      <c r="O259" s="295"/>
      <c r="P259" s="295"/>
      <c r="Q259" s="295"/>
      <c r="R259" s="295"/>
      <c r="S259" s="295"/>
      <c r="T259" s="295"/>
      <c r="U259" s="295"/>
      <c r="V259" s="295"/>
      <c r="W259" s="295"/>
      <c r="X259" s="295"/>
      <c r="Y259" s="295"/>
      <c r="Z259" s="295"/>
      <c r="AA259" s="295"/>
    </row>
    <row r="260">
      <c r="A260" s="295"/>
      <c r="B260" s="327"/>
      <c r="C260" s="327"/>
      <c r="D260" s="327"/>
      <c r="E260" s="327"/>
      <c r="F260" s="327"/>
      <c r="G260" s="327"/>
      <c r="H260" s="327"/>
      <c r="I260" s="327"/>
      <c r="J260" s="295"/>
      <c r="K260" s="295"/>
      <c r="L260" s="295"/>
      <c r="M260" s="295"/>
      <c r="N260" s="295"/>
      <c r="O260" s="295"/>
      <c r="P260" s="295"/>
      <c r="Q260" s="295"/>
      <c r="R260" s="295"/>
      <c r="S260" s="295"/>
      <c r="T260" s="295"/>
      <c r="U260" s="295"/>
      <c r="V260" s="295"/>
      <c r="W260" s="295"/>
      <c r="X260" s="295"/>
      <c r="Y260" s="295"/>
      <c r="Z260" s="295"/>
      <c r="AA260" s="295"/>
    </row>
    <row r="261">
      <c r="A261" s="295"/>
      <c r="B261" s="327"/>
      <c r="C261" s="327"/>
      <c r="D261" s="327"/>
      <c r="E261" s="327"/>
      <c r="F261" s="327"/>
      <c r="G261" s="327"/>
      <c r="H261" s="327"/>
      <c r="I261" s="327"/>
      <c r="J261" s="295"/>
      <c r="K261" s="295"/>
      <c r="L261" s="295"/>
      <c r="M261" s="295"/>
      <c r="N261" s="295"/>
      <c r="O261" s="295"/>
      <c r="P261" s="295"/>
      <c r="Q261" s="295"/>
      <c r="R261" s="295"/>
      <c r="S261" s="295"/>
      <c r="T261" s="295"/>
      <c r="U261" s="295"/>
      <c r="V261" s="295"/>
      <c r="W261" s="295"/>
      <c r="X261" s="295"/>
      <c r="Y261" s="295"/>
      <c r="Z261" s="295"/>
      <c r="AA261" s="295"/>
    </row>
    <row r="262">
      <c r="A262" s="295"/>
      <c r="B262" s="327"/>
      <c r="C262" s="327"/>
      <c r="D262" s="327"/>
      <c r="E262" s="327"/>
      <c r="F262" s="327"/>
      <c r="G262" s="327"/>
      <c r="H262" s="327"/>
      <c r="I262" s="327"/>
      <c r="J262" s="295"/>
      <c r="K262" s="295"/>
      <c r="L262" s="295"/>
      <c r="M262" s="295"/>
      <c r="N262" s="295"/>
      <c r="O262" s="295"/>
      <c r="P262" s="295"/>
      <c r="Q262" s="295"/>
      <c r="R262" s="295"/>
      <c r="S262" s="295"/>
      <c r="T262" s="295"/>
      <c r="U262" s="295"/>
      <c r="V262" s="295"/>
      <c r="W262" s="295"/>
      <c r="X262" s="295"/>
      <c r="Y262" s="295"/>
      <c r="Z262" s="295"/>
      <c r="AA262" s="295"/>
    </row>
    <row r="263">
      <c r="A263" s="295"/>
      <c r="B263" s="327"/>
      <c r="C263" s="327"/>
      <c r="D263" s="327"/>
      <c r="E263" s="327"/>
      <c r="F263" s="327"/>
      <c r="G263" s="327"/>
      <c r="H263" s="327"/>
      <c r="I263" s="327"/>
      <c r="J263" s="295"/>
      <c r="K263" s="295"/>
      <c r="L263" s="295"/>
      <c r="M263" s="295"/>
      <c r="N263" s="295"/>
      <c r="O263" s="295"/>
      <c r="P263" s="295"/>
      <c r="Q263" s="295"/>
      <c r="R263" s="295"/>
      <c r="S263" s="295"/>
      <c r="T263" s="295"/>
      <c r="U263" s="295"/>
      <c r="V263" s="295"/>
      <c r="W263" s="295"/>
      <c r="X263" s="295"/>
      <c r="Y263" s="295"/>
      <c r="Z263" s="295"/>
      <c r="AA263" s="295"/>
    </row>
    <row r="264">
      <c r="A264" s="295"/>
      <c r="B264" s="327"/>
      <c r="C264" s="327"/>
      <c r="D264" s="327"/>
      <c r="E264" s="327"/>
      <c r="F264" s="327"/>
      <c r="G264" s="327"/>
      <c r="H264" s="327"/>
      <c r="I264" s="327"/>
      <c r="J264" s="295"/>
      <c r="K264" s="295"/>
      <c r="L264" s="295"/>
      <c r="M264" s="295"/>
      <c r="N264" s="295"/>
      <c r="O264" s="295"/>
      <c r="P264" s="295"/>
      <c r="Q264" s="295"/>
      <c r="R264" s="295"/>
      <c r="S264" s="295"/>
      <c r="T264" s="295"/>
      <c r="U264" s="295"/>
      <c r="V264" s="295"/>
      <c r="W264" s="295"/>
      <c r="X264" s="295"/>
      <c r="Y264" s="295"/>
      <c r="Z264" s="295"/>
      <c r="AA264" s="295"/>
    </row>
    <row r="265">
      <c r="A265" s="295"/>
      <c r="B265" s="327"/>
      <c r="C265" s="327"/>
      <c r="D265" s="327"/>
      <c r="E265" s="327"/>
      <c r="F265" s="327"/>
      <c r="G265" s="327"/>
      <c r="H265" s="327"/>
      <c r="I265" s="327"/>
      <c r="J265" s="295"/>
      <c r="K265" s="295"/>
      <c r="L265" s="295"/>
      <c r="M265" s="295"/>
      <c r="N265" s="295"/>
      <c r="O265" s="295"/>
      <c r="P265" s="295"/>
      <c r="Q265" s="295"/>
      <c r="R265" s="295"/>
      <c r="S265" s="295"/>
      <c r="T265" s="295"/>
      <c r="U265" s="295"/>
      <c r="V265" s="295"/>
      <c r="W265" s="295"/>
      <c r="X265" s="295"/>
      <c r="Y265" s="295"/>
      <c r="Z265" s="295"/>
      <c r="AA265" s="295"/>
    </row>
    <row r="266">
      <c r="A266" s="295"/>
      <c r="B266" s="327"/>
      <c r="C266" s="327"/>
      <c r="D266" s="327"/>
      <c r="E266" s="327"/>
      <c r="F266" s="327"/>
      <c r="G266" s="327"/>
      <c r="H266" s="327"/>
      <c r="I266" s="327"/>
      <c r="J266" s="295"/>
      <c r="K266" s="295"/>
      <c r="L266" s="295"/>
      <c r="M266" s="295"/>
      <c r="N266" s="295"/>
      <c r="O266" s="295"/>
      <c r="P266" s="295"/>
      <c r="Q266" s="295"/>
      <c r="R266" s="295"/>
      <c r="S266" s="295"/>
      <c r="T266" s="295"/>
      <c r="U266" s="295"/>
      <c r="V266" s="295"/>
      <c r="W266" s="295"/>
      <c r="X266" s="295"/>
      <c r="Y266" s="295"/>
      <c r="Z266" s="295"/>
      <c r="AA266" s="295"/>
    </row>
    <row r="267">
      <c r="A267" s="295"/>
      <c r="B267" s="327"/>
      <c r="C267" s="327"/>
      <c r="D267" s="327"/>
      <c r="E267" s="327"/>
      <c r="F267" s="327"/>
      <c r="G267" s="327"/>
      <c r="H267" s="327"/>
      <c r="I267" s="327"/>
      <c r="J267" s="295"/>
      <c r="K267" s="295"/>
      <c r="L267" s="295"/>
      <c r="M267" s="295"/>
      <c r="N267" s="295"/>
      <c r="O267" s="295"/>
      <c r="P267" s="295"/>
      <c r="Q267" s="295"/>
      <c r="R267" s="295"/>
      <c r="S267" s="295"/>
      <c r="T267" s="295"/>
      <c r="U267" s="295"/>
      <c r="V267" s="295"/>
      <c r="W267" s="295"/>
      <c r="X267" s="295"/>
      <c r="Y267" s="295"/>
      <c r="Z267" s="295"/>
      <c r="AA267" s="295"/>
    </row>
    <row r="268">
      <c r="A268" s="295"/>
      <c r="B268" s="327"/>
      <c r="C268" s="327"/>
      <c r="D268" s="327"/>
      <c r="E268" s="327"/>
      <c r="F268" s="327"/>
      <c r="G268" s="327"/>
      <c r="H268" s="327"/>
      <c r="I268" s="327"/>
      <c r="J268" s="295"/>
      <c r="K268" s="295"/>
      <c r="L268" s="295"/>
      <c r="M268" s="295"/>
      <c r="N268" s="295"/>
      <c r="O268" s="295"/>
      <c r="P268" s="295"/>
      <c r="Q268" s="295"/>
      <c r="R268" s="295"/>
      <c r="S268" s="295"/>
      <c r="T268" s="295"/>
      <c r="U268" s="295"/>
      <c r="V268" s="295"/>
      <c r="W268" s="295"/>
      <c r="X268" s="295"/>
      <c r="Y268" s="295"/>
      <c r="Z268" s="295"/>
      <c r="AA268" s="295"/>
    </row>
    <row r="269">
      <c r="A269" s="295"/>
      <c r="B269" s="327"/>
      <c r="C269" s="327"/>
      <c r="D269" s="327"/>
      <c r="E269" s="327"/>
      <c r="F269" s="327"/>
      <c r="G269" s="327"/>
      <c r="H269" s="327"/>
      <c r="I269" s="327"/>
      <c r="J269" s="295"/>
      <c r="K269" s="295"/>
      <c r="L269" s="295"/>
      <c r="M269" s="295"/>
      <c r="N269" s="295"/>
      <c r="O269" s="295"/>
      <c r="P269" s="295"/>
      <c r="Q269" s="295"/>
      <c r="R269" s="295"/>
      <c r="S269" s="295"/>
      <c r="T269" s="295"/>
      <c r="U269" s="295"/>
      <c r="V269" s="295"/>
      <c r="W269" s="295"/>
      <c r="X269" s="295"/>
      <c r="Y269" s="295"/>
      <c r="Z269" s="295"/>
      <c r="AA269" s="295"/>
    </row>
    <row r="270">
      <c r="A270" s="295"/>
      <c r="B270" s="327"/>
      <c r="C270" s="327"/>
      <c r="D270" s="327"/>
      <c r="E270" s="327"/>
      <c r="F270" s="327"/>
      <c r="G270" s="327"/>
      <c r="H270" s="327"/>
      <c r="I270" s="327"/>
      <c r="J270" s="295"/>
      <c r="K270" s="295"/>
      <c r="L270" s="295"/>
      <c r="M270" s="295"/>
      <c r="N270" s="295"/>
      <c r="O270" s="295"/>
      <c r="P270" s="295"/>
      <c r="Q270" s="295"/>
      <c r="R270" s="295"/>
      <c r="S270" s="295"/>
      <c r="T270" s="295"/>
      <c r="U270" s="295"/>
      <c r="V270" s="295"/>
      <c r="W270" s="295"/>
      <c r="X270" s="295"/>
      <c r="Y270" s="295"/>
      <c r="Z270" s="295"/>
      <c r="AA270" s="295"/>
    </row>
    <row r="271">
      <c r="A271" s="295"/>
      <c r="B271" s="327"/>
      <c r="C271" s="327"/>
      <c r="D271" s="327"/>
      <c r="E271" s="327"/>
      <c r="F271" s="327"/>
      <c r="G271" s="327"/>
      <c r="H271" s="327"/>
      <c r="I271" s="327"/>
      <c r="J271" s="295"/>
      <c r="K271" s="295"/>
      <c r="L271" s="295"/>
      <c r="M271" s="295"/>
      <c r="N271" s="295"/>
      <c r="O271" s="295"/>
      <c r="P271" s="295"/>
      <c r="Q271" s="295"/>
      <c r="R271" s="295"/>
      <c r="S271" s="295"/>
      <c r="T271" s="295"/>
      <c r="U271" s="295"/>
      <c r="V271" s="295"/>
      <c r="W271" s="295"/>
      <c r="X271" s="295"/>
      <c r="Y271" s="295"/>
      <c r="Z271" s="295"/>
      <c r="AA271" s="295"/>
    </row>
    <row r="272">
      <c r="A272" s="295"/>
      <c r="B272" s="327"/>
      <c r="C272" s="327"/>
      <c r="D272" s="327"/>
      <c r="E272" s="327"/>
      <c r="F272" s="327"/>
      <c r="G272" s="327"/>
      <c r="H272" s="327"/>
      <c r="I272" s="327"/>
      <c r="J272" s="295"/>
      <c r="K272" s="295"/>
      <c r="L272" s="295"/>
      <c r="M272" s="295"/>
      <c r="N272" s="295"/>
      <c r="O272" s="295"/>
      <c r="P272" s="295"/>
      <c r="Q272" s="295"/>
      <c r="R272" s="295"/>
      <c r="S272" s="295"/>
      <c r="T272" s="295"/>
      <c r="U272" s="295"/>
      <c r="V272" s="295"/>
      <c r="W272" s="295"/>
      <c r="X272" s="295"/>
      <c r="Y272" s="295"/>
      <c r="Z272" s="295"/>
      <c r="AA272" s="295"/>
    </row>
    <row r="273">
      <c r="A273" s="295"/>
      <c r="B273" s="327"/>
      <c r="C273" s="327"/>
      <c r="D273" s="327"/>
      <c r="E273" s="327"/>
      <c r="F273" s="327"/>
      <c r="G273" s="327"/>
      <c r="H273" s="327"/>
      <c r="I273" s="327"/>
      <c r="J273" s="295"/>
      <c r="K273" s="295"/>
      <c r="L273" s="295"/>
      <c r="M273" s="295"/>
      <c r="N273" s="295"/>
      <c r="O273" s="295"/>
      <c r="P273" s="295"/>
      <c r="Q273" s="295"/>
      <c r="R273" s="295"/>
      <c r="S273" s="295"/>
      <c r="T273" s="295"/>
      <c r="U273" s="295"/>
      <c r="V273" s="295"/>
      <c r="W273" s="295"/>
      <c r="X273" s="295"/>
      <c r="Y273" s="295"/>
      <c r="Z273" s="295"/>
      <c r="AA273" s="295"/>
    </row>
    <row r="274">
      <c r="A274" s="295"/>
      <c r="B274" s="327"/>
      <c r="C274" s="327"/>
      <c r="D274" s="327"/>
      <c r="E274" s="327"/>
      <c r="F274" s="327"/>
      <c r="G274" s="327"/>
      <c r="H274" s="327"/>
      <c r="I274" s="327"/>
      <c r="J274" s="295"/>
      <c r="K274" s="295"/>
      <c r="L274" s="295"/>
      <c r="M274" s="295"/>
      <c r="N274" s="295"/>
      <c r="O274" s="295"/>
      <c r="P274" s="295"/>
      <c r="Q274" s="295"/>
      <c r="R274" s="295"/>
      <c r="S274" s="295"/>
      <c r="T274" s="295"/>
      <c r="U274" s="295"/>
      <c r="V274" s="295"/>
      <c r="W274" s="295"/>
      <c r="X274" s="295"/>
      <c r="Y274" s="295"/>
      <c r="Z274" s="295"/>
      <c r="AA274" s="295"/>
    </row>
    <row r="275">
      <c r="A275" s="295"/>
      <c r="B275" s="327"/>
      <c r="C275" s="327"/>
      <c r="D275" s="327"/>
      <c r="E275" s="327"/>
      <c r="F275" s="327"/>
      <c r="G275" s="327"/>
      <c r="H275" s="327"/>
      <c r="I275" s="327"/>
      <c r="J275" s="295"/>
      <c r="K275" s="295"/>
      <c r="L275" s="295"/>
      <c r="M275" s="295"/>
      <c r="N275" s="295"/>
      <c r="O275" s="295"/>
      <c r="P275" s="295"/>
      <c r="Q275" s="295"/>
      <c r="R275" s="295"/>
      <c r="S275" s="295"/>
      <c r="T275" s="295"/>
      <c r="U275" s="295"/>
      <c r="V275" s="295"/>
      <c r="W275" s="295"/>
      <c r="X275" s="295"/>
      <c r="Y275" s="295"/>
      <c r="Z275" s="295"/>
      <c r="AA275" s="295"/>
    </row>
    <row r="276">
      <c r="A276" s="295"/>
      <c r="B276" s="327"/>
      <c r="C276" s="327"/>
      <c r="D276" s="327"/>
      <c r="E276" s="327"/>
      <c r="F276" s="327"/>
      <c r="G276" s="327"/>
      <c r="H276" s="327"/>
      <c r="I276" s="327"/>
      <c r="J276" s="295"/>
      <c r="K276" s="295"/>
      <c r="L276" s="295"/>
      <c r="M276" s="295"/>
      <c r="N276" s="295"/>
      <c r="O276" s="295"/>
      <c r="P276" s="295"/>
      <c r="Q276" s="295"/>
      <c r="R276" s="295"/>
      <c r="S276" s="295"/>
      <c r="T276" s="295"/>
      <c r="U276" s="295"/>
      <c r="V276" s="295"/>
      <c r="W276" s="295"/>
      <c r="X276" s="295"/>
      <c r="Y276" s="295"/>
      <c r="Z276" s="295"/>
      <c r="AA276" s="295"/>
    </row>
    <row r="277">
      <c r="A277" s="295"/>
      <c r="B277" s="327"/>
      <c r="C277" s="327"/>
      <c r="D277" s="327"/>
      <c r="E277" s="327"/>
      <c r="F277" s="327"/>
      <c r="G277" s="327"/>
      <c r="H277" s="327"/>
      <c r="I277" s="327"/>
      <c r="J277" s="295"/>
      <c r="K277" s="295"/>
      <c r="L277" s="295"/>
      <c r="M277" s="295"/>
      <c r="N277" s="295"/>
      <c r="O277" s="295"/>
      <c r="P277" s="295"/>
      <c r="Q277" s="295"/>
      <c r="R277" s="295"/>
      <c r="S277" s="295"/>
      <c r="T277" s="295"/>
      <c r="U277" s="295"/>
      <c r="V277" s="295"/>
      <c r="W277" s="295"/>
      <c r="X277" s="295"/>
      <c r="Y277" s="295"/>
      <c r="Z277" s="295"/>
      <c r="AA277" s="295"/>
    </row>
    <row r="278">
      <c r="A278" s="295"/>
      <c r="B278" s="327"/>
      <c r="C278" s="327"/>
      <c r="D278" s="327"/>
      <c r="E278" s="327"/>
      <c r="F278" s="327"/>
      <c r="G278" s="327"/>
      <c r="H278" s="327"/>
      <c r="I278" s="327"/>
      <c r="J278" s="295"/>
      <c r="K278" s="295"/>
      <c r="L278" s="295"/>
      <c r="M278" s="295"/>
      <c r="N278" s="295"/>
      <c r="O278" s="295"/>
      <c r="P278" s="295"/>
      <c r="Q278" s="295"/>
      <c r="R278" s="295"/>
      <c r="S278" s="295"/>
      <c r="T278" s="295"/>
      <c r="U278" s="295"/>
      <c r="V278" s="295"/>
      <c r="W278" s="295"/>
      <c r="X278" s="295"/>
      <c r="Y278" s="295"/>
      <c r="Z278" s="295"/>
      <c r="AA278" s="295"/>
    </row>
    <row r="279">
      <c r="A279" s="295"/>
      <c r="B279" s="327"/>
      <c r="C279" s="327"/>
      <c r="D279" s="327"/>
      <c r="E279" s="327"/>
      <c r="F279" s="327"/>
      <c r="G279" s="327"/>
      <c r="H279" s="327"/>
      <c r="I279" s="327"/>
      <c r="J279" s="295"/>
      <c r="K279" s="295"/>
      <c r="L279" s="295"/>
      <c r="M279" s="295"/>
      <c r="N279" s="295"/>
      <c r="O279" s="295"/>
      <c r="P279" s="295"/>
      <c r="Q279" s="295"/>
      <c r="R279" s="295"/>
      <c r="S279" s="295"/>
      <c r="T279" s="295"/>
      <c r="U279" s="295"/>
      <c r="V279" s="295"/>
      <c r="W279" s="295"/>
      <c r="X279" s="295"/>
      <c r="Y279" s="295"/>
      <c r="Z279" s="295"/>
      <c r="AA279" s="295"/>
    </row>
    <row r="280">
      <c r="A280" s="295"/>
      <c r="B280" s="327"/>
      <c r="C280" s="327"/>
      <c r="D280" s="327"/>
      <c r="E280" s="327"/>
      <c r="F280" s="327"/>
      <c r="G280" s="327"/>
      <c r="H280" s="327"/>
      <c r="I280" s="327"/>
      <c r="J280" s="295"/>
      <c r="K280" s="295"/>
      <c r="L280" s="295"/>
      <c r="M280" s="295"/>
      <c r="N280" s="295"/>
      <c r="O280" s="295"/>
      <c r="P280" s="295"/>
      <c r="Q280" s="295"/>
      <c r="R280" s="295"/>
      <c r="S280" s="295"/>
      <c r="T280" s="295"/>
      <c r="U280" s="295"/>
      <c r="V280" s="295"/>
      <c r="W280" s="295"/>
      <c r="X280" s="295"/>
      <c r="Y280" s="295"/>
      <c r="Z280" s="295"/>
      <c r="AA280" s="295"/>
    </row>
    <row r="281">
      <c r="A281" s="295"/>
      <c r="B281" s="327"/>
      <c r="C281" s="327"/>
      <c r="D281" s="327"/>
      <c r="E281" s="327"/>
      <c r="F281" s="327"/>
      <c r="G281" s="327"/>
      <c r="H281" s="327"/>
      <c r="I281" s="327"/>
      <c r="J281" s="295"/>
      <c r="K281" s="295"/>
      <c r="L281" s="295"/>
      <c r="M281" s="295"/>
      <c r="N281" s="295"/>
      <c r="O281" s="295"/>
      <c r="P281" s="295"/>
      <c r="Q281" s="295"/>
      <c r="R281" s="295"/>
      <c r="S281" s="295"/>
      <c r="T281" s="295"/>
      <c r="U281" s="295"/>
      <c r="V281" s="295"/>
      <c r="W281" s="295"/>
      <c r="X281" s="295"/>
      <c r="Y281" s="295"/>
      <c r="Z281" s="295"/>
      <c r="AA281" s="295"/>
    </row>
    <row r="282">
      <c r="A282" s="295"/>
      <c r="B282" s="327"/>
      <c r="C282" s="327"/>
      <c r="D282" s="327"/>
      <c r="E282" s="327"/>
      <c r="F282" s="327"/>
      <c r="G282" s="327"/>
      <c r="H282" s="327"/>
      <c r="I282" s="327"/>
      <c r="J282" s="295"/>
      <c r="K282" s="295"/>
      <c r="L282" s="295"/>
      <c r="M282" s="295"/>
      <c r="N282" s="295"/>
      <c r="O282" s="295"/>
      <c r="P282" s="295"/>
      <c r="Q282" s="295"/>
      <c r="R282" s="295"/>
      <c r="S282" s="295"/>
      <c r="T282" s="295"/>
      <c r="U282" s="295"/>
      <c r="V282" s="295"/>
      <c r="W282" s="295"/>
      <c r="X282" s="295"/>
      <c r="Y282" s="295"/>
      <c r="Z282" s="295"/>
      <c r="AA282" s="295"/>
    </row>
    <row r="283">
      <c r="A283" s="295"/>
      <c r="B283" s="327"/>
      <c r="C283" s="327"/>
      <c r="D283" s="327"/>
      <c r="E283" s="327"/>
      <c r="F283" s="327"/>
      <c r="G283" s="327"/>
      <c r="H283" s="327"/>
      <c r="I283" s="327"/>
      <c r="J283" s="295"/>
      <c r="K283" s="295"/>
      <c r="L283" s="295"/>
      <c r="M283" s="295"/>
      <c r="N283" s="295"/>
      <c r="O283" s="295"/>
      <c r="P283" s="295"/>
      <c r="Q283" s="295"/>
      <c r="R283" s="295"/>
      <c r="S283" s="295"/>
      <c r="T283" s="295"/>
      <c r="U283" s="295"/>
      <c r="V283" s="295"/>
      <c r="W283" s="295"/>
      <c r="X283" s="295"/>
      <c r="Y283" s="295"/>
      <c r="Z283" s="295"/>
      <c r="AA283" s="295"/>
    </row>
    <row r="284">
      <c r="A284" s="295"/>
      <c r="B284" s="327"/>
      <c r="C284" s="327"/>
      <c r="D284" s="327"/>
      <c r="E284" s="327"/>
      <c r="F284" s="327"/>
      <c r="G284" s="327"/>
      <c r="H284" s="327"/>
      <c r="I284" s="327"/>
      <c r="J284" s="295"/>
      <c r="K284" s="295"/>
      <c r="L284" s="295"/>
      <c r="M284" s="295"/>
      <c r="N284" s="295"/>
      <c r="O284" s="295"/>
      <c r="P284" s="295"/>
      <c r="Q284" s="295"/>
      <c r="R284" s="295"/>
      <c r="S284" s="295"/>
      <c r="T284" s="295"/>
      <c r="U284" s="295"/>
      <c r="V284" s="295"/>
      <c r="W284" s="295"/>
      <c r="X284" s="295"/>
      <c r="Y284" s="295"/>
      <c r="Z284" s="295"/>
      <c r="AA284" s="295"/>
    </row>
    <row r="285">
      <c r="A285" s="295"/>
      <c r="B285" s="327"/>
      <c r="C285" s="327"/>
      <c r="D285" s="327"/>
      <c r="E285" s="327"/>
      <c r="F285" s="327"/>
      <c r="G285" s="327"/>
      <c r="H285" s="327"/>
      <c r="I285" s="327"/>
      <c r="J285" s="295"/>
      <c r="K285" s="295"/>
      <c r="L285" s="295"/>
      <c r="M285" s="295"/>
      <c r="N285" s="295"/>
      <c r="O285" s="295"/>
      <c r="P285" s="295"/>
      <c r="Q285" s="295"/>
      <c r="R285" s="295"/>
      <c r="S285" s="295"/>
      <c r="T285" s="295"/>
      <c r="U285" s="295"/>
      <c r="V285" s="295"/>
      <c r="W285" s="295"/>
      <c r="X285" s="295"/>
      <c r="Y285" s="295"/>
      <c r="Z285" s="295"/>
      <c r="AA285" s="295"/>
    </row>
    <row r="286">
      <c r="A286" s="295"/>
      <c r="B286" s="327"/>
      <c r="C286" s="327"/>
      <c r="D286" s="327"/>
      <c r="E286" s="327"/>
      <c r="F286" s="327"/>
      <c r="G286" s="327"/>
      <c r="H286" s="327"/>
      <c r="I286" s="327"/>
      <c r="J286" s="295"/>
      <c r="K286" s="295"/>
      <c r="L286" s="295"/>
      <c r="M286" s="295"/>
      <c r="N286" s="295"/>
      <c r="O286" s="295"/>
      <c r="P286" s="295"/>
      <c r="Q286" s="295"/>
      <c r="R286" s="295"/>
      <c r="S286" s="295"/>
      <c r="T286" s="295"/>
      <c r="U286" s="295"/>
      <c r="V286" s="295"/>
      <c r="W286" s="295"/>
      <c r="X286" s="295"/>
      <c r="Y286" s="295"/>
      <c r="Z286" s="295"/>
      <c r="AA286" s="295"/>
    </row>
    <row r="287">
      <c r="A287" s="295"/>
      <c r="B287" s="327"/>
      <c r="C287" s="327"/>
      <c r="D287" s="327"/>
      <c r="E287" s="327"/>
      <c r="F287" s="327"/>
      <c r="G287" s="327"/>
      <c r="H287" s="327"/>
      <c r="I287" s="327"/>
      <c r="J287" s="295"/>
      <c r="K287" s="295"/>
      <c r="L287" s="295"/>
      <c r="M287" s="295"/>
      <c r="N287" s="295"/>
      <c r="O287" s="295"/>
      <c r="P287" s="295"/>
      <c r="Q287" s="295"/>
      <c r="R287" s="295"/>
      <c r="S287" s="295"/>
      <c r="T287" s="295"/>
      <c r="U287" s="295"/>
      <c r="V287" s="295"/>
      <c r="W287" s="295"/>
      <c r="X287" s="295"/>
      <c r="Y287" s="295"/>
      <c r="Z287" s="295"/>
      <c r="AA287" s="295"/>
    </row>
    <row r="288">
      <c r="A288" s="295"/>
      <c r="B288" s="327"/>
      <c r="C288" s="327"/>
      <c r="D288" s="327"/>
      <c r="E288" s="327"/>
      <c r="F288" s="327"/>
      <c r="G288" s="327"/>
      <c r="H288" s="327"/>
      <c r="I288" s="327"/>
      <c r="J288" s="295"/>
      <c r="K288" s="295"/>
      <c r="L288" s="295"/>
      <c r="M288" s="295"/>
      <c r="N288" s="295"/>
      <c r="O288" s="295"/>
      <c r="P288" s="295"/>
      <c r="Q288" s="295"/>
      <c r="R288" s="295"/>
      <c r="S288" s="295"/>
      <c r="T288" s="295"/>
      <c r="U288" s="295"/>
      <c r="V288" s="295"/>
      <c r="W288" s="295"/>
      <c r="X288" s="295"/>
      <c r="Y288" s="295"/>
      <c r="Z288" s="295"/>
      <c r="AA288" s="295"/>
    </row>
    <row r="289">
      <c r="A289" s="295"/>
      <c r="B289" s="327"/>
      <c r="C289" s="327"/>
      <c r="D289" s="327"/>
      <c r="E289" s="327"/>
      <c r="F289" s="327"/>
      <c r="G289" s="327"/>
      <c r="H289" s="327"/>
      <c r="I289" s="327"/>
      <c r="J289" s="295"/>
      <c r="K289" s="295"/>
      <c r="L289" s="295"/>
      <c r="M289" s="295"/>
      <c r="N289" s="295"/>
      <c r="O289" s="295"/>
      <c r="P289" s="295"/>
      <c r="Q289" s="295"/>
      <c r="R289" s="295"/>
      <c r="S289" s="295"/>
      <c r="T289" s="295"/>
      <c r="U289" s="295"/>
      <c r="V289" s="295"/>
      <c r="W289" s="295"/>
      <c r="X289" s="295"/>
      <c r="Y289" s="295"/>
      <c r="Z289" s="295"/>
      <c r="AA289" s="295"/>
    </row>
    <row r="290">
      <c r="A290" s="295"/>
      <c r="B290" s="327"/>
      <c r="C290" s="327"/>
      <c r="D290" s="327"/>
      <c r="E290" s="327"/>
      <c r="F290" s="327"/>
      <c r="G290" s="327"/>
      <c r="H290" s="327"/>
      <c r="I290" s="327"/>
      <c r="J290" s="295"/>
      <c r="K290" s="295"/>
      <c r="L290" s="295"/>
      <c r="M290" s="295"/>
      <c r="N290" s="295"/>
      <c r="O290" s="295"/>
      <c r="P290" s="295"/>
      <c r="Q290" s="295"/>
      <c r="R290" s="295"/>
      <c r="S290" s="295"/>
      <c r="T290" s="295"/>
      <c r="U290" s="295"/>
      <c r="V290" s="295"/>
      <c r="W290" s="295"/>
      <c r="X290" s="295"/>
      <c r="Y290" s="295"/>
      <c r="Z290" s="295"/>
      <c r="AA290" s="295"/>
    </row>
    <row r="291">
      <c r="A291" s="295"/>
      <c r="B291" s="327"/>
      <c r="C291" s="327"/>
      <c r="D291" s="327"/>
      <c r="E291" s="327"/>
      <c r="F291" s="327"/>
      <c r="G291" s="327"/>
      <c r="H291" s="327"/>
      <c r="I291" s="327"/>
      <c r="J291" s="295"/>
      <c r="K291" s="295"/>
      <c r="L291" s="295"/>
      <c r="M291" s="295"/>
      <c r="N291" s="295"/>
      <c r="O291" s="295"/>
      <c r="P291" s="295"/>
      <c r="Q291" s="295"/>
      <c r="R291" s="295"/>
      <c r="S291" s="295"/>
      <c r="T291" s="295"/>
      <c r="U291" s="295"/>
      <c r="V291" s="295"/>
      <c r="W291" s="295"/>
      <c r="X291" s="295"/>
      <c r="Y291" s="295"/>
      <c r="Z291" s="295"/>
      <c r="AA291" s="295"/>
    </row>
    <row r="292">
      <c r="A292" s="295"/>
      <c r="B292" s="327"/>
      <c r="C292" s="327"/>
      <c r="D292" s="327"/>
      <c r="E292" s="327"/>
      <c r="F292" s="327"/>
      <c r="G292" s="327"/>
      <c r="H292" s="327"/>
      <c r="I292" s="327"/>
      <c r="J292" s="295"/>
      <c r="K292" s="295"/>
      <c r="L292" s="295"/>
      <c r="M292" s="295"/>
      <c r="N292" s="295"/>
      <c r="O292" s="295"/>
      <c r="P292" s="295"/>
      <c r="Q292" s="295"/>
      <c r="R292" s="295"/>
      <c r="S292" s="295"/>
      <c r="T292" s="295"/>
      <c r="U292" s="295"/>
      <c r="V292" s="295"/>
      <c r="W292" s="295"/>
      <c r="X292" s="295"/>
      <c r="Y292" s="295"/>
      <c r="Z292" s="295"/>
      <c r="AA292" s="295"/>
    </row>
    <row r="293">
      <c r="A293" s="295"/>
      <c r="B293" s="327"/>
      <c r="C293" s="327"/>
      <c r="D293" s="327"/>
      <c r="E293" s="327"/>
      <c r="F293" s="327"/>
      <c r="G293" s="327"/>
      <c r="H293" s="327"/>
      <c r="I293" s="327"/>
      <c r="J293" s="295"/>
      <c r="K293" s="295"/>
      <c r="L293" s="295"/>
      <c r="M293" s="295"/>
      <c r="N293" s="295"/>
      <c r="O293" s="295"/>
      <c r="P293" s="295"/>
      <c r="Q293" s="295"/>
      <c r="R293" s="295"/>
      <c r="S293" s="295"/>
      <c r="T293" s="295"/>
      <c r="U293" s="295"/>
      <c r="V293" s="295"/>
      <c r="W293" s="295"/>
      <c r="X293" s="295"/>
      <c r="Y293" s="295"/>
      <c r="Z293" s="295"/>
      <c r="AA293" s="295"/>
    </row>
    <row r="294">
      <c r="A294" s="295"/>
      <c r="B294" s="327"/>
      <c r="C294" s="327"/>
      <c r="D294" s="327"/>
      <c r="E294" s="327"/>
      <c r="F294" s="327"/>
      <c r="G294" s="327"/>
      <c r="H294" s="327"/>
      <c r="I294" s="327"/>
      <c r="J294" s="295"/>
      <c r="K294" s="295"/>
      <c r="L294" s="295"/>
      <c r="M294" s="295"/>
      <c r="N294" s="295"/>
      <c r="O294" s="295"/>
      <c r="P294" s="295"/>
      <c r="Q294" s="295"/>
      <c r="R294" s="295"/>
      <c r="S294" s="295"/>
      <c r="T294" s="295"/>
      <c r="U294" s="295"/>
      <c r="V294" s="295"/>
      <c r="W294" s="295"/>
      <c r="X294" s="295"/>
      <c r="Y294" s="295"/>
      <c r="Z294" s="295"/>
      <c r="AA294" s="295"/>
    </row>
    <row r="295">
      <c r="A295" s="295"/>
      <c r="B295" s="327"/>
      <c r="C295" s="327"/>
      <c r="D295" s="327"/>
      <c r="E295" s="327"/>
      <c r="F295" s="327"/>
      <c r="G295" s="327"/>
      <c r="H295" s="327"/>
      <c r="I295" s="327"/>
      <c r="J295" s="295"/>
      <c r="K295" s="295"/>
      <c r="L295" s="295"/>
      <c r="M295" s="295"/>
      <c r="N295" s="295"/>
      <c r="O295" s="295"/>
      <c r="P295" s="295"/>
      <c r="Q295" s="295"/>
      <c r="R295" s="295"/>
      <c r="S295" s="295"/>
      <c r="T295" s="295"/>
      <c r="U295" s="295"/>
      <c r="V295" s="295"/>
      <c r="W295" s="295"/>
      <c r="X295" s="295"/>
      <c r="Y295" s="295"/>
      <c r="Z295" s="295"/>
      <c r="AA295" s="295"/>
    </row>
    <row r="296">
      <c r="A296" s="295"/>
      <c r="B296" s="327"/>
      <c r="C296" s="327"/>
      <c r="D296" s="327"/>
      <c r="E296" s="327"/>
      <c r="F296" s="327"/>
      <c r="G296" s="327"/>
      <c r="H296" s="327"/>
      <c r="I296" s="327"/>
      <c r="J296" s="295"/>
      <c r="K296" s="295"/>
      <c r="L296" s="295"/>
      <c r="M296" s="295"/>
      <c r="N296" s="295"/>
      <c r="O296" s="295"/>
      <c r="P296" s="295"/>
      <c r="Q296" s="295"/>
      <c r="R296" s="295"/>
      <c r="S296" s="295"/>
      <c r="T296" s="295"/>
      <c r="U296" s="295"/>
      <c r="V296" s="295"/>
      <c r="W296" s="295"/>
      <c r="X296" s="295"/>
      <c r="Y296" s="295"/>
      <c r="Z296" s="295"/>
      <c r="AA296" s="295"/>
    </row>
    <row r="297">
      <c r="A297" s="295"/>
      <c r="B297" s="327"/>
      <c r="C297" s="327"/>
      <c r="D297" s="327"/>
      <c r="E297" s="327"/>
      <c r="F297" s="327"/>
      <c r="G297" s="327"/>
      <c r="H297" s="327"/>
      <c r="I297" s="327"/>
      <c r="J297" s="295"/>
      <c r="K297" s="295"/>
      <c r="L297" s="295"/>
      <c r="M297" s="295"/>
      <c r="N297" s="295"/>
      <c r="O297" s="295"/>
      <c r="P297" s="295"/>
      <c r="Q297" s="295"/>
      <c r="R297" s="295"/>
      <c r="S297" s="295"/>
      <c r="T297" s="295"/>
      <c r="U297" s="295"/>
      <c r="V297" s="295"/>
      <c r="W297" s="295"/>
      <c r="X297" s="295"/>
      <c r="Y297" s="295"/>
      <c r="Z297" s="295"/>
      <c r="AA297" s="295"/>
    </row>
    <row r="298">
      <c r="A298" s="295"/>
      <c r="B298" s="327"/>
      <c r="C298" s="327"/>
      <c r="D298" s="327"/>
      <c r="E298" s="327"/>
      <c r="F298" s="327"/>
      <c r="G298" s="327"/>
      <c r="H298" s="327"/>
      <c r="I298" s="327"/>
      <c r="J298" s="295"/>
      <c r="K298" s="295"/>
      <c r="L298" s="295"/>
      <c r="M298" s="295"/>
      <c r="N298" s="295"/>
      <c r="O298" s="295"/>
      <c r="P298" s="295"/>
      <c r="Q298" s="295"/>
      <c r="R298" s="295"/>
      <c r="S298" s="295"/>
      <c r="T298" s="295"/>
      <c r="U298" s="295"/>
      <c r="V298" s="295"/>
      <c r="W298" s="295"/>
      <c r="X298" s="295"/>
      <c r="Y298" s="295"/>
      <c r="Z298" s="295"/>
      <c r="AA298" s="295"/>
    </row>
    <row r="299">
      <c r="A299" s="295"/>
      <c r="B299" s="327"/>
      <c r="C299" s="327"/>
      <c r="D299" s="327"/>
      <c r="E299" s="327"/>
      <c r="F299" s="327"/>
      <c r="G299" s="327"/>
      <c r="H299" s="327"/>
      <c r="I299" s="327"/>
      <c r="J299" s="295"/>
      <c r="K299" s="295"/>
      <c r="L299" s="295"/>
      <c r="M299" s="295"/>
      <c r="N299" s="295"/>
      <c r="O299" s="295"/>
      <c r="P299" s="295"/>
      <c r="Q299" s="295"/>
      <c r="R299" s="295"/>
      <c r="S299" s="295"/>
      <c r="T299" s="295"/>
      <c r="U299" s="295"/>
      <c r="V299" s="295"/>
      <c r="W299" s="295"/>
      <c r="X299" s="295"/>
      <c r="Y299" s="295"/>
      <c r="Z299" s="295"/>
      <c r="AA299" s="295"/>
    </row>
    <row r="300">
      <c r="A300" s="295"/>
      <c r="B300" s="327"/>
      <c r="C300" s="327"/>
      <c r="D300" s="327"/>
      <c r="E300" s="327"/>
      <c r="F300" s="327"/>
      <c r="G300" s="327"/>
      <c r="H300" s="327"/>
      <c r="I300" s="327"/>
      <c r="J300" s="295"/>
      <c r="K300" s="295"/>
      <c r="L300" s="295"/>
      <c r="M300" s="295"/>
      <c r="N300" s="295"/>
      <c r="O300" s="295"/>
      <c r="P300" s="295"/>
      <c r="Q300" s="295"/>
      <c r="R300" s="295"/>
      <c r="S300" s="295"/>
      <c r="T300" s="295"/>
      <c r="U300" s="295"/>
      <c r="V300" s="295"/>
      <c r="W300" s="295"/>
      <c r="X300" s="295"/>
      <c r="Y300" s="295"/>
      <c r="Z300" s="295"/>
      <c r="AA300" s="295"/>
    </row>
    <row r="301">
      <c r="A301" s="295"/>
      <c r="B301" s="327"/>
      <c r="C301" s="327"/>
      <c r="D301" s="327"/>
      <c r="E301" s="327"/>
      <c r="F301" s="327"/>
      <c r="G301" s="327"/>
      <c r="H301" s="327"/>
      <c r="I301" s="327"/>
      <c r="J301" s="295"/>
      <c r="K301" s="295"/>
      <c r="L301" s="295"/>
      <c r="M301" s="295"/>
      <c r="N301" s="295"/>
      <c r="O301" s="295"/>
      <c r="P301" s="295"/>
      <c r="Q301" s="295"/>
      <c r="R301" s="295"/>
      <c r="S301" s="295"/>
      <c r="T301" s="295"/>
      <c r="U301" s="295"/>
      <c r="V301" s="295"/>
      <c r="W301" s="295"/>
      <c r="X301" s="295"/>
      <c r="Y301" s="295"/>
      <c r="Z301" s="295"/>
      <c r="AA301" s="295"/>
    </row>
    <row r="302">
      <c r="A302" s="295"/>
      <c r="B302" s="327"/>
      <c r="C302" s="327"/>
      <c r="D302" s="327"/>
      <c r="E302" s="327"/>
      <c r="F302" s="327"/>
      <c r="G302" s="327"/>
      <c r="H302" s="327"/>
      <c r="I302" s="327"/>
      <c r="J302" s="295"/>
      <c r="K302" s="295"/>
      <c r="L302" s="295"/>
      <c r="M302" s="295"/>
      <c r="N302" s="295"/>
      <c r="O302" s="295"/>
      <c r="P302" s="295"/>
      <c r="Q302" s="295"/>
      <c r="R302" s="295"/>
      <c r="S302" s="295"/>
      <c r="T302" s="295"/>
      <c r="U302" s="295"/>
      <c r="V302" s="295"/>
      <c r="W302" s="295"/>
      <c r="X302" s="295"/>
      <c r="Y302" s="295"/>
      <c r="Z302" s="295"/>
      <c r="AA302" s="295"/>
    </row>
    <row r="303">
      <c r="A303" s="295"/>
      <c r="B303" s="327"/>
      <c r="C303" s="327"/>
      <c r="D303" s="327"/>
      <c r="E303" s="327"/>
      <c r="F303" s="327"/>
      <c r="G303" s="327"/>
      <c r="H303" s="327"/>
      <c r="I303" s="327"/>
      <c r="J303" s="295"/>
      <c r="K303" s="295"/>
      <c r="L303" s="295"/>
      <c r="M303" s="295"/>
      <c r="N303" s="295"/>
      <c r="O303" s="295"/>
      <c r="P303" s="295"/>
      <c r="Q303" s="295"/>
      <c r="R303" s="295"/>
      <c r="S303" s="295"/>
      <c r="T303" s="295"/>
      <c r="U303" s="295"/>
      <c r="V303" s="295"/>
      <c r="W303" s="295"/>
      <c r="X303" s="295"/>
      <c r="Y303" s="295"/>
      <c r="Z303" s="295"/>
      <c r="AA303" s="295"/>
    </row>
    <row r="304">
      <c r="A304" s="295"/>
      <c r="B304" s="327"/>
      <c r="C304" s="327"/>
      <c r="D304" s="327"/>
      <c r="E304" s="327"/>
      <c r="F304" s="327"/>
      <c r="G304" s="327"/>
      <c r="H304" s="327"/>
      <c r="I304" s="327"/>
      <c r="J304" s="295"/>
      <c r="K304" s="295"/>
      <c r="L304" s="295"/>
      <c r="M304" s="295"/>
      <c r="N304" s="295"/>
      <c r="O304" s="295"/>
      <c r="P304" s="295"/>
      <c r="Q304" s="295"/>
      <c r="R304" s="295"/>
      <c r="S304" s="295"/>
      <c r="T304" s="295"/>
      <c r="U304" s="295"/>
      <c r="V304" s="295"/>
      <c r="W304" s="295"/>
      <c r="X304" s="295"/>
      <c r="Y304" s="295"/>
      <c r="Z304" s="295"/>
      <c r="AA304" s="295"/>
    </row>
    <row r="305">
      <c r="A305" s="295"/>
      <c r="B305" s="327"/>
      <c r="C305" s="327"/>
      <c r="D305" s="327"/>
      <c r="E305" s="327"/>
      <c r="F305" s="327"/>
      <c r="G305" s="327"/>
      <c r="H305" s="327"/>
      <c r="I305" s="327"/>
      <c r="J305" s="295"/>
      <c r="K305" s="295"/>
      <c r="L305" s="295"/>
      <c r="M305" s="295"/>
      <c r="N305" s="295"/>
      <c r="O305" s="295"/>
      <c r="P305" s="295"/>
      <c r="Q305" s="295"/>
      <c r="R305" s="295"/>
      <c r="S305" s="295"/>
      <c r="T305" s="295"/>
      <c r="U305" s="295"/>
      <c r="V305" s="295"/>
      <c r="W305" s="295"/>
      <c r="X305" s="295"/>
      <c r="Y305" s="295"/>
      <c r="Z305" s="295"/>
      <c r="AA305" s="295"/>
    </row>
    <row r="306">
      <c r="A306" s="295"/>
      <c r="B306" s="327"/>
      <c r="C306" s="327"/>
      <c r="D306" s="327"/>
      <c r="E306" s="327"/>
      <c r="F306" s="327"/>
      <c r="G306" s="327"/>
      <c r="H306" s="327"/>
      <c r="I306" s="327"/>
      <c r="J306" s="295"/>
      <c r="K306" s="295"/>
      <c r="L306" s="295"/>
      <c r="M306" s="295"/>
      <c r="N306" s="295"/>
      <c r="O306" s="295"/>
      <c r="P306" s="295"/>
      <c r="Q306" s="295"/>
      <c r="R306" s="295"/>
      <c r="S306" s="295"/>
      <c r="T306" s="295"/>
      <c r="U306" s="295"/>
      <c r="V306" s="295"/>
      <c r="W306" s="295"/>
      <c r="X306" s="295"/>
      <c r="Y306" s="295"/>
      <c r="Z306" s="295"/>
      <c r="AA306" s="295"/>
    </row>
    <row r="307">
      <c r="A307" s="295"/>
      <c r="B307" s="327"/>
      <c r="C307" s="327"/>
      <c r="D307" s="327"/>
      <c r="E307" s="327"/>
      <c r="F307" s="327"/>
      <c r="G307" s="327"/>
      <c r="H307" s="327"/>
      <c r="I307" s="327"/>
      <c r="J307" s="295"/>
      <c r="K307" s="295"/>
      <c r="L307" s="295"/>
      <c r="M307" s="295"/>
      <c r="N307" s="295"/>
      <c r="O307" s="295"/>
      <c r="P307" s="295"/>
      <c r="Q307" s="295"/>
      <c r="R307" s="295"/>
      <c r="S307" s="295"/>
      <c r="T307" s="295"/>
      <c r="U307" s="295"/>
      <c r="V307" s="295"/>
      <c r="W307" s="295"/>
      <c r="X307" s="295"/>
      <c r="Y307" s="295"/>
      <c r="Z307" s="295"/>
      <c r="AA307" s="295"/>
    </row>
    <row r="308">
      <c r="A308" s="295"/>
      <c r="B308" s="327"/>
      <c r="C308" s="327"/>
      <c r="D308" s="327"/>
      <c r="E308" s="327"/>
      <c r="F308" s="327"/>
      <c r="G308" s="327"/>
      <c r="H308" s="327"/>
      <c r="I308" s="327"/>
      <c r="J308" s="295"/>
      <c r="K308" s="295"/>
      <c r="L308" s="295"/>
      <c r="M308" s="295"/>
      <c r="N308" s="295"/>
      <c r="O308" s="295"/>
      <c r="P308" s="295"/>
      <c r="Q308" s="295"/>
      <c r="R308" s="295"/>
      <c r="S308" s="295"/>
      <c r="T308" s="295"/>
      <c r="U308" s="295"/>
      <c r="V308" s="295"/>
      <c r="W308" s="295"/>
      <c r="X308" s="295"/>
      <c r="Y308" s="295"/>
      <c r="Z308" s="295"/>
      <c r="AA308" s="295"/>
    </row>
    <row r="309">
      <c r="A309" s="295"/>
      <c r="B309" s="327"/>
      <c r="C309" s="327"/>
      <c r="D309" s="327"/>
      <c r="E309" s="327"/>
      <c r="F309" s="327"/>
      <c r="G309" s="327"/>
      <c r="H309" s="327"/>
      <c r="I309" s="327"/>
      <c r="J309" s="295"/>
      <c r="K309" s="295"/>
      <c r="L309" s="295"/>
      <c r="M309" s="295"/>
      <c r="N309" s="295"/>
      <c r="O309" s="295"/>
      <c r="P309" s="295"/>
      <c r="Q309" s="295"/>
      <c r="R309" s="295"/>
      <c r="S309" s="295"/>
      <c r="T309" s="295"/>
      <c r="U309" s="295"/>
      <c r="V309" s="295"/>
      <c r="W309" s="295"/>
      <c r="X309" s="295"/>
      <c r="Y309" s="295"/>
      <c r="Z309" s="295"/>
      <c r="AA309" s="295"/>
    </row>
    <row r="310">
      <c r="A310" s="295"/>
      <c r="B310" s="327"/>
      <c r="C310" s="327"/>
      <c r="D310" s="327"/>
      <c r="E310" s="327"/>
      <c r="F310" s="327"/>
      <c r="G310" s="327"/>
      <c r="H310" s="327"/>
      <c r="I310" s="327"/>
      <c r="J310" s="295"/>
      <c r="K310" s="295"/>
      <c r="L310" s="295"/>
      <c r="M310" s="295"/>
      <c r="N310" s="295"/>
      <c r="O310" s="295"/>
      <c r="P310" s="295"/>
      <c r="Q310" s="295"/>
      <c r="R310" s="295"/>
      <c r="S310" s="295"/>
      <c r="T310" s="295"/>
      <c r="U310" s="295"/>
      <c r="V310" s="295"/>
      <c r="W310" s="295"/>
      <c r="X310" s="295"/>
      <c r="Y310" s="295"/>
      <c r="Z310" s="295"/>
      <c r="AA310" s="295"/>
    </row>
    <row r="311">
      <c r="A311" s="295"/>
      <c r="B311" s="327"/>
      <c r="C311" s="327"/>
      <c r="D311" s="327"/>
      <c r="E311" s="327"/>
      <c r="F311" s="327"/>
      <c r="G311" s="327"/>
      <c r="H311" s="327"/>
      <c r="I311" s="327"/>
      <c r="J311" s="295"/>
      <c r="K311" s="295"/>
      <c r="L311" s="295"/>
      <c r="M311" s="295"/>
      <c r="N311" s="295"/>
      <c r="O311" s="295"/>
      <c r="P311" s="295"/>
      <c r="Q311" s="295"/>
      <c r="R311" s="295"/>
      <c r="S311" s="295"/>
      <c r="T311" s="295"/>
      <c r="U311" s="295"/>
      <c r="V311" s="295"/>
      <c r="W311" s="295"/>
      <c r="X311" s="295"/>
      <c r="Y311" s="295"/>
      <c r="Z311" s="295"/>
      <c r="AA311" s="295"/>
    </row>
    <row r="312">
      <c r="A312" s="295"/>
      <c r="B312" s="327"/>
      <c r="C312" s="327"/>
      <c r="D312" s="327"/>
      <c r="E312" s="327"/>
      <c r="F312" s="327"/>
      <c r="G312" s="327"/>
      <c r="H312" s="327"/>
      <c r="I312" s="327"/>
      <c r="J312" s="295"/>
      <c r="K312" s="295"/>
      <c r="L312" s="295"/>
      <c r="M312" s="295"/>
      <c r="N312" s="295"/>
      <c r="O312" s="295"/>
      <c r="P312" s="295"/>
      <c r="Q312" s="295"/>
      <c r="R312" s="295"/>
      <c r="S312" s="295"/>
      <c r="T312" s="295"/>
      <c r="U312" s="295"/>
      <c r="V312" s="295"/>
      <c r="W312" s="295"/>
      <c r="X312" s="295"/>
      <c r="Y312" s="295"/>
      <c r="Z312" s="295"/>
      <c r="AA312" s="295"/>
    </row>
    <row r="313">
      <c r="A313" s="295"/>
      <c r="B313" s="327"/>
      <c r="C313" s="327"/>
      <c r="D313" s="327"/>
      <c r="E313" s="327"/>
      <c r="F313" s="327"/>
      <c r="G313" s="327"/>
      <c r="H313" s="327"/>
      <c r="I313" s="327"/>
      <c r="J313" s="295"/>
      <c r="K313" s="295"/>
      <c r="L313" s="295"/>
      <c r="M313" s="295"/>
      <c r="N313" s="295"/>
      <c r="O313" s="295"/>
      <c r="P313" s="295"/>
      <c r="Q313" s="295"/>
      <c r="R313" s="295"/>
      <c r="S313" s="295"/>
      <c r="T313" s="295"/>
      <c r="U313" s="295"/>
      <c r="V313" s="295"/>
      <c r="W313" s="295"/>
      <c r="X313" s="295"/>
      <c r="Y313" s="295"/>
      <c r="Z313" s="295"/>
      <c r="AA313" s="295"/>
    </row>
    <row r="314">
      <c r="A314" s="295"/>
      <c r="B314" s="327"/>
      <c r="C314" s="327"/>
      <c r="D314" s="327"/>
      <c r="E314" s="327"/>
      <c r="F314" s="327"/>
      <c r="G314" s="327"/>
      <c r="H314" s="327"/>
      <c r="I314" s="327"/>
      <c r="J314" s="295"/>
      <c r="K314" s="295"/>
      <c r="L314" s="295"/>
      <c r="M314" s="295"/>
      <c r="N314" s="295"/>
      <c r="O314" s="295"/>
      <c r="P314" s="295"/>
      <c r="Q314" s="295"/>
      <c r="R314" s="295"/>
      <c r="S314" s="295"/>
      <c r="T314" s="295"/>
      <c r="U314" s="295"/>
      <c r="V314" s="295"/>
      <c r="W314" s="295"/>
      <c r="X314" s="295"/>
      <c r="Y314" s="295"/>
      <c r="Z314" s="295"/>
      <c r="AA314" s="295"/>
    </row>
    <row r="315">
      <c r="A315" s="295"/>
      <c r="B315" s="327"/>
      <c r="C315" s="327"/>
      <c r="D315" s="327"/>
      <c r="E315" s="327"/>
      <c r="F315" s="327"/>
      <c r="G315" s="327"/>
      <c r="H315" s="327"/>
      <c r="I315" s="327"/>
      <c r="J315" s="295"/>
      <c r="K315" s="295"/>
      <c r="L315" s="295"/>
      <c r="M315" s="295"/>
      <c r="N315" s="295"/>
      <c r="O315" s="295"/>
      <c r="P315" s="295"/>
      <c r="Q315" s="295"/>
      <c r="R315" s="295"/>
      <c r="S315" s="295"/>
      <c r="T315" s="295"/>
      <c r="U315" s="295"/>
      <c r="V315" s="295"/>
      <c r="W315" s="295"/>
      <c r="X315" s="295"/>
      <c r="Y315" s="295"/>
      <c r="Z315" s="295"/>
      <c r="AA315" s="295"/>
    </row>
    <row r="316">
      <c r="A316" s="295"/>
      <c r="B316" s="327"/>
      <c r="C316" s="327"/>
      <c r="D316" s="327"/>
      <c r="E316" s="327"/>
      <c r="F316" s="327"/>
      <c r="G316" s="327"/>
      <c r="H316" s="327"/>
      <c r="I316" s="327"/>
      <c r="J316" s="295"/>
      <c r="K316" s="295"/>
      <c r="L316" s="295"/>
      <c r="M316" s="295"/>
      <c r="N316" s="295"/>
      <c r="O316" s="295"/>
      <c r="P316" s="295"/>
      <c r="Q316" s="295"/>
      <c r="R316" s="295"/>
      <c r="S316" s="295"/>
      <c r="T316" s="295"/>
      <c r="U316" s="295"/>
      <c r="V316" s="295"/>
      <c r="W316" s="295"/>
      <c r="X316" s="295"/>
      <c r="Y316" s="295"/>
      <c r="Z316" s="295"/>
      <c r="AA316" s="295"/>
    </row>
    <row r="317">
      <c r="A317" s="295"/>
      <c r="B317" s="327"/>
      <c r="C317" s="327"/>
      <c r="D317" s="327"/>
      <c r="E317" s="327"/>
      <c r="F317" s="327"/>
      <c r="G317" s="327"/>
      <c r="H317" s="327"/>
      <c r="I317" s="327"/>
      <c r="J317" s="295"/>
      <c r="K317" s="295"/>
      <c r="L317" s="295"/>
      <c r="M317" s="295"/>
      <c r="N317" s="295"/>
      <c r="O317" s="295"/>
      <c r="P317" s="295"/>
      <c r="Q317" s="295"/>
      <c r="R317" s="295"/>
      <c r="S317" s="295"/>
      <c r="T317" s="295"/>
      <c r="U317" s="295"/>
      <c r="V317" s="295"/>
      <c r="W317" s="295"/>
      <c r="X317" s="295"/>
      <c r="Y317" s="295"/>
      <c r="Z317" s="295"/>
      <c r="AA317" s="295"/>
    </row>
    <row r="318">
      <c r="A318" s="295"/>
      <c r="B318" s="327"/>
      <c r="C318" s="327"/>
      <c r="D318" s="327"/>
      <c r="E318" s="327"/>
      <c r="F318" s="327"/>
      <c r="G318" s="327"/>
      <c r="H318" s="327"/>
      <c r="I318" s="327"/>
      <c r="J318" s="295"/>
      <c r="K318" s="295"/>
      <c r="L318" s="295"/>
      <c r="M318" s="295"/>
      <c r="N318" s="295"/>
      <c r="O318" s="295"/>
      <c r="P318" s="295"/>
      <c r="Q318" s="295"/>
      <c r="R318" s="295"/>
      <c r="S318" s="295"/>
      <c r="T318" s="295"/>
      <c r="U318" s="295"/>
      <c r="V318" s="295"/>
      <c r="W318" s="295"/>
      <c r="X318" s="295"/>
      <c r="Y318" s="295"/>
      <c r="Z318" s="295"/>
      <c r="AA318" s="295"/>
    </row>
    <row r="319">
      <c r="A319" s="295"/>
      <c r="B319" s="327"/>
      <c r="C319" s="327"/>
      <c r="D319" s="327"/>
      <c r="E319" s="327"/>
      <c r="F319" s="327"/>
      <c r="G319" s="327"/>
      <c r="H319" s="327"/>
      <c r="I319" s="327"/>
      <c r="J319" s="295"/>
      <c r="K319" s="295"/>
      <c r="L319" s="295"/>
      <c r="M319" s="295"/>
      <c r="N319" s="295"/>
      <c r="O319" s="295"/>
      <c r="P319" s="295"/>
      <c r="Q319" s="295"/>
      <c r="R319" s="295"/>
      <c r="S319" s="295"/>
      <c r="T319" s="295"/>
      <c r="U319" s="295"/>
      <c r="V319" s="295"/>
      <c r="W319" s="295"/>
      <c r="X319" s="295"/>
      <c r="Y319" s="295"/>
      <c r="Z319" s="295"/>
      <c r="AA319" s="295"/>
    </row>
    <row r="320">
      <c r="A320" s="295"/>
      <c r="B320" s="327"/>
      <c r="C320" s="327"/>
      <c r="D320" s="327"/>
      <c r="E320" s="327"/>
      <c r="F320" s="327"/>
      <c r="G320" s="327"/>
      <c r="H320" s="327"/>
      <c r="I320" s="327"/>
      <c r="J320" s="295"/>
      <c r="K320" s="295"/>
      <c r="L320" s="295"/>
      <c r="M320" s="295"/>
      <c r="N320" s="295"/>
      <c r="O320" s="295"/>
      <c r="P320" s="295"/>
      <c r="Q320" s="295"/>
      <c r="R320" s="295"/>
      <c r="S320" s="295"/>
      <c r="T320" s="295"/>
      <c r="U320" s="295"/>
      <c r="V320" s="295"/>
      <c r="W320" s="295"/>
      <c r="X320" s="295"/>
      <c r="Y320" s="295"/>
      <c r="Z320" s="295"/>
      <c r="AA320" s="295"/>
    </row>
    <row r="321">
      <c r="A321" s="295"/>
      <c r="B321" s="327"/>
      <c r="C321" s="327"/>
      <c r="D321" s="327"/>
      <c r="E321" s="327"/>
      <c r="F321" s="327"/>
      <c r="G321" s="327"/>
      <c r="H321" s="327"/>
      <c r="I321" s="327"/>
      <c r="J321" s="295"/>
      <c r="K321" s="295"/>
      <c r="L321" s="295"/>
      <c r="M321" s="295"/>
      <c r="N321" s="295"/>
      <c r="O321" s="295"/>
      <c r="P321" s="295"/>
      <c r="Q321" s="295"/>
      <c r="R321" s="295"/>
      <c r="S321" s="295"/>
      <c r="T321" s="295"/>
      <c r="U321" s="295"/>
      <c r="V321" s="295"/>
      <c r="W321" s="295"/>
      <c r="X321" s="295"/>
      <c r="Y321" s="295"/>
      <c r="Z321" s="295"/>
      <c r="AA321" s="295"/>
    </row>
    <row r="322">
      <c r="A322" s="295"/>
      <c r="B322" s="327"/>
      <c r="C322" s="327"/>
      <c r="D322" s="327"/>
      <c r="E322" s="327"/>
      <c r="F322" s="327"/>
      <c r="G322" s="327"/>
      <c r="H322" s="327"/>
      <c r="I322" s="327"/>
      <c r="J322" s="295"/>
      <c r="K322" s="295"/>
      <c r="L322" s="295"/>
      <c r="M322" s="295"/>
      <c r="N322" s="295"/>
      <c r="O322" s="295"/>
      <c r="P322" s="295"/>
      <c r="Q322" s="295"/>
      <c r="R322" s="295"/>
      <c r="S322" s="295"/>
      <c r="T322" s="295"/>
      <c r="U322" s="295"/>
      <c r="V322" s="295"/>
      <c r="W322" s="295"/>
      <c r="X322" s="295"/>
      <c r="Y322" s="295"/>
      <c r="Z322" s="295"/>
      <c r="AA322" s="295"/>
    </row>
    <row r="323">
      <c r="A323" s="295"/>
      <c r="B323" s="327"/>
      <c r="C323" s="327"/>
      <c r="D323" s="327"/>
      <c r="E323" s="327"/>
      <c r="F323" s="327"/>
      <c r="G323" s="327"/>
      <c r="H323" s="327"/>
      <c r="I323" s="327"/>
      <c r="J323" s="295"/>
      <c r="K323" s="295"/>
      <c r="L323" s="295"/>
      <c r="M323" s="295"/>
      <c r="N323" s="295"/>
      <c r="O323" s="295"/>
      <c r="P323" s="295"/>
      <c r="Q323" s="295"/>
      <c r="R323" s="295"/>
      <c r="S323" s="295"/>
      <c r="T323" s="295"/>
      <c r="U323" s="295"/>
      <c r="V323" s="295"/>
      <c r="W323" s="295"/>
      <c r="X323" s="295"/>
      <c r="Y323" s="295"/>
      <c r="Z323" s="295"/>
      <c r="AA323" s="295"/>
    </row>
    <row r="324">
      <c r="A324" s="295"/>
      <c r="B324" s="327"/>
      <c r="C324" s="327"/>
      <c r="D324" s="327"/>
      <c r="E324" s="327"/>
      <c r="F324" s="327"/>
      <c r="G324" s="327"/>
      <c r="H324" s="327"/>
      <c r="I324" s="327"/>
      <c r="J324" s="295"/>
      <c r="K324" s="295"/>
      <c r="L324" s="295"/>
      <c r="M324" s="295"/>
      <c r="N324" s="295"/>
      <c r="O324" s="295"/>
      <c r="P324" s="295"/>
      <c r="Q324" s="295"/>
      <c r="R324" s="295"/>
      <c r="S324" s="295"/>
      <c r="T324" s="295"/>
      <c r="U324" s="295"/>
      <c r="V324" s="295"/>
      <c r="W324" s="295"/>
      <c r="X324" s="295"/>
      <c r="Y324" s="295"/>
      <c r="Z324" s="295"/>
      <c r="AA324" s="295"/>
    </row>
    <row r="325">
      <c r="A325" s="295"/>
      <c r="B325" s="327"/>
      <c r="C325" s="327"/>
      <c r="D325" s="327"/>
      <c r="E325" s="327"/>
      <c r="F325" s="327"/>
      <c r="G325" s="327"/>
      <c r="H325" s="327"/>
      <c r="I325" s="327"/>
      <c r="J325" s="295"/>
      <c r="K325" s="295"/>
      <c r="L325" s="295"/>
      <c r="M325" s="295"/>
      <c r="N325" s="295"/>
      <c r="O325" s="295"/>
      <c r="P325" s="295"/>
      <c r="Q325" s="295"/>
      <c r="R325" s="295"/>
      <c r="S325" s="295"/>
      <c r="T325" s="295"/>
      <c r="U325" s="295"/>
      <c r="V325" s="295"/>
      <c r="W325" s="295"/>
      <c r="X325" s="295"/>
      <c r="Y325" s="295"/>
      <c r="Z325" s="295"/>
      <c r="AA325" s="295"/>
    </row>
    <row r="326">
      <c r="A326" s="295"/>
      <c r="B326" s="327"/>
      <c r="C326" s="327"/>
      <c r="D326" s="327"/>
      <c r="E326" s="327"/>
      <c r="F326" s="327"/>
      <c r="G326" s="327"/>
      <c r="H326" s="327"/>
      <c r="I326" s="327"/>
      <c r="J326" s="295"/>
      <c r="K326" s="295"/>
      <c r="L326" s="295"/>
      <c r="M326" s="295"/>
      <c r="N326" s="295"/>
      <c r="O326" s="295"/>
      <c r="P326" s="295"/>
      <c r="Q326" s="295"/>
      <c r="R326" s="295"/>
      <c r="S326" s="295"/>
      <c r="T326" s="295"/>
      <c r="U326" s="295"/>
      <c r="V326" s="295"/>
      <c r="W326" s="295"/>
      <c r="X326" s="295"/>
      <c r="Y326" s="295"/>
      <c r="Z326" s="295"/>
      <c r="AA326" s="295"/>
    </row>
    <row r="327">
      <c r="A327" s="295"/>
      <c r="B327" s="327"/>
      <c r="C327" s="327"/>
      <c r="D327" s="327"/>
      <c r="E327" s="327"/>
      <c r="F327" s="327"/>
      <c r="G327" s="327"/>
      <c r="H327" s="327"/>
      <c r="I327" s="327"/>
      <c r="J327" s="295"/>
      <c r="K327" s="295"/>
      <c r="L327" s="295"/>
      <c r="M327" s="295"/>
      <c r="N327" s="295"/>
      <c r="O327" s="295"/>
      <c r="P327" s="295"/>
      <c r="Q327" s="295"/>
      <c r="R327" s="295"/>
      <c r="S327" s="295"/>
      <c r="T327" s="295"/>
      <c r="U327" s="295"/>
      <c r="V327" s="295"/>
      <c r="W327" s="295"/>
      <c r="X327" s="295"/>
      <c r="Y327" s="295"/>
      <c r="Z327" s="295"/>
      <c r="AA327" s="295"/>
    </row>
    <row r="328">
      <c r="A328" s="295"/>
      <c r="B328" s="327"/>
      <c r="C328" s="327"/>
      <c r="D328" s="327"/>
      <c r="E328" s="327"/>
      <c r="F328" s="327"/>
      <c r="G328" s="327"/>
      <c r="H328" s="327"/>
      <c r="I328" s="327"/>
      <c r="J328" s="295"/>
      <c r="K328" s="295"/>
      <c r="L328" s="295"/>
      <c r="M328" s="295"/>
      <c r="N328" s="295"/>
      <c r="O328" s="295"/>
      <c r="P328" s="295"/>
      <c r="Q328" s="295"/>
      <c r="R328" s="295"/>
      <c r="S328" s="295"/>
      <c r="T328" s="295"/>
      <c r="U328" s="295"/>
      <c r="V328" s="295"/>
      <c r="W328" s="295"/>
      <c r="X328" s="295"/>
      <c r="Y328" s="295"/>
      <c r="Z328" s="295"/>
      <c r="AA328" s="295"/>
    </row>
    <row r="329">
      <c r="A329" s="295"/>
      <c r="B329" s="327"/>
      <c r="C329" s="327"/>
      <c r="D329" s="327"/>
      <c r="E329" s="327"/>
      <c r="F329" s="327"/>
      <c r="G329" s="327"/>
      <c r="H329" s="327"/>
      <c r="I329" s="327"/>
      <c r="J329" s="295"/>
      <c r="K329" s="295"/>
      <c r="L329" s="295"/>
      <c r="M329" s="295"/>
      <c r="N329" s="295"/>
      <c r="O329" s="295"/>
      <c r="P329" s="295"/>
      <c r="Q329" s="295"/>
      <c r="R329" s="295"/>
      <c r="S329" s="295"/>
      <c r="T329" s="295"/>
      <c r="U329" s="295"/>
      <c r="V329" s="295"/>
      <c r="W329" s="295"/>
      <c r="X329" s="295"/>
      <c r="Y329" s="295"/>
      <c r="Z329" s="295"/>
      <c r="AA329" s="295"/>
    </row>
    <row r="330">
      <c r="A330" s="295"/>
      <c r="B330" s="327"/>
      <c r="C330" s="327"/>
      <c r="D330" s="327"/>
      <c r="E330" s="327"/>
      <c r="F330" s="327"/>
      <c r="G330" s="327"/>
      <c r="H330" s="327"/>
      <c r="I330" s="327"/>
      <c r="J330" s="295"/>
      <c r="K330" s="295"/>
      <c r="L330" s="295"/>
      <c r="M330" s="295"/>
      <c r="N330" s="295"/>
      <c r="O330" s="295"/>
      <c r="P330" s="295"/>
      <c r="Q330" s="295"/>
      <c r="R330" s="295"/>
      <c r="S330" s="295"/>
      <c r="T330" s="295"/>
      <c r="U330" s="295"/>
      <c r="V330" s="295"/>
      <c r="W330" s="295"/>
      <c r="X330" s="295"/>
      <c r="Y330" s="295"/>
      <c r="Z330" s="295"/>
      <c r="AA330" s="295"/>
    </row>
    <row r="331">
      <c r="A331" s="295"/>
      <c r="B331" s="327"/>
      <c r="C331" s="327"/>
      <c r="D331" s="327"/>
      <c r="E331" s="327"/>
      <c r="F331" s="327"/>
      <c r="G331" s="327"/>
      <c r="H331" s="327"/>
      <c r="I331" s="327"/>
      <c r="J331" s="295"/>
      <c r="K331" s="295"/>
      <c r="L331" s="295"/>
      <c r="M331" s="295"/>
      <c r="N331" s="295"/>
      <c r="O331" s="295"/>
      <c r="P331" s="295"/>
      <c r="Q331" s="295"/>
      <c r="R331" s="295"/>
      <c r="S331" s="295"/>
      <c r="T331" s="295"/>
      <c r="U331" s="295"/>
      <c r="V331" s="295"/>
      <c r="W331" s="295"/>
      <c r="X331" s="295"/>
      <c r="Y331" s="295"/>
      <c r="Z331" s="295"/>
      <c r="AA331" s="295"/>
    </row>
    <row r="332">
      <c r="A332" s="295"/>
      <c r="B332" s="327"/>
      <c r="C332" s="327"/>
      <c r="D332" s="327"/>
      <c r="E332" s="327"/>
      <c r="F332" s="327"/>
      <c r="G332" s="327"/>
      <c r="H332" s="327"/>
      <c r="I332" s="327"/>
      <c r="J332" s="295"/>
      <c r="K332" s="295"/>
      <c r="L332" s="295"/>
      <c r="M332" s="295"/>
      <c r="N332" s="295"/>
      <c r="O332" s="295"/>
      <c r="P332" s="295"/>
      <c r="Q332" s="295"/>
      <c r="R332" s="295"/>
      <c r="S332" s="295"/>
      <c r="T332" s="295"/>
      <c r="U332" s="295"/>
      <c r="V332" s="295"/>
      <c r="W332" s="295"/>
      <c r="X332" s="295"/>
      <c r="Y332" s="295"/>
      <c r="Z332" s="295"/>
      <c r="AA332" s="295"/>
    </row>
    <row r="333">
      <c r="A333" s="295"/>
      <c r="B333" s="327"/>
      <c r="C333" s="327"/>
      <c r="D333" s="327"/>
      <c r="E333" s="327"/>
      <c r="F333" s="327"/>
      <c r="G333" s="327"/>
      <c r="H333" s="327"/>
      <c r="I333" s="327"/>
      <c r="J333" s="295"/>
      <c r="K333" s="295"/>
      <c r="L333" s="295"/>
      <c r="M333" s="295"/>
      <c r="N333" s="295"/>
      <c r="O333" s="295"/>
      <c r="P333" s="295"/>
      <c r="Q333" s="295"/>
      <c r="R333" s="295"/>
      <c r="S333" s="295"/>
      <c r="T333" s="295"/>
      <c r="U333" s="295"/>
      <c r="V333" s="295"/>
      <c r="W333" s="295"/>
      <c r="X333" s="295"/>
      <c r="Y333" s="295"/>
      <c r="Z333" s="295"/>
      <c r="AA333" s="295"/>
    </row>
    <row r="334">
      <c r="A334" s="295"/>
      <c r="B334" s="327"/>
      <c r="C334" s="327"/>
      <c r="D334" s="327"/>
      <c r="E334" s="327"/>
      <c r="F334" s="327"/>
      <c r="G334" s="327"/>
      <c r="H334" s="327"/>
      <c r="I334" s="327"/>
      <c r="J334" s="295"/>
      <c r="K334" s="295"/>
      <c r="L334" s="295"/>
      <c r="M334" s="295"/>
      <c r="N334" s="295"/>
      <c r="O334" s="295"/>
      <c r="P334" s="295"/>
      <c r="Q334" s="295"/>
      <c r="R334" s="295"/>
      <c r="S334" s="295"/>
      <c r="T334" s="295"/>
      <c r="U334" s="295"/>
      <c r="V334" s="295"/>
      <c r="W334" s="295"/>
      <c r="X334" s="295"/>
      <c r="Y334" s="295"/>
      <c r="Z334" s="295"/>
      <c r="AA334" s="295"/>
    </row>
    <row r="335">
      <c r="A335" s="295"/>
      <c r="B335" s="327"/>
      <c r="C335" s="327"/>
      <c r="D335" s="327"/>
      <c r="E335" s="327"/>
      <c r="F335" s="327"/>
      <c r="G335" s="327"/>
      <c r="H335" s="327"/>
      <c r="I335" s="327"/>
      <c r="J335" s="295"/>
      <c r="K335" s="295"/>
      <c r="L335" s="295"/>
      <c r="M335" s="295"/>
      <c r="N335" s="295"/>
      <c r="O335" s="295"/>
      <c r="P335" s="295"/>
      <c r="Q335" s="295"/>
      <c r="R335" s="295"/>
      <c r="S335" s="295"/>
      <c r="T335" s="295"/>
      <c r="U335" s="295"/>
      <c r="V335" s="295"/>
      <c r="W335" s="295"/>
      <c r="X335" s="295"/>
      <c r="Y335" s="295"/>
      <c r="Z335" s="295"/>
      <c r="AA335" s="295"/>
    </row>
    <row r="336">
      <c r="A336" s="295"/>
      <c r="B336" s="327"/>
      <c r="C336" s="327"/>
      <c r="D336" s="327"/>
      <c r="E336" s="327"/>
      <c r="F336" s="327"/>
      <c r="G336" s="327"/>
      <c r="H336" s="327"/>
      <c r="I336" s="327"/>
      <c r="J336" s="295"/>
      <c r="K336" s="295"/>
      <c r="L336" s="295"/>
      <c r="M336" s="295"/>
      <c r="N336" s="295"/>
      <c r="O336" s="295"/>
      <c r="P336" s="295"/>
      <c r="Q336" s="295"/>
      <c r="R336" s="295"/>
      <c r="S336" s="295"/>
      <c r="T336" s="295"/>
      <c r="U336" s="295"/>
      <c r="V336" s="295"/>
      <c r="W336" s="295"/>
      <c r="X336" s="295"/>
      <c r="Y336" s="295"/>
      <c r="Z336" s="295"/>
      <c r="AA336" s="295"/>
    </row>
    <row r="337">
      <c r="A337" s="295"/>
      <c r="B337" s="327"/>
      <c r="C337" s="327"/>
      <c r="D337" s="327"/>
      <c r="E337" s="327"/>
      <c r="F337" s="327"/>
      <c r="G337" s="327"/>
      <c r="H337" s="327"/>
      <c r="I337" s="327"/>
      <c r="J337" s="295"/>
      <c r="K337" s="295"/>
      <c r="L337" s="295"/>
      <c r="M337" s="295"/>
      <c r="N337" s="295"/>
      <c r="O337" s="295"/>
      <c r="P337" s="295"/>
      <c r="Q337" s="295"/>
      <c r="R337" s="295"/>
      <c r="S337" s="295"/>
      <c r="T337" s="295"/>
      <c r="U337" s="295"/>
      <c r="V337" s="295"/>
      <c r="W337" s="295"/>
      <c r="X337" s="295"/>
      <c r="Y337" s="295"/>
      <c r="Z337" s="295"/>
      <c r="AA337" s="295"/>
    </row>
    <row r="338">
      <c r="A338" s="295"/>
      <c r="B338" s="327"/>
      <c r="C338" s="327"/>
      <c r="D338" s="327"/>
      <c r="E338" s="327"/>
      <c r="F338" s="327"/>
      <c r="G338" s="327"/>
      <c r="H338" s="327"/>
      <c r="I338" s="327"/>
      <c r="J338" s="295"/>
      <c r="K338" s="295"/>
      <c r="L338" s="295"/>
      <c r="M338" s="295"/>
      <c r="N338" s="295"/>
      <c r="O338" s="295"/>
      <c r="P338" s="295"/>
      <c r="Q338" s="295"/>
      <c r="R338" s="295"/>
      <c r="S338" s="295"/>
      <c r="T338" s="295"/>
      <c r="U338" s="295"/>
      <c r="V338" s="295"/>
      <c r="W338" s="295"/>
      <c r="X338" s="295"/>
      <c r="Y338" s="295"/>
      <c r="Z338" s="295"/>
      <c r="AA338" s="295"/>
    </row>
    <row r="339">
      <c r="A339" s="295"/>
      <c r="B339" s="327"/>
      <c r="C339" s="327"/>
      <c r="D339" s="327"/>
      <c r="E339" s="327"/>
      <c r="F339" s="327"/>
      <c r="G339" s="327"/>
      <c r="H339" s="327"/>
      <c r="I339" s="327"/>
      <c r="J339" s="295"/>
      <c r="K339" s="295"/>
      <c r="L339" s="295"/>
      <c r="M339" s="295"/>
      <c r="N339" s="295"/>
      <c r="O339" s="295"/>
      <c r="P339" s="295"/>
      <c r="Q339" s="295"/>
      <c r="R339" s="295"/>
      <c r="S339" s="295"/>
      <c r="T339" s="295"/>
      <c r="U339" s="295"/>
      <c r="V339" s="295"/>
      <c r="W339" s="295"/>
      <c r="X339" s="295"/>
      <c r="Y339" s="295"/>
      <c r="Z339" s="295"/>
      <c r="AA339" s="295"/>
    </row>
    <row r="340">
      <c r="A340" s="295"/>
      <c r="B340" s="327"/>
      <c r="C340" s="327"/>
      <c r="D340" s="327"/>
      <c r="E340" s="327"/>
      <c r="F340" s="327"/>
      <c r="G340" s="327"/>
      <c r="H340" s="327"/>
      <c r="I340" s="327"/>
      <c r="J340" s="295"/>
      <c r="K340" s="295"/>
      <c r="L340" s="295"/>
      <c r="M340" s="295"/>
      <c r="N340" s="295"/>
      <c r="O340" s="295"/>
      <c r="P340" s="295"/>
      <c r="Q340" s="295"/>
      <c r="R340" s="295"/>
      <c r="S340" s="295"/>
      <c r="T340" s="295"/>
      <c r="U340" s="295"/>
      <c r="V340" s="295"/>
      <c r="W340" s="295"/>
      <c r="X340" s="295"/>
      <c r="Y340" s="295"/>
      <c r="Z340" s="295"/>
      <c r="AA340" s="295"/>
    </row>
    <row r="341">
      <c r="A341" s="295"/>
      <c r="B341" s="327"/>
      <c r="C341" s="327"/>
      <c r="D341" s="327"/>
      <c r="E341" s="327"/>
      <c r="F341" s="327"/>
      <c r="G341" s="327"/>
      <c r="H341" s="327"/>
      <c r="I341" s="327"/>
      <c r="J341" s="295"/>
      <c r="K341" s="295"/>
      <c r="L341" s="295"/>
      <c r="M341" s="295"/>
      <c r="N341" s="295"/>
      <c r="O341" s="295"/>
      <c r="P341" s="295"/>
      <c r="Q341" s="295"/>
      <c r="R341" s="295"/>
      <c r="S341" s="295"/>
      <c r="T341" s="295"/>
      <c r="U341" s="295"/>
      <c r="V341" s="295"/>
      <c r="W341" s="295"/>
      <c r="X341" s="295"/>
      <c r="Y341" s="295"/>
      <c r="Z341" s="295"/>
      <c r="AA341" s="295"/>
    </row>
    <row r="342">
      <c r="A342" s="295"/>
      <c r="B342" s="327"/>
      <c r="C342" s="327"/>
      <c r="D342" s="327"/>
      <c r="E342" s="327"/>
      <c r="F342" s="327"/>
      <c r="G342" s="327"/>
      <c r="H342" s="327"/>
      <c r="I342" s="327"/>
      <c r="J342" s="295"/>
      <c r="K342" s="295"/>
      <c r="L342" s="295"/>
      <c r="M342" s="295"/>
      <c r="N342" s="295"/>
      <c r="O342" s="295"/>
      <c r="P342" s="295"/>
      <c r="Q342" s="295"/>
      <c r="R342" s="295"/>
      <c r="S342" s="295"/>
      <c r="T342" s="295"/>
      <c r="U342" s="295"/>
      <c r="V342" s="295"/>
      <c r="W342" s="295"/>
      <c r="X342" s="295"/>
      <c r="Y342" s="295"/>
      <c r="Z342" s="295"/>
      <c r="AA342" s="295"/>
    </row>
    <row r="343">
      <c r="A343" s="295"/>
      <c r="B343" s="327"/>
      <c r="C343" s="327"/>
      <c r="D343" s="327"/>
      <c r="E343" s="327"/>
      <c r="F343" s="327"/>
      <c r="G343" s="327"/>
      <c r="H343" s="327"/>
      <c r="I343" s="327"/>
      <c r="J343" s="295"/>
      <c r="K343" s="295"/>
      <c r="L343" s="295"/>
      <c r="M343" s="295"/>
      <c r="N343" s="295"/>
      <c r="O343" s="295"/>
      <c r="P343" s="295"/>
      <c r="Q343" s="295"/>
      <c r="R343" s="295"/>
      <c r="S343" s="295"/>
      <c r="T343" s="295"/>
      <c r="U343" s="295"/>
      <c r="V343" s="295"/>
      <c r="W343" s="295"/>
      <c r="X343" s="295"/>
      <c r="Y343" s="295"/>
      <c r="Z343" s="295"/>
      <c r="AA343" s="295"/>
    </row>
    <row r="344">
      <c r="A344" s="295"/>
      <c r="B344" s="327"/>
      <c r="C344" s="327"/>
      <c r="D344" s="327"/>
      <c r="E344" s="327"/>
      <c r="F344" s="327"/>
      <c r="G344" s="327"/>
      <c r="H344" s="327"/>
      <c r="I344" s="327"/>
      <c r="J344" s="295"/>
      <c r="K344" s="295"/>
      <c r="L344" s="295"/>
      <c r="M344" s="295"/>
      <c r="N344" s="295"/>
      <c r="O344" s="295"/>
      <c r="P344" s="295"/>
      <c r="Q344" s="295"/>
      <c r="R344" s="295"/>
      <c r="S344" s="295"/>
      <c r="T344" s="295"/>
      <c r="U344" s="295"/>
      <c r="V344" s="295"/>
      <c r="W344" s="295"/>
      <c r="X344" s="295"/>
      <c r="Y344" s="295"/>
      <c r="Z344" s="295"/>
      <c r="AA344" s="295"/>
    </row>
    <row r="345">
      <c r="A345" s="295"/>
      <c r="B345" s="327"/>
      <c r="C345" s="327"/>
      <c r="D345" s="327"/>
      <c r="E345" s="327"/>
      <c r="F345" s="327"/>
      <c r="G345" s="327"/>
      <c r="H345" s="327"/>
      <c r="I345" s="327"/>
      <c r="J345" s="295"/>
      <c r="K345" s="295"/>
      <c r="L345" s="295"/>
      <c r="M345" s="295"/>
      <c r="N345" s="295"/>
      <c r="O345" s="295"/>
      <c r="P345" s="295"/>
      <c r="Q345" s="295"/>
      <c r="R345" s="295"/>
      <c r="S345" s="295"/>
      <c r="T345" s="295"/>
      <c r="U345" s="295"/>
      <c r="V345" s="295"/>
      <c r="W345" s="295"/>
      <c r="X345" s="295"/>
      <c r="Y345" s="295"/>
      <c r="Z345" s="295"/>
      <c r="AA345" s="295"/>
    </row>
    <row r="346">
      <c r="A346" s="295"/>
      <c r="B346" s="327"/>
      <c r="C346" s="327"/>
      <c r="D346" s="327"/>
      <c r="E346" s="327"/>
      <c r="F346" s="327"/>
      <c r="G346" s="327"/>
      <c r="H346" s="327"/>
      <c r="I346" s="327"/>
      <c r="J346" s="295"/>
      <c r="K346" s="295"/>
      <c r="L346" s="295"/>
      <c r="M346" s="295"/>
      <c r="N346" s="295"/>
      <c r="O346" s="295"/>
      <c r="P346" s="295"/>
      <c r="Q346" s="295"/>
      <c r="R346" s="295"/>
      <c r="S346" s="295"/>
      <c r="T346" s="295"/>
      <c r="U346" s="295"/>
      <c r="V346" s="295"/>
      <c r="W346" s="295"/>
      <c r="X346" s="295"/>
      <c r="Y346" s="295"/>
      <c r="Z346" s="295"/>
      <c r="AA346" s="295"/>
    </row>
    <row r="347">
      <c r="A347" s="295"/>
      <c r="B347" s="327"/>
      <c r="C347" s="327"/>
      <c r="D347" s="327"/>
      <c r="E347" s="327"/>
      <c r="F347" s="327"/>
      <c r="G347" s="327"/>
      <c r="H347" s="327"/>
      <c r="I347" s="327"/>
      <c r="J347" s="295"/>
      <c r="K347" s="295"/>
      <c r="L347" s="295"/>
      <c r="M347" s="295"/>
      <c r="N347" s="295"/>
      <c r="O347" s="295"/>
      <c r="P347" s="295"/>
      <c r="Q347" s="295"/>
      <c r="R347" s="295"/>
      <c r="S347" s="295"/>
      <c r="T347" s="295"/>
      <c r="U347" s="295"/>
      <c r="V347" s="295"/>
      <c r="W347" s="295"/>
      <c r="X347" s="295"/>
      <c r="Y347" s="295"/>
      <c r="Z347" s="295"/>
      <c r="AA347" s="295"/>
    </row>
    <row r="348">
      <c r="A348" s="295"/>
      <c r="B348" s="327"/>
      <c r="C348" s="327"/>
      <c r="D348" s="327"/>
      <c r="E348" s="327"/>
      <c r="F348" s="327"/>
      <c r="G348" s="327"/>
      <c r="H348" s="327"/>
      <c r="I348" s="327"/>
      <c r="J348" s="295"/>
      <c r="K348" s="295"/>
      <c r="L348" s="295"/>
      <c r="M348" s="295"/>
      <c r="N348" s="295"/>
      <c r="O348" s="295"/>
      <c r="P348" s="295"/>
      <c r="Q348" s="295"/>
      <c r="R348" s="295"/>
      <c r="S348" s="295"/>
      <c r="T348" s="295"/>
      <c r="U348" s="295"/>
      <c r="V348" s="295"/>
      <c r="W348" s="295"/>
      <c r="X348" s="295"/>
      <c r="Y348" s="295"/>
      <c r="Z348" s="295"/>
      <c r="AA348" s="295"/>
    </row>
    <row r="349">
      <c r="A349" s="295"/>
      <c r="B349" s="327"/>
      <c r="C349" s="327"/>
      <c r="D349" s="327"/>
      <c r="E349" s="327"/>
      <c r="F349" s="327"/>
      <c r="G349" s="327"/>
      <c r="H349" s="327"/>
      <c r="I349" s="327"/>
      <c r="J349" s="295"/>
      <c r="K349" s="295"/>
      <c r="L349" s="295"/>
      <c r="M349" s="295"/>
      <c r="N349" s="295"/>
      <c r="O349" s="295"/>
      <c r="P349" s="295"/>
      <c r="Q349" s="295"/>
      <c r="R349" s="295"/>
      <c r="S349" s="295"/>
      <c r="T349" s="295"/>
      <c r="U349" s="295"/>
      <c r="V349" s="295"/>
      <c r="W349" s="295"/>
      <c r="X349" s="295"/>
      <c r="Y349" s="295"/>
      <c r="Z349" s="295"/>
      <c r="AA349" s="295"/>
    </row>
    <row r="350">
      <c r="A350" s="295"/>
      <c r="B350" s="327"/>
      <c r="C350" s="327"/>
      <c r="D350" s="327"/>
      <c r="E350" s="327"/>
      <c r="F350" s="327"/>
      <c r="G350" s="327"/>
      <c r="H350" s="327"/>
      <c r="I350" s="327"/>
      <c r="J350" s="295"/>
      <c r="K350" s="295"/>
      <c r="L350" s="295"/>
      <c r="M350" s="295"/>
      <c r="N350" s="295"/>
      <c r="O350" s="295"/>
      <c r="P350" s="295"/>
      <c r="Q350" s="295"/>
      <c r="R350" s="295"/>
      <c r="S350" s="295"/>
      <c r="T350" s="295"/>
      <c r="U350" s="295"/>
      <c r="V350" s="295"/>
      <c r="W350" s="295"/>
      <c r="X350" s="295"/>
      <c r="Y350" s="295"/>
      <c r="Z350" s="295"/>
      <c r="AA350" s="295"/>
    </row>
    <row r="351">
      <c r="A351" s="295"/>
      <c r="B351" s="327"/>
      <c r="C351" s="327"/>
      <c r="D351" s="327"/>
      <c r="E351" s="327"/>
      <c r="F351" s="327"/>
      <c r="G351" s="327"/>
      <c r="H351" s="327"/>
      <c r="I351" s="327"/>
      <c r="J351" s="295"/>
      <c r="K351" s="295"/>
      <c r="L351" s="295"/>
      <c r="M351" s="295"/>
      <c r="N351" s="295"/>
      <c r="O351" s="295"/>
      <c r="P351" s="295"/>
      <c r="Q351" s="295"/>
      <c r="R351" s="295"/>
      <c r="S351" s="295"/>
      <c r="T351" s="295"/>
      <c r="U351" s="295"/>
      <c r="V351" s="295"/>
      <c r="W351" s="295"/>
      <c r="X351" s="295"/>
      <c r="Y351" s="295"/>
      <c r="Z351" s="295"/>
      <c r="AA351" s="295"/>
    </row>
    <row r="352">
      <c r="A352" s="295"/>
      <c r="B352" s="327"/>
      <c r="C352" s="327"/>
      <c r="D352" s="327"/>
      <c r="E352" s="327"/>
      <c r="F352" s="327"/>
      <c r="G352" s="327"/>
      <c r="H352" s="327"/>
      <c r="I352" s="327"/>
      <c r="J352" s="295"/>
      <c r="K352" s="295"/>
      <c r="L352" s="295"/>
      <c r="M352" s="295"/>
      <c r="N352" s="295"/>
      <c r="O352" s="295"/>
      <c r="P352" s="295"/>
      <c r="Q352" s="295"/>
      <c r="R352" s="295"/>
      <c r="S352" s="295"/>
      <c r="T352" s="295"/>
      <c r="U352" s="295"/>
      <c r="V352" s="295"/>
      <c r="W352" s="295"/>
      <c r="X352" s="295"/>
      <c r="Y352" s="295"/>
      <c r="Z352" s="295"/>
      <c r="AA352" s="295"/>
    </row>
    <row r="353">
      <c r="A353" s="295"/>
      <c r="B353" s="327"/>
      <c r="C353" s="327"/>
      <c r="D353" s="327"/>
      <c r="E353" s="327"/>
      <c r="F353" s="327"/>
      <c r="G353" s="327"/>
      <c r="H353" s="327"/>
      <c r="I353" s="327"/>
      <c r="J353" s="295"/>
      <c r="K353" s="295"/>
      <c r="L353" s="295"/>
      <c r="M353" s="295"/>
      <c r="N353" s="295"/>
      <c r="O353" s="295"/>
      <c r="P353" s="295"/>
      <c r="Q353" s="295"/>
      <c r="R353" s="295"/>
      <c r="S353" s="295"/>
      <c r="T353" s="295"/>
      <c r="U353" s="295"/>
      <c r="V353" s="295"/>
      <c r="W353" s="295"/>
      <c r="X353" s="295"/>
      <c r="Y353" s="295"/>
      <c r="Z353" s="295"/>
      <c r="AA353" s="295"/>
    </row>
    <row r="354">
      <c r="A354" s="295"/>
      <c r="B354" s="327"/>
      <c r="C354" s="327"/>
      <c r="D354" s="327"/>
      <c r="E354" s="327"/>
      <c r="F354" s="327"/>
      <c r="G354" s="327"/>
      <c r="H354" s="327"/>
      <c r="I354" s="327"/>
      <c r="J354" s="295"/>
      <c r="K354" s="295"/>
      <c r="L354" s="295"/>
      <c r="M354" s="295"/>
      <c r="N354" s="295"/>
      <c r="O354" s="295"/>
      <c r="P354" s="295"/>
      <c r="Q354" s="295"/>
      <c r="R354" s="295"/>
      <c r="S354" s="295"/>
      <c r="T354" s="295"/>
      <c r="U354" s="295"/>
      <c r="V354" s="295"/>
      <c r="W354" s="295"/>
      <c r="X354" s="295"/>
      <c r="Y354" s="295"/>
      <c r="Z354" s="295"/>
      <c r="AA354" s="295"/>
    </row>
    <row r="355">
      <c r="A355" s="295"/>
      <c r="B355" s="327"/>
      <c r="C355" s="327"/>
      <c r="D355" s="327"/>
      <c r="E355" s="327"/>
      <c r="F355" s="327"/>
      <c r="G355" s="327"/>
      <c r="H355" s="327"/>
      <c r="I355" s="327"/>
      <c r="J355" s="295"/>
      <c r="K355" s="295"/>
      <c r="L355" s="295"/>
      <c r="M355" s="295"/>
      <c r="N355" s="295"/>
      <c r="O355" s="295"/>
      <c r="P355" s="295"/>
      <c r="Q355" s="295"/>
      <c r="R355" s="295"/>
      <c r="S355" s="295"/>
      <c r="T355" s="295"/>
      <c r="U355" s="295"/>
      <c r="V355" s="295"/>
      <c r="W355" s="295"/>
      <c r="X355" s="295"/>
      <c r="Y355" s="295"/>
      <c r="Z355" s="295"/>
      <c r="AA355" s="295"/>
    </row>
    <row r="356">
      <c r="A356" s="295"/>
      <c r="B356" s="327"/>
      <c r="C356" s="327"/>
      <c r="D356" s="327"/>
      <c r="E356" s="327"/>
      <c r="F356" s="327"/>
      <c r="G356" s="327"/>
      <c r="H356" s="327"/>
      <c r="I356" s="327"/>
      <c r="J356" s="295"/>
      <c r="K356" s="295"/>
      <c r="L356" s="295"/>
      <c r="M356" s="295"/>
      <c r="N356" s="295"/>
      <c r="O356" s="295"/>
      <c r="P356" s="295"/>
      <c r="Q356" s="295"/>
      <c r="R356" s="295"/>
      <c r="S356" s="295"/>
      <c r="T356" s="295"/>
      <c r="U356" s="295"/>
      <c r="V356" s="295"/>
      <c r="W356" s="295"/>
      <c r="X356" s="295"/>
      <c r="Y356" s="295"/>
      <c r="Z356" s="295"/>
      <c r="AA356" s="295"/>
    </row>
    <row r="357">
      <c r="A357" s="295"/>
      <c r="B357" s="327"/>
      <c r="C357" s="327"/>
      <c r="D357" s="327"/>
      <c r="E357" s="327"/>
      <c r="F357" s="327"/>
      <c r="G357" s="327"/>
      <c r="H357" s="327"/>
      <c r="I357" s="327"/>
      <c r="J357" s="295"/>
      <c r="K357" s="295"/>
      <c r="L357" s="295"/>
      <c r="M357" s="295"/>
      <c r="N357" s="295"/>
      <c r="O357" s="295"/>
      <c r="P357" s="295"/>
      <c r="Q357" s="295"/>
      <c r="R357" s="295"/>
      <c r="S357" s="295"/>
      <c r="T357" s="295"/>
      <c r="U357" s="295"/>
      <c r="V357" s="295"/>
      <c r="W357" s="295"/>
      <c r="X357" s="295"/>
      <c r="Y357" s="295"/>
      <c r="Z357" s="295"/>
      <c r="AA357" s="295"/>
    </row>
    <row r="358">
      <c r="A358" s="295"/>
      <c r="B358" s="327"/>
      <c r="C358" s="327"/>
      <c r="D358" s="327"/>
      <c r="E358" s="327"/>
      <c r="F358" s="327"/>
      <c r="G358" s="327"/>
      <c r="H358" s="327"/>
      <c r="I358" s="327"/>
      <c r="J358" s="295"/>
      <c r="K358" s="295"/>
      <c r="L358" s="295"/>
      <c r="M358" s="295"/>
      <c r="N358" s="295"/>
      <c r="O358" s="295"/>
      <c r="P358" s="295"/>
      <c r="Q358" s="295"/>
      <c r="R358" s="295"/>
      <c r="S358" s="295"/>
      <c r="T358" s="295"/>
      <c r="U358" s="295"/>
      <c r="V358" s="295"/>
      <c r="W358" s="295"/>
      <c r="X358" s="295"/>
      <c r="Y358" s="295"/>
      <c r="Z358" s="295"/>
      <c r="AA358" s="295"/>
    </row>
    <row r="359">
      <c r="A359" s="295"/>
      <c r="B359" s="327"/>
      <c r="C359" s="327"/>
      <c r="D359" s="327"/>
      <c r="E359" s="327"/>
      <c r="F359" s="327"/>
      <c r="G359" s="327"/>
      <c r="H359" s="327"/>
      <c r="I359" s="327"/>
      <c r="J359" s="295"/>
      <c r="K359" s="295"/>
      <c r="L359" s="295"/>
      <c r="M359" s="295"/>
      <c r="N359" s="295"/>
      <c r="O359" s="295"/>
      <c r="P359" s="295"/>
      <c r="Q359" s="295"/>
      <c r="R359" s="295"/>
      <c r="S359" s="295"/>
      <c r="T359" s="295"/>
      <c r="U359" s="295"/>
      <c r="V359" s="295"/>
      <c r="W359" s="295"/>
      <c r="X359" s="295"/>
      <c r="Y359" s="295"/>
      <c r="Z359" s="295"/>
      <c r="AA359" s="295"/>
    </row>
    <row r="360">
      <c r="A360" s="295"/>
      <c r="B360" s="327"/>
      <c r="C360" s="327"/>
      <c r="D360" s="327"/>
      <c r="E360" s="327"/>
      <c r="F360" s="327"/>
      <c r="G360" s="327"/>
      <c r="H360" s="327"/>
      <c r="I360" s="327"/>
      <c r="J360" s="295"/>
      <c r="K360" s="295"/>
      <c r="L360" s="295"/>
      <c r="M360" s="295"/>
      <c r="N360" s="295"/>
      <c r="O360" s="295"/>
      <c r="P360" s="295"/>
      <c r="Q360" s="295"/>
      <c r="R360" s="295"/>
      <c r="S360" s="295"/>
      <c r="T360" s="295"/>
      <c r="U360" s="295"/>
      <c r="V360" s="295"/>
      <c r="W360" s="295"/>
      <c r="X360" s="295"/>
      <c r="Y360" s="295"/>
      <c r="Z360" s="295"/>
      <c r="AA360" s="295"/>
    </row>
    <row r="361">
      <c r="A361" s="295"/>
      <c r="B361" s="327"/>
      <c r="C361" s="327"/>
      <c r="D361" s="327"/>
      <c r="E361" s="327"/>
      <c r="F361" s="327"/>
      <c r="G361" s="327"/>
      <c r="H361" s="327"/>
      <c r="I361" s="327"/>
      <c r="J361" s="295"/>
      <c r="K361" s="295"/>
      <c r="L361" s="295"/>
      <c r="M361" s="295"/>
      <c r="N361" s="295"/>
      <c r="O361" s="295"/>
      <c r="P361" s="295"/>
      <c r="Q361" s="295"/>
      <c r="R361" s="295"/>
      <c r="S361" s="295"/>
      <c r="T361" s="295"/>
      <c r="U361" s="295"/>
      <c r="V361" s="295"/>
      <c r="W361" s="295"/>
      <c r="X361" s="295"/>
      <c r="Y361" s="295"/>
      <c r="Z361" s="295"/>
      <c r="AA361" s="295"/>
    </row>
    <row r="362">
      <c r="A362" s="295"/>
      <c r="B362" s="327"/>
      <c r="C362" s="327"/>
      <c r="D362" s="327"/>
      <c r="E362" s="327"/>
      <c r="F362" s="327"/>
      <c r="G362" s="327"/>
      <c r="H362" s="327"/>
      <c r="I362" s="327"/>
      <c r="J362" s="295"/>
      <c r="K362" s="295"/>
      <c r="L362" s="295"/>
      <c r="M362" s="295"/>
      <c r="N362" s="295"/>
      <c r="O362" s="295"/>
      <c r="P362" s="295"/>
      <c r="Q362" s="295"/>
      <c r="R362" s="295"/>
      <c r="S362" s="295"/>
      <c r="T362" s="295"/>
      <c r="U362" s="295"/>
      <c r="V362" s="295"/>
      <c r="W362" s="295"/>
      <c r="X362" s="295"/>
      <c r="Y362" s="295"/>
      <c r="Z362" s="295"/>
      <c r="AA362" s="295"/>
    </row>
    <row r="363">
      <c r="A363" s="295"/>
      <c r="B363" s="327"/>
      <c r="C363" s="327"/>
      <c r="D363" s="327"/>
      <c r="E363" s="327"/>
      <c r="F363" s="327"/>
      <c r="G363" s="327"/>
      <c r="H363" s="327"/>
      <c r="I363" s="327"/>
      <c r="J363" s="295"/>
      <c r="K363" s="295"/>
      <c r="L363" s="295"/>
      <c r="M363" s="295"/>
      <c r="N363" s="295"/>
      <c r="O363" s="295"/>
      <c r="P363" s="295"/>
      <c r="Q363" s="295"/>
      <c r="R363" s="295"/>
      <c r="S363" s="295"/>
      <c r="T363" s="295"/>
      <c r="U363" s="295"/>
      <c r="V363" s="295"/>
      <c r="W363" s="295"/>
      <c r="X363" s="295"/>
      <c r="Y363" s="295"/>
      <c r="Z363" s="295"/>
      <c r="AA363" s="295"/>
    </row>
    <row r="364">
      <c r="A364" s="295"/>
      <c r="B364" s="327"/>
      <c r="C364" s="327"/>
      <c r="D364" s="327"/>
      <c r="E364" s="327"/>
      <c r="F364" s="327"/>
      <c r="G364" s="327"/>
      <c r="H364" s="327"/>
      <c r="I364" s="327"/>
      <c r="J364" s="295"/>
      <c r="K364" s="295"/>
      <c r="L364" s="295"/>
      <c r="M364" s="295"/>
      <c r="N364" s="295"/>
      <c r="O364" s="295"/>
      <c r="P364" s="295"/>
      <c r="Q364" s="295"/>
      <c r="R364" s="295"/>
      <c r="S364" s="295"/>
      <c r="T364" s="295"/>
      <c r="U364" s="295"/>
      <c r="V364" s="295"/>
      <c r="W364" s="295"/>
      <c r="X364" s="295"/>
      <c r="Y364" s="295"/>
      <c r="Z364" s="295"/>
      <c r="AA364" s="295"/>
    </row>
    <row r="365">
      <c r="A365" s="295"/>
      <c r="B365" s="327"/>
      <c r="C365" s="327"/>
      <c r="D365" s="327"/>
      <c r="E365" s="327"/>
      <c r="F365" s="327"/>
      <c r="G365" s="327"/>
      <c r="H365" s="327"/>
      <c r="I365" s="327"/>
      <c r="J365" s="295"/>
      <c r="K365" s="295"/>
      <c r="L365" s="295"/>
      <c r="M365" s="295"/>
      <c r="N365" s="295"/>
      <c r="O365" s="295"/>
      <c r="P365" s="295"/>
      <c r="Q365" s="295"/>
      <c r="R365" s="295"/>
      <c r="S365" s="295"/>
      <c r="T365" s="295"/>
      <c r="U365" s="295"/>
      <c r="V365" s="295"/>
      <c r="W365" s="295"/>
      <c r="X365" s="295"/>
      <c r="Y365" s="295"/>
      <c r="Z365" s="295"/>
      <c r="AA365" s="295"/>
    </row>
    <row r="366">
      <c r="A366" s="295"/>
      <c r="B366" s="327"/>
      <c r="C366" s="327"/>
      <c r="D366" s="327"/>
      <c r="E366" s="327"/>
      <c r="F366" s="327"/>
      <c r="G366" s="327"/>
      <c r="H366" s="327"/>
      <c r="I366" s="327"/>
      <c r="J366" s="295"/>
      <c r="K366" s="295"/>
      <c r="L366" s="295"/>
      <c r="M366" s="295"/>
      <c r="N366" s="295"/>
      <c r="O366" s="295"/>
      <c r="P366" s="295"/>
      <c r="Q366" s="295"/>
      <c r="R366" s="295"/>
      <c r="S366" s="295"/>
      <c r="T366" s="295"/>
      <c r="U366" s="295"/>
      <c r="V366" s="295"/>
      <c r="W366" s="295"/>
      <c r="X366" s="295"/>
      <c r="Y366" s="295"/>
      <c r="Z366" s="295"/>
      <c r="AA366" s="295"/>
    </row>
    <row r="367">
      <c r="A367" s="295"/>
      <c r="B367" s="327"/>
      <c r="C367" s="327"/>
      <c r="D367" s="327"/>
      <c r="E367" s="327"/>
      <c r="F367" s="327"/>
      <c r="G367" s="327"/>
      <c r="H367" s="327"/>
      <c r="I367" s="327"/>
      <c r="J367" s="295"/>
      <c r="K367" s="295"/>
      <c r="L367" s="295"/>
      <c r="M367" s="295"/>
      <c r="N367" s="295"/>
      <c r="O367" s="295"/>
      <c r="P367" s="295"/>
      <c r="Q367" s="295"/>
      <c r="R367" s="295"/>
      <c r="S367" s="295"/>
      <c r="T367" s="295"/>
      <c r="U367" s="295"/>
      <c r="V367" s="295"/>
      <c r="W367" s="295"/>
      <c r="X367" s="295"/>
      <c r="Y367" s="295"/>
      <c r="Z367" s="295"/>
      <c r="AA367" s="295"/>
    </row>
    <row r="368">
      <c r="A368" s="295"/>
      <c r="B368" s="327"/>
      <c r="C368" s="327"/>
      <c r="D368" s="327"/>
      <c r="E368" s="327"/>
      <c r="F368" s="327"/>
      <c r="G368" s="327"/>
      <c r="H368" s="327"/>
      <c r="I368" s="327"/>
      <c r="J368" s="295"/>
      <c r="K368" s="295"/>
      <c r="L368" s="295"/>
      <c r="M368" s="295"/>
      <c r="N368" s="295"/>
      <c r="O368" s="295"/>
      <c r="P368" s="295"/>
      <c r="Q368" s="295"/>
      <c r="R368" s="295"/>
      <c r="S368" s="295"/>
      <c r="T368" s="295"/>
      <c r="U368" s="295"/>
      <c r="V368" s="295"/>
      <c r="W368" s="295"/>
      <c r="X368" s="295"/>
      <c r="Y368" s="295"/>
      <c r="Z368" s="295"/>
      <c r="AA368" s="295"/>
    </row>
    <row r="369">
      <c r="A369" s="295"/>
      <c r="B369" s="327"/>
      <c r="C369" s="327"/>
      <c r="D369" s="327"/>
      <c r="E369" s="327"/>
      <c r="F369" s="327"/>
      <c r="G369" s="327"/>
      <c r="H369" s="327"/>
      <c r="I369" s="327"/>
      <c r="J369" s="295"/>
      <c r="K369" s="295"/>
      <c r="L369" s="295"/>
      <c r="M369" s="295"/>
      <c r="N369" s="295"/>
      <c r="O369" s="295"/>
      <c r="P369" s="295"/>
      <c r="Q369" s="295"/>
      <c r="R369" s="295"/>
      <c r="S369" s="295"/>
      <c r="T369" s="295"/>
      <c r="U369" s="295"/>
      <c r="V369" s="295"/>
      <c r="W369" s="295"/>
      <c r="X369" s="295"/>
      <c r="Y369" s="295"/>
      <c r="Z369" s="295"/>
      <c r="AA369" s="295"/>
    </row>
    <row r="370">
      <c r="A370" s="295"/>
      <c r="B370" s="327"/>
      <c r="C370" s="327"/>
      <c r="D370" s="327"/>
      <c r="E370" s="327"/>
      <c r="F370" s="327"/>
      <c r="G370" s="327"/>
      <c r="H370" s="327"/>
      <c r="I370" s="327"/>
      <c r="J370" s="295"/>
      <c r="K370" s="295"/>
      <c r="L370" s="295"/>
      <c r="M370" s="295"/>
      <c r="N370" s="295"/>
      <c r="O370" s="295"/>
      <c r="P370" s="295"/>
      <c r="Q370" s="295"/>
      <c r="R370" s="295"/>
      <c r="S370" s="295"/>
      <c r="T370" s="295"/>
      <c r="U370" s="295"/>
      <c r="V370" s="295"/>
      <c r="W370" s="295"/>
      <c r="X370" s="295"/>
      <c r="Y370" s="295"/>
      <c r="Z370" s="295"/>
      <c r="AA370" s="295"/>
    </row>
    <row r="371">
      <c r="A371" s="295"/>
      <c r="B371" s="327"/>
      <c r="C371" s="327"/>
      <c r="D371" s="327"/>
      <c r="E371" s="327"/>
      <c r="F371" s="327"/>
      <c r="G371" s="327"/>
      <c r="H371" s="327"/>
      <c r="I371" s="327"/>
      <c r="J371" s="295"/>
      <c r="K371" s="295"/>
      <c r="L371" s="295"/>
      <c r="M371" s="295"/>
      <c r="N371" s="295"/>
      <c r="O371" s="295"/>
      <c r="P371" s="295"/>
      <c r="Q371" s="295"/>
      <c r="R371" s="295"/>
      <c r="S371" s="295"/>
      <c r="T371" s="295"/>
      <c r="U371" s="295"/>
      <c r="V371" s="295"/>
      <c r="W371" s="295"/>
      <c r="X371" s="295"/>
      <c r="Y371" s="295"/>
      <c r="Z371" s="295"/>
      <c r="AA371" s="295"/>
    </row>
    <row r="372">
      <c r="A372" s="295"/>
      <c r="B372" s="327"/>
      <c r="C372" s="327"/>
      <c r="D372" s="327"/>
      <c r="E372" s="327"/>
      <c r="F372" s="327"/>
      <c r="G372" s="327"/>
      <c r="H372" s="327"/>
      <c r="I372" s="327"/>
      <c r="J372" s="295"/>
      <c r="K372" s="295"/>
      <c r="L372" s="295"/>
      <c r="M372" s="295"/>
      <c r="N372" s="295"/>
      <c r="O372" s="295"/>
      <c r="P372" s="295"/>
      <c r="Q372" s="295"/>
      <c r="R372" s="295"/>
      <c r="S372" s="295"/>
      <c r="T372" s="295"/>
      <c r="U372" s="295"/>
      <c r="V372" s="295"/>
      <c r="W372" s="295"/>
      <c r="X372" s="295"/>
      <c r="Y372" s="295"/>
      <c r="Z372" s="295"/>
      <c r="AA372" s="295"/>
    </row>
    <row r="373">
      <c r="A373" s="295"/>
      <c r="B373" s="327"/>
      <c r="C373" s="327"/>
      <c r="D373" s="327"/>
      <c r="E373" s="327"/>
      <c r="F373" s="327"/>
      <c r="G373" s="327"/>
      <c r="H373" s="327"/>
      <c r="I373" s="327"/>
      <c r="J373" s="295"/>
      <c r="K373" s="295"/>
      <c r="L373" s="295"/>
      <c r="M373" s="295"/>
      <c r="N373" s="295"/>
      <c r="O373" s="295"/>
      <c r="P373" s="295"/>
      <c r="Q373" s="295"/>
      <c r="R373" s="295"/>
      <c r="S373" s="295"/>
      <c r="T373" s="295"/>
      <c r="U373" s="295"/>
      <c r="V373" s="295"/>
      <c r="W373" s="295"/>
      <c r="X373" s="295"/>
      <c r="Y373" s="295"/>
      <c r="Z373" s="295"/>
      <c r="AA373" s="295"/>
    </row>
    <row r="374">
      <c r="A374" s="295"/>
      <c r="B374" s="327"/>
      <c r="C374" s="327"/>
      <c r="D374" s="327"/>
      <c r="E374" s="327"/>
      <c r="F374" s="327"/>
      <c r="G374" s="327"/>
      <c r="H374" s="327"/>
      <c r="I374" s="327"/>
      <c r="J374" s="295"/>
      <c r="K374" s="295"/>
      <c r="L374" s="295"/>
      <c r="M374" s="295"/>
      <c r="N374" s="295"/>
      <c r="O374" s="295"/>
      <c r="P374" s="295"/>
      <c r="Q374" s="295"/>
      <c r="R374" s="295"/>
      <c r="S374" s="295"/>
      <c r="T374" s="295"/>
      <c r="U374" s="295"/>
      <c r="V374" s="295"/>
      <c r="W374" s="295"/>
      <c r="X374" s="295"/>
      <c r="Y374" s="295"/>
      <c r="Z374" s="295"/>
      <c r="AA374" s="295"/>
    </row>
    <row r="375">
      <c r="A375" s="295"/>
      <c r="B375" s="327"/>
      <c r="C375" s="327"/>
      <c r="D375" s="327"/>
      <c r="E375" s="327"/>
      <c r="F375" s="327"/>
      <c r="G375" s="327"/>
      <c r="H375" s="327"/>
      <c r="I375" s="327"/>
      <c r="J375" s="295"/>
      <c r="K375" s="295"/>
      <c r="L375" s="295"/>
      <c r="M375" s="295"/>
      <c r="N375" s="295"/>
      <c r="O375" s="295"/>
      <c r="P375" s="295"/>
      <c r="Q375" s="295"/>
      <c r="R375" s="295"/>
      <c r="S375" s="295"/>
      <c r="T375" s="295"/>
      <c r="U375" s="295"/>
      <c r="V375" s="295"/>
      <c r="W375" s="295"/>
      <c r="X375" s="295"/>
      <c r="Y375" s="295"/>
      <c r="Z375" s="295"/>
      <c r="AA375" s="295"/>
    </row>
    <row r="376">
      <c r="A376" s="295"/>
      <c r="B376" s="327"/>
      <c r="C376" s="327"/>
      <c r="D376" s="327"/>
      <c r="E376" s="327"/>
      <c r="F376" s="327"/>
      <c r="G376" s="327"/>
      <c r="H376" s="327"/>
      <c r="I376" s="327"/>
      <c r="J376" s="295"/>
      <c r="K376" s="295"/>
      <c r="L376" s="295"/>
      <c r="M376" s="295"/>
      <c r="N376" s="295"/>
      <c r="O376" s="295"/>
      <c r="P376" s="295"/>
      <c r="Q376" s="295"/>
      <c r="R376" s="295"/>
      <c r="S376" s="295"/>
      <c r="T376" s="295"/>
      <c r="U376" s="295"/>
      <c r="V376" s="295"/>
      <c r="W376" s="295"/>
      <c r="X376" s="295"/>
      <c r="Y376" s="295"/>
      <c r="Z376" s="295"/>
      <c r="AA376" s="295"/>
    </row>
    <row r="377">
      <c r="A377" s="295"/>
      <c r="B377" s="327"/>
      <c r="C377" s="327"/>
      <c r="D377" s="327"/>
      <c r="E377" s="327"/>
      <c r="F377" s="327"/>
      <c r="G377" s="327"/>
      <c r="H377" s="327"/>
      <c r="I377" s="327"/>
      <c r="J377" s="295"/>
      <c r="K377" s="295"/>
      <c r="L377" s="295"/>
      <c r="M377" s="295"/>
      <c r="N377" s="295"/>
      <c r="O377" s="295"/>
      <c r="P377" s="295"/>
      <c r="Q377" s="295"/>
      <c r="R377" s="295"/>
      <c r="S377" s="295"/>
      <c r="T377" s="295"/>
      <c r="U377" s="295"/>
      <c r="V377" s="295"/>
      <c r="W377" s="295"/>
      <c r="X377" s="295"/>
      <c r="Y377" s="295"/>
      <c r="Z377" s="295"/>
      <c r="AA377" s="295"/>
    </row>
    <row r="378">
      <c r="A378" s="295"/>
      <c r="B378" s="327"/>
      <c r="C378" s="327"/>
      <c r="D378" s="327"/>
      <c r="E378" s="327"/>
      <c r="F378" s="327"/>
      <c r="G378" s="327"/>
      <c r="H378" s="327"/>
      <c r="I378" s="327"/>
      <c r="J378" s="295"/>
      <c r="K378" s="295"/>
      <c r="L378" s="295"/>
      <c r="M378" s="295"/>
      <c r="N378" s="295"/>
      <c r="O378" s="295"/>
      <c r="P378" s="295"/>
      <c r="Q378" s="295"/>
      <c r="R378" s="295"/>
      <c r="S378" s="295"/>
      <c r="T378" s="295"/>
      <c r="U378" s="295"/>
      <c r="V378" s="295"/>
      <c r="W378" s="295"/>
      <c r="X378" s="295"/>
      <c r="Y378" s="295"/>
      <c r="Z378" s="295"/>
      <c r="AA378" s="295"/>
    </row>
    <row r="379">
      <c r="A379" s="295"/>
      <c r="B379" s="327"/>
      <c r="C379" s="327"/>
      <c r="D379" s="327"/>
      <c r="E379" s="327"/>
      <c r="F379" s="327"/>
      <c r="G379" s="327"/>
      <c r="H379" s="327"/>
      <c r="I379" s="327"/>
      <c r="J379" s="295"/>
      <c r="K379" s="295"/>
      <c r="L379" s="295"/>
      <c r="M379" s="295"/>
      <c r="N379" s="295"/>
      <c r="O379" s="295"/>
      <c r="P379" s="295"/>
      <c r="Q379" s="295"/>
      <c r="R379" s="295"/>
      <c r="S379" s="295"/>
      <c r="T379" s="295"/>
      <c r="U379" s="295"/>
      <c r="V379" s="295"/>
      <c r="W379" s="295"/>
      <c r="X379" s="295"/>
      <c r="Y379" s="295"/>
      <c r="Z379" s="295"/>
      <c r="AA379" s="295"/>
    </row>
    <row r="380">
      <c r="A380" s="295"/>
      <c r="B380" s="327"/>
      <c r="C380" s="327"/>
      <c r="D380" s="327"/>
      <c r="E380" s="327"/>
      <c r="F380" s="327"/>
      <c r="G380" s="327"/>
      <c r="H380" s="327"/>
      <c r="I380" s="327"/>
      <c r="J380" s="295"/>
      <c r="K380" s="295"/>
      <c r="L380" s="295"/>
      <c r="M380" s="295"/>
      <c r="N380" s="295"/>
      <c r="O380" s="295"/>
      <c r="P380" s="295"/>
      <c r="Q380" s="295"/>
      <c r="R380" s="295"/>
      <c r="S380" s="295"/>
      <c r="T380" s="295"/>
      <c r="U380" s="295"/>
      <c r="V380" s="295"/>
      <c r="W380" s="295"/>
      <c r="X380" s="295"/>
      <c r="Y380" s="295"/>
      <c r="Z380" s="295"/>
      <c r="AA380" s="295"/>
    </row>
    <row r="381">
      <c r="A381" s="295"/>
      <c r="B381" s="327"/>
      <c r="C381" s="327"/>
      <c r="D381" s="327"/>
      <c r="E381" s="327"/>
      <c r="F381" s="327"/>
      <c r="G381" s="327"/>
      <c r="H381" s="327"/>
      <c r="I381" s="327"/>
      <c r="J381" s="295"/>
      <c r="K381" s="295"/>
      <c r="L381" s="295"/>
      <c r="M381" s="295"/>
      <c r="N381" s="295"/>
      <c r="O381" s="295"/>
      <c r="P381" s="295"/>
      <c r="Q381" s="295"/>
      <c r="R381" s="295"/>
      <c r="S381" s="295"/>
      <c r="T381" s="295"/>
      <c r="U381" s="295"/>
      <c r="V381" s="295"/>
      <c r="W381" s="295"/>
      <c r="X381" s="295"/>
      <c r="Y381" s="295"/>
      <c r="Z381" s="295"/>
      <c r="AA381" s="295"/>
    </row>
    <row r="382">
      <c r="A382" s="295"/>
      <c r="B382" s="327"/>
      <c r="C382" s="327"/>
      <c r="D382" s="327"/>
      <c r="E382" s="327"/>
      <c r="F382" s="327"/>
      <c r="G382" s="327"/>
      <c r="H382" s="327"/>
      <c r="I382" s="327"/>
      <c r="J382" s="295"/>
      <c r="K382" s="295"/>
      <c r="L382" s="295"/>
      <c r="M382" s="295"/>
      <c r="N382" s="295"/>
      <c r="O382" s="295"/>
      <c r="P382" s="295"/>
      <c r="Q382" s="295"/>
      <c r="R382" s="295"/>
      <c r="S382" s="295"/>
      <c r="T382" s="295"/>
      <c r="U382" s="295"/>
      <c r="V382" s="295"/>
      <c r="W382" s="295"/>
      <c r="X382" s="295"/>
      <c r="Y382" s="295"/>
      <c r="Z382" s="295"/>
      <c r="AA382" s="295"/>
    </row>
    <row r="383">
      <c r="A383" s="295"/>
      <c r="B383" s="327"/>
      <c r="C383" s="327"/>
      <c r="D383" s="327"/>
      <c r="E383" s="327"/>
      <c r="F383" s="327"/>
      <c r="G383" s="327"/>
      <c r="H383" s="327"/>
      <c r="I383" s="327"/>
      <c r="J383" s="295"/>
      <c r="K383" s="295"/>
      <c r="L383" s="295"/>
      <c r="M383" s="295"/>
      <c r="N383" s="295"/>
      <c r="O383" s="295"/>
      <c r="P383" s="295"/>
      <c r="Q383" s="295"/>
      <c r="R383" s="295"/>
      <c r="S383" s="295"/>
      <c r="T383" s="295"/>
      <c r="U383" s="295"/>
      <c r="V383" s="295"/>
      <c r="W383" s="295"/>
      <c r="X383" s="295"/>
      <c r="Y383" s="295"/>
      <c r="Z383" s="295"/>
      <c r="AA383" s="295"/>
    </row>
    <row r="384">
      <c r="A384" s="295"/>
      <c r="B384" s="327"/>
      <c r="C384" s="327"/>
      <c r="D384" s="327"/>
      <c r="E384" s="327"/>
      <c r="F384" s="327"/>
      <c r="G384" s="327"/>
      <c r="H384" s="327"/>
      <c r="I384" s="327"/>
      <c r="J384" s="295"/>
      <c r="K384" s="295"/>
      <c r="L384" s="295"/>
      <c r="M384" s="295"/>
      <c r="N384" s="295"/>
      <c r="O384" s="295"/>
      <c r="P384" s="295"/>
      <c r="Q384" s="295"/>
      <c r="R384" s="295"/>
      <c r="S384" s="295"/>
      <c r="T384" s="295"/>
      <c r="U384" s="295"/>
      <c r="V384" s="295"/>
      <c r="W384" s="295"/>
      <c r="X384" s="295"/>
      <c r="Y384" s="295"/>
      <c r="Z384" s="295"/>
      <c r="AA384" s="295"/>
    </row>
    <row r="385">
      <c r="A385" s="295"/>
      <c r="B385" s="327"/>
      <c r="C385" s="327"/>
      <c r="D385" s="327"/>
      <c r="E385" s="327"/>
      <c r="F385" s="327"/>
      <c r="G385" s="327"/>
      <c r="H385" s="327"/>
      <c r="I385" s="327"/>
      <c r="J385" s="295"/>
      <c r="K385" s="295"/>
      <c r="L385" s="295"/>
      <c r="M385" s="295"/>
      <c r="N385" s="295"/>
      <c r="O385" s="295"/>
      <c r="P385" s="295"/>
      <c r="Q385" s="295"/>
      <c r="R385" s="295"/>
      <c r="S385" s="295"/>
      <c r="T385" s="295"/>
      <c r="U385" s="295"/>
      <c r="V385" s="295"/>
      <c r="W385" s="295"/>
      <c r="X385" s="295"/>
      <c r="Y385" s="295"/>
      <c r="Z385" s="295"/>
      <c r="AA385" s="295"/>
    </row>
    <row r="386">
      <c r="A386" s="295"/>
      <c r="B386" s="327"/>
      <c r="C386" s="327"/>
      <c r="D386" s="327"/>
      <c r="E386" s="327"/>
      <c r="F386" s="327"/>
      <c r="G386" s="327"/>
      <c r="H386" s="327"/>
      <c r="I386" s="327"/>
      <c r="J386" s="295"/>
      <c r="K386" s="295"/>
      <c r="L386" s="295"/>
      <c r="M386" s="295"/>
      <c r="N386" s="295"/>
      <c r="O386" s="295"/>
      <c r="P386" s="295"/>
      <c r="Q386" s="295"/>
      <c r="R386" s="295"/>
      <c r="S386" s="295"/>
      <c r="T386" s="295"/>
      <c r="U386" s="295"/>
      <c r="V386" s="295"/>
      <c r="W386" s="295"/>
      <c r="X386" s="295"/>
      <c r="Y386" s="295"/>
      <c r="Z386" s="295"/>
      <c r="AA386" s="295"/>
    </row>
    <row r="387">
      <c r="A387" s="295"/>
      <c r="B387" s="327"/>
      <c r="C387" s="327"/>
      <c r="D387" s="327"/>
      <c r="E387" s="327"/>
      <c r="F387" s="327"/>
      <c r="G387" s="327"/>
      <c r="H387" s="327"/>
      <c r="I387" s="327"/>
      <c r="J387" s="295"/>
      <c r="K387" s="295"/>
      <c r="L387" s="295"/>
      <c r="M387" s="295"/>
      <c r="N387" s="295"/>
      <c r="O387" s="295"/>
      <c r="P387" s="295"/>
      <c r="Q387" s="295"/>
      <c r="R387" s="295"/>
      <c r="S387" s="295"/>
      <c r="T387" s="295"/>
      <c r="U387" s="295"/>
      <c r="V387" s="295"/>
      <c r="W387" s="295"/>
      <c r="X387" s="295"/>
      <c r="Y387" s="295"/>
      <c r="Z387" s="295"/>
      <c r="AA387" s="295"/>
    </row>
    <row r="388">
      <c r="A388" s="295"/>
      <c r="B388" s="327"/>
      <c r="C388" s="327"/>
      <c r="D388" s="327"/>
      <c r="E388" s="327"/>
      <c r="F388" s="327"/>
      <c r="G388" s="327"/>
      <c r="H388" s="327"/>
      <c r="I388" s="327"/>
      <c r="J388" s="295"/>
      <c r="K388" s="295"/>
      <c r="L388" s="295"/>
      <c r="M388" s="295"/>
      <c r="N388" s="295"/>
      <c r="O388" s="295"/>
      <c r="P388" s="295"/>
      <c r="Q388" s="295"/>
      <c r="R388" s="295"/>
      <c r="S388" s="295"/>
      <c r="T388" s="295"/>
      <c r="U388" s="295"/>
      <c r="V388" s="295"/>
      <c r="W388" s="295"/>
      <c r="X388" s="295"/>
      <c r="Y388" s="295"/>
      <c r="Z388" s="295"/>
      <c r="AA388" s="295"/>
    </row>
    <row r="389">
      <c r="A389" s="295"/>
      <c r="B389" s="327"/>
      <c r="C389" s="327"/>
      <c r="D389" s="327"/>
      <c r="E389" s="327"/>
      <c r="F389" s="327"/>
      <c r="G389" s="327"/>
      <c r="H389" s="327"/>
      <c r="I389" s="327"/>
      <c r="J389" s="295"/>
      <c r="K389" s="295"/>
      <c r="L389" s="295"/>
      <c r="M389" s="295"/>
      <c r="N389" s="295"/>
      <c r="O389" s="295"/>
      <c r="P389" s="295"/>
      <c r="Q389" s="295"/>
      <c r="R389" s="295"/>
      <c r="S389" s="295"/>
      <c r="T389" s="295"/>
      <c r="U389" s="295"/>
      <c r="V389" s="295"/>
      <c r="W389" s="295"/>
      <c r="X389" s="295"/>
      <c r="Y389" s="295"/>
      <c r="Z389" s="295"/>
      <c r="AA389" s="295"/>
    </row>
    <row r="390">
      <c r="A390" s="295"/>
      <c r="B390" s="327"/>
      <c r="C390" s="327"/>
      <c r="D390" s="327"/>
      <c r="E390" s="327"/>
      <c r="F390" s="327"/>
      <c r="G390" s="327"/>
      <c r="H390" s="327"/>
      <c r="I390" s="327"/>
      <c r="J390" s="295"/>
      <c r="K390" s="295"/>
      <c r="L390" s="295"/>
      <c r="M390" s="295"/>
      <c r="N390" s="295"/>
      <c r="O390" s="295"/>
      <c r="P390" s="295"/>
      <c r="Q390" s="295"/>
      <c r="R390" s="295"/>
      <c r="S390" s="295"/>
      <c r="T390" s="295"/>
      <c r="U390" s="295"/>
      <c r="V390" s="295"/>
      <c r="W390" s="295"/>
      <c r="X390" s="295"/>
      <c r="Y390" s="295"/>
      <c r="Z390" s="295"/>
      <c r="AA390" s="295"/>
    </row>
    <row r="391">
      <c r="A391" s="295"/>
      <c r="B391" s="327"/>
      <c r="C391" s="327"/>
      <c r="D391" s="327"/>
      <c r="E391" s="327"/>
      <c r="F391" s="327"/>
      <c r="G391" s="327"/>
      <c r="H391" s="327"/>
      <c r="I391" s="327"/>
      <c r="J391" s="295"/>
      <c r="K391" s="295"/>
      <c r="L391" s="295"/>
      <c r="M391" s="295"/>
      <c r="N391" s="295"/>
      <c r="O391" s="295"/>
      <c r="P391" s="295"/>
      <c r="Q391" s="295"/>
      <c r="R391" s="295"/>
      <c r="S391" s="295"/>
      <c r="T391" s="295"/>
      <c r="U391" s="295"/>
      <c r="V391" s="295"/>
      <c r="W391" s="295"/>
      <c r="X391" s="295"/>
      <c r="Y391" s="295"/>
      <c r="Z391" s="295"/>
      <c r="AA391" s="295"/>
    </row>
    <row r="392">
      <c r="A392" s="295"/>
      <c r="B392" s="327"/>
      <c r="C392" s="327"/>
      <c r="D392" s="327"/>
      <c r="E392" s="327"/>
      <c r="F392" s="327"/>
      <c r="G392" s="327"/>
      <c r="H392" s="327"/>
      <c r="I392" s="327"/>
      <c r="J392" s="295"/>
      <c r="K392" s="295"/>
      <c r="L392" s="295"/>
      <c r="M392" s="295"/>
      <c r="N392" s="295"/>
      <c r="O392" s="295"/>
      <c r="P392" s="295"/>
      <c r="Q392" s="295"/>
      <c r="R392" s="295"/>
      <c r="S392" s="295"/>
      <c r="T392" s="295"/>
      <c r="U392" s="295"/>
      <c r="V392" s="295"/>
      <c r="W392" s="295"/>
      <c r="X392" s="295"/>
      <c r="Y392" s="295"/>
      <c r="Z392" s="295"/>
      <c r="AA392" s="295"/>
    </row>
    <row r="393">
      <c r="A393" s="295"/>
      <c r="B393" s="327"/>
      <c r="C393" s="327"/>
      <c r="D393" s="327"/>
      <c r="E393" s="327"/>
      <c r="F393" s="327"/>
      <c r="G393" s="327"/>
      <c r="H393" s="327"/>
      <c r="I393" s="327"/>
      <c r="J393" s="295"/>
      <c r="K393" s="295"/>
      <c r="L393" s="295"/>
      <c r="M393" s="295"/>
      <c r="N393" s="295"/>
      <c r="O393" s="295"/>
      <c r="P393" s="295"/>
      <c r="Q393" s="295"/>
      <c r="R393" s="295"/>
      <c r="S393" s="295"/>
      <c r="T393" s="295"/>
      <c r="U393" s="295"/>
      <c r="V393" s="295"/>
      <c r="W393" s="295"/>
      <c r="X393" s="295"/>
      <c r="Y393" s="295"/>
      <c r="Z393" s="295"/>
      <c r="AA393" s="295"/>
    </row>
    <row r="394">
      <c r="A394" s="295"/>
      <c r="B394" s="327"/>
      <c r="C394" s="327"/>
      <c r="D394" s="327"/>
      <c r="E394" s="327"/>
      <c r="F394" s="327"/>
      <c r="G394" s="327"/>
      <c r="H394" s="327"/>
      <c r="I394" s="327"/>
      <c r="J394" s="295"/>
      <c r="K394" s="295"/>
      <c r="L394" s="295"/>
      <c r="M394" s="295"/>
      <c r="N394" s="295"/>
      <c r="O394" s="295"/>
      <c r="P394" s="295"/>
      <c r="Q394" s="295"/>
      <c r="R394" s="295"/>
      <c r="S394" s="295"/>
      <c r="T394" s="295"/>
      <c r="U394" s="295"/>
      <c r="V394" s="295"/>
      <c r="W394" s="295"/>
      <c r="X394" s="295"/>
      <c r="Y394" s="295"/>
      <c r="Z394" s="295"/>
      <c r="AA394" s="295"/>
    </row>
    <row r="395">
      <c r="A395" s="295"/>
      <c r="B395" s="327"/>
      <c r="C395" s="327"/>
      <c r="D395" s="327"/>
      <c r="E395" s="327"/>
      <c r="F395" s="327"/>
      <c r="G395" s="327"/>
      <c r="H395" s="327"/>
      <c r="I395" s="327"/>
      <c r="J395" s="295"/>
      <c r="K395" s="295"/>
      <c r="L395" s="295"/>
      <c r="M395" s="295"/>
      <c r="N395" s="295"/>
      <c r="O395" s="295"/>
      <c r="P395" s="295"/>
      <c r="Q395" s="295"/>
      <c r="R395" s="295"/>
      <c r="S395" s="295"/>
      <c r="T395" s="295"/>
      <c r="U395" s="295"/>
      <c r="V395" s="295"/>
      <c r="W395" s="295"/>
      <c r="X395" s="295"/>
      <c r="Y395" s="295"/>
      <c r="Z395" s="295"/>
      <c r="AA395" s="295"/>
    </row>
    <row r="396">
      <c r="A396" s="295"/>
      <c r="B396" s="327"/>
      <c r="C396" s="327"/>
      <c r="D396" s="327"/>
      <c r="E396" s="327"/>
      <c r="F396" s="327"/>
      <c r="G396" s="327"/>
      <c r="H396" s="327"/>
      <c r="I396" s="327"/>
      <c r="J396" s="295"/>
      <c r="K396" s="295"/>
      <c r="L396" s="295"/>
      <c r="M396" s="295"/>
      <c r="N396" s="295"/>
      <c r="O396" s="295"/>
      <c r="P396" s="295"/>
      <c r="Q396" s="295"/>
      <c r="R396" s="295"/>
      <c r="S396" s="295"/>
      <c r="T396" s="295"/>
      <c r="U396" s="295"/>
      <c r="V396" s="295"/>
      <c r="W396" s="295"/>
      <c r="X396" s="295"/>
      <c r="Y396" s="295"/>
      <c r="Z396" s="295"/>
      <c r="AA396" s="295"/>
    </row>
    <row r="397">
      <c r="A397" s="295"/>
      <c r="B397" s="327"/>
      <c r="C397" s="327"/>
      <c r="D397" s="327"/>
      <c r="E397" s="327"/>
      <c r="F397" s="327"/>
      <c r="G397" s="327"/>
      <c r="H397" s="327"/>
      <c r="I397" s="327"/>
      <c r="J397" s="295"/>
      <c r="K397" s="295"/>
      <c r="L397" s="295"/>
      <c r="M397" s="295"/>
      <c r="N397" s="295"/>
      <c r="O397" s="295"/>
      <c r="P397" s="295"/>
      <c r="Q397" s="295"/>
      <c r="R397" s="295"/>
      <c r="S397" s="295"/>
      <c r="T397" s="295"/>
      <c r="U397" s="295"/>
      <c r="V397" s="295"/>
      <c r="W397" s="295"/>
      <c r="X397" s="295"/>
      <c r="Y397" s="295"/>
      <c r="Z397" s="295"/>
      <c r="AA397" s="295"/>
    </row>
    <row r="398">
      <c r="A398" s="295"/>
      <c r="B398" s="327"/>
      <c r="C398" s="327"/>
      <c r="D398" s="327"/>
      <c r="E398" s="327"/>
      <c r="F398" s="327"/>
      <c r="G398" s="327"/>
      <c r="H398" s="327"/>
      <c r="I398" s="327"/>
      <c r="J398" s="295"/>
      <c r="K398" s="295"/>
      <c r="L398" s="295"/>
      <c r="M398" s="295"/>
      <c r="N398" s="295"/>
      <c r="O398" s="295"/>
      <c r="P398" s="295"/>
      <c r="Q398" s="295"/>
      <c r="R398" s="295"/>
      <c r="S398" s="295"/>
      <c r="T398" s="295"/>
      <c r="U398" s="295"/>
      <c r="V398" s="295"/>
      <c r="W398" s="295"/>
      <c r="X398" s="295"/>
      <c r="Y398" s="295"/>
      <c r="Z398" s="295"/>
      <c r="AA398" s="295"/>
    </row>
    <row r="399">
      <c r="A399" s="295"/>
      <c r="B399" s="327"/>
      <c r="C399" s="327"/>
      <c r="D399" s="327"/>
      <c r="E399" s="327"/>
      <c r="F399" s="327"/>
      <c r="G399" s="327"/>
      <c r="H399" s="327"/>
      <c r="I399" s="327"/>
      <c r="J399" s="295"/>
      <c r="K399" s="295"/>
      <c r="L399" s="295"/>
      <c r="M399" s="295"/>
      <c r="N399" s="295"/>
      <c r="O399" s="295"/>
      <c r="P399" s="295"/>
      <c r="Q399" s="295"/>
      <c r="R399" s="295"/>
      <c r="S399" s="295"/>
      <c r="T399" s="295"/>
      <c r="U399" s="295"/>
      <c r="V399" s="295"/>
      <c r="W399" s="295"/>
      <c r="X399" s="295"/>
      <c r="Y399" s="295"/>
      <c r="Z399" s="295"/>
      <c r="AA399" s="295"/>
    </row>
    <row r="400">
      <c r="A400" s="295"/>
      <c r="B400" s="327"/>
      <c r="C400" s="327"/>
      <c r="D400" s="327"/>
      <c r="E400" s="327"/>
      <c r="F400" s="327"/>
      <c r="G400" s="327"/>
      <c r="H400" s="327"/>
      <c r="I400" s="327"/>
      <c r="J400" s="295"/>
      <c r="K400" s="295"/>
      <c r="L400" s="295"/>
      <c r="M400" s="295"/>
      <c r="N400" s="295"/>
      <c r="O400" s="295"/>
      <c r="P400" s="295"/>
      <c r="Q400" s="295"/>
      <c r="R400" s="295"/>
      <c r="S400" s="295"/>
      <c r="T400" s="295"/>
      <c r="U400" s="295"/>
      <c r="V400" s="295"/>
      <c r="W400" s="295"/>
      <c r="X400" s="295"/>
      <c r="Y400" s="295"/>
      <c r="Z400" s="295"/>
      <c r="AA400" s="295"/>
    </row>
    <row r="401">
      <c r="A401" s="295"/>
      <c r="B401" s="327"/>
      <c r="C401" s="327"/>
      <c r="D401" s="327"/>
      <c r="E401" s="327"/>
      <c r="F401" s="327"/>
      <c r="G401" s="327"/>
      <c r="H401" s="327"/>
      <c r="I401" s="327"/>
      <c r="J401" s="295"/>
      <c r="K401" s="295"/>
      <c r="L401" s="295"/>
      <c r="M401" s="295"/>
      <c r="N401" s="295"/>
      <c r="O401" s="295"/>
      <c r="P401" s="295"/>
      <c r="Q401" s="295"/>
      <c r="R401" s="295"/>
      <c r="S401" s="295"/>
      <c r="T401" s="295"/>
      <c r="U401" s="295"/>
      <c r="V401" s="295"/>
      <c r="W401" s="295"/>
      <c r="X401" s="295"/>
      <c r="Y401" s="295"/>
      <c r="Z401" s="295"/>
      <c r="AA401" s="295"/>
    </row>
    <row r="402">
      <c r="A402" s="295"/>
      <c r="B402" s="327"/>
      <c r="C402" s="327"/>
      <c r="D402" s="327"/>
      <c r="E402" s="327"/>
      <c r="F402" s="327"/>
      <c r="G402" s="327"/>
      <c r="H402" s="327"/>
      <c r="I402" s="327"/>
      <c r="J402" s="295"/>
      <c r="K402" s="295"/>
      <c r="L402" s="295"/>
      <c r="M402" s="295"/>
      <c r="N402" s="295"/>
      <c r="O402" s="295"/>
      <c r="P402" s="295"/>
      <c r="Q402" s="295"/>
      <c r="R402" s="295"/>
      <c r="S402" s="295"/>
      <c r="T402" s="295"/>
      <c r="U402" s="295"/>
      <c r="V402" s="295"/>
      <c r="W402" s="295"/>
      <c r="X402" s="295"/>
      <c r="Y402" s="295"/>
      <c r="Z402" s="295"/>
      <c r="AA402" s="295"/>
    </row>
    <row r="403">
      <c r="A403" s="295"/>
      <c r="B403" s="327"/>
      <c r="C403" s="327"/>
      <c r="D403" s="327"/>
      <c r="E403" s="327"/>
      <c r="F403" s="327"/>
      <c r="G403" s="327"/>
      <c r="H403" s="327"/>
      <c r="I403" s="327"/>
      <c r="J403" s="295"/>
      <c r="K403" s="295"/>
      <c r="L403" s="295"/>
      <c r="M403" s="295"/>
      <c r="N403" s="295"/>
      <c r="O403" s="295"/>
      <c r="P403" s="295"/>
      <c r="Q403" s="295"/>
      <c r="R403" s="295"/>
      <c r="S403" s="295"/>
      <c r="T403" s="295"/>
      <c r="U403" s="295"/>
      <c r="V403" s="295"/>
      <c r="W403" s="295"/>
      <c r="X403" s="295"/>
      <c r="Y403" s="295"/>
      <c r="Z403" s="295"/>
      <c r="AA403" s="295"/>
    </row>
    <row r="404">
      <c r="A404" s="295"/>
      <c r="B404" s="327"/>
      <c r="C404" s="327"/>
      <c r="D404" s="327"/>
      <c r="E404" s="327"/>
      <c r="F404" s="327"/>
      <c r="G404" s="327"/>
      <c r="H404" s="327"/>
      <c r="I404" s="327"/>
      <c r="J404" s="295"/>
      <c r="K404" s="295"/>
      <c r="L404" s="295"/>
      <c r="M404" s="295"/>
      <c r="N404" s="295"/>
      <c r="O404" s="295"/>
      <c r="P404" s="295"/>
      <c r="Q404" s="295"/>
      <c r="R404" s="295"/>
      <c r="S404" s="295"/>
      <c r="T404" s="295"/>
      <c r="U404" s="295"/>
      <c r="V404" s="295"/>
      <c r="W404" s="295"/>
      <c r="X404" s="295"/>
      <c r="Y404" s="295"/>
      <c r="Z404" s="295"/>
      <c r="AA404" s="295"/>
    </row>
    <row r="405">
      <c r="A405" s="295"/>
      <c r="B405" s="327"/>
      <c r="C405" s="327"/>
      <c r="D405" s="327"/>
      <c r="E405" s="327"/>
      <c r="F405" s="327"/>
      <c r="G405" s="327"/>
      <c r="H405" s="327"/>
      <c r="I405" s="327"/>
      <c r="J405" s="295"/>
      <c r="K405" s="295"/>
      <c r="L405" s="295"/>
      <c r="M405" s="295"/>
      <c r="N405" s="295"/>
      <c r="O405" s="295"/>
      <c r="P405" s="295"/>
      <c r="Q405" s="295"/>
      <c r="R405" s="295"/>
      <c r="S405" s="295"/>
      <c r="T405" s="295"/>
      <c r="U405" s="295"/>
      <c r="V405" s="295"/>
      <c r="W405" s="295"/>
      <c r="X405" s="295"/>
      <c r="Y405" s="295"/>
      <c r="Z405" s="295"/>
      <c r="AA405" s="295"/>
    </row>
    <row r="406">
      <c r="A406" s="295"/>
      <c r="B406" s="327"/>
      <c r="C406" s="327"/>
      <c r="D406" s="327"/>
      <c r="E406" s="327"/>
      <c r="F406" s="327"/>
      <c r="G406" s="327"/>
      <c r="H406" s="327"/>
      <c r="I406" s="327"/>
      <c r="J406" s="295"/>
      <c r="K406" s="295"/>
      <c r="L406" s="295"/>
      <c r="M406" s="295"/>
      <c r="N406" s="295"/>
      <c r="O406" s="295"/>
      <c r="P406" s="295"/>
      <c r="Q406" s="295"/>
      <c r="R406" s="295"/>
      <c r="S406" s="295"/>
      <c r="T406" s="295"/>
      <c r="U406" s="295"/>
      <c r="V406" s="295"/>
      <c r="W406" s="295"/>
      <c r="X406" s="295"/>
      <c r="Y406" s="295"/>
      <c r="Z406" s="295"/>
      <c r="AA406" s="295"/>
    </row>
    <row r="407">
      <c r="A407" s="295"/>
      <c r="B407" s="327"/>
      <c r="C407" s="327"/>
      <c r="D407" s="327"/>
      <c r="E407" s="327"/>
      <c r="F407" s="327"/>
      <c r="G407" s="327"/>
      <c r="H407" s="327"/>
      <c r="I407" s="327"/>
      <c r="J407" s="295"/>
      <c r="K407" s="295"/>
      <c r="L407" s="295"/>
      <c r="M407" s="295"/>
      <c r="N407" s="295"/>
      <c r="O407" s="295"/>
      <c r="P407" s="295"/>
      <c r="Q407" s="295"/>
      <c r="R407" s="295"/>
      <c r="S407" s="295"/>
      <c r="T407" s="295"/>
      <c r="U407" s="295"/>
      <c r="V407" s="295"/>
      <c r="W407" s="295"/>
      <c r="X407" s="295"/>
      <c r="Y407" s="295"/>
      <c r="Z407" s="295"/>
      <c r="AA407" s="295"/>
    </row>
    <row r="408">
      <c r="A408" s="295"/>
      <c r="B408" s="327"/>
      <c r="C408" s="327"/>
      <c r="D408" s="327"/>
      <c r="E408" s="327"/>
      <c r="F408" s="327"/>
      <c r="G408" s="327"/>
      <c r="H408" s="327"/>
      <c r="I408" s="327"/>
      <c r="J408" s="295"/>
      <c r="K408" s="295"/>
      <c r="L408" s="295"/>
      <c r="M408" s="295"/>
      <c r="N408" s="295"/>
      <c r="O408" s="295"/>
      <c r="P408" s="295"/>
      <c r="Q408" s="295"/>
      <c r="R408" s="295"/>
      <c r="S408" s="295"/>
      <c r="T408" s="295"/>
      <c r="U408" s="295"/>
      <c r="V408" s="295"/>
      <c r="W408" s="295"/>
      <c r="X408" s="295"/>
      <c r="Y408" s="295"/>
      <c r="Z408" s="295"/>
      <c r="AA408" s="295"/>
    </row>
    <row r="409">
      <c r="A409" s="295"/>
      <c r="B409" s="327"/>
      <c r="C409" s="327"/>
      <c r="D409" s="327"/>
      <c r="E409" s="327"/>
      <c r="F409" s="327"/>
      <c r="G409" s="327"/>
      <c r="H409" s="327"/>
      <c r="I409" s="327"/>
      <c r="J409" s="295"/>
      <c r="K409" s="295"/>
      <c r="L409" s="295"/>
      <c r="M409" s="295"/>
      <c r="N409" s="295"/>
      <c r="O409" s="295"/>
      <c r="P409" s="295"/>
      <c r="Q409" s="295"/>
      <c r="R409" s="295"/>
      <c r="S409" s="295"/>
      <c r="T409" s="295"/>
      <c r="U409" s="295"/>
      <c r="V409" s="295"/>
      <c r="W409" s="295"/>
      <c r="X409" s="295"/>
      <c r="Y409" s="295"/>
      <c r="Z409" s="295"/>
      <c r="AA409" s="295"/>
    </row>
    <row r="410">
      <c r="A410" s="295"/>
      <c r="B410" s="327"/>
      <c r="C410" s="327"/>
      <c r="D410" s="327"/>
      <c r="E410" s="327"/>
      <c r="F410" s="327"/>
      <c r="G410" s="327"/>
      <c r="H410" s="327"/>
      <c r="I410" s="327"/>
      <c r="J410" s="295"/>
      <c r="K410" s="295"/>
      <c r="L410" s="295"/>
      <c r="M410" s="295"/>
      <c r="N410" s="295"/>
      <c r="O410" s="295"/>
      <c r="P410" s="295"/>
      <c r="Q410" s="295"/>
      <c r="R410" s="295"/>
      <c r="S410" s="295"/>
      <c r="T410" s="295"/>
      <c r="U410" s="295"/>
      <c r="V410" s="295"/>
      <c r="W410" s="295"/>
      <c r="X410" s="295"/>
      <c r="Y410" s="295"/>
      <c r="Z410" s="295"/>
      <c r="AA410" s="295"/>
    </row>
    <row r="411">
      <c r="A411" s="295"/>
      <c r="B411" s="327"/>
      <c r="C411" s="327"/>
      <c r="D411" s="327"/>
      <c r="E411" s="327"/>
      <c r="F411" s="327"/>
      <c r="G411" s="327"/>
      <c r="H411" s="327"/>
      <c r="I411" s="327"/>
      <c r="J411" s="295"/>
      <c r="K411" s="295"/>
      <c r="L411" s="295"/>
      <c r="M411" s="295"/>
      <c r="N411" s="295"/>
      <c r="O411" s="295"/>
      <c r="P411" s="295"/>
      <c r="Q411" s="295"/>
      <c r="R411" s="295"/>
      <c r="S411" s="295"/>
      <c r="T411" s="295"/>
      <c r="U411" s="295"/>
      <c r="V411" s="295"/>
      <c r="W411" s="295"/>
      <c r="X411" s="295"/>
      <c r="Y411" s="295"/>
      <c r="Z411" s="295"/>
      <c r="AA411" s="295"/>
    </row>
    <row r="412">
      <c r="A412" s="295"/>
      <c r="B412" s="327"/>
      <c r="C412" s="327"/>
      <c r="D412" s="327"/>
      <c r="E412" s="327"/>
      <c r="F412" s="327"/>
      <c r="G412" s="327"/>
      <c r="H412" s="327"/>
      <c r="I412" s="327"/>
      <c r="J412" s="295"/>
      <c r="K412" s="295"/>
      <c r="L412" s="295"/>
      <c r="M412" s="295"/>
      <c r="N412" s="295"/>
      <c r="O412" s="295"/>
      <c r="P412" s="295"/>
      <c r="Q412" s="295"/>
      <c r="R412" s="295"/>
      <c r="S412" s="295"/>
      <c r="T412" s="295"/>
      <c r="U412" s="295"/>
      <c r="V412" s="295"/>
      <c r="W412" s="295"/>
      <c r="X412" s="295"/>
      <c r="Y412" s="295"/>
      <c r="Z412" s="295"/>
      <c r="AA412" s="295"/>
    </row>
    <row r="413">
      <c r="A413" s="295"/>
      <c r="B413" s="327"/>
      <c r="C413" s="327"/>
      <c r="D413" s="327"/>
      <c r="E413" s="327"/>
      <c r="F413" s="327"/>
      <c r="G413" s="327"/>
      <c r="H413" s="327"/>
      <c r="I413" s="327"/>
      <c r="J413" s="295"/>
      <c r="K413" s="295"/>
      <c r="L413" s="295"/>
      <c r="M413" s="295"/>
      <c r="N413" s="295"/>
      <c r="O413" s="295"/>
      <c r="P413" s="295"/>
      <c r="Q413" s="295"/>
      <c r="R413" s="295"/>
      <c r="S413" s="295"/>
      <c r="T413" s="295"/>
      <c r="U413" s="295"/>
      <c r="V413" s="295"/>
      <c r="W413" s="295"/>
      <c r="X413" s="295"/>
      <c r="Y413" s="295"/>
      <c r="Z413" s="295"/>
      <c r="AA413" s="295"/>
    </row>
    <row r="414">
      <c r="A414" s="295"/>
      <c r="B414" s="327"/>
      <c r="C414" s="327"/>
      <c r="D414" s="327"/>
      <c r="E414" s="327"/>
      <c r="F414" s="327"/>
      <c r="G414" s="327"/>
      <c r="H414" s="327"/>
      <c r="I414" s="327"/>
      <c r="J414" s="295"/>
      <c r="K414" s="295"/>
      <c r="L414" s="295"/>
      <c r="M414" s="295"/>
      <c r="N414" s="295"/>
      <c r="O414" s="295"/>
      <c r="P414" s="295"/>
      <c r="Q414" s="295"/>
      <c r="R414" s="295"/>
      <c r="S414" s="295"/>
      <c r="T414" s="295"/>
      <c r="U414" s="295"/>
      <c r="V414" s="295"/>
      <c r="W414" s="295"/>
      <c r="X414" s="295"/>
      <c r="Y414" s="295"/>
      <c r="Z414" s="295"/>
      <c r="AA414" s="295"/>
    </row>
    <row r="415">
      <c r="A415" s="295"/>
      <c r="B415" s="327"/>
      <c r="C415" s="327"/>
      <c r="D415" s="327"/>
      <c r="E415" s="327"/>
      <c r="F415" s="327"/>
      <c r="G415" s="327"/>
      <c r="H415" s="327"/>
      <c r="I415" s="327"/>
      <c r="J415" s="295"/>
      <c r="K415" s="295"/>
      <c r="L415" s="295"/>
      <c r="M415" s="295"/>
      <c r="N415" s="295"/>
      <c r="O415" s="295"/>
      <c r="P415" s="295"/>
      <c r="Q415" s="295"/>
      <c r="R415" s="295"/>
      <c r="S415" s="295"/>
      <c r="T415" s="295"/>
      <c r="U415" s="295"/>
      <c r="V415" s="295"/>
      <c r="W415" s="295"/>
      <c r="X415" s="295"/>
      <c r="Y415" s="295"/>
      <c r="Z415" s="295"/>
      <c r="AA415" s="295"/>
    </row>
    <row r="416">
      <c r="A416" s="295"/>
      <c r="B416" s="327"/>
      <c r="C416" s="327"/>
      <c r="D416" s="327"/>
      <c r="E416" s="327"/>
      <c r="F416" s="327"/>
      <c r="G416" s="327"/>
      <c r="H416" s="327"/>
      <c r="I416" s="327"/>
      <c r="J416" s="295"/>
      <c r="K416" s="295"/>
      <c r="L416" s="295"/>
      <c r="M416" s="295"/>
      <c r="N416" s="295"/>
      <c r="O416" s="295"/>
      <c r="P416" s="295"/>
      <c r="Q416" s="295"/>
      <c r="R416" s="295"/>
      <c r="S416" s="295"/>
      <c r="T416" s="295"/>
      <c r="U416" s="295"/>
      <c r="V416" s="295"/>
      <c r="W416" s="295"/>
      <c r="X416" s="295"/>
      <c r="Y416" s="295"/>
      <c r="Z416" s="295"/>
      <c r="AA416" s="295"/>
    </row>
    <row r="417">
      <c r="A417" s="295"/>
      <c r="B417" s="327"/>
      <c r="C417" s="327"/>
      <c r="D417" s="327"/>
      <c r="E417" s="327"/>
      <c r="F417" s="327"/>
      <c r="G417" s="327"/>
      <c r="H417" s="327"/>
      <c r="I417" s="327"/>
      <c r="J417" s="295"/>
      <c r="K417" s="295"/>
      <c r="L417" s="295"/>
      <c r="M417" s="295"/>
      <c r="N417" s="295"/>
      <c r="O417" s="295"/>
      <c r="P417" s="295"/>
      <c r="Q417" s="295"/>
      <c r="R417" s="295"/>
      <c r="S417" s="295"/>
      <c r="T417" s="295"/>
      <c r="U417" s="295"/>
      <c r="V417" s="295"/>
      <c r="W417" s="295"/>
      <c r="X417" s="295"/>
      <c r="Y417" s="295"/>
      <c r="Z417" s="295"/>
      <c r="AA417" s="295"/>
    </row>
    <row r="418">
      <c r="A418" s="295"/>
      <c r="B418" s="327"/>
      <c r="C418" s="327"/>
      <c r="D418" s="327"/>
      <c r="E418" s="327"/>
      <c r="F418" s="327"/>
      <c r="G418" s="327"/>
      <c r="H418" s="327"/>
      <c r="I418" s="327"/>
      <c r="J418" s="295"/>
      <c r="K418" s="295"/>
      <c r="L418" s="295"/>
      <c r="M418" s="295"/>
      <c r="N418" s="295"/>
      <c r="O418" s="295"/>
      <c r="P418" s="295"/>
      <c r="Q418" s="295"/>
      <c r="R418" s="295"/>
      <c r="S418" s="295"/>
      <c r="T418" s="295"/>
      <c r="U418" s="295"/>
      <c r="V418" s="295"/>
      <c r="W418" s="295"/>
      <c r="X418" s="295"/>
      <c r="Y418" s="295"/>
      <c r="Z418" s="295"/>
      <c r="AA418" s="295"/>
    </row>
    <row r="419">
      <c r="A419" s="295"/>
      <c r="B419" s="327"/>
      <c r="C419" s="327"/>
      <c r="D419" s="327"/>
      <c r="E419" s="327"/>
      <c r="F419" s="327"/>
      <c r="G419" s="327"/>
      <c r="H419" s="327"/>
      <c r="I419" s="327"/>
      <c r="J419" s="295"/>
      <c r="K419" s="295"/>
      <c r="L419" s="295"/>
      <c r="M419" s="295"/>
      <c r="N419" s="295"/>
      <c r="O419" s="295"/>
      <c r="P419" s="295"/>
      <c r="Q419" s="295"/>
      <c r="R419" s="295"/>
      <c r="S419" s="295"/>
      <c r="T419" s="295"/>
      <c r="U419" s="295"/>
      <c r="V419" s="295"/>
      <c r="W419" s="295"/>
      <c r="X419" s="295"/>
      <c r="Y419" s="295"/>
      <c r="Z419" s="295"/>
      <c r="AA419" s="295"/>
    </row>
    <row r="420">
      <c r="A420" s="295"/>
      <c r="B420" s="327"/>
      <c r="C420" s="327"/>
      <c r="D420" s="327"/>
      <c r="E420" s="327"/>
      <c r="F420" s="327"/>
      <c r="G420" s="327"/>
      <c r="H420" s="327"/>
      <c r="I420" s="327"/>
      <c r="J420" s="295"/>
      <c r="K420" s="295"/>
      <c r="L420" s="295"/>
      <c r="M420" s="295"/>
      <c r="N420" s="295"/>
      <c r="O420" s="295"/>
      <c r="P420" s="295"/>
      <c r="Q420" s="295"/>
      <c r="R420" s="295"/>
      <c r="S420" s="295"/>
      <c r="T420" s="295"/>
      <c r="U420" s="295"/>
      <c r="V420" s="295"/>
      <c r="W420" s="295"/>
      <c r="X420" s="295"/>
      <c r="Y420" s="295"/>
      <c r="Z420" s="295"/>
      <c r="AA420" s="295"/>
    </row>
    <row r="421">
      <c r="A421" s="295"/>
      <c r="B421" s="327"/>
      <c r="C421" s="327"/>
      <c r="D421" s="327"/>
      <c r="E421" s="327"/>
      <c r="F421" s="327"/>
      <c r="G421" s="327"/>
      <c r="H421" s="327"/>
      <c r="I421" s="327"/>
      <c r="J421" s="295"/>
      <c r="K421" s="295"/>
      <c r="L421" s="295"/>
      <c r="M421" s="295"/>
      <c r="N421" s="295"/>
      <c r="O421" s="295"/>
      <c r="P421" s="295"/>
      <c r="Q421" s="295"/>
      <c r="R421" s="295"/>
      <c r="S421" s="295"/>
      <c r="T421" s="295"/>
      <c r="U421" s="295"/>
      <c r="V421" s="295"/>
      <c r="W421" s="295"/>
      <c r="X421" s="295"/>
      <c r="Y421" s="295"/>
      <c r="Z421" s="295"/>
      <c r="AA421" s="295"/>
    </row>
    <row r="422">
      <c r="A422" s="295"/>
      <c r="B422" s="327"/>
      <c r="C422" s="327"/>
      <c r="D422" s="327"/>
      <c r="E422" s="327"/>
      <c r="F422" s="327"/>
      <c r="G422" s="327"/>
      <c r="H422" s="327"/>
      <c r="I422" s="327"/>
      <c r="J422" s="295"/>
      <c r="K422" s="295"/>
      <c r="L422" s="295"/>
      <c r="M422" s="295"/>
      <c r="N422" s="295"/>
      <c r="O422" s="295"/>
      <c r="P422" s="295"/>
      <c r="Q422" s="295"/>
      <c r="R422" s="295"/>
      <c r="S422" s="295"/>
      <c r="T422" s="295"/>
      <c r="U422" s="295"/>
      <c r="V422" s="295"/>
      <c r="W422" s="295"/>
      <c r="X422" s="295"/>
      <c r="Y422" s="295"/>
      <c r="Z422" s="295"/>
      <c r="AA422" s="295"/>
    </row>
    <row r="423">
      <c r="A423" s="295"/>
      <c r="B423" s="327"/>
      <c r="C423" s="327"/>
      <c r="D423" s="327"/>
      <c r="E423" s="327"/>
      <c r="F423" s="327"/>
      <c r="G423" s="327"/>
      <c r="H423" s="327"/>
      <c r="I423" s="327"/>
      <c r="J423" s="295"/>
      <c r="K423" s="295"/>
      <c r="L423" s="295"/>
      <c r="M423" s="295"/>
      <c r="N423" s="295"/>
      <c r="O423" s="295"/>
      <c r="P423" s="295"/>
      <c r="Q423" s="295"/>
      <c r="R423" s="295"/>
      <c r="S423" s="295"/>
      <c r="T423" s="295"/>
      <c r="U423" s="295"/>
      <c r="V423" s="295"/>
      <c r="W423" s="295"/>
      <c r="X423" s="295"/>
      <c r="Y423" s="295"/>
      <c r="Z423" s="295"/>
      <c r="AA423" s="295"/>
    </row>
    <row r="424">
      <c r="A424" s="295"/>
      <c r="B424" s="327"/>
      <c r="C424" s="327"/>
      <c r="D424" s="327"/>
      <c r="E424" s="327"/>
      <c r="F424" s="327"/>
      <c r="G424" s="327"/>
      <c r="H424" s="327"/>
      <c r="I424" s="327"/>
      <c r="J424" s="295"/>
      <c r="K424" s="295"/>
      <c r="L424" s="295"/>
      <c r="M424" s="295"/>
      <c r="N424" s="295"/>
      <c r="O424" s="295"/>
      <c r="P424" s="295"/>
      <c r="Q424" s="295"/>
      <c r="R424" s="295"/>
      <c r="S424" s="295"/>
      <c r="T424" s="295"/>
      <c r="U424" s="295"/>
      <c r="V424" s="295"/>
      <c r="W424" s="295"/>
      <c r="X424" s="295"/>
      <c r="Y424" s="295"/>
      <c r="Z424" s="295"/>
      <c r="AA424" s="295"/>
    </row>
    <row r="425">
      <c r="A425" s="295"/>
      <c r="B425" s="327"/>
      <c r="C425" s="327"/>
      <c r="D425" s="327"/>
      <c r="E425" s="327"/>
      <c r="F425" s="327"/>
      <c r="G425" s="327"/>
      <c r="H425" s="327"/>
      <c r="I425" s="327"/>
      <c r="J425" s="295"/>
      <c r="K425" s="295"/>
      <c r="L425" s="295"/>
      <c r="M425" s="295"/>
      <c r="N425" s="295"/>
      <c r="O425" s="295"/>
      <c r="P425" s="295"/>
      <c r="Q425" s="295"/>
      <c r="R425" s="295"/>
      <c r="S425" s="295"/>
      <c r="T425" s="295"/>
      <c r="U425" s="295"/>
      <c r="V425" s="295"/>
      <c r="W425" s="295"/>
      <c r="X425" s="295"/>
      <c r="Y425" s="295"/>
      <c r="Z425" s="295"/>
      <c r="AA425" s="295"/>
    </row>
    <row r="426">
      <c r="A426" s="295"/>
      <c r="B426" s="327"/>
      <c r="C426" s="327"/>
      <c r="D426" s="327"/>
      <c r="E426" s="327"/>
      <c r="F426" s="327"/>
      <c r="G426" s="327"/>
      <c r="H426" s="327"/>
      <c r="I426" s="327"/>
      <c r="J426" s="295"/>
      <c r="K426" s="295"/>
      <c r="L426" s="295"/>
      <c r="M426" s="295"/>
      <c r="N426" s="295"/>
      <c r="O426" s="295"/>
      <c r="P426" s="295"/>
      <c r="Q426" s="295"/>
      <c r="R426" s="295"/>
      <c r="S426" s="295"/>
      <c r="T426" s="295"/>
      <c r="U426" s="295"/>
      <c r="V426" s="295"/>
      <c r="W426" s="295"/>
      <c r="X426" s="295"/>
      <c r="Y426" s="295"/>
      <c r="Z426" s="295"/>
      <c r="AA426" s="295"/>
    </row>
    <row r="427">
      <c r="A427" s="295"/>
      <c r="B427" s="327"/>
      <c r="C427" s="327"/>
      <c r="D427" s="327"/>
      <c r="E427" s="327"/>
      <c r="F427" s="327"/>
      <c r="G427" s="327"/>
      <c r="H427" s="327"/>
      <c r="I427" s="327"/>
      <c r="J427" s="295"/>
      <c r="K427" s="295"/>
      <c r="L427" s="295"/>
      <c r="M427" s="295"/>
      <c r="N427" s="295"/>
      <c r="O427" s="295"/>
      <c r="P427" s="295"/>
      <c r="Q427" s="295"/>
      <c r="R427" s="295"/>
      <c r="S427" s="295"/>
      <c r="T427" s="295"/>
      <c r="U427" s="295"/>
      <c r="V427" s="295"/>
      <c r="W427" s="295"/>
      <c r="X427" s="295"/>
      <c r="Y427" s="295"/>
      <c r="Z427" s="295"/>
      <c r="AA427" s="295"/>
    </row>
    <row r="428">
      <c r="A428" s="295"/>
      <c r="B428" s="327"/>
      <c r="C428" s="327"/>
      <c r="D428" s="327"/>
      <c r="E428" s="327"/>
      <c r="F428" s="327"/>
      <c r="G428" s="327"/>
      <c r="H428" s="327"/>
      <c r="I428" s="327"/>
      <c r="J428" s="295"/>
      <c r="K428" s="295"/>
      <c r="L428" s="295"/>
      <c r="M428" s="295"/>
      <c r="N428" s="295"/>
      <c r="O428" s="295"/>
      <c r="P428" s="295"/>
      <c r="Q428" s="295"/>
      <c r="R428" s="295"/>
      <c r="S428" s="295"/>
      <c r="T428" s="295"/>
      <c r="U428" s="295"/>
      <c r="V428" s="295"/>
      <c r="W428" s="295"/>
      <c r="X428" s="295"/>
      <c r="Y428" s="295"/>
      <c r="Z428" s="295"/>
      <c r="AA428" s="295"/>
    </row>
    <row r="429">
      <c r="A429" s="295"/>
      <c r="B429" s="327"/>
      <c r="C429" s="327"/>
      <c r="D429" s="327"/>
      <c r="E429" s="327"/>
      <c r="F429" s="327"/>
      <c r="G429" s="327"/>
      <c r="H429" s="327"/>
      <c r="I429" s="327"/>
      <c r="J429" s="295"/>
      <c r="K429" s="295"/>
      <c r="L429" s="295"/>
      <c r="M429" s="295"/>
      <c r="N429" s="295"/>
      <c r="O429" s="295"/>
      <c r="P429" s="295"/>
      <c r="Q429" s="295"/>
      <c r="R429" s="295"/>
      <c r="S429" s="295"/>
      <c r="T429" s="295"/>
      <c r="U429" s="295"/>
      <c r="V429" s="295"/>
      <c r="W429" s="295"/>
      <c r="X429" s="295"/>
      <c r="Y429" s="295"/>
      <c r="Z429" s="295"/>
      <c r="AA429" s="295"/>
    </row>
    <row r="430">
      <c r="A430" s="295"/>
      <c r="B430" s="327"/>
      <c r="C430" s="327"/>
      <c r="D430" s="327"/>
      <c r="E430" s="327"/>
      <c r="F430" s="327"/>
      <c r="G430" s="327"/>
      <c r="H430" s="327"/>
      <c r="I430" s="327"/>
      <c r="J430" s="295"/>
      <c r="K430" s="295"/>
      <c r="L430" s="295"/>
      <c r="M430" s="295"/>
      <c r="N430" s="295"/>
      <c r="O430" s="295"/>
      <c r="P430" s="295"/>
      <c r="Q430" s="295"/>
      <c r="R430" s="295"/>
      <c r="S430" s="295"/>
      <c r="T430" s="295"/>
      <c r="U430" s="295"/>
      <c r="V430" s="295"/>
      <c r="W430" s="295"/>
      <c r="X430" s="295"/>
      <c r="Y430" s="295"/>
      <c r="Z430" s="295"/>
      <c r="AA430" s="295"/>
    </row>
    <row r="431">
      <c r="A431" s="295"/>
      <c r="B431" s="327"/>
      <c r="C431" s="327"/>
      <c r="D431" s="327"/>
      <c r="E431" s="327"/>
      <c r="F431" s="327"/>
      <c r="G431" s="327"/>
      <c r="H431" s="327"/>
      <c r="I431" s="327"/>
      <c r="J431" s="295"/>
      <c r="K431" s="295"/>
      <c r="L431" s="295"/>
      <c r="M431" s="295"/>
      <c r="N431" s="295"/>
      <c r="O431" s="295"/>
      <c r="P431" s="295"/>
      <c r="Q431" s="295"/>
      <c r="R431" s="295"/>
      <c r="S431" s="295"/>
      <c r="T431" s="295"/>
      <c r="U431" s="295"/>
      <c r="V431" s="295"/>
      <c r="W431" s="295"/>
      <c r="X431" s="295"/>
      <c r="Y431" s="295"/>
      <c r="Z431" s="295"/>
      <c r="AA431" s="295"/>
    </row>
    <row r="432">
      <c r="A432" s="295"/>
      <c r="B432" s="327"/>
      <c r="C432" s="327"/>
      <c r="D432" s="327"/>
      <c r="E432" s="327"/>
      <c r="F432" s="327"/>
      <c r="G432" s="327"/>
      <c r="H432" s="327"/>
      <c r="I432" s="327"/>
      <c r="J432" s="295"/>
      <c r="K432" s="295"/>
      <c r="L432" s="295"/>
      <c r="M432" s="295"/>
      <c r="N432" s="295"/>
      <c r="O432" s="295"/>
      <c r="P432" s="295"/>
      <c r="Q432" s="295"/>
      <c r="R432" s="295"/>
      <c r="S432" s="295"/>
      <c r="T432" s="295"/>
      <c r="U432" s="295"/>
      <c r="V432" s="295"/>
      <c r="W432" s="295"/>
      <c r="X432" s="295"/>
      <c r="Y432" s="295"/>
      <c r="Z432" s="295"/>
      <c r="AA432" s="295"/>
    </row>
    <row r="433">
      <c r="A433" s="295"/>
      <c r="B433" s="327"/>
      <c r="C433" s="327"/>
      <c r="D433" s="327"/>
      <c r="E433" s="327"/>
      <c r="F433" s="327"/>
      <c r="G433" s="327"/>
      <c r="H433" s="327"/>
      <c r="I433" s="327"/>
      <c r="J433" s="295"/>
      <c r="K433" s="295"/>
      <c r="L433" s="295"/>
      <c r="M433" s="295"/>
      <c r="N433" s="295"/>
      <c r="O433" s="295"/>
      <c r="P433" s="295"/>
      <c r="Q433" s="295"/>
      <c r="R433" s="295"/>
      <c r="S433" s="295"/>
      <c r="T433" s="295"/>
      <c r="U433" s="295"/>
      <c r="V433" s="295"/>
      <c r="W433" s="295"/>
      <c r="X433" s="295"/>
      <c r="Y433" s="295"/>
      <c r="Z433" s="295"/>
      <c r="AA433" s="295"/>
    </row>
    <row r="434">
      <c r="A434" s="295"/>
      <c r="B434" s="327"/>
      <c r="C434" s="327"/>
      <c r="D434" s="327"/>
      <c r="E434" s="327"/>
      <c r="F434" s="327"/>
      <c r="G434" s="327"/>
      <c r="H434" s="327"/>
      <c r="I434" s="327"/>
      <c r="J434" s="295"/>
      <c r="K434" s="295"/>
      <c r="L434" s="295"/>
      <c r="M434" s="295"/>
      <c r="N434" s="295"/>
      <c r="O434" s="295"/>
      <c r="P434" s="295"/>
      <c r="Q434" s="295"/>
      <c r="R434" s="295"/>
      <c r="S434" s="295"/>
      <c r="T434" s="295"/>
      <c r="U434" s="295"/>
      <c r="V434" s="295"/>
      <c r="W434" s="295"/>
      <c r="X434" s="295"/>
      <c r="Y434" s="295"/>
      <c r="Z434" s="295"/>
      <c r="AA434" s="295"/>
    </row>
    <row r="435">
      <c r="A435" s="295"/>
      <c r="B435" s="327"/>
      <c r="C435" s="327"/>
      <c r="D435" s="327"/>
      <c r="E435" s="327"/>
      <c r="F435" s="327"/>
      <c r="G435" s="327"/>
      <c r="H435" s="327"/>
      <c r="I435" s="327"/>
      <c r="J435" s="295"/>
      <c r="K435" s="295"/>
      <c r="L435" s="295"/>
      <c r="M435" s="295"/>
      <c r="N435" s="295"/>
      <c r="O435" s="295"/>
      <c r="P435" s="295"/>
      <c r="Q435" s="295"/>
      <c r="R435" s="295"/>
      <c r="S435" s="295"/>
      <c r="T435" s="295"/>
      <c r="U435" s="295"/>
      <c r="V435" s="295"/>
      <c r="W435" s="295"/>
      <c r="X435" s="295"/>
      <c r="Y435" s="295"/>
      <c r="Z435" s="295"/>
      <c r="AA435" s="295"/>
    </row>
    <row r="436">
      <c r="A436" s="295"/>
      <c r="B436" s="327"/>
      <c r="C436" s="327"/>
      <c r="D436" s="327"/>
      <c r="E436" s="327"/>
      <c r="F436" s="327"/>
      <c r="G436" s="327"/>
      <c r="H436" s="327"/>
      <c r="I436" s="327"/>
      <c r="J436" s="295"/>
      <c r="K436" s="295"/>
      <c r="L436" s="295"/>
      <c r="M436" s="295"/>
      <c r="N436" s="295"/>
      <c r="O436" s="295"/>
      <c r="P436" s="295"/>
      <c r="Q436" s="295"/>
      <c r="R436" s="295"/>
      <c r="S436" s="295"/>
      <c r="T436" s="295"/>
      <c r="U436" s="295"/>
      <c r="V436" s="295"/>
      <c r="W436" s="295"/>
      <c r="X436" s="295"/>
      <c r="Y436" s="295"/>
      <c r="Z436" s="295"/>
      <c r="AA436" s="295"/>
    </row>
    <row r="437">
      <c r="A437" s="295"/>
      <c r="B437" s="327"/>
      <c r="C437" s="327"/>
      <c r="D437" s="327"/>
      <c r="E437" s="327"/>
      <c r="F437" s="327"/>
      <c r="G437" s="327"/>
      <c r="H437" s="327"/>
      <c r="I437" s="327"/>
      <c r="J437" s="295"/>
      <c r="K437" s="295"/>
      <c r="L437" s="295"/>
      <c r="M437" s="295"/>
      <c r="N437" s="295"/>
      <c r="O437" s="295"/>
      <c r="P437" s="295"/>
      <c r="Q437" s="295"/>
      <c r="R437" s="295"/>
      <c r="S437" s="295"/>
      <c r="T437" s="295"/>
      <c r="U437" s="295"/>
      <c r="V437" s="295"/>
      <c r="W437" s="295"/>
      <c r="X437" s="295"/>
      <c r="Y437" s="295"/>
      <c r="Z437" s="295"/>
      <c r="AA437" s="295"/>
    </row>
    <row r="438">
      <c r="A438" s="295"/>
      <c r="B438" s="327"/>
      <c r="C438" s="327"/>
      <c r="D438" s="327"/>
      <c r="E438" s="327"/>
      <c r="F438" s="327"/>
      <c r="G438" s="327"/>
      <c r="H438" s="327"/>
      <c r="I438" s="327"/>
      <c r="J438" s="295"/>
      <c r="K438" s="295"/>
      <c r="L438" s="295"/>
      <c r="M438" s="295"/>
      <c r="N438" s="295"/>
      <c r="O438" s="295"/>
      <c r="P438" s="295"/>
      <c r="Q438" s="295"/>
      <c r="R438" s="295"/>
      <c r="S438" s="295"/>
      <c r="T438" s="295"/>
      <c r="U438" s="295"/>
      <c r="V438" s="295"/>
      <c r="W438" s="295"/>
      <c r="X438" s="295"/>
      <c r="Y438" s="295"/>
      <c r="Z438" s="295"/>
      <c r="AA438" s="295"/>
    </row>
    <row r="439">
      <c r="A439" s="295"/>
      <c r="B439" s="327"/>
      <c r="C439" s="327"/>
      <c r="D439" s="327"/>
      <c r="E439" s="327"/>
      <c r="F439" s="327"/>
      <c r="G439" s="327"/>
      <c r="H439" s="327"/>
      <c r="I439" s="327"/>
      <c r="J439" s="295"/>
      <c r="K439" s="295"/>
      <c r="L439" s="295"/>
      <c r="M439" s="295"/>
      <c r="N439" s="295"/>
      <c r="O439" s="295"/>
      <c r="P439" s="295"/>
      <c r="Q439" s="295"/>
      <c r="R439" s="295"/>
      <c r="S439" s="295"/>
      <c r="T439" s="295"/>
      <c r="U439" s="295"/>
      <c r="V439" s="295"/>
      <c r="W439" s="295"/>
      <c r="X439" s="295"/>
      <c r="Y439" s="295"/>
      <c r="Z439" s="295"/>
      <c r="AA439" s="295"/>
    </row>
    <row r="440">
      <c r="A440" s="295"/>
      <c r="B440" s="327"/>
      <c r="C440" s="327"/>
      <c r="D440" s="327"/>
      <c r="E440" s="327"/>
      <c r="F440" s="327"/>
      <c r="G440" s="327"/>
      <c r="H440" s="327"/>
      <c r="I440" s="327"/>
      <c r="J440" s="295"/>
      <c r="K440" s="295"/>
      <c r="L440" s="295"/>
      <c r="M440" s="295"/>
      <c r="N440" s="295"/>
      <c r="O440" s="295"/>
      <c r="P440" s="295"/>
      <c r="Q440" s="295"/>
      <c r="R440" s="295"/>
      <c r="S440" s="295"/>
      <c r="T440" s="295"/>
      <c r="U440" s="295"/>
      <c r="V440" s="295"/>
      <c r="W440" s="295"/>
      <c r="X440" s="295"/>
      <c r="Y440" s="295"/>
      <c r="Z440" s="295"/>
      <c r="AA440" s="295"/>
    </row>
    <row r="441">
      <c r="A441" s="295"/>
      <c r="B441" s="327"/>
      <c r="C441" s="327"/>
      <c r="D441" s="327"/>
      <c r="E441" s="327"/>
      <c r="F441" s="327"/>
      <c r="G441" s="327"/>
      <c r="H441" s="327"/>
      <c r="I441" s="327"/>
      <c r="J441" s="295"/>
      <c r="K441" s="295"/>
      <c r="L441" s="295"/>
      <c r="M441" s="295"/>
      <c r="N441" s="295"/>
      <c r="O441" s="295"/>
      <c r="P441" s="295"/>
      <c r="Q441" s="295"/>
      <c r="R441" s="295"/>
      <c r="S441" s="295"/>
      <c r="T441" s="295"/>
      <c r="U441" s="295"/>
      <c r="V441" s="295"/>
      <c r="W441" s="295"/>
      <c r="X441" s="295"/>
      <c r="Y441" s="295"/>
      <c r="Z441" s="295"/>
      <c r="AA441" s="295"/>
    </row>
    <row r="442">
      <c r="A442" s="295"/>
      <c r="B442" s="327"/>
      <c r="C442" s="327"/>
      <c r="D442" s="327"/>
      <c r="E442" s="327"/>
      <c r="F442" s="327"/>
      <c r="G442" s="327"/>
      <c r="H442" s="327"/>
      <c r="I442" s="327"/>
      <c r="J442" s="295"/>
      <c r="K442" s="295"/>
      <c r="L442" s="295"/>
      <c r="M442" s="295"/>
      <c r="N442" s="295"/>
      <c r="O442" s="295"/>
      <c r="P442" s="295"/>
      <c r="Q442" s="295"/>
      <c r="R442" s="295"/>
      <c r="S442" s="295"/>
      <c r="T442" s="295"/>
      <c r="U442" s="295"/>
      <c r="V442" s="295"/>
      <c r="W442" s="295"/>
      <c r="X442" s="295"/>
      <c r="Y442" s="295"/>
      <c r="Z442" s="295"/>
      <c r="AA442" s="295"/>
    </row>
    <row r="443">
      <c r="A443" s="295"/>
      <c r="B443" s="327"/>
      <c r="C443" s="327"/>
      <c r="D443" s="327"/>
      <c r="E443" s="327"/>
      <c r="F443" s="327"/>
      <c r="G443" s="327"/>
      <c r="H443" s="327"/>
      <c r="I443" s="327"/>
      <c r="J443" s="295"/>
      <c r="K443" s="295"/>
      <c r="L443" s="295"/>
      <c r="M443" s="295"/>
      <c r="N443" s="295"/>
      <c r="O443" s="295"/>
      <c r="P443" s="295"/>
      <c r="Q443" s="295"/>
      <c r="R443" s="295"/>
      <c r="S443" s="295"/>
      <c r="T443" s="295"/>
      <c r="U443" s="295"/>
      <c r="V443" s="295"/>
      <c r="W443" s="295"/>
      <c r="X443" s="295"/>
      <c r="Y443" s="295"/>
      <c r="Z443" s="295"/>
      <c r="AA443" s="295"/>
    </row>
    <row r="444">
      <c r="A444" s="295"/>
      <c r="B444" s="327"/>
      <c r="C444" s="327"/>
      <c r="D444" s="327"/>
      <c r="E444" s="327"/>
      <c r="F444" s="327"/>
      <c r="G444" s="327"/>
      <c r="H444" s="327"/>
      <c r="I444" s="327"/>
      <c r="J444" s="295"/>
      <c r="K444" s="295"/>
      <c r="L444" s="295"/>
      <c r="M444" s="295"/>
      <c r="N444" s="295"/>
      <c r="O444" s="295"/>
      <c r="P444" s="295"/>
      <c r="Q444" s="295"/>
      <c r="R444" s="295"/>
      <c r="S444" s="295"/>
      <c r="T444" s="295"/>
      <c r="U444" s="295"/>
      <c r="V444" s="295"/>
      <c r="W444" s="295"/>
      <c r="X444" s="295"/>
      <c r="Y444" s="295"/>
      <c r="Z444" s="295"/>
      <c r="AA444" s="295"/>
    </row>
    <row r="445">
      <c r="A445" s="295"/>
      <c r="B445" s="327"/>
      <c r="C445" s="327"/>
      <c r="D445" s="327"/>
      <c r="E445" s="327"/>
      <c r="F445" s="327"/>
      <c r="G445" s="327"/>
      <c r="H445" s="327"/>
      <c r="I445" s="327"/>
      <c r="J445" s="295"/>
      <c r="K445" s="295"/>
      <c r="L445" s="295"/>
      <c r="M445" s="295"/>
      <c r="N445" s="295"/>
      <c r="O445" s="295"/>
      <c r="P445" s="295"/>
      <c r="Q445" s="295"/>
      <c r="R445" s="295"/>
      <c r="S445" s="295"/>
      <c r="T445" s="295"/>
      <c r="U445" s="295"/>
      <c r="V445" s="295"/>
      <c r="W445" s="295"/>
      <c r="X445" s="295"/>
      <c r="Y445" s="295"/>
      <c r="Z445" s="295"/>
      <c r="AA445" s="295"/>
    </row>
    <row r="446">
      <c r="A446" s="295"/>
      <c r="B446" s="327"/>
      <c r="C446" s="327"/>
      <c r="D446" s="327"/>
      <c r="E446" s="327"/>
      <c r="F446" s="327"/>
      <c r="G446" s="327"/>
      <c r="H446" s="327"/>
      <c r="I446" s="327"/>
      <c r="J446" s="295"/>
      <c r="K446" s="295"/>
      <c r="L446" s="295"/>
      <c r="M446" s="295"/>
      <c r="N446" s="295"/>
      <c r="O446" s="295"/>
      <c r="P446" s="295"/>
      <c r="Q446" s="295"/>
      <c r="R446" s="295"/>
      <c r="S446" s="295"/>
      <c r="T446" s="295"/>
      <c r="U446" s="295"/>
      <c r="V446" s="295"/>
      <c r="W446" s="295"/>
      <c r="X446" s="295"/>
      <c r="Y446" s="295"/>
      <c r="Z446" s="295"/>
      <c r="AA446" s="295"/>
    </row>
    <row r="447">
      <c r="A447" s="295"/>
      <c r="B447" s="327"/>
      <c r="C447" s="327"/>
      <c r="D447" s="327"/>
      <c r="E447" s="327"/>
      <c r="F447" s="327"/>
      <c r="G447" s="327"/>
      <c r="H447" s="327"/>
      <c r="I447" s="327"/>
      <c r="J447" s="295"/>
      <c r="K447" s="295"/>
      <c r="L447" s="295"/>
      <c r="M447" s="295"/>
      <c r="N447" s="295"/>
      <c r="O447" s="295"/>
      <c r="P447" s="295"/>
      <c r="Q447" s="295"/>
      <c r="R447" s="295"/>
      <c r="S447" s="295"/>
      <c r="T447" s="295"/>
      <c r="U447" s="295"/>
      <c r="V447" s="295"/>
      <c r="W447" s="295"/>
      <c r="X447" s="295"/>
      <c r="Y447" s="295"/>
      <c r="Z447" s="295"/>
      <c r="AA447" s="295"/>
    </row>
    <row r="448">
      <c r="A448" s="295"/>
      <c r="B448" s="327"/>
      <c r="C448" s="327"/>
      <c r="D448" s="327"/>
      <c r="E448" s="327"/>
      <c r="F448" s="327"/>
      <c r="G448" s="327"/>
      <c r="H448" s="327"/>
      <c r="I448" s="327"/>
      <c r="J448" s="295"/>
      <c r="K448" s="295"/>
      <c r="L448" s="295"/>
      <c r="M448" s="295"/>
      <c r="N448" s="295"/>
      <c r="O448" s="295"/>
      <c r="P448" s="295"/>
      <c r="Q448" s="295"/>
      <c r="R448" s="295"/>
      <c r="S448" s="295"/>
      <c r="T448" s="295"/>
      <c r="U448" s="295"/>
      <c r="V448" s="295"/>
      <c r="W448" s="295"/>
      <c r="X448" s="295"/>
      <c r="Y448" s="295"/>
      <c r="Z448" s="295"/>
      <c r="AA448" s="295"/>
    </row>
    <row r="449">
      <c r="A449" s="295"/>
      <c r="B449" s="327"/>
      <c r="C449" s="327"/>
      <c r="D449" s="327"/>
      <c r="E449" s="327"/>
      <c r="F449" s="327"/>
      <c r="G449" s="327"/>
      <c r="H449" s="327"/>
      <c r="I449" s="327"/>
      <c r="J449" s="295"/>
      <c r="K449" s="295"/>
      <c r="L449" s="295"/>
      <c r="M449" s="295"/>
      <c r="N449" s="295"/>
      <c r="O449" s="295"/>
      <c r="P449" s="295"/>
      <c r="Q449" s="295"/>
      <c r="R449" s="295"/>
      <c r="S449" s="295"/>
      <c r="T449" s="295"/>
      <c r="U449" s="295"/>
      <c r="V449" s="295"/>
      <c r="W449" s="295"/>
      <c r="X449" s="295"/>
      <c r="Y449" s="295"/>
      <c r="Z449" s="295"/>
      <c r="AA449" s="295"/>
    </row>
    <row r="450">
      <c r="A450" s="295"/>
      <c r="B450" s="327"/>
      <c r="C450" s="327"/>
      <c r="D450" s="327"/>
      <c r="E450" s="327"/>
      <c r="F450" s="327"/>
      <c r="G450" s="327"/>
      <c r="H450" s="327"/>
      <c r="I450" s="327"/>
      <c r="J450" s="295"/>
      <c r="K450" s="295"/>
      <c r="L450" s="295"/>
      <c r="M450" s="295"/>
      <c r="N450" s="295"/>
      <c r="O450" s="295"/>
      <c r="P450" s="295"/>
      <c r="Q450" s="295"/>
      <c r="R450" s="295"/>
      <c r="S450" s="295"/>
      <c r="T450" s="295"/>
      <c r="U450" s="295"/>
      <c r="V450" s="295"/>
      <c r="W450" s="295"/>
      <c r="X450" s="295"/>
      <c r="Y450" s="295"/>
      <c r="Z450" s="295"/>
      <c r="AA450" s="295"/>
    </row>
    <row r="451">
      <c r="A451" s="295"/>
      <c r="B451" s="327"/>
      <c r="C451" s="327"/>
      <c r="D451" s="327"/>
      <c r="E451" s="327"/>
      <c r="F451" s="327"/>
      <c r="G451" s="327"/>
      <c r="H451" s="327"/>
      <c r="I451" s="327"/>
      <c r="J451" s="295"/>
      <c r="K451" s="295"/>
      <c r="L451" s="295"/>
      <c r="M451" s="295"/>
      <c r="N451" s="295"/>
      <c r="O451" s="295"/>
      <c r="P451" s="295"/>
      <c r="Q451" s="295"/>
      <c r="R451" s="295"/>
      <c r="S451" s="295"/>
      <c r="T451" s="295"/>
      <c r="U451" s="295"/>
      <c r="V451" s="295"/>
      <c r="W451" s="295"/>
      <c r="X451" s="295"/>
      <c r="Y451" s="295"/>
      <c r="Z451" s="295"/>
      <c r="AA451" s="295"/>
    </row>
    <row r="452">
      <c r="A452" s="295"/>
      <c r="B452" s="327"/>
      <c r="C452" s="327"/>
      <c r="D452" s="327"/>
      <c r="E452" s="327"/>
      <c r="F452" s="327"/>
      <c r="G452" s="327"/>
      <c r="H452" s="327"/>
      <c r="I452" s="327"/>
      <c r="J452" s="295"/>
      <c r="K452" s="295"/>
      <c r="L452" s="295"/>
      <c r="M452" s="295"/>
      <c r="N452" s="295"/>
      <c r="O452" s="295"/>
      <c r="P452" s="295"/>
      <c r="Q452" s="295"/>
      <c r="R452" s="295"/>
      <c r="S452" s="295"/>
      <c r="T452" s="295"/>
      <c r="U452" s="295"/>
      <c r="V452" s="295"/>
      <c r="W452" s="295"/>
      <c r="X452" s="295"/>
      <c r="Y452" s="295"/>
      <c r="Z452" s="295"/>
      <c r="AA452" s="295"/>
    </row>
    <row r="453">
      <c r="A453" s="295"/>
      <c r="B453" s="327"/>
      <c r="C453" s="327"/>
      <c r="D453" s="327"/>
      <c r="E453" s="327"/>
      <c r="F453" s="327"/>
      <c r="G453" s="327"/>
      <c r="H453" s="327"/>
      <c r="I453" s="327"/>
      <c r="J453" s="295"/>
      <c r="K453" s="295"/>
      <c r="L453" s="295"/>
      <c r="M453" s="295"/>
      <c r="N453" s="295"/>
      <c r="O453" s="295"/>
      <c r="P453" s="295"/>
      <c r="Q453" s="295"/>
      <c r="R453" s="295"/>
      <c r="S453" s="295"/>
      <c r="T453" s="295"/>
      <c r="U453" s="295"/>
      <c r="V453" s="295"/>
      <c r="W453" s="295"/>
      <c r="X453" s="295"/>
      <c r="Y453" s="295"/>
      <c r="Z453" s="295"/>
      <c r="AA453" s="295"/>
    </row>
    <row r="454">
      <c r="A454" s="295"/>
      <c r="B454" s="327"/>
      <c r="C454" s="327"/>
      <c r="D454" s="327"/>
      <c r="E454" s="327"/>
      <c r="F454" s="327"/>
      <c r="G454" s="327"/>
      <c r="H454" s="327"/>
      <c r="I454" s="327"/>
      <c r="J454" s="295"/>
      <c r="K454" s="295"/>
      <c r="L454" s="295"/>
      <c r="M454" s="295"/>
      <c r="N454" s="295"/>
      <c r="O454" s="295"/>
      <c r="P454" s="295"/>
      <c r="Q454" s="295"/>
      <c r="R454" s="295"/>
      <c r="S454" s="295"/>
      <c r="T454" s="295"/>
      <c r="U454" s="295"/>
      <c r="V454" s="295"/>
      <c r="W454" s="295"/>
      <c r="X454" s="295"/>
      <c r="Y454" s="295"/>
      <c r="Z454" s="295"/>
      <c r="AA454" s="295"/>
    </row>
    <row r="455">
      <c r="A455" s="295"/>
      <c r="B455" s="327"/>
      <c r="C455" s="327"/>
      <c r="D455" s="327"/>
      <c r="E455" s="327"/>
      <c r="F455" s="327"/>
      <c r="G455" s="327"/>
      <c r="H455" s="327"/>
      <c r="I455" s="327"/>
      <c r="J455" s="295"/>
      <c r="K455" s="295"/>
      <c r="L455" s="295"/>
      <c r="M455" s="295"/>
      <c r="N455" s="295"/>
      <c r="O455" s="295"/>
      <c r="P455" s="295"/>
      <c r="Q455" s="295"/>
      <c r="R455" s="295"/>
      <c r="S455" s="295"/>
      <c r="T455" s="295"/>
      <c r="U455" s="295"/>
      <c r="V455" s="295"/>
      <c r="W455" s="295"/>
      <c r="X455" s="295"/>
      <c r="Y455" s="295"/>
      <c r="Z455" s="295"/>
      <c r="AA455" s="295"/>
    </row>
    <row r="456">
      <c r="A456" s="295"/>
      <c r="B456" s="327"/>
      <c r="C456" s="327"/>
      <c r="D456" s="327"/>
      <c r="E456" s="327"/>
      <c r="F456" s="327"/>
      <c r="G456" s="327"/>
      <c r="H456" s="327"/>
      <c r="I456" s="327"/>
      <c r="J456" s="295"/>
      <c r="K456" s="295"/>
      <c r="L456" s="295"/>
      <c r="M456" s="295"/>
      <c r="N456" s="295"/>
      <c r="O456" s="295"/>
      <c r="P456" s="295"/>
      <c r="Q456" s="295"/>
      <c r="R456" s="295"/>
      <c r="S456" s="295"/>
      <c r="T456" s="295"/>
      <c r="U456" s="295"/>
      <c r="V456" s="295"/>
      <c r="W456" s="295"/>
      <c r="X456" s="295"/>
      <c r="Y456" s="295"/>
      <c r="Z456" s="295"/>
      <c r="AA456" s="295"/>
    </row>
    <row r="457">
      <c r="A457" s="295"/>
      <c r="B457" s="327"/>
      <c r="C457" s="327"/>
      <c r="D457" s="327"/>
      <c r="E457" s="327"/>
      <c r="F457" s="327"/>
      <c r="G457" s="327"/>
      <c r="H457" s="327"/>
      <c r="I457" s="327"/>
      <c r="J457" s="295"/>
      <c r="K457" s="295"/>
      <c r="L457" s="295"/>
      <c r="M457" s="295"/>
      <c r="N457" s="295"/>
      <c r="O457" s="295"/>
      <c r="P457" s="295"/>
      <c r="Q457" s="295"/>
      <c r="R457" s="295"/>
      <c r="S457" s="295"/>
      <c r="T457" s="295"/>
      <c r="U457" s="295"/>
      <c r="V457" s="295"/>
      <c r="W457" s="295"/>
      <c r="X457" s="295"/>
      <c r="Y457" s="295"/>
      <c r="Z457" s="295"/>
      <c r="AA457" s="295"/>
    </row>
    <row r="458">
      <c r="A458" s="295"/>
      <c r="B458" s="327"/>
      <c r="C458" s="327"/>
      <c r="D458" s="327"/>
      <c r="E458" s="327"/>
      <c r="F458" s="327"/>
      <c r="G458" s="327"/>
      <c r="H458" s="327"/>
      <c r="I458" s="327"/>
      <c r="J458" s="295"/>
      <c r="K458" s="295"/>
      <c r="L458" s="295"/>
      <c r="M458" s="295"/>
      <c r="N458" s="295"/>
      <c r="O458" s="295"/>
      <c r="P458" s="295"/>
      <c r="Q458" s="295"/>
      <c r="R458" s="295"/>
      <c r="S458" s="295"/>
      <c r="T458" s="295"/>
      <c r="U458" s="295"/>
      <c r="V458" s="295"/>
      <c r="W458" s="295"/>
      <c r="X458" s="295"/>
      <c r="Y458" s="295"/>
      <c r="Z458" s="295"/>
      <c r="AA458" s="295"/>
    </row>
    <row r="459">
      <c r="A459" s="295"/>
      <c r="B459" s="327"/>
      <c r="C459" s="327"/>
      <c r="D459" s="327"/>
      <c r="E459" s="327"/>
      <c r="F459" s="327"/>
      <c r="G459" s="327"/>
      <c r="H459" s="327"/>
      <c r="I459" s="327"/>
      <c r="J459" s="295"/>
      <c r="K459" s="295"/>
      <c r="L459" s="295"/>
      <c r="M459" s="295"/>
      <c r="N459" s="295"/>
      <c r="O459" s="295"/>
      <c r="P459" s="295"/>
      <c r="Q459" s="295"/>
      <c r="R459" s="295"/>
      <c r="S459" s="295"/>
      <c r="T459" s="295"/>
      <c r="U459" s="295"/>
      <c r="V459" s="295"/>
      <c r="W459" s="295"/>
      <c r="X459" s="295"/>
      <c r="Y459" s="295"/>
      <c r="Z459" s="295"/>
      <c r="AA459" s="295"/>
    </row>
    <row r="460">
      <c r="A460" s="295"/>
      <c r="B460" s="327"/>
      <c r="C460" s="327"/>
      <c r="D460" s="327"/>
      <c r="E460" s="327"/>
      <c r="F460" s="327"/>
      <c r="G460" s="327"/>
      <c r="H460" s="327"/>
      <c r="I460" s="327"/>
      <c r="J460" s="295"/>
      <c r="K460" s="295"/>
      <c r="L460" s="295"/>
      <c r="M460" s="295"/>
      <c r="N460" s="295"/>
      <c r="O460" s="295"/>
      <c r="P460" s="295"/>
      <c r="Q460" s="295"/>
      <c r="R460" s="295"/>
      <c r="S460" s="295"/>
      <c r="T460" s="295"/>
      <c r="U460" s="295"/>
      <c r="V460" s="295"/>
      <c r="W460" s="295"/>
      <c r="X460" s="295"/>
      <c r="Y460" s="295"/>
      <c r="Z460" s="295"/>
      <c r="AA460" s="295"/>
    </row>
    <row r="461">
      <c r="A461" s="295"/>
      <c r="B461" s="327"/>
      <c r="C461" s="327"/>
      <c r="D461" s="327"/>
      <c r="E461" s="327"/>
      <c r="F461" s="327"/>
      <c r="G461" s="327"/>
      <c r="H461" s="327"/>
      <c r="I461" s="327"/>
      <c r="J461" s="295"/>
      <c r="K461" s="295"/>
      <c r="L461" s="295"/>
      <c r="M461" s="295"/>
      <c r="N461" s="295"/>
      <c r="O461" s="295"/>
      <c r="P461" s="295"/>
      <c r="Q461" s="295"/>
      <c r="R461" s="295"/>
      <c r="S461" s="295"/>
      <c r="T461" s="295"/>
      <c r="U461" s="295"/>
      <c r="V461" s="295"/>
      <c r="W461" s="295"/>
      <c r="X461" s="295"/>
      <c r="Y461" s="295"/>
      <c r="Z461" s="295"/>
      <c r="AA461" s="295"/>
    </row>
    <row r="462">
      <c r="A462" s="295"/>
      <c r="B462" s="327"/>
      <c r="C462" s="327"/>
      <c r="D462" s="327"/>
      <c r="E462" s="327"/>
      <c r="F462" s="327"/>
      <c r="G462" s="327"/>
      <c r="H462" s="327"/>
      <c r="I462" s="327"/>
      <c r="J462" s="295"/>
      <c r="K462" s="295"/>
      <c r="L462" s="295"/>
      <c r="M462" s="295"/>
      <c r="N462" s="295"/>
      <c r="O462" s="295"/>
      <c r="P462" s="295"/>
      <c r="Q462" s="295"/>
      <c r="R462" s="295"/>
      <c r="S462" s="295"/>
      <c r="T462" s="295"/>
      <c r="U462" s="295"/>
      <c r="V462" s="295"/>
      <c r="W462" s="295"/>
      <c r="X462" s="295"/>
      <c r="Y462" s="295"/>
      <c r="Z462" s="295"/>
      <c r="AA462" s="295"/>
    </row>
    <row r="463">
      <c r="A463" s="295"/>
      <c r="B463" s="327"/>
      <c r="C463" s="327"/>
      <c r="D463" s="327"/>
      <c r="E463" s="327"/>
      <c r="F463" s="327"/>
      <c r="G463" s="327"/>
      <c r="H463" s="327"/>
      <c r="I463" s="327"/>
      <c r="J463" s="295"/>
      <c r="K463" s="295"/>
      <c r="L463" s="295"/>
      <c r="M463" s="295"/>
      <c r="N463" s="295"/>
      <c r="O463" s="295"/>
      <c r="P463" s="295"/>
      <c r="Q463" s="295"/>
      <c r="R463" s="295"/>
      <c r="S463" s="295"/>
      <c r="T463" s="295"/>
      <c r="U463" s="295"/>
      <c r="V463" s="295"/>
      <c r="W463" s="295"/>
      <c r="X463" s="295"/>
      <c r="Y463" s="295"/>
      <c r="Z463" s="295"/>
      <c r="AA463" s="295"/>
    </row>
    <row r="464">
      <c r="A464" s="295"/>
      <c r="B464" s="327"/>
      <c r="C464" s="327"/>
      <c r="D464" s="327"/>
      <c r="E464" s="327"/>
      <c r="F464" s="327"/>
      <c r="G464" s="327"/>
      <c r="H464" s="327"/>
      <c r="I464" s="327"/>
      <c r="J464" s="295"/>
      <c r="K464" s="295"/>
      <c r="L464" s="295"/>
      <c r="M464" s="295"/>
      <c r="N464" s="295"/>
      <c r="O464" s="295"/>
      <c r="P464" s="295"/>
      <c r="Q464" s="295"/>
      <c r="R464" s="295"/>
      <c r="S464" s="295"/>
      <c r="T464" s="295"/>
      <c r="U464" s="295"/>
      <c r="V464" s="295"/>
      <c r="W464" s="295"/>
      <c r="X464" s="295"/>
      <c r="Y464" s="295"/>
      <c r="Z464" s="295"/>
      <c r="AA464" s="295"/>
    </row>
    <row r="465">
      <c r="A465" s="295"/>
      <c r="B465" s="327"/>
      <c r="C465" s="327"/>
      <c r="D465" s="327"/>
      <c r="E465" s="327"/>
      <c r="F465" s="327"/>
      <c r="G465" s="327"/>
      <c r="H465" s="327"/>
      <c r="I465" s="327"/>
      <c r="J465" s="295"/>
      <c r="K465" s="295"/>
      <c r="L465" s="295"/>
      <c r="M465" s="295"/>
      <c r="N465" s="295"/>
      <c r="O465" s="295"/>
      <c r="P465" s="295"/>
      <c r="Q465" s="295"/>
      <c r="R465" s="295"/>
      <c r="S465" s="295"/>
      <c r="T465" s="295"/>
      <c r="U465" s="295"/>
      <c r="V465" s="295"/>
      <c r="W465" s="295"/>
      <c r="X465" s="295"/>
      <c r="Y465" s="295"/>
      <c r="Z465" s="295"/>
      <c r="AA465" s="295"/>
    </row>
    <row r="466">
      <c r="A466" s="295"/>
      <c r="B466" s="327"/>
      <c r="C466" s="327"/>
      <c r="D466" s="327"/>
      <c r="E466" s="327"/>
      <c r="F466" s="327"/>
      <c r="G466" s="327"/>
      <c r="H466" s="327"/>
      <c r="I466" s="327"/>
      <c r="J466" s="295"/>
      <c r="K466" s="295"/>
      <c r="L466" s="295"/>
      <c r="M466" s="295"/>
      <c r="N466" s="295"/>
      <c r="O466" s="295"/>
      <c r="P466" s="295"/>
      <c r="Q466" s="295"/>
      <c r="R466" s="295"/>
      <c r="S466" s="295"/>
      <c r="T466" s="295"/>
      <c r="U466" s="295"/>
      <c r="V466" s="295"/>
      <c r="W466" s="295"/>
      <c r="X466" s="295"/>
      <c r="Y466" s="295"/>
      <c r="Z466" s="295"/>
      <c r="AA466" s="295"/>
    </row>
    <row r="467">
      <c r="A467" s="295"/>
      <c r="B467" s="327"/>
      <c r="C467" s="327"/>
      <c r="D467" s="327"/>
      <c r="E467" s="327"/>
      <c r="F467" s="327"/>
      <c r="G467" s="327"/>
      <c r="H467" s="327"/>
      <c r="I467" s="327"/>
      <c r="J467" s="295"/>
      <c r="K467" s="295"/>
      <c r="L467" s="295"/>
      <c r="M467" s="295"/>
      <c r="N467" s="295"/>
      <c r="O467" s="295"/>
      <c r="P467" s="295"/>
      <c r="Q467" s="295"/>
      <c r="R467" s="295"/>
      <c r="S467" s="295"/>
      <c r="T467" s="295"/>
      <c r="U467" s="295"/>
      <c r="V467" s="295"/>
      <c r="W467" s="295"/>
      <c r="X467" s="295"/>
      <c r="Y467" s="295"/>
      <c r="Z467" s="295"/>
      <c r="AA467" s="295"/>
    </row>
    <row r="468">
      <c r="A468" s="295"/>
      <c r="B468" s="327"/>
      <c r="C468" s="327"/>
      <c r="D468" s="327"/>
      <c r="E468" s="327"/>
      <c r="F468" s="327"/>
      <c r="G468" s="327"/>
      <c r="H468" s="327"/>
      <c r="I468" s="327"/>
      <c r="J468" s="295"/>
      <c r="K468" s="295"/>
      <c r="L468" s="295"/>
      <c r="M468" s="295"/>
      <c r="N468" s="295"/>
      <c r="O468" s="295"/>
      <c r="P468" s="295"/>
      <c r="Q468" s="295"/>
      <c r="R468" s="295"/>
      <c r="S468" s="295"/>
      <c r="T468" s="295"/>
      <c r="U468" s="295"/>
      <c r="V468" s="295"/>
      <c r="W468" s="295"/>
      <c r="X468" s="295"/>
      <c r="Y468" s="295"/>
      <c r="Z468" s="295"/>
      <c r="AA468" s="295"/>
    </row>
    <row r="469">
      <c r="A469" s="295"/>
      <c r="B469" s="327"/>
      <c r="C469" s="327"/>
      <c r="D469" s="327"/>
      <c r="E469" s="327"/>
      <c r="F469" s="327"/>
      <c r="G469" s="327"/>
      <c r="H469" s="327"/>
      <c r="I469" s="327"/>
      <c r="J469" s="295"/>
      <c r="K469" s="295"/>
      <c r="L469" s="295"/>
      <c r="M469" s="295"/>
      <c r="N469" s="295"/>
      <c r="O469" s="295"/>
      <c r="P469" s="295"/>
      <c r="Q469" s="295"/>
      <c r="R469" s="295"/>
      <c r="S469" s="295"/>
      <c r="T469" s="295"/>
      <c r="U469" s="295"/>
      <c r="V469" s="295"/>
      <c r="W469" s="295"/>
      <c r="X469" s="295"/>
      <c r="Y469" s="295"/>
      <c r="Z469" s="295"/>
      <c r="AA469" s="295"/>
    </row>
    <row r="470">
      <c r="A470" s="295"/>
      <c r="B470" s="327"/>
      <c r="C470" s="327"/>
      <c r="D470" s="327"/>
      <c r="E470" s="327"/>
      <c r="F470" s="327"/>
      <c r="G470" s="327"/>
      <c r="H470" s="327"/>
      <c r="I470" s="327"/>
      <c r="J470" s="295"/>
      <c r="K470" s="295"/>
      <c r="L470" s="295"/>
      <c r="M470" s="295"/>
      <c r="N470" s="295"/>
      <c r="O470" s="295"/>
      <c r="P470" s="295"/>
      <c r="Q470" s="295"/>
      <c r="R470" s="295"/>
      <c r="S470" s="295"/>
      <c r="T470" s="295"/>
      <c r="U470" s="295"/>
      <c r="V470" s="295"/>
      <c r="W470" s="295"/>
      <c r="X470" s="295"/>
      <c r="Y470" s="295"/>
      <c r="Z470" s="295"/>
      <c r="AA470" s="295"/>
    </row>
    <row r="471">
      <c r="A471" s="295"/>
      <c r="B471" s="327"/>
      <c r="C471" s="327"/>
      <c r="D471" s="327"/>
      <c r="E471" s="327"/>
      <c r="F471" s="327"/>
      <c r="G471" s="327"/>
      <c r="H471" s="327"/>
      <c r="I471" s="327"/>
      <c r="J471" s="295"/>
      <c r="K471" s="295"/>
      <c r="L471" s="295"/>
      <c r="M471" s="295"/>
      <c r="N471" s="295"/>
      <c r="O471" s="295"/>
      <c r="P471" s="295"/>
      <c r="Q471" s="295"/>
      <c r="R471" s="295"/>
      <c r="S471" s="295"/>
      <c r="T471" s="295"/>
      <c r="U471" s="295"/>
      <c r="V471" s="295"/>
      <c r="W471" s="295"/>
      <c r="X471" s="295"/>
      <c r="Y471" s="295"/>
      <c r="Z471" s="295"/>
      <c r="AA471" s="295"/>
    </row>
    <row r="472">
      <c r="A472" s="295"/>
      <c r="B472" s="327"/>
      <c r="C472" s="327"/>
      <c r="D472" s="327"/>
      <c r="E472" s="327"/>
      <c r="F472" s="327"/>
      <c r="G472" s="327"/>
      <c r="H472" s="327"/>
      <c r="I472" s="327"/>
      <c r="J472" s="295"/>
      <c r="K472" s="295"/>
      <c r="L472" s="295"/>
      <c r="M472" s="295"/>
      <c r="N472" s="295"/>
      <c r="O472" s="295"/>
      <c r="P472" s="295"/>
      <c r="Q472" s="295"/>
      <c r="R472" s="295"/>
      <c r="S472" s="295"/>
      <c r="T472" s="295"/>
      <c r="U472" s="295"/>
      <c r="V472" s="295"/>
      <c r="W472" s="295"/>
      <c r="X472" s="295"/>
      <c r="Y472" s="295"/>
      <c r="Z472" s="295"/>
      <c r="AA472" s="295"/>
    </row>
    <row r="473">
      <c r="A473" s="295"/>
      <c r="B473" s="327"/>
      <c r="C473" s="327"/>
      <c r="D473" s="327"/>
      <c r="E473" s="327"/>
      <c r="F473" s="327"/>
      <c r="G473" s="327"/>
      <c r="H473" s="327"/>
      <c r="I473" s="327"/>
      <c r="J473" s="295"/>
      <c r="K473" s="295"/>
      <c r="L473" s="295"/>
      <c r="M473" s="295"/>
      <c r="N473" s="295"/>
      <c r="O473" s="295"/>
      <c r="P473" s="295"/>
      <c r="Q473" s="295"/>
      <c r="R473" s="295"/>
      <c r="S473" s="295"/>
      <c r="T473" s="295"/>
      <c r="U473" s="295"/>
      <c r="V473" s="295"/>
      <c r="W473" s="295"/>
      <c r="X473" s="295"/>
      <c r="Y473" s="295"/>
      <c r="Z473" s="295"/>
      <c r="AA473" s="295"/>
    </row>
    <row r="474">
      <c r="A474" s="295"/>
      <c r="B474" s="327"/>
      <c r="C474" s="327"/>
      <c r="D474" s="327"/>
      <c r="E474" s="327"/>
      <c r="F474" s="327"/>
      <c r="G474" s="327"/>
      <c r="H474" s="327"/>
      <c r="I474" s="327"/>
      <c r="J474" s="295"/>
      <c r="K474" s="295"/>
      <c r="L474" s="295"/>
      <c r="M474" s="295"/>
      <c r="N474" s="295"/>
      <c r="O474" s="295"/>
      <c r="P474" s="295"/>
      <c r="Q474" s="295"/>
      <c r="R474" s="295"/>
      <c r="S474" s="295"/>
      <c r="T474" s="295"/>
      <c r="U474" s="295"/>
      <c r="V474" s="295"/>
      <c r="W474" s="295"/>
      <c r="X474" s="295"/>
      <c r="Y474" s="295"/>
      <c r="Z474" s="295"/>
      <c r="AA474" s="295"/>
    </row>
    <row r="475">
      <c r="A475" s="295"/>
      <c r="B475" s="327"/>
      <c r="C475" s="327"/>
      <c r="D475" s="327"/>
      <c r="E475" s="327"/>
      <c r="F475" s="327"/>
      <c r="G475" s="327"/>
      <c r="H475" s="327"/>
      <c r="I475" s="327"/>
      <c r="J475" s="295"/>
      <c r="K475" s="295"/>
      <c r="L475" s="295"/>
      <c r="M475" s="295"/>
      <c r="N475" s="295"/>
      <c r="O475" s="295"/>
      <c r="P475" s="295"/>
      <c r="Q475" s="295"/>
      <c r="R475" s="295"/>
      <c r="S475" s="295"/>
      <c r="T475" s="295"/>
      <c r="U475" s="295"/>
      <c r="V475" s="295"/>
      <c r="W475" s="295"/>
      <c r="X475" s="295"/>
      <c r="Y475" s="295"/>
      <c r="Z475" s="295"/>
      <c r="AA475" s="295"/>
    </row>
    <row r="476">
      <c r="A476" s="295"/>
      <c r="B476" s="327"/>
      <c r="C476" s="327"/>
      <c r="D476" s="327"/>
      <c r="E476" s="327"/>
      <c r="F476" s="327"/>
      <c r="G476" s="327"/>
      <c r="H476" s="327"/>
      <c r="I476" s="327"/>
      <c r="J476" s="295"/>
      <c r="K476" s="295"/>
      <c r="L476" s="295"/>
      <c r="M476" s="295"/>
      <c r="N476" s="295"/>
      <c r="O476" s="295"/>
      <c r="P476" s="295"/>
      <c r="Q476" s="295"/>
      <c r="R476" s="295"/>
      <c r="S476" s="295"/>
      <c r="T476" s="295"/>
      <c r="U476" s="295"/>
      <c r="V476" s="295"/>
      <c r="W476" s="295"/>
      <c r="X476" s="295"/>
      <c r="Y476" s="295"/>
      <c r="Z476" s="295"/>
      <c r="AA476" s="295"/>
    </row>
    <row r="477">
      <c r="A477" s="295"/>
      <c r="B477" s="327"/>
      <c r="C477" s="327"/>
      <c r="D477" s="327"/>
      <c r="E477" s="327"/>
      <c r="F477" s="327"/>
      <c r="G477" s="327"/>
      <c r="H477" s="327"/>
      <c r="I477" s="327"/>
      <c r="J477" s="295"/>
      <c r="K477" s="295"/>
      <c r="L477" s="295"/>
      <c r="M477" s="295"/>
      <c r="N477" s="295"/>
      <c r="O477" s="295"/>
      <c r="P477" s="295"/>
      <c r="Q477" s="295"/>
      <c r="R477" s="295"/>
      <c r="S477" s="295"/>
      <c r="T477" s="295"/>
      <c r="U477" s="295"/>
      <c r="V477" s="295"/>
      <c r="W477" s="295"/>
      <c r="X477" s="295"/>
      <c r="Y477" s="295"/>
      <c r="Z477" s="295"/>
      <c r="AA477" s="295"/>
    </row>
    <row r="478">
      <c r="A478" s="295"/>
      <c r="B478" s="327"/>
      <c r="C478" s="327"/>
      <c r="D478" s="327"/>
      <c r="E478" s="327"/>
      <c r="F478" s="327"/>
      <c r="G478" s="327"/>
      <c r="H478" s="327"/>
      <c r="I478" s="327"/>
      <c r="J478" s="295"/>
      <c r="K478" s="295"/>
      <c r="L478" s="295"/>
      <c r="M478" s="295"/>
      <c r="N478" s="295"/>
      <c r="O478" s="295"/>
      <c r="P478" s="295"/>
      <c r="Q478" s="295"/>
      <c r="R478" s="295"/>
      <c r="S478" s="295"/>
      <c r="T478" s="295"/>
      <c r="U478" s="295"/>
      <c r="V478" s="295"/>
      <c r="W478" s="295"/>
      <c r="X478" s="295"/>
      <c r="Y478" s="295"/>
      <c r="Z478" s="295"/>
      <c r="AA478" s="295"/>
    </row>
    <row r="479">
      <c r="A479" s="295"/>
      <c r="B479" s="327"/>
      <c r="C479" s="327"/>
      <c r="D479" s="327"/>
      <c r="E479" s="327"/>
      <c r="F479" s="327"/>
      <c r="G479" s="327"/>
      <c r="H479" s="327"/>
      <c r="I479" s="327"/>
      <c r="J479" s="295"/>
      <c r="K479" s="295"/>
      <c r="L479" s="295"/>
      <c r="M479" s="295"/>
      <c r="N479" s="295"/>
      <c r="O479" s="295"/>
      <c r="P479" s="295"/>
      <c r="Q479" s="295"/>
      <c r="R479" s="295"/>
      <c r="S479" s="295"/>
      <c r="T479" s="295"/>
      <c r="U479" s="295"/>
      <c r="V479" s="295"/>
      <c r="W479" s="295"/>
      <c r="X479" s="295"/>
      <c r="Y479" s="295"/>
      <c r="Z479" s="295"/>
      <c r="AA479" s="295"/>
    </row>
    <row r="480">
      <c r="A480" s="295"/>
      <c r="B480" s="327"/>
      <c r="C480" s="327"/>
      <c r="D480" s="327"/>
      <c r="E480" s="327"/>
      <c r="F480" s="327"/>
      <c r="G480" s="327"/>
      <c r="H480" s="327"/>
      <c r="I480" s="327"/>
      <c r="J480" s="295"/>
      <c r="K480" s="295"/>
      <c r="L480" s="295"/>
      <c r="M480" s="295"/>
      <c r="N480" s="295"/>
      <c r="O480" s="295"/>
      <c r="P480" s="295"/>
      <c r="Q480" s="295"/>
      <c r="R480" s="295"/>
      <c r="S480" s="295"/>
      <c r="T480" s="295"/>
      <c r="U480" s="295"/>
      <c r="V480" s="295"/>
      <c r="W480" s="295"/>
      <c r="X480" s="295"/>
      <c r="Y480" s="295"/>
      <c r="Z480" s="295"/>
      <c r="AA480" s="295"/>
    </row>
    <row r="481">
      <c r="A481" s="295"/>
      <c r="B481" s="327"/>
      <c r="C481" s="327"/>
      <c r="D481" s="327"/>
      <c r="E481" s="327"/>
      <c r="F481" s="327"/>
      <c r="G481" s="327"/>
      <c r="H481" s="327"/>
      <c r="I481" s="327"/>
      <c r="J481" s="295"/>
      <c r="K481" s="295"/>
      <c r="L481" s="295"/>
      <c r="M481" s="295"/>
      <c r="N481" s="295"/>
      <c r="O481" s="295"/>
      <c r="P481" s="295"/>
      <c r="Q481" s="295"/>
      <c r="R481" s="295"/>
      <c r="S481" s="295"/>
      <c r="T481" s="295"/>
      <c r="U481" s="295"/>
      <c r="V481" s="295"/>
      <c r="W481" s="295"/>
      <c r="X481" s="295"/>
      <c r="Y481" s="295"/>
      <c r="Z481" s="295"/>
      <c r="AA481" s="295"/>
    </row>
    <row r="482">
      <c r="A482" s="295"/>
      <c r="B482" s="327"/>
      <c r="C482" s="327"/>
      <c r="D482" s="327"/>
      <c r="E482" s="327"/>
      <c r="F482" s="327"/>
      <c r="G482" s="327"/>
      <c r="H482" s="327"/>
      <c r="I482" s="327"/>
      <c r="J482" s="295"/>
      <c r="K482" s="295"/>
      <c r="L482" s="295"/>
      <c r="M482" s="295"/>
      <c r="N482" s="295"/>
      <c r="O482" s="295"/>
      <c r="P482" s="295"/>
      <c r="Q482" s="295"/>
      <c r="R482" s="295"/>
      <c r="S482" s="295"/>
      <c r="T482" s="295"/>
      <c r="U482" s="295"/>
      <c r="V482" s="295"/>
      <c r="W482" s="295"/>
      <c r="X482" s="295"/>
      <c r="Y482" s="295"/>
      <c r="Z482" s="295"/>
      <c r="AA482" s="295"/>
    </row>
    <row r="483">
      <c r="A483" s="295"/>
      <c r="B483" s="327"/>
      <c r="C483" s="327"/>
      <c r="D483" s="327"/>
      <c r="E483" s="327"/>
      <c r="F483" s="327"/>
      <c r="G483" s="327"/>
      <c r="H483" s="327"/>
      <c r="I483" s="327"/>
      <c r="J483" s="295"/>
      <c r="K483" s="295"/>
      <c r="L483" s="295"/>
      <c r="M483" s="295"/>
      <c r="N483" s="295"/>
      <c r="O483" s="295"/>
      <c r="P483" s="295"/>
      <c r="Q483" s="295"/>
      <c r="R483" s="295"/>
      <c r="S483" s="295"/>
      <c r="T483" s="295"/>
      <c r="U483" s="295"/>
      <c r="V483" s="295"/>
      <c r="W483" s="295"/>
      <c r="X483" s="295"/>
      <c r="Y483" s="295"/>
      <c r="Z483" s="295"/>
      <c r="AA483" s="295"/>
    </row>
    <row r="484">
      <c r="A484" s="295"/>
      <c r="B484" s="327"/>
      <c r="C484" s="327"/>
      <c r="D484" s="327"/>
      <c r="E484" s="327"/>
      <c r="F484" s="327"/>
      <c r="G484" s="327"/>
      <c r="H484" s="327"/>
      <c r="I484" s="327"/>
      <c r="J484" s="295"/>
      <c r="K484" s="295"/>
      <c r="L484" s="295"/>
      <c r="M484" s="295"/>
      <c r="N484" s="295"/>
      <c r="O484" s="295"/>
      <c r="P484" s="295"/>
      <c r="Q484" s="295"/>
      <c r="R484" s="295"/>
      <c r="S484" s="295"/>
      <c r="T484" s="295"/>
      <c r="U484" s="295"/>
      <c r="V484" s="295"/>
      <c r="W484" s="295"/>
      <c r="X484" s="295"/>
      <c r="Y484" s="295"/>
      <c r="Z484" s="295"/>
      <c r="AA484" s="295"/>
    </row>
    <row r="485">
      <c r="A485" s="295"/>
      <c r="B485" s="327"/>
      <c r="C485" s="327"/>
      <c r="D485" s="327"/>
      <c r="E485" s="327"/>
      <c r="F485" s="327"/>
      <c r="G485" s="327"/>
      <c r="H485" s="327"/>
      <c r="I485" s="327"/>
      <c r="J485" s="295"/>
      <c r="K485" s="295"/>
      <c r="L485" s="295"/>
      <c r="M485" s="295"/>
      <c r="N485" s="295"/>
      <c r="O485" s="295"/>
      <c r="P485" s="295"/>
      <c r="Q485" s="295"/>
      <c r="R485" s="295"/>
      <c r="S485" s="295"/>
      <c r="T485" s="295"/>
      <c r="U485" s="295"/>
      <c r="V485" s="295"/>
      <c r="W485" s="295"/>
      <c r="X485" s="295"/>
      <c r="Y485" s="295"/>
      <c r="Z485" s="295"/>
      <c r="AA485" s="295"/>
    </row>
    <row r="486">
      <c r="A486" s="295"/>
      <c r="B486" s="327"/>
      <c r="C486" s="327"/>
      <c r="D486" s="327"/>
      <c r="E486" s="327"/>
      <c r="F486" s="327"/>
      <c r="G486" s="327"/>
      <c r="H486" s="327"/>
      <c r="I486" s="327"/>
      <c r="J486" s="295"/>
      <c r="K486" s="295"/>
      <c r="L486" s="295"/>
      <c r="M486" s="295"/>
      <c r="N486" s="295"/>
      <c r="O486" s="295"/>
      <c r="P486" s="295"/>
      <c r="Q486" s="295"/>
      <c r="R486" s="295"/>
      <c r="S486" s="295"/>
      <c r="T486" s="295"/>
      <c r="U486" s="295"/>
      <c r="V486" s="295"/>
      <c r="W486" s="295"/>
      <c r="X486" s="295"/>
      <c r="Y486" s="295"/>
      <c r="Z486" s="295"/>
      <c r="AA486" s="295"/>
    </row>
    <row r="487">
      <c r="A487" s="295"/>
      <c r="B487" s="327"/>
      <c r="C487" s="327"/>
      <c r="D487" s="327"/>
      <c r="E487" s="327"/>
      <c r="F487" s="327"/>
      <c r="G487" s="327"/>
      <c r="H487" s="327"/>
      <c r="I487" s="327"/>
      <c r="J487" s="295"/>
      <c r="K487" s="295"/>
      <c r="L487" s="295"/>
      <c r="M487" s="295"/>
      <c r="N487" s="295"/>
      <c r="O487" s="295"/>
      <c r="P487" s="295"/>
      <c r="Q487" s="295"/>
      <c r="R487" s="295"/>
      <c r="S487" s="295"/>
      <c r="T487" s="295"/>
      <c r="U487" s="295"/>
      <c r="V487" s="295"/>
      <c r="W487" s="295"/>
      <c r="X487" s="295"/>
      <c r="Y487" s="295"/>
      <c r="Z487" s="295"/>
      <c r="AA487" s="295"/>
    </row>
    <row r="488">
      <c r="A488" s="295"/>
      <c r="B488" s="327"/>
      <c r="C488" s="327"/>
      <c r="D488" s="327"/>
      <c r="E488" s="327"/>
      <c r="F488" s="327"/>
      <c r="G488" s="327"/>
      <c r="H488" s="327"/>
      <c r="I488" s="327"/>
      <c r="J488" s="295"/>
      <c r="K488" s="295"/>
      <c r="L488" s="295"/>
      <c r="M488" s="295"/>
      <c r="N488" s="295"/>
      <c r="O488" s="295"/>
      <c r="P488" s="295"/>
      <c r="Q488" s="295"/>
      <c r="R488" s="295"/>
      <c r="S488" s="295"/>
      <c r="T488" s="295"/>
      <c r="U488" s="295"/>
      <c r="V488" s="295"/>
      <c r="W488" s="295"/>
      <c r="X488" s="295"/>
      <c r="Y488" s="295"/>
      <c r="Z488" s="295"/>
      <c r="AA488" s="295"/>
    </row>
    <row r="489">
      <c r="A489" s="295"/>
      <c r="B489" s="327"/>
      <c r="C489" s="327"/>
      <c r="D489" s="327"/>
      <c r="E489" s="327"/>
      <c r="F489" s="327"/>
      <c r="G489" s="327"/>
      <c r="H489" s="327"/>
      <c r="I489" s="327"/>
      <c r="J489" s="295"/>
      <c r="K489" s="295"/>
      <c r="L489" s="295"/>
      <c r="M489" s="295"/>
      <c r="N489" s="295"/>
      <c r="O489" s="295"/>
      <c r="P489" s="295"/>
      <c r="Q489" s="295"/>
      <c r="R489" s="295"/>
      <c r="S489" s="295"/>
      <c r="T489" s="295"/>
      <c r="U489" s="295"/>
      <c r="V489" s="295"/>
      <c r="W489" s="295"/>
      <c r="X489" s="295"/>
      <c r="Y489" s="295"/>
      <c r="Z489" s="295"/>
      <c r="AA489" s="295"/>
    </row>
    <row r="490">
      <c r="A490" s="295"/>
      <c r="B490" s="327"/>
      <c r="C490" s="327"/>
      <c r="D490" s="327"/>
      <c r="E490" s="327"/>
      <c r="F490" s="327"/>
      <c r="G490" s="327"/>
      <c r="H490" s="327"/>
      <c r="I490" s="327"/>
      <c r="J490" s="295"/>
      <c r="K490" s="295"/>
      <c r="L490" s="295"/>
      <c r="M490" s="295"/>
      <c r="N490" s="295"/>
      <c r="O490" s="295"/>
      <c r="P490" s="295"/>
      <c r="Q490" s="295"/>
      <c r="R490" s="295"/>
      <c r="S490" s="295"/>
      <c r="T490" s="295"/>
      <c r="U490" s="295"/>
      <c r="V490" s="295"/>
      <c r="W490" s="295"/>
      <c r="X490" s="295"/>
      <c r="Y490" s="295"/>
      <c r="Z490" s="295"/>
      <c r="AA490" s="295"/>
    </row>
    <row r="491">
      <c r="A491" s="295"/>
      <c r="B491" s="327"/>
      <c r="C491" s="327"/>
      <c r="D491" s="327"/>
      <c r="E491" s="327"/>
      <c r="F491" s="327"/>
      <c r="G491" s="327"/>
      <c r="H491" s="327"/>
      <c r="I491" s="327"/>
      <c r="J491" s="295"/>
      <c r="K491" s="295"/>
      <c r="L491" s="295"/>
      <c r="M491" s="295"/>
      <c r="N491" s="295"/>
      <c r="O491" s="295"/>
      <c r="P491" s="295"/>
      <c r="Q491" s="295"/>
      <c r="R491" s="295"/>
      <c r="S491" s="295"/>
      <c r="T491" s="295"/>
      <c r="U491" s="295"/>
      <c r="V491" s="295"/>
      <c r="W491" s="295"/>
      <c r="X491" s="295"/>
      <c r="Y491" s="295"/>
      <c r="Z491" s="295"/>
      <c r="AA491" s="295"/>
    </row>
    <row r="492">
      <c r="A492" s="295"/>
      <c r="B492" s="327"/>
      <c r="C492" s="327"/>
      <c r="D492" s="327"/>
      <c r="E492" s="327"/>
      <c r="F492" s="327"/>
      <c r="G492" s="327"/>
      <c r="H492" s="327"/>
      <c r="I492" s="327"/>
      <c r="J492" s="295"/>
      <c r="K492" s="295"/>
      <c r="L492" s="295"/>
      <c r="M492" s="295"/>
      <c r="N492" s="295"/>
      <c r="O492" s="295"/>
      <c r="P492" s="295"/>
      <c r="Q492" s="295"/>
      <c r="R492" s="295"/>
      <c r="S492" s="295"/>
      <c r="T492" s="295"/>
      <c r="U492" s="295"/>
      <c r="V492" s="295"/>
      <c r="W492" s="295"/>
      <c r="X492" s="295"/>
      <c r="Y492" s="295"/>
      <c r="Z492" s="295"/>
      <c r="AA492" s="295"/>
    </row>
    <row r="493">
      <c r="A493" s="295"/>
      <c r="B493" s="327"/>
      <c r="C493" s="327"/>
      <c r="D493" s="327"/>
      <c r="E493" s="327"/>
      <c r="F493" s="327"/>
      <c r="G493" s="327"/>
      <c r="H493" s="327"/>
      <c r="I493" s="327"/>
      <c r="J493" s="295"/>
      <c r="K493" s="295"/>
      <c r="L493" s="295"/>
      <c r="M493" s="295"/>
      <c r="N493" s="295"/>
      <c r="O493" s="295"/>
      <c r="P493" s="295"/>
      <c r="Q493" s="295"/>
      <c r="R493" s="295"/>
      <c r="S493" s="295"/>
      <c r="T493" s="295"/>
      <c r="U493" s="295"/>
      <c r="V493" s="295"/>
      <c r="W493" s="295"/>
      <c r="X493" s="295"/>
      <c r="Y493" s="295"/>
      <c r="Z493" s="295"/>
      <c r="AA493" s="295"/>
    </row>
    <row r="494">
      <c r="A494" s="295"/>
      <c r="B494" s="327"/>
      <c r="C494" s="327"/>
      <c r="D494" s="327"/>
      <c r="E494" s="327"/>
      <c r="F494" s="327"/>
      <c r="G494" s="327"/>
      <c r="H494" s="327"/>
      <c r="I494" s="327"/>
      <c r="J494" s="295"/>
      <c r="K494" s="295"/>
      <c r="L494" s="295"/>
      <c r="M494" s="295"/>
      <c r="N494" s="295"/>
      <c r="O494" s="295"/>
      <c r="P494" s="295"/>
      <c r="Q494" s="295"/>
      <c r="R494" s="295"/>
      <c r="S494" s="295"/>
      <c r="T494" s="295"/>
      <c r="U494" s="295"/>
      <c r="V494" s="295"/>
      <c r="W494" s="295"/>
      <c r="X494" s="295"/>
      <c r="Y494" s="295"/>
      <c r="Z494" s="295"/>
      <c r="AA494" s="295"/>
    </row>
    <row r="495">
      <c r="A495" s="295"/>
      <c r="B495" s="327"/>
      <c r="C495" s="327"/>
      <c r="D495" s="327"/>
      <c r="E495" s="327"/>
      <c r="F495" s="327"/>
      <c r="G495" s="327"/>
      <c r="H495" s="327"/>
      <c r="I495" s="327"/>
      <c r="J495" s="295"/>
      <c r="K495" s="295"/>
      <c r="L495" s="295"/>
      <c r="M495" s="295"/>
      <c r="N495" s="295"/>
      <c r="O495" s="295"/>
      <c r="P495" s="295"/>
      <c r="Q495" s="295"/>
      <c r="R495" s="295"/>
      <c r="S495" s="295"/>
      <c r="T495" s="295"/>
      <c r="U495" s="295"/>
      <c r="V495" s="295"/>
      <c r="W495" s="295"/>
      <c r="X495" s="295"/>
      <c r="Y495" s="295"/>
      <c r="Z495" s="295"/>
      <c r="AA495" s="295"/>
    </row>
    <row r="496">
      <c r="A496" s="295"/>
      <c r="B496" s="327"/>
      <c r="C496" s="327"/>
      <c r="D496" s="327"/>
      <c r="E496" s="327"/>
      <c r="F496" s="327"/>
      <c r="G496" s="327"/>
      <c r="H496" s="327"/>
      <c r="I496" s="327"/>
      <c r="J496" s="295"/>
      <c r="K496" s="295"/>
      <c r="L496" s="295"/>
      <c r="M496" s="295"/>
      <c r="N496" s="295"/>
      <c r="O496" s="295"/>
      <c r="P496" s="295"/>
      <c r="Q496" s="295"/>
      <c r="R496" s="295"/>
      <c r="S496" s="295"/>
      <c r="T496" s="295"/>
      <c r="U496" s="295"/>
      <c r="V496" s="295"/>
      <c r="W496" s="295"/>
      <c r="X496" s="295"/>
      <c r="Y496" s="295"/>
      <c r="Z496" s="295"/>
      <c r="AA496" s="295"/>
    </row>
    <row r="497">
      <c r="A497" s="295"/>
      <c r="B497" s="327"/>
      <c r="C497" s="327"/>
      <c r="D497" s="327"/>
      <c r="E497" s="327"/>
      <c r="F497" s="327"/>
      <c r="G497" s="327"/>
      <c r="H497" s="327"/>
      <c r="I497" s="327"/>
      <c r="J497" s="295"/>
      <c r="K497" s="295"/>
      <c r="L497" s="295"/>
      <c r="M497" s="295"/>
      <c r="N497" s="295"/>
      <c r="O497" s="295"/>
      <c r="P497" s="295"/>
      <c r="Q497" s="295"/>
      <c r="R497" s="295"/>
      <c r="S497" s="295"/>
      <c r="T497" s="295"/>
      <c r="U497" s="295"/>
      <c r="V497" s="295"/>
      <c r="W497" s="295"/>
      <c r="X497" s="295"/>
      <c r="Y497" s="295"/>
      <c r="Z497" s="295"/>
      <c r="AA497" s="295"/>
    </row>
    <row r="498">
      <c r="A498" s="295"/>
      <c r="B498" s="327"/>
      <c r="C498" s="327"/>
      <c r="D498" s="327"/>
      <c r="E498" s="327"/>
      <c r="F498" s="327"/>
      <c r="G498" s="327"/>
      <c r="H498" s="327"/>
      <c r="I498" s="327"/>
      <c r="J498" s="295"/>
      <c r="K498" s="295"/>
      <c r="L498" s="295"/>
      <c r="M498" s="295"/>
      <c r="N498" s="295"/>
      <c r="O498" s="295"/>
      <c r="P498" s="295"/>
      <c r="Q498" s="295"/>
      <c r="R498" s="295"/>
      <c r="S498" s="295"/>
      <c r="T498" s="295"/>
      <c r="U498" s="295"/>
      <c r="V498" s="295"/>
      <c r="W498" s="295"/>
      <c r="X498" s="295"/>
      <c r="Y498" s="295"/>
      <c r="Z498" s="295"/>
      <c r="AA498" s="295"/>
    </row>
    <row r="499">
      <c r="A499" s="295"/>
      <c r="B499" s="327"/>
      <c r="C499" s="327"/>
      <c r="D499" s="327"/>
      <c r="E499" s="327"/>
      <c r="F499" s="327"/>
      <c r="G499" s="327"/>
      <c r="H499" s="327"/>
      <c r="I499" s="327"/>
      <c r="J499" s="295"/>
      <c r="K499" s="295"/>
      <c r="L499" s="295"/>
      <c r="M499" s="295"/>
      <c r="N499" s="295"/>
      <c r="O499" s="295"/>
      <c r="P499" s="295"/>
      <c r="Q499" s="295"/>
      <c r="R499" s="295"/>
      <c r="S499" s="295"/>
      <c r="T499" s="295"/>
      <c r="U499" s="295"/>
      <c r="V499" s="295"/>
      <c r="W499" s="295"/>
      <c r="X499" s="295"/>
      <c r="Y499" s="295"/>
      <c r="Z499" s="295"/>
      <c r="AA499" s="295"/>
    </row>
    <row r="500">
      <c r="A500" s="295"/>
      <c r="B500" s="327"/>
      <c r="C500" s="327"/>
      <c r="D500" s="327"/>
      <c r="E500" s="327"/>
      <c r="F500" s="327"/>
      <c r="G500" s="327"/>
      <c r="H500" s="327"/>
      <c r="I500" s="327"/>
      <c r="J500" s="295"/>
      <c r="K500" s="295"/>
      <c r="L500" s="295"/>
      <c r="M500" s="295"/>
      <c r="N500" s="295"/>
      <c r="O500" s="295"/>
      <c r="P500" s="295"/>
      <c r="Q500" s="295"/>
      <c r="R500" s="295"/>
      <c r="S500" s="295"/>
      <c r="T500" s="295"/>
      <c r="U500" s="295"/>
      <c r="V500" s="295"/>
      <c r="W500" s="295"/>
      <c r="X500" s="295"/>
      <c r="Y500" s="295"/>
      <c r="Z500" s="295"/>
      <c r="AA500" s="295"/>
    </row>
    <row r="501">
      <c r="A501" s="295"/>
      <c r="B501" s="327"/>
      <c r="C501" s="327"/>
      <c r="D501" s="327"/>
      <c r="E501" s="327"/>
      <c r="F501" s="327"/>
      <c r="G501" s="327"/>
      <c r="H501" s="327"/>
      <c r="I501" s="327"/>
      <c r="J501" s="295"/>
      <c r="K501" s="295"/>
      <c r="L501" s="295"/>
      <c r="M501" s="295"/>
      <c r="N501" s="295"/>
      <c r="O501" s="295"/>
      <c r="P501" s="295"/>
      <c r="Q501" s="295"/>
      <c r="R501" s="295"/>
      <c r="S501" s="295"/>
      <c r="T501" s="295"/>
      <c r="U501" s="295"/>
      <c r="V501" s="295"/>
      <c r="W501" s="295"/>
      <c r="X501" s="295"/>
      <c r="Y501" s="295"/>
      <c r="Z501" s="295"/>
      <c r="AA501" s="295"/>
    </row>
    <row r="502">
      <c r="A502" s="295"/>
      <c r="B502" s="327"/>
      <c r="C502" s="327"/>
      <c r="D502" s="327"/>
      <c r="E502" s="327"/>
      <c r="F502" s="327"/>
      <c r="G502" s="327"/>
      <c r="H502" s="327"/>
      <c r="I502" s="327"/>
      <c r="J502" s="295"/>
      <c r="K502" s="295"/>
      <c r="L502" s="295"/>
      <c r="M502" s="295"/>
      <c r="N502" s="295"/>
      <c r="O502" s="295"/>
      <c r="P502" s="295"/>
      <c r="Q502" s="295"/>
      <c r="R502" s="295"/>
      <c r="S502" s="295"/>
      <c r="T502" s="295"/>
      <c r="U502" s="295"/>
      <c r="V502" s="295"/>
      <c r="W502" s="295"/>
      <c r="X502" s="295"/>
      <c r="Y502" s="295"/>
      <c r="Z502" s="295"/>
      <c r="AA502" s="295"/>
    </row>
    <row r="503">
      <c r="A503" s="295"/>
      <c r="B503" s="327"/>
      <c r="C503" s="327"/>
      <c r="D503" s="327"/>
      <c r="E503" s="327"/>
      <c r="F503" s="327"/>
      <c r="G503" s="327"/>
      <c r="H503" s="327"/>
      <c r="I503" s="327"/>
      <c r="J503" s="295"/>
      <c r="K503" s="295"/>
      <c r="L503" s="295"/>
      <c r="M503" s="295"/>
      <c r="N503" s="295"/>
      <c r="O503" s="295"/>
      <c r="P503" s="295"/>
      <c r="Q503" s="295"/>
      <c r="R503" s="295"/>
      <c r="S503" s="295"/>
      <c r="T503" s="295"/>
      <c r="U503" s="295"/>
      <c r="V503" s="295"/>
      <c r="W503" s="295"/>
      <c r="X503" s="295"/>
      <c r="Y503" s="295"/>
      <c r="Z503" s="295"/>
      <c r="AA503" s="295"/>
    </row>
    <row r="504">
      <c r="A504" s="295"/>
      <c r="B504" s="327"/>
      <c r="C504" s="327"/>
      <c r="D504" s="327"/>
      <c r="E504" s="327"/>
      <c r="F504" s="327"/>
      <c r="G504" s="327"/>
      <c r="H504" s="327"/>
      <c r="I504" s="327"/>
      <c r="J504" s="295"/>
      <c r="K504" s="295"/>
      <c r="L504" s="295"/>
      <c r="M504" s="295"/>
      <c r="N504" s="295"/>
      <c r="O504" s="295"/>
      <c r="P504" s="295"/>
      <c r="Q504" s="295"/>
      <c r="R504" s="295"/>
      <c r="S504" s="295"/>
      <c r="T504" s="295"/>
      <c r="U504" s="295"/>
      <c r="V504" s="295"/>
      <c r="W504" s="295"/>
      <c r="X504" s="295"/>
      <c r="Y504" s="295"/>
      <c r="Z504" s="295"/>
      <c r="AA504" s="295"/>
    </row>
    <row r="505">
      <c r="A505" s="295"/>
      <c r="B505" s="327"/>
      <c r="C505" s="327"/>
      <c r="D505" s="327"/>
      <c r="E505" s="327"/>
      <c r="F505" s="327"/>
      <c r="G505" s="327"/>
      <c r="H505" s="327"/>
      <c r="I505" s="327"/>
      <c r="J505" s="295"/>
      <c r="K505" s="295"/>
      <c r="L505" s="295"/>
      <c r="M505" s="295"/>
      <c r="N505" s="295"/>
      <c r="O505" s="295"/>
      <c r="P505" s="295"/>
      <c r="Q505" s="295"/>
      <c r="R505" s="295"/>
      <c r="S505" s="295"/>
      <c r="T505" s="295"/>
      <c r="U505" s="295"/>
      <c r="V505" s="295"/>
      <c r="W505" s="295"/>
      <c r="X505" s="295"/>
      <c r="Y505" s="295"/>
      <c r="Z505" s="295"/>
      <c r="AA505" s="295"/>
    </row>
    <row r="506">
      <c r="A506" s="295"/>
      <c r="B506" s="327"/>
      <c r="C506" s="327"/>
      <c r="D506" s="327"/>
      <c r="E506" s="327"/>
      <c r="F506" s="327"/>
      <c r="G506" s="327"/>
      <c r="H506" s="327"/>
      <c r="I506" s="327"/>
      <c r="J506" s="295"/>
      <c r="K506" s="295"/>
      <c r="L506" s="295"/>
      <c r="M506" s="295"/>
      <c r="N506" s="295"/>
      <c r="O506" s="295"/>
      <c r="P506" s="295"/>
      <c r="Q506" s="295"/>
      <c r="R506" s="295"/>
      <c r="S506" s="295"/>
      <c r="T506" s="295"/>
      <c r="U506" s="295"/>
      <c r="V506" s="295"/>
      <c r="W506" s="295"/>
      <c r="X506" s="295"/>
      <c r="Y506" s="295"/>
      <c r="Z506" s="295"/>
      <c r="AA506" s="295"/>
    </row>
    <row r="507">
      <c r="A507" s="295"/>
      <c r="B507" s="327"/>
      <c r="C507" s="327"/>
      <c r="D507" s="327"/>
      <c r="E507" s="327"/>
      <c r="F507" s="327"/>
      <c r="G507" s="327"/>
      <c r="H507" s="327"/>
      <c r="I507" s="327"/>
      <c r="J507" s="295"/>
      <c r="K507" s="295"/>
      <c r="L507" s="295"/>
      <c r="M507" s="295"/>
      <c r="N507" s="295"/>
      <c r="O507" s="295"/>
      <c r="P507" s="295"/>
      <c r="Q507" s="295"/>
      <c r="R507" s="295"/>
      <c r="S507" s="295"/>
      <c r="T507" s="295"/>
      <c r="U507" s="295"/>
      <c r="V507" s="295"/>
      <c r="W507" s="295"/>
      <c r="X507" s="295"/>
      <c r="Y507" s="295"/>
      <c r="Z507" s="295"/>
      <c r="AA507" s="295"/>
    </row>
    <row r="508">
      <c r="A508" s="295"/>
      <c r="B508" s="327"/>
      <c r="C508" s="327"/>
      <c r="D508" s="327"/>
      <c r="E508" s="327"/>
      <c r="F508" s="327"/>
      <c r="G508" s="327"/>
      <c r="H508" s="327"/>
      <c r="I508" s="327"/>
      <c r="J508" s="295"/>
      <c r="K508" s="295"/>
      <c r="L508" s="295"/>
      <c r="M508" s="295"/>
      <c r="N508" s="295"/>
      <c r="O508" s="295"/>
      <c r="P508" s="295"/>
      <c r="Q508" s="295"/>
      <c r="R508" s="295"/>
      <c r="S508" s="295"/>
      <c r="T508" s="295"/>
      <c r="U508" s="295"/>
      <c r="V508" s="295"/>
      <c r="W508" s="295"/>
      <c r="X508" s="295"/>
      <c r="Y508" s="295"/>
      <c r="Z508" s="295"/>
      <c r="AA508" s="295"/>
    </row>
    <row r="509">
      <c r="A509" s="295"/>
      <c r="B509" s="327"/>
      <c r="C509" s="327"/>
      <c r="D509" s="327"/>
      <c r="E509" s="327"/>
      <c r="F509" s="327"/>
      <c r="G509" s="327"/>
      <c r="H509" s="327"/>
      <c r="I509" s="327"/>
      <c r="J509" s="295"/>
      <c r="K509" s="295"/>
      <c r="L509" s="295"/>
      <c r="M509" s="295"/>
      <c r="N509" s="295"/>
      <c r="O509" s="295"/>
      <c r="P509" s="295"/>
      <c r="Q509" s="295"/>
      <c r="R509" s="295"/>
      <c r="S509" s="295"/>
      <c r="T509" s="295"/>
      <c r="U509" s="295"/>
      <c r="V509" s="295"/>
      <c r="W509" s="295"/>
      <c r="X509" s="295"/>
      <c r="Y509" s="295"/>
      <c r="Z509" s="295"/>
      <c r="AA509" s="295"/>
    </row>
    <row r="510">
      <c r="A510" s="295"/>
      <c r="B510" s="327"/>
      <c r="C510" s="327"/>
      <c r="D510" s="327"/>
      <c r="E510" s="327"/>
      <c r="F510" s="327"/>
      <c r="G510" s="327"/>
      <c r="H510" s="327"/>
      <c r="I510" s="327"/>
      <c r="J510" s="295"/>
      <c r="K510" s="295"/>
      <c r="L510" s="295"/>
      <c r="M510" s="295"/>
      <c r="N510" s="295"/>
      <c r="O510" s="295"/>
      <c r="P510" s="295"/>
      <c r="Q510" s="295"/>
      <c r="R510" s="295"/>
      <c r="S510" s="295"/>
      <c r="T510" s="295"/>
      <c r="U510" s="295"/>
      <c r="V510" s="295"/>
      <c r="W510" s="295"/>
      <c r="X510" s="295"/>
      <c r="Y510" s="295"/>
      <c r="Z510" s="295"/>
      <c r="AA510" s="295"/>
    </row>
    <row r="511">
      <c r="A511" s="295"/>
      <c r="B511" s="327"/>
      <c r="C511" s="327"/>
      <c r="D511" s="327"/>
      <c r="E511" s="327"/>
      <c r="F511" s="327"/>
      <c r="G511" s="327"/>
      <c r="H511" s="327"/>
      <c r="I511" s="327"/>
      <c r="J511" s="295"/>
      <c r="K511" s="295"/>
      <c r="L511" s="295"/>
      <c r="M511" s="295"/>
      <c r="N511" s="295"/>
      <c r="O511" s="295"/>
      <c r="P511" s="295"/>
      <c r="Q511" s="295"/>
      <c r="R511" s="295"/>
      <c r="S511" s="295"/>
      <c r="T511" s="295"/>
      <c r="U511" s="295"/>
      <c r="V511" s="295"/>
      <c r="W511" s="295"/>
      <c r="X511" s="295"/>
      <c r="Y511" s="295"/>
      <c r="Z511" s="295"/>
      <c r="AA511" s="295"/>
    </row>
    <row r="512">
      <c r="A512" s="295"/>
      <c r="B512" s="327"/>
      <c r="C512" s="327"/>
      <c r="D512" s="327"/>
      <c r="E512" s="327"/>
      <c r="F512" s="327"/>
      <c r="G512" s="327"/>
      <c r="H512" s="327"/>
      <c r="I512" s="327"/>
      <c r="J512" s="295"/>
      <c r="K512" s="295"/>
      <c r="L512" s="295"/>
      <c r="M512" s="295"/>
      <c r="N512" s="295"/>
      <c r="O512" s="295"/>
      <c r="P512" s="295"/>
      <c r="Q512" s="295"/>
      <c r="R512" s="295"/>
      <c r="S512" s="295"/>
      <c r="T512" s="295"/>
      <c r="U512" s="295"/>
      <c r="V512" s="295"/>
      <c r="W512" s="295"/>
      <c r="X512" s="295"/>
      <c r="Y512" s="295"/>
      <c r="Z512" s="295"/>
      <c r="AA512" s="295"/>
    </row>
    <row r="513">
      <c r="A513" s="295"/>
      <c r="B513" s="327"/>
      <c r="C513" s="327"/>
      <c r="D513" s="327"/>
      <c r="E513" s="327"/>
      <c r="F513" s="327"/>
      <c r="G513" s="327"/>
      <c r="H513" s="327"/>
      <c r="I513" s="327"/>
      <c r="J513" s="295"/>
      <c r="K513" s="295"/>
      <c r="L513" s="295"/>
      <c r="M513" s="295"/>
      <c r="N513" s="295"/>
      <c r="O513" s="295"/>
      <c r="P513" s="295"/>
      <c r="Q513" s="295"/>
      <c r="R513" s="295"/>
      <c r="S513" s="295"/>
      <c r="T513" s="295"/>
      <c r="U513" s="295"/>
      <c r="V513" s="295"/>
      <c r="W513" s="295"/>
      <c r="X513" s="295"/>
      <c r="Y513" s="295"/>
      <c r="Z513" s="295"/>
      <c r="AA513" s="295"/>
    </row>
    <row r="514">
      <c r="A514" s="295"/>
      <c r="B514" s="327"/>
      <c r="C514" s="327"/>
      <c r="D514" s="327"/>
      <c r="E514" s="327"/>
      <c r="F514" s="327"/>
      <c r="G514" s="327"/>
      <c r="H514" s="327"/>
      <c r="I514" s="327"/>
      <c r="J514" s="295"/>
      <c r="K514" s="295"/>
      <c r="L514" s="295"/>
      <c r="M514" s="295"/>
      <c r="N514" s="295"/>
      <c r="O514" s="295"/>
      <c r="P514" s="295"/>
      <c r="Q514" s="295"/>
      <c r="R514" s="295"/>
      <c r="S514" s="295"/>
      <c r="T514" s="295"/>
      <c r="U514" s="295"/>
      <c r="V514" s="295"/>
      <c r="W514" s="295"/>
      <c r="X514" s="295"/>
      <c r="Y514" s="295"/>
      <c r="Z514" s="295"/>
      <c r="AA514" s="295"/>
    </row>
    <row r="515">
      <c r="A515" s="295"/>
      <c r="B515" s="327"/>
      <c r="C515" s="327"/>
      <c r="D515" s="327"/>
      <c r="E515" s="327"/>
      <c r="F515" s="327"/>
      <c r="G515" s="327"/>
      <c r="H515" s="327"/>
      <c r="I515" s="327"/>
      <c r="J515" s="295"/>
      <c r="K515" s="295"/>
      <c r="L515" s="295"/>
      <c r="M515" s="295"/>
      <c r="N515" s="295"/>
      <c r="O515" s="295"/>
      <c r="P515" s="295"/>
      <c r="Q515" s="295"/>
      <c r="R515" s="295"/>
      <c r="S515" s="295"/>
      <c r="T515" s="295"/>
      <c r="U515" s="295"/>
      <c r="V515" s="295"/>
      <c r="W515" s="295"/>
      <c r="X515" s="295"/>
      <c r="Y515" s="295"/>
      <c r="Z515" s="295"/>
      <c r="AA515" s="295"/>
    </row>
    <row r="516">
      <c r="A516" s="295"/>
      <c r="B516" s="327"/>
      <c r="C516" s="327"/>
      <c r="D516" s="327"/>
      <c r="E516" s="327"/>
      <c r="F516" s="327"/>
      <c r="G516" s="327"/>
      <c r="H516" s="327"/>
      <c r="I516" s="327"/>
      <c r="J516" s="295"/>
      <c r="K516" s="295"/>
      <c r="L516" s="295"/>
      <c r="M516" s="295"/>
      <c r="N516" s="295"/>
      <c r="O516" s="295"/>
      <c r="P516" s="295"/>
      <c r="Q516" s="295"/>
      <c r="R516" s="295"/>
      <c r="S516" s="295"/>
      <c r="T516" s="295"/>
      <c r="U516" s="295"/>
      <c r="V516" s="295"/>
      <c r="W516" s="295"/>
      <c r="X516" s="295"/>
      <c r="Y516" s="295"/>
      <c r="Z516" s="295"/>
      <c r="AA516" s="295"/>
    </row>
    <row r="517">
      <c r="A517" s="295"/>
      <c r="B517" s="327"/>
      <c r="C517" s="327"/>
      <c r="D517" s="327"/>
      <c r="E517" s="327"/>
      <c r="F517" s="327"/>
      <c r="G517" s="327"/>
      <c r="H517" s="327"/>
      <c r="I517" s="327"/>
      <c r="J517" s="295"/>
      <c r="K517" s="295"/>
      <c r="L517" s="295"/>
      <c r="M517" s="295"/>
      <c r="N517" s="295"/>
      <c r="O517" s="295"/>
      <c r="P517" s="295"/>
      <c r="Q517" s="295"/>
      <c r="R517" s="295"/>
      <c r="S517" s="295"/>
      <c r="T517" s="295"/>
      <c r="U517" s="295"/>
      <c r="V517" s="295"/>
      <c r="W517" s="295"/>
      <c r="X517" s="295"/>
      <c r="Y517" s="295"/>
      <c r="Z517" s="295"/>
      <c r="AA517" s="295"/>
    </row>
    <row r="518">
      <c r="A518" s="295"/>
      <c r="B518" s="327"/>
      <c r="C518" s="327"/>
      <c r="D518" s="327"/>
      <c r="E518" s="327"/>
      <c r="F518" s="327"/>
      <c r="G518" s="327"/>
      <c r="H518" s="327"/>
      <c r="I518" s="327"/>
      <c r="J518" s="295"/>
      <c r="K518" s="295"/>
      <c r="L518" s="295"/>
      <c r="M518" s="295"/>
      <c r="N518" s="295"/>
      <c r="O518" s="295"/>
      <c r="P518" s="295"/>
      <c r="Q518" s="295"/>
      <c r="R518" s="295"/>
      <c r="S518" s="295"/>
      <c r="T518" s="295"/>
      <c r="U518" s="295"/>
      <c r="V518" s="295"/>
      <c r="W518" s="295"/>
      <c r="X518" s="295"/>
      <c r="Y518" s="295"/>
      <c r="Z518" s="295"/>
      <c r="AA518" s="295"/>
    </row>
    <row r="519">
      <c r="A519" s="295"/>
      <c r="B519" s="327"/>
      <c r="C519" s="327"/>
      <c r="D519" s="327"/>
      <c r="E519" s="327"/>
      <c r="F519" s="327"/>
      <c r="G519" s="327"/>
      <c r="H519" s="327"/>
      <c r="I519" s="327"/>
      <c r="J519" s="295"/>
      <c r="K519" s="295"/>
      <c r="L519" s="295"/>
      <c r="M519" s="295"/>
      <c r="N519" s="295"/>
      <c r="O519" s="295"/>
      <c r="P519" s="295"/>
      <c r="Q519" s="295"/>
      <c r="R519" s="295"/>
      <c r="S519" s="295"/>
      <c r="T519" s="295"/>
      <c r="U519" s="295"/>
      <c r="V519" s="295"/>
      <c r="W519" s="295"/>
      <c r="X519" s="295"/>
      <c r="Y519" s="295"/>
      <c r="Z519" s="295"/>
      <c r="AA519" s="295"/>
    </row>
    <row r="520">
      <c r="A520" s="295"/>
      <c r="B520" s="327"/>
      <c r="C520" s="327"/>
      <c r="D520" s="327"/>
      <c r="E520" s="327"/>
      <c r="F520" s="327"/>
      <c r="G520" s="327"/>
      <c r="H520" s="327"/>
      <c r="I520" s="327"/>
      <c r="J520" s="295"/>
      <c r="K520" s="295"/>
      <c r="L520" s="295"/>
      <c r="M520" s="295"/>
      <c r="N520" s="295"/>
      <c r="O520" s="295"/>
      <c r="P520" s="295"/>
      <c r="Q520" s="295"/>
      <c r="R520" s="295"/>
      <c r="S520" s="295"/>
      <c r="T520" s="295"/>
      <c r="U520" s="295"/>
      <c r="V520" s="295"/>
      <c r="W520" s="295"/>
      <c r="X520" s="295"/>
      <c r="Y520" s="295"/>
      <c r="Z520" s="295"/>
      <c r="AA520" s="295"/>
    </row>
    <row r="521">
      <c r="A521" s="295"/>
      <c r="B521" s="327"/>
      <c r="C521" s="327"/>
      <c r="D521" s="327"/>
      <c r="E521" s="327"/>
      <c r="F521" s="327"/>
      <c r="G521" s="327"/>
      <c r="H521" s="327"/>
      <c r="I521" s="327"/>
      <c r="J521" s="295"/>
      <c r="K521" s="295"/>
      <c r="L521" s="295"/>
      <c r="M521" s="295"/>
      <c r="N521" s="295"/>
      <c r="O521" s="295"/>
      <c r="P521" s="295"/>
      <c r="Q521" s="295"/>
      <c r="R521" s="295"/>
      <c r="S521" s="295"/>
      <c r="T521" s="295"/>
      <c r="U521" s="295"/>
      <c r="V521" s="295"/>
      <c r="W521" s="295"/>
      <c r="X521" s="295"/>
      <c r="Y521" s="295"/>
      <c r="Z521" s="295"/>
      <c r="AA521" s="295"/>
    </row>
    <row r="522">
      <c r="A522" s="295"/>
      <c r="B522" s="327"/>
      <c r="C522" s="327"/>
      <c r="D522" s="327"/>
      <c r="E522" s="327"/>
      <c r="F522" s="327"/>
      <c r="G522" s="327"/>
      <c r="H522" s="327"/>
      <c r="I522" s="327"/>
      <c r="J522" s="295"/>
      <c r="K522" s="295"/>
      <c r="L522" s="295"/>
      <c r="M522" s="295"/>
      <c r="N522" s="295"/>
      <c r="O522" s="295"/>
      <c r="P522" s="295"/>
      <c r="Q522" s="295"/>
      <c r="R522" s="295"/>
      <c r="S522" s="295"/>
      <c r="T522" s="295"/>
      <c r="U522" s="295"/>
      <c r="V522" s="295"/>
      <c r="W522" s="295"/>
      <c r="X522" s="295"/>
      <c r="Y522" s="295"/>
      <c r="Z522" s="295"/>
      <c r="AA522" s="295"/>
    </row>
    <row r="523">
      <c r="A523" s="295"/>
      <c r="B523" s="327"/>
      <c r="C523" s="327"/>
      <c r="D523" s="327"/>
      <c r="E523" s="327"/>
      <c r="F523" s="327"/>
      <c r="G523" s="327"/>
      <c r="H523" s="327"/>
      <c r="I523" s="327"/>
      <c r="J523" s="295"/>
      <c r="K523" s="295"/>
      <c r="L523" s="295"/>
      <c r="M523" s="295"/>
      <c r="N523" s="295"/>
      <c r="O523" s="295"/>
      <c r="P523" s="295"/>
      <c r="Q523" s="295"/>
      <c r="R523" s="295"/>
      <c r="S523" s="295"/>
      <c r="T523" s="295"/>
      <c r="U523" s="295"/>
      <c r="V523" s="295"/>
      <c r="W523" s="295"/>
      <c r="X523" s="295"/>
      <c r="Y523" s="295"/>
      <c r="Z523" s="295"/>
      <c r="AA523" s="295"/>
    </row>
    <row r="524">
      <c r="A524" s="295"/>
      <c r="B524" s="327"/>
      <c r="C524" s="327"/>
      <c r="D524" s="327"/>
      <c r="E524" s="327"/>
      <c r="F524" s="327"/>
      <c r="G524" s="327"/>
      <c r="H524" s="327"/>
      <c r="I524" s="327"/>
      <c r="J524" s="295"/>
      <c r="K524" s="295"/>
      <c r="L524" s="295"/>
      <c r="M524" s="295"/>
      <c r="N524" s="295"/>
      <c r="O524" s="295"/>
      <c r="P524" s="295"/>
      <c r="Q524" s="295"/>
      <c r="R524" s="295"/>
      <c r="S524" s="295"/>
      <c r="T524" s="295"/>
      <c r="U524" s="295"/>
      <c r="V524" s="295"/>
      <c r="W524" s="295"/>
      <c r="X524" s="295"/>
      <c r="Y524" s="295"/>
      <c r="Z524" s="295"/>
      <c r="AA524" s="295"/>
    </row>
    <row r="525">
      <c r="A525" s="295"/>
      <c r="B525" s="327"/>
      <c r="C525" s="327"/>
      <c r="D525" s="327"/>
      <c r="E525" s="327"/>
      <c r="F525" s="327"/>
      <c r="G525" s="327"/>
      <c r="H525" s="327"/>
      <c r="I525" s="327"/>
      <c r="J525" s="295"/>
      <c r="K525" s="295"/>
      <c r="L525" s="295"/>
      <c r="M525" s="295"/>
      <c r="N525" s="295"/>
      <c r="O525" s="295"/>
      <c r="P525" s="295"/>
      <c r="Q525" s="295"/>
      <c r="R525" s="295"/>
      <c r="S525" s="295"/>
      <c r="T525" s="295"/>
      <c r="U525" s="295"/>
      <c r="V525" s="295"/>
      <c r="W525" s="295"/>
      <c r="X525" s="295"/>
      <c r="Y525" s="295"/>
      <c r="Z525" s="295"/>
      <c r="AA525" s="295"/>
    </row>
    <row r="526">
      <c r="A526" s="295"/>
      <c r="B526" s="327"/>
      <c r="C526" s="327"/>
      <c r="D526" s="327"/>
      <c r="E526" s="327"/>
      <c r="F526" s="327"/>
      <c r="G526" s="327"/>
      <c r="H526" s="327"/>
      <c r="I526" s="327"/>
      <c r="J526" s="295"/>
      <c r="K526" s="295"/>
      <c r="L526" s="295"/>
      <c r="M526" s="295"/>
      <c r="N526" s="295"/>
      <c r="O526" s="295"/>
      <c r="P526" s="295"/>
      <c r="Q526" s="295"/>
      <c r="R526" s="295"/>
      <c r="S526" s="295"/>
      <c r="T526" s="295"/>
      <c r="U526" s="295"/>
      <c r="V526" s="295"/>
      <c r="W526" s="295"/>
      <c r="X526" s="295"/>
      <c r="Y526" s="295"/>
      <c r="Z526" s="295"/>
      <c r="AA526" s="295"/>
    </row>
    <row r="527">
      <c r="A527" s="295"/>
      <c r="B527" s="327"/>
      <c r="C527" s="327"/>
      <c r="D527" s="327"/>
      <c r="E527" s="327"/>
      <c r="F527" s="327"/>
      <c r="G527" s="327"/>
      <c r="H527" s="327"/>
      <c r="I527" s="327"/>
      <c r="J527" s="295"/>
      <c r="K527" s="295"/>
      <c r="L527" s="295"/>
      <c r="M527" s="295"/>
      <c r="N527" s="295"/>
      <c r="O527" s="295"/>
      <c r="P527" s="295"/>
      <c r="Q527" s="295"/>
      <c r="R527" s="295"/>
      <c r="S527" s="295"/>
      <c r="T527" s="295"/>
      <c r="U527" s="295"/>
      <c r="V527" s="295"/>
      <c r="W527" s="295"/>
      <c r="X527" s="295"/>
      <c r="Y527" s="295"/>
      <c r="Z527" s="295"/>
      <c r="AA527" s="295"/>
    </row>
    <row r="528">
      <c r="A528" s="295"/>
      <c r="B528" s="327"/>
      <c r="C528" s="327"/>
      <c r="D528" s="327"/>
      <c r="E528" s="327"/>
      <c r="F528" s="327"/>
      <c r="G528" s="327"/>
      <c r="H528" s="327"/>
      <c r="I528" s="327"/>
      <c r="J528" s="295"/>
      <c r="K528" s="295"/>
      <c r="L528" s="295"/>
      <c r="M528" s="295"/>
      <c r="N528" s="295"/>
      <c r="O528" s="295"/>
      <c r="P528" s="295"/>
      <c r="Q528" s="295"/>
      <c r="R528" s="295"/>
      <c r="S528" s="295"/>
      <c r="T528" s="295"/>
      <c r="U528" s="295"/>
      <c r="V528" s="295"/>
      <c r="W528" s="295"/>
      <c r="X528" s="295"/>
      <c r="Y528" s="295"/>
      <c r="Z528" s="295"/>
      <c r="AA528" s="295"/>
    </row>
    <row r="529">
      <c r="A529" s="295"/>
      <c r="B529" s="327"/>
      <c r="C529" s="327"/>
      <c r="D529" s="327"/>
      <c r="E529" s="327"/>
      <c r="F529" s="327"/>
      <c r="G529" s="327"/>
      <c r="H529" s="327"/>
      <c r="I529" s="327"/>
      <c r="J529" s="295"/>
      <c r="K529" s="295"/>
      <c r="L529" s="295"/>
      <c r="M529" s="295"/>
      <c r="N529" s="295"/>
      <c r="O529" s="295"/>
      <c r="P529" s="295"/>
      <c r="Q529" s="295"/>
      <c r="R529" s="295"/>
      <c r="S529" s="295"/>
      <c r="T529" s="295"/>
      <c r="U529" s="295"/>
      <c r="V529" s="295"/>
      <c r="W529" s="295"/>
      <c r="X529" s="295"/>
      <c r="Y529" s="295"/>
      <c r="Z529" s="295"/>
      <c r="AA529" s="295"/>
    </row>
    <row r="530">
      <c r="A530" s="295"/>
      <c r="B530" s="327"/>
      <c r="C530" s="327"/>
      <c r="D530" s="327"/>
      <c r="E530" s="327"/>
      <c r="F530" s="327"/>
      <c r="G530" s="327"/>
      <c r="H530" s="327"/>
      <c r="I530" s="327"/>
      <c r="J530" s="295"/>
      <c r="K530" s="295"/>
      <c r="L530" s="295"/>
      <c r="M530" s="295"/>
      <c r="N530" s="295"/>
      <c r="O530" s="295"/>
      <c r="P530" s="295"/>
      <c r="Q530" s="295"/>
      <c r="R530" s="295"/>
      <c r="S530" s="295"/>
      <c r="T530" s="295"/>
      <c r="U530" s="295"/>
      <c r="V530" s="295"/>
      <c r="W530" s="295"/>
      <c r="X530" s="295"/>
      <c r="Y530" s="295"/>
      <c r="Z530" s="295"/>
      <c r="AA530" s="295"/>
    </row>
    <row r="531">
      <c r="A531" s="295"/>
      <c r="B531" s="327"/>
      <c r="C531" s="327"/>
      <c r="D531" s="327"/>
      <c r="E531" s="327"/>
      <c r="F531" s="327"/>
      <c r="G531" s="327"/>
      <c r="H531" s="327"/>
      <c r="I531" s="327"/>
      <c r="J531" s="295"/>
      <c r="K531" s="295"/>
      <c r="L531" s="295"/>
      <c r="M531" s="295"/>
      <c r="N531" s="295"/>
      <c r="O531" s="295"/>
      <c r="P531" s="295"/>
      <c r="Q531" s="295"/>
      <c r="R531" s="295"/>
      <c r="S531" s="295"/>
      <c r="T531" s="295"/>
      <c r="U531" s="295"/>
      <c r="V531" s="295"/>
      <c r="W531" s="295"/>
      <c r="X531" s="295"/>
      <c r="Y531" s="295"/>
      <c r="Z531" s="295"/>
      <c r="AA531" s="295"/>
    </row>
    <row r="532">
      <c r="A532" s="295"/>
      <c r="B532" s="327"/>
      <c r="C532" s="327"/>
      <c r="D532" s="327"/>
      <c r="E532" s="327"/>
      <c r="F532" s="327"/>
      <c r="G532" s="327"/>
      <c r="H532" s="327"/>
      <c r="I532" s="327"/>
      <c r="J532" s="295"/>
      <c r="K532" s="295"/>
      <c r="L532" s="295"/>
      <c r="M532" s="295"/>
      <c r="N532" s="295"/>
      <c r="O532" s="295"/>
      <c r="P532" s="295"/>
      <c r="Q532" s="295"/>
      <c r="R532" s="295"/>
      <c r="S532" s="295"/>
      <c r="T532" s="295"/>
      <c r="U532" s="295"/>
      <c r="V532" s="295"/>
      <c r="W532" s="295"/>
      <c r="X532" s="295"/>
      <c r="Y532" s="295"/>
      <c r="Z532" s="295"/>
      <c r="AA532" s="295"/>
    </row>
    <row r="533">
      <c r="A533" s="295"/>
      <c r="B533" s="327"/>
      <c r="C533" s="327"/>
      <c r="D533" s="327"/>
      <c r="E533" s="327"/>
      <c r="F533" s="327"/>
      <c r="G533" s="327"/>
      <c r="H533" s="327"/>
      <c r="I533" s="327"/>
      <c r="J533" s="295"/>
      <c r="K533" s="295"/>
      <c r="L533" s="295"/>
      <c r="M533" s="295"/>
      <c r="N533" s="295"/>
      <c r="O533" s="295"/>
      <c r="P533" s="295"/>
      <c r="Q533" s="295"/>
      <c r="R533" s="295"/>
      <c r="S533" s="295"/>
      <c r="T533" s="295"/>
      <c r="U533" s="295"/>
      <c r="V533" s="295"/>
      <c r="W533" s="295"/>
      <c r="X533" s="295"/>
      <c r="Y533" s="295"/>
      <c r="Z533" s="295"/>
      <c r="AA533" s="295"/>
    </row>
    <row r="534">
      <c r="A534" s="295"/>
      <c r="B534" s="327"/>
      <c r="C534" s="327"/>
      <c r="D534" s="327"/>
      <c r="E534" s="327"/>
      <c r="F534" s="327"/>
      <c r="G534" s="327"/>
      <c r="H534" s="327"/>
      <c r="I534" s="327"/>
      <c r="J534" s="295"/>
      <c r="K534" s="295"/>
      <c r="L534" s="295"/>
      <c r="M534" s="295"/>
      <c r="N534" s="295"/>
      <c r="O534" s="295"/>
      <c r="P534" s="295"/>
      <c r="Q534" s="295"/>
      <c r="R534" s="295"/>
      <c r="S534" s="295"/>
      <c r="T534" s="295"/>
      <c r="U534" s="295"/>
      <c r="V534" s="295"/>
      <c r="W534" s="295"/>
      <c r="X534" s="295"/>
      <c r="Y534" s="295"/>
      <c r="Z534" s="295"/>
      <c r="AA534" s="295"/>
    </row>
    <row r="535">
      <c r="A535" s="295"/>
      <c r="B535" s="327"/>
      <c r="C535" s="327"/>
      <c r="D535" s="327"/>
      <c r="E535" s="327"/>
      <c r="F535" s="327"/>
      <c r="G535" s="327"/>
      <c r="H535" s="327"/>
      <c r="I535" s="327"/>
      <c r="J535" s="295"/>
      <c r="K535" s="295"/>
      <c r="L535" s="295"/>
      <c r="M535" s="295"/>
      <c r="N535" s="295"/>
      <c r="O535" s="295"/>
      <c r="P535" s="295"/>
      <c r="Q535" s="295"/>
      <c r="R535" s="295"/>
      <c r="S535" s="295"/>
      <c r="T535" s="295"/>
      <c r="U535" s="295"/>
      <c r="V535" s="295"/>
      <c r="W535" s="295"/>
      <c r="X535" s="295"/>
      <c r="Y535" s="295"/>
      <c r="Z535" s="295"/>
      <c r="AA535" s="295"/>
    </row>
    <row r="536">
      <c r="A536" s="295"/>
      <c r="B536" s="327"/>
      <c r="C536" s="327"/>
      <c r="D536" s="327"/>
      <c r="E536" s="327"/>
      <c r="F536" s="327"/>
      <c r="G536" s="327"/>
      <c r="H536" s="327"/>
      <c r="I536" s="327"/>
      <c r="J536" s="295"/>
      <c r="K536" s="295"/>
      <c r="L536" s="295"/>
      <c r="M536" s="295"/>
      <c r="N536" s="295"/>
      <c r="O536" s="295"/>
      <c r="P536" s="295"/>
      <c r="Q536" s="295"/>
      <c r="R536" s="295"/>
      <c r="S536" s="295"/>
      <c r="T536" s="295"/>
      <c r="U536" s="295"/>
      <c r="V536" s="295"/>
      <c r="W536" s="295"/>
      <c r="X536" s="295"/>
      <c r="Y536" s="295"/>
      <c r="Z536" s="295"/>
      <c r="AA536" s="295"/>
    </row>
    <row r="537">
      <c r="A537" s="295"/>
      <c r="B537" s="327"/>
      <c r="C537" s="327"/>
      <c r="D537" s="327"/>
      <c r="E537" s="327"/>
      <c r="F537" s="327"/>
      <c r="G537" s="327"/>
      <c r="H537" s="327"/>
      <c r="I537" s="327"/>
      <c r="J537" s="295"/>
      <c r="K537" s="295"/>
      <c r="L537" s="295"/>
      <c r="M537" s="295"/>
      <c r="N537" s="295"/>
      <c r="O537" s="295"/>
      <c r="P537" s="295"/>
      <c r="Q537" s="295"/>
      <c r="R537" s="295"/>
      <c r="S537" s="295"/>
      <c r="T537" s="295"/>
      <c r="U537" s="295"/>
      <c r="V537" s="295"/>
      <c r="W537" s="295"/>
      <c r="X537" s="295"/>
      <c r="Y537" s="295"/>
      <c r="Z537" s="295"/>
      <c r="AA537" s="295"/>
    </row>
    <row r="538">
      <c r="A538" s="295"/>
      <c r="B538" s="327"/>
      <c r="C538" s="327"/>
      <c r="D538" s="327"/>
      <c r="E538" s="327"/>
      <c r="F538" s="327"/>
      <c r="G538" s="327"/>
      <c r="H538" s="327"/>
      <c r="I538" s="327"/>
      <c r="J538" s="295"/>
      <c r="K538" s="295"/>
      <c r="L538" s="295"/>
      <c r="M538" s="295"/>
      <c r="N538" s="295"/>
      <c r="O538" s="295"/>
      <c r="P538" s="295"/>
      <c r="Q538" s="295"/>
      <c r="R538" s="295"/>
      <c r="S538" s="295"/>
      <c r="T538" s="295"/>
      <c r="U538" s="295"/>
      <c r="V538" s="295"/>
      <c r="W538" s="295"/>
      <c r="X538" s="295"/>
      <c r="Y538" s="295"/>
      <c r="Z538" s="295"/>
      <c r="AA538" s="295"/>
    </row>
    <row r="539">
      <c r="A539" s="295"/>
      <c r="B539" s="327"/>
      <c r="C539" s="327"/>
      <c r="D539" s="327"/>
      <c r="E539" s="327"/>
      <c r="F539" s="327"/>
      <c r="G539" s="327"/>
      <c r="H539" s="327"/>
      <c r="I539" s="327"/>
      <c r="J539" s="295"/>
      <c r="K539" s="295"/>
      <c r="L539" s="295"/>
      <c r="M539" s="295"/>
      <c r="N539" s="295"/>
      <c r="O539" s="295"/>
      <c r="P539" s="295"/>
      <c r="Q539" s="295"/>
      <c r="R539" s="295"/>
      <c r="S539" s="295"/>
      <c r="T539" s="295"/>
      <c r="U539" s="295"/>
      <c r="V539" s="295"/>
      <c r="W539" s="295"/>
      <c r="X539" s="295"/>
      <c r="Y539" s="295"/>
      <c r="Z539" s="295"/>
      <c r="AA539" s="295"/>
    </row>
    <row r="540">
      <c r="A540" s="295"/>
      <c r="B540" s="327"/>
      <c r="C540" s="327"/>
      <c r="D540" s="327"/>
      <c r="E540" s="327"/>
      <c r="F540" s="327"/>
      <c r="G540" s="327"/>
      <c r="H540" s="327"/>
      <c r="I540" s="327"/>
      <c r="J540" s="295"/>
      <c r="K540" s="295"/>
      <c r="L540" s="295"/>
      <c r="M540" s="295"/>
      <c r="N540" s="295"/>
      <c r="O540" s="295"/>
      <c r="P540" s="295"/>
      <c r="Q540" s="295"/>
      <c r="R540" s="295"/>
      <c r="S540" s="295"/>
      <c r="T540" s="295"/>
      <c r="U540" s="295"/>
      <c r="V540" s="295"/>
      <c r="W540" s="295"/>
      <c r="X540" s="295"/>
      <c r="Y540" s="295"/>
      <c r="Z540" s="295"/>
      <c r="AA540" s="295"/>
    </row>
    <row r="541">
      <c r="A541" s="295"/>
      <c r="B541" s="327"/>
      <c r="C541" s="327"/>
      <c r="D541" s="327"/>
      <c r="E541" s="327"/>
      <c r="F541" s="327"/>
      <c r="G541" s="327"/>
      <c r="H541" s="327"/>
      <c r="I541" s="327"/>
      <c r="J541" s="295"/>
      <c r="K541" s="295"/>
      <c r="L541" s="295"/>
      <c r="M541" s="295"/>
      <c r="N541" s="295"/>
      <c r="O541" s="295"/>
      <c r="P541" s="295"/>
      <c r="Q541" s="295"/>
      <c r="R541" s="295"/>
      <c r="S541" s="295"/>
      <c r="T541" s="295"/>
      <c r="U541" s="295"/>
      <c r="V541" s="295"/>
      <c r="W541" s="295"/>
      <c r="X541" s="295"/>
      <c r="Y541" s="295"/>
      <c r="Z541" s="295"/>
      <c r="AA541" s="295"/>
    </row>
    <row r="542">
      <c r="A542" s="295"/>
      <c r="B542" s="327"/>
      <c r="C542" s="327"/>
      <c r="D542" s="327"/>
      <c r="E542" s="327"/>
      <c r="F542" s="327"/>
      <c r="G542" s="327"/>
      <c r="H542" s="327"/>
      <c r="I542" s="327"/>
      <c r="J542" s="295"/>
      <c r="K542" s="295"/>
      <c r="L542" s="295"/>
      <c r="M542" s="295"/>
      <c r="N542" s="295"/>
      <c r="O542" s="295"/>
      <c r="P542" s="295"/>
      <c r="Q542" s="295"/>
      <c r="R542" s="295"/>
      <c r="S542" s="295"/>
      <c r="T542" s="295"/>
      <c r="U542" s="295"/>
      <c r="V542" s="295"/>
      <c r="W542" s="295"/>
      <c r="X542" s="295"/>
      <c r="Y542" s="295"/>
      <c r="Z542" s="295"/>
      <c r="AA542" s="295"/>
    </row>
    <row r="543">
      <c r="A543" s="295"/>
      <c r="B543" s="327"/>
      <c r="C543" s="327"/>
      <c r="D543" s="327"/>
      <c r="E543" s="327"/>
      <c r="F543" s="327"/>
      <c r="G543" s="327"/>
      <c r="H543" s="327"/>
      <c r="I543" s="327"/>
      <c r="J543" s="295"/>
      <c r="K543" s="295"/>
      <c r="L543" s="295"/>
      <c r="M543" s="295"/>
      <c r="N543" s="295"/>
      <c r="O543" s="295"/>
      <c r="P543" s="295"/>
      <c r="Q543" s="295"/>
      <c r="R543" s="295"/>
      <c r="S543" s="295"/>
      <c r="T543" s="295"/>
      <c r="U543" s="295"/>
      <c r="V543" s="295"/>
      <c r="W543" s="295"/>
      <c r="X543" s="295"/>
      <c r="Y543" s="295"/>
      <c r="Z543" s="295"/>
      <c r="AA543" s="295"/>
    </row>
    <row r="544">
      <c r="A544" s="295"/>
      <c r="B544" s="327"/>
      <c r="C544" s="327"/>
      <c r="D544" s="327"/>
      <c r="E544" s="327"/>
      <c r="F544" s="327"/>
      <c r="G544" s="327"/>
      <c r="H544" s="327"/>
      <c r="I544" s="327"/>
      <c r="J544" s="295"/>
      <c r="K544" s="295"/>
      <c r="L544" s="295"/>
      <c r="M544" s="295"/>
      <c r="N544" s="295"/>
      <c r="O544" s="295"/>
      <c r="P544" s="295"/>
      <c r="Q544" s="295"/>
      <c r="R544" s="295"/>
      <c r="S544" s="295"/>
      <c r="T544" s="295"/>
      <c r="U544" s="295"/>
      <c r="V544" s="295"/>
      <c r="W544" s="295"/>
      <c r="X544" s="295"/>
      <c r="Y544" s="295"/>
      <c r="Z544" s="295"/>
      <c r="AA544" s="295"/>
    </row>
    <row r="545">
      <c r="A545" s="295"/>
      <c r="B545" s="327"/>
      <c r="C545" s="327"/>
      <c r="D545" s="327"/>
      <c r="E545" s="327"/>
      <c r="F545" s="327"/>
      <c r="G545" s="327"/>
      <c r="H545" s="327"/>
      <c r="I545" s="327"/>
      <c r="J545" s="295"/>
      <c r="K545" s="295"/>
      <c r="L545" s="295"/>
      <c r="M545" s="295"/>
      <c r="N545" s="295"/>
      <c r="O545" s="295"/>
      <c r="P545" s="295"/>
      <c r="Q545" s="295"/>
      <c r="R545" s="295"/>
      <c r="S545" s="295"/>
      <c r="T545" s="295"/>
      <c r="U545" s="295"/>
      <c r="V545" s="295"/>
      <c r="W545" s="295"/>
      <c r="X545" s="295"/>
      <c r="Y545" s="295"/>
      <c r="Z545" s="295"/>
      <c r="AA545" s="295"/>
    </row>
    <row r="546">
      <c r="A546" s="295"/>
      <c r="B546" s="327"/>
      <c r="C546" s="327"/>
      <c r="D546" s="327"/>
      <c r="E546" s="327"/>
      <c r="F546" s="327"/>
      <c r="G546" s="327"/>
      <c r="H546" s="327"/>
      <c r="I546" s="327"/>
      <c r="J546" s="295"/>
      <c r="K546" s="295"/>
      <c r="L546" s="295"/>
      <c r="M546" s="295"/>
      <c r="N546" s="295"/>
      <c r="O546" s="295"/>
      <c r="P546" s="295"/>
      <c r="Q546" s="295"/>
      <c r="R546" s="295"/>
      <c r="S546" s="295"/>
      <c r="T546" s="295"/>
      <c r="U546" s="295"/>
      <c r="V546" s="295"/>
      <c r="W546" s="295"/>
      <c r="X546" s="295"/>
      <c r="Y546" s="295"/>
      <c r="Z546" s="295"/>
      <c r="AA546" s="295"/>
    </row>
    <row r="547">
      <c r="A547" s="295"/>
      <c r="B547" s="327"/>
      <c r="C547" s="327"/>
      <c r="D547" s="327"/>
      <c r="E547" s="327"/>
      <c r="F547" s="327"/>
      <c r="G547" s="327"/>
      <c r="H547" s="327"/>
      <c r="I547" s="327"/>
      <c r="J547" s="295"/>
      <c r="K547" s="295"/>
      <c r="L547" s="295"/>
      <c r="M547" s="295"/>
      <c r="N547" s="295"/>
      <c r="O547" s="295"/>
      <c r="P547" s="295"/>
      <c r="Q547" s="295"/>
      <c r="R547" s="295"/>
      <c r="S547" s="295"/>
      <c r="T547" s="295"/>
      <c r="U547" s="295"/>
      <c r="V547" s="295"/>
      <c r="W547" s="295"/>
      <c r="X547" s="295"/>
      <c r="Y547" s="295"/>
      <c r="Z547" s="295"/>
      <c r="AA547" s="295"/>
    </row>
    <row r="548">
      <c r="A548" s="295"/>
      <c r="B548" s="327"/>
      <c r="C548" s="327"/>
      <c r="D548" s="327"/>
      <c r="E548" s="327"/>
      <c r="F548" s="327"/>
      <c r="G548" s="327"/>
      <c r="H548" s="327"/>
      <c r="I548" s="327"/>
      <c r="J548" s="295"/>
      <c r="K548" s="295"/>
      <c r="L548" s="295"/>
      <c r="M548" s="295"/>
      <c r="N548" s="295"/>
      <c r="O548" s="295"/>
      <c r="P548" s="295"/>
      <c r="Q548" s="295"/>
      <c r="R548" s="295"/>
      <c r="S548" s="295"/>
      <c r="T548" s="295"/>
      <c r="U548" s="295"/>
      <c r="V548" s="295"/>
      <c r="W548" s="295"/>
      <c r="X548" s="295"/>
      <c r="Y548" s="295"/>
      <c r="Z548" s="295"/>
      <c r="AA548" s="295"/>
    </row>
    <row r="549">
      <c r="A549" s="295"/>
      <c r="B549" s="327"/>
      <c r="C549" s="327"/>
      <c r="D549" s="327"/>
      <c r="E549" s="327"/>
      <c r="F549" s="327"/>
      <c r="G549" s="327"/>
      <c r="H549" s="327"/>
      <c r="I549" s="327"/>
      <c r="J549" s="295"/>
      <c r="K549" s="295"/>
      <c r="L549" s="295"/>
      <c r="M549" s="295"/>
      <c r="N549" s="295"/>
      <c r="O549" s="295"/>
      <c r="P549" s="295"/>
      <c r="Q549" s="295"/>
      <c r="R549" s="295"/>
      <c r="S549" s="295"/>
      <c r="T549" s="295"/>
      <c r="U549" s="295"/>
      <c r="V549" s="295"/>
      <c r="W549" s="295"/>
      <c r="X549" s="295"/>
      <c r="Y549" s="295"/>
      <c r="Z549" s="295"/>
      <c r="AA549" s="295"/>
    </row>
    <row r="550">
      <c r="A550" s="295"/>
      <c r="B550" s="327"/>
      <c r="C550" s="327"/>
      <c r="D550" s="327"/>
      <c r="E550" s="327"/>
      <c r="F550" s="327"/>
      <c r="G550" s="327"/>
      <c r="H550" s="327"/>
      <c r="I550" s="327"/>
      <c r="J550" s="295"/>
      <c r="K550" s="295"/>
      <c r="L550" s="295"/>
      <c r="M550" s="295"/>
      <c r="N550" s="295"/>
      <c r="O550" s="295"/>
      <c r="P550" s="295"/>
      <c r="Q550" s="295"/>
      <c r="R550" s="295"/>
      <c r="S550" s="295"/>
      <c r="T550" s="295"/>
      <c r="U550" s="295"/>
      <c r="V550" s="295"/>
      <c r="W550" s="295"/>
      <c r="X550" s="295"/>
      <c r="Y550" s="295"/>
      <c r="Z550" s="295"/>
      <c r="AA550" s="295"/>
    </row>
    <row r="551">
      <c r="A551" s="295"/>
      <c r="B551" s="327"/>
      <c r="C551" s="327"/>
      <c r="D551" s="327"/>
      <c r="E551" s="327"/>
      <c r="F551" s="327"/>
      <c r="G551" s="327"/>
      <c r="H551" s="327"/>
      <c r="I551" s="327"/>
      <c r="J551" s="295"/>
      <c r="K551" s="295"/>
      <c r="L551" s="295"/>
      <c r="M551" s="295"/>
      <c r="N551" s="295"/>
      <c r="O551" s="295"/>
      <c r="P551" s="295"/>
      <c r="Q551" s="295"/>
      <c r="R551" s="295"/>
      <c r="S551" s="295"/>
      <c r="T551" s="295"/>
      <c r="U551" s="295"/>
      <c r="V551" s="295"/>
      <c r="W551" s="295"/>
      <c r="X551" s="295"/>
      <c r="Y551" s="295"/>
      <c r="Z551" s="295"/>
      <c r="AA551" s="295"/>
    </row>
    <row r="552">
      <c r="A552" s="295"/>
      <c r="B552" s="327"/>
      <c r="C552" s="327"/>
      <c r="D552" s="327"/>
      <c r="E552" s="327"/>
      <c r="F552" s="327"/>
      <c r="G552" s="327"/>
      <c r="H552" s="327"/>
      <c r="I552" s="327"/>
      <c r="J552" s="295"/>
      <c r="K552" s="295"/>
      <c r="L552" s="295"/>
      <c r="M552" s="295"/>
      <c r="N552" s="295"/>
      <c r="O552" s="295"/>
      <c r="P552" s="295"/>
      <c r="Q552" s="295"/>
      <c r="R552" s="295"/>
      <c r="S552" s="295"/>
      <c r="T552" s="295"/>
      <c r="U552" s="295"/>
      <c r="V552" s="295"/>
      <c r="W552" s="295"/>
      <c r="X552" s="295"/>
      <c r="Y552" s="295"/>
      <c r="Z552" s="295"/>
      <c r="AA552" s="295"/>
    </row>
    <row r="553">
      <c r="A553" s="295"/>
      <c r="B553" s="327"/>
      <c r="C553" s="327"/>
      <c r="D553" s="327"/>
      <c r="E553" s="327"/>
      <c r="F553" s="327"/>
      <c r="G553" s="327"/>
      <c r="H553" s="327"/>
      <c r="I553" s="327"/>
      <c r="J553" s="295"/>
      <c r="K553" s="295"/>
      <c r="L553" s="295"/>
      <c r="M553" s="295"/>
      <c r="N553" s="295"/>
      <c r="O553" s="295"/>
      <c r="P553" s="295"/>
      <c r="Q553" s="295"/>
      <c r="R553" s="295"/>
      <c r="S553" s="295"/>
      <c r="T553" s="295"/>
      <c r="U553" s="295"/>
      <c r="V553" s="295"/>
      <c r="W553" s="295"/>
      <c r="X553" s="295"/>
      <c r="Y553" s="295"/>
      <c r="Z553" s="295"/>
      <c r="AA553" s="295"/>
    </row>
    <row r="554">
      <c r="A554" s="295"/>
      <c r="B554" s="327"/>
      <c r="C554" s="327"/>
      <c r="D554" s="327"/>
      <c r="E554" s="327"/>
      <c r="F554" s="327"/>
      <c r="G554" s="327"/>
      <c r="H554" s="327"/>
      <c r="I554" s="327"/>
      <c r="J554" s="295"/>
      <c r="K554" s="295"/>
      <c r="L554" s="295"/>
      <c r="M554" s="295"/>
      <c r="N554" s="295"/>
      <c r="O554" s="295"/>
      <c r="P554" s="295"/>
      <c r="Q554" s="295"/>
      <c r="R554" s="295"/>
      <c r="S554" s="295"/>
      <c r="T554" s="295"/>
      <c r="U554" s="295"/>
      <c r="V554" s="295"/>
      <c r="W554" s="295"/>
      <c r="X554" s="295"/>
      <c r="Y554" s="295"/>
      <c r="Z554" s="295"/>
      <c r="AA554" s="295"/>
    </row>
    <row r="555">
      <c r="A555" s="295"/>
      <c r="B555" s="327"/>
      <c r="C555" s="327"/>
      <c r="D555" s="327"/>
      <c r="E555" s="327"/>
      <c r="F555" s="327"/>
      <c r="G555" s="327"/>
      <c r="H555" s="327"/>
      <c r="I555" s="327"/>
      <c r="J555" s="295"/>
      <c r="K555" s="295"/>
      <c r="L555" s="295"/>
      <c r="M555" s="295"/>
      <c r="N555" s="295"/>
      <c r="O555" s="295"/>
      <c r="P555" s="295"/>
      <c r="Q555" s="295"/>
      <c r="R555" s="295"/>
      <c r="S555" s="295"/>
      <c r="T555" s="295"/>
      <c r="U555" s="295"/>
      <c r="V555" s="295"/>
      <c r="W555" s="295"/>
      <c r="X555" s="295"/>
      <c r="Y555" s="295"/>
      <c r="Z555" s="295"/>
      <c r="AA555" s="295"/>
    </row>
    <row r="556">
      <c r="A556" s="295"/>
      <c r="B556" s="327"/>
      <c r="C556" s="327"/>
      <c r="D556" s="327"/>
      <c r="E556" s="327"/>
      <c r="F556" s="327"/>
      <c r="G556" s="327"/>
      <c r="H556" s="327"/>
      <c r="I556" s="327"/>
      <c r="J556" s="295"/>
      <c r="K556" s="295"/>
      <c r="L556" s="295"/>
      <c r="M556" s="295"/>
      <c r="N556" s="295"/>
      <c r="O556" s="295"/>
      <c r="P556" s="295"/>
      <c r="Q556" s="295"/>
      <c r="R556" s="295"/>
      <c r="S556" s="295"/>
      <c r="T556" s="295"/>
      <c r="U556" s="295"/>
      <c r="V556" s="295"/>
      <c r="W556" s="295"/>
      <c r="X556" s="295"/>
      <c r="Y556" s="295"/>
      <c r="Z556" s="295"/>
      <c r="AA556" s="295"/>
    </row>
    <row r="557">
      <c r="A557" s="295"/>
      <c r="B557" s="327"/>
      <c r="C557" s="327"/>
      <c r="D557" s="327"/>
      <c r="E557" s="327"/>
      <c r="F557" s="327"/>
      <c r="G557" s="327"/>
      <c r="H557" s="327"/>
      <c r="I557" s="327"/>
      <c r="J557" s="295"/>
      <c r="K557" s="295"/>
      <c r="L557" s="295"/>
      <c r="M557" s="295"/>
      <c r="N557" s="295"/>
      <c r="O557" s="295"/>
      <c r="P557" s="295"/>
      <c r="Q557" s="295"/>
      <c r="R557" s="295"/>
      <c r="S557" s="295"/>
      <c r="T557" s="295"/>
      <c r="U557" s="295"/>
      <c r="V557" s="295"/>
      <c r="W557" s="295"/>
      <c r="X557" s="295"/>
      <c r="Y557" s="295"/>
      <c r="Z557" s="295"/>
      <c r="AA557" s="295"/>
    </row>
    <row r="558">
      <c r="A558" s="295"/>
      <c r="B558" s="327"/>
      <c r="C558" s="327"/>
      <c r="D558" s="327"/>
      <c r="E558" s="327"/>
      <c r="F558" s="327"/>
      <c r="G558" s="327"/>
      <c r="H558" s="327"/>
      <c r="I558" s="327"/>
      <c r="J558" s="295"/>
      <c r="K558" s="295"/>
      <c r="L558" s="295"/>
      <c r="M558" s="295"/>
      <c r="N558" s="295"/>
      <c r="O558" s="295"/>
      <c r="P558" s="295"/>
      <c r="Q558" s="295"/>
      <c r="R558" s="295"/>
      <c r="S558" s="295"/>
      <c r="T558" s="295"/>
      <c r="U558" s="295"/>
      <c r="V558" s="295"/>
      <c r="W558" s="295"/>
      <c r="X558" s="295"/>
      <c r="Y558" s="295"/>
      <c r="Z558" s="295"/>
      <c r="AA558" s="295"/>
    </row>
    <row r="559">
      <c r="A559" s="295"/>
      <c r="B559" s="327"/>
      <c r="C559" s="327"/>
      <c r="D559" s="327"/>
      <c r="E559" s="327"/>
      <c r="F559" s="327"/>
      <c r="G559" s="327"/>
      <c r="H559" s="327"/>
      <c r="I559" s="327"/>
      <c r="J559" s="295"/>
      <c r="K559" s="295"/>
      <c r="L559" s="295"/>
      <c r="M559" s="295"/>
      <c r="N559" s="295"/>
      <c r="O559" s="295"/>
      <c r="P559" s="295"/>
      <c r="Q559" s="295"/>
      <c r="R559" s="295"/>
      <c r="S559" s="295"/>
      <c r="T559" s="295"/>
      <c r="U559" s="295"/>
      <c r="V559" s="295"/>
      <c r="W559" s="295"/>
      <c r="X559" s="295"/>
      <c r="Y559" s="295"/>
      <c r="Z559" s="295"/>
      <c r="AA559" s="295"/>
    </row>
    <row r="560">
      <c r="A560" s="295"/>
      <c r="B560" s="327"/>
      <c r="C560" s="327"/>
      <c r="D560" s="327"/>
      <c r="E560" s="327"/>
      <c r="F560" s="327"/>
      <c r="G560" s="327"/>
      <c r="H560" s="327"/>
      <c r="I560" s="327"/>
      <c r="J560" s="295"/>
      <c r="K560" s="295"/>
      <c r="L560" s="295"/>
      <c r="M560" s="295"/>
      <c r="N560" s="295"/>
      <c r="O560" s="295"/>
      <c r="P560" s="295"/>
      <c r="Q560" s="295"/>
      <c r="R560" s="295"/>
      <c r="S560" s="295"/>
      <c r="T560" s="295"/>
      <c r="U560" s="295"/>
      <c r="V560" s="295"/>
      <c r="W560" s="295"/>
      <c r="X560" s="295"/>
      <c r="Y560" s="295"/>
      <c r="Z560" s="295"/>
      <c r="AA560" s="295"/>
    </row>
    <row r="561">
      <c r="A561" s="295"/>
      <c r="B561" s="327"/>
      <c r="C561" s="327"/>
      <c r="D561" s="327"/>
      <c r="E561" s="327"/>
      <c r="F561" s="327"/>
      <c r="G561" s="327"/>
      <c r="H561" s="327"/>
      <c r="I561" s="327"/>
      <c r="J561" s="295"/>
      <c r="K561" s="295"/>
      <c r="L561" s="295"/>
      <c r="M561" s="295"/>
      <c r="N561" s="295"/>
      <c r="O561" s="295"/>
      <c r="P561" s="295"/>
      <c r="Q561" s="295"/>
      <c r="R561" s="295"/>
      <c r="S561" s="295"/>
      <c r="T561" s="295"/>
      <c r="U561" s="295"/>
      <c r="V561" s="295"/>
      <c r="W561" s="295"/>
      <c r="X561" s="295"/>
      <c r="Y561" s="295"/>
      <c r="Z561" s="295"/>
      <c r="AA561" s="295"/>
    </row>
    <row r="562">
      <c r="A562" s="295"/>
      <c r="B562" s="327"/>
      <c r="C562" s="327"/>
      <c r="D562" s="327"/>
      <c r="E562" s="327"/>
      <c r="F562" s="327"/>
      <c r="G562" s="327"/>
      <c r="H562" s="327"/>
      <c r="I562" s="327"/>
      <c r="J562" s="295"/>
      <c r="K562" s="295"/>
      <c r="L562" s="295"/>
      <c r="M562" s="295"/>
      <c r="N562" s="295"/>
      <c r="O562" s="295"/>
      <c r="P562" s="295"/>
      <c r="Q562" s="295"/>
      <c r="R562" s="295"/>
      <c r="S562" s="295"/>
      <c r="T562" s="295"/>
      <c r="U562" s="295"/>
      <c r="V562" s="295"/>
      <c r="W562" s="295"/>
      <c r="X562" s="295"/>
      <c r="Y562" s="295"/>
      <c r="Z562" s="295"/>
      <c r="AA562" s="295"/>
    </row>
    <row r="563">
      <c r="A563" s="295"/>
      <c r="B563" s="327"/>
      <c r="C563" s="327"/>
      <c r="D563" s="327"/>
      <c r="E563" s="327"/>
      <c r="F563" s="327"/>
      <c r="G563" s="327"/>
      <c r="H563" s="327"/>
      <c r="I563" s="327"/>
      <c r="J563" s="295"/>
      <c r="K563" s="295"/>
      <c r="L563" s="295"/>
      <c r="M563" s="295"/>
      <c r="N563" s="295"/>
      <c r="O563" s="295"/>
      <c r="P563" s="295"/>
      <c r="Q563" s="295"/>
      <c r="R563" s="295"/>
      <c r="S563" s="295"/>
      <c r="T563" s="295"/>
      <c r="U563" s="295"/>
      <c r="V563" s="295"/>
      <c r="W563" s="295"/>
      <c r="X563" s="295"/>
      <c r="Y563" s="295"/>
      <c r="Z563" s="295"/>
      <c r="AA563" s="295"/>
    </row>
    <row r="564">
      <c r="A564" s="295"/>
      <c r="B564" s="327"/>
      <c r="C564" s="327"/>
      <c r="D564" s="327"/>
      <c r="E564" s="327"/>
      <c r="F564" s="327"/>
      <c r="G564" s="327"/>
      <c r="H564" s="327"/>
      <c r="I564" s="327"/>
      <c r="J564" s="295"/>
      <c r="K564" s="295"/>
      <c r="L564" s="295"/>
      <c r="M564" s="295"/>
      <c r="N564" s="295"/>
      <c r="O564" s="295"/>
      <c r="P564" s="295"/>
      <c r="Q564" s="295"/>
      <c r="R564" s="295"/>
      <c r="S564" s="295"/>
      <c r="T564" s="295"/>
      <c r="U564" s="295"/>
      <c r="V564" s="295"/>
      <c r="W564" s="295"/>
      <c r="X564" s="295"/>
      <c r="Y564" s="295"/>
      <c r="Z564" s="295"/>
      <c r="AA564" s="295"/>
    </row>
    <row r="565">
      <c r="A565" s="295"/>
      <c r="B565" s="327"/>
      <c r="C565" s="327"/>
      <c r="D565" s="327"/>
      <c r="E565" s="327"/>
      <c r="F565" s="327"/>
      <c r="G565" s="327"/>
      <c r="H565" s="327"/>
      <c r="I565" s="327"/>
      <c r="J565" s="295"/>
      <c r="K565" s="295"/>
      <c r="L565" s="295"/>
      <c r="M565" s="295"/>
      <c r="N565" s="295"/>
      <c r="O565" s="295"/>
      <c r="P565" s="295"/>
      <c r="Q565" s="295"/>
      <c r="R565" s="295"/>
      <c r="S565" s="295"/>
      <c r="T565" s="295"/>
      <c r="U565" s="295"/>
      <c r="V565" s="295"/>
      <c r="W565" s="295"/>
      <c r="X565" s="295"/>
      <c r="Y565" s="295"/>
      <c r="Z565" s="295"/>
      <c r="AA565" s="295"/>
    </row>
    <row r="566">
      <c r="A566" s="295"/>
      <c r="B566" s="327"/>
      <c r="C566" s="327"/>
      <c r="D566" s="327"/>
      <c r="E566" s="327"/>
      <c r="F566" s="327"/>
      <c r="G566" s="327"/>
      <c r="H566" s="327"/>
      <c r="I566" s="327"/>
      <c r="J566" s="295"/>
      <c r="K566" s="295"/>
      <c r="L566" s="295"/>
      <c r="M566" s="295"/>
      <c r="N566" s="295"/>
      <c r="O566" s="295"/>
      <c r="P566" s="295"/>
      <c r="Q566" s="295"/>
      <c r="R566" s="295"/>
      <c r="S566" s="295"/>
      <c r="T566" s="295"/>
      <c r="U566" s="295"/>
      <c r="V566" s="295"/>
      <c r="W566" s="295"/>
      <c r="X566" s="295"/>
      <c r="Y566" s="295"/>
      <c r="Z566" s="295"/>
      <c r="AA566" s="295"/>
    </row>
    <row r="567">
      <c r="A567" s="295"/>
      <c r="B567" s="327"/>
      <c r="C567" s="327"/>
      <c r="D567" s="327"/>
      <c r="E567" s="327"/>
      <c r="F567" s="327"/>
      <c r="G567" s="327"/>
      <c r="H567" s="327"/>
      <c r="I567" s="327"/>
      <c r="J567" s="295"/>
      <c r="K567" s="295"/>
      <c r="L567" s="295"/>
      <c r="M567" s="295"/>
      <c r="N567" s="295"/>
      <c r="O567" s="295"/>
      <c r="P567" s="295"/>
      <c r="Q567" s="295"/>
      <c r="R567" s="295"/>
      <c r="S567" s="295"/>
      <c r="T567" s="295"/>
      <c r="U567" s="295"/>
      <c r="V567" s="295"/>
      <c r="W567" s="295"/>
      <c r="X567" s="295"/>
      <c r="Y567" s="295"/>
      <c r="Z567" s="295"/>
      <c r="AA567" s="295"/>
    </row>
    <row r="568">
      <c r="A568" s="295"/>
      <c r="B568" s="327"/>
      <c r="C568" s="327"/>
      <c r="D568" s="327"/>
      <c r="E568" s="327"/>
      <c r="F568" s="327"/>
      <c r="G568" s="327"/>
      <c r="H568" s="327"/>
      <c r="I568" s="327"/>
      <c r="J568" s="295"/>
      <c r="K568" s="295"/>
      <c r="L568" s="295"/>
      <c r="M568" s="295"/>
      <c r="N568" s="295"/>
      <c r="O568" s="295"/>
      <c r="P568" s="295"/>
      <c r="Q568" s="295"/>
      <c r="R568" s="295"/>
      <c r="S568" s="295"/>
      <c r="T568" s="295"/>
      <c r="U568" s="295"/>
      <c r="V568" s="295"/>
      <c r="W568" s="295"/>
      <c r="X568" s="295"/>
      <c r="Y568" s="295"/>
      <c r="Z568" s="295"/>
      <c r="AA568" s="295"/>
    </row>
    <row r="569">
      <c r="A569" s="295"/>
      <c r="B569" s="327"/>
      <c r="C569" s="327"/>
      <c r="D569" s="327"/>
      <c r="E569" s="327"/>
      <c r="F569" s="327"/>
      <c r="G569" s="327"/>
      <c r="H569" s="327"/>
      <c r="I569" s="327"/>
      <c r="J569" s="295"/>
      <c r="K569" s="295"/>
      <c r="L569" s="295"/>
      <c r="M569" s="295"/>
      <c r="N569" s="295"/>
      <c r="O569" s="295"/>
      <c r="P569" s="295"/>
      <c r="Q569" s="295"/>
      <c r="R569" s="295"/>
      <c r="S569" s="295"/>
      <c r="T569" s="295"/>
      <c r="U569" s="295"/>
      <c r="V569" s="295"/>
      <c r="W569" s="295"/>
      <c r="X569" s="295"/>
      <c r="Y569" s="295"/>
      <c r="Z569" s="295"/>
      <c r="AA569" s="295"/>
    </row>
    <row r="570">
      <c r="A570" s="295"/>
      <c r="B570" s="327"/>
      <c r="C570" s="327"/>
      <c r="D570" s="327"/>
      <c r="E570" s="327"/>
      <c r="F570" s="327"/>
      <c r="G570" s="327"/>
      <c r="H570" s="327"/>
      <c r="I570" s="327"/>
      <c r="J570" s="295"/>
      <c r="K570" s="295"/>
      <c r="L570" s="295"/>
      <c r="M570" s="295"/>
      <c r="N570" s="295"/>
      <c r="O570" s="295"/>
      <c r="P570" s="295"/>
      <c r="Q570" s="295"/>
      <c r="R570" s="295"/>
      <c r="S570" s="295"/>
      <c r="T570" s="295"/>
      <c r="U570" s="295"/>
      <c r="V570" s="295"/>
      <c r="W570" s="295"/>
      <c r="X570" s="295"/>
      <c r="Y570" s="295"/>
      <c r="Z570" s="295"/>
      <c r="AA570" s="295"/>
    </row>
    <row r="571">
      <c r="A571" s="295"/>
      <c r="B571" s="327"/>
      <c r="C571" s="327"/>
      <c r="D571" s="327"/>
      <c r="E571" s="327"/>
      <c r="F571" s="327"/>
      <c r="G571" s="327"/>
      <c r="H571" s="327"/>
      <c r="I571" s="327"/>
      <c r="J571" s="295"/>
      <c r="K571" s="295"/>
      <c r="L571" s="295"/>
      <c r="M571" s="295"/>
      <c r="N571" s="295"/>
      <c r="O571" s="295"/>
      <c r="P571" s="295"/>
      <c r="Q571" s="295"/>
      <c r="R571" s="295"/>
      <c r="S571" s="295"/>
      <c r="T571" s="295"/>
      <c r="U571" s="295"/>
      <c r="V571" s="295"/>
      <c r="W571" s="295"/>
      <c r="X571" s="295"/>
      <c r="Y571" s="295"/>
      <c r="Z571" s="295"/>
      <c r="AA571" s="295"/>
    </row>
    <row r="572">
      <c r="A572" s="295"/>
      <c r="B572" s="327"/>
      <c r="C572" s="327"/>
      <c r="D572" s="327"/>
      <c r="E572" s="327"/>
      <c r="F572" s="327"/>
      <c r="G572" s="327"/>
      <c r="H572" s="327"/>
      <c r="I572" s="327"/>
      <c r="J572" s="295"/>
      <c r="K572" s="295"/>
      <c r="L572" s="295"/>
      <c r="M572" s="295"/>
      <c r="N572" s="295"/>
      <c r="O572" s="295"/>
      <c r="P572" s="295"/>
      <c r="Q572" s="295"/>
      <c r="R572" s="295"/>
      <c r="S572" s="295"/>
      <c r="T572" s="295"/>
      <c r="U572" s="295"/>
      <c r="V572" s="295"/>
      <c r="W572" s="295"/>
      <c r="X572" s="295"/>
      <c r="Y572" s="295"/>
      <c r="Z572" s="295"/>
      <c r="AA572" s="295"/>
    </row>
    <row r="573">
      <c r="A573" s="295"/>
      <c r="B573" s="327"/>
      <c r="C573" s="327"/>
      <c r="D573" s="327"/>
      <c r="E573" s="327"/>
      <c r="F573" s="327"/>
      <c r="G573" s="327"/>
      <c r="H573" s="327"/>
      <c r="I573" s="327"/>
      <c r="J573" s="295"/>
      <c r="K573" s="295"/>
      <c r="L573" s="295"/>
      <c r="M573" s="295"/>
      <c r="N573" s="295"/>
      <c r="O573" s="295"/>
      <c r="P573" s="295"/>
      <c r="Q573" s="295"/>
      <c r="R573" s="295"/>
      <c r="S573" s="295"/>
      <c r="T573" s="295"/>
      <c r="U573" s="295"/>
      <c r="V573" s="295"/>
      <c r="W573" s="295"/>
      <c r="X573" s="295"/>
      <c r="Y573" s="295"/>
      <c r="Z573" s="295"/>
      <c r="AA573" s="295"/>
    </row>
    <row r="574">
      <c r="A574" s="295"/>
      <c r="B574" s="327"/>
      <c r="C574" s="327"/>
      <c r="D574" s="327"/>
      <c r="E574" s="327"/>
      <c r="F574" s="327"/>
      <c r="G574" s="327"/>
      <c r="H574" s="327"/>
      <c r="I574" s="327"/>
      <c r="J574" s="295"/>
      <c r="K574" s="295"/>
      <c r="L574" s="295"/>
      <c r="M574" s="295"/>
      <c r="N574" s="295"/>
      <c r="O574" s="295"/>
      <c r="P574" s="295"/>
      <c r="Q574" s="295"/>
      <c r="R574" s="295"/>
      <c r="S574" s="295"/>
      <c r="T574" s="295"/>
      <c r="U574" s="295"/>
      <c r="V574" s="295"/>
      <c r="W574" s="295"/>
      <c r="X574" s="295"/>
      <c r="Y574" s="295"/>
      <c r="Z574" s="295"/>
      <c r="AA574" s="295"/>
    </row>
    <row r="575">
      <c r="A575" s="295"/>
      <c r="B575" s="327"/>
      <c r="C575" s="327"/>
      <c r="D575" s="327"/>
      <c r="E575" s="327"/>
      <c r="F575" s="327"/>
      <c r="G575" s="327"/>
      <c r="H575" s="327"/>
      <c r="I575" s="327"/>
      <c r="J575" s="295"/>
      <c r="K575" s="295"/>
      <c r="L575" s="295"/>
      <c r="M575" s="295"/>
      <c r="N575" s="295"/>
      <c r="O575" s="295"/>
      <c r="P575" s="295"/>
      <c r="Q575" s="295"/>
      <c r="R575" s="295"/>
      <c r="S575" s="295"/>
      <c r="T575" s="295"/>
      <c r="U575" s="295"/>
      <c r="V575" s="295"/>
      <c r="W575" s="295"/>
      <c r="X575" s="295"/>
      <c r="Y575" s="295"/>
      <c r="Z575" s="295"/>
      <c r="AA575" s="295"/>
    </row>
    <row r="576">
      <c r="A576" s="295"/>
      <c r="B576" s="327"/>
      <c r="C576" s="327"/>
      <c r="D576" s="327"/>
      <c r="E576" s="327"/>
      <c r="F576" s="327"/>
      <c r="G576" s="327"/>
      <c r="H576" s="327"/>
      <c r="I576" s="327"/>
      <c r="J576" s="295"/>
      <c r="K576" s="295"/>
      <c r="L576" s="295"/>
      <c r="M576" s="295"/>
      <c r="N576" s="295"/>
      <c r="O576" s="295"/>
      <c r="P576" s="295"/>
      <c r="Q576" s="295"/>
      <c r="R576" s="295"/>
      <c r="S576" s="295"/>
      <c r="T576" s="295"/>
      <c r="U576" s="295"/>
      <c r="V576" s="295"/>
      <c r="W576" s="295"/>
      <c r="X576" s="295"/>
      <c r="Y576" s="295"/>
      <c r="Z576" s="295"/>
      <c r="AA576" s="295"/>
    </row>
    <row r="577">
      <c r="A577" s="295"/>
      <c r="B577" s="327"/>
      <c r="C577" s="327"/>
      <c r="D577" s="327"/>
      <c r="E577" s="327"/>
      <c r="F577" s="327"/>
      <c r="G577" s="327"/>
      <c r="H577" s="327"/>
      <c r="I577" s="327"/>
      <c r="J577" s="295"/>
      <c r="K577" s="295"/>
      <c r="L577" s="295"/>
      <c r="M577" s="295"/>
      <c r="N577" s="295"/>
      <c r="O577" s="295"/>
      <c r="P577" s="295"/>
      <c r="Q577" s="295"/>
      <c r="R577" s="295"/>
      <c r="S577" s="295"/>
      <c r="T577" s="295"/>
      <c r="U577" s="295"/>
      <c r="V577" s="295"/>
      <c r="W577" s="295"/>
      <c r="X577" s="295"/>
      <c r="Y577" s="295"/>
      <c r="Z577" s="295"/>
      <c r="AA577" s="295"/>
    </row>
    <row r="578">
      <c r="A578" s="295"/>
      <c r="B578" s="327"/>
      <c r="C578" s="327"/>
      <c r="D578" s="327"/>
      <c r="E578" s="327"/>
      <c r="F578" s="327"/>
      <c r="G578" s="327"/>
      <c r="H578" s="327"/>
      <c r="I578" s="327"/>
      <c r="J578" s="295"/>
      <c r="K578" s="295"/>
      <c r="L578" s="295"/>
      <c r="M578" s="295"/>
      <c r="N578" s="295"/>
      <c r="O578" s="295"/>
      <c r="P578" s="295"/>
      <c r="Q578" s="295"/>
      <c r="R578" s="295"/>
      <c r="S578" s="295"/>
      <c r="T578" s="295"/>
      <c r="U578" s="295"/>
      <c r="V578" s="295"/>
      <c r="W578" s="295"/>
      <c r="X578" s="295"/>
      <c r="Y578" s="295"/>
      <c r="Z578" s="295"/>
      <c r="AA578" s="295"/>
    </row>
    <row r="579">
      <c r="A579" s="295"/>
      <c r="B579" s="327"/>
      <c r="C579" s="327"/>
      <c r="D579" s="327"/>
      <c r="E579" s="327"/>
      <c r="F579" s="327"/>
      <c r="G579" s="327"/>
      <c r="H579" s="327"/>
      <c r="I579" s="327"/>
      <c r="J579" s="295"/>
      <c r="K579" s="295"/>
      <c r="L579" s="295"/>
      <c r="M579" s="295"/>
      <c r="N579" s="295"/>
      <c r="O579" s="295"/>
      <c r="P579" s="295"/>
      <c r="Q579" s="295"/>
      <c r="R579" s="295"/>
      <c r="S579" s="295"/>
      <c r="T579" s="295"/>
      <c r="U579" s="295"/>
      <c r="V579" s="295"/>
      <c r="W579" s="295"/>
      <c r="X579" s="295"/>
      <c r="Y579" s="295"/>
      <c r="Z579" s="295"/>
      <c r="AA579" s="295"/>
    </row>
    <row r="580">
      <c r="A580" s="295"/>
      <c r="B580" s="327"/>
      <c r="C580" s="327"/>
      <c r="D580" s="327"/>
      <c r="E580" s="327"/>
      <c r="F580" s="327"/>
      <c r="G580" s="327"/>
      <c r="H580" s="327"/>
      <c r="I580" s="327"/>
      <c r="J580" s="295"/>
      <c r="K580" s="295"/>
      <c r="L580" s="295"/>
      <c r="M580" s="295"/>
      <c r="N580" s="295"/>
      <c r="O580" s="295"/>
      <c r="P580" s="295"/>
      <c r="Q580" s="295"/>
      <c r="R580" s="295"/>
      <c r="S580" s="295"/>
      <c r="T580" s="295"/>
      <c r="U580" s="295"/>
      <c r="V580" s="295"/>
      <c r="W580" s="295"/>
      <c r="X580" s="295"/>
      <c r="Y580" s="295"/>
      <c r="Z580" s="295"/>
      <c r="AA580" s="295"/>
    </row>
    <row r="581">
      <c r="A581" s="295"/>
      <c r="B581" s="327"/>
      <c r="C581" s="327"/>
      <c r="D581" s="327"/>
      <c r="E581" s="327"/>
      <c r="F581" s="327"/>
      <c r="G581" s="327"/>
      <c r="H581" s="327"/>
      <c r="I581" s="327"/>
      <c r="J581" s="295"/>
      <c r="K581" s="295"/>
      <c r="L581" s="295"/>
      <c r="M581" s="295"/>
      <c r="N581" s="295"/>
      <c r="O581" s="295"/>
      <c r="P581" s="295"/>
      <c r="Q581" s="295"/>
      <c r="R581" s="295"/>
      <c r="S581" s="295"/>
      <c r="T581" s="295"/>
      <c r="U581" s="295"/>
      <c r="V581" s="295"/>
      <c r="W581" s="295"/>
      <c r="X581" s="295"/>
      <c r="Y581" s="295"/>
      <c r="Z581" s="295"/>
      <c r="AA581" s="295"/>
    </row>
    <row r="582">
      <c r="A582" s="295"/>
      <c r="B582" s="327"/>
      <c r="C582" s="327"/>
      <c r="D582" s="327"/>
      <c r="E582" s="327"/>
      <c r="F582" s="327"/>
      <c r="G582" s="327"/>
      <c r="H582" s="327"/>
      <c r="I582" s="327"/>
      <c r="J582" s="295"/>
      <c r="K582" s="295"/>
      <c r="L582" s="295"/>
      <c r="M582" s="295"/>
      <c r="N582" s="295"/>
      <c r="O582" s="295"/>
      <c r="P582" s="295"/>
      <c r="Q582" s="295"/>
      <c r="R582" s="295"/>
      <c r="S582" s="295"/>
      <c r="T582" s="295"/>
      <c r="U582" s="295"/>
      <c r="V582" s="295"/>
      <c r="W582" s="295"/>
      <c r="X582" s="295"/>
      <c r="Y582" s="295"/>
      <c r="Z582" s="295"/>
      <c r="AA582" s="295"/>
    </row>
    <row r="583">
      <c r="A583" s="295"/>
      <c r="B583" s="327"/>
      <c r="C583" s="327"/>
      <c r="D583" s="327"/>
      <c r="E583" s="327"/>
      <c r="F583" s="327"/>
      <c r="G583" s="327"/>
      <c r="H583" s="327"/>
      <c r="I583" s="327"/>
      <c r="J583" s="295"/>
      <c r="K583" s="295"/>
      <c r="L583" s="295"/>
      <c r="M583" s="295"/>
      <c r="N583" s="295"/>
      <c r="O583" s="295"/>
      <c r="P583" s="295"/>
      <c r="Q583" s="295"/>
      <c r="R583" s="295"/>
      <c r="S583" s="295"/>
      <c r="T583" s="295"/>
      <c r="U583" s="295"/>
      <c r="V583" s="295"/>
      <c r="W583" s="295"/>
      <c r="X583" s="295"/>
      <c r="Y583" s="295"/>
      <c r="Z583" s="295"/>
      <c r="AA583" s="295"/>
    </row>
    <row r="584">
      <c r="A584" s="295"/>
      <c r="B584" s="327"/>
      <c r="C584" s="327"/>
      <c r="D584" s="327"/>
      <c r="E584" s="327"/>
      <c r="F584" s="327"/>
      <c r="G584" s="327"/>
      <c r="H584" s="327"/>
      <c r="I584" s="327"/>
      <c r="J584" s="295"/>
      <c r="K584" s="295"/>
      <c r="L584" s="295"/>
      <c r="M584" s="295"/>
      <c r="N584" s="295"/>
      <c r="O584" s="295"/>
      <c r="P584" s="295"/>
      <c r="Q584" s="295"/>
      <c r="R584" s="295"/>
      <c r="S584" s="295"/>
      <c r="T584" s="295"/>
      <c r="U584" s="295"/>
      <c r="V584" s="295"/>
      <c r="W584" s="295"/>
      <c r="X584" s="295"/>
      <c r="Y584" s="295"/>
      <c r="Z584" s="295"/>
      <c r="AA584" s="295"/>
    </row>
    <row r="585">
      <c r="A585" s="295"/>
      <c r="B585" s="327"/>
      <c r="C585" s="327"/>
      <c r="D585" s="327"/>
      <c r="E585" s="327"/>
      <c r="F585" s="327"/>
      <c r="G585" s="327"/>
      <c r="H585" s="327"/>
      <c r="I585" s="327"/>
      <c r="J585" s="295"/>
      <c r="K585" s="295"/>
      <c r="L585" s="295"/>
      <c r="M585" s="295"/>
      <c r="N585" s="295"/>
      <c r="O585" s="295"/>
      <c r="P585" s="295"/>
      <c r="Q585" s="295"/>
      <c r="R585" s="295"/>
      <c r="S585" s="295"/>
      <c r="T585" s="295"/>
      <c r="U585" s="295"/>
      <c r="V585" s="295"/>
      <c r="W585" s="295"/>
      <c r="X585" s="295"/>
      <c r="Y585" s="295"/>
      <c r="Z585" s="295"/>
      <c r="AA585" s="295"/>
    </row>
    <row r="586">
      <c r="A586" s="295"/>
      <c r="B586" s="327"/>
      <c r="C586" s="327"/>
      <c r="D586" s="327"/>
      <c r="E586" s="327"/>
      <c r="F586" s="327"/>
      <c r="G586" s="327"/>
      <c r="H586" s="327"/>
      <c r="I586" s="327"/>
      <c r="J586" s="295"/>
      <c r="K586" s="295"/>
      <c r="L586" s="295"/>
      <c r="M586" s="295"/>
      <c r="N586" s="295"/>
      <c r="O586" s="295"/>
      <c r="P586" s="295"/>
      <c r="Q586" s="295"/>
      <c r="R586" s="295"/>
      <c r="S586" s="295"/>
      <c r="T586" s="295"/>
      <c r="U586" s="295"/>
      <c r="V586" s="295"/>
      <c r="W586" s="295"/>
      <c r="X586" s="295"/>
      <c r="Y586" s="295"/>
      <c r="Z586" s="295"/>
      <c r="AA586" s="295"/>
    </row>
    <row r="587">
      <c r="A587" s="295"/>
      <c r="B587" s="327"/>
      <c r="C587" s="327"/>
      <c r="D587" s="327"/>
      <c r="E587" s="327"/>
      <c r="F587" s="327"/>
      <c r="G587" s="327"/>
      <c r="H587" s="327"/>
      <c r="I587" s="327"/>
      <c r="J587" s="295"/>
      <c r="K587" s="295"/>
      <c r="L587" s="295"/>
      <c r="M587" s="295"/>
      <c r="N587" s="295"/>
      <c r="O587" s="295"/>
      <c r="P587" s="295"/>
      <c r="Q587" s="295"/>
      <c r="R587" s="295"/>
      <c r="S587" s="295"/>
      <c r="T587" s="295"/>
      <c r="U587" s="295"/>
      <c r="V587" s="295"/>
      <c r="W587" s="295"/>
      <c r="X587" s="295"/>
      <c r="Y587" s="295"/>
      <c r="Z587" s="295"/>
      <c r="AA587" s="295"/>
    </row>
    <row r="588">
      <c r="A588" s="295"/>
      <c r="B588" s="327"/>
      <c r="C588" s="327"/>
      <c r="D588" s="327"/>
      <c r="E588" s="327"/>
      <c r="F588" s="327"/>
      <c r="G588" s="327"/>
      <c r="H588" s="327"/>
      <c r="I588" s="327"/>
      <c r="J588" s="295"/>
      <c r="K588" s="295"/>
      <c r="L588" s="295"/>
      <c r="M588" s="295"/>
      <c r="N588" s="295"/>
      <c r="O588" s="295"/>
      <c r="P588" s="295"/>
      <c r="Q588" s="295"/>
      <c r="R588" s="295"/>
      <c r="S588" s="295"/>
      <c r="T588" s="295"/>
      <c r="U588" s="295"/>
      <c r="V588" s="295"/>
      <c r="W588" s="295"/>
      <c r="X588" s="295"/>
      <c r="Y588" s="295"/>
      <c r="Z588" s="295"/>
      <c r="AA588" s="295"/>
    </row>
    <row r="589">
      <c r="A589" s="295"/>
      <c r="B589" s="327"/>
      <c r="C589" s="327"/>
      <c r="D589" s="327"/>
      <c r="E589" s="327"/>
      <c r="F589" s="327"/>
      <c r="G589" s="327"/>
      <c r="H589" s="327"/>
      <c r="I589" s="327"/>
      <c r="J589" s="295"/>
      <c r="K589" s="295"/>
      <c r="L589" s="295"/>
      <c r="M589" s="295"/>
      <c r="N589" s="295"/>
      <c r="O589" s="295"/>
      <c r="P589" s="295"/>
      <c r="Q589" s="295"/>
      <c r="R589" s="295"/>
      <c r="S589" s="295"/>
      <c r="T589" s="295"/>
      <c r="U589" s="295"/>
      <c r="V589" s="295"/>
      <c r="W589" s="295"/>
      <c r="X589" s="295"/>
      <c r="Y589" s="295"/>
      <c r="Z589" s="295"/>
      <c r="AA589" s="295"/>
    </row>
    <row r="590">
      <c r="A590" s="295"/>
      <c r="B590" s="327"/>
      <c r="C590" s="327"/>
      <c r="D590" s="327"/>
      <c r="E590" s="327"/>
      <c r="F590" s="327"/>
      <c r="G590" s="327"/>
      <c r="H590" s="327"/>
      <c r="I590" s="327"/>
      <c r="J590" s="295"/>
      <c r="K590" s="295"/>
      <c r="L590" s="295"/>
      <c r="M590" s="295"/>
      <c r="N590" s="295"/>
      <c r="O590" s="295"/>
      <c r="P590" s="295"/>
      <c r="Q590" s="295"/>
      <c r="R590" s="295"/>
      <c r="S590" s="295"/>
      <c r="T590" s="295"/>
      <c r="U590" s="295"/>
      <c r="V590" s="295"/>
      <c r="W590" s="295"/>
      <c r="X590" s="295"/>
      <c r="Y590" s="295"/>
      <c r="Z590" s="295"/>
      <c r="AA590" s="295"/>
    </row>
    <row r="591">
      <c r="A591" s="295"/>
      <c r="B591" s="327"/>
      <c r="C591" s="327"/>
      <c r="D591" s="327"/>
      <c r="E591" s="327"/>
      <c r="F591" s="327"/>
      <c r="G591" s="327"/>
      <c r="H591" s="327"/>
      <c r="I591" s="327"/>
      <c r="J591" s="295"/>
      <c r="K591" s="295"/>
      <c r="L591" s="295"/>
      <c r="M591" s="295"/>
      <c r="N591" s="295"/>
      <c r="O591" s="295"/>
      <c r="P591" s="295"/>
      <c r="Q591" s="295"/>
      <c r="R591" s="295"/>
      <c r="S591" s="295"/>
      <c r="T591" s="295"/>
      <c r="U591" s="295"/>
      <c r="V591" s="295"/>
      <c r="W591" s="295"/>
      <c r="X591" s="295"/>
      <c r="Y591" s="295"/>
      <c r="Z591" s="295"/>
      <c r="AA591" s="295"/>
    </row>
    <row r="592">
      <c r="A592" s="295"/>
      <c r="B592" s="327"/>
      <c r="C592" s="327"/>
      <c r="D592" s="327"/>
      <c r="E592" s="327"/>
      <c r="F592" s="327"/>
      <c r="G592" s="327"/>
      <c r="H592" s="327"/>
      <c r="I592" s="327"/>
      <c r="J592" s="295"/>
      <c r="K592" s="295"/>
      <c r="L592" s="295"/>
      <c r="M592" s="295"/>
      <c r="N592" s="295"/>
      <c r="O592" s="295"/>
      <c r="P592" s="295"/>
      <c r="Q592" s="295"/>
      <c r="R592" s="295"/>
      <c r="S592" s="295"/>
      <c r="T592" s="295"/>
      <c r="U592" s="295"/>
      <c r="V592" s="295"/>
      <c r="W592" s="295"/>
      <c r="X592" s="295"/>
      <c r="Y592" s="295"/>
      <c r="Z592" s="295"/>
      <c r="AA592" s="295"/>
    </row>
    <row r="593">
      <c r="A593" s="295"/>
      <c r="B593" s="327"/>
      <c r="C593" s="327"/>
      <c r="D593" s="327"/>
      <c r="E593" s="327"/>
      <c r="F593" s="327"/>
      <c r="G593" s="327"/>
      <c r="H593" s="327"/>
      <c r="I593" s="327"/>
      <c r="J593" s="295"/>
      <c r="K593" s="295"/>
      <c r="L593" s="295"/>
      <c r="M593" s="295"/>
      <c r="N593" s="295"/>
      <c r="O593" s="295"/>
      <c r="P593" s="295"/>
      <c r="Q593" s="295"/>
      <c r="R593" s="295"/>
      <c r="S593" s="295"/>
      <c r="T593" s="295"/>
      <c r="U593" s="295"/>
      <c r="V593" s="295"/>
      <c r="W593" s="295"/>
      <c r="X593" s="295"/>
      <c r="Y593" s="295"/>
      <c r="Z593" s="295"/>
      <c r="AA593" s="295"/>
    </row>
    <row r="594">
      <c r="A594" s="295"/>
      <c r="B594" s="327"/>
      <c r="C594" s="327"/>
      <c r="D594" s="327"/>
      <c r="E594" s="327"/>
      <c r="F594" s="327"/>
      <c r="G594" s="327"/>
      <c r="H594" s="327"/>
      <c r="I594" s="327"/>
      <c r="J594" s="295"/>
      <c r="K594" s="295"/>
      <c r="L594" s="295"/>
      <c r="M594" s="295"/>
      <c r="N594" s="295"/>
      <c r="O594" s="295"/>
      <c r="P594" s="295"/>
      <c r="Q594" s="295"/>
      <c r="R594" s="295"/>
      <c r="S594" s="295"/>
      <c r="T594" s="295"/>
      <c r="U594" s="295"/>
      <c r="V594" s="295"/>
      <c r="W594" s="295"/>
      <c r="X594" s="295"/>
      <c r="Y594" s="295"/>
      <c r="Z594" s="295"/>
      <c r="AA594" s="295"/>
    </row>
    <row r="595">
      <c r="A595" s="295"/>
      <c r="B595" s="327"/>
      <c r="C595" s="327"/>
      <c r="D595" s="327"/>
      <c r="E595" s="327"/>
      <c r="F595" s="327"/>
      <c r="G595" s="327"/>
      <c r="H595" s="327"/>
      <c r="I595" s="327"/>
      <c r="J595" s="295"/>
      <c r="K595" s="295"/>
      <c r="L595" s="295"/>
      <c r="M595" s="295"/>
      <c r="N595" s="295"/>
      <c r="O595" s="295"/>
      <c r="P595" s="295"/>
      <c r="Q595" s="295"/>
      <c r="R595" s="295"/>
      <c r="S595" s="295"/>
      <c r="T595" s="295"/>
      <c r="U595" s="295"/>
      <c r="V595" s="295"/>
      <c r="W595" s="295"/>
      <c r="X595" s="295"/>
      <c r="Y595" s="295"/>
      <c r="Z595" s="295"/>
      <c r="AA595" s="295"/>
    </row>
    <row r="596">
      <c r="A596" s="295"/>
      <c r="B596" s="327"/>
      <c r="C596" s="327"/>
      <c r="D596" s="327"/>
      <c r="E596" s="327"/>
      <c r="F596" s="327"/>
      <c r="G596" s="327"/>
      <c r="H596" s="327"/>
      <c r="I596" s="327"/>
      <c r="J596" s="295"/>
      <c r="K596" s="295"/>
      <c r="L596" s="295"/>
      <c r="M596" s="295"/>
      <c r="N596" s="295"/>
      <c r="O596" s="295"/>
      <c r="P596" s="295"/>
      <c r="Q596" s="295"/>
      <c r="R596" s="295"/>
      <c r="S596" s="295"/>
      <c r="T596" s="295"/>
      <c r="U596" s="295"/>
      <c r="V596" s="295"/>
      <c r="W596" s="295"/>
      <c r="X596" s="295"/>
      <c r="Y596" s="295"/>
      <c r="Z596" s="295"/>
      <c r="AA596" s="295"/>
    </row>
    <row r="597">
      <c r="A597" s="295"/>
      <c r="B597" s="327"/>
      <c r="C597" s="327"/>
      <c r="D597" s="327"/>
      <c r="E597" s="327"/>
      <c r="F597" s="327"/>
      <c r="G597" s="327"/>
      <c r="H597" s="327"/>
      <c r="I597" s="327"/>
      <c r="J597" s="295"/>
      <c r="K597" s="295"/>
      <c r="L597" s="295"/>
      <c r="M597" s="295"/>
      <c r="N597" s="295"/>
      <c r="O597" s="295"/>
      <c r="P597" s="295"/>
      <c r="Q597" s="295"/>
      <c r="R597" s="295"/>
      <c r="S597" s="295"/>
      <c r="T597" s="295"/>
      <c r="U597" s="295"/>
      <c r="V597" s="295"/>
      <c r="W597" s="295"/>
      <c r="X597" s="295"/>
      <c r="Y597" s="295"/>
      <c r="Z597" s="295"/>
      <c r="AA597" s="295"/>
    </row>
    <row r="598">
      <c r="A598" s="295"/>
      <c r="B598" s="327"/>
      <c r="C598" s="327"/>
      <c r="D598" s="327"/>
      <c r="E598" s="327"/>
      <c r="F598" s="327"/>
      <c r="G598" s="327"/>
      <c r="H598" s="327"/>
      <c r="I598" s="327"/>
      <c r="J598" s="295"/>
      <c r="K598" s="295"/>
      <c r="L598" s="295"/>
      <c r="M598" s="295"/>
      <c r="N598" s="295"/>
      <c r="O598" s="295"/>
      <c r="P598" s="295"/>
      <c r="Q598" s="295"/>
      <c r="R598" s="295"/>
      <c r="S598" s="295"/>
      <c r="T598" s="295"/>
      <c r="U598" s="295"/>
      <c r="V598" s="295"/>
      <c r="W598" s="295"/>
      <c r="X598" s="295"/>
      <c r="Y598" s="295"/>
      <c r="Z598" s="295"/>
      <c r="AA598" s="295"/>
    </row>
    <row r="599">
      <c r="A599" s="295"/>
      <c r="B599" s="327"/>
      <c r="C599" s="327"/>
      <c r="D599" s="327"/>
      <c r="E599" s="327"/>
      <c r="F599" s="327"/>
      <c r="G599" s="327"/>
      <c r="H599" s="327"/>
      <c r="I599" s="327"/>
      <c r="J599" s="295"/>
      <c r="K599" s="295"/>
      <c r="L599" s="295"/>
      <c r="M599" s="295"/>
      <c r="N599" s="295"/>
      <c r="O599" s="295"/>
      <c r="P599" s="295"/>
      <c r="Q599" s="295"/>
      <c r="R599" s="295"/>
      <c r="S599" s="295"/>
      <c r="T599" s="295"/>
      <c r="U599" s="295"/>
      <c r="V599" s="295"/>
      <c r="W599" s="295"/>
      <c r="X599" s="295"/>
      <c r="Y599" s="295"/>
      <c r="Z599" s="295"/>
      <c r="AA599" s="295"/>
    </row>
    <row r="600">
      <c r="A600" s="295"/>
      <c r="B600" s="327"/>
      <c r="C600" s="327"/>
      <c r="D600" s="327"/>
      <c r="E600" s="327"/>
      <c r="F600" s="327"/>
      <c r="G600" s="327"/>
      <c r="H600" s="327"/>
      <c r="I600" s="327"/>
      <c r="J600" s="295"/>
      <c r="K600" s="295"/>
      <c r="L600" s="295"/>
      <c r="M600" s="295"/>
      <c r="N600" s="295"/>
      <c r="O600" s="295"/>
      <c r="P600" s="295"/>
      <c r="Q600" s="295"/>
      <c r="R600" s="295"/>
      <c r="S600" s="295"/>
      <c r="T600" s="295"/>
      <c r="U600" s="295"/>
      <c r="V600" s="295"/>
      <c r="W600" s="295"/>
      <c r="X600" s="295"/>
      <c r="Y600" s="295"/>
      <c r="Z600" s="295"/>
      <c r="AA600" s="295"/>
    </row>
    <row r="601">
      <c r="A601" s="295"/>
      <c r="B601" s="327"/>
      <c r="C601" s="327"/>
      <c r="D601" s="327"/>
      <c r="E601" s="327"/>
      <c r="F601" s="327"/>
      <c r="G601" s="327"/>
      <c r="H601" s="327"/>
      <c r="I601" s="327"/>
      <c r="J601" s="295"/>
      <c r="K601" s="295"/>
      <c r="L601" s="295"/>
      <c r="M601" s="295"/>
      <c r="N601" s="295"/>
      <c r="O601" s="295"/>
      <c r="P601" s="295"/>
      <c r="Q601" s="295"/>
      <c r="R601" s="295"/>
      <c r="S601" s="295"/>
      <c r="T601" s="295"/>
      <c r="U601" s="295"/>
      <c r="V601" s="295"/>
      <c r="W601" s="295"/>
      <c r="X601" s="295"/>
      <c r="Y601" s="295"/>
      <c r="Z601" s="295"/>
      <c r="AA601" s="295"/>
    </row>
    <row r="602">
      <c r="A602" s="295"/>
      <c r="B602" s="327"/>
      <c r="C602" s="327"/>
      <c r="D602" s="327"/>
      <c r="E602" s="327"/>
      <c r="F602" s="327"/>
      <c r="G602" s="327"/>
      <c r="H602" s="327"/>
      <c r="I602" s="327"/>
      <c r="J602" s="295"/>
      <c r="K602" s="295"/>
      <c r="L602" s="295"/>
      <c r="M602" s="295"/>
      <c r="N602" s="295"/>
      <c r="O602" s="295"/>
      <c r="P602" s="295"/>
      <c r="Q602" s="295"/>
      <c r="R602" s="295"/>
      <c r="S602" s="295"/>
      <c r="T602" s="295"/>
      <c r="U602" s="295"/>
      <c r="V602" s="295"/>
      <c r="W602" s="295"/>
      <c r="X602" s="295"/>
      <c r="Y602" s="295"/>
      <c r="Z602" s="295"/>
      <c r="AA602" s="295"/>
    </row>
    <row r="603">
      <c r="A603" s="295"/>
      <c r="B603" s="327"/>
      <c r="C603" s="327"/>
      <c r="D603" s="327"/>
      <c r="E603" s="327"/>
      <c r="F603" s="327"/>
      <c r="G603" s="327"/>
      <c r="H603" s="327"/>
      <c r="I603" s="327"/>
      <c r="J603" s="295"/>
      <c r="K603" s="295"/>
      <c r="L603" s="295"/>
      <c r="M603" s="295"/>
      <c r="N603" s="295"/>
      <c r="O603" s="295"/>
      <c r="P603" s="295"/>
      <c r="Q603" s="295"/>
      <c r="R603" s="295"/>
      <c r="S603" s="295"/>
      <c r="T603" s="295"/>
      <c r="U603" s="295"/>
      <c r="V603" s="295"/>
      <c r="W603" s="295"/>
      <c r="X603" s="295"/>
      <c r="Y603" s="295"/>
      <c r="Z603" s="295"/>
      <c r="AA603" s="295"/>
    </row>
    <row r="604">
      <c r="A604" s="295"/>
      <c r="B604" s="327"/>
      <c r="C604" s="327"/>
      <c r="D604" s="327"/>
      <c r="E604" s="327"/>
      <c r="F604" s="327"/>
      <c r="G604" s="327"/>
      <c r="H604" s="327"/>
      <c r="I604" s="327"/>
      <c r="J604" s="295"/>
      <c r="K604" s="295"/>
      <c r="L604" s="295"/>
      <c r="M604" s="295"/>
      <c r="N604" s="295"/>
      <c r="O604" s="295"/>
      <c r="P604" s="295"/>
      <c r="Q604" s="295"/>
      <c r="R604" s="295"/>
      <c r="S604" s="295"/>
      <c r="T604" s="295"/>
      <c r="U604" s="295"/>
      <c r="V604" s="295"/>
      <c r="W604" s="295"/>
      <c r="X604" s="295"/>
      <c r="Y604" s="295"/>
      <c r="Z604" s="295"/>
      <c r="AA604" s="295"/>
    </row>
    <row r="605">
      <c r="A605" s="295"/>
      <c r="B605" s="327"/>
      <c r="C605" s="327"/>
      <c r="D605" s="327"/>
      <c r="E605" s="327"/>
      <c r="F605" s="327"/>
      <c r="G605" s="327"/>
      <c r="H605" s="327"/>
      <c r="I605" s="327"/>
      <c r="J605" s="295"/>
      <c r="K605" s="295"/>
      <c r="L605" s="295"/>
      <c r="M605" s="295"/>
      <c r="N605" s="295"/>
      <c r="O605" s="295"/>
      <c r="P605" s="295"/>
      <c r="Q605" s="295"/>
      <c r="R605" s="295"/>
      <c r="S605" s="295"/>
      <c r="T605" s="295"/>
      <c r="U605" s="295"/>
      <c r="V605" s="295"/>
      <c r="W605" s="295"/>
      <c r="X605" s="295"/>
      <c r="Y605" s="295"/>
      <c r="Z605" s="295"/>
      <c r="AA605" s="295"/>
    </row>
    <row r="606">
      <c r="A606" s="295"/>
      <c r="B606" s="327"/>
      <c r="C606" s="327"/>
      <c r="D606" s="327"/>
      <c r="E606" s="327"/>
      <c r="F606" s="327"/>
      <c r="G606" s="327"/>
      <c r="H606" s="327"/>
      <c r="I606" s="327"/>
      <c r="J606" s="295"/>
      <c r="K606" s="295"/>
      <c r="L606" s="295"/>
      <c r="M606" s="295"/>
      <c r="N606" s="295"/>
      <c r="O606" s="295"/>
      <c r="P606" s="295"/>
      <c r="Q606" s="295"/>
      <c r="R606" s="295"/>
      <c r="S606" s="295"/>
      <c r="T606" s="295"/>
      <c r="U606" s="295"/>
      <c r="V606" s="295"/>
      <c r="W606" s="295"/>
      <c r="X606" s="295"/>
      <c r="Y606" s="295"/>
      <c r="Z606" s="295"/>
      <c r="AA606" s="295"/>
    </row>
    <row r="607">
      <c r="A607" s="295"/>
      <c r="B607" s="327"/>
      <c r="C607" s="327"/>
      <c r="D607" s="327"/>
      <c r="E607" s="327"/>
      <c r="F607" s="327"/>
      <c r="G607" s="327"/>
      <c r="H607" s="327"/>
      <c r="I607" s="327"/>
      <c r="J607" s="295"/>
      <c r="K607" s="295"/>
      <c r="L607" s="295"/>
      <c r="M607" s="295"/>
      <c r="N607" s="295"/>
      <c r="O607" s="295"/>
      <c r="P607" s="295"/>
      <c r="Q607" s="295"/>
      <c r="R607" s="295"/>
      <c r="S607" s="295"/>
      <c r="T607" s="295"/>
      <c r="U607" s="295"/>
      <c r="V607" s="295"/>
      <c r="W607" s="295"/>
      <c r="X607" s="295"/>
      <c r="Y607" s="295"/>
      <c r="Z607" s="295"/>
      <c r="AA607" s="295"/>
    </row>
    <row r="608">
      <c r="A608" s="295"/>
      <c r="B608" s="327"/>
      <c r="C608" s="327"/>
      <c r="D608" s="327"/>
      <c r="E608" s="327"/>
      <c r="F608" s="327"/>
      <c r="G608" s="327"/>
      <c r="H608" s="327"/>
      <c r="I608" s="327"/>
      <c r="J608" s="295"/>
      <c r="K608" s="295"/>
      <c r="L608" s="295"/>
      <c r="M608" s="295"/>
      <c r="N608" s="295"/>
      <c r="O608" s="295"/>
      <c r="P608" s="295"/>
      <c r="Q608" s="295"/>
      <c r="R608" s="295"/>
      <c r="S608" s="295"/>
      <c r="T608" s="295"/>
      <c r="U608" s="295"/>
      <c r="V608" s="295"/>
      <c r="W608" s="295"/>
      <c r="X608" s="295"/>
      <c r="Y608" s="295"/>
      <c r="Z608" s="295"/>
      <c r="AA608" s="295"/>
    </row>
    <row r="609">
      <c r="A609" s="295"/>
      <c r="B609" s="327"/>
      <c r="C609" s="327"/>
      <c r="D609" s="327"/>
      <c r="E609" s="327"/>
      <c r="F609" s="327"/>
      <c r="G609" s="327"/>
      <c r="H609" s="327"/>
      <c r="I609" s="327"/>
      <c r="J609" s="295"/>
      <c r="K609" s="295"/>
      <c r="L609" s="295"/>
      <c r="M609" s="295"/>
      <c r="N609" s="295"/>
      <c r="O609" s="295"/>
      <c r="P609" s="295"/>
      <c r="Q609" s="295"/>
      <c r="R609" s="295"/>
      <c r="S609" s="295"/>
      <c r="T609" s="295"/>
      <c r="U609" s="295"/>
      <c r="V609" s="295"/>
      <c r="W609" s="295"/>
      <c r="X609" s="295"/>
      <c r="Y609" s="295"/>
      <c r="Z609" s="295"/>
      <c r="AA609" s="295"/>
    </row>
    <row r="610">
      <c r="A610" s="295"/>
      <c r="B610" s="327"/>
      <c r="C610" s="327"/>
      <c r="D610" s="327"/>
      <c r="E610" s="327"/>
      <c r="F610" s="327"/>
      <c r="G610" s="327"/>
      <c r="H610" s="327"/>
      <c r="I610" s="327"/>
      <c r="J610" s="295"/>
      <c r="K610" s="295"/>
      <c r="L610" s="295"/>
      <c r="M610" s="295"/>
      <c r="N610" s="295"/>
      <c r="O610" s="295"/>
      <c r="P610" s="295"/>
      <c r="Q610" s="295"/>
      <c r="R610" s="295"/>
      <c r="S610" s="295"/>
      <c r="T610" s="295"/>
      <c r="U610" s="295"/>
      <c r="V610" s="295"/>
      <c r="W610" s="295"/>
      <c r="X610" s="295"/>
      <c r="Y610" s="295"/>
      <c r="Z610" s="295"/>
      <c r="AA610" s="295"/>
    </row>
    <row r="611">
      <c r="A611" s="295"/>
      <c r="B611" s="327"/>
      <c r="C611" s="327"/>
      <c r="D611" s="327"/>
      <c r="E611" s="327"/>
      <c r="F611" s="327"/>
      <c r="G611" s="327"/>
      <c r="H611" s="327"/>
      <c r="I611" s="327"/>
      <c r="J611" s="295"/>
      <c r="K611" s="295"/>
      <c r="L611" s="295"/>
      <c r="M611" s="295"/>
      <c r="N611" s="295"/>
      <c r="O611" s="295"/>
      <c r="P611" s="295"/>
      <c r="Q611" s="295"/>
      <c r="R611" s="295"/>
      <c r="S611" s="295"/>
      <c r="T611" s="295"/>
      <c r="U611" s="295"/>
      <c r="V611" s="295"/>
      <c r="W611" s="295"/>
      <c r="X611" s="295"/>
      <c r="Y611" s="295"/>
      <c r="Z611" s="295"/>
      <c r="AA611" s="295"/>
    </row>
    <row r="612">
      <c r="A612" s="295"/>
      <c r="B612" s="327"/>
      <c r="C612" s="327"/>
      <c r="D612" s="327"/>
      <c r="E612" s="327"/>
      <c r="F612" s="327"/>
      <c r="G612" s="327"/>
      <c r="H612" s="327"/>
      <c r="I612" s="327"/>
      <c r="J612" s="295"/>
      <c r="K612" s="295"/>
      <c r="L612" s="295"/>
      <c r="M612" s="295"/>
      <c r="N612" s="295"/>
      <c r="O612" s="295"/>
      <c r="P612" s="295"/>
      <c r="Q612" s="295"/>
      <c r="R612" s="295"/>
      <c r="S612" s="295"/>
      <c r="T612" s="295"/>
      <c r="U612" s="295"/>
      <c r="V612" s="295"/>
      <c r="W612" s="295"/>
      <c r="X612" s="295"/>
      <c r="Y612" s="295"/>
      <c r="Z612" s="295"/>
      <c r="AA612" s="295"/>
    </row>
    <row r="613">
      <c r="A613" s="295"/>
      <c r="B613" s="327"/>
      <c r="C613" s="327"/>
      <c r="D613" s="327"/>
      <c r="E613" s="327"/>
      <c r="F613" s="327"/>
      <c r="G613" s="327"/>
      <c r="H613" s="327"/>
      <c r="I613" s="327"/>
      <c r="J613" s="295"/>
      <c r="K613" s="295"/>
      <c r="L613" s="295"/>
      <c r="M613" s="295"/>
      <c r="N613" s="295"/>
      <c r="O613" s="295"/>
      <c r="P613" s="295"/>
      <c r="Q613" s="295"/>
      <c r="R613" s="295"/>
      <c r="S613" s="295"/>
      <c r="T613" s="295"/>
      <c r="U613" s="295"/>
      <c r="V613" s="295"/>
      <c r="W613" s="295"/>
      <c r="X613" s="295"/>
      <c r="Y613" s="295"/>
      <c r="Z613" s="295"/>
      <c r="AA613" s="295"/>
    </row>
    <row r="614">
      <c r="A614" s="295"/>
      <c r="B614" s="327"/>
      <c r="C614" s="327"/>
      <c r="D614" s="327"/>
      <c r="E614" s="327"/>
      <c r="F614" s="327"/>
      <c r="G614" s="327"/>
      <c r="H614" s="327"/>
      <c r="I614" s="327"/>
      <c r="J614" s="295"/>
      <c r="K614" s="295"/>
      <c r="L614" s="295"/>
      <c r="M614" s="295"/>
      <c r="N614" s="295"/>
      <c r="O614" s="295"/>
      <c r="P614" s="295"/>
      <c r="Q614" s="295"/>
      <c r="R614" s="295"/>
      <c r="S614" s="295"/>
      <c r="T614" s="295"/>
      <c r="U614" s="295"/>
      <c r="V614" s="295"/>
      <c r="W614" s="295"/>
      <c r="X614" s="295"/>
      <c r="Y614" s="295"/>
      <c r="Z614" s="295"/>
      <c r="AA614" s="295"/>
    </row>
    <row r="615">
      <c r="A615" s="295"/>
      <c r="B615" s="327"/>
      <c r="C615" s="327"/>
      <c r="D615" s="327"/>
      <c r="E615" s="327"/>
      <c r="F615" s="327"/>
      <c r="G615" s="327"/>
      <c r="H615" s="327"/>
      <c r="I615" s="327"/>
      <c r="J615" s="295"/>
      <c r="K615" s="295"/>
      <c r="L615" s="295"/>
      <c r="M615" s="295"/>
      <c r="N615" s="295"/>
      <c r="O615" s="295"/>
      <c r="P615" s="295"/>
      <c r="Q615" s="295"/>
      <c r="R615" s="295"/>
      <c r="S615" s="295"/>
      <c r="T615" s="295"/>
      <c r="U615" s="295"/>
      <c r="V615" s="295"/>
      <c r="W615" s="295"/>
      <c r="X615" s="295"/>
      <c r="Y615" s="295"/>
      <c r="Z615" s="295"/>
      <c r="AA615" s="295"/>
    </row>
    <row r="616">
      <c r="A616" s="295"/>
      <c r="B616" s="327"/>
      <c r="C616" s="327"/>
      <c r="D616" s="327"/>
      <c r="E616" s="327"/>
      <c r="F616" s="327"/>
      <c r="G616" s="327"/>
      <c r="H616" s="327"/>
      <c r="I616" s="327"/>
      <c r="J616" s="295"/>
      <c r="K616" s="295"/>
      <c r="L616" s="295"/>
      <c r="M616" s="295"/>
      <c r="N616" s="295"/>
      <c r="O616" s="295"/>
      <c r="P616" s="295"/>
      <c r="Q616" s="295"/>
      <c r="R616" s="295"/>
      <c r="S616" s="295"/>
      <c r="T616" s="295"/>
      <c r="U616" s="295"/>
      <c r="V616" s="295"/>
      <c r="W616" s="295"/>
      <c r="X616" s="295"/>
      <c r="Y616" s="295"/>
      <c r="Z616" s="295"/>
      <c r="AA616" s="295"/>
    </row>
    <row r="617">
      <c r="A617" s="295"/>
      <c r="B617" s="327"/>
      <c r="C617" s="327"/>
      <c r="D617" s="327"/>
      <c r="E617" s="327"/>
      <c r="F617" s="327"/>
      <c r="G617" s="327"/>
      <c r="H617" s="327"/>
      <c r="I617" s="327"/>
      <c r="J617" s="295"/>
      <c r="K617" s="295"/>
      <c r="L617" s="295"/>
      <c r="M617" s="295"/>
      <c r="N617" s="295"/>
      <c r="O617" s="295"/>
      <c r="P617" s="295"/>
      <c r="Q617" s="295"/>
      <c r="R617" s="295"/>
      <c r="S617" s="295"/>
      <c r="T617" s="295"/>
      <c r="U617" s="295"/>
      <c r="V617" s="295"/>
      <c r="W617" s="295"/>
      <c r="X617" s="295"/>
      <c r="Y617" s="295"/>
      <c r="Z617" s="295"/>
      <c r="AA617" s="295"/>
    </row>
    <row r="618">
      <c r="A618" s="295"/>
      <c r="B618" s="327"/>
      <c r="C618" s="327"/>
      <c r="D618" s="327"/>
      <c r="E618" s="327"/>
      <c r="F618" s="327"/>
      <c r="G618" s="327"/>
      <c r="H618" s="327"/>
      <c r="I618" s="327"/>
      <c r="J618" s="295"/>
      <c r="K618" s="295"/>
      <c r="L618" s="295"/>
      <c r="M618" s="295"/>
      <c r="N618" s="295"/>
      <c r="O618" s="295"/>
      <c r="P618" s="295"/>
      <c r="Q618" s="295"/>
      <c r="R618" s="295"/>
      <c r="S618" s="295"/>
      <c r="T618" s="295"/>
      <c r="U618" s="295"/>
      <c r="V618" s="295"/>
      <c r="W618" s="295"/>
      <c r="X618" s="295"/>
      <c r="Y618" s="295"/>
      <c r="Z618" s="295"/>
      <c r="AA618" s="295"/>
    </row>
    <row r="619">
      <c r="A619" s="295"/>
      <c r="B619" s="327"/>
      <c r="C619" s="327"/>
      <c r="D619" s="327"/>
      <c r="E619" s="327"/>
      <c r="F619" s="327"/>
      <c r="G619" s="327"/>
      <c r="H619" s="327"/>
      <c r="I619" s="327"/>
      <c r="J619" s="295"/>
      <c r="K619" s="295"/>
      <c r="L619" s="295"/>
      <c r="M619" s="295"/>
      <c r="N619" s="295"/>
      <c r="O619" s="295"/>
      <c r="P619" s="295"/>
      <c r="Q619" s="295"/>
      <c r="R619" s="295"/>
      <c r="S619" s="295"/>
      <c r="T619" s="295"/>
      <c r="U619" s="295"/>
      <c r="V619" s="295"/>
      <c r="W619" s="295"/>
      <c r="X619" s="295"/>
      <c r="Y619" s="295"/>
      <c r="Z619" s="295"/>
      <c r="AA619" s="295"/>
    </row>
    <row r="620">
      <c r="A620" s="295"/>
      <c r="B620" s="327"/>
      <c r="C620" s="327"/>
      <c r="D620" s="327"/>
      <c r="E620" s="327"/>
      <c r="F620" s="327"/>
      <c r="G620" s="327"/>
      <c r="H620" s="327"/>
      <c r="I620" s="327"/>
      <c r="J620" s="295"/>
      <c r="K620" s="295"/>
      <c r="L620" s="295"/>
      <c r="M620" s="295"/>
      <c r="N620" s="295"/>
      <c r="O620" s="295"/>
      <c r="P620" s="295"/>
      <c r="Q620" s="295"/>
      <c r="R620" s="295"/>
      <c r="S620" s="295"/>
      <c r="T620" s="295"/>
      <c r="U620" s="295"/>
      <c r="V620" s="295"/>
      <c r="W620" s="295"/>
      <c r="X620" s="295"/>
      <c r="Y620" s="295"/>
      <c r="Z620" s="295"/>
      <c r="AA620" s="295"/>
    </row>
    <row r="621">
      <c r="A621" s="295"/>
      <c r="B621" s="327"/>
      <c r="C621" s="327"/>
      <c r="D621" s="327"/>
      <c r="E621" s="327"/>
      <c r="F621" s="327"/>
      <c r="G621" s="327"/>
      <c r="H621" s="327"/>
      <c r="I621" s="327"/>
      <c r="J621" s="295"/>
      <c r="K621" s="295"/>
      <c r="L621" s="295"/>
      <c r="M621" s="295"/>
      <c r="N621" s="295"/>
      <c r="O621" s="295"/>
      <c r="P621" s="295"/>
      <c r="Q621" s="295"/>
      <c r="R621" s="295"/>
      <c r="S621" s="295"/>
      <c r="T621" s="295"/>
      <c r="U621" s="295"/>
      <c r="V621" s="295"/>
      <c r="W621" s="295"/>
      <c r="X621" s="295"/>
      <c r="Y621" s="295"/>
      <c r="Z621" s="295"/>
      <c r="AA621" s="295"/>
    </row>
    <row r="622">
      <c r="A622" s="295"/>
      <c r="B622" s="327"/>
      <c r="C622" s="327"/>
      <c r="D622" s="327"/>
      <c r="E622" s="327"/>
      <c r="F622" s="327"/>
      <c r="G622" s="327"/>
      <c r="H622" s="327"/>
      <c r="I622" s="327"/>
      <c r="J622" s="295"/>
      <c r="K622" s="295"/>
      <c r="L622" s="295"/>
      <c r="M622" s="295"/>
      <c r="N622" s="295"/>
      <c r="O622" s="295"/>
      <c r="P622" s="295"/>
      <c r="Q622" s="295"/>
      <c r="R622" s="295"/>
      <c r="S622" s="295"/>
      <c r="T622" s="295"/>
      <c r="U622" s="295"/>
      <c r="V622" s="295"/>
      <c r="W622" s="295"/>
      <c r="X622" s="295"/>
      <c r="Y622" s="295"/>
      <c r="Z622" s="295"/>
      <c r="AA622" s="295"/>
    </row>
    <row r="623">
      <c r="A623" s="295"/>
      <c r="B623" s="327"/>
      <c r="C623" s="327"/>
      <c r="D623" s="327"/>
      <c r="E623" s="327"/>
      <c r="F623" s="327"/>
      <c r="G623" s="327"/>
      <c r="H623" s="327"/>
      <c r="I623" s="327"/>
      <c r="J623" s="295"/>
      <c r="K623" s="295"/>
      <c r="L623" s="295"/>
      <c r="M623" s="295"/>
      <c r="N623" s="295"/>
      <c r="O623" s="295"/>
      <c r="P623" s="295"/>
      <c r="Q623" s="295"/>
      <c r="R623" s="295"/>
      <c r="S623" s="295"/>
      <c r="T623" s="295"/>
      <c r="U623" s="295"/>
      <c r="V623" s="295"/>
      <c r="W623" s="295"/>
      <c r="X623" s="295"/>
      <c r="Y623" s="295"/>
      <c r="Z623" s="295"/>
      <c r="AA623" s="295"/>
    </row>
    <row r="624">
      <c r="A624" s="295"/>
      <c r="B624" s="327"/>
      <c r="C624" s="327"/>
      <c r="D624" s="327"/>
      <c r="E624" s="327"/>
      <c r="F624" s="327"/>
      <c r="G624" s="327"/>
      <c r="H624" s="327"/>
      <c r="I624" s="327"/>
      <c r="J624" s="295"/>
      <c r="K624" s="295"/>
      <c r="L624" s="295"/>
      <c r="M624" s="295"/>
      <c r="N624" s="295"/>
      <c r="O624" s="295"/>
      <c r="P624" s="295"/>
      <c r="Q624" s="295"/>
      <c r="R624" s="295"/>
      <c r="S624" s="295"/>
      <c r="T624" s="295"/>
      <c r="U624" s="295"/>
      <c r="V624" s="295"/>
      <c r="W624" s="295"/>
      <c r="X624" s="295"/>
      <c r="Y624" s="295"/>
      <c r="Z624" s="295"/>
      <c r="AA624" s="295"/>
    </row>
    <row r="625">
      <c r="A625" s="295"/>
      <c r="B625" s="327"/>
      <c r="C625" s="327"/>
      <c r="D625" s="327"/>
      <c r="E625" s="327"/>
      <c r="F625" s="327"/>
      <c r="G625" s="327"/>
      <c r="H625" s="327"/>
      <c r="I625" s="327"/>
      <c r="J625" s="295"/>
      <c r="K625" s="295"/>
      <c r="L625" s="295"/>
      <c r="M625" s="295"/>
      <c r="N625" s="295"/>
      <c r="O625" s="295"/>
      <c r="P625" s="295"/>
      <c r="Q625" s="295"/>
      <c r="R625" s="295"/>
      <c r="S625" s="295"/>
      <c r="T625" s="295"/>
      <c r="U625" s="295"/>
      <c r="V625" s="295"/>
      <c r="W625" s="295"/>
      <c r="X625" s="295"/>
      <c r="Y625" s="295"/>
      <c r="Z625" s="295"/>
      <c r="AA625" s="295"/>
    </row>
    <row r="626">
      <c r="A626" s="295"/>
      <c r="B626" s="327"/>
      <c r="C626" s="327"/>
      <c r="D626" s="327"/>
      <c r="E626" s="327"/>
      <c r="F626" s="327"/>
      <c r="G626" s="327"/>
      <c r="H626" s="327"/>
      <c r="I626" s="327"/>
      <c r="J626" s="295"/>
      <c r="K626" s="295"/>
      <c r="L626" s="295"/>
      <c r="M626" s="295"/>
      <c r="N626" s="295"/>
      <c r="O626" s="295"/>
      <c r="P626" s="295"/>
      <c r="Q626" s="295"/>
      <c r="R626" s="295"/>
      <c r="S626" s="295"/>
      <c r="T626" s="295"/>
      <c r="U626" s="295"/>
      <c r="V626" s="295"/>
      <c r="W626" s="295"/>
      <c r="X626" s="295"/>
      <c r="Y626" s="295"/>
      <c r="Z626" s="295"/>
      <c r="AA626" s="295"/>
    </row>
    <row r="627">
      <c r="A627" s="295"/>
      <c r="B627" s="327"/>
      <c r="C627" s="327"/>
      <c r="D627" s="327"/>
      <c r="E627" s="327"/>
      <c r="F627" s="327"/>
      <c r="G627" s="327"/>
      <c r="H627" s="327"/>
      <c r="I627" s="327"/>
      <c r="J627" s="295"/>
      <c r="K627" s="295"/>
      <c r="L627" s="295"/>
      <c r="M627" s="295"/>
      <c r="N627" s="295"/>
      <c r="O627" s="295"/>
      <c r="P627" s="295"/>
      <c r="Q627" s="295"/>
      <c r="R627" s="295"/>
      <c r="S627" s="295"/>
      <c r="T627" s="295"/>
      <c r="U627" s="295"/>
      <c r="V627" s="295"/>
      <c r="W627" s="295"/>
      <c r="X627" s="295"/>
      <c r="Y627" s="295"/>
      <c r="Z627" s="295"/>
      <c r="AA627" s="295"/>
    </row>
    <row r="628">
      <c r="A628" s="295"/>
      <c r="B628" s="327"/>
      <c r="C628" s="327"/>
      <c r="D628" s="327"/>
      <c r="E628" s="327"/>
      <c r="F628" s="327"/>
      <c r="G628" s="327"/>
      <c r="H628" s="327"/>
      <c r="I628" s="327"/>
      <c r="J628" s="295"/>
      <c r="K628" s="295"/>
      <c r="L628" s="295"/>
      <c r="M628" s="295"/>
      <c r="N628" s="295"/>
      <c r="O628" s="295"/>
      <c r="P628" s="295"/>
      <c r="Q628" s="295"/>
      <c r="R628" s="295"/>
      <c r="S628" s="295"/>
      <c r="T628" s="295"/>
      <c r="U628" s="295"/>
      <c r="V628" s="295"/>
      <c r="W628" s="295"/>
      <c r="X628" s="295"/>
      <c r="Y628" s="295"/>
      <c r="Z628" s="295"/>
      <c r="AA628" s="295"/>
    </row>
    <row r="629">
      <c r="A629" s="295"/>
      <c r="B629" s="327"/>
      <c r="C629" s="327"/>
      <c r="D629" s="327"/>
      <c r="E629" s="327"/>
      <c r="F629" s="327"/>
      <c r="G629" s="327"/>
      <c r="H629" s="327"/>
      <c r="I629" s="327"/>
      <c r="J629" s="295"/>
      <c r="K629" s="295"/>
      <c r="L629" s="295"/>
      <c r="M629" s="295"/>
      <c r="N629" s="295"/>
      <c r="O629" s="295"/>
      <c r="P629" s="295"/>
      <c r="Q629" s="295"/>
      <c r="R629" s="295"/>
      <c r="S629" s="295"/>
      <c r="T629" s="295"/>
      <c r="U629" s="295"/>
      <c r="V629" s="295"/>
      <c r="W629" s="295"/>
      <c r="X629" s="295"/>
      <c r="Y629" s="295"/>
      <c r="Z629" s="295"/>
      <c r="AA629" s="295"/>
    </row>
    <row r="630">
      <c r="A630" s="295"/>
      <c r="B630" s="327"/>
      <c r="C630" s="327"/>
      <c r="D630" s="327"/>
      <c r="E630" s="327"/>
      <c r="F630" s="327"/>
      <c r="G630" s="327"/>
      <c r="H630" s="327"/>
      <c r="I630" s="327"/>
      <c r="J630" s="295"/>
      <c r="K630" s="295"/>
      <c r="L630" s="295"/>
      <c r="M630" s="295"/>
      <c r="N630" s="295"/>
      <c r="O630" s="295"/>
      <c r="P630" s="295"/>
      <c r="Q630" s="295"/>
      <c r="R630" s="295"/>
      <c r="S630" s="295"/>
      <c r="T630" s="295"/>
      <c r="U630" s="295"/>
      <c r="V630" s="295"/>
      <c r="W630" s="295"/>
      <c r="X630" s="295"/>
      <c r="Y630" s="295"/>
      <c r="Z630" s="295"/>
      <c r="AA630" s="295"/>
    </row>
    <row r="631">
      <c r="A631" s="295"/>
      <c r="B631" s="327"/>
      <c r="C631" s="327"/>
      <c r="D631" s="327"/>
      <c r="E631" s="327"/>
      <c r="F631" s="327"/>
      <c r="G631" s="327"/>
      <c r="H631" s="327"/>
      <c r="I631" s="327"/>
      <c r="J631" s="295"/>
      <c r="K631" s="295"/>
      <c r="L631" s="295"/>
      <c r="M631" s="295"/>
      <c r="N631" s="295"/>
      <c r="O631" s="295"/>
      <c r="P631" s="295"/>
      <c r="Q631" s="295"/>
      <c r="R631" s="295"/>
      <c r="S631" s="295"/>
      <c r="T631" s="295"/>
      <c r="U631" s="295"/>
      <c r="V631" s="295"/>
      <c r="W631" s="295"/>
      <c r="X631" s="295"/>
      <c r="Y631" s="295"/>
      <c r="Z631" s="295"/>
      <c r="AA631" s="295"/>
    </row>
    <row r="632">
      <c r="A632" s="295"/>
      <c r="B632" s="327"/>
      <c r="C632" s="327"/>
      <c r="D632" s="327"/>
      <c r="E632" s="327"/>
      <c r="F632" s="327"/>
      <c r="G632" s="327"/>
      <c r="H632" s="327"/>
      <c r="I632" s="327"/>
      <c r="J632" s="295"/>
      <c r="K632" s="295"/>
      <c r="L632" s="295"/>
      <c r="M632" s="295"/>
      <c r="N632" s="295"/>
      <c r="O632" s="295"/>
      <c r="P632" s="295"/>
      <c r="Q632" s="295"/>
      <c r="R632" s="295"/>
      <c r="S632" s="295"/>
      <c r="T632" s="295"/>
      <c r="U632" s="295"/>
      <c r="V632" s="295"/>
      <c r="W632" s="295"/>
      <c r="X632" s="295"/>
      <c r="Y632" s="295"/>
      <c r="Z632" s="295"/>
      <c r="AA632" s="295"/>
    </row>
    <row r="633">
      <c r="A633" s="295"/>
      <c r="B633" s="327"/>
      <c r="C633" s="327"/>
      <c r="D633" s="327"/>
      <c r="E633" s="327"/>
      <c r="F633" s="327"/>
      <c r="G633" s="327"/>
      <c r="H633" s="327"/>
      <c r="I633" s="327"/>
      <c r="J633" s="295"/>
      <c r="K633" s="295"/>
      <c r="L633" s="295"/>
      <c r="M633" s="295"/>
      <c r="N633" s="295"/>
      <c r="O633" s="295"/>
      <c r="P633" s="295"/>
      <c r="Q633" s="295"/>
      <c r="R633" s="295"/>
      <c r="S633" s="295"/>
      <c r="T633" s="295"/>
      <c r="U633" s="295"/>
      <c r="V633" s="295"/>
      <c r="W633" s="295"/>
      <c r="X633" s="295"/>
      <c r="Y633" s="295"/>
      <c r="Z633" s="295"/>
      <c r="AA633" s="295"/>
    </row>
    <row r="634">
      <c r="A634" s="295"/>
      <c r="B634" s="327"/>
      <c r="C634" s="327"/>
      <c r="D634" s="327"/>
      <c r="E634" s="327"/>
      <c r="F634" s="327"/>
      <c r="G634" s="327"/>
      <c r="H634" s="327"/>
      <c r="I634" s="327"/>
      <c r="J634" s="295"/>
      <c r="K634" s="295"/>
      <c r="L634" s="295"/>
      <c r="M634" s="295"/>
      <c r="N634" s="295"/>
      <c r="O634" s="295"/>
      <c r="P634" s="295"/>
      <c r="Q634" s="295"/>
      <c r="R634" s="295"/>
      <c r="S634" s="295"/>
      <c r="T634" s="295"/>
      <c r="U634" s="295"/>
      <c r="V634" s="295"/>
      <c r="W634" s="295"/>
      <c r="X634" s="295"/>
      <c r="Y634" s="295"/>
      <c r="Z634" s="295"/>
      <c r="AA634" s="295"/>
    </row>
    <row r="635">
      <c r="A635" s="295"/>
      <c r="B635" s="327"/>
      <c r="C635" s="327"/>
      <c r="D635" s="327"/>
      <c r="E635" s="327"/>
      <c r="F635" s="327"/>
      <c r="G635" s="327"/>
      <c r="H635" s="327"/>
      <c r="I635" s="327"/>
      <c r="J635" s="295"/>
      <c r="K635" s="295"/>
      <c r="L635" s="295"/>
      <c r="M635" s="295"/>
      <c r="N635" s="295"/>
      <c r="O635" s="295"/>
      <c r="P635" s="295"/>
      <c r="Q635" s="295"/>
      <c r="R635" s="295"/>
      <c r="S635" s="295"/>
      <c r="T635" s="295"/>
      <c r="U635" s="295"/>
      <c r="V635" s="295"/>
      <c r="W635" s="295"/>
      <c r="X635" s="295"/>
      <c r="Y635" s="295"/>
      <c r="Z635" s="295"/>
      <c r="AA635" s="295"/>
    </row>
    <row r="636">
      <c r="A636" s="295"/>
      <c r="B636" s="327"/>
      <c r="C636" s="327"/>
      <c r="D636" s="327"/>
      <c r="E636" s="327"/>
      <c r="F636" s="327"/>
      <c r="G636" s="327"/>
      <c r="H636" s="327"/>
      <c r="I636" s="327"/>
      <c r="J636" s="295"/>
      <c r="K636" s="295"/>
      <c r="L636" s="295"/>
      <c r="M636" s="295"/>
      <c r="N636" s="295"/>
      <c r="O636" s="295"/>
      <c r="P636" s="295"/>
      <c r="Q636" s="295"/>
      <c r="R636" s="295"/>
      <c r="S636" s="295"/>
      <c r="T636" s="295"/>
      <c r="U636" s="295"/>
      <c r="V636" s="295"/>
      <c r="W636" s="295"/>
      <c r="X636" s="295"/>
      <c r="Y636" s="295"/>
      <c r="Z636" s="295"/>
      <c r="AA636" s="295"/>
    </row>
    <row r="637">
      <c r="A637" s="295"/>
      <c r="B637" s="327"/>
      <c r="C637" s="327"/>
      <c r="D637" s="327"/>
      <c r="E637" s="327"/>
      <c r="F637" s="327"/>
      <c r="G637" s="327"/>
      <c r="H637" s="327"/>
      <c r="I637" s="327"/>
      <c r="J637" s="295"/>
      <c r="K637" s="295"/>
      <c r="L637" s="295"/>
      <c r="M637" s="295"/>
      <c r="N637" s="295"/>
      <c r="O637" s="295"/>
      <c r="P637" s="295"/>
      <c r="Q637" s="295"/>
      <c r="R637" s="295"/>
      <c r="S637" s="295"/>
      <c r="T637" s="295"/>
      <c r="U637" s="295"/>
      <c r="V637" s="295"/>
      <c r="W637" s="295"/>
      <c r="X637" s="295"/>
      <c r="Y637" s="295"/>
      <c r="Z637" s="295"/>
      <c r="AA637" s="295"/>
    </row>
    <row r="638">
      <c r="A638" s="295"/>
      <c r="B638" s="327"/>
      <c r="C638" s="327"/>
      <c r="D638" s="327"/>
      <c r="E638" s="327"/>
      <c r="F638" s="327"/>
      <c r="G638" s="327"/>
      <c r="H638" s="327"/>
      <c r="I638" s="327"/>
      <c r="J638" s="295"/>
      <c r="K638" s="295"/>
      <c r="L638" s="295"/>
      <c r="M638" s="295"/>
      <c r="N638" s="295"/>
      <c r="O638" s="295"/>
      <c r="P638" s="295"/>
      <c r="Q638" s="295"/>
      <c r="R638" s="295"/>
      <c r="S638" s="295"/>
      <c r="T638" s="295"/>
      <c r="U638" s="295"/>
      <c r="V638" s="295"/>
      <c r="W638" s="295"/>
      <c r="X638" s="295"/>
      <c r="Y638" s="295"/>
      <c r="Z638" s="295"/>
      <c r="AA638" s="295"/>
    </row>
    <row r="639">
      <c r="A639" s="295"/>
      <c r="B639" s="327"/>
      <c r="C639" s="327"/>
      <c r="D639" s="327"/>
      <c r="E639" s="327"/>
      <c r="F639" s="327"/>
      <c r="G639" s="327"/>
      <c r="H639" s="327"/>
      <c r="I639" s="327"/>
      <c r="J639" s="295"/>
      <c r="K639" s="295"/>
      <c r="L639" s="295"/>
      <c r="M639" s="295"/>
      <c r="N639" s="295"/>
      <c r="O639" s="295"/>
      <c r="P639" s="295"/>
      <c r="Q639" s="295"/>
      <c r="R639" s="295"/>
      <c r="S639" s="295"/>
      <c r="T639" s="295"/>
      <c r="U639" s="295"/>
      <c r="V639" s="295"/>
      <c r="W639" s="295"/>
      <c r="X639" s="295"/>
      <c r="Y639" s="295"/>
      <c r="Z639" s="295"/>
      <c r="AA639" s="295"/>
    </row>
    <row r="640">
      <c r="A640" s="295"/>
      <c r="B640" s="327"/>
      <c r="C640" s="327"/>
      <c r="D640" s="327"/>
      <c r="E640" s="327"/>
      <c r="F640" s="327"/>
      <c r="G640" s="327"/>
      <c r="H640" s="327"/>
      <c r="I640" s="327"/>
      <c r="J640" s="295"/>
      <c r="K640" s="295"/>
      <c r="L640" s="295"/>
      <c r="M640" s="295"/>
      <c r="N640" s="295"/>
      <c r="O640" s="295"/>
      <c r="P640" s="295"/>
      <c r="Q640" s="295"/>
      <c r="R640" s="295"/>
      <c r="S640" s="295"/>
      <c r="T640" s="295"/>
      <c r="U640" s="295"/>
      <c r="V640" s="295"/>
      <c r="W640" s="295"/>
      <c r="X640" s="295"/>
      <c r="Y640" s="295"/>
      <c r="Z640" s="295"/>
      <c r="AA640" s="295"/>
    </row>
    <row r="641">
      <c r="A641" s="295"/>
      <c r="B641" s="327"/>
      <c r="C641" s="327"/>
      <c r="D641" s="327"/>
      <c r="E641" s="327"/>
      <c r="F641" s="327"/>
      <c r="G641" s="327"/>
      <c r="H641" s="327"/>
      <c r="I641" s="327"/>
      <c r="J641" s="295"/>
      <c r="K641" s="295"/>
      <c r="L641" s="295"/>
      <c r="M641" s="295"/>
      <c r="N641" s="295"/>
      <c r="O641" s="295"/>
      <c r="P641" s="295"/>
      <c r="Q641" s="295"/>
      <c r="R641" s="295"/>
      <c r="S641" s="295"/>
      <c r="T641" s="295"/>
      <c r="U641" s="295"/>
      <c r="V641" s="295"/>
      <c r="W641" s="295"/>
      <c r="X641" s="295"/>
      <c r="Y641" s="295"/>
      <c r="Z641" s="295"/>
      <c r="AA641" s="295"/>
    </row>
    <row r="642">
      <c r="A642" s="295"/>
      <c r="B642" s="327"/>
      <c r="C642" s="327"/>
      <c r="D642" s="327"/>
      <c r="E642" s="327"/>
      <c r="F642" s="327"/>
      <c r="G642" s="327"/>
      <c r="H642" s="327"/>
      <c r="I642" s="327"/>
      <c r="J642" s="295"/>
      <c r="K642" s="295"/>
      <c r="L642" s="295"/>
      <c r="M642" s="295"/>
      <c r="N642" s="295"/>
      <c r="O642" s="295"/>
      <c r="P642" s="295"/>
      <c r="Q642" s="295"/>
      <c r="R642" s="295"/>
      <c r="S642" s="295"/>
      <c r="T642" s="295"/>
      <c r="U642" s="295"/>
      <c r="V642" s="295"/>
      <c r="W642" s="295"/>
      <c r="X642" s="295"/>
      <c r="Y642" s="295"/>
      <c r="Z642" s="295"/>
      <c r="AA642" s="295"/>
    </row>
    <row r="643">
      <c r="A643" s="295"/>
      <c r="B643" s="327"/>
      <c r="C643" s="327"/>
      <c r="D643" s="327"/>
      <c r="E643" s="327"/>
      <c r="F643" s="327"/>
      <c r="G643" s="327"/>
      <c r="H643" s="327"/>
      <c r="I643" s="327"/>
      <c r="J643" s="295"/>
      <c r="K643" s="295"/>
      <c r="L643" s="295"/>
      <c r="M643" s="295"/>
      <c r="N643" s="295"/>
      <c r="O643" s="295"/>
      <c r="P643" s="295"/>
      <c r="Q643" s="295"/>
      <c r="R643" s="295"/>
      <c r="S643" s="295"/>
      <c r="T643" s="295"/>
      <c r="U643" s="295"/>
      <c r="V643" s="295"/>
      <c r="W643" s="295"/>
      <c r="X643" s="295"/>
      <c r="Y643" s="295"/>
      <c r="Z643" s="295"/>
      <c r="AA643" s="295"/>
    </row>
    <row r="644">
      <c r="A644" s="295"/>
      <c r="B644" s="327"/>
      <c r="C644" s="327"/>
      <c r="D644" s="327"/>
      <c r="E644" s="327"/>
      <c r="F644" s="327"/>
      <c r="G644" s="327"/>
      <c r="H644" s="327"/>
      <c r="I644" s="327"/>
      <c r="J644" s="295"/>
      <c r="K644" s="295"/>
      <c r="L644" s="295"/>
      <c r="M644" s="295"/>
      <c r="N644" s="295"/>
      <c r="O644" s="295"/>
      <c r="P644" s="295"/>
      <c r="Q644" s="295"/>
      <c r="R644" s="295"/>
      <c r="S644" s="295"/>
      <c r="T644" s="295"/>
      <c r="U644" s="295"/>
      <c r="V644" s="295"/>
      <c r="W644" s="295"/>
      <c r="X644" s="295"/>
      <c r="Y644" s="295"/>
      <c r="Z644" s="295"/>
      <c r="AA644" s="295"/>
    </row>
    <row r="645">
      <c r="A645" s="295"/>
      <c r="B645" s="327"/>
      <c r="C645" s="327"/>
      <c r="D645" s="327"/>
      <c r="E645" s="327"/>
      <c r="F645" s="327"/>
      <c r="G645" s="327"/>
      <c r="H645" s="327"/>
      <c r="I645" s="327"/>
      <c r="J645" s="295"/>
      <c r="K645" s="295"/>
      <c r="L645" s="295"/>
      <c r="M645" s="295"/>
      <c r="N645" s="295"/>
      <c r="O645" s="295"/>
      <c r="P645" s="295"/>
      <c r="Q645" s="295"/>
      <c r="R645" s="295"/>
      <c r="S645" s="295"/>
      <c r="T645" s="295"/>
      <c r="U645" s="295"/>
      <c r="V645" s="295"/>
      <c r="W645" s="295"/>
      <c r="X645" s="295"/>
      <c r="Y645" s="295"/>
      <c r="Z645" s="295"/>
      <c r="AA645" s="295"/>
    </row>
    <row r="646">
      <c r="A646" s="295"/>
      <c r="B646" s="327"/>
      <c r="C646" s="327"/>
      <c r="D646" s="327"/>
      <c r="E646" s="327"/>
      <c r="F646" s="327"/>
      <c r="G646" s="327"/>
      <c r="H646" s="327"/>
      <c r="I646" s="327"/>
      <c r="J646" s="295"/>
      <c r="K646" s="295"/>
      <c r="L646" s="295"/>
      <c r="M646" s="295"/>
      <c r="N646" s="295"/>
      <c r="O646" s="295"/>
      <c r="P646" s="295"/>
      <c r="Q646" s="295"/>
      <c r="R646" s="295"/>
      <c r="S646" s="295"/>
      <c r="T646" s="295"/>
      <c r="U646" s="295"/>
      <c r="V646" s="295"/>
      <c r="W646" s="295"/>
      <c r="X646" s="295"/>
      <c r="Y646" s="295"/>
      <c r="Z646" s="295"/>
      <c r="AA646" s="295"/>
    </row>
    <row r="647">
      <c r="A647" s="295"/>
      <c r="B647" s="327"/>
      <c r="C647" s="327"/>
      <c r="D647" s="327"/>
      <c r="E647" s="327"/>
      <c r="F647" s="327"/>
      <c r="G647" s="327"/>
      <c r="H647" s="327"/>
      <c r="I647" s="327"/>
      <c r="J647" s="295"/>
      <c r="K647" s="295"/>
      <c r="L647" s="295"/>
      <c r="M647" s="295"/>
      <c r="N647" s="295"/>
      <c r="O647" s="295"/>
      <c r="P647" s="295"/>
      <c r="Q647" s="295"/>
      <c r="R647" s="295"/>
      <c r="S647" s="295"/>
      <c r="T647" s="295"/>
      <c r="U647" s="295"/>
      <c r="V647" s="295"/>
      <c r="W647" s="295"/>
      <c r="X647" s="295"/>
      <c r="Y647" s="295"/>
      <c r="Z647" s="295"/>
      <c r="AA647" s="295"/>
    </row>
    <row r="648">
      <c r="A648" s="295"/>
      <c r="B648" s="327"/>
      <c r="C648" s="327"/>
      <c r="D648" s="327"/>
      <c r="E648" s="327"/>
      <c r="F648" s="327"/>
      <c r="G648" s="327"/>
      <c r="H648" s="327"/>
      <c r="I648" s="327"/>
      <c r="J648" s="295"/>
      <c r="K648" s="295"/>
      <c r="L648" s="295"/>
      <c r="M648" s="295"/>
      <c r="N648" s="295"/>
      <c r="O648" s="295"/>
      <c r="P648" s="295"/>
      <c r="Q648" s="295"/>
      <c r="R648" s="295"/>
      <c r="S648" s="295"/>
      <c r="T648" s="295"/>
      <c r="U648" s="295"/>
      <c r="V648" s="295"/>
      <c r="W648" s="295"/>
      <c r="X648" s="295"/>
      <c r="Y648" s="295"/>
      <c r="Z648" s="295"/>
      <c r="AA648" s="295"/>
    </row>
    <row r="649">
      <c r="A649" s="295"/>
      <c r="B649" s="327"/>
      <c r="C649" s="327"/>
      <c r="D649" s="327"/>
      <c r="E649" s="327"/>
      <c r="F649" s="327"/>
      <c r="G649" s="327"/>
      <c r="H649" s="327"/>
      <c r="I649" s="327"/>
      <c r="J649" s="295"/>
      <c r="K649" s="295"/>
      <c r="L649" s="295"/>
      <c r="M649" s="295"/>
      <c r="N649" s="295"/>
      <c r="O649" s="295"/>
      <c r="P649" s="295"/>
      <c r="Q649" s="295"/>
      <c r="R649" s="295"/>
      <c r="S649" s="295"/>
      <c r="T649" s="295"/>
      <c r="U649" s="295"/>
      <c r="V649" s="295"/>
      <c r="W649" s="295"/>
      <c r="X649" s="295"/>
      <c r="Y649" s="295"/>
      <c r="Z649" s="295"/>
      <c r="AA649" s="295"/>
    </row>
    <row r="650">
      <c r="A650" s="295"/>
      <c r="B650" s="327"/>
      <c r="C650" s="327"/>
      <c r="D650" s="327"/>
      <c r="E650" s="327"/>
      <c r="F650" s="327"/>
      <c r="G650" s="327"/>
      <c r="H650" s="327"/>
      <c r="I650" s="327"/>
      <c r="J650" s="295"/>
      <c r="K650" s="295"/>
      <c r="L650" s="295"/>
      <c r="M650" s="295"/>
      <c r="N650" s="295"/>
      <c r="O650" s="295"/>
      <c r="P650" s="295"/>
      <c r="Q650" s="295"/>
      <c r="R650" s="295"/>
      <c r="S650" s="295"/>
      <c r="T650" s="295"/>
      <c r="U650" s="295"/>
      <c r="V650" s="295"/>
      <c r="W650" s="295"/>
      <c r="X650" s="295"/>
      <c r="Y650" s="295"/>
      <c r="Z650" s="295"/>
      <c r="AA650" s="295"/>
    </row>
    <row r="651">
      <c r="A651" s="295"/>
      <c r="B651" s="327"/>
      <c r="C651" s="327"/>
      <c r="D651" s="327"/>
      <c r="E651" s="327"/>
      <c r="F651" s="327"/>
      <c r="G651" s="327"/>
      <c r="H651" s="327"/>
      <c r="I651" s="327"/>
      <c r="J651" s="295"/>
      <c r="K651" s="295"/>
      <c r="L651" s="295"/>
      <c r="M651" s="295"/>
      <c r="N651" s="295"/>
      <c r="O651" s="295"/>
      <c r="P651" s="295"/>
      <c r="Q651" s="295"/>
      <c r="R651" s="295"/>
      <c r="S651" s="295"/>
      <c r="T651" s="295"/>
      <c r="U651" s="295"/>
      <c r="V651" s="295"/>
      <c r="W651" s="295"/>
      <c r="X651" s="295"/>
      <c r="Y651" s="295"/>
      <c r="Z651" s="295"/>
      <c r="AA651" s="295"/>
    </row>
    <row r="652">
      <c r="A652" s="295"/>
      <c r="B652" s="327"/>
      <c r="C652" s="327"/>
      <c r="D652" s="327"/>
      <c r="E652" s="327"/>
      <c r="F652" s="327"/>
      <c r="G652" s="327"/>
      <c r="H652" s="327"/>
      <c r="I652" s="327"/>
      <c r="J652" s="295"/>
      <c r="K652" s="295"/>
      <c r="L652" s="295"/>
      <c r="M652" s="295"/>
      <c r="N652" s="295"/>
      <c r="O652" s="295"/>
      <c r="P652" s="295"/>
      <c r="Q652" s="295"/>
      <c r="R652" s="295"/>
      <c r="S652" s="295"/>
      <c r="T652" s="295"/>
      <c r="U652" s="295"/>
      <c r="V652" s="295"/>
      <c r="W652" s="295"/>
      <c r="X652" s="295"/>
      <c r="Y652" s="295"/>
      <c r="Z652" s="295"/>
      <c r="AA652" s="295"/>
    </row>
    <row r="653">
      <c r="A653" s="295"/>
      <c r="B653" s="327"/>
      <c r="C653" s="327"/>
      <c r="D653" s="327"/>
      <c r="E653" s="327"/>
      <c r="F653" s="327"/>
      <c r="G653" s="327"/>
      <c r="H653" s="327"/>
      <c r="I653" s="327"/>
      <c r="J653" s="295"/>
      <c r="K653" s="295"/>
      <c r="L653" s="295"/>
      <c r="M653" s="295"/>
      <c r="N653" s="295"/>
      <c r="O653" s="295"/>
      <c r="P653" s="295"/>
      <c r="Q653" s="295"/>
      <c r="R653" s="295"/>
      <c r="S653" s="295"/>
      <c r="T653" s="295"/>
      <c r="U653" s="295"/>
      <c r="V653" s="295"/>
      <c r="W653" s="295"/>
      <c r="X653" s="295"/>
      <c r="Y653" s="295"/>
      <c r="Z653" s="295"/>
      <c r="AA653" s="295"/>
    </row>
    <row r="654">
      <c r="A654" s="295"/>
      <c r="B654" s="327"/>
      <c r="C654" s="327"/>
      <c r="D654" s="327"/>
      <c r="E654" s="327"/>
      <c r="F654" s="327"/>
      <c r="G654" s="327"/>
      <c r="H654" s="327"/>
      <c r="I654" s="327"/>
      <c r="J654" s="295"/>
      <c r="K654" s="295"/>
      <c r="L654" s="295"/>
      <c r="M654" s="295"/>
      <c r="N654" s="295"/>
      <c r="O654" s="295"/>
      <c r="P654" s="295"/>
      <c r="Q654" s="295"/>
      <c r="R654" s="295"/>
      <c r="S654" s="295"/>
      <c r="T654" s="295"/>
      <c r="U654" s="295"/>
      <c r="V654" s="295"/>
      <c r="W654" s="295"/>
      <c r="X654" s="295"/>
      <c r="Y654" s="295"/>
      <c r="Z654" s="295"/>
      <c r="AA654" s="295"/>
    </row>
    <row r="655">
      <c r="A655" s="295"/>
      <c r="B655" s="327"/>
      <c r="C655" s="327"/>
      <c r="D655" s="327"/>
      <c r="E655" s="327"/>
      <c r="F655" s="327"/>
      <c r="G655" s="327"/>
      <c r="H655" s="327"/>
      <c r="I655" s="327"/>
      <c r="J655" s="295"/>
      <c r="K655" s="295"/>
      <c r="L655" s="295"/>
      <c r="M655" s="295"/>
      <c r="N655" s="295"/>
      <c r="O655" s="295"/>
      <c r="P655" s="295"/>
      <c r="Q655" s="295"/>
      <c r="R655" s="295"/>
      <c r="S655" s="295"/>
      <c r="T655" s="295"/>
      <c r="U655" s="295"/>
      <c r="V655" s="295"/>
      <c r="W655" s="295"/>
      <c r="X655" s="295"/>
      <c r="Y655" s="295"/>
      <c r="Z655" s="295"/>
      <c r="AA655" s="295"/>
    </row>
    <row r="656">
      <c r="A656" s="295"/>
      <c r="B656" s="327"/>
      <c r="C656" s="327"/>
      <c r="D656" s="327"/>
      <c r="E656" s="327"/>
      <c r="F656" s="327"/>
      <c r="G656" s="327"/>
      <c r="H656" s="327"/>
      <c r="I656" s="327"/>
      <c r="J656" s="295"/>
      <c r="K656" s="295"/>
      <c r="L656" s="295"/>
      <c r="M656" s="295"/>
      <c r="N656" s="295"/>
      <c r="O656" s="295"/>
      <c r="P656" s="295"/>
      <c r="Q656" s="295"/>
      <c r="R656" s="295"/>
      <c r="S656" s="295"/>
      <c r="T656" s="295"/>
      <c r="U656" s="295"/>
      <c r="V656" s="295"/>
      <c r="W656" s="295"/>
      <c r="X656" s="295"/>
      <c r="Y656" s="295"/>
      <c r="Z656" s="295"/>
      <c r="AA656" s="295"/>
    </row>
    <row r="657">
      <c r="A657" s="295"/>
      <c r="B657" s="327"/>
      <c r="C657" s="327"/>
      <c r="D657" s="327"/>
      <c r="E657" s="327"/>
      <c r="F657" s="327"/>
      <c r="G657" s="327"/>
      <c r="H657" s="327"/>
      <c r="I657" s="327"/>
      <c r="J657" s="295"/>
      <c r="K657" s="295"/>
      <c r="L657" s="295"/>
      <c r="M657" s="295"/>
      <c r="N657" s="295"/>
      <c r="O657" s="295"/>
      <c r="P657" s="295"/>
      <c r="Q657" s="295"/>
      <c r="R657" s="295"/>
      <c r="S657" s="295"/>
      <c r="T657" s="295"/>
      <c r="U657" s="295"/>
      <c r="V657" s="295"/>
      <c r="W657" s="295"/>
      <c r="X657" s="295"/>
      <c r="Y657" s="295"/>
      <c r="Z657" s="295"/>
      <c r="AA657" s="295"/>
    </row>
    <row r="658">
      <c r="A658" s="295"/>
      <c r="B658" s="327"/>
      <c r="C658" s="327"/>
      <c r="D658" s="327"/>
      <c r="E658" s="327"/>
      <c r="F658" s="327"/>
      <c r="G658" s="327"/>
      <c r="H658" s="327"/>
      <c r="I658" s="327"/>
      <c r="J658" s="295"/>
      <c r="K658" s="295"/>
      <c r="L658" s="295"/>
      <c r="M658" s="295"/>
      <c r="N658" s="295"/>
      <c r="O658" s="295"/>
      <c r="P658" s="295"/>
      <c r="Q658" s="295"/>
      <c r="R658" s="295"/>
      <c r="S658" s="295"/>
      <c r="T658" s="295"/>
      <c r="U658" s="295"/>
      <c r="V658" s="295"/>
      <c r="W658" s="295"/>
      <c r="X658" s="295"/>
      <c r="Y658" s="295"/>
      <c r="Z658" s="295"/>
      <c r="AA658" s="295"/>
    </row>
    <row r="659">
      <c r="A659" s="295"/>
      <c r="B659" s="327"/>
      <c r="C659" s="327"/>
      <c r="D659" s="327"/>
      <c r="E659" s="327"/>
      <c r="F659" s="327"/>
      <c r="G659" s="327"/>
      <c r="H659" s="327"/>
      <c r="I659" s="327"/>
      <c r="J659" s="295"/>
      <c r="K659" s="295"/>
      <c r="L659" s="295"/>
      <c r="M659" s="295"/>
      <c r="N659" s="295"/>
      <c r="O659" s="295"/>
      <c r="P659" s="295"/>
      <c r="Q659" s="295"/>
      <c r="R659" s="295"/>
      <c r="S659" s="295"/>
      <c r="T659" s="295"/>
      <c r="U659" s="295"/>
      <c r="V659" s="295"/>
      <c r="W659" s="295"/>
      <c r="X659" s="295"/>
      <c r="Y659" s="295"/>
      <c r="Z659" s="295"/>
      <c r="AA659" s="295"/>
    </row>
    <row r="660">
      <c r="A660" s="295"/>
      <c r="B660" s="327"/>
      <c r="C660" s="327"/>
      <c r="D660" s="327"/>
      <c r="E660" s="327"/>
      <c r="F660" s="327"/>
      <c r="G660" s="327"/>
      <c r="H660" s="327"/>
      <c r="I660" s="327"/>
      <c r="J660" s="295"/>
      <c r="K660" s="295"/>
      <c r="L660" s="295"/>
      <c r="M660" s="295"/>
      <c r="N660" s="295"/>
      <c r="O660" s="295"/>
      <c r="P660" s="295"/>
      <c r="Q660" s="295"/>
      <c r="R660" s="295"/>
      <c r="S660" s="295"/>
      <c r="T660" s="295"/>
      <c r="U660" s="295"/>
      <c r="V660" s="295"/>
      <c r="W660" s="295"/>
      <c r="X660" s="295"/>
      <c r="Y660" s="295"/>
      <c r="Z660" s="295"/>
      <c r="AA660" s="295"/>
    </row>
    <row r="661">
      <c r="A661" s="295"/>
      <c r="B661" s="327"/>
      <c r="C661" s="327"/>
      <c r="D661" s="327"/>
      <c r="E661" s="327"/>
      <c r="F661" s="327"/>
      <c r="G661" s="327"/>
      <c r="H661" s="327"/>
      <c r="I661" s="327"/>
      <c r="J661" s="295"/>
      <c r="K661" s="295"/>
      <c r="L661" s="295"/>
      <c r="M661" s="295"/>
      <c r="N661" s="295"/>
      <c r="O661" s="295"/>
      <c r="P661" s="295"/>
      <c r="Q661" s="295"/>
      <c r="R661" s="295"/>
      <c r="S661" s="295"/>
      <c r="T661" s="295"/>
      <c r="U661" s="295"/>
      <c r="V661" s="295"/>
      <c r="W661" s="295"/>
      <c r="X661" s="295"/>
      <c r="Y661" s="295"/>
      <c r="Z661" s="295"/>
      <c r="AA661" s="295"/>
    </row>
    <row r="662">
      <c r="A662" s="295"/>
      <c r="B662" s="327"/>
      <c r="C662" s="327"/>
      <c r="D662" s="327"/>
      <c r="E662" s="327"/>
      <c r="F662" s="327"/>
      <c r="G662" s="327"/>
      <c r="H662" s="327"/>
      <c r="I662" s="327"/>
      <c r="J662" s="295"/>
      <c r="K662" s="295"/>
      <c r="L662" s="295"/>
      <c r="M662" s="295"/>
      <c r="N662" s="295"/>
      <c r="O662" s="295"/>
      <c r="P662" s="295"/>
      <c r="Q662" s="295"/>
      <c r="R662" s="295"/>
      <c r="S662" s="295"/>
      <c r="T662" s="295"/>
      <c r="U662" s="295"/>
      <c r="V662" s="295"/>
      <c r="W662" s="295"/>
      <c r="X662" s="295"/>
      <c r="Y662" s="295"/>
      <c r="Z662" s="295"/>
      <c r="AA662" s="295"/>
    </row>
    <row r="663">
      <c r="A663" s="295"/>
      <c r="B663" s="327"/>
      <c r="C663" s="327"/>
      <c r="D663" s="327"/>
      <c r="E663" s="327"/>
      <c r="F663" s="327"/>
      <c r="G663" s="327"/>
      <c r="H663" s="327"/>
      <c r="I663" s="327"/>
      <c r="J663" s="295"/>
      <c r="K663" s="295"/>
      <c r="L663" s="295"/>
      <c r="M663" s="295"/>
      <c r="N663" s="295"/>
      <c r="O663" s="295"/>
      <c r="P663" s="295"/>
      <c r="Q663" s="295"/>
      <c r="R663" s="295"/>
      <c r="S663" s="295"/>
      <c r="T663" s="295"/>
      <c r="U663" s="295"/>
      <c r="V663" s="295"/>
      <c r="W663" s="295"/>
      <c r="X663" s="295"/>
      <c r="Y663" s="295"/>
      <c r="Z663" s="295"/>
      <c r="AA663" s="295"/>
    </row>
    <row r="664">
      <c r="A664" s="295"/>
      <c r="B664" s="327"/>
      <c r="C664" s="327"/>
      <c r="D664" s="327"/>
      <c r="E664" s="327"/>
      <c r="F664" s="327"/>
      <c r="G664" s="327"/>
      <c r="H664" s="327"/>
      <c r="I664" s="327"/>
      <c r="J664" s="295"/>
      <c r="K664" s="295"/>
      <c r="L664" s="295"/>
      <c r="M664" s="295"/>
      <c r="N664" s="295"/>
      <c r="O664" s="295"/>
      <c r="P664" s="295"/>
      <c r="Q664" s="295"/>
      <c r="R664" s="295"/>
      <c r="S664" s="295"/>
      <c r="T664" s="295"/>
      <c r="U664" s="295"/>
      <c r="V664" s="295"/>
      <c r="W664" s="295"/>
      <c r="X664" s="295"/>
      <c r="Y664" s="295"/>
      <c r="Z664" s="295"/>
      <c r="AA664" s="295"/>
    </row>
    <row r="665">
      <c r="A665" s="295"/>
      <c r="B665" s="327"/>
      <c r="C665" s="327"/>
      <c r="D665" s="327"/>
      <c r="E665" s="327"/>
      <c r="F665" s="327"/>
      <c r="G665" s="327"/>
      <c r="H665" s="327"/>
      <c r="I665" s="327"/>
      <c r="J665" s="295"/>
      <c r="K665" s="295"/>
      <c r="L665" s="295"/>
      <c r="M665" s="295"/>
      <c r="N665" s="295"/>
      <c r="O665" s="295"/>
      <c r="P665" s="295"/>
      <c r="Q665" s="295"/>
      <c r="R665" s="295"/>
      <c r="S665" s="295"/>
      <c r="T665" s="295"/>
      <c r="U665" s="295"/>
      <c r="V665" s="295"/>
      <c r="W665" s="295"/>
      <c r="X665" s="295"/>
      <c r="Y665" s="295"/>
      <c r="Z665" s="295"/>
      <c r="AA665" s="295"/>
    </row>
    <row r="666">
      <c r="A666" s="295"/>
      <c r="B666" s="327"/>
      <c r="C666" s="327"/>
      <c r="D666" s="327"/>
      <c r="E666" s="327"/>
      <c r="F666" s="327"/>
      <c r="G666" s="327"/>
      <c r="H666" s="327"/>
      <c r="I666" s="327"/>
      <c r="J666" s="295"/>
      <c r="K666" s="295"/>
      <c r="L666" s="295"/>
      <c r="M666" s="295"/>
      <c r="N666" s="295"/>
      <c r="O666" s="295"/>
      <c r="P666" s="295"/>
      <c r="Q666" s="295"/>
      <c r="R666" s="295"/>
      <c r="S666" s="295"/>
      <c r="T666" s="295"/>
      <c r="U666" s="295"/>
      <c r="V666" s="295"/>
      <c r="W666" s="295"/>
      <c r="X666" s="295"/>
      <c r="Y666" s="295"/>
      <c r="Z666" s="295"/>
      <c r="AA666" s="295"/>
    </row>
    <row r="667">
      <c r="A667" s="295"/>
      <c r="B667" s="327"/>
      <c r="C667" s="327"/>
      <c r="D667" s="327"/>
      <c r="E667" s="327"/>
      <c r="F667" s="327"/>
      <c r="G667" s="327"/>
      <c r="H667" s="327"/>
      <c r="I667" s="327"/>
      <c r="J667" s="295"/>
      <c r="K667" s="295"/>
      <c r="L667" s="295"/>
      <c r="M667" s="295"/>
      <c r="N667" s="295"/>
      <c r="O667" s="295"/>
      <c r="P667" s="295"/>
      <c r="Q667" s="295"/>
      <c r="R667" s="295"/>
      <c r="S667" s="295"/>
      <c r="T667" s="295"/>
      <c r="U667" s="295"/>
      <c r="V667" s="295"/>
      <c r="W667" s="295"/>
      <c r="X667" s="295"/>
      <c r="Y667" s="295"/>
      <c r="Z667" s="295"/>
      <c r="AA667" s="295"/>
    </row>
    <row r="668">
      <c r="A668" s="295"/>
      <c r="B668" s="327"/>
      <c r="C668" s="327"/>
      <c r="D668" s="327"/>
      <c r="E668" s="327"/>
      <c r="F668" s="327"/>
      <c r="G668" s="327"/>
      <c r="H668" s="327"/>
      <c r="I668" s="327"/>
      <c r="J668" s="295"/>
      <c r="K668" s="295"/>
      <c r="L668" s="295"/>
      <c r="M668" s="295"/>
      <c r="N668" s="295"/>
      <c r="O668" s="295"/>
      <c r="P668" s="295"/>
      <c r="Q668" s="295"/>
      <c r="R668" s="295"/>
      <c r="S668" s="295"/>
      <c r="T668" s="295"/>
      <c r="U668" s="295"/>
      <c r="V668" s="295"/>
      <c r="W668" s="295"/>
      <c r="X668" s="295"/>
      <c r="Y668" s="295"/>
      <c r="Z668" s="295"/>
      <c r="AA668" s="295"/>
    </row>
    <row r="669">
      <c r="A669" s="295"/>
      <c r="B669" s="327"/>
      <c r="C669" s="327"/>
      <c r="D669" s="327"/>
      <c r="E669" s="327"/>
      <c r="F669" s="327"/>
      <c r="G669" s="327"/>
      <c r="H669" s="327"/>
      <c r="I669" s="327"/>
      <c r="J669" s="295"/>
      <c r="K669" s="295"/>
      <c r="L669" s="295"/>
      <c r="M669" s="295"/>
      <c r="N669" s="295"/>
      <c r="O669" s="295"/>
      <c r="P669" s="295"/>
      <c r="Q669" s="295"/>
      <c r="R669" s="295"/>
      <c r="S669" s="295"/>
      <c r="T669" s="295"/>
      <c r="U669" s="295"/>
      <c r="V669" s="295"/>
      <c r="W669" s="295"/>
      <c r="X669" s="295"/>
      <c r="Y669" s="295"/>
      <c r="Z669" s="295"/>
      <c r="AA669" s="295"/>
    </row>
    <row r="670">
      <c r="A670" s="295"/>
      <c r="B670" s="327"/>
      <c r="C670" s="327"/>
      <c r="D670" s="327"/>
      <c r="E670" s="327"/>
      <c r="F670" s="327"/>
      <c r="G670" s="327"/>
      <c r="H670" s="327"/>
      <c r="I670" s="327"/>
      <c r="J670" s="295"/>
      <c r="K670" s="295"/>
      <c r="L670" s="295"/>
      <c r="M670" s="295"/>
      <c r="N670" s="295"/>
      <c r="O670" s="295"/>
      <c r="P670" s="295"/>
      <c r="Q670" s="295"/>
      <c r="R670" s="295"/>
      <c r="S670" s="295"/>
      <c r="T670" s="295"/>
      <c r="U670" s="295"/>
      <c r="V670" s="295"/>
      <c r="W670" s="295"/>
      <c r="X670" s="295"/>
      <c r="Y670" s="295"/>
      <c r="Z670" s="295"/>
      <c r="AA670" s="295"/>
    </row>
    <row r="671">
      <c r="A671" s="295"/>
      <c r="B671" s="327"/>
      <c r="C671" s="327"/>
      <c r="D671" s="327"/>
      <c r="E671" s="327"/>
      <c r="F671" s="327"/>
      <c r="G671" s="327"/>
      <c r="H671" s="327"/>
      <c r="I671" s="327"/>
      <c r="J671" s="295"/>
      <c r="K671" s="295"/>
      <c r="L671" s="295"/>
      <c r="M671" s="295"/>
      <c r="N671" s="295"/>
      <c r="O671" s="295"/>
      <c r="P671" s="295"/>
      <c r="Q671" s="295"/>
      <c r="R671" s="295"/>
      <c r="S671" s="295"/>
      <c r="T671" s="295"/>
      <c r="U671" s="295"/>
      <c r="V671" s="295"/>
      <c r="W671" s="295"/>
      <c r="X671" s="295"/>
      <c r="Y671" s="295"/>
      <c r="Z671" s="295"/>
      <c r="AA671" s="295"/>
    </row>
    <row r="672">
      <c r="A672" s="295"/>
      <c r="B672" s="327"/>
      <c r="C672" s="327"/>
      <c r="D672" s="327"/>
      <c r="E672" s="327"/>
      <c r="F672" s="327"/>
      <c r="G672" s="327"/>
      <c r="H672" s="327"/>
      <c r="I672" s="327"/>
      <c r="J672" s="295"/>
      <c r="K672" s="295"/>
      <c r="L672" s="295"/>
      <c r="M672" s="295"/>
      <c r="N672" s="295"/>
      <c r="O672" s="295"/>
      <c r="P672" s="295"/>
      <c r="Q672" s="295"/>
      <c r="R672" s="295"/>
      <c r="S672" s="295"/>
      <c r="T672" s="295"/>
      <c r="U672" s="295"/>
      <c r="V672" s="295"/>
      <c r="W672" s="295"/>
      <c r="X672" s="295"/>
      <c r="Y672" s="295"/>
      <c r="Z672" s="295"/>
      <c r="AA672" s="295"/>
    </row>
    <row r="673">
      <c r="A673" s="295"/>
      <c r="B673" s="327"/>
      <c r="C673" s="327"/>
      <c r="D673" s="327"/>
      <c r="E673" s="327"/>
      <c r="F673" s="327"/>
      <c r="G673" s="327"/>
      <c r="H673" s="327"/>
      <c r="I673" s="327"/>
      <c r="J673" s="295"/>
      <c r="K673" s="295"/>
      <c r="L673" s="295"/>
      <c r="M673" s="295"/>
      <c r="N673" s="295"/>
      <c r="O673" s="295"/>
      <c r="P673" s="295"/>
      <c r="Q673" s="295"/>
      <c r="R673" s="295"/>
      <c r="S673" s="295"/>
      <c r="T673" s="295"/>
      <c r="U673" s="295"/>
      <c r="V673" s="295"/>
      <c r="W673" s="295"/>
      <c r="X673" s="295"/>
      <c r="Y673" s="295"/>
      <c r="Z673" s="295"/>
      <c r="AA673" s="295"/>
    </row>
    <row r="674">
      <c r="A674" s="295"/>
      <c r="B674" s="327"/>
      <c r="C674" s="327"/>
      <c r="D674" s="327"/>
      <c r="E674" s="327"/>
      <c r="F674" s="327"/>
      <c r="G674" s="327"/>
      <c r="H674" s="327"/>
      <c r="I674" s="327"/>
      <c r="J674" s="295"/>
      <c r="K674" s="295"/>
      <c r="L674" s="295"/>
      <c r="M674" s="295"/>
      <c r="N674" s="295"/>
      <c r="O674" s="295"/>
      <c r="P674" s="295"/>
      <c r="Q674" s="295"/>
      <c r="R674" s="295"/>
      <c r="S674" s="295"/>
      <c r="T674" s="295"/>
      <c r="U674" s="295"/>
      <c r="V674" s="295"/>
      <c r="W674" s="295"/>
      <c r="X674" s="295"/>
      <c r="Y674" s="295"/>
      <c r="Z674" s="295"/>
      <c r="AA674" s="295"/>
    </row>
    <row r="675">
      <c r="A675" s="295"/>
      <c r="B675" s="327"/>
      <c r="C675" s="327"/>
      <c r="D675" s="327"/>
      <c r="E675" s="327"/>
      <c r="F675" s="327"/>
      <c r="G675" s="327"/>
      <c r="H675" s="327"/>
      <c r="I675" s="327"/>
      <c r="J675" s="295"/>
      <c r="K675" s="295"/>
      <c r="L675" s="295"/>
      <c r="M675" s="295"/>
      <c r="N675" s="295"/>
      <c r="O675" s="295"/>
      <c r="P675" s="295"/>
      <c r="Q675" s="295"/>
      <c r="R675" s="295"/>
      <c r="S675" s="295"/>
      <c r="T675" s="295"/>
      <c r="U675" s="295"/>
      <c r="V675" s="295"/>
      <c r="W675" s="295"/>
      <c r="X675" s="295"/>
      <c r="Y675" s="295"/>
      <c r="Z675" s="295"/>
      <c r="AA675" s="295"/>
    </row>
    <row r="676">
      <c r="A676" s="295"/>
      <c r="B676" s="327"/>
      <c r="C676" s="327"/>
      <c r="D676" s="327"/>
      <c r="E676" s="327"/>
      <c r="F676" s="327"/>
      <c r="G676" s="327"/>
      <c r="H676" s="327"/>
      <c r="I676" s="327"/>
      <c r="J676" s="295"/>
      <c r="K676" s="295"/>
      <c r="L676" s="295"/>
      <c r="M676" s="295"/>
      <c r="N676" s="295"/>
      <c r="O676" s="295"/>
      <c r="P676" s="295"/>
      <c r="Q676" s="295"/>
      <c r="R676" s="295"/>
      <c r="S676" s="295"/>
      <c r="T676" s="295"/>
      <c r="U676" s="295"/>
      <c r="V676" s="295"/>
      <c r="W676" s="295"/>
      <c r="X676" s="295"/>
      <c r="Y676" s="295"/>
      <c r="Z676" s="295"/>
      <c r="AA676" s="295"/>
    </row>
    <row r="677">
      <c r="A677" s="295"/>
      <c r="B677" s="327"/>
      <c r="C677" s="327"/>
      <c r="D677" s="327"/>
      <c r="E677" s="327"/>
      <c r="F677" s="327"/>
      <c r="G677" s="327"/>
      <c r="H677" s="327"/>
      <c r="I677" s="327"/>
      <c r="J677" s="295"/>
      <c r="K677" s="295"/>
      <c r="L677" s="295"/>
      <c r="M677" s="295"/>
      <c r="N677" s="295"/>
      <c r="O677" s="295"/>
      <c r="P677" s="295"/>
      <c r="Q677" s="295"/>
      <c r="R677" s="295"/>
      <c r="S677" s="295"/>
      <c r="T677" s="295"/>
      <c r="U677" s="295"/>
      <c r="V677" s="295"/>
      <c r="W677" s="295"/>
      <c r="X677" s="295"/>
      <c r="Y677" s="295"/>
      <c r="Z677" s="295"/>
      <c r="AA677" s="295"/>
    </row>
    <row r="678">
      <c r="A678" s="295"/>
      <c r="B678" s="327"/>
      <c r="C678" s="327"/>
      <c r="D678" s="327"/>
      <c r="E678" s="327"/>
      <c r="F678" s="327"/>
      <c r="G678" s="327"/>
      <c r="H678" s="327"/>
      <c r="I678" s="327"/>
      <c r="J678" s="295"/>
      <c r="K678" s="295"/>
      <c r="L678" s="295"/>
      <c r="M678" s="295"/>
      <c r="N678" s="295"/>
      <c r="O678" s="295"/>
      <c r="P678" s="295"/>
      <c r="Q678" s="295"/>
      <c r="R678" s="295"/>
      <c r="S678" s="295"/>
      <c r="T678" s="295"/>
      <c r="U678" s="295"/>
      <c r="V678" s="295"/>
      <c r="W678" s="295"/>
      <c r="X678" s="295"/>
      <c r="Y678" s="295"/>
      <c r="Z678" s="295"/>
      <c r="AA678" s="295"/>
    </row>
    <row r="679">
      <c r="A679" s="295"/>
      <c r="B679" s="327"/>
      <c r="C679" s="327"/>
      <c r="D679" s="327"/>
      <c r="E679" s="327"/>
      <c r="F679" s="327"/>
      <c r="G679" s="327"/>
      <c r="H679" s="327"/>
      <c r="I679" s="327"/>
      <c r="J679" s="295"/>
      <c r="K679" s="295"/>
      <c r="L679" s="295"/>
      <c r="M679" s="295"/>
      <c r="N679" s="295"/>
      <c r="O679" s="295"/>
      <c r="P679" s="295"/>
      <c r="Q679" s="295"/>
      <c r="R679" s="295"/>
      <c r="S679" s="295"/>
      <c r="T679" s="295"/>
      <c r="U679" s="295"/>
      <c r="V679" s="295"/>
      <c r="W679" s="295"/>
      <c r="X679" s="295"/>
      <c r="Y679" s="295"/>
      <c r="Z679" s="295"/>
      <c r="AA679" s="295"/>
    </row>
    <row r="680">
      <c r="A680" s="295"/>
      <c r="B680" s="327"/>
      <c r="C680" s="327"/>
      <c r="D680" s="327"/>
      <c r="E680" s="327"/>
      <c r="F680" s="327"/>
      <c r="G680" s="327"/>
      <c r="H680" s="327"/>
      <c r="I680" s="327"/>
      <c r="J680" s="295"/>
      <c r="K680" s="295"/>
      <c r="L680" s="295"/>
      <c r="M680" s="295"/>
      <c r="N680" s="295"/>
      <c r="O680" s="295"/>
      <c r="P680" s="295"/>
      <c r="Q680" s="295"/>
      <c r="R680" s="295"/>
      <c r="S680" s="295"/>
      <c r="T680" s="295"/>
      <c r="U680" s="295"/>
      <c r="V680" s="295"/>
      <c r="W680" s="295"/>
      <c r="X680" s="295"/>
      <c r="Y680" s="295"/>
      <c r="Z680" s="295"/>
      <c r="AA680" s="295"/>
    </row>
    <row r="681">
      <c r="A681" s="295"/>
      <c r="B681" s="327"/>
      <c r="C681" s="327"/>
      <c r="D681" s="327"/>
      <c r="E681" s="327"/>
      <c r="F681" s="327"/>
      <c r="G681" s="327"/>
      <c r="H681" s="327"/>
      <c r="I681" s="327"/>
      <c r="J681" s="295"/>
      <c r="K681" s="295"/>
      <c r="L681" s="295"/>
      <c r="M681" s="295"/>
      <c r="N681" s="295"/>
      <c r="O681" s="295"/>
      <c r="P681" s="295"/>
      <c r="Q681" s="295"/>
      <c r="R681" s="295"/>
      <c r="S681" s="295"/>
      <c r="T681" s="295"/>
      <c r="U681" s="295"/>
      <c r="V681" s="295"/>
      <c r="W681" s="295"/>
      <c r="X681" s="295"/>
      <c r="Y681" s="295"/>
      <c r="Z681" s="295"/>
      <c r="AA681" s="295"/>
    </row>
    <row r="682">
      <c r="A682" s="295"/>
      <c r="B682" s="327"/>
      <c r="C682" s="327"/>
      <c r="D682" s="327"/>
      <c r="E682" s="327"/>
      <c r="F682" s="327"/>
      <c r="G682" s="327"/>
      <c r="H682" s="327"/>
      <c r="I682" s="327"/>
      <c r="J682" s="295"/>
      <c r="K682" s="295"/>
      <c r="L682" s="295"/>
      <c r="M682" s="295"/>
      <c r="N682" s="295"/>
      <c r="O682" s="295"/>
      <c r="P682" s="295"/>
      <c r="Q682" s="295"/>
      <c r="R682" s="295"/>
      <c r="S682" s="295"/>
      <c r="T682" s="295"/>
      <c r="U682" s="295"/>
      <c r="V682" s="295"/>
      <c r="W682" s="295"/>
      <c r="X682" s="295"/>
      <c r="Y682" s="295"/>
      <c r="Z682" s="295"/>
      <c r="AA682" s="295"/>
    </row>
    <row r="683">
      <c r="A683" s="295"/>
      <c r="B683" s="327"/>
      <c r="C683" s="327"/>
      <c r="D683" s="327"/>
      <c r="E683" s="327"/>
      <c r="F683" s="327"/>
      <c r="G683" s="327"/>
      <c r="H683" s="327"/>
      <c r="I683" s="327"/>
      <c r="J683" s="295"/>
      <c r="K683" s="295"/>
      <c r="L683" s="295"/>
      <c r="M683" s="295"/>
      <c r="N683" s="295"/>
      <c r="O683" s="295"/>
      <c r="P683" s="295"/>
      <c r="Q683" s="295"/>
      <c r="R683" s="295"/>
      <c r="S683" s="295"/>
      <c r="T683" s="295"/>
      <c r="U683" s="295"/>
      <c r="V683" s="295"/>
      <c r="W683" s="295"/>
      <c r="X683" s="295"/>
      <c r="Y683" s="295"/>
      <c r="Z683" s="295"/>
      <c r="AA683" s="295"/>
    </row>
    <row r="684">
      <c r="A684" s="295"/>
      <c r="B684" s="327"/>
      <c r="C684" s="327"/>
      <c r="D684" s="327"/>
      <c r="E684" s="327"/>
      <c r="F684" s="327"/>
      <c r="G684" s="327"/>
      <c r="H684" s="327"/>
      <c r="I684" s="327"/>
      <c r="J684" s="295"/>
      <c r="K684" s="295"/>
      <c r="L684" s="295"/>
      <c r="M684" s="295"/>
      <c r="N684" s="295"/>
      <c r="O684" s="295"/>
      <c r="P684" s="295"/>
      <c r="Q684" s="295"/>
      <c r="R684" s="295"/>
      <c r="S684" s="295"/>
      <c r="T684" s="295"/>
      <c r="U684" s="295"/>
      <c r="V684" s="295"/>
      <c r="W684" s="295"/>
      <c r="X684" s="295"/>
      <c r="Y684" s="295"/>
      <c r="Z684" s="295"/>
      <c r="AA684" s="295"/>
    </row>
    <row r="685">
      <c r="A685" s="295"/>
      <c r="B685" s="327"/>
      <c r="C685" s="327"/>
      <c r="D685" s="327"/>
      <c r="E685" s="327"/>
      <c r="F685" s="327"/>
      <c r="G685" s="327"/>
      <c r="H685" s="327"/>
      <c r="I685" s="327"/>
      <c r="J685" s="295"/>
      <c r="K685" s="295"/>
      <c r="L685" s="295"/>
      <c r="M685" s="295"/>
      <c r="N685" s="295"/>
      <c r="O685" s="295"/>
      <c r="P685" s="295"/>
      <c r="Q685" s="295"/>
      <c r="R685" s="295"/>
      <c r="S685" s="295"/>
      <c r="T685" s="295"/>
      <c r="U685" s="295"/>
      <c r="V685" s="295"/>
      <c r="W685" s="295"/>
      <c r="X685" s="295"/>
      <c r="Y685" s="295"/>
      <c r="Z685" s="295"/>
      <c r="AA685" s="295"/>
    </row>
    <row r="686">
      <c r="A686" s="295"/>
      <c r="B686" s="327"/>
      <c r="C686" s="327"/>
      <c r="D686" s="327"/>
      <c r="E686" s="327"/>
      <c r="F686" s="327"/>
      <c r="G686" s="327"/>
      <c r="H686" s="327"/>
      <c r="I686" s="327"/>
      <c r="J686" s="295"/>
      <c r="K686" s="295"/>
      <c r="L686" s="295"/>
      <c r="M686" s="295"/>
      <c r="N686" s="295"/>
      <c r="O686" s="295"/>
      <c r="P686" s="295"/>
      <c r="Q686" s="295"/>
      <c r="R686" s="295"/>
      <c r="S686" s="295"/>
      <c r="T686" s="295"/>
      <c r="U686" s="295"/>
      <c r="V686" s="295"/>
      <c r="W686" s="295"/>
      <c r="X686" s="295"/>
      <c r="Y686" s="295"/>
      <c r="Z686" s="295"/>
      <c r="AA686" s="295"/>
    </row>
    <row r="687">
      <c r="A687" s="295"/>
      <c r="B687" s="327"/>
      <c r="C687" s="327"/>
      <c r="D687" s="327"/>
      <c r="E687" s="327"/>
      <c r="F687" s="327"/>
      <c r="G687" s="327"/>
      <c r="H687" s="327"/>
      <c r="I687" s="327"/>
      <c r="J687" s="295"/>
      <c r="K687" s="295"/>
      <c r="L687" s="295"/>
      <c r="M687" s="295"/>
      <c r="N687" s="295"/>
      <c r="O687" s="295"/>
      <c r="P687" s="295"/>
      <c r="Q687" s="295"/>
      <c r="R687" s="295"/>
      <c r="S687" s="295"/>
      <c r="T687" s="295"/>
      <c r="U687" s="295"/>
      <c r="V687" s="295"/>
      <c r="W687" s="295"/>
      <c r="X687" s="295"/>
      <c r="Y687" s="295"/>
      <c r="Z687" s="295"/>
      <c r="AA687" s="295"/>
    </row>
    <row r="688">
      <c r="A688" s="295"/>
      <c r="B688" s="327"/>
      <c r="C688" s="327"/>
      <c r="D688" s="327"/>
      <c r="E688" s="327"/>
      <c r="F688" s="327"/>
      <c r="G688" s="327"/>
      <c r="H688" s="327"/>
      <c r="I688" s="327"/>
      <c r="J688" s="295"/>
      <c r="K688" s="295"/>
      <c r="L688" s="295"/>
      <c r="M688" s="295"/>
      <c r="N688" s="295"/>
      <c r="O688" s="295"/>
      <c r="P688" s="295"/>
      <c r="Q688" s="295"/>
      <c r="R688" s="295"/>
      <c r="S688" s="295"/>
      <c r="T688" s="295"/>
      <c r="U688" s="295"/>
      <c r="V688" s="295"/>
      <c r="W688" s="295"/>
      <c r="X688" s="295"/>
      <c r="Y688" s="295"/>
      <c r="Z688" s="295"/>
      <c r="AA688" s="295"/>
    </row>
    <row r="689">
      <c r="A689" s="295"/>
      <c r="B689" s="327"/>
      <c r="C689" s="327"/>
      <c r="D689" s="327"/>
      <c r="E689" s="327"/>
      <c r="F689" s="327"/>
      <c r="G689" s="327"/>
      <c r="H689" s="327"/>
      <c r="I689" s="327"/>
      <c r="J689" s="295"/>
      <c r="K689" s="295"/>
      <c r="L689" s="295"/>
      <c r="M689" s="295"/>
      <c r="N689" s="295"/>
      <c r="O689" s="295"/>
      <c r="P689" s="295"/>
      <c r="Q689" s="295"/>
      <c r="R689" s="295"/>
      <c r="S689" s="295"/>
      <c r="T689" s="295"/>
      <c r="U689" s="295"/>
      <c r="V689" s="295"/>
      <c r="W689" s="295"/>
      <c r="X689" s="295"/>
      <c r="Y689" s="295"/>
      <c r="Z689" s="295"/>
      <c r="AA689" s="295"/>
    </row>
    <row r="690">
      <c r="A690" s="295"/>
      <c r="B690" s="327"/>
      <c r="C690" s="327"/>
      <c r="D690" s="327"/>
      <c r="E690" s="327"/>
      <c r="F690" s="327"/>
      <c r="G690" s="327"/>
      <c r="H690" s="327"/>
      <c r="I690" s="327"/>
      <c r="J690" s="295"/>
      <c r="K690" s="295"/>
      <c r="L690" s="295"/>
      <c r="M690" s="295"/>
      <c r="N690" s="295"/>
      <c r="O690" s="295"/>
      <c r="P690" s="295"/>
      <c r="Q690" s="295"/>
      <c r="R690" s="295"/>
      <c r="S690" s="295"/>
      <c r="T690" s="295"/>
      <c r="U690" s="295"/>
      <c r="V690" s="295"/>
      <c r="W690" s="295"/>
      <c r="X690" s="295"/>
      <c r="Y690" s="295"/>
      <c r="Z690" s="295"/>
      <c r="AA690" s="295"/>
    </row>
    <row r="691">
      <c r="A691" s="295"/>
      <c r="B691" s="327"/>
      <c r="C691" s="327"/>
      <c r="D691" s="327"/>
      <c r="E691" s="327"/>
      <c r="F691" s="327"/>
      <c r="G691" s="327"/>
      <c r="H691" s="327"/>
      <c r="I691" s="327"/>
      <c r="J691" s="295"/>
      <c r="K691" s="295"/>
      <c r="L691" s="295"/>
      <c r="M691" s="295"/>
      <c r="N691" s="295"/>
      <c r="O691" s="295"/>
      <c r="P691" s="295"/>
      <c r="Q691" s="295"/>
      <c r="R691" s="295"/>
      <c r="S691" s="295"/>
      <c r="T691" s="295"/>
      <c r="U691" s="295"/>
      <c r="V691" s="295"/>
      <c r="W691" s="295"/>
      <c r="X691" s="295"/>
      <c r="Y691" s="295"/>
      <c r="Z691" s="295"/>
      <c r="AA691" s="295"/>
    </row>
    <row r="692">
      <c r="A692" s="295"/>
      <c r="B692" s="327"/>
      <c r="C692" s="327"/>
      <c r="D692" s="327"/>
      <c r="E692" s="327"/>
      <c r="F692" s="327"/>
      <c r="G692" s="327"/>
      <c r="H692" s="327"/>
      <c r="I692" s="327"/>
      <c r="J692" s="295"/>
      <c r="K692" s="295"/>
      <c r="L692" s="295"/>
      <c r="M692" s="295"/>
      <c r="N692" s="295"/>
      <c r="O692" s="295"/>
      <c r="P692" s="295"/>
      <c r="Q692" s="295"/>
      <c r="R692" s="295"/>
      <c r="S692" s="295"/>
      <c r="T692" s="295"/>
      <c r="U692" s="295"/>
      <c r="V692" s="295"/>
      <c r="W692" s="295"/>
      <c r="X692" s="295"/>
      <c r="Y692" s="295"/>
      <c r="Z692" s="295"/>
      <c r="AA692" s="295"/>
    </row>
    <row r="693">
      <c r="A693" s="295"/>
      <c r="B693" s="327"/>
      <c r="C693" s="327"/>
      <c r="D693" s="327"/>
      <c r="E693" s="327"/>
      <c r="F693" s="327"/>
      <c r="G693" s="327"/>
      <c r="H693" s="327"/>
      <c r="I693" s="327"/>
      <c r="J693" s="295"/>
      <c r="K693" s="295"/>
      <c r="L693" s="295"/>
      <c r="M693" s="295"/>
      <c r="N693" s="295"/>
      <c r="O693" s="295"/>
      <c r="P693" s="295"/>
      <c r="Q693" s="295"/>
      <c r="R693" s="295"/>
      <c r="S693" s="295"/>
      <c r="T693" s="295"/>
      <c r="U693" s="295"/>
      <c r="V693" s="295"/>
      <c r="W693" s="295"/>
      <c r="X693" s="295"/>
      <c r="Y693" s="295"/>
      <c r="Z693" s="295"/>
      <c r="AA693" s="295"/>
    </row>
    <row r="694">
      <c r="A694" s="295"/>
      <c r="B694" s="327"/>
      <c r="C694" s="327"/>
      <c r="D694" s="327"/>
      <c r="E694" s="327"/>
      <c r="F694" s="327"/>
      <c r="G694" s="327"/>
      <c r="H694" s="327"/>
      <c r="I694" s="327"/>
      <c r="J694" s="295"/>
      <c r="K694" s="295"/>
      <c r="L694" s="295"/>
      <c r="M694" s="295"/>
      <c r="N694" s="295"/>
      <c r="O694" s="295"/>
      <c r="P694" s="295"/>
      <c r="Q694" s="295"/>
      <c r="R694" s="295"/>
      <c r="S694" s="295"/>
      <c r="T694" s="295"/>
      <c r="U694" s="295"/>
      <c r="V694" s="295"/>
      <c r="W694" s="295"/>
      <c r="X694" s="295"/>
      <c r="Y694" s="295"/>
      <c r="Z694" s="295"/>
      <c r="AA694" s="295"/>
    </row>
    <row r="695">
      <c r="A695" s="295"/>
      <c r="B695" s="327"/>
      <c r="C695" s="327"/>
      <c r="D695" s="327"/>
      <c r="E695" s="327"/>
      <c r="F695" s="327"/>
      <c r="G695" s="327"/>
      <c r="H695" s="327"/>
      <c r="I695" s="327"/>
      <c r="J695" s="295"/>
      <c r="K695" s="295"/>
      <c r="L695" s="295"/>
      <c r="M695" s="295"/>
      <c r="N695" s="295"/>
      <c r="O695" s="295"/>
      <c r="P695" s="295"/>
      <c r="Q695" s="295"/>
      <c r="R695" s="295"/>
      <c r="S695" s="295"/>
      <c r="T695" s="295"/>
      <c r="U695" s="295"/>
      <c r="V695" s="295"/>
      <c r="W695" s="295"/>
      <c r="X695" s="295"/>
      <c r="Y695" s="295"/>
      <c r="Z695" s="295"/>
      <c r="AA695" s="295"/>
    </row>
    <row r="696">
      <c r="A696" s="295"/>
      <c r="B696" s="327"/>
      <c r="C696" s="327"/>
      <c r="D696" s="327"/>
      <c r="E696" s="327"/>
      <c r="F696" s="327"/>
      <c r="G696" s="327"/>
      <c r="H696" s="327"/>
      <c r="I696" s="327"/>
      <c r="J696" s="295"/>
      <c r="K696" s="295"/>
      <c r="L696" s="295"/>
      <c r="M696" s="295"/>
      <c r="N696" s="295"/>
      <c r="O696" s="295"/>
      <c r="P696" s="295"/>
      <c r="Q696" s="295"/>
      <c r="R696" s="295"/>
      <c r="S696" s="295"/>
      <c r="T696" s="295"/>
      <c r="U696" s="295"/>
      <c r="V696" s="295"/>
      <c r="W696" s="295"/>
      <c r="X696" s="295"/>
      <c r="Y696" s="295"/>
      <c r="Z696" s="295"/>
      <c r="AA696" s="295"/>
    </row>
    <row r="697">
      <c r="A697" s="295"/>
      <c r="B697" s="327"/>
      <c r="C697" s="327"/>
      <c r="D697" s="327"/>
      <c r="E697" s="327"/>
      <c r="F697" s="327"/>
      <c r="G697" s="327"/>
      <c r="H697" s="327"/>
      <c r="I697" s="327"/>
      <c r="J697" s="295"/>
      <c r="K697" s="295"/>
      <c r="L697" s="295"/>
      <c r="M697" s="295"/>
      <c r="N697" s="295"/>
      <c r="O697" s="295"/>
      <c r="P697" s="295"/>
      <c r="Q697" s="295"/>
      <c r="R697" s="295"/>
      <c r="S697" s="295"/>
      <c r="T697" s="295"/>
      <c r="U697" s="295"/>
      <c r="V697" s="295"/>
      <c r="W697" s="295"/>
      <c r="X697" s="295"/>
      <c r="Y697" s="295"/>
      <c r="Z697" s="295"/>
      <c r="AA697" s="295"/>
    </row>
    <row r="698">
      <c r="A698" s="295"/>
      <c r="B698" s="327"/>
      <c r="C698" s="327"/>
      <c r="D698" s="327"/>
      <c r="E698" s="327"/>
      <c r="F698" s="327"/>
      <c r="G698" s="327"/>
      <c r="H698" s="327"/>
      <c r="I698" s="327"/>
      <c r="J698" s="295"/>
      <c r="K698" s="295"/>
      <c r="L698" s="295"/>
      <c r="M698" s="295"/>
      <c r="N698" s="295"/>
      <c r="O698" s="295"/>
      <c r="P698" s="295"/>
      <c r="Q698" s="295"/>
      <c r="R698" s="295"/>
      <c r="S698" s="295"/>
      <c r="T698" s="295"/>
      <c r="U698" s="295"/>
      <c r="V698" s="295"/>
      <c r="W698" s="295"/>
      <c r="X698" s="295"/>
      <c r="Y698" s="295"/>
      <c r="Z698" s="295"/>
      <c r="AA698" s="295"/>
    </row>
    <row r="699">
      <c r="A699" s="295"/>
      <c r="B699" s="327"/>
      <c r="C699" s="327"/>
      <c r="D699" s="327"/>
      <c r="E699" s="327"/>
      <c r="F699" s="327"/>
      <c r="G699" s="327"/>
      <c r="H699" s="327"/>
      <c r="I699" s="327"/>
      <c r="J699" s="295"/>
      <c r="K699" s="295"/>
      <c r="L699" s="295"/>
      <c r="M699" s="295"/>
      <c r="N699" s="295"/>
      <c r="O699" s="295"/>
      <c r="P699" s="295"/>
      <c r="Q699" s="295"/>
      <c r="R699" s="295"/>
      <c r="S699" s="295"/>
      <c r="T699" s="295"/>
      <c r="U699" s="295"/>
      <c r="V699" s="295"/>
      <c r="W699" s="295"/>
      <c r="X699" s="295"/>
      <c r="Y699" s="295"/>
      <c r="Z699" s="295"/>
      <c r="AA699" s="295"/>
    </row>
    <row r="700">
      <c r="A700" s="295"/>
      <c r="B700" s="327"/>
      <c r="C700" s="327"/>
      <c r="D700" s="327"/>
      <c r="E700" s="327"/>
      <c r="F700" s="327"/>
      <c r="G700" s="327"/>
      <c r="H700" s="327"/>
      <c r="I700" s="327"/>
      <c r="J700" s="295"/>
      <c r="K700" s="295"/>
      <c r="L700" s="295"/>
      <c r="M700" s="295"/>
      <c r="N700" s="295"/>
      <c r="O700" s="295"/>
      <c r="P700" s="295"/>
      <c r="Q700" s="295"/>
      <c r="R700" s="295"/>
      <c r="S700" s="295"/>
      <c r="T700" s="295"/>
      <c r="U700" s="295"/>
      <c r="V700" s="295"/>
      <c r="W700" s="295"/>
      <c r="X700" s="295"/>
      <c r="Y700" s="295"/>
      <c r="Z700" s="295"/>
      <c r="AA700" s="295"/>
    </row>
    <row r="701">
      <c r="A701" s="295"/>
      <c r="B701" s="327"/>
      <c r="C701" s="327"/>
      <c r="D701" s="327"/>
      <c r="E701" s="327"/>
      <c r="F701" s="327"/>
      <c r="G701" s="327"/>
      <c r="H701" s="327"/>
      <c r="I701" s="327"/>
      <c r="J701" s="295"/>
      <c r="K701" s="295"/>
      <c r="L701" s="295"/>
      <c r="M701" s="295"/>
      <c r="N701" s="295"/>
      <c r="O701" s="295"/>
      <c r="P701" s="295"/>
      <c r="Q701" s="295"/>
      <c r="R701" s="295"/>
      <c r="S701" s="295"/>
      <c r="T701" s="295"/>
      <c r="U701" s="295"/>
      <c r="V701" s="295"/>
      <c r="W701" s="295"/>
      <c r="X701" s="295"/>
      <c r="Y701" s="295"/>
      <c r="Z701" s="295"/>
      <c r="AA701" s="295"/>
    </row>
    <row r="702">
      <c r="A702" s="295"/>
      <c r="B702" s="327"/>
      <c r="C702" s="327"/>
      <c r="D702" s="327"/>
      <c r="E702" s="327"/>
      <c r="F702" s="327"/>
      <c r="G702" s="327"/>
      <c r="H702" s="327"/>
      <c r="I702" s="327"/>
      <c r="J702" s="295"/>
      <c r="K702" s="295"/>
      <c r="L702" s="295"/>
      <c r="M702" s="295"/>
      <c r="N702" s="295"/>
      <c r="O702" s="295"/>
      <c r="P702" s="295"/>
      <c r="Q702" s="295"/>
      <c r="R702" s="295"/>
      <c r="S702" s="295"/>
      <c r="T702" s="295"/>
      <c r="U702" s="295"/>
      <c r="V702" s="295"/>
      <c r="W702" s="295"/>
      <c r="X702" s="295"/>
      <c r="Y702" s="295"/>
      <c r="Z702" s="295"/>
      <c r="AA702" s="295"/>
    </row>
    <row r="703">
      <c r="A703" s="295"/>
      <c r="B703" s="327"/>
      <c r="C703" s="327"/>
      <c r="D703" s="327"/>
      <c r="E703" s="327"/>
      <c r="F703" s="327"/>
      <c r="G703" s="327"/>
      <c r="H703" s="327"/>
      <c r="I703" s="327"/>
      <c r="J703" s="295"/>
      <c r="K703" s="295"/>
      <c r="L703" s="295"/>
      <c r="M703" s="295"/>
      <c r="N703" s="295"/>
      <c r="O703" s="295"/>
      <c r="P703" s="295"/>
      <c r="Q703" s="295"/>
      <c r="R703" s="295"/>
      <c r="S703" s="295"/>
      <c r="T703" s="295"/>
      <c r="U703" s="295"/>
      <c r="V703" s="295"/>
      <c r="W703" s="295"/>
      <c r="X703" s="295"/>
      <c r="Y703" s="295"/>
      <c r="Z703" s="295"/>
      <c r="AA703" s="295"/>
    </row>
    <row r="704">
      <c r="A704" s="295"/>
      <c r="B704" s="327"/>
      <c r="C704" s="327"/>
      <c r="D704" s="327"/>
      <c r="E704" s="327"/>
      <c r="F704" s="327"/>
      <c r="G704" s="327"/>
      <c r="H704" s="327"/>
      <c r="I704" s="327"/>
      <c r="J704" s="295"/>
      <c r="K704" s="295"/>
      <c r="L704" s="295"/>
      <c r="M704" s="295"/>
      <c r="N704" s="295"/>
      <c r="O704" s="295"/>
      <c r="P704" s="295"/>
      <c r="Q704" s="295"/>
      <c r="R704" s="295"/>
      <c r="S704" s="295"/>
      <c r="T704" s="295"/>
      <c r="U704" s="295"/>
      <c r="V704" s="295"/>
      <c r="W704" s="295"/>
      <c r="X704" s="295"/>
      <c r="Y704" s="295"/>
      <c r="Z704" s="295"/>
      <c r="AA704" s="295"/>
    </row>
    <row r="705">
      <c r="A705" s="295"/>
      <c r="B705" s="327"/>
      <c r="C705" s="327"/>
      <c r="D705" s="327"/>
      <c r="E705" s="327"/>
      <c r="F705" s="327"/>
      <c r="G705" s="327"/>
      <c r="H705" s="327"/>
      <c r="I705" s="327"/>
      <c r="J705" s="295"/>
      <c r="K705" s="295"/>
      <c r="L705" s="295"/>
      <c r="M705" s="295"/>
      <c r="N705" s="295"/>
      <c r="O705" s="295"/>
      <c r="P705" s="295"/>
      <c r="Q705" s="295"/>
      <c r="R705" s="295"/>
      <c r="S705" s="295"/>
      <c r="T705" s="295"/>
      <c r="U705" s="295"/>
      <c r="V705" s="295"/>
      <c r="W705" s="295"/>
      <c r="X705" s="295"/>
      <c r="Y705" s="295"/>
      <c r="Z705" s="295"/>
      <c r="AA705" s="295"/>
    </row>
    <row r="706">
      <c r="A706" s="295"/>
      <c r="B706" s="327"/>
      <c r="C706" s="327"/>
      <c r="D706" s="327"/>
      <c r="E706" s="327"/>
      <c r="F706" s="327"/>
      <c r="G706" s="327"/>
      <c r="H706" s="327"/>
      <c r="I706" s="327"/>
      <c r="J706" s="295"/>
      <c r="K706" s="295"/>
      <c r="L706" s="295"/>
      <c r="M706" s="295"/>
      <c r="N706" s="295"/>
      <c r="O706" s="295"/>
      <c r="P706" s="295"/>
      <c r="Q706" s="295"/>
      <c r="R706" s="295"/>
      <c r="S706" s="295"/>
      <c r="T706" s="295"/>
      <c r="U706" s="295"/>
      <c r="V706" s="295"/>
      <c r="W706" s="295"/>
      <c r="X706" s="295"/>
      <c r="Y706" s="295"/>
      <c r="Z706" s="295"/>
      <c r="AA706" s="295"/>
    </row>
    <row r="707">
      <c r="A707" s="295"/>
      <c r="B707" s="327"/>
      <c r="C707" s="327"/>
      <c r="D707" s="327"/>
      <c r="E707" s="327"/>
      <c r="F707" s="327"/>
      <c r="G707" s="327"/>
      <c r="H707" s="327"/>
      <c r="I707" s="327"/>
      <c r="J707" s="295"/>
      <c r="K707" s="295"/>
      <c r="L707" s="295"/>
      <c r="M707" s="295"/>
      <c r="N707" s="295"/>
      <c r="O707" s="295"/>
      <c r="P707" s="295"/>
      <c r="Q707" s="295"/>
      <c r="R707" s="295"/>
      <c r="S707" s="295"/>
      <c r="T707" s="295"/>
      <c r="U707" s="295"/>
      <c r="V707" s="295"/>
      <c r="W707" s="295"/>
      <c r="X707" s="295"/>
      <c r="Y707" s="295"/>
      <c r="Z707" s="295"/>
      <c r="AA707" s="295"/>
    </row>
    <row r="708">
      <c r="A708" s="295"/>
      <c r="B708" s="327"/>
      <c r="C708" s="327"/>
      <c r="D708" s="327"/>
      <c r="E708" s="327"/>
      <c r="F708" s="327"/>
      <c r="G708" s="327"/>
      <c r="H708" s="327"/>
      <c r="I708" s="327"/>
      <c r="J708" s="295"/>
      <c r="K708" s="295"/>
      <c r="L708" s="295"/>
      <c r="M708" s="295"/>
      <c r="N708" s="295"/>
      <c r="O708" s="295"/>
      <c r="P708" s="295"/>
      <c r="Q708" s="295"/>
      <c r="R708" s="295"/>
      <c r="S708" s="295"/>
      <c r="T708" s="295"/>
      <c r="U708" s="295"/>
      <c r="V708" s="295"/>
      <c r="W708" s="295"/>
      <c r="X708" s="295"/>
      <c r="Y708" s="295"/>
      <c r="Z708" s="295"/>
      <c r="AA708" s="295"/>
    </row>
    <row r="709">
      <c r="A709" s="295"/>
      <c r="B709" s="327"/>
      <c r="C709" s="327"/>
      <c r="D709" s="327"/>
      <c r="E709" s="327"/>
      <c r="F709" s="327"/>
      <c r="G709" s="327"/>
      <c r="H709" s="327"/>
      <c r="I709" s="327"/>
      <c r="J709" s="295"/>
      <c r="K709" s="295"/>
      <c r="L709" s="295"/>
      <c r="M709" s="295"/>
      <c r="N709" s="295"/>
      <c r="O709" s="295"/>
      <c r="P709" s="295"/>
      <c r="Q709" s="295"/>
      <c r="R709" s="295"/>
      <c r="S709" s="295"/>
      <c r="T709" s="295"/>
      <c r="U709" s="295"/>
      <c r="V709" s="295"/>
      <c r="W709" s="295"/>
      <c r="X709" s="295"/>
      <c r="Y709" s="295"/>
      <c r="Z709" s="295"/>
      <c r="AA709" s="295"/>
    </row>
    <row r="710">
      <c r="A710" s="295"/>
      <c r="B710" s="327"/>
      <c r="C710" s="327"/>
      <c r="D710" s="327"/>
      <c r="E710" s="327"/>
      <c r="F710" s="327"/>
      <c r="G710" s="327"/>
      <c r="H710" s="327"/>
      <c r="I710" s="327"/>
      <c r="J710" s="295"/>
      <c r="K710" s="295"/>
      <c r="L710" s="295"/>
      <c r="M710" s="295"/>
      <c r="N710" s="295"/>
      <c r="O710" s="295"/>
      <c r="P710" s="295"/>
      <c r="Q710" s="295"/>
      <c r="R710" s="295"/>
      <c r="S710" s="295"/>
      <c r="T710" s="295"/>
      <c r="U710" s="295"/>
      <c r="V710" s="295"/>
      <c r="W710" s="295"/>
      <c r="X710" s="295"/>
      <c r="Y710" s="295"/>
      <c r="Z710" s="295"/>
      <c r="AA710" s="295"/>
    </row>
    <row r="711">
      <c r="A711" s="295"/>
      <c r="B711" s="327"/>
      <c r="C711" s="327"/>
      <c r="D711" s="327"/>
      <c r="E711" s="327"/>
      <c r="F711" s="327"/>
      <c r="G711" s="327"/>
      <c r="H711" s="327"/>
      <c r="I711" s="327"/>
      <c r="J711" s="295"/>
      <c r="K711" s="295"/>
      <c r="L711" s="295"/>
      <c r="M711" s="295"/>
      <c r="N711" s="295"/>
      <c r="O711" s="295"/>
      <c r="P711" s="295"/>
      <c r="Q711" s="295"/>
      <c r="R711" s="295"/>
      <c r="S711" s="295"/>
      <c r="T711" s="295"/>
      <c r="U711" s="295"/>
      <c r="V711" s="295"/>
      <c r="W711" s="295"/>
      <c r="X711" s="295"/>
      <c r="Y711" s="295"/>
      <c r="Z711" s="295"/>
      <c r="AA711" s="295"/>
    </row>
    <row r="712">
      <c r="A712" s="295"/>
      <c r="B712" s="327"/>
      <c r="C712" s="327"/>
      <c r="D712" s="327"/>
      <c r="E712" s="327"/>
      <c r="F712" s="327"/>
      <c r="G712" s="327"/>
      <c r="H712" s="327"/>
      <c r="I712" s="327"/>
      <c r="J712" s="295"/>
      <c r="K712" s="295"/>
      <c r="L712" s="295"/>
      <c r="M712" s="295"/>
      <c r="N712" s="295"/>
      <c r="O712" s="295"/>
      <c r="P712" s="295"/>
      <c r="Q712" s="295"/>
      <c r="R712" s="295"/>
      <c r="S712" s="295"/>
      <c r="T712" s="295"/>
      <c r="U712" s="295"/>
      <c r="V712" s="295"/>
      <c r="W712" s="295"/>
      <c r="X712" s="295"/>
      <c r="Y712" s="295"/>
      <c r="Z712" s="295"/>
      <c r="AA712" s="295"/>
    </row>
    <row r="713">
      <c r="A713" s="295"/>
      <c r="B713" s="327"/>
      <c r="C713" s="327"/>
      <c r="D713" s="327"/>
      <c r="E713" s="327"/>
      <c r="F713" s="327"/>
      <c r="G713" s="327"/>
      <c r="H713" s="327"/>
      <c r="I713" s="327"/>
      <c r="J713" s="295"/>
      <c r="K713" s="295"/>
      <c r="L713" s="295"/>
      <c r="M713" s="295"/>
      <c r="N713" s="295"/>
      <c r="O713" s="295"/>
      <c r="P713" s="295"/>
      <c r="Q713" s="295"/>
      <c r="R713" s="295"/>
      <c r="S713" s="295"/>
      <c r="T713" s="295"/>
      <c r="U713" s="295"/>
      <c r="V713" s="295"/>
      <c r="W713" s="295"/>
      <c r="X713" s="295"/>
      <c r="Y713" s="295"/>
      <c r="Z713" s="295"/>
      <c r="AA713" s="295"/>
    </row>
    <row r="714">
      <c r="A714" s="295"/>
      <c r="B714" s="327"/>
      <c r="C714" s="327"/>
      <c r="D714" s="327"/>
      <c r="E714" s="327"/>
      <c r="F714" s="327"/>
      <c r="G714" s="327"/>
      <c r="H714" s="327"/>
      <c r="I714" s="327"/>
      <c r="J714" s="295"/>
      <c r="K714" s="295"/>
      <c r="L714" s="295"/>
      <c r="M714" s="295"/>
      <c r="N714" s="295"/>
      <c r="O714" s="295"/>
      <c r="P714" s="295"/>
      <c r="Q714" s="295"/>
      <c r="R714" s="295"/>
      <c r="S714" s="295"/>
      <c r="T714" s="295"/>
      <c r="U714" s="295"/>
      <c r="V714" s="295"/>
      <c r="W714" s="295"/>
      <c r="X714" s="295"/>
      <c r="Y714" s="295"/>
      <c r="Z714" s="295"/>
      <c r="AA714" s="295"/>
    </row>
    <row r="715">
      <c r="A715" s="295"/>
      <c r="B715" s="327"/>
      <c r="C715" s="327"/>
      <c r="D715" s="327"/>
      <c r="E715" s="327"/>
      <c r="F715" s="327"/>
      <c r="G715" s="327"/>
      <c r="H715" s="327"/>
      <c r="I715" s="327"/>
      <c r="J715" s="295"/>
      <c r="K715" s="295"/>
      <c r="L715" s="295"/>
      <c r="M715" s="295"/>
      <c r="N715" s="295"/>
      <c r="O715" s="295"/>
      <c r="P715" s="295"/>
      <c r="Q715" s="295"/>
      <c r="R715" s="295"/>
      <c r="S715" s="295"/>
      <c r="T715" s="295"/>
      <c r="U715" s="295"/>
      <c r="V715" s="295"/>
      <c r="W715" s="295"/>
      <c r="X715" s="295"/>
      <c r="Y715" s="295"/>
      <c r="Z715" s="295"/>
      <c r="AA715" s="295"/>
    </row>
    <row r="716">
      <c r="A716" s="295"/>
      <c r="B716" s="327"/>
      <c r="C716" s="327"/>
      <c r="D716" s="327"/>
      <c r="E716" s="327"/>
      <c r="F716" s="327"/>
      <c r="G716" s="327"/>
      <c r="H716" s="327"/>
      <c r="I716" s="327"/>
      <c r="J716" s="295"/>
      <c r="K716" s="295"/>
      <c r="L716" s="295"/>
      <c r="M716" s="295"/>
      <c r="N716" s="295"/>
      <c r="O716" s="295"/>
      <c r="P716" s="295"/>
      <c r="Q716" s="295"/>
      <c r="R716" s="295"/>
      <c r="S716" s="295"/>
      <c r="T716" s="295"/>
      <c r="U716" s="295"/>
      <c r="V716" s="295"/>
      <c r="W716" s="295"/>
      <c r="X716" s="295"/>
      <c r="Y716" s="295"/>
      <c r="Z716" s="295"/>
      <c r="AA716" s="295"/>
    </row>
    <row r="717">
      <c r="A717" s="295"/>
      <c r="B717" s="327"/>
      <c r="C717" s="327"/>
      <c r="D717" s="327"/>
      <c r="E717" s="327"/>
      <c r="F717" s="327"/>
      <c r="G717" s="327"/>
      <c r="H717" s="327"/>
      <c r="I717" s="327"/>
      <c r="J717" s="295"/>
      <c r="K717" s="295"/>
      <c r="L717" s="295"/>
      <c r="M717" s="295"/>
      <c r="N717" s="295"/>
      <c r="O717" s="295"/>
      <c r="P717" s="295"/>
      <c r="Q717" s="295"/>
      <c r="R717" s="295"/>
      <c r="S717" s="295"/>
      <c r="T717" s="295"/>
      <c r="U717" s="295"/>
      <c r="V717" s="295"/>
      <c r="W717" s="295"/>
      <c r="X717" s="295"/>
      <c r="Y717" s="295"/>
      <c r="Z717" s="295"/>
      <c r="AA717" s="295"/>
    </row>
    <row r="718">
      <c r="A718" s="295"/>
      <c r="B718" s="327"/>
      <c r="C718" s="327"/>
      <c r="D718" s="327"/>
      <c r="E718" s="327"/>
      <c r="F718" s="327"/>
      <c r="G718" s="327"/>
      <c r="H718" s="327"/>
      <c r="I718" s="327"/>
      <c r="J718" s="295"/>
      <c r="K718" s="295"/>
      <c r="L718" s="295"/>
      <c r="M718" s="295"/>
      <c r="N718" s="295"/>
      <c r="O718" s="295"/>
      <c r="P718" s="295"/>
      <c r="Q718" s="295"/>
      <c r="R718" s="295"/>
      <c r="S718" s="295"/>
      <c r="T718" s="295"/>
      <c r="U718" s="295"/>
      <c r="V718" s="295"/>
      <c r="W718" s="295"/>
      <c r="X718" s="295"/>
      <c r="Y718" s="295"/>
      <c r="Z718" s="295"/>
      <c r="AA718" s="295"/>
    </row>
    <row r="719">
      <c r="A719" s="295"/>
      <c r="B719" s="327"/>
      <c r="C719" s="327"/>
      <c r="D719" s="327"/>
      <c r="E719" s="327"/>
      <c r="F719" s="327"/>
      <c r="G719" s="327"/>
      <c r="H719" s="327"/>
      <c r="I719" s="327"/>
      <c r="J719" s="295"/>
      <c r="K719" s="295"/>
      <c r="L719" s="295"/>
      <c r="M719" s="295"/>
      <c r="N719" s="295"/>
      <c r="O719" s="295"/>
      <c r="P719" s="295"/>
      <c r="Q719" s="295"/>
      <c r="R719" s="295"/>
      <c r="S719" s="295"/>
      <c r="T719" s="295"/>
      <c r="U719" s="295"/>
      <c r="V719" s="295"/>
      <c r="W719" s="295"/>
      <c r="X719" s="295"/>
      <c r="Y719" s="295"/>
      <c r="Z719" s="295"/>
      <c r="AA719" s="295"/>
    </row>
    <row r="720">
      <c r="A720" s="295"/>
      <c r="B720" s="327"/>
      <c r="C720" s="327"/>
      <c r="D720" s="327"/>
      <c r="E720" s="327"/>
      <c r="F720" s="327"/>
      <c r="G720" s="327"/>
      <c r="H720" s="327"/>
      <c r="I720" s="327"/>
      <c r="J720" s="295"/>
      <c r="K720" s="295"/>
      <c r="L720" s="295"/>
      <c r="M720" s="295"/>
      <c r="N720" s="295"/>
      <c r="O720" s="295"/>
      <c r="P720" s="295"/>
      <c r="Q720" s="295"/>
      <c r="R720" s="295"/>
      <c r="S720" s="295"/>
      <c r="T720" s="295"/>
      <c r="U720" s="295"/>
      <c r="V720" s="295"/>
      <c r="W720" s="295"/>
      <c r="X720" s="295"/>
      <c r="Y720" s="295"/>
      <c r="Z720" s="295"/>
      <c r="AA720" s="295"/>
    </row>
    <row r="721">
      <c r="A721" s="295"/>
      <c r="B721" s="327"/>
      <c r="C721" s="327"/>
      <c r="D721" s="327"/>
      <c r="E721" s="327"/>
      <c r="F721" s="327"/>
      <c r="G721" s="327"/>
      <c r="H721" s="327"/>
      <c r="I721" s="327"/>
      <c r="J721" s="295"/>
      <c r="K721" s="295"/>
      <c r="L721" s="295"/>
      <c r="M721" s="295"/>
      <c r="N721" s="295"/>
      <c r="O721" s="295"/>
      <c r="P721" s="295"/>
      <c r="Q721" s="295"/>
      <c r="R721" s="295"/>
      <c r="S721" s="295"/>
      <c r="T721" s="295"/>
      <c r="U721" s="295"/>
      <c r="V721" s="295"/>
      <c r="W721" s="295"/>
      <c r="X721" s="295"/>
      <c r="Y721" s="295"/>
      <c r="Z721" s="295"/>
      <c r="AA721" s="295"/>
    </row>
    <row r="722">
      <c r="A722" s="295"/>
      <c r="B722" s="327"/>
      <c r="C722" s="327"/>
      <c r="D722" s="327"/>
      <c r="E722" s="327"/>
      <c r="F722" s="327"/>
      <c r="G722" s="327"/>
      <c r="H722" s="327"/>
      <c r="I722" s="327"/>
      <c r="J722" s="295"/>
      <c r="K722" s="295"/>
      <c r="L722" s="295"/>
      <c r="M722" s="295"/>
      <c r="N722" s="295"/>
      <c r="O722" s="295"/>
      <c r="P722" s="295"/>
      <c r="Q722" s="295"/>
      <c r="R722" s="295"/>
      <c r="S722" s="295"/>
      <c r="T722" s="295"/>
      <c r="U722" s="295"/>
      <c r="V722" s="295"/>
      <c r="W722" s="295"/>
      <c r="X722" s="295"/>
      <c r="Y722" s="295"/>
      <c r="Z722" s="295"/>
      <c r="AA722" s="295"/>
    </row>
    <row r="723">
      <c r="A723" s="295"/>
      <c r="B723" s="327"/>
      <c r="C723" s="327"/>
      <c r="D723" s="327"/>
      <c r="E723" s="327"/>
      <c r="F723" s="327"/>
      <c r="G723" s="327"/>
      <c r="H723" s="327"/>
      <c r="I723" s="327"/>
      <c r="J723" s="295"/>
      <c r="K723" s="295"/>
      <c r="L723" s="295"/>
      <c r="M723" s="295"/>
      <c r="N723" s="295"/>
      <c r="O723" s="295"/>
      <c r="P723" s="295"/>
      <c r="Q723" s="295"/>
      <c r="R723" s="295"/>
      <c r="S723" s="295"/>
      <c r="T723" s="295"/>
      <c r="U723" s="295"/>
      <c r="V723" s="295"/>
      <c r="W723" s="295"/>
      <c r="X723" s="295"/>
      <c r="Y723" s="295"/>
      <c r="Z723" s="295"/>
      <c r="AA723" s="295"/>
    </row>
    <row r="724">
      <c r="A724" s="295"/>
      <c r="B724" s="327"/>
      <c r="C724" s="327"/>
      <c r="D724" s="327"/>
      <c r="E724" s="327"/>
      <c r="F724" s="327"/>
      <c r="G724" s="327"/>
      <c r="H724" s="327"/>
      <c r="I724" s="327"/>
      <c r="J724" s="295"/>
      <c r="K724" s="295"/>
      <c r="L724" s="295"/>
      <c r="M724" s="295"/>
      <c r="N724" s="295"/>
      <c r="O724" s="295"/>
      <c r="P724" s="295"/>
      <c r="Q724" s="295"/>
      <c r="R724" s="295"/>
      <c r="S724" s="295"/>
      <c r="T724" s="295"/>
      <c r="U724" s="295"/>
      <c r="V724" s="295"/>
      <c r="W724" s="295"/>
      <c r="X724" s="295"/>
      <c r="Y724" s="295"/>
      <c r="Z724" s="295"/>
      <c r="AA724" s="295"/>
    </row>
    <row r="725">
      <c r="A725" s="295"/>
      <c r="B725" s="327"/>
      <c r="C725" s="327"/>
      <c r="D725" s="327"/>
      <c r="E725" s="327"/>
      <c r="F725" s="327"/>
      <c r="G725" s="327"/>
      <c r="H725" s="327"/>
      <c r="I725" s="327"/>
      <c r="J725" s="295"/>
      <c r="K725" s="295"/>
      <c r="L725" s="295"/>
      <c r="M725" s="295"/>
      <c r="N725" s="295"/>
      <c r="O725" s="295"/>
      <c r="P725" s="295"/>
      <c r="Q725" s="295"/>
      <c r="R725" s="295"/>
      <c r="S725" s="295"/>
      <c r="T725" s="295"/>
      <c r="U725" s="295"/>
      <c r="V725" s="295"/>
      <c r="W725" s="295"/>
      <c r="X725" s="295"/>
      <c r="Y725" s="295"/>
      <c r="Z725" s="295"/>
      <c r="AA725" s="295"/>
    </row>
    <row r="726">
      <c r="A726" s="295"/>
      <c r="B726" s="327"/>
      <c r="C726" s="327"/>
      <c r="D726" s="327"/>
      <c r="E726" s="327"/>
      <c r="F726" s="327"/>
      <c r="G726" s="327"/>
      <c r="H726" s="327"/>
      <c r="I726" s="327"/>
      <c r="J726" s="295"/>
      <c r="K726" s="295"/>
      <c r="L726" s="295"/>
      <c r="M726" s="295"/>
      <c r="N726" s="295"/>
      <c r="O726" s="295"/>
      <c r="P726" s="295"/>
      <c r="Q726" s="295"/>
      <c r="R726" s="295"/>
      <c r="S726" s="295"/>
      <c r="T726" s="295"/>
      <c r="U726" s="295"/>
      <c r="V726" s="295"/>
      <c r="W726" s="295"/>
      <c r="X726" s="295"/>
      <c r="Y726" s="295"/>
      <c r="Z726" s="295"/>
      <c r="AA726" s="295"/>
    </row>
    <row r="727">
      <c r="A727" s="295"/>
      <c r="B727" s="327"/>
      <c r="C727" s="327"/>
      <c r="D727" s="327"/>
      <c r="E727" s="327"/>
      <c r="F727" s="327"/>
      <c r="G727" s="327"/>
      <c r="H727" s="327"/>
      <c r="I727" s="327"/>
      <c r="J727" s="295"/>
      <c r="K727" s="295"/>
      <c r="L727" s="295"/>
      <c r="M727" s="295"/>
      <c r="N727" s="295"/>
      <c r="O727" s="295"/>
      <c r="P727" s="295"/>
      <c r="Q727" s="295"/>
      <c r="R727" s="295"/>
      <c r="S727" s="295"/>
      <c r="T727" s="295"/>
      <c r="U727" s="295"/>
      <c r="V727" s="295"/>
      <c r="W727" s="295"/>
      <c r="X727" s="295"/>
      <c r="Y727" s="295"/>
      <c r="Z727" s="295"/>
      <c r="AA727" s="295"/>
    </row>
    <row r="728">
      <c r="A728" s="295"/>
      <c r="B728" s="327"/>
      <c r="C728" s="327"/>
      <c r="D728" s="327"/>
      <c r="E728" s="327"/>
      <c r="F728" s="327"/>
      <c r="G728" s="327"/>
      <c r="H728" s="327"/>
      <c r="I728" s="327"/>
      <c r="J728" s="295"/>
      <c r="K728" s="295"/>
      <c r="L728" s="295"/>
      <c r="M728" s="295"/>
      <c r="N728" s="295"/>
      <c r="O728" s="295"/>
      <c r="P728" s="295"/>
      <c r="Q728" s="295"/>
      <c r="R728" s="295"/>
      <c r="S728" s="295"/>
      <c r="T728" s="295"/>
      <c r="U728" s="295"/>
      <c r="V728" s="295"/>
      <c r="W728" s="295"/>
      <c r="X728" s="295"/>
      <c r="Y728" s="295"/>
      <c r="Z728" s="295"/>
      <c r="AA728" s="295"/>
    </row>
    <row r="729">
      <c r="A729" s="295"/>
      <c r="B729" s="327"/>
      <c r="C729" s="327"/>
      <c r="D729" s="327"/>
      <c r="E729" s="327"/>
      <c r="F729" s="327"/>
      <c r="G729" s="327"/>
      <c r="H729" s="327"/>
      <c r="I729" s="327"/>
      <c r="J729" s="295"/>
      <c r="K729" s="295"/>
      <c r="L729" s="295"/>
      <c r="M729" s="295"/>
      <c r="N729" s="295"/>
      <c r="O729" s="295"/>
      <c r="P729" s="295"/>
      <c r="Q729" s="295"/>
      <c r="R729" s="295"/>
      <c r="S729" s="295"/>
      <c r="T729" s="295"/>
      <c r="U729" s="295"/>
      <c r="V729" s="295"/>
      <c r="W729" s="295"/>
      <c r="X729" s="295"/>
      <c r="Y729" s="295"/>
      <c r="Z729" s="295"/>
      <c r="AA729" s="295"/>
    </row>
    <row r="730">
      <c r="A730" s="295"/>
      <c r="B730" s="327"/>
      <c r="C730" s="327"/>
      <c r="D730" s="327"/>
      <c r="E730" s="327"/>
      <c r="F730" s="327"/>
      <c r="G730" s="327"/>
      <c r="H730" s="327"/>
      <c r="I730" s="327"/>
      <c r="J730" s="295"/>
      <c r="K730" s="295"/>
      <c r="L730" s="295"/>
      <c r="M730" s="295"/>
      <c r="N730" s="295"/>
      <c r="O730" s="295"/>
      <c r="P730" s="295"/>
      <c r="Q730" s="295"/>
      <c r="R730" s="295"/>
      <c r="S730" s="295"/>
      <c r="T730" s="295"/>
      <c r="U730" s="295"/>
      <c r="V730" s="295"/>
      <c r="W730" s="295"/>
      <c r="X730" s="295"/>
      <c r="Y730" s="295"/>
      <c r="Z730" s="295"/>
      <c r="AA730" s="295"/>
    </row>
    <row r="731">
      <c r="A731" s="295"/>
      <c r="B731" s="327"/>
      <c r="C731" s="327"/>
      <c r="D731" s="327"/>
      <c r="E731" s="327"/>
      <c r="F731" s="327"/>
      <c r="G731" s="327"/>
      <c r="H731" s="327"/>
      <c r="I731" s="327"/>
      <c r="J731" s="295"/>
      <c r="K731" s="295"/>
      <c r="L731" s="295"/>
      <c r="M731" s="295"/>
      <c r="N731" s="295"/>
      <c r="O731" s="295"/>
      <c r="P731" s="295"/>
      <c r="Q731" s="295"/>
      <c r="R731" s="295"/>
      <c r="S731" s="295"/>
      <c r="T731" s="295"/>
      <c r="U731" s="295"/>
      <c r="V731" s="295"/>
      <c r="W731" s="295"/>
      <c r="X731" s="295"/>
      <c r="Y731" s="295"/>
      <c r="Z731" s="295"/>
      <c r="AA731" s="295"/>
    </row>
    <row r="732">
      <c r="A732" s="295"/>
      <c r="B732" s="327"/>
      <c r="C732" s="327"/>
      <c r="D732" s="327"/>
      <c r="E732" s="327"/>
      <c r="F732" s="327"/>
      <c r="G732" s="327"/>
      <c r="H732" s="327"/>
      <c r="I732" s="327"/>
      <c r="J732" s="295"/>
      <c r="K732" s="295"/>
      <c r="L732" s="295"/>
      <c r="M732" s="295"/>
      <c r="N732" s="295"/>
      <c r="O732" s="295"/>
      <c r="P732" s="295"/>
      <c r="Q732" s="295"/>
      <c r="R732" s="295"/>
      <c r="S732" s="295"/>
      <c r="T732" s="295"/>
      <c r="U732" s="295"/>
      <c r="V732" s="295"/>
      <c r="W732" s="295"/>
      <c r="X732" s="295"/>
      <c r="Y732" s="295"/>
      <c r="Z732" s="295"/>
      <c r="AA732" s="295"/>
    </row>
    <row r="733">
      <c r="A733" s="295"/>
      <c r="B733" s="327"/>
      <c r="C733" s="327"/>
      <c r="D733" s="327"/>
      <c r="E733" s="327"/>
      <c r="F733" s="327"/>
      <c r="G733" s="327"/>
      <c r="H733" s="327"/>
      <c r="I733" s="327"/>
      <c r="J733" s="295"/>
      <c r="K733" s="295"/>
      <c r="L733" s="295"/>
      <c r="M733" s="295"/>
      <c r="N733" s="295"/>
      <c r="O733" s="295"/>
      <c r="P733" s="295"/>
      <c r="Q733" s="295"/>
      <c r="R733" s="295"/>
      <c r="S733" s="295"/>
      <c r="T733" s="295"/>
      <c r="U733" s="295"/>
      <c r="V733" s="295"/>
      <c r="W733" s="295"/>
      <c r="X733" s="295"/>
      <c r="Y733" s="295"/>
      <c r="Z733" s="295"/>
      <c r="AA733" s="295"/>
    </row>
    <row r="734">
      <c r="A734" s="295"/>
      <c r="B734" s="327"/>
      <c r="C734" s="327"/>
      <c r="D734" s="327"/>
      <c r="E734" s="327"/>
      <c r="F734" s="327"/>
      <c r="G734" s="327"/>
      <c r="H734" s="327"/>
      <c r="I734" s="327"/>
      <c r="J734" s="295"/>
      <c r="K734" s="295"/>
      <c r="L734" s="295"/>
      <c r="M734" s="295"/>
      <c r="N734" s="295"/>
      <c r="O734" s="295"/>
      <c r="P734" s="295"/>
      <c r="Q734" s="295"/>
      <c r="R734" s="295"/>
      <c r="S734" s="295"/>
      <c r="T734" s="295"/>
      <c r="U734" s="295"/>
      <c r="V734" s="295"/>
      <c r="W734" s="295"/>
      <c r="X734" s="295"/>
      <c r="Y734" s="295"/>
      <c r="Z734" s="295"/>
      <c r="AA734" s="295"/>
    </row>
    <row r="735">
      <c r="A735" s="295"/>
      <c r="B735" s="327"/>
      <c r="C735" s="327"/>
      <c r="D735" s="327"/>
      <c r="E735" s="327"/>
      <c r="F735" s="327"/>
      <c r="G735" s="327"/>
      <c r="H735" s="327"/>
      <c r="I735" s="327"/>
      <c r="J735" s="295"/>
      <c r="K735" s="295"/>
      <c r="L735" s="295"/>
      <c r="M735" s="295"/>
      <c r="N735" s="295"/>
      <c r="O735" s="295"/>
      <c r="P735" s="295"/>
      <c r="Q735" s="295"/>
      <c r="R735" s="295"/>
      <c r="S735" s="295"/>
      <c r="T735" s="295"/>
      <c r="U735" s="295"/>
      <c r="V735" s="295"/>
      <c r="W735" s="295"/>
      <c r="X735" s="295"/>
      <c r="Y735" s="295"/>
      <c r="Z735" s="295"/>
      <c r="AA735" s="295"/>
    </row>
    <row r="736">
      <c r="A736" s="295"/>
      <c r="B736" s="327"/>
      <c r="C736" s="327"/>
      <c r="D736" s="327"/>
      <c r="E736" s="327"/>
      <c r="F736" s="327"/>
      <c r="G736" s="327"/>
      <c r="H736" s="327"/>
      <c r="I736" s="327"/>
      <c r="J736" s="295"/>
      <c r="K736" s="295"/>
      <c r="L736" s="295"/>
      <c r="M736" s="295"/>
      <c r="N736" s="295"/>
      <c r="O736" s="295"/>
      <c r="P736" s="295"/>
      <c r="Q736" s="295"/>
      <c r="R736" s="295"/>
      <c r="S736" s="295"/>
      <c r="T736" s="295"/>
      <c r="U736" s="295"/>
      <c r="V736" s="295"/>
      <c r="W736" s="295"/>
      <c r="X736" s="295"/>
      <c r="Y736" s="295"/>
      <c r="Z736" s="295"/>
      <c r="AA736" s="295"/>
    </row>
    <row r="737">
      <c r="A737" s="295"/>
      <c r="B737" s="327"/>
      <c r="C737" s="327"/>
      <c r="D737" s="327"/>
      <c r="E737" s="327"/>
      <c r="F737" s="327"/>
      <c r="G737" s="327"/>
      <c r="H737" s="327"/>
      <c r="I737" s="327"/>
      <c r="J737" s="295"/>
      <c r="K737" s="295"/>
      <c r="L737" s="295"/>
      <c r="M737" s="295"/>
      <c r="N737" s="295"/>
      <c r="O737" s="295"/>
      <c r="P737" s="295"/>
      <c r="Q737" s="295"/>
      <c r="R737" s="295"/>
      <c r="S737" s="295"/>
      <c r="T737" s="295"/>
      <c r="U737" s="295"/>
      <c r="V737" s="295"/>
      <c r="W737" s="295"/>
      <c r="X737" s="295"/>
      <c r="Y737" s="295"/>
      <c r="Z737" s="295"/>
      <c r="AA737" s="295"/>
    </row>
    <row r="738">
      <c r="A738" s="295"/>
      <c r="B738" s="327"/>
      <c r="C738" s="327"/>
      <c r="D738" s="327"/>
      <c r="E738" s="327"/>
      <c r="F738" s="327"/>
      <c r="G738" s="327"/>
      <c r="H738" s="327"/>
      <c r="I738" s="327"/>
      <c r="J738" s="295"/>
      <c r="K738" s="295"/>
      <c r="L738" s="295"/>
      <c r="M738" s="295"/>
      <c r="N738" s="295"/>
      <c r="O738" s="295"/>
      <c r="P738" s="295"/>
      <c r="Q738" s="295"/>
      <c r="R738" s="295"/>
      <c r="S738" s="295"/>
      <c r="T738" s="295"/>
      <c r="U738" s="295"/>
      <c r="V738" s="295"/>
      <c r="W738" s="295"/>
      <c r="X738" s="295"/>
      <c r="Y738" s="295"/>
      <c r="Z738" s="295"/>
      <c r="AA738" s="295"/>
    </row>
    <row r="739">
      <c r="A739" s="295"/>
      <c r="B739" s="327"/>
      <c r="C739" s="327"/>
      <c r="D739" s="327"/>
      <c r="E739" s="327"/>
      <c r="F739" s="327"/>
      <c r="G739" s="327"/>
      <c r="H739" s="327"/>
      <c r="I739" s="327"/>
      <c r="J739" s="295"/>
      <c r="K739" s="295"/>
      <c r="L739" s="295"/>
      <c r="M739" s="295"/>
      <c r="N739" s="295"/>
      <c r="O739" s="295"/>
      <c r="P739" s="295"/>
      <c r="Q739" s="295"/>
      <c r="R739" s="295"/>
      <c r="S739" s="295"/>
      <c r="T739" s="295"/>
      <c r="U739" s="295"/>
      <c r="V739" s="295"/>
      <c r="W739" s="295"/>
      <c r="X739" s="295"/>
      <c r="Y739" s="295"/>
      <c r="Z739" s="295"/>
      <c r="AA739" s="295"/>
    </row>
    <row r="740">
      <c r="A740" s="295"/>
      <c r="B740" s="327"/>
      <c r="C740" s="327"/>
      <c r="D740" s="327"/>
      <c r="E740" s="327"/>
      <c r="F740" s="327"/>
      <c r="G740" s="327"/>
      <c r="H740" s="327"/>
      <c r="I740" s="327"/>
      <c r="J740" s="295"/>
      <c r="K740" s="295"/>
      <c r="L740" s="295"/>
      <c r="M740" s="295"/>
      <c r="N740" s="295"/>
      <c r="O740" s="295"/>
      <c r="P740" s="295"/>
      <c r="Q740" s="295"/>
      <c r="R740" s="295"/>
      <c r="S740" s="295"/>
      <c r="T740" s="295"/>
      <c r="U740" s="295"/>
      <c r="V740" s="295"/>
      <c r="W740" s="295"/>
      <c r="X740" s="295"/>
      <c r="Y740" s="295"/>
      <c r="Z740" s="295"/>
      <c r="AA740" s="295"/>
    </row>
    <row r="741">
      <c r="A741" s="295"/>
      <c r="B741" s="327"/>
      <c r="C741" s="327"/>
      <c r="D741" s="327"/>
      <c r="E741" s="327"/>
      <c r="F741" s="327"/>
      <c r="G741" s="327"/>
      <c r="H741" s="327"/>
      <c r="I741" s="327"/>
      <c r="J741" s="295"/>
      <c r="K741" s="295"/>
      <c r="L741" s="295"/>
      <c r="M741" s="295"/>
      <c r="N741" s="295"/>
      <c r="O741" s="295"/>
      <c r="P741" s="295"/>
      <c r="Q741" s="295"/>
      <c r="R741" s="295"/>
      <c r="S741" s="295"/>
      <c r="T741" s="295"/>
      <c r="U741" s="295"/>
      <c r="V741" s="295"/>
      <c r="W741" s="295"/>
      <c r="X741" s="295"/>
      <c r="Y741" s="295"/>
      <c r="Z741" s="295"/>
      <c r="AA741" s="295"/>
    </row>
    <row r="742">
      <c r="A742" s="295"/>
      <c r="B742" s="327"/>
      <c r="C742" s="327"/>
      <c r="D742" s="327"/>
      <c r="E742" s="327"/>
      <c r="F742" s="327"/>
      <c r="G742" s="327"/>
      <c r="H742" s="327"/>
      <c r="I742" s="327"/>
      <c r="J742" s="295"/>
      <c r="K742" s="295"/>
      <c r="L742" s="295"/>
      <c r="M742" s="295"/>
      <c r="N742" s="295"/>
      <c r="O742" s="295"/>
      <c r="P742" s="295"/>
      <c r="Q742" s="295"/>
      <c r="R742" s="295"/>
      <c r="S742" s="295"/>
      <c r="T742" s="295"/>
      <c r="U742" s="295"/>
      <c r="V742" s="295"/>
      <c r="W742" s="295"/>
      <c r="X742" s="295"/>
      <c r="Y742" s="295"/>
      <c r="Z742" s="295"/>
      <c r="AA742" s="295"/>
    </row>
    <row r="743">
      <c r="A743" s="295"/>
      <c r="B743" s="327"/>
      <c r="C743" s="327"/>
      <c r="D743" s="327"/>
      <c r="E743" s="327"/>
      <c r="F743" s="327"/>
      <c r="G743" s="327"/>
      <c r="H743" s="327"/>
      <c r="I743" s="327"/>
      <c r="J743" s="295"/>
      <c r="K743" s="295"/>
      <c r="L743" s="295"/>
      <c r="M743" s="295"/>
      <c r="N743" s="295"/>
      <c r="O743" s="295"/>
      <c r="P743" s="295"/>
      <c r="Q743" s="295"/>
      <c r="R743" s="295"/>
      <c r="S743" s="295"/>
      <c r="T743" s="295"/>
      <c r="U743" s="295"/>
      <c r="V743" s="295"/>
      <c r="W743" s="295"/>
      <c r="X743" s="295"/>
      <c r="Y743" s="295"/>
      <c r="Z743" s="295"/>
      <c r="AA743" s="295"/>
    </row>
    <row r="744">
      <c r="A744" s="295"/>
      <c r="B744" s="327"/>
      <c r="C744" s="327"/>
      <c r="D744" s="327"/>
      <c r="E744" s="327"/>
      <c r="F744" s="327"/>
      <c r="G744" s="327"/>
      <c r="H744" s="327"/>
      <c r="I744" s="327"/>
      <c r="J744" s="295"/>
      <c r="K744" s="295"/>
      <c r="L744" s="295"/>
      <c r="M744" s="295"/>
      <c r="N744" s="295"/>
      <c r="O744" s="295"/>
      <c r="P744" s="295"/>
      <c r="Q744" s="295"/>
      <c r="R744" s="295"/>
      <c r="S744" s="295"/>
      <c r="T744" s="295"/>
      <c r="U744" s="295"/>
      <c r="V744" s="295"/>
      <c r="W744" s="295"/>
      <c r="X744" s="295"/>
      <c r="Y744" s="295"/>
      <c r="Z744" s="295"/>
      <c r="AA744" s="295"/>
    </row>
    <row r="745">
      <c r="A745" s="295"/>
      <c r="B745" s="327"/>
      <c r="C745" s="327"/>
      <c r="D745" s="327"/>
      <c r="E745" s="327"/>
      <c r="F745" s="327"/>
      <c r="G745" s="327"/>
      <c r="H745" s="327"/>
      <c r="I745" s="327"/>
      <c r="J745" s="295"/>
      <c r="K745" s="295"/>
      <c r="L745" s="295"/>
      <c r="M745" s="295"/>
      <c r="N745" s="295"/>
      <c r="O745" s="295"/>
      <c r="P745" s="295"/>
      <c r="Q745" s="295"/>
      <c r="R745" s="295"/>
      <c r="S745" s="295"/>
      <c r="T745" s="295"/>
      <c r="U745" s="295"/>
      <c r="V745" s="295"/>
      <c r="W745" s="295"/>
      <c r="X745" s="295"/>
      <c r="Y745" s="295"/>
      <c r="Z745" s="295"/>
      <c r="AA745" s="295"/>
    </row>
    <row r="746">
      <c r="A746" s="295"/>
      <c r="B746" s="327"/>
      <c r="C746" s="327"/>
      <c r="D746" s="327"/>
      <c r="E746" s="327"/>
      <c r="F746" s="327"/>
      <c r="G746" s="327"/>
      <c r="H746" s="327"/>
      <c r="I746" s="327"/>
      <c r="J746" s="295"/>
      <c r="K746" s="295"/>
      <c r="L746" s="295"/>
      <c r="M746" s="295"/>
      <c r="N746" s="295"/>
      <c r="O746" s="295"/>
      <c r="P746" s="295"/>
      <c r="Q746" s="295"/>
      <c r="R746" s="295"/>
      <c r="S746" s="295"/>
      <c r="T746" s="295"/>
      <c r="U746" s="295"/>
      <c r="V746" s="295"/>
      <c r="W746" s="295"/>
      <c r="X746" s="295"/>
      <c r="Y746" s="295"/>
      <c r="Z746" s="295"/>
      <c r="AA746" s="295"/>
    </row>
    <row r="747">
      <c r="A747" s="295"/>
      <c r="B747" s="327"/>
      <c r="C747" s="327"/>
      <c r="D747" s="327"/>
      <c r="E747" s="327"/>
      <c r="F747" s="327"/>
      <c r="G747" s="327"/>
      <c r="H747" s="327"/>
      <c r="I747" s="327"/>
      <c r="J747" s="295"/>
      <c r="K747" s="295"/>
      <c r="L747" s="295"/>
      <c r="M747" s="295"/>
      <c r="N747" s="295"/>
      <c r="O747" s="295"/>
      <c r="P747" s="295"/>
      <c r="Q747" s="295"/>
      <c r="R747" s="295"/>
      <c r="S747" s="295"/>
      <c r="T747" s="295"/>
      <c r="U747" s="295"/>
      <c r="V747" s="295"/>
      <c r="W747" s="295"/>
      <c r="X747" s="295"/>
      <c r="Y747" s="295"/>
      <c r="Z747" s="295"/>
      <c r="AA747" s="295"/>
    </row>
    <row r="748">
      <c r="A748" s="295"/>
      <c r="B748" s="327"/>
      <c r="C748" s="327"/>
      <c r="D748" s="327"/>
      <c r="E748" s="327"/>
      <c r="F748" s="327"/>
      <c r="G748" s="327"/>
      <c r="H748" s="327"/>
      <c r="I748" s="327"/>
      <c r="J748" s="295"/>
      <c r="K748" s="295"/>
      <c r="L748" s="295"/>
      <c r="M748" s="295"/>
      <c r="N748" s="295"/>
      <c r="O748" s="295"/>
      <c r="P748" s="295"/>
      <c r="Q748" s="295"/>
      <c r="R748" s="295"/>
      <c r="S748" s="295"/>
      <c r="T748" s="295"/>
      <c r="U748" s="295"/>
      <c r="V748" s="295"/>
      <c r="W748" s="295"/>
      <c r="X748" s="295"/>
      <c r="Y748" s="295"/>
      <c r="Z748" s="295"/>
      <c r="AA748" s="295"/>
    </row>
    <row r="749">
      <c r="A749" s="295"/>
      <c r="B749" s="327"/>
      <c r="C749" s="327"/>
      <c r="D749" s="327"/>
      <c r="E749" s="327"/>
      <c r="F749" s="327"/>
      <c r="G749" s="327"/>
      <c r="H749" s="327"/>
      <c r="I749" s="327"/>
      <c r="J749" s="295"/>
      <c r="K749" s="295"/>
      <c r="L749" s="295"/>
      <c r="M749" s="295"/>
      <c r="N749" s="295"/>
      <c r="O749" s="295"/>
      <c r="P749" s="295"/>
      <c r="Q749" s="295"/>
      <c r="R749" s="295"/>
      <c r="S749" s="295"/>
      <c r="T749" s="295"/>
      <c r="U749" s="295"/>
      <c r="V749" s="295"/>
      <c r="W749" s="295"/>
      <c r="X749" s="295"/>
      <c r="Y749" s="295"/>
      <c r="Z749" s="295"/>
      <c r="AA749" s="295"/>
    </row>
    <row r="750">
      <c r="A750" s="295"/>
      <c r="B750" s="327"/>
      <c r="C750" s="327"/>
      <c r="D750" s="327"/>
      <c r="E750" s="327"/>
      <c r="F750" s="327"/>
      <c r="G750" s="327"/>
      <c r="H750" s="327"/>
      <c r="I750" s="327"/>
      <c r="J750" s="295"/>
      <c r="K750" s="295"/>
      <c r="L750" s="295"/>
      <c r="M750" s="295"/>
      <c r="N750" s="295"/>
      <c r="O750" s="295"/>
      <c r="P750" s="295"/>
      <c r="Q750" s="295"/>
      <c r="R750" s="295"/>
      <c r="S750" s="295"/>
      <c r="T750" s="295"/>
      <c r="U750" s="295"/>
      <c r="V750" s="295"/>
      <c r="W750" s="295"/>
      <c r="X750" s="295"/>
      <c r="Y750" s="295"/>
      <c r="Z750" s="295"/>
      <c r="AA750" s="295"/>
    </row>
    <row r="751">
      <c r="A751" s="295"/>
      <c r="B751" s="327"/>
      <c r="C751" s="327"/>
      <c r="D751" s="327"/>
      <c r="E751" s="327"/>
      <c r="F751" s="327"/>
      <c r="G751" s="327"/>
      <c r="H751" s="327"/>
      <c r="I751" s="327"/>
      <c r="J751" s="295"/>
      <c r="K751" s="295"/>
      <c r="L751" s="295"/>
      <c r="M751" s="295"/>
      <c r="N751" s="295"/>
      <c r="O751" s="295"/>
      <c r="P751" s="295"/>
      <c r="Q751" s="295"/>
      <c r="R751" s="295"/>
      <c r="S751" s="295"/>
      <c r="T751" s="295"/>
      <c r="U751" s="295"/>
      <c r="V751" s="295"/>
      <c r="W751" s="295"/>
      <c r="X751" s="295"/>
      <c r="Y751" s="295"/>
      <c r="Z751" s="295"/>
      <c r="AA751" s="295"/>
    </row>
    <row r="752">
      <c r="A752" s="295"/>
      <c r="B752" s="327"/>
      <c r="C752" s="327"/>
      <c r="D752" s="327"/>
      <c r="E752" s="327"/>
      <c r="F752" s="327"/>
      <c r="G752" s="327"/>
      <c r="H752" s="327"/>
      <c r="I752" s="327"/>
      <c r="J752" s="295"/>
      <c r="K752" s="295"/>
      <c r="L752" s="295"/>
      <c r="M752" s="295"/>
      <c r="N752" s="295"/>
      <c r="O752" s="295"/>
      <c r="P752" s="295"/>
      <c r="Q752" s="295"/>
      <c r="R752" s="295"/>
      <c r="S752" s="295"/>
      <c r="T752" s="295"/>
      <c r="U752" s="295"/>
      <c r="V752" s="295"/>
      <c r="W752" s="295"/>
      <c r="X752" s="295"/>
      <c r="Y752" s="295"/>
      <c r="Z752" s="295"/>
      <c r="AA752" s="295"/>
    </row>
    <row r="753">
      <c r="A753" s="295"/>
      <c r="B753" s="327"/>
      <c r="C753" s="327"/>
      <c r="D753" s="327"/>
      <c r="E753" s="327"/>
      <c r="F753" s="327"/>
      <c r="G753" s="327"/>
      <c r="H753" s="327"/>
      <c r="I753" s="327"/>
      <c r="J753" s="295"/>
      <c r="K753" s="295"/>
      <c r="L753" s="295"/>
      <c r="M753" s="295"/>
      <c r="N753" s="295"/>
      <c r="O753" s="295"/>
      <c r="P753" s="295"/>
      <c r="Q753" s="295"/>
      <c r="R753" s="295"/>
      <c r="S753" s="295"/>
      <c r="T753" s="295"/>
      <c r="U753" s="295"/>
      <c r="V753" s="295"/>
      <c r="W753" s="295"/>
      <c r="X753" s="295"/>
      <c r="Y753" s="295"/>
      <c r="Z753" s="295"/>
      <c r="AA753" s="295"/>
    </row>
    <row r="754">
      <c r="A754" s="295"/>
      <c r="B754" s="327"/>
      <c r="C754" s="327"/>
      <c r="D754" s="327"/>
      <c r="E754" s="327"/>
      <c r="F754" s="327"/>
      <c r="G754" s="327"/>
      <c r="H754" s="327"/>
      <c r="I754" s="327"/>
      <c r="J754" s="295"/>
      <c r="K754" s="295"/>
      <c r="L754" s="295"/>
      <c r="M754" s="295"/>
      <c r="N754" s="295"/>
      <c r="O754" s="295"/>
      <c r="P754" s="295"/>
      <c r="Q754" s="295"/>
      <c r="R754" s="295"/>
      <c r="S754" s="295"/>
      <c r="T754" s="295"/>
      <c r="U754" s="295"/>
      <c r="V754" s="295"/>
      <c r="W754" s="295"/>
      <c r="X754" s="295"/>
      <c r="Y754" s="295"/>
      <c r="Z754" s="295"/>
      <c r="AA754" s="295"/>
    </row>
    <row r="755">
      <c r="A755" s="295"/>
      <c r="B755" s="327"/>
      <c r="C755" s="327"/>
      <c r="D755" s="327"/>
      <c r="E755" s="327"/>
      <c r="F755" s="327"/>
      <c r="G755" s="327"/>
      <c r="H755" s="327"/>
      <c r="I755" s="327"/>
      <c r="J755" s="295"/>
      <c r="K755" s="295"/>
      <c r="L755" s="295"/>
      <c r="M755" s="295"/>
      <c r="N755" s="295"/>
      <c r="O755" s="295"/>
      <c r="P755" s="295"/>
      <c r="Q755" s="295"/>
      <c r="R755" s="295"/>
      <c r="S755" s="295"/>
      <c r="T755" s="295"/>
      <c r="U755" s="295"/>
      <c r="V755" s="295"/>
      <c r="W755" s="295"/>
      <c r="X755" s="295"/>
      <c r="Y755" s="295"/>
      <c r="Z755" s="295"/>
      <c r="AA755" s="295"/>
    </row>
    <row r="756">
      <c r="A756" s="295"/>
      <c r="B756" s="327"/>
      <c r="C756" s="327"/>
      <c r="D756" s="327"/>
      <c r="E756" s="327"/>
      <c r="F756" s="327"/>
      <c r="G756" s="327"/>
      <c r="H756" s="327"/>
      <c r="I756" s="327"/>
      <c r="J756" s="295"/>
      <c r="K756" s="295"/>
      <c r="L756" s="295"/>
      <c r="M756" s="295"/>
      <c r="N756" s="295"/>
      <c r="O756" s="295"/>
      <c r="P756" s="295"/>
      <c r="Q756" s="295"/>
      <c r="R756" s="295"/>
      <c r="S756" s="295"/>
      <c r="T756" s="295"/>
      <c r="U756" s="295"/>
      <c r="V756" s="295"/>
      <c r="W756" s="295"/>
      <c r="X756" s="295"/>
      <c r="Y756" s="295"/>
      <c r="Z756" s="295"/>
      <c r="AA756" s="295"/>
    </row>
    <row r="757">
      <c r="A757" s="295"/>
      <c r="B757" s="327"/>
      <c r="C757" s="327"/>
      <c r="D757" s="327"/>
      <c r="E757" s="327"/>
      <c r="F757" s="327"/>
      <c r="G757" s="327"/>
      <c r="H757" s="327"/>
      <c r="I757" s="327"/>
      <c r="J757" s="295"/>
      <c r="K757" s="295"/>
      <c r="L757" s="295"/>
      <c r="M757" s="295"/>
      <c r="N757" s="295"/>
      <c r="O757" s="295"/>
      <c r="P757" s="295"/>
      <c r="Q757" s="295"/>
      <c r="R757" s="295"/>
      <c r="S757" s="295"/>
      <c r="T757" s="295"/>
      <c r="U757" s="295"/>
      <c r="V757" s="295"/>
      <c r="W757" s="295"/>
      <c r="X757" s="295"/>
      <c r="Y757" s="295"/>
      <c r="Z757" s="295"/>
      <c r="AA757" s="295"/>
    </row>
    <row r="758">
      <c r="A758" s="295"/>
      <c r="B758" s="327"/>
      <c r="C758" s="327"/>
      <c r="D758" s="327"/>
      <c r="E758" s="327"/>
      <c r="F758" s="327"/>
      <c r="G758" s="327"/>
      <c r="H758" s="327"/>
      <c r="I758" s="327"/>
      <c r="J758" s="295"/>
      <c r="K758" s="295"/>
      <c r="L758" s="295"/>
      <c r="M758" s="295"/>
      <c r="N758" s="295"/>
      <c r="O758" s="295"/>
      <c r="P758" s="295"/>
      <c r="Q758" s="295"/>
      <c r="R758" s="295"/>
      <c r="S758" s="295"/>
      <c r="T758" s="295"/>
      <c r="U758" s="295"/>
      <c r="V758" s="295"/>
      <c r="W758" s="295"/>
      <c r="X758" s="295"/>
      <c r="Y758" s="295"/>
      <c r="Z758" s="295"/>
      <c r="AA758" s="295"/>
    </row>
    <row r="759">
      <c r="A759" s="295"/>
      <c r="B759" s="327"/>
      <c r="C759" s="327"/>
      <c r="D759" s="327"/>
      <c r="E759" s="327"/>
      <c r="F759" s="327"/>
      <c r="G759" s="327"/>
      <c r="H759" s="327"/>
      <c r="I759" s="327"/>
      <c r="J759" s="295"/>
      <c r="K759" s="295"/>
      <c r="L759" s="295"/>
      <c r="M759" s="295"/>
      <c r="N759" s="295"/>
      <c r="O759" s="295"/>
      <c r="P759" s="295"/>
      <c r="Q759" s="295"/>
      <c r="R759" s="295"/>
      <c r="S759" s="295"/>
      <c r="T759" s="295"/>
      <c r="U759" s="295"/>
      <c r="V759" s="295"/>
      <c r="W759" s="295"/>
      <c r="X759" s="295"/>
      <c r="Y759" s="295"/>
      <c r="Z759" s="295"/>
      <c r="AA759" s="295"/>
    </row>
    <row r="760">
      <c r="A760" s="295"/>
      <c r="B760" s="327"/>
      <c r="C760" s="327"/>
      <c r="D760" s="327"/>
      <c r="E760" s="327"/>
      <c r="F760" s="327"/>
      <c r="G760" s="327"/>
      <c r="H760" s="327"/>
      <c r="I760" s="327"/>
      <c r="J760" s="295"/>
      <c r="K760" s="295"/>
      <c r="L760" s="295"/>
      <c r="M760" s="295"/>
      <c r="N760" s="295"/>
      <c r="O760" s="295"/>
      <c r="P760" s="295"/>
      <c r="Q760" s="295"/>
      <c r="R760" s="295"/>
      <c r="S760" s="295"/>
      <c r="T760" s="295"/>
      <c r="U760" s="295"/>
      <c r="V760" s="295"/>
      <c r="W760" s="295"/>
      <c r="X760" s="295"/>
      <c r="Y760" s="295"/>
      <c r="Z760" s="295"/>
      <c r="AA760" s="295"/>
    </row>
    <row r="761">
      <c r="A761" s="295"/>
      <c r="B761" s="327"/>
      <c r="C761" s="327"/>
      <c r="D761" s="327"/>
      <c r="E761" s="327"/>
      <c r="F761" s="327"/>
      <c r="G761" s="327"/>
      <c r="H761" s="327"/>
      <c r="I761" s="327"/>
      <c r="J761" s="295"/>
      <c r="K761" s="295"/>
      <c r="L761" s="295"/>
      <c r="M761" s="295"/>
      <c r="N761" s="295"/>
      <c r="O761" s="295"/>
      <c r="P761" s="295"/>
      <c r="Q761" s="295"/>
      <c r="R761" s="295"/>
      <c r="S761" s="295"/>
      <c r="T761" s="295"/>
      <c r="U761" s="295"/>
      <c r="V761" s="295"/>
      <c r="W761" s="295"/>
      <c r="X761" s="295"/>
      <c r="Y761" s="295"/>
      <c r="Z761" s="295"/>
      <c r="AA761" s="295"/>
    </row>
    <row r="762">
      <c r="A762" s="295"/>
      <c r="B762" s="327"/>
      <c r="C762" s="327"/>
      <c r="D762" s="327"/>
      <c r="E762" s="327"/>
      <c r="F762" s="327"/>
      <c r="G762" s="327"/>
      <c r="H762" s="327"/>
      <c r="I762" s="327"/>
      <c r="J762" s="295"/>
      <c r="K762" s="295"/>
      <c r="L762" s="295"/>
      <c r="M762" s="295"/>
      <c r="N762" s="295"/>
      <c r="O762" s="295"/>
      <c r="P762" s="295"/>
      <c r="Q762" s="295"/>
      <c r="R762" s="295"/>
      <c r="S762" s="295"/>
      <c r="T762" s="295"/>
      <c r="U762" s="295"/>
      <c r="V762" s="295"/>
      <c r="W762" s="295"/>
      <c r="X762" s="295"/>
      <c r="Y762" s="295"/>
      <c r="Z762" s="295"/>
      <c r="AA762" s="295"/>
    </row>
    <row r="763">
      <c r="A763" s="295"/>
      <c r="B763" s="327"/>
      <c r="C763" s="327"/>
      <c r="D763" s="327"/>
      <c r="E763" s="327"/>
      <c r="F763" s="327"/>
      <c r="G763" s="327"/>
      <c r="H763" s="327"/>
      <c r="I763" s="327"/>
      <c r="J763" s="295"/>
      <c r="K763" s="295"/>
      <c r="L763" s="295"/>
      <c r="M763" s="295"/>
      <c r="N763" s="295"/>
      <c r="O763" s="295"/>
      <c r="P763" s="295"/>
      <c r="Q763" s="295"/>
      <c r="R763" s="295"/>
      <c r="S763" s="295"/>
      <c r="T763" s="295"/>
      <c r="U763" s="295"/>
      <c r="V763" s="295"/>
      <c r="W763" s="295"/>
      <c r="X763" s="295"/>
      <c r="Y763" s="295"/>
      <c r="Z763" s="295"/>
      <c r="AA763" s="295"/>
    </row>
    <row r="764">
      <c r="A764" s="295"/>
      <c r="B764" s="327"/>
      <c r="C764" s="327"/>
      <c r="D764" s="327"/>
      <c r="E764" s="327"/>
      <c r="F764" s="327"/>
      <c r="G764" s="327"/>
      <c r="H764" s="327"/>
      <c r="I764" s="327"/>
      <c r="J764" s="295"/>
      <c r="K764" s="295"/>
      <c r="L764" s="295"/>
      <c r="M764" s="295"/>
      <c r="N764" s="295"/>
      <c r="O764" s="295"/>
      <c r="P764" s="295"/>
      <c r="Q764" s="295"/>
      <c r="R764" s="295"/>
      <c r="S764" s="295"/>
      <c r="T764" s="295"/>
      <c r="U764" s="295"/>
      <c r="V764" s="295"/>
      <c r="W764" s="295"/>
      <c r="X764" s="295"/>
      <c r="Y764" s="295"/>
      <c r="Z764" s="295"/>
      <c r="AA764" s="295"/>
    </row>
    <row r="765">
      <c r="A765" s="295"/>
      <c r="B765" s="327"/>
      <c r="C765" s="327"/>
      <c r="D765" s="327"/>
      <c r="E765" s="327"/>
      <c r="F765" s="327"/>
      <c r="G765" s="327"/>
      <c r="H765" s="327"/>
      <c r="I765" s="327"/>
      <c r="J765" s="295"/>
      <c r="K765" s="295"/>
      <c r="L765" s="295"/>
      <c r="M765" s="295"/>
      <c r="N765" s="295"/>
      <c r="O765" s="295"/>
      <c r="P765" s="295"/>
      <c r="Q765" s="295"/>
      <c r="R765" s="295"/>
      <c r="S765" s="295"/>
      <c r="T765" s="295"/>
      <c r="U765" s="295"/>
      <c r="V765" s="295"/>
      <c r="W765" s="295"/>
      <c r="X765" s="295"/>
      <c r="Y765" s="295"/>
      <c r="Z765" s="295"/>
      <c r="AA765" s="295"/>
    </row>
    <row r="766">
      <c r="A766" s="295"/>
      <c r="B766" s="327"/>
      <c r="C766" s="327"/>
      <c r="D766" s="327"/>
      <c r="E766" s="327"/>
      <c r="F766" s="327"/>
      <c r="G766" s="327"/>
      <c r="H766" s="327"/>
      <c r="I766" s="327"/>
      <c r="J766" s="295"/>
      <c r="K766" s="295"/>
      <c r="L766" s="295"/>
      <c r="M766" s="295"/>
      <c r="N766" s="295"/>
      <c r="O766" s="295"/>
      <c r="P766" s="295"/>
      <c r="Q766" s="295"/>
      <c r="R766" s="295"/>
      <c r="S766" s="295"/>
      <c r="T766" s="295"/>
      <c r="U766" s="295"/>
      <c r="V766" s="295"/>
      <c r="W766" s="295"/>
      <c r="X766" s="295"/>
      <c r="Y766" s="295"/>
      <c r="Z766" s="295"/>
      <c r="AA766" s="295"/>
    </row>
    <row r="767">
      <c r="A767" s="295"/>
      <c r="B767" s="327"/>
      <c r="C767" s="327"/>
      <c r="D767" s="327"/>
      <c r="E767" s="327"/>
      <c r="F767" s="327"/>
      <c r="G767" s="327"/>
      <c r="H767" s="327"/>
      <c r="I767" s="327"/>
      <c r="J767" s="295"/>
      <c r="K767" s="295"/>
      <c r="L767" s="295"/>
      <c r="M767" s="295"/>
      <c r="N767" s="295"/>
      <c r="O767" s="295"/>
      <c r="P767" s="295"/>
      <c r="Q767" s="295"/>
      <c r="R767" s="295"/>
      <c r="S767" s="295"/>
      <c r="T767" s="295"/>
      <c r="U767" s="295"/>
      <c r="V767" s="295"/>
      <c r="W767" s="295"/>
      <c r="X767" s="295"/>
      <c r="Y767" s="295"/>
      <c r="Z767" s="295"/>
      <c r="AA767" s="295"/>
    </row>
    <row r="768">
      <c r="A768" s="295"/>
      <c r="B768" s="327"/>
      <c r="C768" s="327"/>
      <c r="D768" s="327"/>
      <c r="E768" s="327"/>
      <c r="F768" s="327"/>
      <c r="G768" s="327"/>
      <c r="H768" s="327"/>
      <c r="I768" s="327"/>
      <c r="J768" s="295"/>
      <c r="K768" s="295"/>
      <c r="L768" s="295"/>
      <c r="M768" s="295"/>
      <c r="N768" s="295"/>
      <c r="O768" s="295"/>
      <c r="P768" s="295"/>
      <c r="Q768" s="295"/>
      <c r="R768" s="295"/>
      <c r="S768" s="295"/>
      <c r="T768" s="295"/>
      <c r="U768" s="295"/>
      <c r="V768" s="295"/>
      <c r="W768" s="295"/>
      <c r="X768" s="295"/>
      <c r="Y768" s="295"/>
      <c r="Z768" s="295"/>
      <c r="AA768" s="295"/>
    </row>
    <row r="769">
      <c r="A769" s="295"/>
      <c r="B769" s="327"/>
      <c r="C769" s="327"/>
      <c r="D769" s="327"/>
      <c r="E769" s="327"/>
      <c r="F769" s="327"/>
      <c r="G769" s="327"/>
      <c r="H769" s="327"/>
      <c r="I769" s="327"/>
      <c r="J769" s="295"/>
      <c r="K769" s="295"/>
      <c r="L769" s="295"/>
      <c r="M769" s="295"/>
      <c r="N769" s="295"/>
      <c r="O769" s="295"/>
      <c r="P769" s="295"/>
      <c r="Q769" s="295"/>
      <c r="R769" s="295"/>
      <c r="S769" s="295"/>
      <c r="T769" s="295"/>
      <c r="U769" s="295"/>
      <c r="V769" s="295"/>
      <c r="W769" s="295"/>
      <c r="X769" s="295"/>
      <c r="Y769" s="295"/>
      <c r="Z769" s="295"/>
      <c r="AA769" s="295"/>
    </row>
    <row r="770">
      <c r="A770" s="295"/>
      <c r="B770" s="327"/>
      <c r="C770" s="327"/>
      <c r="D770" s="327"/>
      <c r="E770" s="327"/>
      <c r="F770" s="327"/>
      <c r="G770" s="327"/>
      <c r="H770" s="327"/>
      <c r="I770" s="327"/>
      <c r="J770" s="295"/>
      <c r="K770" s="295"/>
      <c r="L770" s="295"/>
      <c r="M770" s="295"/>
      <c r="N770" s="295"/>
      <c r="O770" s="295"/>
      <c r="P770" s="295"/>
      <c r="Q770" s="295"/>
      <c r="R770" s="295"/>
      <c r="S770" s="295"/>
      <c r="T770" s="295"/>
      <c r="U770" s="295"/>
      <c r="V770" s="295"/>
      <c r="W770" s="295"/>
      <c r="X770" s="295"/>
      <c r="Y770" s="295"/>
      <c r="Z770" s="295"/>
      <c r="AA770" s="295"/>
    </row>
    <row r="771">
      <c r="A771" s="295"/>
      <c r="B771" s="327"/>
      <c r="C771" s="327"/>
      <c r="D771" s="327"/>
      <c r="E771" s="327"/>
      <c r="F771" s="327"/>
      <c r="G771" s="327"/>
      <c r="H771" s="327"/>
      <c r="I771" s="327"/>
      <c r="J771" s="295"/>
      <c r="K771" s="295"/>
      <c r="L771" s="295"/>
      <c r="M771" s="295"/>
      <c r="N771" s="295"/>
      <c r="O771" s="295"/>
      <c r="P771" s="295"/>
      <c r="Q771" s="295"/>
      <c r="R771" s="295"/>
      <c r="S771" s="295"/>
      <c r="T771" s="295"/>
      <c r="U771" s="295"/>
      <c r="V771" s="295"/>
      <c r="W771" s="295"/>
      <c r="X771" s="295"/>
      <c r="Y771" s="295"/>
      <c r="Z771" s="295"/>
      <c r="AA771" s="295"/>
    </row>
    <row r="772">
      <c r="A772" s="295"/>
      <c r="B772" s="327"/>
      <c r="C772" s="327"/>
      <c r="D772" s="327"/>
      <c r="E772" s="327"/>
      <c r="F772" s="327"/>
      <c r="G772" s="327"/>
      <c r="H772" s="327"/>
      <c r="I772" s="327"/>
      <c r="J772" s="295"/>
      <c r="K772" s="295"/>
      <c r="L772" s="295"/>
      <c r="M772" s="295"/>
      <c r="N772" s="295"/>
      <c r="O772" s="295"/>
      <c r="P772" s="295"/>
      <c r="Q772" s="295"/>
      <c r="R772" s="295"/>
      <c r="S772" s="295"/>
      <c r="T772" s="295"/>
      <c r="U772" s="295"/>
      <c r="V772" s="295"/>
      <c r="W772" s="295"/>
      <c r="X772" s="295"/>
      <c r="Y772" s="295"/>
      <c r="Z772" s="295"/>
      <c r="AA772" s="295"/>
    </row>
    <row r="773">
      <c r="A773" s="295"/>
      <c r="B773" s="327"/>
      <c r="C773" s="327"/>
      <c r="D773" s="327"/>
      <c r="E773" s="327"/>
      <c r="F773" s="327"/>
      <c r="G773" s="327"/>
      <c r="H773" s="327"/>
      <c r="I773" s="327"/>
      <c r="J773" s="295"/>
      <c r="K773" s="295"/>
      <c r="L773" s="295"/>
      <c r="M773" s="295"/>
      <c r="N773" s="295"/>
      <c r="O773" s="295"/>
      <c r="P773" s="295"/>
      <c r="Q773" s="295"/>
      <c r="R773" s="295"/>
      <c r="S773" s="295"/>
      <c r="T773" s="295"/>
      <c r="U773" s="295"/>
      <c r="V773" s="295"/>
      <c r="W773" s="295"/>
      <c r="X773" s="295"/>
      <c r="Y773" s="295"/>
      <c r="Z773" s="295"/>
      <c r="AA773" s="295"/>
    </row>
    <row r="774">
      <c r="A774" s="295"/>
      <c r="B774" s="327"/>
      <c r="C774" s="327"/>
      <c r="D774" s="327"/>
      <c r="E774" s="327"/>
      <c r="F774" s="327"/>
      <c r="G774" s="327"/>
      <c r="H774" s="327"/>
      <c r="I774" s="327"/>
      <c r="J774" s="295"/>
      <c r="K774" s="295"/>
      <c r="L774" s="295"/>
      <c r="M774" s="295"/>
      <c r="N774" s="295"/>
      <c r="O774" s="295"/>
      <c r="P774" s="295"/>
      <c r="Q774" s="295"/>
      <c r="R774" s="295"/>
      <c r="S774" s="295"/>
      <c r="T774" s="295"/>
      <c r="U774" s="295"/>
      <c r="V774" s="295"/>
      <c r="W774" s="295"/>
      <c r="X774" s="295"/>
      <c r="Y774" s="295"/>
      <c r="Z774" s="295"/>
      <c r="AA774" s="295"/>
    </row>
    <row r="775">
      <c r="A775" s="295"/>
      <c r="B775" s="327"/>
      <c r="C775" s="327"/>
      <c r="D775" s="327"/>
      <c r="E775" s="327"/>
      <c r="F775" s="327"/>
      <c r="G775" s="327"/>
      <c r="H775" s="327"/>
      <c r="I775" s="327"/>
      <c r="J775" s="295"/>
      <c r="K775" s="295"/>
      <c r="L775" s="295"/>
      <c r="M775" s="295"/>
      <c r="N775" s="295"/>
      <c r="O775" s="295"/>
      <c r="P775" s="295"/>
      <c r="Q775" s="295"/>
      <c r="R775" s="295"/>
      <c r="S775" s="295"/>
      <c r="T775" s="295"/>
      <c r="U775" s="295"/>
      <c r="V775" s="295"/>
      <c r="W775" s="295"/>
      <c r="X775" s="295"/>
      <c r="Y775" s="295"/>
      <c r="Z775" s="295"/>
      <c r="AA775" s="295"/>
    </row>
    <row r="776">
      <c r="A776" s="295"/>
      <c r="B776" s="327"/>
      <c r="C776" s="327"/>
      <c r="D776" s="327"/>
      <c r="E776" s="327"/>
      <c r="F776" s="327"/>
      <c r="G776" s="327"/>
      <c r="H776" s="327"/>
      <c r="I776" s="327"/>
      <c r="J776" s="295"/>
      <c r="K776" s="295"/>
      <c r="L776" s="295"/>
      <c r="M776" s="295"/>
      <c r="N776" s="295"/>
      <c r="O776" s="295"/>
      <c r="P776" s="295"/>
      <c r="Q776" s="295"/>
      <c r="R776" s="295"/>
      <c r="S776" s="295"/>
      <c r="T776" s="295"/>
      <c r="U776" s="295"/>
      <c r="V776" s="295"/>
      <c r="W776" s="295"/>
      <c r="X776" s="295"/>
      <c r="Y776" s="295"/>
      <c r="Z776" s="295"/>
      <c r="AA776" s="295"/>
    </row>
    <row r="777">
      <c r="A777" s="295"/>
      <c r="B777" s="327"/>
      <c r="C777" s="327"/>
      <c r="D777" s="327"/>
      <c r="E777" s="327"/>
      <c r="F777" s="327"/>
      <c r="G777" s="327"/>
      <c r="H777" s="327"/>
      <c r="I777" s="327"/>
      <c r="J777" s="295"/>
      <c r="K777" s="295"/>
      <c r="L777" s="295"/>
      <c r="M777" s="295"/>
      <c r="N777" s="295"/>
      <c r="O777" s="295"/>
      <c r="P777" s="295"/>
      <c r="Q777" s="295"/>
      <c r="R777" s="295"/>
      <c r="S777" s="295"/>
      <c r="T777" s="295"/>
      <c r="U777" s="295"/>
      <c r="V777" s="295"/>
      <c r="W777" s="295"/>
      <c r="X777" s="295"/>
      <c r="Y777" s="295"/>
      <c r="Z777" s="295"/>
      <c r="AA777" s="295"/>
    </row>
    <row r="778">
      <c r="A778" s="295"/>
      <c r="B778" s="327"/>
      <c r="C778" s="327"/>
      <c r="D778" s="327"/>
      <c r="E778" s="327"/>
      <c r="F778" s="327"/>
      <c r="G778" s="327"/>
      <c r="H778" s="327"/>
      <c r="I778" s="327"/>
      <c r="J778" s="295"/>
      <c r="K778" s="295"/>
      <c r="L778" s="295"/>
      <c r="M778" s="295"/>
      <c r="N778" s="295"/>
      <c r="O778" s="295"/>
      <c r="P778" s="295"/>
      <c r="Q778" s="295"/>
      <c r="R778" s="295"/>
      <c r="S778" s="295"/>
      <c r="T778" s="295"/>
      <c r="U778" s="295"/>
      <c r="V778" s="295"/>
      <c r="W778" s="295"/>
      <c r="X778" s="295"/>
      <c r="Y778" s="295"/>
      <c r="Z778" s="295"/>
      <c r="AA778" s="295"/>
    </row>
    <row r="779">
      <c r="A779" s="295"/>
      <c r="B779" s="327"/>
      <c r="C779" s="327"/>
      <c r="D779" s="327"/>
      <c r="E779" s="327"/>
      <c r="F779" s="327"/>
      <c r="G779" s="327"/>
      <c r="H779" s="327"/>
      <c r="I779" s="327"/>
      <c r="J779" s="295"/>
      <c r="K779" s="295"/>
      <c r="L779" s="295"/>
      <c r="M779" s="295"/>
      <c r="N779" s="295"/>
      <c r="O779" s="295"/>
      <c r="P779" s="295"/>
      <c r="Q779" s="295"/>
      <c r="R779" s="295"/>
      <c r="S779" s="295"/>
      <c r="T779" s="295"/>
      <c r="U779" s="295"/>
      <c r="V779" s="295"/>
      <c r="W779" s="295"/>
      <c r="X779" s="295"/>
      <c r="Y779" s="295"/>
      <c r="Z779" s="295"/>
      <c r="AA779" s="295"/>
    </row>
    <row r="780">
      <c r="A780" s="295"/>
      <c r="B780" s="327"/>
      <c r="C780" s="327"/>
      <c r="D780" s="327"/>
      <c r="E780" s="327"/>
      <c r="F780" s="327"/>
      <c r="G780" s="327"/>
      <c r="H780" s="327"/>
      <c r="I780" s="327"/>
      <c r="J780" s="295"/>
      <c r="K780" s="295"/>
      <c r="L780" s="295"/>
      <c r="M780" s="295"/>
      <c r="N780" s="295"/>
      <c r="O780" s="295"/>
      <c r="P780" s="295"/>
      <c r="Q780" s="295"/>
      <c r="R780" s="295"/>
      <c r="S780" s="295"/>
      <c r="T780" s="295"/>
      <c r="U780" s="295"/>
      <c r="V780" s="295"/>
      <c r="W780" s="295"/>
      <c r="X780" s="295"/>
      <c r="Y780" s="295"/>
      <c r="Z780" s="295"/>
      <c r="AA780" s="295"/>
    </row>
    <row r="781">
      <c r="A781" s="295"/>
      <c r="B781" s="327"/>
      <c r="C781" s="327"/>
      <c r="D781" s="327"/>
      <c r="E781" s="327"/>
      <c r="F781" s="327"/>
      <c r="G781" s="327"/>
      <c r="H781" s="327"/>
      <c r="I781" s="327"/>
      <c r="J781" s="295"/>
      <c r="K781" s="295"/>
      <c r="L781" s="295"/>
      <c r="M781" s="295"/>
      <c r="N781" s="295"/>
      <c r="O781" s="295"/>
      <c r="P781" s="295"/>
      <c r="Q781" s="295"/>
      <c r="R781" s="295"/>
      <c r="S781" s="295"/>
      <c r="T781" s="295"/>
      <c r="U781" s="295"/>
      <c r="V781" s="295"/>
      <c r="W781" s="295"/>
      <c r="X781" s="295"/>
      <c r="Y781" s="295"/>
      <c r="Z781" s="295"/>
      <c r="AA781" s="295"/>
    </row>
    <row r="782">
      <c r="A782" s="295"/>
      <c r="B782" s="327"/>
      <c r="C782" s="327"/>
      <c r="D782" s="327"/>
      <c r="E782" s="327"/>
      <c r="F782" s="327"/>
      <c r="G782" s="327"/>
      <c r="H782" s="327"/>
      <c r="I782" s="327"/>
      <c r="J782" s="295"/>
      <c r="K782" s="295"/>
      <c r="L782" s="295"/>
      <c r="M782" s="295"/>
      <c r="N782" s="295"/>
      <c r="O782" s="295"/>
      <c r="P782" s="295"/>
      <c r="Q782" s="295"/>
      <c r="R782" s="295"/>
      <c r="S782" s="295"/>
      <c r="T782" s="295"/>
      <c r="U782" s="295"/>
      <c r="V782" s="295"/>
      <c r="W782" s="295"/>
      <c r="X782" s="295"/>
      <c r="Y782" s="295"/>
      <c r="Z782" s="295"/>
      <c r="AA782" s="295"/>
    </row>
    <row r="783">
      <c r="A783" s="295"/>
      <c r="B783" s="327"/>
      <c r="C783" s="327"/>
      <c r="D783" s="327"/>
      <c r="E783" s="327"/>
      <c r="F783" s="327"/>
      <c r="G783" s="327"/>
      <c r="H783" s="327"/>
      <c r="I783" s="327"/>
      <c r="J783" s="295"/>
      <c r="K783" s="295"/>
      <c r="L783" s="295"/>
      <c r="M783" s="295"/>
      <c r="N783" s="295"/>
      <c r="O783" s="295"/>
      <c r="P783" s="295"/>
      <c r="Q783" s="295"/>
      <c r="R783" s="295"/>
      <c r="S783" s="295"/>
      <c r="T783" s="295"/>
      <c r="U783" s="295"/>
      <c r="V783" s="295"/>
      <c r="W783" s="295"/>
      <c r="X783" s="295"/>
      <c r="Y783" s="295"/>
      <c r="Z783" s="295"/>
      <c r="AA783" s="295"/>
    </row>
    <row r="784">
      <c r="A784" s="295"/>
      <c r="B784" s="327"/>
      <c r="C784" s="327"/>
      <c r="D784" s="327"/>
      <c r="E784" s="327"/>
      <c r="F784" s="327"/>
      <c r="G784" s="327"/>
      <c r="H784" s="327"/>
      <c r="I784" s="327"/>
      <c r="J784" s="295"/>
      <c r="K784" s="295"/>
      <c r="L784" s="295"/>
      <c r="M784" s="295"/>
      <c r="N784" s="295"/>
      <c r="O784" s="295"/>
      <c r="P784" s="295"/>
      <c r="Q784" s="295"/>
      <c r="R784" s="295"/>
      <c r="S784" s="295"/>
      <c r="T784" s="295"/>
      <c r="U784" s="295"/>
      <c r="V784" s="295"/>
      <c r="W784" s="295"/>
      <c r="X784" s="295"/>
      <c r="Y784" s="295"/>
      <c r="Z784" s="295"/>
      <c r="AA784" s="295"/>
    </row>
    <row r="785">
      <c r="A785" s="295"/>
      <c r="B785" s="327"/>
      <c r="C785" s="327"/>
      <c r="D785" s="327"/>
      <c r="E785" s="327"/>
      <c r="F785" s="327"/>
      <c r="G785" s="327"/>
      <c r="H785" s="327"/>
      <c r="I785" s="327"/>
      <c r="J785" s="295"/>
      <c r="K785" s="295"/>
      <c r="L785" s="295"/>
      <c r="M785" s="295"/>
      <c r="N785" s="295"/>
      <c r="O785" s="295"/>
      <c r="P785" s="295"/>
      <c r="Q785" s="295"/>
      <c r="R785" s="295"/>
      <c r="S785" s="295"/>
      <c r="T785" s="295"/>
      <c r="U785" s="295"/>
      <c r="V785" s="295"/>
      <c r="W785" s="295"/>
      <c r="X785" s="295"/>
      <c r="Y785" s="295"/>
      <c r="Z785" s="295"/>
      <c r="AA785" s="295"/>
    </row>
    <row r="786">
      <c r="A786" s="295"/>
      <c r="B786" s="327"/>
      <c r="C786" s="327"/>
      <c r="D786" s="327"/>
      <c r="E786" s="327"/>
      <c r="F786" s="327"/>
      <c r="G786" s="327"/>
      <c r="H786" s="327"/>
      <c r="I786" s="327"/>
      <c r="J786" s="295"/>
      <c r="K786" s="295"/>
      <c r="L786" s="295"/>
      <c r="M786" s="295"/>
      <c r="N786" s="295"/>
      <c r="O786" s="295"/>
      <c r="P786" s="295"/>
      <c r="Q786" s="295"/>
      <c r="R786" s="295"/>
      <c r="S786" s="295"/>
      <c r="T786" s="295"/>
      <c r="U786" s="295"/>
      <c r="V786" s="295"/>
      <c r="W786" s="295"/>
      <c r="X786" s="295"/>
      <c r="Y786" s="295"/>
      <c r="Z786" s="295"/>
      <c r="AA786" s="295"/>
    </row>
    <row r="787">
      <c r="A787" s="295"/>
      <c r="B787" s="327"/>
      <c r="C787" s="327"/>
      <c r="D787" s="327"/>
      <c r="E787" s="327"/>
      <c r="F787" s="327"/>
      <c r="G787" s="327"/>
      <c r="H787" s="327"/>
      <c r="I787" s="327"/>
      <c r="J787" s="295"/>
      <c r="K787" s="295"/>
      <c r="L787" s="295"/>
      <c r="M787" s="295"/>
      <c r="N787" s="295"/>
      <c r="O787" s="295"/>
      <c r="P787" s="295"/>
      <c r="Q787" s="295"/>
      <c r="R787" s="295"/>
      <c r="S787" s="295"/>
      <c r="T787" s="295"/>
      <c r="U787" s="295"/>
      <c r="V787" s="295"/>
      <c r="W787" s="295"/>
      <c r="X787" s="295"/>
      <c r="Y787" s="295"/>
      <c r="Z787" s="295"/>
      <c r="AA787" s="295"/>
    </row>
    <row r="788">
      <c r="A788" s="295"/>
      <c r="B788" s="327"/>
      <c r="C788" s="327"/>
      <c r="D788" s="327"/>
      <c r="E788" s="327"/>
      <c r="F788" s="327"/>
      <c r="G788" s="327"/>
      <c r="H788" s="327"/>
      <c r="I788" s="327"/>
      <c r="J788" s="295"/>
      <c r="K788" s="295"/>
      <c r="L788" s="295"/>
      <c r="M788" s="295"/>
      <c r="N788" s="295"/>
      <c r="O788" s="295"/>
      <c r="P788" s="295"/>
      <c r="Q788" s="295"/>
      <c r="R788" s="295"/>
      <c r="S788" s="295"/>
      <c r="T788" s="295"/>
      <c r="U788" s="295"/>
      <c r="V788" s="295"/>
      <c r="W788" s="295"/>
      <c r="X788" s="295"/>
      <c r="Y788" s="295"/>
      <c r="Z788" s="295"/>
      <c r="AA788" s="295"/>
    </row>
    <row r="789">
      <c r="A789" s="295"/>
      <c r="B789" s="327"/>
      <c r="C789" s="327"/>
      <c r="D789" s="327"/>
      <c r="E789" s="327"/>
      <c r="F789" s="327"/>
      <c r="G789" s="327"/>
      <c r="H789" s="327"/>
      <c r="I789" s="327"/>
      <c r="J789" s="295"/>
      <c r="K789" s="295"/>
      <c r="L789" s="295"/>
      <c r="M789" s="295"/>
      <c r="N789" s="295"/>
      <c r="O789" s="295"/>
      <c r="P789" s="295"/>
      <c r="Q789" s="295"/>
      <c r="R789" s="295"/>
      <c r="S789" s="295"/>
      <c r="T789" s="295"/>
      <c r="U789" s="295"/>
      <c r="V789" s="295"/>
      <c r="W789" s="295"/>
      <c r="X789" s="295"/>
      <c r="Y789" s="295"/>
      <c r="Z789" s="295"/>
      <c r="AA789" s="295"/>
    </row>
    <row r="790">
      <c r="A790" s="295"/>
      <c r="B790" s="327"/>
      <c r="C790" s="327"/>
      <c r="D790" s="327"/>
      <c r="E790" s="327"/>
      <c r="F790" s="327"/>
      <c r="G790" s="327"/>
      <c r="H790" s="327"/>
      <c r="I790" s="327"/>
      <c r="J790" s="295"/>
      <c r="K790" s="295"/>
      <c r="L790" s="295"/>
      <c r="M790" s="295"/>
      <c r="N790" s="295"/>
      <c r="O790" s="295"/>
      <c r="P790" s="295"/>
      <c r="Q790" s="295"/>
      <c r="R790" s="295"/>
      <c r="S790" s="295"/>
      <c r="T790" s="295"/>
      <c r="U790" s="295"/>
      <c r="V790" s="295"/>
      <c r="W790" s="295"/>
      <c r="X790" s="295"/>
      <c r="Y790" s="295"/>
      <c r="Z790" s="295"/>
      <c r="AA790" s="295"/>
    </row>
    <row r="791">
      <c r="A791" s="295"/>
      <c r="B791" s="327"/>
      <c r="C791" s="327"/>
      <c r="D791" s="327"/>
      <c r="E791" s="327"/>
      <c r="F791" s="327"/>
      <c r="G791" s="327"/>
      <c r="H791" s="327"/>
      <c r="I791" s="327"/>
      <c r="J791" s="295"/>
      <c r="K791" s="295"/>
      <c r="L791" s="295"/>
      <c r="M791" s="295"/>
      <c r="N791" s="295"/>
      <c r="O791" s="295"/>
      <c r="P791" s="295"/>
      <c r="Q791" s="295"/>
      <c r="R791" s="295"/>
      <c r="S791" s="295"/>
      <c r="T791" s="295"/>
      <c r="U791" s="295"/>
      <c r="V791" s="295"/>
      <c r="W791" s="295"/>
      <c r="X791" s="295"/>
      <c r="Y791" s="295"/>
      <c r="Z791" s="295"/>
      <c r="AA791" s="295"/>
    </row>
    <row r="792">
      <c r="A792" s="295"/>
      <c r="B792" s="327"/>
      <c r="C792" s="327"/>
      <c r="D792" s="327"/>
      <c r="E792" s="327"/>
      <c r="F792" s="327"/>
      <c r="G792" s="327"/>
      <c r="H792" s="327"/>
      <c r="I792" s="327"/>
      <c r="J792" s="295"/>
      <c r="K792" s="295"/>
      <c r="L792" s="295"/>
      <c r="M792" s="295"/>
      <c r="N792" s="295"/>
      <c r="O792" s="295"/>
      <c r="P792" s="295"/>
      <c r="Q792" s="295"/>
      <c r="R792" s="295"/>
      <c r="S792" s="295"/>
      <c r="T792" s="295"/>
      <c r="U792" s="295"/>
      <c r="V792" s="295"/>
      <c r="W792" s="295"/>
      <c r="X792" s="295"/>
      <c r="Y792" s="295"/>
      <c r="Z792" s="295"/>
      <c r="AA792" s="295"/>
    </row>
    <row r="793">
      <c r="A793" s="295"/>
      <c r="B793" s="327"/>
      <c r="C793" s="327"/>
      <c r="D793" s="327"/>
      <c r="E793" s="327"/>
      <c r="F793" s="327"/>
      <c r="G793" s="327"/>
      <c r="H793" s="327"/>
      <c r="I793" s="327"/>
      <c r="J793" s="295"/>
      <c r="K793" s="295"/>
      <c r="L793" s="295"/>
      <c r="M793" s="295"/>
      <c r="N793" s="295"/>
      <c r="O793" s="295"/>
      <c r="P793" s="295"/>
      <c r="Q793" s="295"/>
      <c r="R793" s="295"/>
      <c r="S793" s="295"/>
      <c r="T793" s="295"/>
      <c r="U793" s="295"/>
      <c r="V793" s="295"/>
      <c r="W793" s="295"/>
      <c r="X793" s="295"/>
      <c r="Y793" s="295"/>
      <c r="Z793" s="295"/>
      <c r="AA793" s="295"/>
    </row>
    <row r="794">
      <c r="A794" s="295"/>
      <c r="B794" s="327"/>
      <c r="C794" s="327"/>
      <c r="D794" s="327"/>
      <c r="E794" s="327"/>
      <c r="F794" s="327"/>
      <c r="G794" s="327"/>
      <c r="H794" s="327"/>
      <c r="I794" s="327"/>
      <c r="J794" s="295"/>
      <c r="K794" s="295"/>
      <c r="L794" s="295"/>
      <c r="M794" s="295"/>
      <c r="N794" s="295"/>
      <c r="O794" s="295"/>
      <c r="P794" s="295"/>
      <c r="Q794" s="295"/>
      <c r="R794" s="295"/>
      <c r="S794" s="295"/>
      <c r="T794" s="295"/>
      <c r="U794" s="295"/>
      <c r="V794" s="295"/>
      <c r="W794" s="295"/>
      <c r="X794" s="295"/>
      <c r="Y794" s="295"/>
      <c r="Z794" s="295"/>
      <c r="AA794" s="295"/>
    </row>
    <row r="795">
      <c r="A795" s="295"/>
      <c r="B795" s="327"/>
      <c r="C795" s="327"/>
      <c r="D795" s="327"/>
      <c r="E795" s="327"/>
      <c r="F795" s="327"/>
      <c r="G795" s="327"/>
      <c r="H795" s="327"/>
      <c r="I795" s="327"/>
      <c r="J795" s="295"/>
      <c r="K795" s="295"/>
      <c r="L795" s="295"/>
      <c r="M795" s="295"/>
      <c r="N795" s="295"/>
      <c r="O795" s="295"/>
      <c r="P795" s="295"/>
      <c r="Q795" s="295"/>
      <c r="R795" s="295"/>
      <c r="S795" s="295"/>
      <c r="T795" s="295"/>
      <c r="U795" s="295"/>
      <c r="V795" s="295"/>
      <c r="W795" s="295"/>
      <c r="X795" s="295"/>
      <c r="Y795" s="295"/>
      <c r="Z795" s="295"/>
      <c r="AA795" s="295"/>
    </row>
    <row r="796">
      <c r="A796" s="295"/>
      <c r="B796" s="327"/>
      <c r="C796" s="327"/>
      <c r="D796" s="327"/>
      <c r="E796" s="327"/>
      <c r="F796" s="327"/>
      <c r="G796" s="327"/>
      <c r="H796" s="327"/>
      <c r="I796" s="327"/>
      <c r="J796" s="295"/>
      <c r="K796" s="295"/>
      <c r="L796" s="295"/>
      <c r="M796" s="295"/>
      <c r="N796" s="295"/>
      <c r="O796" s="295"/>
      <c r="P796" s="295"/>
      <c r="Q796" s="295"/>
      <c r="R796" s="295"/>
      <c r="S796" s="295"/>
      <c r="T796" s="295"/>
      <c r="U796" s="295"/>
      <c r="V796" s="295"/>
      <c r="W796" s="295"/>
      <c r="X796" s="295"/>
      <c r="Y796" s="295"/>
      <c r="Z796" s="295"/>
      <c r="AA796" s="295"/>
    </row>
    <row r="797">
      <c r="A797" s="295"/>
      <c r="B797" s="327"/>
      <c r="C797" s="327"/>
      <c r="D797" s="327"/>
      <c r="E797" s="327"/>
      <c r="F797" s="327"/>
      <c r="G797" s="327"/>
      <c r="H797" s="327"/>
      <c r="I797" s="327"/>
      <c r="J797" s="295"/>
      <c r="K797" s="295"/>
      <c r="L797" s="295"/>
      <c r="M797" s="295"/>
      <c r="N797" s="295"/>
      <c r="O797" s="295"/>
      <c r="P797" s="295"/>
      <c r="Q797" s="295"/>
      <c r="R797" s="295"/>
      <c r="S797" s="295"/>
      <c r="T797" s="295"/>
      <c r="U797" s="295"/>
      <c r="V797" s="295"/>
      <c r="W797" s="295"/>
      <c r="X797" s="295"/>
      <c r="Y797" s="295"/>
      <c r="Z797" s="295"/>
      <c r="AA797" s="295"/>
    </row>
    <row r="798">
      <c r="A798" s="295"/>
      <c r="B798" s="327"/>
      <c r="C798" s="327"/>
      <c r="D798" s="327"/>
      <c r="E798" s="327"/>
      <c r="F798" s="327"/>
      <c r="G798" s="327"/>
      <c r="H798" s="327"/>
      <c r="I798" s="327"/>
      <c r="J798" s="295"/>
      <c r="K798" s="295"/>
      <c r="L798" s="295"/>
      <c r="M798" s="295"/>
      <c r="N798" s="295"/>
      <c r="O798" s="295"/>
      <c r="P798" s="295"/>
      <c r="Q798" s="295"/>
      <c r="R798" s="295"/>
      <c r="S798" s="295"/>
      <c r="T798" s="295"/>
      <c r="U798" s="295"/>
      <c r="V798" s="295"/>
      <c r="W798" s="295"/>
      <c r="X798" s="295"/>
      <c r="Y798" s="295"/>
      <c r="Z798" s="295"/>
      <c r="AA798" s="295"/>
    </row>
    <row r="799">
      <c r="A799" s="295"/>
      <c r="B799" s="327"/>
      <c r="C799" s="327"/>
      <c r="D799" s="327"/>
      <c r="E799" s="327"/>
      <c r="F799" s="327"/>
      <c r="G799" s="327"/>
      <c r="H799" s="327"/>
      <c r="I799" s="327"/>
      <c r="J799" s="295"/>
      <c r="K799" s="295"/>
      <c r="L799" s="295"/>
      <c r="M799" s="295"/>
      <c r="N799" s="295"/>
      <c r="O799" s="295"/>
      <c r="P799" s="295"/>
      <c r="Q799" s="295"/>
      <c r="R799" s="295"/>
      <c r="S799" s="295"/>
      <c r="T799" s="295"/>
      <c r="U799" s="295"/>
      <c r="V799" s="295"/>
      <c r="W799" s="295"/>
      <c r="X799" s="295"/>
      <c r="Y799" s="295"/>
      <c r="Z799" s="295"/>
      <c r="AA799" s="295"/>
    </row>
    <row r="800">
      <c r="A800" s="295"/>
      <c r="B800" s="327"/>
      <c r="C800" s="327"/>
      <c r="D800" s="327"/>
      <c r="E800" s="327"/>
      <c r="F800" s="327"/>
      <c r="G800" s="327"/>
      <c r="H800" s="327"/>
      <c r="I800" s="327"/>
      <c r="J800" s="295"/>
      <c r="K800" s="295"/>
      <c r="L800" s="295"/>
      <c r="M800" s="295"/>
      <c r="N800" s="295"/>
      <c r="O800" s="295"/>
      <c r="P800" s="295"/>
      <c r="Q800" s="295"/>
      <c r="R800" s="295"/>
      <c r="S800" s="295"/>
      <c r="T800" s="295"/>
      <c r="U800" s="295"/>
      <c r="V800" s="295"/>
      <c r="W800" s="295"/>
      <c r="X800" s="295"/>
      <c r="Y800" s="295"/>
      <c r="Z800" s="295"/>
      <c r="AA800" s="295"/>
    </row>
    <row r="801">
      <c r="A801" s="295"/>
      <c r="B801" s="327"/>
      <c r="C801" s="327"/>
      <c r="D801" s="327"/>
      <c r="E801" s="327"/>
      <c r="F801" s="327"/>
      <c r="G801" s="327"/>
      <c r="H801" s="327"/>
      <c r="I801" s="327"/>
      <c r="J801" s="295"/>
      <c r="K801" s="295"/>
      <c r="L801" s="295"/>
      <c r="M801" s="295"/>
      <c r="N801" s="295"/>
      <c r="O801" s="295"/>
      <c r="P801" s="295"/>
      <c r="Q801" s="295"/>
      <c r="R801" s="295"/>
      <c r="S801" s="295"/>
      <c r="T801" s="295"/>
      <c r="U801" s="295"/>
      <c r="V801" s="295"/>
      <c r="W801" s="295"/>
      <c r="X801" s="295"/>
      <c r="Y801" s="295"/>
      <c r="Z801" s="295"/>
      <c r="AA801" s="295"/>
    </row>
    <row r="802">
      <c r="A802" s="295"/>
      <c r="B802" s="327"/>
      <c r="C802" s="327"/>
      <c r="D802" s="327"/>
      <c r="E802" s="327"/>
      <c r="F802" s="327"/>
      <c r="G802" s="327"/>
      <c r="H802" s="327"/>
      <c r="I802" s="327"/>
      <c r="J802" s="295"/>
      <c r="K802" s="295"/>
      <c r="L802" s="295"/>
      <c r="M802" s="295"/>
      <c r="N802" s="295"/>
      <c r="O802" s="295"/>
      <c r="P802" s="295"/>
      <c r="Q802" s="295"/>
      <c r="R802" s="295"/>
      <c r="S802" s="295"/>
      <c r="T802" s="295"/>
      <c r="U802" s="295"/>
      <c r="V802" s="295"/>
      <c r="W802" s="295"/>
      <c r="X802" s="295"/>
      <c r="Y802" s="295"/>
      <c r="Z802" s="295"/>
      <c r="AA802" s="295"/>
    </row>
    <row r="803">
      <c r="A803" s="295"/>
      <c r="B803" s="327"/>
      <c r="C803" s="327"/>
      <c r="D803" s="327"/>
      <c r="E803" s="327"/>
      <c r="F803" s="327"/>
      <c r="G803" s="327"/>
      <c r="H803" s="327"/>
      <c r="I803" s="327"/>
      <c r="J803" s="295"/>
      <c r="K803" s="295"/>
      <c r="L803" s="295"/>
      <c r="M803" s="295"/>
      <c r="N803" s="295"/>
      <c r="O803" s="295"/>
      <c r="P803" s="295"/>
      <c r="Q803" s="295"/>
      <c r="R803" s="295"/>
      <c r="S803" s="295"/>
      <c r="T803" s="295"/>
      <c r="U803" s="295"/>
      <c r="V803" s="295"/>
      <c r="W803" s="295"/>
      <c r="X803" s="295"/>
      <c r="Y803" s="295"/>
      <c r="Z803" s="295"/>
      <c r="AA803" s="295"/>
    </row>
    <row r="804">
      <c r="A804" s="295"/>
      <c r="B804" s="327"/>
      <c r="C804" s="327"/>
      <c r="D804" s="327"/>
      <c r="E804" s="327"/>
      <c r="F804" s="327"/>
      <c r="G804" s="327"/>
      <c r="H804" s="327"/>
      <c r="I804" s="327"/>
      <c r="J804" s="295"/>
      <c r="K804" s="295"/>
      <c r="L804" s="295"/>
      <c r="M804" s="295"/>
      <c r="N804" s="295"/>
      <c r="O804" s="295"/>
      <c r="P804" s="295"/>
      <c r="Q804" s="295"/>
      <c r="R804" s="295"/>
      <c r="S804" s="295"/>
      <c r="T804" s="295"/>
      <c r="U804" s="295"/>
      <c r="V804" s="295"/>
      <c r="W804" s="295"/>
      <c r="X804" s="295"/>
      <c r="Y804" s="295"/>
      <c r="Z804" s="295"/>
      <c r="AA804" s="295"/>
    </row>
    <row r="805">
      <c r="A805" s="295"/>
      <c r="B805" s="327"/>
      <c r="C805" s="327"/>
      <c r="D805" s="327"/>
      <c r="E805" s="327"/>
      <c r="F805" s="327"/>
      <c r="G805" s="327"/>
      <c r="H805" s="327"/>
      <c r="I805" s="327"/>
      <c r="J805" s="295"/>
      <c r="K805" s="295"/>
      <c r="L805" s="295"/>
      <c r="M805" s="295"/>
      <c r="N805" s="295"/>
      <c r="O805" s="295"/>
      <c r="P805" s="295"/>
      <c r="Q805" s="295"/>
      <c r="R805" s="295"/>
      <c r="S805" s="295"/>
      <c r="T805" s="295"/>
      <c r="U805" s="295"/>
      <c r="V805" s="295"/>
      <c r="W805" s="295"/>
      <c r="X805" s="295"/>
      <c r="Y805" s="295"/>
      <c r="Z805" s="295"/>
      <c r="AA805" s="295"/>
    </row>
    <row r="806">
      <c r="A806" s="295"/>
      <c r="B806" s="327"/>
      <c r="C806" s="327"/>
      <c r="D806" s="327"/>
      <c r="E806" s="327"/>
      <c r="F806" s="327"/>
      <c r="G806" s="327"/>
      <c r="H806" s="327"/>
      <c r="I806" s="327"/>
      <c r="J806" s="295"/>
      <c r="K806" s="295"/>
      <c r="L806" s="295"/>
      <c r="M806" s="295"/>
      <c r="N806" s="295"/>
      <c r="O806" s="295"/>
      <c r="P806" s="295"/>
      <c r="Q806" s="295"/>
      <c r="R806" s="295"/>
      <c r="S806" s="295"/>
      <c r="T806" s="295"/>
      <c r="U806" s="295"/>
      <c r="V806" s="295"/>
      <c r="W806" s="295"/>
      <c r="X806" s="295"/>
      <c r="Y806" s="295"/>
      <c r="Z806" s="295"/>
      <c r="AA806" s="295"/>
    </row>
    <row r="807">
      <c r="A807" s="295"/>
      <c r="B807" s="327"/>
      <c r="C807" s="327"/>
      <c r="D807" s="327"/>
      <c r="E807" s="327"/>
      <c r="F807" s="327"/>
      <c r="G807" s="327"/>
      <c r="H807" s="327"/>
      <c r="I807" s="327"/>
      <c r="J807" s="295"/>
      <c r="K807" s="295"/>
      <c r="L807" s="295"/>
      <c r="M807" s="295"/>
      <c r="N807" s="295"/>
      <c r="O807" s="295"/>
      <c r="P807" s="295"/>
      <c r="Q807" s="295"/>
      <c r="R807" s="295"/>
      <c r="S807" s="295"/>
      <c r="T807" s="295"/>
      <c r="U807" s="295"/>
      <c r="V807" s="295"/>
      <c r="W807" s="295"/>
      <c r="X807" s="295"/>
      <c r="Y807" s="295"/>
      <c r="Z807" s="295"/>
      <c r="AA807" s="295"/>
    </row>
    <row r="808">
      <c r="A808" s="295"/>
      <c r="B808" s="327"/>
      <c r="C808" s="327"/>
      <c r="D808" s="327"/>
      <c r="E808" s="327"/>
      <c r="F808" s="327"/>
      <c r="G808" s="327"/>
      <c r="H808" s="327"/>
      <c r="I808" s="327"/>
      <c r="J808" s="295"/>
      <c r="K808" s="295"/>
      <c r="L808" s="295"/>
      <c r="M808" s="295"/>
      <c r="N808" s="295"/>
      <c r="O808" s="295"/>
      <c r="P808" s="295"/>
      <c r="Q808" s="295"/>
      <c r="R808" s="295"/>
      <c r="S808" s="295"/>
      <c r="T808" s="295"/>
      <c r="U808" s="295"/>
      <c r="V808" s="295"/>
      <c r="W808" s="295"/>
      <c r="X808" s="295"/>
      <c r="Y808" s="295"/>
      <c r="Z808" s="295"/>
      <c r="AA808" s="295"/>
    </row>
    <row r="809">
      <c r="A809" s="295"/>
      <c r="B809" s="327"/>
      <c r="C809" s="327"/>
      <c r="D809" s="327"/>
      <c r="E809" s="327"/>
      <c r="F809" s="327"/>
      <c r="G809" s="327"/>
      <c r="H809" s="327"/>
      <c r="I809" s="327"/>
      <c r="J809" s="295"/>
      <c r="K809" s="295"/>
      <c r="L809" s="295"/>
      <c r="M809" s="295"/>
      <c r="N809" s="295"/>
      <c r="O809" s="295"/>
      <c r="P809" s="295"/>
      <c r="Q809" s="295"/>
      <c r="R809" s="295"/>
      <c r="S809" s="295"/>
      <c r="T809" s="295"/>
      <c r="U809" s="295"/>
      <c r="V809" s="295"/>
      <c r="W809" s="295"/>
      <c r="X809" s="295"/>
      <c r="Y809" s="295"/>
      <c r="Z809" s="295"/>
      <c r="AA809" s="295"/>
    </row>
    <row r="810">
      <c r="A810" s="295"/>
      <c r="B810" s="327"/>
      <c r="C810" s="327"/>
      <c r="D810" s="327"/>
      <c r="E810" s="327"/>
      <c r="F810" s="327"/>
      <c r="G810" s="327"/>
      <c r="H810" s="327"/>
      <c r="I810" s="327"/>
      <c r="J810" s="295"/>
      <c r="K810" s="295"/>
      <c r="L810" s="295"/>
      <c r="M810" s="295"/>
      <c r="N810" s="295"/>
      <c r="O810" s="295"/>
      <c r="P810" s="295"/>
      <c r="Q810" s="295"/>
      <c r="R810" s="295"/>
      <c r="S810" s="295"/>
      <c r="T810" s="295"/>
      <c r="U810" s="295"/>
      <c r="V810" s="295"/>
      <c r="W810" s="295"/>
      <c r="X810" s="295"/>
      <c r="Y810" s="295"/>
      <c r="Z810" s="295"/>
      <c r="AA810" s="295"/>
    </row>
    <row r="811">
      <c r="A811" s="295"/>
      <c r="B811" s="327"/>
      <c r="C811" s="327"/>
      <c r="D811" s="327"/>
      <c r="E811" s="327"/>
      <c r="F811" s="327"/>
      <c r="G811" s="327"/>
      <c r="H811" s="327"/>
      <c r="I811" s="327"/>
      <c r="J811" s="295"/>
      <c r="K811" s="295"/>
      <c r="L811" s="295"/>
      <c r="M811" s="295"/>
      <c r="N811" s="295"/>
      <c r="O811" s="295"/>
      <c r="P811" s="295"/>
      <c r="Q811" s="295"/>
      <c r="R811" s="295"/>
      <c r="S811" s="295"/>
      <c r="T811" s="295"/>
      <c r="U811" s="295"/>
      <c r="V811" s="295"/>
      <c r="W811" s="295"/>
      <c r="X811" s="295"/>
      <c r="Y811" s="295"/>
      <c r="Z811" s="295"/>
      <c r="AA811" s="295"/>
    </row>
    <row r="812">
      <c r="A812" s="295"/>
      <c r="B812" s="327"/>
      <c r="C812" s="327"/>
      <c r="D812" s="327"/>
      <c r="E812" s="327"/>
      <c r="F812" s="327"/>
      <c r="G812" s="327"/>
      <c r="H812" s="327"/>
      <c r="I812" s="327"/>
      <c r="J812" s="295"/>
      <c r="K812" s="295"/>
      <c r="L812" s="295"/>
      <c r="M812" s="295"/>
      <c r="N812" s="295"/>
      <c r="O812" s="295"/>
      <c r="P812" s="295"/>
      <c r="Q812" s="295"/>
      <c r="R812" s="295"/>
      <c r="S812" s="295"/>
      <c r="T812" s="295"/>
      <c r="U812" s="295"/>
      <c r="V812" s="295"/>
      <c r="W812" s="295"/>
      <c r="X812" s="295"/>
      <c r="Y812" s="295"/>
      <c r="Z812" s="295"/>
      <c r="AA812" s="295"/>
    </row>
    <row r="813">
      <c r="A813" s="295"/>
      <c r="B813" s="327"/>
      <c r="C813" s="327"/>
      <c r="D813" s="327"/>
      <c r="E813" s="327"/>
      <c r="F813" s="327"/>
      <c r="G813" s="327"/>
      <c r="H813" s="327"/>
      <c r="I813" s="327"/>
      <c r="J813" s="295"/>
      <c r="K813" s="295"/>
      <c r="L813" s="295"/>
      <c r="M813" s="295"/>
      <c r="N813" s="295"/>
      <c r="O813" s="295"/>
      <c r="P813" s="295"/>
      <c r="Q813" s="295"/>
      <c r="R813" s="295"/>
      <c r="S813" s="295"/>
      <c r="T813" s="295"/>
      <c r="U813" s="295"/>
      <c r="V813" s="295"/>
      <c r="W813" s="295"/>
      <c r="X813" s="295"/>
      <c r="Y813" s="295"/>
      <c r="Z813" s="295"/>
      <c r="AA813" s="295"/>
    </row>
    <row r="814">
      <c r="A814" s="295"/>
      <c r="B814" s="327"/>
      <c r="C814" s="327"/>
      <c r="D814" s="327"/>
      <c r="E814" s="327"/>
      <c r="F814" s="327"/>
      <c r="G814" s="327"/>
      <c r="H814" s="327"/>
      <c r="I814" s="327"/>
      <c r="J814" s="295"/>
      <c r="K814" s="295"/>
      <c r="L814" s="295"/>
      <c r="M814" s="295"/>
      <c r="N814" s="295"/>
      <c r="O814" s="295"/>
      <c r="P814" s="295"/>
      <c r="Q814" s="295"/>
      <c r="R814" s="295"/>
      <c r="S814" s="295"/>
      <c r="T814" s="295"/>
      <c r="U814" s="295"/>
      <c r="V814" s="295"/>
      <c r="W814" s="295"/>
      <c r="X814" s="295"/>
      <c r="Y814" s="295"/>
      <c r="Z814" s="295"/>
      <c r="AA814" s="295"/>
    </row>
    <row r="815">
      <c r="A815" s="295"/>
      <c r="B815" s="327"/>
      <c r="C815" s="327"/>
      <c r="D815" s="327"/>
      <c r="E815" s="327"/>
      <c r="F815" s="327"/>
      <c r="G815" s="327"/>
      <c r="H815" s="327"/>
      <c r="I815" s="327"/>
      <c r="J815" s="295"/>
      <c r="K815" s="295"/>
      <c r="L815" s="295"/>
      <c r="M815" s="295"/>
      <c r="N815" s="295"/>
      <c r="O815" s="295"/>
      <c r="P815" s="295"/>
      <c r="Q815" s="295"/>
      <c r="R815" s="295"/>
      <c r="S815" s="295"/>
      <c r="T815" s="295"/>
      <c r="U815" s="295"/>
      <c r="V815" s="295"/>
      <c r="W815" s="295"/>
      <c r="X815" s="295"/>
      <c r="Y815" s="295"/>
      <c r="Z815" s="295"/>
      <c r="AA815" s="295"/>
    </row>
    <row r="816">
      <c r="A816" s="295"/>
      <c r="B816" s="327"/>
      <c r="C816" s="327"/>
      <c r="D816" s="327"/>
      <c r="E816" s="327"/>
      <c r="F816" s="327"/>
      <c r="G816" s="327"/>
      <c r="H816" s="327"/>
      <c r="I816" s="327"/>
      <c r="J816" s="295"/>
      <c r="K816" s="295"/>
      <c r="L816" s="295"/>
      <c r="M816" s="295"/>
      <c r="N816" s="295"/>
      <c r="O816" s="295"/>
      <c r="P816" s="295"/>
      <c r="Q816" s="295"/>
      <c r="R816" s="295"/>
      <c r="S816" s="295"/>
      <c r="T816" s="295"/>
      <c r="U816" s="295"/>
      <c r="V816" s="295"/>
      <c r="W816" s="295"/>
      <c r="X816" s="295"/>
      <c r="Y816" s="295"/>
      <c r="Z816" s="295"/>
      <c r="AA816" s="295"/>
    </row>
    <row r="817">
      <c r="A817" s="295"/>
      <c r="B817" s="327"/>
      <c r="C817" s="327"/>
      <c r="D817" s="327"/>
      <c r="E817" s="327"/>
      <c r="F817" s="327"/>
      <c r="G817" s="327"/>
      <c r="H817" s="327"/>
      <c r="I817" s="327"/>
      <c r="J817" s="295"/>
      <c r="K817" s="295"/>
      <c r="L817" s="295"/>
      <c r="M817" s="295"/>
      <c r="N817" s="295"/>
      <c r="O817" s="295"/>
      <c r="P817" s="295"/>
      <c r="Q817" s="295"/>
      <c r="R817" s="295"/>
      <c r="S817" s="295"/>
      <c r="T817" s="295"/>
      <c r="U817" s="295"/>
      <c r="V817" s="295"/>
      <c r="W817" s="295"/>
      <c r="X817" s="295"/>
      <c r="Y817" s="295"/>
      <c r="Z817" s="295"/>
      <c r="AA817" s="295"/>
    </row>
    <row r="818">
      <c r="A818" s="295"/>
      <c r="B818" s="327"/>
      <c r="C818" s="327"/>
      <c r="D818" s="327"/>
      <c r="E818" s="327"/>
      <c r="F818" s="327"/>
      <c r="G818" s="327"/>
      <c r="H818" s="327"/>
      <c r="I818" s="327"/>
      <c r="J818" s="295"/>
      <c r="K818" s="295"/>
      <c r="L818" s="295"/>
      <c r="M818" s="295"/>
      <c r="N818" s="295"/>
      <c r="O818" s="295"/>
      <c r="P818" s="295"/>
      <c r="Q818" s="295"/>
      <c r="R818" s="295"/>
      <c r="S818" s="295"/>
      <c r="T818" s="295"/>
      <c r="U818" s="295"/>
      <c r="V818" s="295"/>
      <c r="W818" s="295"/>
      <c r="X818" s="295"/>
      <c r="Y818" s="295"/>
      <c r="Z818" s="295"/>
      <c r="AA818" s="295"/>
    </row>
    <row r="819">
      <c r="A819" s="295"/>
      <c r="B819" s="327"/>
      <c r="C819" s="327"/>
      <c r="D819" s="327"/>
      <c r="E819" s="327"/>
      <c r="F819" s="327"/>
      <c r="G819" s="327"/>
      <c r="H819" s="327"/>
      <c r="I819" s="327"/>
      <c r="J819" s="295"/>
      <c r="K819" s="295"/>
      <c r="L819" s="295"/>
      <c r="M819" s="295"/>
      <c r="N819" s="295"/>
      <c r="O819" s="295"/>
      <c r="P819" s="295"/>
      <c r="Q819" s="295"/>
      <c r="R819" s="295"/>
      <c r="S819" s="295"/>
      <c r="T819" s="295"/>
      <c r="U819" s="295"/>
      <c r="V819" s="295"/>
      <c r="W819" s="295"/>
      <c r="X819" s="295"/>
      <c r="Y819" s="295"/>
      <c r="Z819" s="295"/>
      <c r="AA819" s="295"/>
    </row>
    <row r="820">
      <c r="A820" s="295"/>
      <c r="B820" s="327"/>
      <c r="C820" s="327"/>
      <c r="D820" s="327"/>
      <c r="E820" s="327"/>
      <c r="F820" s="327"/>
      <c r="G820" s="327"/>
      <c r="H820" s="327"/>
      <c r="I820" s="327"/>
      <c r="J820" s="295"/>
      <c r="K820" s="295"/>
      <c r="L820" s="295"/>
      <c r="M820" s="295"/>
      <c r="N820" s="295"/>
      <c r="O820" s="295"/>
      <c r="P820" s="295"/>
      <c r="Q820" s="295"/>
      <c r="R820" s="295"/>
      <c r="S820" s="295"/>
      <c r="T820" s="295"/>
      <c r="U820" s="295"/>
      <c r="V820" s="295"/>
      <c r="W820" s="295"/>
      <c r="X820" s="295"/>
      <c r="Y820" s="295"/>
      <c r="Z820" s="295"/>
      <c r="AA820" s="295"/>
    </row>
    <row r="821">
      <c r="A821" s="295"/>
      <c r="B821" s="327"/>
      <c r="C821" s="327"/>
      <c r="D821" s="327"/>
      <c r="E821" s="327"/>
      <c r="F821" s="327"/>
      <c r="G821" s="327"/>
      <c r="H821" s="327"/>
      <c r="I821" s="327"/>
      <c r="J821" s="295"/>
      <c r="K821" s="295"/>
      <c r="L821" s="295"/>
      <c r="M821" s="295"/>
      <c r="N821" s="295"/>
      <c r="O821" s="295"/>
      <c r="P821" s="295"/>
      <c r="Q821" s="295"/>
      <c r="R821" s="295"/>
      <c r="S821" s="295"/>
      <c r="T821" s="295"/>
      <c r="U821" s="295"/>
      <c r="V821" s="295"/>
      <c r="W821" s="295"/>
      <c r="X821" s="295"/>
      <c r="Y821" s="295"/>
      <c r="Z821" s="295"/>
      <c r="AA821" s="295"/>
    </row>
    <row r="822">
      <c r="A822" s="295"/>
      <c r="B822" s="327"/>
      <c r="C822" s="327"/>
      <c r="D822" s="327"/>
      <c r="E822" s="327"/>
      <c r="F822" s="327"/>
      <c r="G822" s="327"/>
      <c r="H822" s="327"/>
      <c r="I822" s="327"/>
      <c r="J822" s="295"/>
      <c r="K822" s="295"/>
      <c r="L822" s="295"/>
      <c r="M822" s="295"/>
      <c r="N822" s="295"/>
      <c r="O822" s="295"/>
      <c r="P822" s="295"/>
      <c r="Q822" s="295"/>
      <c r="R822" s="295"/>
      <c r="S822" s="295"/>
      <c r="T822" s="295"/>
      <c r="U822" s="295"/>
      <c r="V822" s="295"/>
      <c r="W822" s="295"/>
      <c r="X822" s="295"/>
      <c r="Y822" s="295"/>
      <c r="Z822" s="295"/>
      <c r="AA822" s="295"/>
    </row>
    <row r="823">
      <c r="A823" s="295"/>
      <c r="B823" s="327"/>
      <c r="C823" s="327"/>
      <c r="D823" s="327"/>
      <c r="E823" s="327"/>
      <c r="F823" s="327"/>
      <c r="G823" s="327"/>
      <c r="H823" s="327"/>
      <c r="I823" s="327"/>
      <c r="J823" s="295"/>
      <c r="K823" s="295"/>
      <c r="L823" s="295"/>
      <c r="M823" s="295"/>
      <c r="N823" s="295"/>
      <c r="O823" s="295"/>
      <c r="P823" s="295"/>
      <c r="Q823" s="295"/>
      <c r="R823" s="295"/>
      <c r="S823" s="295"/>
      <c r="T823" s="295"/>
      <c r="U823" s="295"/>
      <c r="V823" s="295"/>
      <c r="W823" s="295"/>
      <c r="X823" s="295"/>
      <c r="Y823" s="295"/>
      <c r="Z823" s="295"/>
      <c r="AA823" s="295"/>
    </row>
    <row r="824">
      <c r="A824" s="295"/>
      <c r="B824" s="327"/>
      <c r="C824" s="327"/>
      <c r="D824" s="327"/>
      <c r="E824" s="327"/>
      <c r="F824" s="327"/>
      <c r="G824" s="327"/>
      <c r="H824" s="327"/>
      <c r="I824" s="327"/>
      <c r="J824" s="295"/>
      <c r="K824" s="295"/>
      <c r="L824" s="295"/>
      <c r="M824" s="295"/>
      <c r="N824" s="295"/>
      <c r="O824" s="295"/>
      <c r="P824" s="295"/>
      <c r="Q824" s="295"/>
      <c r="R824" s="295"/>
      <c r="S824" s="295"/>
      <c r="T824" s="295"/>
      <c r="U824" s="295"/>
      <c r="V824" s="295"/>
      <c r="W824" s="295"/>
      <c r="X824" s="295"/>
      <c r="Y824" s="295"/>
      <c r="Z824" s="295"/>
      <c r="AA824" s="295"/>
    </row>
    <row r="825">
      <c r="A825" s="295"/>
      <c r="B825" s="327"/>
      <c r="C825" s="327"/>
      <c r="D825" s="327"/>
      <c r="E825" s="327"/>
      <c r="F825" s="327"/>
      <c r="G825" s="327"/>
      <c r="H825" s="327"/>
      <c r="I825" s="327"/>
      <c r="J825" s="295"/>
      <c r="K825" s="295"/>
      <c r="L825" s="295"/>
      <c r="M825" s="295"/>
      <c r="N825" s="295"/>
      <c r="O825" s="295"/>
      <c r="P825" s="295"/>
      <c r="Q825" s="295"/>
      <c r="R825" s="295"/>
      <c r="S825" s="295"/>
      <c r="T825" s="295"/>
      <c r="U825" s="295"/>
      <c r="V825" s="295"/>
      <c r="W825" s="295"/>
      <c r="X825" s="295"/>
      <c r="Y825" s="295"/>
      <c r="Z825" s="295"/>
      <c r="AA825" s="295"/>
    </row>
    <row r="826">
      <c r="A826" s="295"/>
      <c r="B826" s="327"/>
      <c r="C826" s="327"/>
      <c r="D826" s="327"/>
      <c r="E826" s="327"/>
      <c r="F826" s="327"/>
      <c r="G826" s="327"/>
      <c r="H826" s="327"/>
      <c r="I826" s="327"/>
      <c r="J826" s="295"/>
      <c r="K826" s="295"/>
      <c r="L826" s="295"/>
      <c r="M826" s="295"/>
      <c r="N826" s="295"/>
      <c r="O826" s="295"/>
      <c r="P826" s="295"/>
      <c r="Q826" s="295"/>
      <c r="R826" s="295"/>
      <c r="S826" s="295"/>
      <c r="T826" s="295"/>
      <c r="U826" s="295"/>
      <c r="V826" s="295"/>
      <c r="W826" s="295"/>
      <c r="X826" s="295"/>
      <c r="Y826" s="295"/>
      <c r="Z826" s="295"/>
      <c r="AA826" s="295"/>
    </row>
    <row r="827">
      <c r="A827" s="295"/>
      <c r="B827" s="327"/>
      <c r="C827" s="327"/>
      <c r="D827" s="327"/>
      <c r="E827" s="327"/>
      <c r="F827" s="327"/>
      <c r="G827" s="327"/>
      <c r="H827" s="327"/>
      <c r="I827" s="327"/>
      <c r="J827" s="295"/>
      <c r="K827" s="295"/>
      <c r="L827" s="295"/>
      <c r="M827" s="295"/>
      <c r="N827" s="295"/>
      <c r="O827" s="295"/>
      <c r="P827" s="295"/>
      <c r="Q827" s="295"/>
      <c r="R827" s="295"/>
      <c r="S827" s="295"/>
      <c r="T827" s="295"/>
      <c r="U827" s="295"/>
      <c r="V827" s="295"/>
      <c r="W827" s="295"/>
      <c r="X827" s="295"/>
      <c r="Y827" s="295"/>
      <c r="Z827" s="295"/>
      <c r="AA827" s="295"/>
    </row>
    <row r="828">
      <c r="A828" s="295"/>
      <c r="B828" s="327"/>
      <c r="C828" s="327"/>
      <c r="D828" s="327"/>
      <c r="E828" s="327"/>
      <c r="F828" s="327"/>
      <c r="G828" s="327"/>
      <c r="H828" s="327"/>
      <c r="I828" s="327"/>
      <c r="J828" s="295"/>
      <c r="K828" s="295"/>
      <c r="L828" s="295"/>
      <c r="M828" s="295"/>
      <c r="N828" s="295"/>
      <c r="O828" s="295"/>
      <c r="P828" s="295"/>
      <c r="Q828" s="295"/>
      <c r="R828" s="295"/>
      <c r="S828" s="295"/>
      <c r="T828" s="295"/>
      <c r="U828" s="295"/>
      <c r="V828" s="295"/>
      <c r="W828" s="295"/>
      <c r="X828" s="295"/>
      <c r="Y828" s="295"/>
      <c r="Z828" s="295"/>
      <c r="AA828" s="295"/>
    </row>
    <row r="829">
      <c r="A829" s="295"/>
      <c r="B829" s="327"/>
      <c r="C829" s="327"/>
      <c r="D829" s="327"/>
      <c r="E829" s="327"/>
      <c r="F829" s="327"/>
      <c r="G829" s="327"/>
      <c r="H829" s="327"/>
      <c r="I829" s="327"/>
      <c r="J829" s="295"/>
      <c r="K829" s="295"/>
      <c r="L829" s="295"/>
      <c r="M829" s="295"/>
      <c r="N829" s="295"/>
      <c r="O829" s="295"/>
      <c r="P829" s="295"/>
      <c r="Q829" s="295"/>
      <c r="R829" s="295"/>
      <c r="S829" s="295"/>
      <c r="T829" s="295"/>
      <c r="U829" s="295"/>
      <c r="V829" s="295"/>
      <c r="W829" s="295"/>
      <c r="X829" s="295"/>
      <c r="Y829" s="295"/>
      <c r="Z829" s="295"/>
      <c r="AA829" s="295"/>
    </row>
    <row r="830">
      <c r="A830" s="295"/>
      <c r="B830" s="327"/>
      <c r="C830" s="327"/>
      <c r="D830" s="327"/>
      <c r="E830" s="327"/>
      <c r="F830" s="327"/>
      <c r="G830" s="327"/>
      <c r="H830" s="327"/>
      <c r="I830" s="327"/>
      <c r="J830" s="295"/>
      <c r="K830" s="295"/>
      <c r="L830" s="295"/>
      <c r="M830" s="295"/>
      <c r="N830" s="295"/>
      <c r="O830" s="295"/>
      <c r="P830" s="295"/>
      <c r="Q830" s="295"/>
      <c r="R830" s="295"/>
      <c r="S830" s="295"/>
      <c r="T830" s="295"/>
      <c r="U830" s="295"/>
      <c r="V830" s="295"/>
      <c r="W830" s="295"/>
      <c r="X830" s="295"/>
      <c r="Y830" s="295"/>
      <c r="Z830" s="295"/>
      <c r="AA830" s="295"/>
    </row>
    <row r="831">
      <c r="A831" s="295"/>
      <c r="B831" s="327"/>
      <c r="C831" s="327"/>
      <c r="D831" s="327"/>
      <c r="E831" s="327"/>
      <c r="F831" s="327"/>
      <c r="G831" s="327"/>
      <c r="H831" s="327"/>
      <c r="I831" s="327"/>
      <c r="J831" s="295"/>
      <c r="K831" s="295"/>
      <c r="L831" s="295"/>
      <c r="M831" s="295"/>
      <c r="N831" s="295"/>
      <c r="O831" s="295"/>
      <c r="P831" s="295"/>
      <c r="Q831" s="295"/>
      <c r="R831" s="295"/>
      <c r="S831" s="295"/>
      <c r="T831" s="295"/>
      <c r="U831" s="295"/>
      <c r="V831" s="295"/>
      <c r="W831" s="295"/>
      <c r="X831" s="295"/>
      <c r="Y831" s="295"/>
      <c r="Z831" s="295"/>
      <c r="AA831" s="295"/>
    </row>
    <row r="832">
      <c r="A832" s="328"/>
      <c r="B832" s="328"/>
      <c r="C832" s="328"/>
      <c r="D832" s="328"/>
      <c r="E832" s="328"/>
      <c r="F832" s="328"/>
      <c r="G832" s="328"/>
      <c r="H832" s="328"/>
      <c r="I832" s="328"/>
      <c r="J832" s="328"/>
      <c r="K832" s="328"/>
      <c r="L832" s="328"/>
      <c r="M832" s="328"/>
      <c r="N832" s="328"/>
      <c r="O832" s="328"/>
      <c r="P832" s="328"/>
      <c r="Q832" s="328"/>
      <c r="R832" s="328"/>
      <c r="S832" s="328"/>
      <c r="T832" s="328"/>
      <c r="U832" s="328"/>
      <c r="V832" s="328"/>
      <c r="W832" s="328"/>
      <c r="X832" s="328"/>
      <c r="Y832" s="328"/>
      <c r="Z832" s="328"/>
      <c r="AA832" s="328"/>
    </row>
    <row r="833">
      <c r="A833" s="328"/>
      <c r="B833" s="328"/>
      <c r="C833" s="328"/>
      <c r="D833" s="328"/>
      <c r="E833" s="328"/>
      <c r="F833" s="328"/>
      <c r="G833" s="328"/>
      <c r="H833" s="328"/>
      <c r="I833" s="328"/>
      <c r="J833" s="328"/>
      <c r="K833" s="328"/>
      <c r="L833" s="328"/>
      <c r="M833" s="328"/>
      <c r="N833" s="328"/>
      <c r="O833" s="328"/>
      <c r="P833" s="328"/>
      <c r="Q833" s="328"/>
      <c r="R833" s="328"/>
      <c r="S833" s="328"/>
      <c r="T833" s="328"/>
      <c r="U833" s="328"/>
      <c r="V833" s="328"/>
      <c r="W833" s="328"/>
      <c r="X833" s="328"/>
      <c r="Y833" s="328"/>
      <c r="Z833" s="328"/>
      <c r="AA833" s="328"/>
    </row>
    <row r="834">
      <c r="A834" s="328"/>
      <c r="B834" s="328"/>
      <c r="C834" s="328"/>
      <c r="D834" s="328"/>
      <c r="E834" s="328"/>
      <c r="F834" s="328"/>
      <c r="G834" s="328"/>
      <c r="H834" s="328"/>
      <c r="I834" s="328"/>
      <c r="J834" s="328"/>
      <c r="K834" s="328"/>
      <c r="L834" s="328"/>
      <c r="M834" s="328"/>
      <c r="N834" s="328"/>
      <c r="O834" s="328"/>
      <c r="P834" s="328"/>
      <c r="Q834" s="328"/>
      <c r="R834" s="328"/>
      <c r="S834" s="328"/>
      <c r="T834" s="328"/>
      <c r="U834" s="328"/>
      <c r="V834" s="328"/>
      <c r="W834" s="328"/>
      <c r="X834" s="328"/>
      <c r="Y834" s="328"/>
      <c r="Z834" s="328"/>
      <c r="AA834" s="328"/>
    </row>
    <row r="835">
      <c r="A835" s="328"/>
      <c r="B835" s="328"/>
      <c r="C835" s="328"/>
      <c r="D835" s="328"/>
      <c r="E835" s="328"/>
      <c r="F835" s="328"/>
      <c r="G835" s="328"/>
      <c r="H835" s="328"/>
      <c r="I835" s="328"/>
      <c r="J835" s="328"/>
      <c r="K835" s="328"/>
      <c r="L835" s="328"/>
      <c r="M835" s="328"/>
      <c r="N835" s="328"/>
      <c r="O835" s="328"/>
      <c r="P835" s="328"/>
      <c r="Q835" s="328"/>
      <c r="R835" s="328"/>
      <c r="S835" s="328"/>
      <c r="T835" s="328"/>
      <c r="U835" s="328"/>
      <c r="V835" s="328"/>
      <c r="W835" s="328"/>
      <c r="X835" s="328"/>
      <c r="Y835" s="328"/>
      <c r="Z835" s="328"/>
      <c r="AA835" s="328"/>
    </row>
    <row r="836">
      <c r="A836" s="328"/>
      <c r="B836" s="328"/>
      <c r="C836" s="328"/>
      <c r="D836" s="328"/>
      <c r="E836" s="328"/>
      <c r="F836" s="328"/>
      <c r="G836" s="328"/>
      <c r="H836" s="328"/>
      <c r="I836" s="328"/>
      <c r="J836" s="328"/>
      <c r="K836" s="328"/>
      <c r="L836" s="328"/>
      <c r="M836" s="328"/>
      <c r="N836" s="328"/>
      <c r="O836" s="328"/>
      <c r="P836" s="328"/>
      <c r="Q836" s="328"/>
      <c r="R836" s="328"/>
      <c r="S836" s="328"/>
      <c r="T836" s="328"/>
      <c r="U836" s="328"/>
      <c r="V836" s="328"/>
      <c r="W836" s="328"/>
      <c r="X836" s="328"/>
      <c r="Y836" s="328"/>
      <c r="Z836" s="328"/>
      <c r="AA836" s="328"/>
    </row>
    <row r="837">
      <c r="A837" s="328"/>
      <c r="B837" s="328"/>
      <c r="C837" s="328"/>
      <c r="D837" s="328"/>
      <c r="E837" s="328"/>
      <c r="F837" s="328"/>
      <c r="G837" s="328"/>
      <c r="H837" s="328"/>
      <c r="I837" s="328"/>
      <c r="J837" s="328"/>
      <c r="K837" s="328"/>
      <c r="L837" s="328"/>
      <c r="M837" s="328"/>
      <c r="N837" s="328"/>
      <c r="O837" s="328"/>
      <c r="P837" s="328"/>
      <c r="Q837" s="328"/>
      <c r="R837" s="328"/>
      <c r="S837" s="328"/>
      <c r="T837" s="328"/>
      <c r="U837" s="328"/>
      <c r="V837" s="328"/>
      <c r="W837" s="328"/>
      <c r="X837" s="328"/>
      <c r="Y837" s="328"/>
      <c r="Z837" s="328"/>
      <c r="AA837" s="328"/>
    </row>
    <row r="838">
      <c r="A838" s="328"/>
      <c r="B838" s="328"/>
      <c r="C838" s="328"/>
      <c r="D838" s="328"/>
      <c r="E838" s="328"/>
      <c r="F838" s="328"/>
      <c r="G838" s="328"/>
      <c r="H838" s="328"/>
      <c r="I838" s="328"/>
      <c r="J838" s="328"/>
      <c r="K838" s="328"/>
      <c r="L838" s="328"/>
      <c r="M838" s="328"/>
      <c r="N838" s="328"/>
      <c r="O838" s="328"/>
      <c r="P838" s="328"/>
      <c r="Q838" s="328"/>
      <c r="R838" s="328"/>
      <c r="S838" s="328"/>
      <c r="T838" s="328"/>
      <c r="U838" s="328"/>
      <c r="V838" s="328"/>
      <c r="W838" s="328"/>
      <c r="X838" s="328"/>
      <c r="Y838" s="328"/>
      <c r="Z838" s="328"/>
      <c r="AA838" s="328"/>
    </row>
    <row r="839">
      <c r="A839" s="328"/>
      <c r="B839" s="328"/>
      <c r="C839" s="328"/>
      <c r="D839" s="328"/>
      <c r="E839" s="328"/>
      <c r="F839" s="328"/>
      <c r="G839" s="328"/>
      <c r="H839" s="328"/>
      <c r="I839" s="328"/>
      <c r="J839" s="328"/>
      <c r="K839" s="328"/>
      <c r="L839" s="328"/>
      <c r="M839" s="328"/>
      <c r="N839" s="328"/>
      <c r="O839" s="328"/>
      <c r="P839" s="328"/>
      <c r="Q839" s="328"/>
      <c r="R839" s="328"/>
      <c r="S839" s="328"/>
      <c r="T839" s="328"/>
      <c r="U839" s="328"/>
      <c r="V839" s="328"/>
      <c r="W839" s="328"/>
      <c r="X839" s="328"/>
      <c r="Y839" s="328"/>
      <c r="Z839" s="328"/>
      <c r="AA839" s="328"/>
    </row>
    <row r="840">
      <c r="A840" s="328"/>
      <c r="B840" s="328"/>
      <c r="C840" s="328"/>
      <c r="D840" s="328"/>
      <c r="E840" s="328"/>
      <c r="F840" s="328"/>
      <c r="G840" s="328"/>
      <c r="H840" s="328"/>
      <c r="I840" s="328"/>
      <c r="J840" s="328"/>
      <c r="K840" s="328"/>
      <c r="L840" s="328"/>
      <c r="M840" s="328"/>
      <c r="N840" s="328"/>
      <c r="O840" s="328"/>
      <c r="P840" s="328"/>
      <c r="Q840" s="328"/>
      <c r="R840" s="328"/>
      <c r="S840" s="328"/>
      <c r="T840" s="328"/>
      <c r="U840" s="328"/>
      <c r="V840" s="328"/>
      <c r="W840" s="328"/>
      <c r="X840" s="328"/>
      <c r="Y840" s="328"/>
      <c r="Z840" s="328"/>
      <c r="AA840" s="328"/>
    </row>
    <row r="841">
      <c r="A841" s="328"/>
      <c r="B841" s="328"/>
      <c r="C841" s="328"/>
      <c r="D841" s="328"/>
      <c r="E841" s="328"/>
      <c r="F841" s="328"/>
      <c r="G841" s="328"/>
      <c r="H841" s="328"/>
      <c r="I841" s="328"/>
      <c r="J841" s="328"/>
      <c r="K841" s="328"/>
      <c r="L841" s="328"/>
      <c r="M841" s="328"/>
      <c r="N841" s="328"/>
      <c r="O841" s="328"/>
      <c r="P841" s="328"/>
      <c r="Q841" s="328"/>
      <c r="R841" s="328"/>
      <c r="S841" s="328"/>
      <c r="T841" s="328"/>
      <c r="U841" s="328"/>
      <c r="V841" s="328"/>
      <c r="W841" s="328"/>
      <c r="X841" s="328"/>
      <c r="Y841" s="328"/>
      <c r="Z841" s="328"/>
      <c r="AA841" s="328"/>
    </row>
    <row r="842">
      <c r="A842" s="328"/>
      <c r="B842" s="328"/>
      <c r="C842" s="328"/>
      <c r="D842" s="328"/>
      <c r="E842" s="328"/>
      <c r="F842" s="328"/>
      <c r="G842" s="328"/>
      <c r="H842" s="328"/>
      <c r="I842" s="328"/>
      <c r="J842" s="328"/>
      <c r="K842" s="328"/>
      <c r="L842" s="328"/>
      <c r="M842" s="328"/>
      <c r="N842" s="328"/>
      <c r="O842" s="328"/>
      <c r="P842" s="328"/>
      <c r="Q842" s="328"/>
      <c r="R842" s="328"/>
      <c r="S842" s="328"/>
      <c r="T842" s="328"/>
      <c r="U842" s="328"/>
      <c r="V842" s="328"/>
      <c r="W842" s="328"/>
      <c r="X842" s="328"/>
      <c r="Y842" s="328"/>
      <c r="Z842" s="328"/>
      <c r="AA842" s="328"/>
    </row>
    <row r="843">
      <c r="A843" s="328"/>
      <c r="B843" s="328"/>
      <c r="C843" s="328"/>
      <c r="D843" s="328"/>
      <c r="E843" s="328"/>
      <c r="F843" s="328"/>
      <c r="G843" s="328"/>
      <c r="H843" s="328"/>
      <c r="I843" s="328"/>
      <c r="J843" s="328"/>
      <c r="K843" s="328"/>
      <c r="L843" s="328"/>
      <c r="M843" s="328"/>
      <c r="N843" s="328"/>
      <c r="O843" s="328"/>
      <c r="P843" s="328"/>
      <c r="Q843" s="328"/>
      <c r="R843" s="328"/>
      <c r="S843" s="328"/>
      <c r="T843" s="328"/>
      <c r="U843" s="328"/>
      <c r="V843" s="328"/>
      <c r="W843" s="328"/>
      <c r="X843" s="328"/>
      <c r="Y843" s="328"/>
      <c r="Z843" s="328"/>
      <c r="AA843" s="328"/>
    </row>
    <row r="844">
      <c r="A844" s="328"/>
      <c r="B844" s="328"/>
      <c r="C844" s="328"/>
      <c r="D844" s="328"/>
      <c r="E844" s="328"/>
      <c r="F844" s="328"/>
      <c r="G844" s="328"/>
      <c r="H844" s="328"/>
      <c r="I844" s="328"/>
      <c r="J844" s="328"/>
      <c r="K844" s="328"/>
      <c r="L844" s="328"/>
      <c r="M844" s="328"/>
      <c r="N844" s="328"/>
      <c r="O844" s="328"/>
      <c r="P844" s="328"/>
      <c r="Q844" s="328"/>
      <c r="R844" s="328"/>
      <c r="S844" s="328"/>
      <c r="T844" s="328"/>
      <c r="U844" s="328"/>
      <c r="V844" s="328"/>
      <c r="W844" s="328"/>
      <c r="X844" s="328"/>
      <c r="Y844" s="328"/>
      <c r="Z844" s="328"/>
      <c r="AA844" s="328"/>
    </row>
    <row r="845">
      <c r="A845" s="328"/>
      <c r="B845" s="328"/>
      <c r="C845" s="328"/>
      <c r="D845" s="328"/>
      <c r="E845" s="328"/>
      <c r="F845" s="328"/>
      <c r="G845" s="328"/>
      <c r="H845" s="328"/>
      <c r="I845" s="328"/>
      <c r="J845" s="328"/>
      <c r="K845" s="328"/>
      <c r="L845" s="328"/>
      <c r="M845" s="328"/>
      <c r="N845" s="328"/>
      <c r="O845" s="328"/>
      <c r="P845" s="328"/>
      <c r="Q845" s="328"/>
      <c r="R845" s="328"/>
      <c r="S845" s="328"/>
      <c r="T845" s="328"/>
      <c r="U845" s="328"/>
      <c r="V845" s="328"/>
      <c r="W845" s="328"/>
      <c r="X845" s="328"/>
      <c r="Y845" s="328"/>
      <c r="Z845" s="328"/>
      <c r="AA845" s="328"/>
    </row>
    <row r="846">
      <c r="A846" s="328"/>
      <c r="B846" s="328"/>
      <c r="C846" s="328"/>
      <c r="D846" s="328"/>
      <c r="E846" s="328"/>
      <c r="F846" s="328"/>
      <c r="G846" s="328"/>
      <c r="H846" s="328"/>
      <c r="I846" s="328"/>
      <c r="J846" s="328"/>
      <c r="K846" s="328"/>
      <c r="L846" s="328"/>
      <c r="M846" s="328"/>
      <c r="N846" s="328"/>
      <c r="O846" s="328"/>
      <c r="P846" s="328"/>
      <c r="Q846" s="328"/>
      <c r="R846" s="328"/>
      <c r="S846" s="328"/>
      <c r="T846" s="328"/>
      <c r="U846" s="328"/>
      <c r="V846" s="328"/>
      <c r="W846" s="328"/>
      <c r="X846" s="328"/>
      <c r="Y846" s="328"/>
      <c r="Z846" s="328"/>
      <c r="AA846" s="328"/>
    </row>
    <row r="847">
      <c r="A847" s="328"/>
      <c r="B847" s="328"/>
      <c r="C847" s="328"/>
      <c r="D847" s="328"/>
      <c r="E847" s="328"/>
      <c r="F847" s="328"/>
      <c r="G847" s="328"/>
      <c r="H847" s="328"/>
      <c r="I847" s="328"/>
      <c r="J847" s="328"/>
      <c r="K847" s="328"/>
      <c r="L847" s="328"/>
      <c r="M847" s="328"/>
      <c r="N847" s="328"/>
      <c r="O847" s="328"/>
      <c r="P847" s="328"/>
      <c r="Q847" s="328"/>
      <c r="R847" s="328"/>
      <c r="S847" s="328"/>
      <c r="T847" s="328"/>
      <c r="U847" s="328"/>
      <c r="V847" s="328"/>
      <c r="W847" s="328"/>
      <c r="X847" s="328"/>
      <c r="Y847" s="328"/>
      <c r="Z847" s="328"/>
      <c r="AA847" s="328"/>
    </row>
    <row r="848">
      <c r="A848" s="328"/>
      <c r="B848" s="328"/>
      <c r="C848" s="328"/>
      <c r="D848" s="328"/>
      <c r="E848" s="328"/>
      <c r="F848" s="328"/>
      <c r="G848" s="328"/>
      <c r="H848" s="328"/>
      <c r="I848" s="328"/>
      <c r="J848" s="328"/>
      <c r="K848" s="328"/>
      <c r="L848" s="328"/>
      <c r="M848" s="328"/>
      <c r="N848" s="328"/>
      <c r="O848" s="328"/>
      <c r="P848" s="328"/>
      <c r="Q848" s="328"/>
      <c r="R848" s="328"/>
      <c r="S848" s="328"/>
      <c r="T848" s="328"/>
      <c r="U848" s="328"/>
      <c r="V848" s="328"/>
      <c r="W848" s="328"/>
      <c r="X848" s="328"/>
      <c r="Y848" s="328"/>
      <c r="Z848" s="328"/>
      <c r="AA848" s="328"/>
    </row>
    <row r="849">
      <c r="A849" s="328"/>
      <c r="B849" s="328"/>
      <c r="C849" s="328"/>
      <c r="D849" s="328"/>
      <c r="E849" s="328"/>
      <c r="F849" s="328"/>
      <c r="G849" s="328"/>
      <c r="H849" s="328"/>
      <c r="I849" s="328"/>
      <c r="J849" s="328"/>
      <c r="K849" s="328"/>
      <c r="L849" s="328"/>
      <c r="M849" s="328"/>
      <c r="N849" s="328"/>
      <c r="O849" s="328"/>
      <c r="P849" s="328"/>
      <c r="Q849" s="328"/>
      <c r="R849" s="328"/>
      <c r="S849" s="328"/>
      <c r="T849" s="328"/>
      <c r="U849" s="328"/>
      <c r="V849" s="328"/>
      <c r="W849" s="328"/>
      <c r="X849" s="328"/>
      <c r="Y849" s="328"/>
      <c r="Z849" s="328"/>
      <c r="AA849" s="328"/>
    </row>
    <row r="850">
      <c r="A850" s="328"/>
      <c r="B850" s="328"/>
      <c r="C850" s="328"/>
      <c r="D850" s="328"/>
      <c r="E850" s="328"/>
      <c r="F850" s="328"/>
      <c r="G850" s="328"/>
      <c r="H850" s="328"/>
      <c r="I850" s="328"/>
      <c r="J850" s="328"/>
      <c r="K850" s="328"/>
      <c r="L850" s="328"/>
      <c r="M850" s="328"/>
      <c r="N850" s="328"/>
      <c r="O850" s="328"/>
      <c r="P850" s="328"/>
      <c r="Q850" s="328"/>
      <c r="R850" s="328"/>
      <c r="S850" s="328"/>
      <c r="T850" s="328"/>
      <c r="U850" s="328"/>
      <c r="V850" s="328"/>
      <c r="W850" s="328"/>
      <c r="X850" s="328"/>
      <c r="Y850" s="328"/>
      <c r="Z850" s="328"/>
      <c r="AA850" s="328"/>
    </row>
    <row r="851">
      <c r="A851" s="328"/>
      <c r="B851" s="328"/>
      <c r="C851" s="328"/>
      <c r="D851" s="328"/>
      <c r="E851" s="328"/>
      <c r="F851" s="328"/>
      <c r="G851" s="328"/>
      <c r="H851" s="328"/>
      <c r="I851" s="328"/>
      <c r="J851" s="328"/>
      <c r="K851" s="328"/>
      <c r="L851" s="328"/>
      <c r="M851" s="328"/>
      <c r="N851" s="328"/>
      <c r="O851" s="328"/>
      <c r="P851" s="328"/>
      <c r="Q851" s="328"/>
      <c r="R851" s="328"/>
      <c r="S851" s="328"/>
      <c r="T851" s="328"/>
      <c r="U851" s="328"/>
      <c r="V851" s="328"/>
      <c r="W851" s="328"/>
      <c r="X851" s="328"/>
      <c r="Y851" s="328"/>
      <c r="Z851" s="328"/>
      <c r="AA851" s="328"/>
    </row>
    <row r="852">
      <c r="A852" s="328"/>
      <c r="B852" s="328"/>
      <c r="C852" s="328"/>
      <c r="D852" s="328"/>
      <c r="E852" s="328"/>
      <c r="F852" s="328"/>
      <c r="G852" s="328"/>
      <c r="H852" s="328"/>
      <c r="I852" s="328"/>
      <c r="J852" s="328"/>
      <c r="K852" s="328"/>
      <c r="L852" s="328"/>
      <c r="M852" s="328"/>
      <c r="N852" s="328"/>
      <c r="O852" s="328"/>
      <c r="P852" s="328"/>
      <c r="Q852" s="328"/>
      <c r="R852" s="328"/>
      <c r="S852" s="328"/>
      <c r="T852" s="328"/>
      <c r="U852" s="328"/>
      <c r="V852" s="328"/>
      <c r="W852" s="328"/>
      <c r="X852" s="328"/>
      <c r="Y852" s="328"/>
      <c r="Z852" s="328"/>
      <c r="AA852" s="328"/>
    </row>
    <row r="853">
      <c r="A853" s="328"/>
      <c r="B853" s="328"/>
      <c r="C853" s="328"/>
      <c r="D853" s="328"/>
      <c r="E853" s="328"/>
      <c r="F853" s="328"/>
      <c r="G853" s="328"/>
      <c r="H853" s="328"/>
      <c r="I853" s="328"/>
      <c r="J853" s="328"/>
      <c r="K853" s="328"/>
      <c r="L853" s="328"/>
      <c r="M853" s="328"/>
      <c r="N853" s="328"/>
      <c r="O853" s="328"/>
      <c r="P853" s="328"/>
      <c r="Q853" s="328"/>
      <c r="R853" s="328"/>
      <c r="S853" s="328"/>
      <c r="T853" s="328"/>
      <c r="U853" s="328"/>
      <c r="V853" s="328"/>
      <c r="W853" s="328"/>
      <c r="X853" s="328"/>
      <c r="Y853" s="328"/>
      <c r="Z853" s="328"/>
      <c r="AA853" s="328"/>
    </row>
    <row r="854">
      <c r="A854" s="328"/>
      <c r="B854" s="328"/>
      <c r="C854" s="328"/>
      <c r="D854" s="328"/>
      <c r="E854" s="328"/>
      <c r="F854" s="328"/>
      <c r="G854" s="328"/>
      <c r="H854" s="328"/>
      <c r="I854" s="328"/>
      <c r="J854" s="328"/>
      <c r="K854" s="328"/>
      <c r="L854" s="328"/>
      <c r="M854" s="328"/>
      <c r="N854" s="328"/>
      <c r="O854" s="328"/>
      <c r="P854" s="328"/>
      <c r="Q854" s="328"/>
      <c r="R854" s="328"/>
      <c r="S854" s="328"/>
      <c r="T854" s="328"/>
      <c r="U854" s="328"/>
      <c r="V854" s="328"/>
      <c r="W854" s="328"/>
      <c r="X854" s="328"/>
      <c r="Y854" s="328"/>
      <c r="Z854" s="328"/>
      <c r="AA854" s="328"/>
    </row>
    <row r="855">
      <c r="A855" s="328"/>
      <c r="B855" s="328"/>
      <c r="C855" s="328"/>
      <c r="D855" s="328"/>
      <c r="E855" s="328"/>
      <c r="F855" s="328"/>
      <c r="G855" s="328"/>
      <c r="H855" s="328"/>
      <c r="I855" s="328"/>
      <c r="J855" s="328"/>
      <c r="K855" s="328"/>
      <c r="L855" s="328"/>
      <c r="M855" s="328"/>
      <c r="N855" s="328"/>
      <c r="O855" s="328"/>
      <c r="P855" s="328"/>
      <c r="Q855" s="328"/>
      <c r="R855" s="328"/>
      <c r="S855" s="328"/>
      <c r="T855" s="328"/>
      <c r="U855" s="328"/>
      <c r="V855" s="328"/>
      <c r="W855" s="328"/>
      <c r="X855" s="328"/>
      <c r="Y855" s="328"/>
      <c r="Z855" s="328"/>
      <c r="AA855" s="328"/>
    </row>
    <row r="856">
      <c r="A856" s="328"/>
      <c r="B856" s="328"/>
      <c r="C856" s="328"/>
      <c r="D856" s="328"/>
      <c r="E856" s="328"/>
      <c r="F856" s="328"/>
      <c r="G856" s="328"/>
      <c r="H856" s="328"/>
      <c r="I856" s="328"/>
      <c r="J856" s="328"/>
      <c r="K856" s="328"/>
      <c r="L856" s="328"/>
      <c r="M856" s="328"/>
      <c r="N856" s="328"/>
      <c r="O856" s="328"/>
      <c r="P856" s="328"/>
      <c r="Q856" s="328"/>
      <c r="R856" s="328"/>
      <c r="S856" s="328"/>
      <c r="T856" s="328"/>
      <c r="U856" s="328"/>
      <c r="V856" s="328"/>
      <c r="W856" s="328"/>
      <c r="X856" s="328"/>
      <c r="Y856" s="328"/>
      <c r="Z856" s="328"/>
      <c r="AA856" s="328"/>
    </row>
    <row r="857">
      <c r="A857" s="328"/>
      <c r="B857" s="328"/>
      <c r="C857" s="328"/>
      <c r="D857" s="328"/>
      <c r="E857" s="328"/>
      <c r="F857" s="328"/>
      <c r="G857" s="328"/>
      <c r="H857" s="328"/>
      <c r="I857" s="328"/>
      <c r="J857" s="328"/>
      <c r="K857" s="328"/>
      <c r="L857" s="328"/>
      <c r="M857" s="328"/>
      <c r="N857" s="328"/>
      <c r="O857" s="328"/>
      <c r="P857" s="328"/>
      <c r="Q857" s="328"/>
      <c r="R857" s="328"/>
      <c r="S857" s="328"/>
      <c r="T857" s="328"/>
      <c r="U857" s="328"/>
      <c r="V857" s="328"/>
      <c r="W857" s="328"/>
      <c r="X857" s="328"/>
      <c r="Y857" s="328"/>
      <c r="Z857" s="328"/>
      <c r="AA857" s="328"/>
    </row>
    <row r="858">
      <c r="A858" s="328"/>
      <c r="B858" s="328"/>
      <c r="C858" s="328"/>
      <c r="D858" s="328"/>
      <c r="E858" s="328"/>
      <c r="F858" s="328"/>
      <c r="G858" s="328"/>
      <c r="H858" s="328"/>
      <c r="I858" s="328"/>
      <c r="J858" s="328"/>
      <c r="K858" s="328"/>
      <c r="L858" s="328"/>
      <c r="M858" s="328"/>
      <c r="N858" s="328"/>
      <c r="O858" s="328"/>
      <c r="P858" s="328"/>
      <c r="Q858" s="328"/>
      <c r="R858" s="328"/>
      <c r="S858" s="328"/>
      <c r="T858" s="328"/>
      <c r="U858" s="328"/>
      <c r="V858" s="328"/>
      <c r="W858" s="328"/>
      <c r="X858" s="328"/>
      <c r="Y858" s="328"/>
      <c r="Z858" s="328"/>
      <c r="AA858" s="328"/>
    </row>
    <row r="859">
      <c r="A859" s="328"/>
      <c r="B859" s="328"/>
      <c r="C859" s="328"/>
      <c r="D859" s="328"/>
      <c r="E859" s="328"/>
      <c r="F859" s="328"/>
      <c r="G859" s="328"/>
      <c r="H859" s="328"/>
      <c r="I859" s="328"/>
      <c r="J859" s="328"/>
      <c r="K859" s="328"/>
      <c r="L859" s="328"/>
      <c r="M859" s="328"/>
      <c r="N859" s="328"/>
      <c r="O859" s="328"/>
      <c r="P859" s="328"/>
      <c r="Q859" s="328"/>
      <c r="R859" s="328"/>
      <c r="S859" s="328"/>
      <c r="T859" s="328"/>
      <c r="U859" s="328"/>
      <c r="V859" s="328"/>
      <c r="W859" s="328"/>
      <c r="X859" s="328"/>
      <c r="Y859" s="328"/>
      <c r="Z859" s="328"/>
      <c r="AA859" s="328"/>
    </row>
    <row r="860">
      <c r="A860" s="328"/>
      <c r="B860" s="328"/>
      <c r="C860" s="328"/>
      <c r="D860" s="328"/>
      <c r="E860" s="328"/>
      <c r="F860" s="328"/>
      <c r="G860" s="328"/>
      <c r="H860" s="328"/>
      <c r="I860" s="328"/>
      <c r="J860" s="328"/>
      <c r="K860" s="328"/>
      <c r="L860" s="328"/>
      <c r="M860" s="328"/>
      <c r="N860" s="328"/>
      <c r="O860" s="328"/>
      <c r="P860" s="328"/>
      <c r="Q860" s="328"/>
      <c r="R860" s="328"/>
      <c r="S860" s="328"/>
      <c r="T860" s="328"/>
      <c r="U860" s="328"/>
      <c r="V860" s="328"/>
      <c r="W860" s="328"/>
      <c r="X860" s="328"/>
      <c r="Y860" s="328"/>
      <c r="Z860" s="328"/>
      <c r="AA860" s="328"/>
    </row>
    <row r="861">
      <c r="A861" s="328"/>
      <c r="B861" s="328"/>
      <c r="C861" s="328"/>
      <c r="D861" s="328"/>
      <c r="E861" s="328"/>
      <c r="F861" s="328"/>
      <c r="G861" s="328"/>
      <c r="H861" s="328"/>
      <c r="I861" s="328"/>
      <c r="J861" s="328"/>
      <c r="K861" s="328"/>
      <c r="L861" s="328"/>
      <c r="M861" s="328"/>
      <c r="N861" s="328"/>
      <c r="O861" s="328"/>
      <c r="P861" s="328"/>
      <c r="Q861" s="328"/>
      <c r="R861" s="328"/>
      <c r="S861" s="328"/>
      <c r="T861" s="328"/>
      <c r="U861" s="328"/>
      <c r="V861" s="328"/>
      <c r="W861" s="328"/>
      <c r="X861" s="328"/>
      <c r="Y861" s="328"/>
      <c r="Z861" s="328"/>
      <c r="AA861" s="328"/>
    </row>
    <row r="862">
      <c r="A862" s="328"/>
      <c r="B862" s="328"/>
      <c r="C862" s="328"/>
      <c r="D862" s="328"/>
      <c r="E862" s="328"/>
      <c r="F862" s="328"/>
      <c r="G862" s="328"/>
      <c r="H862" s="328"/>
      <c r="I862" s="328"/>
      <c r="J862" s="328"/>
      <c r="K862" s="328"/>
      <c r="L862" s="328"/>
      <c r="M862" s="328"/>
      <c r="N862" s="328"/>
      <c r="O862" s="328"/>
      <c r="P862" s="328"/>
      <c r="Q862" s="328"/>
      <c r="R862" s="328"/>
      <c r="S862" s="328"/>
      <c r="T862" s="328"/>
      <c r="U862" s="328"/>
      <c r="V862" s="328"/>
      <c r="W862" s="328"/>
      <c r="X862" s="328"/>
      <c r="Y862" s="328"/>
      <c r="Z862" s="328"/>
      <c r="AA862" s="328"/>
    </row>
    <row r="863">
      <c r="A863" s="328"/>
      <c r="B863" s="328"/>
      <c r="C863" s="328"/>
      <c r="D863" s="328"/>
      <c r="E863" s="328"/>
      <c r="F863" s="328"/>
      <c r="G863" s="328"/>
      <c r="H863" s="328"/>
      <c r="I863" s="328"/>
      <c r="J863" s="328"/>
      <c r="K863" s="328"/>
      <c r="L863" s="328"/>
      <c r="M863" s="328"/>
      <c r="N863" s="328"/>
      <c r="O863" s="328"/>
      <c r="P863" s="328"/>
      <c r="Q863" s="328"/>
      <c r="R863" s="328"/>
      <c r="S863" s="328"/>
      <c r="T863" s="328"/>
      <c r="U863" s="328"/>
      <c r="V863" s="328"/>
      <c r="W863" s="328"/>
      <c r="X863" s="328"/>
      <c r="Y863" s="328"/>
      <c r="Z863" s="328"/>
      <c r="AA863" s="328"/>
    </row>
    <row r="864">
      <c r="A864" s="328"/>
      <c r="B864" s="328"/>
      <c r="C864" s="328"/>
      <c r="D864" s="328"/>
      <c r="E864" s="328"/>
      <c r="F864" s="328"/>
      <c r="G864" s="328"/>
      <c r="H864" s="328"/>
      <c r="I864" s="328"/>
      <c r="J864" s="328"/>
      <c r="K864" s="328"/>
      <c r="L864" s="328"/>
      <c r="M864" s="328"/>
      <c r="N864" s="328"/>
      <c r="O864" s="328"/>
      <c r="P864" s="328"/>
      <c r="Q864" s="328"/>
      <c r="R864" s="328"/>
      <c r="S864" s="328"/>
      <c r="T864" s="328"/>
      <c r="U864" s="328"/>
      <c r="V864" s="328"/>
      <c r="W864" s="328"/>
      <c r="X864" s="328"/>
      <c r="Y864" s="328"/>
      <c r="Z864" s="328"/>
      <c r="AA864" s="328"/>
    </row>
    <row r="865">
      <c r="A865" s="328"/>
      <c r="B865" s="328"/>
      <c r="C865" s="328"/>
      <c r="D865" s="328"/>
      <c r="E865" s="328"/>
      <c r="F865" s="328"/>
      <c r="G865" s="328"/>
      <c r="H865" s="328"/>
      <c r="I865" s="328"/>
      <c r="J865" s="328"/>
      <c r="K865" s="328"/>
      <c r="L865" s="328"/>
      <c r="M865" s="328"/>
      <c r="N865" s="328"/>
      <c r="O865" s="328"/>
      <c r="P865" s="328"/>
      <c r="Q865" s="328"/>
      <c r="R865" s="328"/>
      <c r="S865" s="328"/>
      <c r="T865" s="328"/>
      <c r="U865" s="328"/>
      <c r="V865" s="328"/>
      <c r="W865" s="328"/>
      <c r="X865" s="328"/>
      <c r="Y865" s="328"/>
      <c r="Z865" s="328"/>
      <c r="AA865" s="328"/>
    </row>
    <row r="866">
      <c r="A866" s="328"/>
      <c r="B866" s="328"/>
      <c r="C866" s="328"/>
      <c r="D866" s="328"/>
      <c r="E866" s="328"/>
      <c r="F866" s="328"/>
      <c r="G866" s="328"/>
      <c r="H866" s="328"/>
      <c r="I866" s="328"/>
      <c r="J866" s="328"/>
      <c r="K866" s="328"/>
      <c r="L866" s="328"/>
      <c r="M866" s="328"/>
      <c r="N866" s="328"/>
      <c r="O866" s="328"/>
      <c r="P866" s="328"/>
      <c r="Q866" s="328"/>
      <c r="R866" s="328"/>
      <c r="S866" s="328"/>
      <c r="T866" s="328"/>
      <c r="U866" s="328"/>
      <c r="V866" s="328"/>
      <c r="W866" s="328"/>
      <c r="X866" s="328"/>
      <c r="Y866" s="328"/>
      <c r="Z866" s="328"/>
      <c r="AA866" s="328"/>
    </row>
    <row r="867">
      <c r="A867" s="328"/>
      <c r="B867" s="328"/>
      <c r="C867" s="328"/>
      <c r="D867" s="328"/>
      <c r="E867" s="328"/>
      <c r="F867" s="328"/>
      <c r="G867" s="328"/>
      <c r="H867" s="328"/>
      <c r="I867" s="328"/>
      <c r="J867" s="328"/>
      <c r="K867" s="328"/>
      <c r="L867" s="328"/>
      <c r="M867" s="328"/>
      <c r="N867" s="328"/>
      <c r="O867" s="328"/>
      <c r="P867" s="328"/>
      <c r="Q867" s="328"/>
      <c r="R867" s="328"/>
      <c r="S867" s="328"/>
      <c r="T867" s="328"/>
      <c r="U867" s="328"/>
      <c r="V867" s="328"/>
      <c r="W867" s="328"/>
      <c r="X867" s="328"/>
      <c r="Y867" s="328"/>
      <c r="Z867" s="328"/>
      <c r="AA867" s="328"/>
    </row>
    <row r="868">
      <c r="A868" s="328"/>
      <c r="B868" s="328"/>
      <c r="C868" s="328"/>
      <c r="D868" s="328"/>
      <c r="E868" s="328"/>
      <c r="F868" s="328"/>
      <c r="G868" s="328"/>
      <c r="H868" s="328"/>
      <c r="I868" s="328"/>
      <c r="J868" s="328"/>
      <c r="K868" s="328"/>
      <c r="L868" s="328"/>
      <c r="M868" s="328"/>
      <c r="N868" s="328"/>
      <c r="O868" s="328"/>
      <c r="P868" s="328"/>
      <c r="Q868" s="328"/>
      <c r="R868" s="328"/>
      <c r="S868" s="328"/>
      <c r="T868" s="328"/>
      <c r="U868" s="328"/>
      <c r="V868" s="328"/>
      <c r="W868" s="328"/>
      <c r="X868" s="328"/>
      <c r="Y868" s="328"/>
      <c r="Z868" s="328"/>
      <c r="AA868" s="328"/>
    </row>
    <row r="869">
      <c r="A869" s="328"/>
      <c r="B869" s="328"/>
      <c r="C869" s="328"/>
      <c r="D869" s="328"/>
      <c r="E869" s="328"/>
      <c r="F869" s="328"/>
      <c r="G869" s="328"/>
      <c r="H869" s="328"/>
      <c r="I869" s="328"/>
      <c r="J869" s="328"/>
      <c r="K869" s="328"/>
      <c r="L869" s="328"/>
      <c r="M869" s="328"/>
      <c r="N869" s="328"/>
      <c r="O869" s="328"/>
      <c r="P869" s="328"/>
      <c r="Q869" s="328"/>
      <c r="R869" s="328"/>
      <c r="S869" s="328"/>
      <c r="T869" s="328"/>
      <c r="U869" s="328"/>
      <c r="V869" s="328"/>
      <c r="W869" s="328"/>
      <c r="X869" s="328"/>
      <c r="Y869" s="328"/>
      <c r="Z869" s="328"/>
      <c r="AA869" s="328"/>
    </row>
    <row r="870">
      <c r="A870" s="328"/>
      <c r="B870" s="328"/>
      <c r="C870" s="328"/>
      <c r="D870" s="328"/>
      <c r="E870" s="328"/>
      <c r="F870" s="328"/>
      <c r="G870" s="328"/>
      <c r="H870" s="328"/>
      <c r="I870" s="328"/>
      <c r="J870" s="328"/>
      <c r="K870" s="328"/>
      <c r="L870" s="328"/>
      <c r="M870" s="328"/>
      <c r="N870" s="328"/>
      <c r="O870" s="328"/>
      <c r="P870" s="328"/>
      <c r="Q870" s="328"/>
      <c r="R870" s="328"/>
      <c r="S870" s="328"/>
      <c r="T870" s="328"/>
      <c r="U870" s="328"/>
      <c r="V870" s="328"/>
      <c r="W870" s="328"/>
      <c r="X870" s="328"/>
      <c r="Y870" s="328"/>
      <c r="Z870" s="328"/>
      <c r="AA870" s="328"/>
    </row>
    <row r="871">
      <c r="A871" s="328"/>
      <c r="B871" s="328"/>
      <c r="C871" s="328"/>
      <c r="D871" s="328"/>
      <c r="E871" s="328"/>
      <c r="F871" s="328"/>
      <c r="G871" s="328"/>
      <c r="H871" s="328"/>
      <c r="I871" s="328"/>
      <c r="J871" s="328"/>
      <c r="K871" s="328"/>
      <c r="L871" s="328"/>
      <c r="M871" s="328"/>
      <c r="N871" s="328"/>
      <c r="O871" s="328"/>
      <c r="P871" s="328"/>
      <c r="Q871" s="328"/>
      <c r="R871" s="328"/>
      <c r="S871" s="328"/>
      <c r="T871" s="328"/>
      <c r="U871" s="328"/>
      <c r="V871" s="328"/>
      <c r="W871" s="328"/>
      <c r="X871" s="328"/>
      <c r="Y871" s="328"/>
      <c r="Z871" s="328"/>
      <c r="AA871" s="328"/>
    </row>
    <row r="872">
      <c r="A872" s="328"/>
      <c r="B872" s="328"/>
      <c r="C872" s="328"/>
      <c r="D872" s="328"/>
      <c r="E872" s="328"/>
      <c r="F872" s="328"/>
      <c r="G872" s="328"/>
      <c r="H872" s="328"/>
      <c r="I872" s="328"/>
      <c r="J872" s="328"/>
      <c r="K872" s="328"/>
      <c r="L872" s="328"/>
      <c r="M872" s="328"/>
      <c r="N872" s="328"/>
      <c r="O872" s="328"/>
      <c r="P872" s="328"/>
      <c r="Q872" s="328"/>
      <c r="R872" s="328"/>
      <c r="S872" s="328"/>
      <c r="T872" s="328"/>
      <c r="U872" s="328"/>
      <c r="V872" s="328"/>
      <c r="W872" s="328"/>
      <c r="X872" s="328"/>
      <c r="Y872" s="328"/>
      <c r="Z872" s="328"/>
      <c r="AA872" s="328"/>
    </row>
    <row r="873">
      <c r="A873" s="328"/>
      <c r="B873" s="328"/>
      <c r="C873" s="328"/>
      <c r="D873" s="328"/>
      <c r="E873" s="328"/>
      <c r="F873" s="328"/>
      <c r="G873" s="328"/>
      <c r="H873" s="328"/>
      <c r="I873" s="328"/>
      <c r="J873" s="328"/>
      <c r="K873" s="328"/>
      <c r="L873" s="328"/>
      <c r="M873" s="328"/>
      <c r="N873" s="328"/>
      <c r="O873" s="328"/>
      <c r="P873" s="328"/>
      <c r="Q873" s="328"/>
      <c r="R873" s="328"/>
      <c r="S873" s="328"/>
      <c r="T873" s="328"/>
      <c r="U873" s="328"/>
      <c r="V873" s="328"/>
      <c r="W873" s="328"/>
      <c r="X873" s="328"/>
      <c r="Y873" s="328"/>
      <c r="Z873" s="328"/>
      <c r="AA873" s="328"/>
    </row>
    <row r="874">
      <c r="A874" s="328"/>
      <c r="B874" s="328"/>
      <c r="C874" s="328"/>
      <c r="D874" s="328"/>
      <c r="E874" s="328"/>
      <c r="F874" s="328"/>
      <c r="G874" s="328"/>
      <c r="H874" s="328"/>
      <c r="I874" s="328"/>
      <c r="J874" s="328"/>
      <c r="K874" s="328"/>
      <c r="L874" s="328"/>
      <c r="M874" s="328"/>
      <c r="N874" s="328"/>
      <c r="O874" s="328"/>
      <c r="P874" s="328"/>
      <c r="Q874" s="328"/>
      <c r="R874" s="328"/>
      <c r="S874" s="328"/>
      <c r="T874" s="328"/>
      <c r="U874" s="328"/>
      <c r="V874" s="328"/>
      <c r="W874" s="328"/>
      <c r="X874" s="328"/>
      <c r="Y874" s="328"/>
      <c r="Z874" s="328"/>
      <c r="AA874" s="328"/>
    </row>
    <row r="875">
      <c r="A875" s="328"/>
      <c r="B875" s="328"/>
      <c r="C875" s="328"/>
      <c r="D875" s="328"/>
      <c r="E875" s="328"/>
      <c r="F875" s="328"/>
      <c r="G875" s="328"/>
      <c r="H875" s="328"/>
      <c r="I875" s="328"/>
      <c r="J875" s="328"/>
      <c r="K875" s="328"/>
      <c r="L875" s="328"/>
      <c r="M875" s="328"/>
      <c r="N875" s="328"/>
      <c r="O875" s="328"/>
      <c r="P875" s="328"/>
      <c r="Q875" s="328"/>
      <c r="R875" s="328"/>
      <c r="S875" s="328"/>
      <c r="T875" s="328"/>
      <c r="U875" s="328"/>
      <c r="V875" s="328"/>
      <c r="W875" s="328"/>
      <c r="X875" s="328"/>
      <c r="Y875" s="328"/>
      <c r="Z875" s="328"/>
      <c r="AA875" s="328"/>
    </row>
    <row r="876">
      <c r="A876" s="328"/>
      <c r="B876" s="328"/>
      <c r="C876" s="328"/>
      <c r="D876" s="328"/>
      <c r="E876" s="328"/>
      <c r="F876" s="328"/>
      <c r="G876" s="328"/>
      <c r="H876" s="328"/>
      <c r="I876" s="328"/>
      <c r="J876" s="328"/>
      <c r="K876" s="328"/>
      <c r="L876" s="328"/>
      <c r="M876" s="328"/>
      <c r="N876" s="328"/>
      <c r="O876" s="328"/>
      <c r="P876" s="328"/>
      <c r="Q876" s="328"/>
      <c r="R876" s="328"/>
      <c r="S876" s="328"/>
      <c r="T876" s="328"/>
      <c r="U876" s="328"/>
      <c r="V876" s="328"/>
      <c r="W876" s="328"/>
      <c r="X876" s="328"/>
      <c r="Y876" s="328"/>
      <c r="Z876" s="328"/>
      <c r="AA876" s="328"/>
    </row>
    <row r="877">
      <c r="A877" s="328"/>
      <c r="B877" s="328"/>
      <c r="C877" s="328"/>
      <c r="D877" s="328"/>
      <c r="E877" s="328"/>
      <c r="F877" s="328"/>
      <c r="G877" s="328"/>
      <c r="H877" s="328"/>
      <c r="I877" s="328"/>
      <c r="J877" s="328"/>
      <c r="K877" s="328"/>
      <c r="L877" s="328"/>
      <c r="M877" s="328"/>
      <c r="N877" s="328"/>
      <c r="O877" s="328"/>
      <c r="P877" s="328"/>
      <c r="Q877" s="328"/>
      <c r="R877" s="328"/>
      <c r="S877" s="328"/>
      <c r="T877" s="328"/>
      <c r="U877" s="328"/>
      <c r="V877" s="328"/>
      <c r="W877" s="328"/>
      <c r="X877" s="328"/>
      <c r="Y877" s="328"/>
      <c r="Z877" s="328"/>
      <c r="AA877" s="328"/>
    </row>
    <row r="878">
      <c r="A878" s="328"/>
      <c r="B878" s="328"/>
      <c r="C878" s="328"/>
      <c r="D878" s="328"/>
      <c r="E878" s="328"/>
      <c r="F878" s="328"/>
      <c r="G878" s="328"/>
      <c r="H878" s="328"/>
      <c r="I878" s="328"/>
      <c r="J878" s="328"/>
      <c r="K878" s="328"/>
      <c r="L878" s="328"/>
      <c r="M878" s="328"/>
      <c r="N878" s="328"/>
      <c r="O878" s="328"/>
      <c r="P878" s="328"/>
      <c r="Q878" s="328"/>
      <c r="R878" s="328"/>
      <c r="S878" s="328"/>
      <c r="T878" s="328"/>
      <c r="U878" s="328"/>
      <c r="V878" s="328"/>
      <c r="W878" s="328"/>
      <c r="X878" s="328"/>
      <c r="Y878" s="328"/>
      <c r="Z878" s="328"/>
      <c r="AA878" s="328"/>
    </row>
    <row r="879">
      <c r="A879" s="328"/>
      <c r="B879" s="328"/>
      <c r="C879" s="328"/>
      <c r="D879" s="328"/>
      <c r="E879" s="328"/>
      <c r="F879" s="328"/>
      <c r="G879" s="328"/>
      <c r="H879" s="328"/>
      <c r="I879" s="328"/>
      <c r="J879" s="328"/>
      <c r="K879" s="328"/>
      <c r="L879" s="328"/>
      <c r="M879" s="328"/>
      <c r="N879" s="328"/>
      <c r="O879" s="328"/>
      <c r="P879" s="328"/>
      <c r="Q879" s="328"/>
      <c r="R879" s="328"/>
      <c r="S879" s="328"/>
      <c r="T879" s="328"/>
      <c r="U879" s="328"/>
      <c r="V879" s="328"/>
      <c r="W879" s="328"/>
      <c r="X879" s="328"/>
      <c r="Y879" s="328"/>
      <c r="Z879" s="328"/>
      <c r="AA879" s="328"/>
    </row>
    <row r="880">
      <c r="A880" s="328"/>
      <c r="B880" s="328"/>
      <c r="C880" s="328"/>
      <c r="D880" s="328"/>
      <c r="E880" s="328"/>
      <c r="F880" s="328"/>
      <c r="G880" s="328"/>
      <c r="H880" s="328"/>
      <c r="I880" s="328"/>
      <c r="J880" s="328"/>
      <c r="K880" s="328"/>
      <c r="L880" s="328"/>
      <c r="M880" s="328"/>
      <c r="N880" s="328"/>
      <c r="O880" s="328"/>
      <c r="P880" s="328"/>
      <c r="Q880" s="328"/>
      <c r="R880" s="328"/>
      <c r="S880" s="328"/>
      <c r="T880" s="328"/>
      <c r="U880" s="328"/>
      <c r="V880" s="328"/>
      <c r="W880" s="328"/>
      <c r="X880" s="328"/>
      <c r="Y880" s="328"/>
      <c r="Z880" s="328"/>
      <c r="AA880" s="328"/>
    </row>
    <row r="881">
      <c r="A881" s="328"/>
      <c r="B881" s="328"/>
      <c r="C881" s="328"/>
      <c r="D881" s="328"/>
      <c r="E881" s="328"/>
      <c r="F881" s="328"/>
      <c r="G881" s="328"/>
      <c r="H881" s="328"/>
      <c r="I881" s="328"/>
      <c r="J881" s="328"/>
      <c r="K881" s="328"/>
      <c r="L881" s="328"/>
      <c r="M881" s="328"/>
      <c r="N881" s="328"/>
      <c r="O881" s="328"/>
      <c r="P881" s="328"/>
      <c r="Q881" s="328"/>
      <c r="R881" s="328"/>
      <c r="S881" s="328"/>
      <c r="T881" s="328"/>
      <c r="U881" s="328"/>
      <c r="V881" s="328"/>
      <c r="W881" s="328"/>
      <c r="X881" s="328"/>
      <c r="Y881" s="328"/>
      <c r="Z881" s="328"/>
      <c r="AA881" s="328"/>
    </row>
    <row r="882">
      <c r="A882" s="328"/>
      <c r="B882" s="328"/>
      <c r="C882" s="328"/>
      <c r="D882" s="328"/>
      <c r="E882" s="328"/>
      <c r="F882" s="328"/>
      <c r="G882" s="328"/>
      <c r="H882" s="328"/>
      <c r="I882" s="328"/>
      <c r="J882" s="328"/>
      <c r="K882" s="328"/>
      <c r="L882" s="328"/>
      <c r="M882" s="328"/>
      <c r="N882" s="328"/>
      <c r="O882" s="328"/>
      <c r="P882" s="328"/>
      <c r="Q882" s="328"/>
      <c r="R882" s="328"/>
      <c r="S882" s="328"/>
      <c r="T882" s="328"/>
      <c r="U882" s="328"/>
      <c r="V882" s="328"/>
      <c r="W882" s="328"/>
      <c r="X882" s="328"/>
      <c r="Y882" s="328"/>
      <c r="Z882" s="328"/>
      <c r="AA882" s="328"/>
    </row>
    <row r="883">
      <c r="A883" s="328"/>
      <c r="B883" s="328"/>
      <c r="C883" s="328"/>
      <c r="D883" s="328"/>
      <c r="E883" s="328"/>
      <c r="F883" s="328"/>
      <c r="G883" s="328"/>
      <c r="H883" s="328"/>
      <c r="I883" s="328"/>
      <c r="J883" s="328"/>
      <c r="K883" s="328"/>
      <c r="L883" s="328"/>
      <c r="M883" s="328"/>
      <c r="N883" s="328"/>
      <c r="O883" s="328"/>
      <c r="P883" s="328"/>
      <c r="Q883" s="328"/>
      <c r="R883" s="328"/>
      <c r="S883" s="328"/>
      <c r="T883" s="328"/>
      <c r="U883" s="328"/>
      <c r="V883" s="328"/>
      <c r="W883" s="328"/>
      <c r="X883" s="328"/>
      <c r="Y883" s="328"/>
      <c r="Z883" s="328"/>
      <c r="AA883" s="328"/>
    </row>
    <row r="884">
      <c r="A884" s="328"/>
      <c r="B884" s="328"/>
      <c r="C884" s="328"/>
      <c r="D884" s="328"/>
      <c r="E884" s="328"/>
      <c r="F884" s="328"/>
      <c r="G884" s="328"/>
      <c r="H884" s="328"/>
      <c r="I884" s="328"/>
      <c r="J884" s="328"/>
      <c r="K884" s="328"/>
      <c r="L884" s="328"/>
      <c r="M884" s="328"/>
      <c r="N884" s="328"/>
      <c r="O884" s="328"/>
      <c r="P884" s="328"/>
      <c r="Q884" s="328"/>
      <c r="R884" s="328"/>
      <c r="S884" s="328"/>
      <c r="T884" s="328"/>
      <c r="U884" s="328"/>
      <c r="V884" s="328"/>
      <c r="W884" s="328"/>
      <c r="X884" s="328"/>
      <c r="Y884" s="328"/>
      <c r="Z884" s="328"/>
      <c r="AA884" s="328"/>
    </row>
    <row r="885">
      <c r="A885" s="328"/>
      <c r="B885" s="328"/>
      <c r="C885" s="328"/>
      <c r="D885" s="328"/>
      <c r="E885" s="328"/>
      <c r="F885" s="328"/>
      <c r="G885" s="328"/>
      <c r="H885" s="328"/>
      <c r="I885" s="328"/>
      <c r="J885" s="328"/>
      <c r="K885" s="328"/>
      <c r="L885" s="328"/>
      <c r="M885" s="328"/>
      <c r="N885" s="328"/>
      <c r="O885" s="328"/>
      <c r="P885" s="328"/>
      <c r="Q885" s="328"/>
      <c r="R885" s="328"/>
      <c r="S885" s="328"/>
      <c r="T885" s="328"/>
      <c r="U885" s="328"/>
      <c r="V885" s="328"/>
      <c r="W885" s="328"/>
      <c r="X885" s="328"/>
      <c r="Y885" s="328"/>
      <c r="Z885" s="328"/>
      <c r="AA885" s="328"/>
    </row>
    <row r="886">
      <c r="A886" s="328"/>
      <c r="B886" s="328"/>
      <c r="C886" s="328"/>
      <c r="D886" s="328"/>
      <c r="E886" s="328"/>
      <c r="F886" s="328"/>
      <c r="G886" s="328"/>
      <c r="H886" s="328"/>
      <c r="I886" s="328"/>
      <c r="J886" s="328"/>
      <c r="K886" s="328"/>
      <c r="L886" s="328"/>
      <c r="M886" s="328"/>
      <c r="N886" s="328"/>
      <c r="O886" s="328"/>
      <c r="P886" s="328"/>
      <c r="Q886" s="328"/>
      <c r="R886" s="328"/>
      <c r="S886" s="328"/>
      <c r="T886" s="328"/>
      <c r="U886" s="328"/>
      <c r="V886" s="328"/>
      <c r="W886" s="328"/>
      <c r="X886" s="328"/>
      <c r="Y886" s="328"/>
      <c r="Z886" s="328"/>
      <c r="AA886" s="328"/>
    </row>
    <row r="887">
      <c r="A887" s="328"/>
      <c r="B887" s="328"/>
      <c r="C887" s="328"/>
      <c r="D887" s="328"/>
      <c r="E887" s="328"/>
      <c r="F887" s="328"/>
      <c r="G887" s="328"/>
      <c r="H887" s="328"/>
      <c r="I887" s="328"/>
      <c r="J887" s="328"/>
      <c r="K887" s="328"/>
      <c r="L887" s="328"/>
      <c r="M887" s="328"/>
      <c r="N887" s="328"/>
      <c r="O887" s="328"/>
      <c r="P887" s="328"/>
      <c r="Q887" s="328"/>
      <c r="R887" s="328"/>
      <c r="S887" s="328"/>
      <c r="T887" s="328"/>
      <c r="U887" s="328"/>
      <c r="V887" s="328"/>
      <c r="W887" s="328"/>
      <c r="X887" s="328"/>
      <c r="Y887" s="328"/>
      <c r="Z887" s="328"/>
      <c r="AA887" s="328"/>
    </row>
    <row r="888">
      <c r="A888" s="328"/>
      <c r="B888" s="328"/>
      <c r="C888" s="328"/>
      <c r="D888" s="328"/>
      <c r="E888" s="328"/>
      <c r="F888" s="328"/>
      <c r="G888" s="328"/>
      <c r="H888" s="328"/>
      <c r="I888" s="328"/>
      <c r="J888" s="328"/>
      <c r="K888" s="328"/>
      <c r="L888" s="328"/>
      <c r="M888" s="328"/>
      <c r="N888" s="328"/>
      <c r="O888" s="328"/>
      <c r="P888" s="328"/>
      <c r="Q888" s="328"/>
      <c r="R888" s="328"/>
      <c r="S888" s="328"/>
      <c r="T888" s="328"/>
      <c r="U888" s="328"/>
      <c r="V888" s="328"/>
      <c r="W888" s="328"/>
      <c r="X888" s="328"/>
      <c r="Y888" s="328"/>
      <c r="Z888" s="328"/>
      <c r="AA888" s="328"/>
    </row>
    <row r="889">
      <c r="A889" s="328"/>
      <c r="B889" s="328"/>
      <c r="C889" s="328"/>
      <c r="D889" s="328"/>
      <c r="E889" s="328"/>
      <c r="F889" s="328"/>
      <c r="G889" s="328"/>
      <c r="H889" s="328"/>
      <c r="I889" s="328"/>
      <c r="J889" s="328"/>
      <c r="K889" s="328"/>
      <c r="L889" s="328"/>
      <c r="M889" s="328"/>
      <c r="N889" s="328"/>
      <c r="O889" s="328"/>
      <c r="P889" s="328"/>
      <c r="Q889" s="328"/>
      <c r="R889" s="328"/>
      <c r="S889" s="328"/>
      <c r="T889" s="328"/>
      <c r="U889" s="328"/>
      <c r="V889" s="328"/>
      <c r="W889" s="328"/>
      <c r="X889" s="328"/>
      <c r="Y889" s="328"/>
      <c r="Z889" s="328"/>
      <c r="AA889" s="328"/>
    </row>
    <row r="890">
      <c r="A890" s="328"/>
      <c r="B890" s="328"/>
      <c r="C890" s="328"/>
      <c r="D890" s="328"/>
      <c r="E890" s="328"/>
      <c r="F890" s="328"/>
      <c r="G890" s="328"/>
      <c r="H890" s="328"/>
      <c r="I890" s="328"/>
      <c r="J890" s="328"/>
      <c r="K890" s="328"/>
      <c r="L890" s="328"/>
      <c r="M890" s="328"/>
      <c r="N890" s="328"/>
      <c r="O890" s="328"/>
      <c r="P890" s="328"/>
      <c r="Q890" s="328"/>
      <c r="R890" s="328"/>
      <c r="S890" s="328"/>
      <c r="T890" s="328"/>
      <c r="U890" s="328"/>
      <c r="V890" s="328"/>
      <c r="W890" s="328"/>
      <c r="X890" s="328"/>
      <c r="Y890" s="328"/>
      <c r="Z890" s="328"/>
      <c r="AA890" s="328"/>
    </row>
    <row r="891">
      <c r="A891" s="328"/>
      <c r="B891" s="328"/>
      <c r="C891" s="328"/>
      <c r="D891" s="328"/>
      <c r="E891" s="328"/>
      <c r="F891" s="328"/>
      <c r="G891" s="328"/>
      <c r="H891" s="328"/>
      <c r="I891" s="328"/>
      <c r="J891" s="328"/>
      <c r="K891" s="328"/>
      <c r="L891" s="328"/>
      <c r="M891" s="328"/>
      <c r="N891" s="328"/>
      <c r="O891" s="328"/>
      <c r="P891" s="328"/>
      <c r="Q891" s="328"/>
      <c r="R891" s="328"/>
      <c r="S891" s="328"/>
      <c r="T891" s="328"/>
      <c r="U891" s="328"/>
      <c r="V891" s="328"/>
      <c r="W891" s="328"/>
      <c r="X891" s="328"/>
      <c r="Y891" s="328"/>
      <c r="Z891" s="328"/>
      <c r="AA891" s="328"/>
    </row>
    <row r="892">
      <c r="A892" s="328"/>
      <c r="B892" s="328"/>
      <c r="C892" s="328"/>
      <c r="D892" s="328"/>
      <c r="E892" s="328"/>
      <c r="F892" s="328"/>
      <c r="G892" s="328"/>
      <c r="H892" s="328"/>
      <c r="I892" s="328"/>
      <c r="J892" s="328"/>
      <c r="K892" s="328"/>
      <c r="L892" s="328"/>
      <c r="M892" s="328"/>
      <c r="N892" s="328"/>
      <c r="O892" s="328"/>
      <c r="P892" s="328"/>
      <c r="Q892" s="328"/>
      <c r="R892" s="328"/>
      <c r="S892" s="328"/>
      <c r="T892" s="328"/>
      <c r="U892" s="328"/>
      <c r="V892" s="328"/>
      <c r="W892" s="328"/>
      <c r="X892" s="328"/>
      <c r="Y892" s="328"/>
      <c r="Z892" s="328"/>
      <c r="AA892" s="328"/>
    </row>
    <row r="893">
      <c r="A893" s="328"/>
      <c r="B893" s="328"/>
      <c r="C893" s="328"/>
      <c r="D893" s="328"/>
      <c r="E893" s="328"/>
      <c r="F893" s="328"/>
      <c r="G893" s="328"/>
      <c r="H893" s="328"/>
      <c r="I893" s="328"/>
      <c r="J893" s="328"/>
      <c r="K893" s="328"/>
      <c r="L893" s="328"/>
      <c r="M893" s="328"/>
      <c r="N893" s="328"/>
      <c r="O893" s="328"/>
      <c r="P893" s="328"/>
      <c r="Q893" s="328"/>
      <c r="R893" s="328"/>
      <c r="S893" s="328"/>
      <c r="T893" s="328"/>
      <c r="U893" s="328"/>
      <c r="V893" s="328"/>
      <c r="W893" s="328"/>
      <c r="X893" s="328"/>
      <c r="Y893" s="328"/>
      <c r="Z893" s="328"/>
      <c r="AA893" s="328"/>
    </row>
    <row r="894">
      <c r="A894" s="328"/>
      <c r="B894" s="328"/>
      <c r="C894" s="328"/>
      <c r="D894" s="328"/>
      <c r="E894" s="328"/>
      <c r="F894" s="328"/>
      <c r="G894" s="328"/>
      <c r="H894" s="328"/>
      <c r="I894" s="328"/>
      <c r="J894" s="328"/>
      <c r="K894" s="328"/>
      <c r="L894" s="328"/>
      <c r="M894" s="328"/>
      <c r="N894" s="328"/>
      <c r="O894" s="328"/>
      <c r="P894" s="328"/>
      <c r="Q894" s="328"/>
      <c r="R894" s="328"/>
      <c r="S894" s="328"/>
      <c r="T894" s="328"/>
      <c r="U894" s="328"/>
      <c r="V894" s="328"/>
      <c r="W894" s="328"/>
      <c r="X894" s="328"/>
      <c r="Y894" s="328"/>
      <c r="Z894" s="328"/>
      <c r="AA894" s="328"/>
    </row>
    <row r="895">
      <c r="A895" s="328"/>
      <c r="B895" s="328"/>
      <c r="C895" s="328"/>
      <c r="D895" s="328"/>
      <c r="E895" s="328"/>
      <c r="F895" s="328"/>
      <c r="G895" s="328"/>
      <c r="H895" s="328"/>
      <c r="I895" s="328"/>
      <c r="J895" s="328"/>
      <c r="K895" s="328"/>
      <c r="L895" s="328"/>
      <c r="M895" s="328"/>
      <c r="N895" s="328"/>
      <c r="O895" s="328"/>
      <c r="P895" s="328"/>
      <c r="Q895" s="328"/>
      <c r="R895" s="328"/>
      <c r="S895" s="328"/>
      <c r="T895" s="328"/>
      <c r="U895" s="328"/>
      <c r="V895" s="328"/>
      <c r="W895" s="328"/>
      <c r="X895" s="328"/>
      <c r="Y895" s="328"/>
      <c r="Z895" s="328"/>
      <c r="AA895" s="328"/>
    </row>
    <row r="896">
      <c r="A896" s="328"/>
      <c r="B896" s="328"/>
      <c r="C896" s="328"/>
      <c r="D896" s="328"/>
      <c r="E896" s="328"/>
      <c r="F896" s="328"/>
      <c r="G896" s="328"/>
      <c r="H896" s="328"/>
      <c r="I896" s="328"/>
      <c r="J896" s="328"/>
      <c r="K896" s="328"/>
      <c r="L896" s="328"/>
      <c r="M896" s="328"/>
      <c r="N896" s="328"/>
      <c r="O896" s="328"/>
      <c r="P896" s="328"/>
      <c r="Q896" s="328"/>
      <c r="R896" s="328"/>
      <c r="S896" s="328"/>
      <c r="T896" s="328"/>
      <c r="U896" s="328"/>
      <c r="V896" s="328"/>
      <c r="W896" s="328"/>
      <c r="X896" s="328"/>
      <c r="Y896" s="328"/>
      <c r="Z896" s="328"/>
      <c r="AA896" s="328"/>
    </row>
    <row r="897">
      <c r="A897" s="328"/>
      <c r="B897" s="328"/>
      <c r="C897" s="328"/>
      <c r="D897" s="328"/>
      <c r="E897" s="328"/>
      <c r="F897" s="328"/>
      <c r="G897" s="328"/>
      <c r="H897" s="328"/>
      <c r="I897" s="328"/>
      <c r="J897" s="328"/>
      <c r="K897" s="328"/>
      <c r="L897" s="328"/>
      <c r="M897" s="328"/>
      <c r="N897" s="328"/>
      <c r="O897" s="328"/>
      <c r="P897" s="328"/>
      <c r="Q897" s="328"/>
      <c r="R897" s="328"/>
      <c r="S897" s="328"/>
      <c r="T897" s="328"/>
      <c r="U897" s="328"/>
      <c r="V897" s="328"/>
      <c r="W897" s="328"/>
      <c r="X897" s="328"/>
      <c r="Y897" s="328"/>
      <c r="Z897" s="328"/>
      <c r="AA897" s="328"/>
    </row>
    <row r="898">
      <c r="A898" s="328"/>
      <c r="B898" s="328"/>
      <c r="C898" s="328"/>
      <c r="D898" s="328"/>
      <c r="E898" s="328"/>
      <c r="F898" s="328"/>
      <c r="G898" s="328"/>
      <c r="H898" s="328"/>
      <c r="I898" s="328"/>
      <c r="J898" s="328"/>
      <c r="K898" s="328"/>
      <c r="L898" s="328"/>
      <c r="M898" s="328"/>
      <c r="N898" s="328"/>
      <c r="O898" s="328"/>
      <c r="P898" s="328"/>
      <c r="Q898" s="328"/>
      <c r="R898" s="328"/>
      <c r="S898" s="328"/>
      <c r="T898" s="328"/>
      <c r="U898" s="328"/>
      <c r="V898" s="328"/>
      <c r="W898" s="328"/>
      <c r="X898" s="328"/>
      <c r="Y898" s="328"/>
      <c r="Z898" s="328"/>
      <c r="AA898" s="328"/>
    </row>
    <row r="899">
      <c r="A899" s="328"/>
      <c r="B899" s="328"/>
      <c r="C899" s="328"/>
      <c r="D899" s="328"/>
      <c r="E899" s="328"/>
      <c r="F899" s="328"/>
      <c r="G899" s="328"/>
      <c r="H899" s="328"/>
      <c r="I899" s="328"/>
      <c r="J899" s="328"/>
      <c r="K899" s="328"/>
      <c r="L899" s="328"/>
      <c r="M899" s="328"/>
      <c r="N899" s="328"/>
      <c r="O899" s="328"/>
      <c r="P899" s="328"/>
      <c r="Q899" s="328"/>
      <c r="R899" s="328"/>
      <c r="S899" s="328"/>
      <c r="T899" s="328"/>
      <c r="U899" s="328"/>
      <c r="V899" s="328"/>
      <c r="W899" s="328"/>
      <c r="X899" s="328"/>
      <c r="Y899" s="328"/>
      <c r="Z899" s="328"/>
      <c r="AA899" s="328"/>
    </row>
    <row r="900">
      <c r="A900" s="328"/>
      <c r="B900" s="328"/>
      <c r="C900" s="328"/>
      <c r="D900" s="328"/>
      <c r="E900" s="328"/>
      <c r="F900" s="328"/>
      <c r="G900" s="328"/>
      <c r="H900" s="328"/>
      <c r="I900" s="328"/>
      <c r="J900" s="328"/>
      <c r="K900" s="328"/>
      <c r="L900" s="328"/>
      <c r="M900" s="328"/>
      <c r="N900" s="328"/>
      <c r="O900" s="328"/>
      <c r="P900" s="328"/>
      <c r="Q900" s="328"/>
      <c r="R900" s="328"/>
      <c r="S900" s="328"/>
      <c r="T900" s="328"/>
      <c r="U900" s="328"/>
      <c r="V900" s="328"/>
      <c r="W900" s="328"/>
      <c r="X900" s="328"/>
      <c r="Y900" s="328"/>
      <c r="Z900" s="328"/>
      <c r="AA900" s="328"/>
    </row>
    <row r="901">
      <c r="A901" s="328"/>
      <c r="B901" s="328"/>
      <c r="C901" s="328"/>
      <c r="D901" s="328"/>
      <c r="E901" s="328"/>
      <c r="F901" s="328"/>
      <c r="G901" s="328"/>
      <c r="H901" s="328"/>
      <c r="I901" s="328"/>
      <c r="J901" s="328"/>
      <c r="K901" s="328"/>
      <c r="L901" s="328"/>
      <c r="M901" s="328"/>
      <c r="N901" s="328"/>
      <c r="O901" s="328"/>
      <c r="P901" s="328"/>
      <c r="Q901" s="328"/>
      <c r="R901" s="328"/>
      <c r="S901" s="328"/>
      <c r="T901" s="328"/>
      <c r="U901" s="328"/>
      <c r="V901" s="328"/>
      <c r="W901" s="328"/>
      <c r="X901" s="328"/>
      <c r="Y901" s="328"/>
      <c r="Z901" s="328"/>
      <c r="AA901" s="328"/>
    </row>
    <row r="902">
      <c r="A902" s="328"/>
      <c r="B902" s="328"/>
      <c r="C902" s="328"/>
      <c r="D902" s="328"/>
      <c r="E902" s="328"/>
      <c r="F902" s="328"/>
      <c r="G902" s="328"/>
      <c r="H902" s="328"/>
      <c r="I902" s="328"/>
      <c r="J902" s="328"/>
      <c r="K902" s="328"/>
      <c r="L902" s="328"/>
      <c r="M902" s="328"/>
      <c r="N902" s="328"/>
      <c r="O902" s="328"/>
      <c r="P902" s="328"/>
      <c r="Q902" s="328"/>
      <c r="R902" s="328"/>
      <c r="S902" s="328"/>
      <c r="T902" s="328"/>
      <c r="U902" s="328"/>
      <c r="V902" s="328"/>
      <c r="W902" s="328"/>
      <c r="X902" s="328"/>
      <c r="Y902" s="328"/>
      <c r="Z902" s="328"/>
      <c r="AA902" s="328"/>
    </row>
    <row r="903">
      <c r="A903" s="328"/>
      <c r="B903" s="328"/>
      <c r="C903" s="328"/>
      <c r="D903" s="328"/>
      <c r="E903" s="328"/>
      <c r="F903" s="328"/>
      <c r="G903" s="328"/>
      <c r="H903" s="328"/>
      <c r="I903" s="328"/>
      <c r="J903" s="328"/>
      <c r="K903" s="328"/>
      <c r="L903" s="328"/>
      <c r="M903" s="328"/>
      <c r="N903" s="328"/>
      <c r="O903" s="328"/>
      <c r="P903" s="328"/>
      <c r="Q903" s="328"/>
      <c r="R903" s="328"/>
      <c r="S903" s="328"/>
      <c r="T903" s="328"/>
      <c r="U903" s="328"/>
      <c r="V903" s="328"/>
      <c r="W903" s="328"/>
      <c r="X903" s="328"/>
      <c r="Y903" s="328"/>
      <c r="Z903" s="328"/>
      <c r="AA903" s="328"/>
    </row>
    <row r="904">
      <c r="A904" s="328"/>
      <c r="B904" s="328"/>
      <c r="C904" s="328"/>
      <c r="D904" s="328"/>
      <c r="E904" s="328"/>
      <c r="F904" s="328"/>
      <c r="G904" s="328"/>
      <c r="H904" s="328"/>
      <c r="I904" s="328"/>
      <c r="J904" s="328"/>
      <c r="K904" s="328"/>
      <c r="L904" s="328"/>
      <c r="M904" s="328"/>
      <c r="N904" s="328"/>
      <c r="O904" s="328"/>
      <c r="P904" s="328"/>
      <c r="Q904" s="328"/>
      <c r="R904" s="328"/>
      <c r="S904" s="328"/>
      <c r="T904" s="328"/>
      <c r="U904" s="328"/>
      <c r="V904" s="328"/>
      <c r="W904" s="328"/>
      <c r="X904" s="328"/>
      <c r="Y904" s="328"/>
      <c r="Z904" s="328"/>
      <c r="AA904" s="328"/>
    </row>
    <row r="905">
      <c r="A905" s="328"/>
      <c r="B905" s="328"/>
      <c r="C905" s="328"/>
      <c r="D905" s="328"/>
      <c r="E905" s="328"/>
      <c r="F905" s="328"/>
      <c r="G905" s="328"/>
      <c r="H905" s="328"/>
      <c r="I905" s="328"/>
      <c r="J905" s="328"/>
      <c r="K905" s="328"/>
      <c r="L905" s="328"/>
      <c r="M905" s="328"/>
      <c r="N905" s="328"/>
      <c r="O905" s="328"/>
      <c r="P905" s="328"/>
      <c r="Q905" s="328"/>
      <c r="R905" s="328"/>
      <c r="S905" s="328"/>
      <c r="T905" s="328"/>
      <c r="U905" s="328"/>
      <c r="V905" s="328"/>
      <c r="W905" s="328"/>
      <c r="X905" s="328"/>
      <c r="Y905" s="328"/>
      <c r="Z905" s="328"/>
      <c r="AA905" s="328"/>
    </row>
    <row r="906">
      <c r="A906" s="328"/>
      <c r="B906" s="328"/>
      <c r="C906" s="328"/>
      <c r="D906" s="328"/>
      <c r="E906" s="328"/>
      <c r="F906" s="328"/>
      <c r="G906" s="328"/>
      <c r="H906" s="328"/>
      <c r="I906" s="328"/>
      <c r="J906" s="328"/>
      <c r="K906" s="328"/>
      <c r="L906" s="328"/>
      <c r="M906" s="328"/>
      <c r="N906" s="328"/>
      <c r="O906" s="328"/>
      <c r="P906" s="328"/>
      <c r="Q906" s="328"/>
      <c r="R906" s="328"/>
      <c r="S906" s="328"/>
      <c r="T906" s="328"/>
      <c r="U906" s="328"/>
      <c r="V906" s="328"/>
      <c r="W906" s="328"/>
      <c r="X906" s="328"/>
      <c r="Y906" s="328"/>
      <c r="Z906" s="328"/>
      <c r="AA906" s="328"/>
    </row>
    <row r="907">
      <c r="A907" s="328"/>
      <c r="B907" s="328"/>
      <c r="C907" s="328"/>
      <c r="D907" s="328"/>
      <c r="E907" s="328"/>
      <c r="F907" s="328"/>
      <c r="G907" s="328"/>
      <c r="H907" s="328"/>
      <c r="I907" s="328"/>
      <c r="J907" s="328"/>
      <c r="K907" s="328"/>
      <c r="L907" s="328"/>
      <c r="M907" s="328"/>
      <c r="N907" s="328"/>
      <c r="O907" s="328"/>
      <c r="P907" s="328"/>
      <c r="Q907" s="328"/>
      <c r="R907" s="328"/>
      <c r="S907" s="328"/>
      <c r="T907" s="328"/>
      <c r="U907" s="328"/>
      <c r="V907" s="328"/>
      <c r="W907" s="328"/>
      <c r="X907" s="328"/>
      <c r="Y907" s="328"/>
      <c r="Z907" s="328"/>
      <c r="AA907" s="328"/>
    </row>
    <row r="908">
      <c r="A908" s="328"/>
      <c r="B908" s="328"/>
      <c r="C908" s="328"/>
      <c r="D908" s="328"/>
      <c r="E908" s="328"/>
      <c r="F908" s="328"/>
      <c r="G908" s="328"/>
      <c r="H908" s="328"/>
      <c r="I908" s="328"/>
      <c r="J908" s="328"/>
      <c r="K908" s="328"/>
      <c r="L908" s="328"/>
      <c r="M908" s="328"/>
      <c r="N908" s="328"/>
      <c r="O908" s="328"/>
      <c r="P908" s="328"/>
      <c r="Q908" s="328"/>
      <c r="R908" s="328"/>
      <c r="S908" s="328"/>
      <c r="T908" s="328"/>
      <c r="U908" s="328"/>
      <c r="V908" s="328"/>
      <c r="W908" s="328"/>
      <c r="X908" s="328"/>
      <c r="Y908" s="328"/>
      <c r="Z908" s="328"/>
      <c r="AA908" s="328"/>
    </row>
    <row r="909">
      <c r="A909" s="328"/>
      <c r="B909" s="328"/>
      <c r="C909" s="328"/>
      <c r="D909" s="328"/>
      <c r="E909" s="328"/>
      <c r="F909" s="328"/>
      <c r="G909" s="328"/>
      <c r="H909" s="328"/>
      <c r="I909" s="328"/>
      <c r="J909" s="328"/>
      <c r="K909" s="328"/>
      <c r="L909" s="328"/>
      <c r="M909" s="328"/>
      <c r="N909" s="328"/>
      <c r="O909" s="328"/>
      <c r="P909" s="328"/>
      <c r="Q909" s="328"/>
      <c r="R909" s="328"/>
      <c r="S909" s="328"/>
      <c r="T909" s="328"/>
      <c r="U909" s="328"/>
      <c r="V909" s="328"/>
      <c r="W909" s="328"/>
      <c r="X909" s="328"/>
      <c r="Y909" s="328"/>
      <c r="Z909" s="328"/>
      <c r="AA909" s="328"/>
    </row>
    <row r="910">
      <c r="A910" s="328"/>
      <c r="B910" s="328"/>
      <c r="C910" s="328"/>
      <c r="D910" s="328"/>
      <c r="E910" s="328"/>
      <c r="F910" s="328"/>
      <c r="G910" s="328"/>
      <c r="H910" s="328"/>
      <c r="I910" s="328"/>
      <c r="J910" s="328"/>
      <c r="K910" s="328"/>
      <c r="L910" s="328"/>
      <c r="M910" s="328"/>
      <c r="N910" s="328"/>
      <c r="O910" s="328"/>
      <c r="P910" s="328"/>
      <c r="Q910" s="328"/>
      <c r="R910" s="328"/>
      <c r="S910" s="328"/>
      <c r="T910" s="328"/>
      <c r="U910" s="328"/>
      <c r="V910" s="328"/>
      <c r="W910" s="328"/>
      <c r="X910" s="328"/>
      <c r="Y910" s="328"/>
      <c r="Z910" s="328"/>
      <c r="AA910" s="328"/>
    </row>
    <row r="911">
      <c r="A911" s="328"/>
      <c r="B911" s="328"/>
      <c r="C911" s="328"/>
      <c r="D911" s="328"/>
      <c r="E911" s="328"/>
      <c r="F911" s="328"/>
      <c r="G911" s="328"/>
      <c r="H911" s="328"/>
      <c r="I911" s="328"/>
      <c r="J911" s="328"/>
      <c r="K911" s="328"/>
      <c r="L911" s="328"/>
      <c r="M911" s="328"/>
      <c r="N911" s="328"/>
      <c r="O911" s="328"/>
      <c r="P911" s="328"/>
      <c r="Q911" s="328"/>
      <c r="R911" s="328"/>
      <c r="S911" s="328"/>
      <c r="T911" s="328"/>
      <c r="U911" s="328"/>
      <c r="V911" s="328"/>
      <c r="W911" s="328"/>
      <c r="X911" s="328"/>
      <c r="Y911" s="328"/>
      <c r="Z911" s="328"/>
      <c r="AA911" s="328"/>
    </row>
    <row r="912">
      <c r="A912" s="328"/>
      <c r="B912" s="328"/>
      <c r="C912" s="328"/>
      <c r="D912" s="328"/>
      <c r="E912" s="328"/>
      <c r="F912" s="328"/>
      <c r="G912" s="328"/>
      <c r="H912" s="328"/>
      <c r="I912" s="328"/>
      <c r="J912" s="328"/>
      <c r="K912" s="328"/>
      <c r="L912" s="328"/>
      <c r="M912" s="328"/>
      <c r="N912" s="328"/>
      <c r="O912" s="328"/>
      <c r="P912" s="328"/>
      <c r="Q912" s="328"/>
      <c r="R912" s="328"/>
      <c r="S912" s="328"/>
      <c r="T912" s="328"/>
      <c r="U912" s="328"/>
      <c r="V912" s="328"/>
      <c r="W912" s="328"/>
      <c r="X912" s="328"/>
      <c r="Y912" s="328"/>
      <c r="Z912" s="328"/>
      <c r="AA912" s="328"/>
    </row>
    <row r="913">
      <c r="A913" s="328"/>
      <c r="B913" s="328"/>
      <c r="C913" s="328"/>
      <c r="D913" s="328"/>
      <c r="E913" s="328"/>
      <c r="F913" s="328"/>
      <c r="G913" s="328"/>
      <c r="H913" s="328"/>
      <c r="I913" s="328"/>
      <c r="J913" s="328"/>
      <c r="K913" s="328"/>
      <c r="L913" s="328"/>
      <c r="M913" s="328"/>
      <c r="N913" s="328"/>
      <c r="O913" s="328"/>
      <c r="P913" s="328"/>
      <c r="Q913" s="328"/>
      <c r="R913" s="328"/>
      <c r="S913" s="328"/>
      <c r="T913" s="328"/>
      <c r="U913" s="328"/>
      <c r="V913" s="328"/>
      <c r="W913" s="328"/>
      <c r="X913" s="328"/>
      <c r="Y913" s="328"/>
      <c r="Z913" s="328"/>
      <c r="AA913" s="328"/>
    </row>
    <row r="914">
      <c r="A914" s="328"/>
      <c r="B914" s="328"/>
      <c r="C914" s="328"/>
      <c r="D914" s="328"/>
      <c r="E914" s="328"/>
      <c r="F914" s="328"/>
      <c r="G914" s="328"/>
      <c r="H914" s="328"/>
      <c r="I914" s="328"/>
      <c r="J914" s="328"/>
      <c r="K914" s="328"/>
      <c r="L914" s="328"/>
      <c r="M914" s="328"/>
      <c r="N914" s="328"/>
      <c r="O914" s="328"/>
      <c r="P914" s="328"/>
      <c r="Q914" s="328"/>
      <c r="R914" s="328"/>
      <c r="S914" s="328"/>
      <c r="T914" s="328"/>
      <c r="U914" s="328"/>
      <c r="V914" s="328"/>
      <c r="W914" s="328"/>
      <c r="X914" s="328"/>
      <c r="Y914" s="328"/>
      <c r="Z914" s="328"/>
      <c r="AA914" s="328"/>
    </row>
    <row r="915">
      <c r="A915" s="328"/>
      <c r="B915" s="328"/>
      <c r="C915" s="328"/>
      <c r="D915" s="328"/>
      <c r="E915" s="328"/>
      <c r="F915" s="328"/>
      <c r="G915" s="328"/>
      <c r="H915" s="328"/>
      <c r="I915" s="328"/>
      <c r="J915" s="328"/>
      <c r="K915" s="328"/>
      <c r="L915" s="328"/>
      <c r="M915" s="328"/>
      <c r="N915" s="328"/>
      <c r="O915" s="328"/>
      <c r="P915" s="328"/>
      <c r="Q915" s="328"/>
      <c r="R915" s="328"/>
      <c r="S915" s="328"/>
      <c r="T915" s="328"/>
      <c r="U915" s="328"/>
      <c r="V915" s="328"/>
      <c r="W915" s="328"/>
      <c r="X915" s="328"/>
      <c r="Y915" s="328"/>
      <c r="Z915" s="328"/>
      <c r="AA915" s="328"/>
    </row>
    <row r="916">
      <c r="A916" s="328"/>
      <c r="B916" s="328"/>
      <c r="C916" s="328"/>
      <c r="D916" s="328"/>
      <c r="E916" s="328"/>
      <c r="F916" s="328"/>
      <c r="G916" s="328"/>
      <c r="H916" s="328"/>
      <c r="I916" s="328"/>
      <c r="J916" s="328"/>
      <c r="K916" s="328"/>
      <c r="L916" s="328"/>
      <c r="M916" s="328"/>
      <c r="N916" s="328"/>
      <c r="O916" s="328"/>
      <c r="P916" s="328"/>
      <c r="Q916" s="328"/>
      <c r="R916" s="328"/>
      <c r="S916" s="328"/>
      <c r="T916" s="328"/>
      <c r="U916" s="328"/>
      <c r="V916" s="328"/>
      <c r="W916" s="328"/>
      <c r="X916" s="328"/>
      <c r="Y916" s="328"/>
      <c r="Z916" s="328"/>
      <c r="AA916" s="328"/>
    </row>
    <row r="917">
      <c r="A917" s="328"/>
      <c r="B917" s="328"/>
      <c r="C917" s="328"/>
      <c r="D917" s="328"/>
      <c r="E917" s="328"/>
      <c r="F917" s="328"/>
      <c r="G917" s="328"/>
      <c r="H917" s="328"/>
      <c r="I917" s="328"/>
      <c r="J917" s="328"/>
      <c r="K917" s="328"/>
      <c r="L917" s="328"/>
      <c r="M917" s="328"/>
      <c r="N917" s="328"/>
      <c r="O917" s="328"/>
      <c r="P917" s="328"/>
      <c r="Q917" s="328"/>
      <c r="R917" s="328"/>
      <c r="S917" s="328"/>
      <c r="T917" s="328"/>
      <c r="U917" s="328"/>
      <c r="V917" s="328"/>
      <c r="W917" s="328"/>
      <c r="X917" s="328"/>
      <c r="Y917" s="328"/>
      <c r="Z917" s="328"/>
      <c r="AA917" s="328"/>
    </row>
    <row r="918">
      <c r="A918" s="328"/>
      <c r="B918" s="328"/>
      <c r="C918" s="328"/>
      <c r="D918" s="328"/>
      <c r="E918" s="328"/>
      <c r="F918" s="328"/>
      <c r="G918" s="328"/>
      <c r="H918" s="328"/>
      <c r="I918" s="328"/>
      <c r="J918" s="328"/>
      <c r="K918" s="328"/>
      <c r="L918" s="328"/>
      <c r="M918" s="328"/>
      <c r="N918" s="328"/>
      <c r="O918" s="328"/>
      <c r="P918" s="328"/>
      <c r="Q918" s="328"/>
      <c r="R918" s="328"/>
      <c r="S918" s="328"/>
      <c r="T918" s="328"/>
      <c r="U918" s="328"/>
      <c r="V918" s="328"/>
      <c r="W918" s="328"/>
      <c r="X918" s="328"/>
      <c r="Y918" s="328"/>
      <c r="Z918" s="328"/>
      <c r="AA918" s="328"/>
    </row>
    <row r="919">
      <c r="A919" s="328"/>
      <c r="B919" s="328"/>
      <c r="C919" s="328"/>
      <c r="D919" s="328"/>
      <c r="E919" s="328"/>
      <c r="F919" s="328"/>
      <c r="G919" s="328"/>
      <c r="H919" s="328"/>
      <c r="I919" s="328"/>
      <c r="J919" s="328"/>
      <c r="K919" s="328"/>
      <c r="L919" s="328"/>
      <c r="M919" s="328"/>
      <c r="N919" s="328"/>
      <c r="O919" s="328"/>
      <c r="P919" s="328"/>
      <c r="Q919" s="328"/>
      <c r="R919" s="328"/>
      <c r="S919" s="328"/>
      <c r="T919" s="328"/>
      <c r="U919" s="328"/>
      <c r="V919" s="328"/>
      <c r="W919" s="328"/>
      <c r="X919" s="328"/>
      <c r="Y919" s="328"/>
      <c r="Z919" s="328"/>
      <c r="AA919" s="328"/>
    </row>
    <row r="920">
      <c r="A920" s="328"/>
      <c r="B920" s="328"/>
      <c r="C920" s="328"/>
      <c r="D920" s="328"/>
      <c r="E920" s="328"/>
      <c r="F920" s="328"/>
      <c r="G920" s="328"/>
      <c r="H920" s="328"/>
      <c r="I920" s="328"/>
      <c r="J920" s="328"/>
      <c r="K920" s="328"/>
      <c r="L920" s="328"/>
      <c r="M920" s="328"/>
      <c r="N920" s="328"/>
      <c r="O920" s="328"/>
      <c r="P920" s="328"/>
      <c r="Q920" s="328"/>
      <c r="R920" s="328"/>
      <c r="S920" s="328"/>
      <c r="T920" s="328"/>
      <c r="U920" s="328"/>
      <c r="V920" s="328"/>
      <c r="W920" s="328"/>
      <c r="X920" s="328"/>
      <c r="Y920" s="328"/>
      <c r="Z920" s="328"/>
      <c r="AA920" s="328"/>
    </row>
    <row r="921">
      <c r="A921" s="328"/>
      <c r="B921" s="328"/>
      <c r="C921" s="328"/>
      <c r="D921" s="328"/>
      <c r="E921" s="328"/>
      <c r="F921" s="328"/>
      <c r="G921" s="328"/>
      <c r="H921" s="328"/>
      <c r="I921" s="328"/>
      <c r="J921" s="328"/>
      <c r="K921" s="328"/>
      <c r="L921" s="328"/>
      <c r="M921" s="328"/>
      <c r="N921" s="328"/>
      <c r="O921" s="328"/>
      <c r="P921" s="328"/>
      <c r="Q921" s="328"/>
      <c r="R921" s="328"/>
      <c r="S921" s="328"/>
      <c r="T921" s="328"/>
      <c r="U921" s="328"/>
      <c r="V921" s="328"/>
      <c r="W921" s="328"/>
      <c r="X921" s="328"/>
      <c r="Y921" s="328"/>
      <c r="Z921" s="328"/>
      <c r="AA921" s="328"/>
    </row>
    <row r="922">
      <c r="A922" s="328"/>
      <c r="B922" s="328"/>
      <c r="C922" s="328"/>
      <c r="D922" s="328"/>
      <c r="E922" s="328"/>
      <c r="F922" s="328"/>
      <c r="G922" s="328"/>
      <c r="H922" s="328"/>
      <c r="I922" s="328"/>
      <c r="J922" s="328"/>
      <c r="K922" s="328"/>
      <c r="L922" s="328"/>
      <c r="M922" s="328"/>
      <c r="N922" s="328"/>
      <c r="O922" s="328"/>
      <c r="P922" s="328"/>
      <c r="Q922" s="328"/>
      <c r="R922" s="328"/>
      <c r="S922" s="328"/>
      <c r="T922" s="328"/>
      <c r="U922" s="328"/>
      <c r="V922" s="328"/>
      <c r="W922" s="328"/>
      <c r="X922" s="328"/>
      <c r="Y922" s="328"/>
      <c r="Z922" s="328"/>
      <c r="AA922" s="328"/>
    </row>
    <row r="923">
      <c r="A923" s="328"/>
      <c r="B923" s="328"/>
      <c r="C923" s="328"/>
      <c r="D923" s="328"/>
      <c r="E923" s="328"/>
      <c r="F923" s="328"/>
      <c r="G923" s="328"/>
      <c r="H923" s="328"/>
      <c r="I923" s="328"/>
      <c r="J923" s="328"/>
      <c r="K923" s="328"/>
      <c r="L923" s="328"/>
      <c r="M923" s="328"/>
      <c r="N923" s="328"/>
      <c r="O923" s="328"/>
      <c r="P923" s="328"/>
      <c r="Q923" s="328"/>
      <c r="R923" s="328"/>
      <c r="S923" s="328"/>
      <c r="T923" s="328"/>
      <c r="U923" s="328"/>
      <c r="V923" s="328"/>
      <c r="W923" s="328"/>
      <c r="X923" s="328"/>
      <c r="Y923" s="328"/>
      <c r="Z923" s="328"/>
      <c r="AA923" s="328"/>
    </row>
    <row r="924">
      <c r="A924" s="328"/>
      <c r="B924" s="328"/>
      <c r="C924" s="328"/>
      <c r="D924" s="328"/>
      <c r="E924" s="328"/>
      <c r="F924" s="328"/>
      <c r="G924" s="328"/>
      <c r="H924" s="328"/>
      <c r="I924" s="328"/>
      <c r="J924" s="328"/>
      <c r="K924" s="328"/>
      <c r="L924" s="328"/>
      <c r="M924" s="328"/>
      <c r="N924" s="328"/>
      <c r="O924" s="328"/>
      <c r="P924" s="328"/>
      <c r="Q924" s="328"/>
      <c r="R924" s="328"/>
      <c r="S924" s="328"/>
      <c r="T924" s="328"/>
      <c r="U924" s="328"/>
      <c r="V924" s="328"/>
      <c r="W924" s="328"/>
      <c r="X924" s="328"/>
      <c r="Y924" s="328"/>
      <c r="Z924" s="328"/>
      <c r="AA924" s="328"/>
    </row>
    <row r="925">
      <c r="A925" s="328"/>
      <c r="B925" s="328"/>
      <c r="C925" s="328"/>
      <c r="D925" s="328"/>
      <c r="E925" s="328"/>
      <c r="F925" s="328"/>
      <c r="G925" s="328"/>
      <c r="H925" s="328"/>
      <c r="I925" s="328"/>
      <c r="J925" s="328"/>
      <c r="K925" s="328"/>
      <c r="L925" s="328"/>
      <c r="M925" s="328"/>
      <c r="N925" s="328"/>
      <c r="O925" s="328"/>
      <c r="P925" s="328"/>
      <c r="Q925" s="328"/>
      <c r="R925" s="328"/>
      <c r="S925" s="328"/>
      <c r="T925" s="328"/>
      <c r="U925" s="328"/>
      <c r="V925" s="328"/>
      <c r="W925" s="328"/>
      <c r="X925" s="328"/>
      <c r="Y925" s="328"/>
      <c r="Z925" s="328"/>
      <c r="AA925" s="328"/>
    </row>
    <row r="926">
      <c r="A926" s="328"/>
      <c r="B926" s="328"/>
      <c r="C926" s="328"/>
      <c r="D926" s="328"/>
      <c r="E926" s="328"/>
      <c r="F926" s="328"/>
      <c r="G926" s="328"/>
      <c r="H926" s="328"/>
      <c r="I926" s="328"/>
      <c r="J926" s="328"/>
      <c r="K926" s="328"/>
      <c r="L926" s="328"/>
      <c r="M926" s="328"/>
      <c r="N926" s="328"/>
      <c r="O926" s="328"/>
      <c r="P926" s="328"/>
      <c r="Q926" s="328"/>
      <c r="R926" s="328"/>
      <c r="S926" s="328"/>
      <c r="T926" s="328"/>
      <c r="U926" s="328"/>
      <c r="V926" s="328"/>
      <c r="W926" s="328"/>
      <c r="X926" s="328"/>
      <c r="Y926" s="328"/>
      <c r="Z926" s="328"/>
      <c r="AA926" s="328"/>
    </row>
    <row r="927">
      <c r="A927" s="328"/>
      <c r="B927" s="328"/>
      <c r="C927" s="328"/>
      <c r="D927" s="328"/>
      <c r="E927" s="328"/>
      <c r="F927" s="328"/>
      <c r="G927" s="328"/>
      <c r="H927" s="328"/>
      <c r="I927" s="328"/>
      <c r="J927" s="328"/>
      <c r="K927" s="328"/>
      <c r="L927" s="328"/>
      <c r="M927" s="328"/>
      <c r="N927" s="328"/>
      <c r="O927" s="328"/>
      <c r="P927" s="328"/>
      <c r="Q927" s="328"/>
      <c r="R927" s="328"/>
      <c r="S927" s="328"/>
      <c r="T927" s="328"/>
      <c r="U927" s="328"/>
      <c r="V927" s="328"/>
      <c r="W927" s="328"/>
      <c r="X927" s="328"/>
      <c r="Y927" s="328"/>
      <c r="Z927" s="328"/>
      <c r="AA927" s="328"/>
    </row>
    <row r="928">
      <c r="A928" s="328"/>
      <c r="B928" s="328"/>
      <c r="C928" s="328"/>
      <c r="D928" s="328"/>
      <c r="E928" s="328"/>
      <c r="F928" s="328"/>
      <c r="G928" s="328"/>
      <c r="H928" s="328"/>
      <c r="I928" s="328"/>
      <c r="J928" s="328"/>
      <c r="K928" s="328"/>
      <c r="L928" s="328"/>
      <c r="M928" s="328"/>
      <c r="N928" s="328"/>
      <c r="O928" s="328"/>
      <c r="P928" s="328"/>
      <c r="Q928" s="328"/>
      <c r="R928" s="328"/>
      <c r="S928" s="328"/>
      <c r="T928" s="328"/>
      <c r="U928" s="328"/>
      <c r="V928" s="328"/>
      <c r="W928" s="328"/>
      <c r="X928" s="328"/>
      <c r="Y928" s="328"/>
      <c r="Z928" s="328"/>
      <c r="AA928" s="328"/>
    </row>
    <row r="929">
      <c r="A929" s="328"/>
      <c r="B929" s="328"/>
      <c r="C929" s="328"/>
      <c r="D929" s="328"/>
      <c r="E929" s="328"/>
      <c r="F929" s="328"/>
      <c r="G929" s="328"/>
      <c r="H929" s="328"/>
      <c r="I929" s="328"/>
      <c r="J929" s="328"/>
      <c r="K929" s="328"/>
      <c r="L929" s="328"/>
      <c r="M929" s="328"/>
      <c r="N929" s="328"/>
      <c r="O929" s="328"/>
      <c r="P929" s="328"/>
      <c r="Q929" s="328"/>
      <c r="R929" s="328"/>
      <c r="S929" s="328"/>
      <c r="T929" s="328"/>
      <c r="U929" s="328"/>
      <c r="V929" s="328"/>
      <c r="W929" s="328"/>
      <c r="X929" s="328"/>
      <c r="Y929" s="328"/>
      <c r="Z929" s="328"/>
      <c r="AA929" s="328"/>
    </row>
    <row r="930">
      <c r="A930" s="328"/>
      <c r="B930" s="328"/>
      <c r="C930" s="328"/>
      <c r="D930" s="328"/>
      <c r="E930" s="328"/>
      <c r="F930" s="328"/>
      <c r="G930" s="328"/>
      <c r="H930" s="328"/>
      <c r="I930" s="328"/>
      <c r="J930" s="328"/>
      <c r="K930" s="328"/>
      <c r="L930" s="328"/>
      <c r="M930" s="328"/>
      <c r="N930" s="328"/>
      <c r="O930" s="328"/>
      <c r="P930" s="328"/>
      <c r="Q930" s="328"/>
      <c r="R930" s="328"/>
      <c r="S930" s="328"/>
      <c r="T930" s="328"/>
      <c r="U930" s="328"/>
      <c r="V930" s="328"/>
      <c r="W930" s="328"/>
      <c r="X930" s="328"/>
      <c r="Y930" s="328"/>
      <c r="Z930" s="328"/>
      <c r="AA930" s="328"/>
    </row>
    <row r="931">
      <c r="A931" s="328"/>
      <c r="B931" s="328"/>
      <c r="C931" s="328"/>
      <c r="D931" s="328"/>
      <c r="E931" s="328"/>
      <c r="F931" s="328"/>
      <c r="G931" s="328"/>
      <c r="H931" s="328"/>
      <c r="I931" s="328"/>
      <c r="J931" s="328"/>
      <c r="K931" s="328"/>
      <c r="L931" s="328"/>
      <c r="M931" s="328"/>
      <c r="N931" s="328"/>
      <c r="O931" s="328"/>
      <c r="P931" s="328"/>
      <c r="Q931" s="328"/>
      <c r="R931" s="328"/>
      <c r="S931" s="328"/>
      <c r="T931" s="328"/>
      <c r="U931" s="328"/>
      <c r="V931" s="328"/>
      <c r="W931" s="328"/>
      <c r="X931" s="328"/>
      <c r="Y931" s="328"/>
      <c r="Z931" s="328"/>
      <c r="AA931" s="328"/>
    </row>
    <row r="932">
      <c r="A932" s="328"/>
      <c r="B932" s="328"/>
      <c r="C932" s="328"/>
      <c r="D932" s="328"/>
      <c r="E932" s="328"/>
      <c r="F932" s="328"/>
      <c r="G932" s="328"/>
      <c r="H932" s="328"/>
      <c r="I932" s="328"/>
      <c r="J932" s="328"/>
      <c r="K932" s="328"/>
      <c r="L932" s="328"/>
      <c r="M932" s="328"/>
      <c r="N932" s="328"/>
      <c r="O932" s="328"/>
      <c r="P932" s="328"/>
      <c r="Q932" s="328"/>
      <c r="R932" s="328"/>
      <c r="S932" s="328"/>
      <c r="T932" s="328"/>
      <c r="U932" s="328"/>
      <c r="V932" s="328"/>
      <c r="W932" s="328"/>
      <c r="X932" s="328"/>
      <c r="Y932" s="328"/>
      <c r="Z932" s="328"/>
      <c r="AA932" s="328"/>
    </row>
    <row r="933">
      <c r="A933" s="328"/>
      <c r="B933" s="328"/>
      <c r="C933" s="328"/>
      <c r="D933" s="328"/>
      <c r="E933" s="328"/>
      <c r="F933" s="328"/>
      <c r="G933" s="328"/>
      <c r="H933" s="328"/>
      <c r="I933" s="328"/>
      <c r="J933" s="328"/>
      <c r="K933" s="328"/>
      <c r="L933" s="328"/>
      <c r="M933" s="328"/>
      <c r="N933" s="328"/>
      <c r="O933" s="328"/>
      <c r="P933" s="328"/>
      <c r="Q933" s="328"/>
      <c r="R933" s="328"/>
      <c r="S933" s="328"/>
      <c r="T933" s="328"/>
      <c r="U933" s="328"/>
      <c r="V933" s="328"/>
      <c r="W933" s="328"/>
      <c r="X933" s="328"/>
      <c r="Y933" s="328"/>
      <c r="Z933" s="328"/>
      <c r="AA933" s="328"/>
    </row>
    <row r="934">
      <c r="A934" s="328"/>
      <c r="B934" s="328"/>
      <c r="C934" s="328"/>
      <c r="D934" s="328"/>
      <c r="E934" s="328"/>
      <c r="F934" s="328"/>
      <c r="G934" s="328"/>
      <c r="H934" s="328"/>
      <c r="I934" s="328"/>
      <c r="J934" s="328"/>
      <c r="K934" s="328"/>
      <c r="L934" s="328"/>
      <c r="M934" s="328"/>
      <c r="N934" s="328"/>
      <c r="O934" s="328"/>
      <c r="P934" s="328"/>
      <c r="Q934" s="328"/>
      <c r="R934" s="328"/>
      <c r="S934" s="328"/>
      <c r="T934" s="328"/>
      <c r="U934" s="328"/>
      <c r="V934" s="328"/>
      <c r="W934" s="328"/>
      <c r="X934" s="328"/>
      <c r="Y934" s="328"/>
      <c r="Z934" s="328"/>
      <c r="AA934" s="328"/>
    </row>
    <row r="935">
      <c r="A935" s="328"/>
      <c r="B935" s="328"/>
      <c r="C935" s="328"/>
      <c r="D935" s="328"/>
      <c r="E935" s="328"/>
      <c r="F935" s="328"/>
      <c r="G935" s="328"/>
      <c r="H935" s="328"/>
      <c r="I935" s="328"/>
      <c r="J935" s="328"/>
      <c r="K935" s="328"/>
      <c r="L935" s="328"/>
      <c r="M935" s="328"/>
      <c r="N935" s="328"/>
      <c r="O935" s="328"/>
      <c r="P935" s="328"/>
      <c r="Q935" s="328"/>
      <c r="R935" s="328"/>
      <c r="S935" s="328"/>
      <c r="T935" s="328"/>
      <c r="U935" s="328"/>
      <c r="V935" s="328"/>
      <c r="W935" s="328"/>
      <c r="X935" s="328"/>
      <c r="Y935" s="328"/>
      <c r="Z935" s="328"/>
      <c r="AA935" s="328"/>
    </row>
    <row r="936">
      <c r="A936" s="328"/>
      <c r="B936" s="328"/>
      <c r="C936" s="328"/>
      <c r="D936" s="328"/>
      <c r="E936" s="328"/>
      <c r="F936" s="328"/>
      <c r="G936" s="328"/>
      <c r="H936" s="328"/>
      <c r="I936" s="328"/>
      <c r="J936" s="328"/>
      <c r="K936" s="328"/>
      <c r="L936" s="328"/>
      <c r="M936" s="328"/>
      <c r="N936" s="328"/>
      <c r="O936" s="328"/>
      <c r="P936" s="328"/>
      <c r="Q936" s="328"/>
      <c r="R936" s="328"/>
      <c r="S936" s="328"/>
      <c r="T936" s="328"/>
      <c r="U936" s="328"/>
      <c r="V936" s="328"/>
      <c r="W936" s="328"/>
      <c r="X936" s="328"/>
      <c r="Y936" s="328"/>
      <c r="Z936" s="328"/>
      <c r="AA936" s="328"/>
    </row>
    <row r="937">
      <c r="A937" s="328"/>
      <c r="B937" s="328"/>
      <c r="C937" s="328"/>
      <c r="D937" s="328"/>
      <c r="E937" s="328"/>
      <c r="F937" s="328"/>
      <c r="G937" s="328"/>
      <c r="H937" s="328"/>
      <c r="I937" s="328"/>
      <c r="J937" s="328"/>
      <c r="K937" s="328"/>
      <c r="L937" s="328"/>
      <c r="M937" s="328"/>
      <c r="N937" s="328"/>
      <c r="O937" s="328"/>
      <c r="P937" s="328"/>
      <c r="Q937" s="328"/>
      <c r="R937" s="328"/>
      <c r="S937" s="328"/>
      <c r="T937" s="328"/>
      <c r="U937" s="328"/>
      <c r="V937" s="328"/>
      <c r="W937" s="328"/>
      <c r="X937" s="328"/>
      <c r="Y937" s="328"/>
      <c r="Z937" s="328"/>
      <c r="AA937" s="328"/>
    </row>
    <row r="938">
      <c r="A938" s="328"/>
      <c r="B938" s="328"/>
      <c r="C938" s="328"/>
      <c r="D938" s="328"/>
      <c r="E938" s="328"/>
      <c r="F938" s="328"/>
      <c r="G938" s="328"/>
      <c r="H938" s="328"/>
      <c r="I938" s="328"/>
      <c r="J938" s="328"/>
      <c r="K938" s="328"/>
      <c r="L938" s="328"/>
      <c r="M938" s="328"/>
      <c r="N938" s="328"/>
      <c r="O938" s="328"/>
      <c r="P938" s="328"/>
      <c r="Q938" s="328"/>
      <c r="R938" s="328"/>
      <c r="S938" s="328"/>
      <c r="T938" s="328"/>
      <c r="U938" s="328"/>
      <c r="V938" s="328"/>
      <c r="W938" s="328"/>
      <c r="X938" s="328"/>
      <c r="Y938" s="328"/>
      <c r="Z938" s="328"/>
      <c r="AA938" s="328"/>
    </row>
    <row r="939">
      <c r="A939" s="328"/>
      <c r="B939" s="328"/>
      <c r="C939" s="328"/>
      <c r="D939" s="328"/>
      <c r="E939" s="328"/>
      <c r="F939" s="328"/>
      <c r="G939" s="328"/>
      <c r="H939" s="328"/>
      <c r="I939" s="328"/>
      <c r="J939" s="328"/>
      <c r="K939" s="328"/>
      <c r="L939" s="328"/>
      <c r="M939" s="328"/>
      <c r="N939" s="328"/>
      <c r="O939" s="328"/>
      <c r="P939" s="328"/>
      <c r="Q939" s="328"/>
      <c r="R939" s="328"/>
      <c r="S939" s="328"/>
      <c r="T939" s="328"/>
      <c r="U939" s="328"/>
      <c r="V939" s="328"/>
      <c r="W939" s="328"/>
      <c r="X939" s="328"/>
      <c r="Y939" s="328"/>
      <c r="Z939" s="328"/>
      <c r="AA939" s="328"/>
    </row>
    <row r="940">
      <c r="A940" s="328"/>
      <c r="B940" s="328"/>
      <c r="C940" s="328"/>
      <c r="D940" s="328"/>
      <c r="E940" s="328"/>
      <c r="F940" s="328"/>
      <c r="G940" s="328"/>
      <c r="H940" s="328"/>
      <c r="I940" s="328"/>
      <c r="J940" s="328"/>
      <c r="K940" s="328"/>
      <c r="L940" s="328"/>
      <c r="M940" s="328"/>
      <c r="N940" s="328"/>
      <c r="O940" s="328"/>
      <c r="P940" s="328"/>
      <c r="Q940" s="328"/>
      <c r="R940" s="328"/>
      <c r="S940" s="328"/>
      <c r="T940" s="328"/>
      <c r="U940" s="328"/>
      <c r="V940" s="328"/>
      <c r="W940" s="328"/>
      <c r="X940" s="328"/>
      <c r="Y940" s="328"/>
      <c r="Z940" s="328"/>
      <c r="AA940" s="328"/>
    </row>
    <row r="941">
      <c r="A941" s="328"/>
      <c r="B941" s="328"/>
      <c r="C941" s="328"/>
      <c r="D941" s="328"/>
      <c r="E941" s="328"/>
      <c r="F941" s="328"/>
      <c r="G941" s="328"/>
      <c r="H941" s="328"/>
      <c r="I941" s="328"/>
      <c r="J941" s="328"/>
      <c r="K941" s="328"/>
      <c r="L941" s="328"/>
      <c r="M941" s="328"/>
      <c r="N941" s="328"/>
      <c r="O941" s="328"/>
      <c r="P941" s="328"/>
      <c r="Q941" s="328"/>
      <c r="R941" s="328"/>
      <c r="S941" s="328"/>
      <c r="T941" s="328"/>
      <c r="U941" s="328"/>
      <c r="V941" s="328"/>
      <c r="W941" s="328"/>
      <c r="X941" s="328"/>
      <c r="Y941" s="328"/>
      <c r="Z941" s="328"/>
      <c r="AA941" s="328"/>
    </row>
    <row r="942">
      <c r="A942" s="328"/>
      <c r="B942" s="328"/>
      <c r="C942" s="328"/>
      <c r="D942" s="328"/>
      <c r="E942" s="328"/>
      <c r="F942" s="328"/>
      <c r="G942" s="328"/>
      <c r="H942" s="328"/>
      <c r="I942" s="328"/>
      <c r="J942" s="328"/>
      <c r="K942" s="328"/>
      <c r="L942" s="328"/>
      <c r="M942" s="328"/>
      <c r="N942" s="328"/>
      <c r="O942" s="328"/>
      <c r="P942" s="328"/>
      <c r="Q942" s="328"/>
      <c r="R942" s="328"/>
      <c r="S942" s="328"/>
      <c r="T942" s="328"/>
      <c r="U942" s="328"/>
      <c r="V942" s="328"/>
      <c r="W942" s="328"/>
      <c r="X942" s="328"/>
      <c r="Y942" s="328"/>
      <c r="Z942" s="328"/>
      <c r="AA942" s="328"/>
    </row>
    <row r="943">
      <c r="A943" s="328"/>
      <c r="B943" s="328"/>
      <c r="C943" s="328"/>
      <c r="D943" s="328"/>
      <c r="E943" s="328"/>
      <c r="F943" s="328"/>
      <c r="G943" s="328"/>
      <c r="H943" s="328"/>
      <c r="I943" s="328"/>
      <c r="J943" s="328"/>
      <c r="K943" s="328"/>
      <c r="L943" s="328"/>
      <c r="M943" s="328"/>
      <c r="N943" s="328"/>
      <c r="O943" s="328"/>
      <c r="P943" s="328"/>
      <c r="Q943" s="328"/>
      <c r="R943" s="328"/>
      <c r="S943" s="328"/>
      <c r="T943" s="328"/>
      <c r="U943" s="328"/>
      <c r="V943" s="328"/>
      <c r="W943" s="328"/>
      <c r="X943" s="328"/>
      <c r="Y943" s="328"/>
      <c r="Z943" s="328"/>
      <c r="AA943" s="328"/>
    </row>
    <row r="944">
      <c r="A944" s="328"/>
      <c r="B944" s="328"/>
      <c r="C944" s="328"/>
      <c r="D944" s="328"/>
      <c r="E944" s="328"/>
      <c r="F944" s="328"/>
      <c r="G944" s="328"/>
      <c r="H944" s="328"/>
      <c r="I944" s="328"/>
      <c r="J944" s="328"/>
      <c r="K944" s="328"/>
      <c r="L944" s="328"/>
      <c r="M944" s="328"/>
      <c r="N944" s="328"/>
      <c r="O944" s="328"/>
      <c r="P944" s="328"/>
      <c r="Q944" s="328"/>
      <c r="R944" s="328"/>
      <c r="S944" s="328"/>
      <c r="T944" s="328"/>
      <c r="U944" s="328"/>
      <c r="V944" s="328"/>
      <c r="W944" s="328"/>
      <c r="X944" s="328"/>
      <c r="Y944" s="328"/>
      <c r="Z944" s="328"/>
      <c r="AA944" s="328"/>
    </row>
    <row r="945">
      <c r="A945" s="328"/>
      <c r="B945" s="328"/>
      <c r="C945" s="328"/>
      <c r="D945" s="328"/>
      <c r="E945" s="328"/>
      <c r="F945" s="328"/>
      <c r="G945" s="328"/>
      <c r="H945" s="328"/>
      <c r="I945" s="328"/>
      <c r="J945" s="328"/>
      <c r="K945" s="328"/>
      <c r="L945" s="328"/>
      <c r="M945" s="328"/>
      <c r="N945" s="328"/>
      <c r="O945" s="328"/>
      <c r="P945" s="328"/>
      <c r="Q945" s="328"/>
      <c r="R945" s="328"/>
      <c r="S945" s="328"/>
      <c r="T945" s="328"/>
      <c r="U945" s="328"/>
      <c r="V945" s="328"/>
      <c r="W945" s="328"/>
      <c r="X945" s="328"/>
      <c r="Y945" s="328"/>
      <c r="Z945" s="328"/>
      <c r="AA945" s="328"/>
    </row>
    <row r="946">
      <c r="A946" s="328"/>
      <c r="B946" s="328"/>
      <c r="C946" s="328"/>
      <c r="D946" s="328"/>
      <c r="E946" s="328"/>
      <c r="F946" s="328"/>
      <c r="G946" s="328"/>
      <c r="H946" s="328"/>
      <c r="I946" s="328"/>
      <c r="J946" s="328"/>
      <c r="K946" s="328"/>
      <c r="L946" s="328"/>
      <c r="M946" s="328"/>
      <c r="N946" s="328"/>
      <c r="O946" s="328"/>
      <c r="P946" s="328"/>
      <c r="Q946" s="328"/>
      <c r="R946" s="328"/>
      <c r="S946" s="328"/>
      <c r="T946" s="328"/>
      <c r="U946" s="328"/>
      <c r="V946" s="328"/>
      <c r="W946" s="328"/>
      <c r="X946" s="328"/>
      <c r="Y946" s="328"/>
      <c r="Z946" s="328"/>
      <c r="AA946" s="328"/>
    </row>
    <row r="947">
      <c r="A947" s="328"/>
      <c r="B947" s="328"/>
      <c r="C947" s="328"/>
      <c r="D947" s="328"/>
      <c r="E947" s="328"/>
      <c r="F947" s="328"/>
      <c r="G947" s="328"/>
      <c r="H947" s="328"/>
      <c r="I947" s="328"/>
      <c r="J947" s="328"/>
      <c r="K947" s="328"/>
      <c r="L947" s="328"/>
      <c r="M947" s="328"/>
      <c r="N947" s="328"/>
      <c r="O947" s="328"/>
      <c r="P947" s="328"/>
      <c r="Q947" s="328"/>
      <c r="R947" s="328"/>
      <c r="S947" s="328"/>
      <c r="T947" s="328"/>
      <c r="U947" s="328"/>
      <c r="V947" s="328"/>
      <c r="W947" s="328"/>
      <c r="X947" s="328"/>
      <c r="Y947" s="328"/>
      <c r="Z947" s="328"/>
      <c r="AA947" s="328"/>
    </row>
    <row r="948">
      <c r="A948" s="328"/>
      <c r="B948" s="328"/>
      <c r="C948" s="328"/>
      <c r="D948" s="328"/>
      <c r="E948" s="328"/>
      <c r="F948" s="328"/>
      <c r="G948" s="328"/>
      <c r="H948" s="328"/>
      <c r="I948" s="328"/>
      <c r="J948" s="328"/>
      <c r="K948" s="328"/>
      <c r="L948" s="328"/>
      <c r="M948" s="328"/>
      <c r="N948" s="328"/>
      <c r="O948" s="328"/>
      <c r="P948" s="328"/>
      <c r="Q948" s="328"/>
      <c r="R948" s="328"/>
      <c r="S948" s="328"/>
      <c r="T948" s="328"/>
      <c r="U948" s="328"/>
      <c r="V948" s="328"/>
      <c r="W948" s="328"/>
      <c r="X948" s="328"/>
      <c r="Y948" s="328"/>
      <c r="Z948" s="328"/>
      <c r="AA948" s="328"/>
    </row>
    <row r="949">
      <c r="A949" s="328"/>
      <c r="B949" s="328"/>
      <c r="C949" s="328"/>
      <c r="D949" s="328"/>
      <c r="E949" s="328"/>
      <c r="F949" s="328"/>
      <c r="G949" s="328"/>
      <c r="H949" s="328"/>
      <c r="I949" s="328"/>
      <c r="J949" s="328"/>
      <c r="K949" s="328"/>
      <c r="L949" s="328"/>
      <c r="M949" s="328"/>
      <c r="N949" s="328"/>
      <c r="O949" s="328"/>
      <c r="P949" s="328"/>
      <c r="Q949" s="328"/>
      <c r="R949" s="328"/>
      <c r="S949" s="328"/>
      <c r="T949" s="328"/>
      <c r="U949" s="328"/>
      <c r="V949" s="328"/>
      <c r="W949" s="328"/>
      <c r="X949" s="328"/>
      <c r="Y949" s="328"/>
      <c r="Z949" s="328"/>
      <c r="AA949" s="328"/>
    </row>
    <row r="950">
      <c r="A950" s="328"/>
      <c r="B950" s="328"/>
      <c r="C950" s="328"/>
      <c r="D950" s="328"/>
      <c r="E950" s="328"/>
      <c r="F950" s="328"/>
      <c r="G950" s="328"/>
      <c r="H950" s="328"/>
      <c r="I950" s="328"/>
      <c r="J950" s="328"/>
      <c r="K950" s="328"/>
      <c r="L950" s="328"/>
      <c r="M950" s="328"/>
      <c r="N950" s="328"/>
      <c r="O950" s="328"/>
      <c r="P950" s="328"/>
      <c r="Q950" s="328"/>
      <c r="R950" s="328"/>
      <c r="S950" s="328"/>
      <c r="T950" s="328"/>
      <c r="U950" s="328"/>
      <c r="V950" s="328"/>
      <c r="W950" s="328"/>
      <c r="X950" s="328"/>
      <c r="Y950" s="328"/>
      <c r="Z950" s="328"/>
      <c r="AA950" s="328"/>
    </row>
    <row r="951">
      <c r="A951" s="328"/>
      <c r="B951" s="328"/>
      <c r="C951" s="328"/>
      <c r="D951" s="328"/>
      <c r="E951" s="328"/>
      <c r="F951" s="328"/>
      <c r="G951" s="328"/>
      <c r="H951" s="328"/>
      <c r="I951" s="328"/>
      <c r="J951" s="328"/>
      <c r="K951" s="328"/>
      <c r="L951" s="328"/>
      <c r="M951" s="328"/>
      <c r="N951" s="328"/>
      <c r="O951" s="328"/>
      <c r="P951" s="328"/>
      <c r="Q951" s="328"/>
      <c r="R951" s="328"/>
      <c r="S951" s="328"/>
      <c r="T951" s="328"/>
      <c r="U951" s="328"/>
      <c r="V951" s="328"/>
      <c r="W951" s="328"/>
      <c r="X951" s="328"/>
      <c r="Y951" s="328"/>
      <c r="Z951" s="328"/>
      <c r="AA951" s="328"/>
    </row>
    <row r="952">
      <c r="A952" s="328"/>
      <c r="B952" s="328"/>
      <c r="C952" s="328"/>
      <c r="D952" s="328"/>
      <c r="E952" s="328"/>
      <c r="F952" s="328"/>
      <c r="G952" s="328"/>
      <c r="H952" s="328"/>
      <c r="I952" s="328"/>
      <c r="J952" s="328"/>
      <c r="K952" s="328"/>
      <c r="L952" s="328"/>
      <c r="M952" s="328"/>
      <c r="N952" s="328"/>
      <c r="O952" s="328"/>
      <c r="P952" s="328"/>
      <c r="Q952" s="328"/>
      <c r="R952" s="328"/>
      <c r="S952" s="328"/>
      <c r="T952" s="328"/>
      <c r="U952" s="328"/>
      <c r="V952" s="328"/>
      <c r="W952" s="328"/>
      <c r="X952" s="328"/>
      <c r="Y952" s="328"/>
      <c r="Z952" s="328"/>
      <c r="AA952" s="328"/>
    </row>
    <row r="953">
      <c r="A953" s="328"/>
      <c r="B953" s="328"/>
      <c r="C953" s="328"/>
      <c r="D953" s="328"/>
      <c r="E953" s="328"/>
      <c r="F953" s="328"/>
      <c r="G953" s="328"/>
      <c r="H953" s="328"/>
      <c r="I953" s="328"/>
      <c r="J953" s="328"/>
      <c r="K953" s="328"/>
      <c r="L953" s="328"/>
      <c r="M953" s="328"/>
      <c r="N953" s="328"/>
      <c r="O953" s="328"/>
      <c r="P953" s="328"/>
      <c r="Q953" s="328"/>
      <c r="R953" s="328"/>
      <c r="S953" s="328"/>
      <c r="T953" s="328"/>
      <c r="U953" s="328"/>
      <c r="V953" s="328"/>
      <c r="W953" s="328"/>
      <c r="X953" s="328"/>
      <c r="Y953" s="328"/>
      <c r="Z953" s="328"/>
      <c r="AA953" s="328"/>
    </row>
    <row r="954">
      <c r="A954" s="328"/>
      <c r="B954" s="328"/>
      <c r="C954" s="328"/>
      <c r="D954" s="328"/>
      <c r="E954" s="328"/>
      <c r="F954" s="328"/>
      <c r="G954" s="328"/>
      <c r="H954" s="328"/>
      <c r="I954" s="328"/>
      <c r="J954" s="328"/>
      <c r="K954" s="328"/>
      <c r="L954" s="328"/>
      <c r="M954" s="328"/>
      <c r="N954" s="328"/>
      <c r="O954" s="328"/>
      <c r="P954" s="328"/>
      <c r="Q954" s="328"/>
      <c r="R954" s="328"/>
      <c r="S954" s="328"/>
      <c r="T954" s="328"/>
      <c r="U954" s="328"/>
      <c r="V954" s="328"/>
      <c r="W954" s="328"/>
      <c r="X954" s="328"/>
      <c r="Y954" s="328"/>
      <c r="Z954" s="328"/>
      <c r="AA954" s="328"/>
    </row>
    <row r="955">
      <c r="A955" s="328"/>
      <c r="B955" s="328"/>
      <c r="C955" s="328"/>
      <c r="D955" s="328"/>
      <c r="E955" s="328"/>
      <c r="F955" s="328"/>
      <c r="G955" s="328"/>
      <c r="H955" s="328"/>
      <c r="I955" s="328"/>
      <c r="J955" s="328"/>
      <c r="K955" s="328"/>
      <c r="L955" s="328"/>
      <c r="M955" s="328"/>
      <c r="N955" s="328"/>
      <c r="O955" s="328"/>
      <c r="P955" s="328"/>
      <c r="Q955" s="328"/>
      <c r="R955" s="328"/>
      <c r="S955" s="328"/>
      <c r="T955" s="328"/>
      <c r="U955" s="328"/>
      <c r="V955" s="328"/>
      <c r="W955" s="328"/>
      <c r="X955" s="328"/>
      <c r="Y955" s="328"/>
      <c r="Z955" s="328"/>
      <c r="AA955" s="328"/>
    </row>
    <row r="956">
      <c r="A956" s="328"/>
      <c r="B956" s="328"/>
      <c r="C956" s="328"/>
      <c r="D956" s="328"/>
      <c r="E956" s="328"/>
      <c r="F956" s="328"/>
      <c r="G956" s="328"/>
      <c r="H956" s="328"/>
      <c r="I956" s="328"/>
      <c r="J956" s="328"/>
      <c r="K956" s="328"/>
      <c r="L956" s="328"/>
      <c r="M956" s="328"/>
      <c r="N956" s="328"/>
      <c r="O956" s="328"/>
      <c r="P956" s="328"/>
      <c r="Q956" s="328"/>
      <c r="R956" s="328"/>
      <c r="S956" s="328"/>
      <c r="T956" s="328"/>
      <c r="U956" s="328"/>
      <c r="V956" s="328"/>
      <c r="W956" s="328"/>
      <c r="X956" s="328"/>
      <c r="Y956" s="328"/>
      <c r="Z956" s="328"/>
      <c r="AA956" s="328"/>
    </row>
    <row r="957">
      <c r="A957" s="328"/>
      <c r="B957" s="328"/>
      <c r="C957" s="328"/>
      <c r="D957" s="328"/>
      <c r="E957" s="328"/>
      <c r="F957" s="328"/>
      <c r="G957" s="328"/>
      <c r="H957" s="328"/>
      <c r="I957" s="328"/>
      <c r="J957" s="328"/>
      <c r="K957" s="328"/>
      <c r="L957" s="328"/>
      <c r="M957" s="328"/>
      <c r="N957" s="328"/>
      <c r="O957" s="328"/>
      <c r="P957" s="328"/>
      <c r="Q957" s="328"/>
      <c r="R957" s="328"/>
      <c r="S957" s="328"/>
      <c r="T957" s="328"/>
      <c r="U957" s="328"/>
      <c r="V957" s="328"/>
      <c r="W957" s="328"/>
      <c r="X957" s="328"/>
      <c r="Y957" s="328"/>
      <c r="Z957" s="328"/>
      <c r="AA957" s="328"/>
    </row>
    <row r="958">
      <c r="A958" s="328"/>
      <c r="B958" s="328"/>
      <c r="C958" s="328"/>
      <c r="D958" s="328"/>
      <c r="E958" s="328"/>
      <c r="F958" s="328"/>
      <c r="G958" s="328"/>
      <c r="H958" s="328"/>
      <c r="I958" s="328"/>
      <c r="J958" s="328"/>
      <c r="K958" s="328"/>
      <c r="L958" s="328"/>
      <c r="M958" s="328"/>
      <c r="N958" s="328"/>
      <c r="O958" s="328"/>
      <c r="P958" s="328"/>
      <c r="Q958" s="328"/>
      <c r="R958" s="328"/>
      <c r="S958" s="328"/>
      <c r="T958" s="328"/>
      <c r="U958" s="328"/>
      <c r="V958" s="328"/>
      <c r="W958" s="328"/>
      <c r="X958" s="328"/>
      <c r="Y958" s="328"/>
      <c r="Z958" s="328"/>
      <c r="AA958" s="328"/>
    </row>
    <row r="959">
      <c r="A959" s="328"/>
      <c r="B959" s="328"/>
      <c r="C959" s="328"/>
      <c r="D959" s="328"/>
      <c r="E959" s="328"/>
      <c r="F959" s="328"/>
      <c r="G959" s="328"/>
      <c r="H959" s="328"/>
      <c r="I959" s="328"/>
      <c r="J959" s="328"/>
      <c r="K959" s="328"/>
      <c r="L959" s="328"/>
      <c r="M959" s="328"/>
      <c r="N959" s="328"/>
      <c r="O959" s="328"/>
      <c r="P959" s="328"/>
      <c r="Q959" s="328"/>
      <c r="R959" s="328"/>
      <c r="S959" s="328"/>
      <c r="T959" s="328"/>
      <c r="U959" s="328"/>
      <c r="V959" s="328"/>
      <c r="W959" s="328"/>
      <c r="X959" s="328"/>
      <c r="Y959" s="328"/>
      <c r="Z959" s="328"/>
      <c r="AA959" s="328"/>
    </row>
    <row r="960">
      <c r="A960" s="328"/>
      <c r="B960" s="328"/>
      <c r="C960" s="328"/>
      <c r="D960" s="328"/>
      <c r="E960" s="328"/>
      <c r="F960" s="328"/>
      <c r="G960" s="328"/>
      <c r="H960" s="328"/>
      <c r="I960" s="328"/>
      <c r="J960" s="328"/>
      <c r="K960" s="328"/>
      <c r="L960" s="328"/>
      <c r="M960" s="328"/>
      <c r="N960" s="328"/>
      <c r="O960" s="328"/>
      <c r="P960" s="328"/>
      <c r="Q960" s="328"/>
      <c r="R960" s="328"/>
      <c r="S960" s="328"/>
      <c r="T960" s="328"/>
      <c r="U960" s="328"/>
      <c r="V960" s="328"/>
      <c r="W960" s="328"/>
      <c r="X960" s="328"/>
      <c r="Y960" s="328"/>
      <c r="Z960" s="328"/>
      <c r="AA960" s="328"/>
    </row>
    <row r="961">
      <c r="A961" s="328"/>
      <c r="B961" s="328"/>
      <c r="C961" s="328"/>
      <c r="D961" s="328"/>
      <c r="E961" s="328"/>
      <c r="F961" s="328"/>
      <c r="G961" s="328"/>
      <c r="H961" s="328"/>
      <c r="I961" s="328"/>
      <c r="J961" s="328"/>
      <c r="K961" s="328"/>
      <c r="L961" s="328"/>
      <c r="M961" s="328"/>
      <c r="N961" s="328"/>
      <c r="O961" s="328"/>
      <c r="P961" s="328"/>
      <c r="Q961" s="328"/>
      <c r="R961" s="328"/>
      <c r="S961" s="328"/>
      <c r="T961" s="328"/>
      <c r="U961" s="328"/>
      <c r="V961" s="328"/>
      <c r="W961" s="328"/>
      <c r="X961" s="328"/>
      <c r="Y961" s="328"/>
      <c r="Z961" s="328"/>
      <c r="AA961" s="328"/>
    </row>
    <row r="962">
      <c r="A962" s="328"/>
      <c r="B962" s="328"/>
      <c r="C962" s="328"/>
      <c r="D962" s="328"/>
      <c r="E962" s="328"/>
      <c r="F962" s="328"/>
      <c r="G962" s="328"/>
      <c r="H962" s="328"/>
      <c r="I962" s="328"/>
      <c r="J962" s="328"/>
      <c r="K962" s="328"/>
      <c r="L962" s="328"/>
      <c r="M962" s="328"/>
      <c r="N962" s="328"/>
      <c r="O962" s="328"/>
      <c r="P962" s="328"/>
      <c r="Q962" s="328"/>
      <c r="R962" s="328"/>
      <c r="S962" s="328"/>
      <c r="T962" s="328"/>
      <c r="U962" s="328"/>
      <c r="V962" s="328"/>
      <c r="W962" s="328"/>
      <c r="X962" s="328"/>
      <c r="Y962" s="328"/>
      <c r="Z962" s="328"/>
      <c r="AA962" s="328"/>
    </row>
    <row r="963">
      <c r="A963" s="328"/>
      <c r="B963" s="328"/>
      <c r="C963" s="328"/>
      <c r="D963" s="328"/>
      <c r="E963" s="328"/>
      <c r="F963" s="328"/>
      <c r="G963" s="328"/>
      <c r="H963" s="328"/>
      <c r="I963" s="328"/>
      <c r="J963" s="328"/>
      <c r="K963" s="328"/>
      <c r="L963" s="328"/>
      <c r="M963" s="328"/>
      <c r="N963" s="328"/>
      <c r="O963" s="328"/>
      <c r="P963" s="328"/>
      <c r="Q963" s="328"/>
      <c r="R963" s="328"/>
      <c r="S963" s="328"/>
      <c r="T963" s="328"/>
      <c r="U963" s="328"/>
      <c r="V963" s="328"/>
      <c r="W963" s="328"/>
      <c r="X963" s="328"/>
      <c r="Y963" s="328"/>
      <c r="Z963" s="328"/>
      <c r="AA963" s="328"/>
    </row>
    <row r="964">
      <c r="A964" s="328"/>
      <c r="B964" s="328"/>
      <c r="C964" s="328"/>
      <c r="D964" s="328"/>
      <c r="E964" s="328"/>
      <c r="F964" s="328"/>
      <c r="G964" s="328"/>
      <c r="H964" s="328"/>
      <c r="I964" s="328"/>
      <c r="J964" s="328"/>
      <c r="K964" s="328"/>
      <c r="L964" s="328"/>
      <c r="M964" s="328"/>
      <c r="N964" s="328"/>
      <c r="O964" s="328"/>
      <c r="P964" s="328"/>
      <c r="Q964" s="328"/>
      <c r="R964" s="328"/>
      <c r="S964" s="328"/>
      <c r="T964" s="328"/>
      <c r="U964" s="328"/>
      <c r="V964" s="328"/>
      <c r="W964" s="328"/>
      <c r="X964" s="328"/>
      <c r="Y964" s="328"/>
      <c r="Z964" s="328"/>
      <c r="AA964" s="328"/>
    </row>
    <row r="965">
      <c r="A965" s="328"/>
      <c r="B965" s="328"/>
      <c r="C965" s="328"/>
      <c r="D965" s="328"/>
      <c r="E965" s="328"/>
      <c r="F965" s="328"/>
      <c r="G965" s="328"/>
      <c r="H965" s="328"/>
      <c r="I965" s="328"/>
      <c r="J965" s="328"/>
      <c r="K965" s="328"/>
      <c r="L965" s="328"/>
      <c r="M965" s="328"/>
      <c r="N965" s="328"/>
      <c r="O965" s="328"/>
      <c r="P965" s="328"/>
      <c r="Q965" s="328"/>
      <c r="R965" s="328"/>
      <c r="S965" s="328"/>
      <c r="T965" s="328"/>
      <c r="U965" s="328"/>
      <c r="V965" s="328"/>
      <c r="W965" s="328"/>
      <c r="X965" s="328"/>
      <c r="Y965" s="328"/>
      <c r="Z965" s="328"/>
      <c r="AA965" s="328"/>
    </row>
    <row r="966">
      <c r="A966" s="328"/>
      <c r="B966" s="328"/>
      <c r="C966" s="328"/>
      <c r="D966" s="328"/>
      <c r="E966" s="328"/>
      <c r="F966" s="328"/>
      <c r="G966" s="328"/>
      <c r="H966" s="328"/>
      <c r="I966" s="328"/>
      <c r="J966" s="328"/>
      <c r="K966" s="328"/>
      <c r="L966" s="328"/>
      <c r="M966" s="328"/>
      <c r="N966" s="328"/>
      <c r="O966" s="328"/>
      <c r="P966" s="328"/>
      <c r="Q966" s="328"/>
      <c r="R966" s="328"/>
      <c r="S966" s="328"/>
      <c r="T966" s="328"/>
      <c r="U966" s="328"/>
      <c r="V966" s="328"/>
      <c r="W966" s="328"/>
      <c r="X966" s="328"/>
      <c r="Y966" s="328"/>
      <c r="Z966" s="328"/>
      <c r="AA966" s="328"/>
    </row>
    <row r="967">
      <c r="A967" s="328"/>
      <c r="B967" s="328"/>
      <c r="C967" s="328"/>
      <c r="D967" s="328"/>
      <c r="E967" s="328"/>
      <c r="F967" s="328"/>
      <c r="G967" s="328"/>
      <c r="H967" s="328"/>
      <c r="I967" s="328"/>
      <c r="J967" s="328"/>
      <c r="K967" s="328"/>
      <c r="L967" s="328"/>
      <c r="M967" s="328"/>
      <c r="N967" s="328"/>
      <c r="O967" s="328"/>
      <c r="P967" s="328"/>
      <c r="Q967" s="328"/>
      <c r="R967" s="328"/>
      <c r="S967" s="328"/>
      <c r="T967" s="328"/>
      <c r="U967" s="328"/>
      <c r="V967" s="328"/>
      <c r="W967" s="328"/>
      <c r="X967" s="328"/>
      <c r="Y967" s="328"/>
      <c r="Z967" s="328"/>
      <c r="AA967" s="328"/>
    </row>
    <row r="968">
      <c r="A968" s="328"/>
      <c r="B968" s="328"/>
      <c r="C968" s="328"/>
      <c r="D968" s="328"/>
      <c r="E968" s="328"/>
      <c r="F968" s="328"/>
      <c r="G968" s="328"/>
      <c r="H968" s="328"/>
      <c r="I968" s="328"/>
      <c r="J968" s="328"/>
      <c r="K968" s="328"/>
      <c r="L968" s="328"/>
      <c r="M968" s="328"/>
      <c r="N968" s="328"/>
      <c r="O968" s="328"/>
      <c r="P968" s="328"/>
      <c r="Q968" s="328"/>
      <c r="R968" s="328"/>
      <c r="S968" s="328"/>
      <c r="T968" s="328"/>
      <c r="U968" s="328"/>
      <c r="V968" s="328"/>
      <c r="W968" s="328"/>
      <c r="X968" s="328"/>
      <c r="Y968" s="328"/>
      <c r="Z968" s="328"/>
      <c r="AA968" s="328"/>
    </row>
    <row r="969">
      <c r="A969" s="328"/>
      <c r="B969" s="328"/>
      <c r="C969" s="328"/>
      <c r="D969" s="328"/>
      <c r="E969" s="328"/>
      <c r="F969" s="328"/>
      <c r="G969" s="328"/>
      <c r="H969" s="328"/>
      <c r="I969" s="328"/>
      <c r="J969" s="328"/>
      <c r="K969" s="328"/>
      <c r="L969" s="328"/>
      <c r="M969" s="328"/>
      <c r="N969" s="328"/>
      <c r="O969" s="328"/>
      <c r="P969" s="328"/>
      <c r="Q969" s="328"/>
      <c r="R969" s="328"/>
      <c r="S969" s="328"/>
      <c r="T969" s="328"/>
      <c r="U969" s="328"/>
      <c r="V969" s="328"/>
      <c r="W969" s="328"/>
      <c r="X969" s="328"/>
      <c r="Y969" s="328"/>
      <c r="Z969" s="328"/>
      <c r="AA969" s="328"/>
    </row>
    <row r="970">
      <c r="A970" s="328"/>
      <c r="B970" s="328"/>
      <c r="C970" s="328"/>
      <c r="D970" s="328"/>
      <c r="E970" s="328"/>
      <c r="F970" s="328"/>
      <c r="G970" s="328"/>
      <c r="H970" s="328"/>
      <c r="I970" s="328"/>
      <c r="J970" s="328"/>
      <c r="K970" s="328"/>
      <c r="L970" s="328"/>
      <c r="M970" s="328"/>
      <c r="N970" s="328"/>
      <c r="O970" s="328"/>
      <c r="P970" s="328"/>
      <c r="Q970" s="328"/>
      <c r="R970" s="328"/>
      <c r="S970" s="328"/>
      <c r="T970" s="328"/>
      <c r="U970" s="328"/>
      <c r="V970" s="328"/>
      <c r="W970" s="328"/>
      <c r="X970" s="328"/>
      <c r="Y970" s="328"/>
      <c r="Z970" s="328"/>
      <c r="AA970" s="328"/>
    </row>
    <row r="971">
      <c r="A971" s="328"/>
      <c r="B971" s="328"/>
      <c r="C971" s="328"/>
      <c r="D971" s="328"/>
      <c r="E971" s="328"/>
      <c r="F971" s="328"/>
      <c r="G971" s="328"/>
      <c r="H971" s="328"/>
      <c r="I971" s="328"/>
      <c r="J971" s="328"/>
      <c r="K971" s="328"/>
      <c r="L971" s="328"/>
      <c r="M971" s="328"/>
      <c r="N971" s="328"/>
      <c r="O971" s="328"/>
      <c r="P971" s="328"/>
      <c r="Q971" s="328"/>
      <c r="R971" s="328"/>
      <c r="S971" s="328"/>
      <c r="T971" s="328"/>
      <c r="U971" s="328"/>
      <c r="V971" s="328"/>
      <c r="W971" s="328"/>
      <c r="X971" s="328"/>
      <c r="Y971" s="328"/>
      <c r="Z971" s="328"/>
      <c r="AA971" s="328"/>
    </row>
    <row r="972">
      <c r="A972" s="328"/>
      <c r="B972" s="328"/>
      <c r="C972" s="328"/>
      <c r="D972" s="328"/>
      <c r="E972" s="328"/>
      <c r="F972" s="328"/>
      <c r="G972" s="328"/>
      <c r="H972" s="328"/>
      <c r="I972" s="328"/>
      <c r="J972" s="328"/>
      <c r="K972" s="328"/>
      <c r="L972" s="328"/>
      <c r="M972" s="328"/>
      <c r="N972" s="328"/>
      <c r="O972" s="328"/>
      <c r="P972" s="328"/>
      <c r="Q972" s="328"/>
      <c r="R972" s="328"/>
      <c r="S972" s="328"/>
      <c r="T972" s="328"/>
      <c r="U972" s="328"/>
      <c r="V972" s="328"/>
      <c r="W972" s="328"/>
      <c r="X972" s="328"/>
      <c r="Y972" s="328"/>
      <c r="Z972" s="328"/>
      <c r="AA972" s="328"/>
    </row>
    <row r="973">
      <c r="A973" s="328"/>
      <c r="B973" s="328"/>
      <c r="C973" s="328"/>
      <c r="D973" s="328"/>
      <c r="E973" s="328"/>
      <c r="F973" s="328"/>
      <c r="G973" s="328"/>
      <c r="H973" s="328"/>
      <c r="I973" s="328"/>
      <c r="J973" s="328"/>
      <c r="K973" s="328"/>
      <c r="L973" s="328"/>
      <c r="M973" s="328"/>
      <c r="N973" s="328"/>
      <c r="O973" s="328"/>
      <c r="P973" s="328"/>
      <c r="Q973" s="328"/>
      <c r="R973" s="328"/>
      <c r="S973" s="328"/>
      <c r="T973" s="328"/>
      <c r="U973" s="328"/>
      <c r="V973" s="328"/>
      <c r="W973" s="328"/>
      <c r="X973" s="328"/>
      <c r="Y973" s="328"/>
      <c r="Z973" s="328"/>
      <c r="AA973" s="328"/>
    </row>
    <row r="974">
      <c r="A974" s="328"/>
      <c r="B974" s="328"/>
      <c r="C974" s="328"/>
      <c r="D974" s="328"/>
      <c r="E974" s="328"/>
      <c r="F974" s="328"/>
      <c r="G974" s="328"/>
      <c r="H974" s="328"/>
      <c r="I974" s="328"/>
      <c r="J974" s="328"/>
      <c r="K974" s="328"/>
      <c r="L974" s="328"/>
      <c r="M974" s="328"/>
      <c r="N974" s="328"/>
      <c r="O974" s="328"/>
      <c r="P974" s="328"/>
      <c r="Q974" s="328"/>
      <c r="R974" s="328"/>
      <c r="S974" s="328"/>
      <c r="T974" s="328"/>
      <c r="U974" s="328"/>
      <c r="V974" s="328"/>
      <c r="W974" s="328"/>
      <c r="X974" s="328"/>
      <c r="Y974" s="328"/>
      <c r="Z974" s="328"/>
      <c r="AA974" s="328"/>
    </row>
    <row r="975">
      <c r="A975" s="328"/>
      <c r="B975" s="328"/>
      <c r="C975" s="328"/>
      <c r="D975" s="328"/>
      <c r="E975" s="328"/>
      <c r="F975" s="328"/>
      <c r="G975" s="328"/>
      <c r="H975" s="328"/>
      <c r="I975" s="328"/>
      <c r="J975" s="328"/>
      <c r="K975" s="328"/>
      <c r="L975" s="328"/>
      <c r="M975" s="328"/>
      <c r="N975" s="328"/>
      <c r="O975" s="328"/>
      <c r="P975" s="328"/>
      <c r="Q975" s="328"/>
      <c r="R975" s="328"/>
      <c r="S975" s="328"/>
      <c r="T975" s="328"/>
      <c r="U975" s="328"/>
      <c r="V975" s="328"/>
      <c r="W975" s="328"/>
      <c r="X975" s="328"/>
      <c r="Y975" s="328"/>
      <c r="Z975" s="328"/>
      <c r="AA975" s="328"/>
    </row>
    <row r="976">
      <c r="A976" s="328"/>
      <c r="B976" s="328"/>
      <c r="C976" s="328"/>
      <c r="D976" s="328"/>
      <c r="E976" s="328"/>
      <c r="F976" s="328"/>
      <c r="G976" s="328"/>
      <c r="H976" s="328"/>
      <c r="I976" s="328"/>
      <c r="J976" s="328"/>
      <c r="K976" s="328"/>
      <c r="L976" s="328"/>
      <c r="M976" s="328"/>
      <c r="N976" s="328"/>
      <c r="O976" s="328"/>
      <c r="P976" s="328"/>
      <c r="Q976" s="328"/>
      <c r="R976" s="328"/>
      <c r="S976" s="328"/>
      <c r="T976" s="328"/>
      <c r="U976" s="328"/>
      <c r="V976" s="328"/>
      <c r="W976" s="328"/>
      <c r="X976" s="328"/>
      <c r="Y976" s="328"/>
      <c r="Z976" s="328"/>
      <c r="AA976" s="328"/>
    </row>
    <row r="977">
      <c r="A977" s="328"/>
      <c r="B977" s="328"/>
      <c r="C977" s="328"/>
      <c r="D977" s="328"/>
      <c r="E977" s="328"/>
      <c r="F977" s="328"/>
      <c r="G977" s="328"/>
      <c r="H977" s="328"/>
      <c r="I977" s="328"/>
      <c r="J977" s="328"/>
      <c r="K977" s="328"/>
      <c r="L977" s="328"/>
      <c r="M977" s="328"/>
      <c r="N977" s="328"/>
      <c r="O977" s="328"/>
      <c r="P977" s="328"/>
      <c r="Q977" s="328"/>
      <c r="R977" s="328"/>
      <c r="S977" s="328"/>
      <c r="T977" s="328"/>
      <c r="U977" s="328"/>
      <c r="V977" s="328"/>
      <c r="W977" s="328"/>
      <c r="X977" s="328"/>
      <c r="Y977" s="328"/>
      <c r="Z977" s="328"/>
      <c r="AA977" s="328"/>
    </row>
    <row r="978">
      <c r="A978" s="328"/>
      <c r="B978" s="328"/>
      <c r="C978" s="328"/>
      <c r="D978" s="328"/>
      <c r="E978" s="328"/>
      <c r="F978" s="328"/>
      <c r="G978" s="328"/>
      <c r="H978" s="328"/>
      <c r="I978" s="328"/>
      <c r="J978" s="328"/>
      <c r="K978" s="328"/>
      <c r="L978" s="328"/>
      <c r="M978" s="328"/>
      <c r="N978" s="328"/>
      <c r="O978" s="328"/>
      <c r="P978" s="328"/>
      <c r="Q978" s="328"/>
      <c r="R978" s="328"/>
      <c r="S978" s="328"/>
      <c r="T978" s="328"/>
      <c r="U978" s="328"/>
      <c r="V978" s="328"/>
      <c r="W978" s="328"/>
      <c r="X978" s="328"/>
      <c r="Y978" s="328"/>
      <c r="Z978" s="328"/>
      <c r="AA978" s="328"/>
    </row>
    <row r="979">
      <c r="A979" s="328"/>
      <c r="B979" s="328"/>
      <c r="C979" s="328"/>
      <c r="D979" s="328"/>
      <c r="E979" s="328"/>
      <c r="F979" s="328"/>
      <c r="G979" s="328"/>
      <c r="H979" s="328"/>
      <c r="I979" s="328"/>
      <c r="J979" s="328"/>
      <c r="K979" s="328"/>
      <c r="L979" s="328"/>
      <c r="M979" s="328"/>
      <c r="N979" s="328"/>
      <c r="O979" s="328"/>
      <c r="P979" s="328"/>
      <c r="Q979" s="328"/>
      <c r="R979" s="328"/>
      <c r="S979" s="328"/>
      <c r="T979" s="328"/>
      <c r="U979" s="328"/>
      <c r="V979" s="328"/>
      <c r="W979" s="328"/>
      <c r="X979" s="328"/>
      <c r="Y979" s="328"/>
      <c r="Z979" s="328"/>
      <c r="AA979" s="328"/>
    </row>
    <row r="980">
      <c r="A980" s="328"/>
      <c r="B980" s="328"/>
      <c r="C980" s="328"/>
      <c r="D980" s="328"/>
      <c r="E980" s="328"/>
      <c r="F980" s="328"/>
      <c r="G980" s="328"/>
      <c r="H980" s="328"/>
      <c r="I980" s="328"/>
      <c r="J980" s="328"/>
      <c r="K980" s="328"/>
      <c r="L980" s="328"/>
      <c r="M980" s="328"/>
      <c r="N980" s="328"/>
      <c r="O980" s="328"/>
      <c r="P980" s="328"/>
      <c r="Q980" s="328"/>
      <c r="R980" s="328"/>
      <c r="S980" s="328"/>
      <c r="T980" s="328"/>
      <c r="U980" s="328"/>
      <c r="V980" s="328"/>
      <c r="W980" s="328"/>
      <c r="X980" s="328"/>
      <c r="Y980" s="328"/>
      <c r="Z980" s="328"/>
      <c r="AA980" s="328"/>
    </row>
    <row r="981">
      <c r="A981" s="328"/>
      <c r="B981" s="328"/>
      <c r="C981" s="328"/>
      <c r="D981" s="328"/>
      <c r="E981" s="328"/>
      <c r="F981" s="328"/>
      <c r="G981" s="328"/>
      <c r="H981" s="328"/>
      <c r="I981" s="328"/>
      <c r="J981" s="328"/>
      <c r="K981" s="328"/>
      <c r="L981" s="328"/>
      <c r="M981" s="328"/>
      <c r="N981" s="328"/>
      <c r="O981" s="328"/>
      <c r="P981" s="328"/>
      <c r="Q981" s="328"/>
      <c r="R981" s="328"/>
      <c r="S981" s="328"/>
      <c r="T981" s="328"/>
      <c r="U981" s="328"/>
      <c r="V981" s="328"/>
      <c r="W981" s="328"/>
      <c r="X981" s="328"/>
      <c r="Y981" s="328"/>
      <c r="Z981" s="328"/>
      <c r="AA981" s="328"/>
    </row>
    <row r="982">
      <c r="A982" s="328"/>
      <c r="B982" s="328"/>
      <c r="C982" s="328"/>
      <c r="D982" s="328"/>
      <c r="E982" s="328"/>
      <c r="F982" s="328"/>
      <c r="G982" s="328"/>
      <c r="H982" s="328"/>
      <c r="I982" s="328"/>
      <c r="J982" s="328"/>
      <c r="K982" s="328"/>
      <c r="L982" s="328"/>
      <c r="M982" s="328"/>
      <c r="N982" s="328"/>
      <c r="O982" s="328"/>
      <c r="P982" s="328"/>
      <c r="Q982" s="328"/>
      <c r="R982" s="328"/>
      <c r="S982" s="328"/>
      <c r="T982" s="328"/>
      <c r="U982" s="328"/>
      <c r="V982" s="328"/>
      <c r="W982" s="328"/>
      <c r="X982" s="328"/>
      <c r="Y982" s="328"/>
      <c r="Z982" s="328"/>
      <c r="AA982" s="328"/>
    </row>
    <row r="983">
      <c r="A983" s="328"/>
      <c r="B983" s="328"/>
      <c r="C983" s="328"/>
      <c r="D983" s="328"/>
      <c r="E983" s="328"/>
      <c r="F983" s="328"/>
      <c r="G983" s="328"/>
      <c r="H983" s="328"/>
      <c r="I983" s="328"/>
      <c r="J983" s="328"/>
      <c r="K983" s="328"/>
      <c r="L983" s="328"/>
      <c r="M983" s="328"/>
      <c r="N983" s="328"/>
      <c r="O983" s="328"/>
      <c r="P983" s="328"/>
      <c r="Q983" s="328"/>
      <c r="R983" s="328"/>
      <c r="S983" s="328"/>
      <c r="T983" s="328"/>
      <c r="U983" s="328"/>
      <c r="V983" s="328"/>
      <c r="W983" s="328"/>
      <c r="X983" s="328"/>
      <c r="Y983" s="328"/>
      <c r="Z983" s="328"/>
      <c r="AA983" s="328"/>
    </row>
    <row r="984">
      <c r="A984" s="328"/>
      <c r="B984" s="328"/>
      <c r="C984" s="328"/>
      <c r="D984" s="328"/>
      <c r="E984" s="328"/>
      <c r="F984" s="328"/>
      <c r="G984" s="328"/>
      <c r="H984" s="328"/>
      <c r="I984" s="328"/>
      <c r="J984" s="328"/>
      <c r="K984" s="328"/>
      <c r="L984" s="328"/>
      <c r="M984" s="328"/>
      <c r="N984" s="328"/>
      <c r="O984" s="328"/>
      <c r="P984" s="328"/>
      <c r="Q984" s="328"/>
      <c r="R984" s="328"/>
      <c r="S984" s="328"/>
      <c r="T984" s="328"/>
      <c r="U984" s="328"/>
      <c r="V984" s="328"/>
      <c r="W984" s="328"/>
      <c r="X984" s="328"/>
      <c r="Y984" s="328"/>
      <c r="Z984" s="328"/>
      <c r="AA984" s="328"/>
    </row>
    <row r="985">
      <c r="A985" s="328"/>
      <c r="B985" s="328"/>
      <c r="C985" s="328"/>
      <c r="D985" s="328"/>
      <c r="E985" s="328"/>
      <c r="F985" s="328"/>
      <c r="G985" s="328"/>
      <c r="H985" s="328"/>
      <c r="I985" s="328"/>
      <c r="J985" s="328"/>
      <c r="K985" s="328"/>
      <c r="L985" s="328"/>
      <c r="M985" s="328"/>
      <c r="N985" s="328"/>
      <c r="O985" s="328"/>
      <c r="P985" s="328"/>
      <c r="Q985" s="328"/>
      <c r="R985" s="328"/>
      <c r="S985" s="328"/>
      <c r="T985" s="328"/>
      <c r="U985" s="328"/>
      <c r="V985" s="328"/>
      <c r="W985" s="328"/>
      <c r="X985" s="328"/>
      <c r="Y985" s="328"/>
      <c r="Z985" s="328"/>
      <c r="AA985" s="328"/>
    </row>
    <row r="986">
      <c r="A986" s="328"/>
      <c r="B986" s="328"/>
      <c r="C986" s="328"/>
      <c r="D986" s="328"/>
      <c r="E986" s="328"/>
      <c r="F986" s="328"/>
      <c r="G986" s="328"/>
      <c r="H986" s="328"/>
      <c r="I986" s="328"/>
      <c r="J986" s="328"/>
      <c r="K986" s="328"/>
      <c r="L986" s="328"/>
      <c r="M986" s="328"/>
      <c r="N986" s="328"/>
      <c r="O986" s="328"/>
      <c r="P986" s="328"/>
      <c r="Q986" s="328"/>
      <c r="R986" s="328"/>
      <c r="S986" s="328"/>
      <c r="T986" s="328"/>
      <c r="U986" s="328"/>
      <c r="V986" s="328"/>
      <c r="W986" s="328"/>
      <c r="X986" s="328"/>
      <c r="Y986" s="328"/>
      <c r="Z986" s="328"/>
      <c r="AA986" s="328"/>
    </row>
    <row r="987">
      <c r="A987" s="328"/>
      <c r="B987" s="328"/>
      <c r="C987" s="328"/>
      <c r="D987" s="328"/>
      <c r="E987" s="328"/>
      <c r="F987" s="328"/>
      <c r="G987" s="328"/>
      <c r="H987" s="328"/>
      <c r="I987" s="328"/>
      <c r="J987" s="328"/>
      <c r="K987" s="328"/>
      <c r="L987" s="328"/>
      <c r="M987" s="328"/>
      <c r="N987" s="328"/>
      <c r="O987" s="328"/>
      <c r="P987" s="328"/>
      <c r="Q987" s="328"/>
      <c r="R987" s="328"/>
      <c r="S987" s="328"/>
      <c r="T987" s="328"/>
      <c r="U987" s="328"/>
      <c r="V987" s="328"/>
      <c r="W987" s="328"/>
      <c r="X987" s="328"/>
      <c r="Y987" s="328"/>
      <c r="Z987" s="328"/>
      <c r="AA987" s="328"/>
    </row>
    <row r="988">
      <c r="A988" s="328"/>
      <c r="B988" s="328"/>
      <c r="C988" s="328"/>
      <c r="D988" s="328"/>
      <c r="E988" s="328"/>
      <c r="F988" s="328"/>
      <c r="G988" s="328"/>
      <c r="H988" s="328"/>
      <c r="I988" s="328"/>
      <c r="J988" s="328"/>
      <c r="K988" s="328"/>
      <c r="L988" s="328"/>
      <c r="M988" s="328"/>
      <c r="N988" s="328"/>
      <c r="O988" s="328"/>
      <c r="P988" s="328"/>
      <c r="Q988" s="328"/>
      <c r="R988" s="328"/>
      <c r="S988" s="328"/>
      <c r="T988" s="328"/>
      <c r="U988" s="328"/>
      <c r="V988" s="328"/>
      <c r="W988" s="328"/>
      <c r="X988" s="328"/>
      <c r="Y988" s="328"/>
      <c r="Z988" s="328"/>
      <c r="AA988" s="328"/>
    </row>
    <row r="989">
      <c r="A989" s="328"/>
      <c r="B989" s="328"/>
      <c r="C989" s="328"/>
      <c r="D989" s="328"/>
      <c r="E989" s="328"/>
      <c r="F989" s="328"/>
      <c r="G989" s="328"/>
      <c r="H989" s="328"/>
      <c r="I989" s="328"/>
      <c r="J989" s="328"/>
      <c r="K989" s="328"/>
      <c r="L989" s="328"/>
      <c r="M989" s="328"/>
      <c r="N989" s="328"/>
      <c r="O989" s="328"/>
      <c r="P989" s="328"/>
      <c r="Q989" s="328"/>
      <c r="R989" s="328"/>
      <c r="S989" s="328"/>
      <c r="T989" s="328"/>
      <c r="U989" s="328"/>
      <c r="V989" s="328"/>
      <c r="W989" s="328"/>
      <c r="X989" s="328"/>
      <c r="Y989" s="328"/>
      <c r="Z989" s="328"/>
      <c r="AA989" s="328"/>
    </row>
    <row r="990">
      <c r="A990" s="328"/>
      <c r="B990" s="328"/>
      <c r="C990" s="328"/>
      <c r="D990" s="328"/>
      <c r="E990" s="328"/>
      <c r="F990" s="328"/>
      <c r="G990" s="328"/>
      <c r="H990" s="328"/>
      <c r="I990" s="328"/>
      <c r="J990" s="328"/>
      <c r="K990" s="328"/>
      <c r="L990" s="328"/>
      <c r="M990" s="328"/>
      <c r="N990" s="328"/>
      <c r="O990" s="328"/>
      <c r="P990" s="328"/>
      <c r="Q990" s="328"/>
      <c r="R990" s="328"/>
      <c r="S990" s="328"/>
      <c r="T990" s="328"/>
      <c r="U990" s="328"/>
      <c r="V990" s="328"/>
      <c r="W990" s="328"/>
      <c r="X990" s="328"/>
      <c r="Y990" s="328"/>
      <c r="Z990" s="328"/>
      <c r="AA990" s="328"/>
    </row>
    <row r="991">
      <c r="A991" s="328"/>
      <c r="B991" s="328"/>
      <c r="C991" s="328"/>
      <c r="D991" s="328"/>
      <c r="E991" s="328"/>
      <c r="F991" s="328"/>
      <c r="G991" s="328"/>
      <c r="H991" s="328"/>
      <c r="I991" s="328"/>
      <c r="J991" s="328"/>
      <c r="K991" s="328"/>
      <c r="L991" s="328"/>
      <c r="M991" s="328"/>
      <c r="N991" s="328"/>
      <c r="O991" s="328"/>
      <c r="P991" s="328"/>
      <c r="Q991" s="328"/>
      <c r="R991" s="328"/>
      <c r="S991" s="328"/>
      <c r="T991" s="328"/>
      <c r="U991" s="328"/>
      <c r="V991" s="328"/>
      <c r="W991" s="328"/>
      <c r="X991" s="328"/>
      <c r="Y991" s="328"/>
      <c r="Z991" s="328"/>
      <c r="AA991" s="328"/>
    </row>
    <row r="992">
      <c r="A992" s="328"/>
      <c r="B992" s="328"/>
      <c r="C992" s="328"/>
      <c r="D992" s="328"/>
      <c r="E992" s="328"/>
      <c r="F992" s="328"/>
      <c r="G992" s="328"/>
      <c r="H992" s="328"/>
      <c r="I992" s="328"/>
      <c r="J992" s="328"/>
      <c r="K992" s="328"/>
      <c r="L992" s="328"/>
      <c r="M992" s="328"/>
      <c r="N992" s="328"/>
      <c r="O992" s="328"/>
      <c r="P992" s="328"/>
      <c r="Q992" s="328"/>
      <c r="R992" s="328"/>
      <c r="S992" s="328"/>
      <c r="T992" s="328"/>
      <c r="U992" s="328"/>
      <c r="V992" s="328"/>
      <c r="W992" s="328"/>
      <c r="X992" s="328"/>
      <c r="Y992" s="328"/>
      <c r="Z992" s="328"/>
      <c r="AA992" s="328"/>
    </row>
    <row r="993">
      <c r="A993" s="328"/>
      <c r="B993" s="328"/>
      <c r="C993" s="328"/>
      <c r="D993" s="328"/>
      <c r="E993" s="328"/>
      <c r="F993" s="328"/>
      <c r="G993" s="328"/>
      <c r="H993" s="328"/>
      <c r="I993" s="328"/>
      <c r="J993" s="328"/>
      <c r="K993" s="328"/>
      <c r="L993" s="328"/>
      <c r="M993" s="328"/>
      <c r="N993" s="328"/>
      <c r="O993" s="328"/>
      <c r="P993" s="328"/>
      <c r="Q993" s="328"/>
      <c r="R993" s="328"/>
      <c r="S993" s="328"/>
      <c r="T993" s="328"/>
      <c r="U993" s="328"/>
      <c r="V993" s="328"/>
      <c r="W993" s="328"/>
      <c r="X993" s="328"/>
      <c r="Y993" s="328"/>
      <c r="Z993" s="328"/>
      <c r="AA993" s="328"/>
    </row>
    <row r="994">
      <c r="A994" s="328"/>
      <c r="B994" s="328"/>
      <c r="C994" s="328"/>
      <c r="D994" s="328"/>
      <c r="E994" s="328"/>
      <c r="F994" s="328"/>
      <c r="G994" s="328"/>
      <c r="H994" s="328"/>
      <c r="I994" s="328"/>
      <c r="J994" s="328"/>
      <c r="K994" s="328"/>
      <c r="L994" s="328"/>
      <c r="M994" s="328"/>
      <c r="N994" s="328"/>
      <c r="O994" s="328"/>
      <c r="P994" s="328"/>
      <c r="Q994" s="328"/>
      <c r="R994" s="328"/>
      <c r="S994" s="328"/>
      <c r="T994" s="328"/>
      <c r="U994" s="328"/>
      <c r="V994" s="328"/>
      <c r="W994" s="328"/>
      <c r="X994" s="328"/>
      <c r="Y994" s="328"/>
      <c r="Z994" s="328"/>
      <c r="AA994" s="328"/>
    </row>
    <row r="995">
      <c r="A995" s="328"/>
      <c r="B995" s="328"/>
      <c r="C995" s="328"/>
      <c r="D995" s="328"/>
      <c r="E995" s="328"/>
      <c r="F995" s="328"/>
      <c r="G995" s="328"/>
      <c r="H995" s="328"/>
      <c r="I995" s="328"/>
      <c r="J995" s="328"/>
      <c r="K995" s="328"/>
      <c r="L995" s="328"/>
      <c r="M995" s="328"/>
      <c r="N995" s="328"/>
      <c r="O995" s="328"/>
      <c r="P995" s="328"/>
      <c r="Q995" s="328"/>
      <c r="R995" s="328"/>
      <c r="S995" s="328"/>
      <c r="T995" s="328"/>
      <c r="U995" s="328"/>
      <c r="V995" s="328"/>
      <c r="W995" s="328"/>
      <c r="X995" s="328"/>
      <c r="Y995" s="328"/>
      <c r="Z995" s="328"/>
      <c r="AA995" s="328"/>
    </row>
    <row r="996">
      <c r="A996" s="328"/>
      <c r="B996" s="328"/>
      <c r="C996" s="328"/>
      <c r="D996" s="328"/>
      <c r="E996" s="328"/>
      <c r="F996" s="328"/>
      <c r="G996" s="328"/>
      <c r="H996" s="328"/>
      <c r="I996" s="328"/>
      <c r="J996" s="328"/>
      <c r="K996" s="328"/>
      <c r="L996" s="328"/>
      <c r="M996" s="328"/>
      <c r="N996" s="328"/>
      <c r="O996" s="328"/>
      <c r="P996" s="328"/>
      <c r="Q996" s="328"/>
      <c r="R996" s="328"/>
      <c r="S996" s="328"/>
      <c r="T996" s="328"/>
      <c r="U996" s="328"/>
      <c r="V996" s="328"/>
      <c r="W996" s="328"/>
      <c r="X996" s="328"/>
      <c r="Y996" s="328"/>
      <c r="Z996" s="328"/>
      <c r="AA996" s="328"/>
    </row>
    <row r="997">
      <c r="A997" s="328"/>
      <c r="B997" s="328"/>
      <c r="C997" s="328"/>
      <c r="D997" s="328"/>
      <c r="E997" s="328"/>
      <c r="F997" s="328"/>
      <c r="G997" s="328"/>
      <c r="H997" s="328"/>
      <c r="I997" s="328"/>
      <c r="J997" s="328"/>
      <c r="K997" s="328"/>
      <c r="L997" s="328"/>
      <c r="M997" s="328"/>
      <c r="N997" s="328"/>
      <c r="O997" s="328"/>
      <c r="P997" s="328"/>
      <c r="Q997" s="328"/>
      <c r="R997" s="328"/>
      <c r="S997" s="328"/>
      <c r="T997" s="328"/>
      <c r="U997" s="328"/>
      <c r="V997" s="328"/>
      <c r="W997" s="328"/>
      <c r="X997" s="328"/>
      <c r="Y997" s="328"/>
      <c r="Z997" s="328"/>
      <c r="AA997" s="328"/>
    </row>
    <row r="998">
      <c r="A998" s="328"/>
      <c r="B998" s="328"/>
      <c r="C998" s="328"/>
      <c r="D998" s="328"/>
      <c r="E998" s="328"/>
      <c r="F998" s="328"/>
      <c r="G998" s="328"/>
      <c r="H998" s="328"/>
      <c r="I998" s="328"/>
      <c r="J998" s="328"/>
      <c r="K998" s="328"/>
      <c r="L998" s="328"/>
      <c r="M998" s="328"/>
      <c r="N998" s="328"/>
      <c r="O998" s="328"/>
      <c r="P998" s="328"/>
      <c r="Q998" s="328"/>
      <c r="R998" s="328"/>
      <c r="S998" s="328"/>
      <c r="T998" s="328"/>
      <c r="U998" s="328"/>
      <c r="V998" s="328"/>
      <c r="W998" s="328"/>
      <c r="X998" s="328"/>
      <c r="Y998" s="328"/>
      <c r="Z998" s="328"/>
      <c r="AA998" s="328"/>
    </row>
    <row r="999">
      <c r="A999" s="328"/>
      <c r="B999" s="328"/>
      <c r="C999" s="328"/>
      <c r="D999" s="328"/>
      <c r="E999" s="328"/>
      <c r="F999" s="328"/>
      <c r="G999" s="328"/>
      <c r="H999" s="328"/>
      <c r="I999" s="328"/>
      <c r="J999" s="328"/>
      <c r="K999" s="328"/>
      <c r="L999" s="328"/>
      <c r="M999" s="328"/>
      <c r="N999" s="328"/>
      <c r="O999" s="328"/>
      <c r="P999" s="328"/>
      <c r="Q999" s="328"/>
      <c r="R999" s="328"/>
      <c r="S999" s="328"/>
      <c r="T999" s="328"/>
      <c r="U999" s="328"/>
      <c r="V999" s="328"/>
      <c r="W999" s="328"/>
      <c r="X999" s="328"/>
      <c r="Y999" s="328"/>
      <c r="Z999" s="328"/>
      <c r="AA999" s="328"/>
    </row>
    <row r="1000">
      <c r="A1000" s="328"/>
      <c r="B1000" s="328"/>
      <c r="C1000" s="328"/>
      <c r="D1000" s="328"/>
      <c r="E1000" s="328"/>
      <c r="F1000" s="328"/>
      <c r="G1000" s="328"/>
      <c r="H1000" s="328"/>
      <c r="I1000" s="328"/>
      <c r="J1000" s="328"/>
      <c r="K1000" s="328"/>
      <c r="L1000" s="328"/>
      <c r="M1000" s="328"/>
      <c r="N1000" s="328"/>
      <c r="O1000" s="328"/>
      <c r="P1000" s="328"/>
      <c r="Q1000" s="328"/>
      <c r="R1000" s="328"/>
      <c r="S1000" s="328"/>
      <c r="T1000" s="328"/>
      <c r="U1000" s="328"/>
      <c r="V1000" s="328"/>
      <c r="W1000" s="328"/>
      <c r="X1000" s="328"/>
      <c r="Y1000" s="328"/>
      <c r="Z1000" s="328"/>
      <c r="AA1000" s="328"/>
    </row>
  </sheetData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2" width="11.86"/>
    <col customWidth="1" min="13" max="13" width="12.0"/>
    <col customWidth="1" min="14" max="14" width="11.86"/>
    <col customWidth="1" min="15" max="15" width="12.0"/>
    <col customWidth="1" min="16" max="16" width="11.86"/>
    <col customWidth="1" min="17" max="17" width="12.0"/>
    <col customWidth="1" min="18" max="18" width="11.29"/>
    <col customWidth="1" min="19" max="19" width="12.0"/>
    <col customWidth="1" min="20" max="20" width="11.29"/>
    <col customWidth="1" min="21" max="21" width="14.71"/>
    <col customWidth="1" min="22" max="22" width="11.29"/>
    <col customWidth="1" min="23" max="23" width="14.57"/>
    <col customWidth="1" min="24" max="25" width="11.29"/>
  </cols>
  <sheetData>
    <row r="1">
      <c r="A1" s="329" t="s">
        <v>282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346"/>
      <c r="V1" s="346"/>
      <c r="W1" s="347" t="s">
        <v>246</v>
      </c>
      <c r="X1" s="7"/>
      <c r="Y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348" t="s">
        <v>247</v>
      </c>
      <c r="V2" s="348" t="s">
        <v>248</v>
      </c>
      <c r="W2" s="349" t="s">
        <v>249</v>
      </c>
      <c r="X2" s="330"/>
      <c r="Y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283</v>
      </c>
      <c r="I3" s="26" t="s">
        <v>16</v>
      </c>
      <c r="J3" s="27"/>
      <c r="K3" s="26" t="s">
        <v>17</v>
      </c>
      <c r="L3" s="27"/>
      <c r="M3" s="26" t="s">
        <v>18</v>
      </c>
      <c r="N3" s="27"/>
      <c r="O3" s="26" t="s">
        <v>90</v>
      </c>
      <c r="P3" s="27"/>
      <c r="Q3" s="26" t="s">
        <v>91</v>
      </c>
      <c r="R3" s="27"/>
      <c r="S3" s="26" t="s">
        <v>93</v>
      </c>
      <c r="T3" s="27"/>
      <c r="U3" s="351" t="s">
        <v>251</v>
      </c>
      <c r="V3" s="351" t="s">
        <v>251</v>
      </c>
      <c r="W3" s="351" t="s">
        <v>251</v>
      </c>
      <c r="X3" s="352"/>
      <c r="Y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7" t="s">
        <v>28</v>
      </c>
      <c r="M4" s="36" t="s">
        <v>27</v>
      </c>
      <c r="N4" s="37" t="s">
        <v>28</v>
      </c>
      <c r="O4" s="36" t="s">
        <v>27</v>
      </c>
      <c r="P4" s="37" t="s">
        <v>28</v>
      </c>
      <c r="Q4" s="36" t="s">
        <v>27</v>
      </c>
      <c r="R4" s="37" t="s">
        <v>28</v>
      </c>
      <c r="S4" s="36" t="s">
        <v>27</v>
      </c>
      <c r="T4" s="37" t="s">
        <v>28</v>
      </c>
      <c r="U4" s="354"/>
      <c r="V4" s="354"/>
      <c r="W4" s="355"/>
      <c r="X4" s="355"/>
      <c r="Y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56.46</v>
      </c>
      <c r="I5" s="195">
        <v>207.0</v>
      </c>
      <c r="J5" s="72">
        <f t="shared" ref="J5:J12" si="1">I5/F5</f>
        <v>2.07</v>
      </c>
      <c r="K5" s="195">
        <v>127.0</v>
      </c>
      <c r="L5" s="72">
        <f t="shared" ref="L5:L12" si="2">K5/F5</f>
        <v>1.27</v>
      </c>
      <c r="M5" s="195">
        <v>108.0</v>
      </c>
      <c r="N5" s="72">
        <f t="shared" ref="N5:N12" si="3">M5/F5</f>
        <v>1.08</v>
      </c>
      <c r="O5" s="195">
        <v>90.0</v>
      </c>
      <c r="P5" s="72">
        <f t="shared" ref="P5:P12" si="4">O5/F5</f>
        <v>0.9</v>
      </c>
      <c r="Q5" s="195">
        <v>80.0</v>
      </c>
      <c r="R5" s="72">
        <f t="shared" ref="R5:R12" si="5">Q5/F5</f>
        <v>0.8</v>
      </c>
      <c r="S5" s="187">
        <f t="shared" ref="S5:S13" si="6">Q5-Q5*$S$2</f>
        <v>72</v>
      </c>
      <c r="T5" s="72">
        <f t="shared" ref="T5:T12" si="7">S5/F5</f>
        <v>0.72</v>
      </c>
      <c r="U5" s="358">
        <v>250.0</v>
      </c>
      <c r="V5" s="358">
        <v>165.0</v>
      </c>
      <c r="W5" s="358">
        <v>155.0</v>
      </c>
      <c r="X5" s="177"/>
      <c r="Y5" s="358"/>
    </row>
    <row r="6" ht="15.75" customHeight="1">
      <c r="A6" s="55"/>
      <c r="D6" s="56"/>
      <c r="E6" s="57" t="s">
        <v>34</v>
      </c>
      <c r="F6" s="58">
        <v>500.0</v>
      </c>
      <c r="H6" s="332">
        <v>249.65</v>
      </c>
      <c r="I6" s="187">
        <v>844.0</v>
      </c>
      <c r="J6" s="76">
        <f t="shared" si="1"/>
        <v>1.688</v>
      </c>
      <c r="K6" s="187">
        <v>590.0</v>
      </c>
      <c r="L6" s="76">
        <f t="shared" si="2"/>
        <v>1.18</v>
      </c>
      <c r="M6" s="187">
        <v>504.0</v>
      </c>
      <c r="N6" s="76">
        <f t="shared" si="3"/>
        <v>1.008</v>
      </c>
      <c r="O6" s="187">
        <v>420.0</v>
      </c>
      <c r="P6" s="76">
        <f t="shared" si="4"/>
        <v>0.84</v>
      </c>
      <c r="Q6" s="187">
        <v>375.0</v>
      </c>
      <c r="R6" s="76">
        <f t="shared" si="5"/>
        <v>0.75</v>
      </c>
      <c r="S6" s="187">
        <f t="shared" si="6"/>
        <v>337.5</v>
      </c>
      <c r="T6" s="76">
        <f t="shared" si="7"/>
        <v>0.675</v>
      </c>
      <c r="U6" s="358">
        <v>1050.0</v>
      </c>
      <c r="V6" s="358">
        <v>690.0</v>
      </c>
      <c r="W6" s="177">
        <v>745.0</v>
      </c>
      <c r="X6" s="177"/>
      <c r="Y6" s="177"/>
    </row>
    <row r="7" ht="15.75" customHeight="1">
      <c r="A7" s="55"/>
      <c r="D7" s="56"/>
      <c r="E7" s="64" t="s">
        <v>35</v>
      </c>
      <c r="F7" s="58">
        <v>1000.0</v>
      </c>
      <c r="H7" s="332">
        <v>495.43</v>
      </c>
      <c r="I7" s="181">
        <v>1501.5</v>
      </c>
      <c r="J7" s="76">
        <f t="shared" si="1"/>
        <v>1.5015</v>
      </c>
      <c r="K7" s="181">
        <v>1051.05</v>
      </c>
      <c r="L7" s="76">
        <f t="shared" si="2"/>
        <v>1.05105</v>
      </c>
      <c r="M7" s="181">
        <v>900.9</v>
      </c>
      <c r="N7" s="76">
        <f t="shared" si="3"/>
        <v>0.9009</v>
      </c>
      <c r="O7" s="181">
        <v>750.75</v>
      </c>
      <c r="P7" s="76">
        <f t="shared" si="4"/>
        <v>0.75075</v>
      </c>
      <c r="Q7" s="181">
        <v>675.675</v>
      </c>
      <c r="R7" s="76">
        <f t="shared" si="5"/>
        <v>0.675675</v>
      </c>
      <c r="S7" s="181">
        <f t="shared" si="6"/>
        <v>608.1075</v>
      </c>
      <c r="T7" s="76">
        <f t="shared" si="7"/>
        <v>0.6081075</v>
      </c>
      <c r="U7" s="358"/>
      <c r="V7" s="358"/>
      <c r="W7" s="177"/>
      <c r="X7" s="177"/>
      <c r="Y7" s="177"/>
    </row>
    <row r="8" ht="15.75" customHeight="1">
      <c r="A8" s="55"/>
      <c r="D8" s="56"/>
      <c r="E8" s="64" t="s">
        <v>36</v>
      </c>
      <c r="F8" s="58">
        <v>3000.0</v>
      </c>
      <c r="H8" s="332">
        <v>1487.24</v>
      </c>
      <c r="I8" s="181">
        <v>4473.0</v>
      </c>
      <c r="J8" s="76">
        <f t="shared" si="1"/>
        <v>1.491</v>
      </c>
      <c r="K8" s="181">
        <v>3131.1000000000004</v>
      </c>
      <c r="L8" s="76">
        <f t="shared" si="2"/>
        <v>1.0437</v>
      </c>
      <c r="M8" s="181">
        <v>2683.8</v>
      </c>
      <c r="N8" s="76">
        <f t="shared" si="3"/>
        <v>0.8946</v>
      </c>
      <c r="O8" s="181">
        <v>2236.5</v>
      </c>
      <c r="P8" s="76">
        <f t="shared" si="4"/>
        <v>0.7455</v>
      </c>
      <c r="Q8" s="181">
        <v>2012.85</v>
      </c>
      <c r="R8" s="76">
        <f t="shared" si="5"/>
        <v>0.67095</v>
      </c>
      <c r="S8" s="181">
        <f t="shared" si="6"/>
        <v>1811.565</v>
      </c>
      <c r="T8" s="76">
        <f t="shared" si="7"/>
        <v>0.603855</v>
      </c>
      <c r="U8" s="358"/>
      <c r="V8" s="358"/>
      <c r="W8" s="177"/>
      <c r="X8" s="177"/>
      <c r="Y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84.38</v>
      </c>
      <c r="I9" s="179">
        <v>241.5</v>
      </c>
      <c r="J9" s="72">
        <f t="shared" si="1"/>
        <v>4.83</v>
      </c>
      <c r="K9" s="179">
        <v>169.05</v>
      </c>
      <c r="L9" s="72">
        <f t="shared" si="2"/>
        <v>3.381</v>
      </c>
      <c r="M9" s="179">
        <v>144.89999999999998</v>
      </c>
      <c r="N9" s="72">
        <f t="shared" si="3"/>
        <v>2.898</v>
      </c>
      <c r="O9" s="179">
        <v>138.0</v>
      </c>
      <c r="P9" s="72">
        <f t="shared" si="4"/>
        <v>2.76</v>
      </c>
      <c r="Q9" s="179">
        <v>138.0</v>
      </c>
      <c r="R9" s="72">
        <f t="shared" si="5"/>
        <v>2.76</v>
      </c>
      <c r="S9" s="179">
        <f t="shared" si="6"/>
        <v>124.2</v>
      </c>
      <c r="T9" s="72">
        <f t="shared" si="7"/>
        <v>2.484</v>
      </c>
      <c r="U9" s="358">
        <v>290.0</v>
      </c>
      <c r="V9" s="358">
        <f>320/2</f>
        <v>160</v>
      </c>
      <c r="W9" s="177"/>
      <c r="X9" s="177"/>
      <c r="Y9" s="177"/>
    </row>
    <row r="10" ht="15.75" customHeight="1">
      <c r="A10" s="55"/>
      <c r="D10" s="56"/>
      <c r="E10" s="74">
        <v>10.0</v>
      </c>
      <c r="F10" s="58">
        <v>200.0</v>
      </c>
      <c r="H10" s="332">
        <v>315.65</v>
      </c>
      <c r="I10" s="181">
        <v>892.5</v>
      </c>
      <c r="J10" s="76">
        <f t="shared" si="1"/>
        <v>4.4625</v>
      </c>
      <c r="K10" s="181">
        <v>624.75</v>
      </c>
      <c r="L10" s="76">
        <f t="shared" si="2"/>
        <v>3.12375</v>
      </c>
      <c r="M10" s="181">
        <v>535.5</v>
      </c>
      <c r="N10" s="76">
        <f t="shared" si="3"/>
        <v>2.6775</v>
      </c>
      <c r="O10" s="181">
        <v>510.0</v>
      </c>
      <c r="P10" s="76">
        <f t="shared" si="4"/>
        <v>2.55</v>
      </c>
      <c r="Q10" s="181">
        <v>510.0</v>
      </c>
      <c r="R10" s="76">
        <f t="shared" si="5"/>
        <v>2.55</v>
      </c>
      <c r="S10" s="181">
        <f t="shared" si="6"/>
        <v>459</v>
      </c>
      <c r="T10" s="76">
        <f t="shared" si="7"/>
        <v>2.295</v>
      </c>
      <c r="U10" s="358">
        <v>1040.0</v>
      </c>
      <c r="V10" s="358">
        <f>320*2</f>
        <v>640</v>
      </c>
      <c r="W10" s="177">
        <v>654.0</v>
      </c>
      <c r="X10" s="177"/>
      <c r="Y10" s="177"/>
    </row>
    <row r="11" ht="15.75" customHeight="1">
      <c r="A11" s="55"/>
      <c r="D11" s="56"/>
      <c r="E11" s="74">
        <v>3.0</v>
      </c>
      <c r="F11" s="58">
        <v>500.0</v>
      </c>
      <c r="H11" s="332">
        <v>774.63</v>
      </c>
      <c r="I11" s="181">
        <v>2205.0</v>
      </c>
      <c r="J11" s="76">
        <f t="shared" si="1"/>
        <v>4.41</v>
      </c>
      <c r="K11" s="181">
        <v>1543.5</v>
      </c>
      <c r="L11" s="76">
        <f t="shared" si="2"/>
        <v>3.087</v>
      </c>
      <c r="M11" s="181">
        <v>1323.0</v>
      </c>
      <c r="N11" s="76">
        <f t="shared" si="3"/>
        <v>2.646</v>
      </c>
      <c r="O11" s="181">
        <v>1260.0</v>
      </c>
      <c r="P11" s="76">
        <f t="shared" si="4"/>
        <v>2.52</v>
      </c>
      <c r="Q11" s="181">
        <v>1260.0</v>
      </c>
      <c r="R11" s="76">
        <f t="shared" si="5"/>
        <v>2.52</v>
      </c>
      <c r="S11" s="181">
        <f t="shared" si="6"/>
        <v>1134</v>
      </c>
      <c r="T11" s="76">
        <f t="shared" si="7"/>
        <v>2.268</v>
      </c>
      <c r="U11" s="358"/>
      <c r="V11" s="358"/>
      <c r="W11" s="177"/>
      <c r="X11" s="177"/>
      <c r="Y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2324.83</v>
      </c>
      <c r="I12" s="181">
        <v>6615.0</v>
      </c>
      <c r="J12" s="76">
        <f t="shared" si="1"/>
        <v>4.41</v>
      </c>
      <c r="K12" s="181">
        <v>4630.5</v>
      </c>
      <c r="L12" s="76">
        <f t="shared" si="2"/>
        <v>3.087</v>
      </c>
      <c r="M12" s="181">
        <v>3969.0</v>
      </c>
      <c r="N12" s="76">
        <f t="shared" si="3"/>
        <v>2.646</v>
      </c>
      <c r="O12" s="181">
        <v>3780.0</v>
      </c>
      <c r="P12" s="76">
        <f t="shared" si="4"/>
        <v>2.52</v>
      </c>
      <c r="Q12" s="181">
        <v>3780.0</v>
      </c>
      <c r="R12" s="76">
        <f t="shared" si="5"/>
        <v>2.52</v>
      </c>
      <c r="S12" s="181">
        <f t="shared" si="6"/>
        <v>3402</v>
      </c>
      <c r="T12" s="76">
        <f t="shared" si="7"/>
        <v>2.268</v>
      </c>
      <c r="U12" s="358"/>
      <c r="V12" s="358"/>
      <c r="W12" s="177"/>
      <c r="X12" s="177"/>
      <c r="Y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108.32</v>
      </c>
      <c r="I13" s="93">
        <f>J5*50+J9*50</f>
        <v>345</v>
      </c>
      <c r="J13" s="91">
        <f>I13/50</f>
        <v>6.9</v>
      </c>
      <c r="K13" s="93">
        <v>230.055</v>
      </c>
      <c r="L13" s="91">
        <f>K13/50</f>
        <v>4.6011</v>
      </c>
      <c r="M13" s="93">
        <v>197.18999999999997</v>
      </c>
      <c r="N13" s="91">
        <f>M13/50</f>
        <v>3.9438</v>
      </c>
      <c r="O13" s="93">
        <v>179.5</v>
      </c>
      <c r="P13" s="91">
        <f>O13/50</f>
        <v>3.59</v>
      </c>
      <c r="Q13" s="93">
        <v>175.35</v>
      </c>
      <c r="R13" s="91">
        <f>Q13/50</f>
        <v>3.507</v>
      </c>
      <c r="S13" s="93">
        <f t="shared" si="6"/>
        <v>157.815</v>
      </c>
      <c r="T13" s="91"/>
      <c r="U13" s="358"/>
      <c r="V13" s="358"/>
      <c r="W13" s="177"/>
      <c r="X13" s="177"/>
      <c r="Y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99"/>
      <c r="T14" s="107"/>
      <c r="U14" s="368"/>
      <c r="V14" s="368"/>
      <c r="W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283</v>
      </c>
      <c r="I15" s="26" t="s">
        <v>16</v>
      </c>
      <c r="J15" s="27"/>
      <c r="K15" s="26" t="s">
        <v>17</v>
      </c>
      <c r="L15" s="27"/>
      <c r="M15" s="26" t="s">
        <v>18</v>
      </c>
      <c r="N15" s="27"/>
      <c r="O15" s="26" t="s">
        <v>90</v>
      </c>
      <c r="P15" s="27"/>
      <c r="Q15" s="26" t="s">
        <v>91</v>
      </c>
      <c r="R15" s="27"/>
      <c r="S15" s="26" t="s">
        <v>95</v>
      </c>
      <c r="T15" s="27"/>
      <c r="U15" s="351"/>
      <c r="V15" s="351"/>
      <c r="W15" s="352"/>
      <c r="X15" s="352"/>
      <c r="Y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7" t="s">
        <v>28</v>
      </c>
      <c r="M16" s="36" t="s">
        <v>27</v>
      </c>
      <c r="N16" s="37" t="s">
        <v>28</v>
      </c>
      <c r="O16" s="36" t="s">
        <v>27</v>
      </c>
      <c r="P16" s="37" t="s">
        <v>28</v>
      </c>
      <c r="Q16" s="36" t="s">
        <v>27</v>
      </c>
      <c r="R16" s="37" t="s">
        <v>28</v>
      </c>
      <c r="S16" s="36" t="s">
        <v>27</v>
      </c>
      <c r="T16" s="37" t="s">
        <v>28</v>
      </c>
      <c r="U16" s="354"/>
      <c r="V16" s="354"/>
      <c r="W16" s="355"/>
      <c r="X16" s="355"/>
      <c r="Y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284</v>
      </c>
      <c r="E17" s="71">
        <v>40.0</v>
      </c>
      <c r="F17" s="45">
        <v>100.0</v>
      </c>
      <c r="H17" s="332">
        <v>57.79</v>
      </c>
      <c r="I17" s="195">
        <v>241.0</v>
      </c>
      <c r="J17" s="72">
        <f t="shared" ref="J17:J24" si="8">I17/F17</f>
        <v>2.41</v>
      </c>
      <c r="K17" s="195">
        <v>149.0</v>
      </c>
      <c r="L17" s="72">
        <f t="shared" ref="L17:L24" si="9">K17/F17</f>
        <v>1.49</v>
      </c>
      <c r="M17" s="195">
        <v>127.0</v>
      </c>
      <c r="N17" s="72">
        <f t="shared" ref="N17:N24" si="10">M17/F17</f>
        <v>1.27</v>
      </c>
      <c r="O17" s="195">
        <v>105.0</v>
      </c>
      <c r="P17" s="72">
        <f t="shared" ref="P17:P24" si="11">O17/F17</f>
        <v>1.05</v>
      </c>
      <c r="Q17" s="195">
        <v>94.0</v>
      </c>
      <c r="R17" s="72">
        <f t="shared" ref="R17:R24" si="12">Q17/F17</f>
        <v>0.94</v>
      </c>
      <c r="S17" s="195">
        <f t="shared" ref="S17:S25" si="13">Q17-Q17*$S$2</f>
        <v>84.6</v>
      </c>
      <c r="T17" s="72">
        <f t="shared" ref="T17:T24" si="14">S17/F17</f>
        <v>0.846</v>
      </c>
      <c r="U17" s="358">
        <v>250.0</v>
      </c>
      <c r="V17" s="358">
        <v>235.0</v>
      </c>
      <c r="W17" s="177" t="s">
        <v>253</v>
      </c>
      <c r="X17" s="177"/>
      <c r="Y17" s="177"/>
    </row>
    <row r="18" ht="15.75" customHeight="1">
      <c r="A18" s="55"/>
      <c r="E18" s="74">
        <v>10.0</v>
      </c>
      <c r="F18" s="101">
        <v>500.0</v>
      </c>
      <c r="G18" s="98"/>
      <c r="H18" s="342">
        <v>256.27</v>
      </c>
      <c r="I18" s="181">
        <v>950.0</v>
      </c>
      <c r="J18" s="49">
        <f t="shared" si="8"/>
        <v>1.9</v>
      </c>
      <c r="K18" s="187">
        <v>651.0</v>
      </c>
      <c r="L18" s="49">
        <f t="shared" si="9"/>
        <v>1.302</v>
      </c>
      <c r="M18" s="187">
        <v>556.0</v>
      </c>
      <c r="N18" s="49">
        <f t="shared" si="10"/>
        <v>1.112</v>
      </c>
      <c r="O18" s="187">
        <v>463.0</v>
      </c>
      <c r="P18" s="49">
        <f t="shared" si="11"/>
        <v>0.926</v>
      </c>
      <c r="Q18" s="187">
        <v>417.0</v>
      </c>
      <c r="R18" s="76">
        <f t="shared" si="12"/>
        <v>0.834</v>
      </c>
      <c r="S18" s="187">
        <f t="shared" si="13"/>
        <v>375.3</v>
      </c>
      <c r="T18" s="76">
        <f t="shared" si="14"/>
        <v>0.7506</v>
      </c>
      <c r="U18" s="358">
        <v>995.0</v>
      </c>
      <c r="V18" s="358">
        <v>845.0</v>
      </c>
      <c r="W18" s="177">
        <v>714.0</v>
      </c>
      <c r="X18" s="177"/>
      <c r="Y18" s="177"/>
    </row>
    <row r="19" ht="15.75" customHeight="1">
      <c r="A19" s="55"/>
      <c r="E19" s="74">
        <v>4.0</v>
      </c>
      <c r="F19" s="58">
        <v>1000.0</v>
      </c>
      <c r="H19" s="332">
        <v>508.68</v>
      </c>
      <c r="I19" s="181">
        <v>1850.0</v>
      </c>
      <c r="J19" s="76">
        <f t="shared" si="8"/>
        <v>1.85</v>
      </c>
      <c r="K19" s="181">
        <v>1205.4</v>
      </c>
      <c r="L19" s="76">
        <f t="shared" si="9"/>
        <v>1.2054</v>
      </c>
      <c r="M19" s="181">
        <v>1033.1999999999998</v>
      </c>
      <c r="N19" s="76">
        <f t="shared" si="10"/>
        <v>1.0332</v>
      </c>
      <c r="O19" s="181">
        <v>861.0</v>
      </c>
      <c r="P19" s="76">
        <f t="shared" si="11"/>
        <v>0.861</v>
      </c>
      <c r="Q19" s="181">
        <v>774.9</v>
      </c>
      <c r="R19" s="76">
        <f t="shared" si="12"/>
        <v>0.7749</v>
      </c>
      <c r="S19" s="181">
        <f t="shared" si="13"/>
        <v>697.41</v>
      </c>
      <c r="T19" s="76">
        <f t="shared" si="14"/>
        <v>0.69741</v>
      </c>
      <c r="U19" s="358"/>
      <c r="V19" s="358"/>
      <c r="W19" s="177"/>
      <c r="X19" s="177"/>
      <c r="Y19" s="177"/>
    </row>
    <row r="20" ht="15.75" customHeight="1">
      <c r="A20" s="55"/>
      <c r="E20" s="123">
        <v>1.0</v>
      </c>
      <c r="F20" s="113">
        <v>4000.0</v>
      </c>
      <c r="H20" s="332">
        <v>1997.0</v>
      </c>
      <c r="I20" s="181">
        <v>7300.0</v>
      </c>
      <c r="J20" s="76">
        <f t="shared" si="8"/>
        <v>1.825</v>
      </c>
      <c r="K20" s="181">
        <v>4792.200000000001</v>
      </c>
      <c r="L20" s="76">
        <f t="shared" si="9"/>
        <v>1.19805</v>
      </c>
      <c r="M20" s="181">
        <v>4107.6</v>
      </c>
      <c r="N20" s="76">
        <f t="shared" si="10"/>
        <v>1.0269</v>
      </c>
      <c r="O20" s="181">
        <v>3423.0</v>
      </c>
      <c r="P20" s="76">
        <f t="shared" si="11"/>
        <v>0.85575</v>
      </c>
      <c r="Q20" s="181">
        <v>3080.7</v>
      </c>
      <c r="R20" s="76">
        <f t="shared" si="12"/>
        <v>0.770175</v>
      </c>
      <c r="S20" s="181">
        <f t="shared" si="13"/>
        <v>2772.63</v>
      </c>
      <c r="T20" s="76">
        <f t="shared" si="14"/>
        <v>0.6931575</v>
      </c>
      <c r="U20" s="358"/>
      <c r="V20" s="358">
        <f>3100*2</f>
        <v>6200</v>
      </c>
      <c r="W20" s="177"/>
      <c r="X20" s="177"/>
      <c r="Y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112.55</v>
      </c>
      <c r="I21" s="179">
        <v>395.0</v>
      </c>
      <c r="J21" s="72">
        <f t="shared" si="8"/>
        <v>3.95</v>
      </c>
      <c r="K21" s="195">
        <v>231.0</v>
      </c>
      <c r="L21" s="72">
        <f t="shared" si="9"/>
        <v>2.31</v>
      </c>
      <c r="M21" s="195">
        <v>198.0</v>
      </c>
      <c r="N21" s="72">
        <f t="shared" si="10"/>
        <v>1.98</v>
      </c>
      <c r="O21" s="195">
        <v>172.0</v>
      </c>
      <c r="P21" s="72">
        <f t="shared" si="11"/>
        <v>1.72</v>
      </c>
      <c r="Q21" s="179">
        <v>156.75</v>
      </c>
      <c r="R21" s="72">
        <f t="shared" si="12"/>
        <v>1.5675</v>
      </c>
      <c r="S21" s="179">
        <f t="shared" si="13"/>
        <v>141.075</v>
      </c>
      <c r="T21" s="72">
        <f t="shared" si="14"/>
        <v>1.41075</v>
      </c>
      <c r="U21" s="358">
        <v>405.0</v>
      </c>
      <c r="V21" s="358">
        <v>385.0</v>
      </c>
      <c r="W21" s="177">
        <f>W22/2</f>
        <v>281.5</v>
      </c>
      <c r="X21" s="177"/>
      <c r="Y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221.19</v>
      </c>
      <c r="I22" s="181">
        <v>780.0</v>
      </c>
      <c r="J22" s="49">
        <f t="shared" si="8"/>
        <v>3.9</v>
      </c>
      <c r="K22" s="187">
        <v>439.0</v>
      </c>
      <c r="L22" s="49">
        <f t="shared" si="9"/>
        <v>2.195</v>
      </c>
      <c r="M22" s="187">
        <v>375.0</v>
      </c>
      <c r="N22" s="49">
        <f t="shared" si="10"/>
        <v>1.875</v>
      </c>
      <c r="O22" s="187">
        <v>326.0</v>
      </c>
      <c r="P22" s="49">
        <f t="shared" si="11"/>
        <v>1.63</v>
      </c>
      <c r="Q22" s="62">
        <v>297.0</v>
      </c>
      <c r="R22" s="76">
        <f t="shared" si="12"/>
        <v>1.485</v>
      </c>
      <c r="S22" s="181">
        <f t="shared" si="13"/>
        <v>267.3</v>
      </c>
      <c r="T22" s="76">
        <f t="shared" si="14"/>
        <v>1.3365</v>
      </c>
      <c r="U22" s="358"/>
      <c r="V22" s="358"/>
      <c r="W22" s="177">
        <v>563.0</v>
      </c>
      <c r="X22" s="177"/>
      <c r="Y22" s="177"/>
    </row>
    <row r="23" ht="15.75" customHeight="1">
      <c r="A23" s="55"/>
      <c r="D23" s="56"/>
      <c r="E23" s="74">
        <v>5.0</v>
      </c>
      <c r="F23" s="58">
        <v>500.0</v>
      </c>
      <c r="H23" s="332">
        <v>538.47</v>
      </c>
      <c r="I23" s="181">
        <v>1930.0</v>
      </c>
      <c r="J23" s="76">
        <f t="shared" si="8"/>
        <v>3.86</v>
      </c>
      <c r="K23" s="181">
        <v>970.2</v>
      </c>
      <c r="L23" s="76">
        <f t="shared" si="9"/>
        <v>1.9404</v>
      </c>
      <c r="M23" s="181">
        <v>831.6</v>
      </c>
      <c r="N23" s="76">
        <f t="shared" si="10"/>
        <v>1.6632</v>
      </c>
      <c r="O23" s="181">
        <v>726.0</v>
      </c>
      <c r="P23" s="76">
        <f t="shared" si="11"/>
        <v>1.452</v>
      </c>
      <c r="Q23" s="181">
        <v>726.0</v>
      </c>
      <c r="R23" s="76">
        <f t="shared" si="12"/>
        <v>1.452</v>
      </c>
      <c r="S23" s="181">
        <f t="shared" si="13"/>
        <v>653.4</v>
      </c>
      <c r="T23" s="76">
        <f t="shared" si="14"/>
        <v>1.3068</v>
      </c>
      <c r="U23" s="358"/>
      <c r="V23" s="358"/>
      <c r="W23" s="177"/>
      <c r="X23" s="177"/>
      <c r="Y23" s="177"/>
    </row>
    <row r="24" ht="15.75" customHeight="1">
      <c r="A24" s="55"/>
      <c r="D24" s="56"/>
      <c r="E24" s="74">
        <v>1.0</v>
      </c>
      <c r="F24" s="58">
        <v>2500.0</v>
      </c>
      <c r="H24" s="332">
        <v>2646.04</v>
      </c>
      <c r="I24" s="181">
        <v>9550.0</v>
      </c>
      <c r="J24" s="76">
        <f t="shared" si="8"/>
        <v>3.82</v>
      </c>
      <c r="K24" s="181">
        <v>4777.5</v>
      </c>
      <c r="L24" s="76">
        <f t="shared" si="9"/>
        <v>1.911</v>
      </c>
      <c r="M24" s="181">
        <v>4095.0</v>
      </c>
      <c r="N24" s="76">
        <f t="shared" si="10"/>
        <v>1.638</v>
      </c>
      <c r="O24" s="181">
        <v>3575.0</v>
      </c>
      <c r="P24" s="76">
        <f t="shared" si="11"/>
        <v>1.43</v>
      </c>
      <c r="Q24" s="181">
        <v>3575.0</v>
      </c>
      <c r="R24" s="76">
        <f t="shared" si="12"/>
        <v>1.43</v>
      </c>
      <c r="S24" s="181">
        <f t="shared" si="13"/>
        <v>3217.5</v>
      </c>
      <c r="T24" s="76">
        <f t="shared" si="14"/>
        <v>1.287</v>
      </c>
      <c r="U24" s="358"/>
      <c r="V24" s="358"/>
      <c r="W24" s="177"/>
      <c r="X24" s="177"/>
      <c r="Y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86.27</v>
      </c>
      <c r="I25" s="93">
        <f>J17*50+J21*50</f>
        <v>318</v>
      </c>
      <c r="J25" s="91">
        <f>I25/50</f>
        <v>6.36</v>
      </c>
      <c r="K25" s="93">
        <v>172.72500000000002</v>
      </c>
      <c r="L25" s="91">
        <f>K25/50</f>
        <v>3.4545</v>
      </c>
      <c r="M25" s="93">
        <v>148.05</v>
      </c>
      <c r="N25" s="91">
        <f>M25/50</f>
        <v>2.961</v>
      </c>
      <c r="O25" s="93">
        <v>124.63</v>
      </c>
      <c r="P25" s="91">
        <f>O25/50</f>
        <v>2.4926</v>
      </c>
      <c r="Q25" s="93">
        <v>120.0</v>
      </c>
      <c r="R25" s="91">
        <f>Q25/50</f>
        <v>2.4</v>
      </c>
      <c r="S25" s="93">
        <f t="shared" si="13"/>
        <v>108</v>
      </c>
      <c r="T25" s="91"/>
      <c r="U25" s="358"/>
      <c r="V25" s="358"/>
      <c r="W25" s="177"/>
      <c r="X25" s="177"/>
      <c r="Y25" s="177"/>
    </row>
    <row r="26" ht="15.75" customHeight="1">
      <c r="A26" s="94"/>
      <c r="B26" s="94"/>
      <c r="C26" s="94"/>
      <c r="D26" s="81"/>
      <c r="E26" s="94"/>
      <c r="F26" s="94"/>
      <c r="H26" s="81"/>
      <c r="S26" s="107"/>
      <c r="T26" s="107"/>
      <c r="U26" s="368"/>
      <c r="V26" s="368"/>
      <c r="W26" s="369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283</v>
      </c>
      <c r="I27" s="26" t="s">
        <v>16</v>
      </c>
      <c r="J27" s="27"/>
      <c r="K27" s="26" t="s">
        <v>17</v>
      </c>
      <c r="L27" s="27"/>
      <c r="M27" s="26" t="s">
        <v>18</v>
      </c>
      <c r="N27" s="27"/>
      <c r="O27" s="26" t="s">
        <v>90</v>
      </c>
      <c r="P27" s="27"/>
      <c r="Q27" s="26" t="s">
        <v>91</v>
      </c>
      <c r="R27" s="27"/>
      <c r="S27" s="26" t="s">
        <v>95</v>
      </c>
      <c r="T27" s="27"/>
      <c r="U27" s="351"/>
      <c r="V27" s="351"/>
      <c r="W27" s="352"/>
      <c r="X27" s="352"/>
      <c r="Y27" s="352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6" t="s">
        <v>27</v>
      </c>
      <c r="J28" s="37" t="s">
        <v>28</v>
      </c>
      <c r="K28" s="36" t="s">
        <v>27</v>
      </c>
      <c r="L28" s="37" t="s">
        <v>28</v>
      </c>
      <c r="M28" s="36" t="s">
        <v>27</v>
      </c>
      <c r="N28" s="37" t="s">
        <v>28</v>
      </c>
      <c r="O28" s="36" t="s">
        <v>27</v>
      </c>
      <c r="P28" s="37" t="s">
        <v>28</v>
      </c>
      <c r="Q28" s="36" t="s">
        <v>27</v>
      </c>
      <c r="R28" s="37" t="s">
        <v>28</v>
      </c>
      <c r="S28" s="36" t="s">
        <v>27</v>
      </c>
      <c r="T28" s="37" t="s">
        <v>28</v>
      </c>
      <c r="U28" s="354"/>
      <c r="V28" s="354"/>
      <c r="W28" s="355"/>
      <c r="X28" s="355"/>
      <c r="Y28" s="355"/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66.23</v>
      </c>
      <c r="I29" s="179">
        <v>184.8</v>
      </c>
      <c r="J29" s="72">
        <f t="shared" ref="J29:J39" si="15">I29/F29</f>
        <v>3.696</v>
      </c>
      <c r="K29" s="179">
        <v>129.36</v>
      </c>
      <c r="L29" s="72">
        <f t="shared" ref="L29:L39" si="16">K29/F29</f>
        <v>2.5872</v>
      </c>
      <c r="M29" s="179">
        <v>110.88000000000001</v>
      </c>
      <c r="N29" s="72">
        <f t="shared" ref="N29:N39" si="17">M29/F29</f>
        <v>2.2176</v>
      </c>
      <c r="O29" s="179">
        <v>92.4</v>
      </c>
      <c r="P29" s="72">
        <f t="shared" ref="P29:P39" si="18">O29/F29</f>
        <v>1.848</v>
      </c>
      <c r="Q29" s="179">
        <v>83.16</v>
      </c>
      <c r="R29" s="72">
        <f t="shared" ref="R29:R39" si="19">Q29/F29</f>
        <v>1.6632</v>
      </c>
      <c r="S29" s="179">
        <v>74.844</v>
      </c>
      <c r="T29" s="72">
        <f t="shared" ref="T29:T39" si="20">S29/F29</f>
        <v>1.49688</v>
      </c>
      <c r="U29" s="358"/>
      <c r="V29" s="358"/>
      <c r="W29" s="177"/>
      <c r="X29" s="177"/>
      <c r="Y29" s="177"/>
    </row>
    <row r="30" ht="15.75" customHeight="1">
      <c r="A30" s="55"/>
      <c r="D30" s="56"/>
      <c r="E30" s="110"/>
      <c r="F30" s="58">
        <v>200.0</v>
      </c>
      <c r="H30" s="332">
        <v>241.85</v>
      </c>
      <c r="I30" s="181">
        <v>672.0</v>
      </c>
      <c r="J30" s="76">
        <f t="shared" si="15"/>
        <v>3.36</v>
      </c>
      <c r="K30" s="181">
        <v>470.4</v>
      </c>
      <c r="L30" s="76">
        <f t="shared" si="16"/>
        <v>2.352</v>
      </c>
      <c r="M30" s="181">
        <v>403.2</v>
      </c>
      <c r="N30" s="76">
        <f t="shared" si="17"/>
        <v>2.016</v>
      </c>
      <c r="O30" s="181">
        <v>336.0</v>
      </c>
      <c r="P30" s="76">
        <f t="shared" si="18"/>
        <v>1.68</v>
      </c>
      <c r="Q30" s="181">
        <v>302.4</v>
      </c>
      <c r="R30" s="76">
        <f t="shared" si="19"/>
        <v>1.512</v>
      </c>
      <c r="S30" s="181">
        <v>272.15999999999997</v>
      </c>
      <c r="T30" s="76">
        <f t="shared" si="20"/>
        <v>1.3608</v>
      </c>
      <c r="U30" s="358"/>
      <c r="V30" s="358"/>
      <c r="W30" s="177"/>
      <c r="X30" s="177"/>
      <c r="Y30" s="177"/>
    </row>
    <row r="31" ht="15.75" customHeight="1">
      <c r="A31" s="55"/>
      <c r="D31" s="56"/>
      <c r="E31" s="112"/>
      <c r="F31" s="113">
        <v>500.0</v>
      </c>
      <c r="H31" s="332">
        <v>587.11</v>
      </c>
      <c r="I31" s="181">
        <v>1648.5</v>
      </c>
      <c r="J31" s="76">
        <f t="shared" si="15"/>
        <v>3.297</v>
      </c>
      <c r="K31" s="181">
        <v>1153.95</v>
      </c>
      <c r="L31" s="76">
        <f t="shared" si="16"/>
        <v>2.3079</v>
      </c>
      <c r="M31" s="181">
        <v>989.0999999999999</v>
      </c>
      <c r="N31" s="76">
        <f t="shared" si="17"/>
        <v>1.9782</v>
      </c>
      <c r="O31" s="181">
        <v>824.25</v>
      </c>
      <c r="P31" s="76">
        <f t="shared" si="18"/>
        <v>1.6485</v>
      </c>
      <c r="Q31" s="181">
        <v>741.8249999999999</v>
      </c>
      <c r="R31" s="76">
        <f t="shared" si="19"/>
        <v>1.48365</v>
      </c>
      <c r="S31" s="181">
        <v>667.6424999999999</v>
      </c>
      <c r="T31" s="76">
        <f t="shared" si="20"/>
        <v>1.335285</v>
      </c>
      <c r="U31" s="358"/>
      <c r="V31" s="358"/>
      <c r="W31" s="177"/>
      <c r="X31" s="177"/>
      <c r="Y31" s="177"/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2334.77</v>
      </c>
      <c r="I32" s="400">
        <v>6510.0</v>
      </c>
      <c r="J32" s="401">
        <f t="shared" si="15"/>
        <v>3.255</v>
      </c>
      <c r="K32" s="400">
        <v>4557.0</v>
      </c>
      <c r="L32" s="402">
        <f t="shared" si="16"/>
        <v>2.2785</v>
      </c>
      <c r="M32" s="400">
        <v>3906.0</v>
      </c>
      <c r="N32" s="402">
        <f t="shared" si="17"/>
        <v>1.953</v>
      </c>
      <c r="O32" s="400">
        <v>3255.0</v>
      </c>
      <c r="P32" s="402">
        <f t="shared" si="18"/>
        <v>1.6275</v>
      </c>
      <c r="Q32" s="400">
        <v>2929.4999999999995</v>
      </c>
      <c r="R32" s="402">
        <f t="shared" si="19"/>
        <v>1.46475</v>
      </c>
      <c r="S32" s="400">
        <v>2636.5499999999997</v>
      </c>
      <c r="T32" s="76">
        <f t="shared" si="20"/>
        <v>1.318275</v>
      </c>
      <c r="U32" s="371"/>
      <c r="V32" s="371"/>
      <c r="W32" s="372"/>
      <c r="X32" s="372"/>
      <c r="Y32" s="372"/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77.73</v>
      </c>
      <c r="I33" s="179">
        <v>216.3</v>
      </c>
      <c r="J33" s="72">
        <f t="shared" si="15"/>
        <v>4.326</v>
      </c>
      <c r="K33" s="179">
        <v>151.41000000000003</v>
      </c>
      <c r="L33" s="72">
        <f t="shared" si="16"/>
        <v>3.0282</v>
      </c>
      <c r="M33" s="179">
        <v>129.78</v>
      </c>
      <c r="N33" s="72">
        <f t="shared" si="17"/>
        <v>2.5956</v>
      </c>
      <c r="O33" s="179">
        <v>108.15</v>
      </c>
      <c r="P33" s="72">
        <f t="shared" si="18"/>
        <v>2.163</v>
      </c>
      <c r="Q33" s="179">
        <v>97.335</v>
      </c>
      <c r="R33" s="72">
        <f t="shared" si="19"/>
        <v>1.9467</v>
      </c>
      <c r="S33" s="179">
        <v>87.60149999999999</v>
      </c>
      <c r="T33" s="72">
        <f t="shared" si="20"/>
        <v>1.75203</v>
      </c>
      <c r="U33" s="358"/>
      <c r="V33" s="358"/>
      <c r="W33" s="177"/>
      <c r="X33" s="177"/>
      <c r="Y33" s="177"/>
    </row>
    <row r="34" ht="15.75" customHeight="1">
      <c r="A34" s="55"/>
      <c r="D34" s="56"/>
      <c r="E34" s="74">
        <v>12.0</v>
      </c>
      <c r="F34" s="58">
        <v>200.0</v>
      </c>
      <c r="H34" s="332">
        <v>287.85</v>
      </c>
      <c r="I34" s="181">
        <v>798.0</v>
      </c>
      <c r="J34" s="76">
        <f t="shared" si="15"/>
        <v>3.99</v>
      </c>
      <c r="K34" s="181">
        <v>558.6</v>
      </c>
      <c r="L34" s="76">
        <f t="shared" si="16"/>
        <v>2.793</v>
      </c>
      <c r="M34" s="181">
        <v>478.79999999999995</v>
      </c>
      <c r="N34" s="76">
        <f t="shared" si="17"/>
        <v>2.394</v>
      </c>
      <c r="O34" s="181">
        <v>399.0</v>
      </c>
      <c r="P34" s="76">
        <f t="shared" si="18"/>
        <v>1.995</v>
      </c>
      <c r="Q34" s="181">
        <v>359.09999999999997</v>
      </c>
      <c r="R34" s="76">
        <f t="shared" si="19"/>
        <v>1.7955</v>
      </c>
      <c r="S34" s="181">
        <v>323.18999999999994</v>
      </c>
      <c r="T34" s="76">
        <f t="shared" si="20"/>
        <v>1.61595</v>
      </c>
      <c r="U34" s="358"/>
      <c r="V34" s="358"/>
      <c r="W34" s="177"/>
      <c r="X34" s="177"/>
      <c r="Y34" s="177"/>
    </row>
    <row r="35" ht="15.75" customHeight="1">
      <c r="A35" s="55"/>
      <c r="D35" s="56"/>
      <c r="E35" s="123">
        <v>4.0</v>
      </c>
      <c r="F35" s="113">
        <v>500.0</v>
      </c>
      <c r="H35" s="332">
        <v>708.12</v>
      </c>
      <c r="I35" s="181">
        <v>1953.0</v>
      </c>
      <c r="J35" s="76">
        <f t="shared" si="15"/>
        <v>3.906</v>
      </c>
      <c r="K35" s="181">
        <v>1367.1</v>
      </c>
      <c r="L35" s="76">
        <f t="shared" si="16"/>
        <v>2.7342</v>
      </c>
      <c r="M35" s="181">
        <v>1171.8</v>
      </c>
      <c r="N35" s="76">
        <f t="shared" si="17"/>
        <v>2.3436</v>
      </c>
      <c r="O35" s="181">
        <v>976.5</v>
      </c>
      <c r="P35" s="76">
        <f t="shared" si="18"/>
        <v>1.953</v>
      </c>
      <c r="Q35" s="181">
        <v>878.8499999999999</v>
      </c>
      <c r="R35" s="76">
        <f t="shared" si="19"/>
        <v>1.7577</v>
      </c>
      <c r="S35" s="181">
        <v>790.9649999999999</v>
      </c>
      <c r="T35" s="76">
        <f t="shared" si="20"/>
        <v>1.58193</v>
      </c>
      <c r="U35" s="358"/>
      <c r="V35" s="358"/>
      <c r="W35" s="177"/>
      <c r="X35" s="177"/>
      <c r="Y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2089.26</v>
      </c>
      <c r="I36" s="181">
        <v>5575.5</v>
      </c>
      <c r="J36" s="76">
        <f t="shared" si="15"/>
        <v>3.717</v>
      </c>
      <c r="K36" s="181">
        <v>3902.8500000000004</v>
      </c>
      <c r="L36" s="76">
        <f t="shared" si="16"/>
        <v>2.6019</v>
      </c>
      <c r="M36" s="181">
        <v>3345.2999999999997</v>
      </c>
      <c r="N36" s="76">
        <f t="shared" si="17"/>
        <v>2.2302</v>
      </c>
      <c r="O36" s="181">
        <v>2787.75</v>
      </c>
      <c r="P36" s="76">
        <f t="shared" si="18"/>
        <v>1.8585</v>
      </c>
      <c r="Q36" s="181">
        <v>2508.975</v>
      </c>
      <c r="R36" s="76">
        <f t="shared" si="19"/>
        <v>1.67265</v>
      </c>
      <c r="S36" s="181">
        <v>2258.0775</v>
      </c>
      <c r="T36" s="76">
        <f t="shared" si="20"/>
        <v>1.505385</v>
      </c>
      <c r="U36" s="358"/>
      <c r="V36" s="358"/>
      <c r="W36" s="177"/>
      <c r="X36" s="177"/>
      <c r="Y36" s="177"/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82.99</v>
      </c>
      <c r="I37" s="179">
        <f>241.5*1.05</f>
        <v>253.575</v>
      </c>
      <c r="J37" s="72">
        <f t="shared" si="15"/>
        <v>8.4525</v>
      </c>
      <c r="K37" s="179">
        <v>177.5025</v>
      </c>
      <c r="L37" s="72">
        <f t="shared" si="16"/>
        <v>5.91675</v>
      </c>
      <c r="M37" s="179">
        <v>152.145</v>
      </c>
      <c r="N37" s="72">
        <f t="shared" si="17"/>
        <v>5.0715</v>
      </c>
      <c r="O37" s="179">
        <v>126.78750000000001</v>
      </c>
      <c r="P37" s="72">
        <f t="shared" si="18"/>
        <v>4.22625</v>
      </c>
      <c r="Q37" s="179">
        <v>114.10874999999999</v>
      </c>
      <c r="R37" s="72">
        <f t="shared" si="19"/>
        <v>3.803625</v>
      </c>
      <c r="S37" s="179">
        <v>102.69787499999998</v>
      </c>
      <c r="T37" s="72">
        <f t="shared" si="20"/>
        <v>3.4232625</v>
      </c>
      <c r="U37" s="358"/>
      <c r="V37" s="358"/>
      <c r="W37" s="177"/>
      <c r="X37" s="177"/>
      <c r="Y37" s="177"/>
    </row>
    <row r="38">
      <c r="A38" s="55"/>
      <c r="D38" s="56"/>
      <c r="E38" s="123"/>
      <c r="F38" s="113">
        <v>100.0</v>
      </c>
      <c r="H38" s="332">
        <v>260.73</v>
      </c>
      <c r="I38" s="181">
        <f>757.05*1.05</f>
        <v>794.9025</v>
      </c>
      <c r="J38" s="76">
        <f t="shared" si="15"/>
        <v>7.949025</v>
      </c>
      <c r="K38" s="181">
        <v>556.43175</v>
      </c>
      <c r="L38" s="76">
        <f t="shared" si="16"/>
        <v>5.5643175</v>
      </c>
      <c r="M38" s="181">
        <v>476.9415</v>
      </c>
      <c r="N38" s="76">
        <f t="shared" si="17"/>
        <v>4.769415</v>
      </c>
      <c r="O38" s="181">
        <v>397.45125</v>
      </c>
      <c r="P38" s="76">
        <f t="shared" si="18"/>
        <v>3.9745125</v>
      </c>
      <c r="Q38" s="181">
        <v>357.706125</v>
      </c>
      <c r="R38" s="76">
        <f t="shared" si="19"/>
        <v>3.57706125</v>
      </c>
      <c r="S38" s="181">
        <v>321.93551249999996</v>
      </c>
      <c r="T38" s="76">
        <f t="shared" si="20"/>
        <v>3.219355125</v>
      </c>
      <c r="U38" s="358"/>
      <c r="V38" s="358"/>
      <c r="W38" s="177"/>
      <c r="X38" s="177"/>
      <c r="Y38" s="177"/>
    </row>
    <row r="39">
      <c r="A39" s="78"/>
      <c r="B39" s="79"/>
      <c r="C39" s="79"/>
      <c r="D39" s="80"/>
      <c r="E39" s="124"/>
      <c r="F39" s="34">
        <v>300.0</v>
      </c>
      <c r="H39" s="332">
        <v>760.67</v>
      </c>
      <c r="I39" s="210">
        <f>2191.35*1.05</f>
        <v>2300.9175</v>
      </c>
      <c r="J39" s="211">
        <f t="shared" si="15"/>
        <v>7.669725</v>
      </c>
      <c r="K39" s="210">
        <v>1610.6422499999999</v>
      </c>
      <c r="L39" s="211">
        <f t="shared" si="16"/>
        <v>5.3688075</v>
      </c>
      <c r="M39" s="210">
        <v>1380.5504999999998</v>
      </c>
      <c r="N39" s="211">
        <f t="shared" si="17"/>
        <v>4.601835</v>
      </c>
      <c r="O39" s="210">
        <v>1150.45875</v>
      </c>
      <c r="P39" s="211">
        <f t="shared" si="18"/>
        <v>3.8348625</v>
      </c>
      <c r="Q39" s="210">
        <v>1035.412875</v>
      </c>
      <c r="R39" s="211">
        <f t="shared" si="19"/>
        <v>3.45137625</v>
      </c>
      <c r="S39" s="210">
        <v>931.8715875</v>
      </c>
      <c r="T39" s="211">
        <f t="shared" si="20"/>
        <v>3.106238625</v>
      </c>
      <c r="U39" s="358"/>
      <c r="V39" s="358"/>
      <c r="W39" s="177"/>
      <c r="X39" s="177"/>
      <c r="Y39" s="177"/>
    </row>
    <row r="40" ht="15.75" customHeight="1">
      <c r="A40" s="94"/>
      <c r="B40" s="94"/>
      <c r="C40" s="94"/>
      <c r="D40" s="81"/>
      <c r="E40" s="94"/>
      <c r="F40" s="94"/>
      <c r="H40" s="81"/>
      <c r="S40" s="107"/>
      <c r="T40" s="107"/>
      <c r="U40" s="368"/>
      <c r="V40" s="368"/>
      <c r="W40" s="369"/>
    </row>
    <row r="41" ht="15.75" customHeight="1">
      <c r="A41" s="94"/>
      <c r="B41" s="94"/>
      <c r="C41" s="94"/>
      <c r="D41" s="81"/>
      <c r="E41" s="94"/>
      <c r="F41" s="94"/>
      <c r="H41" s="81"/>
      <c r="S41" s="107"/>
      <c r="T41" s="107"/>
      <c r="U41" s="368"/>
      <c r="V41" s="368"/>
      <c r="W41" s="369"/>
    </row>
    <row r="42">
      <c r="A42" s="22" t="s">
        <v>61</v>
      </c>
      <c r="B42" s="23"/>
      <c r="C42" s="23"/>
      <c r="D42" s="24"/>
      <c r="E42" s="22" t="s">
        <v>12</v>
      </c>
      <c r="F42" s="24"/>
      <c r="H42" s="331" t="s">
        <v>283</v>
      </c>
      <c r="I42" s="26" t="s">
        <v>16</v>
      </c>
      <c r="J42" s="27"/>
      <c r="K42" s="26" t="s">
        <v>17</v>
      </c>
      <c r="L42" s="27"/>
      <c r="M42" s="26" t="s">
        <v>18</v>
      </c>
      <c r="N42" s="27"/>
      <c r="O42" s="26" t="s">
        <v>90</v>
      </c>
      <c r="P42" s="27"/>
      <c r="Q42" s="26" t="s">
        <v>91</v>
      </c>
      <c r="R42" s="27"/>
      <c r="S42" s="26" t="s">
        <v>95</v>
      </c>
      <c r="T42" s="27"/>
      <c r="U42" s="351"/>
      <c r="V42" s="351"/>
      <c r="W42" s="352"/>
      <c r="X42" s="352"/>
      <c r="Y42" s="352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35"/>
      <c r="I43" s="36" t="s">
        <v>27</v>
      </c>
      <c r="J43" s="37" t="s">
        <v>28</v>
      </c>
      <c r="K43" s="36" t="s">
        <v>27</v>
      </c>
      <c r="L43" s="37" t="s">
        <v>28</v>
      </c>
      <c r="M43" s="36" t="s">
        <v>27</v>
      </c>
      <c r="N43" s="37" t="s">
        <v>28</v>
      </c>
      <c r="O43" s="36" t="s">
        <v>27</v>
      </c>
      <c r="P43" s="37" t="s">
        <v>28</v>
      </c>
      <c r="Q43" s="36" t="s">
        <v>27</v>
      </c>
      <c r="R43" s="37" t="s">
        <v>28</v>
      </c>
      <c r="S43" s="36" t="s">
        <v>27</v>
      </c>
      <c r="T43" s="37" t="s">
        <v>28</v>
      </c>
      <c r="U43" s="354"/>
      <c r="V43" s="354"/>
      <c r="W43" s="355"/>
      <c r="X43" s="355"/>
      <c r="Y43" s="355"/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381">
        <v>90.91</v>
      </c>
      <c r="I44" s="204">
        <v>220.5</v>
      </c>
      <c r="J44" s="91">
        <f t="shared" ref="J44:J61" si="21">I44/F44</f>
        <v>4.41</v>
      </c>
      <c r="K44" s="204">
        <v>154.35000000000002</v>
      </c>
      <c r="L44" s="91">
        <f t="shared" ref="L44:L61" si="22">K44/F44</f>
        <v>3.087</v>
      </c>
      <c r="M44" s="204">
        <v>132.3</v>
      </c>
      <c r="N44" s="91">
        <f t="shared" ref="N44:N61" si="23">M44/F44</f>
        <v>2.646</v>
      </c>
      <c r="O44" s="204">
        <v>110.25</v>
      </c>
      <c r="P44" s="91">
        <f t="shared" ref="P44:P61" si="24">O44/F44</f>
        <v>2.205</v>
      </c>
      <c r="Q44" s="204">
        <v>99.225</v>
      </c>
      <c r="R44" s="91">
        <f t="shared" ref="R44:R61" si="25">Q44/F44</f>
        <v>1.9845</v>
      </c>
      <c r="S44" s="93">
        <f>Q44-Q44*$S$2</f>
        <v>89.3025</v>
      </c>
      <c r="T44" s="91">
        <f t="shared" ref="T44:T50" si="26">S44/F44</f>
        <v>1.78605</v>
      </c>
      <c r="U44" s="358">
        <v>150.0</v>
      </c>
      <c r="V44" s="358">
        <f>270/2</f>
        <v>135</v>
      </c>
      <c r="W44" s="177"/>
      <c r="X44" s="177"/>
      <c r="Y44" s="177"/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381">
        <v>65.41</v>
      </c>
      <c r="I45" s="403">
        <v>135.0</v>
      </c>
      <c r="J45" s="91">
        <f t="shared" si="21"/>
        <v>2.7</v>
      </c>
      <c r="K45" s="403">
        <v>107.0</v>
      </c>
      <c r="L45" s="91">
        <f t="shared" si="22"/>
        <v>2.14</v>
      </c>
      <c r="M45" s="403">
        <v>95.0</v>
      </c>
      <c r="N45" s="91">
        <f t="shared" si="23"/>
        <v>1.9</v>
      </c>
      <c r="O45" s="403">
        <v>81.0</v>
      </c>
      <c r="P45" s="91">
        <f t="shared" si="24"/>
        <v>1.62</v>
      </c>
      <c r="Q45" s="204">
        <v>74.0</v>
      </c>
      <c r="R45" s="91">
        <f t="shared" si="25"/>
        <v>1.48</v>
      </c>
      <c r="S45" s="93">
        <v>74.0</v>
      </c>
      <c r="T45" s="91">
        <f t="shared" si="26"/>
        <v>1.48</v>
      </c>
      <c r="U45" s="358">
        <v>138.0</v>
      </c>
      <c r="V45" s="358"/>
      <c r="W45" s="177"/>
      <c r="X45" s="177"/>
      <c r="Y45" s="177"/>
    </row>
    <row r="46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381">
        <v>159.03</v>
      </c>
      <c r="I46" s="204">
        <v>580.0</v>
      </c>
      <c r="J46" s="91">
        <f t="shared" si="21"/>
        <v>14.5</v>
      </c>
      <c r="K46" s="204">
        <v>343.0</v>
      </c>
      <c r="L46" s="91">
        <f t="shared" si="22"/>
        <v>8.575</v>
      </c>
      <c r="M46" s="204">
        <v>294.0</v>
      </c>
      <c r="N46" s="91">
        <f t="shared" si="23"/>
        <v>7.35</v>
      </c>
      <c r="O46" s="204">
        <v>245.0</v>
      </c>
      <c r="P46" s="91">
        <f t="shared" si="24"/>
        <v>6.125</v>
      </c>
      <c r="Q46" s="204">
        <v>220.5</v>
      </c>
      <c r="R46" s="91">
        <f t="shared" si="25"/>
        <v>5.5125</v>
      </c>
      <c r="S46" s="93">
        <f t="shared" ref="S46:S47" si="27">Q46-Q46*$S$2</f>
        <v>198.45</v>
      </c>
      <c r="T46" s="91">
        <f t="shared" si="26"/>
        <v>4.96125</v>
      </c>
      <c r="U46" s="358">
        <f>265*2</f>
        <v>530</v>
      </c>
      <c r="V46" s="358">
        <f>290*2</f>
        <v>580</v>
      </c>
      <c r="W46" s="177"/>
      <c r="X46" s="177"/>
      <c r="Y46" s="177"/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381">
        <v>619.36</v>
      </c>
      <c r="I47" s="93">
        <f>1323*1.15</f>
        <v>1521.45</v>
      </c>
      <c r="J47" s="374">
        <f t="shared" si="21"/>
        <v>1521.45</v>
      </c>
      <c r="K47" s="93">
        <v>1159.1999999999998</v>
      </c>
      <c r="L47" s="374">
        <f t="shared" si="22"/>
        <v>1159.2</v>
      </c>
      <c r="M47" s="93">
        <v>1086.75</v>
      </c>
      <c r="N47" s="374">
        <f t="shared" si="23"/>
        <v>1086.75</v>
      </c>
      <c r="O47" s="93">
        <v>1014.3</v>
      </c>
      <c r="P47" s="374">
        <f t="shared" si="24"/>
        <v>1014.3</v>
      </c>
      <c r="Q47" s="93">
        <v>869.4</v>
      </c>
      <c r="R47" s="374">
        <f t="shared" si="25"/>
        <v>869.4</v>
      </c>
      <c r="S47" s="93">
        <f t="shared" si="27"/>
        <v>782.46</v>
      </c>
      <c r="T47" s="374">
        <f t="shared" si="26"/>
        <v>782.46</v>
      </c>
      <c r="U47" s="358"/>
      <c r="V47" s="358"/>
      <c r="W47" s="177"/>
      <c r="X47" s="177"/>
      <c r="Y47" s="177"/>
    </row>
    <row r="48">
      <c r="A48" s="82" t="s">
        <v>69</v>
      </c>
      <c r="B48" s="83" t="s">
        <v>72</v>
      </c>
      <c r="C48" s="2"/>
      <c r="D48" s="141" t="s">
        <v>71</v>
      </c>
      <c r="E48" s="144">
        <v>50.0</v>
      </c>
      <c r="F48" s="145">
        <v>1.0</v>
      </c>
      <c r="H48" s="381">
        <v>219.53</v>
      </c>
      <c r="I48" s="93">
        <v>1350.0</v>
      </c>
      <c r="J48" s="374">
        <f t="shared" si="21"/>
        <v>1350</v>
      </c>
      <c r="K48" s="204">
        <v>880.0</v>
      </c>
      <c r="L48" s="374">
        <f t="shared" si="22"/>
        <v>880</v>
      </c>
      <c r="M48" s="204">
        <v>750.0</v>
      </c>
      <c r="N48" s="374">
        <f t="shared" si="23"/>
        <v>750</v>
      </c>
      <c r="O48" s="204">
        <v>630.0</v>
      </c>
      <c r="P48" s="374">
        <f t="shared" si="24"/>
        <v>630</v>
      </c>
      <c r="Q48" s="204">
        <v>580.0</v>
      </c>
      <c r="R48" s="374">
        <f t="shared" si="25"/>
        <v>580</v>
      </c>
      <c r="S48" s="93">
        <v>540.0</v>
      </c>
      <c r="T48" s="374">
        <f t="shared" si="26"/>
        <v>540</v>
      </c>
      <c r="U48" s="358" t="s">
        <v>254</v>
      </c>
      <c r="V48" s="358">
        <v>1100.0</v>
      </c>
      <c r="W48" s="177"/>
      <c r="X48" s="177"/>
      <c r="Y48" s="177"/>
    </row>
    <row r="49">
      <c r="A49" s="40" t="s">
        <v>73</v>
      </c>
      <c r="B49" s="83" t="s">
        <v>72</v>
      </c>
      <c r="C49" s="2"/>
      <c r="D49" s="141" t="s">
        <v>74</v>
      </c>
      <c r="E49" s="71">
        <v>100.0</v>
      </c>
      <c r="F49" s="45">
        <v>50.0</v>
      </c>
      <c r="H49" s="381">
        <v>110.69</v>
      </c>
      <c r="I49" s="204">
        <v>223.0</v>
      </c>
      <c r="J49" s="91">
        <f t="shared" si="21"/>
        <v>4.46</v>
      </c>
      <c r="K49" s="204">
        <v>169.0</v>
      </c>
      <c r="L49" s="91">
        <f t="shared" si="22"/>
        <v>3.38</v>
      </c>
      <c r="M49" s="204">
        <v>159.0</v>
      </c>
      <c r="N49" s="91">
        <f t="shared" si="23"/>
        <v>3.18</v>
      </c>
      <c r="O49" s="204">
        <v>148.0</v>
      </c>
      <c r="P49" s="91">
        <f t="shared" si="24"/>
        <v>2.96</v>
      </c>
      <c r="Q49" s="204">
        <v>127.0</v>
      </c>
      <c r="R49" s="91">
        <f t="shared" si="25"/>
        <v>2.54</v>
      </c>
      <c r="S49" s="93">
        <v>127.0</v>
      </c>
      <c r="T49" s="91">
        <f t="shared" si="26"/>
        <v>2.54</v>
      </c>
      <c r="U49" s="358"/>
      <c r="V49" s="358"/>
      <c r="W49" s="177"/>
      <c r="X49" s="177"/>
      <c r="Y49" s="177"/>
    </row>
    <row r="50">
      <c r="A50" s="40" t="s">
        <v>73</v>
      </c>
      <c r="B50" s="83" t="s">
        <v>72</v>
      </c>
      <c r="C50" s="2"/>
      <c r="D50" s="141" t="s">
        <v>74</v>
      </c>
      <c r="E50" s="71">
        <v>50.0</v>
      </c>
      <c r="F50" s="45">
        <v>100.0</v>
      </c>
      <c r="H50" s="381">
        <v>212.03</v>
      </c>
      <c r="I50" s="204">
        <v>407.0</v>
      </c>
      <c r="J50" s="91">
        <f t="shared" si="21"/>
        <v>4.07</v>
      </c>
      <c r="K50" s="204">
        <v>310.0</v>
      </c>
      <c r="L50" s="91">
        <f t="shared" si="22"/>
        <v>3.1</v>
      </c>
      <c r="M50" s="204">
        <v>291.0</v>
      </c>
      <c r="N50" s="91">
        <f t="shared" si="23"/>
        <v>2.91</v>
      </c>
      <c r="O50" s="204">
        <v>272.0</v>
      </c>
      <c r="P50" s="91">
        <f t="shared" si="24"/>
        <v>2.72</v>
      </c>
      <c r="Q50" s="204">
        <v>233.0</v>
      </c>
      <c r="R50" s="91">
        <f t="shared" si="25"/>
        <v>2.33</v>
      </c>
      <c r="S50" s="93">
        <v>233.0</v>
      </c>
      <c r="T50" s="91">
        <f t="shared" si="26"/>
        <v>2.33</v>
      </c>
      <c r="U50" s="358"/>
      <c r="V50" s="358"/>
      <c r="W50" s="177"/>
      <c r="X50" s="177"/>
      <c r="Y50" s="177"/>
    </row>
    <row r="51" ht="39.0" customHeight="1">
      <c r="A51" s="40" t="s">
        <v>73</v>
      </c>
      <c r="B51" s="83" t="s">
        <v>96</v>
      </c>
      <c r="C51" s="2"/>
      <c r="D51" s="207"/>
      <c r="E51" s="71">
        <v>60.0</v>
      </c>
      <c r="F51" s="45">
        <v>100.0</v>
      </c>
      <c r="H51" s="381">
        <v>261.95</v>
      </c>
      <c r="I51" s="204">
        <v>262.5</v>
      </c>
      <c r="J51" s="91">
        <f t="shared" si="21"/>
        <v>2.625</v>
      </c>
      <c r="K51" s="204">
        <v>200.0</v>
      </c>
      <c r="L51" s="91">
        <f t="shared" si="22"/>
        <v>2</v>
      </c>
      <c r="M51" s="204">
        <v>187.5</v>
      </c>
      <c r="N51" s="91">
        <f t="shared" si="23"/>
        <v>1.875</v>
      </c>
      <c r="O51" s="204">
        <v>175.0</v>
      </c>
      <c r="P51" s="91">
        <f t="shared" si="24"/>
        <v>1.75</v>
      </c>
      <c r="Q51" s="204">
        <v>175.0</v>
      </c>
      <c r="R51" s="91">
        <f t="shared" si="25"/>
        <v>1.75</v>
      </c>
      <c r="S51" s="93" t="s">
        <v>285</v>
      </c>
      <c r="T51" s="91" t="s">
        <v>256</v>
      </c>
      <c r="U51" s="358"/>
      <c r="V51" s="358"/>
      <c r="W51" s="177"/>
      <c r="X51" s="177"/>
      <c r="Y51" s="177"/>
    </row>
    <row r="52">
      <c r="A52" s="40" t="s">
        <v>75</v>
      </c>
      <c r="B52" s="41" t="s">
        <v>76</v>
      </c>
      <c r="C52" s="23"/>
      <c r="D52" s="133" t="s">
        <v>72</v>
      </c>
      <c r="E52" s="147">
        <v>300.0</v>
      </c>
      <c r="F52" s="45">
        <v>100.0</v>
      </c>
      <c r="H52" s="381">
        <v>22.99</v>
      </c>
      <c r="I52" s="179">
        <v>40.95</v>
      </c>
      <c r="J52" s="72">
        <f t="shared" si="21"/>
        <v>0.4095</v>
      </c>
      <c r="K52" s="179">
        <v>31.2</v>
      </c>
      <c r="L52" s="72">
        <f t="shared" si="22"/>
        <v>0.312</v>
      </c>
      <c r="M52" s="179">
        <v>29.25</v>
      </c>
      <c r="N52" s="72">
        <f t="shared" si="23"/>
        <v>0.2925</v>
      </c>
      <c r="O52" s="179">
        <v>27.3</v>
      </c>
      <c r="P52" s="72">
        <f t="shared" si="24"/>
        <v>0.273</v>
      </c>
      <c r="Q52" s="179">
        <v>27.3</v>
      </c>
      <c r="R52" s="72">
        <f t="shared" si="25"/>
        <v>0.273</v>
      </c>
      <c r="S52" s="404" t="s">
        <v>286</v>
      </c>
      <c r="T52" s="72" t="s">
        <v>263</v>
      </c>
      <c r="U52" s="358">
        <v>34.0</v>
      </c>
      <c r="V52" s="358"/>
      <c r="W52" s="177"/>
      <c r="X52" s="177"/>
      <c r="Y52" s="177"/>
    </row>
    <row r="53">
      <c r="A53" s="78"/>
      <c r="B53" s="79"/>
      <c r="C53" s="79"/>
      <c r="D53" s="80"/>
      <c r="E53" s="151">
        <v>200.0</v>
      </c>
      <c r="F53" s="34">
        <v>200.0</v>
      </c>
      <c r="H53" s="381">
        <v>36.29</v>
      </c>
      <c r="I53" s="210">
        <v>57.75</v>
      </c>
      <c r="J53" s="211">
        <f t="shared" si="21"/>
        <v>0.28875</v>
      </c>
      <c r="K53" s="210">
        <v>44.0</v>
      </c>
      <c r="L53" s="211">
        <f t="shared" si="22"/>
        <v>0.22</v>
      </c>
      <c r="M53" s="210">
        <v>41.25</v>
      </c>
      <c r="N53" s="211">
        <f t="shared" si="23"/>
        <v>0.20625</v>
      </c>
      <c r="O53" s="210">
        <v>38.5</v>
      </c>
      <c r="P53" s="211">
        <f t="shared" si="24"/>
        <v>0.1925</v>
      </c>
      <c r="Q53" s="210">
        <v>38.5</v>
      </c>
      <c r="R53" s="211">
        <f t="shared" si="25"/>
        <v>0.1925</v>
      </c>
      <c r="S53" s="405" t="s">
        <v>287</v>
      </c>
      <c r="T53" s="211" t="s">
        <v>264</v>
      </c>
      <c r="U53" s="358"/>
      <c r="V53" s="358"/>
      <c r="W53" s="177"/>
      <c r="X53" s="177"/>
      <c r="Y53" s="177"/>
    </row>
    <row r="54">
      <c r="A54" s="40" t="s">
        <v>75</v>
      </c>
      <c r="B54" s="41" t="s">
        <v>77</v>
      </c>
      <c r="C54" s="23"/>
      <c r="D54" s="133" t="s">
        <v>72</v>
      </c>
      <c r="E54" s="147">
        <v>100.0</v>
      </c>
      <c r="F54" s="45">
        <v>100.0</v>
      </c>
      <c r="H54" s="381">
        <v>47.17</v>
      </c>
      <c r="I54" s="181">
        <v>75.6</v>
      </c>
      <c r="J54" s="72">
        <f t="shared" si="21"/>
        <v>0.756</v>
      </c>
      <c r="K54" s="181">
        <v>57.6</v>
      </c>
      <c r="L54" s="72">
        <f t="shared" si="22"/>
        <v>0.576</v>
      </c>
      <c r="M54" s="181">
        <v>54.0</v>
      </c>
      <c r="N54" s="72">
        <f t="shared" si="23"/>
        <v>0.54</v>
      </c>
      <c r="O54" s="181">
        <v>50.4</v>
      </c>
      <c r="P54" s="72">
        <f t="shared" si="24"/>
        <v>0.504</v>
      </c>
      <c r="Q54" s="181">
        <v>50.4</v>
      </c>
      <c r="R54" s="72">
        <f t="shared" si="25"/>
        <v>0.504</v>
      </c>
      <c r="S54" s="406" t="s">
        <v>288</v>
      </c>
      <c r="T54" s="72" t="s">
        <v>265</v>
      </c>
      <c r="U54" s="358"/>
      <c r="V54" s="358"/>
      <c r="W54" s="177"/>
      <c r="X54" s="177"/>
      <c r="Y54" s="177"/>
    </row>
    <row r="55" ht="16.5" customHeight="1">
      <c r="A55" s="78"/>
      <c r="B55" s="79"/>
      <c r="C55" s="79"/>
      <c r="D55" s="80"/>
      <c r="E55" s="151">
        <v>80.0</v>
      </c>
      <c r="F55" s="34">
        <v>200.0</v>
      </c>
      <c r="H55" s="381">
        <v>84.74</v>
      </c>
      <c r="I55" s="181">
        <v>131.25</v>
      </c>
      <c r="J55" s="211">
        <f t="shared" si="21"/>
        <v>0.65625</v>
      </c>
      <c r="K55" s="181">
        <v>100.0</v>
      </c>
      <c r="L55" s="211">
        <f t="shared" si="22"/>
        <v>0.5</v>
      </c>
      <c r="M55" s="181">
        <v>93.75</v>
      </c>
      <c r="N55" s="211">
        <f t="shared" si="23"/>
        <v>0.46875</v>
      </c>
      <c r="O55" s="181">
        <v>87.5</v>
      </c>
      <c r="P55" s="211">
        <f t="shared" si="24"/>
        <v>0.4375</v>
      </c>
      <c r="Q55" s="181">
        <v>87.5</v>
      </c>
      <c r="R55" s="211">
        <f t="shared" si="25"/>
        <v>0.4375</v>
      </c>
      <c r="S55" s="406" t="s">
        <v>289</v>
      </c>
      <c r="T55" s="211" t="s">
        <v>266</v>
      </c>
      <c r="U55" s="358"/>
      <c r="V55" s="358"/>
      <c r="W55" s="177"/>
      <c r="X55" s="177"/>
      <c r="Y55" s="177"/>
    </row>
    <row r="56">
      <c r="A56" s="40" t="s">
        <v>78</v>
      </c>
      <c r="B56" s="41" t="s">
        <v>79</v>
      </c>
      <c r="C56" s="23"/>
      <c r="D56" s="133" t="s">
        <v>72</v>
      </c>
      <c r="E56" s="147">
        <v>300.0</v>
      </c>
      <c r="F56" s="45">
        <v>100.0</v>
      </c>
      <c r="H56" s="381">
        <v>17.03</v>
      </c>
      <c r="I56" s="179">
        <v>29.4</v>
      </c>
      <c r="J56" s="72">
        <f t="shared" si="21"/>
        <v>0.294</v>
      </c>
      <c r="K56" s="179">
        <v>22.4</v>
      </c>
      <c r="L56" s="72">
        <f t="shared" si="22"/>
        <v>0.224</v>
      </c>
      <c r="M56" s="179">
        <v>21.0</v>
      </c>
      <c r="N56" s="72">
        <f t="shared" si="23"/>
        <v>0.21</v>
      </c>
      <c r="O56" s="179">
        <v>19.6</v>
      </c>
      <c r="P56" s="72">
        <f t="shared" si="24"/>
        <v>0.196</v>
      </c>
      <c r="Q56" s="179">
        <v>19.6</v>
      </c>
      <c r="R56" s="72">
        <f t="shared" si="25"/>
        <v>0.196</v>
      </c>
      <c r="S56" s="404" t="s">
        <v>290</v>
      </c>
      <c r="T56" s="72" t="s">
        <v>267</v>
      </c>
      <c r="U56" s="358">
        <v>20.0</v>
      </c>
      <c r="V56" s="358"/>
      <c r="W56" s="177"/>
      <c r="X56" s="177"/>
      <c r="Y56" s="177"/>
    </row>
    <row r="57" ht="16.5" customHeight="1">
      <c r="A57" s="78"/>
      <c r="B57" s="79"/>
      <c r="C57" s="79"/>
      <c r="D57" s="80"/>
      <c r="E57" s="151">
        <v>200.0</v>
      </c>
      <c r="F57" s="34">
        <v>200.0</v>
      </c>
      <c r="H57" s="381">
        <v>24.35</v>
      </c>
      <c r="I57" s="210">
        <v>38.85</v>
      </c>
      <c r="J57" s="211">
        <f t="shared" si="21"/>
        <v>0.19425</v>
      </c>
      <c r="K57" s="210">
        <v>29.6</v>
      </c>
      <c r="L57" s="211">
        <f t="shared" si="22"/>
        <v>0.148</v>
      </c>
      <c r="M57" s="210">
        <v>27.75</v>
      </c>
      <c r="N57" s="211">
        <f t="shared" si="23"/>
        <v>0.13875</v>
      </c>
      <c r="O57" s="210">
        <v>25.9</v>
      </c>
      <c r="P57" s="211">
        <f t="shared" si="24"/>
        <v>0.1295</v>
      </c>
      <c r="Q57" s="210">
        <v>25.9</v>
      </c>
      <c r="R57" s="211">
        <f t="shared" si="25"/>
        <v>0.1295</v>
      </c>
      <c r="S57" s="405" t="s">
        <v>291</v>
      </c>
      <c r="T57" s="211" t="s">
        <v>268</v>
      </c>
      <c r="U57" s="358">
        <v>28.0</v>
      </c>
      <c r="V57" s="358"/>
      <c r="W57" s="177"/>
      <c r="X57" s="177"/>
      <c r="Y57" s="177"/>
    </row>
    <row r="58">
      <c r="A58" s="40" t="s">
        <v>78</v>
      </c>
      <c r="B58" s="41" t="s">
        <v>80</v>
      </c>
      <c r="C58" s="23"/>
      <c r="D58" s="133" t="s">
        <v>72</v>
      </c>
      <c r="E58" s="147">
        <v>300.0</v>
      </c>
      <c r="F58" s="45">
        <v>100.0</v>
      </c>
      <c r="H58" s="381">
        <v>18.23</v>
      </c>
      <c r="I58" s="181">
        <v>31.5</v>
      </c>
      <c r="J58" s="72">
        <f t="shared" si="21"/>
        <v>0.315</v>
      </c>
      <c r="K58" s="181">
        <v>24.0</v>
      </c>
      <c r="L58" s="72">
        <f t="shared" si="22"/>
        <v>0.24</v>
      </c>
      <c r="M58" s="181">
        <v>22.5</v>
      </c>
      <c r="N58" s="72">
        <f t="shared" si="23"/>
        <v>0.225</v>
      </c>
      <c r="O58" s="181">
        <v>21.0</v>
      </c>
      <c r="P58" s="72">
        <f t="shared" si="24"/>
        <v>0.21</v>
      </c>
      <c r="Q58" s="181">
        <v>21.0</v>
      </c>
      <c r="R58" s="72">
        <f t="shared" si="25"/>
        <v>0.21</v>
      </c>
      <c r="S58" s="406" t="s">
        <v>292</v>
      </c>
      <c r="T58" s="72" t="s">
        <v>269</v>
      </c>
      <c r="U58" s="358">
        <v>20.0</v>
      </c>
      <c r="V58" s="358"/>
      <c r="W58" s="177"/>
      <c r="X58" s="177"/>
      <c r="Y58" s="177"/>
    </row>
    <row r="59" ht="16.5" customHeight="1">
      <c r="A59" s="78"/>
      <c r="B59" s="79"/>
      <c r="C59" s="79"/>
      <c r="D59" s="80"/>
      <c r="E59" s="151">
        <v>200.0</v>
      </c>
      <c r="F59" s="34">
        <v>200.0</v>
      </c>
      <c r="H59" s="381">
        <v>26.75</v>
      </c>
      <c r="I59" s="181">
        <v>44.1</v>
      </c>
      <c r="J59" s="211">
        <f t="shared" si="21"/>
        <v>0.2205</v>
      </c>
      <c r="K59" s="181">
        <v>33.6</v>
      </c>
      <c r="L59" s="211">
        <f t="shared" si="22"/>
        <v>0.168</v>
      </c>
      <c r="M59" s="181">
        <v>31.5</v>
      </c>
      <c r="N59" s="211">
        <f t="shared" si="23"/>
        <v>0.1575</v>
      </c>
      <c r="O59" s="181">
        <v>29.4</v>
      </c>
      <c r="P59" s="211">
        <f t="shared" si="24"/>
        <v>0.147</v>
      </c>
      <c r="Q59" s="181">
        <v>29.4</v>
      </c>
      <c r="R59" s="211">
        <f t="shared" si="25"/>
        <v>0.147</v>
      </c>
      <c r="S59" s="406" t="s">
        <v>293</v>
      </c>
      <c r="T59" s="211" t="s">
        <v>270</v>
      </c>
      <c r="U59" s="358">
        <v>61.0</v>
      </c>
      <c r="V59" s="358"/>
      <c r="W59" s="177"/>
      <c r="X59" s="177"/>
      <c r="Y59" s="177"/>
    </row>
    <row r="60">
      <c r="A60" s="40" t="s">
        <v>78</v>
      </c>
      <c r="B60" s="41" t="s">
        <v>81</v>
      </c>
      <c r="C60" s="23"/>
      <c r="D60" s="133" t="s">
        <v>72</v>
      </c>
      <c r="E60" s="147">
        <v>300.0</v>
      </c>
      <c r="F60" s="45">
        <v>100.0</v>
      </c>
      <c r="H60" s="381">
        <v>21.83</v>
      </c>
      <c r="I60" s="179">
        <v>31.5</v>
      </c>
      <c r="J60" s="72">
        <f t="shared" si="21"/>
        <v>0.315</v>
      </c>
      <c r="K60" s="179">
        <v>24.0</v>
      </c>
      <c r="L60" s="72">
        <f t="shared" si="22"/>
        <v>0.24</v>
      </c>
      <c r="M60" s="179">
        <v>22.5</v>
      </c>
      <c r="N60" s="72">
        <f t="shared" si="23"/>
        <v>0.225</v>
      </c>
      <c r="O60" s="179">
        <v>21.0</v>
      </c>
      <c r="P60" s="72">
        <f t="shared" si="24"/>
        <v>0.21</v>
      </c>
      <c r="Q60" s="179">
        <v>21.0</v>
      </c>
      <c r="R60" s="72">
        <f t="shared" si="25"/>
        <v>0.21</v>
      </c>
      <c r="S60" s="404" t="s">
        <v>292</v>
      </c>
      <c r="T60" s="72" t="s">
        <v>269</v>
      </c>
      <c r="U60" s="358"/>
      <c r="V60" s="358"/>
      <c r="W60" s="177"/>
      <c r="X60" s="177"/>
      <c r="Y60" s="177"/>
    </row>
    <row r="61" ht="16.5" customHeight="1">
      <c r="A61" s="78"/>
      <c r="B61" s="79"/>
      <c r="C61" s="79"/>
      <c r="D61" s="80"/>
      <c r="E61" s="151">
        <v>200.0</v>
      </c>
      <c r="F61" s="34">
        <v>200.0</v>
      </c>
      <c r="H61" s="381">
        <v>33.95</v>
      </c>
      <c r="I61" s="210">
        <v>48.3</v>
      </c>
      <c r="J61" s="211">
        <f t="shared" si="21"/>
        <v>0.2415</v>
      </c>
      <c r="K61" s="210">
        <v>36.8</v>
      </c>
      <c r="L61" s="211">
        <f t="shared" si="22"/>
        <v>0.184</v>
      </c>
      <c r="M61" s="210">
        <v>34.5</v>
      </c>
      <c r="N61" s="211">
        <f t="shared" si="23"/>
        <v>0.1725</v>
      </c>
      <c r="O61" s="210">
        <v>32.2</v>
      </c>
      <c r="P61" s="211">
        <f t="shared" si="24"/>
        <v>0.161</v>
      </c>
      <c r="Q61" s="210">
        <v>32.2</v>
      </c>
      <c r="R61" s="211">
        <f t="shared" si="25"/>
        <v>0.161</v>
      </c>
      <c r="S61" s="405" t="s">
        <v>294</v>
      </c>
      <c r="T61" s="211" t="s">
        <v>271</v>
      </c>
      <c r="U61" s="358"/>
      <c r="V61" s="358"/>
      <c r="W61" s="177"/>
      <c r="X61" s="177"/>
      <c r="Y61" s="177"/>
    </row>
    <row r="62" ht="15.75" customHeight="1">
      <c r="A62" s="94"/>
      <c r="B62" s="94"/>
      <c r="C62" s="94"/>
      <c r="D62" s="81"/>
      <c r="E62" s="94"/>
      <c r="F62" s="94"/>
      <c r="H62" s="81"/>
      <c r="U62" s="368"/>
      <c r="V62" s="368"/>
      <c r="W62" s="369"/>
    </row>
    <row r="63" ht="15.75" customHeight="1">
      <c r="A63" s="94"/>
      <c r="B63" s="94"/>
      <c r="C63" s="94"/>
      <c r="D63" s="81"/>
      <c r="E63" s="94"/>
      <c r="F63" s="94"/>
      <c r="H63" s="81"/>
      <c r="U63" s="368"/>
      <c r="V63" s="368"/>
      <c r="W63" s="369"/>
    </row>
    <row r="64" ht="15.75" customHeight="1">
      <c r="A64" s="94"/>
      <c r="B64" s="94"/>
      <c r="C64" s="94"/>
      <c r="D64" s="81"/>
      <c r="E64" s="94"/>
      <c r="F64" s="94"/>
      <c r="H64" s="81"/>
      <c r="U64" s="368"/>
      <c r="V64" s="368"/>
      <c r="W64" s="369"/>
    </row>
    <row r="65" ht="15.75" customHeight="1">
      <c r="A65" s="94"/>
      <c r="B65" s="94"/>
      <c r="C65" s="94"/>
      <c r="D65" s="81"/>
      <c r="E65" s="94"/>
      <c r="F65" s="94"/>
      <c r="H65" s="81"/>
      <c r="U65" s="368"/>
      <c r="V65" s="368"/>
      <c r="W65" s="369"/>
    </row>
    <row r="66" ht="15.75" customHeight="1">
      <c r="A66" s="94"/>
      <c r="B66" s="94"/>
      <c r="C66" s="94"/>
      <c r="D66" s="81"/>
      <c r="E66" s="94"/>
      <c r="F66" s="94"/>
      <c r="H66" s="81"/>
      <c r="U66" s="368"/>
      <c r="V66" s="368"/>
      <c r="W66" s="369"/>
    </row>
    <row r="67" ht="15.75" customHeight="1">
      <c r="A67" s="94"/>
      <c r="B67" s="94"/>
      <c r="C67" s="94"/>
      <c r="D67" s="81"/>
      <c r="E67" s="94"/>
      <c r="F67" s="94"/>
      <c r="H67" s="81"/>
      <c r="U67" s="368"/>
      <c r="V67" s="368"/>
      <c r="W67" s="369"/>
    </row>
    <row r="68" ht="15.75" customHeight="1">
      <c r="A68" s="94"/>
      <c r="B68" s="94"/>
      <c r="C68" s="94"/>
      <c r="D68" s="81"/>
      <c r="E68" s="94"/>
      <c r="F68" s="94"/>
      <c r="H68" s="81"/>
      <c r="U68" s="368"/>
      <c r="V68" s="368"/>
      <c r="W68" s="369"/>
    </row>
    <row r="69" ht="15.75" customHeight="1">
      <c r="A69" s="94"/>
      <c r="B69" s="94"/>
      <c r="C69" s="94"/>
      <c r="D69" s="81"/>
      <c r="E69" s="94"/>
      <c r="F69" s="94"/>
      <c r="H69" s="81"/>
      <c r="U69" s="368"/>
      <c r="V69" s="368"/>
      <c r="W69" s="369"/>
    </row>
    <row r="70" ht="15.75" customHeight="1">
      <c r="A70" s="94"/>
      <c r="B70" s="94"/>
      <c r="C70" s="94"/>
      <c r="D70" s="81"/>
      <c r="E70" s="94"/>
      <c r="F70" s="94"/>
      <c r="H70" s="81"/>
      <c r="U70" s="368"/>
      <c r="V70" s="368"/>
      <c r="W70" s="369"/>
    </row>
    <row r="71" ht="15.75" customHeight="1">
      <c r="A71" s="94"/>
      <c r="B71" s="94"/>
      <c r="C71" s="94"/>
      <c r="D71" s="81"/>
      <c r="E71" s="94"/>
      <c r="F71" s="94"/>
      <c r="H71" s="81"/>
      <c r="U71" s="368"/>
      <c r="V71" s="368"/>
      <c r="W71" s="369"/>
    </row>
    <row r="72" ht="15.75" customHeight="1">
      <c r="A72" s="94"/>
      <c r="B72" s="94"/>
      <c r="C72" s="94"/>
      <c r="D72" s="81"/>
      <c r="E72" s="94"/>
      <c r="F72" s="94"/>
      <c r="H72" s="81"/>
      <c r="U72" s="368"/>
      <c r="V72" s="368"/>
      <c r="W72" s="369"/>
    </row>
    <row r="73" ht="15.75" customHeight="1">
      <c r="A73" s="94"/>
      <c r="B73" s="94"/>
      <c r="C73" s="94"/>
      <c r="D73" s="81"/>
      <c r="E73" s="94"/>
      <c r="F73" s="94"/>
      <c r="H73" s="81"/>
      <c r="U73" s="368"/>
      <c r="V73" s="368"/>
      <c r="W73" s="369"/>
    </row>
    <row r="74" ht="15.75" customHeight="1">
      <c r="A74" s="94"/>
      <c r="B74" s="94"/>
      <c r="C74" s="94"/>
      <c r="D74" s="81"/>
      <c r="E74" s="94"/>
      <c r="F74" s="94"/>
      <c r="H74" s="81"/>
      <c r="U74" s="368"/>
      <c r="V74" s="368"/>
      <c r="W74" s="369"/>
    </row>
    <row r="75" ht="15.75" customHeight="1">
      <c r="A75" s="94"/>
      <c r="B75" s="94"/>
      <c r="C75" s="94"/>
      <c r="D75" s="81"/>
      <c r="E75" s="94"/>
      <c r="F75" s="94"/>
      <c r="H75" s="81"/>
      <c r="U75" s="368"/>
      <c r="V75" s="368"/>
      <c r="W75" s="369"/>
    </row>
    <row r="76" ht="15.75" customHeight="1">
      <c r="A76" s="94"/>
      <c r="B76" s="94"/>
      <c r="C76" s="94"/>
      <c r="D76" s="81"/>
      <c r="E76" s="94"/>
      <c r="F76" s="94"/>
      <c r="H76" s="81"/>
      <c r="U76" s="368"/>
      <c r="V76" s="368"/>
      <c r="W76" s="369"/>
    </row>
    <row r="77" ht="15.75" customHeight="1">
      <c r="A77" s="94"/>
      <c r="B77" s="94"/>
      <c r="C77" s="94"/>
      <c r="D77" s="81"/>
      <c r="E77" s="94"/>
      <c r="F77" s="94"/>
      <c r="H77" s="81"/>
      <c r="U77" s="368"/>
      <c r="V77" s="368"/>
      <c r="W77" s="369"/>
    </row>
    <row r="78" ht="15.75" customHeight="1">
      <c r="A78" s="94"/>
      <c r="B78" s="94"/>
      <c r="C78" s="94"/>
      <c r="D78" s="81"/>
      <c r="E78" s="94"/>
      <c r="F78" s="94"/>
      <c r="H78" s="81"/>
      <c r="U78" s="368"/>
      <c r="V78" s="368"/>
      <c r="W78" s="369"/>
    </row>
    <row r="79" ht="15.75" customHeight="1">
      <c r="A79" s="94"/>
      <c r="B79" s="94"/>
      <c r="C79" s="94"/>
      <c r="D79" s="81"/>
      <c r="E79" s="94"/>
      <c r="F79" s="94"/>
      <c r="H79" s="81"/>
      <c r="U79" s="368"/>
      <c r="V79" s="368"/>
      <c r="W79" s="369"/>
    </row>
    <row r="80" ht="15.75" customHeight="1">
      <c r="A80" s="94"/>
      <c r="B80" s="94"/>
      <c r="C80" s="94"/>
      <c r="D80" s="81"/>
      <c r="E80" s="94"/>
      <c r="F80" s="94"/>
      <c r="H80" s="81"/>
      <c r="U80" s="368"/>
      <c r="V80" s="368"/>
      <c r="W80" s="369"/>
    </row>
    <row r="81" ht="15.75" customHeight="1">
      <c r="A81" s="94"/>
      <c r="B81" s="94"/>
      <c r="C81" s="94"/>
      <c r="D81" s="81"/>
      <c r="E81" s="94"/>
      <c r="F81" s="94"/>
      <c r="H81" s="81"/>
      <c r="U81" s="368"/>
      <c r="V81" s="368"/>
      <c r="W81" s="369"/>
    </row>
    <row r="82" ht="15.75" customHeight="1">
      <c r="A82" s="94"/>
      <c r="B82" s="94"/>
      <c r="C82" s="94"/>
      <c r="D82" s="81"/>
      <c r="E82" s="94"/>
      <c r="F82" s="94"/>
      <c r="H82" s="81"/>
      <c r="U82" s="368"/>
      <c r="V82" s="368"/>
      <c r="W82" s="369"/>
    </row>
    <row r="83" ht="15.75" customHeight="1">
      <c r="A83" s="94"/>
      <c r="B83" s="94"/>
      <c r="C83" s="94"/>
      <c r="D83" s="81"/>
      <c r="E83" s="94"/>
      <c r="F83" s="94"/>
      <c r="H83" s="81"/>
      <c r="U83" s="368"/>
      <c r="V83" s="368"/>
      <c r="W83" s="369"/>
    </row>
    <row r="84" ht="15.75" customHeight="1">
      <c r="A84" s="94"/>
      <c r="B84" s="94"/>
      <c r="C84" s="94"/>
      <c r="D84" s="81"/>
      <c r="E84" s="94"/>
      <c r="F84" s="94"/>
      <c r="H84" s="81"/>
      <c r="U84" s="368"/>
      <c r="V84" s="368"/>
      <c r="W84" s="369"/>
    </row>
    <row r="85" ht="15.75" customHeight="1">
      <c r="A85" s="94"/>
      <c r="B85" s="94"/>
      <c r="C85" s="94"/>
      <c r="D85" s="81"/>
      <c r="E85" s="94"/>
      <c r="F85" s="94"/>
      <c r="H85" s="81"/>
      <c r="U85" s="368"/>
      <c r="V85" s="368"/>
      <c r="W85" s="369"/>
    </row>
    <row r="86" ht="15.75" customHeight="1">
      <c r="A86" s="94"/>
      <c r="B86" s="94"/>
      <c r="C86" s="94"/>
      <c r="D86" s="81"/>
      <c r="E86" s="94"/>
      <c r="F86" s="94"/>
      <c r="H86" s="81"/>
      <c r="U86" s="368"/>
      <c r="V86" s="368"/>
      <c r="W86" s="369"/>
    </row>
    <row r="87" ht="15.75" customHeight="1">
      <c r="A87" s="94"/>
      <c r="B87" s="94"/>
      <c r="C87" s="94"/>
      <c r="D87" s="81"/>
      <c r="E87" s="94"/>
      <c r="F87" s="94"/>
      <c r="H87" s="81"/>
      <c r="U87" s="368"/>
      <c r="V87" s="368"/>
      <c r="W87" s="369"/>
    </row>
    <row r="88" ht="15.75" customHeight="1">
      <c r="A88" s="94"/>
      <c r="B88" s="94"/>
      <c r="C88" s="94"/>
      <c r="D88" s="81"/>
      <c r="E88" s="94"/>
      <c r="F88" s="94"/>
      <c r="H88" s="81"/>
      <c r="U88" s="368"/>
      <c r="V88" s="368"/>
      <c r="W88" s="369"/>
    </row>
    <row r="89" ht="15.75" customHeight="1">
      <c r="A89" s="94"/>
      <c r="B89" s="94"/>
      <c r="C89" s="94"/>
      <c r="D89" s="81"/>
      <c r="E89" s="94"/>
      <c r="F89" s="94"/>
      <c r="H89" s="81"/>
      <c r="U89" s="368"/>
      <c r="V89" s="368"/>
      <c r="W89" s="369"/>
    </row>
    <row r="90" ht="15.75" customHeight="1">
      <c r="A90" s="94"/>
      <c r="B90" s="94"/>
      <c r="C90" s="94"/>
      <c r="D90" s="81"/>
      <c r="E90" s="94"/>
      <c r="F90" s="94"/>
      <c r="H90" s="81"/>
      <c r="U90" s="368"/>
      <c r="V90" s="368"/>
      <c r="W90" s="369"/>
    </row>
    <row r="91" ht="15.75" customHeight="1">
      <c r="A91" s="94"/>
      <c r="B91" s="94"/>
      <c r="C91" s="94"/>
      <c r="D91" s="81"/>
      <c r="E91" s="94"/>
      <c r="F91" s="94"/>
      <c r="H91" s="81"/>
      <c r="U91" s="368"/>
      <c r="V91" s="368"/>
      <c r="W91" s="369"/>
    </row>
    <row r="92" ht="15.75" customHeight="1">
      <c r="A92" s="94"/>
      <c r="B92" s="94"/>
      <c r="C92" s="94"/>
      <c r="D92" s="81"/>
      <c r="E92" s="94"/>
      <c r="F92" s="94"/>
      <c r="H92" s="81"/>
      <c r="U92" s="368"/>
      <c r="V92" s="368"/>
      <c r="W92" s="369"/>
    </row>
    <row r="93" ht="15.75" customHeight="1">
      <c r="A93" s="94"/>
      <c r="B93" s="94"/>
      <c r="C93" s="94"/>
      <c r="D93" s="81"/>
      <c r="E93" s="94"/>
      <c r="F93" s="94"/>
      <c r="H93" s="81"/>
      <c r="U93" s="368"/>
      <c r="V93" s="368"/>
      <c r="W93" s="369"/>
    </row>
    <row r="94" ht="15.75" customHeight="1">
      <c r="A94" s="94"/>
      <c r="B94" s="94"/>
      <c r="C94" s="94"/>
      <c r="D94" s="81"/>
      <c r="E94" s="94"/>
      <c r="F94" s="94"/>
      <c r="H94" s="81"/>
      <c r="U94" s="368"/>
      <c r="V94" s="368"/>
      <c r="W94" s="369"/>
    </row>
    <row r="95" ht="15.75" customHeight="1">
      <c r="A95" s="94"/>
      <c r="B95" s="94"/>
      <c r="C95" s="94"/>
      <c r="D95" s="81"/>
      <c r="E95" s="94"/>
      <c r="F95" s="94"/>
      <c r="H95" s="81"/>
      <c r="U95" s="368"/>
      <c r="V95" s="368"/>
      <c r="W95" s="369"/>
    </row>
    <row r="96" ht="15.75" customHeight="1">
      <c r="A96" s="94"/>
      <c r="B96" s="94"/>
      <c r="C96" s="94"/>
      <c r="D96" s="81"/>
      <c r="E96" s="94"/>
      <c r="F96" s="94"/>
      <c r="H96" s="81"/>
      <c r="U96" s="368"/>
      <c r="V96" s="368"/>
      <c r="W96" s="369"/>
    </row>
    <row r="97" ht="15.75" customHeight="1">
      <c r="A97" s="94"/>
      <c r="B97" s="94"/>
      <c r="C97" s="94"/>
      <c r="D97" s="81"/>
      <c r="E97" s="94"/>
      <c r="F97" s="94"/>
      <c r="H97" s="81"/>
      <c r="U97" s="368"/>
      <c r="V97" s="368"/>
      <c r="W97" s="369"/>
    </row>
    <row r="98" ht="15.75" customHeight="1">
      <c r="A98" s="94"/>
      <c r="B98" s="94"/>
      <c r="C98" s="94"/>
      <c r="D98" s="81"/>
      <c r="E98" s="94"/>
      <c r="F98" s="94"/>
      <c r="H98" s="81"/>
      <c r="U98" s="368"/>
      <c r="V98" s="368"/>
      <c r="W98" s="369"/>
    </row>
    <row r="99" ht="15.75" customHeight="1">
      <c r="A99" s="94"/>
      <c r="B99" s="94"/>
      <c r="C99" s="94"/>
      <c r="D99" s="81"/>
      <c r="E99" s="94"/>
      <c r="F99" s="94"/>
      <c r="H99" s="81"/>
      <c r="U99" s="368"/>
      <c r="V99" s="368"/>
      <c r="W99" s="369"/>
    </row>
    <row r="100" ht="15.75" customHeight="1">
      <c r="A100" s="94"/>
      <c r="B100" s="94"/>
      <c r="C100" s="94"/>
      <c r="D100" s="81"/>
      <c r="E100" s="94"/>
      <c r="F100" s="94"/>
      <c r="H100" s="81"/>
      <c r="U100" s="368"/>
      <c r="V100" s="368"/>
      <c r="W100" s="369"/>
    </row>
    <row r="101" ht="15.75" customHeight="1">
      <c r="A101" s="94"/>
      <c r="B101" s="94"/>
      <c r="C101" s="94"/>
      <c r="D101" s="81"/>
      <c r="E101" s="94"/>
      <c r="F101" s="94"/>
      <c r="H101" s="81"/>
      <c r="U101" s="368"/>
      <c r="V101" s="368"/>
      <c r="W101" s="369"/>
    </row>
    <row r="102" ht="15.75" customHeight="1">
      <c r="A102" s="94"/>
      <c r="B102" s="94"/>
      <c r="C102" s="94"/>
      <c r="D102" s="81"/>
      <c r="E102" s="94"/>
      <c r="F102" s="94"/>
      <c r="H102" s="81"/>
      <c r="U102" s="368"/>
      <c r="V102" s="368"/>
      <c r="W102" s="369"/>
    </row>
    <row r="103" ht="15.75" customHeight="1">
      <c r="A103" s="94"/>
      <c r="B103" s="94"/>
      <c r="C103" s="94"/>
      <c r="D103" s="81"/>
      <c r="E103" s="94"/>
      <c r="F103" s="94"/>
      <c r="H103" s="81"/>
      <c r="U103" s="368"/>
      <c r="V103" s="368"/>
      <c r="W103" s="369"/>
    </row>
    <row r="104" ht="15.75" customHeight="1">
      <c r="A104" s="94"/>
      <c r="B104" s="94"/>
      <c r="C104" s="94"/>
      <c r="D104" s="81"/>
      <c r="E104" s="94"/>
      <c r="F104" s="94"/>
      <c r="H104" s="81"/>
      <c r="U104" s="368"/>
      <c r="V104" s="368"/>
      <c r="W104" s="369"/>
    </row>
    <row r="105" ht="15.75" customHeight="1">
      <c r="A105" s="94"/>
      <c r="B105" s="94"/>
      <c r="C105" s="94"/>
      <c r="D105" s="81"/>
      <c r="E105" s="94"/>
      <c r="F105" s="94"/>
      <c r="H105" s="81"/>
      <c r="U105" s="368"/>
      <c r="V105" s="368"/>
      <c r="W105" s="369"/>
    </row>
    <row r="106" ht="15.75" customHeight="1">
      <c r="A106" s="94"/>
      <c r="B106" s="94"/>
      <c r="C106" s="94"/>
      <c r="D106" s="81"/>
      <c r="E106" s="94"/>
      <c r="F106" s="94"/>
      <c r="H106" s="81"/>
      <c r="U106" s="368"/>
      <c r="V106" s="368"/>
      <c r="W106" s="369"/>
    </row>
    <row r="107" ht="15.75" customHeight="1">
      <c r="A107" s="94"/>
      <c r="B107" s="94"/>
      <c r="C107" s="94"/>
      <c r="D107" s="81"/>
      <c r="E107" s="94"/>
      <c r="F107" s="94"/>
      <c r="H107" s="81"/>
      <c r="U107" s="368"/>
      <c r="V107" s="368"/>
      <c r="W107" s="369"/>
    </row>
    <row r="108" ht="15.75" customHeight="1">
      <c r="A108" s="94"/>
      <c r="B108" s="94"/>
      <c r="C108" s="94"/>
      <c r="D108" s="81"/>
      <c r="E108" s="94"/>
      <c r="F108" s="94"/>
      <c r="H108" s="81"/>
      <c r="U108" s="368"/>
      <c r="V108" s="368"/>
      <c r="W108" s="369"/>
    </row>
    <row r="109" ht="15.75" customHeight="1">
      <c r="A109" s="94"/>
      <c r="B109" s="94"/>
      <c r="C109" s="94"/>
      <c r="D109" s="81"/>
      <c r="E109" s="94"/>
      <c r="F109" s="94"/>
      <c r="H109" s="81"/>
      <c r="U109" s="368"/>
      <c r="V109" s="368"/>
      <c r="W109" s="369"/>
    </row>
    <row r="110" ht="15.75" customHeight="1">
      <c r="A110" s="94"/>
      <c r="B110" s="94"/>
      <c r="C110" s="94"/>
      <c r="D110" s="81"/>
      <c r="E110" s="94"/>
      <c r="F110" s="94"/>
      <c r="H110" s="81"/>
      <c r="U110" s="368"/>
      <c r="V110" s="368"/>
      <c r="W110" s="369"/>
    </row>
    <row r="111" ht="15.75" customHeight="1">
      <c r="A111" s="94"/>
      <c r="B111" s="94"/>
      <c r="C111" s="94"/>
      <c r="D111" s="81"/>
      <c r="E111" s="94"/>
      <c r="F111" s="94"/>
      <c r="H111" s="81"/>
      <c r="U111" s="368"/>
      <c r="V111" s="368"/>
      <c r="W111" s="369"/>
    </row>
    <row r="112" ht="15.75" customHeight="1">
      <c r="A112" s="94"/>
      <c r="B112" s="94"/>
      <c r="C112" s="94"/>
      <c r="D112" s="81"/>
      <c r="E112" s="94"/>
      <c r="F112" s="94"/>
      <c r="H112" s="81"/>
      <c r="U112" s="368"/>
      <c r="V112" s="368"/>
      <c r="W112" s="369"/>
    </row>
    <row r="113" ht="15.75" customHeight="1">
      <c r="A113" s="94"/>
      <c r="B113" s="94"/>
      <c r="C113" s="94"/>
      <c r="D113" s="81"/>
      <c r="E113" s="94"/>
      <c r="F113" s="94"/>
      <c r="H113" s="81"/>
      <c r="U113" s="368"/>
      <c r="V113" s="368"/>
      <c r="W113" s="369"/>
    </row>
    <row r="114" ht="15.75" customHeight="1">
      <c r="A114" s="94"/>
      <c r="B114" s="94"/>
      <c r="C114" s="94"/>
      <c r="D114" s="81"/>
      <c r="E114" s="94"/>
      <c r="F114" s="94"/>
      <c r="H114" s="81"/>
      <c r="U114" s="368"/>
      <c r="V114" s="368"/>
      <c r="W114" s="369"/>
    </row>
    <row r="115" ht="15.75" customHeight="1">
      <c r="A115" s="94"/>
      <c r="B115" s="94"/>
      <c r="C115" s="94"/>
      <c r="D115" s="81"/>
      <c r="E115" s="94"/>
      <c r="F115" s="94"/>
      <c r="H115" s="81"/>
      <c r="U115" s="368"/>
      <c r="V115" s="368"/>
      <c r="W115" s="369"/>
    </row>
    <row r="116" ht="15.75" customHeight="1">
      <c r="A116" s="94"/>
      <c r="B116" s="94"/>
      <c r="C116" s="94"/>
      <c r="D116" s="81"/>
      <c r="E116" s="94"/>
      <c r="F116" s="94"/>
      <c r="H116" s="81"/>
      <c r="U116" s="368"/>
      <c r="V116" s="368"/>
      <c r="W116" s="369"/>
    </row>
    <row r="117" ht="15.75" customHeight="1">
      <c r="A117" s="94"/>
      <c r="B117" s="94"/>
      <c r="C117" s="94"/>
      <c r="D117" s="81"/>
      <c r="E117" s="94"/>
      <c r="F117" s="94"/>
      <c r="H117" s="81"/>
      <c r="U117" s="368"/>
      <c r="V117" s="368"/>
      <c r="W117" s="369"/>
    </row>
    <row r="118" ht="15.75" customHeight="1">
      <c r="A118" s="94"/>
      <c r="B118" s="94"/>
      <c r="C118" s="94"/>
      <c r="D118" s="81"/>
      <c r="E118" s="94"/>
      <c r="F118" s="94"/>
      <c r="H118" s="81"/>
      <c r="U118" s="368"/>
      <c r="V118" s="368"/>
      <c r="W118" s="369"/>
    </row>
    <row r="119" ht="15.75" customHeight="1">
      <c r="A119" s="94"/>
      <c r="B119" s="94"/>
      <c r="C119" s="94"/>
      <c r="D119" s="81"/>
      <c r="E119" s="94"/>
      <c r="F119" s="94"/>
      <c r="H119" s="81"/>
      <c r="U119" s="368"/>
      <c r="V119" s="368"/>
      <c r="W119" s="369"/>
    </row>
    <row r="120" ht="15.75" customHeight="1">
      <c r="A120" s="94"/>
      <c r="B120" s="94"/>
      <c r="C120" s="94"/>
      <c r="D120" s="81"/>
      <c r="E120" s="94"/>
      <c r="F120" s="94"/>
      <c r="H120" s="81"/>
      <c r="U120" s="368"/>
      <c r="V120" s="368"/>
      <c r="W120" s="369"/>
    </row>
    <row r="121" ht="15.75" customHeight="1">
      <c r="A121" s="94"/>
      <c r="B121" s="94"/>
      <c r="C121" s="94"/>
      <c r="D121" s="81"/>
      <c r="E121" s="94"/>
      <c r="F121" s="94"/>
      <c r="H121" s="81"/>
      <c r="U121" s="368"/>
      <c r="V121" s="368"/>
      <c r="W121" s="369"/>
    </row>
    <row r="122" ht="15.75" customHeight="1">
      <c r="A122" s="94"/>
      <c r="B122" s="94"/>
      <c r="C122" s="94"/>
      <c r="D122" s="81"/>
      <c r="E122" s="94"/>
      <c r="F122" s="94"/>
      <c r="H122" s="81"/>
      <c r="U122" s="368"/>
      <c r="V122" s="368"/>
      <c r="W122" s="369"/>
    </row>
    <row r="123" ht="15.75" customHeight="1">
      <c r="A123" s="94"/>
      <c r="B123" s="94"/>
      <c r="C123" s="94"/>
      <c r="D123" s="81"/>
      <c r="E123" s="94"/>
      <c r="F123" s="94"/>
      <c r="H123" s="81"/>
      <c r="U123" s="368"/>
      <c r="V123" s="368"/>
      <c r="W123" s="369"/>
    </row>
    <row r="124" ht="15.75" customHeight="1">
      <c r="A124" s="94"/>
      <c r="B124" s="94"/>
      <c r="C124" s="94"/>
      <c r="D124" s="81"/>
      <c r="E124" s="94"/>
      <c r="F124" s="94"/>
      <c r="H124" s="81"/>
      <c r="U124" s="368"/>
      <c r="V124" s="368"/>
      <c r="W124" s="369"/>
    </row>
    <row r="125" ht="15.75" customHeight="1">
      <c r="A125" s="94"/>
      <c r="B125" s="94"/>
      <c r="C125" s="94"/>
      <c r="D125" s="81"/>
      <c r="E125" s="94"/>
      <c r="F125" s="94"/>
      <c r="H125" s="81"/>
      <c r="U125" s="368"/>
      <c r="V125" s="368"/>
      <c r="W125" s="369"/>
    </row>
    <row r="126" ht="15.75" customHeight="1">
      <c r="A126" s="94"/>
      <c r="B126" s="94"/>
      <c r="C126" s="94"/>
      <c r="D126" s="81"/>
      <c r="E126" s="94"/>
      <c r="F126" s="94"/>
      <c r="H126" s="81"/>
      <c r="U126" s="368"/>
      <c r="V126" s="368"/>
      <c r="W126" s="369"/>
    </row>
    <row r="127" ht="15.75" customHeight="1">
      <c r="A127" s="94"/>
      <c r="B127" s="94"/>
      <c r="C127" s="94"/>
      <c r="D127" s="81"/>
      <c r="E127" s="94"/>
      <c r="F127" s="94"/>
      <c r="H127" s="81"/>
      <c r="U127" s="368"/>
      <c r="V127" s="368"/>
      <c r="W127" s="369"/>
    </row>
    <row r="128" ht="15.75" customHeight="1">
      <c r="A128" s="94"/>
      <c r="B128" s="94"/>
      <c r="C128" s="94"/>
      <c r="D128" s="81"/>
      <c r="E128" s="94"/>
      <c r="F128" s="94"/>
      <c r="H128" s="81"/>
      <c r="U128" s="368"/>
      <c r="V128" s="368"/>
      <c r="W128" s="369"/>
    </row>
    <row r="129" ht="15.75" customHeight="1">
      <c r="A129" s="94"/>
      <c r="B129" s="94"/>
      <c r="C129" s="94"/>
      <c r="D129" s="81"/>
      <c r="E129" s="94"/>
      <c r="F129" s="94"/>
      <c r="H129" s="81"/>
      <c r="U129" s="368"/>
      <c r="V129" s="368"/>
      <c r="W129" s="369"/>
    </row>
    <row r="130" ht="15.75" customHeight="1">
      <c r="A130" s="94"/>
      <c r="B130" s="94"/>
      <c r="C130" s="94"/>
      <c r="D130" s="81"/>
      <c r="E130" s="94"/>
      <c r="F130" s="94"/>
      <c r="H130" s="81"/>
      <c r="U130" s="368"/>
      <c r="V130" s="368"/>
      <c r="W130" s="369"/>
    </row>
    <row r="131" ht="15.75" customHeight="1">
      <c r="A131" s="94"/>
      <c r="B131" s="94"/>
      <c r="C131" s="94"/>
      <c r="D131" s="81"/>
      <c r="E131" s="94"/>
      <c r="F131" s="94"/>
      <c r="H131" s="81"/>
      <c r="U131" s="368"/>
      <c r="V131" s="368"/>
      <c r="W131" s="369"/>
    </row>
    <row r="132" ht="15.75" customHeight="1">
      <c r="A132" s="94"/>
      <c r="B132" s="94"/>
      <c r="C132" s="94"/>
      <c r="D132" s="81"/>
      <c r="E132" s="94"/>
      <c r="F132" s="94"/>
      <c r="H132" s="81"/>
      <c r="U132" s="368"/>
      <c r="V132" s="368"/>
      <c r="W132" s="369"/>
    </row>
    <row r="133" ht="15.75" customHeight="1">
      <c r="A133" s="94"/>
      <c r="B133" s="94"/>
      <c r="C133" s="94"/>
      <c r="D133" s="81"/>
      <c r="E133" s="94"/>
      <c r="F133" s="94"/>
      <c r="H133" s="81"/>
      <c r="U133" s="368"/>
      <c r="V133" s="368"/>
      <c r="W133" s="369"/>
    </row>
    <row r="134" ht="15.75" customHeight="1">
      <c r="A134" s="94"/>
      <c r="B134" s="94"/>
      <c r="C134" s="94"/>
      <c r="D134" s="81"/>
      <c r="E134" s="94"/>
      <c r="F134" s="94"/>
      <c r="H134" s="81"/>
      <c r="U134" s="368"/>
      <c r="V134" s="368"/>
      <c r="W134" s="369"/>
    </row>
    <row r="135" ht="15.75" customHeight="1">
      <c r="A135" s="94"/>
      <c r="B135" s="94"/>
      <c r="C135" s="94"/>
      <c r="D135" s="81"/>
      <c r="E135" s="94"/>
      <c r="F135" s="94"/>
      <c r="H135" s="81"/>
      <c r="U135" s="368"/>
      <c r="V135" s="368"/>
      <c r="W135" s="369"/>
    </row>
    <row r="136" ht="15.75" customHeight="1">
      <c r="A136" s="94"/>
      <c r="B136" s="94"/>
      <c r="C136" s="94"/>
      <c r="D136" s="81"/>
      <c r="E136" s="94"/>
      <c r="F136" s="94"/>
      <c r="H136" s="81"/>
      <c r="U136" s="368"/>
      <c r="V136" s="368"/>
      <c r="W136" s="369"/>
    </row>
    <row r="137" ht="15.75" customHeight="1">
      <c r="A137" s="94"/>
      <c r="B137" s="94"/>
      <c r="C137" s="94"/>
      <c r="D137" s="81"/>
      <c r="E137" s="94"/>
      <c r="F137" s="94"/>
      <c r="H137" s="81"/>
      <c r="U137" s="368"/>
      <c r="V137" s="368"/>
      <c r="W137" s="369"/>
    </row>
    <row r="138" ht="15.75" customHeight="1">
      <c r="A138" s="94"/>
      <c r="B138" s="94"/>
      <c r="C138" s="94"/>
      <c r="D138" s="81"/>
      <c r="E138" s="94"/>
      <c r="F138" s="94"/>
      <c r="H138" s="81"/>
      <c r="U138" s="368"/>
      <c r="V138" s="368"/>
      <c r="W138" s="369"/>
    </row>
    <row r="139" ht="15.75" customHeight="1">
      <c r="A139" s="94"/>
      <c r="B139" s="94"/>
      <c r="C139" s="94"/>
      <c r="D139" s="81"/>
      <c r="E139" s="94"/>
      <c r="F139" s="94"/>
      <c r="H139" s="81"/>
      <c r="U139" s="368"/>
      <c r="V139" s="368"/>
      <c r="W139" s="369"/>
    </row>
    <row r="140" ht="15.75" customHeight="1">
      <c r="A140" s="94"/>
      <c r="B140" s="94"/>
      <c r="C140" s="94"/>
      <c r="D140" s="81"/>
      <c r="E140" s="94"/>
      <c r="F140" s="94"/>
      <c r="H140" s="81"/>
      <c r="U140" s="368"/>
      <c r="V140" s="368"/>
      <c r="W140" s="369"/>
    </row>
    <row r="141" ht="15.75" customHeight="1">
      <c r="A141" s="94"/>
      <c r="B141" s="94"/>
      <c r="C141" s="94"/>
      <c r="D141" s="81"/>
      <c r="E141" s="94"/>
      <c r="F141" s="94"/>
      <c r="H141" s="81"/>
      <c r="U141" s="368"/>
      <c r="V141" s="368"/>
      <c r="W141" s="369"/>
    </row>
    <row r="142" ht="15.75" customHeight="1">
      <c r="A142" s="94"/>
      <c r="B142" s="94"/>
      <c r="C142" s="94"/>
      <c r="D142" s="81"/>
      <c r="E142" s="94"/>
      <c r="F142" s="94"/>
      <c r="H142" s="81"/>
      <c r="U142" s="368"/>
      <c r="V142" s="368"/>
      <c r="W142" s="369"/>
    </row>
    <row r="143" ht="15.75" customHeight="1">
      <c r="A143" s="94"/>
      <c r="B143" s="94"/>
      <c r="C143" s="94"/>
      <c r="D143" s="81"/>
      <c r="E143" s="94"/>
      <c r="F143" s="94"/>
      <c r="H143" s="81"/>
      <c r="U143" s="368"/>
      <c r="V143" s="368"/>
      <c r="W143" s="369"/>
    </row>
    <row r="144" ht="15.75" customHeight="1">
      <c r="A144" s="94"/>
      <c r="B144" s="94"/>
      <c r="C144" s="94"/>
      <c r="D144" s="81"/>
      <c r="E144" s="94"/>
      <c r="F144" s="94"/>
      <c r="H144" s="81"/>
      <c r="U144" s="368"/>
      <c r="V144" s="368"/>
      <c r="W144" s="369"/>
    </row>
    <row r="145" ht="15.75" customHeight="1">
      <c r="A145" s="94"/>
      <c r="B145" s="94"/>
      <c r="C145" s="94"/>
      <c r="D145" s="81"/>
      <c r="E145" s="94"/>
      <c r="F145" s="94"/>
      <c r="H145" s="81"/>
      <c r="U145" s="368"/>
      <c r="V145" s="368"/>
      <c r="W145" s="369"/>
    </row>
    <row r="146" ht="15.75" customHeight="1">
      <c r="A146" s="94"/>
      <c r="B146" s="94"/>
      <c r="C146" s="94"/>
      <c r="D146" s="81"/>
      <c r="E146" s="94"/>
      <c r="F146" s="94"/>
      <c r="H146" s="81"/>
      <c r="U146" s="368"/>
      <c r="V146" s="368"/>
      <c r="W146" s="369"/>
    </row>
    <row r="147" ht="15.75" customHeight="1">
      <c r="A147" s="94"/>
      <c r="B147" s="94"/>
      <c r="C147" s="94"/>
      <c r="D147" s="81"/>
      <c r="E147" s="94"/>
      <c r="F147" s="94"/>
      <c r="H147" s="81"/>
      <c r="U147" s="368"/>
      <c r="V147" s="368"/>
      <c r="W147" s="369"/>
    </row>
    <row r="148" ht="15.75" customHeight="1">
      <c r="A148" s="94"/>
      <c r="B148" s="94"/>
      <c r="C148" s="94"/>
      <c r="D148" s="81"/>
      <c r="E148" s="94"/>
      <c r="F148" s="94"/>
      <c r="H148" s="81"/>
      <c r="U148" s="368"/>
      <c r="V148" s="368"/>
      <c r="W148" s="369"/>
    </row>
    <row r="149" ht="15.75" customHeight="1">
      <c r="A149" s="94"/>
      <c r="B149" s="94"/>
      <c r="C149" s="94"/>
      <c r="D149" s="81"/>
      <c r="E149" s="94"/>
      <c r="F149" s="94"/>
      <c r="H149" s="81"/>
      <c r="U149" s="368"/>
      <c r="V149" s="368"/>
      <c r="W149" s="369"/>
    </row>
    <row r="150" ht="15.75" customHeight="1">
      <c r="A150" s="94"/>
      <c r="B150" s="94"/>
      <c r="C150" s="94"/>
      <c r="D150" s="81"/>
      <c r="E150" s="94"/>
      <c r="F150" s="94"/>
      <c r="H150" s="81"/>
      <c r="U150" s="368"/>
      <c r="V150" s="368"/>
      <c r="W150" s="369"/>
    </row>
    <row r="151" ht="15.75" customHeight="1">
      <c r="A151" s="94"/>
      <c r="B151" s="94"/>
      <c r="C151" s="94"/>
      <c r="D151" s="81"/>
      <c r="E151" s="94"/>
      <c r="F151" s="94"/>
      <c r="H151" s="81"/>
      <c r="U151" s="368"/>
      <c r="V151" s="368"/>
      <c r="W151" s="369"/>
    </row>
    <row r="152" ht="15.75" customHeight="1">
      <c r="A152" s="94"/>
      <c r="B152" s="94"/>
      <c r="C152" s="94"/>
      <c r="D152" s="81"/>
      <c r="E152" s="94"/>
      <c r="F152" s="94"/>
      <c r="H152" s="81"/>
      <c r="U152" s="368"/>
      <c r="V152" s="368"/>
      <c r="W152" s="369"/>
    </row>
    <row r="153" ht="15.75" customHeight="1">
      <c r="A153" s="94"/>
      <c r="B153" s="94"/>
      <c r="C153" s="94"/>
      <c r="D153" s="81"/>
      <c r="E153" s="94"/>
      <c r="F153" s="94"/>
      <c r="H153" s="81"/>
      <c r="U153" s="368"/>
      <c r="V153" s="368"/>
      <c r="W153" s="369"/>
    </row>
    <row r="154" ht="15.75" customHeight="1">
      <c r="A154" s="94"/>
      <c r="B154" s="94"/>
      <c r="C154" s="94"/>
      <c r="D154" s="81"/>
      <c r="E154" s="94"/>
      <c r="F154" s="94"/>
      <c r="H154" s="81"/>
      <c r="U154" s="368"/>
      <c r="V154" s="368"/>
      <c r="W154" s="369"/>
    </row>
    <row r="155" ht="15.75" customHeight="1">
      <c r="A155" s="94"/>
      <c r="B155" s="94"/>
      <c r="C155" s="94"/>
      <c r="D155" s="81"/>
      <c r="E155" s="94"/>
      <c r="F155" s="94"/>
      <c r="H155" s="81"/>
      <c r="U155" s="368"/>
      <c r="V155" s="368"/>
      <c r="W155" s="369"/>
    </row>
    <row r="156" ht="15.75" customHeight="1">
      <c r="A156" s="94"/>
      <c r="B156" s="94"/>
      <c r="C156" s="94"/>
      <c r="D156" s="81"/>
      <c r="E156" s="94"/>
      <c r="F156" s="94"/>
      <c r="H156" s="81"/>
      <c r="U156" s="368"/>
      <c r="V156" s="368"/>
      <c r="W156" s="369"/>
    </row>
    <row r="157" ht="15.75" customHeight="1">
      <c r="A157" s="94"/>
      <c r="B157" s="94"/>
      <c r="C157" s="94"/>
      <c r="D157" s="81"/>
      <c r="E157" s="94"/>
      <c r="F157" s="94"/>
      <c r="H157" s="81"/>
      <c r="U157" s="368"/>
      <c r="V157" s="368"/>
      <c r="W157" s="369"/>
    </row>
    <row r="158" ht="15.75" customHeight="1">
      <c r="A158" s="94"/>
      <c r="B158" s="94"/>
      <c r="C158" s="94"/>
      <c r="D158" s="81"/>
      <c r="E158" s="94"/>
      <c r="F158" s="94"/>
      <c r="H158" s="81"/>
      <c r="U158" s="368"/>
      <c r="V158" s="368"/>
      <c r="W158" s="369"/>
    </row>
    <row r="159" ht="15.75" customHeight="1">
      <c r="A159" s="94"/>
      <c r="B159" s="94"/>
      <c r="C159" s="94"/>
      <c r="D159" s="81"/>
      <c r="E159" s="94"/>
      <c r="F159" s="94"/>
      <c r="H159" s="81"/>
      <c r="U159" s="368"/>
      <c r="V159" s="368"/>
      <c r="W159" s="369"/>
    </row>
    <row r="160" ht="15.75" customHeight="1">
      <c r="A160" s="94"/>
      <c r="B160" s="94"/>
      <c r="C160" s="94"/>
      <c r="D160" s="81"/>
      <c r="E160" s="94"/>
      <c r="F160" s="94"/>
      <c r="H160" s="81"/>
      <c r="U160" s="368"/>
      <c r="V160" s="368"/>
      <c r="W160" s="369"/>
    </row>
    <row r="161" ht="15.75" customHeight="1">
      <c r="A161" s="94"/>
      <c r="B161" s="94"/>
      <c r="C161" s="94"/>
      <c r="D161" s="81"/>
      <c r="E161" s="94"/>
      <c r="F161" s="94"/>
      <c r="H161" s="81"/>
      <c r="U161" s="368"/>
      <c r="V161" s="368"/>
      <c r="W161" s="369"/>
    </row>
    <row r="162" ht="15.75" customHeight="1">
      <c r="A162" s="94"/>
      <c r="B162" s="94"/>
      <c r="C162" s="94"/>
      <c r="D162" s="81"/>
      <c r="E162" s="94"/>
      <c r="F162" s="94"/>
      <c r="H162" s="81"/>
      <c r="U162" s="368"/>
      <c r="V162" s="368"/>
      <c r="W162" s="369"/>
    </row>
    <row r="163" ht="15.75" customHeight="1">
      <c r="A163" s="94"/>
      <c r="B163" s="94"/>
      <c r="C163" s="94"/>
      <c r="D163" s="81"/>
      <c r="E163" s="94"/>
      <c r="F163" s="94"/>
      <c r="H163" s="81"/>
      <c r="U163" s="368"/>
      <c r="V163" s="368"/>
      <c r="W163" s="369"/>
    </row>
    <row r="164" ht="15.75" customHeight="1">
      <c r="A164" s="94"/>
      <c r="B164" s="94"/>
      <c r="C164" s="94"/>
      <c r="D164" s="81"/>
      <c r="E164" s="94"/>
      <c r="F164" s="94"/>
      <c r="H164" s="81"/>
      <c r="U164" s="368"/>
      <c r="V164" s="368"/>
      <c r="W164" s="369"/>
    </row>
    <row r="165" ht="15.75" customHeight="1">
      <c r="A165" s="94"/>
      <c r="B165" s="94"/>
      <c r="C165" s="94"/>
      <c r="D165" s="81"/>
      <c r="E165" s="94"/>
      <c r="F165" s="94"/>
      <c r="H165" s="81"/>
      <c r="U165" s="368"/>
      <c r="V165" s="368"/>
      <c r="W165" s="369"/>
    </row>
    <row r="166" ht="15.75" customHeight="1">
      <c r="A166" s="94"/>
      <c r="B166" s="94"/>
      <c r="C166" s="94"/>
      <c r="D166" s="81"/>
      <c r="E166" s="94"/>
      <c r="F166" s="94"/>
      <c r="H166" s="81"/>
      <c r="U166" s="368"/>
      <c r="V166" s="368"/>
      <c r="W166" s="369"/>
    </row>
    <row r="167" ht="15.75" customHeight="1">
      <c r="A167" s="94"/>
      <c r="B167" s="94"/>
      <c r="C167" s="94"/>
      <c r="D167" s="81"/>
      <c r="E167" s="94"/>
      <c r="F167" s="94"/>
      <c r="H167" s="81"/>
      <c r="U167" s="368"/>
      <c r="V167" s="368"/>
      <c r="W167" s="369"/>
    </row>
    <row r="168" ht="15.75" customHeight="1">
      <c r="A168" s="94"/>
      <c r="B168" s="94"/>
      <c r="C168" s="94"/>
      <c r="D168" s="81"/>
      <c r="E168" s="94"/>
      <c r="F168" s="94"/>
      <c r="H168" s="81"/>
      <c r="U168" s="368"/>
      <c r="V168" s="368"/>
      <c r="W168" s="369"/>
    </row>
    <row r="169" ht="15.75" customHeight="1">
      <c r="A169" s="94"/>
      <c r="B169" s="94"/>
      <c r="C169" s="94"/>
      <c r="D169" s="81"/>
      <c r="E169" s="94"/>
      <c r="F169" s="94"/>
      <c r="H169" s="81"/>
      <c r="U169" s="368"/>
      <c r="V169" s="368"/>
      <c r="W169" s="369"/>
    </row>
    <row r="170" ht="15.75" customHeight="1">
      <c r="A170" s="94"/>
      <c r="B170" s="94"/>
      <c r="C170" s="94"/>
      <c r="D170" s="81"/>
      <c r="E170" s="94"/>
      <c r="F170" s="94"/>
      <c r="H170" s="81"/>
      <c r="U170" s="368"/>
      <c r="V170" s="368"/>
      <c r="W170" s="369"/>
    </row>
    <row r="171" ht="15.75" customHeight="1">
      <c r="A171" s="94"/>
      <c r="B171" s="94"/>
      <c r="C171" s="94"/>
      <c r="D171" s="81"/>
      <c r="E171" s="94"/>
      <c r="F171" s="94"/>
      <c r="H171" s="81"/>
      <c r="U171" s="368"/>
      <c r="V171" s="368"/>
      <c r="W171" s="369"/>
    </row>
    <row r="172" ht="15.75" customHeight="1">
      <c r="A172" s="94"/>
      <c r="B172" s="94"/>
      <c r="C172" s="94"/>
      <c r="D172" s="81"/>
      <c r="E172" s="94"/>
      <c r="F172" s="94"/>
      <c r="H172" s="81"/>
      <c r="U172" s="368"/>
      <c r="V172" s="368"/>
      <c r="W172" s="369"/>
    </row>
    <row r="173" ht="15.75" customHeight="1">
      <c r="A173" s="94"/>
      <c r="B173" s="94"/>
      <c r="C173" s="94"/>
      <c r="D173" s="81"/>
      <c r="E173" s="94"/>
      <c r="F173" s="94"/>
      <c r="H173" s="81"/>
      <c r="U173" s="368"/>
      <c r="V173" s="368"/>
      <c r="W173" s="369"/>
    </row>
    <row r="174" ht="15.75" customHeight="1">
      <c r="A174" s="94"/>
      <c r="B174" s="94"/>
      <c r="C174" s="94"/>
      <c r="D174" s="81"/>
      <c r="E174" s="94"/>
      <c r="F174" s="94"/>
      <c r="H174" s="81"/>
      <c r="U174" s="368"/>
      <c r="V174" s="368"/>
      <c r="W174" s="369"/>
    </row>
    <row r="175" ht="15.75" customHeight="1">
      <c r="A175" s="94"/>
      <c r="B175" s="94"/>
      <c r="C175" s="94"/>
      <c r="D175" s="81"/>
      <c r="E175" s="94"/>
      <c r="F175" s="94"/>
      <c r="H175" s="81"/>
      <c r="U175" s="368"/>
      <c r="V175" s="368"/>
      <c r="W175" s="369"/>
    </row>
    <row r="176" ht="15.75" customHeight="1">
      <c r="A176" s="94"/>
      <c r="B176" s="94"/>
      <c r="C176" s="94"/>
      <c r="D176" s="81"/>
      <c r="E176" s="94"/>
      <c r="F176" s="94"/>
      <c r="H176" s="81"/>
      <c r="U176" s="368"/>
      <c r="V176" s="368"/>
      <c r="W176" s="369"/>
    </row>
    <row r="177" ht="15.75" customHeight="1">
      <c r="A177" s="94"/>
      <c r="B177" s="94"/>
      <c r="C177" s="94"/>
      <c r="D177" s="81"/>
      <c r="E177" s="94"/>
      <c r="F177" s="94"/>
      <c r="H177" s="81"/>
      <c r="U177" s="368"/>
      <c r="V177" s="368"/>
      <c r="W177" s="369"/>
    </row>
    <row r="178" ht="15.75" customHeight="1">
      <c r="A178" s="94"/>
      <c r="B178" s="94"/>
      <c r="C178" s="94"/>
      <c r="D178" s="81"/>
      <c r="E178" s="94"/>
      <c r="F178" s="94"/>
      <c r="H178" s="81"/>
      <c r="U178" s="368"/>
      <c r="V178" s="368"/>
      <c r="W178" s="369"/>
    </row>
    <row r="179" ht="15.75" customHeight="1">
      <c r="A179" s="94"/>
      <c r="B179" s="94"/>
      <c r="C179" s="94"/>
      <c r="D179" s="81"/>
      <c r="E179" s="94"/>
      <c r="F179" s="94"/>
      <c r="H179" s="81"/>
      <c r="U179" s="368"/>
      <c r="V179" s="368"/>
      <c r="W179" s="369"/>
    </row>
    <row r="180" ht="15.75" customHeight="1">
      <c r="A180" s="94"/>
      <c r="B180" s="94"/>
      <c r="C180" s="94"/>
      <c r="D180" s="81"/>
      <c r="E180" s="94"/>
      <c r="F180" s="94"/>
      <c r="H180" s="81"/>
      <c r="U180" s="368"/>
      <c r="V180" s="368"/>
      <c r="W180" s="369"/>
    </row>
    <row r="181" ht="15.75" customHeight="1">
      <c r="A181" s="94"/>
      <c r="B181" s="94"/>
      <c r="C181" s="94"/>
      <c r="D181" s="81"/>
      <c r="E181" s="94"/>
      <c r="F181" s="94"/>
      <c r="H181" s="81"/>
      <c r="U181" s="368"/>
      <c r="V181" s="368"/>
      <c r="W181" s="369"/>
    </row>
    <row r="182" ht="15.75" customHeight="1">
      <c r="A182" s="94"/>
      <c r="B182" s="94"/>
      <c r="C182" s="94"/>
      <c r="D182" s="81"/>
      <c r="E182" s="94"/>
      <c r="F182" s="94"/>
      <c r="H182" s="81"/>
      <c r="U182" s="368"/>
      <c r="V182" s="368"/>
      <c r="W182" s="369"/>
    </row>
    <row r="183" ht="15.75" customHeight="1">
      <c r="A183" s="94"/>
      <c r="B183" s="94"/>
      <c r="C183" s="94"/>
      <c r="D183" s="81"/>
      <c r="E183" s="94"/>
      <c r="F183" s="94"/>
      <c r="H183" s="81"/>
      <c r="U183" s="368"/>
      <c r="V183" s="368"/>
      <c r="W183" s="369"/>
    </row>
    <row r="184" ht="15.75" customHeight="1">
      <c r="A184" s="94"/>
      <c r="B184" s="94"/>
      <c r="C184" s="94"/>
      <c r="D184" s="81"/>
      <c r="E184" s="94"/>
      <c r="F184" s="94"/>
      <c r="H184" s="81"/>
      <c r="U184" s="368"/>
      <c r="V184" s="368"/>
      <c r="W184" s="369"/>
    </row>
    <row r="185" ht="15.75" customHeight="1">
      <c r="A185" s="94"/>
      <c r="B185" s="94"/>
      <c r="C185" s="94"/>
      <c r="D185" s="81"/>
      <c r="E185" s="94"/>
      <c r="F185" s="94"/>
      <c r="H185" s="81"/>
      <c r="U185" s="368"/>
      <c r="V185" s="368"/>
      <c r="W185" s="369"/>
    </row>
    <row r="186" ht="15.75" customHeight="1">
      <c r="A186" s="94"/>
      <c r="B186" s="94"/>
      <c r="C186" s="94"/>
      <c r="D186" s="81"/>
      <c r="E186" s="94"/>
      <c r="F186" s="94"/>
      <c r="H186" s="81"/>
      <c r="U186" s="368"/>
      <c r="V186" s="368"/>
      <c r="W186" s="369"/>
    </row>
    <row r="187" ht="15.75" customHeight="1">
      <c r="A187" s="94"/>
      <c r="B187" s="94"/>
      <c r="C187" s="94"/>
      <c r="D187" s="81"/>
      <c r="E187" s="94"/>
      <c r="F187" s="94"/>
      <c r="H187" s="81"/>
      <c r="U187" s="368"/>
      <c r="V187" s="368"/>
      <c r="W187" s="369"/>
    </row>
    <row r="188" ht="15.75" customHeight="1">
      <c r="A188" s="94"/>
      <c r="B188" s="94"/>
      <c r="C188" s="94"/>
      <c r="D188" s="81"/>
      <c r="E188" s="94"/>
      <c r="F188" s="94"/>
      <c r="H188" s="81"/>
      <c r="U188" s="368"/>
      <c r="V188" s="368"/>
      <c r="W188" s="369"/>
    </row>
    <row r="189" ht="15.75" customHeight="1">
      <c r="A189" s="94"/>
      <c r="B189" s="94"/>
      <c r="C189" s="94"/>
      <c r="D189" s="81"/>
      <c r="E189" s="94"/>
      <c r="F189" s="94"/>
      <c r="H189" s="81"/>
      <c r="U189" s="368"/>
      <c r="V189" s="368"/>
      <c r="W189" s="369"/>
    </row>
    <row r="190" ht="15.75" customHeight="1">
      <c r="A190" s="94"/>
      <c r="B190" s="94"/>
      <c r="C190" s="94"/>
      <c r="D190" s="81"/>
      <c r="E190" s="94"/>
      <c r="F190" s="94"/>
      <c r="H190" s="81"/>
      <c r="U190" s="368"/>
      <c r="V190" s="368"/>
      <c r="W190" s="369"/>
    </row>
    <row r="191" ht="15.75" customHeight="1">
      <c r="A191" s="94"/>
      <c r="B191" s="94"/>
      <c r="C191" s="94"/>
      <c r="D191" s="81"/>
      <c r="E191" s="94"/>
      <c r="F191" s="94"/>
      <c r="H191" s="81"/>
      <c r="U191" s="368"/>
      <c r="V191" s="368"/>
      <c r="W191" s="369"/>
    </row>
    <row r="192" ht="15.75" customHeight="1">
      <c r="A192" s="94"/>
      <c r="B192" s="94"/>
      <c r="C192" s="94"/>
      <c r="D192" s="81"/>
      <c r="E192" s="94"/>
      <c r="F192" s="94"/>
      <c r="H192" s="81"/>
      <c r="U192" s="368"/>
      <c r="V192" s="368"/>
      <c r="W192" s="369"/>
    </row>
    <row r="193" ht="15.75" customHeight="1">
      <c r="A193" s="94"/>
      <c r="B193" s="94"/>
      <c r="C193" s="94"/>
      <c r="D193" s="81"/>
      <c r="E193" s="94"/>
      <c r="F193" s="94"/>
      <c r="H193" s="81"/>
      <c r="U193" s="368"/>
      <c r="V193" s="368"/>
      <c r="W193" s="369"/>
    </row>
    <row r="194" ht="15.75" customHeight="1">
      <c r="A194" s="94"/>
      <c r="B194" s="94"/>
      <c r="C194" s="94"/>
      <c r="D194" s="81"/>
      <c r="E194" s="94"/>
      <c r="F194" s="94"/>
      <c r="H194" s="81"/>
      <c r="U194" s="368"/>
      <c r="V194" s="368"/>
      <c r="W194" s="369"/>
    </row>
    <row r="195" ht="15.75" customHeight="1">
      <c r="A195" s="94"/>
      <c r="B195" s="94"/>
      <c r="C195" s="94"/>
      <c r="D195" s="81"/>
      <c r="E195" s="94"/>
      <c r="F195" s="94"/>
      <c r="H195" s="81"/>
      <c r="U195" s="368"/>
      <c r="V195" s="368"/>
      <c r="W195" s="369"/>
    </row>
    <row r="196" ht="15.75" customHeight="1">
      <c r="A196" s="94"/>
      <c r="B196" s="94"/>
      <c r="C196" s="94"/>
      <c r="D196" s="81"/>
      <c r="E196" s="94"/>
      <c r="F196" s="94"/>
      <c r="H196" s="81"/>
      <c r="U196" s="368"/>
      <c r="V196" s="368"/>
      <c r="W196" s="369"/>
    </row>
    <row r="197" ht="15.75" customHeight="1">
      <c r="A197" s="94"/>
      <c r="B197" s="94"/>
      <c r="C197" s="94"/>
      <c r="D197" s="81"/>
      <c r="E197" s="94"/>
      <c r="F197" s="94"/>
      <c r="H197" s="81"/>
      <c r="U197" s="368"/>
      <c r="V197" s="368"/>
      <c r="W197" s="369"/>
    </row>
    <row r="198" ht="15.75" customHeight="1">
      <c r="A198" s="94"/>
      <c r="B198" s="94"/>
      <c r="C198" s="94"/>
      <c r="D198" s="81"/>
      <c r="E198" s="94"/>
      <c r="F198" s="94"/>
      <c r="H198" s="81"/>
      <c r="U198" s="368"/>
      <c r="V198" s="368"/>
      <c r="W198" s="369"/>
    </row>
    <row r="199" ht="15.75" customHeight="1">
      <c r="A199" s="94"/>
      <c r="B199" s="94"/>
      <c r="C199" s="94"/>
      <c r="D199" s="81"/>
      <c r="E199" s="94"/>
      <c r="F199" s="94"/>
      <c r="H199" s="81"/>
      <c r="U199" s="368"/>
      <c r="V199" s="368"/>
      <c r="W199" s="369"/>
    </row>
    <row r="200" ht="15.75" customHeight="1">
      <c r="A200" s="94"/>
      <c r="B200" s="94"/>
      <c r="C200" s="94"/>
      <c r="D200" s="81"/>
      <c r="E200" s="94"/>
      <c r="F200" s="94"/>
      <c r="H200" s="81"/>
      <c r="U200" s="368"/>
      <c r="V200" s="368"/>
      <c r="W200" s="369"/>
    </row>
    <row r="201" ht="15.75" customHeight="1">
      <c r="A201" s="94"/>
      <c r="B201" s="94"/>
      <c r="C201" s="94"/>
      <c r="D201" s="81"/>
      <c r="E201" s="94"/>
      <c r="F201" s="94"/>
      <c r="H201" s="81"/>
      <c r="U201" s="368"/>
      <c r="V201" s="368"/>
      <c r="W201" s="369"/>
    </row>
    <row r="202" ht="15.75" customHeight="1">
      <c r="A202" s="94"/>
      <c r="B202" s="94"/>
      <c r="C202" s="94"/>
      <c r="D202" s="81"/>
      <c r="E202" s="94"/>
      <c r="F202" s="94"/>
      <c r="H202" s="81"/>
      <c r="U202" s="368"/>
      <c r="V202" s="368"/>
      <c r="W202" s="369"/>
    </row>
    <row r="203" ht="15.75" customHeight="1">
      <c r="A203" s="94"/>
      <c r="B203" s="94"/>
      <c r="C203" s="94"/>
      <c r="D203" s="81"/>
      <c r="E203" s="94"/>
      <c r="F203" s="94"/>
      <c r="H203" s="81"/>
      <c r="U203" s="368"/>
      <c r="V203" s="368"/>
      <c r="W203" s="369"/>
    </row>
    <row r="204" ht="15.75" customHeight="1">
      <c r="A204" s="94"/>
      <c r="B204" s="94"/>
      <c r="C204" s="94"/>
      <c r="D204" s="81"/>
      <c r="E204" s="94"/>
      <c r="F204" s="94"/>
      <c r="H204" s="81"/>
      <c r="U204" s="368"/>
      <c r="V204" s="368"/>
      <c r="W204" s="369"/>
    </row>
    <row r="205" ht="15.75" customHeight="1">
      <c r="A205" s="94"/>
      <c r="B205" s="94"/>
      <c r="C205" s="94"/>
      <c r="D205" s="81"/>
      <c r="E205" s="94"/>
      <c r="F205" s="94"/>
      <c r="H205" s="81"/>
      <c r="U205" s="368"/>
      <c r="V205" s="368"/>
      <c r="W205" s="369"/>
    </row>
    <row r="206" ht="15.75" customHeight="1">
      <c r="A206" s="94"/>
      <c r="B206" s="94"/>
      <c r="C206" s="94"/>
      <c r="D206" s="81"/>
      <c r="E206" s="94"/>
      <c r="F206" s="94"/>
      <c r="H206" s="81"/>
      <c r="U206" s="368"/>
      <c r="V206" s="368"/>
      <c r="W206" s="369"/>
    </row>
    <row r="207" ht="15.75" customHeight="1">
      <c r="A207" s="94"/>
      <c r="B207" s="94"/>
      <c r="C207" s="94"/>
      <c r="D207" s="81"/>
      <c r="E207" s="94"/>
      <c r="F207" s="94"/>
      <c r="H207" s="81"/>
      <c r="U207" s="368"/>
      <c r="V207" s="368"/>
      <c r="W207" s="369"/>
    </row>
    <row r="208" ht="15.75" customHeight="1">
      <c r="A208" s="94"/>
      <c r="B208" s="94"/>
      <c r="C208" s="94"/>
      <c r="D208" s="81"/>
      <c r="E208" s="94"/>
      <c r="F208" s="94"/>
      <c r="H208" s="81"/>
      <c r="U208" s="368"/>
      <c r="V208" s="368"/>
      <c r="W208" s="369"/>
    </row>
    <row r="209" ht="15.75" customHeight="1">
      <c r="A209" s="94"/>
      <c r="B209" s="94"/>
      <c r="C209" s="94"/>
      <c r="D209" s="81"/>
      <c r="E209" s="94"/>
      <c r="F209" s="94"/>
      <c r="H209" s="81"/>
      <c r="U209" s="368"/>
      <c r="V209" s="368"/>
      <c r="W209" s="369"/>
    </row>
    <row r="210" ht="15.75" customHeight="1">
      <c r="A210" s="94"/>
      <c r="B210" s="94"/>
      <c r="C210" s="94"/>
      <c r="D210" s="81"/>
      <c r="E210" s="94"/>
      <c r="F210" s="94"/>
      <c r="H210" s="81"/>
      <c r="U210" s="368"/>
      <c r="V210" s="368"/>
      <c r="W210" s="369"/>
    </row>
    <row r="211" ht="15.75" customHeight="1">
      <c r="A211" s="94"/>
      <c r="B211" s="94"/>
      <c r="C211" s="94"/>
      <c r="D211" s="81"/>
      <c r="E211" s="94"/>
      <c r="F211" s="94"/>
      <c r="H211" s="81"/>
      <c r="U211" s="368"/>
      <c r="V211" s="368"/>
      <c r="W211" s="369"/>
    </row>
    <row r="212" ht="15.75" customHeight="1">
      <c r="A212" s="94"/>
      <c r="B212" s="94"/>
      <c r="C212" s="94"/>
      <c r="D212" s="81"/>
      <c r="E212" s="94"/>
      <c r="F212" s="94"/>
      <c r="H212" s="81"/>
      <c r="U212" s="368"/>
      <c r="V212" s="368"/>
      <c r="W212" s="369"/>
    </row>
    <row r="213" ht="15.75" customHeight="1">
      <c r="A213" s="94"/>
      <c r="B213" s="94"/>
      <c r="C213" s="94"/>
      <c r="D213" s="81"/>
      <c r="E213" s="94"/>
      <c r="F213" s="94"/>
      <c r="H213" s="81"/>
      <c r="U213" s="368"/>
      <c r="V213" s="368"/>
      <c r="W213" s="369"/>
    </row>
    <row r="214" ht="15.75" customHeight="1">
      <c r="A214" s="94"/>
      <c r="B214" s="94"/>
      <c r="C214" s="94"/>
      <c r="D214" s="81"/>
      <c r="E214" s="94"/>
      <c r="F214" s="94"/>
      <c r="H214" s="81"/>
      <c r="U214" s="368"/>
      <c r="V214" s="368"/>
      <c r="W214" s="369"/>
    </row>
    <row r="215" ht="15.75" customHeight="1">
      <c r="A215" s="94"/>
      <c r="B215" s="94"/>
      <c r="C215" s="94"/>
      <c r="D215" s="81"/>
      <c r="E215" s="94"/>
      <c r="F215" s="94"/>
      <c r="H215" s="81"/>
      <c r="U215" s="368"/>
      <c r="V215" s="368"/>
      <c r="W215" s="369"/>
    </row>
    <row r="216" ht="15.75" customHeight="1">
      <c r="A216" s="94"/>
      <c r="B216" s="94"/>
      <c r="C216" s="94"/>
      <c r="D216" s="81"/>
      <c r="E216" s="94"/>
      <c r="F216" s="94"/>
      <c r="H216" s="81"/>
      <c r="U216" s="368"/>
      <c r="V216" s="368"/>
      <c r="W216" s="369"/>
    </row>
    <row r="217" ht="15.75" customHeight="1">
      <c r="A217" s="94"/>
      <c r="B217" s="94"/>
      <c r="C217" s="94"/>
      <c r="D217" s="81"/>
      <c r="E217" s="94"/>
      <c r="F217" s="94"/>
      <c r="H217" s="81"/>
      <c r="U217" s="368"/>
      <c r="V217" s="368"/>
      <c r="W217" s="369"/>
    </row>
    <row r="218" ht="15.75" customHeight="1">
      <c r="A218" s="94"/>
      <c r="B218" s="94"/>
      <c r="C218" s="94"/>
      <c r="D218" s="81"/>
      <c r="E218" s="94"/>
      <c r="F218" s="94"/>
      <c r="H218" s="81"/>
      <c r="U218" s="368"/>
      <c r="V218" s="368"/>
      <c r="W218" s="369"/>
    </row>
    <row r="219" ht="15.75" customHeight="1">
      <c r="A219" s="94"/>
      <c r="B219" s="94"/>
      <c r="C219" s="94"/>
      <c r="D219" s="81"/>
      <c r="E219" s="94"/>
      <c r="F219" s="94"/>
      <c r="H219" s="81"/>
      <c r="U219" s="368"/>
      <c r="V219" s="368"/>
      <c r="W219" s="369"/>
    </row>
    <row r="220" ht="15.75" customHeight="1">
      <c r="A220" s="94"/>
      <c r="B220" s="94"/>
      <c r="C220" s="94"/>
      <c r="D220" s="81"/>
      <c r="E220" s="94"/>
      <c r="F220" s="94"/>
      <c r="H220" s="81"/>
      <c r="U220" s="368"/>
      <c r="V220" s="368"/>
      <c r="W220" s="369"/>
    </row>
    <row r="221" ht="15.75" customHeight="1">
      <c r="A221" s="94"/>
      <c r="B221" s="94"/>
      <c r="C221" s="94"/>
      <c r="D221" s="81"/>
      <c r="E221" s="94"/>
      <c r="F221" s="94"/>
      <c r="H221" s="81"/>
      <c r="U221" s="368"/>
      <c r="V221" s="368"/>
      <c r="W221" s="369"/>
    </row>
    <row r="222" ht="15.75" customHeight="1">
      <c r="A222" s="94"/>
      <c r="B222" s="94"/>
      <c r="C222" s="94"/>
      <c r="D222" s="81"/>
      <c r="E222" s="94"/>
      <c r="F222" s="94"/>
      <c r="H222" s="81"/>
      <c r="U222" s="368"/>
      <c r="V222" s="368"/>
      <c r="W222" s="369"/>
    </row>
    <row r="223" ht="15.75" customHeight="1">
      <c r="A223" s="94"/>
      <c r="B223" s="94"/>
      <c r="C223" s="94"/>
      <c r="D223" s="81"/>
      <c r="E223" s="94"/>
      <c r="F223" s="94"/>
      <c r="H223" s="81"/>
      <c r="U223" s="368"/>
      <c r="V223" s="368"/>
      <c r="W223" s="369"/>
    </row>
    <row r="224" ht="15.75" customHeight="1">
      <c r="A224" s="94"/>
      <c r="B224" s="94"/>
      <c r="C224" s="94"/>
      <c r="D224" s="81"/>
      <c r="E224" s="94"/>
      <c r="F224" s="94"/>
      <c r="H224" s="81"/>
      <c r="U224" s="368"/>
      <c r="V224" s="368"/>
      <c r="W224" s="369"/>
    </row>
    <row r="225" ht="15.75" customHeight="1">
      <c r="A225" s="94"/>
      <c r="B225" s="94"/>
      <c r="C225" s="94"/>
      <c r="D225" s="81"/>
      <c r="E225" s="94"/>
      <c r="F225" s="94"/>
      <c r="H225" s="81"/>
      <c r="U225" s="368"/>
      <c r="V225" s="368"/>
      <c r="W225" s="369"/>
    </row>
    <row r="226" ht="15.75" customHeight="1">
      <c r="A226" s="94"/>
      <c r="B226" s="94"/>
      <c r="C226" s="94"/>
      <c r="D226" s="81"/>
      <c r="E226" s="94"/>
      <c r="F226" s="94"/>
      <c r="H226" s="81"/>
      <c r="U226" s="368"/>
      <c r="V226" s="368"/>
      <c r="W226" s="369"/>
    </row>
    <row r="227" ht="15.75" customHeight="1">
      <c r="A227" s="94"/>
      <c r="B227" s="94"/>
      <c r="C227" s="94"/>
      <c r="D227" s="81"/>
      <c r="E227" s="94"/>
      <c r="F227" s="94"/>
      <c r="H227" s="81"/>
      <c r="U227" s="368"/>
      <c r="V227" s="368"/>
      <c r="W227" s="369"/>
    </row>
    <row r="228" ht="15.75" customHeight="1">
      <c r="A228" s="94"/>
      <c r="B228" s="94"/>
      <c r="C228" s="94"/>
      <c r="D228" s="81"/>
      <c r="E228" s="94"/>
      <c r="F228" s="94"/>
      <c r="H228" s="81"/>
      <c r="U228" s="368"/>
      <c r="V228" s="368"/>
      <c r="W228" s="369"/>
    </row>
    <row r="229" ht="15.75" customHeight="1">
      <c r="A229" s="94"/>
      <c r="B229" s="94"/>
      <c r="C229" s="94"/>
      <c r="D229" s="81"/>
      <c r="E229" s="94"/>
      <c r="F229" s="94"/>
      <c r="H229" s="81"/>
      <c r="U229" s="368"/>
      <c r="V229" s="368"/>
      <c r="W229" s="369"/>
    </row>
    <row r="230" ht="15.75" customHeight="1">
      <c r="A230" s="94"/>
      <c r="B230" s="94"/>
      <c r="C230" s="94"/>
      <c r="D230" s="81"/>
      <c r="E230" s="94"/>
      <c r="F230" s="94"/>
      <c r="H230" s="81"/>
      <c r="U230" s="368"/>
      <c r="V230" s="368"/>
      <c r="W230" s="369"/>
    </row>
    <row r="231" ht="15.75" customHeight="1">
      <c r="A231" s="94"/>
      <c r="B231" s="94"/>
      <c r="C231" s="94"/>
      <c r="D231" s="81"/>
      <c r="E231" s="94"/>
      <c r="F231" s="94"/>
      <c r="H231" s="81"/>
      <c r="U231" s="368"/>
      <c r="V231" s="368"/>
      <c r="W231" s="369"/>
    </row>
    <row r="232" ht="15.75" customHeight="1">
      <c r="A232" s="94"/>
      <c r="B232" s="94"/>
      <c r="C232" s="94"/>
      <c r="D232" s="81"/>
      <c r="E232" s="94"/>
      <c r="F232" s="94"/>
      <c r="H232" s="81"/>
      <c r="U232" s="368"/>
      <c r="V232" s="368"/>
      <c r="W232" s="369"/>
    </row>
    <row r="233" ht="15.75" customHeight="1">
      <c r="A233" s="94"/>
      <c r="B233" s="94"/>
      <c r="C233" s="94"/>
      <c r="D233" s="81"/>
      <c r="E233" s="94"/>
      <c r="F233" s="94"/>
      <c r="H233" s="81"/>
      <c r="U233" s="368"/>
      <c r="V233" s="368"/>
      <c r="W233" s="369"/>
    </row>
    <row r="234" ht="15.75" customHeight="1">
      <c r="A234" s="94"/>
      <c r="B234" s="94"/>
      <c r="C234" s="94"/>
      <c r="D234" s="81"/>
      <c r="E234" s="94"/>
      <c r="F234" s="94"/>
      <c r="H234" s="81"/>
      <c r="U234" s="368"/>
      <c r="V234" s="368"/>
      <c r="W234" s="369"/>
    </row>
    <row r="235" ht="15.75" customHeight="1">
      <c r="A235" s="94"/>
      <c r="B235" s="94"/>
      <c r="C235" s="94"/>
      <c r="D235" s="81"/>
      <c r="E235" s="94"/>
      <c r="F235" s="94"/>
      <c r="H235" s="81"/>
      <c r="U235" s="368"/>
      <c r="V235" s="368"/>
      <c r="W235" s="369"/>
    </row>
    <row r="236" ht="15.75" customHeight="1">
      <c r="A236" s="94"/>
      <c r="B236" s="94"/>
      <c r="C236" s="94"/>
      <c r="D236" s="81"/>
      <c r="E236" s="94"/>
      <c r="F236" s="94"/>
      <c r="H236" s="81"/>
      <c r="U236" s="368"/>
      <c r="V236" s="368"/>
      <c r="W236" s="369"/>
    </row>
    <row r="237" ht="15.75" customHeight="1">
      <c r="A237" s="94"/>
      <c r="B237" s="94"/>
      <c r="C237" s="94"/>
      <c r="D237" s="81"/>
      <c r="E237" s="94"/>
      <c r="F237" s="94"/>
      <c r="H237" s="81"/>
      <c r="U237" s="368"/>
      <c r="V237" s="368"/>
      <c r="W237" s="369"/>
    </row>
    <row r="238" ht="15.75" customHeight="1">
      <c r="A238" s="94"/>
      <c r="B238" s="94"/>
      <c r="C238" s="94"/>
      <c r="D238" s="81"/>
      <c r="E238" s="94"/>
      <c r="F238" s="94"/>
      <c r="H238" s="81"/>
      <c r="U238" s="368"/>
      <c r="V238" s="368"/>
      <c r="W238" s="369"/>
    </row>
    <row r="239" ht="15.75" customHeight="1">
      <c r="A239" s="94"/>
      <c r="B239" s="94"/>
      <c r="C239" s="94"/>
      <c r="D239" s="81"/>
      <c r="E239" s="94"/>
      <c r="F239" s="94"/>
      <c r="H239" s="81"/>
      <c r="U239" s="368"/>
      <c r="V239" s="368"/>
      <c r="W239" s="369"/>
    </row>
    <row r="240" ht="15.75" customHeight="1">
      <c r="A240" s="94"/>
      <c r="B240" s="94"/>
      <c r="C240" s="94"/>
      <c r="D240" s="81"/>
      <c r="E240" s="94"/>
      <c r="F240" s="94"/>
      <c r="H240" s="81"/>
      <c r="U240" s="368"/>
      <c r="V240" s="368"/>
      <c r="W240" s="369"/>
    </row>
    <row r="241" ht="15.75" customHeight="1">
      <c r="A241" s="94"/>
      <c r="B241" s="94"/>
      <c r="C241" s="94"/>
      <c r="D241" s="81"/>
      <c r="E241" s="94"/>
      <c r="F241" s="94"/>
      <c r="H241" s="81"/>
      <c r="U241" s="368"/>
      <c r="V241" s="368"/>
      <c r="W241" s="369"/>
    </row>
    <row r="242" ht="15.75" customHeight="1">
      <c r="A242" s="94"/>
      <c r="B242" s="94"/>
      <c r="C242" s="94"/>
      <c r="D242" s="81"/>
      <c r="E242" s="94"/>
      <c r="F242" s="94"/>
      <c r="H242" s="81"/>
      <c r="U242" s="368"/>
      <c r="V242" s="368"/>
      <c r="W242" s="369"/>
    </row>
    <row r="243" ht="15.75" customHeight="1">
      <c r="A243" s="94"/>
      <c r="B243" s="94"/>
      <c r="C243" s="94"/>
      <c r="D243" s="81"/>
      <c r="E243" s="94"/>
      <c r="F243" s="94"/>
      <c r="H243" s="81"/>
      <c r="U243" s="368"/>
      <c r="V243" s="368"/>
      <c r="W243" s="369"/>
    </row>
    <row r="244" ht="15.75" customHeight="1">
      <c r="A244" s="94"/>
      <c r="B244" s="94"/>
      <c r="C244" s="94"/>
      <c r="D244" s="81"/>
      <c r="E244" s="94"/>
      <c r="F244" s="94"/>
      <c r="H244" s="81"/>
      <c r="U244" s="368"/>
      <c r="V244" s="368"/>
      <c r="W244" s="369"/>
    </row>
    <row r="245" ht="15.75" customHeight="1">
      <c r="A245" s="94"/>
      <c r="B245" s="94"/>
      <c r="C245" s="94"/>
      <c r="D245" s="81"/>
      <c r="E245" s="94"/>
      <c r="F245" s="94"/>
      <c r="H245" s="81"/>
      <c r="U245" s="368"/>
      <c r="V245" s="368"/>
      <c r="W245" s="369"/>
    </row>
    <row r="246" ht="15.75" customHeight="1">
      <c r="A246" s="94"/>
      <c r="B246" s="94"/>
      <c r="C246" s="94"/>
      <c r="D246" s="81"/>
      <c r="E246" s="94"/>
      <c r="F246" s="94"/>
      <c r="H246" s="81"/>
      <c r="U246" s="368"/>
      <c r="V246" s="368"/>
      <c r="W246" s="369"/>
    </row>
    <row r="247" ht="15.75" customHeight="1">
      <c r="A247" s="94"/>
      <c r="B247" s="94"/>
      <c r="C247" s="94"/>
      <c r="D247" s="81"/>
      <c r="E247" s="94"/>
      <c r="F247" s="94"/>
      <c r="H247" s="81"/>
      <c r="U247" s="368"/>
      <c r="V247" s="368"/>
      <c r="W247" s="369"/>
    </row>
    <row r="248" ht="15.75" customHeight="1">
      <c r="A248" s="94"/>
      <c r="B248" s="94"/>
      <c r="C248" s="94"/>
      <c r="D248" s="81"/>
      <c r="E248" s="94"/>
      <c r="F248" s="94"/>
      <c r="H248" s="81"/>
      <c r="U248" s="368"/>
      <c r="V248" s="368"/>
      <c r="W248" s="369"/>
    </row>
    <row r="249" ht="15.75" customHeight="1">
      <c r="A249" s="94"/>
      <c r="B249" s="94"/>
      <c r="C249" s="94"/>
      <c r="D249" s="81"/>
      <c r="E249" s="94"/>
      <c r="F249" s="94"/>
      <c r="H249" s="81"/>
      <c r="U249" s="368"/>
      <c r="V249" s="368"/>
      <c r="W249" s="369"/>
    </row>
    <row r="250" ht="15.75" customHeight="1">
      <c r="A250" s="94"/>
      <c r="B250" s="94"/>
      <c r="C250" s="94"/>
      <c r="D250" s="81"/>
      <c r="E250" s="94"/>
      <c r="F250" s="94"/>
      <c r="H250" s="81"/>
      <c r="U250" s="368"/>
      <c r="V250" s="368"/>
      <c r="W250" s="369"/>
    </row>
    <row r="251" ht="15.75" customHeight="1">
      <c r="A251" s="94"/>
      <c r="B251" s="94"/>
      <c r="C251" s="94"/>
      <c r="D251" s="81"/>
      <c r="E251" s="94"/>
      <c r="F251" s="94"/>
      <c r="H251" s="81"/>
      <c r="U251" s="368"/>
      <c r="V251" s="368"/>
      <c r="W251" s="369"/>
    </row>
    <row r="252" ht="15.75" customHeight="1">
      <c r="A252" s="94"/>
      <c r="B252" s="94"/>
      <c r="C252" s="94"/>
      <c r="D252" s="81"/>
      <c r="E252" s="94"/>
      <c r="F252" s="94"/>
      <c r="H252" s="81"/>
      <c r="U252" s="368"/>
      <c r="V252" s="368"/>
      <c r="W252" s="369"/>
    </row>
    <row r="253" ht="15.75" customHeight="1">
      <c r="A253" s="94"/>
      <c r="B253" s="94"/>
      <c r="C253" s="94"/>
      <c r="D253" s="81"/>
      <c r="E253" s="94"/>
      <c r="F253" s="94"/>
      <c r="H253" s="81"/>
      <c r="U253" s="368"/>
      <c r="V253" s="368"/>
      <c r="W253" s="369"/>
    </row>
    <row r="254" ht="15.75" customHeight="1">
      <c r="A254" s="94"/>
      <c r="B254" s="94"/>
      <c r="C254" s="94"/>
      <c r="D254" s="81"/>
      <c r="E254" s="94"/>
      <c r="F254" s="94"/>
      <c r="H254" s="81"/>
      <c r="U254" s="368"/>
      <c r="V254" s="368"/>
      <c r="W254" s="369"/>
    </row>
    <row r="255" ht="15.75" customHeight="1">
      <c r="A255" s="94"/>
      <c r="B255" s="94"/>
      <c r="C255" s="94"/>
      <c r="D255" s="81"/>
      <c r="E255" s="94"/>
      <c r="F255" s="94"/>
      <c r="H255" s="81"/>
      <c r="U255" s="368"/>
      <c r="V255" s="368"/>
      <c r="W255" s="369"/>
    </row>
    <row r="256" ht="15.75" customHeight="1">
      <c r="A256" s="94"/>
      <c r="B256" s="94"/>
      <c r="C256" s="94"/>
      <c r="D256" s="81"/>
      <c r="E256" s="94"/>
      <c r="F256" s="94"/>
      <c r="H256" s="81"/>
      <c r="U256" s="368"/>
      <c r="V256" s="368"/>
      <c r="W256" s="369"/>
    </row>
    <row r="257" ht="15.75" customHeight="1">
      <c r="A257" s="94"/>
      <c r="B257" s="94"/>
      <c r="C257" s="94"/>
      <c r="D257" s="81"/>
      <c r="E257" s="94"/>
      <c r="F257" s="94"/>
      <c r="H257" s="81"/>
      <c r="U257" s="368"/>
      <c r="V257" s="368"/>
      <c r="W257" s="369"/>
    </row>
    <row r="258" ht="15.75" customHeight="1">
      <c r="A258" s="94"/>
      <c r="B258" s="94"/>
      <c r="C258" s="94"/>
      <c r="D258" s="81"/>
      <c r="E258" s="94"/>
      <c r="F258" s="94"/>
      <c r="H258" s="81"/>
      <c r="U258" s="368"/>
      <c r="V258" s="368"/>
      <c r="W258" s="369"/>
    </row>
    <row r="259" ht="15.75" customHeight="1">
      <c r="A259" s="94"/>
      <c r="B259" s="94"/>
      <c r="C259" s="94"/>
      <c r="D259" s="81"/>
      <c r="E259" s="94"/>
      <c r="F259" s="94"/>
      <c r="H259" s="81"/>
      <c r="U259" s="368"/>
      <c r="V259" s="368"/>
      <c r="W259" s="369"/>
    </row>
    <row r="260" ht="15.75" customHeight="1">
      <c r="A260" s="94"/>
      <c r="B260" s="94"/>
      <c r="C260" s="94"/>
      <c r="D260" s="81"/>
      <c r="E260" s="94"/>
      <c r="F260" s="94"/>
      <c r="H260" s="81"/>
      <c r="U260" s="368"/>
      <c r="V260" s="368"/>
      <c r="W260" s="369"/>
    </row>
    <row r="261" ht="15.75" customHeight="1">
      <c r="A261" s="94"/>
      <c r="B261" s="94"/>
      <c r="C261" s="94"/>
      <c r="D261" s="81"/>
      <c r="E261" s="94"/>
      <c r="F261" s="94"/>
      <c r="H261" s="81"/>
      <c r="U261" s="368"/>
      <c r="V261" s="368"/>
      <c r="W261" s="369"/>
    </row>
    <row r="262" ht="15.75" customHeight="1">
      <c r="A262" s="94"/>
      <c r="B262" s="94"/>
      <c r="C262" s="94"/>
      <c r="D262" s="81"/>
      <c r="E262" s="94"/>
      <c r="F262" s="94"/>
      <c r="H262" s="81"/>
      <c r="U262" s="368"/>
      <c r="V262" s="368"/>
      <c r="W262" s="369"/>
    </row>
    <row r="263" ht="15.75" customHeight="1">
      <c r="A263" s="94"/>
      <c r="B263" s="94"/>
      <c r="C263" s="94"/>
      <c r="D263" s="81"/>
      <c r="E263" s="94"/>
      <c r="F263" s="94"/>
      <c r="H263" s="81"/>
      <c r="U263" s="368"/>
      <c r="V263" s="368"/>
      <c r="W263" s="369"/>
    </row>
    <row r="264" ht="15.75" customHeight="1">
      <c r="A264" s="94"/>
      <c r="B264" s="94"/>
      <c r="C264" s="94"/>
      <c r="D264" s="81"/>
      <c r="E264" s="94"/>
      <c r="F264" s="94"/>
      <c r="H264" s="81"/>
      <c r="U264" s="368"/>
      <c r="V264" s="368"/>
      <c r="W264" s="369"/>
    </row>
    <row r="265" ht="15.75" customHeight="1">
      <c r="A265" s="94"/>
      <c r="B265" s="94"/>
      <c r="C265" s="94"/>
      <c r="D265" s="81"/>
      <c r="E265" s="94"/>
      <c r="F265" s="94"/>
      <c r="H265" s="81"/>
      <c r="U265" s="368"/>
      <c r="V265" s="368"/>
      <c r="W265" s="369"/>
    </row>
    <row r="266" ht="15.75" customHeight="1">
      <c r="A266" s="94"/>
      <c r="B266" s="94"/>
      <c r="C266" s="94"/>
      <c r="D266" s="81"/>
      <c r="E266" s="94"/>
      <c r="F266" s="94"/>
      <c r="H266" s="81"/>
      <c r="U266" s="368"/>
      <c r="V266" s="368"/>
      <c r="W266" s="369"/>
    </row>
    <row r="267" ht="15.75" customHeight="1">
      <c r="A267" s="94"/>
      <c r="B267" s="94"/>
      <c r="C267" s="94"/>
      <c r="D267" s="81"/>
      <c r="E267" s="94"/>
      <c r="F267" s="94"/>
      <c r="H267" s="81"/>
      <c r="U267" s="368"/>
      <c r="V267" s="368"/>
      <c r="W267" s="369"/>
    </row>
    <row r="268" ht="15.75" customHeight="1">
      <c r="A268" s="94"/>
      <c r="B268" s="94"/>
      <c r="C268" s="94"/>
      <c r="D268" s="81"/>
      <c r="E268" s="94"/>
      <c r="F268" s="94"/>
      <c r="H268" s="81"/>
      <c r="U268" s="368"/>
      <c r="V268" s="368"/>
      <c r="W268" s="369"/>
    </row>
    <row r="269" ht="15.75" customHeight="1">
      <c r="A269" s="94"/>
      <c r="B269" s="94"/>
      <c r="C269" s="94"/>
      <c r="D269" s="81"/>
      <c r="E269" s="94"/>
      <c r="F269" s="94"/>
      <c r="H269" s="81"/>
      <c r="U269" s="368"/>
      <c r="V269" s="368"/>
      <c r="W269" s="369"/>
    </row>
    <row r="270" ht="15.75" customHeight="1">
      <c r="A270" s="94"/>
      <c r="B270" s="94"/>
      <c r="C270" s="94"/>
      <c r="D270" s="81"/>
      <c r="E270" s="94"/>
      <c r="F270" s="94"/>
      <c r="H270" s="81"/>
      <c r="U270" s="368"/>
      <c r="V270" s="368"/>
      <c r="W270" s="369"/>
    </row>
    <row r="271" ht="15.75" customHeight="1">
      <c r="A271" s="94"/>
      <c r="B271" s="94"/>
      <c r="C271" s="94"/>
      <c r="D271" s="81"/>
      <c r="E271" s="94"/>
      <c r="F271" s="94"/>
      <c r="H271" s="81"/>
      <c r="U271" s="368"/>
      <c r="V271" s="368"/>
      <c r="W271" s="369"/>
    </row>
    <row r="272" ht="15.75" customHeight="1">
      <c r="A272" s="94"/>
      <c r="B272" s="94"/>
      <c r="C272" s="94"/>
      <c r="D272" s="81"/>
      <c r="E272" s="94"/>
      <c r="F272" s="94"/>
      <c r="H272" s="81"/>
      <c r="U272" s="368"/>
      <c r="V272" s="368"/>
      <c r="W272" s="369"/>
    </row>
    <row r="273" ht="15.75" customHeight="1">
      <c r="A273" s="94"/>
      <c r="B273" s="94"/>
      <c r="C273" s="94"/>
      <c r="D273" s="81"/>
      <c r="E273" s="94"/>
      <c r="F273" s="94"/>
      <c r="H273" s="81"/>
      <c r="U273" s="368"/>
      <c r="V273" s="368"/>
      <c r="W273" s="369"/>
    </row>
    <row r="274" ht="15.75" customHeight="1">
      <c r="A274" s="94"/>
      <c r="B274" s="94"/>
      <c r="C274" s="94"/>
      <c r="D274" s="81"/>
      <c r="E274" s="94"/>
      <c r="F274" s="94"/>
      <c r="H274" s="81"/>
      <c r="U274" s="368"/>
      <c r="V274" s="368"/>
      <c r="W274" s="369"/>
    </row>
    <row r="275" ht="15.75" customHeight="1">
      <c r="A275" s="94"/>
      <c r="B275" s="94"/>
      <c r="C275" s="94"/>
      <c r="D275" s="81"/>
      <c r="E275" s="94"/>
      <c r="F275" s="94"/>
      <c r="H275" s="81"/>
      <c r="U275" s="368"/>
      <c r="V275" s="368"/>
      <c r="W275" s="369"/>
    </row>
    <row r="276" ht="15.75" customHeight="1">
      <c r="A276" s="94"/>
      <c r="B276" s="94"/>
      <c r="C276" s="94"/>
      <c r="D276" s="81"/>
      <c r="E276" s="94"/>
      <c r="F276" s="94"/>
      <c r="H276" s="81"/>
      <c r="U276" s="368"/>
      <c r="V276" s="368"/>
      <c r="W276" s="369"/>
    </row>
    <row r="277" ht="15.75" customHeight="1">
      <c r="A277" s="94"/>
      <c r="B277" s="94"/>
      <c r="C277" s="94"/>
      <c r="D277" s="81"/>
      <c r="E277" s="94"/>
      <c r="F277" s="94"/>
      <c r="H277" s="81"/>
      <c r="U277" s="368"/>
      <c r="V277" s="368"/>
      <c r="W277" s="369"/>
    </row>
    <row r="278" ht="15.75" customHeight="1">
      <c r="A278" s="94"/>
      <c r="B278" s="94"/>
      <c r="C278" s="94"/>
      <c r="D278" s="81"/>
      <c r="E278" s="94"/>
      <c r="F278" s="94"/>
      <c r="H278" s="81"/>
      <c r="U278" s="368"/>
      <c r="V278" s="368"/>
      <c r="W278" s="369"/>
    </row>
    <row r="279" ht="15.75" customHeight="1">
      <c r="A279" s="94"/>
      <c r="B279" s="94"/>
      <c r="C279" s="94"/>
      <c r="D279" s="81"/>
      <c r="E279" s="94"/>
      <c r="F279" s="94"/>
      <c r="H279" s="81"/>
      <c r="U279" s="368"/>
      <c r="V279" s="368"/>
      <c r="W279" s="369"/>
    </row>
    <row r="280" ht="15.75" customHeight="1">
      <c r="A280" s="94"/>
      <c r="B280" s="94"/>
      <c r="C280" s="94"/>
      <c r="D280" s="81"/>
      <c r="E280" s="94"/>
      <c r="F280" s="94"/>
      <c r="H280" s="81"/>
      <c r="U280" s="368"/>
      <c r="V280" s="368"/>
      <c r="W280" s="369"/>
    </row>
    <row r="281" ht="15.75" customHeight="1">
      <c r="A281" s="94"/>
      <c r="B281" s="94"/>
      <c r="C281" s="94"/>
      <c r="D281" s="81"/>
      <c r="E281" s="94"/>
      <c r="F281" s="94"/>
      <c r="H281" s="81"/>
      <c r="U281" s="368"/>
      <c r="V281" s="368"/>
      <c r="W281" s="369"/>
    </row>
    <row r="282" ht="15.75" customHeight="1">
      <c r="A282" s="94"/>
      <c r="B282" s="94"/>
      <c r="C282" s="94"/>
      <c r="D282" s="81"/>
      <c r="E282" s="94"/>
      <c r="F282" s="94"/>
      <c r="H282" s="81"/>
      <c r="U282" s="368"/>
      <c r="V282" s="368"/>
      <c r="W282" s="369"/>
    </row>
    <row r="283" ht="15.75" customHeight="1">
      <c r="A283" s="94"/>
      <c r="B283" s="94"/>
      <c r="C283" s="94"/>
      <c r="D283" s="81"/>
      <c r="E283" s="94"/>
      <c r="F283" s="94"/>
      <c r="H283" s="81"/>
      <c r="U283" s="368"/>
      <c r="V283" s="368"/>
      <c r="W283" s="369"/>
    </row>
    <row r="284" ht="15.75" customHeight="1">
      <c r="A284" s="94"/>
      <c r="B284" s="94"/>
      <c r="C284" s="94"/>
      <c r="D284" s="81"/>
      <c r="E284" s="94"/>
      <c r="F284" s="94"/>
      <c r="H284" s="81"/>
      <c r="U284" s="368"/>
      <c r="V284" s="368"/>
      <c r="W284" s="369"/>
    </row>
    <row r="285" ht="15.75" customHeight="1">
      <c r="A285" s="94"/>
      <c r="B285" s="94"/>
      <c r="C285" s="94"/>
      <c r="D285" s="81"/>
      <c r="E285" s="94"/>
      <c r="F285" s="94"/>
      <c r="H285" s="81"/>
      <c r="U285" s="368"/>
      <c r="V285" s="368"/>
      <c r="W285" s="369"/>
    </row>
    <row r="286" ht="15.75" customHeight="1">
      <c r="A286" s="94"/>
      <c r="B286" s="94"/>
      <c r="C286" s="94"/>
      <c r="D286" s="81"/>
      <c r="E286" s="94"/>
      <c r="F286" s="94"/>
      <c r="H286" s="81"/>
      <c r="U286" s="368"/>
      <c r="V286" s="368"/>
      <c r="W286" s="369"/>
    </row>
    <row r="287" ht="15.75" customHeight="1">
      <c r="A287" s="94"/>
      <c r="B287" s="94"/>
      <c r="C287" s="94"/>
      <c r="D287" s="81"/>
      <c r="E287" s="94"/>
      <c r="F287" s="94"/>
      <c r="H287" s="81"/>
      <c r="U287" s="368"/>
      <c r="V287" s="368"/>
      <c r="W287" s="369"/>
    </row>
    <row r="288" ht="15.75" customHeight="1">
      <c r="A288" s="94"/>
      <c r="B288" s="94"/>
      <c r="C288" s="94"/>
      <c r="D288" s="81"/>
      <c r="E288" s="94"/>
      <c r="F288" s="94"/>
      <c r="H288" s="81"/>
      <c r="U288" s="368"/>
      <c r="V288" s="368"/>
      <c r="W288" s="369"/>
    </row>
    <row r="289" ht="15.75" customHeight="1">
      <c r="A289" s="94"/>
      <c r="B289" s="94"/>
      <c r="C289" s="94"/>
      <c r="D289" s="81"/>
      <c r="E289" s="94"/>
      <c r="F289" s="94"/>
      <c r="H289" s="81"/>
      <c r="U289" s="368"/>
      <c r="V289" s="368"/>
      <c r="W289" s="369"/>
    </row>
    <row r="290" ht="15.75" customHeight="1">
      <c r="A290" s="94"/>
      <c r="B290" s="94"/>
      <c r="C290" s="94"/>
      <c r="D290" s="81"/>
      <c r="E290" s="94"/>
      <c r="F290" s="94"/>
      <c r="H290" s="81"/>
      <c r="U290" s="368"/>
      <c r="V290" s="368"/>
      <c r="W290" s="369"/>
    </row>
    <row r="291" ht="15.75" customHeight="1">
      <c r="A291" s="94"/>
      <c r="B291" s="94"/>
      <c r="C291" s="94"/>
      <c r="D291" s="81"/>
      <c r="E291" s="94"/>
      <c r="F291" s="94"/>
      <c r="H291" s="81"/>
      <c r="U291" s="368"/>
      <c r="V291" s="368"/>
      <c r="W291" s="369"/>
    </row>
    <row r="292" ht="15.75" customHeight="1">
      <c r="A292" s="94"/>
      <c r="B292" s="94"/>
      <c r="C292" s="94"/>
      <c r="D292" s="81"/>
      <c r="E292" s="94"/>
      <c r="F292" s="94"/>
      <c r="H292" s="81"/>
      <c r="U292" s="368"/>
      <c r="V292" s="368"/>
      <c r="W292" s="369"/>
    </row>
    <row r="293" ht="15.75" customHeight="1">
      <c r="A293" s="94"/>
      <c r="B293" s="94"/>
      <c r="C293" s="94"/>
      <c r="D293" s="81"/>
      <c r="E293" s="94"/>
      <c r="F293" s="94"/>
      <c r="H293" s="81"/>
      <c r="U293" s="368"/>
      <c r="V293" s="368"/>
      <c r="W293" s="369"/>
    </row>
    <row r="294" ht="15.75" customHeight="1">
      <c r="A294" s="94"/>
      <c r="B294" s="94"/>
      <c r="C294" s="94"/>
      <c r="D294" s="81"/>
      <c r="E294" s="94"/>
      <c r="F294" s="94"/>
      <c r="H294" s="81"/>
      <c r="U294" s="368"/>
      <c r="V294" s="368"/>
      <c r="W294" s="369"/>
    </row>
    <row r="295" ht="15.75" customHeight="1">
      <c r="A295" s="94"/>
      <c r="B295" s="94"/>
      <c r="C295" s="94"/>
      <c r="D295" s="81"/>
      <c r="E295" s="94"/>
      <c r="F295" s="94"/>
      <c r="H295" s="81"/>
      <c r="U295" s="368"/>
      <c r="V295" s="368"/>
      <c r="W295" s="369"/>
    </row>
    <row r="296" ht="15.75" customHeight="1">
      <c r="A296" s="94"/>
      <c r="B296" s="94"/>
      <c r="C296" s="94"/>
      <c r="D296" s="81"/>
      <c r="E296" s="94"/>
      <c r="F296" s="94"/>
      <c r="H296" s="81"/>
      <c r="U296" s="368"/>
      <c r="V296" s="368"/>
      <c r="W296" s="369"/>
    </row>
    <row r="297" ht="15.75" customHeight="1">
      <c r="A297" s="94"/>
      <c r="B297" s="94"/>
      <c r="C297" s="94"/>
      <c r="D297" s="81"/>
      <c r="E297" s="94"/>
      <c r="F297" s="94"/>
      <c r="H297" s="81"/>
      <c r="U297" s="368"/>
      <c r="V297" s="368"/>
      <c r="W297" s="369"/>
    </row>
    <row r="298" ht="15.75" customHeight="1">
      <c r="A298" s="94"/>
      <c r="B298" s="94"/>
      <c r="C298" s="94"/>
      <c r="D298" s="81"/>
      <c r="E298" s="94"/>
      <c r="F298" s="94"/>
      <c r="H298" s="81"/>
      <c r="U298" s="368"/>
      <c r="V298" s="368"/>
      <c r="W298" s="369"/>
    </row>
    <row r="299" ht="15.75" customHeight="1">
      <c r="A299" s="94"/>
      <c r="B299" s="94"/>
      <c r="C299" s="94"/>
      <c r="D299" s="81"/>
      <c r="E299" s="94"/>
      <c r="F299" s="94"/>
      <c r="H299" s="81"/>
      <c r="U299" s="368"/>
      <c r="V299" s="368"/>
      <c r="W299" s="369"/>
    </row>
    <row r="300" ht="15.75" customHeight="1">
      <c r="A300" s="94"/>
      <c r="B300" s="94"/>
      <c r="C300" s="94"/>
      <c r="D300" s="81"/>
      <c r="E300" s="94"/>
      <c r="F300" s="94"/>
      <c r="H300" s="81"/>
      <c r="U300" s="368"/>
      <c r="V300" s="368"/>
      <c r="W300" s="369"/>
    </row>
    <row r="301" ht="15.75" customHeight="1">
      <c r="A301" s="94"/>
      <c r="B301" s="94"/>
      <c r="C301" s="94"/>
      <c r="D301" s="81"/>
      <c r="E301" s="94"/>
      <c r="F301" s="94"/>
      <c r="H301" s="81"/>
      <c r="U301" s="368"/>
      <c r="V301" s="368"/>
      <c r="W301" s="369"/>
    </row>
    <row r="302" ht="15.75" customHeight="1">
      <c r="A302" s="94"/>
      <c r="B302" s="94"/>
      <c r="C302" s="94"/>
      <c r="D302" s="81"/>
      <c r="E302" s="94"/>
      <c r="F302" s="94"/>
      <c r="H302" s="81"/>
      <c r="U302" s="368"/>
      <c r="V302" s="368"/>
      <c r="W302" s="369"/>
    </row>
    <row r="303" ht="15.75" customHeight="1">
      <c r="A303" s="94"/>
      <c r="B303" s="94"/>
      <c r="C303" s="94"/>
      <c r="D303" s="81"/>
      <c r="E303" s="94"/>
      <c r="F303" s="94"/>
      <c r="H303" s="81"/>
      <c r="U303" s="368"/>
      <c r="V303" s="368"/>
      <c r="W303" s="369"/>
    </row>
    <row r="304" ht="15.75" customHeight="1">
      <c r="A304" s="94"/>
      <c r="B304" s="94"/>
      <c r="C304" s="94"/>
      <c r="D304" s="81"/>
      <c r="E304" s="94"/>
      <c r="F304" s="94"/>
      <c r="H304" s="81"/>
      <c r="U304" s="368"/>
      <c r="V304" s="368"/>
      <c r="W304" s="369"/>
    </row>
    <row r="305" ht="15.75" customHeight="1">
      <c r="A305" s="94"/>
      <c r="B305" s="94"/>
      <c r="C305" s="94"/>
      <c r="D305" s="81"/>
      <c r="E305" s="94"/>
      <c r="F305" s="94"/>
      <c r="H305" s="81"/>
      <c r="U305" s="368"/>
      <c r="V305" s="368"/>
      <c r="W305" s="369"/>
    </row>
    <row r="306" ht="15.75" customHeight="1">
      <c r="A306" s="94"/>
      <c r="B306" s="94"/>
      <c r="C306" s="94"/>
      <c r="D306" s="81"/>
      <c r="E306" s="94"/>
      <c r="F306" s="94"/>
      <c r="H306" s="81"/>
      <c r="U306" s="368"/>
      <c r="V306" s="368"/>
      <c r="W306" s="369"/>
    </row>
    <row r="307" ht="15.75" customHeight="1">
      <c r="A307" s="94"/>
      <c r="B307" s="94"/>
      <c r="C307" s="94"/>
      <c r="D307" s="81"/>
      <c r="E307" s="94"/>
      <c r="F307" s="94"/>
      <c r="H307" s="81"/>
      <c r="U307" s="368"/>
      <c r="V307" s="368"/>
      <c r="W307" s="369"/>
    </row>
    <row r="308" ht="15.75" customHeight="1">
      <c r="A308" s="94"/>
      <c r="B308" s="94"/>
      <c r="C308" s="94"/>
      <c r="D308" s="81"/>
      <c r="E308" s="94"/>
      <c r="F308" s="94"/>
      <c r="H308" s="81"/>
      <c r="U308" s="368"/>
      <c r="V308" s="368"/>
      <c r="W308" s="369"/>
    </row>
    <row r="309" ht="15.75" customHeight="1">
      <c r="A309" s="94"/>
      <c r="B309" s="94"/>
      <c r="C309" s="94"/>
      <c r="D309" s="81"/>
      <c r="E309" s="94"/>
      <c r="F309" s="94"/>
      <c r="H309" s="81"/>
      <c r="U309" s="368"/>
      <c r="V309" s="368"/>
      <c r="W309" s="369"/>
    </row>
    <row r="310" ht="15.75" customHeight="1">
      <c r="A310" s="94"/>
      <c r="B310" s="94"/>
      <c r="C310" s="94"/>
      <c r="D310" s="81"/>
      <c r="E310" s="94"/>
      <c r="F310" s="94"/>
      <c r="H310" s="81"/>
      <c r="U310" s="368"/>
      <c r="V310" s="368"/>
      <c r="W310" s="369"/>
    </row>
    <row r="311" ht="15.75" customHeight="1">
      <c r="A311" s="94"/>
      <c r="B311" s="94"/>
      <c r="C311" s="94"/>
      <c r="D311" s="81"/>
      <c r="E311" s="94"/>
      <c r="F311" s="94"/>
      <c r="H311" s="81"/>
      <c r="U311" s="368"/>
      <c r="V311" s="368"/>
      <c r="W311" s="369"/>
    </row>
    <row r="312" ht="15.75" customHeight="1">
      <c r="A312" s="94"/>
      <c r="B312" s="94"/>
      <c r="C312" s="94"/>
      <c r="D312" s="81"/>
      <c r="E312" s="94"/>
      <c r="F312" s="94"/>
      <c r="H312" s="81"/>
      <c r="U312" s="368"/>
      <c r="V312" s="368"/>
      <c r="W312" s="369"/>
    </row>
    <row r="313" ht="15.75" customHeight="1">
      <c r="A313" s="94"/>
      <c r="B313" s="94"/>
      <c r="C313" s="94"/>
      <c r="D313" s="81"/>
      <c r="E313" s="94"/>
      <c r="F313" s="94"/>
      <c r="H313" s="81"/>
      <c r="U313" s="368"/>
      <c r="V313" s="368"/>
      <c r="W313" s="369"/>
    </row>
    <row r="314" ht="15.75" customHeight="1">
      <c r="A314" s="94"/>
      <c r="B314" s="94"/>
      <c r="C314" s="94"/>
      <c r="D314" s="81"/>
      <c r="E314" s="94"/>
      <c r="F314" s="94"/>
      <c r="H314" s="81"/>
      <c r="U314" s="368"/>
      <c r="V314" s="368"/>
      <c r="W314" s="369"/>
    </row>
    <row r="315" ht="15.75" customHeight="1">
      <c r="A315" s="94"/>
      <c r="B315" s="94"/>
      <c r="C315" s="94"/>
      <c r="D315" s="81"/>
      <c r="E315" s="94"/>
      <c r="F315" s="94"/>
      <c r="H315" s="81"/>
      <c r="U315" s="368"/>
      <c r="V315" s="368"/>
      <c r="W315" s="369"/>
    </row>
    <row r="316" ht="15.75" customHeight="1">
      <c r="A316" s="94"/>
      <c r="B316" s="94"/>
      <c r="C316" s="94"/>
      <c r="D316" s="81"/>
      <c r="E316" s="94"/>
      <c r="F316" s="94"/>
      <c r="H316" s="81"/>
      <c r="U316" s="368"/>
      <c r="V316" s="368"/>
      <c r="W316" s="369"/>
    </row>
    <row r="317" ht="15.75" customHeight="1">
      <c r="A317" s="94"/>
      <c r="B317" s="94"/>
      <c r="C317" s="94"/>
      <c r="D317" s="81"/>
      <c r="E317" s="94"/>
      <c r="F317" s="94"/>
      <c r="H317" s="81"/>
      <c r="U317" s="368"/>
      <c r="V317" s="368"/>
      <c r="W317" s="369"/>
    </row>
    <row r="318" ht="15.75" customHeight="1">
      <c r="A318" s="94"/>
      <c r="B318" s="94"/>
      <c r="C318" s="94"/>
      <c r="D318" s="81"/>
      <c r="E318" s="94"/>
      <c r="F318" s="94"/>
      <c r="H318" s="81"/>
      <c r="U318" s="368"/>
      <c r="V318" s="368"/>
      <c r="W318" s="369"/>
    </row>
    <row r="319" ht="15.75" customHeight="1">
      <c r="A319" s="94"/>
      <c r="B319" s="94"/>
      <c r="C319" s="94"/>
      <c r="D319" s="81"/>
      <c r="E319" s="94"/>
      <c r="F319" s="94"/>
      <c r="H319" s="81"/>
      <c r="U319" s="368"/>
      <c r="V319" s="368"/>
      <c r="W319" s="369"/>
    </row>
    <row r="320" ht="15.75" customHeight="1">
      <c r="A320" s="94"/>
      <c r="B320" s="94"/>
      <c r="C320" s="94"/>
      <c r="D320" s="81"/>
      <c r="E320" s="94"/>
      <c r="F320" s="94"/>
      <c r="H320" s="81"/>
      <c r="U320" s="368"/>
      <c r="V320" s="368"/>
      <c r="W320" s="369"/>
    </row>
    <row r="321" ht="15.75" customHeight="1">
      <c r="A321" s="94"/>
      <c r="B321" s="94"/>
      <c r="C321" s="94"/>
      <c r="D321" s="81"/>
      <c r="E321" s="94"/>
      <c r="F321" s="94"/>
      <c r="H321" s="81"/>
      <c r="U321" s="368"/>
      <c r="V321" s="368"/>
      <c r="W321" s="369"/>
    </row>
    <row r="322" ht="15.75" customHeight="1">
      <c r="A322" s="94"/>
      <c r="B322" s="94"/>
      <c r="C322" s="94"/>
      <c r="D322" s="81"/>
      <c r="E322" s="94"/>
      <c r="F322" s="94"/>
      <c r="H322" s="81"/>
      <c r="U322" s="368"/>
      <c r="V322" s="368"/>
      <c r="W322" s="369"/>
    </row>
    <row r="323" ht="15.75" customHeight="1">
      <c r="A323" s="94"/>
      <c r="B323" s="94"/>
      <c r="C323" s="94"/>
      <c r="D323" s="81"/>
      <c r="E323" s="94"/>
      <c r="F323" s="94"/>
      <c r="H323" s="81"/>
      <c r="U323" s="368"/>
      <c r="V323" s="368"/>
      <c r="W323" s="369"/>
    </row>
    <row r="324" ht="15.75" customHeight="1">
      <c r="A324" s="94"/>
      <c r="B324" s="94"/>
      <c r="C324" s="94"/>
      <c r="D324" s="81"/>
      <c r="E324" s="94"/>
      <c r="F324" s="94"/>
      <c r="H324" s="81"/>
      <c r="U324" s="368"/>
      <c r="V324" s="368"/>
      <c r="W324" s="369"/>
    </row>
    <row r="325" ht="15.75" customHeight="1">
      <c r="A325" s="94"/>
      <c r="B325" s="94"/>
      <c r="C325" s="94"/>
      <c r="D325" s="81"/>
      <c r="E325" s="94"/>
      <c r="F325" s="94"/>
      <c r="H325" s="81"/>
      <c r="U325" s="368"/>
      <c r="V325" s="368"/>
      <c r="W325" s="369"/>
    </row>
    <row r="326" ht="15.75" customHeight="1">
      <c r="A326" s="94"/>
      <c r="B326" s="94"/>
      <c r="C326" s="94"/>
      <c r="D326" s="81"/>
      <c r="E326" s="94"/>
      <c r="F326" s="94"/>
      <c r="H326" s="81"/>
      <c r="U326" s="368"/>
      <c r="V326" s="368"/>
      <c r="W326" s="369"/>
    </row>
    <row r="327" ht="15.75" customHeight="1">
      <c r="A327" s="94"/>
      <c r="B327" s="94"/>
      <c r="C327" s="94"/>
      <c r="D327" s="81"/>
      <c r="E327" s="94"/>
      <c r="F327" s="94"/>
      <c r="H327" s="81"/>
      <c r="U327" s="368"/>
      <c r="V327" s="368"/>
      <c r="W327" s="369"/>
    </row>
    <row r="328" ht="15.75" customHeight="1">
      <c r="A328" s="94"/>
      <c r="B328" s="94"/>
      <c r="C328" s="94"/>
      <c r="D328" s="81"/>
      <c r="E328" s="94"/>
      <c r="F328" s="94"/>
      <c r="H328" s="81"/>
      <c r="U328" s="368"/>
      <c r="V328" s="368"/>
      <c r="W328" s="369"/>
    </row>
    <row r="329" ht="15.75" customHeight="1">
      <c r="A329" s="94"/>
      <c r="B329" s="94"/>
      <c r="C329" s="94"/>
      <c r="D329" s="81"/>
      <c r="E329" s="94"/>
      <c r="F329" s="94"/>
      <c r="H329" s="81"/>
      <c r="U329" s="368"/>
      <c r="V329" s="368"/>
      <c r="W329" s="369"/>
    </row>
    <row r="330" ht="15.75" customHeight="1">
      <c r="A330" s="94"/>
      <c r="B330" s="94"/>
      <c r="C330" s="94"/>
      <c r="D330" s="81"/>
      <c r="E330" s="94"/>
      <c r="F330" s="94"/>
      <c r="H330" s="81"/>
      <c r="U330" s="368"/>
      <c r="V330" s="368"/>
      <c r="W330" s="369"/>
    </row>
    <row r="331" ht="15.75" customHeight="1">
      <c r="A331" s="94"/>
      <c r="B331" s="94"/>
      <c r="C331" s="94"/>
      <c r="D331" s="81"/>
      <c r="E331" s="94"/>
      <c r="F331" s="94"/>
      <c r="H331" s="81"/>
      <c r="U331" s="368"/>
      <c r="V331" s="368"/>
      <c r="W331" s="369"/>
    </row>
    <row r="332" ht="15.75" customHeight="1">
      <c r="A332" s="94"/>
      <c r="B332" s="94"/>
      <c r="C332" s="94"/>
      <c r="D332" s="81"/>
      <c r="E332" s="94"/>
      <c r="F332" s="94"/>
      <c r="H332" s="81"/>
      <c r="U332" s="368"/>
      <c r="V332" s="368"/>
      <c r="W332" s="369"/>
    </row>
    <row r="333" ht="15.75" customHeight="1">
      <c r="A333" s="94"/>
      <c r="B333" s="94"/>
      <c r="C333" s="94"/>
      <c r="D333" s="81"/>
      <c r="E333" s="94"/>
      <c r="F333" s="94"/>
      <c r="H333" s="81"/>
      <c r="U333" s="368"/>
      <c r="V333" s="368"/>
      <c r="W333" s="369"/>
    </row>
    <row r="334" ht="15.75" customHeight="1">
      <c r="A334" s="94"/>
      <c r="B334" s="94"/>
      <c r="C334" s="94"/>
      <c r="D334" s="81"/>
      <c r="E334" s="94"/>
      <c r="F334" s="94"/>
      <c r="H334" s="81"/>
      <c r="U334" s="368"/>
      <c r="V334" s="368"/>
      <c r="W334" s="369"/>
    </row>
    <row r="335" ht="15.75" customHeight="1">
      <c r="A335" s="94"/>
      <c r="B335" s="94"/>
      <c r="C335" s="94"/>
      <c r="D335" s="81"/>
      <c r="E335" s="94"/>
      <c r="F335" s="94"/>
      <c r="H335" s="81"/>
      <c r="U335" s="368"/>
      <c r="V335" s="368"/>
      <c r="W335" s="369"/>
    </row>
    <row r="336" ht="15.75" customHeight="1">
      <c r="A336" s="94"/>
      <c r="B336" s="94"/>
      <c r="C336" s="94"/>
      <c r="D336" s="81"/>
      <c r="E336" s="94"/>
      <c r="F336" s="94"/>
      <c r="H336" s="81"/>
      <c r="U336" s="368"/>
      <c r="V336" s="368"/>
      <c r="W336" s="369"/>
    </row>
    <row r="337" ht="15.75" customHeight="1">
      <c r="A337" s="94"/>
      <c r="B337" s="94"/>
      <c r="C337" s="94"/>
      <c r="D337" s="81"/>
      <c r="E337" s="94"/>
      <c r="F337" s="94"/>
      <c r="H337" s="81"/>
      <c r="U337" s="368"/>
      <c r="V337" s="368"/>
      <c r="W337" s="369"/>
    </row>
    <row r="338" ht="15.75" customHeight="1">
      <c r="A338" s="94"/>
      <c r="B338" s="94"/>
      <c r="C338" s="94"/>
      <c r="D338" s="81"/>
      <c r="E338" s="94"/>
      <c r="F338" s="94"/>
      <c r="H338" s="81"/>
      <c r="U338" s="368"/>
      <c r="V338" s="368"/>
      <c r="W338" s="369"/>
    </row>
    <row r="339" ht="15.75" customHeight="1">
      <c r="A339" s="94"/>
      <c r="B339" s="94"/>
      <c r="C339" s="94"/>
      <c r="D339" s="81"/>
      <c r="E339" s="94"/>
      <c r="F339" s="94"/>
      <c r="H339" s="81"/>
      <c r="U339" s="368"/>
      <c r="V339" s="368"/>
      <c r="W339" s="369"/>
    </row>
    <row r="340" ht="15.75" customHeight="1">
      <c r="A340" s="94"/>
      <c r="B340" s="94"/>
      <c r="C340" s="94"/>
      <c r="D340" s="81"/>
      <c r="E340" s="94"/>
      <c r="F340" s="94"/>
      <c r="H340" s="81"/>
      <c r="U340" s="368"/>
      <c r="V340" s="368"/>
      <c r="W340" s="369"/>
    </row>
    <row r="341" ht="15.75" customHeight="1">
      <c r="A341" s="94"/>
      <c r="B341" s="94"/>
      <c r="C341" s="94"/>
      <c r="D341" s="81"/>
      <c r="E341" s="94"/>
      <c r="F341" s="94"/>
      <c r="H341" s="81"/>
      <c r="U341" s="368"/>
      <c r="V341" s="368"/>
      <c r="W341" s="369"/>
    </row>
    <row r="342" ht="15.75" customHeight="1">
      <c r="A342" s="94"/>
      <c r="B342" s="94"/>
      <c r="C342" s="94"/>
      <c r="D342" s="81"/>
      <c r="E342" s="94"/>
      <c r="F342" s="94"/>
      <c r="H342" s="81"/>
      <c r="U342" s="368"/>
      <c r="V342" s="368"/>
      <c r="W342" s="369"/>
    </row>
    <row r="343" ht="15.75" customHeight="1">
      <c r="A343" s="94"/>
      <c r="B343" s="94"/>
      <c r="C343" s="94"/>
      <c r="D343" s="81"/>
      <c r="E343" s="94"/>
      <c r="F343" s="94"/>
      <c r="H343" s="81"/>
      <c r="U343" s="368"/>
      <c r="V343" s="368"/>
      <c r="W343" s="369"/>
    </row>
    <row r="344" ht="15.75" customHeight="1">
      <c r="A344" s="94"/>
      <c r="B344" s="94"/>
      <c r="C344" s="94"/>
      <c r="D344" s="81"/>
      <c r="E344" s="94"/>
      <c r="F344" s="94"/>
      <c r="H344" s="81"/>
      <c r="U344" s="368"/>
      <c r="V344" s="368"/>
      <c r="W344" s="369"/>
    </row>
    <row r="345" ht="15.75" customHeight="1">
      <c r="A345" s="94"/>
      <c r="B345" s="94"/>
      <c r="C345" s="94"/>
      <c r="D345" s="81"/>
      <c r="E345" s="94"/>
      <c r="F345" s="94"/>
      <c r="H345" s="81"/>
      <c r="U345" s="368"/>
      <c r="V345" s="368"/>
      <c r="W345" s="369"/>
    </row>
    <row r="346" ht="15.75" customHeight="1">
      <c r="A346" s="94"/>
      <c r="B346" s="94"/>
      <c r="C346" s="94"/>
      <c r="D346" s="81"/>
      <c r="E346" s="94"/>
      <c r="F346" s="94"/>
      <c r="H346" s="81"/>
      <c r="U346" s="368"/>
      <c r="V346" s="368"/>
      <c r="W346" s="369"/>
    </row>
    <row r="347" ht="15.75" customHeight="1">
      <c r="A347" s="94"/>
      <c r="B347" s="94"/>
      <c r="C347" s="94"/>
      <c r="D347" s="81"/>
      <c r="E347" s="94"/>
      <c r="F347" s="94"/>
      <c r="H347" s="81"/>
      <c r="U347" s="368"/>
      <c r="V347" s="368"/>
      <c r="W347" s="369"/>
    </row>
    <row r="348" ht="15.75" customHeight="1">
      <c r="A348" s="94"/>
      <c r="B348" s="94"/>
      <c r="C348" s="94"/>
      <c r="D348" s="81"/>
      <c r="E348" s="94"/>
      <c r="F348" s="94"/>
      <c r="H348" s="81"/>
      <c r="U348" s="368"/>
      <c r="V348" s="368"/>
      <c r="W348" s="369"/>
    </row>
    <row r="349" ht="15.75" customHeight="1">
      <c r="A349" s="94"/>
      <c r="B349" s="94"/>
      <c r="C349" s="94"/>
      <c r="D349" s="81"/>
      <c r="E349" s="94"/>
      <c r="F349" s="94"/>
      <c r="H349" s="81"/>
      <c r="U349" s="368"/>
      <c r="V349" s="368"/>
      <c r="W349" s="369"/>
    </row>
    <row r="350" ht="15.75" customHeight="1">
      <c r="A350" s="94"/>
      <c r="B350" s="94"/>
      <c r="C350" s="94"/>
      <c r="D350" s="81"/>
      <c r="E350" s="94"/>
      <c r="F350" s="94"/>
      <c r="H350" s="81"/>
      <c r="U350" s="368"/>
      <c r="V350" s="368"/>
      <c r="W350" s="369"/>
    </row>
    <row r="351" ht="15.75" customHeight="1">
      <c r="A351" s="94"/>
      <c r="B351" s="94"/>
      <c r="C351" s="94"/>
      <c r="D351" s="81"/>
      <c r="E351" s="94"/>
      <c r="F351" s="94"/>
      <c r="H351" s="81"/>
      <c r="U351" s="368"/>
      <c r="V351" s="368"/>
      <c r="W351" s="369"/>
    </row>
    <row r="352" ht="15.75" customHeight="1">
      <c r="A352" s="94"/>
      <c r="B352" s="94"/>
      <c r="C352" s="94"/>
      <c r="D352" s="81"/>
      <c r="E352" s="94"/>
      <c r="F352" s="94"/>
      <c r="H352" s="81"/>
      <c r="U352" s="368"/>
      <c r="V352" s="368"/>
      <c r="W352" s="369"/>
    </row>
    <row r="353" ht="15.75" customHeight="1">
      <c r="A353" s="94"/>
      <c r="B353" s="94"/>
      <c r="C353" s="94"/>
      <c r="D353" s="81"/>
      <c r="E353" s="94"/>
      <c r="F353" s="94"/>
      <c r="H353" s="81"/>
      <c r="U353" s="368"/>
      <c r="V353" s="368"/>
      <c r="W353" s="369"/>
    </row>
    <row r="354" ht="15.75" customHeight="1">
      <c r="A354" s="94"/>
      <c r="B354" s="94"/>
      <c r="C354" s="94"/>
      <c r="D354" s="81"/>
      <c r="E354" s="94"/>
      <c r="F354" s="94"/>
      <c r="H354" s="81"/>
      <c r="U354" s="368"/>
      <c r="V354" s="368"/>
      <c r="W354" s="369"/>
    </row>
    <row r="355" ht="15.75" customHeight="1">
      <c r="A355" s="94"/>
      <c r="B355" s="94"/>
      <c r="C355" s="94"/>
      <c r="D355" s="81"/>
      <c r="E355" s="94"/>
      <c r="F355" s="94"/>
      <c r="H355" s="81"/>
      <c r="U355" s="368"/>
      <c r="V355" s="368"/>
      <c r="W355" s="369"/>
    </row>
    <row r="356" ht="15.75" customHeight="1">
      <c r="A356" s="94"/>
      <c r="B356" s="94"/>
      <c r="C356" s="94"/>
      <c r="D356" s="81"/>
      <c r="E356" s="94"/>
      <c r="F356" s="94"/>
      <c r="H356" s="81"/>
      <c r="U356" s="368"/>
      <c r="V356" s="368"/>
      <c r="W356" s="369"/>
    </row>
    <row r="357" ht="15.75" customHeight="1">
      <c r="A357" s="94"/>
      <c r="B357" s="94"/>
      <c r="C357" s="94"/>
      <c r="D357" s="81"/>
      <c r="E357" s="94"/>
      <c r="F357" s="94"/>
      <c r="H357" s="81"/>
      <c r="U357" s="368"/>
      <c r="V357" s="368"/>
      <c r="W357" s="369"/>
    </row>
    <row r="358" ht="15.75" customHeight="1">
      <c r="A358" s="94"/>
      <c r="B358" s="94"/>
      <c r="C358" s="94"/>
      <c r="D358" s="81"/>
      <c r="E358" s="94"/>
      <c r="F358" s="94"/>
      <c r="H358" s="81"/>
      <c r="U358" s="368"/>
      <c r="V358" s="368"/>
      <c r="W358" s="369"/>
    </row>
    <row r="359" ht="15.75" customHeight="1">
      <c r="A359" s="94"/>
      <c r="B359" s="94"/>
      <c r="C359" s="94"/>
      <c r="D359" s="81"/>
      <c r="E359" s="94"/>
      <c r="F359" s="94"/>
      <c r="H359" s="81"/>
      <c r="U359" s="368"/>
      <c r="V359" s="368"/>
      <c r="W359" s="369"/>
    </row>
    <row r="360" ht="15.75" customHeight="1">
      <c r="A360" s="94"/>
      <c r="B360" s="94"/>
      <c r="C360" s="94"/>
      <c r="D360" s="81"/>
      <c r="E360" s="94"/>
      <c r="F360" s="94"/>
      <c r="H360" s="81"/>
      <c r="U360" s="368"/>
      <c r="V360" s="368"/>
      <c r="W360" s="369"/>
    </row>
    <row r="361" ht="15.75" customHeight="1">
      <c r="A361" s="94"/>
      <c r="B361" s="94"/>
      <c r="C361" s="94"/>
      <c r="D361" s="81"/>
      <c r="E361" s="94"/>
      <c r="F361" s="94"/>
      <c r="H361" s="81"/>
      <c r="U361" s="368"/>
      <c r="V361" s="368"/>
      <c r="W361" s="369"/>
    </row>
    <row r="362" ht="15.75" customHeight="1">
      <c r="A362" s="94"/>
      <c r="B362" s="94"/>
      <c r="C362" s="94"/>
      <c r="D362" s="81"/>
      <c r="E362" s="94"/>
      <c r="F362" s="94"/>
      <c r="H362" s="81"/>
      <c r="U362" s="368"/>
      <c r="V362" s="368"/>
      <c r="W362" s="369"/>
    </row>
    <row r="363" ht="15.75" customHeight="1">
      <c r="A363" s="94"/>
      <c r="B363" s="94"/>
      <c r="C363" s="94"/>
      <c r="D363" s="81"/>
      <c r="E363" s="94"/>
      <c r="F363" s="94"/>
      <c r="H363" s="81"/>
      <c r="U363" s="368"/>
      <c r="V363" s="368"/>
      <c r="W363" s="369"/>
    </row>
    <row r="364" ht="15.75" customHeight="1">
      <c r="A364" s="94"/>
      <c r="B364" s="94"/>
      <c r="C364" s="94"/>
      <c r="D364" s="81"/>
      <c r="E364" s="94"/>
      <c r="F364" s="94"/>
      <c r="H364" s="81"/>
      <c r="U364" s="368"/>
      <c r="V364" s="368"/>
      <c r="W364" s="369"/>
    </row>
    <row r="365" ht="15.75" customHeight="1">
      <c r="A365" s="94"/>
      <c r="B365" s="94"/>
      <c r="C365" s="94"/>
      <c r="D365" s="81"/>
      <c r="E365" s="94"/>
      <c r="F365" s="94"/>
      <c r="H365" s="81"/>
      <c r="U365" s="368"/>
      <c r="V365" s="368"/>
      <c r="W365" s="369"/>
    </row>
    <row r="366" ht="15.75" customHeight="1">
      <c r="A366" s="94"/>
      <c r="B366" s="94"/>
      <c r="C366" s="94"/>
      <c r="D366" s="81"/>
      <c r="E366" s="94"/>
      <c r="F366" s="94"/>
      <c r="H366" s="81"/>
      <c r="U366" s="368"/>
      <c r="V366" s="368"/>
      <c r="W366" s="369"/>
    </row>
    <row r="367" ht="15.75" customHeight="1">
      <c r="A367" s="94"/>
      <c r="B367" s="94"/>
      <c r="C367" s="94"/>
      <c r="D367" s="81"/>
      <c r="E367" s="94"/>
      <c r="F367" s="94"/>
      <c r="H367" s="81"/>
      <c r="U367" s="368"/>
      <c r="V367" s="368"/>
      <c r="W367" s="369"/>
    </row>
    <row r="368" ht="15.75" customHeight="1">
      <c r="A368" s="94"/>
      <c r="B368" s="94"/>
      <c r="C368" s="94"/>
      <c r="D368" s="81"/>
      <c r="E368" s="94"/>
      <c r="F368" s="94"/>
      <c r="H368" s="81"/>
      <c r="U368" s="368"/>
      <c r="V368" s="368"/>
      <c r="W368" s="369"/>
    </row>
    <row r="369" ht="15.75" customHeight="1">
      <c r="A369" s="94"/>
      <c r="B369" s="94"/>
      <c r="C369" s="94"/>
      <c r="D369" s="81"/>
      <c r="E369" s="94"/>
      <c r="F369" s="94"/>
      <c r="H369" s="81"/>
      <c r="U369" s="368"/>
      <c r="V369" s="368"/>
      <c r="W369" s="369"/>
    </row>
    <row r="370" ht="15.75" customHeight="1">
      <c r="A370" s="94"/>
      <c r="B370" s="94"/>
      <c r="C370" s="94"/>
      <c r="D370" s="81"/>
      <c r="E370" s="94"/>
      <c r="F370" s="94"/>
      <c r="H370" s="81"/>
      <c r="U370" s="368"/>
      <c r="V370" s="368"/>
      <c r="W370" s="369"/>
    </row>
    <row r="371" ht="15.75" customHeight="1">
      <c r="A371" s="94"/>
      <c r="B371" s="94"/>
      <c r="C371" s="94"/>
      <c r="D371" s="81"/>
      <c r="E371" s="94"/>
      <c r="F371" s="94"/>
      <c r="H371" s="81"/>
      <c r="U371" s="368"/>
      <c r="V371" s="368"/>
      <c r="W371" s="369"/>
    </row>
    <row r="372" ht="15.75" customHeight="1">
      <c r="A372" s="94"/>
      <c r="B372" s="94"/>
      <c r="C372" s="94"/>
      <c r="D372" s="81"/>
      <c r="E372" s="94"/>
      <c r="F372" s="94"/>
      <c r="H372" s="81"/>
      <c r="U372" s="368"/>
      <c r="V372" s="368"/>
      <c r="W372" s="369"/>
    </row>
    <row r="373" ht="15.75" customHeight="1">
      <c r="A373" s="94"/>
      <c r="B373" s="94"/>
      <c r="C373" s="94"/>
      <c r="D373" s="81"/>
      <c r="E373" s="94"/>
      <c r="F373" s="94"/>
      <c r="H373" s="81"/>
      <c r="U373" s="368"/>
      <c r="V373" s="368"/>
      <c r="W373" s="369"/>
    </row>
    <row r="374" ht="15.75" customHeight="1">
      <c r="A374" s="94"/>
      <c r="B374" s="94"/>
      <c r="C374" s="94"/>
      <c r="D374" s="81"/>
      <c r="E374" s="94"/>
      <c r="F374" s="94"/>
      <c r="H374" s="81"/>
      <c r="U374" s="368"/>
      <c r="V374" s="368"/>
      <c r="W374" s="369"/>
    </row>
    <row r="375" ht="15.75" customHeight="1">
      <c r="A375" s="94"/>
      <c r="B375" s="94"/>
      <c r="C375" s="94"/>
      <c r="D375" s="81"/>
      <c r="E375" s="94"/>
      <c r="F375" s="94"/>
      <c r="H375" s="81"/>
      <c r="U375" s="368"/>
      <c r="V375" s="368"/>
      <c r="W375" s="369"/>
    </row>
    <row r="376" ht="15.75" customHeight="1">
      <c r="A376" s="94"/>
      <c r="B376" s="94"/>
      <c r="C376" s="94"/>
      <c r="D376" s="81"/>
      <c r="E376" s="94"/>
      <c r="F376" s="94"/>
      <c r="H376" s="81"/>
      <c r="U376" s="368"/>
      <c r="V376" s="368"/>
      <c r="W376" s="369"/>
    </row>
    <row r="377" ht="15.75" customHeight="1">
      <c r="A377" s="94"/>
      <c r="B377" s="94"/>
      <c r="C377" s="94"/>
      <c r="D377" s="81"/>
      <c r="E377" s="94"/>
      <c r="F377" s="94"/>
      <c r="H377" s="81"/>
      <c r="U377" s="368"/>
      <c r="V377" s="368"/>
      <c r="W377" s="369"/>
    </row>
    <row r="378" ht="15.75" customHeight="1">
      <c r="A378" s="94"/>
      <c r="B378" s="94"/>
      <c r="C378" s="94"/>
      <c r="D378" s="81"/>
      <c r="E378" s="94"/>
      <c r="F378" s="94"/>
      <c r="H378" s="81"/>
      <c r="U378" s="368"/>
      <c r="V378" s="368"/>
      <c r="W378" s="369"/>
    </row>
    <row r="379" ht="15.75" customHeight="1">
      <c r="A379" s="94"/>
      <c r="B379" s="94"/>
      <c r="C379" s="94"/>
      <c r="D379" s="81"/>
      <c r="E379" s="94"/>
      <c r="F379" s="94"/>
      <c r="H379" s="81"/>
      <c r="U379" s="368"/>
      <c r="V379" s="368"/>
      <c r="W379" s="369"/>
    </row>
    <row r="380" ht="15.75" customHeight="1">
      <c r="A380" s="94"/>
      <c r="B380" s="94"/>
      <c r="C380" s="94"/>
      <c r="D380" s="81"/>
      <c r="E380" s="94"/>
      <c r="F380" s="94"/>
      <c r="H380" s="81"/>
      <c r="U380" s="368"/>
      <c r="V380" s="368"/>
      <c r="W380" s="369"/>
    </row>
    <row r="381" ht="15.75" customHeight="1">
      <c r="A381" s="94"/>
      <c r="B381" s="94"/>
      <c r="C381" s="94"/>
      <c r="D381" s="81"/>
      <c r="E381" s="94"/>
      <c r="F381" s="94"/>
      <c r="H381" s="81"/>
      <c r="U381" s="368"/>
      <c r="V381" s="368"/>
      <c r="W381" s="369"/>
    </row>
    <row r="382" ht="15.75" customHeight="1">
      <c r="A382" s="94"/>
      <c r="B382" s="94"/>
      <c r="C382" s="94"/>
      <c r="D382" s="81"/>
      <c r="E382" s="94"/>
      <c r="F382" s="94"/>
      <c r="H382" s="81"/>
      <c r="U382" s="368"/>
      <c r="V382" s="368"/>
      <c r="W382" s="369"/>
    </row>
    <row r="383" ht="15.75" customHeight="1">
      <c r="A383" s="94"/>
      <c r="B383" s="94"/>
      <c r="C383" s="94"/>
      <c r="D383" s="81"/>
      <c r="E383" s="94"/>
      <c r="F383" s="94"/>
      <c r="H383" s="81"/>
      <c r="U383" s="368"/>
      <c r="V383" s="368"/>
      <c r="W383" s="369"/>
    </row>
    <row r="384" ht="15.75" customHeight="1">
      <c r="A384" s="94"/>
      <c r="B384" s="94"/>
      <c r="C384" s="94"/>
      <c r="D384" s="81"/>
      <c r="E384" s="94"/>
      <c r="F384" s="94"/>
      <c r="H384" s="81"/>
      <c r="U384" s="368"/>
      <c r="V384" s="368"/>
      <c r="W384" s="369"/>
    </row>
    <row r="385" ht="15.75" customHeight="1">
      <c r="A385" s="94"/>
      <c r="B385" s="94"/>
      <c r="C385" s="94"/>
      <c r="D385" s="81"/>
      <c r="E385" s="94"/>
      <c r="F385" s="94"/>
      <c r="H385" s="81"/>
      <c r="U385" s="368"/>
      <c r="V385" s="368"/>
      <c r="W385" s="369"/>
    </row>
    <row r="386" ht="15.75" customHeight="1">
      <c r="A386" s="94"/>
      <c r="B386" s="94"/>
      <c r="C386" s="94"/>
      <c r="D386" s="81"/>
      <c r="E386" s="94"/>
      <c r="F386" s="94"/>
      <c r="H386" s="81"/>
      <c r="U386" s="368"/>
      <c r="V386" s="368"/>
      <c r="W386" s="369"/>
    </row>
    <row r="387" ht="15.75" customHeight="1">
      <c r="A387" s="94"/>
      <c r="B387" s="94"/>
      <c r="C387" s="94"/>
      <c r="D387" s="81"/>
      <c r="E387" s="94"/>
      <c r="F387" s="94"/>
      <c r="H387" s="81"/>
      <c r="U387" s="368"/>
      <c r="V387" s="368"/>
      <c r="W387" s="369"/>
    </row>
    <row r="388" ht="15.75" customHeight="1">
      <c r="A388" s="94"/>
      <c r="B388" s="94"/>
      <c r="C388" s="94"/>
      <c r="D388" s="81"/>
      <c r="E388" s="94"/>
      <c r="F388" s="94"/>
      <c r="H388" s="81"/>
      <c r="U388" s="368"/>
      <c r="V388" s="368"/>
      <c r="W388" s="369"/>
    </row>
    <row r="389" ht="15.75" customHeight="1">
      <c r="A389" s="94"/>
      <c r="B389" s="94"/>
      <c r="C389" s="94"/>
      <c r="D389" s="81"/>
      <c r="E389" s="94"/>
      <c r="F389" s="94"/>
      <c r="H389" s="81"/>
      <c r="U389" s="368"/>
      <c r="V389" s="368"/>
      <c r="W389" s="369"/>
    </row>
    <row r="390" ht="15.75" customHeight="1">
      <c r="A390" s="94"/>
      <c r="B390" s="94"/>
      <c r="C390" s="94"/>
      <c r="D390" s="81"/>
      <c r="E390" s="94"/>
      <c r="F390" s="94"/>
      <c r="H390" s="81"/>
      <c r="U390" s="368"/>
      <c r="V390" s="368"/>
      <c r="W390" s="369"/>
    </row>
    <row r="391" ht="15.75" customHeight="1">
      <c r="A391" s="94"/>
      <c r="B391" s="94"/>
      <c r="C391" s="94"/>
      <c r="D391" s="81"/>
      <c r="E391" s="94"/>
      <c r="F391" s="94"/>
      <c r="H391" s="81"/>
      <c r="U391" s="368"/>
      <c r="V391" s="368"/>
      <c r="W391" s="369"/>
    </row>
    <row r="392" ht="15.75" customHeight="1">
      <c r="A392" s="94"/>
      <c r="B392" s="94"/>
      <c r="C392" s="94"/>
      <c r="D392" s="81"/>
      <c r="E392" s="94"/>
      <c r="F392" s="94"/>
      <c r="H392" s="81"/>
      <c r="U392" s="368"/>
      <c r="V392" s="368"/>
      <c r="W392" s="369"/>
    </row>
    <row r="393" ht="15.75" customHeight="1">
      <c r="A393" s="94"/>
      <c r="B393" s="94"/>
      <c r="C393" s="94"/>
      <c r="D393" s="81"/>
      <c r="E393" s="94"/>
      <c r="F393" s="94"/>
      <c r="H393" s="81"/>
      <c r="U393" s="368"/>
      <c r="V393" s="368"/>
      <c r="W393" s="369"/>
    </row>
    <row r="394" ht="15.75" customHeight="1">
      <c r="A394" s="94"/>
      <c r="B394" s="94"/>
      <c r="C394" s="94"/>
      <c r="D394" s="81"/>
      <c r="E394" s="94"/>
      <c r="F394" s="94"/>
      <c r="H394" s="81"/>
      <c r="U394" s="368"/>
      <c r="V394" s="368"/>
      <c r="W394" s="369"/>
    </row>
    <row r="395" ht="15.75" customHeight="1">
      <c r="A395" s="94"/>
      <c r="B395" s="94"/>
      <c r="C395" s="94"/>
      <c r="D395" s="81"/>
      <c r="E395" s="94"/>
      <c r="F395" s="94"/>
      <c r="H395" s="81"/>
      <c r="U395" s="368"/>
      <c r="V395" s="368"/>
      <c r="W395" s="369"/>
    </row>
    <row r="396" ht="15.75" customHeight="1">
      <c r="A396" s="94"/>
      <c r="B396" s="94"/>
      <c r="C396" s="94"/>
      <c r="D396" s="81"/>
      <c r="E396" s="94"/>
      <c r="F396" s="94"/>
      <c r="H396" s="81"/>
      <c r="U396" s="368"/>
      <c r="V396" s="368"/>
      <c r="W396" s="369"/>
    </row>
    <row r="397" ht="15.75" customHeight="1">
      <c r="A397" s="94"/>
      <c r="B397" s="94"/>
      <c r="C397" s="94"/>
      <c r="D397" s="81"/>
      <c r="E397" s="94"/>
      <c r="F397" s="94"/>
      <c r="H397" s="81"/>
      <c r="U397" s="368"/>
      <c r="V397" s="368"/>
      <c r="W397" s="369"/>
    </row>
    <row r="398" ht="15.75" customHeight="1">
      <c r="A398" s="94"/>
      <c r="B398" s="94"/>
      <c r="C398" s="94"/>
      <c r="D398" s="81"/>
      <c r="E398" s="94"/>
      <c r="F398" s="94"/>
      <c r="H398" s="81"/>
      <c r="U398" s="368"/>
      <c r="V398" s="368"/>
      <c r="W398" s="369"/>
    </row>
    <row r="399" ht="15.75" customHeight="1">
      <c r="A399" s="94"/>
      <c r="B399" s="94"/>
      <c r="C399" s="94"/>
      <c r="D399" s="81"/>
      <c r="E399" s="94"/>
      <c r="F399" s="94"/>
      <c r="H399" s="81"/>
      <c r="U399" s="368"/>
      <c r="V399" s="368"/>
      <c r="W399" s="369"/>
    </row>
    <row r="400" ht="15.75" customHeight="1">
      <c r="A400" s="94"/>
      <c r="B400" s="94"/>
      <c r="C400" s="94"/>
      <c r="D400" s="81"/>
      <c r="E400" s="94"/>
      <c r="F400" s="94"/>
      <c r="H400" s="81"/>
      <c r="U400" s="368"/>
      <c r="V400" s="368"/>
      <c r="W400" s="369"/>
    </row>
    <row r="401" ht="15.75" customHeight="1">
      <c r="A401" s="94"/>
      <c r="B401" s="94"/>
      <c r="C401" s="94"/>
      <c r="D401" s="81"/>
      <c r="E401" s="94"/>
      <c r="F401" s="94"/>
      <c r="H401" s="81"/>
      <c r="U401" s="368"/>
      <c r="V401" s="368"/>
      <c r="W401" s="369"/>
    </row>
    <row r="402" ht="15.75" customHeight="1">
      <c r="A402" s="94"/>
      <c r="B402" s="94"/>
      <c r="C402" s="94"/>
      <c r="D402" s="81"/>
      <c r="E402" s="94"/>
      <c r="F402" s="94"/>
      <c r="H402" s="81"/>
      <c r="U402" s="368"/>
      <c r="V402" s="368"/>
      <c r="W402" s="369"/>
    </row>
    <row r="403" ht="15.75" customHeight="1">
      <c r="A403" s="94"/>
      <c r="B403" s="94"/>
      <c r="C403" s="94"/>
      <c r="D403" s="81"/>
      <c r="E403" s="94"/>
      <c r="F403" s="94"/>
      <c r="H403" s="81"/>
      <c r="U403" s="368"/>
      <c r="V403" s="368"/>
      <c r="W403" s="369"/>
    </row>
    <row r="404" ht="15.75" customHeight="1">
      <c r="A404" s="94"/>
      <c r="B404" s="94"/>
      <c r="C404" s="94"/>
      <c r="D404" s="81"/>
      <c r="E404" s="94"/>
      <c r="F404" s="94"/>
      <c r="H404" s="81"/>
      <c r="U404" s="368"/>
      <c r="V404" s="368"/>
      <c r="W404" s="369"/>
    </row>
    <row r="405" ht="15.75" customHeight="1">
      <c r="A405" s="94"/>
      <c r="B405" s="94"/>
      <c r="C405" s="94"/>
      <c r="D405" s="81"/>
      <c r="E405" s="94"/>
      <c r="F405" s="94"/>
      <c r="H405" s="81"/>
      <c r="U405" s="368"/>
      <c r="V405" s="368"/>
      <c r="W405" s="369"/>
    </row>
    <row r="406" ht="15.75" customHeight="1">
      <c r="A406" s="94"/>
      <c r="B406" s="94"/>
      <c r="C406" s="94"/>
      <c r="D406" s="81"/>
      <c r="E406" s="94"/>
      <c r="F406" s="94"/>
      <c r="H406" s="81"/>
      <c r="U406" s="368"/>
      <c r="V406" s="368"/>
      <c r="W406" s="369"/>
    </row>
    <row r="407" ht="15.75" customHeight="1">
      <c r="A407" s="94"/>
      <c r="B407" s="94"/>
      <c r="C407" s="94"/>
      <c r="D407" s="81"/>
      <c r="E407" s="94"/>
      <c r="F407" s="94"/>
      <c r="H407" s="81"/>
      <c r="U407" s="368"/>
      <c r="V407" s="368"/>
      <c r="W407" s="369"/>
    </row>
    <row r="408" ht="15.75" customHeight="1">
      <c r="A408" s="94"/>
      <c r="B408" s="94"/>
      <c r="C408" s="94"/>
      <c r="D408" s="81"/>
      <c r="E408" s="94"/>
      <c r="F408" s="94"/>
      <c r="H408" s="81"/>
      <c r="U408" s="368"/>
      <c r="V408" s="368"/>
      <c r="W408" s="369"/>
    </row>
    <row r="409" ht="15.75" customHeight="1">
      <c r="A409" s="94"/>
      <c r="B409" s="94"/>
      <c r="C409" s="94"/>
      <c r="D409" s="81"/>
      <c r="E409" s="94"/>
      <c r="F409" s="94"/>
      <c r="H409" s="81"/>
      <c r="U409" s="368"/>
      <c r="V409" s="368"/>
      <c r="W409" s="369"/>
    </row>
    <row r="410" ht="15.75" customHeight="1">
      <c r="A410" s="94"/>
      <c r="B410" s="94"/>
      <c r="C410" s="94"/>
      <c r="D410" s="81"/>
      <c r="E410" s="94"/>
      <c r="F410" s="94"/>
      <c r="H410" s="81"/>
      <c r="U410" s="368"/>
      <c r="V410" s="368"/>
      <c r="W410" s="369"/>
    </row>
    <row r="411" ht="15.75" customHeight="1">
      <c r="A411" s="94"/>
      <c r="B411" s="94"/>
      <c r="C411" s="94"/>
      <c r="D411" s="81"/>
      <c r="E411" s="94"/>
      <c r="F411" s="94"/>
      <c r="H411" s="81"/>
      <c r="U411" s="368"/>
      <c r="V411" s="368"/>
      <c r="W411" s="369"/>
    </row>
    <row r="412" ht="15.75" customHeight="1">
      <c r="A412" s="94"/>
      <c r="B412" s="94"/>
      <c r="C412" s="94"/>
      <c r="D412" s="81"/>
      <c r="E412" s="94"/>
      <c r="F412" s="94"/>
      <c r="H412" s="81"/>
      <c r="U412" s="368"/>
      <c r="V412" s="368"/>
      <c r="W412" s="369"/>
    </row>
    <row r="413" ht="15.75" customHeight="1">
      <c r="A413" s="94"/>
      <c r="B413" s="94"/>
      <c r="C413" s="94"/>
      <c r="D413" s="81"/>
      <c r="E413" s="94"/>
      <c r="F413" s="94"/>
      <c r="H413" s="81"/>
      <c r="U413" s="368"/>
      <c r="V413" s="368"/>
      <c r="W413" s="369"/>
    </row>
    <row r="414" ht="15.75" customHeight="1">
      <c r="A414" s="94"/>
      <c r="B414" s="94"/>
      <c r="C414" s="94"/>
      <c r="D414" s="81"/>
      <c r="E414" s="94"/>
      <c r="F414" s="94"/>
      <c r="H414" s="81"/>
      <c r="U414" s="368"/>
      <c r="V414" s="368"/>
      <c r="W414" s="369"/>
    </row>
    <row r="415" ht="15.75" customHeight="1">
      <c r="A415" s="94"/>
      <c r="B415" s="94"/>
      <c r="C415" s="94"/>
      <c r="D415" s="81"/>
      <c r="E415" s="94"/>
      <c r="F415" s="94"/>
      <c r="H415" s="81"/>
      <c r="U415" s="368"/>
      <c r="V415" s="368"/>
      <c r="W415" s="369"/>
    </row>
    <row r="416" ht="15.75" customHeight="1">
      <c r="A416" s="94"/>
      <c r="B416" s="94"/>
      <c r="C416" s="94"/>
      <c r="D416" s="81"/>
      <c r="E416" s="94"/>
      <c r="F416" s="94"/>
      <c r="H416" s="81"/>
      <c r="U416" s="368"/>
      <c r="V416" s="368"/>
      <c r="W416" s="369"/>
    </row>
    <row r="417" ht="15.75" customHeight="1">
      <c r="A417" s="94"/>
      <c r="B417" s="94"/>
      <c r="C417" s="94"/>
      <c r="D417" s="81"/>
      <c r="E417" s="94"/>
      <c r="F417" s="94"/>
      <c r="H417" s="81"/>
      <c r="U417" s="368"/>
      <c r="V417" s="368"/>
      <c r="W417" s="369"/>
    </row>
    <row r="418" ht="15.75" customHeight="1">
      <c r="A418" s="94"/>
      <c r="B418" s="94"/>
      <c r="C418" s="94"/>
      <c r="D418" s="81"/>
      <c r="E418" s="94"/>
      <c r="F418" s="94"/>
      <c r="H418" s="81"/>
      <c r="U418" s="368"/>
      <c r="V418" s="368"/>
      <c r="W418" s="369"/>
    </row>
    <row r="419" ht="15.75" customHeight="1">
      <c r="A419" s="94"/>
      <c r="B419" s="94"/>
      <c r="C419" s="94"/>
      <c r="D419" s="81"/>
      <c r="E419" s="94"/>
      <c r="F419" s="94"/>
      <c r="H419" s="81"/>
      <c r="U419" s="368"/>
      <c r="V419" s="368"/>
      <c r="W419" s="369"/>
    </row>
    <row r="420" ht="15.75" customHeight="1">
      <c r="A420" s="94"/>
      <c r="B420" s="94"/>
      <c r="C420" s="94"/>
      <c r="D420" s="81"/>
      <c r="E420" s="94"/>
      <c r="F420" s="94"/>
      <c r="H420" s="81"/>
      <c r="U420" s="368"/>
      <c r="V420" s="368"/>
      <c r="W420" s="369"/>
    </row>
    <row r="421" ht="15.75" customHeight="1">
      <c r="A421" s="94"/>
      <c r="B421" s="94"/>
      <c r="C421" s="94"/>
      <c r="D421" s="81"/>
      <c r="E421" s="94"/>
      <c r="F421" s="94"/>
      <c r="H421" s="81"/>
      <c r="U421" s="368"/>
      <c r="V421" s="368"/>
      <c r="W421" s="369"/>
    </row>
    <row r="422" ht="15.75" customHeight="1">
      <c r="A422" s="94"/>
      <c r="B422" s="94"/>
      <c r="C422" s="94"/>
      <c r="D422" s="81"/>
      <c r="E422" s="94"/>
      <c r="F422" s="94"/>
      <c r="H422" s="81"/>
      <c r="U422" s="368"/>
      <c r="V422" s="368"/>
      <c r="W422" s="369"/>
    </row>
    <row r="423" ht="15.75" customHeight="1">
      <c r="A423" s="94"/>
      <c r="B423" s="94"/>
      <c r="C423" s="94"/>
      <c r="D423" s="81"/>
      <c r="E423" s="94"/>
      <c r="F423" s="94"/>
      <c r="H423" s="81"/>
      <c r="U423" s="368"/>
      <c r="V423" s="368"/>
      <c r="W423" s="369"/>
    </row>
    <row r="424" ht="15.75" customHeight="1">
      <c r="A424" s="94"/>
      <c r="B424" s="94"/>
      <c r="C424" s="94"/>
      <c r="D424" s="81"/>
      <c r="E424" s="94"/>
      <c r="F424" s="94"/>
      <c r="H424" s="81"/>
      <c r="U424" s="368"/>
      <c r="V424" s="368"/>
      <c r="W424" s="369"/>
    </row>
    <row r="425" ht="15.75" customHeight="1">
      <c r="A425" s="94"/>
      <c r="B425" s="94"/>
      <c r="C425" s="94"/>
      <c r="D425" s="81"/>
      <c r="E425" s="94"/>
      <c r="F425" s="94"/>
      <c r="H425" s="81"/>
      <c r="U425" s="368"/>
      <c r="V425" s="368"/>
      <c r="W425" s="369"/>
    </row>
    <row r="426" ht="15.75" customHeight="1">
      <c r="A426" s="94"/>
      <c r="B426" s="94"/>
      <c r="C426" s="94"/>
      <c r="D426" s="81"/>
      <c r="E426" s="94"/>
      <c r="F426" s="94"/>
      <c r="H426" s="81"/>
      <c r="U426" s="368"/>
      <c r="V426" s="368"/>
      <c r="W426" s="369"/>
    </row>
    <row r="427" ht="15.75" customHeight="1">
      <c r="A427" s="94"/>
      <c r="B427" s="94"/>
      <c r="C427" s="94"/>
      <c r="D427" s="81"/>
      <c r="E427" s="94"/>
      <c r="F427" s="94"/>
      <c r="H427" s="81"/>
      <c r="U427" s="368"/>
      <c r="V427" s="368"/>
      <c r="W427" s="369"/>
    </row>
    <row r="428" ht="15.75" customHeight="1">
      <c r="A428" s="94"/>
      <c r="B428" s="94"/>
      <c r="C428" s="94"/>
      <c r="D428" s="81"/>
      <c r="E428" s="94"/>
      <c r="F428" s="94"/>
      <c r="H428" s="81"/>
      <c r="U428" s="368"/>
      <c r="V428" s="368"/>
      <c r="W428" s="369"/>
    </row>
    <row r="429" ht="15.75" customHeight="1">
      <c r="A429" s="94"/>
      <c r="B429" s="94"/>
      <c r="C429" s="94"/>
      <c r="D429" s="81"/>
      <c r="E429" s="94"/>
      <c r="F429" s="94"/>
      <c r="H429" s="81"/>
      <c r="U429" s="368"/>
      <c r="V429" s="368"/>
      <c r="W429" s="369"/>
    </row>
    <row r="430" ht="15.75" customHeight="1">
      <c r="A430" s="94"/>
      <c r="B430" s="94"/>
      <c r="C430" s="94"/>
      <c r="D430" s="81"/>
      <c r="E430" s="94"/>
      <c r="F430" s="94"/>
      <c r="H430" s="81"/>
      <c r="U430" s="368"/>
      <c r="V430" s="368"/>
      <c r="W430" s="369"/>
    </row>
    <row r="431" ht="15.75" customHeight="1">
      <c r="A431" s="94"/>
      <c r="B431" s="94"/>
      <c r="C431" s="94"/>
      <c r="D431" s="81"/>
      <c r="E431" s="94"/>
      <c r="F431" s="94"/>
      <c r="H431" s="81"/>
      <c r="U431" s="368"/>
      <c r="V431" s="368"/>
      <c r="W431" s="369"/>
    </row>
    <row r="432" ht="15.75" customHeight="1">
      <c r="A432" s="94"/>
      <c r="B432" s="94"/>
      <c r="C432" s="94"/>
      <c r="D432" s="81"/>
      <c r="E432" s="94"/>
      <c r="F432" s="94"/>
      <c r="H432" s="81"/>
      <c r="U432" s="368"/>
      <c r="V432" s="368"/>
      <c r="W432" s="369"/>
    </row>
    <row r="433" ht="15.75" customHeight="1">
      <c r="A433" s="94"/>
      <c r="B433" s="94"/>
      <c r="C433" s="94"/>
      <c r="D433" s="81"/>
      <c r="E433" s="94"/>
      <c r="F433" s="94"/>
      <c r="H433" s="81"/>
      <c r="U433" s="368"/>
      <c r="V433" s="368"/>
      <c r="W433" s="369"/>
    </row>
    <row r="434" ht="15.75" customHeight="1">
      <c r="A434" s="94"/>
      <c r="B434" s="94"/>
      <c r="C434" s="94"/>
      <c r="D434" s="81"/>
      <c r="E434" s="94"/>
      <c r="F434" s="94"/>
      <c r="H434" s="81"/>
      <c r="U434" s="368"/>
      <c r="V434" s="368"/>
      <c r="W434" s="369"/>
    </row>
    <row r="435" ht="15.75" customHeight="1">
      <c r="A435" s="94"/>
      <c r="B435" s="94"/>
      <c r="C435" s="94"/>
      <c r="D435" s="81"/>
      <c r="E435" s="94"/>
      <c r="F435" s="94"/>
      <c r="H435" s="81"/>
      <c r="U435" s="368"/>
      <c r="V435" s="368"/>
      <c r="W435" s="369"/>
    </row>
    <row r="436" ht="15.75" customHeight="1">
      <c r="A436" s="94"/>
      <c r="B436" s="94"/>
      <c r="C436" s="94"/>
      <c r="D436" s="81"/>
      <c r="E436" s="94"/>
      <c r="F436" s="94"/>
      <c r="H436" s="81"/>
      <c r="U436" s="368"/>
      <c r="V436" s="368"/>
      <c r="W436" s="369"/>
    </row>
    <row r="437" ht="15.75" customHeight="1">
      <c r="A437" s="94"/>
      <c r="B437" s="94"/>
      <c r="C437" s="94"/>
      <c r="D437" s="81"/>
      <c r="E437" s="94"/>
      <c r="F437" s="94"/>
      <c r="H437" s="81"/>
      <c r="U437" s="368"/>
      <c r="V437" s="368"/>
      <c r="W437" s="369"/>
    </row>
    <row r="438" ht="15.75" customHeight="1">
      <c r="A438" s="94"/>
      <c r="B438" s="94"/>
      <c r="C438" s="94"/>
      <c r="D438" s="81"/>
      <c r="E438" s="94"/>
      <c r="F438" s="94"/>
      <c r="H438" s="81"/>
      <c r="U438" s="368"/>
      <c r="V438" s="368"/>
      <c r="W438" s="369"/>
    </row>
    <row r="439" ht="15.75" customHeight="1">
      <c r="A439" s="94"/>
      <c r="B439" s="94"/>
      <c r="C439" s="94"/>
      <c r="D439" s="81"/>
      <c r="E439" s="94"/>
      <c r="F439" s="94"/>
      <c r="H439" s="81"/>
      <c r="U439" s="368"/>
      <c r="V439" s="368"/>
      <c r="W439" s="369"/>
    </row>
    <row r="440" ht="15.75" customHeight="1">
      <c r="A440" s="94"/>
      <c r="B440" s="94"/>
      <c r="C440" s="94"/>
      <c r="D440" s="81"/>
      <c r="E440" s="94"/>
      <c r="F440" s="94"/>
      <c r="H440" s="81"/>
      <c r="U440" s="368"/>
      <c r="V440" s="368"/>
      <c r="W440" s="369"/>
    </row>
    <row r="441" ht="15.75" customHeight="1">
      <c r="A441" s="94"/>
      <c r="B441" s="94"/>
      <c r="C441" s="94"/>
      <c r="D441" s="81"/>
      <c r="E441" s="94"/>
      <c r="F441" s="94"/>
      <c r="H441" s="81"/>
      <c r="U441" s="368"/>
      <c r="V441" s="368"/>
      <c r="W441" s="369"/>
    </row>
    <row r="442" ht="15.75" customHeight="1">
      <c r="A442" s="94"/>
      <c r="B442" s="94"/>
      <c r="C442" s="94"/>
      <c r="D442" s="81"/>
      <c r="E442" s="94"/>
      <c r="F442" s="94"/>
      <c r="H442" s="81"/>
      <c r="U442" s="368"/>
      <c r="V442" s="368"/>
      <c r="W442" s="369"/>
    </row>
    <row r="443" ht="15.75" customHeight="1">
      <c r="A443" s="94"/>
      <c r="B443" s="94"/>
      <c r="C443" s="94"/>
      <c r="D443" s="81"/>
      <c r="E443" s="94"/>
      <c r="F443" s="94"/>
      <c r="H443" s="81"/>
      <c r="U443" s="368"/>
      <c r="V443" s="368"/>
      <c r="W443" s="369"/>
    </row>
    <row r="444" ht="15.75" customHeight="1">
      <c r="A444" s="94"/>
      <c r="B444" s="94"/>
      <c r="C444" s="94"/>
      <c r="D444" s="81"/>
      <c r="E444" s="94"/>
      <c r="F444" s="94"/>
      <c r="H444" s="81"/>
      <c r="U444" s="368"/>
      <c r="V444" s="368"/>
      <c r="W444" s="369"/>
    </row>
    <row r="445" ht="15.75" customHeight="1">
      <c r="A445" s="94"/>
      <c r="B445" s="94"/>
      <c r="C445" s="94"/>
      <c r="D445" s="81"/>
      <c r="E445" s="94"/>
      <c r="F445" s="94"/>
      <c r="H445" s="81"/>
      <c r="U445" s="368"/>
      <c r="V445" s="368"/>
      <c r="W445" s="369"/>
    </row>
    <row r="446" ht="15.75" customHeight="1">
      <c r="A446" s="94"/>
      <c r="B446" s="94"/>
      <c r="C446" s="94"/>
      <c r="D446" s="81"/>
      <c r="E446" s="94"/>
      <c r="F446" s="94"/>
      <c r="H446" s="81"/>
      <c r="U446" s="368"/>
      <c r="V446" s="368"/>
      <c r="W446" s="369"/>
    </row>
    <row r="447" ht="15.75" customHeight="1">
      <c r="A447" s="94"/>
      <c r="B447" s="94"/>
      <c r="C447" s="94"/>
      <c r="D447" s="81"/>
      <c r="E447" s="94"/>
      <c r="F447" s="94"/>
      <c r="H447" s="81"/>
      <c r="U447" s="368"/>
      <c r="V447" s="368"/>
      <c r="W447" s="369"/>
    </row>
    <row r="448" ht="15.75" customHeight="1">
      <c r="A448" s="94"/>
      <c r="B448" s="94"/>
      <c r="C448" s="94"/>
      <c r="D448" s="81"/>
      <c r="E448" s="94"/>
      <c r="F448" s="94"/>
      <c r="H448" s="81"/>
      <c r="U448" s="368"/>
      <c r="V448" s="368"/>
      <c r="W448" s="369"/>
    </row>
    <row r="449" ht="15.75" customHeight="1">
      <c r="A449" s="94"/>
      <c r="B449" s="94"/>
      <c r="C449" s="94"/>
      <c r="D449" s="81"/>
      <c r="E449" s="94"/>
      <c r="F449" s="94"/>
      <c r="H449" s="81"/>
      <c r="U449" s="368"/>
      <c r="V449" s="368"/>
      <c r="W449" s="369"/>
    </row>
    <row r="450" ht="15.75" customHeight="1">
      <c r="A450" s="94"/>
      <c r="B450" s="94"/>
      <c r="C450" s="94"/>
      <c r="D450" s="81"/>
      <c r="E450" s="94"/>
      <c r="F450" s="94"/>
      <c r="H450" s="81"/>
      <c r="U450" s="368"/>
      <c r="V450" s="368"/>
      <c r="W450" s="369"/>
    </row>
    <row r="451" ht="15.75" customHeight="1">
      <c r="A451" s="94"/>
      <c r="B451" s="94"/>
      <c r="C451" s="94"/>
      <c r="D451" s="81"/>
      <c r="E451" s="94"/>
      <c r="F451" s="94"/>
      <c r="H451" s="81"/>
      <c r="U451" s="368"/>
      <c r="V451" s="368"/>
      <c r="W451" s="369"/>
    </row>
    <row r="452" ht="15.75" customHeight="1">
      <c r="A452" s="94"/>
      <c r="B452" s="94"/>
      <c r="C452" s="94"/>
      <c r="D452" s="81"/>
      <c r="E452" s="94"/>
      <c r="F452" s="94"/>
      <c r="H452" s="81"/>
      <c r="U452" s="368"/>
      <c r="V452" s="368"/>
      <c r="W452" s="369"/>
    </row>
    <row r="453" ht="15.75" customHeight="1">
      <c r="A453" s="94"/>
      <c r="B453" s="94"/>
      <c r="C453" s="94"/>
      <c r="D453" s="81"/>
      <c r="E453" s="94"/>
      <c r="F453" s="94"/>
      <c r="H453" s="81"/>
      <c r="U453" s="368"/>
      <c r="V453" s="368"/>
      <c r="W453" s="369"/>
    </row>
    <row r="454" ht="15.75" customHeight="1">
      <c r="A454" s="94"/>
      <c r="B454" s="94"/>
      <c r="C454" s="94"/>
      <c r="D454" s="81"/>
      <c r="E454" s="94"/>
      <c r="F454" s="94"/>
      <c r="H454" s="81"/>
      <c r="U454" s="368"/>
      <c r="V454" s="368"/>
      <c r="W454" s="369"/>
    </row>
    <row r="455" ht="15.75" customHeight="1">
      <c r="A455" s="94"/>
      <c r="B455" s="94"/>
      <c r="C455" s="94"/>
      <c r="D455" s="81"/>
      <c r="E455" s="94"/>
      <c r="F455" s="94"/>
      <c r="H455" s="81"/>
      <c r="U455" s="368"/>
      <c r="V455" s="368"/>
      <c r="W455" s="369"/>
    </row>
    <row r="456" ht="15.75" customHeight="1">
      <c r="A456" s="94"/>
      <c r="B456" s="94"/>
      <c r="C456" s="94"/>
      <c r="D456" s="81"/>
      <c r="E456" s="94"/>
      <c r="F456" s="94"/>
      <c r="H456" s="81"/>
      <c r="U456" s="368"/>
      <c r="V456" s="368"/>
      <c r="W456" s="369"/>
    </row>
    <row r="457" ht="15.75" customHeight="1">
      <c r="A457" s="94"/>
      <c r="B457" s="94"/>
      <c r="C457" s="94"/>
      <c r="D457" s="81"/>
      <c r="E457" s="94"/>
      <c r="F457" s="94"/>
      <c r="H457" s="81"/>
      <c r="U457" s="368"/>
      <c r="V457" s="368"/>
      <c r="W457" s="369"/>
    </row>
    <row r="458" ht="15.75" customHeight="1">
      <c r="A458" s="94"/>
      <c r="B458" s="94"/>
      <c r="C458" s="94"/>
      <c r="D458" s="81"/>
      <c r="E458" s="94"/>
      <c r="F458" s="94"/>
      <c r="H458" s="81"/>
      <c r="U458" s="368"/>
      <c r="V458" s="368"/>
      <c r="W458" s="369"/>
    </row>
    <row r="459" ht="15.75" customHeight="1">
      <c r="A459" s="94"/>
      <c r="B459" s="94"/>
      <c r="C459" s="94"/>
      <c r="D459" s="81"/>
      <c r="E459" s="94"/>
      <c r="F459" s="94"/>
      <c r="H459" s="81"/>
      <c r="U459" s="368"/>
      <c r="V459" s="368"/>
      <c r="W459" s="369"/>
    </row>
    <row r="460" ht="15.75" customHeight="1">
      <c r="A460" s="94"/>
      <c r="B460" s="94"/>
      <c r="C460" s="94"/>
      <c r="D460" s="81"/>
      <c r="E460" s="94"/>
      <c r="F460" s="94"/>
      <c r="H460" s="81"/>
      <c r="U460" s="368"/>
      <c r="V460" s="368"/>
      <c r="W460" s="369"/>
    </row>
    <row r="461" ht="15.75" customHeight="1">
      <c r="A461" s="94"/>
      <c r="B461" s="94"/>
      <c r="C461" s="94"/>
      <c r="D461" s="81"/>
      <c r="E461" s="94"/>
      <c r="F461" s="94"/>
      <c r="H461" s="81"/>
      <c r="U461" s="368"/>
      <c r="V461" s="368"/>
      <c r="W461" s="369"/>
    </row>
    <row r="462" ht="15.75" customHeight="1">
      <c r="A462" s="94"/>
      <c r="B462" s="94"/>
      <c r="C462" s="94"/>
      <c r="D462" s="81"/>
      <c r="E462" s="94"/>
      <c r="F462" s="94"/>
      <c r="H462" s="81"/>
      <c r="U462" s="368"/>
      <c r="V462" s="368"/>
      <c r="W462" s="369"/>
    </row>
    <row r="463" ht="15.75" customHeight="1">
      <c r="A463" s="94"/>
      <c r="B463" s="94"/>
      <c r="C463" s="94"/>
      <c r="D463" s="81"/>
      <c r="E463" s="94"/>
      <c r="F463" s="94"/>
      <c r="H463" s="81"/>
      <c r="U463" s="368"/>
      <c r="V463" s="368"/>
      <c r="W463" s="369"/>
    </row>
    <row r="464" ht="15.75" customHeight="1">
      <c r="A464" s="94"/>
      <c r="B464" s="94"/>
      <c r="C464" s="94"/>
      <c r="D464" s="81"/>
      <c r="E464" s="94"/>
      <c r="F464" s="94"/>
      <c r="H464" s="81"/>
      <c r="U464" s="368"/>
      <c r="V464" s="368"/>
      <c r="W464" s="369"/>
    </row>
    <row r="465" ht="15.75" customHeight="1">
      <c r="A465" s="94"/>
      <c r="B465" s="94"/>
      <c r="C465" s="94"/>
      <c r="D465" s="81"/>
      <c r="E465" s="94"/>
      <c r="F465" s="94"/>
      <c r="H465" s="81"/>
      <c r="U465" s="368"/>
      <c r="V465" s="368"/>
      <c r="W465" s="369"/>
    </row>
    <row r="466" ht="15.75" customHeight="1">
      <c r="A466" s="94"/>
      <c r="B466" s="94"/>
      <c r="C466" s="94"/>
      <c r="D466" s="81"/>
      <c r="E466" s="94"/>
      <c r="F466" s="94"/>
      <c r="H466" s="81"/>
      <c r="U466" s="368"/>
      <c r="V466" s="368"/>
      <c r="W466" s="369"/>
    </row>
    <row r="467" ht="15.75" customHeight="1">
      <c r="A467" s="94"/>
      <c r="B467" s="94"/>
      <c r="C467" s="94"/>
      <c r="D467" s="81"/>
      <c r="E467" s="94"/>
      <c r="F467" s="94"/>
      <c r="H467" s="81"/>
      <c r="U467" s="368"/>
      <c r="V467" s="368"/>
      <c r="W467" s="369"/>
    </row>
    <row r="468" ht="15.75" customHeight="1">
      <c r="A468" s="94"/>
      <c r="B468" s="94"/>
      <c r="C468" s="94"/>
      <c r="D468" s="81"/>
      <c r="E468" s="94"/>
      <c r="F468" s="94"/>
      <c r="H468" s="81"/>
      <c r="U468" s="368"/>
      <c r="V468" s="368"/>
      <c r="W468" s="369"/>
    </row>
    <row r="469" ht="15.75" customHeight="1">
      <c r="A469" s="94"/>
      <c r="B469" s="94"/>
      <c r="C469" s="94"/>
      <c r="D469" s="81"/>
      <c r="E469" s="94"/>
      <c r="F469" s="94"/>
      <c r="H469" s="81"/>
      <c r="U469" s="368"/>
      <c r="V469" s="368"/>
      <c r="W469" s="369"/>
    </row>
    <row r="470" ht="15.75" customHeight="1">
      <c r="A470" s="94"/>
      <c r="B470" s="94"/>
      <c r="C470" s="94"/>
      <c r="D470" s="81"/>
      <c r="E470" s="94"/>
      <c r="F470" s="94"/>
      <c r="H470" s="81"/>
      <c r="U470" s="368"/>
      <c r="V470" s="368"/>
      <c r="W470" s="369"/>
    </row>
    <row r="471" ht="15.75" customHeight="1">
      <c r="A471" s="94"/>
      <c r="B471" s="94"/>
      <c r="C471" s="94"/>
      <c r="D471" s="81"/>
      <c r="E471" s="94"/>
      <c r="F471" s="94"/>
      <c r="H471" s="81"/>
      <c r="U471" s="368"/>
      <c r="V471" s="368"/>
      <c r="W471" s="369"/>
    </row>
    <row r="472" ht="15.75" customHeight="1">
      <c r="A472" s="94"/>
      <c r="B472" s="94"/>
      <c r="C472" s="94"/>
      <c r="D472" s="81"/>
      <c r="E472" s="94"/>
      <c r="F472" s="94"/>
      <c r="H472" s="81"/>
      <c r="U472" s="368"/>
      <c r="V472" s="368"/>
      <c r="W472" s="369"/>
    </row>
    <row r="473" ht="15.75" customHeight="1">
      <c r="A473" s="94"/>
      <c r="B473" s="94"/>
      <c r="C473" s="94"/>
      <c r="D473" s="81"/>
      <c r="E473" s="94"/>
      <c r="F473" s="94"/>
      <c r="H473" s="81"/>
      <c r="U473" s="368"/>
      <c r="V473" s="368"/>
      <c r="W473" s="369"/>
    </row>
    <row r="474" ht="15.75" customHeight="1">
      <c r="A474" s="94"/>
      <c r="B474" s="94"/>
      <c r="C474" s="94"/>
      <c r="D474" s="81"/>
      <c r="E474" s="94"/>
      <c r="F474" s="94"/>
      <c r="H474" s="81"/>
      <c r="U474" s="368"/>
      <c r="V474" s="368"/>
      <c r="W474" s="369"/>
    </row>
    <row r="475" ht="15.75" customHeight="1">
      <c r="A475" s="94"/>
      <c r="B475" s="94"/>
      <c r="C475" s="94"/>
      <c r="D475" s="81"/>
      <c r="E475" s="94"/>
      <c r="F475" s="94"/>
      <c r="H475" s="81"/>
      <c r="U475" s="368"/>
      <c r="V475" s="368"/>
      <c r="W475" s="369"/>
    </row>
    <row r="476" ht="15.75" customHeight="1">
      <c r="A476" s="94"/>
      <c r="B476" s="94"/>
      <c r="C476" s="94"/>
      <c r="D476" s="81"/>
      <c r="E476" s="94"/>
      <c r="F476" s="94"/>
      <c r="H476" s="81"/>
      <c r="U476" s="368"/>
      <c r="V476" s="368"/>
      <c r="W476" s="369"/>
    </row>
    <row r="477" ht="15.75" customHeight="1">
      <c r="A477" s="94"/>
      <c r="B477" s="94"/>
      <c r="C477" s="94"/>
      <c r="D477" s="81"/>
      <c r="E477" s="94"/>
      <c r="F477" s="94"/>
      <c r="H477" s="81"/>
      <c r="U477" s="368"/>
      <c r="V477" s="368"/>
      <c r="W477" s="369"/>
    </row>
    <row r="478" ht="15.75" customHeight="1">
      <c r="A478" s="94"/>
      <c r="B478" s="94"/>
      <c r="C478" s="94"/>
      <c r="D478" s="81"/>
      <c r="E478" s="94"/>
      <c r="F478" s="94"/>
      <c r="H478" s="81"/>
      <c r="U478" s="368"/>
      <c r="V478" s="368"/>
      <c r="W478" s="369"/>
    </row>
    <row r="479" ht="15.75" customHeight="1">
      <c r="A479" s="94"/>
      <c r="B479" s="94"/>
      <c r="C479" s="94"/>
      <c r="D479" s="81"/>
      <c r="E479" s="94"/>
      <c r="F479" s="94"/>
      <c r="H479" s="81"/>
      <c r="U479" s="368"/>
      <c r="V479" s="368"/>
      <c r="W479" s="369"/>
    </row>
    <row r="480" ht="15.75" customHeight="1">
      <c r="A480" s="94"/>
      <c r="B480" s="94"/>
      <c r="C480" s="94"/>
      <c r="D480" s="81"/>
      <c r="E480" s="94"/>
      <c r="F480" s="94"/>
      <c r="H480" s="81"/>
      <c r="U480" s="368"/>
      <c r="V480" s="368"/>
      <c r="W480" s="369"/>
    </row>
    <row r="481" ht="15.75" customHeight="1">
      <c r="A481" s="94"/>
      <c r="B481" s="94"/>
      <c r="C481" s="94"/>
      <c r="D481" s="81"/>
      <c r="E481" s="94"/>
      <c r="F481" s="94"/>
      <c r="H481" s="81"/>
      <c r="U481" s="368"/>
      <c r="V481" s="368"/>
      <c r="W481" s="369"/>
    </row>
    <row r="482" ht="15.75" customHeight="1">
      <c r="A482" s="94"/>
      <c r="B482" s="94"/>
      <c r="C482" s="94"/>
      <c r="D482" s="81"/>
      <c r="E482" s="94"/>
      <c r="F482" s="94"/>
      <c r="H482" s="81"/>
      <c r="U482" s="368"/>
      <c r="V482" s="368"/>
      <c r="W482" s="369"/>
    </row>
    <row r="483" ht="15.75" customHeight="1">
      <c r="A483" s="94"/>
      <c r="B483" s="94"/>
      <c r="C483" s="94"/>
      <c r="D483" s="81"/>
      <c r="E483" s="94"/>
      <c r="F483" s="94"/>
      <c r="H483" s="81"/>
      <c r="U483" s="368"/>
      <c r="V483" s="368"/>
      <c r="W483" s="369"/>
    </row>
    <row r="484" ht="15.75" customHeight="1">
      <c r="A484" s="94"/>
      <c r="B484" s="94"/>
      <c r="C484" s="94"/>
      <c r="D484" s="81"/>
      <c r="E484" s="94"/>
      <c r="F484" s="94"/>
      <c r="H484" s="81"/>
      <c r="U484" s="368"/>
      <c r="V484" s="368"/>
      <c r="W484" s="369"/>
    </row>
    <row r="485" ht="15.75" customHeight="1">
      <c r="A485" s="94"/>
      <c r="B485" s="94"/>
      <c r="C485" s="94"/>
      <c r="D485" s="81"/>
      <c r="E485" s="94"/>
      <c r="F485" s="94"/>
      <c r="H485" s="81"/>
      <c r="U485" s="368"/>
      <c r="V485" s="368"/>
      <c r="W485" s="369"/>
    </row>
    <row r="486" ht="15.75" customHeight="1">
      <c r="A486" s="94"/>
      <c r="B486" s="94"/>
      <c r="C486" s="94"/>
      <c r="D486" s="81"/>
      <c r="E486" s="94"/>
      <c r="F486" s="94"/>
      <c r="H486" s="81"/>
      <c r="U486" s="368"/>
      <c r="V486" s="368"/>
      <c r="W486" s="369"/>
    </row>
    <row r="487" ht="15.75" customHeight="1">
      <c r="A487" s="94"/>
      <c r="B487" s="94"/>
      <c r="C487" s="94"/>
      <c r="D487" s="81"/>
      <c r="E487" s="94"/>
      <c r="F487" s="94"/>
      <c r="H487" s="81"/>
      <c r="U487" s="368"/>
      <c r="V487" s="368"/>
      <c r="W487" s="369"/>
    </row>
    <row r="488" ht="15.75" customHeight="1">
      <c r="A488" s="94"/>
      <c r="B488" s="94"/>
      <c r="C488" s="94"/>
      <c r="D488" s="81"/>
      <c r="E488" s="94"/>
      <c r="F488" s="94"/>
      <c r="H488" s="81"/>
      <c r="U488" s="368"/>
      <c r="V488" s="368"/>
      <c r="W488" s="369"/>
    </row>
    <row r="489" ht="15.75" customHeight="1">
      <c r="A489" s="94"/>
      <c r="B489" s="94"/>
      <c r="C489" s="94"/>
      <c r="D489" s="81"/>
      <c r="E489" s="94"/>
      <c r="F489" s="94"/>
      <c r="H489" s="81"/>
      <c r="U489" s="368"/>
      <c r="V489" s="368"/>
      <c r="W489" s="369"/>
    </row>
    <row r="490" ht="15.75" customHeight="1">
      <c r="A490" s="94"/>
      <c r="B490" s="94"/>
      <c r="C490" s="94"/>
      <c r="D490" s="81"/>
      <c r="E490" s="94"/>
      <c r="F490" s="94"/>
      <c r="H490" s="81"/>
      <c r="U490" s="368"/>
      <c r="V490" s="368"/>
      <c r="W490" s="369"/>
    </row>
    <row r="491" ht="15.75" customHeight="1">
      <c r="A491" s="94"/>
      <c r="B491" s="94"/>
      <c r="C491" s="94"/>
      <c r="D491" s="81"/>
      <c r="E491" s="94"/>
      <c r="F491" s="94"/>
      <c r="H491" s="81"/>
      <c r="U491" s="368"/>
      <c r="V491" s="368"/>
      <c r="W491" s="369"/>
    </row>
    <row r="492" ht="15.75" customHeight="1">
      <c r="A492" s="94"/>
      <c r="B492" s="94"/>
      <c r="C492" s="94"/>
      <c r="D492" s="81"/>
      <c r="E492" s="94"/>
      <c r="F492" s="94"/>
      <c r="H492" s="81"/>
      <c r="U492" s="368"/>
      <c r="V492" s="368"/>
      <c r="W492" s="369"/>
    </row>
    <row r="493" ht="15.75" customHeight="1">
      <c r="A493" s="94"/>
      <c r="B493" s="94"/>
      <c r="C493" s="94"/>
      <c r="D493" s="81"/>
      <c r="E493" s="94"/>
      <c r="F493" s="94"/>
      <c r="H493" s="81"/>
      <c r="U493" s="368"/>
      <c r="V493" s="368"/>
      <c r="W493" s="369"/>
    </row>
    <row r="494" ht="15.75" customHeight="1">
      <c r="A494" s="94"/>
      <c r="B494" s="94"/>
      <c r="C494" s="94"/>
      <c r="D494" s="81"/>
      <c r="E494" s="94"/>
      <c r="F494" s="94"/>
      <c r="H494" s="81"/>
      <c r="U494" s="368"/>
      <c r="V494" s="368"/>
      <c r="W494" s="369"/>
    </row>
    <row r="495" ht="15.75" customHeight="1">
      <c r="A495" s="94"/>
      <c r="B495" s="94"/>
      <c r="C495" s="94"/>
      <c r="D495" s="81"/>
      <c r="E495" s="94"/>
      <c r="F495" s="94"/>
      <c r="H495" s="81"/>
      <c r="U495" s="368"/>
      <c r="V495" s="368"/>
      <c r="W495" s="369"/>
    </row>
    <row r="496" ht="15.75" customHeight="1">
      <c r="A496" s="94"/>
      <c r="B496" s="94"/>
      <c r="C496" s="94"/>
      <c r="D496" s="81"/>
      <c r="E496" s="94"/>
      <c r="F496" s="94"/>
      <c r="H496" s="81"/>
      <c r="U496" s="368"/>
      <c r="V496" s="368"/>
      <c r="W496" s="369"/>
    </row>
    <row r="497" ht="15.75" customHeight="1">
      <c r="A497" s="94"/>
      <c r="B497" s="94"/>
      <c r="C497" s="94"/>
      <c r="D497" s="81"/>
      <c r="E497" s="94"/>
      <c r="F497" s="94"/>
      <c r="H497" s="81"/>
      <c r="U497" s="368"/>
      <c r="V497" s="368"/>
      <c r="W497" s="369"/>
    </row>
    <row r="498" ht="15.75" customHeight="1">
      <c r="A498" s="94"/>
      <c r="B498" s="94"/>
      <c r="C498" s="94"/>
      <c r="D498" s="81"/>
      <c r="E498" s="94"/>
      <c r="F498" s="94"/>
      <c r="H498" s="81"/>
      <c r="U498" s="368"/>
      <c r="V498" s="368"/>
      <c r="W498" s="369"/>
    </row>
    <row r="499" ht="15.75" customHeight="1">
      <c r="A499" s="94"/>
      <c r="B499" s="94"/>
      <c r="C499" s="94"/>
      <c r="D499" s="81"/>
      <c r="E499" s="94"/>
      <c r="F499" s="94"/>
      <c r="H499" s="81"/>
      <c r="U499" s="368"/>
      <c r="V499" s="368"/>
      <c r="W499" s="369"/>
    </row>
    <row r="500" ht="15.75" customHeight="1">
      <c r="A500" s="94"/>
      <c r="B500" s="94"/>
      <c r="C500" s="94"/>
      <c r="D500" s="81"/>
      <c r="E500" s="94"/>
      <c r="F500" s="94"/>
      <c r="H500" s="81"/>
      <c r="U500" s="368"/>
      <c r="V500" s="368"/>
      <c r="W500" s="369"/>
    </row>
    <row r="501" ht="15.75" customHeight="1">
      <c r="A501" s="94"/>
      <c r="B501" s="94"/>
      <c r="C501" s="94"/>
      <c r="D501" s="81"/>
      <c r="E501" s="94"/>
      <c r="F501" s="94"/>
      <c r="H501" s="81"/>
      <c r="U501" s="368"/>
      <c r="V501" s="368"/>
      <c r="W501" s="369"/>
    </row>
    <row r="502" ht="15.75" customHeight="1">
      <c r="A502" s="94"/>
      <c r="B502" s="94"/>
      <c r="C502" s="94"/>
      <c r="D502" s="81"/>
      <c r="E502" s="94"/>
      <c r="F502" s="94"/>
      <c r="H502" s="81"/>
      <c r="U502" s="368"/>
      <c r="V502" s="368"/>
      <c r="W502" s="369"/>
    </row>
    <row r="503" ht="15.75" customHeight="1">
      <c r="A503" s="94"/>
      <c r="B503" s="94"/>
      <c r="C503" s="94"/>
      <c r="D503" s="81"/>
      <c r="E503" s="94"/>
      <c r="F503" s="94"/>
      <c r="H503" s="81"/>
      <c r="U503" s="368"/>
      <c r="V503" s="368"/>
      <c r="W503" s="369"/>
    </row>
    <row r="504" ht="15.75" customHeight="1">
      <c r="A504" s="94"/>
      <c r="B504" s="94"/>
      <c r="C504" s="94"/>
      <c r="D504" s="81"/>
      <c r="E504" s="94"/>
      <c r="F504" s="94"/>
      <c r="H504" s="81"/>
      <c r="U504" s="368"/>
      <c r="V504" s="368"/>
      <c r="W504" s="369"/>
    </row>
    <row r="505" ht="15.75" customHeight="1">
      <c r="A505" s="94"/>
      <c r="B505" s="94"/>
      <c r="C505" s="94"/>
      <c r="D505" s="81"/>
      <c r="E505" s="94"/>
      <c r="F505" s="94"/>
      <c r="H505" s="81"/>
      <c r="U505" s="368"/>
      <c r="V505" s="368"/>
      <c r="W505" s="369"/>
    </row>
    <row r="506" ht="15.75" customHeight="1">
      <c r="A506" s="94"/>
      <c r="B506" s="94"/>
      <c r="C506" s="94"/>
      <c r="D506" s="81"/>
      <c r="E506" s="94"/>
      <c r="F506" s="94"/>
      <c r="H506" s="81"/>
      <c r="U506" s="368"/>
      <c r="V506" s="368"/>
      <c r="W506" s="369"/>
    </row>
    <row r="507" ht="15.75" customHeight="1">
      <c r="A507" s="94"/>
      <c r="B507" s="94"/>
      <c r="C507" s="94"/>
      <c r="D507" s="81"/>
      <c r="E507" s="94"/>
      <c r="F507" s="94"/>
      <c r="H507" s="81"/>
      <c r="U507" s="368"/>
      <c r="V507" s="368"/>
      <c r="W507" s="369"/>
    </row>
    <row r="508" ht="15.75" customHeight="1">
      <c r="A508" s="94"/>
      <c r="B508" s="94"/>
      <c r="C508" s="94"/>
      <c r="D508" s="81"/>
      <c r="E508" s="94"/>
      <c r="F508" s="94"/>
      <c r="H508" s="81"/>
      <c r="U508" s="368"/>
      <c r="V508" s="368"/>
      <c r="W508" s="369"/>
    </row>
    <row r="509" ht="15.75" customHeight="1">
      <c r="A509" s="94"/>
      <c r="B509" s="94"/>
      <c r="C509" s="94"/>
      <c r="D509" s="81"/>
      <c r="E509" s="94"/>
      <c r="F509" s="94"/>
      <c r="H509" s="81"/>
      <c r="U509" s="368"/>
      <c r="V509" s="368"/>
      <c r="W509" s="369"/>
    </row>
    <row r="510" ht="15.75" customHeight="1">
      <c r="A510" s="94"/>
      <c r="B510" s="94"/>
      <c r="C510" s="94"/>
      <c r="D510" s="81"/>
      <c r="E510" s="94"/>
      <c r="F510" s="94"/>
      <c r="H510" s="81"/>
      <c r="U510" s="368"/>
      <c r="V510" s="368"/>
      <c r="W510" s="369"/>
    </row>
    <row r="511" ht="15.75" customHeight="1">
      <c r="A511" s="94"/>
      <c r="B511" s="94"/>
      <c r="C511" s="94"/>
      <c r="D511" s="81"/>
      <c r="E511" s="94"/>
      <c r="F511" s="94"/>
      <c r="H511" s="81"/>
      <c r="U511" s="368"/>
      <c r="V511" s="368"/>
      <c r="W511" s="369"/>
    </row>
    <row r="512" ht="15.75" customHeight="1">
      <c r="A512" s="94"/>
      <c r="B512" s="94"/>
      <c r="C512" s="94"/>
      <c r="D512" s="81"/>
      <c r="E512" s="94"/>
      <c r="F512" s="94"/>
      <c r="H512" s="81"/>
      <c r="U512" s="368"/>
      <c r="V512" s="368"/>
      <c r="W512" s="369"/>
    </row>
    <row r="513" ht="15.75" customHeight="1">
      <c r="A513" s="94"/>
      <c r="B513" s="94"/>
      <c r="C513" s="94"/>
      <c r="D513" s="81"/>
      <c r="E513" s="94"/>
      <c r="F513" s="94"/>
      <c r="H513" s="81"/>
      <c r="U513" s="368"/>
      <c r="V513" s="368"/>
      <c r="W513" s="369"/>
    </row>
    <row r="514" ht="15.75" customHeight="1">
      <c r="A514" s="94"/>
      <c r="B514" s="94"/>
      <c r="C514" s="94"/>
      <c r="D514" s="81"/>
      <c r="E514" s="94"/>
      <c r="F514" s="94"/>
      <c r="H514" s="81"/>
      <c r="U514" s="368"/>
      <c r="V514" s="368"/>
      <c r="W514" s="369"/>
    </row>
    <row r="515" ht="15.75" customHeight="1">
      <c r="A515" s="94"/>
      <c r="B515" s="94"/>
      <c r="C515" s="94"/>
      <c r="D515" s="81"/>
      <c r="E515" s="94"/>
      <c r="F515" s="94"/>
      <c r="H515" s="81"/>
      <c r="U515" s="368"/>
      <c r="V515" s="368"/>
      <c r="W515" s="369"/>
    </row>
    <row r="516" ht="15.75" customHeight="1">
      <c r="A516" s="94"/>
      <c r="B516" s="94"/>
      <c r="C516" s="94"/>
      <c r="D516" s="81"/>
      <c r="E516" s="94"/>
      <c r="F516" s="94"/>
      <c r="H516" s="81"/>
      <c r="U516" s="368"/>
      <c r="V516" s="368"/>
      <c r="W516" s="369"/>
    </row>
    <row r="517" ht="15.75" customHeight="1">
      <c r="A517" s="94"/>
      <c r="B517" s="94"/>
      <c r="C517" s="94"/>
      <c r="D517" s="81"/>
      <c r="E517" s="94"/>
      <c r="F517" s="94"/>
      <c r="H517" s="81"/>
      <c r="U517" s="368"/>
      <c r="V517" s="368"/>
      <c r="W517" s="369"/>
    </row>
    <row r="518" ht="15.75" customHeight="1">
      <c r="A518" s="94"/>
      <c r="B518" s="94"/>
      <c r="C518" s="94"/>
      <c r="D518" s="81"/>
      <c r="E518" s="94"/>
      <c r="F518" s="94"/>
      <c r="H518" s="81"/>
      <c r="U518" s="368"/>
      <c r="V518" s="368"/>
      <c r="W518" s="369"/>
    </row>
    <row r="519" ht="15.75" customHeight="1">
      <c r="A519" s="94"/>
      <c r="B519" s="94"/>
      <c r="C519" s="94"/>
      <c r="D519" s="81"/>
      <c r="E519" s="94"/>
      <c r="F519" s="94"/>
      <c r="H519" s="81"/>
      <c r="U519" s="368"/>
      <c r="V519" s="368"/>
      <c r="W519" s="369"/>
    </row>
    <row r="520" ht="15.75" customHeight="1">
      <c r="A520" s="94"/>
      <c r="B520" s="94"/>
      <c r="C520" s="94"/>
      <c r="D520" s="81"/>
      <c r="E520" s="94"/>
      <c r="F520" s="94"/>
      <c r="H520" s="81"/>
      <c r="U520" s="368"/>
      <c r="V520" s="368"/>
      <c r="W520" s="369"/>
    </row>
    <row r="521" ht="15.75" customHeight="1">
      <c r="A521" s="94"/>
      <c r="B521" s="94"/>
      <c r="C521" s="94"/>
      <c r="D521" s="81"/>
      <c r="E521" s="94"/>
      <c r="F521" s="94"/>
      <c r="H521" s="81"/>
      <c r="U521" s="368"/>
      <c r="V521" s="368"/>
      <c r="W521" s="369"/>
    </row>
    <row r="522" ht="15.75" customHeight="1">
      <c r="A522" s="94"/>
      <c r="B522" s="94"/>
      <c r="C522" s="94"/>
      <c r="D522" s="81"/>
      <c r="E522" s="94"/>
      <c r="F522" s="94"/>
      <c r="H522" s="81"/>
      <c r="U522" s="368"/>
      <c r="V522" s="368"/>
      <c r="W522" s="369"/>
    </row>
    <row r="523" ht="15.75" customHeight="1">
      <c r="A523" s="94"/>
      <c r="B523" s="94"/>
      <c r="C523" s="94"/>
      <c r="D523" s="81"/>
      <c r="E523" s="94"/>
      <c r="F523" s="94"/>
      <c r="H523" s="81"/>
      <c r="U523" s="368"/>
      <c r="V523" s="368"/>
      <c r="W523" s="369"/>
    </row>
    <row r="524" ht="15.75" customHeight="1">
      <c r="A524" s="94"/>
      <c r="B524" s="94"/>
      <c r="C524" s="94"/>
      <c r="D524" s="81"/>
      <c r="E524" s="94"/>
      <c r="F524" s="94"/>
      <c r="H524" s="81"/>
      <c r="U524" s="368"/>
      <c r="V524" s="368"/>
      <c r="W524" s="369"/>
    </row>
    <row r="525" ht="15.75" customHeight="1">
      <c r="A525" s="94"/>
      <c r="B525" s="94"/>
      <c r="C525" s="94"/>
      <c r="D525" s="81"/>
      <c r="E525" s="94"/>
      <c r="F525" s="94"/>
      <c r="H525" s="81"/>
      <c r="U525" s="368"/>
      <c r="V525" s="368"/>
      <c r="W525" s="369"/>
    </row>
    <row r="526" ht="15.75" customHeight="1">
      <c r="A526" s="94"/>
      <c r="B526" s="94"/>
      <c r="C526" s="94"/>
      <c r="D526" s="81"/>
      <c r="E526" s="94"/>
      <c r="F526" s="94"/>
      <c r="H526" s="81"/>
      <c r="U526" s="368"/>
      <c r="V526" s="368"/>
      <c r="W526" s="369"/>
    </row>
    <row r="527" ht="15.75" customHeight="1">
      <c r="A527" s="94"/>
      <c r="B527" s="94"/>
      <c r="C527" s="94"/>
      <c r="D527" s="81"/>
      <c r="E527" s="94"/>
      <c r="F527" s="94"/>
      <c r="H527" s="81"/>
      <c r="U527" s="368"/>
      <c r="V527" s="368"/>
      <c r="W527" s="369"/>
    </row>
    <row r="528" ht="15.75" customHeight="1">
      <c r="A528" s="94"/>
      <c r="B528" s="94"/>
      <c r="C528" s="94"/>
      <c r="D528" s="81"/>
      <c r="E528" s="94"/>
      <c r="F528" s="94"/>
      <c r="H528" s="81"/>
      <c r="U528" s="368"/>
      <c r="V528" s="368"/>
      <c r="W528" s="369"/>
    </row>
    <row r="529" ht="15.75" customHeight="1">
      <c r="A529" s="94"/>
      <c r="B529" s="94"/>
      <c r="C529" s="94"/>
      <c r="D529" s="81"/>
      <c r="E529" s="94"/>
      <c r="F529" s="94"/>
      <c r="H529" s="81"/>
      <c r="U529" s="368"/>
      <c r="V529" s="368"/>
      <c r="W529" s="369"/>
    </row>
    <row r="530" ht="15.75" customHeight="1">
      <c r="A530" s="94"/>
      <c r="B530" s="94"/>
      <c r="C530" s="94"/>
      <c r="D530" s="81"/>
      <c r="E530" s="94"/>
      <c r="F530" s="94"/>
      <c r="H530" s="81"/>
      <c r="U530" s="368"/>
      <c r="V530" s="368"/>
      <c r="W530" s="369"/>
    </row>
    <row r="531" ht="15.75" customHeight="1">
      <c r="A531" s="94"/>
      <c r="B531" s="94"/>
      <c r="C531" s="94"/>
      <c r="D531" s="81"/>
      <c r="E531" s="94"/>
      <c r="F531" s="94"/>
      <c r="H531" s="81"/>
      <c r="U531" s="368"/>
      <c r="V531" s="368"/>
      <c r="W531" s="369"/>
    </row>
    <row r="532" ht="15.75" customHeight="1">
      <c r="A532" s="94"/>
      <c r="B532" s="94"/>
      <c r="C532" s="94"/>
      <c r="D532" s="81"/>
      <c r="E532" s="94"/>
      <c r="F532" s="94"/>
      <c r="H532" s="81"/>
      <c r="U532" s="368"/>
      <c r="V532" s="368"/>
      <c r="W532" s="369"/>
    </row>
    <row r="533" ht="15.75" customHeight="1">
      <c r="A533" s="94"/>
      <c r="B533" s="94"/>
      <c r="C533" s="94"/>
      <c r="D533" s="81"/>
      <c r="E533" s="94"/>
      <c r="F533" s="94"/>
      <c r="H533" s="81"/>
      <c r="U533" s="368"/>
      <c r="V533" s="368"/>
      <c r="W533" s="369"/>
    </row>
    <row r="534" ht="15.75" customHeight="1">
      <c r="A534" s="94"/>
      <c r="B534" s="94"/>
      <c r="C534" s="94"/>
      <c r="D534" s="81"/>
      <c r="E534" s="94"/>
      <c r="F534" s="94"/>
      <c r="H534" s="81"/>
      <c r="U534" s="368"/>
      <c r="V534" s="368"/>
      <c r="W534" s="369"/>
    </row>
    <row r="535" ht="15.75" customHeight="1">
      <c r="A535" s="94"/>
      <c r="B535" s="94"/>
      <c r="C535" s="94"/>
      <c r="D535" s="81"/>
      <c r="E535" s="94"/>
      <c r="F535" s="94"/>
      <c r="H535" s="81"/>
      <c r="U535" s="368"/>
      <c r="V535" s="368"/>
      <c r="W535" s="369"/>
    </row>
    <row r="536" ht="15.75" customHeight="1">
      <c r="A536" s="94"/>
      <c r="B536" s="94"/>
      <c r="C536" s="94"/>
      <c r="D536" s="81"/>
      <c r="E536" s="94"/>
      <c r="F536" s="94"/>
      <c r="H536" s="81"/>
      <c r="U536" s="368"/>
      <c r="V536" s="368"/>
      <c r="W536" s="369"/>
    </row>
    <row r="537" ht="15.75" customHeight="1">
      <c r="A537" s="94"/>
      <c r="B537" s="94"/>
      <c r="C537" s="94"/>
      <c r="D537" s="81"/>
      <c r="E537" s="94"/>
      <c r="F537" s="94"/>
      <c r="H537" s="81"/>
      <c r="U537" s="368"/>
      <c r="V537" s="368"/>
      <c r="W537" s="369"/>
    </row>
    <row r="538" ht="15.75" customHeight="1">
      <c r="A538" s="94"/>
      <c r="B538" s="94"/>
      <c r="C538" s="94"/>
      <c r="D538" s="81"/>
      <c r="E538" s="94"/>
      <c r="F538" s="94"/>
      <c r="H538" s="81"/>
      <c r="U538" s="368"/>
      <c r="V538" s="368"/>
      <c r="W538" s="369"/>
    </row>
    <row r="539" ht="15.75" customHeight="1">
      <c r="A539" s="94"/>
      <c r="B539" s="94"/>
      <c r="C539" s="94"/>
      <c r="D539" s="81"/>
      <c r="E539" s="94"/>
      <c r="F539" s="94"/>
      <c r="H539" s="81"/>
      <c r="U539" s="368"/>
      <c r="V539" s="368"/>
      <c r="W539" s="369"/>
    </row>
    <row r="540" ht="15.75" customHeight="1">
      <c r="A540" s="94"/>
      <c r="B540" s="94"/>
      <c r="C540" s="94"/>
      <c r="D540" s="81"/>
      <c r="E540" s="94"/>
      <c r="F540" s="94"/>
      <c r="H540" s="81"/>
      <c r="U540" s="368"/>
      <c r="V540" s="368"/>
      <c r="W540" s="369"/>
    </row>
    <row r="541" ht="15.75" customHeight="1">
      <c r="A541" s="94"/>
      <c r="B541" s="94"/>
      <c r="C541" s="94"/>
      <c r="D541" s="81"/>
      <c r="E541" s="94"/>
      <c r="F541" s="94"/>
      <c r="H541" s="81"/>
      <c r="U541" s="368"/>
      <c r="V541" s="368"/>
      <c r="W541" s="369"/>
    </row>
    <row r="542" ht="15.75" customHeight="1">
      <c r="A542" s="94"/>
      <c r="B542" s="94"/>
      <c r="C542" s="94"/>
      <c r="D542" s="81"/>
      <c r="E542" s="94"/>
      <c r="F542" s="94"/>
      <c r="H542" s="81"/>
      <c r="U542" s="368"/>
      <c r="V542" s="368"/>
      <c r="W542" s="369"/>
    </row>
    <row r="543" ht="15.75" customHeight="1">
      <c r="A543" s="94"/>
      <c r="B543" s="94"/>
      <c r="C543" s="94"/>
      <c r="D543" s="81"/>
      <c r="E543" s="94"/>
      <c r="F543" s="94"/>
      <c r="H543" s="81"/>
      <c r="U543" s="368"/>
      <c r="V543" s="368"/>
      <c r="W543" s="369"/>
    </row>
    <row r="544" ht="15.75" customHeight="1">
      <c r="A544" s="94"/>
      <c r="B544" s="94"/>
      <c r="C544" s="94"/>
      <c r="D544" s="81"/>
      <c r="E544" s="94"/>
      <c r="F544" s="94"/>
      <c r="H544" s="81"/>
      <c r="U544" s="368"/>
      <c r="V544" s="368"/>
      <c r="W544" s="369"/>
    </row>
    <row r="545" ht="15.75" customHeight="1">
      <c r="A545" s="94"/>
      <c r="B545" s="94"/>
      <c r="C545" s="94"/>
      <c r="D545" s="81"/>
      <c r="E545" s="94"/>
      <c r="F545" s="94"/>
      <c r="H545" s="81"/>
      <c r="U545" s="368"/>
      <c r="V545" s="368"/>
      <c r="W545" s="369"/>
    </row>
    <row r="546" ht="15.75" customHeight="1">
      <c r="A546" s="94"/>
      <c r="B546" s="94"/>
      <c r="C546" s="94"/>
      <c r="D546" s="81"/>
      <c r="E546" s="94"/>
      <c r="F546" s="94"/>
      <c r="H546" s="81"/>
      <c r="U546" s="368"/>
      <c r="V546" s="368"/>
      <c r="W546" s="369"/>
    </row>
    <row r="547" ht="15.75" customHeight="1">
      <c r="A547" s="94"/>
      <c r="B547" s="94"/>
      <c r="C547" s="94"/>
      <c r="D547" s="81"/>
      <c r="E547" s="94"/>
      <c r="F547" s="94"/>
      <c r="H547" s="81"/>
      <c r="U547" s="368"/>
      <c r="V547" s="368"/>
      <c r="W547" s="369"/>
    </row>
    <row r="548" ht="15.75" customHeight="1">
      <c r="A548" s="94"/>
      <c r="B548" s="94"/>
      <c r="C548" s="94"/>
      <c r="D548" s="81"/>
      <c r="E548" s="94"/>
      <c r="F548" s="94"/>
      <c r="H548" s="81"/>
      <c r="U548" s="368"/>
      <c r="V548" s="368"/>
      <c r="W548" s="369"/>
    </row>
    <row r="549" ht="15.75" customHeight="1">
      <c r="A549" s="94"/>
      <c r="B549" s="94"/>
      <c r="C549" s="94"/>
      <c r="D549" s="81"/>
      <c r="E549" s="94"/>
      <c r="F549" s="94"/>
      <c r="H549" s="81"/>
      <c r="U549" s="368"/>
      <c r="V549" s="368"/>
      <c r="W549" s="369"/>
    </row>
    <row r="550" ht="15.75" customHeight="1">
      <c r="A550" s="94"/>
      <c r="B550" s="94"/>
      <c r="C550" s="94"/>
      <c r="D550" s="81"/>
      <c r="E550" s="94"/>
      <c r="F550" s="94"/>
      <c r="H550" s="81"/>
      <c r="U550" s="368"/>
      <c r="V550" s="368"/>
      <c r="W550" s="369"/>
    </row>
    <row r="551" ht="15.75" customHeight="1">
      <c r="A551" s="94"/>
      <c r="B551" s="94"/>
      <c r="C551" s="94"/>
      <c r="D551" s="81"/>
      <c r="E551" s="94"/>
      <c r="F551" s="94"/>
      <c r="H551" s="81"/>
      <c r="U551" s="368"/>
      <c r="V551" s="368"/>
      <c r="W551" s="369"/>
    </row>
    <row r="552" ht="15.75" customHeight="1">
      <c r="A552" s="94"/>
      <c r="B552" s="94"/>
      <c r="C552" s="94"/>
      <c r="D552" s="81"/>
      <c r="E552" s="94"/>
      <c r="F552" s="94"/>
      <c r="H552" s="81"/>
      <c r="U552" s="368"/>
      <c r="V552" s="368"/>
      <c r="W552" s="369"/>
    </row>
    <row r="553" ht="15.75" customHeight="1">
      <c r="A553" s="94"/>
      <c r="B553" s="94"/>
      <c r="C553" s="94"/>
      <c r="D553" s="81"/>
      <c r="E553" s="94"/>
      <c r="F553" s="94"/>
      <c r="H553" s="81"/>
      <c r="U553" s="368"/>
      <c r="V553" s="368"/>
      <c r="W553" s="369"/>
    </row>
    <row r="554" ht="15.75" customHeight="1">
      <c r="A554" s="94"/>
      <c r="B554" s="94"/>
      <c r="C554" s="94"/>
      <c r="D554" s="81"/>
      <c r="E554" s="94"/>
      <c r="F554" s="94"/>
      <c r="H554" s="81"/>
      <c r="U554" s="368"/>
      <c r="V554" s="368"/>
      <c r="W554" s="369"/>
    </row>
    <row r="555" ht="15.75" customHeight="1">
      <c r="A555" s="94"/>
      <c r="B555" s="94"/>
      <c r="C555" s="94"/>
      <c r="D555" s="81"/>
      <c r="E555" s="94"/>
      <c r="F555" s="94"/>
      <c r="H555" s="81"/>
      <c r="U555" s="368"/>
      <c r="V555" s="368"/>
      <c r="W555" s="369"/>
    </row>
    <row r="556" ht="15.75" customHeight="1">
      <c r="A556" s="94"/>
      <c r="B556" s="94"/>
      <c r="C556" s="94"/>
      <c r="D556" s="81"/>
      <c r="E556" s="94"/>
      <c r="F556" s="94"/>
      <c r="H556" s="81"/>
      <c r="U556" s="368"/>
      <c r="V556" s="368"/>
      <c r="W556" s="369"/>
    </row>
    <row r="557" ht="15.75" customHeight="1">
      <c r="A557" s="94"/>
      <c r="B557" s="94"/>
      <c r="C557" s="94"/>
      <c r="D557" s="81"/>
      <c r="E557" s="94"/>
      <c r="F557" s="94"/>
      <c r="H557" s="81"/>
      <c r="U557" s="368"/>
      <c r="V557" s="368"/>
      <c r="W557" s="369"/>
    </row>
    <row r="558" ht="15.75" customHeight="1">
      <c r="A558" s="94"/>
      <c r="B558" s="94"/>
      <c r="C558" s="94"/>
      <c r="D558" s="81"/>
      <c r="E558" s="94"/>
      <c r="F558" s="94"/>
      <c r="H558" s="81"/>
      <c r="U558" s="368"/>
      <c r="V558" s="368"/>
      <c r="W558" s="369"/>
    </row>
    <row r="559" ht="15.75" customHeight="1">
      <c r="A559" s="94"/>
      <c r="B559" s="94"/>
      <c r="C559" s="94"/>
      <c r="D559" s="81"/>
      <c r="E559" s="94"/>
      <c r="F559" s="94"/>
      <c r="H559" s="81"/>
      <c r="U559" s="368"/>
      <c r="V559" s="368"/>
      <c r="W559" s="369"/>
    </row>
    <row r="560" ht="15.75" customHeight="1">
      <c r="A560" s="94"/>
      <c r="B560" s="94"/>
      <c r="C560" s="94"/>
      <c r="D560" s="81"/>
      <c r="E560" s="94"/>
      <c r="F560" s="94"/>
      <c r="H560" s="81"/>
      <c r="U560" s="368"/>
      <c r="V560" s="368"/>
      <c r="W560" s="369"/>
    </row>
    <row r="561" ht="15.75" customHeight="1">
      <c r="A561" s="94"/>
      <c r="B561" s="94"/>
      <c r="C561" s="94"/>
      <c r="D561" s="81"/>
      <c r="E561" s="94"/>
      <c r="F561" s="94"/>
      <c r="H561" s="81"/>
      <c r="U561" s="368"/>
      <c r="V561" s="368"/>
      <c r="W561" s="369"/>
    </row>
    <row r="562" ht="15.75" customHeight="1">
      <c r="A562" s="94"/>
      <c r="B562" s="94"/>
      <c r="C562" s="94"/>
      <c r="D562" s="81"/>
      <c r="E562" s="94"/>
      <c r="F562" s="94"/>
      <c r="H562" s="81"/>
      <c r="U562" s="368"/>
      <c r="V562" s="368"/>
      <c r="W562" s="369"/>
    </row>
    <row r="563" ht="15.75" customHeight="1">
      <c r="A563" s="94"/>
      <c r="B563" s="94"/>
      <c r="C563" s="94"/>
      <c r="D563" s="81"/>
      <c r="E563" s="94"/>
      <c r="F563" s="94"/>
      <c r="H563" s="81"/>
      <c r="U563" s="368"/>
      <c r="V563" s="368"/>
      <c r="W563" s="369"/>
    </row>
    <row r="564" ht="15.75" customHeight="1">
      <c r="A564" s="94"/>
      <c r="B564" s="94"/>
      <c r="C564" s="94"/>
      <c r="D564" s="81"/>
      <c r="E564" s="94"/>
      <c r="F564" s="94"/>
      <c r="H564" s="81"/>
      <c r="U564" s="368"/>
      <c r="V564" s="368"/>
      <c r="W564" s="369"/>
    </row>
    <row r="565" ht="15.75" customHeight="1">
      <c r="A565" s="94"/>
      <c r="B565" s="94"/>
      <c r="C565" s="94"/>
      <c r="D565" s="81"/>
      <c r="E565" s="94"/>
      <c r="F565" s="94"/>
      <c r="H565" s="81"/>
      <c r="U565" s="368"/>
      <c r="V565" s="368"/>
      <c r="W565" s="369"/>
    </row>
    <row r="566" ht="15.75" customHeight="1">
      <c r="A566" s="94"/>
      <c r="B566" s="94"/>
      <c r="C566" s="94"/>
      <c r="D566" s="81"/>
      <c r="E566" s="94"/>
      <c r="F566" s="94"/>
      <c r="H566" s="81"/>
      <c r="U566" s="368"/>
      <c r="V566" s="368"/>
      <c r="W566" s="369"/>
    </row>
    <row r="567" ht="15.75" customHeight="1">
      <c r="A567" s="94"/>
      <c r="B567" s="94"/>
      <c r="C567" s="94"/>
      <c r="D567" s="81"/>
      <c r="E567" s="94"/>
      <c r="F567" s="94"/>
      <c r="H567" s="81"/>
      <c r="U567" s="368"/>
      <c r="V567" s="368"/>
      <c r="W567" s="369"/>
    </row>
    <row r="568" ht="15.75" customHeight="1">
      <c r="A568" s="94"/>
      <c r="B568" s="94"/>
      <c r="C568" s="94"/>
      <c r="D568" s="81"/>
      <c r="E568" s="94"/>
      <c r="F568" s="94"/>
      <c r="H568" s="81"/>
      <c r="U568" s="368"/>
      <c r="V568" s="368"/>
      <c r="W568" s="369"/>
    </row>
    <row r="569" ht="15.75" customHeight="1">
      <c r="A569" s="94"/>
      <c r="B569" s="94"/>
      <c r="C569" s="94"/>
      <c r="D569" s="81"/>
      <c r="E569" s="94"/>
      <c r="F569" s="94"/>
      <c r="H569" s="81"/>
      <c r="U569" s="368"/>
      <c r="V569" s="368"/>
      <c r="W569" s="369"/>
    </row>
    <row r="570" ht="15.75" customHeight="1">
      <c r="A570" s="94"/>
      <c r="B570" s="94"/>
      <c r="C570" s="94"/>
      <c r="D570" s="81"/>
      <c r="E570" s="94"/>
      <c r="F570" s="94"/>
      <c r="H570" s="81"/>
      <c r="U570" s="368"/>
      <c r="V570" s="368"/>
      <c r="W570" s="369"/>
    </row>
    <row r="571" ht="15.75" customHeight="1">
      <c r="A571" s="94"/>
      <c r="B571" s="94"/>
      <c r="C571" s="94"/>
      <c r="D571" s="81"/>
      <c r="E571" s="94"/>
      <c r="F571" s="94"/>
      <c r="H571" s="81"/>
      <c r="U571" s="368"/>
      <c r="V571" s="368"/>
      <c r="W571" s="369"/>
    </row>
    <row r="572" ht="15.75" customHeight="1">
      <c r="A572" s="94"/>
      <c r="B572" s="94"/>
      <c r="C572" s="94"/>
      <c r="D572" s="81"/>
      <c r="E572" s="94"/>
      <c r="F572" s="94"/>
      <c r="H572" s="81"/>
      <c r="U572" s="368"/>
      <c r="V572" s="368"/>
      <c r="W572" s="369"/>
    </row>
    <row r="573" ht="15.75" customHeight="1">
      <c r="A573" s="94"/>
      <c r="B573" s="94"/>
      <c r="C573" s="94"/>
      <c r="D573" s="81"/>
      <c r="E573" s="94"/>
      <c r="F573" s="94"/>
      <c r="H573" s="81"/>
      <c r="U573" s="368"/>
      <c r="V573" s="368"/>
      <c r="W573" s="369"/>
    </row>
    <row r="574" ht="15.75" customHeight="1">
      <c r="A574" s="94"/>
      <c r="B574" s="94"/>
      <c r="C574" s="94"/>
      <c r="D574" s="81"/>
      <c r="E574" s="94"/>
      <c r="F574" s="94"/>
      <c r="H574" s="81"/>
      <c r="U574" s="368"/>
      <c r="V574" s="368"/>
      <c r="W574" s="369"/>
    </row>
    <row r="575" ht="15.75" customHeight="1">
      <c r="A575" s="94"/>
      <c r="B575" s="94"/>
      <c r="C575" s="94"/>
      <c r="D575" s="81"/>
      <c r="E575" s="94"/>
      <c r="F575" s="94"/>
      <c r="H575" s="81"/>
      <c r="U575" s="368"/>
      <c r="V575" s="368"/>
      <c r="W575" s="369"/>
    </row>
    <row r="576" ht="15.75" customHeight="1">
      <c r="A576" s="94"/>
      <c r="B576" s="94"/>
      <c r="C576" s="94"/>
      <c r="D576" s="81"/>
      <c r="E576" s="94"/>
      <c r="F576" s="94"/>
      <c r="H576" s="81"/>
      <c r="U576" s="368"/>
      <c r="V576" s="368"/>
      <c r="W576" s="369"/>
    </row>
    <row r="577" ht="15.75" customHeight="1">
      <c r="A577" s="94"/>
      <c r="B577" s="94"/>
      <c r="C577" s="94"/>
      <c r="D577" s="81"/>
      <c r="E577" s="94"/>
      <c r="F577" s="94"/>
      <c r="H577" s="81"/>
      <c r="U577" s="368"/>
      <c r="V577" s="368"/>
      <c r="W577" s="369"/>
    </row>
    <row r="578" ht="15.75" customHeight="1">
      <c r="A578" s="94"/>
      <c r="B578" s="94"/>
      <c r="C578" s="94"/>
      <c r="D578" s="81"/>
      <c r="E578" s="94"/>
      <c r="F578" s="94"/>
      <c r="H578" s="81"/>
      <c r="U578" s="368"/>
      <c r="V578" s="368"/>
      <c r="W578" s="369"/>
    </row>
    <row r="579" ht="15.75" customHeight="1">
      <c r="A579" s="94"/>
      <c r="B579" s="94"/>
      <c r="C579" s="94"/>
      <c r="D579" s="81"/>
      <c r="E579" s="94"/>
      <c r="F579" s="94"/>
      <c r="H579" s="81"/>
      <c r="U579" s="368"/>
      <c r="V579" s="368"/>
      <c r="W579" s="369"/>
    </row>
    <row r="580" ht="15.75" customHeight="1">
      <c r="A580" s="94"/>
      <c r="B580" s="94"/>
      <c r="C580" s="94"/>
      <c r="D580" s="81"/>
      <c r="E580" s="94"/>
      <c r="F580" s="94"/>
      <c r="H580" s="81"/>
      <c r="U580" s="368"/>
      <c r="V580" s="368"/>
      <c r="W580" s="369"/>
    </row>
    <row r="581" ht="15.75" customHeight="1">
      <c r="A581" s="94"/>
      <c r="B581" s="94"/>
      <c r="C581" s="94"/>
      <c r="D581" s="81"/>
      <c r="E581" s="94"/>
      <c r="F581" s="94"/>
      <c r="H581" s="81"/>
      <c r="U581" s="368"/>
      <c r="V581" s="368"/>
      <c r="W581" s="369"/>
    </row>
    <row r="582" ht="15.75" customHeight="1">
      <c r="A582" s="94"/>
      <c r="B582" s="94"/>
      <c r="C582" s="94"/>
      <c r="D582" s="81"/>
      <c r="E582" s="94"/>
      <c r="F582" s="94"/>
      <c r="H582" s="81"/>
      <c r="U582" s="368"/>
      <c r="V582" s="368"/>
      <c r="W582" s="369"/>
    </row>
    <row r="583" ht="15.75" customHeight="1">
      <c r="A583" s="94"/>
      <c r="B583" s="94"/>
      <c r="C583" s="94"/>
      <c r="D583" s="81"/>
      <c r="E583" s="94"/>
      <c r="F583" s="94"/>
      <c r="H583" s="81"/>
      <c r="U583" s="368"/>
      <c r="V583" s="368"/>
      <c r="W583" s="369"/>
    </row>
    <row r="584" ht="15.75" customHeight="1">
      <c r="A584" s="94"/>
      <c r="B584" s="94"/>
      <c r="C584" s="94"/>
      <c r="D584" s="81"/>
      <c r="E584" s="94"/>
      <c r="F584" s="94"/>
      <c r="H584" s="81"/>
      <c r="U584" s="368"/>
      <c r="V584" s="368"/>
      <c r="W584" s="369"/>
    </row>
    <row r="585" ht="15.75" customHeight="1">
      <c r="A585" s="94"/>
      <c r="B585" s="94"/>
      <c r="C585" s="94"/>
      <c r="D585" s="81"/>
      <c r="E585" s="94"/>
      <c r="F585" s="94"/>
      <c r="H585" s="81"/>
      <c r="U585" s="368"/>
      <c r="V585" s="368"/>
      <c r="W585" s="369"/>
    </row>
    <row r="586" ht="15.75" customHeight="1">
      <c r="A586" s="94"/>
      <c r="B586" s="94"/>
      <c r="C586" s="94"/>
      <c r="D586" s="81"/>
      <c r="E586" s="94"/>
      <c r="F586" s="94"/>
      <c r="H586" s="81"/>
      <c r="U586" s="368"/>
      <c r="V586" s="368"/>
      <c r="W586" s="369"/>
    </row>
    <row r="587" ht="15.75" customHeight="1">
      <c r="A587" s="94"/>
      <c r="B587" s="94"/>
      <c r="C587" s="94"/>
      <c r="D587" s="81"/>
      <c r="E587" s="94"/>
      <c r="F587" s="94"/>
      <c r="H587" s="81"/>
      <c r="U587" s="368"/>
      <c r="V587" s="368"/>
      <c r="W587" s="369"/>
    </row>
    <row r="588" ht="15.75" customHeight="1">
      <c r="A588" s="94"/>
      <c r="B588" s="94"/>
      <c r="C588" s="94"/>
      <c r="D588" s="81"/>
      <c r="E588" s="94"/>
      <c r="F588" s="94"/>
      <c r="H588" s="81"/>
      <c r="U588" s="368"/>
      <c r="V588" s="368"/>
      <c r="W588" s="369"/>
    </row>
    <row r="589" ht="15.75" customHeight="1">
      <c r="A589" s="94"/>
      <c r="B589" s="94"/>
      <c r="C589" s="94"/>
      <c r="D589" s="81"/>
      <c r="E589" s="94"/>
      <c r="F589" s="94"/>
      <c r="H589" s="81"/>
      <c r="U589" s="368"/>
      <c r="V589" s="368"/>
      <c r="W589" s="369"/>
    </row>
    <row r="590" ht="15.75" customHeight="1">
      <c r="A590" s="94"/>
      <c r="B590" s="94"/>
      <c r="C590" s="94"/>
      <c r="D590" s="81"/>
      <c r="E590" s="94"/>
      <c r="F590" s="94"/>
      <c r="H590" s="81"/>
      <c r="U590" s="368"/>
      <c r="V590" s="368"/>
      <c r="W590" s="369"/>
    </row>
    <row r="591" ht="15.75" customHeight="1">
      <c r="A591" s="94"/>
      <c r="B591" s="94"/>
      <c r="C591" s="94"/>
      <c r="D591" s="81"/>
      <c r="E591" s="94"/>
      <c r="F591" s="94"/>
      <c r="H591" s="81"/>
      <c r="U591" s="368"/>
      <c r="V591" s="368"/>
      <c r="W591" s="369"/>
    </row>
    <row r="592" ht="15.75" customHeight="1">
      <c r="A592" s="94"/>
      <c r="B592" s="94"/>
      <c r="C592" s="94"/>
      <c r="D592" s="81"/>
      <c r="E592" s="94"/>
      <c r="F592" s="94"/>
      <c r="H592" s="81"/>
      <c r="U592" s="368"/>
      <c r="V592" s="368"/>
      <c r="W592" s="369"/>
    </row>
    <row r="593" ht="15.75" customHeight="1">
      <c r="A593" s="94"/>
      <c r="B593" s="94"/>
      <c r="C593" s="94"/>
      <c r="D593" s="81"/>
      <c r="E593" s="94"/>
      <c r="F593" s="94"/>
      <c r="H593" s="81"/>
      <c r="U593" s="368"/>
      <c r="V593" s="368"/>
      <c r="W593" s="369"/>
    </row>
    <row r="594" ht="15.75" customHeight="1">
      <c r="A594" s="94"/>
      <c r="B594" s="94"/>
      <c r="C594" s="94"/>
      <c r="D594" s="81"/>
      <c r="E594" s="94"/>
      <c r="F594" s="94"/>
      <c r="H594" s="81"/>
      <c r="U594" s="368"/>
      <c r="V594" s="368"/>
      <c r="W594" s="369"/>
    </row>
    <row r="595" ht="15.75" customHeight="1">
      <c r="A595" s="94"/>
      <c r="B595" s="94"/>
      <c r="C595" s="94"/>
      <c r="D595" s="81"/>
      <c r="E595" s="94"/>
      <c r="F595" s="94"/>
      <c r="H595" s="81"/>
      <c r="U595" s="368"/>
      <c r="V595" s="368"/>
      <c r="W595" s="369"/>
    </row>
    <row r="596" ht="15.75" customHeight="1">
      <c r="A596" s="94"/>
      <c r="B596" s="94"/>
      <c r="C596" s="94"/>
      <c r="D596" s="81"/>
      <c r="E596" s="94"/>
      <c r="F596" s="94"/>
      <c r="H596" s="81"/>
      <c r="U596" s="368"/>
      <c r="V596" s="368"/>
      <c r="W596" s="369"/>
    </row>
    <row r="597" ht="15.75" customHeight="1">
      <c r="A597" s="94"/>
      <c r="B597" s="94"/>
      <c r="C597" s="94"/>
      <c r="D597" s="81"/>
      <c r="E597" s="94"/>
      <c r="F597" s="94"/>
      <c r="H597" s="81"/>
      <c r="U597" s="368"/>
      <c r="V597" s="368"/>
      <c r="W597" s="369"/>
    </row>
    <row r="598" ht="15.75" customHeight="1">
      <c r="A598" s="94"/>
      <c r="B598" s="94"/>
      <c r="C598" s="94"/>
      <c r="D598" s="81"/>
      <c r="E598" s="94"/>
      <c r="F598" s="94"/>
      <c r="H598" s="81"/>
      <c r="U598" s="368"/>
      <c r="V598" s="368"/>
      <c r="W598" s="369"/>
    </row>
    <row r="599" ht="15.75" customHeight="1">
      <c r="A599" s="94"/>
      <c r="B599" s="94"/>
      <c r="C599" s="94"/>
      <c r="D599" s="81"/>
      <c r="E599" s="94"/>
      <c r="F599" s="94"/>
      <c r="H599" s="81"/>
      <c r="U599" s="368"/>
      <c r="V599" s="368"/>
      <c r="W599" s="369"/>
    </row>
    <row r="600" ht="15.75" customHeight="1">
      <c r="A600" s="94"/>
      <c r="B600" s="94"/>
      <c r="C600" s="94"/>
      <c r="D600" s="81"/>
      <c r="E600" s="94"/>
      <c r="F600" s="94"/>
      <c r="H600" s="81"/>
      <c r="U600" s="368"/>
      <c r="V600" s="368"/>
      <c r="W600" s="369"/>
    </row>
    <row r="601" ht="15.75" customHeight="1">
      <c r="A601" s="94"/>
      <c r="B601" s="94"/>
      <c r="C601" s="94"/>
      <c r="D601" s="81"/>
      <c r="E601" s="94"/>
      <c r="F601" s="94"/>
      <c r="H601" s="81"/>
      <c r="U601" s="368"/>
      <c r="V601" s="368"/>
      <c r="W601" s="369"/>
    </row>
    <row r="602" ht="15.75" customHeight="1">
      <c r="A602" s="94"/>
      <c r="B602" s="94"/>
      <c r="C602" s="94"/>
      <c r="D602" s="81"/>
      <c r="E602" s="94"/>
      <c r="F602" s="94"/>
      <c r="H602" s="81"/>
      <c r="U602" s="368"/>
      <c r="V602" s="368"/>
      <c r="W602" s="369"/>
    </row>
    <row r="603" ht="15.75" customHeight="1">
      <c r="A603" s="94"/>
      <c r="B603" s="94"/>
      <c r="C603" s="94"/>
      <c r="D603" s="81"/>
      <c r="E603" s="94"/>
      <c r="F603" s="94"/>
      <c r="H603" s="81"/>
      <c r="U603" s="368"/>
      <c r="V603" s="368"/>
      <c r="W603" s="369"/>
    </row>
    <row r="604" ht="15.75" customHeight="1">
      <c r="A604" s="94"/>
      <c r="B604" s="94"/>
      <c r="C604" s="94"/>
      <c r="D604" s="81"/>
      <c r="E604" s="94"/>
      <c r="F604" s="94"/>
      <c r="H604" s="81"/>
      <c r="U604" s="368"/>
      <c r="V604" s="368"/>
      <c r="W604" s="369"/>
    </row>
    <row r="605" ht="15.75" customHeight="1">
      <c r="A605" s="94"/>
      <c r="B605" s="94"/>
      <c r="C605" s="94"/>
      <c r="D605" s="81"/>
      <c r="E605" s="94"/>
      <c r="F605" s="94"/>
      <c r="H605" s="81"/>
      <c r="U605" s="368"/>
      <c r="V605" s="368"/>
      <c r="W605" s="369"/>
    </row>
    <row r="606" ht="15.75" customHeight="1">
      <c r="A606" s="94"/>
      <c r="B606" s="94"/>
      <c r="C606" s="94"/>
      <c r="D606" s="81"/>
      <c r="E606" s="94"/>
      <c r="F606" s="94"/>
      <c r="H606" s="81"/>
      <c r="U606" s="368"/>
      <c r="V606" s="368"/>
      <c r="W606" s="369"/>
    </row>
    <row r="607" ht="15.75" customHeight="1">
      <c r="A607" s="94"/>
      <c r="B607" s="94"/>
      <c r="C607" s="94"/>
      <c r="D607" s="81"/>
      <c r="E607" s="94"/>
      <c r="F607" s="94"/>
      <c r="H607" s="81"/>
      <c r="U607" s="368"/>
      <c r="V607" s="368"/>
      <c r="W607" s="369"/>
    </row>
    <row r="608" ht="15.75" customHeight="1">
      <c r="A608" s="94"/>
      <c r="B608" s="94"/>
      <c r="C608" s="94"/>
      <c r="D608" s="81"/>
      <c r="E608" s="94"/>
      <c r="F608" s="94"/>
      <c r="H608" s="81"/>
      <c r="U608" s="368"/>
      <c r="V608" s="368"/>
      <c r="W608" s="369"/>
    </row>
    <row r="609" ht="15.75" customHeight="1">
      <c r="A609" s="94"/>
      <c r="B609" s="94"/>
      <c r="C609" s="94"/>
      <c r="D609" s="81"/>
      <c r="E609" s="94"/>
      <c r="F609" s="94"/>
      <c r="H609" s="81"/>
      <c r="U609" s="368"/>
      <c r="V609" s="368"/>
      <c r="W609" s="369"/>
    </row>
    <row r="610" ht="15.75" customHeight="1">
      <c r="A610" s="94"/>
      <c r="B610" s="94"/>
      <c r="C610" s="94"/>
      <c r="D610" s="81"/>
      <c r="E610" s="94"/>
      <c r="F610" s="94"/>
      <c r="H610" s="81"/>
      <c r="U610" s="368"/>
      <c r="V610" s="368"/>
      <c r="W610" s="369"/>
    </row>
    <row r="611" ht="15.75" customHeight="1">
      <c r="A611" s="94"/>
      <c r="B611" s="94"/>
      <c r="C611" s="94"/>
      <c r="D611" s="81"/>
      <c r="E611" s="94"/>
      <c r="F611" s="94"/>
      <c r="H611" s="81"/>
      <c r="U611" s="368"/>
      <c r="V611" s="368"/>
      <c r="W611" s="369"/>
    </row>
    <row r="612" ht="15.75" customHeight="1">
      <c r="A612" s="94"/>
      <c r="B612" s="94"/>
      <c r="C612" s="94"/>
      <c r="D612" s="81"/>
      <c r="E612" s="94"/>
      <c r="F612" s="94"/>
      <c r="H612" s="81"/>
      <c r="U612" s="368"/>
      <c r="V612" s="368"/>
      <c r="W612" s="369"/>
    </row>
    <row r="613" ht="15.75" customHeight="1">
      <c r="A613" s="94"/>
      <c r="B613" s="94"/>
      <c r="C613" s="94"/>
      <c r="D613" s="81"/>
      <c r="E613" s="94"/>
      <c r="F613" s="94"/>
      <c r="H613" s="81"/>
      <c r="U613" s="368"/>
      <c r="V613" s="368"/>
      <c r="W613" s="369"/>
    </row>
    <row r="614" ht="15.75" customHeight="1">
      <c r="A614" s="94"/>
      <c r="B614" s="94"/>
      <c r="C614" s="94"/>
      <c r="D614" s="81"/>
      <c r="E614" s="94"/>
      <c r="F614" s="94"/>
      <c r="H614" s="81"/>
      <c r="U614" s="368"/>
      <c r="V614" s="368"/>
      <c r="W614" s="369"/>
    </row>
    <row r="615" ht="15.75" customHeight="1">
      <c r="A615" s="94"/>
      <c r="B615" s="94"/>
      <c r="C615" s="94"/>
      <c r="D615" s="81"/>
      <c r="E615" s="94"/>
      <c r="F615" s="94"/>
      <c r="H615" s="81"/>
      <c r="U615" s="368"/>
      <c r="V615" s="368"/>
      <c r="W615" s="369"/>
    </row>
    <row r="616" ht="15.75" customHeight="1">
      <c r="A616" s="94"/>
      <c r="B616" s="94"/>
      <c r="C616" s="94"/>
      <c r="D616" s="81"/>
      <c r="E616" s="94"/>
      <c r="F616" s="94"/>
      <c r="H616" s="81"/>
      <c r="U616" s="368"/>
      <c r="V616" s="368"/>
      <c r="W616" s="369"/>
    </row>
    <row r="617" ht="15.75" customHeight="1">
      <c r="A617" s="94"/>
      <c r="B617" s="94"/>
      <c r="C617" s="94"/>
      <c r="D617" s="81"/>
      <c r="E617" s="94"/>
      <c r="F617" s="94"/>
      <c r="H617" s="81"/>
      <c r="U617" s="368"/>
      <c r="V617" s="368"/>
      <c r="W617" s="369"/>
    </row>
    <row r="618" ht="15.75" customHeight="1">
      <c r="A618" s="94"/>
      <c r="B618" s="94"/>
      <c r="C618" s="94"/>
      <c r="D618" s="81"/>
      <c r="E618" s="94"/>
      <c r="F618" s="94"/>
      <c r="H618" s="81"/>
      <c r="U618" s="368"/>
      <c r="V618" s="368"/>
      <c r="W618" s="369"/>
    </row>
    <row r="619" ht="15.75" customHeight="1">
      <c r="A619" s="94"/>
      <c r="B619" s="94"/>
      <c r="C619" s="94"/>
      <c r="D619" s="81"/>
      <c r="E619" s="94"/>
      <c r="F619" s="94"/>
      <c r="H619" s="81"/>
      <c r="U619" s="368"/>
      <c r="V619" s="368"/>
      <c r="W619" s="369"/>
    </row>
    <row r="620" ht="15.75" customHeight="1">
      <c r="A620" s="94"/>
      <c r="B620" s="94"/>
      <c r="C620" s="94"/>
      <c r="D620" s="81"/>
      <c r="E620" s="94"/>
      <c r="F620" s="94"/>
      <c r="H620" s="81"/>
      <c r="U620" s="368"/>
      <c r="V620" s="368"/>
      <c r="W620" s="369"/>
    </row>
    <row r="621" ht="15.75" customHeight="1">
      <c r="A621" s="94"/>
      <c r="B621" s="94"/>
      <c r="C621" s="94"/>
      <c r="D621" s="81"/>
      <c r="E621" s="94"/>
      <c r="F621" s="94"/>
      <c r="H621" s="81"/>
      <c r="U621" s="368"/>
      <c r="V621" s="368"/>
      <c r="W621" s="369"/>
    </row>
    <row r="622" ht="15.75" customHeight="1">
      <c r="A622" s="94"/>
      <c r="B622" s="94"/>
      <c r="C622" s="94"/>
      <c r="D622" s="81"/>
      <c r="E622" s="94"/>
      <c r="F622" s="94"/>
      <c r="H622" s="81"/>
      <c r="U622" s="368"/>
      <c r="V622" s="368"/>
      <c r="W622" s="369"/>
    </row>
    <row r="623" ht="15.75" customHeight="1">
      <c r="A623" s="94"/>
      <c r="B623" s="94"/>
      <c r="C623" s="94"/>
      <c r="D623" s="81"/>
      <c r="E623" s="94"/>
      <c r="F623" s="94"/>
      <c r="H623" s="81"/>
      <c r="U623" s="368"/>
      <c r="V623" s="368"/>
      <c r="W623" s="369"/>
    </row>
    <row r="624" ht="15.75" customHeight="1">
      <c r="A624" s="94"/>
      <c r="B624" s="94"/>
      <c r="C624" s="94"/>
      <c r="D624" s="81"/>
      <c r="E624" s="94"/>
      <c r="F624" s="94"/>
      <c r="H624" s="81"/>
      <c r="U624" s="368"/>
      <c r="V624" s="368"/>
      <c r="W624" s="369"/>
    </row>
    <row r="625" ht="15.75" customHeight="1">
      <c r="A625" s="94"/>
      <c r="B625" s="94"/>
      <c r="C625" s="94"/>
      <c r="D625" s="81"/>
      <c r="E625" s="94"/>
      <c r="F625" s="94"/>
      <c r="H625" s="81"/>
      <c r="U625" s="368"/>
      <c r="V625" s="368"/>
      <c r="W625" s="369"/>
    </row>
    <row r="626" ht="15.75" customHeight="1">
      <c r="A626" s="94"/>
      <c r="B626" s="94"/>
      <c r="C626" s="94"/>
      <c r="D626" s="81"/>
      <c r="E626" s="94"/>
      <c r="F626" s="94"/>
      <c r="H626" s="81"/>
      <c r="U626" s="368"/>
      <c r="V626" s="368"/>
      <c r="W626" s="369"/>
    </row>
    <row r="627" ht="15.75" customHeight="1">
      <c r="A627" s="94"/>
      <c r="B627" s="94"/>
      <c r="C627" s="94"/>
      <c r="D627" s="81"/>
      <c r="E627" s="94"/>
      <c r="F627" s="94"/>
      <c r="H627" s="81"/>
      <c r="U627" s="368"/>
      <c r="V627" s="368"/>
      <c r="W627" s="369"/>
    </row>
    <row r="628" ht="15.75" customHeight="1">
      <c r="A628" s="94"/>
      <c r="B628" s="94"/>
      <c r="C628" s="94"/>
      <c r="D628" s="81"/>
      <c r="E628" s="94"/>
      <c r="F628" s="94"/>
      <c r="H628" s="81"/>
      <c r="U628" s="368"/>
      <c r="V628" s="368"/>
      <c r="W628" s="369"/>
    </row>
    <row r="629" ht="15.75" customHeight="1">
      <c r="A629" s="94"/>
      <c r="B629" s="94"/>
      <c r="C629" s="94"/>
      <c r="D629" s="81"/>
      <c r="E629" s="94"/>
      <c r="F629" s="94"/>
      <c r="H629" s="81"/>
      <c r="U629" s="368"/>
      <c r="V629" s="368"/>
      <c r="W629" s="369"/>
    </row>
    <row r="630" ht="15.75" customHeight="1">
      <c r="A630" s="94"/>
      <c r="B630" s="94"/>
      <c r="C630" s="94"/>
      <c r="D630" s="81"/>
      <c r="E630" s="94"/>
      <c r="F630" s="94"/>
      <c r="H630" s="81"/>
      <c r="U630" s="368"/>
      <c r="V630" s="368"/>
      <c r="W630" s="369"/>
    </row>
    <row r="631" ht="15.75" customHeight="1">
      <c r="A631" s="94"/>
      <c r="B631" s="94"/>
      <c r="C631" s="94"/>
      <c r="D631" s="81"/>
      <c r="E631" s="94"/>
      <c r="F631" s="94"/>
      <c r="H631" s="81"/>
      <c r="U631" s="368"/>
      <c r="V631" s="368"/>
      <c r="W631" s="369"/>
    </row>
    <row r="632" ht="15.75" customHeight="1">
      <c r="A632" s="94"/>
      <c r="B632" s="94"/>
      <c r="C632" s="94"/>
      <c r="D632" s="81"/>
      <c r="E632" s="94"/>
      <c r="F632" s="94"/>
      <c r="H632" s="81"/>
      <c r="U632" s="368"/>
      <c r="V632" s="368"/>
      <c r="W632" s="369"/>
    </row>
    <row r="633" ht="15.75" customHeight="1">
      <c r="A633" s="94"/>
      <c r="B633" s="94"/>
      <c r="C633" s="94"/>
      <c r="D633" s="81"/>
      <c r="E633" s="94"/>
      <c r="F633" s="94"/>
      <c r="H633" s="81"/>
      <c r="U633" s="368"/>
      <c r="V633" s="368"/>
      <c r="W633" s="369"/>
    </row>
    <row r="634" ht="15.75" customHeight="1">
      <c r="A634" s="94"/>
      <c r="B634" s="94"/>
      <c r="C634" s="94"/>
      <c r="D634" s="81"/>
      <c r="E634" s="94"/>
      <c r="F634" s="94"/>
      <c r="H634" s="81"/>
      <c r="U634" s="368"/>
      <c r="V634" s="368"/>
      <c r="W634" s="369"/>
    </row>
    <row r="635" ht="15.75" customHeight="1">
      <c r="A635" s="94"/>
      <c r="B635" s="94"/>
      <c r="C635" s="94"/>
      <c r="D635" s="81"/>
      <c r="E635" s="94"/>
      <c r="F635" s="94"/>
      <c r="H635" s="81"/>
      <c r="U635" s="368"/>
      <c r="V635" s="368"/>
      <c r="W635" s="369"/>
    </row>
    <row r="636" ht="15.75" customHeight="1">
      <c r="A636" s="94"/>
      <c r="B636" s="94"/>
      <c r="C636" s="94"/>
      <c r="D636" s="81"/>
      <c r="E636" s="94"/>
      <c r="F636" s="94"/>
      <c r="H636" s="81"/>
      <c r="U636" s="368"/>
      <c r="V636" s="368"/>
      <c r="W636" s="369"/>
    </row>
    <row r="637" ht="15.75" customHeight="1">
      <c r="A637" s="94"/>
      <c r="B637" s="94"/>
      <c r="C637" s="94"/>
      <c r="D637" s="81"/>
      <c r="E637" s="94"/>
      <c r="F637" s="94"/>
      <c r="H637" s="81"/>
      <c r="U637" s="368"/>
      <c r="V637" s="368"/>
      <c r="W637" s="369"/>
    </row>
    <row r="638" ht="15.75" customHeight="1">
      <c r="A638" s="94"/>
      <c r="B638" s="94"/>
      <c r="C638" s="94"/>
      <c r="D638" s="81"/>
      <c r="E638" s="94"/>
      <c r="F638" s="94"/>
      <c r="H638" s="81"/>
      <c r="U638" s="368"/>
      <c r="V638" s="368"/>
      <c r="W638" s="369"/>
    </row>
    <row r="639" ht="15.75" customHeight="1">
      <c r="A639" s="94"/>
      <c r="B639" s="94"/>
      <c r="C639" s="94"/>
      <c r="D639" s="81"/>
      <c r="E639" s="94"/>
      <c r="F639" s="94"/>
      <c r="H639" s="81"/>
      <c r="U639" s="368"/>
      <c r="V639" s="368"/>
      <c r="W639" s="369"/>
    </row>
    <row r="640" ht="15.75" customHeight="1">
      <c r="A640" s="94"/>
      <c r="B640" s="94"/>
      <c r="C640" s="94"/>
      <c r="D640" s="81"/>
      <c r="E640" s="94"/>
      <c r="F640" s="94"/>
      <c r="H640" s="81"/>
      <c r="U640" s="368"/>
      <c r="V640" s="368"/>
      <c r="W640" s="369"/>
    </row>
    <row r="641" ht="15.75" customHeight="1">
      <c r="A641" s="94"/>
      <c r="B641" s="94"/>
      <c r="C641" s="94"/>
      <c r="D641" s="81"/>
      <c r="E641" s="94"/>
      <c r="F641" s="94"/>
      <c r="H641" s="81"/>
      <c r="U641" s="368"/>
      <c r="V641" s="368"/>
      <c r="W641" s="369"/>
    </row>
    <row r="642" ht="15.75" customHeight="1">
      <c r="A642" s="94"/>
      <c r="B642" s="94"/>
      <c r="C642" s="94"/>
      <c r="D642" s="81"/>
      <c r="E642" s="94"/>
      <c r="F642" s="94"/>
      <c r="H642" s="81"/>
      <c r="U642" s="368"/>
      <c r="V642" s="368"/>
      <c r="W642" s="369"/>
    </row>
    <row r="643" ht="15.75" customHeight="1">
      <c r="A643" s="94"/>
      <c r="B643" s="94"/>
      <c r="C643" s="94"/>
      <c r="D643" s="81"/>
      <c r="E643" s="94"/>
      <c r="F643" s="94"/>
      <c r="H643" s="81"/>
      <c r="U643" s="368"/>
      <c r="V643" s="368"/>
      <c r="W643" s="369"/>
    </row>
    <row r="644" ht="15.75" customHeight="1">
      <c r="A644" s="94"/>
      <c r="B644" s="94"/>
      <c r="C644" s="94"/>
      <c r="D644" s="81"/>
      <c r="E644" s="94"/>
      <c r="F644" s="94"/>
      <c r="H644" s="81"/>
      <c r="U644" s="368"/>
      <c r="V644" s="368"/>
      <c r="W644" s="369"/>
    </row>
    <row r="645" ht="15.75" customHeight="1">
      <c r="A645" s="94"/>
      <c r="B645" s="94"/>
      <c r="C645" s="94"/>
      <c r="D645" s="81"/>
      <c r="E645" s="94"/>
      <c r="F645" s="94"/>
      <c r="H645" s="81"/>
      <c r="U645" s="368"/>
      <c r="V645" s="368"/>
      <c r="W645" s="369"/>
    </row>
    <row r="646" ht="15.75" customHeight="1">
      <c r="A646" s="94"/>
      <c r="B646" s="94"/>
      <c r="C646" s="94"/>
      <c r="D646" s="81"/>
      <c r="E646" s="94"/>
      <c r="F646" s="94"/>
      <c r="H646" s="81"/>
      <c r="U646" s="368"/>
      <c r="V646" s="368"/>
      <c r="W646" s="369"/>
    </row>
    <row r="647" ht="15.75" customHeight="1">
      <c r="A647" s="94"/>
      <c r="B647" s="94"/>
      <c r="C647" s="94"/>
      <c r="D647" s="81"/>
      <c r="E647" s="94"/>
      <c r="F647" s="94"/>
      <c r="H647" s="81"/>
      <c r="U647" s="368"/>
      <c r="V647" s="368"/>
      <c r="W647" s="369"/>
    </row>
    <row r="648" ht="15.75" customHeight="1">
      <c r="A648" s="94"/>
      <c r="B648" s="94"/>
      <c r="C648" s="94"/>
      <c r="D648" s="81"/>
      <c r="E648" s="94"/>
      <c r="F648" s="94"/>
      <c r="H648" s="81"/>
      <c r="U648" s="368"/>
      <c r="V648" s="368"/>
      <c r="W648" s="369"/>
    </row>
    <row r="649" ht="15.75" customHeight="1">
      <c r="A649" s="94"/>
      <c r="B649" s="94"/>
      <c r="C649" s="94"/>
      <c r="D649" s="81"/>
      <c r="E649" s="94"/>
      <c r="F649" s="94"/>
      <c r="H649" s="81"/>
      <c r="U649" s="368"/>
      <c r="V649" s="368"/>
      <c r="W649" s="369"/>
    </row>
    <row r="650" ht="15.75" customHeight="1">
      <c r="A650" s="94"/>
      <c r="B650" s="94"/>
      <c r="C650" s="94"/>
      <c r="D650" s="81"/>
      <c r="E650" s="94"/>
      <c r="F650" s="94"/>
      <c r="H650" s="81"/>
      <c r="U650" s="368"/>
      <c r="V650" s="368"/>
      <c r="W650" s="369"/>
    </row>
    <row r="651" ht="15.75" customHeight="1">
      <c r="A651" s="94"/>
      <c r="B651" s="94"/>
      <c r="C651" s="94"/>
      <c r="D651" s="81"/>
      <c r="E651" s="94"/>
      <c r="F651" s="94"/>
      <c r="H651" s="81"/>
      <c r="U651" s="368"/>
      <c r="V651" s="368"/>
      <c r="W651" s="369"/>
    </row>
    <row r="652" ht="15.75" customHeight="1">
      <c r="A652" s="94"/>
      <c r="B652" s="94"/>
      <c r="C652" s="94"/>
      <c r="D652" s="81"/>
      <c r="E652" s="94"/>
      <c r="F652" s="94"/>
      <c r="H652" s="81"/>
      <c r="U652" s="368"/>
      <c r="V652" s="368"/>
      <c r="W652" s="369"/>
    </row>
    <row r="653" ht="15.75" customHeight="1">
      <c r="A653" s="94"/>
      <c r="B653" s="94"/>
      <c r="C653" s="94"/>
      <c r="D653" s="81"/>
      <c r="E653" s="94"/>
      <c r="F653" s="94"/>
      <c r="H653" s="81"/>
      <c r="U653" s="368"/>
      <c r="V653" s="368"/>
      <c r="W653" s="369"/>
    </row>
    <row r="654" ht="15.75" customHeight="1">
      <c r="A654" s="94"/>
      <c r="B654" s="94"/>
      <c r="C654" s="94"/>
      <c r="D654" s="81"/>
      <c r="E654" s="94"/>
      <c r="F654" s="94"/>
      <c r="H654" s="81"/>
      <c r="U654" s="368"/>
      <c r="V654" s="368"/>
      <c r="W654" s="369"/>
    </row>
    <row r="655" ht="15.75" customHeight="1">
      <c r="A655" s="94"/>
      <c r="B655" s="94"/>
      <c r="C655" s="94"/>
      <c r="D655" s="81"/>
      <c r="E655" s="94"/>
      <c r="F655" s="94"/>
      <c r="H655" s="81"/>
      <c r="U655" s="368"/>
      <c r="V655" s="368"/>
      <c r="W655" s="369"/>
    </row>
    <row r="656" ht="15.75" customHeight="1">
      <c r="A656" s="94"/>
      <c r="B656" s="94"/>
      <c r="C656" s="94"/>
      <c r="D656" s="81"/>
      <c r="E656" s="94"/>
      <c r="F656" s="94"/>
      <c r="H656" s="81"/>
      <c r="U656" s="368"/>
      <c r="V656" s="368"/>
      <c r="W656" s="369"/>
    </row>
    <row r="657" ht="15.75" customHeight="1">
      <c r="A657" s="94"/>
      <c r="B657" s="94"/>
      <c r="C657" s="94"/>
      <c r="D657" s="81"/>
      <c r="E657" s="94"/>
      <c r="F657" s="94"/>
      <c r="H657" s="81"/>
      <c r="U657" s="368"/>
      <c r="V657" s="368"/>
      <c r="W657" s="369"/>
    </row>
    <row r="658" ht="15.75" customHeight="1">
      <c r="A658" s="94"/>
      <c r="B658" s="94"/>
      <c r="C658" s="94"/>
      <c r="D658" s="81"/>
      <c r="E658" s="94"/>
      <c r="F658" s="94"/>
      <c r="H658" s="81"/>
      <c r="U658" s="368"/>
      <c r="V658" s="368"/>
      <c r="W658" s="369"/>
    </row>
    <row r="659" ht="15.75" customHeight="1">
      <c r="A659" s="94"/>
      <c r="B659" s="94"/>
      <c r="C659" s="94"/>
      <c r="D659" s="81"/>
      <c r="E659" s="94"/>
      <c r="F659" s="94"/>
      <c r="H659" s="81"/>
      <c r="U659" s="368"/>
      <c r="V659" s="368"/>
      <c r="W659" s="369"/>
    </row>
    <row r="660" ht="15.75" customHeight="1">
      <c r="A660" s="94"/>
      <c r="B660" s="94"/>
      <c r="C660" s="94"/>
      <c r="D660" s="81"/>
      <c r="E660" s="94"/>
      <c r="F660" s="94"/>
      <c r="H660" s="81"/>
      <c r="U660" s="368"/>
      <c r="V660" s="368"/>
      <c r="W660" s="369"/>
    </row>
    <row r="661" ht="15.75" customHeight="1">
      <c r="A661" s="94"/>
      <c r="B661" s="94"/>
      <c r="C661" s="94"/>
      <c r="D661" s="81"/>
      <c r="E661" s="94"/>
      <c r="F661" s="94"/>
      <c r="H661" s="81"/>
      <c r="U661" s="368"/>
      <c r="V661" s="368"/>
      <c r="W661" s="369"/>
    </row>
    <row r="662" ht="15.75" customHeight="1">
      <c r="A662" s="94"/>
      <c r="B662" s="94"/>
      <c r="C662" s="94"/>
      <c r="D662" s="81"/>
      <c r="E662" s="94"/>
      <c r="F662" s="94"/>
      <c r="H662" s="81"/>
      <c r="U662" s="368"/>
      <c r="V662" s="368"/>
      <c r="W662" s="369"/>
    </row>
    <row r="663" ht="15.75" customHeight="1">
      <c r="A663" s="94"/>
      <c r="B663" s="94"/>
      <c r="C663" s="94"/>
      <c r="D663" s="81"/>
      <c r="E663" s="94"/>
      <c r="F663" s="94"/>
      <c r="H663" s="81"/>
      <c r="U663" s="368"/>
      <c r="V663" s="368"/>
      <c r="W663" s="369"/>
    </row>
    <row r="664" ht="15.75" customHeight="1">
      <c r="A664" s="94"/>
      <c r="B664" s="94"/>
      <c r="C664" s="94"/>
      <c r="D664" s="81"/>
      <c r="E664" s="94"/>
      <c r="F664" s="94"/>
      <c r="H664" s="81"/>
      <c r="U664" s="368"/>
      <c r="V664" s="368"/>
      <c r="W664" s="369"/>
    </row>
    <row r="665" ht="15.75" customHeight="1">
      <c r="A665" s="94"/>
      <c r="B665" s="94"/>
      <c r="C665" s="94"/>
      <c r="D665" s="81"/>
      <c r="E665" s="94"/>
      <c r="F665" s="94"/>
      <c r="H665" s="81"/>
      <c r="U665" s="368"/>
      <c r="V665" s="368"/>
      <c r="W665" s="369"/>
    </row>
    <row r="666" ht="15.75" customHeight="1">
      <c r="A666" s="94"/>
      <c r="B666" s="94"/>
      <c r="C666" s="94"/>
      <c r="D666" s="81"/>
      <c r="E666" s="94"/>
      <c r="F666" s="94"/>
      <c r="H666" s="81"/>
      <c r="U666" s="368"/>
      <c r="V666" s="368"/>
      <c r="W666" s="369"/>
    </row>
    <row r="667" ht="15.75" customHeight="1">
      <c r="A667" s="94"/>
      <c r="B667" s="94"/>
      <c r="C667" s="94"/>
      <c r="D667" s="81"/>
      <c r="E667" s="94"/>
      <c r="F667" s="94"/>
      <c r="H667" s="81"/>
      <c r="U667" s="368"/>
      <c r="V667" s="368"/>
      <c r="W667" s="369"/>
    </row>
    <row r="668" ht="15.75" customHeight="1">
      <c r="A668" s="94"/>
      <c r="B668" s="94"/>
      <c r="C668" s="94"/>
      <c r="D668" s="81"/>
      <c r="E668" s="94"/>
      <c r="F668" s="94"/>
      <c r="H668" s="81"/>
      <c r="U668" s="368"/>
      <c r="V668" s="368"/>
      <c r="W668" s="369"/>
    </row>
    <row r="669" ht="15.75" customHeight="1">
      <c r="A669" s="94"/>
      <c r="B669" s="94"/>
      <c r="C669" s="94"/>
      <c r="D669" s="81"/>
      <c r="E669" s="94"/>
      <c r="F669" s="94"/>
      <c r="H669" s="81"/>
      <c r="U669" s="368"/>
      <c r="V669" s="368"/>
      <c r="W669" s="369"/>
    </row>
    <row r="670" ht="15.75" customHeight="1">
      <c r="A670" s="94"/>
      <c r="B670" s="94"/>
      <c r="C670" s="94"/>
      <c r="D670" s="81"/>
      <c r="E670" s="94"/>
      <c r="F670" s="94"/>
      <c r="H670" s="81"/>
      <c r="U670" s="368"/>
      <c r="V670" s="368"/>
      <c r="W670" s="369"/>
    </row>
    <row r="671" ht="15.75" customHeight="1">
      <c r="A671" s="94"/>
      <c r="B671" s="94"/>
      <c r="C671" s="94"/>
      <c r="D671" s="81"/>
      <c r="E671" s="94"/>
      <c r="F671" s="94"/>
      <c r="H671" s="81"/>
      <c r="U671" s="368"/>
      <c r="V671" s="368"/>
      <c r="W671" s="369"/>
    </row>
    <row r="672" ht="15.75" customHeight="1">
      <c r="A672" s="94"/>
      <c r="B672" s="94"/>
      <c r="C672" s="94"/>
      <c r="D672" s="81"/>
      <c r="E672" s="94"/>
      <c r="F672" s="94"/>
      <c r="H672" s="81"/>
      <c r="U672" s="368"/>
      <c r="V672" s="368"/>
      <c r="W672" s="369"/>
    </row>
    <row r="673" ht="15.75" customHeight="1">
      <c r="A673" s="94"/>
      <c r="B673" s="94"/>
      <c r="C673" s="94"/>
      <c r="D673" s="81"/>
      <c r="E673" s="94"/>
      <c r="F673" s="94"/>
      <c r="H673" s="81"/>
      <c r="U673" s="368"/>
      <c r="V673" s="368"/>
      <c r="W673" s="369"/>
    </row>
    <row r="674" ht="15.75" customHeight="1">
      <c r="A674" s="94"/>
      <c r="B674" s="94"/>
      <c r="C674" s="94"/>
      <c r="D674" s="81"/>
      <c r="E674" s="94"/>
      <c r="F674" s="94"/>
      <c r="H674" s="81"/>
      <c r="U674" s="368"/>
      <c r="V674" s="368"/>
      <c r="W674" s="369"/>
    </row>
    <row r="675" ht="15.75" customHeight="1">
      <c r="A675" s="94"/>
      <c r="B675" s="94"/>
      <c r="C675" s="94"/>
      <c r="D675" s="81"/>
      <c r="E675" s="94"/>
      <c r="F675" s="94"/>
      <c r="H675" s="81"/>
      <c r="U675" s="368"/>
      <c r="V675" s="368"/>
      <c r="W675" s="369"/>
    </row>
    <row r="676" ht="15.75" customHeight="1">
      <c r="A676" s="94"/>
      <c r="B676" s="94"/>
      <c r="C676" s="94"/>
      <c r="D676" s="81"/>
      <c r="E676" s="94"/>
      <c r="F676" s="94"/>
      <c r="H676" s="81"/>
      <c r="U676" s="368"/>
      <c r="V676" s="368"/>
      <c r="W676" s="369"/>
    </row>
    <row r="677" ht="15.75" customHeight="1">
      <c r="A677" s="94"/>
      <c r="B677" s="94"/>
      <c r="C677" s="94"/>
      <c r="D677" s="81"/>
      <c r="E677" s="94"/>
      <c r="F677" s="94"/>
      <c r="H677" s="81"/>
      <c r="U677" s="368"/>
      <c r="V677" s="368"/>
      <c r="W677" s="369"/>
    </row>
    <row r="678" ht="15.75" customHeight="1">
      <c r="A678" s="94"/>
      <c r="B678" s="94"/>
      <c r="C678" s="94"/>
      <c r="D678" s="81"/>
      <c r="E678" s="94"/>
      <c r="F678" s="94"/>
      <c r="H678" s="81"/>
      <c r="U678" s="368"/>
      <c r="V678" s="368"/>
      <c r="W678" s="369"/>
    </row>
    <row r="679" ht="15.75" customHeight="1">
      <c r="A679" s="94"/>
      <c r="B679" s="94"/>
      <c r="C679" s="94"/>
      <c r="D679" s="81"/>
      <c r="E679" s="94"/>
      <c r="F679" s="94"/>
      <c r="H679" s="81"/>
      <c r="U679" s="368"/>
      <c r="V679" s="368"/>
      <c r="W679" s="369"/>
    </row>
    <row r="680" ht="15.75" customHeight="1">
      <c r="A680" s="94"/>
      <c r="B680" s="94"/>
      <c r="C680" s="94"/>
      <c r="D680" s="81"/>
      <c r="E680" s="94"/>
      <c r="F680" s="94"/>
      <c r="H680" s="81"/>
      <c r="U680" s="368"/>
      <c r="V680" s="368"/>
      <c r="W680" s="369"/>
    </row>
    <row r="681" ht="15.75" customHeight="1">
      <c r="A681" s="94"/>
      <c r="B681" s="94"/>
      <c r="C681" s="94"/>
      <c r="D681" s="81"/>
      <c r="E681" s="94"/>
      <c r="F681" s="94"/>
      <c r="H681" s="81"/>
      <c r="U681" s="368"/>
      <c r="V681" s="368"/>
      <c r="W681" s="369"/>
    </row>
    <row r="682" ht="15.75" customHeight="1">
      <c r="A682" s="94"/>
      <c r="B682" s="94"/>
      <c r="C682" s="94"/>
      <c r="D682" s="81"/>
      <c r="E682" s="94"/>
      <c r="F682" s="94"/>
      <c r="H682" s="81"/>
      <c r="U682" s="368"/>
      <c r="V682" s="368"/>
      <c r="W682" s="369"/>
    </row>
    <row r="683" ht="15.75" customHeight="1">
      <c r="A683" s="94"/>
      <c r="B683" s="94"/>
      <c r="C683" s="94"/>
      <c r="D683" s="81"/>
      <c r="E683" s="94"/>
      <c r="F683" s="94"/>
      <c r="H683" s="81"/>
      <c r="U683" s="368"/>
      <c r="V683" s="368"/>
      <c r="W683" s="369"/>
    </row>
    <row r="684" ht="15.75" customHeight="1">
      <c r="A684" s="94"/>
      <c r="B684" s="94"/>
      <c r="C684" s="94"/>
      <c r="D684" s="81"/>
      <c r="E684" s="94"/>
      <c r="F684" s="94"/>
      <c r="H684" s="81"/>
      <c r="U684" s="368"/>
      <c r="V684" s="368"/>
      <c r="W684" s="369"/>
    </row>
    <row r="685" ht="15.75" customHeight="1">
      <c r="A685" s="94"/>
      <c r="B685" s="94"/>
      <c r="C685" s="94"/>
      <c r="D685" s="81"/>
      <c r="E685" s="94"/>
      <c r="F685" s="94"/>
      <c r="H685" s="81"/>
      <c r="U685" s="368"/>
      <c r="V685" s="368"/>
      <c r="W685" s="369"/>
    </row>
    <row r="686" ht="15.75" customHeight="1">
      <c r="A686" s="94"/>
      <c r="B686" s="94"/>
      <c r="C686" s="94"/>
      <c r="D686" s="81"/>
      <c r="E686" s="94"/>
      <c r="F686" s="94"/>
      <c r="H686" s="81"/>
      <c r="U686" s="368"/>
      <c r="V686" s="368"/>
      <c r="W686" s="369"/>
    </row>
    <row r="687" ht="15.75" customHeight="1">
      <c r="A687" s="94"/>
      <c r="B687" s="94"/>
      <c r="C687" s="94"/>
      <c r="D687" s="81"/>
      <c r="E687" s="94"/>
      <c r="F687" s="94"/>
      <c r="H687" s="81"/>
      <c r="U687" s="368"/>
      <c r="V687" s="368"/>
      <c r="W687" s="369"/>
    </row>
    <row r="688" ht="15.75" customHeight="1">
      <c r="A688" s="94"/>
      <c r="B688" s="94"/>
      <c r="C688" s="94"/>
      <c r="D688" s="81"/>
      <c r="E688" s="94"/>
      <c r="F688" s="94"/>
      <c r="H688" s="81"/>
      <c r="U688" s="368"/>
      <c r="V688" s="368"/>
      <c r="W688" s="369"/>
    </row>
    <row r="689" ht="15.75" customHeight="1">
      <c r="A689" s="94"/>
      <c r="B689" s="94"/>
      <c r="C689" s="94"/>
      <c r="D689" s="81"/>
      <c r="E689" s="94"/>
      <c r="F689" s="94"/>
      <c r="H689" s="81"/>
      <c r="U689" s="368"/>
      <c r="V689" s="368"/>
      <c r="W689" s="369"/>
    </row>
    <row r="690" ht="15.75" customHeight="1">
      <c r="A690" s="94"/>
      <c r="B690" s="94"/>
      <c r="C690" s="94"/>
      <c r="D690" s="81"/>
      <c r="E690" s="94"/>
      <c r="F690" s="94"/>
      <c r="H690" s="81"/>
      <c r="U690" s="368"/>
      <c r="V690" s="368"/>
      <c r="W690" s="369"/>
    </row>
    <row r="691" ht="15.75" customHeight="1">
      <c r="A691" s="94"/>
      <c r="B691" s="94"/>
      <c r="C691" s="94"/>
      <c r="D691" s="81"/>
      <c r="E691" s="94"/>
      <c r="F691" s="94"/>
      <c r="H691" s="81"/>
      <c r="U691" s="368"/>
      <c r="V691" s="368"/>
      <c r="W691" s="369"/>
    </row>
    <row r="692" ht="15.75" customHeight="1">
      <c r="A692" s="94"/>
      <c r="B692" s="94"/>
      <c r="C692" s="94"/>
      <c r="D692" s="81"/>
      <c r="E692" s="94"/>
      <c r="F692" s="94"/>
      <c r="H692" s="81"/>
      <c r="U692" s="368"/>
      <c r="V692" s="368"/>
      <c r="W692" s="369"/>
    </row>
    <row r="693" ht="15.75" customHeight="1">
      <c r="A693" s="94"/>
      <c r="B693" s="94"/>
      <c r="C693" s="94"/>
      <c r="D693" s="81"/>
      <c r="E693" s="94"/>
      <c r="F693" s="94"/>
      <c r="H693" s="81"/>
      <c r="U693" s="368"/>
      <c r="V693" s="368"/>
      <c r="W693" s="369"/>
    </row>
    <row r="694" ht="15.75" customHeight="1">
      <c r="A694" s="94"/>
      <c r="B694" s="94"/>
      <c r="C694" s="94"/>
      <c r="D694" s="81"/>
      <c r="E694" s="94"/>
      <c r="F694" s="94"/>
      <c r="H694" s="81"/>
      <c r="U694" s="368"/>
      <c r="V694" s="368"/>
      <c r="W694" s="369"/>
    </row>
    <row r="695" ht="15.75" customHeight="1">
      <c r="A695" s="94"/>
      <c r="B695" s="94"/>
      <c r="C695" s="94"/>
      <c r="D695" s="81"/>
      <c r="E695" s="94"/>
      <c r="F695" s="94"/>
      <c r="H695" s="81"/>
      <c r="U695" s="368"/>
      <c r="V695" s="368"/>
      <c r="W695" s="369"/>
    </row>
    <row r="696" ht="15.75" customHeight="1">
      <c r="A696" s="94"/>
      <c r="B696" s="94"/>
      <c r="C696" s="94"/>
      <c r="D696" s="81"/>
      <c r="E696" s="94"/>
      <c r="F696" s="94"/>
      <c r="H696" s="81"/>
      <c r="U696" s="368"/>
      <c r="V696" s="368"/>
      <c r="W696" s="369"/>
    </row>
    <row r="697" ht="15.75" customHeight="1">
      <c r="A697" s="94"/>
      <c r="B697" s="94"/>
      <c r="C697" s="94"/>
      <c r="D697" s="81"/>
      <c r="E697" s="94"/>
      <c r="F697" s="94"/>
      <c r="H697" s="81"/>
      <c r="U697" s="368"/>
      <c r="V697" s="368"/>
      <c r="W697" s="369"/>
    </row>
    <row r="698" ht="15.75" customHeight="1">
      <c r="A698" s="94"/>
      <c r="B698" s="94"/>
      <c r="C698" s="94"/>
      <c r="D698" s="81"/>
      <c r="E698" s="94"/>
      <c r="F698" s="94"/>
      <c r="H698" s="81"/>
      <c r="U698" s="368"/>
      <c r="V698" s="368"/>
      <c r="W698" s="369"/>
    </row>
    <row r="699" ht="15.75" customHeight="1">
      <c r="A699" s="94"/>
      <c r="B699" s="94"/>
      <c r="C699" s="94"/>
      <c r="D699" s="81"/>
      <c r="E699" s="94"/>
      <c r="F699" s="94"/>
      <c r="H699" s="81"/>
      <c r="U699" s="368"/>
      <c r="V699" s="368"/>
      <c r="W699" s="369"/>
    </row>
    <row r="700" ht="15.75" customHeight="1">
      <c r="A700" s="94"/>
      <c r="B700" s="94"/>
      <c r="C700" s="94"/>
      <c r="D700" s="81"/>
      <c r="E700" s="94"/>
      <c r="F700" s="94"/>
      <c r="H700" s="81"/>
      <c r="U700" s="368"/>
      <c r="V700" s="368"/>
      <c r="W700" s="369"/>
    </row>
    <row r="701" ht="15.75" customHeight="1">
      <c r="A701" s="94"/>
      <c r="B701" s="94"/>
      <c r="C701" s="94"/>
      <c r="D701" s="81"/>
      <c r="E701" s="94"/>
      <c r="F701" s="94"/>
      <c r="H701" s="81"/>
      <c r="U701" s="368"/>
      <c r="V701" s="368"/>
      <c r="W701" s="369"/>
    </row>
    <row r="702" ht="15.75" customHeight="1">
      <c r="A702" s="94"/>
      <c r="B702" s="94"/>
      <c r="C702" s="94"/>
      <c r="D702" s="81"/>
      <c r="E702" s="94"/>
      <c r="F702" s="94"/>
      <c r="H702" s="81"/>
      <c r="U702" s="368"/>
      <c r="V702" s="368"/>
      <c r="W702" s="369"/>
    </row>
    <row r="703" ht="15.75" customHeight="1">
      <c r="A703" s="94"/>
      <c r="B703" s="94"/>
      <c r="C703" s="94"/>
      <c r="D703" s="81"/>
      <c r="E703" s="94"/>
      <c r="F703" s="94"/>
      <c r="H703" s="81"/>
      <c r="U703" s="368"/>
      <c r="V703" s="368"/>
      <c r="W703" s="369"/>
    </row>
    <row r="704" ht="15.75" customHeight="1">
      <c r="A704" s="94"/>
      <c r="B704" s="94"/>
      <c r="C704" s="94"/>
      <c r="D704" s="81"/>
      <c r="E704" s="94"/>
      <c r="F704" s="94"/>
      <c r="H704" s="81"/>
      <c r="U704" s="368"/>
      <c r="V704" s="368"/>
      <c r="W704" s="369"/>
    </row>
    <row r="705" ht="15.75" customHeight="1">
      <c r="A705" s="94"/>
      <c r="B705" s="94"/>
      <c r="C705" s="94"/>
      <c r="D705" s="81"/>
      <c r="E705" s="94"/>
      <c r="F705" s="94"/>
      <c r="H705" s="81"/>
      <c r="U705" s="368"/>
      <c r="V705" s="368"/>
      <c r="W705" s="369"/>
    </row>
    <row r="706" ht="15.75" customHeight="1">
      <c r="A706" s="94"/>
      <c r="B706" s="94"/>
      <c r="C706" s="94"/>
      <c r="D706" s="81"/>
      <c r="E706" s="94"/>
      <c r="F706" s="94"/>
      <c r="H706" s="81"/>
      <c r="U706" s="368"/>
      <c r="V706" s="368"/>
      <c r="W706" s="369"/>
    </row>
    <row r="707" ht="15.75" customHeight="1">
      <c r="A707" s="94"/>
      <c r="B707" s="94"/>
      <c r="C707" s="94"/>
      <c r="D707" s="81"/>
      <c r="E707" s="94"/>
      <c r="F707" s="94"/>
      <c r="H707" s="81"/>
      <c r="U707" s="368"/>
      <c r="V707" s="368"/>
      <c r="W707" s="369"/>
    </row>
    <row r="708" ht="15.75" customHeight="1">
      <c r="A708" s="94"/>
      <c r="B708" s="94"/>
      <c r="C708" s="94"/>
      <c r="D708" s="81"/>
      <c r="E708" s="94"/>
      <c r="F708" s="94"/>
      <c r="H708" s="81"/>
      <c r="U708" s="368"/>
      <c r="V708" s="368"/>
      <c r="W708" s="369"/>
    </row>
    <row r="709" ht="15.75" customHeight="1">
      <c r="A709" s="94"/>
      <c r="B709" s="94"/>
      <c r="C709" s="94"/>
      <c r="D709" s="81"/>
      <c r="E709" s="94"/>
      <c r="F709" s="94"/>
      <c r="H709" s="81"/>
      <c r="U709" s="368"/>
      <c r="V709" s="368"/>
      <c r="W709" s="369"/>
    </row>
    <row r="710" ht="15.75" customHeight="1">
      <c r="A710" s="94"/>
      <c r="B710" s="94"/>
      <c r="C710" s="94"/>
      <c r="D710" s="81"/>
      <c r="E710" s="94"/>
      <c r="F710" s="94"/>
      <c r="H710" s="81"/>
      <c r="U710" s="368"/>
      <c r="V710" s="368"/>
      <c r="W710" s="369"/>
    </row>
    <row r="711" ht="15.75" customHeight="1">
      <c r="A711" s="94"/>
      <c r="B711" s="94"/>
      <c r="C711" s="94"/>
      <c r="D711" s="81"/>
      <c r="E711" s="94"/>
      <c r="F711" s="94"/>
      <c r="H711" s="81"/>
      <c r="U711" s="368"/>
      <c r="V711" s="368"/>
      <c r="W711" s="369"/>
    </row>
    <row r="712" ht="15.75" customHeight="1">
      <c r="A712" s="94"/>
      <c r="B712" s="94"/>
      <c r="C712" s="94"/>
      <c r="D712" s="81"/>
      <c r="E712" s="94"/>
      <c r="F712" s="94"/>
      <c r="H712" s="81"/>
      <c r="U712" s="368"/>
      <c r="V712" s="368"/>
      <c r="W712" s="369"/>
    </row>
    <row r="713" ht="15.75" customHeight="1">
      <c r="A713" s="94"/>
      <c r="B713" s="94"/>
      <c r="C713" s="94"/>
      <c r="D713" s="81"/>
      <c r="E713" s="94"/>
      <c r="F713" s="94"/>
      <c r="H713" s="81"/>
      <c r="U713" s="368"/>
      <c r="V713" s="368"/>
      <c r="W713" s="369"/>
    </row>
    <row r="714" ht="15.75" customHeight="1">
      <c r="A714" s="94"/>
      <c r="B714" s="94"/>
      <c r="C714" s="94"/>
      <c r="D714" s="81"/>
      <c r="E714" s="94"/>
      <c r="F714" s="94"/>
      <c r="H714" s="81"/>
      <c r="U714" s="368"/>
      <c r="V714" s="368"/>
      <c r="W714" s="369"/>
    </row>
    <row r="715" ht="15.75" customHeight="1">
      <c r="A715" s="94"/>
      <c r="B715" s="94"/>
      <c r="C715" s="94"/>
      <c r="D715" s="81"/>
      <c r="E715" s="94"/>
      <c r="F715" s="94"/>
      <c r="H715" s="81"/>
      <c r="U715" s="368"/>
      <c r="V715" s="368"/>
      <c r="W715" s="369"/>
    </row>
    <row r="716" ht="15.75" customHeight="1">
      <c r="A716" s="94"/>
      <c r="B716" s="94"/>
      <c r="C716" s="94"/>
      <c r="D716" s="81"/>
      <c r="E716" s="94"/>
      <c r="F716" s="94"/>
      <c r="H716" s="81"/>
      <c r="U716" s="368"/>
      <c r="V716" s="368"/>
      <c r="W716" s="369"/>
    </row>
    <row r="717" ht="15.75" customHeight="1">
      <c r="A717" s="94"/>
      <c r="B717" s="94"/>
      <c r="C717" s="94"/>
      <c r="D717" s="81"/>
      <c r="E717" s="94"/>
      <c r="F717" s="94"/>
      <c r="H717" s="81"/>
      <c r="U717" s="368"/>
      <c r="V717" s="368"/>
      <c r="W717" s="369"/>
    </row>
    <row r="718" ht="15.75" customHeight="1">
      <c r="A718" s="94"/>
      <c r="B718" s="94"/>
      <c r="C718" s="94"/>
      <c r="D718" s="81"/>
      <c r="E718" s="94"/>
      <c r="F718" s="94"/>
      <c r="H718" s="81"/>
      <c r="U718" s="368"/>
      <c r="V718" s="368"/>
      <c r="W718" s="369"/>
    </row>
    <row r="719" ht="15.75" customHeight="1">
      <c r="A719" s="94"/>
      <c r="B719" s="94"/>
      <c r="C719" s="94"/>
      <c r="D719" s="81"/>
      <c r="E719" s="94"/>
      <c r="F719" s="94"/>
      <c r="H719" s="81"/>
      <c r="U719" s="368"/>
      <c r="V719" s="368"/>
      <c r="W719" s="369"/>
    </row>
    <row r="720" ht="15.75" customHeight="1">
      <c r="A720" s="94"/>
      <c r="B720" s="94"/>
      <c r="C720" s="94"/>
      <c r="D720" s="81"/>
      <c r="E720" s="94"/>
      <c r="F720" s="94"/>
      <c r="H720" s="81"/>
      <c r="U720" s="368"/>
      <c r="V720" s="368"/>
      <c r="W720" s="369"/>
    </row>
    <row r="721" ht="15.75" customHeight="1">
      <c r="A721" s="94"/>
      <c r="B721" s="94"/>
      <c r="C721" s="94"/>
      <c r="D721" s="81"/>
      <c r="E721" s="94"/>
      <c r="F721" s="94"/>
      <c r="H721" s="81"/>
      <c r="U721" s="368"/>
      <c r="V721" s="368"/>
      <c r="W721" s="369"/>
    </row>
    <row r="722" ht="15.75" customHeight="1">
      <c r="A722" s="94"/>
      <c r="B722" s="94"/>
      <c r="C722" s="94"/>
      <c r="D722" s="81"/>
      <c r="E722" s="94"/>
      <c r="F722" s="94"/>
      <c r="H722" s="81"/>
      <c r="U722" s="368"/>
      <c r="V722" s="368"/>
      <c r="W722" s="369"/>
    </row>
    <row r="723" ht="15.75" customHeight="1">
      <c r="A723" s="94"/>
      <c r="B723" s="94"/>
      <c r="C723" s="94"/>
      <c r="D723" s="81"/>
      <c r="E723" s="94"/>
      <c r="F723" s="94"/>
      <c r="H723" s="81"/>
      <c r="U723" s="368"/>
      <c r="V723" s="368"/>
      <c r="W723" s="369"/>
    </row>
    <row r="724" ht="15.75" customHeight="1">
      <c r="A724" s="94"/>
      <c r="B724" s="94"/>
      <c r="C724" s="94"/>
      <c r="D724" s="81"/>
      <c r="E724" s="94"/>
      <c r="F724" s="94"/>
      <c r="H724" s="81"/>
      <c r="U724" s="368"/>
      <c r="V724" s="368"/>
      <c r="W724" s="369"/>
    </row>
    <row r="725" ht="15.75" customHeight="1">
      <c r="A725" s="94"/>
      <c r="B725" s="94"/>
      <c r="C725" s="94"/>
      <c r="D725" s="81"/>
      <c r="E725" s="94"/>
      <c r="F725" s="94"/>
      <c r="H725" s="81"/>
      <c r="U725" s="368"/>
      <c r="V725" s="368"/>
      <c r="W725" s="369"/>
    </row>
    <row r="726" ht="15.75" customHeight="1">
      <c r="A726" s="94"/>
      <c r="B726" s="94"/>
      <c r="C726" s="94"/>
      <c r="D726" s="81"/>
      <c r="E726" s="94"/>
      <c r="F726" s="94"/>
      <c r="H726" s="81"/>
      <c r="U726" s="368"/>
      <c r="V726" s="368"/>
      <c r="W726" s="369"/>
    </row>
    <row r="727" ht="15.75" customHeight="1">
      <c r="A727" s="94"/>
      <c r="B727" s="94"/>
      <c r="C727" s="94"/>
      <c r="D727" s="81"/>
      <c r="E727" s="94"/>
      <c r="F727" s="94"/>
      <c r="H727" s="81"/>
      <c r="U727" s="368"/>
      <c r="V727" s="368"/>
      <c r="W727" s="369"/>
    </row>
    <row r="728" ht="15.75" customHeight="1">
      <c r="A728" s="94"/>
      <c r="B728" s="94"/>
      <c r="C728" s="94"/>
      <c r="D728" s="81"/>
      <c r="E728" s="94"/>
      <c r="F728" s="94"/>
      <c r="H728" s="81"/>
      <c r="U728" s="368"/>
      <c r="V728" s="368"/>
      <c r="W728" s="369"/>
    </row>
    <row r="729" ht="15.75" customHeight="1">
      <c r="A729" s="94"/>
      <c r="B729" s="94"/>
      <c r="C729" s="94"/>
      <c r="D729" s="81"/>
      <c r="E729" s="94"/>
      <c r="F729" s="94"/>
      <c r="H729" s="81"/>
      <c r="U729" s="368"/>
      <c r="V729" s="368"/>
      <c r="W729" s="369"/>
    </row>
    <row r="730" ht="15.75" customHeight="1">
      <c r="A730" s="94"/>
      <c r="B730" s="94"/>
      <c r="C730" s="94"/>
      <c r="D730" s="81"/>
      <c r="E730" s="94"/>
      <c r="F730" s="94"/>
      <c r="H730" s="81"/>
      <c r="U730" s="368"/>
      <c r="V730" s="368"/>
      <c r="W730" s="369"/>
    </row>
    <row r="731" ht="15.75" customHeight="1">
      <c r="A731" s="94"/>
      <c r="B731" s="94"/>
      <c r="C731" s="94"/>
      <c r="D731" s="81"/>
      <c r="E731" s="94"/>
      <c r="F731" s="94"/>
      <c r="H731" s="81"/>
      <c r="U731" s="368"/>
      <c r="V731" s="368"/>
      <c r="W731" s="369"/>
    </row>
    <row r="732" ht="15.75" customHeight="1">
      <c r="A732" s="94"/>
      <c r="B732" s="94"/>
      <c r="C732" s="94"/>
      <c r="D732" s="81"/>
      <c r="E732" s="94"/>
      <c r="F732" s="94"/>
      <c r="H732" s="81"/>
      <c r="U732" s="368"/>
      <c r="V732" s="368"/>
      <c r="W732" s="369"/>
    </row>
    <row r="733" ht="15.75" customHeight="1">
      <c r="A733" s="94"/>
      <c r="B733" s="94"/>
      <c r="C733" s="94"/>
      <c r="D733" s="81"/>
      <c r="E733" s="94"/>
      <c r="F733" s="94"/>
      <c r="H733" s="81"/>
      <c r="U733" s="368"/>
      <c r="V733" s="368"/>
      <c r="W733" s="369"/>
    </row>
    <row r="734" ht="15.75" customHeight="1">
      <c r="A734" s="94"/>
      <c r="B734" s="94"/>
      <c r="C734" s="94"/>
      <c r="D734" s="81"/>
      <c r="E734" s="94"/>
      <c r="F734" s="94"/>
      <c r="H734" s="81"/>
      <c r="U734" s="368"/>
      <c r="V734" s="368"/>
      <c r="W734" s="369"/>
    </row>
    <row r="735" ht="15.75" customHeight="1">
      <c r="A735" s="94"/>
      <c r="B735" s="94"/>
      <c r="C735" s="94"/>
      <c r="D735" s="81"/>
      <c r="E735" s="94"/>
      <c r="F735" s="94"/>
      <c r="H735" s="81"/>
      <c r="U735" s="368"/>
      <c r="V735" s="368"/>
      <c r="W735" s="369"/>
    </row>
    <row r="736" ht="15.75" customHeight="1">
      <c r="A736" s="94"/>
      <c r="B736" s="94"/>
      <c r="C736" s="94"/>
      <c r="D736" s="81"/>
      <c r="E736" s="94"/>
      <c r="F736" s="94"/>
      <c r="H736" s="81"/>
      <c r="U736" s="368"/>
      <c r="V736" s="368"/>
      <c r="W736" s="369"/>
    </row>
    <row r="737" ht="15.75" customHeight="1">
      <c r="A737" s="94"/>
      <c r="B737" s="94"/>
      <c r="C737" s="94"/>
      <c r="D737" s="81"/>
      <c r="E737" s="94"/>
      <c r="F737" s="94"/>
      <c r="H737" s="81"/>
      <c r="U737" s="368"/>
      <c r="V737" s="368"/>
      <c r="W737" s="369"/>
    </row>
    <row r="738" ht="15.75" customHeight="1">
      <c r="A738" s="94"/>
      <c r="B738" s="94"/>
      <c r="C738" s="94"/>
      <c r="D738" s="81"/>
      <c r="E738" s="94"/>
      <c r="F738" s="94"/>
      <c r="H738" s="81"/>
      <c r="U738" s="368"/>
      <c r="V738" s="368"/>
      <c r="W738" s="369"/>
    </row>
    <row r="739" ht="15.75" customHeight="1">
      <c r="A739" s="94"/>
      <c r="B739" s="94"/>
      <c r="C739" s="94"/>
      <c r="D739" s="81"/>
      <c r="E739" s="94"/>
      <c r="F739" s="94"/>
      <c r="H739" s="81"/>
      <c r="U739" s="368"/>
      <c r="V739" s="368"/>
      <c r="W739" s="369"/>
    </row>
    <row r="740" ht="15.75" customHeight="1">
      <c r="A740" s="94"/>
      <c r="B740" s="94"/>
      <c r="C740" s="94"/>
      <c r="D740" s="81"/>
      <c r="E740" s="94"/>
      <c r="F740" s="94"/>
      <c r="H740" s="81"/>
      <c r="U740" s="368"/>
      <c r="V740" s="368"/>
      <c r="W740" s="369"/>
    </row>
    <row r="741" ht="15.75" customHeight="1">
      <c r="A741" s="94"/>
      <c r="B741" s="94"/>
      <c r="C741" s="94"/>
      <c r="D741" s="81"/>
      <c r="E741" s="94"/>
      <c r="F741" s="94"/>
      <c r="H741" s="81"/>
      <c r="U741" s="368"/>
      <c r="V741" s="368"/>
      <c r="W741" s="369"/>
    </row>
    <row r="742" ht="15.75" customHeight="1">
      <c r="A742" s="94"/>
      <c r="B742" s="94"/>
      <c r="C742" s="94"/>
      <c r="D742" s="81"/>
      <c r="E742" s="94"/>
      <c r="F742" s="94"/>
      <c r="H742" s="81"/>
      <c r="U742" s="368"/>
      <c r="V742" s="368"/>
      <c r="W742" s="369"/>
    </row>
    <row r="743" ht="15.75" customHeight="1">
      <c r="A743" s="94"/>
      <c r="B743" s="94"/>
      <c r="C743" s="94"/>
      <c r="D743" s="81"/>
      <c r="E743" s="94"/>
      <c r="F743" s="94"/>
      <c r="H743" s="81"/>
      <c r="U743" s="368"/>
      <c r="V743" s="368"/>
      <c r="W743" s="369"/>
    </row>
    <row r="744" ht="15.75" customHeight="1">
      <c r="A744" s="94"/>
      <c r="B744" s="94"/>
      <c r="C744" s="94"/>
      <c r="D744" s="81"/>
      <c r="E744" s="94"/>
      <c r="F744" s="94"/>
      <c r="H744" s="81"/>
      <c r="U744" s="368"/>
      <c r="V744" s="368"/>
      <c r="W744" s="369"/>
    </row>
    <row r="745" ht="15.75" customHeight="1">
      <c r="A745" s="94"/>
      <c r="B745" s="94"/>
      <c r="C745" s="94"/>
      <c r="D745" s="81"/>
      <c r="E745" s="94"/>
      <c r="F745" s="94"/>
      <c r="H745" s="81"/>
      <c r="U745" s="368"/>
      <c r="V745" s="368"/>
      <c r="W745" s="369"/>
    </row>
    <row r="746" ht="15.75" customHeight="1">
      <c r="A746" s="94"/>
      <c r="B746" s="94"/>
      <c r="C746" s="94"/>
      <c r="D746" s="81"/>
      <c r="E746" s="94"/>
      <c r="F746" s="94"/>
      <c r="H746" s="81"/>
      <c r="U746" s="368"/>
      <c r="V746" s="368"/>
      <c r="W746" s="369"/>
    </row>
    <row r="747" ht="15.75" customHeight="1">
      <c r="A747" s="94"/>
      <c r="B747" s="94"/>
      <c r="C747" s="94"/>
      <c r="D747" s="81"/>
      <c r="E747" s="94"/>
      <c r="F747" s="94"/>
      <c r="H747" s="81"/>
      <c r="U747" s="368"/>
      <c r="V747" s="368"/>
      <c r="W747" s="369"/>
    </row>
    <row r="748" ht="15.75" customHeight="1">
      <c r="A748" s="94"/>
      <c r="B748" s="94"/>
      <c r="C748" s="94"/>
      <c r="D748" s="81"/>
      <c r="E748" s="94"/>
      <c r="F748" s="94"/>
      <c r="H748" s="81"/>
      <c r="U748" s="368"/>
      <c r="V748" s="368"/>
      <c r="W748" s="369"/>
    </row>
    <row r="749" ht="15.75" customHeight="1">
      <c r="A749" s="94"/>
      <c r="B749" s="94"/>
      <c r="C749" s="94"/>
      <c r="D749" s="81"/>
      <c r="E749" s="94"/>
      <c r="F749" s="94"/>
      <c r="H749" s="81"/>
      <c r="U749" s="368"/>
      <c r="V749" s="368"/>
      <c r="W749" s="369"/>
    </row>
    <row r="750" ht="15.75" customHeight="1">
      <c r="A750" s="94"/>
      <c r="B750" s="94"/>
      <c r="C750" s="94"/>
      <c r="D750" s="81"/>
      <c r="E750" s="94"/>
      <c r="F750" s="94"/>
      <c r="H750" s="81"/>
      <c r="U750" s="368"/>
      <c r="V750" s="368"/>
      <c r="W750" s="369"/>
    </row>
    <row r="751" ht="15.75" customHeight="1">
      <c r="A751" s="94"/>
      <c r="B751" s="94"/>
      <c r="C751" s="94"/>
      <c r="D751" s="81"/>
      <c r="E751" s="94"/>
      <c r="F751" s="94"/>
      <c r="H751" s="81"/>
      <c r="U751" s="368"/>
      <c r="V751" s="368"/>
      <c r="W751" s="369"/>
    </row>
    <row r="752" ht="15.75" customHeight="1">
      <c r="A752" s="94"/>
      <c r="B752" s="94"/>
      <c r="C752" s="94"/>
      <c r="D752" s="81"/>
      <c r="E752" s="94"/>
      <c r="F752" s="94"/>
      <c r="H752" s="81"/>
      <c r="U752" s="368"/>
      <c r="V752" s="368"/>
      <c r="W752" s="369"/>
    </row>
    <row r="753" ht="15.75" customHeight="1">
      <c r="A753" s="94"/>
      <c r="B753" s="94"/>
      <c r="C753" s="94"/>
      <c r="D753" s="81"/>
      <c r="E753" s="94"/>
      <c r="F753" s="94"/>
      <c r="H753" s="81"/>
      <c r="U753" s="368"/>
      <c r="V753" s="368"/>
      <c r="W753" s="369"/>
    </row>
    <row r="754" ht="15.75" customHeight="1">
      <c r="A754" s="94"/>
      <c r="B754" s="94"/>
      <c r="C754" s="94"/>
      <c r="D754" s="81"/>
      <c r="E754" s="94"/>
      <c r="F754" s="94"/>
      <c r="H754" s="81"/>
      <c r="U754" s="368"/>
      <c r="V754" s="368"/>
      <c r="W754" s="369"/>
    </row>
    <row r="755" ht="15.75" customHeight="1">
      <c r="A755" s="94"/>
      <c r="B755" s="94"/>
      <c r="C755" s="94"/>
      <c r="D755" s="81"/>
      <c r="E755" s="94"/>
      <c r="F755" s="94"/>
      <c r="H755" s="81"/>
      <c r="U755" s="368"/>
      <c r="V755" s="368"/>
      <c r="W755" s="369"/>
    </row>
    <row r="756" ht="15.75" customHeight="1">
      <c r="A756" s="94"/>
      <c r="B756" s="94"/>
      <c r="C756" s="94"/>
      <c r="D756" s="81"/>
      <c r="E756" s="94"/>
      <c r="F756" s="94"/>
      <c r="H756" s="81"/>
      <c r="U756" s="368"/>
      <c r="V756" s="368"/>
      <c r="W756" s="369"/>
    </row>
    <row r="757" ht="15.75" customHeight="1">
      <c r="A757" s="94"/>
      <c r="B757" s="94"/>
      <c r="C757" s="94"/>
      <c r="D757" s="81"/>
      <c r="E757" s="94"/>
      <c r="F757" s="94"/>
      <c r="H757" s="81"/>
      <c r="U757" s="368"/>
      <c r="V757" s="368"/>
      <c r="W757" s="369"/>
    </row>
    <row r="758" ht="15.75" customHeight="1">
      <c r="A758" s="94"/>
      <c r="B758" s="94"/>
      <c r="C758" s="94"/>
      <c r="D758" s="81"/>
      <c r="E758" s="94"/>
      <c r="F758" s="94"/>
      <c r="H758" s="81"/>
      <c r="U758" s="368"/>
      <c r="V758" s="368"/>
      <c r="W758" s="369"/>
    </row>
    <row r="759" ht="15.75" customHeight="1">
      <c r="A759" s="94"/>
      <c r="B759" s="94"/>
      <c r="C759" s="94"/>
      <c r="D759" s="81"/>
      <c r="E759" s="94"/>
      <c r="F759" s="94"/>
      <c r="H759" s="81"/>
      <c r="U759" s="368"/>
      <c r="V759" s="368"/>
      <c r="W759" s="369"/>
    </row>
    <row r="760" ht="15.75" customHeight="1">
      <c r="A760" s="94"/>
      <c r="B760" s="94"/>
      <c r="C760" s="94"/>
      <c r="D760" s="81"/>
      <c r="E760" s="94"/>
      <c r="F760" s="94"/>
      <c r="H760" s="81"/>
      <c r="U760" s="368"/>
      <c r="V760" s="368"/>
      <c r="W760" s="369"/>
    </row>
    <row r="761" ht="15.75" customHeight="1">
      <c r="A761" s="94"/>
      <c r="B761" s="94"/>
      <c r="C761" s="94"/>
      <c r="D761" s="81"/>
      <c r="E761" s="94"/>
      <c r="F761" s="94"/>
      <c r="H761" s="81"/>
      <c r="U761" s="368"/>
      <c r="V761" s="368"/>
      <c r="W761" s="369"/>
    </row>
    <row r="762" ht="15.75" customHeight="1">
      <c r="A762" s="94"/>
      <c r="B762" s="94"/>
      <c r="C762" s="94"/>
      <c r="D762" s="81"/>
      <c r="E762" s="94"/>
      <c r="F762" s="94"/>
      <c r="H762" s="81"/>
      <c r="U762" s="368"/>
      <c r="V762" s="368"/>
      <c r="W762" s="369"/>
    </row>
    <row r="763" ht="15.75" customHeight="1">
      <c r="A763" s="94"/>
      <c r="B763" s="94"/>
      <c r="C763" s="94"/>
      <c r="D763" s="81"/>
      <c r="E763" s="94"/>
      <c r="F763" s="94"/>
      <c r="H763" s="81"/>
      <c r="U763" s="368"/>
      <c r="V763" s="368"/>
      <c r="W763" s="369"/>
    </row>
    <row r="764" ht="15.75" customHeight="1">
      <c r="A764" s="94"/>
      <c r="B764" s="94"/>
      <c r="C764" s="94"/>
      <c r="D764" s="81"/>
      <c r="E764" s="94"/>
      <c r="F764" s="94"/>
      <c r="H764" s="81"/>
      <c r="U764" s="368"/>
      <c r="V764" s="368"/>
      <c r="W764" s="369"/>
    </row>
    <row r="765" ht="15.75" customHeight="1">
      <c r="A765" s="94"/>
      <c r="B765" s="94"/>
      <c r="C765" s="94"/>
      <c r="D765" s="81"/>
      <c r="E765" s="94"/>
      <c r="F765" s="94"/>
      <c r="H765" s="81"/>
      <c r="U765" s="368"/>
      <c r="V765" s="368"/>
      <c r="W765" s="369"/>
    </row>
    <row r="766" ht="15.75" customHeight="1">
      <c r="A766" s="94"/>
      <c r="B766" s="94"/>
      <c r="C766" s="94"/>
      <c r="D766" s="81"/>
      <c r="E766" s="94"/>
      <c r="F766" s="94"/>
      <c r="H766" s="81"/>
      <c r="U766" s="368"/>
      <c r="V766" s="368"/>
      <c r="W766" s="369"/>
    </row>
    <row r="767" ht="15.75" customHeight="1">
      <c r="A767" s="94"/>
      <c r="B767" s="94"/>
      <c r="C767" s="94"/>
      <c r="D767" s="81"/>
      <c r="E767" s="94"/>
      <c r="F767" s="94"/>
      <c r="H767" s="81"/>
      <c r="U767" s="368"/>
      <c r="V767" s="368"/>
      <c r="W767" s="369"/>
    </row>
    <row r="768" ht="15.75" customHeight="1">
      <c r="A768" s="94"/>
      <c r="B768" s="94"/>
      <c r="C768" s="94"/>
      <c r="D768" s="81"/>
      <c r="E768" s="94"/>
      <c r="F768" s="94"/>
      <c r="H768" s="81"/>
      <c r="U768" s="368"/>
      <c r="V768" s="368"/>
      <c r="W768" s="369"/>
    </row>
    <row r="769" ht="15.75" customHeight="1">
      <c r="A769" s="94"/>
      <c r="B769" s="94"/>
      <c r="C769" s="94"/>
      <c r="D769" s="81"/>
      <c r="E769" s="94"/>
      <c r="F769" s="94"/>
      <c r="H769" s="81"/>
      <c r="U769" s="368"/>
      <c r="V769" s="368"/>
      <c r="W769" s="369"/>
    </row>
    <row r="770" ht="15.75" customHeight="1">
      <c r="A770" s="94"/>
      <c r="B770" s="94"/>
      <c r="C770" s="94"/>
      <c r="D770" s="81"/>
      <c r="E770" s="94"/>
      <c r="F770" s="94"/>
      <c r="H770" s="81"/>
      <c r="U770" s="368"/>
      <c r="V770" s="368"/>
      <c r="W770" s="369"/>
    </row>
    <row r="771" ht="15.75" customHeight="1">
      <c r="A771" s="94"/>
      <c r="B771" s="94"/>
      <c r="C771" s="94"/>
      <c r="D771" s="81"/>
      <c r="E771" s="94"/>
      <c r="F771" s="94"/>
      <c r="H771" s="81"/>
      <c r="U771" s="368"/>
      <c r="V771" s="368"/>
      <c r="W771" s="369"/>
    </row>
    <row r="772" ht="15.75" customHeight="1">
      <c r="A772" s="94"/>
      <c r="B772" s="94"/>
      <c r="C772" s="94"/>
      <c r="D772" s="81"/>
      <c r="E772" s="94"/>
      <c r="F772" s="94"/>
      <c r="H772" s="81"/>
      <c r="U772" s="368"/>
      <c r="V772" s="368"/>
      <c r="W772" s="369"/>
    </row>
    <row r="773" ht="15.75" customHeight="1">
      <c r="A773" s="94"/>
      <c r="B773" s="94"/>
      <c r="C773" s="94"/>
      <c r="D773" s="81"/>
      <c r="E773" s="94"/>
      <c r="F773" s="94"/>
      <c r="H773" s="81"/>
      <c r="U773" s="368"/>
      <c r="V773" s="368"/>
      <c r="W773" s="369"/>
    </row>
    <row r="774" ht="15.75" customHeight="1">
      <c r="A774" s="94"/>
      <c r="B774" s="94"/>
      <c r="C774" s="94"/>
      <c r="D774" s="81"/>
      <c r="E774" s="94"/>
      <c r="F774" s="94"/>
      <c r="H774" s="81"/>
      <c r="U774" s="368"/>
      <c r="V774" s="368"/>
      <c r="W774" s="369"/>
    </row>
    <row r="775" ht="15.75" customHeight="1">
      <c r="A775" s="94"/>
      <c r="B775" s="94"/>
      <c r="C775" s="94"/>
      <c r="D775" s="81"/>
      <c r="E775" s="94"/>
      <c r="F775" s="94"/>
      <c r="H775" s="81"/>
      <c r="U775" s="368"/>
      <c r="V775" s="368"/>
      <c r="W775" s="369"/>
    </row>
    <row r="776" ht="15.75" customHeight="1">
      <c r="A776" s="94"/>
      <c r="B776" s="94"/>
      <c r="C776" s="94"/>
      <c r="D776" s="81"/>
      <c r="E776" s="94"/>
      <c r="F776" s="94"/>
      <c r="H776" s="81"/>
      <c r="U776" s="368"/>
      <c r="V776" s="368"/>
      <c r="W776" s="369"/>
    </row>
    <row r="777" ht="15.75" customHeight="1">
      <c r="A777" s="94"/>
      <c r="B777" s="94"/>
      <c r="C777" s="94"/>
      <c r="D777" s="81"/>
      <c r="E777" s="94"/>
      <c r="F777" s="94"/>
      <c r="H777" s="81"/>
      <c r="U777" s="368"/>
      <c r="V777" s="368"/>
      <c r="W777" s="369"/>
    </row>
    <row r="778" ht="15.75" customHeight="1">
      <c r="A778" s="94"/>
      <c r="B778" s="94"/>
      <c r="C778" s="94"/>
      <c r="D778" s="81"/>
      <c r="E778" s="94"/>
      <c r="F778" s="94"/>
      <c r="H778" s="81"/>
      <c r="U778" s="368"/>
      <c r="V778" s="368"/>
      <c r="W778" s="369"/>
    </row>
    <row r="779" ht="15.75" customHeight="1">
      <c r="A779" s="94"/>
      <c r="B779" s="94"/>
      <c r="C779" s="94"/>
      <c r="D779" s="81"/>
      <c r="E779" s="94"/>
      <c r="F779" s="94"/>
      <c r="H779" s="81"/>
      <c r="U779" s="368"/>
      <c r="V779" s="368"/>
      <c r="W779" s="369"/>
    </row>
    <row r="780" ht="15.75" customHeight="1">
      <c r="A780" s="94"/>
      <c r="B780" s="94"/>
      <c r="C780" s="94"/>
      <c r="D780" s="81"/>
      <c r="E780" s="94"/>
      <c r="F780" s="94"/>
      <c r="H780" s="81"/>
      <c r="U780" s="368"/>
      <c r="V780" s="368"/>
      <c r="W780" s="369"/>
    </row>
    <row r="781" ht="15.75" customHeight="1">
      <c r="A781" s="94"/>
      <c r="B781" s="94"/>
      <c r="C781" s="94"/>
      <c r="D781" s="81"/>
      <c r="E781" s="94"/>
      <c r="F781" s="94"/>
      <c r="H781" s="81"/>
      <c r="U781" s="368"/>
      <c r="V781" s="368"/>
      <c r="W781" s="369"/>
    </row>
    <row r="782" ht="15.75" customHeight="1">
      <c r="A782" s="94"/>
      <c r="B782" s="94"/>
      <c r="C782" s="94"/>
      <c r="D782" s="81"/>
      <c r="E782" s="94"/>
      <c r="F782" s="94"/>
      <c r="H782" s="81"/>
      <c r="U782" s="368"/>
      <c r="V782" s="368"/>
      <c r="W782" s="369"/>
    </row>
    <row r="783" ht="15.75" customHeight="1">
      <c r="A783" s="94"/>
      <c r="B783" s="94"/>
      <c r="C783" s="94"/>
      <c r="D783" s="81"/>
      <c r="E783" s="94"/>
      <c r="F783" s="94"/>
      <c r="H783" s="81"/>
      <c r="U783" s="368"/>
      <c r="V783" s="368"/>
      <c r="W783" s="369"/>
    </row>
    <row r="784" ht="15.75" customHeight="1">
      <c r="A784" s="94"/>
      <c r="B784" s="94"/>
      <c r="C784" s="94"/>
      <c r="D784" s="81"/>
      <c r="E784" s="94"/>
      <c r="F784" s="94"/>
      <c r="H784" s="81"/>
      <c r="U784" s="368"/>
      <c r="V784" s="368"/>
      <c r="W784" s="369"/>
    </row>
    <row r="785" ht="15.75" customHeight="1">
      <c r="A785" s="94"/>
      <c r="B785" s="94"/>
      <c r="C785" s="94"/>
      <c r="D785" s="81"/>
      <c r="E785" s="94"/>
      <c r="F785" s="94"/>
      <c r="H785" s="81"/>
      <c r="U785" s="368"/>
      <c r="V785" s="368"/>
      <c r="W785" s="369"/>
    </row>
    <row r="786" ht="15.75" customHeight="1">
      <c r="A786" s="94"/>
      <c r="B786" s="94"/>
      <c r="C786" s="94"/>
      <c r="D786" s="81"/>
      <c r="E786" s="94"/>
      <c r="F786" s="94"/>
      <c r="H786" s="81"/>
      <c r="U786" s="368"/>
      <c r="V786" s="368"/>
      <c r="W786" s="369"/>
    </row>
    <row r="787" ht="15.75" customHeight="1">
      <c r="A787" s="94"/>
      <c r="B787" s="94"/>
      <c r="C787" s="94"/>
      <c r="D787" s="81"/>
      <c r="E787" s="94"/>
      <c r="F787" s="94"/>
      <c r="H787" s="81"/>
      <c r="U787" s="368"/>
      <c r="V787" s="368"/>
      <c r="W787" s="369"/>
    </row>
    <row r="788" ht="15.75" customHeight="1">
      <c r="A788" s="94"/>
      <c r="B788" s="94"/>
      <c r="C788" s="94"/>
      <c r="D788" s="81"/>
      <c r="E788" s="94"/>
      <c r="F788" s="94"/>
      <c r="H788" s="81"/>
      <c r="U788" s="368"/>
      <c r="V788" s="368"/>
      <c r="W788" s="369"/>
    </row>
    <row r="789" ht="15.75" customHeight="1">
      <c r="A789" s="94"/>
      <c r="B789" s="94"/>
      <c r="C789" s="94"/>
      <c r="D789" s="81"/>
      <c r="E789" s="94"/>
      <c r="F789" s="94"/>
      <c r="H789" s="81"/>
      <c r="U789" s="368"/>
      <c r="V789" s="368"/>
      <c r="W789" s="369"/>
    </row>
    <row r="790" ht="15.75" customHeight="1">
      <c r="A790" s="94"/>
      <c r="B790" s="94"/>
      <c r="C790" s="94"/>
      <c r="D790" s="81"/>
      <c r="E790" s="94"/>
      <c r="F790" s="94"/>
      <c r="H790" s="81"/>
      <c r="U790" s="368"/>
      <c r="V790" s="368"/>
      <c r="W790" s="369"/>
    </row>
    <row r="791" ht="15.75" customHeight="1">
      <c r="A791" s="94"/>
      <c r="B791" s="94"/>
      <c r="C791" s="94"/>
      <c r="D791" s="81"/>
      <c r="E791" s="94"/>
      <c r="F791" s="94"/>
      <c r="H791" s="81"/>
      <c r="U791" s="368"/>
      <c r="V791" s="368"/>
      <c r="W791" s="369"/>
    </row>
    <row r="792" ht="15.75" customHeight="1">
      <c r="A792" s="94"/>
      <c r="B792" s="94"/>
      <c r="C792" s="94"/>
      <c r="D792" s="81"/>
      <c r="E792" s="94"/>
      <c r="F792" s="94"/>
      <c r="H792" s="81"/>
      <c r="U792" s="368"/>
      <c r="V792" s="368"/>
      <c r="W792" s="369"/>
    </row>
    <row r="793" ht="15.75" customHeight="1">
      <c r="A793" s="94"/>
      <c r="B793" s="94"/>
      <c r="C793" s="94"/>
      <c r="D793" s="81"/>
      <c r="E793" s="94"/>
      <c r="F793" s="94"/>
      <c r="H793" s="81"/>
      <c r="U793" s="368"/>
      <c r="V793" s="368"/>
      <c r="W793" s="369"/>
    </row>
    <row r="794" ht="15.75" customHeight="1">
      <c r="A794" s="94"/>
      <c r="B794" s="94"/>
      <c r="C794" s="94"/>
      <c r="D794" s="81"/>
      <c r="E794" s="94"/>
      <c r="F794" s="94"/>
      <c r="H794" s="81"/>
      <c r="U794" s="368"/>
      <c r="V794" s="368"/>
      <c r="W794" s="369"/>
    </row>
    <row r="795" ht="15.75" customHeight="1">
      <c r="A795" s="94"/>
      <c r="B795" s="94"/>
      <c r="C795" s="94"/>
      <c r="D795" s="81"/>
      <c r="E795" s="94"/>
      <c r="F795" s="94"/>
      <c r="H795" s="81"/>
      <c r="U795" s="368"/>
      <c r="V795" s="368"/>
      <c r="W795" s="369"/>
    </row>
    <row r="796" ht="15.75" customHeight="1">
      <c r="A796" s="94"/>
      <c r="B796" s="94"/>
      <c r="C796" s="94"/>
      <c r="D796" s="81"/>
      <c r="E796" s="94"/>
      <c r="F796" s="94"/>
      <c r="H796" s="81"/>
      <c r="U796" s="368"/>
      <c r="V796" s="368"/>
      <c r="W796" s="369"/>
    </row>
    <row r="797" ht="15.75" customHeight="1">
      <c r="A797" s="94"/>
      <c r="B797" s="94"/>
      <c r="C797" s="94"/>
      <c r="D797" s="81"/>
      <c r="E797" s="94"/>
      <c r="F797" s="94"/>
      <c r="H797" s="81"/>
      <c r="U797" s="368"/>
      <c r="V797" s="368"/>
      <c r="W797" s="369"/>
    </row>
    <row r="798" ht="15.75" customHeight="1">
      <c r="A798" s="94"/>
      <c r="B798" s="94"/>
      <c r="C798" s="94"/>
      <c r="D798" s="81"/>
      <c r="E798" s="94"/>
      <c r="F798" s="94"/>
      <c r="H798" s="81"/>
      <c r="U798" s="368"/>
      <c r="V798" s="368"/>
      <c r="W798" s="369"/>
    </row>
    <row r="799" ht="15.75" customHeight="1">
      <c r="A799" s="94"/>
      <c r="B799" s="94"/>
      <c r="C799" s="94"/>
      <c r="D799" s="81"/>
      <c r="E799" s="94"/>
      <c r="F799" s="94"/>
      <c r="H799" s="81"/>
      <c r="U799" s="368"/>
      <c r="V799" s="368"/>
      <c r="W799" s="369"/>
    </row>
    <row r="800" ht="15.75" customHeight="1">
      <c r="A800" s="94"/>
      <c r="B800" s="94"/>
      <c r="C800" s="94"/>
      <c r="D800" s="81"/>
      <c r="E800" s="94"/>
      <c r="F800" s="94"/>
      <c r="H800" s="81"/>
      <c r="U800" s="368"/>
      <c r="V800" s="368"/>
      <c r="W800" s="369"/>
    </row>
    <row r="801" ht="15.75" customHeight="1">
      <c r="A801" s="94"/>
      <c r="B801" s="94"/>
      <c r="C801" s="94"/>
      <c r="D801" s="81"/>
      <c r="E801" s="94"/>
      <c r="F801" s="94"/>
      <c r="H801" s="81"/>
      <c r="U801" s="368"/>
      <c r="V801" s="368"/>
      <c r="W801" s="369"/>
    </row>
    <row r="802" ht="15.75" customHeight="1">
      <c r="A802" s="94"/>
      <c r="B802" s="94"/>
      <c r="C802" s="94"/>
      <c r="D802" s="81"/>
      <c r="E802" s="94"/>
      <c r="F802" s="94"/>
      <c r="H802" s="81"/>
      <c r="U802" s="368"/>
      <c r="V802" s="368"/>
      <c r="W802" s="369"/>
    </row>
    <row r="803" ht="15.75" customHeight="1">
      <c r="A803" s="94"/>
      <c r="B803" s="94"/>
      <c r="C803" s="94"/>
      <c r="D803" s="81"/>
      <c r="E803" s="94"/>
      <c r="F803" s="94"/>
      <c r="H803" s="81"/>
      <c r="U803" s="368"/>
      <c r="V803" s="368"/>
      <c r="W803" s="369"/>
    </row>
    <row r="804" ht="15.75" customHeight="1">
      <c r="A804" s="94"/>
      <c r="B804" s="94"/>
      <c r="C804" s="94"/>
      <c r="D804" s="81"/>
      <c r="E804" s="94"/>
      <c r="F804" s="94"/>
      <c r="H804" s="81"/>
      <c r="U804" s="368"/>
      <c r="V804" s="368"/>
      <c r="W804" s="369"/>
    </row>
    <row r="805" ht="15.75" customHeight="1">
      <c r="A805" s="94"/>
      <c r="B805" s="94"/>
      <c r="C805" s="94"/>
      <c r="D805" s="81"/>
      <c r="E805" s="94"/>
      <c r="F805" s="94"/>
      <c r="H805" s="81"/>
      <c r="U805" s="368"/>
      <c r="V805" s="368"/>
      <c r="W805" s="369"/>
    </row>
    <row r="806" ht="15.75" customHeight="1">
      <c r="A806" s="94"/>
      <c r="B806" s="94"/>
      <c r="C806" s="94"/>
      <c r="D806" s="81"/>
      <c r="E806" s="94"/>
      <c r="F806" s="94"/>
      <c r="H806" s="81"/>
      <c r="U806" s="368"/>
      <c r="V806" s="368"/>
      <c r="W806" s="369"/>
    </row>
    <row r="807" ht="15.75" customHeight="1">
      <c r="A807" s="94"/>
      <c r="B807" s="94"/>
      <c r="C807" s="94"/>
      <c r="D807" s="81"/>
      <c r="E807" s="94"/>
      <c r="F807" s="94"/>
      <c r="H807" s="81"/>
      <c r="U807" s="368"/>
      <c r="V807" s="368"/>
      <c r="W807" s="369"/>
    </row>
    <row r="808" ht="15.75" customHeight="1">
      <c r="A808" s="94"/>
      <c r="B808" s="94"/>
      <c r="C808" s="94"/>
      <c r="D808" s="81"/>
      <c r="E808" s="94"/>
      <c r="F808" s="94"/>
      <c r="H808" s="81"/>
      <c r="U808" s="368"/>
      <c r="V808" s="368"/>
      <c r="W808" s="369"/>
    </row>
    <row r="809" ht="15.75" customHeight="1">
      <c r="A809" s="94"/>
      <c r="B809" s="94"/>
      <c r="C809" s="94"/>
      <c r="D809" s="81"/>
      <c r="E809" s="94"/>
      <c r="F809" s="94"/>
      <c r="H809" s="81"/>
      <c r="U809" s="368"/>
      <c r="V809" s="368"/>
      <c r="W809" s="369"/>
    </row>
    <row r="810" ht="15.75" customHeight="1">
      <c r="A810" s="94"/>
      <c r="B810" s="94"/>
      <c r="C810" s="94"/>
      <c r="D810" s="81"/>
      <c r="E810" s="94"/>
      <c r="F810" s="94"/>
      <c r="H810" s="81"/>
      <c r="U810" s="368"/>
      <c r="V810" s="368"/>
      <c r="W810" s="369"/>
    </row>
    <row r="811" ht="15.75" customHeight="1">
      <c r="A811" s="94"/>
      <c r="B811" s="94"/>
      <c r="C811" s="94"/>
      <c r="D811" s="81"/>
      <c r="E811" s="94"/>
      <c r="F811" s="94"/>
      <c r="H811" s="81"/>
      <c r="U811" s="368"/>
      <c r="V811" s="368"/>
      <c r="W811" s="369"/>
    </row>
    <row r="812" ht="15.75" customHeight="1">
      <c r="A812" s="94"/>
      <c r="B812" s="94"/>
      <c r="C812" s="94"/>
      <c r="D812" s="81"/>
      <c r="E812" s="94"/>
      <c r="F812" s="94"/>
      <c r="H812" s="81"/>
      <c r="U812" s="368"/>
      <c r="V812" s="368"/>
      <c r="W812" s="369"/>
    </row>
    <row r="813" ht="15.75" customHeight="1">
      <c r="A813" s="94"/>
      <c r="B813" s="94"/>
      <c r="C813" s="94"/>
      <c r="D813" s="81"/>
      <c r="E813" s="94"/>
      <c r="F813" s="94"/>
      <c r="H813" s="81"/>
      <c r="U813" s="368"/>
      <c r="V813" s="368"/>
      <c r="W813" s="369"/>
    </row>
    <row r="814" ht="15.75" customHeight="1">
      <c r="A814" s="94"/>
      <c r="B814" s="94"/>
      <c r="C814" s="94"/>
      <c r="D814" s="81"/>
      <c r="E814" s="94"/>
      <c r="F814" s="94"/>
      <c r="H814" s="81"/>
      <c r="U814" s="368"/>
      <c r="V814" s="368"/>
      <c r="W814" s="369"/>
    </row>
    <row r="815" ht="15.75" customHeight="1">
      <c r="A815" s="94"/>
      <c r="B815" s="94"/>
      <c r="C815" s="94"/>
      <c r="D815" s="81"/>
      <c r="E815" s="94"/>
      <c r="F815" s="94"/>
      <c r="H815" s="81"/>
      <c r="U815" s="368"/>
      <c r="V815" s="368"/>
      <c r="W815" s="369"/>
    </row>
    <row r="816" ht="15.75" customHeight="1">
      <c r="A816" s="94"/>
      <c r="B816" s="94"/>
      <c r="C816" s="94"/>
      <c r="D816" s="81"/>
      <c r="E816" s="94"/>
      <c r="F816" s="94"/>
      <c r="H816" s="81"/>
      <c r="U816" s="368"/>
      <c r="V816" s="368"/>
      <c r="W816" s="369"/>
    </row>
    <row r="817" ht="15.75" customHeight="1">
      <c r="A817" s="94"/>
      <c r="B817" s="94"/>
      <c r="C817" s="94"/>
      <c r="D817" s="81"/>
      <c r="E817" s="94"/>
      <c r="F817" s="94"/>
      <c r="H817" s="81"/>
      <c r="U817" s="368"/>
      <c r="V817" s="368"/>
      <c r="W817" s="369"/>
    </row>
    <row r="818" ht="15.75" customHeight="1">
      <c r="A818" s="94"/>
      <c r="B818" s="94"/>
      <c r="C818" s="94"/>
      <c r="D818" s="81"/>
      <c r="E818" s="94"/>
      <c r="F818" s="94"/>
      <c r="H818" s="81"/>
      <c r="U818" s="368"/>
      <c r="V818" s="368"/>
      <c r="W818" s="369"/>
    </row>
    <row r="819" ht="15.75" customHeight="1">
      <c r="A819" s="94"/>
      <c r="B819" s="94"/>
      <c r="C819" s="94"/>
      <c r="D819" s="81"/>
      <c r="E819" s="94"/>
      <c r="F819" s="94"/>
      <c r="H819" s="81"/>
      <c r="U819" s="368"/>
      <c r="V819" s="368"/>
      <c r="W819" s="369"/>
    </row>
    <row r="820" ht="15.75" customHeight="1">
      <c r="A820" s="94"/>
      <c r="B820" s="94"/>
      <c r="C820" s="94"/>
      <c r="D820" s="81"/>
      <c r="E820" s="94"/>
      <c r="F820" s="94"/>
      <c r="H820" s="81"/>
      <c r="U820" s="368"/>
      <c r="V820" s="368"/>
      <c r="W820" s="369"/>
    </row>
    <row r="821" ht="15.75" customHeight="1">
      <c r="A821" s="94"/>
      <c r="B821" s="94"/>
      <c r="C821" s="94"/>
      <c r="D821" s="81"/>
      <c r="E821" s="94"/>
      <c r="F821" s="94"/>
      <c r="H821" s="81"/>
      <c r="U821" s="368"/>
      <c r="V821" s="368"/>
      <c r="W821" s="369"/>
    </row>
    <row r="822" ht="15.75" customHeight="1">
      <c r="A822" s="94"/>
      <c r="B822" s="94"/>
      <c r="C822" s="94"/>
      <c r="D822" s="81"/>
      <c r="E822" s="94"/>
      <c r="F822" s="94"/>
      <c r="H822" s="81"/>
      <c r="U822" s="368"/>
      <c r="V822" s="368"/>
      <c r="W822" s="369"/>
    </row>
    <row r="823" ht="15.75" customHeight="1">
      <c r="A823" s="94"/>
      <c r="B823" s="94"/>
      <c r="C823" s="94"/>
      <c r="D823" s="81"/>
      <c r="E823" s="94"/>
      <c r="F823" s="94"/>
      <c r="H823" s="81"/>
      <c r="U823" s="368"/>
      <c r="V823" s="368"/>
      <c r="W823" s="369"/>
    </row>
    <row r="824" ht="15.75" customHeight="1">
      <c r="A824" s="94"/>
      <c r="B824" s="94"/>
      <c r="C824" s="94"/>
      <c r="D824" s="81"/>
      <c r="E824" s="94"/>
      <c r="F824" s="94"/>
      <c r="H824" s="81"/>
      <c r="U824" s="368"/>
      <c r="V824" s="368"/>
      <c r="W824" s="369"/>
    </row>
    <row r="825" ht="15.75" customHeight="1">
      <c r="A825" s="94"/>
      <c r="B825" s="94"/>
      <c r="C825" s="94"/>
      <c r="D825" s="81"/>
      <c r="E825" s="94"/>
      <c r="F825" s="94"/>
      <c r="H825" s="81"/>
      <c r="U825" s="368"/>
      <c r="V825" s="368"/>
      <c r="W825" s="369"/>
    </row>
    <row r="826" ht="15.75" customHeight="1">
      <c r="A826" s="94"/>
      <c r="B826" s="94"/>
      <c r="C826" s="94"/>
      <c r="D826" s="81"/>
      <c r="E826" s="94"/>
      <c r="F826" s="94"/>
      <c r="H826" s="81"/>
      <c r="U826" s="368"/>
      <c r="V826" s="368"/>
      <c r="W826" s="369"/>
    </row>
    <row r="827" ht="15.75" customHeight="1">
      <c r="A827" s="94"/>
      <c r="B827" s="94"/>
      <c r="C827" s="94"/>
      <c r="D827" s="81"/>
      <c r="E827" s="94"/>
      <c r="F827" s="94"/>
      <c r="H827" s="81"/>
      <c r="U827" s="368"/>
      <c r="V827" s="368"/>
      <c r="W827" s="369"/>
    </row>
    <row r="828" ht="15.75" customHeight="1">
      <c r="A828" s="94"/>
      <c r="B828" s="94"/>
      <c r="C828" s="94"/>
      <c r="D828" s="81"/>
      <c r="E828" s="94"/>
      <c r="F828" s="94"/>
      <c r="H828" s="81"/>
      <c r="U828" s="368"/>
      <c r="V828" s="368"/>
      <c r="W828" s="369"/>
    </row>
    <row r="829" ht="15.75" customHeight="1">
      <c r="A829" s="94"/>
      <c r="B829" s="94"/>
      <c r="C829" s="94"/>
      <c r="D829" s="81"/>
      <c r="E829" s="94"/>
      <c r="F829" s="94"/>
      <c r="H829" s="81"/>
      <c r="U829" s="368"/>
      <c r="V829" s="368"/>
      <c r="W829" s="369"/>
    </row>
    <row r="830" ht="15.75" customHeight="1">
      <c r="A830" s="94"/>
      <c r="B830" s="94"/>
      <c r="C830" s="94"/>
      <c r="D830" s="81"/>
      <c r="E830" s="94"/>
      <c r="F830" s="94"/>
      <c r="H830" s="81"/>
      <c r="U830" s="368"/>
      <c r="V830" s="368"/>
      <c r="W830" s="369"/>
    </row>
    <row r="831" ht="15.75" customHeight="1">
      <c r="A831" s="94"/>
      <c r="B831" s="94"/>
      <c r="C831" s="94"/>
      <c r="D831" s="81"/>
      <c r="E831" s="94"/>
      <c r="F831" s="94"/>
      <c r="H831" s="81"/>
      <c r="U831" s="368"/>
      <c r="V831" s="368"/>
      <c r="W831" s="369"/>
    </row>
    <row r="832" ht="15.75" customHeight="1">
      <c r="A832" s="94"/>
      <c r="B832" s="94"/>
      <c r="C832" s="94"/>
      <c r="D832" s="81"/>
      <c r="E832" s="94"/>
      <c r="F832" s="94"/>
      <c r="H832" s="81"/>
      <c r="U832" s="368"/>
      <c r="V832" s="368"/>
      <c r="W832" s="369"/>
    </row>
    <row r="833" ht="15.75" customHeight="1">
      <c r="A833" s="94"/>
      <c r="B833" s="94"/>
      <c r="C833" s="94"/>
      <c r="D833" s="81"/>
      <c r="E833" s="94"/>
      <c r="F833" s="94"/>
      <c r="H833" s="81"/>
      <c r="U833" s="368"/>
      <c r="V833" s="368"/>
      <c r="W833" s="369"/>
    </row>
    <row r="834" ht="15.75" customHeight="1">
      <c r="A834" s="94"/>
      <c r="B834" s="94"/>
      <c r="C834" s="94"/>
      <c r="D834" s="81"/>
      <c r="E834" s="94"/>
      <c r="F834" s="94"/>
      <c r="H834" s="81"/>
      <c r="U834" s="368"/>
      <c r="V834" s="368"/>
      <c r="W834" s="369"/>
    </row>
    <row r="835" ht="15.75" customHeight="1">
      <c r="A835" s="94"/>
      <c r="B835" s="94"/>
      <c r="C835" s="94"/>
      <c r="D835" s="81"/>
      <c r="E835" s="94"/>
      <c r="F835" s="94"/>
      <c r="H835" s="81"/>
      <c r="U835" s="368"/>
      <c r="V835" s="368"/>
      <c r="W835" s="369"/>
    </row>
    <row r="836" ht="15.75" customHeight="1">
      <c r="A836" s="94"/>
      <c r="B836" s="94"/>
      <c r="C836" s="94"/>
      <c r="D836" s="81"/>
      <c r="E836" s="94"/>
      <c r="F836" s="94"/>
      <c r="H836" s="81"/>
      <c r="U836" s="368"/>
      <c r="V836" s="368"/>
      <c r="W836" s="369"/>
    </row>
    <row r="837" ht="15.75" customHeight="1">
      <c r="A837" s="94"/>
      <c r="B837" s="94"/>
      <c r="C837" s="94"/>
      <c r="D837" s="81"/>
      <c r="E837" s="94"/>
      <c r="F837" s="94"/>
      <c r="H837" s="81"/>
      <c r="U837" s="368"/>
      <c r="V837" s="368"/>
      <c r="W837" s="369"/>
    </row>
    <row r="838" ht="15.75" customHeight="1">
      <c r="A838" s="94"/>
      <c r="B838" s="94"/>
      <c r="C838" s="94"/>
      <c r="D838" s="81"/>
      <c r="E838" s="94"/>
      <c r="F838" s="94"/>
      <c r="H838" s="81"/>
      <c r="U838" s="368"/>
      <c r="V838" s="368"/>
      <c r="W838" s="369"/>
    </row>
    <row r="839" ht="15.75" customHeight="1">
      <c r="A839" s="94"/>
      <c r="B839" s="94"/>
      <c r="C839" s="94"/>
      <c r="D839" s="81"/>
      <c r="E839" s="94"/>
      <c r="F839" s="94"/>
      <c r="H839" s="81"/>
      <c r="U839" s="368"/>
      <c r="V839" s="368"/>
      <c r="W839" s="369"/>
    </row>
    <row r="840" ht="15.75" customHeight="1">
      <c r="A840" s="94"/>
      <c r="B840" s="94"/>
      <c r="C840" s="94"/>
      <c r="D840" s="81"/>
      <c r="E840" s="94"/>
      <c r="F840" s="94"/>
      <c r="H840" s="81"/>
      <c r="U840" s="368"/>
      <c r="V840" s="368"/>
      <c r="W840" s="369"/>
    </row>
    <row r="841" ht="15.75" customHeight="1">
      <c r="A841" s="94"/>
      <c r="B841" s="94"/>
      <c r="C841" s="94"/>
      <c r="D841" s="81"/>
      <c r="E841" s="94"/>
      <c r="F841" s="94"/>
      <c r="H841" s="81"/>
      <c r="U841" s="368"/>
      <c r="V841" s="368"/>
      <c r="W841" s="369"/>
    </row>
    <row r="842" ht="15.75" customHeight="1">
      <c r="A842" s="94"/>
      <c r="B842" s="94"/>
      <c r="C842" s="94"/>
      <c r="D842" s="81"/>
      <c r="E842" s="94"/>
      <c r="F842" s="94"/>
      <c r="H842" s="81"/>
      <c r="U842" s="368"/>
      <c r="V842" s="368"/>
      <c r="W842" s="369"/>
    </row>
    <row r="843" ht="15.75" customHeight="1">
      <c r="A843" s="94"/>
      <c r="B843" s="94"/>
      <c r="C843" s="94"/>
      <c r="D843" s="81"/>
      <c r="E843" s="94"/>
      <c r="F843" s="94"/>
      <c r="H843" s="81"/>
      <c r="U843" s="368"/>
      <c r="V843" s="368"/>
      <c r="W843" s="369"/>
    </row>
    <row r="844" ht="15.75" customHeight="1">
      <c r="A844" s="94"/>
      <c r="B844" s="94"/>
      <c r="C844" s="94"/>
      <c r="D844" s="81"/>
      <c r="E844" s="94"/>
      <c r="F844" s="94"/>
      <c r="H844" s="81"/>
      <c r="U844" s="368"/>
      <c r="V844" s="368"/>
      <c r="W844" s="369"/>
    </row>
    <row r="845" ht="15.75" customHeight="1">
      <c r="A845" s="94"/>
      <c r="B845" s="94"/>
      <c r="C845" s="94"/>
      <c r="D845" s="81"/>
      <c r="E845" s="94"/>
      <c r="F845" s="94"/>
      <c r="H845" s="81"/>
      <c r="U845" s="368"/>
      <c r="V845" s="368"/>
      <c r="W845" s="369"/>
    </row>
    <row r="846" ht="15.75" customHeight="1">
      <c r="A846" s="94"/>
      <c r="B846" s="94"/>
      <c r="C846" s="94"/>
      <c r="D846" s="81"/>
      <c r="E846" s="94"/>
      <c r="F846" s="94"/>
      <c r="H846" s="81"/>
      <c r="U846" s="368"/>
      <c r="V846" s="368"/>
      <c r="W846" s="369"/>
    </row>
    <row r="847" ht="15.75" customHeight="1">
      <c r="A847" s="94"/>
      <c r="B847" s="94"/>
      <c r="C847" s="94"/>
      <c r="D847" s="81"/>
      <c r="E847" s="94"/>
      <c r="F847" s="94"/>
      <c r="H847" s="81"/>
      <c r="U847" s="368"/>
      <c r="V847" s="368"/>
      <c r="W847" s="369"/>
    </row>
    <row r="848" ht="15.75" customHeight="1">
      <c r="A848" s="94"/>
      <c r="B848" s="94"/>
      <c r="C848" s="94"/>
      <c r="D848" s="81"/>
      <c r="E848" s="94"/>
      <c r="F848" s="94"/>
      <c r="H848" s="81"/>
      <c r="U848" s="368"/>
      <c r="V848" s="368"/>
      <c r="W848" s="369"/>
    </row>
    <row r="849" ht="15.75" customHeight="1">
      <c r="A849" s="94"/>
      <c r="B849" s="94"/>
      <c r="C849" s="94"/>
      <c r="D849" s="81"/>
      <c r="E849" s="94"/>
      <c r="F849" s="94"/>
      <c r="H849" s="81"/>
      <c r="U849" s="368"/>
      <c r="V849" s="368"/>
      <c r="W849" s="369"/>
    </row>
    <row r="850" ht="15.75" customHeight="1">
      <c r="A850" s="94"/>
      <c r="B850" s="94"/>
      <c r="C850" s="94"/>
      <c r="D850" s="81"/>
      <c r="E850" s="94"/>
      <c r="F850" s="94"/>
      <c r="H850" s="81"/>
      <c r="U850" s="368"/>
      <c r="V850" s="368"/>
      <c r="W850" s="369"/>
    </row>
    <row r="851" ht="15.75" customHeight="1">
      <c r="A851" s="94"/>
      <c r="B851" s="94"/>
      <c r="C851" s="94"/>
      <c r="D851" s="81"/>
      <c r="E851" s="94"/>
      <c r="F851" s="94"/>
      <c r="H851" s="81"/>
      <c r="U851" s="368"/>
      <c r="V851" s="368"/>
      <c r="W851" s="369"/>
    </row>
    <row r="852" ht="15.75" customHeight="1">
      <c r="A852" s="94"/>
      <c r="B852" s="94"/>
      <c r="C852" s="94"/>
      <c r="D852" s="81"/>
      <c r="E852" s="94"/>
      <c r="F852" s="94"/>
      <c r="H852" s="81"/>
      <c r="U852" s="368"/>
      <c r="V852" s="368"/>
      <c r="W852" s="369"/>
    </row>
    <row r="853" ht="15.75" customHeight="1">
      <c r="A853" s="94"/>
      <c r="B853" s="94"/>
      <c r="C853" s="94"/>
      <c r="D853" s="81"/>
      <c r="E853" s="94"/>
      <c r="F853" s="94"/>
      <c r="H853" s="81"/>
      <c r="U853" s="368"/>
      <c r="V853" s="368"/>
      <c r="W853" s="369"/>
    </row>
    <row r="854" ht="15.75" customHeight="1">
      <c r="A854" s="94"/>
      <c r="B854" s="94"/>
      <c r="C854" s="94"/>
      <c r="D854" s="81"/>
      <c r="E854" s="94"/>
      <c r="F854" s="94"/>
      <c r="H854" s="81"/>
      <c r="U854" s="368"/>
      <c r="V854" s="368"/>
      <c r="W854" s="369"/>
    </row>
    <row r="855" ht="15.75" customHeight="1">
      <c r="A855" s="94"/>
      <c r="B855" s="94"/>
      <c r="C855" s="94"/>
      <c r="D855" s="81"/>
      <c r="E855" s="94"/>
      <c r="F855" s="94"/>
      <c r="H855" s="81"/>
      <c r="U855" s="368"/>
      <c r="V855" s="368"/>
      <c r="W855" s="369"/>
    </row>
    <row r="856" ht="15.75" customHeight="1">
      <c r="A856" s="94"/>
      <c r="B856" s="94"/>
      <c r="C856" s="94"/>
      <c r="D856" s="81"/>
      <c r="E856" s="94"/>
      <c r="F856" s="94"/>
      <c r="H856" s="81"/>
      <c r="U856" s="368"/>
      <c r="V856" s="368"/>
      <c r="W856" s="369"/>
    </row>
    <row r="857" ht="15.75" customHeight="1">
      <c r="A857" s="94"/>
      <c r="B857" s="94"/>
      <c r="C857" s="94"/>
      <c r="D857" s="81"/>
      <c r="E857" s="94"/>
      <c r="F857" s="94"/>
      <c r="H857" s="81"/>
      <c r="U857" s="368"/>
      <c r="V857" s="368"/>
      <c r="W857" s="369"/>
    </row>
    <row r="858" ht="15.75" customHeight="1">
      <c r="A858" s="94"/>
      <c r="B858" s="94"/>
      <c r="C858" s="94"/>
      <c r="D858" s="81"/>
      <c r="E858" s="94"/>
      <c r="F858" s="94"/>
      <c r="H858" s="81"/>
      <c r="U858" s="368"/>
      <c r="V858" s="368"/>
      <c r="W858" s="369"/>
    </row>
    <row r="859" ht="15.75" customHeight="1">
      <c r="A859" s="94"/>
      <c r="B859" s="94"/>
      <c r="C859" s="94"/>
      <c r="D859" s="81"/>
      <c r="E859" s="94"/>
      <c r="F859" s="94"/>
      <c r="H859" s="81"/>
      <c r="U859" s="368"/>
      <c r="V859" s="368"/>
      <c r="W859" s="369"/>
    </row>
    <row r="860" ht="15.75" customHeight="1">
      <c r="A860" s="94"/>
      <c r="B860" s="94"/>
      <c r="C860" s="94"/>
      <c r="D860" s="81"/>
      <c r="E860" s="94"/>
      <c r="F860" s="94"/>
      <c r="H860" s="81"/>
      <c r="U860" s="368"/>
      <c r="V860" s="368"/>
      <c r="W860" s="369"/>
    </row>
    <row r="861" ht="15.75" customHeight="1">
      <c r="A861" s="94"/>
      <c r="B861" s="94"/>
      <c r="C861" s="94"/>
      <c r="D861" s="81"/>
      <c r="E861" s="94"/>
      <c r="F861" s="94"/>
      <c r="H861" s="81"/>
      <c r="U861" s="368"/>
      <c r="V861" s="368"/>
      <c r="W861" s="369"/>
    </row>
    <row r="862" ht="15.75" customHeight="1">
      <c r="A862" s="94"/>
      <c r="B862" s="94"/>
      <c r="C862" s="94"/>
      <c r="D862" s="81"/>
      <c r="E862" s="94"/>
      <c r="F862" s="94"/>
      <c r="H862" s="81"/>
      <c r="U862" s="368"/>
      <c r="V862" s="368"/>
      <c r="W862" s="369"/>
    </row>
    <row r="863" ht="15.75" customHeight="1">
      <c r="A863" s="94"/>
      <c r="B863" s="94"/>
      <c r="C863" s="94"/>
      <c r="D863" s="81"/>
      <c r="E863" s="94"/>
      <c r="F863" s="94"/>
      <c r="H863" s="81"/>
      <c r="U863" s="368"/>
      <c r="V863" s="368"/>
      <c r="W863" s="369"/>
    </row>
    <row r="864" ht="15.75" customHeight="1">
      <c r="A864" s="94"/>
      <c r="B864" s="94"/>
      <c r="C864" s="94"/>
      <c r="D864" s="81"/>
      <c r="E864" s="94"/>
      <c r="F864" s="94"/>
      <c r="H864" s="81"/>
      <c r="U864" s="368"/>
      <c r="V864" s="368"/>
      <c r="W864" s="369"/>
    </row>
    <row r="865" ht="15.75" customHeight="1">
      <c r="A865" s="94"/>
      <c r="B865" s="94"/>
      <c r="C865" s="94"/>
      <c r="D865" s="81"/>
      <c r="E865" s="94"/>
      <c r="F865" s="94"/>
      <c r="H865" s="81"/>
      <c r="U865" s="368"/>
      <c r="V865" s="368"/>
      <c r="W865" s="369"/>
    </row>
    <row r="866" ht="15.75" customHeight="1">
      <c r="A866" s="94"/>
      <c r="B866" s="94"/>
      <c r="C866" s="94"/>
      <c r="D866" s="81"/>
      <c r="E866" s="94"/>
      <c r="F866" s="94"/>
      <c r="H866" s="81"/>
      <c r="U866" s="368"/>
      <c r="V866" s="368"/>
      <c r="W866" s="369"/>
    </row>
    <row r="867" ht="15.75" customHeight="1">
      <c r="A867" s="94"/>
      <c r="B867" s="94"/>
      <c r="C867" s="94"/>
      <c r="D867" s="81"/>
      <c r="E867" s="94"/>
      <c r="F867" s="94"/>
      <c r="H867" s="81"/>
      <c r="U867" s="368"/>
      <c r="V867" s="368"/>
      <c r="W867" s="369"/>
    </row>
    <row r="868" ht="15.75" customHeight="1">
      <c r="A868" s="94"/>
      <c r="B868" s="94"/>
      <c r="C868" s="94"/>
      <c r="D868" s="81"/>
      <c r="E868" s="94"/>
      <c r="F868" s="94"/>
      <c r="H868" s="81"/>
      <c r="U868" s="368"/>
      <c r="V868" s="368"/>
      <c r="W868" s="369"/>
    </row>
    <row r="869" ht="15.75" customHeight="1">
      <c r="A869" s="94"/>
      <c r="B869" s="94"/>
      <c r="C869" s="94"/>
      <c r="D869" s="81"/>
      <c r="E869" s="94"/>
      <c r="F869" s="94"/>
      <c r="H869" s="81"/>
      <c r="U869" s="368"/>
      <c r="V869" s="368"/>
      <c r="W869" s="369"/>
    </row>
    <row r="870" ht="15.75" customHeight="1">
      <c r="A870" s="94"/>
      <c r="B870" s="94"/>
      <c r="C870" s="94"/>
      <c r="D870" s="81"/>
      <c r="E870" s="94"/>
      <c r="F870" s="94"/>
      <c r="H870" s="81"/>
      <c r="U870" s="368"/>
      <c r="V870" s="368"/>
      <c r="W870" s="369"/>
    </row>
    <row r="871" ht="15.75" customHeight="1">
      <c r="A871" s="94"/>
      <c r="B871" s="94"/>
      <c r="C871" s="94"/>
      <c r="D871" s="81"/>
      <c r="E871" s="94"/>
      <c r="F871" s="94"/>
      <c r="H871" s="81"/>
      <c r="U871" s="368"/>
      <c r="V871" s="368"/>
      <c r="W871" s="369"/>
    </row>
    <row r="872" ht="15.75" customHeight="1">
      <c r="A872" s="94"/>
      <c r="B872" s="94"/>
      <c r="C872" s="94"/>
      <c r="D872" s="81"/>
      <c r="E872" s="94"/>
      <c r="F872" s="94"/>
      <c r="H872" s="81"/>
      <c r="U872" s="368"/>
      <c r="V872" s="368"/>
      <c r="W872" s="369"/>
    </row>
    <row r="873" ht="15.75" customHeight="1">
      <c r="A873" s="94"/>
      <c r="B873" s="94"/>
      <c r="C873" s="94"/>
      <c r="D873" s="81"/>
      <c r="E873" s="94"/>
      <c r="F873" s="94"/>
      <c r="H873" s="81"/>
      <c r="U873" s="368"/>
      <c r="V873" s="368"/>
      <c r="W873" s="369"/>
    </row>
    <row r="874" ht="15.75" customHeight="1">
      <c r="A874" s="94"/>
      <c r="B874" s="94"/>
      <c r="C874" s="94"/>
      <c r="D874" s="81"/>
      <c r="E874" s="94"/>
      <c r="F874" s="94"/>
      <c r="H874" s="81"/>
      <c r="U874" s="368"/>
      <c r="V874" s="368"/>
      <c r="W874" s="369"/>
    </row>
    <row r="875" ht="15.75" customHeight="1">
      <c r="A875" s="94"/>
      <c r="B875" s="94"/>
      <c r="C875" s="94"/>
      <c r="D875" s="81"/>
      <c r="E875" s="94"/>
      <c r="F875" s="94"/>
      <c r="H875" s="81"/>
      <c r="U875" s="368"/>
      <c r="V875" s="368"/>
      <c r="W875" s="369"/>
    </row>
    <row r="876" ht="15.75" customHeight="1">
      <c r="A876" s="94"/>
      <c r="B876" s="94"/>
      <c r="C876" s="94"/>
      <c r="D876" s="81"/>
      <c r="E876" s="94"/>
      <c r="F876" s="94"/>
      <c r="H876" s="81"/>
      <c r="U876" s="368"/>
      <c r="V876" s="368"/>
      <c r="W876" s="369"/>
    </row>
    <row r="877" ht="15.75" customHeight="1">
      <c r="A877" s="94"/>
      <c r="B877" s="94"/>
      <c r="C877" s="94"/>
      <c r="D877" s="81"/>
      <c r="E877" s="94"/>
      <c r="F877" s="94"/>
      <c r="H877" s="81"/>
      <c r="U877" s="368"/>
      <c r="V877" s="368"/>
      <c r="W877" s="369"/>
    </row>
    <row r="878" ht="15.75" customHeight="1">
      <c r="A878" s="94"/>
      <c r="B878" s="94"/>
      <c r="C878" s="94"/>
      <c r="D878" s="81"/>
      <c r="E878" s="94"/>
      <c r="F878" s="94"/>
      <c r="H878" s="81"/>
      <c r="U878" s="368"/>
      <c r="V878" s="368"/>
      <c r="W878" s="369"/>
    </row>
    <row r="879" ht="15.75" customHeight="1">
      <c r="A879" s="94"/>
      <c r="B879" s="94"/>
      <c r="C879" s="94"/>
      <c r="D879" s="81"/>
      <c r="E879" s="94"/>
      <c r="F879" s="94"/>
      <c r="H879" s="81"/>
      <c r="U879" s="368"/>
      <c r="V879" s="368"/>
      <c r="W879" s="369"/>
    </row>
    <row r="880" ht="15.75" customHeight="1">
      <c r="A880" s="94"/>
      <c r="B880" s="94"/>
      <c r="C880" s="94"/>
      <c r="D880" s="81"/>
      <c r="E880" s="94"/>
      <c r="F880" s="94"/>
      <c r="H880" s="81"/>
      <c r="U880" s="368"/>
      <c r="V880" s="368"/>
      <c r="W880" s="369"/>
    </row>
    <row r="881" ht="15.75" customHeight="1">
      <c r="A881" s="94"/>
      <c r="B881" s="94"/>
      <c r="C881" s="94"/>
      <c r="D881" s="81"/>
      <c r="E881" s="94"/>
      <c r="F881" s="94"/>
      <c r="H881" s="81"/>
      <c r="U881" s="368"/>
      <c r="V881" s="368"/>
      <c r="W881" s="369"/>
    </row>
    <row r="882" ht="15.75" customHeight="1">
      <c r="A882" s="94"/>
      <c r="B882" s="94"/>
      <c r="C882" s="94"/>
      <c r="D882" s="81"/>
      <c r="E882" s="94"/>
      <c r="F882" s="94"/>
      <c r="H882" s="81"/>
      <c r="U882" s="368"/>
      <c r="V882" s="368"/>
      <c r="W882" s="369"/>
    </row>
    <row r="883" ht="15.75" customHeight="1">
      <c r="A883" s="94"/>
      <c r="B883" s="94"/>
      <c r="C883" s="94"/>
      <c r="D883" s="81"/>
      <c r="E883" s="94"/>
      <c r="F883" s="94"/>
      <c r="H883" s="81"/>
      <c r="U883" s="368"/>
      <c r="V883" s="368"/>
      <c r="W883" s="369"/>
    </row>
    <row r="884" ht="15.75" customHeight="1">
      <c r="A884" s="94"/>
      <c r="B884" s="94"/>
      <c r="C884" s="94"/>
      <c r="D884" s="81"/>
      <c r="E884" s="94"/>
      <c r="F884" s="94"/>
      <c r="H884" s="81"/>
      <c r="U884" s="368"/>
      <c r="V884" s="368"/>
      <c r="W884" s="369"/>
    </row>
    <row r="885" ht="15.75" customHeight="1">
      <c r="A885" s="94"/>
      <c r="B885" s="94"/>
      <c r="C885" s="94"/>
      <c r="D885" s="81"/>
      <c r="E885" s="94"/>
      <c r="F885" s="94"/>
      <c r="H885" s="81"/>
      <c r="U885" s="368"/>
      <c r="V885" s="368"/>
      <c r="W885" s="369"/>
    </row>
    <row r="886" ht="15.75" customHeight="1">
      <c r="A886" s="94"/>
      <c r="B886" s="94"/>
      <c r="C886" s="94"/>
      <c r="D886" s="81"/>
      <c r="E886" s="94"/>
      <c r="F886" s="94"/>
      <c r="H886" s="81"/>
      <c r="U886" s="368"/>
      <c r="V886" s="368"/>
      <c r="W886" s="369"/>
    </row>
    <row r="887" ht="15.75" customHeight="1">
      <c r="A887" s="94"/>
      <c r="B887" s="94"/>
      <c r="C887" s="94"/>
      <c r="D887" s="81"/>
      <c r="E887" s="94"/>
      <c r="F887" s="94"/>
      <c r="H887" s="81"/>
      <c r="U887" s="368"/>
      <c r="V887" s="368"/>
      <c r="W887" s="369"/>
    </row>
    <row r="888" ht="15.75" customHeight="1">
      <c r="A888" s="94"/>
      <c r="B888" s="94"/>
      <c r="C888" s="94"/>
      <c r="D888" s="81"/>
      <c r="E888" s="94"/>
      <c r="F888" s="94"/>
      <c r="H888" s="81"/>
      <c r="U888" s="368"/>
      <c r="V888" s="368"/>
      <c r="W888" s="369"/>
    </row>
    <row r="889" ht="15.75" customHeight="1">
      <c r="A889" s="94"/>
      <c r="B889" s="94"/>
      <c r="C889" s="94"/>
      <c r="D889" s="81"/>
      <c r="E889" s="94"/>
      <c r="F889" s="94"/>
      <c r="H889" s="81"/>
      <c r="U889" s="368"/>
      <c r="V889" s="368"/>
      <c r="W889" s="369"/>
    </row>
    <row r="890" ht="15.75" customHeight="1">
      <c r="A890" s="94"/>
      <c r="B890" s="94"/>
      <c r="C890" s="94"/>
      <c r="D890" s="81"/>
      <c r="E890" s="94"/>
      <c r="F890" s="94"/>
      <c r="H890" s="81"/>
      <c r="U890" s="368"/>
      <c r="V890" s="368"/>
      <c r="W890" s="369"/>
    </row>
    <row r="891" ht="15.75" customHeight="1">
      <c r="A891" s="94"/>
      <c r="B891" s="94"/>
      <c r="C891" s="94"/>
      <c r="D891" s="81"/>
      <c r="E891" s="94"/>
      <c r="F891" s="94"/>
      <c r="H891" s="81"/>
      <c r="U891" s="368"/>
      <c r="V891" s="368"/>
      <c r="W891" s="369"/>
    </row>
    <row r="892" ht="15.75" customHeight="1">
      <c r="A892" s="94"/>
      <c r="B892" s="94"/>
      <c r="C892" s="94"/>
      <c r="D892" s="81"/>
      <c r="E892" s="94"/>
      <c r="F892" s="94"/>
      <c r="H892" s="81"/>
      <c r="U892" s="368"/>
      <c r="V892" s="368"/>
      <c r="W892" s="369"/>
    </row>
    <row r="893" ht="15.75" customHeight="1">
      <c r="A893" s="94"/>
      <c r="B893" s="94"/>
      <c r="C893" s="94"/>
      <c r="D893" s="81"/>
      <c r="E893" s="94"/>
      <c r="F893" s="94"/>
      <c r="H893" s="81"/>
      <c r="U893" s="368"/>
      <c r="V893" s="368"/>
      <c r="W893" s="369"/>
    </row>
    <row r="894" ht="15.75" customHeight="1">
      <c r="A894" s="94"/>
      <c r="B894" s="94"/>
      <c r="C894" s="94"/>
      <c r="D894" s="81"/>
      <c r="E894" s="94"/>
      <c r="F894" s="94"/>
      <c r="H894" s="81"/>
      <c r="U894" s="368"/>
      <c r="V894" s="368"/>
      <c r="W894" s="369"/>
    </row>
    <row r="895" ht="15.75" customHeight="1">
      <c r="A895" s="94"/>
      <c r="B895" s="94"/>
      <c r="C895" s="94"/>
      <c r="D895" s="81"/>
      <c r="E895" s="94"/>
      <c r="F895" s="94"/>
      <c r="H895" s="81"/>
      <c r="U895" s="368"/>
      <c r="V895" s="368"/>
      <c r="W895" s="369"/>
    </row>
    <row r="896" ht="15.75" customHeight="1">
      <c r="A896" s="94"/>
      <c r="B896" s="94"/>
      <c r="C896" s="94"/>
      <c r="D896" s="81"/>
      <c r="E896" s="94"/>
      <c r="F896" s="94"/>
      <c r="H896" s="81"/>
      <c r="U896" s="368"/>
      <c r="V896" s="368"/>
      <c r="W896" s="369"/>
    </row>
    <row r="897" ht="15.75" customHeight="1">
      <c r="A897" s="94"/>
      <c r="B897" s="94"/>
      <c r="C897" s="94"/>
      <c r="D897" s="81"/>
      <c r="E897" s="94"/>
      <c r="F897" s="94"/>
      <c r="H897" s="81"/>
      <c r="U897" s="368"/>
      <c r="V897" s="368"/>
      <c r="W897" s="369"/>
    </row>
    <row r="898" ht="15.75" customHeight="1">
      <c r="A898" s="94"/>
      <c r="B898" s="94"/>
      <c r="C898" s="94"/>
      <c r="D898" s="81"/>
      <c r="E898" s="94"/>
      <c r="F898" s="94"/>
      <c r="H898" s="81"/>
      <c r="U898" s="368"/>
      <c r="V898" s="368"/>
      <c r="W898" s="369"/>
    </row>
    <row r="899" ht="15.75" customHeight="1">
      <c r="A899" s="94"/>
      <c r="B899" s="94"/>
      <c r="C899" s="94"/>
      <c r="D899" s="81"/>
      <c r="E899" s="94"/>
      <c r="F899" s="94"/>
      <c r="H899" s="81"/>
      <c r="U899" s="368"/>
      <c r="V899" s="368"/>
      <c r="W899" s="369"/>
    </row>
    <row r="900" ht="15.75" customHeight="1">
      <c r="A900" s="94"/>
      <c r="B900" s="94"/>
      <c r="C900" s="94"/>
      <c r="D900" s="81"/>
      <c r="E900" s="94"/>
      <c r="F900" s="94"/>
      <c r="H900" s="81"/>
      <c r="U900" s="368"/>
      <c r="V900" s="368"/>
      <c r="W900" s="369"/>
    </row>
    <row r="901" ht="15.75" customHeight="1">
      <c r="A901" s="94"/>
      <c r="B901" s="94"/>
      <c r="C901" s="94"/>
      <c r="D901" s="81"/>
      <c r="E901" s="94"/>
      <c r="F901" s="94"/>
      <c r="H901" s="81"/>
      <c r="U901" s="368"/>
      <c r="V901" s="368"/>
      <c r="W901" s="369"/>
    </row>
    <row r="902" ht="15.75" customHeight="1">
      <c r="A902" s="94"/>
      <c r="B902" s="94"/>
      <c r="C902" s="94"/>
      <c r="D902" s="81"/>
      <c r="E902" s="94"/>
      <c r="F902" s="94"/>
      <c r="H902" s="81"/>
      <c r="U902" s="368"/>
      <c r="V902" s="368"/>
      <c r="W902" s="369"/>
    </row>
    <row r="903" ht="15.75" customHeight="1">
      <c r="A903" s="94"/>
      <c r="B903" s="94"/>
      <c r="C903" s="94"/>
      <c r="D903" s="81"/>
      <c r="E903" s="94"/>
      <c r="F903" s="94"/>
      <c r="H903" s="81"/>
      <c r="U903" s="368"/>
      <c r="V903" s="368"/>
      <c r="W903" s="369"/>
    </row>
    <row r="904" ht="15.75" customHeight="1">
      <c r="A904" s="94"/>
      <c r="B904" s="94"/>
      <c r="C904" s="94"/>
      <c r="D904" s="81"/>
      <c r="E904" s="94"/>
      <c r="F904" s="94"/>
      <c r="H904" s="81"/>
      <c r="U904" s="368"/>
      <c r="V904" s="368"/>
      <c r="W904" s="369"/>
    </row>
    <row r="905" ht="15.75" customHeight="1">
      <c r="A905" s="94"/>
      <c r="B905" s="94"/>
      <c r="C905" s="94"/>
      <c r="D905" s="81"/>
      <c r="E905" s="94"/>
      <c r="F905" s="94"/>
      <c r="H905" s="81"/>
      <c r="U905" s="368"/>
      <c r="V905" s="368"/>
      <c r="W905" s="369"/>
    </row>
    <row r="906" ht="15.75" customHeight="1">
      <c r="A906" s="94"/>
      <c r="B906" s="94"/>
      <c r="C906" s="94"/>
      <c r="D906" s="81"/>
      <c r="E906" s="94"/>
      <c r="F906" s="94"/>
      <c r="H906" s="81"/>
      <c r="U906" s="368"/>
      <c r="V906" s="368"/>
      <c r="W906" s="369"/>
    </row>
    <row r="907" ht="15.75" customHeight="1">
      <c r="A907" s="94"/>
      <c r="B907" s="94"/>
      <c r="C907" s="94"/>
      <c r="D907" s="81"/>
      <c r="E907" s="94"/>
      <c r="F907" s="94"/>
      <c r="H907" s="81"/>
      <c r="U907" s="368"/>
      <c r="V907" s="368"/>
      <c r="W907" s="369"/>
    </row>
    <row r="908" ht="15.75" customHeight="1">
      <c r="A908" s="94"/>
      <c r="B908" s="94"/>
      <c r="C908" s="94"/>
      <c r="D908" s="81"/>
      <c r="E908" s="94"/>
      <c r="F908" s="94"/>
      <c r="H908" s="81"/>
      <c r="U908" s="368"/>
      <c r="V908" s="368"/>
      <c r="W908" s="369"/>
    </row>
    <row r="909" ht="15.75" customHeight="1">
      <c r="A909" s="94"/>
      <c r="B909" s="94"/>
      <c r="C909" s="94"/>
      <c r="D909" s="81"/>
      <c r="E909" s="94"/>
      <c r="F909" s="94"/>
      <c r="H909" s="81"/>
      <c r="U909" s="368"/>
      <c r="V909" s="368"/>
      <c r="W909" s="369"/>
    </row>
    <row r="910" ht="15.75" customHeight="1">
      <c r="A910" s="94"/>
      <c r="B910" s="94"/>
      <c r="C910" s="94"/>
      <c r="D910" s="81"/>
      <c r="E910" s="94"/>
      <c r="F910" s="94"/>
      <c r="H910" s="81"/>
      <c r="U910" s="368"/>
      <c r="V910" s="368"/>
      <c r="W910" s="369"/>
    </row>
    <row r="911" ht="15.75" customHeight="1">
      <c r="A911" s="94"/>
      <c r="B911" s="94"/>
      <c r="C911" s="94"/>
      <c r="D911" s="81"/>
      <c r="E911" s="94"/>
      <c r="F911" s="94"/>
      <c r="H911" s="81"/>
      <c r="U911" s="368"/>
      <c r="V911" s="368"/>
      <c r="W911" s="369"/>
    </row>
    <row r="912" ht="15.75" customHeight="1">
      <c r="A912" s="94"/>
      <c r="B912" s="94"/>
      <c r="C912" s="94"/>
      <c r="D912" s="81"/>
      <c r="E912" s="94"/>
      <c r="F912" s="94"/>
      <c r="H912" s="81"/>
      <c r="U912" s="368"/>
      <c r="V912" s="368"/>
      <c r="W912" s="369"/>
    </row>
    <row r="913" ht="15.75" customHeight="1">
      <c r="A913" s="94"/>
      <c r="B913" s="94"/>
      <c r="C913" s="94"/>
      <c r="D913" s="81"/>
      <c r="E913" s="94"/>
      <c r="F913" s="94"/>
      <c r="H913" s="81"/>
      <c r="U913" s="368"/>
      <c r="V913" s="368"/>
      <c r="W913" s="369"/>
    </row>
    <row r="914" ht="15.75" customHeight="1">
      <c r="A914" s="94"/>
      <c r="B914" s="94"/>
      <c r="C914" s="94"/>
      <c r="D914" s="81"/>
      <c r="E914" s="94"/>
      <c r="F914" s="94"/>
      <c r="H914" s="81"/>
      <c r="U914" s="368"/>
      <c r="V914" s="368"/>
      <c r="W914" s="369"/>
    </row>
    <row r="915" ht="15.75" customHeight="1">
      <c r="A915" s="94"/>
      <c r="B915" s="94"/>
      <c r="C915" s="94"/>
      <c r="D915" s="81"/>
      <c r="E915" s="94"/>
      <c r="F915" s="94"/>
      <c r="H915" s="81"/>
      <c r="U915" s="368"/>
      <c r="V915" s="368"/>
      <c r="W915" s="369"/>
    </row>
    <row r="916" ht="15.75" customHeight="1">
      <c r="A916" s="94"/>
      <c r="B916" s="94"/>
      <c r="C916" s="94"/>
      <c r="D916" s="81"/>
      <c r="E916" s="94"/>
      <c r="F916" s="94"/>
      <c r="H916" s="81"/>
      <c r="U916" s="368"/>
      <c r="V916" s="368"/>
      <c r="W916" s="369"/>
    </row>
    <row r="917" ht="15.75" customHeight="1">
      <c r="A917" s="94"/>
      <c r="B917" s="94"/>
      <c r="C917" s="94"/>
      <c r="D917" s="81"/>
      <c r="E917" s="94"/>
      <c r="F917" s="94"/>
      <c r="H917" s="81"/>
      <c r="U917" s="368"/>
      <c r="V917" s="368"/>
      <c r="W917" s="369"/>
    </row>
    <row r="918" ht="15.75" customHeight="1">
      <c r="A918" s="94"/>
      <c r="B918" s="94"/>
      <c r="C918" s="94"/>
      <c r="D918" s="81"/>
      <c r="E918" s="94"/>
      <c r="F918" s="94"/>
      <c r="H918" s="81"/>
      <c r="U918" s="368"/>
      <c r="V918" s="368"/>
      <c r="W918" s="369"/>
    </row>
    <row r="919" ht="15.75" customHeight="1">
      <c r="A919" s="94"/>
      <c r="B919" s="94"/>
      <c r="C919" s="94"/>
      <c r="D919" s="81"/>
      <c r="E919" s="94"/>
      <c r="F919" s="94"/>
      <c r="H919" s="81"/>
      <c r="U919" s="368"/>
      <c r="V919" s="368"/>
      <c r="W919" s="369"/>
    </row>
    <row r="920" ht="15.75" customHeight="1">
      <c r="A920" s="94"/>
      <c r="B920" s="94"/>
      <c r="C920" s="94"/>
      <c r="D920" s="81"/>
      <c r="E920" s="94"/>
      <c r="F920" s="94"/>
      <c r="H920" s="81"/>
      <c r="U920" s="368"/>
      <c r="V920" s="368"/>
      <c r="W920" s="369"/>
    </row>
    <row r="921" ht="15.75" customHeight="1">
      <c r="A921" s="94"/>
      <c r="B921" s="94"/>
      <c r="C921" s="94"/>
      <c r="D921" s="81"/>
      <c r="E921" s="94"/>
      <c r="F921" s="94"/>
      <c r="H921" s="81"/>
      <c r="U921" s="368"/>
      <c r="V921" s="368"/>
      <c r="W921" s="369"/>
    </row>
    <row r="922" ht="15.75" customHeight="1">
      <c r="A922" s="94"/>
      <c r="B922" s="94"/>
      <c r="C922" s="94"/>
      <c r="D922" s="81"/>
      <c r="E922" s="94"/>
      <c r="F922" s="94"/>
      <c r="H922" s="81"/>
      <c r="U922" s="368"/>
      <c r="V922" s="368"/>
      <c r="W922" s="369"/>
    </row>
    <row r="923" ht="15.75" customHeight="1">
      <c r="A923" s="94"/>
      <c r="B923" s="94"/>
      <c r="C923" s="94"/>
      <c r="D923" s="81"/>
      <c r="E923" s="94"/>
      <c r="F923" s="94"/>
      <c r="H923" s="81"/>
      <c r="U923" s="368"/>
      <c r="V923" s="368"/>
      <c r="W923" s="369"/>
    </row>
    <row r="924" ht="15.75" customHeight="1">
      <c r="A924" s="94"/>
      <c r="B924" s="94"/>
      <c r="C924" s="94"/>
      <c r="D924" s="81"/>
      <c r="E924" s="94"/>
      <c r="F924" s="94"/>
      <c r="H924" s="81"/>
      <c r="U924" s="368"/>
      <c r="V924" s="368"/>
      <c r="W924" s="369"/>
    </row>
    <row r="925" ht="15.75" customHeight="1">
      <c r="A925" s="94"/>
      <c r="B925" s="94"/>
      <c r="C925" s="94"/>
      <c r="D925" s="81"/>
      <c r="E925" s="94"/>
      <c r="F925" s="94"/>
      <c r="H925" s="81"/>
      <c r="U925" s="368"/>
      <c r="V925" s="368"/>
      <c r="W925" s="369"/>
    </row>
    <row r="926" ht="15.75" customHeight="1">
      <c r="A926" s="94"/>
      <c r="B926" s="94"/>
      <c r="C926" s="94"/>
      <c r="D926" s="81"/>
      <c r="E926" s="94"/>
      <c r="F926" s="94"/>
      <c r="H926" s="81"/>
      <c r="U926" s="368"/>
      <c r="V926" s="368"/>
      <c r="W926" s="369"/>
    </row>
    <row r="927" ht="15.75" customHeight="1">
      <c r="A927" s="94"/>
      <c r="B927" s="94"/>
      <c r="C927" s="94"/>
      <c r="D927" s="81"/>
      <c r="E927" s="94"/>
      <c r="F927" s="94"/>
      <c r="H927" s="81"/>
      <c r="U927" s="368"/>
      <c r="V927" s="368"/>
      <c r="W927" s="369"/>
    </row>
    <row r="928" ht="15.75" customHeight="1">
      <c r="A928" s="94"/>
      <c r="B928" s="94"/>
      <c r="C928" s="94"/>
      <c r="D928" s="81"/>
      <c r="E928" s="94"/>
      <c r="F928" s="94"/>
      <c r="H928" s="81"/>
      <c r="U928" s="368"/>
      <c r="V928" s="368"/>
      <c r="W928" s="369"/>
    </row>
    <row r="929" ht="15.75" customHeight="1">
      <c r="A929" s="94"/>
      <c r="B929" s="94"/>
      <c r="C929" s="94"/>
      <c r="D929" s="81"/>
      <c r="E929" s="94"/>
      <c r="F929" s="94"/>
      <c r="H929" s="81"/>
      <c r="U929" s="368"/>
      <c r="V929" s="368"/>
      <c r="W929" s="369"/>
    </row>
    <row r="930" ht="15.75" customHeight="1">
      <c r="A930" s="94"/>
      <c r="B930" s="94"/>
      <c r="C930" s="94"/>
      <c r="D930" s="81"/>
      <c r="E930" s="94"/>
      <c r="F930" s="94"/>
      <c r="H930" s="81"/>
      <c r="U930" s="368"/>
      <c r="V930" s="368"/>
      <c r="W930" s="369"/>
    </row>
    <row r="931" ht="15.75" customHeight="1">
      <c r="A931" s="94"/>
      <c r="B931" s="94"/>
      <c r="C931" s="94"/>
      <c r="D931" s="81"/>
      <c r="E931" s="94"/>
      <c r="F931" s="94"/>
      <c r="H931" s="81"/>
      <c r="U931" s="368"/>
      <c r="V931" s="368"/>
      <c r="W931" s="369"/>
    </row>
    <row r="932" ht="15.75" customHeight="1">
      <c r="A932" s="94"/>
      <c r="B932" s="94"/>
      <c r="C932" s="94"/>
      <c r="D932" s="81"/>
      <c r="E932" s="94"/>
      <c r="F932" s="94"/>
      <c r="H932" s="81"/>
      <c r="U932" s="368"/>
      <c r="V932" s="368"/>
      <c r="W932" s="369"/>
    </row>
    <row r="933" ht="15.75" customHeight="1">
      <c r="A933" s="94"/>
      <c r="B933" s="94"/>
      <c r="C933" s="94"/>
      <c r="D933" s="81"/>
      <c r="E933" s="94"/>
      <c r="F933" s="94"/>
      <c r="H933" s="81"/>
      <c r="U933" s="368"/>
      <c r="V933" s="368"/>
      <c r="W933" s="369"/>
    </row>
    <row r="934" ht="15.75" customHeight="1">
      <c r="A934" s="94"/>
      <c r="B934" s="94"/>
      <c r="C934" s="94"/>
      <c r="D934" s="81"/>
      <c r="E934" s="94"/>
      <c r="F934" s="94"/>
      <c r="H934" s="81"/>
      <c r="U934" s="368"/>
      <c r="V934" s="368"/>
      <c r="W934" s="369"/>
    </row>
    <row r="935" ht="15.75" customHeight="1">
      <c r="A935" s="94"/>
      <c r="B935" s="94"/>
      <c r="C935" s="94"/>
      <c r="D935" s="81"/>
      <c r="E935" s="94"/>
      <c r="F935" s="94"/>
      <c r="H935" s="81"/>
      <c r="U935" s="368"/>
      <c r="V935" s="368"/>
      <c r="W935" s="369"/>
    </row>
    <row r="936" ht="15.75" customHeight="1">
      <c r="A936" s="94"/>
      <c r="B936" s="94"/>
      <c r="C936" s="94"/>
      <c r="D936" s="81"/>
      <c r="E936" s="94"/>
      <c r="F936" s="94"/>
      <c r="H936" s="81"/>
      <c r="U936" s="368"/>
      <c r="V936" s="368"/>
      <c r="W936" s="369"/>
    </row>
    <row r="937" ht="15.75" customHeight="1">
      <c r="A937" s="94"/>
      <c r="B937" s="94"/>
      <c r="C937" s="94"/>
      <c r="D937" s="81"/>
      <c r="E937" s="94"/>
      <c r="F937" s="94"/>
      <c r="H937" s="81"/>
      <c r="U937" s="368"/>
      <c r="V937" s="368"/>
      <c r="W937" s="369"/>
    </row>
    <row r="938" ht="15.75" customHeight="1">
      <c r="A938" s="94"/>
      <c r="B938" s="94"/>
      <c r="C938" s="94"/>
      <c r="D938" s="81"/>
      <c r="E938" s="94"/>
      <c r="F938" s="94"/>
      <c r="H938" s="81"/>
      <c r="U938" s="368"/>
      <c r="V938" s="368"/>
      <c r="W938" s="369"/>
    </row>
    <row r="939" ht="15.75" customHeight="1">
      <c r="A939" s="94"/>
      <c r="B939" s="94"/>
      <c r="C939" s="94"/>
      <c r="D939" s="81"/>
      <c r="E939" s="94"/>
      <c r="F939" s="94"/>
      <c r="H939" s="81"/>
      <c r="U939" s="368"/>
      <c r="V939" s="368"/>
      <c r="W939" s="369"/>
    </row>
    <row r="940" ht="15.75" customHeight="1">
      <c r="A940" s="94"/>
      <c r="B940" s="94"/>
      <c r="C940" s="94"/>
      <c r="D940" s="81"/>
      <c r="E940" s="94"/>
      <c r="F940" s="94"/>
      <c r="H940" s="81"/>
      <c r="U940" s="368"/>
      <c r="V940" s="368"/>
      <c r="W940" s="369"/>
    </row>
    <row r="941" ht="15.75" customHeight="1">
      <c r="A941" s="94"/>
      <c r="B941" s="94"/>
      <c r="C941" s="94"/>
      <c r="D941" s="81"/>
      <c r="E941" s="94"/>
      <c r="F941" s="94"/>
      <c r="H941" s="81"/>
      <c r="U941" s="368"/>
      <c r="V941" s="368"/>
      <c r="W941" s="369"/>
    </row>
    <row r="942" ht="15.75" customHeight="1">
      <c r="A942" s="94"/>
      <c r="B942" s="94"/>
      <c r="C942" s="94"/>
      <c r="D942" s="81"/>
      <c r="E942" s="94"/>
      <c r="F942" s="94"/>
      <c r="H942" s="81"/>
      <c r="U942" s="368"/>
      <c r="V942" s="368"/>
      <c r="W942" s="369"/>
    </row>
    <row r="943" ht="15.75" customHeight="1">
      <c r="A943" s="94"/>
      <c r="B943" s="94"/>
      <c r="C943" s="94"/>
      <c r="D943" s="81"/>
      <c r="E943" s="94"/>
      <c r="F943" s="94"/>
      <c r="H943" s="81"/>
      <c r="U943" s="368"/>
      <c r="V943" s="368"/>
      <c r="W943" s="369"/>
    </row>
    <row r="944" ht="15.75" customHeight="1">
      <c r="A944" s="94"/>
      <c r="B944" s="94"/>
      <c r="C944" s="94"/>
      <c r="D944" s="81"/>
      <c r="E944" s="94"/>
      <c r="F944" s="94"/>
      <c r="H944" s="81"/>
      <c r="U944" s="368"/>
      <c r="V944" s="368"/>
      <c r="W944" s="369"/>
    </row>
    <row r="945" ht="15.75" customHeight="1">
      <c r="A945" s="94"/>
      <c r="B945" s="94"/>
      <c r="C945" s="94"/>
      <c r="D945" s="81"/>
      <c r="E945" s="94"/>
      <c r="F945" s="94"/>
      <c r="H945" s="81"/>
      <c r="U945" s="368"/>
      <c r="V945" s="368"/>
      <c r="W945" s="369"/>
    </row>
    <row r="946" ht="15.75" customHeight="1">
      <c r="A946" s="94"/>
      <c r="B946" s="94"/>
      <c r="C946" s="94"/>
      <c r="D946" s="81"/>
      <c r="E946" s="94"/>
      <c r="F946" s="94"/>
      <c r="H946" s="81"/>
      <c r="U946" s="368"/>
      <c r="V946" s="368"/>
      <c r="W946" s="369"/>
    </row>
    <row r="947" ht="15.75" customHeight="1">
      <c r="A947" s="94"/>
      <c r="B947" s="94"/>
      <c r="C947" s="94"/>
      <c r="D947" s="81"/>
      <c r="E947" s="94"/>
      <c r="F947" s="94"/>
      <c r="H947" s="81"/>
      <c r="U947" s="368"/>
      <c r="V947" s="368"/>
      <c r="W947" s="369"/>
    </row>
    <row r="948" ht="15.75" customHeight="1">
      <c r="A948" s="94"/>
      <c r="B948" s="94"/>
      <c r="C948" s="94"/>
      <c r="D948" s="81"/>
      <c r="E948" s="94"/>
      <c r="F948" s="94"/>
      <c r="H948" s="81"/>
      <c r="U948" s="368"/>
      <c r="V948" s="368"/>
      <c r="W948" s="369"/>
    </row>
    <row r="949" ht="15.75" customHeight="1">
      <c r="A949" s="94"/>
      <c r="B949" s="94"/>
      <c r="C949" s="94"/>
      <c r="D949" s="81"/>
      <c r="E949" s="94"/>
      <c r="F949" s="94"/>
      <c r="H949" s="81"/>
      <c r="U949" s="368"/>
      <c r="V949" s="368"/>
      <c r="W949" s="369"/>
    </row>
    <row r="950" ht="15.75" customHeight="1">
      <c r="A950" s="94"/>
      <c r="B950" s="94"/>
      <c r="C950" s="94"/>
      <c r="D950" s="81"/>
      <c r="E950" s="94"/>
      <c r="F950" s="94"/>
      <c r="H950" s="81"/>
      <c r="U950" s="368"/>
      <c r="V950" s="368"/>
      <c r="W950" s="369"/>
    </row>
    <row r="951" ht="15.75" customHeight="1">
      <c r="A951" s="94"/>
      <c r="B951" s="94"/>
      <c r="C951" s="94"/>
      <c r="D951" s="81"/>
      <c r="E951" s="94"/>
      <c r="F951" s="94"/>
      <c r="H951" s="81"/>
      <c r="U951" s="368"/>
      <c r="V951" s="368"/>
      <c r="W951" s="369"/>
    </row>
    <row r="952" ht="15.75" customHeight="1">
      <c r="A952" s="94"/>
      <c r="B952" s="94"/>
      <c r="C952" s="94"/>
      <c r="D952" s="81"/>
      <c r="E952" s="94"/>
      <c r="F952" s="94"/>
      <c r="H952" s="81"/>
      <c r="U952" s="368"/>
      <c r="V952" s="368"/>
      <c r="W952" s="369"/>
    </row>
    <row r="953" ht="15.75" customHeight="1">
      <c r="A953" s="94"/>
      <c r="B953" s="94"/>
      <c r="C953" s="94"/>
      <c r="D953" s="81"/>
      <c r="E953" s="94"/>
      <c r="F953" s="94"/>
      <c r="H953" s="81"/>
      <c r="U953" s="368"/>
      <c r="V953" s="368"/>
      <c r="W953" s="369"/>
    </row>
    <row r="954" ht="15.75" customHeight="1">
      <c r="A954" s="94"/>
      <c r="B954" s="94"/>
      <c r="C954" s="94"/>
      <c r="D954" s="81"/>
      <c r="E954" s="94"/>
      <c r="F954" s="94"/>
      <c r="H954" s="81"/>
      <c r="U954" s="368"/>
      <c r="V954" s="368"/>
      <c r="W954" s="369"/>
    </row>
    <row r="955" ht="15.75" customHeight="1">
      <c r="A955" s="94"/>
      <c r="B955" s="94"/>
      <c r="C955" s="94"/>
      <c r="D955" s="81"/>
      <c r="E955" s="94"/>
      <c r="F955" s="94"/>
      <c r="H955" s="81"/>
      <c r="U955" s="368"/>
      <c r="V955" s="368"/>
      <c r="W955" s="369"/>
    </row>
    <row r="956" ht="15.75" customHeight="1">
      <c r="A956" s="94"/>
      <c r="B956" s="94"/>
      <c r="C956" s="94"/>
      <c r="D956" s="81"/>
      <c r="E956" s="94"/>
      <c r="F956" s="94"/>
      <c r="H956" s="81"/>
      <c r="U956" s="368"/>
      <c r="V956" s="368"/>
      <c r="W956" s="369"/>
    </row>
    <row r="957" ht="15.75" customHeight="1">
      <c r="A957" s="94"/>
      <c r="B957" s="94"/>
      <c r="C957" s="94"/>
      <c r="D957" s="81"/>
      <c r="E957" s="94"/>
      <c r="F957" s="94"/>
      <c r="H957" s="81"/>
      <c r="U957" s="368"/>
      <c r="V957" s="368"/>
      <c r="W957" s="369"/>
    </row>
    <row r="958" ht="15.75" customHeight="1">
      <c r="A958" s="94"/>
      <c r="B958" s="94"/>
      <c r="C958" s="94"/>
      <c r="D958" s="81"/>
      <c r="E958" s="94"/>
      <c r="F958" s="94"/>
      <c r="H958" s="81"/>
      <c r="U958" s="368"/>
      <c r="V958" s="368"/>
      <c r="W958" s="369"/>
    </row>
    <row r="959" ht="15.75" customHeight="1">
      <c r="A959" s="94"/>
      <c r="B959" s="94"/>
      <c r="C959" s="94"/>
      <c r="D959" s="81"/>
      <c r="E959" s="94"/>
      <c r="F959" s="94"/>
      <c r="H959" s="81"/>
      <c r="U959" s="368"/>
      <c r="V959" s="368"/>
      <c r="W959" s="369"/>
    </row>
    <row r="960" ht="15.75" customHeight="1">
      <c r="A960" s="94"/>
      <c r="B960" s="94"/>
      <c r="C960" s="94"/>
      <c r="D960" s="81"/>
      <c r="E960" s="94"/>
      <c r="F960" s="94"/>
      <c r="H960" s="81"/>
      <c r="U960" s="368"/>
      <c r="V960" s="368"/>
      <c r="W960" s="369"/>
    </row>
    <row r="961" ht="15.75" customHeight="1">
      <c r="A961" s="94"/>
      <c r="B961" s="94"/>
      <c r="C961" s="94"/>
      <c r="D961" s="81"/>
      <c r="E961" s="94"/>
      <c r="F961" s="94"/>
      <c r="H961" s="81"/>
      <c r="U961" s="368"/>
      <c r="V961" s="368"/>
      <c r="W961" s="369"/>
    </row>
    <row r="962" ht="15.75" customHeight="1">
      <c r="A962" s="94"/>
      <c r="B962" s="94"/>
      <c r="C962" s="94"/>
      <c r="D962" s="81"/>
      <c r="E962" s="94"/>
      <c r="F962" s="94"/>
      <c r="H962" s="81"/>
      <c r="U962" s="368"/>
      <c r="V962" s="368"/>
      <c r="W962" s="369"/>
    </row>
    <row r="963" ht="15.75" customHeight="1">
      <c r="A963" s="94"/>
      <c r="B963" s="94"/>
      <c r="C963" s="94"/>
      <c r="D963" s="81"/>
      <c r="E963" s="94"/>
      <c r="F963" s="94"/>
      <c r="H963" s="81"/>
      <c r="U963" s="368"/>
      <c r="V963" s="368"/>
      <c r="W963" s="369"/>
    </row>
    <row r="964" ht="15.75" customHeight="1">
      <c r="A964" s="94"/>
      <c r="B964" s="94"/>
      <c r="C964" s="94"/>
      <c r="D964" s="81"/>
      <c r="E964" s="94"/>
      <c r="F964" s="94"/>
      <c r="H964" s="81"/>
      <c r="U964" s="368"/>
      <c r="V964" s="368"/>
      <c r="W964" s="369"/>
    </row>
    <row r="965" ht="15.75" customHeight="1">
      <c r="A965" s="94"/>
      <c r="B965" s="94"/>
      <c r="C965" s="94"/>
      <c r="D965" s="81"/>
      <c r="E965" s="94"/>
      <c r="F965" s="94"/>
      <c r="H965" s="81"/>
      <c r="U965" s="368"/>
      <c r="V965" s="368"/>
      <c r="W965" s="369"/>
    </row>
    <row r="966" ht="15.75" customHeight="1">
      <c r="A966" s="94"/>
      <c r="B966" s="94"/>
      <c r="C966" s="94"/>
      <c r="D966" s="81"/>
      <c r="E966" s="94"/>
      <c r="F966" s="94"/>
      <c r="H966" s="81"/>
      <c r="U966" s="368"/>
      <c r="V966" s="368"/>
      <c r="W966" s="369"/>
    </row>
    <row r="967" ht="15.75" customHeight="1">
      <c r="A967" s="94"/>
      <c r="B967" s="94"/>
      <c r="C967" s="94"/>
      <c r="D967" s="81"/>
      <c r="E967" s="94"/>
      <c r="F967" s="94"/>
      <c r="H967" s="81"/>
      <c r="U967" s="368"/>
      <c r="V967" s="368"/>
      <c r="W967" s="369"/>
    </row>
    <row r="968" ht="15.75" customHeight="1">
      <c r="A968" s="94"/>
      <c r="B968" s="94"/>
      <c r="C968" s="94"/>
      <c r="D968" s="81"/>
      <c r="E968" s="94"/>
      <c r="F968" s="94"/>
      <c r="H968" s="81"/>
      <c r="U968" s="368"/>
      <c r="V968" s="368"/>
      <c r="W968" s="369"/>
    </row>
    <row r="969" ht="15.75" customHeight="1">
      <c r="A969" s="94"/>
      <c r="B969" s="94"/>
      <c r="C969" s="94"/>
      <c r="D969" s="81"/>
      <c r="E969" s="94"/>
      <c r="F969" s="94"/>
      <c r="H969" s="81"/>
      <c r="U969" s="368"/>
      <c r="V969" s="368"/>
      <c r="W969" s="369"/>
    </row>
    <row r="970" ht="15.75" customHeight="1">
      <c r="A970" s="94"/>
      <c r="B970" s="94"/>
      <c r="C970" s="94"/>
      <c r="D970" s="81"/>
      <c r="E970" s="94"/>
      <c r="F970" s="94"/>
      <c r="H970" s="81"/>
      <c r="U970" s="368"/>
      <c r="V970" s="368"/>
      <c r="W970" s="369"/>
    </row>
    <row r="971" ht="15.75" customHeight="1">
      <c r="A971" s="94"/>
      <c r="B971" s="94"/>
      <c r="C971" s="94"/>
      <c r="D971" s="81"/>
      <c r="E971" s="94"/>
      <c r="F971" s="94"/>
      <c r="H971" s="81"/>
      <c r="U971" s="368"/>
      <c r="V971" s="368"/>
      <c r="W971" s="369"/>
    </row>
    <row r="972" ht="15.75" customHeight="1">
      <c r="A972" s="94"/>
      <c r="B972" s="94"/>
      <c r="C972" s="94"/>
      <c r="D972" s="81"/>
      <c r="E972" s="94"/>
      <c r="F972" s="94"/>
      <c r="H972" s="81"/>
      <c r="U972" s="368"/>
      <c r="V972" s="368"/>
      <c r="W972" s="369"/>
    </row>
    <row r="973" ht="15.75" customHeight="1">
      <c r="A973" s="94"/>
      <c r="B973" s="94"/>
      <c r="C973" s="94"/>
      <c r="D973" s="81"/>
      <c r="E973" s="94"/>
      <c r="F973" s="94"/>
      <c r="H973" s="81"/>
      <c r="U973" s="368"/>
      <c r="V973" s="368"/>
      <c r="W973" s="369"/>
    </row>
    <row r="974" ht="15.75" customHeight="1">
      <c r="A974" s="94"/>
      <c r="B974" s="94"/>
      <c r="C974" s="94"/>
      <c r="D974" s="81"/>
      <c r="E974" s="94"/>
      <c r="F974" s="94"/>
      <c r="H974" s="81"/>
      <c r="U974" s="368"/>
      <c r="V974" s="368"/>
      <c r="W974" s="369"/>
    </row>
    <row r="975" ht="15.75" customHeight="1">
      <c r="A975" s="94"/>
      <c r="B975" s="94"/>
      <c r="C975" s="94"/>
      <c r="D975" s="81"/>
      <c r="E975" s="94"/>
      <c r="F975" s="94"/>
      <c r="H975" s="81"/>
      <c r="U975" s="368"/>
      <c r="V975" s="368"/>
      <c r="W975" s="369"/>
    </row>
    <row r="976" ht="15.75" customHeight="1">
      <c r="A976" s="94"/>
      <c r="B976" s="94"/>
      <c r="C976" s="94"/>
      <c r="D976" s="81"/>
      <c r="E976" s="94"/>
      <c r="F976" s="94"/>
      <c r="H976" s="81"/>
      <c r="U976" s="368"/>
      <c r="V976" s="368"/>
      <c r="W976" s="369"/>
    </row>
    <row r="977" ht="15.75" customHeight="1">
      <c r="A977" s="94"/>
      <c r="B977" s="94"/>
      <c r="C977" s="94"/>
      <c r="D977" s="81"/>
      <c r="E977" s="94"/>
      <c r="F977" s="94"/>
      <c r="H977" s="81"/>
      <c r="U977" s="368"/>
      <c r="V977" s="368"/>
      <c r="W977" s="369"/>
    </row>
    <row r="978" ht="15.75" customHeight="1">
      <c r="A978" s="94"/>
      <c r="B978" s="94"/>
      <c r="C978" s="94"/>
      <c r="D978" s="81"/>
      <c r="E978" s="94"/>
      <c r="F978" s="94"/>
      <c r="H978" s="81"/>
      <c r="U978" s="368"/>
      <c r="V978" s="368"/>
      <c r="W978" s="369"/>
    </row>
    <row r="979" ht="15.75" customHeight="1">
      <c r="A979" s="94"/>
      <c r="B979" s="94"/>
      <c r="C979" s="94"/>
      <c r="D979" s="81"/>
      <c r="E979" s="94"/>
      <c r="F979" s="94"/>
      <c r="H979" s="81"/>
      <c r="U979" s="368"/>
      <c r="V979" s="368"/>
      <c r="W979" s="369"/>
    </row>
    <row r="980" ht="15.75" customHeight="1">
      <c r="A980" s="94"/>
      <c r="B980" s="94"/>
      <c r="C980" s="94"/>
      <c r="D980" s="81"/>
      <c r="E980" s="94"/>
      <c r="F980" s="94"/>
      <c r="H980" s="81"/>
      <c r="U980" s="368"/>
      <c r="V980" s="368"/>
      <c r="W980" s="369"/>
    </row>
    <row r="981" ht="15.75" customHeight="1">
      <c r="A981" s="94"/>
      <c r="B981" s="94"/>
      <c r="C981" s="94"/>
      <c r="D981" s="81"/>
      <c r="E981" s="94"/>
      <c r="F981" s="94"/>
      <c r="H981" s="81"/>
      <c r="U981" s="368"/>
      <c r="V981" s="368"/>
      <c r="W981" s="369"/>
    </row>
    <row r="982" ht="15.75" customHeight="1">
      <c r="A982" s="94"/>
      <c r="B982" s="94"/>
      <c r="C982" s="94"/>
      <c r="D982" s="81"/>
      <c r="E982" s="94"/>
      <c r="F982" s="94"/>
      <c r="H982" s="81"/>
      <c r="U982" s="368"/>
      <c r="V982" s="368"/>
      <c r="W982" s="369"/>
    </row>
    <row r="983" ht="15.75" customHeight="1">
      <c r="A983" s="94"/>
      <c r="B983" s="94"/>
      <c r="C983" s="94"/>
      <c r="D983" s="81"/>
      <c r="E983" s="94"/>
      <c r="F983" s="94"/>
      <c r="H983" s="81"/>
      <c r="U983" s="368"/>
      <c r="V983" s="368"/>
      <c r="W983" s="369"/>
    </row>
    <row r="984" ht="15.75" customHeight="1">
      <c r="A984" s="94"/>
      <c r="B984" s="94"/>
      <c r="C984" s="94"/>
      <c r="D984" s="81"/>
      <c r="E984" s="94"/>
      <c r="F984" s="94"/>
      <c r="H984" s="81"/>
      <c r="U984" s="368"/>
      <c r="V984" s="368"/>
      <c r="W984" s="369"/>
    </row>
    <row r="985" ht="15.75" customHeight="1">
      <c r="A985" s="94"/>
      <c r="B985" s="94"/>
      <c r="C985" s="94"/>
      <c r="D985" s="81"/>
      <c r="E985" s="94"/>
      <c r="F985" s="94"/>
      <c r="H985" s="81"/>
      <c r="U985" s="368"/>
      <c r="V985" s="368"/>
      <c r="W985" s="369"/>
    </row>
    <row r="986" ht="15.75" customHeight="1">
      <c r="A986" s="94"/>
      <c r="B986" s="94"/>
      <c r="C986" s="94"/>
      <c r="D986" s="81"/>
      <c r="E986" s="94"/>
      <c r="F986" s="94"/>
      <c r="H986" s="81"/>
      <c r="U986" s="368"/>
      <c r="V986" s="368"/>
      <c r="W986" s="369"/>
    </row>
    <row r="987" ht="15.75" customHeight="1">
      <c r="A987" s="94"/>
      <c r="B987" s="94"/>
      <c r="C987" s="94"/>
      <c r="D987" s="81"/>
      <c r="E987" s="94"/>
      <c r="F987" s="94"/>
      <c r="H987" s="81"/>
      <c r="U987" s="368"/>
      <c r="V987" s="368"/>
      <c r="W987" s="369"/>
    </row>
    <row r="988" ht="15.75" customHeight="1">
      <c r="A988" s="94"/>
      <c r="B988" s="94"/>
      <c r="C988" s="94"/>
      <c r="D988" s="81"/>
      <c r="E988" s="94"/>
      <c r="F988" s="94"/>
      <c r="H988" s="81"/>
      <c r="U988" s="368"/>
      <c r="V988" s="368"/>
      <c r="W988" s="369"/>
    </row>
    <row r="989" ht="15.75" customHeight="1">
      <c r="A989" s="94"/>
      <c r="B989" s="94"/>
      <c r="C989" s="94"/>
      <c r="D989" s="81"/>
      <c r="E989" s="94"/>
      <c r="F989" s="94"/>
      <c r="H989" s="81"/>
      <c r="U989" s="368"/>
      <c r="V989" s="368"/>
      <c r="W989" s="369"/>
    </row>
    <row r="990" ht="15.75" customHeight="1">
      <c r="A990" s="94"/>
      <c r="B990" s="94"/>
      <c r="C990" s="94"/>
      <c r="D990" s="81"/>
      <c r="E990" s="94"/>
      <c r="F990" s="94"/>
      <c r="H990" s="81"/>
      <c r="U990" s="368"/>
      <c r="V990" s="368"/>
      <c r="W990" s="369"/>
    </row>
    <row r="991" ht="15.75" customHeight="1">
      <c r="A991" s="94"/>
      <c r="B991" s="94"/>
      <c r="C991" s="94"/>
      <c r="D991" s="81"/>
      <c r="E991" s="94"/>
      <c r="F991" s="94"/>
      <c r="H991" s="81"/>
      <c r="U991" s="368"/>
      <c r="V991" s="368"/>
      <c r="W991" s="369"/>
    </row>
    <row r="992" ht="15.75" customHeight="1">
      <c r="A992" s="94"/>
      <c r="B992" s="94"/>
      <c r="C992" s="94"/>
      <c r="D992" s="81"/>
      <c r="E992" s="94"/>
      <c r="F992" s="94"/>
      <c r="H992" s="81"/>
      <c r="U992" s="368"/>
      <c r="V992" s="368"/>
      <c r="W992" s="369"/>
    </row>
    <row r="993" ht="15.75" customHeight="1">
      <c r="A993" s="94"/>
      <c r="B993" s="94"/>
      <c r="C993" s="94"/>
      <c r="D993" s="81"/>
      <c r="E993" s="94"/>
      <c r="F993" s="94"/>
      <c r="H993" s="81"/>
      <c r="U993" s="368"/>
      <c r="V993" s="368"/>
      <c r="W993" s="369"/>
    </row>
    <row r="994" ht="15.75" customHeight="1">
      <c r="A994" s="94"/>
      <c r="B994" s="94"/>
      <c r="C994" s="94"/>
      <c r="D994" s="81"/>
      <c r="E994" s="94"/>
      <c r="F994" s="94"/>
      <c r="H994" s="81"/>
      <c r="U994" s="368"/>
      <c r="V994" s="368"/>
      <c r="W994" s="369"/>
    </row>
    <row r="995" ht="15.75" customHeight="1">
      <c r="A995" s="94"/>
      <c r="B995" s="94"/>
      <c r="C995" s="94"/>
      <c r="D995" s="81"/>
      <c r="E995" s="94"/>
      <c r="F995" s="94"/>
      <c r="H995" s="81"/>
      <c r="U995" s="368"/>
      <c r="V995" s="368"/>
      <c r="W995" s="369"/>
    </row>
    <row r="996" ht="15.75" customHeight="1">
      <c r="A996" s="94"/>
      <c r="B996" s="94"/>
      <c r="C996" s="94"/>
      <c r="D996" s="81"/>
      <c r="E996" s="94"/>
      <c r="F996" s="94"/>
      <c r="H996" s="81"/>
      <c r="U996" s="368"/>
      <c r="V996" s="368"/>
      <c r="W996" s="369"/>
    </row>
    <row r="997" ht="15.75" customHeight="1">
      <c r="A997" s="94"/>
      <c r="B997" s="94"/>
      <c r="C997" s="94"/>
      <c r="D997" s="81"/>
      <c r="E997" s="94"/>
      <c r="F997" s="94"/>
      <c r="H997" s="81"/>
      <c r="U997" s="368"/>
      <c r="V997" s="368"/>
      <c r="W997" s="369"/>
    </row>
    <row r="998" ht="15.75" customHeight="1">
      <c r="A998" s="94"/>
      <c r="B998" s="94"/>
      <c r="C998" s="94"/>
      <c r="D998" s="81"/>
      <c r="E998" s="94"/>
      <c r="F998" s="94"/>
      <c r="H998" s="81"/>
      <c r="U998" s="368"/>
      <c r="V998" s="368"/>
      <c r="W998" s="369"/>
    </row>
    <row r="999" ht="15.75" customHeight="1">
      <c r="A999" s="94"/>
      <c r="B999" s="94"/>
      <c r="C999" s="94"/>
      <c r="D999" s="81"/>
      <c r="E999" s="94"/>
      <c r="F999" s="94"/>
      <c r="H999" s="81"/>
      <c r="U999" s="368"/>
      <c r="V999" s="368"/>
      <c r="W999" s="369"/>
    </row>
    <row r="1000" ht="15.75" customHeight="1">
      <c r="A1000" s="94"/>
      <c r="B1000" s="94"/>
      <c r="C1000" s="94"/>
      <c r="D1000" s="81"/>
      <c r="E1000" s="94"/>
      <c r="F1000" s="94"/>
      <c r="H1000" s="81"/>
      <c r="U1000" s="368"/>
      <c r="V1000" s="368"/>
      <c r="W1000" s="369"/>
    </row>
    <row r="1001" ht="15.75" customHeight="1">
      <c r="A1001" s="94"/>
      <c r="B1001" s="94"/>
      <c r="C1001" s="94"/>
      <c r="D1001" s="81"/>
      <c r="E1001" s="94"/>
      <c r="F1001" s="94"/>
      <c r="H1001" s="81"/>
      <c r="U1001" s="368"/>
      <c r="V1001" s="368"/>
      <c r="W1001" s="369"/>
    </row>
    <row r="1002" ht="15.75" customHeight="1">
      <c r="A1002" s="94"/>
      <c r="B1002" s="94"/>
      <c r="C1002" s="94"/>
      <c r="D1002" s="81"/>
      <c r="E1002" s="94"/>
      <c r="F1002" s="94"/>
      <c r="H1002" s="81"/>
      <c r="U1002" s="368"/>
      <c r="V1002" s="368"/>
      <c r="W1002" s="369"/>
    </row>
    <row r="1003" ht="15.75" customHeight="1">
      <c r="A1003" s="94"/>
      <c r="B1003" s="94"/>
      <c r="C1003" s="94"/>
      <c r="D1003" s="81"/>
      <c r="E1003" s="94"/>
      <c r="F1003" s="94"/>
      <c r="H1003" s="81"/>
      <c r="U1003" s="368"/>
      <c r="V1003" s="368"/>
      <c r="W1003" s="369"/>
    </row>
  </sheetData>
  <mergeCells count="93">
    <mergeCell ref="I3:J3"/>
    <mergeCell ref="K3:L3"/>
    <mergeCell ref="M3:N3"/>
    <mergeCell ref="O3:P3"/>
    <mergeCell ref="Q3:R3"/>
    <mergeCell ref="S3:T3"/>
    <mergeCell ref="A1:F1"/>
    <mergeCell ref="K1:L1"/>
    <mergeCell ref="M1:N1"/>
    <mergeCell ref="O1:P1"/>
    <mergeCell ref="Q1:R1"/>
    <mergeCell ref="S1:T1"/>
    <mergeCell ref="A3:D4"/>
    <mergeCell ref="E3:F3"/>
    <mergeCell ref="H3:H4"/>
    <mergeCell ref="A5:A8"/>
    <mergeCell ref="B5:B8"/>
    <mergeCell ref="C5:C8"/>
    <mergeCell ref="D5:D8"/>
    <mergeCell ref="A9:A12"/>
    <mergeCell ref="D9:D12"/>
    <mergeCell ref="M15:N15"/>
    <mergeCell ref="O15:P15"/>
    <mergeCell ref="Q15:R15"/>
    <mergeCell ref="S15:T15"/>
    <mergeCell ref="B9:B12"/>
    <mergeCell ref="C9:C12"/>
    <mergeCell ref="A15:D16"/>
    <mergeCell ref="E15:F15"/>
    <mergeCell ref="H15:H16"/>
    <mergeCell ref="I15:J15"/>
    <mergeCell ref="K15:L15"/>
    <mergeCell ref="B51:C51"/>
    <mergeCell ref="A52:A53"/>
    <mergeCell ref="B52:C53"/>
    <mergeCell ref="D52:D53"/>
    <mergeCell ref="A54:A55"/>
    <mergeCell ref="B54:C55"/>
    <mergeCell ref="D54:D55"/>
    <mergeCell ref="B60:C61"/>
    <mergeCell ref="D60:D61"/>
    <mergeCell ref="A56:A57"/>
    <mergeCell ref="B56:C57"/>
    <mergeCell ref="D56:D57"/>
    <mergeCell ref="A58:A59"/>
    <mergeCell ref="B58:C59"/>
    <mergeCell ref="D58:D59"/>
    <mergeCell ref="A60:A61"/>
    <mergeCell ref="O27:P27"/>
    <mergeCell ref="Q27:R27"/>
    <mergeCell ref="S27:T27"/>
    <mergeCell ref="D21:D24"/>
    <mergeCell ref="A27:D28"/>
    <mergeCell ref="E27:F27"/>
    <mergeCell ref="H27:H28"/>
    <mergeCell ref="I27:J27"/>
    <mergeCell ref="K27:L27"/>
    <mergeCell ref="M27:N27"/>
    <mergeCell ref="A17:A20"/>
    <mergeCell ref="B17:B20"/>
    <mergeCell ref="C17:C20"/>
    <mergeCell ref="D17:D20"/>
    <mergeCell ref="A21:A24"/>
    <mergeCell ref="B21:B24"/>
    <mergeCell ref="C21:C24"/>
    <mergeCell ref="A29:A32"/>
    <mergeCell ref="B29:B32"/>
    <mergeCell ref="C29:C32"/>
    <mergeCell ref="D29:D32"/>
    <mergeCell ref="B33:B36"/>
    <mergeCell ref="C33:C36"/>
    <mergeCell ref="D33:D36"/>
    <mergeCell ref="H42:H43"/>
    <mergeCell ref="I42:J42"/>
    <mergeCell ref="K42:L42"/>
    <mergeCell ref="M42:N42"/>
    <mergeCell ref="O42:P42"/>
    <mergeCell ref="Q42:R42"/>
    <mergeCell ref="S42:T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1" width="11.86"/>
    <col customWidth="1" min="12" max="12" width="12.0"/>
    <col customWidth="1" min="13" max="14" width="11.86"/>
    <col customWidth="1" min="15" max="15" width="12.0"/>
    <col customWidth="1" min="16" max="17" width="11.86"/>
    <col customWidth="1" min="18" max="18" width="12.0"/>
    <col customWidth="1" min="19" max="20" width="11.86"/>
    <col customWidth="1" min="21" max="21" width="12.0"/>
    <col customWidth="1" min="22" max="22" width="11.29"/>
    <col customWidth="1" min="23" max="23" width="13.86"/>
    <col customWidth="1" min="24" max="24" width="11.29"/>
  </cols>
  <sheetData>
    <row r="1">
      <c r="A1" s="329" t="s">
        <v>282</v>
      </c>
      <c r="B1" s="2"/>
      <c r="C1" s="2"/>
      <c r="D1" s="2"/>
      <c r="E1" s="2"/>
      <c r="F1" s="3"/>
      <c r="G1" s="4"/>
      <c r="H1" s="5"/>
      <c r="I1" s="5"/>
      <c r="J1" s="6"/>
      <c r="K1" s="6"/>
      <c r="L1" s="7" t="s">
        <v>1</v>
      </c>
      <c r="O1" s="7" t="s">
        <v>2</v>
      </c>
      <c r="R1" s="7" t="s">
        <v>295</v>
      </c>
      <c r="U1" s="7"/>
      <c r="W1" s="407"/>
      <c r="X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5"/>
      <c r="L2" s="16">
        <v>0.3</v>
      </c>
      <c r="M2" s="330"/>
      <c r="N2" s="330" t="s">
        <v>9</v>
      </c>
      <c r="O2" s="16">
        <v>0.4</v>
      </c>
      <c r="P2" s="330"/>
      <c r="Q2" s="330" t="s">
        <v>9</v>
      </c>
      <c r="R2" s="16">
        <v>0.5</v>
      </c>
      <c r="S2" s="330"/>
      <c r="T2" s="330" t="s">
        <v>9</v>
      </c>
      <c r="U2" s="408"/>
      <c r="V2" s="173"/>
      <c r="W2" s="409"/>
      <c r="X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283</v>
      </c>
      <c r="I3" s="26" t="s">
        <v>16</v>
      </c>
      <c r="J3" s="350"/>
      <c r="K3" s="27"/>
      <c r="L3" s="26" t="s">
        <v>17</v>
      </c>
      <c r="M3" s="350"/>
      <c r="N3" s="27"/>
      <c r="O3" s="26" t="s">
        <v>18</v>
      </c>
      <c r="P3" s="350"/>
      <c r="Q3" s="27"/>
      <c r="R3" s="26" t="s">
        <v>90</v>
      </c>
      <c r="S3" s="350"/>
      <c r="T3" s="27"/>
      <c r="U3" s="410" t="s">
        <v>93</v>
      </c>
      <c r="V3" s="27"/>
      <c r="W3" s="411" t="s">
        <v>296</v>
      </c>
      <c r="X3" s="352"/>
    </row>
    <row r="4" ht="29.2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53" t="s">
        <v>28</v>
      </c>
      <c r="K4" s="412" t="s">
        <v>297</v>
      </c>
      <c r="L4" s="36" t="s">
        <v>27</v>
      </c>
      <c r="M4" s="353" t="s">
        <v>28</v>
      </c>
      <c r="N4" s="412" t="s">
        <v>297</v>
      </c>
      <c r="O4" s="36" t="s">
        <v>27</v>
      </c>
      <c r="P4" s="353" t="s">
        <v>28</v>
      </c>
      <c r="Q4" s="412" t="s">
        <v>297</v>
      </c>
      <c r="R4" s="36" t="s">
        <v>27</v>
      </c>
      <c r="S4" s="353" t="s">
        <v>28</v>
      </c>
      <c r="T4" s="412" t="s">
        <v>297</v>
      </c>
      <c r="U4" s="413" t="s">
        <v>27</v>
      </c>
      <c r="V4" s="414" t="s">
        <v>28</v>
      </c>
      <c r="W4" s="35"/>
      <c r="X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56.46</v>
      </c>
      <c r="I5" s="179">
        <v>207.0</v>
      </c>
      <c r="J5" s="415">
        <v>2.07</v>
      </c>
      <c r="K5" s="416">
        <f t="shared" ref="K5:K13" si="1">(I5-U5)/U5</f>
        <v>1.875</v>
      </c>
      <c r="L5" s="179">
        <v>127.0</v>
      </c>
      <c r="M5" s="415">
        <v>1.27</v>
      </c>
      <c r="N5" s="416">
        <f t="shared" ref="N5:N13" si="2">(L5-U5)/U5</f>
        <v>0.7638888889</v>
      </c>
      <c r="O5" s="179">
        <v>108.0</v>
      </c>
      <c r="P5" s="415">
        <v>1.08</v>
      </c>
      <c r="Q5" s="416">
        <f t="shared" ref="Q5:Q13" si="3">(O5-U5)/U5</f>
        <v>0.5</v>
      </c>
      <c r="R5" s="179">
        <v>90.0</v>
      </c>
      <c r="S5" s="415">
        <v>0.9</v>
      </c>
      <c r="T5" s="416">
        <f t="shared" ref="T5:T13" si="4">(R5-U5)/U5</f>
        <v>0.25</v>
      </c>
      <c r="U5" s="181">
        <v>72.0</v>
      </c>
      <c r="V5" s="72">
        <v>0.72</v>
      </c>
      <c r="W5" s="417">
        <f t="shared" ref="W5:W13" si="5">(U5-H5)/H5</f>
        <v>0.2752391073</v>
      </c>
      <c r="X5" s="358"/>
    </row>
    <row r="6" ht="15.75" customHeight="1">
      <c r="A6" s="55"/>
      <c r="D6" s="56"/>
      <c r="E6" s="57" t="s">
        <v>34</v>
      </c>
      <c r="F6" s="58">
        <v>500.0</v>
      </c>
      <c r="H6" s="332">
        <v>249.65</v>
      </c>
      <c r="I6" s="181">
        <v>844.0</v>
      </c>
      <c r="J6" s="418">
        <v>1.688</v>
      </c>
      <c r="K6" s="419">
        <f t="shared" si="1"/>
        <v>1.500740741</v>
      </c>
      <c r="L6" s="181">
        <v>590.0</v>
      </c>
      <c r="M6" s="418">
        <v>1.18</v>
      </c>
      <c r="N6" s="419">
        <f t="shared" si="2"/>
        <v>0.7481481481</v>
      </c>
      <c r="O6" s="181">
        <v>504.0</v>
      </c>
      <c r="P6" s="418">
        <v>1.008</v>
      </c>
      <c r="Q6" s="419">
        <f t="shared" si="3"/>
        <v>0.4933333333</v>
      </c>
      <c r="R6" s="181">
        <v>420.0</v>
      </c>
      <c r="S6" s="418">
        <v>0.84</v>
      </c>
      <c r="T6" s="419">
        <f t="shared" si="4"/>
        <v>0.2444444444</v>
      </c>
      <c r="U6" s="181">
        <v>337.5</v>
      </c>
      <c r="V6" s="76">
        <v>0.675</v>
      </c>
      <c r="W6" s="417">
        <f t="shared" si="5"/>
        <v>0.3518926497</v>
      </c>
      <c r="X6" s="177"/>
    </row>
    <row r="7" ht="15.75" customHeight="1">
      <c r="A7" s="55"/>
      <c r="D7" s="56"/>
      <c r="E7" s="64" t="s">
        <v>35</v>
      </c>
      <c r="F7" s="58">
        <v>1000.0</v>
      </c>
      <c r="H7" s="332">
        <v>495.43</v>
      </c>
      <c r="I7" s="181">
        <v>1501.5</v>
      </c>
      <c r="J7" s="418">
        <v>1.5015</v>
      </c>
      <c r="K7" s="419">
        <f t="shared" si="1"/>
        <v>1.469135802</v>
      </c>
      <c r="L7" s="181">
        <v>1051.05</v>
      </c>
      <c r="M7" s="418">
        <v>1.05105</v>
      </c>
      <c r="N7" s="419">
        <f t="shared" si="2"/>
        <v>0.7283950617</v>
      </c>
      <c r="O7" s="181">
        <v>900.9</v>
      </c>
      <c r="P7" s="418">
        <v>0.9008999999999999</v>
      </c>
      <c r="Q7" s="419">
        <f t="shared" si="3"/>
        <v>0.4814814815</v>
      </c>
      <c r="R7" s="181">
        <v>750.75</v>
      </c>
      <c r="S7" s="418">
        <v>0.75075</v>
      </c>
      <c r="T7" s="419">
        <f t="shared" si="4"/>
        <v>0.2345679012</v>
      </c>
      <c r="U7" s="181">
        <v>608.1075</v>
      </c>
      <c r="V7" s="76">
        <v>0.6081074999999999</v>
      </c>
      <c r="W7" s="417">
        <f t="shared" si="5"/>
        <v>0.2274337444</v>
      </c>
      <c r="X7" s="177"/>
    </row>
    <row r="8" ht="15.75" customHeight="1">
      <c r="A8" s="55"/>
      <c r="D8" s="56"/>
      <c r="E8" s="64" t="s">
        <v>36</v>
      </c>
      <c r="F8" s="58">
        <v>3000.0</v>
      </c>
      <c r="H8" s="332">
        <v>1487.24</v>
      </c>
      <c r="I8" s="181">
        <v>4473.0</v>
      </c>
      <c r="J8" s="418">
        <v>1.491</v>
      </c>
      <c r="K8" s="419">
        <f t="shared" si="1"/>
        <v>1.469135802</v>
      </c>
      <c r="L8" s="181">
        <v>3131.1000000000004</v>
      </c>
      <c r="M8" s="418">
        <v>1.0437</v>
      </c>
      <c r="N8" s="419">
        <f t="shared" si="2"/>
        <v>0.7283950617</v>
      </c>
      <c r="O8" s="181">
        <v>2683.8</v>
      </c>
      <c r="P8" s="418">
        <v>0.8946000000000001</v>
      </c>
      <c r="Q8" s="419">
        <f t="shared" si="3"/>
        <v>0.4814814815</v>
      </c>
      <c r="R8" s="181">
        <v>2236.5</v>
      </c>
      <c r="S8" s="418">
        <v>0.7455</v>
      </c>
      <c r="T8" s="419">
        <f t="shared" si="4"/>
        <v>0.2345679012</v>
      </c>
      <c r="U8" s="181">
        <v>1811.5649999999998</v>
      </c>
      <c r="V8" s="76">
        <v>0.6038549999999999</v>
      </c>
      <c r="W8" s="417">
        <f t="shared" si="5"/>
        <v>0.2180717302</v>
      </c>
      <c r="X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84.38</v>
      </c>
      <c r="I9" s="179">
        <v>241.5</v>
      </c>
      <c r="J9" s="415">
        <v>4.83</v>
      </c>
      <c r="K9" s="416">
        <f t="shared" si="1"/>
        <v>0.9444444444</v>
      </c>
      <c r="L9" s="179">
        <v>169.05</v>
      </c>
      <c r="M9" s="415">
        <v>3.3810000000000002</v>
      </c>
      <c r="N9" s="416">
        <f t="shared" si="2"/>
        <v>0.3611111111</v>
      </c>
      <c r="O9" s="179">
        <v>144.89999999999998</v>
      </c>
      <c r="P9" s="415">
        <v>2.8979999999999997</v>
      </c>
      <c r="Q9" s="416">
        <f t="shared" si="3"/>
        <v>0.1666666667</v>
      </c>
      <c r="R9" s="179">
        <v>138.0</v>
      </c>
      <c r="S9" s="415">
        <v>2.76</v>
      </c>
      <c r="T9" s="416">
        <f t="shared" si="4"/>
        <v>0.1111111111</v>
      </c>
      <c r="U9" s="179">
        <v>124.2</v>
      </c>
      <c r="V9" s="72">
        <v>2.484</v>
      </c>
      <c r="W9" s="417">
        <f t="shared" si="5"/>
        <v>0.4719127755</v>
      </c>
      <c r="X9" s="177"/>
    </row>
    <row r="10" ht="15.75" customHeight="1">
      <c r="A10" s="55"/>
      <c r="D10" s="56"/>
      <c r="E10" s="74">
        <v>10.0</v>
      </c>
      <c r="F10" s="58">
        <v>200.0</v>
      </c>
      <c r="H10" s="332">
        <v>315.65</v>
      </c>
      <c r="I10" s="181">
        <v>892.5</v>
      </c>
      <c r="J10" s="418">
        <v>4.4625</v>
      </c>
      <c r="K10" s="419">
        <f t="shared" si="1"/>
        <v>0.9444444444</v>
      </c>
      <c r="L10" s="181">
        <v>624.75</v>
      </c>
      <c r="M10" s="418">
        <v>3.12375</v>
      </c>
      <c r="N10" s="419">
        <f t="shared" si="2"/>
        <v>0.3611111111</v>
      </c>
      <c r="O10" s="181">
        <v>535.5</v>
      </c>
      <c r="P10" s="418">
        <v>2.6775</v>
      </c>
      <c r="Q10" s="419">
        <f t="shared" si="3"/>
        <v>0.1666666667</v>
      </c>
      <c r="R10" s="181">
        <v>510.0</v>
      </c>
      <c r="S10" s="418">
        <v>2.55</v>
      </c>
      <c r="T10" s="419">
        <f t="shared" si="4"/>
        <v>0.1111111111</v>
      </c>
      <c r="U10" s="181">
        <v>459.0</v>
      </c>
      <c r="V10" s="76">
        <v>2.295</v>
      </c>
      <c r="W10" s="417">
        <f t="shared" si="5"/>
        <v>0.4541422462</v>
      </c>
      <c r="X10" s="177"/>
    </row>
    <row r="11" ht="15.75" customHeight="1">
      <c r="A11" s="55"/>
      <c r="D11" s="56"/>
      <c r="E11" s="74">
        <v>3.0</v>
      </c>
      <c r="F11" s="58">
        <v>500.0</v>
      </c>
      <c r="H11" s="332">
        <v>774.63</v>
      </c>
      <c r="I11" s="181">
        <v>2205.0</v>
      </c>
      <c r="J11" s="418">
        <v>4.41</v>
      </c>
      <c r="K11" s="419">
        <f t="shared" si="1"/>
        <v>0.9444444444</v>
      </c>
      <c r="L11" s="181">
        <v>1543.5</v>
      </c>
      <c r="M11" s="418">
        <v>3.087</v>
      </c>
      <c r="N11" s="419">
        <f t="shared" si="2"/>
        <v>0.3611111111</v>
      </c>
      <c r="O11" s="181">
        <v>1323.0</v>
      </c>
      <c r="P11" s="418">
        <v>2.646</v>
      </c>
      <c r="Q11" s="419">
        <f t="shared" si="3"/>
        <v>0.1666666667</v>
      </c>
      <c r="R11" s="181">
        <v>1260.0</v>
      </c>
      <c r="S11" s="418">
        <v>2.52</v>
      </c>
      <c r="T11" s="419">
        <f t="shared" si="4"/>
        <v>0.1111111111</v>
      </c>
      <c r="U11" s="181">
        <v>1134.0</v>
      </c>
      <c r="V11" s="76">
        <v>2.268</v>
      </c>
      <c r="W11" s="417">
        <f t="shared" si="5"/>
        <v>0.4639247124</v>
      </c>
      <c r="X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2324.83</v>
      </c>
      <c r="I12" s="181">
        <v>6615.0</v>
      </c>
      <c r="J12" s="418">
        <v>4.41</v>
      </c>
      <c r="K12" s="419">
        <f t="shared" si="1"/>
        <v>0.9444444444</v>
      </c>
      <c r="L12" s="181">
        <v>4630.5</v>
      </c>
      <c r="M12" s="418">
        <v>3.087</v>
      </c>
      <c r="N12" s="419">
        <f t="shared" si="2"/>
        <v>0.3611111111</v>
      </c>
      <c r="O12" s="181">
        <v>3969.0</v>
      </c>
      <c r="P12" s="418">
        <v>2.646</v>
      </c>
      <c r="Q12" s="419">
        <f t="shared" si="3"/>
        <v>0.1666666667</v>
      </c>
      <c r="R12" s="181">
        <v>3780.0</v>
      </c>
      <c r="S12" s="418">
        <v>2.52</v>
      </c>
      <c r="T12" s="419">
        <f t="shared" si="4"/>
        <v>0.1111111111</v>
      </c>
      <c r="U12" s="181">
        <v>3402.0</v>
      </c>
      <c r="V12" s="76">
        <v>2.268</v>
      </c>
      <c r="W12" s="417">
        <f t="shared" si="5"/>
        <v>0.4633328028</v>
      </c>
      <c r="X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108.32</v>
      </c>
      <c r="I13" s="93">
        <v>345.0</v>
      </c>
      <c r="J13" s="420">
        <v>6.9</v>
      </c>
      <c r="K13" s="421">
        <f t="shared" si="1"/>
        <v>1.186103983</v>
      </c>
      <c r="L13" s="93">
        <v>230.055</v>
      </c>
      <c r="M13" s="420">
        <v>4.6011</v>
      </c>
      <c r="N13" s="421">
        <f t="shared" si="2"/>
        <v>0.4577511643</v>
      </c>
      <c r="O13" s="93">
        <v>197.18999999999997</v>
      </c>
      <c r="P13" s="420">
        <v>3.9437999999999995</v>
      </c>
      <c r="Q13" s="421">
        <f t="shared" si="3"/>
        <v>0.249500998</v>
      </c>
      <c r="R13" s="93">
        <v>179.5</v>
      </c>
      <c r="S13" s="420">
        <v>3.59</v>
      </c>
      <c r="T13" s="421">
        <f t="shared" si="4"/>
        <v>0.1374077242</v>
      </c>
      <c r="U13" s="93">
        <v>157.815</v>
      </c>
      <c r="V13" s="91"/>
      <c r="W13" s="417">
        <f t="shared" si="5"/>
        <v>0.456933161</v>
      </c>
      <c r="X13" s="177"/>
    </row>
    <row r="14" ht="21.75" customHeight="1">
      <c r="A14" s="94"/>
      <c r="B14" s="94"/>
      <c r="C14" s="94"/>
      <c r="D14" s="81"/>
      <c r="E14" s="94"/>
      <c r="F14" s="94"/>
      <c r="H14" s="81"/>
      <c r="U14" s="399"/>
      <c r="V14" s="107"/>
      <c r="W14" s="422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283</v>
      </c>
      <c r="I15" s="26" t="s">
        <v>16</v>
      </c>
      <c r="J15" s="350"/>
      <c r="K15" s="27"/>
      <c r="L15" s="26" t="s">
        <v>17</v>
      </c>
      <c r="M15" s="350"/>
      <c r="N15" s="27"/>
      <c r="O15" s="26" t="s">
        <v>18</v>
      </c>
      <c r="P15" s="350"/>
      <c r="Q15" s="27"/>
      <c r="R15" s="26" t="s">
        <v>90</v>
      </c>
      <c r="S15" s="350"/>
      <c r="T15" s="27"/>
      <c r="U15" s="410" t="s">
        <v>93</v>
      </c>
      <c r="V15" s="27"/>
      <c r="W15" s="411" t="s">
        <v>296</v>
      </c>
      <c r="X15" s="352"/>
    </row>
    <row r="16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53" t="s">
        <v>28</v>
      </c>
      <c r="K16" s="412" t="s">
        <v>297</v>
      </c>
      <c r="L16" s="36" t="s">
        <v>27</v>
      </c>
      <c r="M16" s="353" t="s">
        <v>28</v>
      </c>
      <c r="N16" s="412" t="s">
        <v>297</v>
      </c>
      <c r="O16" s="36" t="s">
        <v>27</v>
      </c>
      <c r="P16" s="353" t="s">
        <v>28</v>
      </c>
      <c r="Q16" s="412" t="s">
        <v>297</v>
      </c>
      <c r="R16" s="36" t="s">
        <v>27</v>
      </c>
      <c r="S16" s="353" t="s">
        <v>28</v>
      </c>
      <c r="T16" s="412" t="s">
        <v>297</v>
      </c>
      <c r="U16" s="413" t="s">
        <v>27</v>
      </c>
      <c r="V16" s="414" t="s">
        <v>28</v>
      </c>
      <c r="W16" s="35"/>
      <c r="X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298</v>
      </c>
      <c r="E17" s="71">
        <v>40.0</v>
      </c>
      <c r="F17" s="45">
        <v>100.0</v>
      </c>
      <c r="H17" s="332">
        <v>57.79</v>
      </c>
      <c r="I17" s="179">
        <v>241.0</v>
      </c>
      <c r="J17" s="415">
        <v>2.41</v>
      </c>
      <c r="K17" s="416">
        <f t="shared" ref="K17:K25" si="6">(I17-U17)/U17</f>
        <v>1.848699764</v>
      </c>
      <c r="L17" s="179">
        <v>149.0</v>
      </c>
      <c r="M17" s="415">
        <v>1.49</v>
      </c>
      <c r="N17" s="416">
        <f t="shared" ref="N17:N25" si="7">(L17-U17)/U17</f>
        <v>0.7612293144</v>
      </c>
      <c r="O17" s="179">
        <v>127.0</v>
      </c>
      <c r="P17" s="415">
        <v>1.27</v>
      </c>
      <c r="Q17" s="416">
        <f t="shared" ref="Q17:Q25" si="8">(O17-U17)/U17</f>
        <v>0.5011820331</v>
      </c>
      <c r="R17" s="179">
        <v>105.0</v>
      </c>
      <c r="S17" s="415">
        <v>1.05</v>
      </c>
      <c r="T17" s="416">
        <f t="shared" ref="T17:T25" si="9">(R17-U17)/U17</f>
        <v>0.2411347518</v>
      </c>
      <c r="U17" s="179">
        <v>84.6</v>
      </c>
      <c r="V17" s="72">
        <v>0.846</v>
      </c>
      <c r="W17" s="417">
        <f t="shared" ref="W17:W25" si="10">(U17-H17)/H17</f>
        <v>0.4639210936</v>
      </c>
      <c r="X17" s="177"/>
    </row>
    <row r="18" ht="15.75" customHeight="1">
      <c r="A18" s="55"/>
      <c r="E18" s="74">
        <v>10.0</v>
      </c>
      <c r="F18" s="101">
        <v>500.0</v>
      </c>
      <c r="G18" s="98"/>
      <c r="H18" s="342">
        <v>256.27</v>
      </c>
      <c r="I18" s="181">
        <v>950.0</v>
      </c>
      <c r="J18" s="418">
        <v>1.9</v>
      </c>
      <c r="K18" s="419">
        <f t="shared" si="6"/>
        <v>1.531308287</v>
      </c>
      <c r="L18" s="181">
        <v>651.0</v>
      </c>
      <c r="M18" s="418">
        <v>1.302</v>
      </c>
      <c r="N18" s="419">
        <f t="shared" si="7"/>
        <v>0.7346123102</v>
      </c>
      <c r="O18" s="181">
        <v>556.0</v>
      </c>
      <c r="P18" s="418">
        <v>1.112</v>
      </c>
      <c r="Q18" s="419">
        <f t="shared" si="8"/>
        <v>0.4814814815</v>
      </c>
      <c r="R18" s="181">
        <v>463.0</v>
      </c>
      <c r="S18" s="418">
        <v>0.926</v>
      </c>
      <c r="T18" s="419">
        <f t="shared" si="9"/>
        <v>0.2336797229</v>
      </c>
      <c r="U18" s="181">
        <v>375.3</v>
      </c>
      <c r="V18" s="76">
        <v>0.7506</v>
      </c>
      <c r="W18" s="417">
        <f t="shared" si="10"/>
        <v>0.4644710657</v>
      </c>
      <c r="X18" s="177"/>
    </row>
    <row r="19" ht="15.75" customHeight="1">
      <c r="A19" s="55"/>
      <c r="E19" s="74">
        <v>4.0</v>
      </c>
      <c r="F19" s="58">
        <v>1000.0</v>
      </c>
      <c r="H19" s="332">
        <v>508.68</v>
      </c>
      <c r="I19" s="181">
        <v>1850.0</v>
      </c>
      <c r="J19" s="418">
        <v>1.85</v>
      </c>
      <c r="K19" s="419">
        <f t="shared" si="6"/>
        <v>1.652672029</v>
      </c>
      <c r="L19" s="181">
        <v>1205.4</v>
      </c>
      <c r="M19" s="418">
        <v>1.2054</v>
      </c>
      <c r="N19" s="419">
        <f t="shared" si="7"/>
        <v>0.7283950617</v>
      </c>
      <c r="O19" s="181">
        <v>1033.1999999999998</v>
      </c>
      <c r="P19" s="418">
        <v>1.0332</v>
      </c>
      <c r="Q19" s="419">
        <f t="shared" si="8"/>
        <v>0.4814814815</v>
      </c>
      <c r="R19" s="181">
        <v>861.0</v>
      </c>
      <c r="S19" s="418">
        <v>0.861</v>
      </c>
      <c r="T19" s="419">
        <f t="shared" si="9"/>
        <v>0.2345679012</v>
      </c>
      <c r="U19" s="181">
        <v>697.41</v>
      </c>
      <c r="V19" s="76">
        <v>0.69741</v>
      </c>
      <c r="W19" s="417">
        <f t="shared" si="10"/>
        <v>0.3710191083</v>
      </c>
      <c r="X19" s="177"/>
    </row>
    <row r="20" ht="15.75" customHeight="1">
      <c r="A20" s="55"/>
      <c r="E20" s="123">
        <v>1.0</v>
      </c>
      <c r="F20" s="113">
        <v>4000.0</v>
      </c>
      <c r="H20" s="332">
        <v>1997.0</v>
      </c>
      <c r="I20" s="181">
        <v>7300.0</v>
      </c>
      <c r="J20" s="418">
        <v>1.825</v>
      </c>
      <c r="K20" s="419">
        <f t="shared" si="6"/>
        <v>1.632879252</v>
      </c>
      <c r="L20" s="181">
        <v>4792.200000000001</v>
      </c>
      <c r="M20" s="418">
        <v>1.1980500000000003</v>
      </c>
      <c r="N20" s="419">
        <f t="shared" si="7"/>
        <v>0.7283950617</v>
      </c>
      <c r="O20" s="181">
        <v>4107.6</v>
      </c>
      <c r="P20" s="418">
        <v>1.0269000000000001</v>
      </c>
      <c r="Q20" s="419">
        <f t="shared" si="8"/>
        <v>0.4814814815</v>
      </c>
      <c r="R20" s="181">
        <v>3423.0</v>
      </c>
      <c r="S20" s="418">
        <v>0.85575</v>
      </c>
      <c r="T20" s="419">
        <f t="shared" si="9"/>
        <v>0.2345679012</v>
      </c>
      <c r="U20" s="181">
        <v>2772.6299999999997</v>
      </c>
      <c r="V20" s="76">
        <v>0.6931574999999999</v>
      </c>
      <c r="W20" s="417">
        <f t="shared" si="10"/>
        <v>0.3883975964</v>
      </c>
      <c r="X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112.55</v>
      </c>
      <c r="I21" s="179">
        <v>395.0</v>
      </c>
      <c r="J21" s="415">
        <v>3.95</v>
      </c>
      <c r="K21" s="416">
        <f t="shared" si="6"/>
        <v>1.799929116</v>
      </c>
      <c r="L21" s="179">
        <v>231.0</v>
      </c>
      <c r="M21" s="415">
        <v>2.31</v>
      </c>
      <c r="N21" s="416">
        <f t="shared" si="7"/>
        <v>0.6374269006</v>
      </c>
      <c r="O21" s="179">
        <v>198.0</v>
      </c>
      <c r="P21" s="415">
        <v>1.98</v>
      </c>
      <c r="Q21" s="416">
        <f t="shared" si="8"/>
        <v>0.4035087719</v>
      </c>
      <c r="R21" s="179">
        <v>172.0</v>
      </c>
      <c r="S21" s="415">
        <v>1.72</v>
      </c>
      <c r="T21" s="416">
        <f t="shared" si="9"/>
        <v>0.2192096403</v>
      </c>
      <c r="U21" s="179">
        <v>141.075</v>
      </c>
      <c r="V21" s="72">
        <v>1.41075</v>
      </c>
      <c r="W21" s="417">
        <f t="shared" si="10"/>
        <v>0.2534429143</v>
      </c>
      <c r="X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221.19</v>
      </c>
      <c r="I22" s="181">
        <v>780.0</v>
      </c>
      <c r="J22" s="418">
        <v>3.9</v>
      </c>
      <c r="K22" s="419">
        <f t="shared" si="6"/>
        <v>1.918069585</v>
      </c>
      <c r="L22" s="181">
        <v>439.0</v>
      </c>
      <c r="M22" s="418">
        <v>2.195</v>
      </c>
      <c r="N22" s="419">
        <f t="shared" si="7"/>
        <v>0.6423494201</v>
      </c>
      <c r="O22" s="181">
        <v>375.0</v>
      </c>
      <c r="P22" s="418">
        <v>1.875</v>
      </c>
      <c r="Q22" s="419">
        <f t="shared" si="8"/>
        <v>0.4029180696</v>
      </c>
      <c r="R22" s="181">
        <v>326.0</v>
      </c>
      <c r="S22" s="418">
        <v>1.63</v>
      </c>
      <c r="T22" s="419">
        <f t="shared" si="9"/>
        <v>0.2196034418</v>
      </c>
      <c r="U22" s="181">
        <v>267.3</v>
      </c>
      <c r="V22" s="76">
        <v>1.3365</v>
      </c>
      <c r="W22" s="417">
        <f t="shared" si="10"/>
        <v>0.2084633121</v>
      </c>
      <c r="X22" s="177"/>
    </row>
    <row r="23" ht="15.75" customHeight="1">
      <c r="A23" s="55"/>
      <c r="D23" s="56"/>
      <c r="E23" s="74">
        <v>5.0</v>
      </c>
      <c r="F23" s="58">
        <v>500.0</v>
      </c>
      <c r="H23" s="332">
        <v>538.47</v>
      </c>
      <c r="I23" s="181">
        <v>1930.0</v>
      </c>
      <c r="J23" s="418">
        <v>3.86</v>
      </c>
      <c r="K23" s="419">
        <f t="shared" si="6"/>
        <v>1.953780227</v>
      </c>
      <c r="L23" s="181">
        <v>970.2</v>
      </c>
      <c r="M23" s="418">
        <v>1.9404000000000001</v>
      </c>
      <c r="N23" s="419">
        <f t="shared" si="7"/>
        <v>0.4848484848</v>
      </c>
      <c r="O23" s="181">
        <v>831.6</v>
      </c>
      <c r="P23" s="418">
        <v>1.6632</v>
      </c>
      <c r="Q23" s="419">
        <f t="shared" si="8"/>
        <v>0.2727272727</v>
      </c>
      <c r="R23" s="181">
        <v>726.0</v>
      </c>
      <c r="S23" s="418">
        <v>1.452</v>
      </c>
      <c r="T23" s="419">
        <f t="shared" si="9"/>
        <v>0.1111111111</v>
      </c>
      <c r="U23" s="181">
        <v>653.4</v>
      </c>
      <c r="V23" s="76">
        <v>1.3068</v>
      </c>
      <c r="W23" s="417">
        <f t="shared" si="10"/>
        <v>0.2134380745</v>
      </c>
      <c r="X23" s="177"/>
    </row>
    <row r="24" ht="15.75" customHeight="1">
      <c r="A24" s="55"/>
      <c r="D24" s="56"/>
      <c r="E24" s="74">
        <v>1.0</v>
      </c>
      <c r="F24" s="58">
        <v>2500.0</v>
      </c>
      <c r="H24" s="332">
        <v>2646.04</v>
      </c>
      <c r="I24" s="181">
        <v>9550.0</v>
      </c>
      <c r="J24" s="418">
        <v>3.82</v>
      </c>
      <c r="K24" s="419">
        <f t="shared" si="6"/>
        <v>1.968142968</v>
      </c>
      <c r="L24" s="181">
        <v>4777.5</v>
      </c>
      <c r="M24" s="418">
        <v>1.911</v>
      </c>
      <c r="N24" s="419">
        <f t="shared" si="7"/>
        <v>0.4848484848</v>
      </c>
      <c r="O24" s="181">
        <v>4095.0</v>
      </c>
      <c r="P24" s="418">
        <v>1.638</v>
      </c>
      <c r="Q24" s="419">
        <f t="shared" si="8"/>
        <v>0.2727272727</v>
      </c>
      <c r="R24" s="181">
        <v>3575.0</v>
      </c>
      <c r="S24" s="418">
        <v>1.43</v>
      </c>
      <c r="T24" s="419">
        <f t="shared" si="9"/>
        <v>0.1111111111</v>
      </c>
      <c r="U24" s="181">
        <v>3217.5</v>
      </c>
      <c r="V24" s="76">
        <v>1.287</v>
      </c>
      <c r="W24" s="417">
        <f t="shared" si="10"/>
        <v>0.2159680126</v>
      </c>
      <c r="X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86.27</v>
      </c>
      <c r="I25" s="93">
        <v>318.0</v>
      </c>
      <c r="J25" s="420">
        <v>6.36</v>
      </c>
      <c r="K25" s="421">
        <f t="shared" si="6"/>
        <v>1.944444444</v>
      </c>
      <c r="L25" s="93">
        <v>172.72500000000002</v>
      </c>
      <c r="M25" s="420">
        <v>3.4545000000000003</v>
      </c>
      <c r="N25" s="421">
        <f t="shared" si="7"/>
        <v>0.5993055556</v>
      </c>
      <c r="O25" s="93">
        <v>148.05</v>
      </c>
      <c r="P25" s="420">
        <v>2.9610000000000003</v>
      </c>
      <c r="Q25" s="421">
        <f t="shared" si="8"/>
        <v>0.3708333333</v>
      </c>
      <c r="R25" s="93">
        <v>124.63</v>
      </c>
      <c r="S25" s="420">
        <v>2.4926</v>
      </c>
      <c r="T25" s="421">
        <f t="shared" si="9"/>
        <v>0.1539814815</v>
      </c>
      <c r="U25" s="93">
        <v>108.0</v>
      </c>
      <c r="V25" s="91"/>
      <c r="W25" s="417">
        <f t="shared" si="10"/>
        <v>0.2518836212</v>
      </c>
      <c r="X25" s="177"/>
    </row>
    <row r="26" ht="15.75" customHeight="1">
      <c r="A26" s="94"/>
      <c r="B26" s="94"/>
      <c r="C26" s="94"/>
      <c r="D26" s="81"/>
      <c r="E26" s="94"/>
      <c r="F26" s="94"/>
      <c r="H26" s="81"/>
      <c r="U26" s="107"/>
      <c r="V26" s="107"/>
      <c r="W26" s="422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283</v>
      </c>
      <c r="I27" s="26" t="s">
        <v>16</v>
      </c>
      <c r="J27" s="350"/>
      <c r="K27" s="27"/>
      <c r="L27" s="26" t="s">
        <v>17</v>
      </c>
      <c r="M27" s="350"/>
      <c r="N27" s="27"/>
      <c r="O27" s="26" t="s">
        <v>18</v>
      </c>
      <c r="P27" s="350"/>
      <c r="Q27" s="27"/>
      <c r="R27" s="26" t="s">
        <v>90</v>
      </c>
      <c r="S27" s="350"/>
      <c r="T27" s="27"/>
      <c r="U27" s="410" t="s">
        <v>93</v>
      </c>
      <c r="V27" s="27"/>
      <c r="W27" s="411" t="s">
        <v>296</v>
      </c>
      <c r="X27" s="352"/>
    </row>
    <row r="28">
      <c r="A28" s="78"/>
      <c r="B28" s="79"/>
      <c r="C28" s="79"/>
      <c r="D28" s="80"/>
      <c r="E28" s="33" t="s">
        <v>25</v>
      </c>
      <c r="F28" s="34" t="s">
        <v>26</v>
      </c>
      <c r="H28" s="35"/>
      <c r="I28" s="36" t="s">
        <v>27</v>
      </c>
      <c r="J28" s="353" t="s">
        <v>28</v>
      </c>
      <c r="K28" s="412" t="s">
        <v>297</v>
      </c>
      <c r="L28" s="36" t="s">
        <v>27</v>
      </c>
      <c r="M28" s="353" t="s">
        <v>28</v>
      </c>
      <c r="N28" s="412" t="s">
        <v>297</v>
      </c>
      <c r="O28" s="36" t="s">
        <v>27</v>
      </c>
      <c r="P28" s="353" t="s">
        <v>28</v>
      </c>
      <c r="Q28" s="412" t="s">
        <v>297</v>
      </c>
      <c r="R28" s="36" t="s">
        <v>27</v>
      </c>
      <c r="S28" s="353" t="s">
        <v>28</v>
      </c>
      <c r="T28" s="412" t="s">
        <v>297</v>
      </c>
      <c r="U28" s="413" t="s">
        <v>27</v>
      </c>
      <c r="V28" s="414" t="s">
        <v>28</v>
      </c>
      <c r="W28" s="35"/>
      <c r="X28" s="355"/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66.23</v>
      </c>
      <c r="I29" s="179">
        <v>184.8</v>
      </c>
      <c r="J29" s="415">
        <v>3.696</v>
      </c>
      <c r="K29" s="416">
        <f t="shared" ref="K29:K39" si="11">(I29-U29)/U29</f>
        <v>1.469135802</v>
      </c>
      <c r="L29" s="179">
        <v>129.36</v>
      </c>
      <c r="M29" s="415">
        <v>2.5872</v>
      </c>
      <c r="N29" s="416">
        <f t="shared" ref="N29:N39" si="12">(L29-U29)/U29</f>
        <v>0.7283950617</v>
      </c>
      <c r="O29" s="179">
        <v>110.88000000000001</v>
      </c>
      <c r="P29" s="415">
        <v>2.2176</v>
      </c>
      <c r="Q29" s="416">
        <f t="shared" ref="Q29:Q39" si="13">(O29-U29)/U29</f>
        <v>0.4814814815</v>
      </c>
      <c r="R29" s="179">
        <v>92.4</v>
      </c>
      <c r="S29" s="415">
        <v>1.848</v>
      </c>
      <c r="T29" s="416">
        <f t="shared" ref="T29:T39" si="14">(R29-U29)/U29</f>
        <v>0.2345679012</v>
      </c>
      <c r="U29" s="179">
        <v>74.844</v>
      </c>
      <c r="V29" s="72">
        <v>1.49688</v>
      </c>
      <c r="W29" s="417">
        <f t="shared" ref="W29:W39" si="15">(U29-H29)/H29</f>
        <v>0.1300619055</v>
      </c>
      <c r="X29" s="177"/>
    </row>
    <row r="30" ht="15.75" customHeight="1">
      <c r="A30" s="55"/>
      <c r="D30" s="56"/>
      <c r="E30" s="110"/>
      <c r="F30" s="58">
        <v>200.0</v>
      </c>
      <c r="H30" s="332">
        <v>241.85</v>
      </c>
      <c r="I30" s="181">
        <v>672.0</v>
      </c>
      <c r="J30" s="418">
        <v>3.36</v>
      </c>
      <c r="K30" s="419">
        <f t="shared" si="11"/>
        <v>1.469135802</v>
      </c>
      <c r="L30" s="181">
        <v>470.4</v>
      </c>
      <c r="M30" s="418">
        <v>2.352</v>
      </c>
      <c r="N30" s="419">
        <f t="shared" si="12"/>
        <v>0.7283950617</v>
      </c>
      <c r="O30" s="181">
        <v>403.2</v>
      </c>
      <c r="P30" s="418">
        <v>2.016</v>
      </c>
      <c r="Q30" s="419">
        <f t="shared" si="13"/>
        <v>0.4814814815</v>
      </c>
      <c r="R30" s="181">
        <v>336.0</v>
      </c>
      <c r="S30" s="418">
        <v>1.68</v>
      </c>
      <c r="T30" s="419">
        <f t="shared" si="14"/>
        <v>0.2345679012</v>
      </c>
      <c r="U30" s="181">
        <v>272.15999999999997</v>
      </c>
      <c r="V30" s="76">
        <v>1.3607999999999998</v>
      </c>
      <c r="W30" s="417">
        <f t="shared" si="15"/>
        <v>0.1253256151</v>
      </c>
      <c r="X30" s="177"/>
    </row>
    <row r="31" ht="15.75" customHeight="1">
      <c r="A31" s="55"/>
      <c r="D31" s="56"/>
      <c r="E31" s="112"/>
      <c r="F31" s="113">
        <v>500.0</v>
      </c>
      <c r="H31" s="332">
        <v>587.11</v>
      </c>
      <c r="I31" s="181">
        <v>1648.5</v>
      </c>
      <c r="J31" s="418">
        <v>3.297</v>
      </c>
      <c r="K31" s="419">
        <f t="shared" si="11"/>
        <v>1.469135802</v>
      </c>
      <c r="L31" s="181">
        <v>1153.95</v>
      </c>
      <c r="M31" s="418">
        <v>2.3079</v>
      </c>
      <c r="N31" s="419">
        <f t="shared" si="12"/>
        <v>0.7283950617</v>
      </c>
      <c r="O31" s="181">
        <v>989.0999999999999</v>
      </c>
      <c r="P31" s="418">
        <v>1.9781999999999997</v>
      </c>
      <c r="Q31" s="419">
        <f t="shared" si="13"/>
        <v>0.4814814815</v>
      </c>
      <c r="R31" s="181">
        <v>824.25</v>
      </c>
      <c r="S31" s="418">
        <v>1.6485</v>
      </c>
      <c r="T31" s="419">
        <f t="shared" si="14"/>
        <v>0.2345679012</v>
      </c>
      <c r="U31" s="181">
        <v>667.6424999999999</v>
      </c>
      <c r="V31" s="76">
        <v>1.3352849999999998</v>
      </c>
      <c r="W31" s="417">
        <f t="shared" si="15"/>
        <v>0.1371676517</v>
      </c>
      <c r="X31" s="177"/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2334.77</v>
      </c>
      <c r="I32" s="400">
        <v>6510.0</v>
      </c>
      <c r="J32" s="423">
        <v>3.255</v>
      </c>
      <c r="K32" s="419">
        <f t="shared" si="11"/>
        <v>1.469135802</v>
      </c>
      <c r="L32" s="400">
        <v>4557.0</v>
      </c>
      <c r="M32" s="423">
        <v>2.2785</v>
      </c>
      <c r="N32" s="419">
        <f t="shared" si="12"/>
        <v>0.7283950617</v>
      </c>
      <c r="O32" s="400">
        <v>3906.0</v>
      </c>
      <c r="P32" s="423">
        <v>1.953</v>
      </c>
      <c r="Q32" s="419">
        <f t="shared" si="13"/>
        <v>0.4814814815</v>
      </c>
      <c r="R32" s="400">
        <v>3255.0</v>
      </c>
      <c r="S32" s="423">
        <v>1.6275</v>
      </c>
      <c r="T32" s="419">
        <f t="shared" si="14"/>
        <v>0.2345679012</v>
      </c>
      <c r="U32" s="400">
        <v>2636.5499999999997</v>
      </c>
      <c r="V32" s="76">
        <v>1.3182749999999999</v>
      </c>
      <c r="W32" s="417">
        <f t="shared" si="15"/>
        <v>0.1292547017</v>
      </c>
      <c r="X32" s="372"/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77.73</v>
      </c>
      <c r="I33" s="179">
        <v>216.3</v>
      </c>
      <c r="J33" s="415">
        <v>4.3260000000000005</v>
      </c>
      <c r="K33" s="416">
        <f t="shared" si="11"/>
        <v>1.469135802</v>
      </c>
      <c r="L33" s="179">
        <v>151.41000000000003</v>
      </c>
      <c r="M33" s="415">
        <v>3.0282000000000004</v>
      </c>
      <c r="N33" s="416">
        <f t="shared" si="12"/>
        <v>0.7283950617</v>
      </c>
      <c r="O33" s="179">
        <v>129.78</v>
      </c>
      <c r="P33" s="415">
        <v>2.5956</v>
      </c>
      <c r="Q33" s="416">
        <f t="shared" si="13"/>
        <v>0.4814814815</v>
      </c>
      <c r="R33" s="179">
        <v>108.15</v>
      </c>
      <c r="S33" s="415">
        <v>2.1630000000000003</v>
      </c>
      <c r="T33" s="416">
        <f t="shared" si="14"/>
        <v>0.2345679012</v>
      </c>
      <c r="U33" s="179">
        <v>87.60149999999999</v>
      </c>
      <c r="V33" s="72">
        <v>1.7520299999999998</v>
      </c>
      <c r="W33" s="417">
        <f t="shared" si="15"/>
        <v>0.1269972983</v>
      </c>
      <c r="X33" s="177"/>
    </row>
    <row r="34" ht="15.75" customHeight="1">
      <c r="A34" s="55"/>
      <c r="D34" s="56"/>
      <c r="E34" s="74">
        <v>12.0</v>
      </c>
      <c r="F34" s="58">
        <v>200.0</v>
      </c>
      <c r="H34" s="332">
        <v>287.85</v>
      </c>
      <c r="I34" s="181">
        <v>798.0</v>
      </c>
      <c r="J34" s="418">
        <v>3.99</v>
      </c>
      <c r="K34" s="419">
        <f t="shared" si="11"/>
        <v>1.469135802</v>
      </c>
      <c r="L34" s="181">
        <v>558.6</v>
      </c>
      <c r="M34" s="418">
        <v>2.793</v>
      </c>
      <c r="N34" s="419">
        <f t="shared" si="12"/>
        <v>0.7283950617</v>
      </c>
      <c r="O34" s="181">
        <v>478.79999999999995</v>
      </c>
      <c r="P34" s="418">
        <v>2.3939999999999997</v>
      </c>
      <c r="Q34" s="419">
        <f t="shared" si="13"/>
        <v>0.4814814815</v>
      </c>
      <c r="R34" s="181">
        <v>399.0</v>
      </c>
      <c r="S34" s="418">
        <v>1.995</v>
      </c>
      <c r="T34" s="419">
        <f t="shared" si="14"/>
        <v>0.2345679012</v>
      </c>
      <c r="U34" s="181">
        <v>323.18999999999994</v>
      </c>
      <c r="V34" s="76">
        <v>1.6159499999999998</v>
      </c>
      <c r="W34" s="417">
        <f t="shared" si="15"/>
        <v>0.1227722772</v>
      </c>
      <c r="X34" s="177"/>
    </row>
    <row r="35" ht="15.75" customHeight="1">
      <c r="A35" s="55"/>
      <c r="D35" s="56"/>
      <c r="E35" s="123">
        <v>4.0</v>
      </c>
      <c r="F35" s="113">
        <v>500.0</v>
      </c>
      <c r="H35" s="332">
        <v>708.12</v>
      </c>
      <c r="I35" s="181">
        <v>1953.0</v>
      </c>
      <c r="J35" s="418">
        <v>3.906</v>
      </c>
      <c r="K35" s="419">
        <f t="shared" si="11"/>
        <v>1.469135802</v>
      </c>
      <c r="L35" s="181">
        <v>1367.1</v>
      </c>
      <c r="M35" s="418">
        <v>2.7342</v>
      </c>
      <c r="N35" s="419">
        <f t="shared" si="12"/>
        <v>0.7283950617</v>
      </c>
      <c r="O35" s="181">
        <v>1171.8</v>
      </c>
      <c r="P35" s="418">
        <v>2.3436</v>
      </c>
      <c r="Q35" s="419">
        <f t="shared" si="13"/>
        <v>0.4814814815</v>
      </c>
      <c r="R35" s="181">
        <v>976.5</v>
      </c>
      <c r="S35" s="418">
        <v>1.953</v>
      </c>
      <c r="T35" s="419">
        <f t="shared" si="14"/>
        <v>0.2345679012</v>
      </c>
      <c r="U35" s="181">
        <v>790.9649999999999</v>
      </c>
      <c r="V35" s="76">
        <v>1.5819299999999998</v>
      </c>
      <c r="W35" s="417">
        <f t="shared" si="15"/>
        <v>0.1169928826</v>
      </c>
      <c r="X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2089.26</v>
      </c>
      <c r="I36" s="181">
        <v>5575.5</v>
      </c>
      <c r="J36" s="418">
        <v>3.717</v>
      </c>
      <c r="K36" s="419">
        <f t="shared" si="11"/>
        <v>1.469135802</v>
      </c>
      <c r="L36" s="181">
        <v>3902.8500000000004</v>
      </c>
      <c r="M36" s="418">
        <v>2.6019</v>
      </c>
      <c r="N36" s="419">
        <f t="shared" si="12"/>
        <v>0.7283950617</v>
      </c>
      <c r="O36" s="181">
        <v>3345.2999999999997</v>
      </c>
      <c r="P36" s="418">
        <v>2.2302</v>
      </c>
      <c r="Q36" s="419">
        <f t="shared" si="13"/>
        <v>0.4814814815</v>
      </c>
      <c r="R36" s="181">
        <v>2787.75</v>
      </c>
      <c r="S36" s="418">
        <v>1.8585</v>
      </c>
      <c r="T36" s="419">
        <f t="shared" si="14"/>
        <v>0.2345679012</v>
      </c>
      <c r="U36" s="181">
        <v>2258.0775</v>
      </c>
      <c r="V36" s="76">
        <v>1.505385</v>
      </c>
      <c r="W36" s="417">
        <f t="shared" si="15"/>
        <v>0.08080253295</v>
      </c>
      <c r="X36" s="177"/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82.99</v>
      </c>
      <c r="I37" s="179">
        <v>253.57500000000002</v>
      </c>
      <c r="J37" s="415">
        <v>8.4525</v>
      </c>
      <c r="K37" s="416">
        <f t="shared" si="11"/>
        <v>1.469135802</v>
      </c>
      <c r="L37" s="179">
        <v>177.5025</v>
      </c>
      <c r="M37" s="415">
        <v>5.9167499999999995</v>
      </c>
      <c r="N37" s="416">
        <f t="shared" si="12"/>
        <v>0.7283950617</v>
      </c>
      <c r="O37" s="179">
        <v>152.145</v>
      </c>
      <c r="P37" s="415">
        <v>5.0715</v>
      </c>
      <c r="Q37" s="416">
        <f t="shared" si="13"/>
        <v>0.4814814815</v>
      </c>
      <c r="R37" s="179">
        <v>126.78750000000001</v>
      </c>
      <c r="S37" s="415">
        <v>4.22625</v>
      </c>
      <c r="T37" s="416">
        <f t="shared" si="14"/>
        <v>0.2345679012</v>
      </c>
      <c r="U37" s="179">
        <v>102.69787499999998</v>
      </c>
      <c r="V37" s="72">
        <v>3.4232624999999994</v>
      </c>
      <c r="W37" s="417">
        <f t="shared" si="15"/>
        <v>0.2374728883</v>
      </c>
      <c r="X37" s="177"/>
    </row>
    <row r="38">
      <c r="A38" s="55"/>
      <c r="D38" s="56"/>
      <c r="E38" s="123"/>
      <c r="F38" s="113">
        <v>100.0</v>
      </c>
      <c r="H38" s="332">
        <v>260.73</v>
      </c>
      <c r="I38" s="181">
        <v>794.9025</v>
      </c>
      <c r="J38" s="418">
        <v>7.949025000000001</v>
      </c>
      <c r="K38" s="419">
        <f t="shared" si="11"/>
        <v>1.469135802</v>
      </c>
      <c r="L38" s="181">
        <v>556.43175</v>
      </c>
      <c r="M38" s="418">
        <v>5.5643175</v>
      </c>
      <c r="N38" s="419">
        <f t="shared" si="12"/>
        <v>0.7283950617</v>
      </c>
      <c r="O38" s="181">
        <v>476.9415</v>
      </c>
      <c r="P38" s="418">
        <v>4.769415</v>
      </c>
      <c r="Q38" s="419">
        <f t="shared" si="13"/>
        <v>0.4814814815</v>
      </c>
      <c r="R38" s="181">
        <v>397.45125</v>
      </c>
      <c r="S38" s="418">
        <v>3.9745125000000003</v>
      </c>
      <c r="T38" s="419">
        <f t="shared" si="14"/>
        <v>0.2345679012</v>
      </c>
      <c r="U38" s="181">
        <v>321.93551249999996</v>
      </c>
      <c r="V38" s="76">
        <v>3.2193551249999994</v>
      </c>
      <c r="W38" s="417">
        <f t="shared" si="15"/>
        <v>0.2347467207</v>
      </c>
      <c r="X38" s="177"/>
    </row>
    <row r="39">
      <c r="A39" s="78"/>
      <c r="B39" s="79"/>
      <c r="C39" s="79"/>
      <c r="D39" s="80"/>
      <c r="E39" s="124"/>
      <c r="F39" s="34">
        <v>300.0</v>
      </c>
      <c r="H39" s="332">
        <v>760.67</v>
      </c>
      <c r="I39" s="210">
        <v>2300.9175</v>
      </c>
      <c r="J39" s="424">
        <v>7.669725</v>
      </c>
      <c r="K39" s="425">
        <f t="shared" si="11"/>
        <v>1.469135802</v>
      </c>
      <c r="L39" s="210">
        <v>1610.6422499999999</v>
      </c>
      <c r="M39" s="424">
        <v>5.3688075</v>
      </c>
      <c r="N39" s="425">
        <f t="shared" si="12"/>
        <v>0.7283950617</v>
      </c>
      <c r="O39" s="210">
        <v>1380.5504999999998</v>
      </c>
      <c r="P39" s="424">
        <v>4.6018349999999995</v>
      </c>
      <c r="Q39" s="425">
        <f t="shared" si="13"/>
        <v>0.4814814815</v>
      </c>
      <c r="R39" s="210">
        <v>1150.45875</v>
      </c>
      <c r="S39" s="424">
        <v>3.8348625</v>
      </c>
      <c r="T39" s="425">
        <f t="shared" si="14"/>
        <v>0.2345679012</v>
      </c>
      <c r="U39" s="210">
        <v>931.8715875</v>
      </c>
      <c r="V39" s="211">
        <v>3.106238625</v>
      </c>
      <c r="W39" s="417">
        <f t="shared" si="15"/>
        <v>0.2250668325</v>
      </c>
      <c r="X39" s="177"/>
    </row>
    <row r="40" ht="15.75" customHeight="1">
      <c r="A40" s="94"/>
      <c r="B40" s="94"/>
      <c r="C40" s="94"/>
      <c r="D40" s="81"/>
      <c r="E40" s="94"/>
      <c r="F40" s="94"/>
      <c r="H40" s="81"/>
      <c r="U40" s="107"/>
      <c r="V40" s="107"/>
      <c r="W40" s="422"/>
    </row>
    <row r="41" ht="15.75" customHeight="1">
      <c r="A41" s="94"/>
      <c r="B41" s="94"/>
      <c r="C41" s="94"/>
      <c r="D41" s="81"/>
      <c r="E41" s="94"/>
      <c r="F41" s="94"/>
      <c r="H41" s="81"/>
      <c r="U41" s="107"/>
      <c r="V41" s="107"/>
      <c r="W41" s="422"/>
    </row>
    <row r="42">
      <c r="A42" s="22" t="s">
        <v>61</v>
      </c>
      <c r="B42" s="23"/>
      <c r="C42" s="23"/>
      <c r="D42" s="24"/>
      <c r="E42" s="22" t="s">
        <v>12</v>
      </c>
      <c r="F42" s="24"/>
      <c r="H42" s="331" t="s">
        <v>283</v>
      </c>
      <c r="I42" s="26" t="s">
        <v>16</v>
      </c>
      <c r="J42" s="350"/>
      <c r="K42" s="27"/>
      <c r="L42" s="26" t="s">
        <v>17</v>
      </c>
      <c r="M42" s="350"/>
      <c r="N42" s="27"/>
      <c r="O42" s="26" t="s">
        <v>18</v>
      </c>
      <c r="P42" s="350"/>
      <c r="Q42" s="27"/>
      <c r="R42" s="26" t="s">
        <v>90</v>
      </c>
      <c r="S42" s="350"/>
      <c r="T42" s="27"/>
      <c r="U42" s="410" t="s">
        <v>93</v>
      </c>
      <c r="V42" s="27"/>
      <c r="W42" s="411" t="s">
        <v>296</v>
      </c>
      <c r="X42" s="352"/>
    </row>
    <row r="43">
      <c r="A43" s="30"/>
      <c r="B43" s="31"/>
      <c r="C43" s="31"/>
      <c r="D43" s="32"/>
      <c r="E43" s="33" t="s">
        <v>25</v>
      </c>
      <c r="F43" s="34" t="s">
        <v>26</v>
      </c>
      <c r="H43" s="35"/>
      <c r="I43" s="36" t="s">
        <v>27</v>
      </c>
      <c r="J43" s="353" t="s">
        <v>28</v>
      </c>
      <c r="K43" s="412" t="s">
        <v>297</v>
      </c>
      <c r="L43" s="36" t="s">
        <v>27</v>
      </c>
      <c r="M43" s="353" t="s">
        <v>28</v>
      </c>
      <c r="N43" s="412" t="s">
        <v>297</v>
      </c>
      <c r="O43" s="36" t="s">
        <v>27</v>
      </c>
      <c r="P43" s="353" t="s">
        <v>28</v>
      </c>
      <c r="Q43" s="412" t="s">
        <v>297</v>
      </c>
      <c r="R43" s="36" t="s">
        <v>27</v>
      </c>
      <c r="S43" s="353" t="s">
        <v>28</v>
      </c>
      <c r="T43" s="412" t="s">
        <v>297</v>
      </c>
      <c r="U43" s="413" t="s">
        <v>27</v>
      </c>
      <c r="V43" s="414" t="s">
        <v>28</v>
      </c>
      <c r="W43" s="35"/>
      <c r="X43" s="355"/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381">
        <v>90.91</v>
      </c>
      <c r="I44" s="204">
        <v>220.5</v>
      </c>
      <c r="J44" s="420">
        <v>4.41</v>
      </c>
      <c r="K44" s="416">
        <f t="shared" ref="K44:K60" si="16">(I44-U44)/U44</f>
        <v>1.469135802</v>
      </c>
      <c r="L44" s="204">
        <v>154.35000000000002</v>
      </c>
      <c r="M44" s="420">
        <v>3.0870000000000006</v>
      </c>
      <c r="N44" s="416">
        <f t="shared" ref="N44:N60" si="17">(L44-U44)/U44</f>
        <v>0.7283950617</v>
      </c>
      <c r="O44" s="204">
        <v>132.3</v>
      </c>
      <c r="P44" s="420">
        <v>2.6460000000000004</v>
      </c>
      <c r="Q44" s="416">
        <f t="shared" ref="Q44:Q60" si="18">(O44-U44)/U44</f>
        <v>0.4814814815</v>
      </c>
      <c r="R44" s="204">
        <v>110.25</v>
      </c>
      <c r="S44" s="420">
        <v>2.205</v>
      </c>
      <c r="T44" s="416">
        <f t="shared" ref="T44:T60" si="19">(R44-U44)/U44</f>
        <v>0.2345679012</v>
      </c>
      <c r="U44" s="93">
        <v>89.3025</v>
      </c>
      <c r="V44" s="91">
        <v>1.78605</v>
      </c>
      <c r="W44" s="417">
        <f t="shared" ref="W44:W60" si="20">(U44-H44)/H44</f>
        <v>-0.01768232318</v>
      </c>
      <c r="X44" s="177"/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381">
        <v>65.41</v>
      </c>
      <c r="I45" s="204">
        <v>135.0</v>
      </c>
      <c r="J45" s="420">
        <v>2.7</v>
      </c>
      <c r="K45" s="416">
        <f t="shared" si="16"/>
        <v>0.8243243243</v>
      </c>
      <c r="L45" s="204">
        <v>107.0</v>
      </c>
      <c r="M45" s="420">
        <v>2.14</v>
      </c>
      <c r="N45" s="416">
        <f t="shared" si="17"/>
        <v>0.4459459459</v>
      </c>
      <c r="O45" s="204">
        <v>95.0</v>
      </c>
      <c r="P45" s="420">
        <v>1.9</v>
      </c>
      <c r="Q45" s="416">
        <f t="shared" si="18"/>
        <v>0.2837837838</v>
      </c>
      <c r="R45" s="204">
        <v>81.0</v>
      </c>
      <c r="S45" s="420">
        <v>1.62</v>
      </c>
      <c r="T45" s="416">
        <f t="shared" si="19"/>
        <v>0.09459459459</v>
      </c>
      <c r="U45" s="93">
        <v>74.0</v>
      </c>
      <c r="V45" s="91">
        <v>1.48</v>
      </c>
      <c r="W45" s="417">
        <f t="shared" si="20"/>
        <v>0.1313254854</v>
      </c>
      <c r="X45" s="177"/>
    </row>
    <row r="46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381">
        <v>159.03</v>
      </c>
      <c r="I46" s="204">
        <v>580.0</v>
      </c>
      <c r="J46" s="420">
        <v>14.5</v>
      </c>
      <c r="K46" s="416">
        <f t="shared" si="16"/>
        <v>1.922650542</v>
      </c>
      <c r="L46" s="204">
        <v>343.0</v>
      </c>
      <c r="M46" s="420">
        <v>8.575</v>
      </c>
      <c r="N46" s="416">
        <f t="shared" si="17"/>
        <v>0.7283950617</v>
      </c>
      <c r="O46" s="204">
        <v>294.0</v>
      </c>
      <c r="P46" s="420">
        <v>7.35</v>
      </c>
      <c r="Q46" s="416">
        <f t="shared" si="18"/>
        <v>0.4814814815</v>
      </c>
      <c r="R46" s="204">
        <v>245.0</v>
      </c>
      <c r="S46" s="420">
        <v>6.125</v>
      </c>
      <c r="T46" s="416">
        <f t="shared" si="19"/>
        <v>0.2345679012</v>
      </c>
      <c r="U46" s="93">
        <v>198.45</v>
      </c>
      <c r="V46" s="91">
        <v>4.96125</v>
      </c>
      <c r="W46" s="417">
        <f t="shared" si="20"/>
        <v>0.2478777589</v>
      </c>
      <c r="X46" s="177"/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381">
        <v>619.36</v>
      </c>
      <c r="I47" s="93">
        <v>1521.4499999999998</v>
      </c>
      <c r="J47" s="426">
        <v>1521.4499999999998</v>
      </c>
      <c r="K47" s="416">
        <f t="shared" si="16"/>
        <v>0.9444444444</v>
      </c>
      <c r="L47" s="93">
        <v>1159.1999999999998</v>
      </c>
      <c r="M47" s="426">
        <v>1159.1999999999998</v>
      </c>
      <c r="N47" s="416">
        <f t="shared" si="17"/>
        <v>0.4814814815</v>
      </c>
      <c r="O47" s="93">
        <v>1086.75</v>
      </c>
      <c r="P47" s="426">
        <v>1086.75</v>
      </c>
      <c r="Q47" s="416">
        <f t="shared" si="18"/>
        <v>0.3888888889</v>
      </c>
      <c r="R47" s="93">
        <v>1014.3</v>
      </c>
      <c r="S47" s="426">
        <v>1014.3</v>
      </c>
      <c r="T47" s="416">
        <f t="shared" si="19"/>
        <v>0.2962962963</v>
      </c>
      <c r="U47" s="93">
        <v>782.46</v>
      </c>
      <c r="V47" s="374">
        <v>782.46</v>
      </c>
      <c r="W47" s="417">
        <f t="shared" si="20"/>
        <v>0.2633363472</v>
      </c>
      <c r="X47" s="177"/>
    </row>
    <row r="48">
      <c r="A48" s="82" t="s">
        <v>69</v>
      </c>
      <c r="B48" s="83" t="s">
        <v>72</v>
      </c>
      <c r="C48" s="2"/>
      <c r="D48" s="141" t="s">
        <v>71</v>
      </c>
      <c r="E48" s="144">
        <v>50.0</v>
      </c>
      <c r="F48" s="145">
        <v>1.0</v>
      </c>
      <c r="H48" s="381">
        <v>219.53</v>
      </c>
      <c r="I48" s="93">
        <v>1350.0</v>
      </c>
      <c r="J48" s="426">
        <v>1350.0</v>
      </c>
      <c r="K48" s="416">
        <f t="shared" si="16"/>
        <v>1.5</v>
      </c>
      <c r="L48" s="204">
        <v>880.0</v>
      </c>
      <c r="M48" s="426">
        <v>880.0</v>
      </c>
      <c r="N48" s="416">
        <f t="shared" si="17"/>
        <v>0.6296296296</v>
      </c>
      <c r="O48" s="204">
        <v>750.0</v>
      </c>
      <c r="P48" s="426">
        <v>750.0</v>
      </c>
      <c r="Q48" s="416">
        <f t="shared" si="18"/>
        <v>0.3888888889</v>
      </c>
      <c r="R48" s="204">
        <v>630.0</v>
      </c>
      <c r="S48" s="426">
        <v>630.0</v>
      </c>
      <c r="T48" s="416">
        <f t="shared" si="19"/>
        <v>0.1666666667</v>
      </c>
      <c r="U48" s="93">
        <v>540.0</v>
      </c>
      <c r="V48" s="374">
        <v>540.0</v>
      </c>
      <c r="W48" s="417">
        <f t="shared" si="20"/>
        <v>1.459800483</v>
      </c>
      <c r="X48" s="177"/>
    </row>
    <row r="49">
      <c r="A49" s="40" t="s">
        <v>73</v>
      </c>
      <c r="B49" s="83" t="s">
        <v>72</v>
      </c>
      <c r="C49" s="2"/>
      <c r="D49" s="141" t="s">
        <v>74</v>
      </c>
      <c r="E49" s="71">
        <v>50.0</v>
      </c>
      <c r="F49" s="45">
        <v>100.0</v>
      </c>
      <c r="H49" s="381">
        <v>212.03</v>
      </c>
      <c r="I49" s="204">
        <v>407.0</v>
      </c>
      <c r="J49" s="420">
        <v>4.07</v>
      </c>
      <c r="K49" s="416">
        <f t="shared" si="16"/>
        <v>0.7467811159</v>
      </c>
      <c r="L49" s="204">
        <v>310.0</v>
      </c>
      <c r="M49" s="420">
        <v>3.1</v>
      </c>
      <c r="N49" s="416">
        <f t="shared" si="17"/>
        <v>0.330472103</v>
      </c>
      <c r="O49" s="204">
        <v>291.0</v>
      </c>
      <c r="P49" s="420">
        <v>2.91</v>
      </c>
      <c r="Q49" s="416">
        <f t="shared" si="18"/>
        <v>0.2489270386</v>
      </c>
      <c r="R49" s="204">
        <v>272.0</v>
      </c>
      <c r="S49" s="420">
        <v>2.72</v>
      </c>
      <c r="T49" s="416">
        <f t="shared" si="19"/>
        <v>0.1673819742</v>
      </c>
      <c r="U49" s="93">
        <v>233.0</v>
      </c>
      <c r="V49" s="91">
        <v>2.33</v>
      </c>
      <c r="W49" s="417">
        <f t="shared" si="20"/>
        <v>0.0989010989</v>
      </c>
      <c r="X49" s="177"/>
    </row>
    <row r="50">
      <c r="A50" s="40" t="s">
        <v>73</v>
      </c>
      <c r="B50" s="83" t="s">
        <v>72</v>
      </c>
      <c r="C50" s="2"/>
      <c r="D50" s="141" t="s">
        <v>74</v>
      </c>
      <c r="E50" s="71">
        <v>100.0</v>
      </c>
      <c r="F50" s="45">
        <v>50.0</v>
      </c>
      <c r="H50" s="381">
        <v>110.69</v>
      </c>
      <c r="I50" s="204">
        <v>223.0</v>
      </c>
      <c r="J50" s="420">
        <v>4.46</v>
      </c>
      <c r="K50" s="416">
        <f t="shared" si="16"/>
        <v>0.7559055118</v>
      </c>
      <c r="L50" s="204">
        <v>169.0</v>
      </c>
      <c r="M50" s="420">
        <v>3.38</v>
      </c>
      <c r="N50" s="416">
        <f t="shared" si="17"/>
        <v>0.3307086614</v>
      </c>
      <c r="O50" s="204">
        <v>159.0</v>
      </c>
      <c r="P50" s="420">
        <v>3.18</v>
      </c>
      <c r="Q50" s="416">
        <f t="shared" si="18"/>
        <v>0.2519685039</v>
      </c>
      <c r="R50" s="204">
        <v>148.0</v>
      </c>
      <c r="S50" s="420">
        <v>2.96</v>
      </c>
      <c r="T50" s="416">
        <f t="shared" si="19"/>
        <v>0.1653543307</v>
      </c>
      <c r="U50" s="93">
        <v>127.0</v>
      </c>
      <c r="V50" s="91">
        <v>2.54</v>
      </c>
      <c r="W50" s="417">
        <f t="shared" si="20"/>
        <v>0.1473484506</v>
      </c>
      <c r="X50" s="177"/>
    </row>
    <row r="51">
      <c r="A51" s="40" t="s">
        <v>75</v>
      </c>
      <c r="B51" s="41" t="s">
        <v>76</v>
      </c>
      <c r="C51" s="23"/>
      <c r="D51" s="133" t="s">
        <v>72</v>
      </c>
      <c r="E51" s="147">
        <v>300.0</v>
      </c>
      <c r="F51" s="45">
        <v>100.0</v>
      </c>
      <c r="H51" s="381">
        <v>22.99</v>
      </c>
      <c r="I51" s="179">
        <v>40.95</v>
      </c>
      <c r="J51" s="415">
        <v>0.40950000000000003</v>
      </c>
      <c r="K51" s="416">
        <f t="shared" si="16"/>
        <v>0.5</v>
      </c>
      <c r="L51" s="179">
        <v>31.2</v>
      </c>
      <c r="M51" s="415">
        <v>0.312</v>
      </c>
      <c r="N51" s="416">
        <f t="shared" si="17"/>
        <v>0.1428571429</v>
      </c>
      <c r="O51" s="179">
        <v>29.25</v>
      </c>
      <c r="P51" s="415">
        <v>0.2925</v>
      </c>
      <c r="Q51" s="416">
        <f t="shared" si="18"/>
        <v>0.07142857143</v>
      </c>
      <c r="R51" s="179">
        <v>27.3</v>
      </c>
      <c r="S51" s="415">
        <v>0.273</v>
      </c>
      <c r="T51" s="416">
        <f t="shared" si="19"/>
        <v>0</v>
      </c>
      <c r="U51" s="179">
        <v>27.3</v>
      </c>
      <c r="V51" s="72" t="s">
        <v>263</v>
      </c>
      <c r="W51" s="417">
        <f t="shared" si="20"/>
        <v>0.1874728143</v>
      </c>
      <c r="X51" s="177"/>
    </row>
    <row r="52">
      <c r="A52" s="78"/>
      <c r="B52" s="79"/>
      <c r="C52" s="79"/>
      <c r="D52" s="80"/>
      <c r="E52" s="151">
        <v>200.0</v>
      </c>
      <c r="F52" s="34">
        <v>200.0</v>
      </c>
      <c r="H52" s="381">
        <v>36.29</v>
      </c>
      <c r="I52" s="210">
        <v>57.75</v>
      </c>
      <c r="J52" s="424">
        <v>0.28875</v>
      </c>
      <c r="K52" s="425">
        <f t="shared" si="16"/>
        <v>0.5</v>
      </c>
      <c r="L52" s="210">
        <v>44.0</v>
      </c>
      <c r="M52" s="424">
        <v>0.22</v>
      </c>
      <c r="N52" s="425">
        <f t="shared" si="17"/>
        <v>0.1428571429</v>
      </c>
      <c r="O52" s="210">
        <v>41.25</v>
      </c>
      <c r="P52" s="424">
        <v>0.20625</v>
      </c>
      <c r="Q52" s="425">
        <f t="shared" si="18"/>
        <v>0.07142857143</v>
      </c>
      <c r="R52" s="210">
        <v>38.5</v>
      </c>
      <c r="S52" s="424">
        <v>0.1925</v>
      </c>
      <c r="T52" s="425">
        <f t="shared" si="19"/>
        <v>0</v>
      </c>
      <c r="U52" s="210">
        <v>38.5</v>
      </c>
      <c r="V52" s="211" t="s">
        <v>264</v>
      </c>
      <c r="W52" s="417">
        <f t="shared" si="20"/>
        <v>0.0608983191</v>
      </c>
      <c r="X52" s="177"/>
    </row>
    <row r="53">
      <c r="A53" s="40" t="s">
        <v>75</v>
      </c>
      <c r="B53" s="41" t="s">
        <v>77</v>
      </c>
      <c r="C53" s="23"/>
      <c r="D53" s="133" t="s">
        <v>72</v>
      </c>
      <c r="E53" s="147">
        <v>100.0</v>
      </c>
      <c r="F53" s="45">
        <v>100.0</v>
      </c>
      <c r="H53" s="381">
        <v>47.17</v>
      </c>
      <c r="I53" s="181">
        <v>75.6</v>
      </c>
      <c r="J53" s="427">
        <v>0.7559999999999999</v>
      </c>
      <c r="K53" s="416">
        <f t="shared" si="16"/>
        <v>0.5</v>
      </c>
      <c r="L53" s="181">
        <v>57.6</v>
      </c>
      <c r="M53" s="427">
        <v>0.5760000000000001</v>
      </c>
      <c r="N53" s="416">
        <f t="shared" si="17"/>
        <v>0.1428571429</v>
      </c>
      <c r="O53" s="181">
        <v>54.0</v>
      </c>
      <c r="P53" s="427">
        <v>0.54</v>
      </c>
      <c r="Q53" s="416">
        <f t="shared" si="18"/>
        <v>0.07142857143</v>
      </c>
      <c r="R53" s="181">
        <v>50.4</v>
      </c>
      <c r="S53" s="427">
        <v>0.504</v>
      </c>
      <c r="T53" s="416">
        <f t="shared" si="19"/>
        <v>0</v>
      </c>
      <c r="U53" s="181">
        <v>50.4</v>
      </c>
      <c r="V53" s="72" t="s">
        <v>265</v>
      </c>
      <c r="W53" s="417">
        <f t="shared" si="20"/>
        <v>0.0684757261</v>
      </c>
      <c r="X53" s="177"/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381">
        <v>84.74</v>
      </c>
      <c r="I54" s="181">
        <v>131.25</v>
      </c>
      <c r="J54" s="428">
        <v>0.65625</v>
      </c>
      <c r="K54" s="425">
        <f t="shared" si="16"/>
        <v>0.5</v>
      </c>
      <c r="L54" s="181">
        <v>100.0</v>
      </c>
      <c r="M54" s="428">
        <v>0.5</v>
      </c>
      <c r="N54" s="425">
        <f t="shared" si="17"/>
        <v>0.1428571429</v>
      </c>
      <c r="O54" s="181">
        <v>93.75</v>
      </c>
      <c r="P54" s="428">
        <v>0.46875</v>
      </c>
      <c r="Q54" s="425">
        <f t="shared" si="18"/>
        <v>0.07142857143</v>
      </c>
      <c r="R54" s="181">
        <v>87.5</v>
      </c>
      <c r="S54" s="428">
        <v>0.4375</v>
      </c>
      <c r="T54" s="425">
        <f t="shared" si="19"/>
        <v>0</v>
      </c>
      <c r="U54" s="181">
        <v>87.5</v>
      </c>
      <c r="V54" s="211" t="s">
        <v>266</v>
      </c>
      <c r="W54" s="417">
        <f t="shared" si="20"/>
        <v>0.03257021477</v>
      </c>
      <c r="X54" s="177"/>
    </row>
    <row r="55">
      <c r="A55" s="40" t="s">
        <v>78</v>
      </c>
      <c r="B55" s="41" t="s">
        <v>79</v>
      </c>
      <c r="C55" s="23"/>
      <c r="D55" s="133" t="s">
        <v>72</v>
      </c>
      <c r="E55" s="147">
        <v>300.0</v>
      </c>
      <c r="F55" s="45">
        <v>100.0</v>
      </c>
      <c r="H55" s="381">
        <v>17.03</v>
      </c>
      <c r="I55" s="179">
        <v>29.4</v>
      </c>
      <c r="J55" s="415">
        <v>0.294</v>
      </c>
      <c r="K55" s="416">
        <f t="shared" si="16"/>
        <v>0.5</v>
      </c>
      <c r="L55" s="179">
        <v>22.4</v>
      </c>
      <c r="M55" s="415">
        <v>0.22399999999999998</v>
      </c>
      <c r="N55" s="416">
        <f t="shared" si="17"/>
        <v>0.1428571429</v>
      </c>
      <c r="O55" s="179">
        <v>21.0</v>
      </c>
      <c r="P55" s="415">
        <v>0.21</v>
      </c>
      <c r="Q55" s="416">
        <f t="shared" si="18"/>
        <v>0.07142857143</v>
      </c>
      <c r="R55" s="179">
        <v>19.6</v>
      </c>
      <c r="S55" s="415">
        <v>0.196</v>
      </c>
      <c r="T55" s="416">
        <f t="shared" si="19"/>
        <v>0</v>
      </c>
      <c r="U55" s="179">
        <v>19.6</v>
      </c>
      <c r="V55" s="72" t="s">
        <v>267</v>
      </c>
      <c r="W55" s="417">
        <f t="shared" si="20"/>
        <v>0.1509101585</v>
      </c>
      <c r="X55" s="177"/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381">
        <v>24.35</v>
      </c>
      <c r="I56" s="210">
        <v>38.85</v>
      </c>
      <c r="J56" s="424">
        <v>0.19425</v>
      </c>
      <c r="K56" s="425">
        <f t="shared" si="16"/>
        <v>0.5</v>
      </c>
      <c r="L56" s="210">
        <v>29.6</v>
      </c>
      <c r="M56" s="424">
        <v>0.14800000000000002</v>
      </c>
      <c r="N56" s="425">
        <f t="shared" si="17"/>
        <v>0.1428571429</v>
      </c>
      <c r="O56" s="210">
        <v>27.75</v>
      </c>
      <c r="P56" s="424">
        <v>0.13875</v>
      </c>
      <c r="Q56" s="425">
        <f t="shared" si="18"/>
        <v>0.07142857143</v>
      </c>
      <c r="R56" s="210">
        <v>25.9</v>
      </c>
      <c r="S56" s="424">
        <v>0.1295</v>
      </c>
      <c r="T56" s="425">
        <f t="shared" si="19"/>
        <v>0</v>
      </c>
      <c r="U56" s="210">
        <v>25.9</v>
      </c>
      <c r="V56" s="211" t="s">
        <v>268</v>
      </c>
      <c r="W56" s="417">
        <f t="shared" si="20"/>
        <v>0.0636550308</v>
      </c>
      <c r="X56" s="177"/>
    </row>
    <row r="57">
      <c r="A57" s="40" t="s">
        <v>78</v>
      </c>
      <c r="B57" s="41" t="s">
        <v>80</v>
      </c>
      <c r="C57" s="23"/>
      <c r="D57" s="133" t="s">
        <v>72</v>
      </c>
      <c r="E57" s="147">
        <v>300.0</v>
      </c>
      <c r="F57" s="45">
        <v>100.0</v>
      </c>
      <c r="H57" s="381">
        <v>18.23</v>
      </c>
      <c r="I57" s="181">
        <v>31.5</v>
      </c>
      <c r="J57" s="427">
        <v>0.315</v>
      </c>
      <c r="K57" s="416">
        <f t="shared" si="16"/>
        <v>0.5</v>
      </c>
      <c r="L57" s="181">
        <v>24.0</v>
      </c>
      <c r="M57" s="427">
        <v>0.24</v>
      </c>
      <c r="N57" s="416">
        <f t="shared" si="17"/>
        <v>0.1428571429</v>
      </c>
      <c r="O57" s="181">
        <v>22.5</v>
      </c>
      <c r="P57" s="427">
        <v>0.225</v>
      </c>
      <c r="Q57" s="416">
        <f t="shared" si="18"/>
        <v>0.07142857143</v>
      </c>
      <c r="R57" s="181">
        <v>21.0</v>
      </c>
      <c r="S57" s="427">
        <v>0.21</v>
      </c>
      <c r="T57" s="416">
        <f t="shared" si="19"/>
        <v>0</v>
      </c>
      <c r="U57" s="181">
        <v>21.0</v>
      </c>
      <c r="V57" s="72" t="s">
        <v>269</v>
      </c>
      <c r="W57" s="417">
        <f t="shared" si="20"/>
        <v>0.1519473396</v>
      </c>
      <c r="X57" s="177"/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381">
        <v>26.75</v>
      </c>
      <c r="I58" s="181">
        <v>44.1</v>
      </c>
      <c r="J58" s="428">
        <v>0.2205</v>
      </c>
      <c r="K58" s="425">
        <f t="shared" si="16"/>
        <v>0.5</v>
      </c>
      <c r="L58" s="181">
        <v>33.6</v>
      </c>
      <c r="M58" s="428">
        <v>0.168</v>
      </c>
      <c r="N58" s="425">
        <f t="shared" si="17"/>
        <v>0.1428571429</v>
      </c>
      <c r="O58" s="181">
        <v>31.5</v>
      </c>
      <c r="P58" s="428">
        <v>0.1575</v>
      </c>
      <c r="Q58" s="425">
        <f t="shared" si="18"/>
        <v>0.07142857143</v>
      </c>
      <c r="R58" s="181">
        <v>29.4</v>
      </c>
      <c r="S58" s="428">
        <v>0.147</v>
      </c>
      <c r="T58" s="425">
        <f t="shared" si="19"/>
        <v>0</v>
      </c>
      <c r="U58" s="181">
        <v>29.4</v>
      </c>
      <c r="V58" s="211" t="s">
        <v>270</v>
      </c>
      <c r="W58" s="417">
        <f t="shared" si="20"/>
        <v>0.09906542056</v>
      </c>
      <c r="X58" s="177"/>
    </row>
    <row r="59">
      <c r="A59" s="40" t="s">
        <v>78</v>
      </c>
      <c r="B59" s="41" t="s">
        <v>81</v>
      </c>
      <c r="C59" s="23"/>
      <c r="D59" s="133" t="s">
        <v>72</v>
      </c>
      <c r="E59" s="147">
        <v>300.0</v>
      </c>
      <c r="F59" s="45">
        <v>100.0</v>
      </c>
      <c r="H59" s="381">
        <v>21.83</v>
      </c>
      <c r="I59" s="179">
        <v>31.5</v>
      </c>
      <c r="J59" s="415">
        <v>0.315</v>
      </c>
      <c r="K59" s="416">
        <f t="shared" si="16"/>
        <v>0.5</v>
      </c>
      <c r="L59" s="179">
        <v>24.0</v>
      </c>
      <c r="M59" s="415">
        <v>0.24</v>
      </c>
      <c r="N59" s="416">
        <f t="shared" si="17"/>
        <v>0.1428571429</v>
      </c>
      <c r="O59" s="179">
        <v>22.5</v>
      </c>
      <c r="P59" s="415">
        <v>0.225</v>
      </c>
      <c r="Q59" s="416">
        <f t="shared" si="18"/>
        <v>0.07142857143</v>
      </c>
      <c r="R59" s="179">
        <v>21.0</v>
      </c>
      <c r="S59" s="415">
        <v>0.21</v>
      </c>
      <c r="T59" s="416">
        <f t="shared" si="19"/>
        <v>0</v>
      </c>
      <c r="U59" s="179">
        <v>21.0</v>
      </c>
      <c r="V59" s="72" t="s">
        <v>269</v>
      </c>
      <c r="W59" s="417">
        <f t="shared" si="20"/>
        <v>-0.03802107192</v>
      </c>
      <c r="X59" s="177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381">
        <v>33.95</v>
      </c>
      <c r="I60" s="210">
        <v>48.3</v>
      </c>
      <c r="J60" s="424">
        <v>0.2415</v>
      </c>
      <c r="K60" s="425">
        <f t="shared" si="16"/>
        <v>0.5</v>
      </c>
      <c r="L60" s="210">
        <v>36.8</v>
      </c>
      <c r="M60" s="424">
        <v>0.184</v>
      </c>
      <c r="N60" s="425">
        <f t="shared" si="17"/>
        <v>0.1428571429</v>
      </c>
      <c r="O60" s="210">
        <v>34.5</v>
      </c>
      <c r="P60" s="424">
        <v>0.1725</v>
      </c>
      <c r="Q60" s="425">
        <f t="shared" si="18"/>
        <v>0.07142857143</v>
      </c>
      <c r="R60" s="210">
        <v>32.2</v>
      </c>
      <c r="S60" s="424">
        <v>0.161</v>
      </c>
      <c r="T60" s="425">
        <f t="shared" si="19"/>
        <v>0</v>
      </c>
      <c r="U60" s="210">
        <v>32.2</v>
      </c>
      <c r="V60" s="211" t="s">
        <v>271</v>
      </c>
      <c r="W60" s="417">
        <f t="shared" si="20"/>
        <v>-0.05154639175</v>
      </c>
      <c r="X60" s="177"/>
    </row>
    <row r="61" ht="15.75" customHeight="1">
      <c r="A61" s="94"/>
      <c r="B61" s="94"/>
      <c r="C61" s="94"/>
      <c r="D61" s="81"/>
      <c r="E61" s="94"/>
      <c r="F61" s="94"/>
      <c r="H61" s="81"/>
      <c r="W61" s="422"/>
    </row>
    <row r="62" ht="15.75" customHeight="1">
      <c r="A62" s="94"/>
      <c r="B62" s="94"/>
      <c r="C62" s="94"/>
      <c r="D62" s="81"/>
      <c r="E62" s="94"/>
      <c r="F62" s="94"/>
      <c r="H62" s="81"/>
      <c r="W62" s="422"/>
    </row>
    <row r="63" ht="15.75" customHeight="1">
      <c r="A63" s="94"/>
      <c r="B63" s="94"/>
      <c r="C63" s="94"/>
      <c r="D63" s="81"/>
      <c r="E63" s="94"/>
      <c r="F63" s="94"/>
      <c r="H63" s="81"/>
      <c r="W63" s="422"/>
    </row>
    <row r="64" ht="15.75" customHeight="1">
      <c r="A64" s="94"/>
      <c r="B64" s="94"/>
      <c r="C64" s="94"/>
      <c r="D64" s="81"/>
      <c r="E64" s="94"/>
      <c r="F64" s="94"/>
      <c r="H64" s="81"/>
      <c r="W64" s="422"/>
    </row>
    <row r="65" ht="15.75" customHeight="1">
      <c r="A65" s="94"/>
      <c r="B65" s="94"/>
      <c r="C65" s="94"/>
      <c r="D65" s="81"/>
      <c r="E65" s="94"/>
      <c r="F65" s="94"/>
      <c r="H65" s="81"/>
      <c r="W65" s="422"/>
    </row>
    <row r="66" ht="15.75" customHeight="1">
      <c r="A66" s="94"/>
      <c r="B66" s="94"/>
      <c r="C66" s="94"/>
      <c r="D66" s="81"/>
      <c r="E66" s="94"/>
      <c r="F66" s="94"/>
      <c r="H66" s="81"/>
      <c r="W66" s="422"/>
    </row>
    <row r="67" ht="15.75" customHeight="1">
      <c r="A67" s="94"/>
      <c r="B67" s="94"/>
      <c r="C67" s="94"/>
      <c r="D67" s="81"/>
      <c r="E67" s="94"/>
      <c r="F67" s="94"/>
      <c r="H67" s="81"/>
      <c r="W67" s="422"/>
    </row>
    <row r="68" ht="15.75" customHeight="1">
      <c r="A68" s="94"/>
      <c r="B68" s="94"/>
      <c r="C68" s="94"/>
      <c r="D68" s="81"/>
      <c r="E68" s="94"/>
      <c r="F68" s="94"/>
      <c r="H68" s="81"/>
      <c r="W68" s="422"/>
    </row>
    <row r="69" ht="15.75" customHeight="1">
      <c r="A69" s="94"/>
      <c r="B69" s="94"/>
      <c r="C69" s="94"/>
      <c r="D69" s="81"/>
      <c r="E69" s="94"/>
      <c r="F69" s="94"/>
      <c r="H69" s="81"/>
      <c r="W69" s="422"/>
    </row>
    <row r="70" ht="15.75" customHeight="1">
      <c r="A70" s="94"/>
      <c r="B70" s="94"/>
      <c r="C70" s="94"/>
      <c r="D70" s="81"/>
      <c r="E70" s="94"/>
      <c r="F70" s="94"/>
      <c r="H70" s="81"/>
      <c r="W70" s="422"/>
    </row>
    <row r="71" ht="15.75" customHeight="1">
      <c r="A71" s="94"/>
      <c r="B71" s="94"/>
      <c r="C71" s="94"/>
      <c r="D71" s="81"/>
      <c r="E71" s="94"/>
      <c r="F71" s="94"/>
      <c r="H71" s="81"/>
      <c r="W71" s="422"/>
    </row>
    <row r="72" ht="15.75" customHeight="1">
      <c r="A72" s="94"/>
      <c r="B72" s="94"/>
      <c r="C72" s="94"/>
      <c r="D72" s="81"/>
      <c r="E72" s="94"/>
      <c r="F72" s="94"/>
      <c r="H72" s="81"/>
      <c r="W72" s="422"/>
    </row>
    <row r="73" ht="15.75" customHeight="1">
      <c r="A73" s="94"/>
      <c r="B73" s="94"/>
      <c r="C73" s="94"/>
      <c r="D73" s="81"/>
      <c r="E73" s="94"/>
      <c r="F73" s="94"/>
      <c r="H73" s="81"/>
      <c r="W73" s="422"/>
    </row>
    <row r="74" ht="15.75" customHeight="1">
      <c r="A74" s="94"/>
      <c r="B74" s="94"/>
      <c r="C74" s="94"/>
      <c r="D74" s="81"/>
      <c r="E74" s="94"/>
      <c r="F74" s="94"/>
      <c r="H74" s="81"/>
      <c r="W74" s="422"/>
    </row>
    <row r="75" ht="15.75" customHeight="1">
      <c r="A75" s="94"/>
      <c r="B75" s="94"/>
      <c r="C75" s="94"/>
      <c r="D75" s="81"/>
      <c r="E75" s="94"/>
      <c r="F75" s="94"/>
      <c r="H75" s="81"/>
      <c r="W75" s="422"/>
    </row>
    <row r="76" ht="15.75" customHeight="1">
      <c r="A76" s="94"/>
      <c r="B76" s="94"/>
      <c r="C76" s="94"/>
      <c r="D76" s="81"/>
      <c r="E76" s="94"/>
      <c r="F76" s="94"/>
      <c r="H76" s="81"/>
      <c r="W76" s="422"/>
    </row>
    <row r="77" ht="15.75" customHeight="1">
      <c r="A77" s="94"/>
      <c r="B77" s="94"/>
      <c r="C77" s="94"/>
      <c r="D77" s="81"/>
      <c r="E77" s="94"/>
      <c r="F77" s="94"/>
      <c r="H77" s="81"/>
      <c r="W77" s="422"/>
    </row>
    <row r="78" ht="15.75" customHeight="1">
      <c r="A78" s="94"/>
      <c r="B78" s="94"/>
      <c r="C78" s="94"/>
      <c r="D78" s="81"/>
      <c r="E78" s="94"/>
      <c r="F78" s="94"/>
      <c r="H78" s="81"/>
      <c r="W78" s="422"/>
    </row>
    <row r="79" ht="15.75" customHeight="1">
      <c r="A79" s="94"/>
      <c r="B79" s="94"/>
      <c r="C79" s="94"/>
      <c r="D79" s="81"/>
      <c r="E79" s="94"/>
      <c r="F79" s="94"/>
      <c r="H79" s="81"/>
      <c r="W79" s="422"/>
    </row>
    <row r="80" ht="15.75" customHeight="1">
      <c r="A80" s="94"/>
      <c r="B80" s="94"/>
      <c r="C80" s="94"/>
      <c r="D80" s="81"/>
      <c r="E80" s="94"/>
      <c r="F80" s="94"/>
      <c r="H80" s="81"/>
      <c r="W80" s="422"/>
    </row>
    <row r="81" ht="15.75" customHeight="1">
      <c r="A81" s="94"/>
      <c r="B81" s="94"/>
      <c r="C81" s="94"/>
      <c r="D81" s="81"/>
      <c r="E81" s="94"/>
      <c r="F81" s="94"/>
      <c r="H81" s="81"/>
      <c r="W81" s="422"/>
    </row>
    <row r="82" ht="15.75" customHeight="1">
      <c r="A82" s="94"/>
      <c r="B82" s="94"/>
      <c r="C82" s="94"/>
      <c r="D82" s="81"/>
      <c r="E82" s="94"/>
      <c r="F82" s="94"/>
      <c r="H82" s="81"/>
      <c r="W82" s="422"/>
    </row>
    <row r="83" ht="15.75" customHeight="1">
      <c r="A83" s="94"/>
      <c r="B83" s="94"/>
      <c r="C83" s="94"/>
      <c r="D83" s="81"/>
      <c r="E83" s="94"/>
      <c r="F83" s="94"/>
      <c r="H83" s="81"/>
      <c r="W83" s="422"/>
    </row>
    <row r="84" ht="15.75" customHeight="1">
      <c r="A84" s="94"/>
      <c r="B84" s="94"/>
      <c r="C84" s="94"/>
      <c r="D84" s="81"/>
      <c r="E84" s="94"/>
      <c r="F84" s="94"/>
      <c r="H84" s="81"/>
      <c r="W84" s="422"/>
    </row>
    <row r="85" ht="15.75" customHeight="1">
      <c r="A85" s="94"/>
      <c r="B85" s="94"/>
      <c r="C85" s="94"/>
      <c r="D85" s="81"/>
      <c r="E85" s="94"/>
      <c r="F85" s="94"/>
      <c r="H85" s="81"/>
      <c r="W85" s="422"/>
    </row>
    <row r="86" ht="15.75" customHeight="1">
      <c r="A86" s="94"/>
      <c r="B86" s="94"/>
      <c r="C86" s="94"/>
      <c r="D86" s="81"/>
      <c r="E86" s="94"/>
      <c r="F86" s="94"/>
      <c r="H86" s="81"/>
      <c r="W86" s="422"/>
    </row>
    <row r="87" ht="15.75" customHeight="1">
      <c r="A87" s="94"/>
      <c r="B87" s="94"/>
      <c r="C87" s="94"/>
      <c r="D87" s="81"/>
      <c r="E87" s="94"/>
      <c r="F87" s="94"/>
      <c r="H87" s="81"/>
      <c r="W87" s="422"/>
    </row>
    <row r="88" ht="15.75" customHeight="1">
      <c r="A88" s="94"/>
      <c r="B88" s="94"/>
      <c r="C88" s="94"/>
      <c r="D88" s="81"/>
      <c r="E88" s="94"/>
      <c r="F88" s="94"/>
      <c r="H88" s="81"/>
      <c r="W88" s="422"/>
    </row>
    <row r="89" ht="15.75" customHeight="1">
      <c r="A89" s="94"/>
      <c r="B89" s="94"/>
      <c r="C89" s="94"/>
      <c r="D89" s="81"/>
      <c r="E89" s="94"/>
      <c r="F89" s="94"/>
      <c r="H89" s="81"/>
      <c r="W89" s="422"/>
    </row>
    <row r="90" ht="15.75" customHeight="1">
      <c r="A90" s="94"/>
      <c r="B90" s="94"/>
      <c r="C90" s="94"/>
      <c r="D90" s="81"/>
      <c r="E90" s="94"/>
      <c r="F90" s="94"/>
      <c r="H90" s="81"/>
      <c r="W90" s="422"/>
    </row>
    <row r="91" ht="15.75" customHeight="1">
      <c r="A91" s="94"/>
      <c r="B91" s="94"/>
      <c r="C91" s="94"/>
      <c r="D91" s="81"/>
      <c r="E91" s="94"/>
      <c r="F91" s="94"/>
      <c r="H91" s="81"/>
      <c r="W91" s="422"/>
    </row>
    <row r="92" ht="15.75" customHeight="1">
      <c r="A92" s="94"/>
      <c r="B92" s="94"/>
      <c r="C92" s="94"/>
      <c r="D92" s="81"/>
      <c r="E92" s="94"/>
      <c r="F92" s="94"/>
      <c r="H92" s="81"/>
      <c r="W92" s="422"/>
    </row>
    <row r="93" ht="15.75" customHeight="1">
      <c r="A93" s="94"/>
      <c r="B93" s="94"/>
      <c r="C93" s="94"/>
      <c r="D93" s="81"/>
      <c r="E93" s="94"/>
      <c r="F93" s="94"/>
      <c r="H93" s="81"/>
      <c r="W93" s="422"/>
    </row>
    <row r="94" ht="15.75" customHeight="1">
      <c r="A94" s="94"/>
      <c r="B94" s="94"/>
      <c r="C94" s="94"/>
      <c r="D94" s="81"/>
      <c r="E94" s="94"/>
      <c r="F94" s="94"/>
      <c r="H94" s="81"/>
      <c r="W94" s="422"/>
    </row>
    <row r="95" ht="15.75" customHeight="1">
      <c r="A95" s="94"/>
      <c r="B95" s="94"/>
      <c r="C95" s="94"/>
      <c r="D95" s="81"/>
      <c r="E95" s="94"/>
      <c r="F95" s="94"/>
      <c r="H95" s="81"/>
      <c r="W95" s="422"/>
    </row>
    <row r="96" ht="15.75" customHeight="1">
      <c r="A96" s="94"/>
      <c r="B96" s="94"/>
      <c r="C96" s="94"/>
      <c r="D96" s="81"/>
      <c r="E96" s="94"/>
      <c r="F96" s="94"/>
      <c r="H96" s="81"/>
      <c r="W96" s="422"/>
    </row>
    <row r="97" ht="15.75" customHeight="1">
      <c r="A97" s="94"/>
      <c r="B97" s="94"/>
      <c r="C97" s="94"/>
      <c r="D97" s="81"/>
      <c r="E97" s="94"/>
      <c r="F97" s="94"/>
      <c r="H97" s="81"/>
      <c r="W97" s="422"/>
    </row>
    <row r="98" ht="15.75" customHeight="1">
      <c r="A98" s="94"/>
      <c r="B98" s="94"/>
      <c r="C98" s="94"/>
      <c r="D98" s="81"/>
      <c r="E98" s="94"/>
      <c r="F98" s="94"/>
      <c r="H98" s="81"/>
      <c r="W98" s="422"/>
    </row>
    <row r="99" ht="15.75" customHeight="1">
      <c r="A99" s="94"/>
      <c r="B99" s="94"/>
      <c r="C99" s="94"/>
      <c r="D99" s="81"/>
      <c r="E99" s="94"/>
      <c r="F99" s="94"/>
      <c r="H99" s="81"/>
      <c r="W99" s="422"/>
    </row>
    <row r="100" ht="15.75" customHeight="1">
      <c r="A100" s="94"/>
      <c r="B100" s="94"/>
      <c r="C100" s="94"/>
      <c r="D100" s="81"/>
      <c r="E100" s="94"/>
      <c r="F100" s="94"/>
      <c r="H100" s="81"/>
      <c r="W100" s="422"/>
    </row>
    <row r="101" ht="15.75" customHeight="1">
      <c r="A101" s="94"/>
      <c r="B101" s="94"/>
      <c r="C101" s="94"/>
      <c r="D101" s="81"/>
      <c r="E101" s="94"/>
      <c r="F101" s="94"/>
      <c r="H101" s="81"/>
      <c r="W101" s="422"/>
    </row>
    <row r="102" ht="15.75" customHeight="1">
      <c r="A102" s="94"/>
      <c r="B102" s="94"/>
      <c r="C102" s="94"/>
      <c r="D102" s="81"/>
      <c r="E102" s="94"/>
      <c r="F102" s="94"/>
      <c r="H102" s="81"/>
      <c r="W102" s="422"/>
    </row>
    <row r="103" ht="15.75" customHeight="1">
      <c r="A103" s="94"/>
      <c r="B103" s="94"/>
      <c r="C103" s="94"/>
      <c r="D103" s="81"/>
      <c r="E103" s="94"/>
      <c r="F103" s="94"/>
      <c r="H103" s="81"/>
      <c r="W103" s="422"/>
    </row>
    <row r="104" ht="15.75" customHeight="1">
      <c r="A104" s="94"/>
      <c r="B104" s="94"/>
      <c r="C104" s="94"/>
      <c r="D104" s="81"/>
      <c r="E104" s="94"/>
      <c r="F104" s="94"/>
      <c r="H104" s="81"/>
      <c r="W104" s="422"/>
    </row>
    <row r="105" ht="15.75" customHeight="1">
      <c r="A105" s="94"/>
      <c r="B105" s="94"/>
      <c r="C105" s="94"/>
      <c r="D105" s="81"/>
      <c r="E105" s="94"/>
      <c r="F105" s="94"/>
      <c r="H105" s="81"/>
      <c r="W105" s="422"/>
    </row>
    <row r="106" ht="15.75" customHeight="1">
      <c r="A106" s="94"/>
      <c r="B106" s="94"/>
      <c r="C106" s="94"/>
      <c r="D106" s="81"/>
      <c r="E106" s="94"/>
      <c r="F106" s="94"/>
      <c r="H106" s="81"/>
      <c r="W106" s="422"/>
    </row>
    <row r="107" ht="15.75" customHeight="1">
      <c r="A107" s="94"/>
      <c r="B107" s="94"/>
      <c r="C107" s="94"/>
      <c r="D107" s="81"/>
      <c r="E107" s="94"/>
      <c r="F107" s="94"/>
      <c r="H107" s="81"/>
      <c r="W107" s="422"/>
    </row>
    <row r="108" ht="15.75" customHeight="1">
      <c r="A108" s="94"/>
      <c r="B108" s="94"/>
      <c r="C108" s="94"/>
      <c r="D108" s="81"/>
      <c r="E108" s="94"/>
      <c r="F108" s="94"/>
      <c r="H108" s="81"/>
      <c r="W108" s="422"/>
    </row>
    <row r="109" ht="15.75" customHeight="1">
      <c r="A109" s="94"/>
      <c r="B109" s="94"/>
      <c r="C109" s="94"/>
      <c r="D109" s="81"/>
      <c r="E109" s="94"/>
      <c r="F109" s="94"/>
      <c r="H109" s="81"/>
      <c r="W109" s="422"/>
    </row>
    <row r="110" ht="15.75" customHeight="1">
      <c r="A110" s="94"/>
      <c r="B110" s="94"/>
      <c r="C110" s="94"/>
      <c r="D110" s="81"/>
      <c r="E110" s="94"/>
      <c r="F110" s="94"/>
      <c r="H110" s="81"/>
      <c r="W110" s="422"/>
    </row>
    <row r="111" ht="15.75" customHeight="1">
      <c r="A111" s="94"/>
      <c r="B111" s="94"/>
      <c r="C111" s="94"/>
      <c r="D111" s="81"/>
      <c r="E111" s="94"/>
      <c r="F111" s="94"/>
      <c r="H111" s="81"/>
      <c r="W111" s="422"/>
    </row>
    <row r="112" ht="15.75" customHeight="1">
      <c r="A112" s="94"/>
      <c r="B112" s="94"/>
      <c r="C112" s="94"/>
      <c r="D112" s="81"/>
      <c r="E112" s="94"/>
      <c r="F112" s="94"/>
      <c r="H112" s="81"/>
      <c r="W112" s="422"/>
    </row>
    <row r="113" ht="15.75" customHeight="1">
      <c r="A113" s="94"/>
      <c r="B113" s="94"/>
      <c r="C113" s="94"/>
      <c r="D113" s="81"/>
      <c r="E113" s="94"/>
      <c r="F113" s="94"/>
      <c r="H113" s="81"/>
      <c r="W113" s="422"/>
    </row>
    <row r="114" ht="15.75" customHeight="1">
      <c r="A114" s="94"/>
      <c r="B114" s="94"/>
      <c r="C114" s="94"/>
      <c r="D114" s="81"/>
      <c r="E114" s="94"/>
      <c r="F114" s="94"/>
      <c r="H114" s="81"/>
      <c r="W114" s="422"/>
    </row>
    <row r="115" ht="15.75" customHeight="1">
      <c r="A115" s="94"/>
      <c r="B115" s="94"/>
      <c r="C115" s="94"/>
      <c r="D115" s="81"/>
      <c r="E115" s="94"/>
      <c r="F115" s="94"/>
      <c r="H115" s="81"/>
      <c r="W115" s="422"/>
    </row>
    <row r="116" ht="15.75" customHeight="1">
      <c r="A116" s="94"/>
      <c r="B116" s="94"/>
      <c r="C116" s="94"/>
      <c r="D116" s="81"/>
      <c r="E116" s="94"/>
      <c r="F116" s="94"/>
      <c r="H116" s="81"/>
      <c r="W116" s="422"/>
    </row>
    <row r="117" ht="15.75" customHeight="1">
      <c r="A117" s="94"/>
      <c r="B117" s="94"/>
      <c r="C117" s="94"/>
      <c r="D117" s="81"/>
      <c r="E117" s="94"/>
      <c r="F117" s="94"/>
      <c r="H117" s="81"/>
      <c r="W117" s="422"/>
    </row>
    <row r="118" ht="15.75" customHeight="1">
      <c r="A118" s="94"/>
      <c r="B118" s="94"/>
      <c r="C118" s="94"/>
      <c r="D118" s="81"/>
      <c r="E118" s="94"/>
      <c r="F118" s="94"/>
      <c r="H118" s="81"/>
      <c r="W118" s="422"/>
    </row>
    <row r="119" ht="15.75" customHeight="1">
      <c r="A119" s="94"/>
      <c r="B119" s="94"/>
      <c r="C119" s="94"/>
      <c r="D119" s="81"/>
      <c r="E119" s="94"/>
      <c r="F119" s="94"/>
      <c r="H119" s="81"/>
      <c r="W119" s="422"/>
    </row>
    <row r="120" ht="15.75" customHeight="1">
      <c r="A120" s="94"/>
      <c r="B120" s="94"/>
      <c r="C120" s="94"/>
      <c r="D120" s="81"/>
      <c r="E120" s="94"/>
      <c r="F120" s="94"/>
      <c r="H120" s="81"/>
      <c r="W120" s="422"/>
    </row>
    <row r="121" ht="15.75" customHeight="1">
      <c r="A121" s="94"/>
      <c r="B121" s="94"/>
      <c r="C121" s="94"/>
      <c r="D121" s="81"/>
      <c r="E121" s="94"/>
      <c r="F121" s="94"/>
      <c r="H121" s="81"/>
      <c r="W121" s="422"/>
    </row>
    <row r="122" ht="15.75" customHeight="1">
      <c r="A122" s="94"/>
      <c r="B122" s="94"/>
      <c r="C122" s="94"/>
      <c r="D122" s="81"/>
      <c r="E122" s="94"/>
      <c r="F122" s="94"/>
      <c r="H122" s="81"/>
      <c r="W122" s="422"/>
    </row>
    <row r="123" ht="15.75" customHeight="1">
      <c r="A123" s="94"/>
      <c r="B123" s="94"/>
      <c r="C123" s="94"/>
      <c r="D123" s="81"/>
      <c r="E123" s="94"/>
      <c r="F123" s="94"/>
      <c r="H123" s="81"/>
      <c r="W123" s="422"/>
    </row>
    <row r="124" ht="15.75" customHeight="1">
      <c r="A124" s="94"/>
      <c r="B124" s="94"/>
      <c r="C124" s="94"/>
      <c r="D124" s="81"/>
      <c r="E124" s="94"/>
      <c r="F124" s="94"/>
      <c r="H124" s="81"/>
      <c r="W124" s="422"/>
    </row>
    <row r="125" ht="15.75" customHeight="1">
      <c r="A125" s="94"/>
      <c r="B125" s="94"/>
      <c r="C125" s="94"/>
      <c r="D125" s="81"/>
      <c r="E125" s="94"/>
      <c r="F125" s="94"/>
      <c r="H125" s="81"/>
      <c r="W125" s="422"/>
    </row>
    <row r="126" ht="15.75" customHeight="1">
      <c r="A126" s="94"/>
      <c r="B126" s="94"/>
      <c r="C126" s="94"/>
      <c r="D126" s="81"/>
      <c r="E126" s="94"/>
      <c r="F126" s="94"/>
      <c r="H126" s="81"/>
      <c r="W126" s="422"/>
    </row>
    <row r="127" ht="15.75" customHeight="1">
      <c r="A127" s="94"/>
      <c r="B127" s="94"/>
      <c r="C127" s="94"/>
      <c r="D127" s="81"/>
      <c r="E127" s="94"/>
      <c r="F127" s="94"/>
      <c r="H127" s="81"/>
      <c r="W127" s="422"/>
    </row>
    <row r="128" ht="15.75" customHeight="1">
      <c r="A128" s="94"/>
      <c r="B128" s="94"/>
      <c r="C128" s="94"/>
      <c r="D128" s="81"/>
      <c r="E128" s="94"/>
      <c r="F128" s="94"/>
      <c r="H128" s="81"/>
      <c r="W128" s="422"/>
    </row>
    <row r="129" ht="15.75" customHeight="1">
      <c r="A129" s="94"/>
      <c r="B129" s="94"/>
      <c r="C129" s="94"/>
      <c r="D129" s="81"/>
      <c r="E129" s="94"/>
      <c r="F129" s="94"/>
      <c r="H129" s="81"/>
      <c r="W129" s="422"/>
    </row>
    <row r="130" ht="15.75" customHeight="1">
      <c r="A130" s="94"/>
      <c r="B130" s="94"/>
      <c r="C130" s="94"/>
      <c r="D130" s="81"/>
      <c r="E130" s="94"/>
      <c r="F130" s="94"/>
      <c r="H130" s="81"/>
      <c r="W130" s="422"/>
    </row>
    <row r="131" ht="15.75" customHeight="1">
      <c r="A131" s="94"/>
      <c r="B131" s="94"/>
      <c r="C131" s="94"/>
      <c r="D131" s="81"/>
      <c r="E131" s="94"/>
      <c r="F131" s="94"/>
      <c r="H131" s="81"/>
      <c r="W131" s="422"/>
    </row>
    <row r="132" ht="15.75" customHeight="1">
      <c r="A132" s="94"/>
      <c r="B132" s="94"/>
      <c r="C132" s="94"/>
      <c r="D132" s="81"/>
      <c r="E132" s="94"/>
      <c r="F132" s="94"/>
      <c r="H132" s="81"/>
      <c r="W132" s="422"/>
    </row>
    <row r="133" ht="15.75" customHeight="1">
      <c r="A133" s="94"/>
      <c r="B133" s="94"/>
      <c r="C133" s="94"/>
      <c r="D133" s="81"/>
      <c r="E133" s="94"/>
      <c r="F133" s="94"/>
      <c r="H133" s="81"/>
      <c r="W133" s="422"/>
    </row>
    <row r="134" ht="15.75" customHeight="1">
      <c r="A134" s="94"/>
      <c r="B134" s="94"/>
      <c r="C134" s="94"/>
      <c r="D134" s="81"/>
      <c r="E134" s="94"/>
      <c r="F134" s="94"/>
      <c r="H134" s="81"/>
      <c r="W134" s="422"/>
    </row>
    <row r="135" ht="15.75" customHeight="1">
      <c r="A135" s="94"/>
      <c r="B135" s="94"/>
      <c r="C135" s="94"/>
      <c r="D135" s="81"/>
      <c r="E135" s="94"/>
      <c r="F135" s="94"/>
      <c r="H135" s="81"/>
      <c r="W135" s="422"/>
    </row>
    <row r="136" ht="15.75" customHeight="1">
      <c r="A136" s="94"/>
      <c r="B136" s="94"/>
      <c r="C136" s="94"/>
      <c r="D136" s="81"/>
      <c r="E136" s="94"/>
      <c r="F136" s="94"/>
      <c r="H136" s="81"/>
      <c r="W136" s="422"/>
    </row>
    <row r="137" ht="15.75" customHeight="1">
      <c r="A137" s="94"/>
      <c r="B137" s="94"/>
      <c r="C137" s="94"/>
      <c r="D137" s="81"/>
      <c r="E137" s="94"/>
      <c r="F137" s="94"/>
      <c r="H137" s="81"/>
      <c r="W137" s="422"/>
    </row>
    <row r="138" ht="15.75" customHeight="1">
      <c r="A138" s="94"/>
      <c r="B138" s="94"/>
      <c r="C138" s="94"/>
      <c r="D138" s="81"/>
      <c r="E138" s="94"/>
      <c r="F138" s="94"/>
      <c r="H138" s="81"/>
      <c r="W138" s="422"/>
    </row>
    <row r="139" ht="15.75" customHeight="1">
      <c r="A139" s="94"/>
      <c r="B139" s="94"/>
      <c r="C139" s="94"/>
      <c r="D139" s="81"/>
      <c r="E139" s="94"/>
      <c r="F139" s="94"/>
      <c r="H139" s="81"/>
      <c r="W139" s="422"/>
    </row>
    <row r="140" ht="15.75" customHeight="1">
      <c r="A140" s="94"/>
      <c r="B140" s="94"/>
      <c r="C140" s="94"/>
      <c r="D140" s="81"/>
      <c r="E140" s="94"/>
      <c r="F140" s="94"/>
      <c r="H140" s="81"/>
      <c r="W140" s="422"/>
    </row>
    <row r="141" ht="15.75" customHeight="1">
      <c r="A141" s="94"/>
      <c r="B141" s="94"/>
      <c r="C141" s="94"/>
      <c r="D141" s="81"/>
      <c r="E141" s="94"/>
      <c r="F141" s="94"/>
      <c r="H141" s="81"/>
      <c r="W141" s="422"/>
    </row>
    <row r="142" ht="15.75" customHeight="1">
      <c r="A142" s="94"/>
      <c r="B142" s="94"/>
      <c r="C142" s="94"/>
      <c r="D142" s="81"/>
      <c r="E142" s="94"/>
      <c r="F142" s="94"/>
      <c r="H142" s="81"/>
      <c r="W142" s="422"/>
    </row>
    <row r="143" ht="15.75" customHeight="1">
      <c r="A143" s="94"/>
      <c r="B143" s="94"/>
      <c r="C143" s="94"/>
      <c r="D143" s="81"/>
      <c r="E143" s="94"/>
      <c r="F143" s="94"/>
      <c r="H143" s="81"/>
      <c r="W143" s="422"/>
    </row>
    <row r="144" ht="15.75" customHeight="1">
      <c r="A144" s="94"/>
      <c r="B144" s="94"/>
      <c r="C144" s="94"/>
      <c r="D144" s="81"/>
      <c r="E144" s="94"/>
      <c r="F144" s="94"/>
      <c r="H144" s="81"/>
      <c r="W144" s="422"/>
    </row>
    <row r="145" ht="15.75" customHeight="1">
      <c r="A145" s="94"/>
      <c r="B145" s="94"/>
      <c r="C145" s="94"/>
      <c r="D145" s="81"/>
      <c r="E145" s="94"/>
      <c r="F145" s="94"/>
      <c r="H145" s="81"/>
      <c r="W145" s="422"/>
    </row>
    <row r="146" ht="15.75" customHeight="1">
      <c r="A146" s="94"/>
      <c r="B146" s="94"/>
      <c r="C146" s="94"/>
      <c r="D146" s="81"/>
      <c r="E146" s="94"/>
      <c r="F146" s="94"/>
      <c r="H146" s="81"/>
      <c r="W146" s="422"/>
    </row>
    <row r="147" ht="15.75" customHeight="1">
      <c r="A147" s="94"/>
      <c r="B147" s="94"/>
      <c r="C147" s="94"/>
      <c r="D147" s="81"/>
      <c r="E147" s="94"/>
      <c r="F147" s="94"/>
      <c r="H147" s="81"/>
      <c r="W147" s="422"/>
    </row>
    <row r="148" ht="15.75" customHeight="1">
      <c r="A148" s="94"/>
      <c r="B148" s="94"/>
      <c r="C148" s="94"/>
      <c r="D148" s="81"/>
      <c r="E148" s="94"/>
      <c r="F148" s="94"/>
      <c r="H148" s="81"/>
      <c r="W148" s="422"/>
    </row>
    <row r="149" ht="15.75" customHeight="1">
      <c r="A149" s="94"/>
      <c r="B149" s="94"/>
      <c r="C149" s="94"/>
      <c r="D149" s="81"/>
      <c r="E149" s="94"/>
      <c r="F149" s="94"/>
      <c r="H149" s="81"/>
      <c r="W149" s="422"/>
    </row>
    <row r="150" ht="15.75" customHeight="1">
      <c r="A150" s="94"/>
      <c r="B150" s="94"/>
      <c r="C150" s="94"/>
      <c r="D150" s="81"/>
      <c r="E150" s="94"/>
      <c r="F150" s="94"/>
      <c r="H150" s="81"/>
      <c r="W150" s="422"/>
    </row>
    <row r="151" ht="15.75" customHeight="1">
      <c r="A151" s="94"/>
      <c r="B151" s="94"/>
      <c r="C151" s="94"/>
      <c r="D151" s="81"/>
      <c r="E151" s="94"/>
      <c r="F151" s="94"/>
      <c r="H151" s="81"/>
      <c r="W151" s="422"/>
    </row>
    <row r="152" ht="15.75" customHeight="1">
      <c r="A152" s="94"/>
      <c r="B152" s="94"/>
      <c r="C152" s="94"/>
      <c r="D152" s="81"/>
      <c r="E152" s="94"/>
      <c r="F152" s="94"/>
      <c r="H152" s="81"/>
      <c r="W152" s="422"/>
    </row>
    <row r="153" ht="15.75" customHeight="1">
      <c r="A153" s="94"/>
      <c r="B153" s="94"/>
      <c r="C153" s="94"/>
      <c r="D153" s="81"/>
      <c r="E153" s="94"/>
      <c r="F153" s="94"/>
      <c r="H153" s="81"/>
      <c r="W153" s="422"/>
    </row>
    <row r="154" ht="15.75" customHeight="1">
      <c r="A154" s="94"/>
      <c r="B154" s="94"/>
      <c r="C154" s="94"/>
      <c r="D154" s="81"/>
      <c r="E154" s="94"/>
      <c r="F154" s="94"/>
      <c r="H154" s="81"/>
      <c r="W154" s="422"/>
    </row>
    <row r="155" ht="15.75" customHeight="1">
      <c r="A155" s="94"/>
      <c r="B155" s="94"/>
      <c r="C155" s="94"/>
      <c r="D155" s="81"/>
      <c r="E155" s="94"/>
      <c r="F155" s="94"/>
      <c r="H155" s="81"/>
      <c r="W155" s="422"/>
    </row>
    <row r="156" ht="15.75" customHeight="1">
      <c r="A156" s="94"/>
      <c r="B156" s="94"/>
      <c r="C156" s="94"/>
      <c r="D156" s="81"/>
      <c r="E156" s="94"/>
      <c r="F156" s="94"/>
      <c r="H156" s="81"/>
      <c r="W156" s="422"/>
    </row>
    <row r="157" ht="15.75" customHeight="1">
      <c r="A157" s="94"/>
      <c r="B157" s="94"/>
      <c r="C157" s="94"/>
      <c r="D157" s="81"/>
      <c r="E157" s="94"/>
      <c r="F157" s="94"/>
      <c r="H157" s="81"/>
      <c r="W157" s="422"/>
    </row>
    <row r="158" ht="15.75" customHeight="1">
      <c r="A158" s="94"/>
      <c r="B158" s="94"/>
      <c r="C158" s="94"/>
      <c r="D158" s="81"/>
      <c r="E158" s="94"/>
      <c r="F158" s="94"/>
      <c r="H158" s="81"/>
      <c r="W158" s="422"/>
    </row>
    <row r="159" ht="15.75" customHeight="1">
      <c r="A159" s="94"/>
      <c r="B159" s="94"/>
      <c r="C159" s="94"/>
      <c r="D159" s="81"/>
      <c r="E159" s="94"/>
      <c r="F159" s="94"/>
      <c r="H159" s="81"/>
      <c r="W159" s="422"/>
    </row>
    <row r="160" ht="15.75" customHeight="1">
      <c r="A160" s="94"/>
      <c r="B160" s="94"/>
      <c r="C160" s="94"/>
      <c r="D160" s="81"/>
      <c r="E160" s="94"/>
      <c r="F160" s="94"/>
      <c r="H160" s="81"/>
      <c r="W160" s="422"/>
    </row>
    <row r="161" ht="15.75" customHeight="1">
      <c r="A161" s="94"/>
      <c r="B161" s="94"/>
      <c r="C161" s="94"/>
      <c r="D161" s="81"/>
      <c r="E161" s="94"/>
      <c r="F161" s="94"/>
      <c r="H161" s="81"/>
      <c r="W161" s="422"/>
    </row>
    <row r="162" ht="15.75" customHeight="1">
      <c r="A162" s="94"/>
      <c r="B162" s="94"/>
      <c r="C162" s="94"/>
      <c r="D162" s="81"/>
      <c r="E162" s="94"/>
      <c r="F162" s="94"/>
      <c r="H162" s="81"/>
      <c r="W162" s="422"/>
    </row>
    <row r="163" ht="15.75" customHeight="1">
      <c r="A163" s="94"/>
      <c r="B163" s="94"/>
      <c r="C163" s="94"/>
      <c r="D163" s="81"/>
      <c r="E163" s="94"/>
      <c r="F163" s="94"/>
      <c r="H163" s="81"/>
      <c r="W163" s="422"/>
    </row>
    <row r="164" ht="15.75" customHeight="1">
      <c r="A164" s="94"/>
      <c r="B164" s="94"/>
      <c r="C164" s="94"/>
      <c r="D164" s="81"/>
      <c r="E164" s="94"/>
      <c r="F164" s="94"/>
      <c r="H164" s="81"/>
      <c r="W164" s="422"/>
    </row>
    <row r="165" ht="15.75" customHeight="1">
      <c r="A165" s="94"/>
      <c r="B165" s="94"/>
      <c r="C165" s="94"/>
      <c r="D165" s="81"/>
      <c r="E165" s="94"/>
      <c r="F165" s="94"/>
      <c r="H165" s="81"/>
      <c r="W165" s="422"/>
    </row>
    <row r="166" ht="15.75" customHeight="1">
      <c r="A166" s="94"/>
      <c r="B166" s="94"/>
      <c r="C166" s="94"/>
      <c r="D166" s="81"/>
      <c r="E166" s="94"/>
      <c r="F166" s="94"/>
      <c r="H166" s="81"/>
      <c r="W166" s="422"/>
    </row>
    <row r="167" ht="15.75" customHeight="1">
      <c r="A167" s="94"/>
      <c r="B167" s="94"/>
      <c r="C167" s="94"/>
      <c r="D167" s="81"/>
      <c r="E167" s="94"/>
      <c r="F167" s="94"/>
      <c r="H167" s="81"/>
      <c r="W167" s="422"/>
    </row>
    <row r="168" ht="15.75" customHeight="1">
      <c r="A168" s="94"/>
      <c r="B168" s="94"/>
      <c r="C168" s="94"/>
      <c r="D168" s="81"/>
      <c r="E168" s="94"/>
      <c r="F168" s="94"/>
      <c r="H168" s="81"/>
      <c r="W168" s="422"/>
    </row>
    <row r="169" ht="15.75" customHeight="1">
      <c r="A169" s="94"/>
      <c r="B169" s="94"/>
      <c r="C169" s="94"/>
      <c r="D169" s="81"/>
      <c r="E169" s="94"/>
      <c r="F169" s="94"/>
      <c r="H169" s="81"/>
      <c r="W169" s="422"/>
    </row>
    <row r="170" ht="15.75" customHeight="1">
      <c r="A170" s="94"/>
      <c r="B170" s="94"/>
      <c r="C170" s="94"/>
      <c r="D170" s="81"/>
      <c r="E170" s="94"/>
      <c r="F170" s="94"/>
      <c r="H170" s="81"/>
      <c r="W170" s="422"/>
    </row>
    <row r="171" ht="15.75" customHeight="1">
      <c r="A171" s="94"/>
      <c r="B171" s="94"/>
      <c r="C171" s="94"/>
      <c r="D171" s="81"/>
      <c r="E171" s="94"/>
      <c r="F171" s="94"/>
      <c r="H171" s="81"/>
      <c r="W171" s="422"/>
    </row>
    <row r="172" ht="15.75" customHeight="1">
      <c r="A172" s="94"/>
      <c r="B172" s="94"/>
      <c r="C172" s="94"/>
      <c r="D172" s="81"/>
      <c r="E172" s="94"/>
      <c r="F172" s="94"/>
      <c r="H172" s="81"/>
      <c r="W172" s="422"/>
    </row>
    <row r="173" ht="15.75" customHeight="1">
      <c r="A173" s="94"/>
      <c r="B173" s="94"/>
      <c r="C173" s="94"/>
      <c r="D173" s="81"/>
      <c r="E173" s="94"/>
      <c r="F173" s="94"/>
      <c r="H173" s="81"/>
      <c r="W173" s="422"/>
    </row>
    <row r="174" ht="15.75" customHeight="1">
      <c r="A174" s="94"/>
      <c r="B174" s="94"/>
      <c r="C174" s="94"/>
      <c r="D174" s="81"/>
      <c r="E174" s="94"/>
      <c r="F174" s="94"/>
      <c r="H174" s="81"/>
      <c r="W174" s="422"/>
    </row>
    <row r="175" ht="15.75" customHeight="1">
      <c r="A175" s="94"/>
      <c r="B175" s="94"/>
      <c r="C175" s="94"/>
      <c r="D175" s="81"/>
      <c r="E175" s="94"/>
      <c r="F175" s="94"/>
      <c r="H175" s="81"/>
      <c r="W175" s="422"/>
    </row>
    <row r="176" ht="15.75" customHeight="1">
      <c r="A176" s="94"/>
      <c r="B176" s="94"/>
      <c r="C176" s="94"/>
      <c r="D176" s="81"/>
      <c r="E176" s="94"/>
      <c r="F176" s="94"/>
      <c r="H176" s="81"/>
      <c r="W176" s="422"/>
    </row>
    <row r="177" ht="15.75" customHeight="1">
      <c r="A177" s="94"/>
      <c r="B177" s="94"/>
      <c r="C177" s="94"/>
      <c r="D177" s="81"/>
      <c r="E177" s="94"/>
      <c r="F177" s="94"/>
      <c r="H177" s="81"/>
      <c r="W177" s="422"/>
    </row>
    <row r="178" ht="15.75" customHeight="1">
      <c r="A178" s="94"/>
      <c r="B178" s="94"/>
      <c r="C178" s="94"/>
      <c r="D178" s="81"/>
      <c r="E178" s="94"/>
      <c r="F178" s="94"/>
      <c r="H178" s="81"/>
      <c r="W178" s="422"/>
    </row>
    <row r="179" ht="15.75" customHeight="1">
      <c r="A179" s="94"/>
      <c r="B179" s="94"/>
      <c r="C179" s="94"/>
      <c r="D179" s="81"/>
      <c r="E179" s="94"/>
      <c r="F179" s="94"/>
      <c r="H179" s="81"/>
      <c r="W179" s="422"/>
    </row>
    <row r="180" ht="15.75" customHeight="1">
      <c r="A180" s="94"/>
      <c r="B180" s="94"/>
      <c r="C180" s="94"/>
      <c r="D180" s="81"/>
      <c r="E180" s="94"/>
      <c r="F180" s="94"/>
      <c r="H180" s="81"/>
      <c r="W180" s="422"/>
    </row>
    <row r="181" ht="15.75" customHeight="1">
      <c r="A181" s="94"/>
      <c r="B181" s="94"/>
      <c r="C181" s="94"/>
      <c r="D181" s="81"/>
      <c r="E181" s="94"/>
      <c r="F181" s="94"/>
      <c r="H181" s="81"/>
      <c r="W181" s="422"/>
    </row>
    <row r="182" ht="15.75" customHeight="1">
      <c r="A182" s="94"/>
      <c r="B182" s="94"/>
      <c r="C182" s="94"/>
      <c r="D182" s="81"/>
      <c r="E182" s="94"/>
      <c r="F182" s="94"/>
      <c r="H182" s="81"/>
      <c r="W182" s="422"/>
    </row>
    <row r="183" ht="15.75" customHeight="1">
      <c r="A183" s="94"/>
      <c r="B183" s="94"/>
      <c r="C183" s="94"/>
      <c r="D183" s="81"/>
      <c r="E183" s="94"/>
      <c r="F183" s="94"/>
      <c r="H183" s="81"/>
      <c r="W183" s="422"/>
    </row>
    <row r="184" ht="15.75" customHeight="1">
      <c r="A184" s="94"/>
      <c r="B184" s="94"/>
      <c r="C184" s="94"/>
      <c r="D184" s="81"/>
      <c r="E184" s="94"/>
      <c r="F184" s="94"/>
      <c r="H184" s="81"/>
      <c r="W184" s="422"/>
    </row>
    <row r="185" ht="15.75" customHeight="1">
      <c r="A185" s="94"/>
      <c r="B185" s="94"/>
      <c r="C185" s="94"/>
      <c r="D185" s="81"/>
      <c r="E185" s="94"/>
      <c r="F185" s="94"/>
      <c r="H185" s="81"/>
      <c r="W185" s="422"/>
    </row>
    <row r="186" ht="15.75" customHeight="1">
      <c r="A186" s="94"/>
      <c r="B186" s="94"/>
      <c r="C186" s="94"/>
      <c r="D186" s="81"/>
      <c r="E186" s="94"/>
      <c r="F186" s="94"/>
      <c r="H186" s="81"/>
      <c r="W186" s="422"/>
    </row>
    <row r="187" ht="15.75" customHeight="1">
      <c r="A187" s="94"/>
      <c r="B187" s="94"/>
      <c r="C187" s="94"/>
      <c r="D187" s="81"/>
      <c r="E187" s="94"/>
      <c r="F187" s="94"/>
      <c r="H187" s="81"/>
      <c r="W187" s="422"/>
    </row>
    <row r="188" ht="15.75" customHeight="1">
      <c r="A188" s="94"/>
      <c r="B188" s="94"/>
      <c r="C188" s="94"/>
      <c r="D188" s="81"/>
      <c r="E188" s="94"/>
      <c r="F188" s="94"/>
      <c r="H188" s="81"/>
      <c r="W188" s="422"/>
    </row>
    <row r="189" ht="15.75" customHeight="1">
      <c r="A189" s="94"/>
      <c r="B189" s="94"/>
      <c r="C189" s="94"/>
      <c r="D189" s="81"/>
      <c r="E189" s="94"/>
      <c r="F189" s="94"/>
      <c r="H189" s="81"/>
      <c r="W189" s="422"/>
    </row>
    <row r="190" ht="15.75" customHeight="1">
      <c r="A190" s="94"/>
      <c r="B190" s="94"/>
      <c r="C190" s="94"/>
      <c r="D190" s="81"/>
      <c r="E190" s="94"/>
      <c r="F190" s="94"/>
      <c r="H190" s="81"/>
      <c r="W190" s="422"/>
    </row>
    <row r="191" ht="15.75" customHeight="1">
      <c r="A191" s="94"/>
      <c r="B191" s="94"/>
      <c r="C191" s="94"/>
      <c r="D191" s="81"/>
      <c r="E191" s="94"/>
      <c r="F191" s="94"/>
      <c r="H191" s="81"/>
      <c r="W191" s="422"/>
    </row>
    <row r="192" ht="15.75" customHeight="1">
      <c r="A192" s="94"/>
      <c r="B192" s="94"/>
      <c r="C192" s="94"/>
      <c r="D192" s="81"/>
      <c r="E192" s="94"/>
      <c r="F192" s="94"/>
      <c r="H192" s="81"/>
      <c r="W192" s="422"/>
    </row>
    <row r="193" ht="15.75" customHeight="1">
      <c r="A193" s="94"/>
      <c r="B193" s="94"/>
      <c r="C193" s="94"/>
      <c r="D193" s="81"/>
      <c r="E193" s="94"/>
      <c r="F193" s="94"/>
      <c r="H193" s="81"/>
      <c r="W193" s="422"/>
    </row>
    <row r="194" ht="15.75" customHeight="1">
      <c r="A194" s="94"/>
      <c r="B194" s="94"/>
      <c r="C194" s="94"/>
      <c r="D194" s="81"/>
      <c r="E194" s="94"/>
      <c r="F194" s="94"/>
      <c r="H194" s="81"/>
      <c r="W194" s="422"/>
    </row>
    <row r="195" ht="15.75" customHeight="1">
      <c r="A195" s="94"/>
      <c r="B195" s="94"/>
      <c r="C195" s="94"/>
      <c r="D195" s="81"/>
      <c r="E195" s="94"/>
      <c r="F195" s="94"/>
      <c r="H195" s="81"/>
      <c r="W195" s="422"/>
    </row>
    <row r="196" ht="15.75" customHeight="1">
      <c r="A196" s="94"/>
      <c r="B196" s="94"/>
      <c r="C196" s="94"/>
      <c r="D196" s="81"/>
      <c r="E196" s="94"/>
      <c r="F196" s="94"/>
      <c r="H196" s="81"/>
      <c r="W196" s="422"/>
    </row>
    <row r="197" ht="15.75" customHeight="1">
      <c r="A197" s="94"/>
      <c r="B197" s="94"/>
      <c r="C197" s="94"/>
      <c r="D197" s="81"/>
      <c r="E197" s="94"/>
      <c r="F197" s="94"/>
      <c r="H197" s="81"/>
      <c r="W197" s="422"/>
    </row>
    <row r="198" ht="15.75" customHeight="1">
      <c r="A198" s="94"/>
      <c r="B198" s="94"/>
      <c r="C198" s="94"/>
      <c r="D198" s="81"/>
      <c r="E198" s="94"/>
      <c r="F198" s="94"/>
      <c r="H198" s="81"/>
      <c r="W198" s="422"/>
    </row>
    <row r="199" ht="15.75" customHeight="1">
      <c r="A199" s="94"/>
      <c r="B199" s="94"/>
      <c r="C199" s="94"/>
      <c r="D199" s="81"/>
      <c r="E199" s="94"/>
      <c r="F199" s="94"/>
      <c r="H199" s="81"/>
      <c r="W199" s="422"/>
    </row>
    <row r="200" ht="15.75" customHeight="1">
      <c r="A200" s="94"/>
      <c r="B200" s="94"/>
      <c r="C200" s="94"/>
      <c r="D200" s="81"/>
      <c r="E200" s="94"/>
      <c r="F200" s="94"/>
      <c r="H200" s="81"/>
      <c r="W200" s="422"/>
    </row>
    <row r="201" ht="15.75" customHeight="1">
      <c r="A201" s="94"/>
      <c r="B201" s="94"/>
      <c r="C201" s="94"/>
      <c r="D201" s="81"/>
      <c r="E201" s="94"/>
      <c r="F201" s="94"/>
      <c r="H201" s="81"/>
      <c r="W201" s="422"/>
    </row>
    <row r="202" ht="15.75" customHeight="1">
      <c r="A202" s="94"/>
      <c r="B202" s="94"/>
      <c r="C202" s="94"/>
      <c r="D202" s="81"/>
      <c r="E202" s="94"/>
      <c r="F202" s="94"/>
      <c r="H202" s="81"/>
      <c r="W202" s="422"/>
    </row>
    <row r="203" ht="15.75" customHeight="1">
      <c r="A203" s="94"/>
      <c r="B203" s="94"/>
      <c r="C203" s="94"/>
      <c r="D203" s="81"/>
      <c r="E203" s="94"/>
      <c r="F203" s="94"/>
      <c r="H203" s="81"/>
      <c r="W203" s="422"/>
    </row>
    <row r="204" ht="15.75" customHeight="1">
      <c r="A204" s="94"/>
      <c r="B204" s="94"/>
      <c r="C204" s="94"/>
      <c r="D204" s="81"/>
      <c r="E204" s="94"/>
      <c r="F204" s="94"/>
      <c r="H204" s="81"/>
      <c r="W204" s="422"/>
    </row>
    <row r="205" ht="15.75" customHeight="1">
      <c r="A205" s="94"/>
      <c r="B205" s="94"/>
      <c r="C205" s="94"/>
      <c r="D205" s="81"/>
      <c r="E205" s="94"/>
      <c r="F205" s="94"/>
      <c r="H205" s="81"/>
      <c r="W205" s="422"/>
    </row>
    <row r="206" ht="15.75" customHeight="1">
      <c r="A206" s="94"/>
      <c r="B206" s="94"/>
      <c r="C206" s="94"/>
      <c r="D206" s="81"/>
      <c r="E206" s="94"/>
      <c r="F206" s="94"/>
      <c r="H206" s="81"/>
      <c r="W206" s="422"/>
    </row>
    <row r="207" ht="15.75" customHeight="1">
      <c r="A207" s="94"/>
      <c r="B207" s="94"/>
      <c r="C207" s="94"/>
      <c r="D207" s="81"/>
      <c r="E207" s="94"/>
      <c r="F207" s="94"/>
      <c r="H207" s="81"/>
      <c r="W207" s="422"/>
    </row>
    <row r="208" ht="15.75" customHeight="1">
      <c r="A208" s="94"/>
      <c r="B208" s="94"/>
      <c r="C208" s="94"/>
      <c r="D208" s="81"/>
      <c r="E208" s="94"/>
      <c r="F208" s="94"/>
      <c r="H208" s="81"/>
      <c r="W208" s="422"/>
    </row>
    <row r="209" ht="15.75" customHeight="1">
      <c r="A209" s="94"/>
      <c r="B209" s="94"/>
      <c r="C209" s="94"/>
      <c r="D209" s="81"/>
      <c r="E209" s="94"/>
      <c r="F209" s="94"/>
      <c r="H209" s="81"/>
      <c r="W209" s="422"/>
    </row>
    <row r="210" ht="15.75" customHeight="1">
      <c r="A210" s="94"/>
      <c r="B210" s="94"/>
      <c r="C210" s="94"/>
      <c r="D210" s="81"/>
      <c r="E210" s="94"/>
      <c r="F210" s="94"/>
      <c r="H210" s="81"/>
      <c r="W210" s="422"/>
    </row>
    <row r="211" ht="15.75" customHeight="1">
      <c r="A211" s="94"/>
      <c r="B211" s="94"/>
      <c r="C211" s="94"/>
      <c r="D211" s="81"/>
      <c r="E211" s="94"/>
      <c r="F211" s="94"/>
      <c r="H211" s="81"/>
      <c r="W211" s="422"/>
    </row>
    <row r="212" ht="15.75" customHeight="1">
      <c r="A212" s="94"/>
      <c r="B212" s="94"/>
      <c r="C212" s="94"/>
      <c r="D212" s="81"/>
      <c r="E212" s="94"/>
      <c r="F212" s="94"/>
      <c r="H212" s="81"/>
      <c r="W212" s="422"/>
    </row>
    <row r="213" ht="15.75" customHeight="1">
      <c r="A213" s="94"/>
      <c r="B213" s="94"/>
      <c r="C213" s="94"/>
      <c r="D213" s="81"/>
      <c r="E213" s="94"/>
      <c r="F213" s="94"/>
      <c r="H213" s="81"/>
      <c r="W213" s="422"/>
    </row>
    <row r="214" ht="15.75" customHeight="1">
      <c r="A214" s="94"/>
      <c r="B214" s="94"/>
      <c r="C214" s="94"/>
      <c r="D214" s="81"/>
      <c r="E214" s="94"/>
      <c r="F214" s="94"/>
      <c r="H214" s="81"/>
      <c r="W214" s="422"/>
    </row>
    <row r="215" ht="15.75" customHeight="1">
      <c r="A215" s="94"/>
      <c r="B215" s="94"/>
      <c r="C215" s="94"/>
      <c r="D215" s="81"/>
      <c r="E215" s="94"/>
      <c r="F215" s="94"/>
      <c r="H215" s="81"/>
      <c r="W215" s="422"/>
    </row>
    <row r="216" ht="15.75" customHeight="1">
      <c r="A216" s="94"/>
      <c r="B216" s="94"/>
      <c r="C216" s="94"/>
      <c r="D216" s="81"/>
      <c r="E216" s="94"/>
      <c r="F216" s="94"/>
      <c r="H216" s="81"/>
      <c r="W216" s="422"/>
    </row>
    <row r="217" ht="15.75" customHeight="1">
      <c r="A217" s="94"/>
      <c r="B217" s="94"/>
      <c r="C217" s="94"/>
      <c r="D217" s="81"/>
      <c r="E217" s="94"/>
      <c r="F217" s="94"/>
      <c r="H217" s="81"/>
      <c r="W217" s="422"/>
    </row>
    <row r="218" ht="15.75" customHeight="1">
      <c r="A218" s="94"/>
      <c r="B218" s="94"/>
      <c r="C218" s="94"/>
      <c r="D218" s="81"/>
      <c r="E218" s="94"/>
      <c r="F218" s="94"/>
      <c r="H218" s="81"/>
      <c r="W218" s="422"/>
    </row>
    <row r="219" ht="15.75" customHeight="1">
      <c r="A219" s="94"/>
      <c r="B219" s="94"/>
      <c r="C219" s="94"/>
      <c r="D219" s="81"/>
      <c r="E219" s="94"/>
      <c r="F219" s="94"/>
      <c r="H219" s="81"/>
      <c r="W219" s="422"/>
    </row>
    <row r="220" ht="15.75" customHeight="1">
      <c r="A220" s="94"/>
      <c r="B220" s="94"/>
      <c r="C220" s="94"/>
      <c r="D220" s="81"/>
      <c r="E220" s="94"/>
      <c r="F220" s="94"/>
      <c r="H220" s="81"/>
      <c r="W220" s="422"/>
    </row>
    <row r="221" ht="15.75" customHeight="1">
      <c r="A221" s="94"/>
      <c r="B221" s="94"/>
      <c r="C221" s="94"/>
      <c r="D221" s="81"/>
      <c r="E221" s="94"/>
      <c r="F221" s="94"/>
      <c r="H221" s="81"/>
      <c r="W221" s="422"/>
    </row>
    <row r="222" ht="15.75" customHeight="1">
      <c r="A222" s="94"/>
      <c r="B222" s="94"/>
      <c r="C222" s="94"/>
      <c r="D222" s="81"/>
      <c r="E222" s="94"/>
      <c r="F222" s="94"/>
      <c r="H222" s="81"/>
      <c r="W222" s="422"/>
    </row>
    <row r="223" ht="15.75" customHeight="1">
      <c r="A223" s="94"/>
      <c r="B223" s="94"/>
      <c r="C223" s="94"/>
      <c r="D223" s="81"/>
      <c r="E223" s="94"/>
      <c r="F223" s="94"/>
      <c r="H223" s="81"/>
      <c r="W223" s="422"/>
    </row>
    <row r="224" ht="15.75" customHeight="1">
      <c r="A224" s="94"/>
      <c r="B224" s="94"/>
      <c r="C224" s="94"/>
      <c r="D224" s="81"/>
      <c r="E224" s="94"/>
      <c r="F224" s="94"/>
      <c r="H224" s="81"/>
      <c r="W224" s="422"/>
    </row>
    <row r="225" ht="15.75" customHeight="1">
      <c r="A225" s="94"/>
      <c r="B225" s="94"/>
      <c r="C225" s="94"/>
      <c r="D225" s="81"/>
      <c r="E225" s="94"/>
      <c r="F225" s="94"/>
      <c r="H225" s="81"/>
      <c r="W225" s="422"/>
    </row>
    <row r="226" ht="15.75" customHeight="1">
      <c r="A226" s="94"/>
      <c r="B226" s="94"/>
      <c r="C226" s="94"/>
      <c r="D226" s="81"/>
      <c r="E226" s="94"/>
      <c r="F226" s="94"/>
      <c r="H226" s="81"/>
      <c r="W226" s="422"/>
    </row>
    <row r="227" ht="15.75" customHeight="1">
      <c r="A227" s="94"/>
      <c r="B227" s="94"/>
      <c r="C227" s="94"/>
      <c r="D227" s="81"/>
      <c r="E227" s="94"/>
      <c r="F227" s="94"/>
      <c r="H227" s="81"/>
      <c r="W227" s="422"/>
    </row>
    <row r="228" ht="15.75" customHeight="1">
      <c r="A228" s="94"/>
      <c r="B228" s="94"/>
      <c r="C228" s="94"/>
      <c r="D228" s="81"/>
      <c r="E228" s="94"/>
      <c r="F228" s="94"/>
      <c r="H228" s="81"/>
      <c r="W228" s="422"/>
    </row>
    <row r="229" ht="15.75" customHeight="1">
      <c r="A229" s="94"/>
      <c r="B229" s="94"/>
      <c r="C229" s="94"/>
      <c r="D229" s="81"/>
      <c r="E229" s="94"/>
      <c r="F229" s="94"/>
      <c r="H229" s="81"/>
      <c r="W229" s="422"/>
    </row>
    <row r="230" ht="15.75" customHeight="1">
      <c r="A230" s="94"/>
      <c r="B230" s="94"/>
      <c r="C230" s="94"/>
      <c r="D230" s="81"/>
      <c r="E230" s="94"/>
      <c r="F230" s="94"/>
      <c r="H230" s="81"/>
      <c r="W230" s="422"/>
    </row>
    <row r="231" ht="15.75" customHeight="1">
      <c r="A231" s="94"/>
      <c r="B231" s="94"/>
      <c r="C231" s="94"/>
      <c r="D231" s="81"/>
      <c r="E231" s="94"/>
      <c r="F231" s="94"/>
      <c r="H231" s="81"/>
      <c r="W231" s="422"/>
    </row>
    <row r="232" ht="15.75" customHeight="1">
      <c r="A232" s="94"/>
      <c r="B232" s="94"/>
      <c r="C232" s="94"/>
      <c r="D232" s="81"/>
      <c r="E232" s="94"/>
      <c r="F232" s="94"/>
      <c r="H232" s="81"/>
      <c r="W232" s="422"/>
    </row>
    <row r="233" ht="15.75" customHeight="1">
      <c r="A233" s="94"/>
      <c r="B233" s="94"/>
      <c r="C233" s="94"/>
      <c r="D233" s="81"/>
      <c r="E233" s="94"/>
      <c r="F233" s="94"/>
      <c r="H233" s="81"/>
      <c r="W233" s="422"/>
    </row>
    <row r="234" ht="15.75" customHeight="1">
      <c r="A234" s="94"/>
      <c r="B234" s="94"/>
      <c r="C234" s="94"/>
      <c r="D234" s="81"/>
      <c r="E234" s="94"/>
      <c r="F234" s="94"/>
      <c r="H234" s="81"/>
      <c r="W234" s="422"/>
    </row>
    <row r="235" ht="15.75" customHeight="1">
      <c r="A235" s="94"/>
      <c r="B235" s="94"/>
      <c r="C235" s="94"/>
      <c r="D235" s="81"/>
      <c r="E235" s="94"/>
      <c r="F235" s="94"/>
      <c r="H235" s="81"/>
      <c r="W235" s="422"/>
    </row>
    <row r="236" ht="15.75" customHeight="1">
      <c r="A236" s="94"/>
      <c r="B236" s="94"/>
      <c r="C236" s="94"/>
      <c r="D236" s="81"/>
      <c r="E236" s="94"/>
      <c r="F236" s="94"/>
      <c r="H236" s="81"/>
      <c r="W236" s="422"/>
    </row>
    <row r="237" ht="15.75" customHeight="1">
      <c r="A237" s="94"/>
      <c r="B237" s="94"/>
      <c r="C237" s="94"/>
      <c r="D237" s="81"/>
      <c r="E237" s="94"/>
      <c r="F237" s="94"/>
      <c r="H237" s="81"/>
      <c r="W237" s="422"/>
    </row>
    <row r="238" ht="15.75" customHeight="1">
      <c r="A238" s="94"/>
      <c r="B238" s="94"/>
      <c r="C238" s="94"/>
      <c r="D238" s="81"/>
      <c r="E238" s="94"/>
      <c r="F238" s="94"/>
      <c r="H238" s="81"/>
      <c r="W238" s="422"/>
    </row>
    <row r="239" ht="15.75" customHeight="1">
      <c r="A239" s="94"/>
      <c r="B239" s="94"/>
      <c r="C239" s="94"/>
      <c r="D239" s="81"/>
      <c r="E239" s="94"/>
      <c r="F239" s="94"/>
      <c r="H239" s="81"/>
      <c r="W239" s="422"/>
    </row>
    <row r="240" ht="15.75" customHeight="1">
      <c r="A240" s="94"/>
      <c r="B240" s="94"/>
      <c r="C240" s="94"/>
      <c r="D240" s="81"/>
      <c r="E240" s="94"/>
      <c r="F240" s="94"/>
      <c r="H240" s="81"/>
      <c r="W240" s="422"/>
    </row>
    <row r="241" ht="15.75" customHeight="1">
      <c r="A241" s="94"/>
      <c r="B241" s="94"/>
      <c r="C241" s="94"/>
      <c r="D241" s="81"/>
      <c r="E241" s="94"/>
      <c r="F241" s="94"/>
      <c r="H241" s="81"/>
      <c r="W241" s="422"/>
    </row>
    <row r="242" ht="15.75" customHeight="1">
      <c r="A242" s="94"/>
      <c r="B242" s="94"/>
      <c r="C242" s="94"/>
      <c r="D242" s="81"/>
      <c r="E242" s="94"/>
      <c r="F242" s="94"/>
      <c r="H242" s="81"/>
      <c r="W242" s="422"/>
    </row>
    <row r="243" ht="15.75" customHeight="1">
      <c r="A243" s="94"/>
      <c r="B243" s="94"/>
      <c r="C243" s="94"/>
      <c r="D243" s="81"/>
      <c r="E243" s="94"/>
      <c r="F243" s="94"/>
      <c r="H243" s="81"/>
      <c r="W243" s="422"/>
    </row>
    <row r="244" ht="15.75" customHeight="1">
      <c r="A244" s="94"/>
      <c r="B244" s="94"/>
      <c r="C244" s="94"/>
      <c r="D244" s="81"/>
      <c r="E244" s="94"/>
      <c r="F244" s="94"/>
      <c r="H244" s="81"/>
      <c r="W244" s="422"/>
    </row>
    <row r="245" ht="15.75" customHeight="1">
      <c r="A245" s="94"/>
      <c r="B245" s="94"/>
      <c r="C245" s="94"/>
      <c r="D245" s="81"/>
      <c r="E245" s="94"/>
      <c r="F245" s="94"/>
      <c r="H245" s="81"/>
      <c r="W245" s="422"/>
    </row>
    <row r="246" ht="15.75" customHeight="1">
      <c r="A246" s="94"/>
      <c r="B246" s="94"/>
      <c r="C246" s="94"/>
      <c r="D246" s="81"/>
      <c r="E246" s="94"/>
      <c r="F246" s="94"/>
      <c r="H246" s="81"/>
      <c r="W246" s="422"/>
    </row>
    <row r="247" ht="15.75" customHeight="1">
      <c r="A247" s="94"/>
      <c r="B247" s="94"/>
      <c r="C247" s="94"/>
      <c r="D247" s="81"/>
      <c r="E247" s="94"/>
      <c r="F247" s="94"/>
      <c r="H247" s="81"/>
      <c r="W247" s="422"/>
    </row>
    <row r="248" ht="15.75" customHeight="1">
      <c r="A248" s="94"/>
      <c r="B248" s="94"/>
      <c r="C248" s="94"/>
      <c r="D248" s="81"/>
      <c r="E248" s="94"/>
      <c r="F248" s="94"/>
      <c r="H248" s="81"/>
      <c r="W248" s="422"/>
    </row>
    <row r="249" ht="15.75" customHeight="1">
      <c r="A249" s="94"/>
      <c r="B249" s="94"/>
      <c r="C249" s="94"/>
      <c r="D249" s="81"/>
      <c r="E249" s="94"/>
      <c r="F249" s="94"/>
      <c r="H249" s="81"/>
      <c r="W249" s="422"/>
    </row>
    <row r="250" ht="15.75" customHeight="1">
      <c r="A250" s="94"/>
      <c r="B250" s="94"/>
      <c r="C250" s="94"/>
      <c r="D250" s="81"/>
      <c r="E250" s="94"/>
      <c r="F250" s="94"/>
      <c r="H250" s="81"/>
      <c r="W250" s="422"/>
    </row>
    <row r="251" ht="15.75" customHeight="1">
      <c r="A251" s="94"/>
      <c r="B251" s="94"/>
      <c r="C251" s="94"/>
      <c r="D251" s="81"/>
      <c r="E251" s="94"/>
      <c r="F251" s="94"/>
      <c r="H251" s="81"/>
      <c r="W251" s="422"/>
    </row>
    <row r="252" ht="15.75" customHeight="1">
      <c r="A252" s="94"/>
      <c r="B252" s="94"/>
      <c r="C252" s="94"/>
      <c r="D252" s="81"/>
      <c r="E252" s="94"/>
      <c r="F252" s="94"/>
      <c r="H252" s="81"/>
      <c r="W252" s="422"/>
    </row>
    <row r="253" ht="15.75" customHeight="1">
      <c r="A253" s="94"/>
      <c r="B253" s="94"/>
      <c r="C253" s="94"/>
      <c r="D253" s="81"/>
      <c r="E253" s="94"/>
      <c r="F253" s="94"/>
      <c r="H253" s="81"/>
      <c r="W253" s="422"/>
    </row>
    <row r="254" ht="15.75" customHeight="1">
      <c r="A254" s="94"/>
      <c r="B254" s="94"/>
      <c r="C254" s="94"/>
      <c r="D254" s="81"/>
      <c r="E254" s="94"/>
      <c r="F254" s="94"/>
      <c r="H254" s="81"/>
      <c r="W254" s="422"/>
    </row>
    <row r="255" ht="15.75" customHeight="1">
      <c r="A255" s="94"/>
      <c r="B255" s="94"/>
      <c r="C255" s="94"/>
      <c r="D255" s="81"/>
      <c r="E255" s="94"/>
      <c r="F255" s="94"/>
      <c r="H255" s="81"/>
      <c r="W255" s="422"/>
    </row>
    <row r="256" ht="15.75" customHeight="1">
      <c r="A256" s="94"/>
      <c r="B256" s="94"/>
      <c r="C256" s="94"/>
      <c r="D256" s="81"/>
      <c r="E256" s="94"/>
      <c r="F256" s="94"/>
      <c r="H256" s="81"/>
      <c r="W256" s="422"/>
    </row>
    <row r="257" ht="15.75" customHeight="1">
      <c r="A257" s="94"/>
      <c r="B257" s="94"/>
      <c r="C257" s="94"/>
      <c r="D257" s="81"/>
      <c r="E257" s="94"/>
      <c r="F257" s="94"/>
      <c r="H257" s="81"/>
      <c r="W257" s="422"/>
    </row>
    <row r="258" ht="15.75" customHeight="1">
      <c r="A258" s="94"/>
      <c r="B258" s="94"/>
      <c r="C258" s="94"/>
      <c r="D258" s="81"/>
      <c r="E258" s="94"/>
      <c r="F258" s="94"/>
      <c r="H258" s="81"/>
      <c r="W258" s="422"/>
    </row>
    <row r="259" ht="15.75" customHeight="1">
      <c r="A259" s="94"/>
      <c r="B259" s="94"/>
      <c r="C259" s="94"/>
      <c r="D259" s="81"/>
      <c r="E259" s="94"/>
      <c r="F259" s="94"/>
      <c r="H259" s="81"/>
      <c r="W259" s="422"/>
    </row>
    <row r="260" ht="15.75" customHeight="1">
      <c r="A260" s="94"/>
      <c r="B260" s="94"/>
      <c r="C260" s="94"/>
      <c r="D260" s="81"/>
      <c r="E260" s="94"/>
      <c r="F260" s="94"/>
      <c r="H260" s="81"/>
      <c r="W260" s="422"/>
    </row>
    <row r="261" ht="15.75" customHeight="1">
      <c r="A261" s="94"/>
      <c r="B261" s="94"/>
      <c r="C261" s="94"/>
      <c r="D261" s="81"/>
      <c r="E261" s="94"/>
      <c r="F261" s="94"/>
      <c r="H261" s="81"/>
      <c r="W261" s="422"/>
    </row>
    <row r="262" ht="15.75" customHeight="1">
      <c r="A262" s="94"/>
      <c r="B262" s="94"/>
      <c r="C262" s="94"/>
      <c r="D262" s="81"/>
      <c r="E262" s="94"/>
      <c r="F262" s="94"/>
      <c r="H262" s="81"/>
      <c r="W262" s="422"/>
    </row>
    <row r="263" ht="15.75" customHeight="1">
      <c r="A263" s="94"/>
      <c r="B263" s="94"/>
      <c r="C263" s="94"/>
      <c r="D263" s="81"/>
      <c r="E263" s="94"/>
      <c r="F263" s="94"/>
      <c r="H263" s="81"/>
      <c r="W263" s="422"/>
    </row>
    <row r="264" ht="15.75" customHeight="1">
      <c r="A264" s="94"/>
      <c r="B264" s="94"/>
      <c r="C264" s="94"/>
      <c r="D264" s="81"/>
      <c r="E264" s="94"/>
      <c r="F264" s="94"/>
      <c r="H264" s="81"/>
      <c r="W264" s="422"/>
    </row>
    <row r="265" ht="15.75" customHeight="1">
      <c r="A265" s="94"/>
      <c r="B265" s="94"/>
      <c r="C265" s="94"/>
      <c r="D265" s="81"/>
      <c r="E265" s="94"/>
      <c r="F265" s="94"/>
      <c r="H265" s="81"/>
      <c r="W265" s="422"/>
    </row>
    <row r="266" ht="15.75" customHeight="1">
      <c r="A266" s="94"/>
      <c r="B266" s="94"/>
      <c r="C266" s="94"/>
      <c r="D266" s="81"/>
      <c r="E266" s="94"/>
      <c r="F266" s="94"/>
      <c r="H266" s="81"/>
      <c r="W266" s="422"/>
    </row>
    <row r="267" ht="15.75" customHeight="1">
      <c r="A267" s="94"/>
      <c r="B267" s="94"/>
      <c r="C267" s="94"/>
      <c r="D267" s="81"/>
      <c r="E267" s="94"/>
      <c r="F267" s="94"/>
      <c r="H267" s="81"/>
      <c r="W267" s="422"/>
    </row>
    <row r="268" ht="15.75" customHeight="1">
      <c r="A268" s="94"/>
      <c r="B268" s="94"/>
      <c r="C268" s="94"/>
      <c r="D268" s="81"/>
      <c r="E268" s="94"/>
      <c r="F268" s="94"/>
      <c r="H268" s="81"/>
      <c r="W268" s="422"/>
    </row>
    <row r="269" ht="15.75" customHeight="1">
      <c r="A269" s="94"/>
      <c r="B269" s="94"/>
      <c r="C269" s="94"/>
      <c r="D269" s="81"/>
      <c r="E269" s="94"/>
      <c r="F269" s="94"/>
      <c r="H269" s="81"/>
      <c r="W269" s="422"/>
    </row>
    <row r="270" ht="15.75" customHeight="1">
      <c r="A270" s="94"/>
      <c r="B270" s="94"/>
      <c r="C270" s="94"/>
      <c r="D270" s="81"/>
      <c r="E270" s="94"/>
      <c r="F270" s="94"/>
      <c r="H270" s="81"/>
      <c r="W270" s="422"/>
    </row>
    <row r="271" ht="15.75" customHeight="1">
      <c r="A271" s="94"/>
      <c r="B271" s="94"/>
      <c r="C271" s="94"/>
      <c r="D271" s="81"/>
      <c r="E271" s="94"/>
      <c r="F271" s="94"/>
      <c r="H271" s="81"/>
      <c r="W271" s="422"/>
    </row>
    <row r="272" ht="15.75" customHeight="1">
      <c r="A272" s="94"/>
      <c r="B272" s="94"/>
      <c r="C272" s="94"/>
      <c r="D272" s="81"/>
      <c r="E272" s="94"/>
      <c r="F272" s="94"/>
      <c r="H272" s="81"/>
      <c r="W272" s="422"/>
    </row>
    <row r="273" ht="15.75" customHeight="1">
      <c r="A273" s="94"/>
      <c r="B273" s="94"/>
      <c r="C273" s="94"/>
      <c r="D273" s="81"/>
      <c r="E273" s="94"/>
      <c r="F273" s="94"/>
      <c r="H273" s="81"/>
      <c r="W273" s="422"/>
    </row>
    <row r="274" ht="15.75" customHeight="1">
      <c r="A274" s="94"/>
      <c r="B274" s="94"/>
      <c r="C274" s="94"/>
      <c r="D274" s="81"/>
      <c r="E274" s="94"/>
      <c r="F274" s="94"/>
      <c r="H274" s="81"/>
      <c r="W274" s="422"/>
    </row>
    <row r="275" ht="15.75" customHeight="1">
      <c r="A275" s="94"/>
      <c r="B275" s="94"/>
      <c r="C275" s="94"/>
      <c r="D275" s="81"/>
      <c r="E275" s="94"/>
      <c r="F275" s="94"/>
      <c r="H275" s="81"/>
      <c r="W275" s="422"/>
    </row>
    <row r="276" ht="15.75" customHeight="1">
      <c r="A276" s="94"/>
      <c r="B276" s="94"/>
      <c r="C276" s="94"/>
      <c r="D276" s="81"/>
      <c r="E276" s="94"/>
      <c r="F276" s="94"/>
      <c r="H276" s="81"/>
      <c r="W276" s="422"/>
    </row>
    <row r="277" ht="15.75" customHeight="1">
      <c r="A277" s="94"/>
      <c r="B277" s="94"/>
      <c r="C277" s="94"/>
      <c r="D277" s="81"/>
      <c r="E277" s="94"/>
      <c r="F277" s="94"/>
      <c r="H277" s="81"/>
      <c r="W277" s="422"/>
    </row>
    <row r="278" ht="15.75" customHeight="1">
      <c r="A278" s="94"/>
      <c r="B278" s="94"/>
      <c r="C278" s="94"/>
      <c r="D278" s="81"/>
      <c r="E278" s="94"/>
      <c r="F278" s="94"/>
      <c r="H278" s="81"/>
      <c r="W278" s="422"/>
    </row>
    <row r="279" ht="15.75" customHeight="1">
      <c r="A279" s="94"/>
      <c r="B279" s="94"/>
      <c r="C279" s="94"/>
      <c r="D279" s="81"/>
      <c r="E279" s="94"/>
      <c r="F279" s="94"/>
      <c r="H279" s="81"/>
      <c r="W279" s="422"/>
    </row>
    <row r="280" ht="15.75" customHeight="1">
      <c r="A280" s="94"/>
      <c r="B280" s="94"/>
      <c r="C280" s="94"/>
      <c r="D280" s="81"/>
      <c r="E280" s="94"/>
      <c r="F280" s="94"/>
      <c r="H280" s="81"/>
      <c r="W280" s="422"/>
    </row>
    <row r="281" ht="15.75" customHeight="1">
      <c r="A281" s="94"/>
      <c r="B281" s="94"/>
      <c r="C281" s="94"/>
      <c r="D281" s="81"/>
      <c r="E281" s="94"/>
      <c r="F281" s="94"/>
      <c r="H281" s="81"/>
      <c r="W281" s="422"/>
    </row>
    <row r="282" ht="15.75" customHeight="1">
      <c r="A282" s="94"/>
      <c r="B282" s="94"/>
      <c r="C282" s="94"/>
      <c r="D282" s="81"/>
      <c r="E282" s="94"/>
      <c r="F282" s="94"/>
      <c r="H282" s="81"/>
      <c r="W282" s="422"/>
    </row>
    <row r="283" ht="15.75" customHeight="1">
      <c r="A283" s="94"/>
      <c r="B283" s="94"/>
      <c r="C283" s="94"/>
      <c r="D283" s="81"/>
      <c r="E283" s="94"/>
      <c r="F283" s="94"/>
      <c r="H283" s="81"/>
      <c r="W283" s="422"/>
    </row>
    <row r="284" ht="15.75" customHeight="1">
      <c r="A284" s="94"/>
      <c r="B284" s="94"/>
      <c r="C284" s="94"/>
      <c r="D284" s="81"/>
      <c r="E284" s="94"/>
      <c r="F284" s="94"/>
      <c r="H284" s="81"/>
      <c r="W284" s="422"/>
    </row>
    <row r="285" ht="15.75" customHeight="1">
      <c r="A285" s="94"/>
      <c r="B285" s="94"/>
      <c r="C285" s="94"/>
      <c r="D285" s="81"/>
      <c r="E285" s="94"/>
      <c r="F285" s="94"/>
      <c r="H285" s="81"/>
      <c r="W285" s="422"/>
    </row>
    <row r="286" ht="15.75" customHeight="1">
      <c r="A286" s="94"/>
      <c r="B286" s="94"/>
      <c r="C286" s="94"/>
      <c r="D286" s="81"/>
      <c r="E286" s="94"/>
      <c r="F286" s="94"/>
      <c r="H286" s="81"/>
      <c r="W286" s="422"/>
    </row>
    <row r="287" ht="15.75" customHeight="1">
      <c r="A287" s="94"/>
      <c r="B287" s="94"/>
      <c r="C287" s="94"/>
      <c r="D287" s="81"/>
      <c r="E287" s="94"/>
      <c r="F287" s="94"/>
      <c r="H287" s="81"/>
      <c r="W287" s="422"/>
    </row>
    <row r="288" ht="15.75" customHeight="1">
      <c r="A288" s="94"/>
      <c r="B288" s="94"/>
      <c r="C288" s="94"/>
      <c r="D288" s="81"/>
      <c r="E288" s="94"/>
      <c r="F288" s="94"/>
      <c r="H288" s="81"/>
      <c r="W288" s="422"/>
    </row>
    <row r="289" ht="15.75" customHeight="1">
      <c r="A289" s="94"/>
      <c r="B289" s="94"/>
      <c r="C289" s="94"/>
      <c r="D289" s="81"/>
      <c r="E289" s="94"/>
      <c r="F289" s="94"/>
      <c r="H289" s="81"/>
      <c r="W289" s="422"/>
    </row>
    <row r="290" ht="15.75" customHeight="1">
      <c r="A290" s="94"/>
      <c r="B290" s="94"/>
      <c r="C290" s="94"/>
      <c r="D290" s="81"/>
      <c r="E290" s="94"/>
      <c r="F290" s="94"/>
      <c r="H290" s="81"/>
      <c r="W290" s="422"/>
    </row>
    <row r="291" ht="15.75" customHeight="1">
      <c r="A291" s="94"/>
      <c r="B291" s="94"/>
      <c r="C291" s="94"/>
      <c r="D291" s="81"/>
      <c r="E291" s="94"/>
      <c r="F291" s="94"/>
      <c r="H291" s="81"/>
      <c r="W291" s="422"/>
    </row>
    <row r="292" ht="15.75" customHeight="1">
      <c r="A292" s="94"/>
      <c r="B292" s="94"/>
      <c r="C292" s="94"/>
      <c r="D292" s="81"/>
      <c r="E292" s="94"/>
      <c r="F292" s="94"/>
      <c r="H292" s="81"/>
      <c r="W292" s="422"/>
    </row>
    <row r="293" ht="15.75" customHeight="1">
      <c r="A293" s="94"/>
      <c r="B293" s="94"/>
      <c r="C293" s="94"/>
      <c r="D293" s="81"/>
      <c r="E293" s="94"/>
      <c r="F293" s="94"/>
      <c r="H293" s="81"/>
      <c r="W293" s="422"/>
    </row>
    <row r="294" ht="15.75" customHeight="1">
      <c r="A294" s="94"/>
      <c r="B294" s="94"/>
      <c r="C294" s="94"/>
      <c r="D294" s="81"/>
      <c r="E294" s="94"/>
      <c r="F294" s="94"/>
      <c r="H294" s="81"/>
      <c r="W294" s="422"/>
    </row>
    <row r="295" ht="15.75" customHeight="1">
      <c r="A295" s="94"/>
      <c r="B295" s="94"/>
      <c r="C295" s="94"/>
      <c r="D295" s="81"/>
      <c r="E295" s="94"/>
      <c r="F295" s="94"/>
      <c r="H295" s="81"/>
      <c r="W295" s="422"/>
    </row>
    <row r="296" ht="15.75" customHeight="1">
      <c r="A296" s="94"/>
      <c r="B296" s="94"/>
      <c r="C296" s="94"/>
      <c r="D296" s="81"/>
      <c r="E296" s="94"/>
      <c r="F296" s="94"/>
      <c r="H296" s="81"/>
      <c r="W296" s="422"/>
    </row>
    <row r="297" ht="15.75" customHeight="1">
      <c r="A297" s="94"/>
      <c r="B297" s="94"/>
      <c r="C297" s="94"/>
      <c r="D297" s="81"/>
      <c r="E297" s="94"/>
      <c r="F297" s="94"/>
      <c r="H297" s="81"/>
      <c r="W297" s="422"/>
    </row>
    <row r="298" ht="15.75" customHeight="1">
      <c r="A298" s="94"/>
      <c r="B298" s="94"/>
      <c r="C298" s="94"/>
      <c r="D298" s="81"/>
      <c r="E298" s="94"/>
      <c r="F298" s="94"/>
      <c r="H298" s="81"/>
      <c r="W298" s="422"/>
    </row>
    <row r="299" ht="15.75" customHeight="1">
      <c r="A299" s="94"/>
      <c r="B299" s="94"/>
      <c r="C299" s="94"/>
      <c r="D299" s="81"/>
      <c r="E299" s="94"/>
      <c r="F299" s="94"/>
      <c r="H299" s="81"/>
      <c r="W299" s="422"/>
    </row>
    <row r="300" ht="15.75" customHeight="1">
      <c r="A300" s="94"/>
      <c r="B300" s="94"/>
      <c r="C300" s="94"/>
      <c r="D300" s="81"/>
      <c r="E300" s="94"/>
      <c r="F300" s="94"/>
      <c r="H300" s="81"/>
      <c r="W300" s="422"/>
    </row>
    <row r="301" ht="15.75" customHeight="1">
      <c r="A301" s="94"/>
      <c r="B301" s="94"/>
      <c r="C301" s="94"/>
      <c r="D301" s="81"/>
      <c r="E301" s="94"/>
      <c r="F301" s="94"/>
      <c r="H301" s="81"/>
      <c r="W301" s="422"/>
    </row>
    <row r="302" ht="15.75" customHeight="1">
      <c r="A302" s="94"/>
      <c r="B302" s="94"/>
      <c r="C302" s="94"/>
      <c r="D302" s="81"/>
      <c r="E302" s="94"/>
      <c r="F302" s="94"/>
      <c r="H302" s="81"/>
      <c r="W302" s="422"/>
    </row>
    <row r="303" ht="15.75" customHeight="1">
      <c r="A303" s="94"/>
      <c r="B303" s="94"/>
      <c r="C303" s="94"/>
      <c r="D303" s="81"/>
      <c r="E303" s="94"/>
      <c r="F303" s="94"/>
      <c r="H303" s="81"/>
      <c r="W303" s="422"/>
    </row>
    <row r="304" ht="15.75" customHeight="1">
      <c r="A304" s="94"/>
      <c r="B304" s="94"/>
      <c r="C304" s="94"/>
      <c r="D304" s="81"/>
      <c r="E304" s="94"/>
      <c r="F304" s="94"/>
      <c r="H304" s="81"/>
      <c r="W304" s="422"/>
    </row>
    <row r="305" ht="15.75" customHeight="1">
      <c r="A305" s="94"/>
      <c r="B305" s="94"/>
      <c r="C305" s="94"/>
      <c r="D305" s="81"/>
      <c r="E305" s="94"/>
      <c r="F305" s="94"/>
      <c r="H305" s="81"/>
      <c r="W305" s="422"/>
    </row>
    <row r="306" ht="15.75" customHeight="1">
      <c r="A306" s="94"/>
      <c r="B306" s="94"/>
      <c r="C306" s="94"/>
      <c r="D306" s="81"/>
      <c r="E306" s="94"/>
      <c r="F306" s="94"/>
      <c r="H306" s="81"/>
      <c r="W306" s="422"/>
    </row>
    <row r="307" ht="15.75" customHeight="1">
      <c r="A307" s="94"/>
      <c r="B307" s="94"/>
      <c r="C307" s="94"/>
      <c r="D307" s="81"/>
      <c r="E307" s="94"/>
      <c r="F307" s="94"/>
      <c r="H307" s="81"/>
      <c r="W307" s="422"/>
    </row>
    <row r="308" ht="15.75" customHeight="1">
      <c r="A308" s="94"/>
      <c r="B308" s="94"/>
      <c r="C308" s="94"/>
      <c r="D308" s="81"/>
      <c r="E308" s="94"/>
      <c r="F308" s="94"/>
      <c r="H308" s="81"/>
      <c r="W308" s="422"/>
    </row>
    <row r="309" ht="15.75" customHeight="1">
      <c r="A309" s="94"/>
      <c r="B309" s="94"/>
      <c r="C309" s="94"/>
      <c r="D309" s="81"/>
      <c r="E309" s="94"/>
      <c r="F309" s="94"/>
      <c r="H309" s="81"/>
      <c r="W309" s="422"/>
    </row>
    <row r="310" ht="15.75" customHeight="1">
      <c r="A310" s="94"/>
      <c r="B310" s="94"/>
      <c r="C310" s="94"/>
      <c r="D310" s="81"/>
      <c r="E310" s="94"/>
      <c r="F310" s="94"/>
      <c r="H310" s="81"/>
      <c r="W310" s="422"/>
    </row>
    <row r="311" ht="15.75" customHeight="1">
      <c r="A311" s="94"/>
      <c r="B311" s="94"/>
      <c r="C311" s="94"/>
      <c r="D311" s="81"/>
      <c r="E311" s="94"/>
      <c r="F311" s="94"/>
      <c r="H311" s="81"/>
      <c r="W311" s="422"/>
    </row>
    <row r="312" ht="15.75" customHeight="1">
      <c r="A312" s="94"/>
      <c r="B312" s="94"/>
      <c r="C312" s="94"/>
      <c r="D312" s="81"/>
      <c r="E312" s="94"/>
      <c r="F312" s="94"/>
      <c r="H312" s="81"/>
      <c r="W312" s="422"/>
    </row>
    <row r="313" ht="15.75" customHeight="1">
      <c r="A313" s="94"/>
      <c r="B313" s="94"/>
      <c r="C313" s="94"/>
      <c r="D313" s="81"/>
      <c r="E313" s="94"/>
      <c r="F313" s="94"/>
      <c r="H313" s="81"/>
      <c r="W313" s="422"/>
    </row>
    <row r="314" ht="15.75" customHeight="1">
      <c r="A314" s="94"/>
      <c r="B314" s="94"/>
      <c r="C314" s="94"/>
      <c r="D314" s="81"/>
      <c r="E314" s="94"/>
      <c r="F314" s="94"/>
      <c r="H314" s="81"/>
      <c r="W314" s="422"/>
    </row>
    <row r="315" ht="15.75" customHeight="1">
      <c r="A315" s="94"/>
      <c r="B315" s="94"/>
      <c r="C315" s="94"/>
      <c r="D315" s="81"/>
      <c r="E315" s="94"/>
      <c r="F315" s="94"/>
      <c r="H315" s="81"/>
      <c r="W315" s="422"/>
    </row>
    <row r="316" ht="15.75" customHeight="1">
      <c r="A316" s="94"/>
      <c r="B316" s="94"/>
      <c r="C316" s="94"/>
      <c r="D316" s="81"/>
      <c r="E316" s="94"/>
      <c r="F316" s="94"/>
      <c r="H316" s="81"/>
      <c r="W316" s="422"/>
    </row>
    <row r="317" ht="15.75" customHeight="1">
      <c r="A317" s="94"/>
      <c r="B317" s="94"/>
      <c r="C317" s="94"/>
      <c r="D317" s="81"/>
      <c r="E317" s="94"/>
      <c r="F317" s="94"/>
      <c r="H317" s="81"/>
      <c r="W317" s="422"/>
    </row>
    <row r="318" ht="15.75" customHeight="1">
      <c r="A318" s="94"/>
      <c r="B318" s="94"/>
      <c r="C318" s="94"/>
      <c r="D318" s="81"/>
      <c r="E318" s="94"/>
      <c r="F318" s="94"/>
      <c r="H318" s="81"/>
      <c r="W318" s="422"/>
    </row>
    <row r="319" ht="15.75" customHeight="1">
      <c r="A319" s="94"/>
      <c r="B319" s="94"/>
      <c r="C319" s="94"/>
      <c r="D319" s="81"/>
      <c r="E319" s="94"/>
      <c r="F319" s="94"/>
      <c r="H319" s="81"/>
      <c r="W319" s="422"/>
    </row>
    <row r="320" ht="15.75" customHeight="1">
      <c r="A320" s="94"/>
      <c r="B320" s="94"/>
      <c r="C320" s="94"/>
      <c r="D320" s="81"/>
      <c r="E320" s="94"/>
      <c r="F320" s="94"/>
      <c r="H320" s="81"/>
      <c r="W320" s="422"/>
    </row>
    <row r="321" ht="15.75" customHeight="1">
      <c r="A321" s="94"/>
      <c r="B321" s="94"/>
      <c r="C321" s="94"/>
      <c r="D321" s="81"/>
      <c r="E321" s="94"/>
      <c r="F321" s="94"/>
      <c r="H321" s="81"/>
      <c r="W321" s="422"/>
    </row>
    <row r="322" ht="15.75" customHeight="1">
      <c r="A322" s="94"/>
      <c r="B322" s="94"/>
      <c r="C322" s="94"/>
      <c r="D322" s="81"/>
      <c r="E322" s="94"/>
      <c r="F322" s="94"/>
      <c r="H322" s="81"/>
      <c r="W322" s="422"/>
    </row>
    <row r="323" ht="15.75" customHeight="1">
      <c r="A323" s="94"/>
      <c r="B323" s="94"/>
      <c r="C323" s="94"/>
      <c r="D323" s="81"/>
      <c r="E323" s="94"/>
      <c r="F323" s="94"/>
      <c r="H323" s="81"/>
      <c r="W323" s="422"/>
    </row>
    <row r="324" ht="15.75" customHeight="1">
      <c r="A324" s="94"/>
      <c r="B324" s="94"/>
      <c r="C324" s="94"/>
      <c r="D324" s="81"/>
      <c r="E324" s="94"/>
      <c r="F324" s="94"/>
      <c r="H324" s="81"/>
      <c r="W324" s="422"/>
    </row>
    <row r="325" ht="15.75" customHeight="1">
      <c r="A325" s="94"/>
      <c r="B325" s="94"/>
      <c r="C325" s="94"/>
      <c r="D325" s="81"/>
      <c r="E325" s="94"/>
      <c r="F325" s="94"/>
      <c r="H325" s="81"/>
      <c r="W325" s="422"/>
    </row>
    <row r="326" ht="15.75" customHeight="1">
      <c r="A326" s="94"/>
      <c r="B326" s="94"/>
      <c r="C326" s="94"/>
      <c r="D326" s="81"/>
      <c r="E326" s="94"/>
      <c r="F326" s="94"/>
      <c r="H326" s="81"/>
      <c r="W326" s="422"/>
    </row>
    <row r="327" ht="15.75" customHeight="1">
      <c r="A327" s="94"/>
      <c r="B327" s="94"/>
      <c r="C327" s="94"/>
      <c r="D327" s="81"/>
      <c r="E327" s="94"/>
      <c r="F327" s="94"/>
      <c r="H327" s="81"/>
      <c r="W327" s="422"/>
    </row>
    <row r="328" ht="15.75" customHeight="1">
      <c r="A328" s="94"/>
      <c r="B328" s="94"/>
      <c r="C328" s="94"/>
      <c r="D328" s="81"/>
      <c r="E328" s="94"/>
      <c r="F328" s="94"/>
      <c r="H328" s="81"/>
      <c r="W328" s="422"/>
    </row>
    <row r="329" ht="15.75" customHeight="1">
      <c r="A329" s="94"/>
      <c r="B329" s="94"/>
      <c r="C329" s="94"/>
      <c r="D329" s="81"/>
      <c r="E329" s="94"/>
      <c r="F329" s="94"/>
      <c r="H329" s="81"/>
      <c r="W329" s="422"/>
    </row>
    <row r="330" ht="15.75" customHeight="1">
      <c r="A330" s="94"/>
      <c r="B330" s="94"/>
      <c r="C330" s="94"/>
      <c r="D330" s="81"/>
      <c r="E330" s="94"/>
      <c r="F330" s="94"/>
      <c r="H330" s="81"/>
      <c r="W330" s="422"/>
    </row>
    <row r="331" ht="15.75" customHeight="1">
      <c r="A331" s="94"/>
      <c r="B331" s="94"/>
      <c r="C331" s="94"/>
      <c r="D331" s="81"/>
      <c r="E331" s="94"/>
      <c r="F331" s="94"/>
      <c r="H331" s="81"/>
      <c r="W331" s="422"/>
    </row>
    <row r="332" ht="15.75" customHeight="1">
      <c r="A332" s="94"/>
      <c r="B332" s="94"/>
      <c r="C332" s="94"/>
      <c r="D332" s="81"/>
      <c r="E332" s="94"/>
      <c r="F332" s="94"/>
      <c r="H332" s="81"/>
      <c r="W332" s="422"/>
    </row>
    <row r="333" ht="15.75" customHeight="1">
      <c r="A333" s="94"/>
      <c r="B333" s="94"/>
      <c r="C333" s="94"/>
      <c r="D333" s="81"/>
      <c r="E333" s="94"/>
      <c r="F333" s="94"/>
      <c r="H333" s="81"/>
      <c r="W333" s="422"/>
    </row>
    <row r="334" ht="15.75" customHeight="1">
      <c r="A334" s="94"/>
      <c r="B334" s="94"/>
      <c r="C334" s="94"/>
      <c r="D334" s="81"/>
      <c r="E334" s="94"/>
      <c r="F334" s="94"/>
      <c r="H334" s="81"/>
      <c r="W334" s="422"/>
    </row>
    <row r="335" ht="15.75" customHeight="1">
      <c r="A335" s="94"/>
      <c r="B335" s="94"/>
      <c r="C335" s="94"/>
      <c r="D335" s="81"/>
      <c r="E335" s="94"/>
      <c r="F335" s="94"/>
      <c r="H335" s="81"/>
      <c r="W335" s="422"/>
    </row>
    <row r="336" ht="15.75" customHeight="1">
      <c r="A336" s="94"/>
      <c r="B336" s="94"/>
      <c r="C336" s="94"/>
      <c r="D336" s="81"/>
      <c r="E336" s="94"/>
      <c r="F336" s="94"/>
      <c r="H336" s="81"/>
      <c r="W336" s="422"/>
    </row>
    <row r="337" ht="15.75" customHeight="1">
      <c r="A337" s="94"/>
      <c r="B337" s="94"/>
      <c r="C337" s="94"/>
      <c r="D337" s="81"/>
      <c r="E337" s="94"/>
      <c r="F337" s="94"/>
      <c r="H337" s="81"/>
      <c r="W337" s="422"/>
    </row>
    <row r="338" ht="15.75" customHeight="1">
      <c r="A338" s="94"/>
      <c r="B338" s="94"/>
      <c r="C338" s="94"/>
      <c r="D338" s="81"/>
      <c r="E338" s="94"/>
      <c r="F338" s="94"/>
      <c r="H338" s="81"/>
      <c r="W338" s="422"/>
    </row>
    <row r="339" ht="15.75" customHeight="1">
      <c r="A339" s="94"/>
      <c r="B339" s="94"/>
      <c r="C339" s="94"/>
      <c r="D339" s="81"/>
      <c r="E339" s="94"/>
      <c r="F339" s="94"/>
      <c r="H339" s="81"/>
      <c r="W339" s="422"/>
    </row>
    <row r="340" ht="15.75" customHeight="1">
      <c r="A340" s="94"/>
      <c r="B340" s="94"/>
      <c r="C340" s="94"/>
      <c r="D340" s="81"/>
      <c r="E340" s="94"/>
      <c r="F340" s="94"/>
      <c r="H340" s="81"/>
      <c r="W340" s="422"/>
    </row>
    <row r="341" ht="15.75" customHeight="1">
      <c r="A341" s="94"/>
      <c r="B341" s="94"/>
      <c r="C341" s="94"/>
      <c r="D341" s="81"/>
      <c r="E341" s="94"/>
      <c r="F341" s="94"/>
      <c r="H341" s="81"/>
      <c r="W341" s="422"/>
    </row>
    <row r="342" ht="15.75" customHeight="1">
      <c r="A342" s="94"/>
      <c r="B342" s="94"/>
      <c r="C342" s="94"/>
      <c r="D342" s="81"/>
      <c r="E342" s="94"/>
      <c r="F342" s="94"/>
      <c r="H342" s="81"/>
      <c r="W342" s="422"/>
    </row>
    <row r="343" ht="15.75" customHeight="1">
      <c r="A343" s="94"/>
      <c r="B343" s="94"/>
      <c r="C343" s="94"/>
      <c r="D343" s="81"/>
      <c r="E343" s="94"/>
      <c r="F343" s="94"/>
      <c r="H343" s="81"/>
      <c r="W343" s="422"/>
    </row>
    <row r="344" ht="15.75" customHeight="1">
      <c r="A344" s="94"/>
      <c r="B344" s="94"/>
      <c r="C344" s="94"/>
      <c r="D344" s="81"/>
      <c r="E344" s="94"/>
      <c r="F344" s="94"/>
      <c r="H344" s="81"/>
      <c r="W344" s="422"/>
    </row>
    <row r="345" ht="15.75" customHeight="1">
      <c r="A345" s="94"/>
      <c r="B345" s="94"/>
      <c r="C345" s="94"/>
      <c r="D345" s="81"/>
      <c r="E345" s="94"/>
      <c r="F345" s="94"/>
      <c r="H345" s="81"/>
      <c r="W345" s="422"/>
    </row>
    <row r="346" ht="15.75" customHeight="1">
      <c r="A346" s="94"/>
      <c r="B346" s="94"/>
      <c r="C346" s="94"/>
      <c r="D346" s="81"/>
      <c r="E346" s="94"/>
      <c r="F346" s="94"/>
      <c r="H346" s="81"/>
      <c r="W346" s="422"/>
    </row>
    <row r="347" ht="15.75" customHeight="1">
      <c r="A347" s="94"/>
      <c r="B347" s="94"/>
      <c r="C347" s="94"/>
      <c r="D347" s="81"/>
      <c r="E347" s="94"/>
      <c r="F347" s="94"/>
      <c r="H347" s="81"/>
      <c r="W347" s="422"/>
    </row>
    <row r="348" ht="15.75" customHeight="1">
      <c r="A348" s="94"/>
      <c r="B348" s="94"/>
      <c r="C348" s="94"/>
      <c r="D348" s="81"/>
      <c r="E348" s="94"/>
      <c r="F348" s="94"/>
      <c r="H348" s="81"/>
      <c r="W348" s="422"/>
    </row>
    <row r="349" ht="15.75" customHeight="1">
      <c r="A349" s="94"/>
      <c r="B349" s="94"/>
      <c r="C349" s="94"/>
      <c r="D349" s="81"/>
      <c r="E349" s="94"/>
      <c r="F349" s="94"/>
      <c r="H349" s="81"/>
      <c r="W349" s="422"/>
    </row>
    <row r="350" ht="15.75" customHeight="1">
      <c r="A350" s="94"/>
      <c r="B350" s="94"/>
      <c r="C350" s="94"/>
      <c r="D350" s="81"/>
      <c r="E350" s="94"/>
      <c r="F350" s="94"/>
      <c r="H350" s="81"/>
      <c r="W350" s="422"/>
    </row>
    <row r="351" ht="15.75" customHeight="1">
      <c r="A351" s="94"/>
      <c r="B351" s="94"/>
      <c r="C351" s="94"/>
      <c r="D351" s="81"/>
      <c r="E351" s="94"/>
      <c r="F351" s="94"/>
      <c r="H351" s="81"/>
      <c r="W351" s="422"/>
    </row>
    <row r="352" ht="15.75" customHeight="1">
      <c r="A352" s="94"/>
      <c r="B352" s="94"/>
      <c r="C352" s="94"/>
      <c r="D352" s="81"/>
      <c r="E352" s="94"/>
      <c r="F352" s="94"/>
      <c r="H352" s="81"/>
      <c r="W352" s="422"/>
    </row>
    <row r="353" ht="15.75" customHeight="1">
      <c r="A353" s="94"/>
      <c r="B353" s="94"/>
      <c r="C353" s="94"/>
      <c r="D353" s="81"/>
      <c r="E353" s="94"/>
      <c r="F353" s="94"/>
      <c r="H353" s="81"/>
      <c r="W353" s="422"/>
    </row>
    <row r="354" ht="15.75" customHeight="1">
      <c r="A354" s="94"/>
      <c r="B354" s="94"/>
      <c r="C354" s="94"/>
      <c r="D354" s="81"/>
      <c r="E354" s="94"/>
      <c r="F354" s="94"/>
      <c r="H354" s="81"/>
      <c r="W354" s="422"/>
    </row>
    <row r="355" ht="15.75" customHeight="1">
      <c r="A355" s="94"/>
      <c r="B355" s="94"/>
      <c r="C355" s="94"/>
      <c r="D355" s="81"/>
      <c r="E355" s="94"/>
      <c r="F355" s="94"/>
      <c r="H355" s="81"/>
      <c r="W355" s="422"/>
    </row>
    <row r="356" ht="15.75" customHeight="1">
      <c r="A356" s="94"/>
      <c r="B356" s="94"/>
      <c r="C356" s="94"/>
      <c r="D356" s="81"/>
      <c r="E356" s="94"/>
      <c r="F356" s="94"/>
      <c r="H356" s="81"/>
      <c r="W356" s="422"/>
    </row>
    <row r="357" ht="15.75" customHeight="1">
      <c r="A357" s="94"/>
      <c r="B357" s="94"/>
      <c r="C357" s="94"/>
      <c r="D357" s="81"/>
      <c r="E357" s="94"/>
      <c r="F357" s="94"/>
      <c r="H357" s="81"/>
      <c r="W357" s="422"/>
    </row>
    <row r="358" ht="15.75" customHeight="1">
      <c r="A358" s="94"/>
      <c r="B358" s="94"/>
      <c r="C358" s="94"/>
      <c r="D358" s="81"/>
      <c r="E358" s="94"/>
      <c r="F358" s="94"/>
      <c r="H358" s="81"/>
      <c r="W358" s="422"/>
    </row>
    <row r="359" ht="15.75" customHeight="1">
      <c r="A359" s="94"/>
      <c r="B359" s="94"/>
      <c r="C359" s="94"/>
      <c r="D359" s="81"/>
      <c r="E359" s="94"/>
      <c r="F359" s="94"/>
      <c r="H359" s="81"/>
      <c r="W359" s="422"/>
    </row>
    <row r="360" ht="15.75" customHeight="1">
      <c r="A360" s="94"/>
      <c r="B360" s="94"/>
      <c r="C360" s="94"/>
      <c r="D360" s="81"/>
      <c r="E360" s="94"/>
      <c r="F360" s="94"/>
      <c r="H360" s="81"/>
      <c r="W360" s="422"/>
    </row>
    <row r="361" ht="15.75" customHeight="1">
      <c r="A361" s="94"/>
      <c r="B361" s="94"/>
      <c r="C361" s="94"/>
      <c r="D361" s="81"/>
      <c r="E361" s="94"/>
      <c r="F361" s="94"/>
      <c r="H361" s="81"/>
      <c r="W361" s="422"/>
    </row>
    <row r="362" ht="15.75" customHeight="1">
      <c r="A362" s="94"/>
      <c r="B362" s="94"/>
      <c r="C362" s="94"/>
      <c r="D362" s="81"/>
      <c r="E362" s="94"/>
      <c r="F362" s="94"/>
      <c r="H362" s="81"/>
      <c r="W362" s="422"/>
    </row>
    <row r="363" ht="15.75" customHeight="1">
      <c r="A363" s="94"/>
      <c r="B363" s="94"/>
      <c r="C363" s="94"/>
      <c r="D363" s="81"/>
      <c r="E363" s="94"/>
      <c r="F363" s="94"/>
      <c r="H363" s="81"/>
      <c r="W363" s="422"/>
    </row>
    <row r="364" ht="15.75" customHeight="1">
      <c r="A364" s="94"/>
      <c r="B364" s="94"/>
      <c r="C364" s="94"/>
      <c r="D364" s="81"/>
      <c r="E364" s="94"/>
      <c r="F364" s="94"/>
      <c r="H364" s="81"/>
      <c r="W364" s="422"/>
    </row>
    <row r="365" ht="15.75" customHeight="1">
      <c r="A365" s="94"/>
      <c r="B365" s="94"/>
      <c r="C365" s="94"/>
      <c r="D365" s="81"/>
      <c r="E365" s="94"/>
      <c r="F365" s="94"/>
      <c r="H365" s="81"/>
      <c r="W365" s="422"/>
    </row>
    <row r="366" ht="15.75" customHeight="1">
      <c r="A366" s="94"/>
      <c r="B366" s="94"/>
      <c r="C366" s="94"/>
      <c r="D366" s="81"/>
      <c r="E366" s="94"/>
      <c r="F366" s="94"/>
      <c r="H366" s="81"/>
      <c r="W366" s="422"/>
    </row>
    <row r="367" ht="15.75" customHeight="1">
      <c r="A367" s="94"/>
      <c r="B367" s="94"/>
      <c r="C367" s="94"/>
      <c r="D367" s="81"/>
      <c r="E367" s="94"/>
      <c r="F367" s="94"/>
      <c r="H367" s="81"/>
      <c r="W367" s="422"/>
    </row>
    <row r="368" ht="15.75" customHeight="1">
      <c r="A368" s="94"/>
      <c r="B368" s="94"/>
      <c r="C368" s="94"/>
      <c r="D368" s="81"/>
      <c r="E368" s="94"/>
      <c r="F368" s="94"/>
      <c r="H368" s="81"/>
      <c r="W368" s="422"/>
    </row>
    <row r="369" ht="15.75" customHeight="1">
      <c r="A369" s="94"/>
      <c r="B369" s="94"/>
      <c r="C369" s="94"/>
      <c r="D369" s="81"/>
      <c r="E369" s="94"/>
      <c r="F369" s="94"/>
      <c r="H369" s="81"/>
      <c r="W369" s="422"/>
    </row>
    <row r="370" ht="15.75" customHeight="1">
      <c r="A370" s="94"/>
      <c r="B370" s="94"/>
      <c r="C370" s="94"/>
      <c r="D370" s="81"/>
      <c r="E370" s="94"/>
      <c r="F370" s="94"/>
      <c r="H370" s="81"/>
      <c r="W370" s="422"/>
    </row>
    <row r="371" ht="15.75" customHeight="1">
      <c r="A371" s="94"/>
      <c r="B371" s="94"/>
      <c r="C371" s="94"/>
      <c r="D371" s="81"/>
      <c r="E371" s="94"/>
      <c r="F371" s="94"/>
      <c r="H371" s="81"/>
      <c r="W371" s="422"/>
    </row>
    <row r="372" ht="15.75" customHeight="1">
      <c r="A372" s="94"/>
      <c r="B372" s="94"/>
      <c r="C372" s="94"/>
      <c r="D372" s="81"/>
      <c r="E372" s="94"/>
      <c r="F372" s="94"/>
      <c r="H372" s="81"/>
      <c r="W372" s="422"/>
    </row>
    <row r="373" ht="15.75" customHeight="1">
      <c r="A373" s="94"/>
      <c r="B373" s="94"/>
      <c r="C373" s="94"/>
      <c r="D373" s="81"/>
      <c r="E373" s="94"/>
      <c r="F373" s="94"/>
      <c r="H373" s="81"/>
      <c r="W373" s="422"/>
    </row>
    <row r="374" ht="15.75" customHeight="1">
      <c r="A374" s="94"/>
      <c r="B374" s="94"/>
      <c r="C374" s="94"/>
      <c r="D374" s="81"/>
      <c r="E374" s="94"/>
      <c r="F374" s="94"/>
      <c r="H374" s="81"/>
      <c r="W374" s="422"/>
    </row>
    <row r="375" ht="15.75" customHeight="1">
      <c r="A375" s="94"/>
      <c r="B375" s="94"/>
      <c r="C375" s="94"/>
      <c r="D375" s="81"/>
      <c r="E375" s="94"/>
      <c r="F375" s="94"/>
      <c r="H375" s="81"/>
      <c r="W375" s="422"/>
    </row>
    <row r="376" ht="15.75" customHeight="1">
      <c r="A376" s="94"/>
      <c r="B376" s="94"/>
      <c r="C376" s="94"/>
      <c r="D376" s="81"/>
      <c r="E376" s="94"/>
      <c r="F376" s="94"/>
      <c r="H376" s="81"/>
      <c r="W376" s="422"/>
    </row>
    <row r="377" ht="15.75" customHeight="1">
      <c r="A377" s="94"/>
      <c r="B377" s="94"/>
      <c r="C377" s="94"/>
      <c r="D377" s="81"/>
      <c r="E377" s="94"/>
      <c r="F377" s="94"/>
      <c r="H377" s="81"/>
      <c r="W377" s="422"/>
    </row>
    <row r="378" ht="15.75" customHeight="1">
      <c r="A378" s="94"/>
      <c r="B378" s="94"/>
      <c r="C378" s="94"/>
      <c r="D378" s="81"/>
      <c r="E378" s="94"/>
      <c r="F378" s="94"/>
      <c r="H378" s="81"/>
      <c r="W378" s="422"/>
    </row>
    <row r="379" ht="15.75" customHeight="1">
      <c r="A379" s="94"/>
      <c r="B379" s="94"/>
      <c r="C379" s="94"/>
      <c r="D379" s="81"/>
      <c r="E379" s="94"/>
      <c r="F379" s="94"/>
      <c r="H379" s="81"/>
      <c r="W379" s="422"/>
    </row>
    <row r="380" ht="15.75" customHeight="1">
      <c r="A380" s="94"/>
      <c r="B380" s="94"/>
      <c r="C380" s="94"/>
      <c r="D380" s="81"/>
      <c r="E380" s="94"/>
      <c r="F380" s="94"/>
      <c r="H380" s="81"/>
      <c r="W380" s="422"/>
    </row>
    <row r="381" ht="15.75" customHeight="1">
      <c r="A381" s="94"/>
      <c r="B381" s="94"/>
      <c r="C381" s="94"/>
      <c r="D381" s="81"/>
      <c r="E381" s="94"/>
      <c r="F381" s="94"/>
      <c r="H381" s="81"/>
      <c r="W381" s="422"/>
    </row>
    <row r="382" ht="15.75" customHeight="1">
      <c r="A382" s="94"/>
      <c r="B382" s="94"/>
      <c r="C382" s="94"/>
      <c r="D382" s="81"/>
      <c r="E382" s="94"/>
      <c r="F382" s="94"/>
      <c r="H382" s="81"/>
      <c r="W382" s="422"/>
    </row>
    <row r="383" ht="15.75" customHeight="1">
      <c r="A383" s="94"/>
      <c r="B383" s="94"/>
      <c r="C383" s="94"/>
      <c r="D383" s="81"/>
      <c r="E383" s="94"/>
      <c r="F383" s="94"/>
      <c r="H383" s="81"/>
      <c r="W383" s="422"/>
    </row>
    <row r="384" ht="15.75" customHeight="1">
      <c r="A384" s="94"/>
      <c r="B384" s="94"/>
      <c r="C384" s="94"/>
      <c r="D384" s="81"/>
      <c r="E384" s="94"/>
      <c r="F384" s="94"/>
      <c r="H384" s="81"/>
      <c r="W384" s="422"/>
    </row>
    <row r="385" ht="15.75" customHeight="1">
      <c r="A385" s="94"/>
      <c r="B385" s="94"/>
      <c r="C385" s="94"/>
      <c r="D385" s="81"/>
      <c r="E385" s="94"/>
      <c r="F385" s="94"/>
      <c r="H385" s="81"/>
      <c r="W385" s="422"/>
    </row>
    <row r="386" ht="15.75" customHeight="1">
      <c r="A386" s="94"/>
      <c r="B386" s="94"/>
      <c r="C386" s="94"/>
      <c r="D386" s="81"/>
      <c r="E386" s="94"/>
      <c r="F386" s="94"/>
      <c r="H386" s="81"/>
      <c r="W386" s="422"/>
    </row>
    <row r="387" ht="15.75" customHeight="1">
      <c r="A387" s="94"/>
      <c r="B387" s="94"/>
      <c r="C387" s="94"/>
      <c r="D387" s="81"/>
      <c r="E387" s="94"/>
      <c r="F387" s="94"/>
      <c r="H387" s="81"/>
      <c r="W387" s="422"/>
    </row>
    <row r="388" ht="15.75" customHeight="1">
      <c r="A388" s="94"/>
      <c r="B388" s="94"/>
      <c r="C388" s="94"/>
      <c r="D388" s="81"/>
      <c r="E388" s="94"/>
      <c r="F388" s="94"/>
      <c r="H388" s="81"/>
      <c r="W388" s="422"/>
    </row>
    <row r="389" ht="15.75" customHeight="1">
      <c r="A389" s="94"/>
      <c r="B389" s="94"/>
      <c r="C389" s="94"/>
      <c r="D389" s="81"/>
      <c r="E389" s="94"/>
      <c r="F389" s="94"/>
      <c r="H389" s="81"/>
      <c r="W389" s="422"/>
    </row>
    <row r="390" ht="15.75" customHeight="1">
      <c r="A390" s="94"/>
      <c r="B390" s="94"/>
      <c r="C390" s="94"/>
      <c r="D390" s="81"/>
      <c r="E390" s="94"/>
      <c r="F390" s="94"/>
      <c r="H390" s="81"/>
      <c r="W390" s="422"/>
    </row>
    <row r="391" ht="15.75" customHeight="1">
      <c r="A391" s="94"/>
      <c r="B391" s="94"/>
      <c r="C391" s="94"/>
      <c r="D391" s="81"/>
      <c r="E391" s="94"/>
      <c r="F391" s="94"/>
      <c r="H391" s="81"/>
      <c r="W391" s="422"/>
    </row>
    <row r="392" ht="15.75" customHeight="1">
      <c r="A392" s="94"/>
      <c r="B392" s="94"/>
      <c r="C392" s="94"/>
      <c r="D392" s="81"/>
      <c r="E392" s="94"/>
      <c r="F392" s="94"/>
      <c r="H392" s="81"/>
      <c r="W392" s="422"/>
    </row>
    <row r="393" ht="15.75" customHeight="1">
      <c r="A393" s="94"/>
      <c r="B393" s="94"/>
      <c r="C393" s="94"/>
      <c r="D393" s="81"/>
      <c r="E393" s="94"/>
      <c r="F393" s="94"/>
      <c r="H393" s="81"/>
      <c r="W393" s="422"/>
    </row>
    <row r="394" ht="15.75" customHeight="1">
      <c r="A394" s="94"/>
      <c r="B394" s="94"/>
      <c r="C394" s="94"/>
      <c r="D394" s="81"/>
      <c r="E394" s="94"/>
      <c r="F394" s="94"/>
      <c r="H394" s="81"/>
      <c r="W394" s="422"/>
    </row>
    <row r="395" ht="15.75" customHeight="1">
      <c r="A395" s="94"/>
      <c r="B395" s="94"/>
      <c r="C395" s="94"/>
      <c r="D395" s="81"/>
      <c r="E395" s="94"/>
      <c r="F395" s="94"/>
      <c r="H395" s="81"/>
      <c r="W395" s="422"/>
    </row>
    <row r="396" ht="15.75" customHeight="1">
      <c r="A396" s="94"/>
      <c r="B396" s="94"/>
      <c r="C396" s="94"/>
      <c r="D396" s="81"/>
      <c r="E396" s="94"/>
      <c r="F396" s="94"/>
      <c r="H396" s="81"/>
      <c r="W396" s="422"/>
    </row>
    <row r="397" ht="15.75" customHeight="1">
      <c r="A397" s="94"/>
      <c r="B397" s="94"/>
      <c r="C397" s="94"/>
      <c r="D397" s="81"/>
      <c r="E397" s="94"/>
      <c r="F397" s="94"/>
      <c r="H397" s="81"/>
      <c r="W397" s="422"/>
    </row>
    <row r="398" ht="15.75" customHeight="1">
      <c r="A398" s="94"/>
      <c r="B398" s="94"/>
      <c r="C398" s="94"/>
      <c r="D398" s="81"/>
      <c r="E398" s="94"/>
      <c r="F398" s="94"/>
      <c r="H398" s="81"/>
      <c r="W398" s="422"/>
    </row>
    <row r="399" ht="15.75" customHeight="1">
      <c r="A399" s="94"/>
      <c r="B399" s="94"/>
      <c r="C399" s="94"/>
      <c r="D399" s="81"/>
      <c r="E399" s="94"/>
      <c r="F399" s="94"/>
      <c r="H399" s="81"/>
      <c r="W399" s="422"/>
    </row>
    <row r="400" ht="15.75" customHeight="1">
      <c r="A400" s="94"/>
      <c r="B400" s="94"/>
      <c r="C400" s="94"/>
      <c r="D400" s="81"/>
      <c r="E400" s="94"/>
      <c r="F400" s="94"/>
      <c r="H400" s="81"/>
      <c r="W400" s="422"/>
    </row>
    <row r="401" ht="15.75" customHeight="1">
      <c r="A401" s="94"/>
      <c r="B401" s="94"/>
      <c r="C401" s="94"/>
      <c r="D401" s="81"/>
      <c r="E401" s="94"/>
      <c r="F401" s="94"/>
      <c r="H401" s="81"/>
      <c r="W401" s="422"/>
    </row>
    <row r="402" ht="15.75" customHeight="1">
      <c r="A402" s="94"/>
      <c r="B402" s="94"/>
      <c r="C402" s="94"/>
      <c r="D402" s="81"/>
      <c r="E402" s="94"/>
      <c r="F402" s="94"/>
      <c r="H402" s="81"/>
      <c r="W402" s="422"/>
    </row>
    <row r="403" ht="15.75" customHeight="1">
      <c r="A403" s="94"/>
      <c r="B403" s="94"/>
      <c r="C403" s="94"/>
      <c r="D403" s="81"/>
      <c r="E403" s="94"/>
      <c r="F403" s="94"/>
      <c r="H403" s="81"/>
      <c r="W403" s="422"/>
    </row>
    <row r="404" ht="15.75" customHeight="1">
      <c r="A404" s="94"/>
      <c r="B404" s="94"/>
      <c r="C404" s="94"/>
      <c r="D404" s="81"/>
      <c r="E404" s="94"/>
      <c r="F404" s="94"/>
      <c r="H404" s="81"/>
      <c r="W404" s="422"/>
    </row>
    <row r="405" ht="15.75" customHeight="1">
      <c r="A405" s="94"/>
      <c r="B405" s="94"/>
      <c r="C405" s="94"/>
      <c r="D405" s="81"/>
      <c r="E405" s="94"/>
      <c r="F405" s="94"/>
      <c r="H405" s="81"/>
      <c r="W405" s="422"/>
    </row>
    <row r="406" ht="15.75" customHeight="1">
      <c r="A406" s="94"/>
      <c r="B406" s="94"/>
      <c r="C406" s="94"/>
      <c r="D406" s="81"/>
      <c r="E406" s="94"/>
      <c r="F406" s="94"/>
      <c r="H406" s="81"/>
      <c r="W406" s="422"/>
    </row>
    <row r="407" ht="15.75" customHeight="1">
      <c r="A407" s="94"/>
      <c r="B407" s="94"/>
      <c r="C407" s="94"/>
      <c r="D407" s="81"/>
      <c r="E407" s="94"/>
      <c r="F407" s="94"/>
      <c r="H407" s="81"/>
      <c r="W407" s="422"/>
    </row>
    <row r="408" ht="15.75" customHeight="1">
      <c r="A408" s="94"/>
      <c r="B408" s="94"/>
      <c r="C408" s="94"/>
      <c r="D408" s="81"/>
      <c r="E408" s="94"/>
      <c r="F408" s="94"/>
      <c r="H408" s="81"/>
      <c r="W408" s="422"/>
    </row>
    <row r="409" ht="15.75" customHeight="1">
      <c r="A409" s="94"/>
      <c r="B409" s="94"/>
      <c r="C409" s="94"/>
      <c r="D409" s="81"/>
      <c r="E409" s="94"/>
      <c r="F409" s="94"/>
      <c r="H409" s="81"/>
      <c r="W409" s="422"/>
    </row>
    <row r="410" ht="15.75" customHeight="1">
      <c r="A410" s="94"/>
      <c r="B410" s="94"/>
      <c r="C410" s="94"/>
      <c r="D410" s="81"/>
      <c r="E410" s="94"/>
      <c r="F410" s="94"/>
      <c r="H410" s="81"/>
      <c r="W410" s="422"/>
    </row>
    <row r="411" ht="15.75" customHeight="1">
      <c r="A411" s="94"/>
      <c r="B411" s="94"/>
      <c r="C411" s="94"/>
      <c r="D411" s="81"/>
      <c r="E411" s="94"/>
      <c r="F411" s="94"/>
      <c r="H411" s="81"/>
      <c r="W411" s="422"/>
    </row>
    <row r="412" ht="15.75" customHeight="1">
      <c r="A412" s="94"/>
      <c r="B412" s="94"/>
      <c r="C412" s="94"/>
      <c r="D412" s="81"/>
      <c r="E412" s="94"/>
      <c r="F412" s="94"/>
      <c r="H412" s="81"/>
      <c r="W412" s="422"/>
    </row>
    <row r="413" ht="15.75" customHeight="1">
      <c r="A413" s="94"/>
      <c r="B413" s="94"/>
      <c r="C413" s="94"/>
      <c r="D413" s="81"/>
      <c r="E413" s="94"/>
      <c r="F413" s="94"/>
      <c r="H413" s="81"/>
      <c r="W413" s="422"/>
    </row>
    <row r="414" ht="15.75" customHeight="1">
      <c r="A414" s="94"/>
      <c r="B414" s="94"/>
      <c r="C414" s="94"/>
      <c r="D414" s="81"/>
      <c r="E414" s="94"/>
      <c r="F414" s="94"/>
      <c r="H414" s="81"/>
      <c r="W414" s="422"/>
    </row>
    <row r="415" ht="15.75" customHeight="1">
      <c r="A415" s="94"/>
      <c r="B415" s="94"/>
      <c r="C415" s="94"/>
      <c r="D415" s="81"/>
      <c r="E415" s="94"/>
      <c r="F415" s="94"/>
      <c r="H415" s="81"/>
      <c r="W415" s="422"/>
    </row>
    <row r="416" ht="15.75" customHeight="1">
      <c r="A416" s="94"/>
      <c r="B416" s="94"/>
      <c r="C416" s="94"/>
      <c r="D416" s="81"/>
      <c r="E416" s="94"/>
      <c r="F416" s="94"/>
      <c r="H416" s="81"/>
      <c r="W416" s="422"/>
    </row>
    <row r="417" ht="15.75" customHeight="1">
      <c r="A417" s="94"/>
      <c r="B417" s="94"/>
      <c r="C417" s="94"/>
      <c r="D417" s="81"/>
      <c r="E417" s="94"/>
      <c r="F417" s="94"/>
      <c r="H417" s="81"/>
      <c r="W417" s="422"/>
    </row>
    <row r="418" ht="15.75" customHeight="1">
      <c r="A418" s="94"/>
      <c r="B418" s="94"/>
      <c r="C418" s="94"/>
      <c r="D418" s="81"/>
      <c r="E418" s="94"/>
      <c r="F418" s="94"/>
      <c r="H418" s="81"/>
      <c r="W418" s="422"/>
    </row>
    <row r="419" ht="15.75" customHeight="1">
      <c r="A419" s="94"/>
      <c r="B419" s="94"/>
      <c r="C419" s="94"/>
      <c r="D419" s="81"/>
      <c r="E419" s="94"/>
      <c r="F419" s="94"/>
      <c r="H419" s="81"/>
      <c r="W419" s="422"/>
    </row>
    <row r="420" ht="15.75" customHeight="1">
      <c r="A420" s="94"/>
      <c r="B420" s="94"/>
      <c r="C420" s="94"/>
      <c r="D420" s="81"/>
      <c r="E420" s="94"/>
      <c r="F420" s="94"/>
      <c r="H420" s="81"/>
      <c r="W420" s="422"/>
    </row>
    <row r="421" ht="15.75" customHeight="1">
      <c r="A421" s="94"/>
      <c r="B421" s="94"/>
      <c r="C421" s="94"/>
      <c r="D421" s="81"/>
      <c r="E421" s="94"/>
      <c r="F421" s="94"/>
      <c r="H421" s="81"/>
      <c r="W421" s="422"/>
    </row>
    <row r="422" ht="15.75" customHeight="1">
      <c r="A422" s="94"/>
      <c r="B422" s="94"/>
      <c r="C422" s="94"/>
      <c r="D422" s="81"/>
      <c r="E422" s="94"/>
      <c r="F422" s="94"/>
      <c r="H422" s="81"/>
      <c r="W422" s="422"/>
    </row>
    <row r="423" ht="15.75" customHeight="1">
      <c r="A423" s="94"/>
      <c r="B423" s="94"/>
      <c r="C423" s="94"/>
      <c r="D423" s="81"/>
      <c r="E423" s="94"/>
      <c r="F423" s="94"/>
      <c r="H423" s="81"/>
      <c r="W423" s="422"/>
    </row>
    <row r="424" ht="15.75" customHeight="1">
      <c r="A424" s="94"/>
      <c r="B424" s="94"/>
      <c r="C424" s="94"/>
      <c r="D424" s="81"/>
      <c r="E424" s="94"/>
      <c r="F424" s="94"/>
      <c r="H424" s="81"/>
      <c r="W424" s="422"/>
    </row>
    <row r="425" ht="15.75" customHeight="1">
      <c r="A425" s="94"/>
      <c r="B425" s="94"/>
      <c r="C425" s="94"/>
      <c r="D425" s="81"/>
      <c r="E425" s="94"/>
      <c r="F425" s="94"/>
      <c r="H425" s="81"/>
      <c r="W425" s="422"/>
    </row>
    <row r="426" ht="15.75" customHeight="1">
      <c r="A426" s="94"/>
      <c r="B426" s="94"/>
      <c r="C426" s="94"/>
      <c r="D426" s="81"/>
      <c r="E426" s="94"/>
      <c r="F426" s="94"/>
      <c r="H426" s="81"/>
      <c r="W426" s="422"/>
    </row>
    <row r="427" ht="15.75" customHeight="1">
      <c r="A427" s="94"/>
      <c r="B427" s="94"/>
      <c r="C427" s="94"/>
      <c r="D427" s="81"/>
      <c r="E427" s="94"/>
      <c r="F427" s="94"/>
      <c r="H427" s="81"/>
      <c r="W427" s="422"/>
    </row>
    <row r="428" ht="15.75" customHeight="1">
      <c r="A428" s="94"/>
      <c r="B428" s="94"/>
      <c r="C428" s="94"/>
      <c r="D428" s="81"/>
      <c r="E428" s="94"/>
      <c r="F428" s="94"/>
      <c r="H428" s="81"/>
      <c r="W428" s="422"/>
    </row>
    <row r="429" ht="15.75" customHeight="1">
      <c r="A429" s="94"/>
      <c r="B429" s="94"/>
      <c r="C429" s="94"/>
      <c r="D429" s="81"/>
      <c r="E429" s="94"/>
      <c r="F429" s="94"/>
      <c r="H429" s="81"/>
      <c r="W429" s="422"/>
    </row>
    <row r="430" ht="15.75" customHeight="1">
      <c r="A430" s="94"/>
      <c r="B430" s="94"/>
      <c r="C430" s="94"/>
      <c r="D430" s="81"/>
      <c r="E430" s="94"/>
      <c r="F430" s="94"/>
      <c r="H430" s="81"/>
      <c r="W430" s="422"/>
    </row>
    <row r="431" ht="15.75" customHeight="1">
      <c r="A431" s="94"/>
      <c r="B431" s="94"/>
      <c r="C431" s="94"/>
      <c r="D431" s="81"/>
      <c r="E431" s="94"/>
      <c r="F431" s="94"/>
      <c r="H431" s="81"/>
      <c r="W431" s="422"/>
    </row>
    <row r="432" ht="15.75" customHeight="1">
      <c r="A432" s="94"/>
      <c r="B432" s="94"/>
      <c r="C432" s="94"/>
      <c r="D432" s="81"/>
      <c r="E432" s="94"/>
      <c r="F432" s="94"/>
      <c r="H432" s="81"/>
      <c r="W432" s="422"/>
    </row>
    <row r="433" ht="15.75" customHeight="1">
      <c r="A433" s="94"/>
      <c r="B433" s="94"/>
      <c r="C433" s="94"/>
      <c r="D433" s="81"/>
      <c r="E433" s="94"/>
      <c r="F433" s="94"/>
      <c r="H433" s="81"/>
      <c r="W433" s="422"/>
    </row>
    <row r="434" ht="15.75" customHeight="1">
      <c r="A434" s="94"/>
      <c r="B434" s="94"/>
      <c r="C434" s="94"/>
      <c r="D434" s="81"/>
      <c r="E434" s="94"/>
      <c r="F434" s="94"/>
      <c r="H434" s="81"/>
      <c r="W434" s="422"/>
    </row>
    <row r="435" ht="15.75" customHeight="1">
      <c r="A435" s="94"/>
      <c r="B435" s="94"/>
      <c r="C435" s="94"/>
      <c r="D435" s="81"/>
      <c r="E435" s="94"/>
      <c r="F435" s="94"/>
      <c r="H435" s="81"/>
      <c r="W435" s="422"/>
    </row>
    <row r="436" ht="15.75" customHeight="1">
      <c r="A436" s="94"/>
      <c r="B436" s="94"/>
      <c r="C436" s="94"/>
      <c r="D436" s="81"/>
      <c r="E436" s="94"/>
      <c r="F436" s="94"/>
      <c r="H436" s="81"/>
      <c r="W436" s="422"/>
    </row>
    <row r="437" ht="15.75" customHeight="1">
      <c r="A437" s="94"/>
      <c r="B437" s="94"/>
      <c r="C437" s="94"/>
      <c r="D437" s="81"/>
      <c r="E437" s="94"/>
      <c r="F437" s="94"/>
      <c r="H437" s="81"/>
      <c r="W437" s="422"/>
    </row>
    <row r="438" ht="15.75" customHeight="1">
      <c r="A438" s="94"/>
      <c r="B438" s="94"/>
      <c r="C438" s="94"/>
      <c r="D438" s="81"/>
      <c r="E438" s="94"/>
      <c r="F438" s="94"/>
      <c r="H438" s="81"/>
      <c r="W438" s="422"/>
    </row>
    <row r="439" ht="15.75" customHeight="1">
      <c r="A439" s="94"/>
      <c r="B439" s="94"/>
      <c r="C439" s="94"/>
      <c r="D439" s="81"/>
      <c r="E439" s="94"/>
      <c r="F439" s="94"/>
      <c r="H439" s="81"/>
      <c r="W439" s="422"/>
    </row>
    <row r="440" ht="15.75" customHeight="1">
      <c r="A440" s="94"/>
      <c r="B440" s="94"/>
      <c r="C440" s="94"/>
      <c r="D440" s="81"/>
      <c r="E440" s="94"/>
      <c r="F440" s="94"/>
      <c r="H440" s="81"/>
      <c r="W440" s="422"/>
    </row>
    <row r="441" ht="15.75" customHeight="1">
      <c r="A441" s="94"/>
      <c r="B441" s="94"/>
      <c r="C441" s="94"/>
      <c r="D441" s="81"/>
      <c r="E441" s="94"/>
      <c r="F441" s="94"/>
      <c r="H441" s="81"/>
      <c r="W441" s="422"/>
    </row>
    <row r="442" ht="15.75" customHeight="1">
      <c r="A442" s="94"/>
      <c r="B442" s="94"/>
      <c r="C442" s="94"/>
      <c r="D442" s="81"/>
      <c r="E442" s="94"/>
      <c r="F442" s="94"/>
      <c r="H442" s="81"/>
      <c r="W442" s="422"/>
    </row>
    <row r="443" ht="15.75" customHeight="1">
      <c r="A443" s="94"/>
      <c r="B443" s="94"/>
      <c r="C443" s="94"/>
      <c r="D443" s="81"/>
      <c r="E443" s="94"/>
      <c r="F443" s="94"/>
      <c r="H443" s="81"/>
      <c r="W443" s="422"/>
    </row>
    <row r="444" ht="15.75" customHeight="1">
      <c r="A444" s="94"/>
      <c r="B444" s="94"/>
      <c r="C444" s="94"/>
      <c r="D444" s="81"/>
      <c r="E444" s="94"/>
      <c r="F444" s="94"/>
      <c r="H444" s="81"/>
      <c r="W444" s="422"/>
    </row>
    <row r="445" ht="15.75" customHeight="1">
      <c r="A445" s="94"/>
      <c r="B445" s="94"/>
      <c r="C445" s="94"/>
      <c r="D445" s="81"/>
      <c r="E445" s="94"/>
      <c r="F445" s="94"/>
      <c r="H445" s="81"/>
      <c r="W445" s="422"/>
    </row>
    <row r="446" ht="15.75" customHeight="1">
      <c r="A446" s="94"/>
      <c r="B446" s="94"/>
      <c r="C446" s="94"/>
      <c r="D446" s="81"/>
      <c r="E446" s="94"/>
      <c r="F446" s="94"/>
      <c r="H446" s="81"/>
      <c r="W446" s="422"/>
    </row>
    <row r="447" ht="15.75" customHeight="1">
      <c r="A447" s="94"/>
      <c r="B447" s="94"/>
      <c r="C447" s="94"/>
      <c r="D447" s="81"/>
      <c r="E447" s="94"/>
      <c r="F447" s="94"/>
      <c r="H447" s="81"/>
      <c r="W447" s="422"/>
    </row>
    <row r="448" ht="15.75" customHeight="1">
      <c r="A448" s="94"/>
      <c r="B448" s="94"/>
      <c r="C448" s="94"/>
      <c r="D448" s="81"/>
      <c r="E448" s="94"/>
      <c r="F448" s="94"/>
      <c r="H448" s="81"/>
      <c r="W448" s="422"/>
    </row>
    <row r="449" ht="15.75" customHeight="1">
      <c r="A449" s="94"/>
      <c r="B449" s="94"/>
      <c r="C449" s="94"/>
      <c r="D449" s="81"/>
      <c r="E449" s="94"/>
      <c r="F449" s="94"/>
      <c r="H449" s="81"/>
      <c r="W449" s="422"/>
    </row>
    <row r="450" ht="15.75" customHeight="1">
      <c r="A450" s="94"/>
      <c r="B450" s="94"/>
      <c r="C450" s="94"/>
      <c r="D450" s="81"/>
      <c r="E450" s="94"/>
      <c r="F450" s="94"/>
      <c r="H450" s="81"/>
      <c r="W450" s="422"/>
    </row>
    <row r="451" ht="15.75" customHeight="1">
      <c r="A451" s="94"/>
      <c r="B451" s="94"/>
      <c r="C451" s="94"/>
      <c r="D451" s="81"/>
      <c r="E451" s="94"/>
      <c r="F451" s="94"/>
      <c r="H451" s="81"/>
      <c r="W451" s="422"/>
    </row>
    <row r="452" ht="15.75" customHeight="1">
      <c r="A452" s="94"/>
      <c r="B452" s="94"/>
      <c r="C452" s="94"/>
      <c r="D452" s="81"/>
      <c r="E452" s="94"/>
      <c r="F452" s="94"/>
      <c r="H452" s="81"/>
      <c r="W452" s="422"/>
    </row>
    <row r="453" ht="15.75" customHeight="1">
      <c r="A453" s="94"/>
      <c r="B453" s="94"/>
      <c r="C453" s="94"/>
      <c r="D453" s="81"/>
      <c r="E453" s="94"/>
      <c r="F453" s="94"/>
      <c r="H453" s="81"/>
      <c r="W453" s="422"/>
    </row>
    <row r="454" ht="15.75" customHeight="1">
      <c r="A454" s="94"/>
      <c r="B454" s="94"/>
      <c r="C454" s="94"/>
      <c r="D454" s="81"/>
      <c r="E454" s="94"/>
      <c r="F454" s="94"/>
      <c r="H454" s="81"/>
      <c r="W454" s="422"/>
    </row>
    <row r="455" ht="15.75" customHeight="1">
      <c r="A455" s="94"/>
      <c r="B455" s="94"/>
      <c r="C455" s="94"/>
      <c r="D455" s="81"/>
      <c r="E455" s="94"/>
      <c r="F455" s="94"/>
      <c r="H455" s="81"/>
      <c r="W455" s="422"/>
    </row>
    <row r="456" ht="15.75" customHeight="1">
      <c r="A456" s="94"/>
      <c r="B456" s="94"/>
      <c r="C456" s="94"/>
      <c r="D456" s="81"/>
      <c r="E456" s="94"/>
      <c r="F456" s="94"/>
      <c r="H456" s="81"/>
      <c r="W456" s="422"/>
    </row>
    <row r="457" ht="15.75" customHeight="1">
      <c r="A457" s="94"/>
      <c r="B457" s="94"/>
      <c r="C457" s="94"/>
      <c r="D457" s="81"/>
      <c r="E457" s="94"/>
      <c r="F457" s="94"/>
      <c r="H457" s="81"/>
      <c r="W457" s="422"/>
    </row>
    <row r="458" ht="15.75" customHeight="1">
      <c r="A458" s="94"/>
      <c r="B458" s="94"/>
      <c r="C458" s="94"/>
      <c r="D458" s="81"/>
      <c r="E458" s="94"/>
      <c r="F458" s="94"/>
      <c r="H458" s="81"/>
      <c r="W458" s="422"/>
    </row>
    <row r="459" ht="15.75" customHeight="1">
      <c r="A459" s="94"/>
      <c r="B459" s="94"/>
      <c r="C459" s="94"/>
      <c r="D459" s="81"/>
      <c r="E459" s="94"/>
      <c r="F459" s="94"/>
      <c r="H459" s="81"/>
      <c r="W459" s="422"/>
    </row>
    <row r="460" ht="15.75" customHeight="1">
      <c r="A460" s="94"/>
      <c r="B460" s="94"/>
      <c r="C460" s="94"/>
      <c r="D460" s="81"/>
      <c r="E460" s="94"/>
      <c r="F460" s="94"/>
      <c r="H460" s="81"/>
      <c r="W460" s="422"/>
    </row>
    <row r="461" ht="15.75" customHeight="1">
      <c r="A461" s="94"/>
      <c r="B461" s="94"/>
      <c r="C461" s="94"/>
      <c r="D461" s="81"/>
      <c r="E461" s="94"/>
      <c r="F461" s="94"/>
      <c r="H461" s="81"/>
      <c r="W461" s="422"/>
    </row>
    <row r="462" ht="15.75" customHeight="1">
      <c r="A462" s="94"/>
      <c r="B462" s="94"/>
      <c r="C462" s="94"/>
      <c r="D462" s="81"/>
      <c r="E462" s="94"/>
      <c r="F462" s="94"/>
      <c r="H462" s="81"/>
      <c r="W462" s="422"/>
    </row>
    <row r="463" ht="15.75" customHeight="1">
      <c r="A463" s="94"/>
      <c r="B463" s="94"/>
      <c r="C463" s="94"/>
      <c r="D463" s="81"/>
      <c r="E463" s="94"/>
      <c r="F463" s="94"/>
      <c r="H463" s="81"/>
      <c r="W463" s="422"/>
    </row>
    <row r="464" ht="15.75" customHeight="1">
      <c r="A464" s="94"/>
      <c r="B464" s="94"/>
      <c r="C464" s="94"/>
      <c r="D464" s="81"/>
      <c r="E464" s="94"/>
      <c r="F464" s="94"/>
      <c r="H464" s="81"/>
      <c r="W464" s="422"/>
    </row>
    <row r="465" ht="15.75" customHeight="1">
      <c r="A465" s="94"/>
      <c r="B465" s="94"/>
      <c r="C465" s="94"/>
      <c r="D465" s="81"/>
      <c r="E465" s="94"/>
      <c r="F465" s="94"/>
      <c r="H465" s="81"/>
      <c r="W465" s="422"/>
    </row>
    <row r="466" ht="15.75" customHeight="1">
      <c r="A466" s="94"/>
      <c r="B466" s="94"/>
      <c r="C466" s="94"/>
      <c r="D466" s="81"/>
      <c r="E466" s="94"/>
      <c r="F466" s="94"/>
      <c r="H466" s="81"/>
      <c r="W466" s="422"/>
    </row>
    <row r="467" ht="15.75" customHeight="1">
      <c r="A467" s="94"/>
      <c r="B467" s="94"/>
      <c r="C467" s="94"/>
      <c r="D467" s="81"/>
      <c r="E467" s="94"/>
      <c r="F467" s="94"/>
      <c r="H467" s="81"/>
      <c r="W467" s="422"/>
    </row>
    <row r="468" ht="15.75" customHeight="1">
      <c r="A468" s="94"/>
      <c r="B468" s="94"/>
      <c r="C468" s="94"/>
      <c r="D468" s="81"/>
      <c r="E468" s="94"/>
      <c r="F468" s="94"/>
      <c r="H468" s="81"/>
      <c r="W468" s="422"/>
    </row>
    <row r="469" ht="15.75" customHeight="1">
      <c r="A469" s="94"/>
      <c r="B469" s="94"/>
      <c r="C469" s="94"/>
      <c r="D469" s="81"/>
      <c r="E469" s="94"/>
      <c r="F469" s="94"/>
      <c r="H469" s="81"/>
      <c r="W469" s="422"/>
    </row>
    <row r="470" ht="15.75" customHeight="1">
      <c r="A470" s="94"/>
      <c r="B470" s="94"/>
      <c r="C470" s="94"/>
      <c r="D470" s="81"/>
      <c r="E470" s="94"/>
      <c r="F470" s="94"/>
      <c r="H470" s="81"/>
      <c r="W470" s="422"/>
    </row>
    <row r="471" ht="15.75" customHeight="1">
      <c r="A471" s="94"/>
      <c r="B471" s="94"/>
      <c r="C471" s="94"/>
      <c r="D471" s="81"/>
      <c r="E471" s="94"/>
      <c r="F471" s="94"/>
      <c r="H471" s="81"/>
      <c r="W471" s="422"/>
    </row>
    <row r="472" ht="15.75" customHeight="1">
      <c r="A472" s="94"/>
      <c r="B472" s="94"/>
      <c r="C472" s="94"/>
      <c r="D472" s="81"/>
      <c r="E472" s="94"/>
      <c r="F472" s="94"/>
      <c r="H472" s="81"/>
      <c r="W472" s="422"/>
    </row>
    <row r="473" ht="15.75" customHeight="1">
      <c r="A473" s="94"/>
      <c r="B473" s="94"/>
      <c r="C473" s="94"/>
      <c r="D473" s="81"/>
      <c r="E473" s="94"/>
      <c r="F473" s="94"/>
      <c r="H473" s="81"/>
      <c r="W473" s="422"/>
    </row>
    <row r="474" ht="15.75" customHeight="1">
      <c r="A474" s="94"/>
      <c r="B474" s="94"/>
      <c r="C474" s="94"/>
      <c r="D474" s="81"/>
      <c r="E474" s="94"/>
      <c r="F474" s="94"/>
      <c r="H474" s="81"/>
      <c r="W474" s="422"/>
    </row>
    <row r="475" ht="15.75" customHeight="1">
      <c r="A475" s="94"/>
      <c r="B475" s="94"/>
      <c r="C475" s="94"/>
      <c r="D475" s="81"/>
      <c r="E475" s="94"/>
      <c r="F475" s="94"/>
      <c r="H475" s="81"/>
      <c r="W475" s="422"/>
    </row>
    <row r="476" ht="15.75" customHeight="1">
      <c r="A476" s="94"/>
      <c r="B476" s="94"/>
      <c r="C476" s="94"/>
      <c r="D476" s="81"/>
      <c r="E476" s="94"/>
      <c r="F476" s="94"/>
      <c r="H476" s="81"/>
      <c r="W476" s="422"/>
    </row>
    <row r="477" ht="15.75" customHeight="1">
      <c r="A477" s="94"/>
      <c r="B477" s="94"/>
      <c r="C477" s="94"/>
      <c r="D477" s="81"/>
      <c r="E477" s="94"/>
      <c r="F477" s="94"/>
      <c r="H477" s="81"/>
      <c r="W477" s="422"/>
    </row>
    <row r="478" ht="15.75" customHeight="1">
      <c r="A478" s="94"/>
      <c r="B478" s="94"/>
      <c r="C478" s="94"/>
      <c r="D478" s="81"/>
      <c r="E478" s="94"/>
      <c r="F478" s="94"/>
      <c r="H478" s="81"/>
      <c r="W478" s="422"/>
    </row>
    <row r="479" ht="15.75" customHeight="1">
      <c r="A479" s="94"/>
      <c r="B479" s="94"/>
      <c r="C479" s="94"/>
      <c r="D479" s="81"/>
      <c r="E479" s="94"/>
      <c r="F479" s="94"/>
      <c r="H479" s="81"/>
      <c r="W479" s="422"/>
    </row>
    <row r="480" ht="15.75" customHeight="1">
      <c r="A480" s="94"/>
      <c r="B480" s="94"/>
      <c r="C480" s="94"/>
      <c r="D480" s="81"/>
      <c r="E480" s="94"/>
      <c r="F480" s="94"/>
      <c r="H480" s="81"/>
      <c r="W480" s="422"/>
    </row>
    <row r="481" ht="15.75" customHeight="1">
      <c r="A481" s="94"/>
      <c r="B481" s="94"/>
      <c r="C481" s="94"/>
      <c r="D481" s="81"/>
      <c r="E481" s="94"/>
      <c r="F481" s="94"/>
      <c r="H481" s="81"/>
      <c r="W481" s="422"/>
    </row>
    <row r="482" ht="15.75" customHeight="1">
      <c r="A482" s="94"/>
      <c r="B482" s="94"/>
      <c r="C482" s="94"/>
      <c r="D482" s="81"/>
      <c r="E482" s="94"/>
      <c r="F482" s="94"/>
      <c r="H482" s="81"/>
      <c r="W482" s="422"/>
    </row>
    <row r="483" ht="15.75" customHeight="1">
      <c r="A483" s="94"/>
      <c r="B483" s="94"/>
      <c r="C483" s="94"/>
      <c r="D483" s="81"/>
      <c r="E483" s="94"/>
      <c r="F483" s="94"/>
      <c r="H483" s="81"/>
      <c r="W483" s="422"/>
    </row>
    <row r="484" ht="15.75" customHeight="1">
      <c r="A484" s="94"/>
      <c r="B484" s="94"/>
      <c r="C484" s="94"/>
      <c r="D484" s="81"/>
      <c r="E484" s="94"/>
      <c r="F484" s="94"/>
      <c r="H484" s="81"/>
      <c r="W484" s="422"/>
    </row>
    <row r="485" ht="15.75" customHeight="1">
      <c r="A485" s="94"/>
      <c r="B485" s="94"/>
      <c r="C485" s="94"/>
      <c r="D485" s="81"/>
      <c r="E485" s="94"/>
      <c r="F485" s="94"/>
      <c r="H485" s="81"/>
      <c r="W485" s="422"/>
    </row>
    <row r="486" ht="15.75" customHeight="1">
      <c r="A486" s="94"/>
      <c r="B486" s="94"/>
      <c r="C486" s="94"/>
      <c r="D486" s="81"/>
      <c r="E486" s="94"/>
      <c r="F486" s="94"/>
      <c r="H486" s="81"/>
      <c r="W486" s="422"/>
    </row>
    <row r="487" ht="15.75" customHeight="1">
      <c r="A487" s="94"/>
      <c r="B487" s="94"/>
      <c r="C487" s="94"/>
      <c r="D487" s="81"/>
      <c r="E487" s="94"/>
      <c r="F487" s="94"/>
      <c r="H487" s="81"/>
      <c r="W487" s="422"/>
    </row>
    <row r="488" ht="15.75" customHeight="1">
      <c r="A488" s="94"/>
      <c r="B488" s="94"/>
      <c r="C488" s="94"/>
      <c r="D488" s="81"/>
      <c r="E488" s="94"/>
      <c r="F488" s="94"/>
      <c r="H488" s="81"/>
      <c r="W488" s="422"/>
    </row>
    <row r="489" ht="15.75" customHeight="1">
      <c r="A489" s="94"/>
      <c r="B489" s="94"/>
      <c r="C489" s="94"/>
      <c r="D489" s="81"/>
      <c r="E489" s="94"/>
      <c r="F489" s="94"/>
      <c r="H489" s="81"/>
      <c r="W489" s="422"/>
    </row>
    <row r="490" ht="15.75" customHeight="1">
      <c r="A490" s="94"/>
      <c r="B490" s="94"/>
      <c r="C490" s="94"/>
      <c r="D490" s="81"/>
      <c r="E490" s="94"/>
      <c r="F490" s="94"/>
      <c r="H490" s="81"/>
      <c r="W490" s="422"/>
    </row>
    <row r="491" ht="15.75" customHeight="1">
      <c r="A491" s="94"/>
      <c r="B491" s="94"/>
      <c r="C491" s="94"/>
      <c r="D491" s="81"/>
      <c r="E491" s="94"/>
      <c r="F491" s="94"/>
      <c r="H491" s="81"/>
      <c r="W491" s="422"/>
    </row>
    <row r="492" ht="15.75" customHeight="1">
      <c r="A492" s="94"/>
      <c r="B492" s="94"/>
      <c r="C492" s="94"/>
      <c r="D492" s="81"/>
      <c r="E492" s="94"/>
      <c r="F492" s="94"/>
      <c r="H492" s="81"/>
      <c r="W492" s="422"/>
    </row>
    <row r="493" ht="15.75" customHeight="1">
      <c r="A493" s="94"/>
      <c r="B493" s="94"/>
      <c r="C493" s="94"/>
      <c r="D493" s="81"/>
      <c r="E493" s="94"/>
      <c r="F493" s="94"/>
      <c r="H493" s="81"/>
      <c r="W493" s="422"/>
    </row>
    <row r="494" ht="15.75" customHeight="1">
      <c r="A494" s="94"/>
      <c r="B494" s="94"/>
      <c r="C494" s="94"/>
      <c r="D494" s="81"/>
      <c r="E494" s="94"/>
      <c r="F494" s="94"/>
      <c r="H494" s="81"/>
      <c r="W494" s="422"/>
    </row>
    <row r="495" ht="15.75" customHeight="1">
      <c r="A495" s="94"/>
      <c r="B495" s="94"/>
      <c r="C495" s="94"/>
      <c r="D495" s="81"/>
      <c r="E495" s="94"/>
      <c r="F495" s="94"/>
      <c r="H495" s="81"/>
      <c r="W495" s="422"/>
    </row>
    <row r="496" ht="15.75" customHeight="1">
      <c r="A496" s="94"/>
      <c r="B496" s="94"/>
      <c r="C496" s="94"/>
      <c r="D496" s="81"/>
      <c r="E496" s="94"/>
      <c r="F496" s="94"/>
      <c r="H496" s="81"/>
      <c r="W496" s="422"/>
    </row>
    <row r="497" ht="15.75" customHeight="1">
      <c r="A497" s="94"/>
      <c r="B497" s="94"/>
      <c r="C497" s="94"/>
      <c r="D497" s="81"/>
      <c r="E497" s="94"/>
      <c r="F497" s="94"/>
      <c r="H497" s="81"/>
      <c r="W497" s="422"/>
    </row>
    <row r="498" ht="15.75" customHeight="1">
      <c r="A498" s="94"/>
      <c r="B498" s="94"/>
      <c r="C498" s="94"/>
      <c r="D498" s="81"/>
      <c r="E498" s="94"/>
      <c r="F498" s="94"/>
      <c r="H498" s="81"/>
      <c r="W498" s="422"/>
    </row>
    <row r="499" ht="15.75" customHeight="1">
      <c r="A499" s="94"/>
      <c r="B499" s="94"/>
      <c r="C499" s="94"/>
      <c r="D499" s="81"/>
      <c r="E499" s="94"/>
      <c r="F499" s="94"/>
      <c r="H499" s="81"/>
      <c r="W499" s="422"/>
    </row>
    <row r="500" ht="15.75" customHeight="1">
      <c r="A500" s="94"/>
      <c r="B500" s="94"/>
      <c r="C500" s="94"/>
      <c r="D500" s="81"/>
      <c r="E500" s="94"/>
      <c r="F500" s="94"/>
      <c r="H500" s="81"/>
      <c r="W500" s="422"/>
    </row>
    <row r="501" ht="15.75" customHeight="1">
      <c r="A501" s="94"/>
      <c r="B501" s="94"/>
      <c r="C501" s="94"/>
      <c r="D501" s="81"/>
      <c r="E501" s="94"/>
      <c r="F501" s="94"/>
      <c r="H501" s="81"/>
      <c r="W501" s="422"/>
    </row>
    <row r="502" ht="15.75" customHeight="1">
      <c r="A502" s="94"/>
      <c r="B502" s="94"/>
      <c r="C502" s="94"/>
      <c r="D502" s="81"/>
      <c r="E502" s="94"/>
      <c r="F502" s="94"/>
      <c r="H502" s="81"/>
      <c r="W502" s="422"/>
    </row>
    <row r="503" ht="15.75" customHeight="1">
      <c r="A503" s="94"/>
      <c r="B503" s="94"/>
      <c r="C503" s="94"/>
      <c r="D503" s="81"/>
      <c r="E503" s="94"/>
      <c r="F503" s="94"/>
      <c r="H503" s="81"/>
      <c r="W503" s="422"/>
    </row>
    <row r="504" ht="15.75" customHeight="1">
      <c r="A504" s="94"/>
      <c r="B504" s="94"/>
      <c r="C504" s="94"/>
      <c r="D504" s="81"/>
      <c r="E504" s="94"/>
      <c r="F504" s="94"/>
      <c r="H504" s="81"/>
      <c r="W504" s="422"/>
    </row>
    <row r="505" ht="15.75" customHeight="1">
      <c r="A505" s="94"/>
      <c r="B505" s="94"/>
      <c r="C505" s="94"/>
      <c r="D505" s="81"/>
      <c r="E505" s="94"/>
      <c r="F505" s="94"/>
      <c r="H505" s="81"/>
      <c r="W505" s="422"/>
    </row>
    <row r="506" ht="15.75" customHeight="1">
      <c r="A506" s="94"/>
      <c r="B506" s="94"/>
      <c r="C506" s="94"/>
      <c r="D506" s="81"/>
      <c r="E506" s="94"/>
      <c r="F506" s="94"/>
      <c r="H506" s="81"/>
      <c r="W506" s="422"/>
    </row>
    <row r="507" ht="15.75" customHeight="1">
      <c r="A507" s="94"/>
      <c r="B507" s="94"/>
      <c r="C507" s="94"/>
      <c r="D507" s="81"/>
      <c r="E507" s="94"/>
      <c r="F507" s="94"/>
      <c r="H507" s="81"/>
      <c r="W507" s="422"/>
    </row>
    <row r="508" ht="15.75" customHeight="1">
      <c r="A508" s="94"/>
      <c r="B508" s="94"/>
      <c r="C508" s="94"/>
      <c r="D508" s="81"/>
      <c r="E508" s="94"/>
      <c r="F508" s="94"/>
      <c r="H508" s="81"/>
      <c r="W508" s="422"/>
    </row>
    <row r="509" ht="15.75" customHeight="1">
      <c r="A509" s="94"/>
      <c r="B509" s="94"/>
      <c r="C509" s="94"/>
      <c r="D509" s="81"/>
      <c r="E509" s="94"/>
      <c r="F509" s="94"/>
      <c r="H509" s="81"/>
      <c r="W509" s="422"/>
    </row>
    <row r="510" ht="15.75" customHeight="1">
      <c r="A510" s="94"/>
      <c r="B510" s="94"/>
      <c r="C510" s="94"/>
      <c r="D510" s="81"/>
      <c r="E510" s="94"/>
      <c r="F510" s="94"/>
      <c r="H510" s="81"/>
      <c r="W510" s="422"/>
    </row>
    <row r="511" ht="15.75" customHeight="1">
      <c r="A511" s="94"/>
      <c r="B511" s="94"/>
      <c r="C511" s="94"/>
      <c r="D511" s="81"/>
      <c r="E511" s="94"/>
      <c r="F511" s="94"/>
      <c r="H511" s="81"/>
      <c r="W511" s="422"/>
    </row>
    <row r="512" ht="15.75" customHeight="1">
      <c r="A512" s="94"/>
      <c r="B512" s="94"/>
      <c r="C512" s="94"/>
      <c r="D512" s="81"/>
      <c r="E512" s="94"/>
      <c r="F512" s="94"/>
      <c r="H512" s="81"/>
      <c r="W512" s="422"/>
    </row>
    <row r="513" ht="15.75" customHeight="1">
      <c r="A513" s="94"/>
      <c r="B513" s="94"/>
      <c r="C513" s="94"/>
      <c r="D513" s="81"/>
      <c r="E513" s="94"/>
      <c r="F513" s="94"/>
      <c r="H513" s="81"/>
      <c r="W513" s="422"/>
    </row>
    <row r="514" ht="15.75" customHeight="1">
      <c r="A514" s="94"/>
      <c r="B514" s="94"/>
      <c r="C514" s="94"/>
      <c r="D514" s="81"/>
      <c r="E514" s="94"/>
      <c r="F514" s="94"/>
      <c r="H514" s="81"/>
      <c r="W514" s="422"/>
    </row>
    <row r="515" ht="15.75" customHeight="1">
      <c r="A515" s="94"/>
      <c r="B515" s="94"/>
      <c r="C515" s="94"/>
      <c r="D515" s="81"/>
      <c r="E515" s="94"/>
      <c r="F515" s="94"/>
      <c r="H515" s="81"/>
      <c r="W515" s="422"/>
    </row>
    <row r="516" ht="15.75" customHeight="1">
      <c r="A516" s="94"/>
      <c r="B516" s="94"/>
      <c r="C516" s="94"/>
      <c r="D516" s="81"/>
      <c r="E516" s="94"/>
      <c r="F516" s="94"/>
      <c r="H516" s="81"/>
      <c r="W516" s="422"/>
    </row>
    <row r="517" ht="15.75" customHeight="1">
      <c r="A517" s="94"/>
      <c r="B517" s="94"/>
      <c r="C517" s="94"/>
      <c r="D517" s="81"/>
      <c r="E517" s="94"/>
      <c r="F517" s="94"/>
      <c r="H517" s="81"/>
      <c r="W517" s="422"/>
    </row>
    <row r="518" ht="15.75" customHeight="1">
      <c r="A518" s="94"/>
      <c r="B518" s="94"/>
      <c r="C518" s="94"/>
      <c r="D518" s="81"/>
      <c r="E518" s="94"/>
      <c r="F518" s="94"/>
      <c r="H518" s="81"/>
      <c r="W518" s="422"/>
    </row>
    <row r="519" ht="15.75" customHeight="1">
      <c r="A519" s="94"/>
      <c r="B519" s="94"/>
      <c r="C519" s="94"/>
      <c r="D519" s="81"/>
      <c r="E519" s="94"/>
      <c r="F519" s="94"/>
      <c r="H519" s="81"/>
      <c r="W519" s="422"/>
    </row>
    <row r="520" ht="15.75" customHeight="1">
      <c r="A520" s="94"/>
      <c r="B520" s="94"/>
      <c r="C520" s="94"/>
      <c r="D520" s="81"/>
      <c r="E520" s="94"/>
      <c r="F520" s="94"/>
      <c r="H520" s="81"/>
      <c r="W520" s="422"/>
    </row>
    <row r="521" ht="15.75" customHeight="1">
      <c r="A521" s="94"/>
      <c r="B521" s="94"/>
      <c r="C521" s="94"/>
      <c r="D521" s="81"/>
      <c r="E521" s="94"/>
      <c r="F521" s="94"/>
      <c r="H521" s="81"/>
      <c r="W521" s="422"/>
    </row>
    <row r="522" ht="15.75" customHeight="1">
      <c r="A522" s="94"/>
      <c r="B522" s="94"/>
      <c r="C522" s="94"/>
      <c r="D522" s="81"/>
      <c r="E522" s="94"/>
      <c r="F522" s="94"/>
      <c r="H522" s="81"/>
      <c r="W522" s="422"/>
    </row>
    <row r="523" ht="15.75" customHeight="1">
      <c r="A523" s="94"/>
      <c r="B523" s="94"/>
      <c r="C523" s="94"/>
      <c r="D523" s="81"/>
      <c r="E523" s="94"/>
      <c r="F523" s="94"/>
      <c r="H523" s="81"/>
      <c r="W523" s="422"/>
    </row>
    <row r="524" ht="15.75" customHeight="1">
      <c r="A524" s="94"/>
      <c r="B524" s="94"/>
      <c r="C524" s="94"/>
      <c r="D524" s="81"/>
      <c r="E524" s="94"/>
      <c r="F524" s="94"/>
      <c r="H524" s="81"/>
      <c r="W524" s="422"/>
    </row>
    <row r="525" ht="15.75" customHeight="1">
      <c r="A525" s="94"/>
      <c r="B525" s="94"/>
      <c r="C525" s="94"/>
      <c r="D525" s="81"/>
      <c r="E525" s="94"/>
      <c r="F525" s="94"/>
      <c r="H525" s="81"/>
      <c r="W525" s="422"/>
    </row>
    <row r="526" ht="15.75" customHeight="1">
      <c r="A526" s="94"/>
      <c r="B526" s="94"/>
      <c r="C526" s="94"/>
      <c r="D526" s="81"/>
      <c r="E526" s="94"/>
      <c r="F526" s="94"/>
      <c r="H526" s="81"/>
      <c r="W526" s="422"/>
    </row>
    <row r="527" ht="15.75" customHeight="1">
      <c r="A527" s="94"/>
      <c r="B527" s="94"/>
      <c r="C527" s="94"/>
      <c r="D527" s="81"/>
      <c r="E527" s="94"/>
      <c r="F527" s="94"/>
      <c r="H527" s="81"/>
      <c r="W527" s="422"/>
    </row>
    <row r="528" ht="15.75" customHeight="1">
      <c r="A528" s="94"/>
      <c r="B528" s="94"/>
      <c r="C528" s="94"/>
      <c r="D528" s="81"/>
      <c r="E528" s="94"/>
      <c r="F528" s="94"/>
      <c r="H528" s="81"/>
      <c r="W528" s="422"/>
    </row>
    <row r="529" ht="15.75" customHeight="1">
      <c r="A529" s="94"/>
      <c r="B529" s="94"/>
      <c r="C529" s="94"/>
      <c r="D529" s="81"/>
      <c r="E529" s="94"/>
      <c r="F529" s="94"/>
      <c r="H529" s="81"/>
      <c r="W529" s="422"/>
    </row>
    <row r="530" ht="15.75" customHeight="1">
      <c r="A530" s="94"/>
      <c r="B530" s="94"/>
      <c r="C530" s="94"/>
      <c r="D530" s="81"/>
      <c r="E530" s="94"/>
      <c r="F530" s="94"/>
      <c r="H530" s="81"/>
      <c r="W530" s="422"/>
    </row>
    <row r="531" ht="15.75" customHeight="1">
      <c r="A531" s="94"/>
      <c r="B531" s="94"/>
      <c r="C531" s="94"/>
      <c r="D531" s="81"/>
      <c r="E531" s="94"/>
      <c r="F531" s="94"/>
      <c r="H531" s="81"/>
      <c r="W531" s="422"/>
    </row>
    <row r="532" ht="15.75" customHeight="1">
      <c r="A532" s="94"/>
      <c r="B532" s="94"/>
      <c r="C532" s="94"/>
      <c r="D532" s="81"/>
      <c r="E532" s="94"/>
      <c r="F532" s="94"/>
      <c r="H532" s="81"/>
      <c r="W532" s="422"/>
    </row>
    <row r="533" ht="15.75" customHeight="1">
      <c r="A533" s="94"/>
      <c r="B533" s="94"/>
      <c r="C533" s="94"/>
      <c r="D533" s="81"/>
      <c r="E533" s="94"/>
      <c r="F533" s="94"/>
      <c r="H533" s="81"/>
      <c r="W533" s="422"/>
    </row>
    <row r="534" ht="15.75" customHeight="1">
      <c r="A534" s="94"/>
      <c r="B534" s="94"/>
      <c r="C534" s="94"/>
      <c r="D534" s="81"/>
      <c r="E534" s="94"/>
      <c r="F534" s="94"/>
      <c r="H534" s="81"/>
      <c r="W534" s="422"/>
    </row>
    <row r="535" ht="15.75" customHeight="1">
      <c r="A535" s="94"/>
      <c r="B535" s="94"/>
      <c r="C535" s="94"/>
      <c r="D535" s="81"/>
      <c r="E535" s="94"/>
      <c r="F535" s="94"/>
      <c r="H535" s="81"/>
      <c r="W535" s="422"/>
    </row>
    <row r="536" ht="15.75" customHeight="1">
      <c r="A536" s="94"/>
      <c r="B536" s="94"/>
      <c r="C536" s="94"/>
      <c r="D536" s="81"/>
      <c r="E536" s="94"/>
      <c r="F536" s="94"/>
      <c r="H536" s="81"/>
      <c r="W536" s="422"/>
    </row>
    <row r="537" ht="15.75" customHeight="1">
      <c r="A537" s="94"/>
      <c r="B537" s="94"/>
      <c r="C537" s="94"/>
      <c r="D537" s="81"/>
      <c r="E537" s="94"/>
      <c r="F537" s="94"/>
      <c r="H537" s="81"/>
      <c r="W537" s="422"/>
    </row>
    <row r="538" ht="15.75" customHeight="1">
      <c r="A538" s="94"/>
      <c r="B538" s="94"/>
      <c r="C538" s="94"/>
      <c r="D538" s="81"/>
      <c r="E538" s="94"/>
      <c r="F538" s="94"/>
      <c r="H538" s="81"/>
      <c r="W538" s="422"/>
    </row>
    <row r="539" ht="15.75" customHeight="1">
      <c r="A539" s="94"/>
      <c r="B539" s="94"/>
      <c r="C539" s="94"/>
      <c r="D539" s="81"/>
      <c r="E539" s="94"/>
      <c r="F539" s="94"/>
      <c r="H539" s="81"/>
      <c r="W539" s="422"/>
    </row>
    <row r="540" ht="15.75" customHeight="1">
      <c r="A540" s="94"/>
      <c r="B540" s="94"/>
      <c r="C540" s="94"/>
      <c r="D540" s="81"/>
      <c r="E540" s="94"/>
      <c r="F540" s="94"/>
      <c r="H540" s="81"/>
      <c r="W540" s="422"/>
    </row>
    <row r="541" ht="15.75" customHeight="1">
      <c r="A541" s="94"/>
      <c r="B541" s="94"/>
      <c r="C541" s="94"/>
      <c r="D541" s="81"/>
      <c r="E541" s="94"/>
      <c r="F541" s="94"/>
      <c r="H541" s="81"/>
      <c r="W541" s="422"/>
    </row>
    <row r="542" ht="15.75" customHeight="1">
      <c r="A542" s="94"/>
      <c r="B542" s="94"/>
      <c r="C542" s="94"/>
      <c r="D542" s="81"/>
      <c r="E542" s="94"/>
      <c r="F542" s="94"/>
      <c r="H542" s="81"/>
      <c r="W542" s="422"/>
    </row>
    <row r="543" ht="15.75" customHeight="1">
      <c r="A543" s="94"/>
      <c r="B543" s="94"/>
      <c r="C543" s="94"/>
      <c r="D543" s="81"/>
      <c r="E543" s="94"/>
      <c r="F543" s="94"/>
      <c r="H543" s="81"/>
      <c r="W543" s="422"/>
    </row>
    <row r="544" ht="15.75" customHeight="1">
      <c r="A544" s="94"/>
      <c r="B544" s="94"/>
      <c r="C544" s="94"/>
      <c r="D544" s="81"/>
      <c r="E544" s="94"/>
      <c r="F544" s="94"/>
      <c r="H544" s="81"/>
      <c r="W544" s="422"/>
    </row>
    <row r="545" ht="15.75" customHeight="1">
      <c r="A545" s="94"/>
      <c r="B545" s="94"/>
      <c r="C545" s="94"/>
      <c r="D545" s="81"/>
      <c r="E545" s="94"/>
      <c r="F545" s="94"/>
      <c r="H545" s="81"/>
      <c r="W545" s="422"/>
    </row>
    <row r="546" ht="15.75" customHeight="1">
      <c r="A546" s="94"/>
      <c r="B546" s="94"/>
      <c r="C546" s="94"/>
      <c r="D546" s="81"/>
      <c r="E546" s="94"/>
      <c r="F546" s="94"/>
      <c r="H546" s="81"/>
      <c r="W546" s="422"/>
    </row>
    <row r="547" ht="15.75" customHeight="1">
      <c r="A547" s="94"/>
      <c r="B547" s="94"/>
      <c r="C547" s="94"/>
      <c r="D547" s="81"/>
      <c r="E547" s="94"/>
      <c r="F547" s="94"/>
      <c r="H547" s="81"/>
      <c r="W547" s="422"/>
    </row>
    <row r="548" ht="15.75" customHeight="1">
      <c r="A548" s="94"/>
      <c r="B548" s="94"/>
      <c r="C548" s="94"/>
      <c r="D548" s="81"/>
      <c r="E548" s="94"/>
      <c r="F548" s="94"/>
      <c r="H548" s="81"/>
      <c r="W548" s="422"/>
    </row>
    <row r="549" ht="15.75" customHeight="1">
      <c r="A549" s="94"/>
      <c r="B549" s="94"/>
      <c r="C549" s="94"/>
      <c r="D549" s="81"/>
      <c r="E549" s="94"/>
      <c r="F549" s="94"/>
      <c r="H549" s="81"/>
      <c r="W549" s="422"/>
    </row>
    <row r="550" ht="15.75" customHeight="1">
      <c r="A550" s="94"/>
      <c r="B550" s="94"/>
      <c r="C550" s="94"/>
      <c r="D550" s="81"/>
      <c r="E550" s="94"/>
      <c r="F550" s="94"/>
      <c r="H550" s="81"/>
      <c r="W550" s="422"/>
    </row>
    <row r="551" ht="15.75" customHeight="1">
      <c r="A551" s="94"/>
      <c r="B551" s="94"/>
      <c r="C551" s="94"/>
      <c r="D551" s="81"/>
      <c r="E551" s="94"/>
      <c r="F551" s="94"/>
      <c r="H551" s="81"/>
      <c r="W551" s="422"/>
    </row>
    <row r="552" ht="15.75" customHeight="1">
      <c r="A552" s="94"/>
      <c r="B552" s="94"/>
      <c r="C552" s="94"/>
      <c r="D552" s="81"/>
      <c r="E552" s="94"/>
      <c r="F552" s="94"/>
      <c r="H552" s="81"/>
      <c r="W552" s="422"/>
    </row>
    <row r="553" ht="15.75" customHeight="1">
      <c r="A553" s="94"/>
      <c r="B553" s="94"/>
      <c r="C553" s="94"/>
      <c r="D553" s="81"/>
      <c r="E553" s="94"/>
      <c r="F553" s="94"/>
      <c r="H553" s="81"/>
      <c r="W553" s="422"/>
    </row>
    <row r="554" ht="15.75" customHeight="1">
      <c r="A554" s="94"/>
      <c r="B554" s="94"/>
      <c r="C554" s="94"/>
      <c r="D554" s="81"/>
      <c r="E554" s="94"/>
      <c r="F554" s="94"/>
      <c r="H554" s="81"/>
      <c r="W554" s="422"/>
    </row>
    <row r="555" ht="15.75" customHeight="1">
      <c r="A555" s="94"/>
      <c r="B555" s="94"/>
      <c r="C555" s="94"/>
      <c r="D555" s="81"/>
      <c r="E555" s="94"/>
      <c r="F555" s="94"/>
      <c r="H555" s="81"/>
      <c r="W555" s="422"/>
    </row>
    <row r="556" ht="15.75" customHeight="1">
      <c r="A556" s="94"/>
      <c r="B556" s="94"/>
      <c r="C556" s="94"/>
      <c r="D556" s="81"/>
      <c r="E556" s="94"/>
      <c r="F556" s="94"/>
      <c r="H556" s="81"/>
      <c r="W556" s="422"/>
    </row>
    <row r="557" ht="15.75" customHeight="1">
      <c r="A557" s="94"/>
      <c r="B557" s="94"/>
      <c r="C557" s="94"/>
      <c r="D557" s="81"/>
      <c r="E557" s="94"/>
      <c r="F557" s="94"/>
      <c r="H557" s="81"/>
      <c r="W557" s="422"/>
    </row>
    <row r="558" ht="15.75" customHeight="1">
      <c r="A558" s="94"/>
      <c r="B558" s="94"/>
      <c r="C558" s="94"/>
      <c r="D558" s="81"/>
      <c r="E558" s="94"/>
      <c r="F558" s="94"/>
      <c r="H558" s="81"/>
      <c r="W558" s="422"/>
    </row>
    <row r="559" ht="15.75" customHeight="1">
      <c r="A559" s="94"/>
      <c r="B559" s="94"/>
      <c r="C559" s="94"/>
      <c r="D559" s="81"/>
      <c r="E559" s="94"/>
      <c r="F559" s="94"/>
      <c r="H559" s="81"/>
      <c r="W559" s="422"/>
    </row>
    <row r="560" ht="15.75" customHeight="1">
      <c r="A560" s="94"/>
      <c r="B560" s="94"/>
      <c r="C560" s="94"/>
      <c r="D560" s="81"/>
      <c r="E560" s="94"/>
      <c r="F560" s="94"/>
      <c r="H560" s="81"/>
      <c r="W560" s="422"/>
    </row>
    <row r="561" ht="15.75" customHeight="1">
      <c r="A561" s="94"/>
      <c r="B561" s="94"/>
      <c r="C561" s="94"/>
      <c r="D561" s="81"/>
      <c r="E561" s="94"/>
      <c r="F561" s="94"/>
      <c r="H561" s="81"/>
      <c r="W561" s="422"/>
    </row>
    <row r="562" ht="15.75" customHeight="1">
      <c r="A562" s="94"/>
      <c r="B562" s="94"/>
      <c r="C562" s="94"/>
      <c r="D562" s="81"/>
      <c r="E562" s="94"/>
      <c r="F562" s="94"/>
      <c r="H562" s="81"/>
      <c r="W562" s="422"/>
    </row>
    <row r="563" ht="15.75" customHeight="1">
      <c r="A563" s="94"/>
      <c r="B563" s="94"/>
      <c r="C563" s="94"/>
      <c r="D563" s="81"/>
      <c r="E563" s="94"/>
      <c r="F563" s="94"/>
      <c r="H563" s="81"/>
      <c r="W563" s="422"/>
    </row>
    <row r="564" ht="15.75" customHeight="1">
      <c r="A564" s="94"/>
      <c r="B564" s="94"/>
      <c r="C564" s="94"/>
      <c r="D564" s="81"/>
      <c r="E564" s="94"/>
      <c r="F564" s="94"/>
      <c r="H564" s="81"/>
      <c r="W564" s="422"/>
    </row>
    <row r="565" ht="15.75" customHeight="1">
      <c r="A565" s="94"/>
      <c r="B565" s="94"/>
      <c r="C565" s="94"/>
      <c r="D565" s="81"/>
      <c r="E565" s="94"/>
      <c r="F565" s="94"/>
      <c r="H565" s="81"/>
      <c r="W565" s="422"/>
    </row>
    <row r="566" ht="15.75" customHeight="1">
      <c r="A566" s="94"/>
      <c r="B566" s="94"/>
      <c r="C566" s="94"/>
      <c r="D566" s="81"/>
      <c r="E566" s="94"/>
      <c r="F566" s="94"/>
      <c r="H566" s="81"/>
      <c r="W566" s="422"/>
    </row>
    <row r="567" ht="15.75" customHeight="1">
      <c r="A567" s="94"/>
      <c r="B567" s="94"/>
      <c r="C567" s="94"/>
      <c r="D567" s="81"/>
      <c r="E567" s="94"/>
      <c r="F567" s="94"/>
      <c r="H567" s="81"/>
      <c r="W567" s="422"/>
    </row>
    <row r="568" ht="15.75" customHeight="1">
      <c r="A568" s="94"/>
      <c r="B568" s="94"/>
      <c r="C568" s="94"/>
      <c r="D568" s="81"/>
      <c r="E568" s="94"/>
      <c r="F568" s="94"/>
      <c r="H568" s="81"/>
      <c r="W568" s="422"/>
    </row>
    <row r="569" ht="15.75" customHeight="1">
      <c r="A569" s="94"/>
      <c r="B569" s="94"/>
      <c r="C569" s="94"/>
      <c r="D569" s="81"/>
      <c r="E569" s="94"/>
      <c r="F569" s="94"/>
      <c r="H569" s="81"/>
      <c r="W569" s="422"/>
    </row>
    <row r="570" ht="15.75" customHeight="1">
      <c r="A570" s="94"/>
      <c r="B570" s="94"/>
      <c r="C570" s="94"/>
      <c r="D570" s="81"/>
      <c r="E570" s="94"/>
      <c r="F570" s="94"/>
      <c r="H570" s="81"/>
      <c r="W570" s="422"/>
    </row>
    <row r="571" ht="15.75" customHeight="1">
      <c r="A571" s="94"/>
      <c r="B571" s="94"/>
      <c r="C571" s="94"/>
      <c r="D571" s="81"/>
      <c r="E571" s="94"/>
      <c r="F571" s="94"/>
      <c r="H571" s="81"/>
      <c r="W571" s="422"/>
    </row>
    <row r="572" ht="15.75" customHeight="1">
      <c r="A572" s="94"/>
      <c r="B572" s="94"/>
      <c r="C572" s="94"/>
      <c r="D572" s="81"/>
      <c r="E572" s="94"/>
      <c r="F572" s="94"/>
      <c r="H572" s="81"/>
      <c r="W572" s="422"/>
    </row>
    <row r="573" ht="15.75" customHeight="1">
      <c r="A573" s="94"/>
      <c r="B573" s="94"/>
      <c r="C573" s="94"/>
      <c r="D573" s="81"/>
      <c r="E573" s="94"/>
      <c r="F573" s="94"/>
      <c r="H573" s="81"/>
      <c r="W573" s="422"/>
    </row>
    <row r="574" ht="15.75" customHeight="1">
      <c r="A574" s="94"/>
      <c r="B574" s="94"/>
      <c r="C574" s="94"/>
      <c r="D574" s="81"/>
      <c r="E574" s="94"/>
      <c r="F574" s="94"/>
      <c r="H574" s="81"/>
      <c r="W574" s="422"/>
    </row>
    <row r="575" ht="15.75" customHeight="1">
      <c r="A575" s="94"/>
      <c r="B575" s="94"/>
      <c r="C575" s="94"/>
      <c r="D575" s="81"/>
      <c r="E575" s="94"/>
      <c r="F575" s="94"/>
      <c r="H575" s="81"/>
      <c r="W575" s="422"/>
    </row>
    <row r="576" ht="15.75" customHeight="1">
      <c r="A576" s="94"/>
      <c r="B576" s="94"/>
      <c r="C576" s="94"/>
      <c r="D576" s="81"/>
      <c r="E576" s="94"/>
      <c r="F576" s="94"/>
      <c r="H576" s="81"/>
      <c r="W576" s="422"/>
    </row>
    <row r="577" ht="15.75" customHeight="1">
      <c r="A577" s="94"/>
      <c r="B577" s="94"/>
      <c r="C577" s="94"/>
      <c r="D577" s="81"/>
      <c r="E577" s="94"/>
      <c r="F577" s="94"/>
      <c r="H577" s="81"/>
      <c r="W577" s="422"/>
    </row>
    <row r="578" ht="15.75" customHeight="1">
      <c r="A578" s="94"/>
      <c r="B578" s="94"/>
      <c r="C578" s="94"/>
      <c r="D578" s="81"/>
      <c r="E578" s="94"/>
      <c r="F578" s="94"/>
      <c r="H578" s="81"/>
      <c r="W578" s="422"/>
    </row>
    <row r="579" ht="15.75" customHeight="1">
      <c r="A579" s="94"/>
      <c r="B579" s="94"/>
      <c r="C579" s="94"/>
      <c r="D579" s="81"/>
      <c r="E579" s="94"/>
      <c r="F579" s="94"/>
      <c r="H579" s="81"/>
      <c r="W579" s="422"/>
    </row>
    <row r="580" ht="15.75" customHeight="1">
      <c r="A580" s="94"/>
      <c r="B580" s="94"/>
      <c r="C580" s="94"/>
      <c r="D580" s="81"/>
      <c r="E580" s="94"/>
      <c r="F580" s="94"/>
      <c r="H580" s="81"/>
      <c r="W580" s="422"/>
    </row>
    <row r="581" ht="15.75" customHeight="1">
      <c r="A581" s="94"/>
      <c r="B581" s="94"/>
      <c r="C581" s="94"/>
      <c r="D581" s="81"/>
      <c r="E581" s="94"/>
      <c r="F581" s="94"/>
      <c r="H581" s="81"/>
      <c r="W581" s="422"/>
    </row>
    <row r="582" ht="15.75" customHeight="1">
      <c r="A582" s="94"/>
      <c r="B582" s="94"/>
      <c r="C582" s="94"/>
      <c r="D582" s="81"/>
      <c r="E582" s="94"/>
      <c r="F582" s="94"/>
      <c r="H582" s="81"/>
      <c r="W582" s="422"/>
    </row>
    <row r="583" ht="15.75" customHeight="1">
      <c r="A583" s="94"/>
      <c r="B583" s="94"/>
      <c r="C583" s="94"/>
      <c r="D583" s="81"/>
      <c r="E583" s="94"/>
      <c r="F583" s="94"/>
      <c r="H583" s="81"/>
      <c r="W583" s="422"/>
    </row>
    <row r="584" ht="15.75" customHeight="1">
      <c r="A584" s="94"/>
      <c r="B584" s="94"/>
      <c r="C584" s="94"/>
      <c r="D584" s="81"/>
      <c r="E584" s="94"/>
      <c r="F584" s="94"/>
      <c r="H584" s="81"/>
      <c r="W584" s="422"/>
    </row>
    <row r="585" ht="15.75" customHeight="1">
      <c r="A585" s="94"/>
      <c r="B585" s="94"/>
      <c r="C585" s="94"/>
      <c r="D585" s="81"/>
      <c r="E585" s="94"/>
      <c r="F585" s="94"/>
      <c r="H585" s="81"/>
      <c r="W585" s="422"/>
    </row>
    <row r="586" ht="15.75" customHeight="1">
      <c r="A586" s="94"/>
      <c r="B586" s="94"/>
      <c r="C586" s="94"/>
      <c r="D586" s="81"/>
      <c r="E586" s="94"/>
      <c r="F586" s="94"/>
      <c r="H586" s="81"/>
      <c r="W586" s="422"/>
    </row>
    <row r="587" ht="15.75" customHeight="1">
      <c r="A587" s="94"/>
      <c r="B587" s="94"/>
      <c r="C587" s="94"/>
      <c r="D587" s="81"/>
      <c r="E587" s="94"/>
      <c r="F587" s="94"/>
      <c r="H587" s="81"/>
      <c r="W587" s="422"/>
    </row>
    <row r="588" ht="15.75" customHeight="1">
      <c r="A588" s="94"/>
      <c r="B588" s="94"/>
      <c r="C588" s="94"/>
      <c r="D588" s="81"/>
      <c r="E588" s="94"/>
      <c r="F588" s="94"/>
      <c r="H588" s="81"/>
      <c r="W588" s="422"/>
    </row>
    <row r="589" ht="15.75" customHeight="1">
      <c r="A589" s="94"/>
      <c r="B589" s="94"/>
      <c r="C589" s="94"/>
      <c r="D589" s="81"/>
      <c r="E589" s="94"/>
      <c r="F589" s="94"/>
      <c r="H589" s="81"/>
      <c r="W589" s="422"/>
    </row>
    <row r="590" ht="15.75" customHeight="1">
      <c r="A590" s="94"/>
      <c r="B590" s="94"/>
      <c r="C590" s="94"/>
      <c r="D590" s="81"/>
      <c r="E590" s="94"/>
      <c r="F590" s="94"/>
      <c r="H590" s="81"/>
      <c r="W590" s="422"/>
    </row>
    <row r="591" ht="15.75" customHeight="1">
      <c r="A591" s="94"/>
      <c r="B591" s="94"/>
      <c r="C591" s="94"/>
      <c r="D591" s="81"/>
      <c r="E591" s="94"/>
      <c r="F591" s="94"/>
      <c r="H591" s="81"/>
      <c r="W591" s="422"/>
    </row>
    <row r="592" ht="15.75" customHeight="1">
      <c r="A592" s="94"/>
      <c r="B592" s="94"/>
      <c r="C592" s="94"/>
      <c r="D592" s="81"/>
      <c r="E592" s="94"/>
      <c r="F592" s="94"/>
      <c r="H592" s="81"/>
      <c r="W592" s="422"/>
    </row>
    <row r="593" ht="15.75" customHeight="1">
      <c r="A593" s="94"/>
      <c r="B593" s="94"/>
      <c r="C593" s="94"/>
      <c r="D593" s="81"/>
      <c r="E593" s="94"/>
      <c r="F593" s="94"/>
      <c r="H593" s="81"/>
      <c r="W593" s="422"/>
    </row>
    <row r="594" ht="15.75" customHeight="1">
      <c r="A594" s="94"/>
      <c r="B594" s="94"/>
      <c r="C594" s="94"/>
      <c r="D594" s="81"/>
      <c r="E594" s="94"/>
      <c r="F594" s="94"/>
      <c r="H594" s="81"/>
      <c r="W594" s="422"/>
    </row>
    <row r="595" ht="15.75" customHeight="1">
      <c r="A595" s="94"/>
      <c r="B595" s="94"/>
      <c r="C595" s="94"/>
      <c r="D595" s="81"/>
      <c r="E595" s="94"/>
      <c r="F595" s="94"/>
      <c r="H595" s="81"/>
      <c r="W595" s="422"/>
    </row>
    <row r="596" ht="15.75" customHeight="1">
      <c r="A596" s="94"/>
      <c r="B596" s="94"/>
      <c r="C596" s="94"/>
      <c r="D596" s="81"/>
      <c r="E596" s="94"/>
      <c r="F596" s="94"/>
      <c r="H596" s="81"/>
      <c r="W596" s="422"/>
    </row>
    <row r="597" ht="15.75" customHeight="1">
      <c r="A597" s="94"/>
      <c r="B597" s="94"/>
      <c r="C597" s="94"/>
      <c r="D597" s="81"/>
      <c r="E597" s="94"/>
      <c r="F597" s="94"/>
      <c r="H597" s="81"/>
      <c r="W597" s="422"/>
    </row>
    <row r="598" ht="15.75" customHeight="1">
      <c r="A598" s="94"/>
      <c r="B598" s="94"/>
      <c r="C598" s="94"/>
      <c r="D598" s="81"/>
      <c r="E598" s="94"/>
      <c r="F598" s="94"/>
      <c r="H598" s="81"/>
      <c r="W598" s="422"/>
    </row>
    <row r="599" ht="15.75" customHeight="1">
      <c r="A599" s="94"/>
      <c r="B599" s="94"/>
      <c r="C599" s="94"/>
      <c r="D599" s="81"/>
      <c r="E599" s="94"/>
      <c r="F599" s="94"/>
      <c r="H599" s="81"/>
      <c r="W599" s="422"/>
    </row>
    <row r="600" ht="15.75" customHeight="1">
      <c r="A600" s="94"/>
      <c r="B600" s="94"/>
      <c r="C600" s="94"/>
      <c r="D600" s="81"/>
      <c r="E600" s="94"/>
      <c r="F600" s="94"/>
      <c r="H600" s="81"/>
      <c r="W600" s="422"/>
    </row>
    <row r="601" ht="15.75" customHeight="1">
      <c r="A601" s="94"/>
      <c r="B601" s="94"/>
      <c r="C601" s="94"/>
      <c r="D601" s="81"/>
      <c r="E601" s="94"/>
      <c r="F601" s="94"/>
      <c r="H601" s="81"/>
      <c r="W601" s="422"/>
    </row>
    <row r="602" ht="15.75" customHeight="1">
      <c r="A602" s="94"/>
      <c r="B602" s="94"/>
      <c r="C602" s="94"/>
      <c r="D602" s="81"/>
      <c r="E602" s="94"/>
      <c r="F602" s="94"/>
      <c r="H602" s="81"/>
      <c r="W602" s="422"/>
    </row>
    <row r="603" ht="15.75" customHeight="1">
      <c r="A603" s="94"/>
      <c r="B603" s="94"/>
      <c r="C603" s="94"/>
      <c r="D603" s="81"/>
      <c r="E603" s="94"/>
      <c r="F603" s="94"/>
      <c r="H603" s="81"/>
      <c r="W603" s="422"/>
    </row>
    <row r="604" ht="15.75" customHeight="1">
      <c r="A604" s="94"/>
      <c r="B604" s="94"/>
      <c r="C604" s="94"/>
      <c r="D604" s="81"/>
      <c r="E604" s="94"/>
      <c r="F604" s="94"/>
      <c r="H604" s="81"/>
      <c r="W604" s="422"/>
    </row>
    <row r="605" ht="15.75" customHeight="1">
      <c r="A605" s="94"/>
      <c r="B605" s="94"/>
      <c r="C605" s="94"/>
      <c r="D605" s="81"/>
      <c r="E605" s="94"/>
      <c r="F605" s="94"/>
      <c r="H605" s="81"/>
      <c r="W605" s="422"/>
    </row>
    <row r="606" ht="15.75" customHeight="1">
      <c r="A606" s="94"/>
      <c r="B606" s="94"/>
      <c r="C606" s="94"/>
      <c r="D606" s="81"/>
      <c r="E606" s="94"/>
      <c r="F606" s="94"/>
      <c r="H606" s="81"/>
      <c r="W606" s="422"/>
    </row>
    <row r="607" ht="15.75" customHeight="1">
      <c r="A607" s="94"/>
      <c r="B607" s="94"/>
      <c r="C607" s="94"/>
      <c r="D607" s="81"/>
      <c r="E607" s="94"/>
      <c r="F607" s="94"/>
      <c r="H607" s="81"/>
      <c r="W607" s="422"/>
    </row>
    <row r="608" ht="15.75" customHeight="1">
      <c r="A608" s="94"/>
      <c r="B608" s="94"/>
      <c r="C608" s="94"/>
      <c r="D608" s="81"/>
      <c r="E608" s="94"/>
      <c r="F608" s="94"/>
      <c r="H608" s="81"/>
      <c r="W608" s="422"/>
    </row>
    <row r="609" ht="15.75" customHeight="1">
      <c r="A609" s="94"/>
      <c r="B609" s="94"/>
      <c r="C609" s="94"/>
      <c r="D609" s="81"/>
      <c r="E609" s="94"/>
      <c r="F609" s="94"/>
      <c r="H609" s="81"/>
      <c r="W609" s="422"/>
    </row>
    <row r="610" ht="15.75" customHeight="1">
      <c r="A610" s="94"/>
      <c r="B610" s="94"/>
      <c r="C610" s="94"/>
      <c r="D610" s="81"/>
      <c r="E610" s="94"/>
      <c r="F610" s="94"/>
      <c r="H610" s="81"/>
      <c r="W610" s="422"/>
    </row>
    <row r="611" ht="15.75" customHeight="1">
      <c r="A611" s="94"/>
      <c r="B611" s="94"/>
      <c r="C611" s="94"/>
      <c r="D611" s="81"/>
      <c r="E611" s="94"/>
      <c r="F611" s="94"/>
      <c r="H611" s="81"/>
      <c r="W611" s="422"/>
    </row>
    <row r="612" ht="15.75" customHeight="1">
      <c r="A612" s="94"/>
      <c r="B612" s="94"/>
      <c r="C612" s="94"/>
      <c r="D612" s="81"/>
      <c r="E612" s="94"/>
      <c r="F612" s="94"/>
      <c r="H612" s="81"/>
      <c r="W612" s="422"/>
    </row>
    <row r="613" ht="15.75" customHeight="1">
      <c r="A613" s="94"/>
      <c r="B613" s="94"/>
      <c r="C613" s="94"/>
      <c r="D613" s="81"/>
      <c r="E613" s="94"/>
      <c r="F613" s="94"/>
      <c r="H613" s="81"/>
      <c r="W613" s="422"/>
    </row>
    <row r="614" ht="15.75" customHeight="1">
      <c r="A614" s="94"/>
      <c r="B614" s="94"/>
      <c r="C614" s="94"/>
      <c r="D614" s="81"/>
      <c r="E614" s="94"/>
      <c r="F614" s="94"/>
      <c r="H614" s="81"/>
      <c r="W614" s="422"/>
    </row>
    <row r="615" ht="15.75" customHeight="1">
      <c r="A615" s="94"/>
      <c r="B615" s="94"/>
      <c r="C615" s="94"/>
      <c r="D615" s="81"/>
      <c r="E615" s="94"/>
      <c r="F615" s="94"/>
      <c r="H615" s="81"/>
      <c r="W615" s="422"/>
    </row>
    <row r="616" ht="15.75" customHeight="1">
      <c r="A616" s="94"/>
      <c r="B616" s="94"/>
      <c r="C616" s="94"/>
      <c r="D616" s="81"/>
      <c r="E616" s="94"/>
      <c r="F616" s="94"/>
      <c r="H616" s="81"/>
      <c r="W616" s="422"/>
    </row>
    <row r="617" ht="15.75" customHeight="1">
      <c r="A617" s="94"/>
      <c r="B617" s="94"/>
      <c r="C617" s="94"/>
      <c r="D617" s="81"/>
      <c r="E617" s="94"/>
      <c r="F617" s="94"/>
      <c r="H617" s="81"/>
      <c r="W617" s="422"/>
    </row>
    <row r="618" ht="15.75" customHeight="1">
      <c r="A618" s="94"/>
      <c r="B618" s="94"/>
      <c r="C618" s="94"/>
      <c r="D618" s="81"/>
      <c r="E618" s="94"/>
      <c r="F618" s="94"/>
      <c r="H618" s="81"/>
      <c r="W618" s="422"/>
    </row>
    <row r="619" ht="15.75" customHeight="1">
      <c r="A619" s="94"/>
      <c r="B619" s="94"/>
      <c r="C619" s="94"/>
      <c r="D619" s="81"/>
      <c r="E619" s="94"/>
      <c r="F619" s="94"/>
      <c r="H619" s="81"/>
      <c r="W619" s="422"/>
    </row>
    <row r="620" ht="15.75" customHeight="1">
      <c r="A620" s="94"/>
      <c r="B620" s="94"/>
      <c r="C620" s="94"/>
      <c r="D620" s="81"/>
      <c r="E620" s="94"/>
      <c r="F620" s="94"/>
      <c r="H620" s="81"/>
      <c r="W620" s="422"/>
    </row>
    <row r="621" ht="15.75" customHeight="1">
      <c r="A621" s="94"/>
      <c r="B621" s="94"/>
      <c r="C621" s="94"/>
      <c r="D621" s="81"/>
      <c r="E621" s="94"/>
      <c r="F621" s="94"/>
      <c r="H621" s="81"/>
      <c r="W621" s="422"/>
    </row>
    <row r="622" ht="15.75" customHeight="1">
      <c r="A622" s="94"/>
      <c r="B622" s="94"/>
      <c r="C622" s="94"/>
      <c r="D622" s="81"/>
      <c r="E622" s="94"/>
      <c r="F622" s="94"/>
      <c r="H622" s="81"/>
      <c r="W622" s="422"/>
    </row>
    <row r="623" ht="15.75" customHeight="1">
      <c r="A623" s="94"/>
      <c r="B623" s="94"/>
      <c r="C623" s="94"/>
      <c r="D623" s="81"/>
      <c r="E623" s="94"/>
      <c r="F623" s="94"/>
      <c r="H623" s="81"/>
      <c r="W623" s="422"/>
    </row>
    <row r="624" ht="15.75" customHeight="1">
      <c r="A624" s="94"/>
      <c r="B624" s="94"/>
      <c r="C624" s="94"/>
      <c r="D624" s="81"/>
      <c r="E624" s="94"/>
      <c r="F624" s="94"/>
      <c r="H624" s="81"/>
      <c r="W624" s="422"/>
    </row>
    <row r="625" ht="15.75" customHeight="1">
      <c r="A625" s="94"/>
      <c r="B625" s="94"/>
      <c r="C625" s="94"/>
      <c r="D625" s="81"/>
      <c r="E625" s="94"/>
      <c r="F625" s="94"/>
      <c r="H625" s="81"/>
      <c r="W625" s="422"/>
    </row>
    <row r="626" ht="15.75" customHeight="1">
      <c r="A626" s="94"/>
      <c r="B626" s="94"/>
      <c r="C626" s="94"/>
      <c r="D626" s="81"/>
      <c r="E626" s="94"/>
      <c r="F626" s="94"/>
      <c r="H626" s="81"/>
      <c r="W626" s="422"/>
    </row>
    <row r="627" ht="15.75" customHeight="1">
      <c r="A627" s="94"/>
      <c r="B627" s="94"/>
      <c r="C627" s="94"/>
      <c r="D627" s="81"/>
      <c r="E627" s="94"/>
      <c r="F627" s="94"/>
      <c r="H627" s="81"/>
      <c r="W627" s="422"/>
    </row>
    <row r="628" ht="15.75" customHeight="1">
      <c r="A628" s="94"/>
      <c r="B628" s="94"/>
      <c r="C628" s="94"/>
      <c r="D628" s="81"/>
      <c r="E628" s="94"/>
      <c r="F628" s="94"/>
      <c r="H628" s="81"/>
      <c r="W628" s="422"/>
    </row>
    <row r="629" ht="15.75" customHeight="1">
      <c r="A629" s="94"/>
      <c r="B629" s="94"/>
      <c r="C629" s="94"/>
      <c r="D629" s="81"/>
      <c r="E629" s="94"/>
      <c r="F629" s="94"/>
      <c r="H629" s="81"/>
      <c r="W629" s="422"/>
    </row>
    <row r="630" ht="15.75" customHeight="1">
      <c r="A630" s="94"/>
      <c r="B630" s="94"/>
      <c r="C630" s="94"/>
      <c r="D630" s="81"/>
      <c r="E630" s="94"/>
      <c r="F630" s="94"/>
      <c r="H630" s="81"/>
      <c r="W630" s="422"/>
    </row>
    <row r="631" ht="15.75" customHeight="1">
      <c r="A631" s="94"/>
      <c r="B631" s="94"/>
      <c r="C631" s="94"/>
      <c r="D631" s="81"/>
      <c r="E631" s="94"/>
      <c r="F631" s="94"/>
      <c r="H631" s="81"/>
      <c r="W631" s="422"/>
    </row>
    <row r="632" ht="15.75" customHeight="1">
      <c r="A632" s="94"/>
      <c r="B632" s="94"/>
      <c r="C632" s="94"/>
      <c r="D632" s="81"/>
      <c r="E632" s="94"/>
      <c r="F632" s="94"/>
      <c r="H632" s="81"/>
      <c r="W632" s="422"/>
    </row>
    <row r="633" ht="15.75" customHeight="1">
      <c r="A633" s="94"/>
      <c r="B633" s="94"/>
      <c r="C633" s="94"/>
      <c r="D633" s="81"/>
      <c r="E633" s="94"/>
      <c r="F633" s="94"/>
      <c r="H633" s="81"/>
      <c r="W633" s="422"/>
    </row>
    <row r="634" ht="15.75" customHeight="1">
      <c r="A634" s="94"/>
      <c r="B634" s="94"/>
      <c r="C634" s="94"/>
      <c r="D634" s="81"/>
      <c r="E634" s="94"/>
      <c r="F634" s="94"/>
      <c r="H634" s="81"/>
      <c r="W634" s="422"/>
    </row>
    <row r="635" ht="15.75" customHeight="1">
      <c r="A635" s="94"/>
      <c r="B635" s="94"/>
      <c r="C635" s="94"/>
      <c r="D635" s="81"/>
      <c r="E635" s="94"/>
      <c r="F635" s="94"/>
      <c r="H635" s="81"/>
      <c r="W635" s="422"/>
    </row>
    <row r="636" ht="15.75" customHeight="1">
      <c r="A636" s="94"/>
      <c r="B636" s="94"/>
      <c r="C636" s="94"/>
      <c r="D636" s="81"/>
      <c r="E636" s="94"/>
      <c r="F636" s="94"/>
      <c r="H636" s="81"/>
      <c r="W636" s="422"/>
    </row>
    <row r="637" ht="15.75" customHeight="1">
      <c r="A637" s="94"/>
      <c r="B637" s="94"/>
      <c r="C637" s="94"/>
      <c r="D637" s="81"/>
      <c r="E637" s="94"/>
      <c r="F637" s="94"/>
      <c r="H637" s="81"/>
      <c r="W637" s="422"/>
    </row>
    <row r="638" ht="15.75" customHeight="1">
      <c r="A638" s="94"/>
      <c r="B638" s="94"/>
      <c r="C638" s="94"/>
      <c r="D638" s="81"/>
      <c r="E638" s="94"/>
      <c r="F638" s="94"/>
      <c r="H638" s="81"/>
      <c r="W638" s="422"/>
    </row>
    <row r="639" ht="15.75" customHeight="1">
      <c r="A639" s="94"/>
      <c r="B639" s="94"/>
      <c r="C639" s="94"/>
      <c r="D639" s="81"/>
      <c r="E639" s="94"/>
      <c r="F639" s="94"/>
      <c r="H639" s="81"/>
      <c r="W639" s="422"/>
    </row>
    <row r="640" ht="15.75" customHeight="1">
      <c r="A640" s="94"/>
      <c r="B640" s="94"/>
      <c r="C640" s="94"/>
      <c r="D640" s="81"/>
      <c r="E640" s="94"/>
      <c r="F640" s="94"/>
      <c r="H640" s="81"/>
      <c r="W640" s="422"/>
    </row>
    <row r="641" ht="15.75" customHeight="1">
      <c r="A641" s="94"/>
      <c r="B641" s="94"/>
      <c r="C641" s="94"/>
      <c r="D641" s="81"/>
      <c r="E641" s="94"/>
      <c r="F641" s="94"/>
      <c r="H641" s="81"/>
      <c r="W641" s="422"/>
    </row>
    <row r="642" ht="15.75" customHeight="1">
      <c r="A642" s="94"/>
      <c r="B642" s="94"/>
      <c r="C642" s="94"/>
      <c r="D642" s="81"/>
      <c r="E642" s="94"/>
      <c r="F642" s="94"/>
      <c r="H642" s="81"/>
      <c r="W642" s="422"/>
    </row>
    <row r="643" ht="15.75" customHeight="1">
      <c r="A643" s="94"/>
      <c r="B643" s="94"/>
      <c r="C643" s="94"/>
      <c r="D643" s="81"/>
      <c r="E643" s="94"/>
      <c r="F643" s="94"/>
      <c r="H643" s="81"/>
      <c r="W643" s="422"/>
    </row>
    <row r="644" ht="15.75" customHeight="1">
      <c r="A644" s="94"/>
      <c r="B644" s="94"/>
      <c r="C644" s="94"/>
      <c r="D644" s="81"/>
      <c r="E644" s="94"/>
      <c r="F644" s="94"/>
      <c r="H644" s="81"/>
      <c r="W644" s="422"/>
    </row>
    <row r="645" ht="15.75" customHeight="1">
      <c r="A645" s="94"/>
      <c r="B645" s="94"/>
      <c r="C645" s="94"/>
      <c r="D645" s="81"/>
      <c r="E645" s="94"/>
      <c r="F645" s="94"/>
      <c r="H645" s="81"/>
      <c r="W645" s="422"/>
    </row>
    <row r="646" ht="15.75" customHeight="1">
      <c r="A646" s="94"/>
      <c r="B646" s="94"/>
      <c r="C646" s="94"/>
      <c r="D646" s="81"/>
      <c r="E646" s="94"/>
      <c r="F646" s="94"/>
      <c r="H646" s="81"/>
      <c r="W646" s="422"/>
    </row>
    <row r="647" ht="15.75" customHeight="1">
      <c r="A647" s="94"/>
      <c r="B647" s="94"/>
      <c r="C647" s="94"/>
      <c r="D647" s="81"/>
      <c r="E647" s="94"/>
      <c r="F647" s="94"/>
      <c r="H647" s="81"/>
      <c r="W647" s="422"/>
    </row>
    <row r="648" ht="15.75" customHeight="1">
      <c r="A648" s="94"/>
      <c r="B648" s="94"/>
      <c r="C648" s="94"/>
      <c r="D648" s="81"/>
      <c r="E648" s="94"/>
      <c r="F648" s="94"/>
      <c r="H648" s="81"/>
      <c r="W648" s="422"/>
    </row>
    <row r="649" ht="15.75" customHeight="1">
      <c r="A649" s="94"/>
      <c r="B649" s="94"/>
      <c r="C649" s="94"/>
      <c r="D649" s="81"/>
      <c r="E649" s="94"/>
      <c r="F649" s="94"/>
      <c r="H649" s="81"/>
      <c r="W649" s="422"/>
    </row>
    <row r="650" ht="15.75" customHeight="1">
      <c r="A650" s="94"/>
      <c r="B650" s="94"/>
      <c r="C650" s="94"/>
      <c r="D650" s="81"/>
      <c r="E650" s="94"/>
      <c r="F650" s="94"/>
      <c r="H650" s="81"/>
      <c r="W650" s="422"/>
    </row>
    <row r="651" ht="15.75" customHeight="1">
      <c r="A651" s="94"/>
      <c r="B651" s="94"/>
      <c r="C651" s="94"/>
      <c r="D651" s="81"/>
      <c r="E651" s="94"/>
      <c r="F651" s="94"/>
      <c r="H651" s="81"/>
      <c r="W651" s="422"/>
    </row>
    <row r="652" ht="15.75" customHeight="1">
      <c r="A652" s="94"/>
      <c r="B652" s="94"/>
      <c r="C652" s="94"/>
      <c r="D652" s="81"/>
      <c r="E652" s="94"/>
      <c r="F652" s="94"/>
      <c r="H652" s="81"/>
      <c r="W652" s="422"/>
    </row>
    <row r="653" ht="15.75" customHeight="1">
      <c r="A653" s="94"/>
      <c r="B653" s="94"/>
      <c r="C653" s="94"/>
      <c r="D653" s="81"/>
      <c r="E653" s="94"/>
      <c r="F653" s="94"/>
      <c r="H653" s="81"/>
      <c r="W653" s="422"/>
    </row>
    <row r="654" ht="15.75" customHeight="1">
      <c r="A654" s="94"/>
      <c r="B654" s="94"/>
      <c r="C654" s="94"/>
      <c r="D654" s="81"/>
      <c r="E654" s="94"/>
      <c r="F654" s="94"/>
      <c r="H654" s="81"/>
      <c r="W654" s="422"/>
    </row>
    <row r="655" ht="15.75" customHeight="1">
      <c r="A655" s="94"/>
      <c r="B655" s="94"/>
      <c r="C655" s="94"/>
      <c r="D655" s="81"/>
      <c r="E655" s="94"/>
      <c r="F655" s="94"/>
      <c r="H655" s="81"/>
      <c r="W655" s="422"/>
    </row>
    <row r="656" ht="15.75" customHeight="1">
      <c r="A656" s="94"/>
      <c r="B656" s="94"/>
      <c r="C656" s="94"/>
      <c r="D656" s="81"/>
      <c r="E656" s="94"/>
      <c r="F656" s="94"/>
      <c r="H656" s="81"/>
      <c r="W656" s="422"/>
    </row>
    <row r="657" ht="15.75" customHeight="1">
      <c r="A657" s="94"/>
      <c r="B657" s="94"/>
      <c r="C657" s="94"/>
      <c r="D657" s="81"/>
      <c r="E657" s="94"/>
      <c r="F657" s="94"/>
      <c r="H657" s="81"/>
      <c r="W657" s="422"/>
    </row>
    <row r="658" ht="15.75" customHeight="1">
      <c r="A658" s="94"/>
      <c r="B658" s="94"/>
      <c r="C658" s="94"/>
      <c r="D658" s="81"/>
      <c r="E658" s="94"/>
      <c r="F658" s="94"/>
      <c r="H658" s="81"/>
      <c r="W658" s="422"/>
    </row>
    <row r="659" ht="15.75" customHeight="1">
      <c r="A659" s="94"/>
      <c r="B659" s="94"/>
      <c r="C659" s="94"/>
      <c r="D659" s="81"/>
      <c r="E659" s="94"/>
      <c r="F659" s="94"/>
      <c r="H659" s="81"/>
      <c r="W659" s="422"/>
    </row>
    <row r="660" ht="15.75" customHeight="1">
      <c r="A660" s="94"/>
      <c r="B660" s="94"/>
      <c r="C660" s="94"/>
      <c r="D660" s="81"/>
      <c r="E660" s="94"/>
      <c r="F660" s="94"/>
      <c r="H660" s="81"/>
      <c r="W660" s="422"/>
    </row>
    <row r="661" ht="15.75" customHeight="1">
      <c r="A661" s="94"/>
      <c r="B661" s="94"/>
      <c r="C661" s="94"/>
      <c r="D661" s="81"/>
      <c r="E661" s="94"/>
      <c r="F661" s="94"/>
      <c r="H661" s="81"/>
      <c r="W661" s="422"/>
    </row>
    <row r="662" ht="15.75" customHeight="1">
      <c r="A662" s="94"/>
      <c r="B662" s="94"/>
      <c r="C662" s="94"/>
      <c r="D662" s="81"/>
      <c r="E662" s="94"/>
      <c r="F662" s="94"/>
      <c r="H662" s="81"/>
      <c r="W662" s="422"/>
    </row>
    <row r="663" ht="15.75" customHeight="1">
      <c r="A663" s="94"/>
      <c r="B663" s="94"/>
      <c r="C663" s="94"/>
      <c r="D663" s="81"/>
      <c r="E663" s="94"/>
      <c r="F663" s="94"/>
      <c r="H663" s="81"/>
      <c r="W663" s="422"/>
    </row>
    <row r="664" ht="15.75" customHeight="1">
      <c r="A664" s="94"/>
      <c r="B664" s="94"/>
      <c r="C664" s="94"/>
      <c r="D664" s="81"/>
      <c r="E664" s="94"/>
      <c r="F664" s="94"/>
      <c r="H664" s="81"/>
      <c r="W664" s="422"/>
    </row>
    <row r="665" ht="15.75" customHeight="1">
      <c r="A665" s="94"/>
      <c r="B665" s="94"/>
      <c r="C665" s="94"/>
      <c r="D665" s="81"/>
      <c r="E665" s="94"/>
      <c r="F665" s="94"/>
      <c r="H665" s="81"/>
      <c r="W665" s="422"/>
    </row>
    <row r="666" ht="15.75" customHeight="1">
      <c r="A666" s="94"/>
      <c r="B666" s="94"/>
      <c r="C666" s="94"/>
      <c r="D666" s="81"/>
      <c r="E666" s="94"/>
      <c r="F666" s="94"/>
      <c r="H666" s="81"/>
      <c r="W666" s="422"/>
    </row>
    <row r="667" ht="15.75" customHeight="1">
      <c r="A667" s="94"/>
      <c r="B667" s="94"/>
      <c r="C667" s="94"/>
      <c r="D667" s="81"/>
      <c r="E667" s="94"/>
      <c r="F667" s="94"/>
      <c r="H667" s="81"/>
      <c r="W667" s="422"/>
    </row>
    <row r="668" ht="15.75" customHeight="1">
      <c r="A668" s="94"/>
      <c r="B668" s="94"/>
      <c r="C668" s="94"/>
      <c r="D668" s="81"/>
      <c r="E668" s="94"/>
      <c r="F668" s="94"/>
      <c r="H668" s="81"/>
      <c r="W668" s="422"/>
    </row>
    <row r="669" ht="15.75" customHeight="1">
      <c r="A669" s="94"/>
      <c r="B669" s="94"/>
      <c r="C669" s="94"/>
      <c r="D669" s="81"/>
      <c r="E669" s="94"/>
      <c r="F669" s="94"/>
      <c r="H669" s="81"/>
      <c r="W669" s="422"/>
    </row>
    <row r="670" ht="15.75" customHeight="1">
      <c r="A670" s="94"/>
      <c r="B670" s="94"/>
      <c r="C670" s="94"/>
      <c r="D670" s="81"/>
      <c r="E670" s="94"/>
      <c r="F670" s="94"/>
      <c r="H670" s="81"/>
      <c r="W670" s="422"/>
    </row>
    <row r="671" ht="15.75" customHeight="1">
      <c r="A671" s="94"/>
      <c r="B671" s="94"/>
      <c r="C671" s="94"/>
      <c r="D671" s="81"/>
      <c r="E671" s="94"/>
      <c r="F671" s="94"/>
      <c r="H671" s="81"/>
      <c r="W671" s="422"/>
    </row>
    <row r="672" ht="15.75" customHeight="1">
      <c r="A672" s="94"/>
      <c r="B672" s="94"/>
      <c r="C672" s="94"/>
      <c r="D672" s="81"/>
      <c r="E672" s="94"/>
      <c r="F672" s="94"/>
      <c r="H672" s="81"/>
      <c r="W672" s="422"/>
    </row>
    <row r="673" ht="15.75" customHeight="1">
      <c r="A673" s="94"/>
      <c r="B673" s="94"/>
      <c r="C673" s="94"/>
      <c r="D673" s="81"/>
      <c r="E673" s="94"/>
      <c r="F673" s="94"/>
      <c r="H673" s="81"/>
      <c r="W673" s="422"/>
    </row>
    <row r="674" ht="15.75" customHeight="1">
      <c r="A674" s="94"/>
      <c r="B674" s="94"/>
      <c r="C674" s="94"/>
      <c r="D674" s="81"/>
      <c r="E674" s="94"/>
      <c r="F674" s="94"/>
      <c r="H674" s="81"/>
      <c r="W674" s="422"/>
    </row>
    <row r="675" ht="15.75" customHeight="1">
      <c r="A675" s="94"/>
      <c r="B675" s="94"/>
      <c r="C675" s="94"/>
      <c r="D675" s="81"/>
      <c r="E675" s="94"/>
      <c r="F675" s="94"/>
      <c r="H675" s="81"/>
      <c r="W675" s="422"/>
    </row>
    <row r="676" ht="15.75" customHeight="1">
      <c r="A676" s="94"/>
      <c r="B676" s="94"/>
      <c r="C676" s="94"/>
      <c r="D676" s="81"/>
      <c r="E676" s="94"/>
      <c r="F676" s="94"/>
      <c r="H676" s="81"/>
      <c r="W676" s="422"/>
    </row>
    <row r="677" ht="15.75" customHeight="1">
      <c r="A677" s="94"/>
      <c r="B677" s="94"/>
      <c r="C677" s="94"/>
      <c r="D677" s="81"/>
      <c r="E677" s="94"/>
      <c r="F677" s="94"/>
      <c r="H677" s="81"/>
      <c r="W677" s="422"/>
    </row>
    <row r="678" ht="15.75" customHeight="1">
      <c r="A678" s="94"/>
      <c r="B678" s="94"/>
      <c r="C678" s="94"/>
      <c r="D678" s="81"/>
      <c r="E678" s="94"/>
      <c r="F678" s="94"/>
      <c r="H678" s="81"/>
      <c r="W678" s="422"/>
    </row>
    <row r="679" ht="15.75" customHeight="1">
      <c r="A679" s="94"/>
      <c r="B679" s="94"/>
      <c r="C679" s="94"/>
      <c r="D679" s="81"/>
      <c r="E679" s="94"/>
      <c r="F679" s="94"/>
      <c r="H679" s="81"/>
      <c r="W679" s="422"/>
    </row>
    <row r="680" ht="15.75" customHeight="1">
      <c r="A680" s="94"/>
      <c r="B680" s="94"/>
      <c r="C680" s="94"/>
      <c r="D680" s="81"/>
      <c r="E680" s="94"/>
      <c r="F680" s="94"/>
      <c r="H680" s="81"/>
      <c r="W680" s="422"/>
    </row>
    <row r="681" ht="15.75" customHeight="1">
      <c r="A681" s="94"/>
      <c r="B681" s="94"/>
      <c r="C681" s="94"/>
      <c r="D681" s="81"/>
      <c r="E681" s="94"/>
      <c r="F681" s="94"/>
      <c r="H681" s="81"/>
      <c r="W681" s="422"/>
    </row>
    <row r="682" ht="15.75" customHeight="1">
      <c r="A682" s="94"/>
      <c r="B682" s="94"/>
      <c r="C682" s="94"/>
      <c r="D682" s="81"/>
      <c r="E682" s="94"/>
      <c r="F682" s="94"/>
      <c r="H682" s="81"/>
      <c r="W682" s="422"/>
    </row>
    <row r="683" ht="15.75" customHeight="1">
      <c r="A683" s="94"/>
      <c r="B683" s="94"/>
      <c r="C683" s="94"/>
      <c r="D683" s="81"/>
      <c r="E683" s="94"/>
      <c r="F683" s="94"/>
      <c r="H683" s="81"/>
      <c r="W683" s="422"/>
    </row>
    <row r="684" ht="15.75" customHeight="1">
      <c r="A684" s="94"/>
      <c r="B684" s="94"/>
      <c r="C684" s="94"/>
      <c r="D684" s="81"/>
      <c r="E684" s="94"/>
      <c r="F684" s="94"/>
      <c r="H684" s="81"/>
      <c r="W684" s="422"/>
    </row>
    <row r="685" ht="15.75" customHeight="1">
      <c r="A685" s="94"/>
      <c r="B685" s="94"/>
      <c r="C685" s="94"/>
      <c r="D685" s="81"/>
      <c r="E685" s="94"/>
      <c r="F685" s="94"/>
      <c r="H685" s="81"/>
      <c r="W685" s="422"/>
    </row>
    <row r="686" ht="15.75" customHeight="1">
      <c r="A686" s="94"/>
      <c r="B686" s="94"/>
      <c r="C686" s="94"/>
      <c r="D686" s="81"/>
      <c r="E686" s="94"/>
      <c r="F686" s="94"/>
      <c r="H686" s="81"/>
      <c r="W686" s="422"/>
    </row>
    <row r="687" ht="15.75" customHeight="1">
      <c r="A687" s="94"/>
      <c r="B687" s="94"/>
      <c r="C687" s="94"/>
      <c r="D687" s="81"/>
      <c r="E687" s="94"/>
      <c r="F687" s="94"/>
      <c r="H687" s="81"/>
      <c r="W687" s="422"/>
    </row>
    <row r="688" ht="15.75" customHeight="1">
      <c r="A688" s="94"/>
      <c r="B688" s="94"/>
      <c r="C688" s="94"/>
      <c r="D688" s="81"/>
      <c r="E688" s="94"/>
      <c r="F688" s="94"/>
      <c r="H688" s="81"/>
      <c r="W688" s="422"/>
    </row>
    <row r="689" ht="15.75" customHeight="1">
      <c r="A689" s="94"/>
      <c r="B689" s="94"/>
      <c r="C689" s="94"/>
      <c r="D689" s="81"/>
      <c r="E689" s="94"/>
      <c r="F689" s="94"/>
      <c r="H689" s="81"/>
      <c r="W689" s="422"/>
    </row>
    <row r="690" ht="15.75" customHeight="1">
      <c r="A690" s="94"/>
      <c r="B690" s="94"/>
      <c r="C690" s="94"/>
      <c r="D690" s="81"/>
      <c r="E690" s="94"/>
      <c r="F690" s="94"/>
      <c r="H690" s="81"/>
      <c r="W690" s="422"/>
    </row>
    <row r="691" ht="15.75" customHeight="1">
      <c r="A691" s="94"/>
      <c r="B691" s="94"/>
      <c r="C691" s="94"/>
      <c r="D691" s="81"/>
      <c r="E691" s="94"/>
      <c r="F691" s="94"/>
      <c r="H691" s="81"/>
      <c r="W691" s="422"/>
    </row>
    <row r="692" ht="15.75" customHeight="1">
      <c r="A692" s="94"/>
      <c r="B692" s="94"/>
      <c r="C692" s="94"/>
      <c r="D692" s="81"/>
      <c r="E692" s="94"/>
      <c r="F692" s="94"/>
      <c r="H692" s="81"/>
      <c r="W692" s="422"/>
    </row>
    <row r="693" ht="15.75" customHeight="1">
      <c r="A693" s="94"/>
      <c r="B693" s="94"/>
      <c r="C693" s="94"/>
      <c r="D693" s="81"/>
      <c r="E693" s="94"/>
      <c r="F693" s="94"/>
      <c r="H693" s="81"/>
      <c r="W693" s="422"/>
    </row>
    <row r="694" ht="15.75" customHeight="1">
      <c r="A694" s="94"/>
      <c r="B694" s="94"/>
      <c r="C694" s="94"/>
      <c r="D694" s="81"/>
      <c r="E694" s="94"/>
      <c r="F694" s="94"/>
      <c r="H694" s="81"/>
      <c r="W694" s="422"/>
    </row>
    <row r="695" ht="15.75" customHeight="1">
      <c r="A695" s="94"/>
      <c r="B695" s="94"/>
      <c r="C695" s="94"/>
      <c r="D695" s="81"/>
      <c r="E695" s="94"/>
      <c r="F695" s="94"/>
      <c r="H695" s="81"/>
      <c r="W695" s="422"/>
    </row>
    <row r="696" ht="15.75" customHeight="1">
      <c r="A696" s="94"/>
      <c r="B696" s="94"/>
      <c r="C696" s="94"/>
      <c r="D696" s="81"/>
      <c r="E696" s="94"/>
      <c r="F696" s="94"/>
      <c r="H696" s="81"/>
      <c r="W696" s="422"/>
    </row>
    <row r="697" ht="15.75" customHeight="1">
      <c r="A697" s="94"/>
      <c r="B697" s="94"/>
      <c r="C697" s="94"/>
      <c r="D697" s="81"/>
      <c r="E697" s="94"/>
      <c r="F697" s="94"/>
      <c r="H697" s="81"/>
      <c r="W697" s="422"/>
    </row>
    <row r="698" ht="15.75" customHeight="1">
      <c r="A698" s="94"/>
      <c r="B698" s="94"/>
      <c r="C698" s="94"/>
      <c r="D698" s="81"/>
      <c r="E698" s="94"/>
      <c r="F698" s="94"/>
      <c r="H698" s="81"/>
      <c r="W698" s="422"/>
    </row>
    <row r="699" ht="15.75" customHeight="1">
      <c r="A699" s="94"/>
      <c r="B699" s="94"/>
      <c r="C699" s="94"/>
      <c r="D699" s="81"/>
      <c r="E699" s="94"/>
      <c r="F699" s="94"/>
      <c r="H699" s="81"/>
      <c r="W699" s="422"/>
    </row>
    <row r="700" ht="15.75" customHeight="1">
      <c r="A700" s="94"/>
      <c r="B700" s="94"/>
      <c r="C700" s="94"/>
      <c r="D700" s="81"/>
      <c r="E700" s="94"/>
      <c r="F700" s="94"/>
      <c r="H700" s="81"/>
      <c r="W700" s="422"/>
    </row>
    <row r="701" ht="15.75" customHeight="1">
      <c r="A701" s="94"/>
      <c r="B701" s="94"/>
      <c r="C701" s="94"/>
      <c r="D701" s="81"/>
      <c r="E701" s="94"/>
      <c r="F701" s="94"/>
      <c r="H701" s="81"/>
      <c r="W701" s="422"/>
    </row>
    <row r="702" ht="15.75" customHeight="1">
      <c r="A702" s="94"/>
      <c r="B702" s="94"/>
      <c r="C702" s="94"/>
      <c r="D702" s="81"/>
      <c r="E702" s="94"/>
      <c r="F702" s="94"/>
      <c r="H702" s="81"/>
      <c r="W702" s="422"/>
    </row>
    <row r="703" ht="15.75" customHeight="1">
      <c r="A703" s="94"/>
      <c r="B703" s="94"/>
      <c r="C703" s="94"/>
      <c r="D703" s="81"/>
      <c r="E703" s="94"/>
      <c r="F703" s="94"/>
      <c r="H703" s="81"/>
      <c r="W703" s="422"/>
    </row>
    <row r="704" ht="15.75" customHeight="1">
      <c r="A704" s="94"/>
      <c r="B704" s="94"/>
      <c r="C704" s="94"/>
      <c r="D704" s="81"/>
      <c r="E704" s="94"/>
      <c r="F704" s="94"/>
      <c r="H704" s="81"/>
      <c r="W704" s="422"/>
    </row>
    <row r="705" ht="15.75" customHeight="1">
      <c r="A705" s="94"/>
      <c r="B705" s="94"/>
      <c r="C705" s="94"/>
      <c r="D705" s="81"/>
      <c r="E705" s="94"/>
      <c r="F705" s="94"/>
      <c r="H705" s="81"/>
      <c r="W705" s="422"/>
    </row>
    <row r="706" ht="15.75" customHeight="1">
      <c r="A706" s="94"/>
      <c r="B706" s="94"/>
      <c r="C706" s="94"/>
      <c r="D706" s="81"/>
      <c r="E706" s="94"/>
      <c r="F706" s="94"/>
      <c r="H706" s="81"/>
      <c r="W706" s="422"/>
    </row>
    <row r="707" ht="15.75" customHeight="1">
      <c r="A707" s="94"/>
      <c r="B707" s="94"/>
      <c r="C707" s="94"/>
      <c r="D707" s="81"/>
      <c r="E707" s="94"/>
      <c r="F707" s="94"/>
      <c r="H707" s="81"/>
      <c r="W707" s="422"/>
    </row>
    <row r="708" ht="15.75" customHeight="1">
      <c r="A708" s="94"/>
      <c r="B708" s="94"/>
      <c r="C708" s="94"/>
      <c r="D708" s="81"/>
      <c r="E708" s="94"/>
      <c r="F708" s="94"/>
      <c r="H708" s="81"/>
      <c r="W708" s="422"/>
    </row>
    <row r="709" ht="15.75" customHeight="1">
      <c r="A709" s="94"/>
      <c r="B709" s="94"/>
      <c r="C709" s="94"/>
      <c r="D709" s="81"/>
      <c r="E709" s="94"/>
      <c r="F709" s="94"/>
      <c r="H709" s="81"/>
      <c r="W709" s="422"/>
    </row>
    <row r="710" ht="15.75" customHeight="1">
      <c r="A710" s="94"/>
      <c r="B710" s="94"/>
      <c r="C710" s="94"/>
      <c r="D710" s="81"/>
      <c r="E710" s="94"/>
      <c r="F710" s="94"/>
      <c r="H710" s="81"/>
      <c r="W710" s="422"/>
    </row>
    <row r="711" ht="15.75" customHeight="1">
      <c r="A711" s="94"/>
      <c r="B711" s="94"/>
      <c r="C711" s="94"/>
      <c r="D711" s="81"/>
      <c r="E711" s="94"/>
      <c r="F711" s="94"/>
      <c r="H711" s="81"/>
      <c r="W711" s="422"/>
    </row>
    <row r="712" ht="15.75" customHeight="1">
      <c r="A712" s="94"/>
      <c r="B712" s="94"/>
      <c r="C712" s="94"/>
      <c r="D712" s="81"/>
      <c r="E712" s="94"/>
      <c r="F712" s="94"/>
      <c r="H712" s="81"/>
      <c r="W712" s="422"/>
    </row>
    <row r="713" ht="15.75" customHeight="1">
      <c r="A713" s="94"/>
      <c r="B713" s="94"/>
      <c r="C713" s="94"/>
      <c r="D713" s="81"/>
      <c r="E713" s="94"/>
      <c r="F713" s="94"/>
      <c r="H713" s="81"/>
      <c r="W713" s="422"/>
    </row>
    <row r="714" ht="15.75" customHeight="1">
      <c r="A714" s="94"/>
      <c r="B714" s="94"/>
      <c r="C714" s="94"/>
      <c r="D714" s="81"/>
      <c r="E714" s="94"/>
      <c r="F714" s="94"/>
      <c r="H714" s="81"/>
      <c r="W714" s="422"/>
    </row>
    <row r="715" ht="15.75" customHeight="1">
      <c r="A715" s="94"/>
      <c r="B715" s="94"/>
      <c r="C715" s="94"/>
      <c r="D715" s="81"/>
      <c r="E715" s="94"/>
      <c r="F715" s="94"/>
      <c r="H715" s="81"/>
      <c r="W715" s="422"/>
    </row>
    <row r="716" ht="15.75" customHeight="1">
      <c r="A716" s="94"/>
      <c r="B716" s="94"/>
      <c r="C716" s="94"/>
      <c r="D716" s="81"/>
      <c r="E716" s="94"/>
      <c r="F716" s="94"/>
      <c r="H716" s="81"/>
      <c r="W716" s="422"/>
    </row>
    <row r="717" ht="15.75" customHeight="1">
      <c r="A717" s="94"/>
      <c r="B717" s="94"/>
      <c r="C717" s="94"/>
      <c r="D717" s="81"/>
      <c r="E717" s="94"/>
      <c r="F717" s="94"/>
      <c r="H717" s="81"/>
      <c r="W717" s="422"/>
    </row>
    <row r="718" ht="15.75" customHeight="1">
      <c r="A718" s="94"/>
      <c r="B718" s="94"/>
      <c r="C718" s="94"/>
      <c r="D718" s="81"/>
      <c r="E718" s="94"/>
      <c r="F718" s="94"/>
      <c r="H718" s="81"/>
      <c r="W718" s="422"/>
    </row>
    <row r="719" ht="15.75" customHeight="1">
      <c r="A719" s="94"/>
      <c r="B719" s="94"/>
      <c r="C719" s="94"/>
      <c r="D719" s="81"/>
      <c r="E719" s="94"/>
      <c r="F719" s="94"/>
      <c r="H719" s="81"/>
      <c r="W719" s="422"/>
    </row>
    <row r="720" ht="15.75" customHeight="1">
      <c r="A720" s="94"/>
      <c r="B720" s="94"/>
      <c r="C720" s="94"/>
      <c r="D720" s="81"/>
      <c r="E720" s="94"/>
      <c r="F720" s="94"/>
      <c r="H720" s="81"/>
      <c r="W720" s="422"/>
    </row>
    <row r="721" ht="15.75" customHeight="1">
      <c r="A721" s="94"/>
      <c r="B721" s="94"/>
      <c r="C721" s="94"/>
      <c r="D721" s="81"/>
      <c r="E721" s="94"/>
      <c r="F721" s="94"/>
      <c r="H721" s="81"/>
      <c r="W721" s="422"/>
    </row>
    <row r="722" ht="15.75" customHeight="1">
      <c r="A722" s="94"/>
      <c r="B722" s="94"/>
      <c r="C722" s="94"/>
      <c r="D722" s="81"/>
      <c r="E722" s="94"/>
      <c r="F722" s="94"/>
      <c r="H722" s="81"/>
      <c r="W722" s="422"/>
    </row>
    <row r="723" ht="15.75" customHeight="1">
      <c r="A723" s="94"/>
      <c r="B723" s="94"/>
      <c r="C723" s="94"/>
      <c r="D723" s="81"/>
      <c r="E723" s="94"/>
      <c r="F723" s="94"/>
      <c r="H723" s="81"/>
      <c r="W723" s="422"/>
    </row>
    <row r="724" ht="15.75" customHeight="1">
      <c r="A724" s="94"/>
      <c r="B724" s="94"/>
      <c r="C724" s="94"/>
      <c r="D724" s="81"/>
      <c r="E724" s="94"/>
      <c r="F724" s="94"/>
      <c r="H724" s="81"/>
      <c r="W724" s="422"/>
    </row>
    <row r="725" ht="15.75" customHeight="1">
      <c r="A725" s="94"/>
      <c r="B725" s="94"/>
      <c r="C725" s="94"/>
      <c r="D725" s="81"/>
      <c r="E725" s="94"/>
      <c r="F725" s="94"/>
      <c r="H725" s="81"/>
      <c r="W725" s="422"/>
    </row>
    <row r="726" ht="15.75" customHeight="1">
      <c r="A726" s="94"/>
      <c r="B726" s="94"/>
      <c r="C726" s="94"/>
      <c r="D726" s="81"/>
      <c r="E726" s="94"/>
      <c r="F726" s="94"/>
      <c r="H726" s="81"/>
      <c r="W726" s="422"/>
    </row>
    <row r="727" ht="15.75" customHeight="1">
      <c r="A727" s="94"/>
      <c r="B727" s="94"/>
      <c r="C727" s="94"/>
      <c r="D727" s="81"/>
      <c r="E727" s="94"/>
      <c r="F727" s="94"/>
      <c r="H727" s="81"/>
      <c r="W727" s="422"/>
    </row>
    <row r="728" ht="15.75" customHeight="1">
      <c r="A728" s="94"/>
      <c r="B728" s="94"/>
      <c r="C728" s="94"/>
      <c r="D728" s="81"/>
      <c r="E728" s="94"/>
      <c r="F728" s="94"/>
      <c r="H728" s="81"/>
      <c r="W728" s="422"/>
    </row>
    <row r="729" ht="15.75" customHeight="1">
      <c r="A729" s="94"/>
      <c r="B729" s="94"/>
      <c r="C729" s="94"/>
      <c r="D729" s="81"/>
      <c r="E729" s="94"/>
      <c r="F729" s="94"/>
      <c r="H729" s="81"/>
      <c r="W729" s="422"/>
    </row>
    <row r="730" ht="15.75" customHeight="1">
      <c r="A730" s="94"/>
      <c r="B730" s="94"/>
      <c r="C730" s="94"/>
      <c r="D730" s="81"/>
      <c r="E730" s="94"/>
      <c r="F730" s="94"/>
      <c r="H730" s="81"/>
      <c r="W730" s="422"/>
    </row>
    <row r="731" ht="15.75" customHeight="1">
      <c r="A731" s="94"/>
      <c r="B731" s="94"/>
      <c r="C731" s="94"/>
      <c r="D731" s="81"/>
      <c r="E731" s="94"/>
      <c r="F731" s="94"/>
      <c r="H731" s="81"/>
      <c r="W731" s="422"/>
    </row>
    <row r="732" ht="15.75" customHeight="1">
      <c r="A732" s="94"/>
      <c r="B732" s="94"/>
      <c r="C732" s="94"/>
      <c r="D732" s="81"/>
      <c r="E732" s="94"/>
      <c r="F732" s="94"/>
      <c r="H732" s="81"/>
      <c r="W732" s="422"/>
    </row>
    <row r="733" ht="15.75" customHeight="1">
      <c r="A733" s="94"/>
      <c r="B733" s="94"/>
      <c r="C733" s="94"/>
      <c r="D733" s="81"/>
      <c r="E733" s="94"/>
      <c r="F733" s="94"/>
      <c r="H733" s="81"/>
      <c r="W733" s="422"/>
    </row>
    <row r="734" ht="15.75" customHeight="1">
      <c r="A734" s="94"/>
      <c r="B734" s="94"/>
      <c r="C734" s="94"/>
      <c r="D734" s="81"/>
      <c r="E734" s="94"/>
      <c r="F734" s="94"/>
      <c r="H734" s="81"/>
      <c r="W734" s="422"/>
    </row>
    <row r="735" ht="15.75" customHeight="1">
      <c r="A735" s="94"/>
      <c r="B735" s="94"/>
      <c r="C735" s="94"/>
      <c r="D735" s="81"/>
      <c r="E735" s="94"/>
      <c r="F735" s="94"/>
      <c r="H735" s="81"/>
      <c r="W735" s="422"/>
    </row>
    <row r="736" ht="15.75" customHeight="1">
      <c r="A736" s="94"/>
      <c r="B736" s="94"/>
      <c r="C736" s="94"/>
      <c r="D736" s="81"/>
      <c r="E736" s="94"/>
      <c r="F736" s="94"/>
      <c r="H736" s="81"/>
      <c r="W736" s="422"/>
    </row>
    <row r="737" ht="15.75" customHeight="1">
      <c r="A737" s="94"/>
      <c r="B737" s="94"/>
      <c r="C737" s="94"/>
      <c r="D737" s="81"/>
      <c r="E737" s="94"/>
      <c r="F737" s="94"/>
      <c r="H737" s="81"/>
      <c r="W737" s="422"/>
    </row>
    <row r="738" ht="15.75" customHeight="1">
      <c r="A738" s="94"/>
      <c r="B738" s="94"/>
      <c r="C738" s="94"/>
      <c r="D738" s="81"/>
      <c r="E738" s="94"/>
      <c r="F738" s="94"/>
      <c r="H738" s="81"/>
      <c r="W738" s="422"/>
    </row>
    <row r="739" ht="15.75" customHeight="1">
      <c r="A739" s="94"/>
      <c r="B739" s="94"/>
      <c r="C739" s="94"/>
      <c r="D739" s="81"/>
      <c r="E739" s="94"/>
      <c r="F739" s="94"/>
      <c r="H739" s="81"/>
      <c r="W739" s="422"/>
    </row>
    <row r="740" ht="15.75" customHeight="1">
      <c r="A740" s="94"/>
      <c r="B740" s="94"/>
      <c r="C740" s="94"/>
      <c r="D740" s="81"/>
      <c r="E740" s="94"/>
      <c r="F740" s="94"/>
      <c r="H740" s="81"/>
      <c r="W740" s="422"/>
    </row>
    <row r="741" ht="15.75" customHeight="1">
      <c r="A741" s="94"/>
      <c r="B741" s="94"/>
      <c r="C741" s="94"/>
      <c r="D741" s="81"/>
      <c r="E741" s="94"/>
      <c r="F741" s="94"/>
      <c r="H741" s="81"/>
      <c r="W741" s="422"/>
    </row>
    <row r="742" ht="15.75" customHeight="1">
      <c r="A742" s="94"/>
      <c r="B742" s="94"/>
      <c r="C742" s="94"/>
      <c r="D742" s="81"/>
      <c r="E742" s="94"/>
      <c r="F742" s="94"/>
      <c r="H742" s="81"/>
      <c r="W742" s="422"/>
    </row>
    <row r="743" ht="15.75" customHeight="1">
      <c r="A743" s="94"/>
      <c r="B743" s="94"/>
      <c r="C743" s="94"/>
      <c r="D743" s="81"/>
      <c r="E743" s="94"/>
      <c r="F743" s="94"/>
      <c r="H743" s="81"/>
      <c r="W743" s="422"/>
    </row>
    <row r="744" ht="15.75" customHeight="1">
      <c r="A744" s="94"/>
      <c r="B744" s="94"/>
      <c r="C744" s="94"/>
      <c r="D744" s="81"/>
      <c r="E744" s="94"/>
      <c r="F744" s="94"/>
      <c r="H744" s="81"/>
      <c r="W744" s="422"/>
    </row>
    <row r="745" ht="15.75" customHeight="1">
      <c r="A745" s="94"/>
      <c r="B745" s="94"/>
      <c r="C745" s="94"/>
      <c r="D745" s="81"/>
      <c r="E745" s="94"/>
      <c r="F745" s="94"/>
      <c r="H745" s="81"/>
      <c r="W745" s="422"/>
    </row>
    <row r="746" ht="15.75" customHeight="1">
      <c r="A746" s="94"/>
      <c r="B746" s="94"/>
      <c r="C746" s="94"/>
      <c r="D746" s="81"/>
      <c r="E746" s="94"/>
      <c r="F746" s="94"/>
      <c r="H746" s="81"/>
      <c r="W746" s="422"/>
    </row>
    <row r="747" ht="15.75" customHeight="1">
      <c r="A747" s="94"/>
      <c r="B747" s="94"/>
      <c r="C747" s="94"/>
      <c r="D747" s="81"/>
      <c r="E747" s="94"/>
      <c r="F747" s="94"/>
      <c r="H747" s="81"/>
      <c r="W747" s="422"/>
    </row>
    <row r="748" ht="15.75" customHeight="1">
      <c r="A748" s="94"/>
      <c r="B748" s="94"/>
      <c r="C748" s="94"/>
      <c r="D748" s="81"/>
      <c r="E748" s="94"/>
      <c r="F748" s="94"/>
      <c r="H748" s="81"/>
      <c r="W748" s="422"/>
    </row>
    <row r="749" ht="15.75" customHeight="1">
      <c r="A749" s="94"/>
      <c r="B749" s="94"/>
      <c r="C749" s="94"/>
      <c r="D749" s="81"/>
      <c r="E749" s="94"/>
      <c r="F749" s="94"/>
      <c r="H749" s="81"/>
      <c r="W749" s="422"/>
    </row>
    <row r="750" ht="15.75" customHeight="1">
      <c r="A750" s="94"/>
      <c r="B750" s="94"/>
      <c r="C750" s="94"/>
      <c r="D750" s="81"/>
      <c r="E750" s="94"/>
      <c r="F750" s="94"/>
      <c r="H750" s="81"/>
      <c r="W750" s="422"/>
    </row>
    <row r="751" ht="15.75" customHeight="1">
      <c r="A751" s="94"/>
      <c r="B751" s="94"/>
      <c r="C751" s="94"/>
      <c r="D751" s="81"/>
      <c r="E751" s="94"/>
      <c r="F751" s="94"/>
      <c r="H751" s="81"/>
      <c r="W751" s="422"/>
    </row>
    <row r="752" ht="15.75" customHeight="1">
      <c r="A752" s="94"/>
      <c r="B752" s="94"/>
      <c r="C752" s="94"/>
      <c r="D752" s="81"/>
      <c r="E752" s="94"/>
      <c r="F752" s="94"/>
      <c r="H752" s="81"/>
      <c r="W752" s="422"/>
    </row>
    <row r="753" ht="15.75" customHeight="1">
      <c r="A753" s="94"/>
      <c r="B753" s="94"/>
      <c r="C753" s="94"/>
      <c r="D753" s="81"/>
      <c r="E753" s="94"/>
      <c r="F753" s="94"/>
      <c r="H753" s="81"/>
      <c r="W753" s="422"/>
    </row>
    <row r="754" ht="15.75" customHeight="1">
      <c r="A754" s="94"/>
      <c r="B754" s="94"/>
      <c r="C754" s="94"/>
      <c r="D754" s="81"/>
      <c r="E754" s="94"/>
      <c r="F754" s="94"/>
      <c r="H754" s="81"/>
      <c r="W754" s="422"/>
    </row>
    <row r="755" ht="15.75" customHeight="1">
      <c r="A755" s="94"/>
      <c r="B755" s="94"/>
      <c r="C755" s="94"/>
      <c r="D755" s="81"/>
      <c r="E755" s="94"/>
      <c r="F755" s="94"/>
      <c r="H755" s="81"/>
      <c r="W755" s="422"/>
    </row>
    <row r="756" ht="15.75" customHeight="1">
      <c r="A756" s="94"/>
      <c r="B756" s="94"/>
      <c r="C756" s="94"/>
      <c r="D756" s="81"/>
      <c r="E756" s="94"/>
      <c r="F756" s="94"/>
      <c r="H756" s="81"/>
      <c r="W756" s="422"/>
    </row>
    <row r="757" ht="15.75" customHeight="1">
      <c r="A757" s="94"/>
      <c r="B757" s="94"/>
      <c r="C757" s="94"/>
      <c r="D757" s="81"/>
      <c r="E757" s="94"/>
      <c r="F757" s="94"/>
      <c r="H757" s="81"/>
      <c r="W757" s="422"/>
    </row>
    <row r="758" ht="15.75" customHeight="1">
      <c r="A758" s="94"/>
      <c r="B758" s="94"/>
      <c r="C758" s="94"/>
      <c r="D758" s="81"/>
      <c r="E758" s="94"/>
      <c r="F758" s="94"/>
      <c r="H758" s="81"/>
      <c r="W758" s="422"/>
    </row>
    <row r="759" ht="15.75" customHeight="1">
      <c r="A759" s="94"/>
      <c r="B759" s="94"/>
      <c r="C759" s="94"/>
      <c r="D759" s="81"/>
      <c r="E759" s="94"/>
      <c r="F759" s="94"/>
      <c r="H759" s="81"/>
      <c r="W759" s="422"/>
    </row>
    <row r="760" ht="15.75" customHeight="1">
      <c r="A760" s="94"/>
      <c r="B760" s="94"/>
      <c r="C760" s="94"/>
      <c r="D760" s="81"/>
      <c r="E760" s="94"/>
      <c r="F760" s="94"/>
      <c r="H760" s="81"/>
      <c r="W760" s="422"/>
    </row>
    <row r="761" ht="15.75" customHeight="1">
      <c r="A761" s="94"/>
      <c r="B761" s="94"/>
      <c r="C761" s="94"/>
      <c r="D761" s="81"/>
      <c r="E761" s="94"/>
      <c r="F761" s="94"/>
      <c r="H761" s="81"/>
      <c r="W761" s="422"/>
    </row>
    <row r="762" ht="15.75" customHeight="1">
      <c r="A762" s="94"/>
      <c r="B762" s="94"/>
      <c r="C762" s="94"/>
      <c r="D762" s="81"/>
      <c r="E762" s="94"/>
      <c r="F762" s="94"/>
      <c r="H762" s="81"/>
      <c r="W762" s="422"/>
    </row>
    <row r="763" ht="15.75" customHeight="1">
      <c r="A763" s="94"/>
      <c r="B763" s="94"/>
      <c r="C763" s="94"/>
      <c r="D763" s="81"/>
      <c r="E763" s="94"/>
      <c r="F763" s="94"/>
      <c r="H763" s="81"/>
      <c r="W763" s="422"/>
    </row>
    <row r="764" ht="15.75" customHeight="1">
      <c r="A764" s="94"/>
      <c r="B764" s="94"/>
      <c r="C764" s="94"/>
      <c r="D764" s="81"/>
      <c r="E764" s="94"/>
      <c r="F764" s="94"/>
      <c r="H764" s="81"/>
      <c r="W764" s="422"/>
    </row>
    <row r="765" ht="15.75" customHeight="1">
      <c r="A765" s="94"/>
      <c r="B765" s="94"/>
      <c r="C765" s="94"/>
      <c r="D765" s="81"/>
      <c r="E765" s="94"/>
      <c r="F765" s="94"/>
      <c r="H765" s="81"/>
      <c r="W765" s="422"/>
    </row>
    <row r="766" ht="15.75" customHeight="1">
      <c r="A766" s="94"/>
      <c r="B766" s="94"/>
      <c r="C766" s="94"/>
      <c r="D766" s="81"/>
      <c r="E766" s="94"/>
      <c r="F766" s="94"/>
      <c r="H766" s="81"/>
      <c r="W766" s="422"/>
    </row>
    <row r="767" ht="15.75" customHeight="1">
      <c r="A767" s="94"/>
      <c r="B767" s="94"/>
      <c r="C767" s="94"/>
      <c r="D767" s="81"/>
      <c r="E767" s="94"/>
      <c r="F767" s="94"/>
      <c r="H767" s="81"/>
      <c r="W767" s="422"/>
    </row>
    <row r="768" ht="15.75" customHeight="1">
      <c r="A768" s="94"/>
      <c r="B768" s="94"/>
      <c r="C768" s="94"/>
      <c r="D768" s="81"/>
      <c r="E768" s="94"/>
      <c r="F768" s="94"/>
      <c r="H768" s="81"/>
      <c r="W768" s="422"/>
    </row>
    <row r="769" ht="15.75" customHeight="1">
      <c r="A769" s="94"/>
      <c r="B769" s="94"/>
      <c r="C769" s="94"/>
      <c r="D769" s="81"/>
      <c r="E769" s="94"/>
      <c r="F769" s="94"/>
      <c r="H769" s="81"/>
      <c r="W769" s="422"/>
    </row>
    <row r="770" ht="15.75" customHeight="1">
      <c r="A770" s="94"/>
      <c r="B770" s="94"/>
      <c r="C770" s="94"/>
      <c r="D770" s="81"/>
      <c r="E770" s="94"/>
      <c r="F770" s="94"/>
      <c r="H770" s="81"/>
      <c r="W770" s="422"/>
    </row>
    <row r="771" ht="15.75" customHeight="1">
      <c r="A771" s="94"/>
      <c r="B771" s="94"/>
      <c r="C771" s="94"/>
      <c r="D771" s="81"/>
      <c r="E771" s="94"/>
      <c r="F771" s="94"/>
      <c r="H771" s="81"/>
      <c r="W771" s="422"/>
    </row>
    <row r="772" ht="15.75" customHeight="1">
      <c r="A772" s="94"/>
      <c r="B772" s="94"/>
      <c r="C772" s="94"/>
      <c r="D772" s="81"/>
      <c r="E772" s="94"/>
      <c r="F772" s="94"/>
      <c r="H772" s="81"/>
      <c r="W772" s="422"/>
    </row>
    <row r="773" ht="15.75" customHeight="1">
      <c r="A773" s="94"/>
      <c r="B773" s="94"/>
      <c r="C773" s="94"/>
      <c r="D773" s="81"/>
      <c r="E773" s="94"/>
      <c r="F773" s="94"/>
      <c r="H773" s="81"/>
      <c r="W773" s="422"/>
    </row>
    <row r="774" ht="15.75" customHeight="1">
      <c r="A774" s="94"/>
      <c r="B774" s="94"/>
      <c r="C774" s="94"/>
      <c r="D774" s="81"/>
      <c r="E774" s="94"/>
      <c r="F774" s="94"/>
      <c r="H774" s="81"/>
      <c r="W774" s="422"/>
    </row>
    <row r="775" ht="15.75" customHeight="1">
      <c r="A775" s="94"/>
      <c r="B775" s="94"/>
      <c r="C775" s="94"/>
      <c r="D775" s="81"/>
      <c r="E775" s="94"/>
      <c r="F775" s="94"/>
      <c r="H775" s="81"/>
      <c r="W775" s="422"/>
    </row>
    <row r="776" ht="15.75" customHeight="1">
      <c r="A776" s="94"/>
      <c r="B776" s="94"/>
      <c r="C776" s="94"/>
      <c r="D776" s="81"/>
      <c r="E776" s="94"/>
      <c r="F776" s="94"/>
      <c r="H776" s="81"/>
      <c r="W776" s="422"/>
    </row>
    <row r="777" ht="15.75" customHeight="1">
      <c r="A777" s="94"/>
      <c r="B777" s="94"/>
      <c r="C777" s="94"/>
      <c r="D777" s="81"/>
      <c r="E777" s="94"/>
      <c r="F777" s="94"/>
      <c r="H777" s="81"/>
      <c r="W777" s="422"/>
    </row>
    <row r="778" ht="15.75" customHeight="1">
      <c r="A778" s="94"/>
      <c r="B778" s="94"/>
      <c r="C778" s="94"/>
      <c r="D778" s="81"/>
      <c r="E778" s="94"/>
      <c r="F778" s="94"/>
      <c r="H778" s="81"/>
      <c r="W778" s="422"/>
    </row>
    <row r="779" ht="15.75" customHeight="1">
      <c r="A779" s="94"/>
      <c r="B779" s="94"/>
      <c r="C779" s="94"/>
      <c r="D779" s="81"/>
      <c r="E779" s="94"/>
      <c r="F779" s="94"/>
      <c r="H779" s="81"/>
      <c r="W779" s="422"/>
    </row>
    <row r="780" ht="15.75" customHeight="1">
      <c r="A780" s="94"/>
      <c r="B780" s="94"/>
      <c r="C780" s="94"/>
      <c r="D780" s="81"/>
      <c r="E780" s="94"/>
      <c r="F780" s="94"/>
      <c r="H780" s="81"/>
      <c r="W780" s="422"/>
    </row>
    <row r="781" ht="15.75" customHeight="1">
      <c r="A781" s="94"/>
      <c r="B781" s="94"/>
      <c r="C781" s="94"/>
      <c r="D781" s="81"/>
      <c r="E781" s="94"/>
      <c r="F781" s="94"/>
      <c r="H781" s="81"/>
      <c r="W781" s="422"/>
    </row>
    <row r="782" ht="15.75" customHeight="1">
      <c r="A782" s="94"/>
      <c r="B782" s="94"/>
      <c r="C782" s="94"/>
      <c r="D782" s="81"/>
      <c r="E782" s="94"/>
      <c r="F782" s="94"/>
      <c r="H782" s="81"/>
      <c r="W782" s="422"/>
    </row>
    <row r="783" ht="15.75" customHeight="1">
      <c r="A783" s="94"/>
      <c r="B783" s="94"/>
      <c r="C783" s="94"/>
      <c r="D783" s="81"/>
      <c r="E783" s="94"/>
      <c r="F783" s="94"/>
      <c r="H783" s="81"/>
      <c r="W783" s="422"/>
    </row>
    <row r="784" ht="15.75" customHeight="1">
      <c r="A784" s="94"/>
      <c r="B784" s="94"/>
      <c r="C784" s="94"/>
      <c r="D784" s="81"/>
      <c r="E784" s="94"/>
      <c r="F784" s="94"/>
      <c r="H784" s="81"/>
      <c r="W784" s="422"/>
    </row>
    <row r="785" ht="15.75" customHeight="1">
      <c r="A785" s="94"/>
      <c r="B785" s="94"/>
      <c r="C785" s="94"/>
      <c r="D785" s="81"/>
      <c r="E785" s="94"/>
      <c r="F785" s="94"/>
      <c r="H785" s="81"/>
      <c r="W785" s="422"/>
    </row>
    <row r="786" ht="15.75" customHeight="1">
      <c r="A786" s="94"/>
      <c r="B786" s="94"/>
      <c r="C786" s="94"/>
      <c r="D786" s="81"/>
      <c r="E786" s="94"/>
      <c r="F786" s="94"/>
      <c r="H786" s="81"/>
      <c r="W786" s="422"/>
    </row>
    <row r="787" ht="15.75" customHeight="1">
      <c r="A787" s="94"/>
      <c r="B787" s="94"/>
      <c r="C787" s="94"/>
      <c r="D787" s="81"/>
      <c r="E787" s="94"/>
      <c r="F787" s="94"/>
      <c r="H787" s="81"/>
      <c r="W787" s="422"/>
    </row>
    <row r="788" ht="15.75" customHeight="1">
      <c r="A788" s="94"/>
      <c r="B788" s="94"/>
      <c r="C788" s="94"/>
      <c r="D788" s="81"/>
      <c r="E788" s="94"/>
      <c r="F788" s="94"/>
      <c r="H788" s="81"/>
      <c r="W788" s="422"/>
    </row>
    <row r="789" ht="15.75" customHeight="1">
      <c r="A789" s="94"/>
      <c r="B789" s="94"/>
      <c r="C789" s="94"/>
      <c r="D789" s="81"/>
      <c r="E789" s="94"/>
      <c r="F789" s="94"/>
      <c r="H789" s="81"/>
      <c r="W789" s="422"/>
    </row>
    <row r="790" ht="15.75" customHeight="1">
      <c r="A790" s="94"/>
      <c r="B790" s="94"/>
      <c r="C790" s="94"/>
      <c r="D790" s="81"/>
      <c r="E790" s="94"/>
      <c r="F790" s="94"/>
      <c r="H790" s="81"/>
      <c r="W790" s="422"/>
    </row>
    <row r="791" ht="15.75" customHeight="1">
      <c r="A791" s="94"/>
      <c r="B791" s="94"/>
      <c r="C791" s="94"/>
      <c r="D791" s="81"/>
      <c r="E791" s="94"/>
      <c r="F791" s="94"/>
      <c r="H791" s="81"/>
      <c r="W791" s="422"/>
    </row>
    <row r="792" ht="15.75" customHeight="1">
      <c r="A792" s="94"/>
      <c r="B792" s="94"/>
      <c r="C792" s="94"/>
      <c r="D792" s="81"/>
      <c r="E792" s="94"/>
      <c r="F792" s="94"/>
      <c r="H792" s="81"/>
      <c r="W792" s="422"/>
    </row>
    <row r="793" ht="15.75" customHeight="1">
      <c r="A793" s="94"/>
      <c r="B793" s="94"/>
      <c r="C793" s="94"/>
      <c r="D793" s="81"/>
      <c r="E793" s="94"/>
      <c r="F793" s="94"/>
      <c r="H793" s="81"/>
      <c r="W793" s="422"/>
    </row>
    <row r="794" ht="15.75" customHeight="1">
      <c r="A794" s="94"/>
      <c r="B794" s="94"/>
      <c r="C794" s="94"/>
      <c r="D794" s="81"/>
      <c r="E794" s="94"/>
      <c r="F794" s="94"/>
      <c r="H794" s="81"/>
      <c r="W794" s="422"/>
    </row>
    <row r="795" ht="15.75" customHeight="1">
      <c r="A795" s="94"/>
      <c r="B795" s="94"/>
      <c r="C795" s="94"/>
      <c r="D795" s="81"/>
      <c r="E795" s="94"/>
      <c r="F795" s="94"/>
      <c r="H795" s="81"/>
      <c r="W795" s="422"/>
    </row>
    <row r="796" ht="15.75" customHeight="1">
      <c r="A796" s="94"/>
      <c r="B796" s="94"/>
      <c r="C796" s="94"/>
      <c r="D796" s="81"/>
      <c r="E796" s="94"/>
      <c r="F796" s="94"/>
      <c r="H796" s="81"/>
      <c r="W796" s="422"/>
    </row>
    <row r="797" ht="15.75" customHeight="1">
      <c r="A797" s="94"/>
      <c r="B797" s="94"/>
      <c r="C797" s="94"/>
      <c r="D797" s="81"/>
      <c r="E797" s="94"/>
      <c r="F797" s="94"/>
      <c r="H797" s="81"/>
      <c r="W797" s="422"/>
    </row>
    <row r="798" ht="15.75" customHeight="1">
      <c r="A798" s="94"/>
      <c r="B798" s="94"/>
      <c r="C798" s="94"/>
      <c r="D798" s="81"/>
      <c r="E798" s="94"/>
      <c r="F798" s="94"/>
      <c r="H798" s="81"/>
      <c r="W798" s="422"/>
    </row>
    <row r="799" ht="15.75" customHeight="1">
      <c r="A799" s="94"/>
      <c r="B799" s="94"/>
      <c r="C799" s="94"/>
      <c r="D799" s="81"/>
      <c r="E799" s="94"/>
      <c r="F799" s="94"/>
      <c r="H799" s="81"/>
      <c r="W799" s="422"/>
    </row>
    <row r="800" ht="15.75" customHeight="1">
      <c r="A800" s="94"/>
      <c r="B800" s="94"/>
      <c r="C800" s="94"/>
      <c r="D800" s="81"/>
      <c r="E800" s="94"/>
      <c r="F800" s="94"/>
      <c r="H800" s="81"/>
      <c r="W800" s="422"/>
    </row>
    <row r="801" ht="15.75" customHeight="1">
      <c r="A801" s="94"/>
      <c r="B801" s="94"/>
      <c r="C801" s="94"/>
      <c r="D801" s="81"/>
      <c r="E801" s="94"/>
      <c r="F801" s="94"/>
      <c r="H801" s="81"/>
      <c r="W801" s="422"/>
    </row>
    <row r="802" ht="15.75" customHeight="1">
      <c r="A802" s="94"/>
      <c r="B802" s="94"/>
      <c r="C802" s="94"/>
      <c r="D802" s="81"/>
      <c r="E802" s="94"/>
      <c r="F802" s="94"/>
      <c r="H802" s="81"/>
      <c r="W802" s="422"/>
    </row>
    <row r="803" ht="15.75" customHeight="1">
      <c r="A803" s="94"/>
      <c r="B803" s="94"/>
      <c r="C803" s="94"/>
      <c r="D803" s="81"/>
      <c r="E803" s="94"/>
      <c r="F803" s="94"/>
      <c r="H803" s="81"/>
      <c r="W803" s="422"/>
    </row>
    <row r="804" ht="15.75" customHeight="1">
      <c r="A804" s="94"/>
      <c r="B804" s="94"/>
      <c r="C804" s="94"/>
      <c r="D804" s="81"/>
      <c r="E804" s="94"/>
      <c r="F804" s="94"/>
      <c r="H804" s="81"/>
      <c r="W804" s="422"/>
    </row>
    <row r="805" ht="15.75" customHeight="1">
      <c r="A805" s="94"/>
      <c r="B805" s="94"/>
      <c r="C805" s="94"/>
      <c r="D805" s="81"/>
      <c r="E805" s="94"/>
      <c r="F805" s="94"/>
      <c r="H805" s="81"/>
      <c r="W805" s="422"/>
    </row>
    <row r="806" ht="15.75" customHeight="1">
      <c r="A806" s="94"/>
      <c r="B806" s="94"/>
      <c r="C806" s="94"/>
      <c r="D806" s="81"/>
      <c r="E806" s="94"/>
      <c r="F806" s="94"/>
      <c r="H806" s="81"/>
      <c r="W806" s="422"/>
    </row>
    <row r="807" ht="15.75" customHeight="1">
      <c r="A807" s="94"/>
      <c r="B807" s="94"/>
      <c r="C807" s="94"/>
      <c r="D807" s="81"/>
      <c r="E807" s="94"/>
      <c r="F807" s="94"/>
      <c r="H807" s="81"/>
      <c r="W807" s="422"/>
    </row>
    <row r="808" ht="15.75" customHeight="1">
      <c r="A808" s="94"/>
      <c r="B808" s="94"/>
      <c r="C808" s="94"/>
      <c r="D808" s="81"/>
      <c r="E808" s="94"/>
      <c r="F808" s="94"/>
      <c r="H808" s="81"/>
      <c r="W808" s="422"/>
    </row>
    <row r="809" ht="15.75" customHeight="1">
      <c r="A809" s="94"/>
      <c r="B809" s="94"/>
      <c r="C809" s="94"/>
      <c r="D809" s="81"/>
      <c r="E809" s="94"/>
      <c r="F809" s="94"/>
      <c r="H809" s="81"/>
      <c r="W809" s="422"/>
    </row>
    <row r="810" ht="15.75" customHeight="1">
      <c r="A810" s="94"/>
      <c r="B810" s="94"/>
      <c r="C810" s="94"/>
      <c r="D810" s="81"/>
      <c r="E810" s="94"/>
      <c r="F810" s="94"/>
      <c r="H810" s="81"/>
      <c r="W810" s="422"/>
    </row>
    <row r="811" ht="15.75" customHeight="1">
      <c r="A811" s="94"/>
      <c r="B811" s="94"/>
      <c r="C811" s="94"/>
      <c r="D811" s="81"/>
      <c r="E811" s="94"/>
      <c r="F811" s="94"/>
      <c r="H811" s="81"/>
      <c r="W811" s="422"/>
    </row>
    <row r="812" ht="15.75" customHeight="1">
      <c r="A812" s="94"/>
      <c r="B812" s="94"/>
      <c r="C812" s="94"/>
      <c r="D812" s="81"/>
      <c r="E812" s="94"/>
      <c r="F812" s="94"/>
      <c r="H812" s="81"/>
      <c r="W812" s="422"/>
    </row>
    <row r="813" ht="15.75" customHeight="1">
      <c r="A813" s="94"/>
      <c r="B813" s="94"/>
      <c r="C813" s="94"/>
      <c r="D813" s="81"/>
      <c r="E813" s="94"/>
      <c r="F813" s="94"/>
      <c r="H813" s="81"/>
      <c r="W813" s="422"/>
    </row>
    <row r="814" ht="15.75" customHeight="1">
      <c r="A814" s="94"/>
      <c r="B814" s="94"/>
      <c r="C814" s="94"/>
      <c r="D814" s="81"/>
      <c r="E814" s="94"/>
      <c r="F814" s="94"/>
      <c r="H814" s="81"/>
      <c r="W814" s="422"/>
    </row>
    <row r="815" ht="15.75" customHeight="1">
      <c r="A815" s="94"/>
      <c r="B815" s="94"/>
      <c r="C815" s="94"/>
      <c r="D815" s="81"/>
      <c r="E815" s="94"/>
      <c r="F815" s="94"/>
      <c r="H815" s="81"/>
      <c r="W815" s="422"/>
    </row>
    <row r="816" ht="15.75" customHeight="1">
      <c r="A816" s="94"/>
      <c r="B816" s="94"/>
      <c r="C816" s="94"/>
      <c r="D816" s="81"/>
      <c r="E816" s="94"/>
      <c r="F816" s="94"/>
      <c r="H816" s="81"/>
      <c r="W816" s="422"/>
    </row>
    <row r="817" ht="15.75" customHeight="1">
      <c r="A817" s="94"/>
      <c r="B817" s="94"/>
      <c r="C817" s="94"/>
      <c r="D817" s="81"/>
      <c r="E817" s="94"/>
      <c r="F817" s="94"/>
      <c r="H817" s="81"/>
      <c r="W817" s="422"/>
    </row>
    <row r="818" ht="15.75" customHeight="1">
      <c r="A818" s="94"/>
      <c r="B818" s="94"/>
      <c r="C818" s="94"/>
      <c r="D818" s="81"/>
      <c r="E818" s="94"/>
      <c r="F818" s="94"/>
      <c r="H818" s="81"/>
      <c r="W818" s="422"/>
    </row>
    <row r="819" ht="15.75" customHeight="1">
      <c r="A819" s="94"/>
      <c r="B819" s="94"/>
      <c r="C819" s="94"/>
      <c r="D819" s="81"/>
      <c r="E819" s="94"/>
      <c r="F819" s="94"/>
      <c r="H819" s="81"/>
      <c r="W819" s="422"/>
    </row>
    <row r="820" ht="15.75" customHeight="1">
      <c r="A820" s="94"/>
      <c r="B820" s="94"/>
      <c r="C820" s="94"/>
      <c r="D820" s="81"/>
      <c r="E820" s="94"/>
      <c r="F820" s="94"/>
      <c r="H820" s="81"/>
      <c r="W820" s="422"/>
    </row>
    <row r="821" ht="15.75" customHeight="1">
      <c r="A821" s="94"/>
      <c r="B821" s="94"/>
      <c r="C821" s="94"/>
      <c r="D821" s="81"/>
      <c r="E821" s="94"/>
      <c r="F821" s="94"/>
      <c r="H821" s="81"/>
      <c r="W821" s="422"/>
    </row>
    <row r="822" ht="15.75" customHeight="1">
      <c r="A822" s="94"/>
      <c r="B822" s="94"/>
      <c r="C822" s="94"/>
      <c r="D822" s="81"/>
      <c r="E822" s="94"/>
      <c r="F822" s="94"/>
      <c r="H822" s="81"/>
      <c r="W822" s="422"/>
    </row>
    <row r="823" ht="15.75" customHeight="1">
      <c r="A823" s="94"/>
      <c r="B823" s="94"/>
      <c r="C823" s="94"/>
      <c r="D823" s="81"/>
      <c r="E823" s="94"/>
      <c r="F823" s="94"/>
      <c r="H823" s="81"/>
      <c r="W823" s="422"/>
    </row>
    <row r="824" ht="15.75" customHeight="1">
      <c r="A824" s="94"/>
      <c r="B824" s="94"/>
      <c r="C824" s="94"/>
      <c r="D824" s="81"/>
      <c r="E824" s="94"/>
      <c r="F824" s="94"/>
      <c r="H824" s="81"/>
      <c r="W824" s="422"/>
    </row>
    <row r="825" ht="15.75" customHeight="1">
      <c r="A825" s="94"/>
      <c r="B825" s="94"/>
      <c r="C825" s="94"/>
      <c r="D825" s="81"/>
      <c r="E825" s="94"/>
      <c r="F825" s="94"/>
      <c r="H825" s="81"/>
      <c r="W825" s="422"/>
    </row>
    <row r="826" ht="15.75" customHeight="1">
      <c r="A826" s="94"/>
      <c r="B826" s="94"/>
      <c r="C826" s="94"/>
      <c r="D826" s="81"/>
      <c r="E826" s="94"/>
      <c r="F826" s="94"/>
      <c r="H826" s="81"/>
      <c r="W826" s="422"/>
    </row>
    <row r="827" ht="15.75" customHeight="1">
      <c r="A827" s="94"/>
      <c r="B827" s="94"/>
      <c r="C827" s="94"/>
      <c r="D827" s="81"/>
      <c r="E827" s="94"/>
      <c r="F827" s="94"/>
      <c r="H827" s="81"/>
      <c r="W827" s="422"/>
    </row>
    <row r="828" ht="15.75" customHeight="1">
      <c r="A828" s="94"/>
      <c r="B828" s="94"/>
      <c r="C828" s="94"/>
      <c r="D828" s="81"/>
      <c r="E828" s="94"/>
      <c r="F828" s="94"/>
      <c r="H828" s="81"/>
      <c r="W828" s="422"/>
    </row>
    <row r="829" ht="15.75" customHeight="1">
      <c r="A829" s="94"/>
      <c r="B829" s="94"/>
      <c r="C829" s="94"/>
      <c r="D829" s="81"/>
      <c r="E829" s="94"/>
      <c r="F829" s="94"/>
      <c r="H829" s="81"/>
      <c r="W829" s="422"/>
    </row>
    <row r="830" ht="15.75" customHeight="1">
      <c r="A830" s="94"/>
      <c r="B830" s="94"/>
      <c r="C830" s="94"/>
      <c r="D830" s="81"/>
      <c r="E830" s="94"/>
      <c r="F830" s="94"/>
      <c r="H830" s="81"/>
      <c r="W830" s="422"/>
    </row>
    <row r="831" ht="15.75" customHeight="1">
      <c r="A831" s="94"/>
      <c r="B831" s="94"/>
      <c r="C831" s="94"/>
      <c r="D831" s="81"/>
      <c r="E831" s="94"/>
      <c r="F831" s="94"/>
      <c r="H831" s="81"/>
      <c r="W831" s="422"/>
    </row>
    <row r="832" ht="15.75" customHeight="1">
      <c r="A832" s="94"/>
      <c r="B832" s="94"/>
      <c r="C832" s="94"/>
      <c r="D832" s="81"/>
      <c r="E832" s="94"/>
      <c r="F832" s="94"/>
      <c r="H832" s="81"/>
      <c r="W832" s="422"/>
    </row>
    <row r="833" ht="15.75" customHeight="1">
      <c r="A833" s="94"/>
      <c r="B833" s="94"/>
      <c r="C833" s="94"/>
      <c r="D833" s="81"/>
      <c r="E833" s="94"/>
      <c r="F833" s="94"/>
      <c r="H833" s="81"/>
      <c r="W833" s="422"/>
    </row>
    <row r="834" ht="15.75" customHeight="1">
      <c r="A834" s="94"/>
      <c r="B834" s="94"/>
      <c r="C834" s="94"/>
      <c r="D834" s="81"/>
      <c r="E834" s="94"/>
      <c r="F834" s="94"/>
      <c r="H834" s="81"/>
      <c r="W834" s="422"/>
    </row>
    <row r="835" ht="15.75" customHeight="1">
      <c r="A835" s="94"/>
      <c r="B835" s="94"/>
      <c r="C835" s="94"/>
      <c r="D835" s="81"/>
      <c r="E835" s="94"/>
      <c r="F835" s="94"/>
      <c r="H835" s="81"/>
      <c r="W835" s="422"/>
    </row>
    <row r="836" ht="15.75" customHeight="1">
      <c r="A836" s="94"/>
      <c r="B836" s="94"/>
      <c r="C836" s="94"/>
      <c r="D836" s="81"/>
      <c r="E836" s="94"/>
      <c r="F836" s="94"/>
      <c r="H836" s="81"/>
      <c r="W836" s="422"/>
    </row>
    <row r="837" ht="15.75" customHeight="1">
      <c r="A837" s="94"/>
      <c r="B837" s="94"/>
      <c r="C837" s="94"/>
      <c r="D837" s="81"/>
      <c r="E837" s="94"/>
      <c r="F837" s="94"/>
      <c r="H837" s="81"/>
      <c r="W837" s="422"/>
    </row>
    <row r="838" ht="15.75" customHeight="1">
      <c r="A838" s="94"/>
      <c r="B838" s="94"/>
      <c r="C838" s="94"/>
      <c r="D838" s="81"/>
      <c r="E838" s="94"/>
      <c r="F838" s="94"/>
      <c r="H838" s="81"/>
      <c r="W838" s="422"/>
    </row>
    <row r="839" ht="15.75" customHeight="1">
      <c r="A839" s="94"/>
      <c r="B839" s="94"/>
      <c r="C839" s="94"/>
      <c r="D839" s="81"/>
      <c r="E839" s="94"/>
      <c r="F839" s="94"/>
      <c r="H839" s="81"/>
      <c r="W839" s="422"/>
    </row>
    <row r="840" ht="15.75" customHeight="1">
      <c r="A840" s="94"/>
      <c r="B840" s="94"/>
      <c r="C840" s="94"/>
      <c r="D840" s="81"/>
      <c r="E840" s="94"/>
      <c r="F840" s="94"/>
      <c r="H840" s="81"/>
      <c r="W840" s="422"/>
    </row>
    <row r="841" ht="15.75" customHeight="1">
      <c r="A841" s="94"/>
      <c r="B841" s="94"/>
      <c r="C841" s="94"/>
      <c r="D841" s="81"/>
      <c r="E841" s="94"/>
      <c r="F841" s="94"/>
      <c r="H841" s="81"/>
      <c r="W841" s="422"/>
    </row>
    <row r="842" ht="15.75" customHeight="1">
      <c r="A842" s="94"/>
      <c r="B842" s="94"/>
      <c r="C842" s="94"/>
      <c r="D842" s="81"/>
      <c r="E842" s="94"/>
      <c r="F842" s="94"/>
      <c r="H842" s="81"/>
      <c r="W842" s="422"/>
    </row>
    <row r="843" ht="15.75" customHeight="1">
      <c r="A843" s="94"/>
      <c r="B843" s="94"/>
      <c r="C843" s="94"/>
      <c r="D843" s="81"/>
      <c r="E843" s="94"/>
      <c r="F843" s="94"/>
      <c r="H843" s="81"/>
      <c r="W843" s="422"/>
    </row>
    <row r="844" ht="15.75" customHeight="1">
      <c r="A844" s="94"/>
      <c r="B844" s="94"/>
      <c r="C844" s="94"/>
      <c r="D844" s="81"/>
      <c r="E844" s="94"/>
      <c r="F844" s="94"/>
      <c r="H844" s="81"/>
      <c r="W844" s="422"/>
    </row>
    <row r="845" ht="15.75" customHeight="1">
      <c r="A845" s="94"/>
      <c r="B845" s="94"/>
      <c r="C845" s="94"/>
      <c r="D845" s="81"/>
      <c r="E845" s="94"/>
      <c r="F845" s="94"/>
      <c r="H845" s="81"/>
      <c r="W845" s="422"/>
    </row>
    <row r="846" ht="15.75" customHeight="1">
      <c r="A846" s="94"/>
      <c r="B846" s="94"/>
      <c r="C846" s="94"/>
      <c r="D846" s="81"/>
      <c r="E846" s="94"/>
      <c r="F846" s="94"/>
      <c r="H846" s="81"/>
      <c r="W846" s="422"/>
    </row>
    <row r="847" ht="15.75" customHeight="1">
      <c r="A847" s="94"/>
      <c r="B847" s="94"/>
      <c r="C847" s="94"/>
      <c r="D847" s="81"/>
      <c r="E847" s="94"/>
      <c r="F847" s="94"/>
      <c r="H847" s="81"/>
      <c r="W847" s="422"/>
    </row>
    <row r="848" ht="15.75" customHeight="1">
      <c r="A848" s="94"/>
      <c r="B848" s="94"/>
      <c r="C848" s="94"/>
      <c r="D848" s="81"/>
      <c r="E848" s="94"/>
      <c r="F848" s="94"/>
      <c r="H848" s="81"/>
      <c r="W848" s="422"/>
    </row>
    <row r="849" ht="15.75" customHeight="1">
      <c r="A849" s="94"/>
      <c r="B849" s="94"/>
      <c r="C849" s="94"/>
      <c r="D849" s="81"/>
      <c r="E849" s="94"/>
      <c r="F849" s="94"/>
      <c r="H849" s="81"/>
      <c r="W849" s="422"/>
    </row>
    <row r="850" ht="15.75" customHeight="1">
      <c r="A850" s="94"/>
      <c r="B850" s="94"/>
      <c r="C850" s="94"/>
      <c r="D850" s="81"/>
      <c r="E850" s="94"/>
      <c r="F850" s="94"/>
      <c r="H850" s="81"/>
      <c r="W850" s="422"/>
    </row>
    <row r="851" ht="15.75" customHeight="1">
      <c r="A851" s="94"/>
      <c r="B851" s="94"/>
      <c r="C851" s="94"/>
      <c r="D851" s="81"/>
      <c r="E851" s="94"/>
      <c r="F851" s="94"/>
      <c r="H851" s="81"/>
      <c r="W851" s="422"/>
    </row>
    <row r="852" ht="15.75" customHeight="1">
      <c r="A852" s="94"/>
      <c r="B852" s="94"/>
      <c r="C852" s="94"/>
      <c r="D852" s="81"/>
      <c r="E852" s="94"/>
      <c r="F852" s="94"/>
      <c r="H852" s="81"/>
      <c r="W852" s="422"/>
    </row>
    <row r="853" ht="15.75" customHeight="1">
      <c r="A853" s="94"/>
      <c r="B853" s="94"/>
      <c r="C853" s="94"/>
      <c r="D853" s="81"/>
      <c r="E853" s="94"/>
      <c r="F853" s="94"/>
      <c r="H853" s="81"/>
      <c r="W853" s="422"/>
    </row>
    <row r="854" ht="15.75" customHeight="1">
      <c r="A854" s="94"/>
      <c r="B854" s="94"/>
      <c r="C854" s="94"/>
      <c r="D854" s="81"/>
      <c r="E854" s="94"/>
      <c r="F854" s="94"/>
      <c r="H854" s="81"/>
      <c r="W854" s="422"/>
    </row>
    <row r="855" ht="15.75" customHeight="1">
      <c r="A855" s="94"/>
      <c r="B855" s="94"/>
      <c r="C855" s="94"/>
      <c r="D855" s="81"/>
      <c r="E855" s="94"/>
      <c r="F855" s="94"/>
      <c r="H855" s="81"/>
      <c r="W855" s="422"/>
    </row>
    <row r="856" ht="15.75" customHeight="1">
      <c r="A856" s="94"/>
      <c r="B856" s="94"/>
      <c r="C856" s="94"/>
      <c r="D856" s="81"/>
      <c r="E856" s="94"/>
      <c r="F856" s="94"/>
      <c r="H856" s="81"/>
      <c r="W856" s="422"/>
    </row>
    <row r="857" ht="15.75" customHeight="1">
      <c r="A857" s="94"/>
      <c r="B857" s="94"/>
      <c r="C857" s="94"/>
      <c r="D857" s="81"/>
      <c r="E857" s="94"/>
      <c r="F857" s="94"/>
      <c r="H857" s="81"/>
      <c r="W857" s="422"/>
    </row>
    <row r="858" ht="15.75" customHeight="1">
      <c r="A858" s="94"/>
      <c r="B858" s="94"/>
      <c r="C858" s="94"/>
      <c r="D858" s="81"/>
      <c r="E858" s="94"/>
      <c r="F858" s="94"/>
      <c r="H858" s="81"/>
      <c r="W858" s="422"/>
    </row>
    <row r="859" ht="15.75" customHeight="1">
      <c r="A859" s="94"/>
      <c r="B859" s="94"/>
      <c r="C859" s="94"/>
      <c r="D859" s="81"/>
      <c r="E859" s="94"/>
      <c r="F859" s="94"/>
      <c r="H859" s="81"/>
      <c r="W859" s="422"/>
    </row>
    <row r="860" ht="15.75" customHeight="1">
      <c r="A860" s="94"/>
      <c r="B860" s="94"/>
      <c r="C860" s="94"/>
      <c r="D860" s="81"/>
      <c r="E860" s="94"/>
      <c r="F860" s="94"/>
      <c r="H860" s="81"/>
      <c r="W860" s="422"/>
    </row>
    <row r="861" ht="15.75" customHeight="1">
      <c r="A861" s="94"/>
      <c r="B861" s="94"/>
      <c r="C861" s="94"/>
      <c r="D861" s="81"/>
      <c r="E861" s="94"/>
      <c r="F861" s="94"/>
      <c r="H861" s="81"/>
      <c r="W861" s="422"/>
    </row>
    <row r="862" ht="15.75" customHeight="1">
      <c r="A862" s="94"/>
      <c r="B862" s="94"/>
      <c r="C862" s="94"/>
      <c r="D862" s="81"/>
      <c r="E862" s="94"/>
      <c r="F862" s="94"/>
      <c r="H862" s="81"/>
      <c r="W862" s="422"/>
    </row>
    <row r="863" ht="15.75" customHeight="1">
      <c r="A863" s="94"/>
      <c r="B863" s="94"/>
      <c r="C863" s="94"/>
      <c r="D863" s="81"/>
      <c r="E863" s="94"/>
      <c r="F863" s="94"/>
      <c r="H863" s="81"/>
      <c r="W863" s="422"/>
    </row>
    <row r="864" ht="15.75" customHeight="1">
      <c r="A864" s="94"/>
      <c r="B864" s="94"/>
      <c r="C864" s="94"/>
      <c r="D864" s="81"/>
      <c r="E864" s="94"/>
      <c r="F864" s="94"/>
      <c r="H864" s="81"/>
      <c r="W864" s="422"/>
    </row>
    <row r="865" ht="15.75" customHeight="1">
      <c r="A865" s="94"/>
      <c r="B865" s="94"/>
      <c r="C865" s="94"/>
      <c r="D865" s="81"/>
      <c r="E865" s="94"/>
      <c r="F865" s="94"/>
      <c r="H865" s="81"/>
      <c r="W865" s="422"/>
    </row>
    <row r="866" ht="15.75" customHeight="1">
      <c r="A866" s="94"/>
      <c r="B866" s="94"/>
      <c r="C866" s="94"/>
      <c r="D866" s="81"/>
      <c r="E866" s="94"/>
      <c r="F866" s="94"/>
      <c r="H866" s="81"/>
      <c r="W866" s="422"/>
    </row>
    <row r="867" ht="15.75" customHeight="1">
      <c r="A867" s="94"/>
      <c r="B867" s="94"/>
      <c r="C867" s="94"/>
      <c r="D867" s="81"/>
      <c r="E867" s="94"/>
      <c r="F867" s="94"/>
      <c r="H867" s="81"/>
      <c r="W867" s="422"/>
    </row>
    <row r="868" ht="15.75" customHeight="1">
      <c r="A868" s="94"/>
      <c r="B868" s="94"/>
      <c r="C868" s="94"/>
      <c r="D868" s="81"/>
      <c r="E868" s="94"/>
      <c r="F868" s="94"/>
      <c r="H868" s="81"/>
      <c r="W868" s="422"/>
    </row>
    <row r="869" ht="15.75" customHeight="1">
      <c r="A869" s="94"/>
      <c r="B869" s="94"/>
      <c r="C869" s="94"/>
      <c r="D869" s="81"/>
      <c r="E869" s="94"/>
      <c r="F869" s="94"/>
      <c r="H869" s="81"/>
      <c r="W869" s="422"/>
    </row>
    <row r="870" ht="15.75" customHeight="1">
      <c r="A870" s="94"/>
      <c r="B870" s="94"/>
      <c r="C870" s="94"/>
      <c r="D870" s="81"/>
      <c r="E870" s="94"/>
      <c r="F870" s="94"/>
      <c r="H870" s="81"/>
      <c r="W870" s="422"/>
    </row>
    <row r="871" ht="15.75" customHeight="1">
      <c r="A871" s="94"/>
      <c r="B871" s="94"/>
      <c r="C871" s="94"/>
      <c r="D871" s="81"/>
      <c r="E871" s="94"/>
      <c r="F871" s="94"/>
      <c r="H871" s="81"/>
      <c r="W871" s="422"/>
    </row>
    <row r="872" ht="15.75" customHeight="1">
      <c r="A872" s="94"/>
      <c r="B872" s="94"/>
      <c r="C872" s="94"/>
      <c r="D872" s="81"/>
      <c r="E872" s="94"/>
      <c r="F872" s="94"/>
      <c r="H872" s="81"/>
      <c r="W872" s="422"/>
    </row>
    <row r="873" ht="15.75" customHeight="1">
      <c r="A873" s="94"/>
      <c r="B873" s="94"/>
      <c r="C873" s="94"/>
      <c r="D873" s="81"/>
      <c r="E873" s="94"/>
      <c r="F873" s="94"/>
      <c r="H873" s="81"/>
      <c r="W873" s="422"/>
    </row>
    <row r="874" ht="15.75" customHeight="1">
      <c r="A874" s="94"/>
      <c r="B874" s="94"/>
      <c r="C874" s="94"/>
      <c r="D874" s="81"/>
      <c r="E874" s="94"/>
      <c r="F874" s="94"/>
      <c r="H874" s="81"/>
      <c r="W874" s="422"/>
    </row>
    <row r="875" ht="15.75" customHeight="1">
      <c r="A875" s="94"/>
      <c r="B875" s="94"/>
      <c r="C875" s="94"/>
      <c r="D875" s="81"/>
      <c r="E875" s="94"/>
      <c r="F875" s="94"/>
      <c r="H875" s="81"/>
      <c r="W875" s="422"/>
    </row>
    <row r="876" ht="15.75" customHeight="1">
      <c r="A876" s="94"/>
      <c r="B876" s="94"/>
      <c r="C876" s="94"/>
      <c r="D876" s="81"/>
      <c r="E876" s="94"/>
      <c r="F876" s="94"/>
      <c r="H876" s="81"/>
      <c r="W876" s="422"/>
    </row>
    <row r="877" ht="15.75" customHeight="1">
      <c r="A877" s="94"/>
      <c r="B877" s="94"/>
      <c r="C877" s="94"/>
      <c r="D877" s="81"/>
      <c r="E877" s="94"/>
      <c r="F877" s="94"/>
      <c r="H877" s="81"/>
      <c r="W877" s="422"/>
    </row>
    <row r="878" ht="15.75" customHeight="1">
      <c r="A878" s="94"/>
      <c r="B878" s="94"/>
      <c r="C878" s="94"/>
      <c r="D878" s="81"/>
      <c r="E878" s="94"/>
      <c r="F878" s="94"/>
      <c r="H878" s="81"/>
      <c r="W878" s="422"/>
    </row>
    <row r="879" ht="15.75" customHeight="1">
      <c r="A879" s="94"/>
      <c r="B879" s="94"/>
      <c r="C879" s="94"/>
      <c r="D879" s="81"/>
      <c r="E879" s="94"/>
      <c r="F879" s="94"/>
      <c r="H879" s="81"/>
      <c r="W879" s="422"/>
    </row>
    <row r="880" ht="15.75" customHeight="1">
      <c r="A880" s="94"/>
      <c r="B880" s="94"/>
      <c r="C880" s="94"/>
      <c r="D880" s="81"/>
      <c r="E880" s="94"/>
      <c r="F880" s="94"/>
      <c r="H880" s="81"/>
      <c r="W880" s="422"/>
    </row>
    <row r="881" ht="15.75" customHeight="1">
      <c r="A881" s="94"/>
      <c r="B881" s="94"/>
      <c r="C881" s="94"/>
      <c r="D881" s="81"/>
      <c r="E881" s="94"/>
      <c r="F881" s="94"/>
      <c r="H881" s="81"/>
      <c r="W881" s="422"/>
    </row>
    <row r="882" ht="15.75" customHeight="1">
      <c r="A882" s="94"/>
      <c r="B882" s="94"/>
      <c r="C882" s="94"/>
      <c r="D882" s="81"/>
      <c r="E882" s="94"/>
      <c r="F882" s="94"/>
      <c r="H882" s="81"/>
      <c r="W882" s="422"/>
    </row>
    <row r="883" ht="15.75" customHeight="1">
      <c r="A883" s="94"/>
      <c r="B883" s="94"/>
      <c r="C883" s="94"/>
      <c r="D883" s="81"/>
      <c r="E883" s="94"/>
      <c r="F883" s="94"/>
      <c r="H883" s="81"/>
      <c r="W883" s="422"/>
    </row>
    <row r="884" ht="15.75" customHeight="1">
      <c r="A884" s="94"/>
      <c r="B884" s="94"/>
      <c r="C884" s="94"/>
      <c r="D884" s="81"/>
      <c r="E884" s="94"/>
      <c r="F884" s="94"/>
      <c r="H884" s="81"/>
      <c r="W884" s="422"/>
    </row>
    <row r="885" ht="15.75" customHeight="1">
      <c r="A885" s="94"/>
      <c r="B885" s="94"/>
      <c r="C885" s="94"/>
      <c r="D885" s="81"/>
      <c r="E885" s="94"/>
      <c r="F885" s="94"/>
      <c r="H885" s="81"/>
      <c r="W885" s="422"/>
    </row>
    <row r="886" ht="15.75" customHeight="1">
      <c r="A886" s="94"/>
      <c r="B886" s="94"/>
      <c r="C886" s="94"/>
      <c r="D886" s="81"/>
      <c r="E886" s="94"/>
      <c r="F886" s="94"/>
      <c r="H886" s="81"/>
      <c r="W886" s="422"/>
    </row>
    <row r="887" ht="15.75" customHeight="1">
      <c r="A887" s="94"/>
      <c r="B887" s="94"/>
      <c r="C887" s="94"/>
      <c r="D887" s="81"/>
      <c r="E887" s="94"/>
      <c r="F887" s="94"/>
      <c r="H887" s="81"/>
      <c r="W887" s="422"/>
    </row>
    <row r="888" ht="15.75" customHeight="1">
      <c r="A888" s="94"/>
      <c r="B888" s="94"/>
      <c r="C888" s="94"/>
      <c r="D888" s="81"/>
      <c r="E888" s="94"/>
      <c r="F888" s="94"/>
      <c r="H888" s="81"/>
      <c r="W888" s="422"/>
    </row>
    <row r="889" ht="15.75" customHeight="1">
      <c r="A889" s="94"/>
      <c r="B889" s="94"/>
      <c r="C889" s="94"/>
      <c r="D889" s="81"/>
      <c r="E889" s="94"/>
      <c r="F889" s="94"/>
      <c r="H889" s="81"/>
      <c r="W889" s="422"/>
    </row>
    <row r="890" ht="15.75" customHeight="1">
      <c r="A890" s="94"/>
      <c r="B890" s="94"/>
      <c r="C890" s="94"/>
      <c r="D890" s="81"/>
      <c r="E890" s="94"/>
      <c r="F890" s="94"/>
      <c r="H890" s="81"/>
      <c r="W890" s="422"/>
    </row>
    <row r="891" ht="15.75" customHeight="1">
      <c r="A891" s="94"/>
      <c r="B891" s="94"/>
      <c r="C891" s="94"/>
      <c r="D891" s="81"/>
      <c r="E891" s="94"/>
      <c r="F891" s="94"/>
      <c r="H891" s="81"/>
      <c r="W891" s="422"/>
    </row>
    <row r="892" ht="15.75" customHeight="1">
      <c r="A892" s="94"/>
      <c r="B892" s="94"/>
      <c r="C892" s="94"/>
      <c r="D892" s="81"/>
      <c r="E892" s="94"/>
      <c r="F892" s="94"/>
      <c r="H892" s="81"/>
      <c r="W892" s="422"/>
    </row>
    <row r="893" ht="15.75" customHeight="1">
      <c r="A893" s="94"/>
      <c r="B893" s="94"/>
      <c r="C893" s="94"/>
      <c r="D893" s="81"/>
      <c r="E893" s="94"/>
      <c r="F893" s="94"/>
      <c r="H893" s="81"/>
      <c r="W893" s="422"/>
    </row>
    <row r="894" ht="15.75" customHeight="1">
      <c r="A894" s="94"/>
      <c r="B894" s="94"/>
      <c r="C894" s="94"/>
      <c r="D894" s="81"/>
      <c r="E894" s="94"/>
      <c r="F894" s="94"/>
      <c r="H894" s="81"/>
      <c r="W894" s="422"/>
    </row>
    <row r="895" ht="15.75" customHeight="1">
      <c r="A895" s="94"/>
      <c r="B895" s="94"/>
      <c r="C895" s="94"/>
      <c r="D895" s="81"/>
      <c r="E895" s="94"/>
      <c r="F895" s="94"/>
      <c r="H895" s="81"/>
      <c r="W895" s="422"/>
    </row>
    <row r="896" ht="15.75" customHeight="1">
      <c r="A896" s="94"/>
      <c r="B896" s="94"/>
      <c r="C896" s="94"/>
      <c r="D896" s="81"/>
      <c r="E896" s="94"/>
      <c r="F896" s="94"/>
      <c r="H896" s="81"/>
      <c r="W896" s="422"/>
    </row>
    <row r="897" ht="15.75" customHeight="1">
      <c r="A897" s="94"/>
      <c r="B897" s="94"/>
      <c r="C897" s="94"/>
      <c r="D897" s="81"/>
      <c r="E897" s="94"/>
      <c r="F897" s="94"/>
      <c r="H897" s="81"/>
      <c r="W897" s="422"/>
    </row>
    <row r="898" ht="15.75" customHeight="1">
      <c r="A898" s="94"/>
      <c r="B898" s="94"/>
      <c r="C898" s="94"/>
      <c r="D898" s="81"/>
      <c r="E898" s="94"/>
      <c r="F898" s="94"/>
      <c r="H898" s="81"/>
      <c r="W898" s="422"/>
    </row>
    <row r="899" ht="15.75" customHeight="1">
      <c r="A899" s="94"/>
      <c r="B899" s="94"/>
      <c r="C899" s="94"/>
      <c r="D899" s="81"/>
      <c r="E899" s="94"/>
      <c r="F899" s="94"/>
      <c r="H899" s="81"/>
      <c r="W899" s="422"/>
    </row>
    <row r="900" ht="15.75" customHeight="1">
      <c r="A900" s="94"/>
      <c r="B900" s="94"/>
      <c r="C900" s="94"/>
      <c r="D900" s="81"/>
      <c r="E900" s="94"/>
      <c r="F900" s="94"/>
      <c r="H900" s="81"/>
      <c r="W900" s="422"/>
    </row>
    <row r="901" ht="15.75" customHeight="1">
      <c r="A901" s="94"/>
      <c r="B901" s="94"/>
      <c r="C901" s="94"/>
      <c r="D901" s="81"/>
      <c r="E901" s="94"/>
      <c r="F901" s="94"/>
      <c r="H901" s="81"/>
      <c r="W901" s="422"/>
    </row>
    <row r="902" ht="15.75" customHeight="1">
      <c r="A902" s="94"/>
      <c r="B902" s="94"/>
      <c r="C902" s="94"/>
      <c r="D902" s="81"/>
      <c r="E902" s="94"/>
      <c r="F902" s="94"/>
      <c r="H902" s="81"/>
      <c r="W902" s="422"/>
    </row>
    <row r="903" ht="15.75" customHeight="1">
      <c r="A903" s="94"/>
      <c r="B903" s="94"/>
      <c r="C903" s="94"/>
      <c r="D903" s="81"/>
      <c r="E903" s="94"/>
      <c r="F903" s="94"/>
      <c r="H903" s="81"/>
      <c r="W903" s="422"/>
    </row>
    <row r="904" ht="15.75" customHeight="1">
      <c r="A904" s="94"/>
      <c r="B904" s="94"/>
      <c r="C904" s="94"/>
      <c r="D904" s="81"/>
      <c r="E904" s="94"/>
      <c r="F904" s="94"/>
      <c r="H904" s="81"/>
      <c r="W904" s="422"/>
    </row>
    <row r="905" ht="15.75" customHeight="1">
      <c r="A905" s="94"/>
      <c r="B905" s="94"/>
      <c r="C905" s="94"/>
      <c r="D905" s="81"/>
      <c r="E905" s="94"/>
      <c r="F905" s="94"/>
      <c r="H905" s="81"/>
      <c r="W905" s="422"/>
    </row>
    <row r="906" ht="15.75" customHeight="1">
      <c r="A906" s="94"/>
      <c r="B906" s="94"/>
      <c r="C906" s="94"/>
      <c r="D906" s="81"/>
      <c r="E906" s="94"/>
      <c r="F906" s="94"/>
      <c r="H906" s="81"/>
      <c r="W906" s="422"/>
    </row>
    <row r="907" ht="15.75" customHeight="1">
      <c r="A907" s="94"/>
      <c r="B907" s="94"/>
      <c r="C907" s="94"/>
      <c r="D907" s="81"/>
      <c r="E907" s="94"/>
      <c r="F907" s="94"/>
      <c r="H907" s="81"/>
      <c r="W907" s="422"/>
    </row>
    <row r="908" ht="15.75" customHeight="1">
      <c r="A908" s="94"/>
      <c r="B908" s="94"/>
      <c r="C908" s="94"/>
      <c r="D908" s="81"/>
      <c r="E908" s="94"/>
      <c r="F908" s="94"/>
      <c r="H908" s="81"/>
      <c r="W908" s="422"/>
    </row>
    <row r="909" ht="15.75" customHeight="1">
      <c r="A909" s="94"/>
      <c r="B909" s="94"/>
      <c r="C909" s="94"/>
      <c r="D909" s="81"/>
      <c r="E909" s="94"/>
      <c r="F909" s="94"/>
      <c r="H909" s="81"/>
      <c r="W909" s="422"/>
    </row>
    <row r="910" ht="15.75" customHeight="1">
      <c r="A910" s="94"/>
      <c r="B910" s="94"/>
      <c r="C910" s="94"/>
      <c r="D910" s="81"/>
      <c r="E910" s="94"/>
      <c r="F910" s="94"/>
      <c r="H910" s="81"/>
      <c r="W910" s="422"/>
    </row>
    <row r="911" ht="15.75" customHeight="1">
      <c r="A911" s="94"/>
      <c r="B911" s="94"/>
      <c r="C911" s="94"/>
      <c r="D911" s="81"/>
      <c r="E911" s="94"/>
      <c r="F911" s="94"/>
      <c r="H911" s="81"/>
      <c r="W911" s="422"/>
    </row>
    <row r="912" ht="15.75" customHeight="1">
      <c r="A912" s="94"/>
      <c r="B912" s="94"/>
      <c r="C912" s="94"/>
      <c r="D912" s="81"/>
      <c r="E912" s="94"/>
      <c r="F912" s="94"/>
      <c r="H912" s="81"/>
      <c r="W912" s="422"/>
    </row>
    <row r="913" ht="15.75" customHeight="1">
      <c r="A913" s="94"/>
      <c r="B913" s="94"/>
      <c r="C913" s="94"/>
      <c r="D913" s="81"/>
      <c r="E913" s="94"/>
      <c r="F913" s="94"/>
      <c r="H913" s="81"/>
      <c r="W913" s="422"/>
    </row>
    <row r="914" ht="15.75" customHeight="1">
      <c r="A914" s="94"/>
      <c r="B914" s="94"/>
      <c r="C914" s="94"/>
      <c r="D914" s="81"/>
      <c r="E914" s="94"/>
      <c r="F914" s="94"/>
      <c r="H914" s="81"/>
      <c r="W914" s="422"/>
    </row>
    <row r="915" ht="15.75" customHeight="1">
      <c r="A915" s="94"/>
      <c r="B915" s="94"/>
      <c r="C915" s="94"/>
      <c r="D915" s="81"/>
      <c r="E915" s="94"/>
      <c r="F915" s="94"/>
      <c r="H915" s="81"/>
      <c r="W915" s="422"/>
    </row>
    <row r="916" ht="15.75" customHeight="1">
      <c r="A916" s="94"/>
      <c r="B916" s="94"/>
      <c r="C916" s="94"/>
      <c r="D916" s="81"/>
      <c r="E916" s="94"/>
      <c r="F916" s="94"/>
      <c r="H916" s="81"/>
      <c r="W916" s="422"/>
    </row>
    <row r="917" ht="15.75" customHeight="1">
      <c r="A917" s="94"/>
      <c r="B917" s="94"/>
      <c r="C917" s="94"/>
      <c r="D917" s="81"/>
      <c r="E917" s="94"/>
      <c r="F917" s="94"/>
      <c r="H917" s="81"/>
      <c r="W917" s="422"/>
    </row>
    <row r="918" ht="15.75" customHeight="1">
      <c r="A918" s="94"/>
      <c r="B918" s="94"/>
      <c r="C918" s="94"/>
      <c r="D918" s="81"/>
      <c r="E918" s="94"/>
      <c r="F918" s="94"/>
      <c r="H918" s="81"/>
      <c r="W918" s="422"/>
    </row>
    <row r="919" ht="15.75" customHeight="1">
      <c r="A919" s="94"/>
      <c r="B919" s="94"/>
      <c r="C919" s="94"/>
      <c r="D919" s="81"/>
      <c r="E919" s="94"/>
      <c r="F919" s="94"/>
      <c r="H919" s="81"/>
      <c r="W919" s="422"/>
    </row>
    <row r="920" ht="15.75" customHeight="1">
      <c r="A920" s="94"/>
      <c r="B920" s="94"/>
      <c r="C920" s="94"/>
      <c r="D920" s="81"/>
      <c r="E920" s="94"/>
      <c r="F920" s="94"/>
      <c r="H920" s="81"/>
      <c r="W920" s="422"/>
    </row>
    <row r="921" ht="15.75" customHeight="1">
      <c r="A921" s="94"/>
      <c r="B921" s="94"/>
      <c r="C921" s="94"/>
      <c r="D921" s="81"/>
      <c r="E921" s="94"/>
      <c r="F921" s="94"/>
      <c r="H921" s="81"/>
      <c r="W921" s="422"/>
    </row>
    <row r="922" ht="15.75" customHeight="1">
      <c r="A922" s="94"/>
      <c r="B922" s="94"/>
      <c r="C922" s="94"/>
      <c r="D922" s="81"/>
      <c r="E922" s="94"/>
      <c r="F922" s="94"/>
      <c r="H922" s="81"/>
      <c r="W922" s="422"/>
    </row>
    <row r="923" ht="15.75" customHeight="1">
      <c r="A923" s="94"/>
      <c r="B923" s="94"/>
      <c r="C923" s="94"/>
      <c r="D923" s="81"/>
      <c r="E923" s="94"/>
      <c r="F923" s="94"/>
      <c r="H923" s="81"/>
      <c r="W923" s="422"/>
    </row>
    <row r="924" ht="15.75" customHeight="1">
      <c r="A924" s="94"/>
      <c r="B924" s="94"/>
      <c r="C924" s="94"/>
      <c r="D924" s="81"/>
      <c r="E924" s="94"/>
      <c r="F924" s="94"/>
      <c r="H924" s="81"/>
      <c r="W924" s="422"/>
    </row>
    <row r="925" ht="15.75" customHeight="1">
      <c r="A925" s="94"/>
      <c r="B925" s="94"/>
      <c r="C925" s="94"/>
      <c r="D925" s="81"/>
      <c r="E925" s="94"/>
      <c r="F925" s="94"/>
      <c r="H925" s="81"/>
      <c r="W925" s="422"/>
    </row>
    <row r="926" ht="15.75" customHeight="1">
      <c r="A926" s="94"/>
      <c r="B926" s="94"/>
      <c r="C926" s="94"/>
      <c r="D926" s="81"/>
      <c r="E926" s="94"/>
      <c r="F926" s="94"/>
      <c r="H926" s="81"/>
      <c r="W926" s="422"/>
    </row>
    <row r="927" ht="15.75" customHeight="1">
      <c r="A927" s="94"/>
      <c r="B927" s="94"/>
      <c r="C927" s="94"/>
      <c r="D927" s="81"/>
      <c r="E927" s="94"/>
      <c r="F927" s="94"/>
      <c r="H927" s="81"/>
      <c r="W927" s="422"/>
    </row>
    <row r="928" ht="15.75" customHeight="1">
      <c r="A928" s="94"/>
      <c r="B928" s="94"/>
      <c r="C928" s="94"/>
      <c r="D928" s="81"/>
      <c r="E928" s="94"/>
      <c r="F928" s="94"/>
      <c r="H928" s="81"/>
      <c r="W928" s="422"/>
    </row>
    <row r="929" ht="15.75" customHeight="1">
      <c r="A929" s="94"/>
      <c r="B929" s="94"/>
      <c r="C929" s="94"/>
      <c r="D929" s="81"/>
      <c r="E929" s="94"/>
      <c r="F929" s="94"/>
      <c r="H929" s="81"/>
      <c r="W929" s="422"/>
    </row>
    <row r="930" ht="15.75" customHeight="1">
      <c r="A930" s="94"/>
      <c r="B930" s="94"/>
      <c r="C930" s="94"/>
      <c r="D930" s="81"/>
      <c r="E930" s="94"/>
      <c r="F930" s="94"/>
      <c r="H930" s="81"/>
      <c r="W930" s="422"/>
    </row>
    <row r="931" ht="15.75" customHeight="1">
      <c r="A931" s="94"/>
      <c r="B931" s="94"/>
      <c r="C931" s="94"/>
      <c r="D931" s="81"/>
      <c r="E931" s="94"/>
      <c r="F931" s="94"/>
      <c r="H931" s="81"/>
      <c r="W931" s="422"/>
    </row>
    <row r="932" ht="15.75" customHeight="1">
      <c r="A932" s="94"/>
      <c r="B932" s="94"/>
      <c r="C932" s="94"/>
      <c r="D932" s="81"/>
      <c r="E932" s="94"/>
      <c r="F932" s="94"/>
      <c r="H932" s="81"/>
      <c r="W932" s="422"/>
    </row>
    <row r="933" ht="15.75" customHeight="1">
      <c r="A933" s="94"/>
      <c r="B933" s="94"/>
      <c r="C933" s="94"/>
      <c r="D933" s="81"/>
      <c r="E933" s="94"/>
      <c r="F933" s="94"/>
      <c r="H933" s="81"/>
      <c r="W933" s="422"/>
    </row>
    <row r="934" ht="15.75" customHeight="1">
      <c r="A934" s="94"/>
      <c r="B934" s="94"/>
      <c r="C934" s="94"/>
      <c r="D934" s="81"/>
      <c r="E934" s="94"/>
      <c r="F934" s="94"/>
      <c r="H934" s="81"/>
      <c r="W934" s="422"/>
    </row>
    <row r="935" ht="15.75" customHeight="1">
      <c r="A935" s="94"/>
      <c r="B935" s="94"/>
      <c r="C935" s="94"/>
      <c r="D935" s="81"/>
      <c r="E935" s="94"/>
      <c r="F935" s="94"/>
      <c r="H935" s="81"/>
      <c r="W935" s="422"/>
    </row>
    <row r="936" ht="15.75" customHeight="1">
      <c r="A936" s="94"/>
      <c r="B936" s="94"/>
      <c r="C936" s="94"/>
      <c r="D936" s="81"/>
      <c r="E936" s="94"/>
      <c r="F936" s="94"/>
      <c r="H936" s="81"/>
      <c r="W936" s="422"/>
    </row>
    <row r="937" ht="15.75" customHeight="1">
      <c r="A937" s="94"/>
      <c r="B937" s="94"/>
      <c r="C937" s="94"/>
      <c r="D937" s="81"/>
      <c r="E937" s="94"/>
      <c r="F937" s="94"/>
      <c r="H937" s="81"/>
      <c r="W937" s="422"/>
    </row>
    <row r="938" ht="15.75" customHeight="1">
      <c r="A938" s="94"/>
      <c r="B938" s="94"/>
      <c r="C938" s="94"/>
      <c r="D938" s="81"/>
      <c r="E938" s="94"/>
      <c r="F938" s="94"/>
      <c r="H938" s="81"/>
      <c r="W938" s="422"/>
    </row>
    <row r="939" ht="15.75" customHeight="1">
      <c r="A939" s="94"/>
      <c r="B939" s="94"/>
      <c r="C939" s="94"/>
      <c r="D939" s="81"/>
      <c r="E939" s="94"/>
      <c r="F939" s="94"/>
      <c r="H939" s="81"/>
      <c r="W939" s="422"/>
    </row>
    <row r="940" ht="15.75" customHeight="1">
      <c r="A940" s="94"/>
      <c r="B940" s="94"/>
      <c r="C940" s="94"/>
      <c r="D940" s="81"/>
      <c r="E940" s="94"/>
      <c r="F940" s="94"/>
      <c r="H940" s="81"/>
      <c r="W940" s="422"/>
    </row>
    <row r="941" ht="15.75" customHeight="1">
      <c r="A941" s="94"/>
      <c r="B941" s="94"/>
      <c r="C941" s="94"/>
      <c r="D941" s="81"/>
      <c r="E941" s="94"/>
      <c r="F941" s="94"/>
      <c r="H941" s="81"/>
      <c r="W941" s="422"/>
    </row>
    <row r="942" ht="15.75" customHeight="1">
      <c r="A942" s="94"/>
      <c r="B942" s="94"/>
      <c r="C942" s="94"/>
      <c r="D942" s="81"/>
      <c r="E942" s="94"/>
      <c r="F942" s="94"/>
      <c r="H942" s="81"/>
      <c r="W942" s="422"/>
    </row>
    <row r="943" ht="15.75" customHeight="1">
      <c r="A943" s="94"/>
      <c r="B943" s="94"/>
      <c r="C943" s="94"/>
      <c r="D943" s="81"/>
      <c r="E943" s="94"/>
      <c r="F943" s="94"/>
      <c r="H943" s="81"/>
      <c r="W943" s="422"/>
    </row>
    <row r="944" ht="15.75" customHeight="1">
      <c r="A944" s="94"/>
      <c r="B944" s="94"/>
      <c r="C944" s="94"/>
      <c r="D944" s="81"/>
      <c r="E944" s="94"/>
      <c r="F944" s="94"/>
      <c r="H944" s="81"/>
      <c r="W944" s="422"/>
    </row>
    <row r="945" ht="15.75" customHeight="1">
      <c r="A945" s="94"/>
      <c r="B945" s="94"/>
      <c r="C945" s="94"/>
      <c r="D945" s="81"/>
      <c r="E945" s="94"/>
      <c r="F945" s="94"/>
      <c r="H945" s="81"/>
      <c r="W945" s="422"/>
    </row>
    <row r="946" ht="15.75" customHeight="1">
      <c r="A946" s="94"/>
      <c r="B946" s="94"/>
      <c r="C946" s="94"/>
      <c r="D946" s="81"/>
      <c r="E946" s="94"/>
      <c r="F946" s="94"/>
      <c r="H946" s="81"/>
      <c r="W946" s="422"/>
    </row>
    <row r="947" ht="15.75" customHeight="1">
      <c r="A947" s="94"/>
      <c r="B947" s="94"/>
      <c r="C947" s="94"/>
      <c r="D947" s="81"/>
      <c r="E947" s="94"/>
      <c r="F947" s="94"/>
      <c r="H947" s="81"/>
      <c r="W947" s="422"/>
    </row>
    <row r="948" ht="15.75" customHeight="1">
      <c r="A948" s="94"/>
      <c r="B948" s="94"/>
      <c r="C948" s="94"/>
      <c r="D948" s="81"/>
      <c r="E948" s="94"/>
      <c r="F948" s="94"/>
      <c r="H948" s="81"/>
      <c r="W948" s="422"/>
    </row>
    <row r="949" ht="15.75" customHeight="1">
      <c r="A949" s="94"/>
      <c r="B949" s="94"/>
      <c r="C949" s="94"/>
      <c r="D949" s="81"/>
      <c r="E949" s="94"/>
      <c r="F949" s="94"/>
      <c r="H949" s="81"/>
      <c r="W949" s="422"/>
    </row>
    <row r="950" ht="15.75" customHeight="1">
      <c r="A950" s="94"/>
      <c r="B950" s="94"/>
      <c r="C950" s="94"/>
      <c r="D950" s="81"/>
      <c r="E950" s="94"/>
      <c r="F950" s="94"/>
      <c r="H950" s="81"/>
      <c r="W950" s="422"/>
    </row>
    <row r="951" ht="15.75" customHeight="1">
      <c r="A951" s="94"/>
      <c r="B951" s="94"/>
      <c r="C951" s="94"/>
      <c r="D951" s="81"/>
      <c r="E951" s="94"/>
      <c r="F951" s="94"/>
      <c r="H951" s="81"/>
      <c r="W951" s="422"/>
    </row>
    <row r="952" ht="15.75" customHeight="1">
      <c r="A952" s="94"/>
      <c r="B952" s="94"/>
      <c r="C952" s="94"/>
      <c r="D952" s="81"/>
      <c r="E952" s="94"/>
      <c r="F952" s="94"/>
      <c r="H952" s="81"/>
      <c r="W952" s="422"/>
    </row>
    <row r="953" ht="15.75" customHeight="1">
      <c r="A953" s="94"/>
      <c r="B953" s="94"/>
      <c r="C953" s="94"/>
      <c r="D953" s="81"/>
      <c r="E953" s="94"/>
      <c r="F953" s="94"/>
      <c r="H953" s="81"/>
      <c r="W953" s="422"/>
    </row>
    <row r="954" ht="15.75" customHeight="1">
      <c r="A954" s="94"/>
      <c r="B954" s="94"/>
      <c r="C954" s="94"/>
      <c r="D954" s="81"/>
      <c r="E954" s="94"/>
      <c r="F954" s="94"/>
      <c r="H954" s="81"/>
      <c r="W954" s="422"/>
    </row>
    <row r="955" ht="15.75" customHeight="1">
      <c r="A955" s="94"/>
      <c r="B955" s="94"/>
      <c r="C955" s="94"/>
      <c r="D955" s="81"/>
      <c r="E955" s="94"/>
      <c r="F955" s="94"/>
      <c r="H955" s="81"/>
      <c r="W955" s="422"/>
    </row>
    <row r="956" ht="15.75" customHeight="1">
      <c r="A956" s="94"/>
      <c r="B956" s="94"/>
      <c r="C956" s="94"/>
      <c r="D956" s="81"/>
      <c r="E956" s="94"/>
      <c r="F956" s="94"/>
      <c r="H956" s="81"/>
      <c r="W956" s="422"/>
    </row>
    <row r="957" ht="15.75" customHeight="1">
      <c r="A957" s="94"/>
      <c r="B957" s="94"/>
      <c r="C957" s="94"/>
      <c r="D957" s="81"/>
      <c r="E957" s="94"/>
      <c r="F957" s="94"/>
      <c r="H957" s="81"/>
      <c r="W957" s="422"/>
    </row>
    <row r="958" ht="15.75" customHeight="1">
      <c r="A958" s="94"/>
      <c r="B958" s="94"/>
      <c r="C958" s="94"/>
      <c r="D958" s="81"/>
      <c r="E958" s="94"/>
      <c r="F958" s="94"/>
      <c r="H958" s="81"/>
      <c r="W958" s="422"/>
    </row>
    <row r="959" ht="15.75" customHeight="1">
      <c r="A959" s="94"/>
      <c r="B959" s="94"/>
      <c r="C959" s="94"/>
      <c r="D959" s="81"/>
      <c r="E959" s="94"/>
      <c r="F959" s="94"/>
      <c r="H959" s="81"/>
      <c r="W959" s="422"/>
    </row>
    <row r="960" ht="15.75" customHeight="1">
      <c r="A960" s="94"/>
      <c r="B960" s="94"/>
      <c r="C960" s="94"/>
      <c r="D960" s="81"/>
      <c r="E960" s="94"/>
      <c r="F960" s="94"/>
      <c r="H960" s="81"/>
      <c r="W960" s="422"/>
    </row>
    <row r="961" ht="15.75" customHeight="1">
      <c r="A961" s="94"/>
      <c r="B961" s="94"/>
      <c r="C961" s="94"/>
      <c r="D961" s="81"/>
      <c r="E961" s="94"/>
      <c r="F961" s="94"/>
      <c r="H961" s="81"/>
      <c r="W961" s="422"/>
    </row>
    <row r="962" ht="15.75" customHeight="1">
      <c r="A962" s="94"/>
      <c r="B962" s="94"/>
      <c r="C962" s="94"/>
      <c r="D962" s="81"/>
      <c r="E962" s="94"/>
      <c r="F962" s="94"/>
      <c r="H962" s="81"/>
      <c r="W962" s="422"/>
    </row>
    <row r="963" ht="15.75" customHeight="1">
      <c r="A963" s="94"/>
      <c r="B963" s="94"/>
      <c r="C963" s="94"/>
      <c r="D963" s="81"/>
      <c r="E963" s="94"/>
      <c r="F963" s="94"/>
      <c r="H963" s="81"/>
      <c r="W963" s="422"/>
    </row>
    <row r="964" ht="15.75" customHeight="1">
      <c r="A964" s="94"/>
      <c r="B964" s="94"/>
      <c r="C964" s="94"/>
      <c r="D964" s="81"/>
      <c r="E964" s="94"/>
      <c r="F964" s="94"/>
      <c r="H964" s="81"/>
      <c r="W964" s="422"/>
    </row>
    <row r="965" ht="15.75" customHeight="1">
      <c r="A965" s="94"/>
      <c r="B965" s="94"/>
      <c r="C965" s="94"/>
      <c r="D965" s="81"/>
      <c r="E965" s="94"/>
      <c r="F965" s="94"/>
      <c r="H965" s="81"/>
      <c r="W965" s="422"/>
    </row>
    <row r="966" ht="15.75" customHeight="1">
      <c r="A966" s="94"/>
      <c r="B966" s="94"/>
      <c r="C966" s="94"/>
      <c r="D966" s="81"/>
      <c r="E966" s="94"/>
      <c r="F966" s="94"/>
      <c r="H966" s="81"/>
      <c r="W966" s="422"/>
    </row>
    <row r="967" ht="15.75" customHeight="1">
      <c r="A967" s="94"/>
      <c r="B967" s="94"/>
      <c r="C967" s="94"/>
      <c r="D967" s="81"/>
      <c r="E967" s="94"/>
      <c r="F967" s="94"/>
      <c r="H967" s="81"/>
      <c r="W967" s="422"/>
    </row>
    <row r="968" ht="15.75" customHeight="1">
      <c r="A968" s="94"/>
      <c r="B968" s="94"/>
      <c r="C968" s="94"/>
      <c r="D968" s="81"/>
      <c r="E968" s="94"/>
      <c r="F968" s="94"/>
      <c r="H968" s="81"/>
      <c r="W968" s="422"/>
    </row>
    <row r="969" ht="15.75" customHeight="1">
      <c r="A969" s="94"/>
      <c r="B969" s="94"/>
      <c r="C969" s="94"/>
      <c r="D969" s="81"/>
      <c r="E969" s="94"/>
      <c r="F969" s="94"/>
      <c r="H969" s="81"/>
      <c r="W969" s="422"/>
    </row>
    <row r="970" ht="15.75" customHeight="1">
      <c r="A970" s="94"/>
      <c r="B970" s="94"/>
      <c r="C970" s="94"/>
      <c r="D970" s="81"/>
      <c r="E970" s="94"/>
      <c r="F970" s="94"/>
      <c r="H970" s="81"/>
      <c r="W970" s="422"/>
    </row>
    <row r="971" ht="15.75" customHeight="1">
      <c r="A971" s="94"/>
      <c r="B971" s="94"/>
      <c r="C971" s="94"/>
      <c r="D971" s="81"/>
      <c r="E971" s="94"/>
      <c r="F971" s="94"/>
      <c r="H971" s="81"/>
      <c r="W971" s="422"/>
    </row>
    <row r="972" ht="15.75" customHeight="1">
      <c r="A972" s="94"/>
      <c r="B972" s="94"/>
      <c r="C972" s="94"/>
      <c r="D972" s="81"/>
      <c r="E972" s="94"/>
      <c r="F972" s="94"/>
      <c r="H972" s="81"/>
      <c r="W972" s="422"/>
    </row>
    <row r="973" ht="15.75" customHeight="1">
      <c r="A973" s="94"/>
      <c r="B973" s="94"/>
      <c r="C973" s="94"/>
      <c r="D973" s="81"/>
      <c r="E973" s="94"/>
      <c r="F973" s="94"/>
      <c r="H973" s="81"/>
      <c r="W973" s="422"/>
    </row>
    <row r="974" ht="15.75" customHeight="1">
      <c r="A974" s="94"/>
      <c r="B974" s="94"/>
      <c r="C974" s="94"/>
      <c r="D974" s="81"/>
      <c r="E974" s="94"/>
      <c r="F974" s="94"/>
      <c r="H974" s="81"/>
      <c r="W974" s="422"/>
    </row>
    <row r="975" ht="15.75" customHeight="1">
      <c r="A975" s="94"/>
      <c r="B975" s="94"/>
      <c r="C975" s="94"/>
      <c r="D975" s="81"/>
      <c r="E975" s="94"/>
      <c r="F975" s="94"/>
      <c r="H975" s="81"/>
      <c r="W975" s="422"/>
    </row>
    <row r="976" ht="15.75" customHeight="1">
      <c r="A976" s="94"/>
      <c r="B976" s="94"/>
      <c r="C976" s="94"/>
      <c r="D976" s="81"/>
      <c r="E976" s="94"/>
      <c r="F976" s="94"/>
      <c r="H976" s="81"/>
      <c r="W976" s="422"/>
    </row>
    <row r="977" ht="15.75" customHeight="1">
      <c r="A977" s="94"/>
      <c r="B977" s="94"/>
      <c r="C977" s="94"/>
      <c r="D977" s="81"/>
      <c r="E977" s="94"/>
      <c r="F977" s="94"/>
      <c r="H977" s="81"/>
      <c r="W977" s="422"/>
    </row>
    <row r="978" ht="15.75" customHeight="1">
      <c r="A978" s="94"/>
      <c r="B978" s="94"/>
      <c r="C978" s="94"/>
      <c r="D978" s="81"/>
      <c r="E978" s="94"/>
      <c r="F978" s="94"/>
      <c r="H978" s="81"/>
      <c r="W978" s="422"/>
    </row>
    <row r="979" ht="15.75" customHeight="1">
      <c r="A979" s="94"/>
      <c r="B979" s="94"/>
      <c r="C979" s="94"/>
      <c r="D979" s="81"/>
      <c r="E979" s="94"/>
      <c r="F979" s="94"/>
      <c r="H979" s="81"/>
      <c r="W979" s="422"/>
    </row>
    <row r="980" ht="15.75" customHeight="1">
      <c r="A980" s="94"/>
      <c r="B980" s="94"/>
      <c r="C980" s="94"/>
      <c r="D980" s="81"/>
      <c r="E980" s="94"/>
      <c r="F980" s="94"/>
      <c r="H980" s="81"/>
      <c r="W980" s="422"/>
    </row>
    <row r="981" ht="15.75" customHeight="1">
      <c r="A981" s="94"/>
      <c r="B981" s="94"/>
      <c r="C981" s="94"/>
      <c r="D981" s="81"/>
      <c r="E981" s="94"/>
      <c r="F981" s="94"/>
      <c r="H981" s="81"/>
      <c r="W981" s="422"/>
    </row>
    <row r="982" ht="15.75" customHeight="1">
      <c r="A982" s="94"/>
      <c r="B982" s="94"/>
      <c r="C982" s="94"/>
      <c r="D982" s="81"/>
      <c r="E982" s="94"/>
      <c r="F982" s="94"/>
      <c r="H982" s="81"/>
      <c r="W982" s="422"/>
    </row>
    <row r="983" ht="15.75" customHeight="1">
      <c r="A983" s="94"/>
      <c r="B983" s="94"/>
      <c r="C983" s="94"/>
      <c r="D983" s="81"/>
      <c r="E983" s="94"/>
      <c r="F983" s="94"/>
      <c r="H983" s="81"/>
      <c r="W983" s="422"/>
    </row>
    <row r="984" ht="15.75" customHeight="1">
      <c r="A984" s="94"/>
      <c r="B984" s="94"/>
      <c r="C984" s="94"/>
      <c r="D984" s="81"/>
      <c r="E984" s="94"/>
      <c r="F984" s="94"/>
      <c r="H984" s="81"/>
      <c r="W984" s="422"/>
    </row>
    <row r="985" ht="15.75" customHeight="1">
      <c r="A985" s="94"/>
      <c r="B985" s="94"/>
      <c r="C985" s="94"/>
      <c r="D985" s="81"/>
      <c r="E985" s="94"/>
      <c r="F985" s="94"/>
      <c r="H985" s="81"/>
      <c r="W985" s="422"/>
    </row>
    <row r="986" ht="15.75" customHeight="1">
      <c r="A986" s="94"/>
      <c r="B986" s="94"/>
      <c r="C986" s="94"/>
      <c r="D986" s="81"/>
      <c r="E986" s="94"/>
      <c r="F986" s="94"/>
      <c r="H986" s="81"/>
      <c r="W986" s="422"/>
    </row>
    <row r="987" ht="15.75" customHeight="1">
      <c r="A987" s="94"/>
      <c r="B987" s="94"/>
      <c r="C987" s="94"/>
      <c r="D987" s="81"/>
      <c r="E987" s="94"/>
      <c r="F987" s="94"/>
      <c r="H987" s="81"/>
      <c r="W987" s="422"/>
    </row>
    <row r="988" ht="15.75" customHeight="1">
      <c r="A988" s="94"/>
      <c r="B988" s="94"/>
      <c r="C988" s="94"/>
      <c r="D988" s="81"/>
      <c r="E988" s="94"/>
      <c r="F988" s="94"/>
      <c r="H988" s="81"/>
      <c r="W988" s="422"/>
    </row>
    <row r="989" ht="15.75" customHeight="1">
      <c r="A989" s="94"/>
      <c r="B989" s="94"/>
      <c r="C989" s="94"/>
      <c r="D989" s="81"/>
      <c r="E989" s="94"/>
      <c r="F989" s="94"/>
      <c r="H989" s="81"/>
      <c r="W989" s="422"/>
    </row>
    <row r="990" ht="15.75" customHeight="1">
      <c r="A990" s="94"/>
      <c r="B990" s="94"/>
      <c r="C990" s="94"/>
      <c r="D990" s="81"/>
      <c r="E990" s="94"/>
      <c r="F990" s="94"/>
      <c r="H990" s="81"/>
      <c r="W990" s="422"/>
    </row>
    <row r="991" ht="15.75" customHeight="1">
      <c r="A991" s="94"/>
      <c r="B991" s="94"/>
      <c r="C991" s="94"/>
      <c r="D991" s="81"/>
      <c r="E991" s="94"/>
      <c r="F991" s="94"/>
      <c r="H991" s="81"/>
      <c r="W991" s="422"/>
    </row>
    <row r="992" ht="15.75" customHeight="1">
      <c r="A992" s="94"/>
      <c r="B992" s="94"/>
      <c r="C992" s="94"/>
      <c r="D992" s="81"/>
      <c r="E992" s="94"/>
      <c r="F992" s="94"/>
      <c r="H992" s="81"/>
      <c r="W992" s="422"/>
    </row>
    <row r="993" ht="15.75" customHeight="1">
      <c r="A993" s="94"/>
      <c r="B993" s="94"/>
      <c r="C993" s="94"/>
      <c r="D993" s="81"/>
      <c r="E993" s="94"/>
      <c r="F993" s="94"/>
      <c r="H993" s="81"/>
      <c r="W993" s="422"/>
    </row>
    <row r="994" ht="15.75" customHeight="1">
      <c r="A994" s="94"/>
      <c r="B994" s="94"/>
      <c r="C994" s="94"/>
      <c r="D994" s="81"/>
      <c r="E994" s="94"/>
      <c r="F994" s="94"/>
      <c r="H994" s="81"/>
      <c r="W994" s="422"/>
    </row>
    <row r="995" ht="15.75" customHeight="1">
      <c r="A995" s="94"/>
      <c r="B995" s="94"/>
      <c r="C995" s="94"/>
      <c r="D995" s="81"/>
      <c r="E995" s="94"/>
      <c r="F995" s="94"/>
      <c r="H995" s="81"/>
      <c r="W995" s="422"/>
    </row>
    <row r="996" ht="15.75" customHeight="1">
      <c r="A996" s="94"/>
      <c r="B996" s="94"/>
      <c r="C996" s="94"/>
      <c r="D996" s="81"/>
      <c r="E996" s="94"/>
      <c r="F996" s="94"/>
      <c r="H996" s="81"/>
      <c r="W996" s="422"/>
    </row>
    <row r="997" ht="15.75" customHeight="1">
      <c r="A997" s="94"/>
      <c r="B997" s="94"/>
      <c r="C997" s="94"/>
      <c r="D997" s="81"/>
      <c r="E997" s="94"/>
      <c r="F997" s="94"/>
      <c r="H997" s="81"/>
      <c r="W997" s="422"/>
    </row>
    <row r="998" ht="15.75" customHeight="1">
      <c r="A998" s="94"/>
      <c r="B998" s="94"/>
      <c r="C998" s="94"/>
      <c r="D998" s="81"/>
      <c r="E998" s="94"/>
      <c r="F998" s="94"/>
      <c r="H998" s="81"/>
      <c r="W998" s="422"/>
    </row>
    <row r="999" ht="15.75" customHeight="1">
      <c r="A999" s="94"/>
      <c r="B999" s="94"/>
      <c r="C999" s="94"/>
      <c r="D999" s="81"/>
      <c r="E999" s="94"/>
      <c r="F999" s="94"/>
      <c r="H999" s="81"/>
      <c r="W999" s="422"/>
    </row>
    <row r="1000" ht="15.75" customHeight="1">
      <c r="A1000" s="94"/>
      <c r="B1000" s="94"/>
      <c r="C1000" s="94"/>
      <c r="D1000" s="81"/>
      <c r="E1000" s="94"/>
      <c r="F1000" s="94"/>
      <c r="H1000" s="81"/>
      <c r="W1000" s="422"/>
    </row>
    <row r="1001" ht="15.75" customHeight="1">
      <c r="A1001" s="94"/>
      <c r="B1001" s="94"/>
      <c r="C1001" s="94"/>
      <c r="D1001" s="81"/>
      <c r="E1001" s="94"/>
      <c r="F1001" s="94"/>
      <c r="H1001" s="81"/>
      <c r="W1001" s="422"/>
    </row>
    <row r="1002" ht="15.75" customHeight="1">
      <c r="A1002" s="94"/>
      <c r="B1002" s="94"/>
      <c r="C1002" s="94"/>
      <c r="D1002" s="81"/>
      <c r="E1002" s="94"/>
      <c r="F1002" s="94"/>
      <c r="H1002" s="81"/>
      <c r="W1002" s="422"/>
    </row>
  </sheetData>
  <mergeCells count="91">
    <mergeCell ref="L3:N3"/>
    <mergeCell ref="O3:Q3"/>
    <mergeCell ref="R3:T3"/>
    <mergeCell ref="U3:V3"/>
    <mergeCell ref="A1:F1"/>
    <mergeCell ref="L1:N1"/>
    <mergeCell ref="O1:Q1"/>
    <mergeCell ref="R1:T1"/>
    <mergeCell ref="U1:V1"/>
    <mergeCell ref="A3:D4"/>
    <mergeCell ref="H3:H4"/>
    <mergeCell ref="W3:W4"/>
    <mergeCell ref="E3:F3"/>
    <mergeCell ref="I3:K3"/>
    <mergeCell ref="A5:A8"/>
    <mergeCell ref="B5:B8"/>
    <mergeCell ref="C5:C8"/>
    <mergeCell ref="D5:D8"/>
    <mergeCell ref="A9:A12"/>
    <mergeCell ref="D9:D12"/>
    <mergeCell ref="O15:Q15"/>
    <mergeCell ref="R15:T15"/>
    <mergeCell ref="U15:V15"/>
    <mergeCell ref="W15:W16"/>
    <mergeCell ref="B9:B12"/>
    <mergeCell ref="C9:C12"/>
    <mergeCell ref="A15:D16"/>
    <mergeCell ref="E15:F15"/>
    <mergeCell ref="H15:H16"/>
    <mergeCell ref="I15:K15"/>
    <mergeCell ref="L15:N15"/>
    <mergeCell ref="A17:A20"/>
    <mergeCell ref="B17:B20"/>
    <mergeCell ref="C17:C20"/>
    <mergeCell ref="D17:D20"/>
    <mergeCell ref="A21:A24"/>
    <mergeCell ref="B21:B24"/>
    <mergeCell ref="C21:C24"/>
    <mergeCell ref="B55:C56"/>
    <mergeCell ref="D55:D56"/>
    <mergeCell ref="A59:A60"/>
    <mergeCell ref="B59:C60"/>
    <mergeCell ref="D59:D60"/>
    <mergeCell ref="A51:A52"/>
    <mergeCell ref="B51:C52"/>
    <mergeCell ref="D51:D52"/>
    <mergeCell ref="A53:A54"/>
    <mergeCell ref="B53:C54"/>
    <mergeCell ref="D53:D54"/>
    <mergeCell ref="A55:A56"/>
    <mergeCell ref="R27:T27"/>
    <mergeCell ref="U27:V27"/>
    <mergeCell ref="W27:W28"/>
    <mergeCell ref="D21:D24"/>
    <mergeCell ref="A27:D28"/>
    <mergeCell ref="E27:F27"/>
    <mergeCell ref="H27:H28"/>
    <mergeCell ref="I27:K27"/>
    <mergeCell ref="L27:N27"/>
    <mergeCell ref="O27:Q27"/>
    <mergeCell ref="A29:A32"/>
    <mergeCell ref="B29:B32"/>
    <mergeCell ref="C29:C32"/>
    <mergeCell ref="D29:D32"/>
    <mergeCell ref="B33:B36"/>
    <mergeCell ref="C33:C36"/>
    <mergeCell ref="D33:D36"/>
    <mergeCell ref="E42:F42"/>
    <mergeCell ref="I42:K42"/>
    <mergeCell ref="L42:N42"/>
    <mergeCell ref="O42:Q42"/>
    <mergeCell ref="R42:T42"/>
    <mergeCell ref="U42:V42"/>
    <mergeCell ref="W42:W43"/>
    <mergeCell ref="A33:A36"/>
    <mergeCell ref="A37:A39"/>
    <mergeCell ref="B37:B39"/>
    <mergeCell ref="C37:C39"/>
    <mergeCell ref="D37:D39"/>
    <mergeCell ref="A42:D43"/>
    <mergeCell ref="H42:H43"/>
    <mergeCell ref="B44:C44"/>
    <mergeCell ref="B45:C45"/>
    <mergeCell ref="B46:C46"/>
    <mergeCell ref="B47:C47"/>
    <mergeCell ref="B48:C48"/>
    <mergeCell ref="B49:C49"/>
    <mergeCell ref="B50:C50"/>
    <mergeCell ref="A57:A58"/>
    <mergeCell ref="B57:C58"/>
    <mergeCell ref="D57:D58"/>
  </mergeCells>
  <printOptions/>
  <pageMargins bottom="0.2362204724409449" footer="0.0" header="0.0" left="0.5511811023622047" right="0.35433070866141736" top="0.2362204724409449"/>
  <pageSetup fitToHeight="0"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58.29"/>
    <col customWidth="1" min="3" max="3" width="22.57"/>
    <col customWidth="1" min="4" max="4" width="22.43"/>
    <col customWidth="1" min="5" max="6" width="24.43"/>
    <col customWidth="1" min="7" max="7" width="21.43"/>
    <col customWidth="1" min="8" max="8" width="17.29"/>
    <col customWidth="1" min="9" max="30" width="11.29"/>
  </cols>
  <sheetData>
    <row r="1" ht="50.25" customHeight="1">
      <c r="A1" s="429" t="s">
        <v>99</v>
      </c>
      <c r="B1" s="429" t="s">
        <v>299</v>
      </c>
      <c r="C1" s="429" t="s">
        <v>300</v>
      </c>
      <c r="D1" s="429" t="s">
        <v>301</v>
      </c>
      <c r="E1" s="429" t="s">
        <v>302</v>
      </c>
      <c r="F1" s="429" t="s">
        <v>303</v>
      </c>
      <c r="G1" s="430" t="s">
        <v>304</v>
      </c>
      <c r="H1" s="430" t="s">
        <v>305</v>
      </c>
      <c r="I1" s="431"/>
      <c r="J1" s="431"/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  <c r="AA1" s="431"/>
      <c r="AB1" s="431"/>
      <c r="AC1" s="431"/>
      <c r="AD1" s="431"/>
    </row>
    <row r="2" ht="17.25" customHeight="1">
      <c r="A2" s="432">
        <v>1.0</v>
      </c>
      <c r="B2" s="433" t="s">
        <v>306</v>
      </c>
      <c r="C2" s="434">
        <v>12144.12</v>
      </c>
      <c r="D2" s="434">
        <f>C2+C2*60%</f>
        <v>19430.592</v>
      </c>
      <c r="E2" s="434">
        <f>C2+C2*40%</f>
        <v>17001.768</v>
      </c>
      <c r="F2" s="434">
        <f>C2+C2*20%</f>
        <v>14572.944</v>
      </c>
      <c r="G2" s="434">
        <v>14100.0</v>
      </c>
      <c r="H2" s="435">
        <f>(G2-C2)/C2</f>
        <v>0.1610557208</v>
      </c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6"/>
      <c r="AD2" s="436"/>
    </row>
    <row r="3" ht="15.75" customHeight="1">
      <c r="A3" s="437"/>
      <c r="B3" s="438"/>
      <c r="C3" s="437"/>
      <c r="D3" s="437"/>
      <c r="E3" s="436"/>
      <c r="F3" s="436">
        <f>F2/6000</f>
        <v>2.428824</v>
      </c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  <c r="V3" s="436"/>
      <c r="W3" s="436"/>
      <c r="X3" s="436"/>
      <c r="Y3" s="436"/>
      <c r="Z3" s="436"/>
      <c r="AA3" s="436"/>
      <c r="AB3" s="436"/>
      <c r="AC3" s="436"/>
      <c r="AD3" s="436"/>
    </row>
    <row r="4">
      <c r="A4" s="437"/>
      <c r="B4" s="438" t="s">
        <v>307</v>
      </c>
      <c r="C4" s="437"/>
      <c r="D4" s="437"/>
      <c r="E4" s="436"/>
      <c r="F4" s="436"/>
      <c r="G4" s="436"/>
      <c r="H4" s="436"/>
      <c r="I4" s="436"/>
      <c r="J4" s="436"/>
      <c r="K4" s="436"/>
      <c r="L4" s="436"/>
      <c r="M4" s="436"/>
      <c r="N4" s="436"/>
      <c r="O4" s="436"/>
      <c r="P4" s="436"/>
      <c r="Q4" s="436"/>
      <c r="R4" s="436"/>
      <c r="S4" s="436"/>
      <c r="T4" s="436"/>
      <c r="U4" s="436"/>
      <c r="V4" s="436"/>
      <c r="W4" s="436"/>
      <c r="X4" s="436"/>
      <c r="Y4" s="436"/>
      <c r="Z4" s="436"/>
      <c r="AA4" s="436"/>
      <c r="AB4" s="436"/>
      <c r="AC4" s="436"/>
      <c r="AD4" s="436"/>
    </row>
    <row r="5" ht="15.75" customHeight="1">
      <c r="A5" s="437"/>
      <c r="B5" s="438"/>
      <c r="C5" s="437"/>
      <c r="D5" s="437"/>
      <c r="E5" s="436"/>
      <c r="F5" s="436">
        <v>2.33</v>
      </c>
      <c r="G5" s="436"/>
      <c r="H5" s="436"/>
      <c r="I5" s="436"/>
      <c r="J5" s="436"/>
      <c r="K5" s="436"/>
      <c r="L5" s="436"/>
      <c r="M5" s="436"/>
      <c r="N5" s="436"/>
      <c r="O5" s="436"/>
      <c r="P5" s="436"/>
      <c r="Q5" s="436"/>
      <c r="R5" s="436"/>
      <c r="S5" s="436"/>
      <c r="T5" s="436"/>
      <c r="U5" s="436"/>
      <c r="V5" s="436"/>
      <c r="W5" s="436"/>
      <c r="X5" s="436"/>
      <c r="Y5" s="436"/>
      <c r="Z5" s="436"/>
      <c r="AA5" s="436"/>
      <c r="AB5" s="436"/>
      <c r="AC5" s="436"/>
      <c r="AD5" s="436"/>
    </row>
    <row r="6" ht="15.75" customHeight="1">
      <c r="A6" s="437"/>
      <c r="B6" s="438"/>
      <c r="C6" s="437"/>
      <c r="D6" s="437"/>
      <c r="E6" s="436"/>
      <c r="F6" s="436">
        <f>F5*6000</f>
        <v>13980</v>
      </c>
      <c r="G6" s="439">
        <f>(F6-C2)/C2</f>
        <v>0.1511743955</v>
      </c>
      <c r="H6" s="436"/>
      <c r="I6" s="436"/>
      <c r="J6" s="436"/>
      <c r="K6" s="436"/>
      <c r="L6" s="436"/>
      <c r="M6" s="436"/>
      <c r="N6" s="436"/>
      <c r="O6" s="436"/>
      <c r="P6" s="436"/>
      <c r="Q6" s="436"/>
      <c r="R6" s="436"/>
      <c r="S6" s="436"/>
      <c r="T6" s="436"/>
      <c r="U6" s="436"/>
      <c r="V6" s="436"/>
      <c r="W6" s="436"/>
      <c r="X6" s="436"/>
      <c r="Y6" s="436"/>
      <c r="Z6" s="436"/>
      <c r="AA6" s="436"/>
      <c r="AB6" s="436"/>
      <c r="AC6" s="436"/>
      <c r="AD6" s="436"/>
    </row>
    <row r="7" ht="15.75" customHeight="1">
      <c r="A7" s="437"/>
      <c r="B7" s="438"/>
      <c r="C7" s="437"/>
      <c r="D7" s="437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</row>
    <row r="8" ht="15.75" customHeight="1">
      <c r="A8" s="437"/>
      <c r="B8" s="438"/>
      <c r="C8" s="437"/>
      <c r="D8" s="437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436"/>
      <c r="T8" s="436"/>
      <c r="U8" s="436"/>
      <c r="V8" s="436"/>
      <c r="W8" s="436"/>
      <c r="X8" s="436"/>
      <c r="Y8" s="436"/>
      <c r="Z8" s="436"/>
      <c r="AA8" s="436"/>
      <c r="AB8" s="436"/>
      <c r="AC8" s="436"/>
      <c r="AD8" s="436"/>
    </row>
    <row r="9" ht="15.75" customHeight="1">
      <c r="A9" s="437"/>
      <c r="B9" s="438"/>
      <c r="C9" s="437"/>
      <c r="D9" s="437"/>
      <c r="E9" s="436"/>
      <c r="F9" s="436"/>
      <c r="G9" s="436"/>
      <c r="H9" s="436"/>
      <c r="I9" s="436"/>
      <c r="J9" s="436"/>
      <c r="K9" s="436"/>
      <c r="L9" s="436"/>
      <c r="M9" s="436"/>
      <c r="N9" s="436"/>
      <c r="O9" s="436"/>
      <c r="P9" s="436"/>
      <c r="Q9" s="436"/>
      <c r="R9" s="436"/>
      <c r="S9" s="436"/>
      <c r="T9" s="436"/>
      <c r="U9" s="436"/>
      <c r="V9" s="436"/>
      <c r="W9" s="436"/>
      <c r="X9" s="436"/>
      <c r="Y9" s="436"/>
      <c r="Z9" s="436"/>
      <c r="AA9" s="436"/>
      <c r="AB9" s="436"/>
      <c r="AC9" s="436"/>
      <c r="AD9" s="436"/>
    </row>
    <row r="10" ht="15.75" customHeight="1">
      <c r="A10" s="437"/>
      <c r="B10" s="438"/>
      <c r="C10" s="437"/>
      <c r="D10" s="437"/>
      <c r="E10" s="436"/>
      <c r="F10" s="436"/>
      <c r="G10" s="436"/>
      <c r="H10" s="436"/>
      <c r="I10" s="436"/>
      <c r="J10" s="436"/>
      <c r="K10" s="436"/>
      <c r="L10" s="436"/>
      <c r="M10" s="436"/>
      <c r="N10" s="436"/>
      <c r="O10" s="436"/>
      <c r="P10" s="436"/>
      <c r="Q10" s="436"/>
      <c r="R10" s="436"/>
      <c r="S10" s="436"/>
      <c r="T10" s="436"/>
      <c r="U10" s="436"/>
      <c r="V10" s="436"/>
      <c r="W10" s="436"/>
      <c r="X10" s="436"/>
      <c r="Y10" s="436"/>
      <c r="Z10" s="436"/>
      <c r="AA10" s="436"/>
      <c r="AB10" s="436"/>
      <c r="AC10" s="436"/>
      <c r="AD10" s="436"/>
    </row>
    <row r="11" ht="15.75" customHeight="1">
      <c r="A11" s="437"/>
      <c r="B11" s="438"/>
      <c r="C11" s="437"/>
      <c r="D11" s="437"/>
      <c r="E11" s="436"/>
      <c r="F11" s="436"/>
      <c r="G11" s="436"/>
      <c r="H11" s="436"/>
      <c r="I11" s="436"/>
      <c r="J11" s="436"/>
      <c r="K11" s="436"/>
      <c r="L11" s="436"/>
      <c r="M11" s="436"/>
      <c r="N11" s="436"/>
      <c r="O11" s="436"/>
      <c r="P11" s="436"/>
      <c r="Q11" s="436"/>
      <c r="R11" s="436"/>
      <c r="S11" s="436"/>
      <c r="T11" s="436"/>
      <c r="U11" s="436"/>
      <c r="V11" s="436"/>
      <c r="W11" s="436"/>
      <c r="X11" s="436"/>
      <c r="Y11" s="436"/>
      <c r="Z11" s="436"/>
      <c r="AA11" s="436"/>
      <c r="AB11" s="436"/>
      <c r="AC11" s="436"/>
      <c r="AD11" s="436"/>
    </row>
    <row r="12" ht="15.75" customHeight="1">
      <c r="A12" s="437"/>
      <c r="B12" s="438"/>
      <c r="C12" s="437"/>
      <c r="D12" s="437"/>
      <c r="E12" s="436"/>
      <c r="F12" s="436"/>
      <c r="G12" s="436"/>
      <c r="H12" s="436"/>
      <c r="I12" s="436"/>
      <c r="J12" s="436"/>
      <c r="K12" s="436"/>
      <c r="L12" s="436"/>
      <c r="M12" s="436"/>
      <c r="N12" s="436"/>
      <c r="O12" s="436"/>
      <c r="P12" s="436"/>
      <c r="Q12" s="436"/>
      <c r="R12" s="436"/>
      <c r="S12" s="436"/>
      <c r="T12" s="436"/>
      <c r="U12" s="436"/>
      <c r="V12" s="436"/>
      <c r="W12" s="436"/>
      <c r="X12" s="436"/>
      <c r="Y12" s="436"/>
      <c r="Z12" s="436"/>
      <c r="AA12" s="436"/>
      <c r="AB12" s="436"/>
      <c r="AC12" s="436"/>
      <c r="AD12" s="436"/>
    </row>
    <row r="13" ht="15.75" customHeight="1">
      <c r="A13" s="437"/>
      <c r="B13" s="438"/>
      <c r="C13" s="437"/>
      <c r="D13" s="437"/>
      <c r="E13" s="436"/>
      <c r="F13" s="436"/>
      <c r="G13" s="436"/>
      <c r="H13" s="436"/>
      <c r="I13" s="436"/>
      <c r="J13" s="436"/>
      <c r="K13" s="436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436"/>
      <c r="X13" s="436"/>
      <c r="Y13" s="436"/>
      <c r="Z13" s="436"/>
      <c r="AA13" s="436"/>
      <c r="AB13" s="436"/>
      <c r="AC13" s="436"/>
      <c r="AD13" s="436"/>
    </row>
    <row r="14" ht="15.75" customHeight="1">
      <c r="A14" s="437"/>
      <c r="B14" s="438"/>
      <c r="C14" s="437"/>
      <c r="D14" s="437"/>
      <c r="E14" s="436"/>
      <c r="F14" s="436"/>
      <c r="G14" s="436"/>
      <c r="H14" s="436"/>
      <c r="I14" s="436"/>
      <c r="J14" s="436"/>
      <c r="K14" s="436"/>
      <c r="L14" s="436"/>
      <c r="M14" s="436"/>
      <c r="N14" s="436"/>
      <c r="O14" s="436"/>
      <c r="P14" s="436"/>
      <c r="Q14" s="436"/>
      <c r="R14" s="436"/>
      <c r="S14" s="436"/>
      <c r="T14" s="436"/>
      <c r="U14" s="436"/>
      <c r="V14" s="436"/>
      <c r="W14" s="436"/>
      <c r="X14" s="436"/>
      <c r="Y14" s="436"/>
      <c r="Z14" s="436"/>
      <c r="AA14" s="436"/>
      <c r="AB14" s="436"/>
      <c r="AC14" s="436"/>
      <c r="AD14" s="436"/>
    </row>
    <row r="15" ht="15.75" customHeight="1">
      <c r="A15" s="437"/>
      <c r="B15" s="438"/>
      <c r="C15" s="437"/>
      <c r="D15" s="437"/>
      <c r="E15" s="436"/>
      <c r="F15" s="436"/>
      <c r="G15" s="436"/>
      <c r="H15" s="436"/>
      <c r="I15" s="436"/>
      <c r="J15" s="436"/>
      <c r="K15" s="436"/>
      <c r="L15" s="436"/>
      <c r="M15" s="436"/>
      <c r="N15" s="436"/>
      <c r="O15" s="436"/>
      <c r="P15" s="436"/>
      <c r="Q15" s="436"/>
      <c r="R15" s="436"/>
      <c r="S15" s="436"/>
      <c r="T15" s="436"/>
      <c r="U15" s="436"/>
      <c r="V15" s="436"/>
      <c r="W15" s="436"/>
      <c r="X15" s="436"/>
      <c r="Y15" s="436"/>
      <c r="Z15" s="436"/>
      <c r="AA15" s="436"/>
      <c r="AB15" s="436"/>
      <c r="AC15" s="436"/>
      <c r="AD15" s="436"/>
    </row>
    <row r="16" ht="15.75" customHeight="1">
      <c r="A16" s="437"/>
      <c r="B16" s="438"/>
      <c r="C16" s="437"/>
      <c r="D16" s="437"/>
      <c r="E16" s="436"/>
      <c r="F16" s="436"/>
      <c r="G16" s="436"/>
      <c r="H16" s="436"/>
      <c r="I16" s="436"/>
      <c r="J16" s="436"/>
      <c r="K16" s="436"/>
      <c r="L16" s="436"/>
      <c r="M16" s="436"/>
      <c r="N16" s="436"/>
      <c r="O16" s="436"/>
      <c r="P16" s="436"/>
      <c r="Q16" s="436"/>
      <c r="R16" s="436"/>
      <c r="S16" s="436"/>
      <c r="T16" s="436"/>
      <c r="U16" s="436"/>
      <c r="V16" s="436"/>
      <c r="W16" s="436"/>
      <c r="X16" s="436"/>
      <c r="Y16" s="436"/>
      <c r="Z16" s="436"/>
      <c r="AA16" s="436"/>
      <c r="AB16" s="436"/>
      <c r="AC16" s="436"/>
      <c r="AD16" s="436"/>
    </row>
    <row r="17" ht="15.75" customHeight="1">
      <c r="A17" s="437"/>
      <c r="B17" s="438"/>
      <c r="C17" s="437"/>
      <c r="D17" s="437"/>
      <c r="E17" s="436"/>
      <c r="F17" s="436"/>
      <c r="G17" s="436"/>
      <c r="H17" s="436"/>
      <c r="I17" s="436"/>
      <c r="J17" s="436"/>
      <c r="K17" s="436"/>
      <c r="L17" s="436"/>
      <c r="M17" s="436"/>
      <c r="N17" s="436"/>
      <c r="O17" s="436"/>
      <c r="P17" s="436"/>
      <c r="Q17" s="436"/>
      <c r="R17" s="436"/>
      <c r="S17" s="436"/>
      <c r="T17" s="436"/>
      <c r="U17" s="436"/>
      <c r="V17" s="436"/>
      <c r="W17" s="436"/>
      <c r="X17" s="436"/>
      <c r="Y17" s="436"/>
      <c r="Z17" s="436"/>
      <c r="AA17" s="436"/>
      <c r="AB17" s="436"/>
      <c r="AC17" s="436"/>
      <c r="AD17" s="436"/>
    </row>
    <row r="18" ht="15.75" customHeight="1">
      <c r="A18" s="437"/>
      <c r="B18" s="438"/>
      <c r="C18" s="437"/>
      <c r="D18" s="437"/>
      <c r="E18" s="436"/>
      <c r="F18" s="436"/>
      <c r="G18" s="436"/>
      <c r="H18" s="436"/>
      <c r="I18" s="436"/>
      <c r="J18" s="436"/>
      <c r="K18" s="436"/>
      <c r="L18" s="436"/>
      <c r="M18" s="436"/>
      <c r="N18" s="436"/>
      <c r="O18" s="436"/>
      <c r="P18" s="436"/>
      <c r="Q18" s="436"/>
      <c r="R18" s="436"/>
      <c r="S18" s="436"/>
      <c r="T18" s="436"/>
      <c r="U18" s="436"/>
      <c r="V18" s="436"/>
      <c r="W18" s="436"/>
      <c r="X18" s="436"/>
      <c r="Y18" s="436"/>
      <c r="Z18" s="436"/>
      <c r="AA18" s="436"/>
      <c r="AB18" s="436"/>
      <c r="AC18" s="436"/>
      <c r="AD18" s="436"/>
    </row>
    <row r="19" ht="15.75" customHeight="1">
      <c r="A19" s="437"/>
      <c r="B19" s="438"/>
      <c r="C19" s="437"/>
      <c r="D19" s="437"/>
      <c r="E19" s="436"/>
      <c r="F19" s="436"/>
      <c r="G19" s="436"/>
      <c r="H19" s="436"/>
      <c r="I19" s="436"/>
      <c r="J19" s="436"/>
      <c r="K19" s="436"/>
      <c r="L19" s="436"/>
      <c r="M19" s="436"/>
      <c r="N19" s="436"/>
      <c r="O19" s="436"/>
      <c r="P19" s="436"/>
      <c r="Q19" s="436"/>
      <c r="R19" s="436"/>
      <c r="S19" s="436"/>
      <c r="T19" s="436"/>
      <c r="U19" s="436"/>
      <c r="V19" s="436"/>
      <c r="W19" s="436"/>
      <c r="X19" s="436"/>
      <c r="Y19" s="436"/>
      <c r="Z19" s="436"/>
      <c r="AA19" s="436"/>
      <c r="AB19" s="436"/>
      <c r="AC19" s="436"/>
      <c r="AD19" s="436"/>
    </row>
    <row r="20" ht="15.75" customHeight="1">
      <c r="A20" s="437"/>
      <c r="B20" s="438"/>
      <c r="C20" s="437"/>
      <c r="D20" s="437"/>
      <c r="E20" s="436"/>
      <c r="F20" s="436"/>
      <c r="G20" s="436"/>
      <c r="H20" s="436"/>
      <c r="I20" s="436"/>
      <c r="J20" s="436"/>
      <c r="K20" s="436"/>
      <c r="L20" s="436"/>
      <c r="M20" s="436"/>
      <c r="N20" s="436"/>
      <c r="O20" s="436"/>
      <c r="P20" s="436"/>
      <c r="Q20" s="436"/>
      <c r="R20" s="436"/>
      <c r="S20" s="436"/>
      <c r="T20" s="436"/>
      <c r="U20" s="436"/>
      <c r="V20" s="436"/>
      <c r="W20" s="436"/>
      <c r="X20" s="436"/>
      <c r="Y20" s="436"/>
      <c r="Z20" s="436"/>
      <c r="AA20" s="436"/>
      <c r="AB20" s="436"/>
      <c r="AC20" s="436"/>
      <c r="AD20" s="436"/>
    </row>
    <row r="21" ht="15.75" customHeight="1">
      <c r="A21" s="437"/>
      <c r="B21" s="438"/>
      <c r="C21" s="437"/>
      <c r="D21" s="437"/>
      <c r="E21" s="436"/>
      <c r="F21" s="436"/>
      <c r="G21" s="436"/>
      <c r="H21" s="436"/>
      <c r="I21" s="436"/>
      <c r="J21" s="436"/>
      <c r="K21" s="436"/>
      <c r="L21" s="436"/>
      <c r="M21" s="436"/>
      <c r="N21" s="436"/>
      <c r="O21" s="436"/>
      <c r="P21" s="436"/>
      <c r="Q21" s="436"/>
      <c r="R21" s="436"/>
      <c r="S21" s="436"/>
      <c r="T21" s="436"/>
      <c r="U21" s="436"/>
      <c r="V21" s="436"/>
      <c r="W21" s="436"/>
      <c r="X21" s="436"/>
      <c r="Y21" s="436"/>
      <c r="Z21" s="436"/>
      <c r="AA21" s="436"/>
      <c r="AB21" s="436"/>
      <c r="AC21" s="436"/>
      <c r="AD21" s="436"/>
    </row>
    <row r="22" ht="15.75" customHeight="1">
      <c r="A22" s="437"/>
      <c r="B22" s="438"/>
      <c r="C22" s="437"/>
      <c r="D22" s="437"/>
      <c r="E22" s="436"/>
      <c r="F22" s="436"/>
      <c r="G22" s="436"/>
      <c r="H22" s="436"/>
      <c r="I22" s="436"/>
      <c r="J22" s="436"/>
      <c r="K22" s="436"/>
      <c r="L22" s="436"/>
      <c r="M22" s="436"/>
      <c r="N22" s="436"/>
      <c r="O22" s="436"/>
      <c r="P22" s="436"/>
      <c r="Q22" s="436"/>
      <c r="R22" s="436"/>
      <c r="S22" s="436"/>
      <c r="T22" s="436"/>
      <c r="U22" s="436"/>
      <c r="V22" s="436"/>
      <c r="W22" s="436"/>
      <c r="X22" s="436"/>
      <c r="Y22" s="436"/>
      <c r="Z22" s="436"/>
      <c r="AA22" s="436"/>
      <c r="AB22" s="436"/>
      <c r="AC22" s="436"/>
      <c r="AD22" s="436"/>
    </row>
    <row r="23" ht="15.75" customHeight="1">
      <c r="A23" s="437"/>
      <c r="B23" s="438"/>
      <c r="C23" s="437"/>
      <c r="D23" s="437"/>
      <c r="E23" s="436"/>
      <c r="F23" s="436"/>
      <c r="G23" s="436"/>
      <c r="H23" s="436"/>
      <c r="I23" s="436"/>
      <c r="J23" s="436"/>
      <c r="K23" s="436"/>
      <c r="L23" s="436"/>
      <c r="M23" s="436"/>
      <c r="N23" s="436"/>
      <c r="O23" s="436"/>
      <c r="P23" s="436"/>
      <c r="Q23" s="436"/>
      <c r="R23" s="436"/>
      <c r="S23" s="436"/>
      <c r="T23" s="436"/>
      <c r="U23" s="436"/>
      <c r="V23" s="436"/>
      <c r="W23" s="436"/>
      <c r="X23" s="436"/>
      <c r="Y23" s="436"/>
      <c r="Z23" s="436"/>
      <c r="AA23" s="436"/>
      <c r="AB23" s="436"/>
      <c r="AC23" s="436"/>
      <c r="AD23" s="436"/>
    </row>
    <row r="24" ht="15.75" customHeight="1">
      <c r="A24" s="437"/>
      <c r="B24" s="438"/>
      <c r="C24" s="437"/>
      <c r="D24" s="437"/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436"/>
      <c r="V24" s="436"/>
      <c r="W24" s="436"/>
      <c r="X24" s="436"/>
      <c r="Y24" s="436"/>
      <c r="Z24" s="436"/>
      <c r="AA24" s="436"/>
      <c r="AB24" s="436"/>
      <c r="AC24" s="436"/>
      <c r="AD24" s="436"/>
    </row>
    <row r="25" ht="15.75" customHeight="1">
      <c r="A25" s="437"/>
      <c r="B25" s="438"/>
      <c r="C25" s="437"/>
      <c r="D25" s="437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  <c r="AA25" s="436"/>
      <c r="AB25" s="436"/>
      <c r="AC25" s="436"/>
      <c r="AD25" s="436"/>
    </row>
    <row r="26" ht="15.75" customHeight="1">
      <c r="A26" s="437"/>
      <c r="B26" s="438"/>
      <c r="C26" s="437"/>
      <c r="D26" s="437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436"/>
      <c r="V26" s="436"/>
      <c r="W26" s="436"/>
      <c r="X26" s="436"/>
      <c r="Y26" s="436"/>
      <c r="Z26" s="436"/>
      <c r="AA26" s="436"/>
      <c r="AB26" s="436"/>
      <c r="AC26" s="436"/>
      <c r="AD26" s="436"/>
    </row>
    <row r="27" ht="15.75" customHeight="1">
      <c r="A27" s="437"/>
      <c r="B27" s="438"/>
      <c r="C27" s="437"/>
      <c r="D27" s="437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36"/>
      <c r="U27" s="436"/>
      <c r="V27" s="436"/>
      <c r="W27" s="436"/>
      <c r="X27" s="436"/>
      <c r="Y27" s="436"/>
      <c r="Z27" s="436"/>
      <c r="AA27" s="436"/>
      <c r="AB27" s="436"/>
      <c r="AC27" s="436"/>
      <c r="AD27" s="436"/>
    </row>
    <row r="28" ht="15.75" customHeight="1">
      <c r="A28" s="437"/>
      <c r="B28" s="438"/>
      <c r="C28" s="437"/>
      <c r="D28" s="437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36"/>
      <c r="AD28" s="436"/>
    </row>
    <row r="29" ht="15.75" customHeight="1">
      <c r="A29" s="437"/>
      <c r="B29" s="438"/>
      <c r="C29" s="437"/>
      <c r="D29" s="437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436"/>
      <c r="V29" s="436"/>
      <c r="W29" s="436"/>
      <c r="X29" s="436"/>
      <c r="Y29" s="436"/>
      <c r="Z29" s="436"/>
      <c r="AA29" s="436"/>
      <c r="AB29" s="436"/>
      <c r="AC29" s="436"/>
      <c r="AD29" s="436"/>
    </row>
    <row r="30" ht="15.75" customHeight="1">
      <c r="A30" s="437"/>
      <c r="B30" s="438"/>
      <c r="C30" s="437"/>
      <c r="D30" s="437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36"/>
      <c r="S30" s="436"/>
      <c r="T30" s="436"/>
      <c r="U30" s="436"/>
      <c r="V30" s="436"/>
      <c r="W30" s="436"/>
      <c r="X30" s="436"/>
      <c r="Y30" s="436"/>
      <c r="Z30" s="436"/>
      <c r="AA30" s="436"/>
      <c r="AB30" s="436"/>
      <c r="AC30" s="436"/>
      <c r="AD30" s="436"/>
    </row>
    <row r="31" ht="15.75" customHeight="1">
      <c r="A31" s="437"/>
      <c r="B31" s="438"/>
      <c r="C31" s="437"/>
      <c r="D31" s="437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36"/>
      <c r="U31" s="436"/>
      <c r="V31" s="436"/>
      <c r="W31" s="436"/>
      <c r="X31" s="436"/>
      <c r="Y31" s="436"/>
      <c r="Z31" s="436"/>
      <c r="AA31" s="436"/>
      <c r="AB31" s="436"/>
      <c r="AC31" s="436"/>
      <c r="AD31" s="436"/>
    </row>
    <row r="32" ht="15.75" customHeight="1">
      <c r="A32" s="437"/>
      <c r="B32" s="438"/>
      <c r="C32" s="437"/>
      <c r="D32" s="437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36"/>
      <c r="S32" s="436"/>
      <c r="T32" s="436"/>
      <c r="U32" s="436"/>
      <c r="V32" s="436"/>
      <c r="W32" s="436"/>
      <c r="X32" s="436"/>
      <c r="Y32" s="436"/>
      <c r="Z32" s="436"/>
      <c r="AA32" s="436"/>
      <c r="AB32" s="436"/>
      <c r="AC32" s="436"/>
      <c r="AD32" s="436"/>
    </row>
    <row r="33" ht="15.75" customHeight="1">
      <c r="A33" s="437"/>
      <c r="B33" s="438"/>
      <c r="C33" s="437"/>
      <c r="D33" s="437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36"/>
      <c r="U33" s="436"/>
      <c r="V33" s="436"/>
      <c r="W33" s="436"/>
      <c r="X33" s="436"/>
      <c r="Y33" s="436"/>
      <c r="Z33" s="436"/>
      <c r="AA33" s="436"/>
      <c r="AB33" s="436"/>
      <c r="AC33" s="436"/>
      <c r="AD33" s="436"/>
    </row>
    <row r="34" ht="15.75" customHeight="1">
      <c r="A34" s="437"/>
      <c r="B34" s="438"/>
      <c r="C34" s="437"/>
      <c r="D34" s="437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36"/>
      <c r="V34" s="436"/>
      <c r="W34" s="436"/>
      <c r="X34" s="436"/>
      <c r="Y34" s="436"/>
      <c r="Z34" s="436"/>
      <c r="AA34" s="436"/>
      <c r="AB34" s="436"/>
      <c r="AC34" s="436"/>
      <c r="AD34" s="436"/>
    </row>
    <row r="35" ht="15.75" customHeight="1">
      <c r="A35" s="437"/>
      <c r="B35" s="438"/>
      <c r="C35" s="437"/>
      <c r="D35" s="437"/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36"/>
      <c r="T35" s="436"/>
      <c r="U35" s="436"/>
      <c r="V35" s="436"/>
      <c r="W35" s="436"/>
      <c r="X35" s="436"/>
      <c r="Y35" s="436"/>
      <c r="Z35" s="436"/>
      <c r="AA35" s="436"/>
      <c r="AB35" s="436"/>
      <c r="AC35" s="436"/>
      <c r="AD35" s="436"/>
    </row>
    <row r="36" ht="15.75" customHeight="1">
      <c r="A36" s="437"/>
      <c r="B36" s="438"/>
      <c r="C36" s="437"/>
      <c r="D36" s="437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436"/>
      <c r="V36" s="436"/>
      <c r="W36" s="436"/>
      <c r="X36" s="436"/>
      <c r="Y36" s="436"/>
      <c r="Z36" s="436"/>
      <c r="AA36" s="436"/>
      <c r="AB36" s="436"/>
      <c r="AC36" s="436"/>
      <c r="AD36" s="436"/>
    </row>
    <row r="37" ht="15.75" customHeight="1">
      <c r="A37" s="437"/>
      <c r="B37" s="438"/>
      <c r="C37" s="437"/>
      <c r="D37" s="437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36"/>
      <c r="T37" s="436"/>
      <c r="U37" s="436"/>
      <c r="V37" s="436"/>
      <c r="W37" s="436"/>
      <c r="X37" s="436"/>
      <c r="Y37" s="436"/>
      <c r="Z37" s="436"/>
      <c r="AA37" s="436"/>
      <c r="AB37" s="436"/>
      <c r="AC37" s="436"/>
      <c r="AD37" s="436"/>
    </row>
    <row r="38" ht="15.75" customHeight="1">
      <c r="A38" s="437"/>
      <c r="B38" s="438"/>
      <c r="C38" s="437"/>
      <c r="D38" s="437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436"/>
      <c r="V38" s="436"/>
      <c r="W38" s="436"/>
      <c r="X38" s="436"/>
      <c r="Y38" s="436"/>
      <c r="Z38" s="436"/>
      <c r="AA38" s="436"/>
      <c r="AB38" s="436"/>
      <c r="AC38" s="436"/>
      <c r="AD38" s="436"/>
    </row>
    <row r="39" ht="15.75" customHeight="1">
      <c r="A39" s="437"/>
      <c r="B39" s="438"/>
      <c r="C39" s="437"/>
      <c r="D39" s="437"/>
      <c r="E39" s="436"/>
      <c r="F39" s="436"/>
      <c r="G39" s="436"/>
      <c r="H39" s="436"/>
      <c r="I39" s="436"/>
      <c r="J39" s="436"/>
      <c r="K39" s="436"/>
      <c r="L39" s="436"/>
      <c r="M39" s="436"/>
      <c r="N39" s="436"/>
      <c r="O39" s="436"/>
      <c r="P39" s="436"/>
      <c r="Q39" s="436"/>
      <c r="R39" s="436"/>
      <c r="S39" s="436"/>
      <c r="T39" s="436"/>
      <c r="U39" s="436"/>
      <c r="V39" s="436"/>
      <c r="W39" s="436"/>
      <c r="X39" s="436"/>
      <c r="Y39" s="436"/>
      <c r="Z39" s="436"/>
      <c r="AA39" s="436"/>
      <c r="AB39" s="436"/>
      <c r="AC39" s="436"/>
      <c r="AD39" s="436"/>
    </row>
    <row r="40" ht="15.75" customHeight="1">
      <c r="A40" s="437"/>
      <c r="B40" s="438"/>
      <c r="C40" s="437"/>
      <c r="D40" s="437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436"/>
      <c r="V40" s="436"/>
      <c r="W40" s="436"/>
      <c r="X40" s="436"/>
      <c r="Y40" s="436"/>
      <c r="Z40" s="436"/>
      <c r="AA40" s="436"/>
      <c r="AB40" s="436"/>
      <c r="AC40" s="436"/>
      <c r="AD40" s="436"/>
    </row>
    <row r="41" ht="15.75" customHeight="1">
      <c r="A41" s="437"/>
      <c r="B41" s="438"/>
      <c r="C41" s="437"/>
      <c r="D41" s="437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436"/>
      <c r="V41" s="436"/>
      <c r="W41" s="436"/>
      <c r="X41" s="436"/>
      <c r="Y41" s="436"/>
      <c r="Z41" s="436"/>
      <c r="AA41" s="436"/>
      <c r="AB41" s="436"/>
      <c r="AC41" s="436"/>
      <c r="AD41" s="436"/>
    </row>
    <row r="42" ht="15.75" customHeight="1">
      <c r="A42" s="437"/>
      <c r="B42" s="438"/>
      <c r="C42" s="437"/>
      <c r="D42" s="437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36"/>
      <c r="V42" s="436"/>
      <c r="W42" s="436"/>
      <c r="X42" s="436"/>
      <c r="Y42" s="436"/>
      <c r="Z42" s="436"/>
      <c r="AA42" s="436"/>
      <c r="AB42" s="436"/>
      <c r="AC42" s="436"/>
      <c r="AD42" s="436"/>
    </row>
    <row r="43" ht="15.75" customHeight="1">
      <c r="A43" s="437"/>
      <c r="B43" s="438"/>
      <c r="C43" s="437"/>
      <c r="D43" s="437"/>
      <c r="E43" s="436"/>
      <c r="F43" s="436"/>
      <c r="G43" s="436"/>
      <c r="H43" s="436"/>
      <c r="I43" s="436"/>
      <c r="J43" s="436"/>
      <c r="K43" s="436"/>
      <c r="L43" s="436"/>
      <c r="M43" s="436"/>
      <c r="N43" s="436"/>
      <c r="O43" s="436"/>
      <c r="P43" s="436"/>
      <c r="Q43" s="436"/>
      <c r="R43" s="436"/>
      <c r="S43" s="436"/>
      <c r="T43" s="436"/>
      <c r="U43" s="436"/>
      <c r="V43" s="436"/>
      <c r="W43" s="436"/>
      <c r="X43" s="436"/>
      <c r="Y43" s="436"/>
      <c r="Z43" s="436"/>
      <c r="AA43" s="436"/>
      <c r="AB43" s="436"/>
      <c r="AC43" s="436"/>
      <c r="AD43" s="436"/>
    </row>
    <row r="44" ht="15.75" customHeight="1">
      <c r="A44" s="437"/>
      <c r="B44" s="438"/>
      <c r="C44" s="437"/>
      <c r="D44" s="437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36"/>
      <c r="V44" s="436"/>
      <c r="W44" s="436"/>
      <c r="X44" s="436"/>
      <c r="Y44" s="436"/>
      <c r="Z44" s="436"/>
      <c r="AA44" s="436"/>
      <c r="AB44" s="436"/>
      <c r="AC44" s="436"/>
      <c r="AD44" s="436"/>
    </row>
    <row r="45" ht="15.75" customHeight="1">
      <c r="A45" s="437"/>
      <c r="B45" s="438"/>
      <c r="C45" s="437"/>
      <c r="D45" s="437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436"/>
      <c r="V45" s="436"/>
      <c r="W45" s="436"/>
      <c r="X45" s="436"/>
      <c r="Y45" s="436"/>
      <c r="Z45" s="436"/>
      <c r="AA45" s="436"/>
      <c r="AB45" s="436"/>
      <c r="AC45" s="436"/>
      <c r="AD45" s="436"/>
    </row>
    <row r="46" ht="15.75" customHeight="1">
      <c r="A46" s="437"/>
      <c r="B46" s="438"/>
      <c r="C46" s="437"/>
      <c r="D46" s="437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36"/>
      <c r="U46" s="436"/>
      <c r="V46" s="436"/>
      <c r="W46" s="436"/>
      <c r="X46" s="436"/>
      <c r="Y46" s="436"/>
      <c r="Z46" s="436"/>
      <c r="AA46" s="436"/>
      <c r="AB46" s="436"/>
      <c r="AC46" s="436"/>
      <c r="AD46" s="436"/>
    </row>
    <row r="47" ht="15.75" customHeight="1">
      <c r="A47" s="437"/>
      <c r="B47" s="438"/>
      <c r="C47" s="437"/>
      <c r="D47" s="437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</row>
    <row r="48" ht="15.75" customHeight="1">
      <c r="A48" s="437"/>
      <c r="B48" s="438"/>
      <c r="C48" s="437"/>
      <c r="D48" s="437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36"/>
      <c r="V48" s="436"/>
      <c r="W48" s="436"/>
      <c r="X48" s="436"/>
      <c r="Y48" s="436"/>
      <c r="Z48" s="436"/>
      <c r="AA48" s="436"/>
      <c r="AB48" s="436"/>
      <c r="AC48" s="436"/>
      <c r="AD48" s="436"/>
    </row>
    <row r="49" ht="15.75" customHeight="1">
      <c r="A49" s="437"/>
      <c r="B49" s="438"/>
      <c r="C49" s="437"/>
      <c r="D49" s="437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436"/>
      <c r="W49" s="436"/>
      <c r="X49" s="436"/>
      <c r="Y49" s="436"/>
      <c r="Z49" s="436"/>
      <c r="AA49" s="436"/>
      <c r="AB49" s="436"/>
      <c r="AC49" s="436"/>
      <c r="AD49" s="436"/>
    </row>
    <row r="50" ht="15.75" customHeight="1">
      <c r="A50" s="437"/>
      <c r="B50" s="438"/>
      <c r="C50" s="437"/>
      <c r="D50" s="437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36"/>
      <c r="U50" s="436"/>
      <c r="V50" s="436"/>
      <c r="W50" s="436"/>
      <c r="X50" s="436"/>
      <c r="Y50" s="436"/>
      <c r="Z50" s="436"/>
      <c r="AA50" s="436"/>
      <c r="AB50" s="436"/>
      <c r="AC50" s="436"/>
      <c r="AD50" s="436"/>
    </row>
    <row r="51" ht="15.75" customHeight="1">
      <c r="A51" s="437"/>
      <c r="B51" s="438"/>
      <c r="C51" s="437"/>
      <c r="D51" s="437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436"/>
      <c r="W51" s="436"/>
      <c r="X51" s="436"/>
      <c r="Y51" s="436"/>
      <c r="Z51" s="436"/>
      <c r="AA51" s="436"/>
      <c r="AB51" s="436"/>
      <c r="AC51" s="436"/>
      <c r="AD51" s="436"/>
    </row>
    <row r="52" ht="15.75" customHeight="1">
      <c r="A52" s="437"/>
      <c r="B52" s="438"/>
      <c r="C52" s="437"/>
      <c r="D52" s="437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436"/>
      <c r="V52" s="436"/>
      <c r="W52" s="436"/>
      <c r="X52" s="436"/>
      <c r="Y52" s="436"/>
      <c r="Z52" s="436"/>
      <c r="AA52" s="436"/>
      <c r="AB52" s="436"/>
      <c r="AC52" s="436"/>
      <c r="AD52" s="436"/>
    </row>
    <row r="53" ht="15.75" customHeight="1">
      <c r="A53" s="437"/>
      <c r="B53" s="438"/>
      <c r="C53" s="437"/>
      <c r="D53" s="437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436"/>
      <c r="V53" s="436"/>
      <c r="W53" s="436"/>
      <c r="X53" s="436"/>
      <c r="Y53" s="436"/>
      <c r="Z53" s="436"/>
      <c r="AA53" s="436"/>
      <c r="AB53" s="436"/>
      <c r="AC53" s="436"/>
      <c r="AD53" s="436"/>
    </row>
    <row r="54" ht="15.75" customHeight="1">
      <c r="A54" s="437"/>
      <c r="B54" s="438"/>
      <c r="C54" s="437"/>
      <c r="D54" s="437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36"/>
      <c r="S54" s="436"/>
      <c r="T54" s="436"/>
      <c r="U54" s="436"/>
      <c r="V54" s="436"/>
      <c r="W54" s="436"/>
      <c r="X54" s="436"/>
      <c r="Y54" s="436"/>
      <c r="Z54" s="436"/>
      <c r="AA54" s="436"/>
      <c r="AB54" s="436"/>
      <c r="AC54" s="436"/>
      <c r="AD54" s="436"/>
    </row>
    <row r="55" ht="15.75" customHeight="1">
      <c r="A55" s="437"/>
      <c r="B55" s="438"/>
      <c r="C55" s="437"/>
      <c r="D55" s="437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36"/>
      <c r="V55" s="436"/>
      <c r="W55" s="436"/>
      <c r="X55" s="436"/>
      <c r="Y55" s="436"/>
      <c r="Z55" s="436"/>
      <c r="AA55" s="436"/>
      <c r="AB55" s="436"/>
      <c r="AC55" s="436"/>
      <c r="AD55" s="436"/>
    </row>
    <row r="56" ht="15.75" customHeight="1">
      <c r="A56" s="437"/>
      <c r="B56" s="438"/>
      <c r="C56" s="437"/>
      <c r="D56" s="437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36"/>
      <c r="T56" s="436"/>
      <c r="U56" s="436"/>
      <c r="V56" s="436"/>
      <c r="W56" s="436"/>
      <c r="X56" s="436"/>
      <c r="Y56" s="436"/>
      <c r="Z56" s="436"/>
      <c r="AA56" s="436"/>
      <c r="AB56" s="436"/>
      <c r="AC56" s="436"/>
      <c r="AD56" s="436"/>
    </row>
    <row r="57" ht="15.75" customHeight="1">
      <c r="A57" s="437"/>
      <c r="B57" s="438"/>
      <c r="C57" s="437"/>
      <c r="D57" s="437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436"/>
      <c r="V57" s="436"/>
      <c r="W57" s="436"/>
      <c r="X57" s="436"/>
      <c r="Y57" s="436"/>
      <c r="Z57" s="436"/>
      <c r="AA57" s="436"/>
      <c r="AB57" s="436"/>
      <c r="AC57" s="436"/>
      <c r="AD57" s="436"/>
    </row>
    <row r="58" ht="15.75" customHeight="1">
      <c r="A58" s="437"/>
      <c r="B58" s="438"/>
      <c r="C58" s="437"/>
      <c r="D58" s="437"/>
      <c r="E58" s="436"/>
      <c r="F58" s="436"/>
      <c r="G58" s="436"/>
      <c r="H58" s="436"/>
      <c r="I58" s="436"/>
      <c r="J58" s="436"/>
      <c r="K58" s="436"/>
      <c r="L58" s="436"/>
      <c r="M58" s="436"/>
      <c r="N58" s="436"/>
      <c r="O58" s="436"/>
      <c r="P58" s="436"/>
      <c r="Q58" s="436"/>
      <c r="R58" s="436"/>
      <c r="S58" s="436"/>
      <c r="T58" s="436"/>
      <c r="U58" s="436"/>
      <c r="V58" s="436"/>
      <c r="W58" s="436"/>
      <c r="X58" s="436"/>
      <c r="Y58" s="436"/>
      <c r="Z58" s="436"/>
      <c r="AA58" s="436"/>
      <c r="AB58" s="436"/>
      <c r="AC58" s="436"/>
      <c r="AD58" s="436"/>
    </row>
    <row r="59" ht="15.75" customHeight="1">
      <c r="A59" s="437"/>
      <c r="B59" s="438"/>
      <c r="C59" s="437"/>
      <c r="D59" s="437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436"/>
      <c r="V59" s="436"/>
      <c r="W59" s="436"/>
      <c r="X59" s="436"/>
      <c r="Y59" s="436"/>
      <c r="Z59" s="436"/>
      <c r="AA59" s="436"/>
      <c r="AB59" s="436"/>
      <c r="AC59" s="436"/>
      <c r="AD59" s="436"/>
    </row>
    <row r="60" ht="15.75" customHeight="1">
      <c r="A60" s="437"/>
      <c r="B60" s="438"/>
      <c r="C60" s="437"/>
      <c r="D60" s="437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6"/>
      <c r="S60" s="436"/>
      <c r="T60" s="436"/>
      <c r="U60" s="436"/>
      <c r="V60" s="436"/>
      <c r="W60" s="436"/>
      <c r="X60" s="436"/>
      <c r="Y60" s="436"/>
      <c r="Z60" s="436"/>
      <c r="AA60" s="436"/>
      <c r="AB60" s="436"/>
      <c r="AC60" s="436"/>
      <c r="AD60" s="436"/>
    </row>
    <row r="61" ht="15.75" customHeight="1">
      <c r="A61" s="437"/>
      <c r="B61" s="438"/>
      <c r="C61" s="437"/>
      <c r="D61" s="437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436"/>
      <c r="V61" s="436"/>
      <c r="W61" s="436"/>
      <c r="X61" s="436"/>
      <c r="Y61" s="436"/>
      <c r="Z61" s="436"/>
      <c r="AA61" s="436"/>
      <c r="AB61" s="436"/>
      <c r="AC61" s="436"/>
      <c r="AD61" s="436"/>
    </row>
    <row r="62" ht="15.75" customHeight="1">
      <c r="A62" s="437"/>
      <c r="B62" s="438"/>
      <c r="C62" s="437"/>
      <c r="D62" s="437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36"/>
      <c r="R62" s="436"/>
      <c r="S62" s="436"/>
      <c r="T62" s="436"/>
      <c r="U62" s="436"/>
      <c r="V62" s="436"/>
      <c r="W62" s="436"/>
      <c r="X62" s="436"/>
      <c r="Y62" s="436"/>
      <c r="Z62" s="436"/>
      <c r="AA62" s="436"/>
      <c r="AB62" s="436"/>
      <c r="AC62" s="436"/>
      <c r="AD62" s="436"/>
    </row>
    <row r="63" ht="15.75" customHeight="1">
      <c r="A63" s="437"/>
      <c r="B63" s="438"/>
      <c r="C63" s="437"/>
      <c r="D63" s="437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436"/>
      <c r="V63" s="436"/>
      <c r="W63" s="436"/>
      <c r="X63" s="436"/>
      <c r="Y63" s="436"/>
      <c r="Z63" s="436"/>
      <c r="AA63" s="436"/>
      <c r="AB63" s="436"/>
      <c r="AC63" s="436"/>
      <c r="AD63" s="436"/>
    </row>
    <row r="64" ht="15.75" customHeight="1">
      <c r="A64" s="437"/>
      <c r="B64" s="438"/>
      <c r="C64" s="437"/>
      <c r="D64" s="437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</row>
    <row r="65" ht="15.75" customHeight="1">
      <c r="A65" s="437"/>
      <c r="B65" s="438"/>
      <c r="C65" s="437"/>
      <c r="D65" s="437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436"/>
      <c r="W65" s="436"/>
      <c r="X65" s="436"/>
      <c r="Y65" s="436"/>
      <c r="Z65" s="436"/>
      <c r="AA65" s="436"/>
      <c r="AB65" s="436"/>
      <c r="AC65" s="436"/>
      <c r="AD65" s="436"/>
    </row>
    <row r="66" ht="15.75" customHeight="1">
      <c r="A66" s="437"/>
      <c r="B66" s="438"/>
      <c r="C66" s="437"/>
      <c r="D66" s="437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36"/>
      <c r="U66" s="436"/>
      <c r="V66" s="436"/>
      <c r="W66" s="436"/>
      <c r="X66" s="436"/>
      <c r="Y66" s="436"/>
      <c r="Z66" s="436"/>
      <c r="AA66" s="436"/>
      <c r="AB66" s="436"/>
      <c r="AC66" s="436"/>
      <c r="AD66" s="436"/>
    </row>
    <row r="67" ht="15.75" customHeight="1">
      <c r="A67" s="437"/>
      <c r="B67" s="438"/>
      <c r="C67" s="437"/>
      <c r="D67" s="437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36"/>
      <c r="AD67" s="436"/>
    </row>
    <row r="68" ht="15.75" customHeight="1">
      <c r="A68" s="437"/>
      <c r="B68" s="438"/>
      <c r="C68" s="437"/>
      <c r="D68" s="437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436"/>
      <c r="V68" s="436"/>
      <c r="W68" s="436"/>
      <c r="X68" s="436"/>
      <c r="Y68" s="436"/>
      <c r="Z68" s="436"/>
      <c r="AA68" s="436"/>
      <c r="AB68" s="436"/>
      <c r="AC68" s="436"/>
      <c r="AD68" s="436"/>
    </row>
    <row r="69" ht="15.75" customHeight="1">
      <c r="A69" s="437"/>
      <c r="B69" s="438"/>
      <c r="C69" s="437"/>
      <c r="D69" s="437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436"/>
      <c r="V69" s="436"/>
      <c r="W69" s="436"/>
      <c r="X69" s="436"/>
      <c r="Y69" s="436"/>
      <c r="Z69" s="436"/>
      <c r="AA69" s="436"/>
      <c r="AB69" s="436"/>
      <c r="AC69" s="436"/>
      <c r="AD69" s="436"/>
    </row>
    <row r="70" ht="15.75" customHeight="1">
      <c r="A70" s="437"/>
      <c r="B70" s="438"/>
      <c r="C70" s="437"/>
      <c r="D70" s="437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  <c r="AD70" s="436"/>
    </row>
    <row r="71" ht="15.75" customHeight="1">
      <c r="A71" s="437"/>
      <c r="B71" s="438"/>
      <c r="C71" s="437"/>
      <c r="D71" s="437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  <c r="AA71" s="436"/>
      <c r="AB71" s="436"/>
      <c r="AC71" s="436"/>
      <c r="AD71" s="436"/>
    </row>
    <row r="72" ht="15.75" customHeight="1">
      <c r="A72" s="437"/>
      <c r="B72" s="438"/>
      <c r="C72" s="437"/>
      <c r="D72" s="437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36"/>
      <c r="U72" s="436"/>
      <c r="V72" s="436"/>
      <c r="W72" s="436"/>
      <c r="X72" s="436"/>
      <c r="Y72" s="436"/>
      <c r="Z72" s="436"/>
      <c r="AA72" s="436"/>
      <c r="AB72" s="436"/>
      <c r="AC72" s="436"/>
      <c r="AD72" s="436"/>
    </row>
    <row r="73" ht="15.75" customHeight="1">
      <c r="A73" s="437"/>
      <c r="B73" s="438"/>
      <c r="C73" s="437"/>
      <c r="D73" s="437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436"/>
      <c r="V73" s="436"/>
      <c r="W73" s="436"/>
      <c r="X73" s="436"/>
      <c r="Y73" s="436"/>
      <c r="Z73" s="436"/>
      <c r="AA73" s="436"/>
      <c r="AB73" s="436"/>
      <c r="AC73" s="436"/>
      <c r="AD73" s="436"/>
    </row>
    <row r="74" ht="15.75" customHeight="1">
      <c r="A74" s="437"/>
      <c r="B74" s="438"/>
      <c r="C74" s="437"/>
      <c r="D74" s="437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  <c r="AD74" s="436"/>
    </row>
    <row r="75" ht="15.75" customHeight="1">
      <c r="A75" s="437"/>
      <c r="B75" s="438"/>
      <c r="C75" s="437"/>
      <c r="D75" s="437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  <c r="AD75" s="436"/>
    </row>
    <row r="76" ht="15.75" customHeight="1">
      <c r="A76" s="437"/>
      <c r="B76" s="438"/>
      <c r="C76" s="437"/>
      <c r="D76" s="437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436"/>
      <c r="W76" s="436"/>
      <c r="X76" s="436"/>
      <c r="Y76" s="436"/>
      <c r="Z76" s="436"/>
      <c r="AA76" s="436"/>
      <c r="AB76" s="436"/>
      <c r="AC76" s="436"/>
      <c r="AD76" s="436"/>
    </row>
    <row r="77" ht="15.75" customHeight="1">
      <c r="A77" s="437"/>
      <c r="B77" s="438"/>
      <c r="C77" s="437"/>
      <c r="D77" s="437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436"/>
      <c r="V77" s="436"/>
      <c r="W77" s="436"/>
      <c r="X77" s="436"/>
      <c r="Y77" s="436"/>
      <c r="Z77" s="436"/>
      <c r="AA77" s="436"/>
      <c r="AB77" s="436"/>
      <c r="AC77" s="436"/>
      <c r="AD77" s="436"/>
    </row>
    <row r="78" ht="15.75" customHeight="1">
      <c r="A78" s="437"/>
      <c r="B78" s="438"/>
      <c r="C78" s="437"/>
      <c r="D78" s="437"/>
      <c r="E78" s="436"/>
      <c r="F78" s="436"/>
      <c r="G78" s="436"/>
      <c r="H78" s="436"/>
      <c r="I78" s="436"/>
      <c r="J78" s="436"/>
      <c r="K78" s="436"/>
      <c r="L78" s="436"/>
      <c r="M78" s="436"/>
      <c r="N78" s="436"/>
      <c r="O78" s="436"/>
      <c r="P78" s="436"/>
      <c r="Q78" s="436"/>
      <c r="R78" s="436"/>
      <c r="S78" s="436"/>
      <c r="T78" s="436"/>
      <c r="U78" s="436"/>
      <c r="V78" s="436"/>
      <c r="W78" s="436"/>
      <c r="X78" s="436"/>
      <c r="Y78" s="436"/>
      <c r="Z78" s="436"/>
      <c r="AA78" s="436"/>
      <c r="AB78" s="436"/>
      <c r="AC78" s="436"/>
      <c r="AD78" s="436"/>
    </row>
    <row r="79" ht="15.75" customHeight="1">
      <c r="A79" s="437"/>
      <c r="B79" s="438"/>
      <c r="C79" s="437"/>
      <c r="D79" s="437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436"/>
      <c r="V79" s="436"/>
      <c r="W79" s="436"/>
      <c r="X79" s="436"/>
      <c r="Y79" s="436"/>
      <c r="Z79" s="436"/>
      <c r="AA79" s="436"/>
      <c r="AB79" s="436"/>
      <c r="AC79" s="436"/>
      <c r="AD79" s="436"/>
    </row>
    <row r="80" ht="15.75" customHeight="1">
      <c r="A80" s="437"/>
      <c r="B80" s="438"/>
      <c r="C80" s="437"/>
      <c r="D80" s="437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36"/>
      <c r="S80" s="436"/>
      <c r="T80" s="436"/>
      <c r="U80" s="436"/>
      <c r="V80" s="436"/>
      <c r="W80" s="436"/>
      <c r="X80" s="436"/>
      <c r="Y80" s="436"/>
      <c r="Z80" s="436"/>
      <c r="AA80" s="436"/>
      <c r="AB80" s="436"/>
      <c r="AC80" s="436"/>
      <c r="AD80" s="436"/>
    </row>
    <row r="81" ht="15.75" customHeight="1">
      <c r="A81" s="437"/>
      <c r="B81" s="438"/>
      <c r="C81" s="437"/>
      <c r="D81" s="437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436"/>
      <c r="V81" s="436"/>
      <c r="W81" s="436"/>
      <c r="X81" s="436"/>
      <c r="Y81" s="436"/>
      <c r="Z81" s="436"/>
      <c r="AA81" s="436"/>
      <c r="AB81" s="436"/>
      <c r="AC81" s="436"/>
      <c r="AD81" s="436"/>
    </row>
    <row r="82" ht="15.75" customHeight="1">
      <c r="A82" s="437"/>
      <c r="B82" s="438"/>
      <c r="C82" s="437"/>
      <c r="D82" s="437"/>
      <c r="E82" s="436"/>
      <c r="F82" s="436"/>
      <c r="G82" s="436"/>
      <c r="H82" s="436"/>
      <c r="I82" s="436"/>
      <c r="J82" s="436"/>
      <c r="K82" s="436"/>
      <c r="L82" s="436"/>
      <c r="M82" s="436"/>
      <c r="N82" s="436"/>
      <c r="O82" s="436"/>
      <c r="P82" s="436"/>
      <c r="Q82" s="436"/>
      <c r="R82" s="436"/>
      <c r="S82" s="436"/>
      <c r="T82" s="436"/>
      <c r="U82" s="436"/>
      <c r="V82" s="436"/>
      <c r="W82" s="436"/>
      <c r="X82" s="436"/>
      <c r="Y82" s="436"/>
      <c r="Z82" s="436"/>
      <c r="AA82" s="436"/>
      <c r="AB82" s="436"/>
      <c r="AC82" s="436"/>
      <c r="AD82" s="436"/>
    </row>
    <row r="83" ht="15.75" customHeight="1">
      <c r="A83" s="437"/>
      <c r="B83" s="438"/>
      <c r="C83" s="437"/>
      <c r="D83" s="437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436"/>
      <c r="V83" s="436"/>
      <c r="W83" s="436"/>
      <c r="X83" s="436"/>
      <c r="Y83" s="436"/>
      <c r="Z83" s="436"/>
      <c r="AA83" s="436"/>
      <c r="AB83" s="436"/>
      <c r="AC83" s="436"/>
      <c r="AD83" s="436"/>
    </row>
    <row r="84" ht="15.75" customHeight="1">
      <c r="A84" s="437"/>
      <c r="B84" s="438"/>
      <c r="C84" s="437"/>
      <c r="D84" s="437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36"/>
      <c r="S84" s="436"/>
      <c r="T84" s="436"/>
      <c r="U84" s="436"/>
      <c r="V84" s="436"/>
      <c r="W84" s="436"/>
      <c r="X84" s="436"/>
      <c r="Y84" s="436"/>
      <c r="Z84" s="436"/>
      <c r="AA84" s="436"/>
      <c r="AB84" s="436"/>
      <c r="AC84" s="436"/>
      <c r="AD84" s="436"/>
    </row>
    <row r="85" ht="15.75" customHeight="1">
      <c r="A85" s="437"/>
      <c r="B85" s="438"/>
      <c r="C85" s="437"/>
      <c r="D85" s="437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36"/>
      <c r="U85" s="436"/>
      <c r="V85" s="436"/>
      <c r="W85" s="436"/>
      <c r="X85" s="436"/>
      <c r="Y85" s="436"/>
      <c r="Z85" s="436"/>
      <c r="AA85" s="436"/>
      <c r="AB85" s="436"/>
      <c r="AC85" s="436"/>
      <c r="AD85" s="436"/>
    </row>
    <row r="86" ht="15.75" customHeight="1">
      <c r="A86" s="437"/>
      <c r="B86" s="438"/>
      <c r="C86" s="437"/>
      <c r="D86" s="437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/>
      <c r="U86" s="436"/>
      <c r="V86" s="436"/>
      <c r="W86" s="436"/>
      <c r="X86" s="436"/>
      <c r="Y86" s="436"/>
      <c r="Z86" s="436"/>
      <c r="AA86" s="436"/>
      <c r="AB86" s="436"/>
      <c r="AC86" s="436"/>
      <c r="AD86" s="436"/>
    </row>
    <row r="87" ht="15.75" customHeight="1">
      <c r="A87" s="437"/>
      <c r="B87" s="438"/>
      <c r="C87" s="437"/>
      <c r="D87" s="437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36"/>
      <c r="U87" s="436"/>
      <c r="V87" s="436"/>
      <c r="W87" s="436"/>
      <c r="X87" s="436"/>
      <c r="Y87" s="436"/>
      <c r="Z87" s="436"/>
      <c r="AA87" s="436"/>
      <c r="AB87" s="436"/>
      <c r="AC87" s="436"/>
      <c r="AD87" s="436"/>
    </row>
    <row r="88" ht="15.75" customHeight="1">
      <c r="A88" s="437"/>
      <c r="B88" s="438"/>
      <c r="C88" s="437"/>
      <c r="D88" s="437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/>
      <c r="U88" s="436"/>
      <c r="V88" s="436"/>
      <c r="W88" s="436"/>
      <c r="X88" s="436"/>
      <c r="Y88" s="436"/>
      <c r="Z88" s="436"/>
      <c r="AA88" s="436"/>
      <c r="AB88" s="436"/>
      <c r="AC88" s="436"/>
      <c r="AD88" s="436"/>
    </row>
    <row r="89" ht="15.75" customHeight="1">
      <c r="A89" s="437"/>
      <c r="B89" s="438"/>
      <c r="C89" s="437"/>
      <c r="D89" s="437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36"/>
      <c r="T89" s="436"/>
      <c r="U89" s="436"/>
      <c r="V89" s="436"/>
      <c r="W89" s="436"/>
      <c r="X89" s="436"/>
      <c r="Y89" s="436"/>
      <c r="Z89" s="436"/>
      <c r="AA89" s="436"/>
      <c r="AB89" s="436"/>
      <c r="AC89" s="436"/>
      <c r="AD89" s="436"/>
    </row>
    <row r="90" ht="15.75" customHeight="1">
      <c r="A90" s="437"/>
      <c r="B90" s="438"/>
      <c r="C90" s="437"/>
      <c r="D90" s="437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/>
      <c r="U90" s="436"/>
      <c r="V90" s="436"/>
      <c r="W90" s="436"/>
      <c r="X90" s="436"/>
      <c r="Y90" s="436"/>
      <c r="Z90" s="436"/>
      <c r="AA90" s="436"/>
      <c r="AB90" s="436"/>
      <c r="AC90" s="436"/>
      <c r="AD90" s="436"/>
    </row>
    <row r="91" ht="15.75" customHeight="1">
      <c r="A91" s="437"/>
      <c r="B91" s="438"/>
      <c r="C91" s="437"/>
      <c r="D91" s="437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36"/>
      <c r="U91" s="436"/>
      <c r="V91" s="436"/>
      <c r="W91" s="436"/>
      <c r="X91" s="436"/>
      <c r="Y91" s="436"/>
      <c r="Z91" s="436"/>
      <c r="AA91" s="436"/>
      <c r="AB91" s="436"/>
      <c r="AC91" s="436"/>
      <c r="AD91" s="436"/>
    </row>
    <row r="92" ht="15.75" customHeight="1">
      <c r="A92" s="437"/>
      <c r="B92" s="438"/>
      <c r="C92" s="437"/>
      <c r="D92" s="437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36"/>
      <c r="S92" s="436"/>
      <c r="T92" s="436"/>
      <c r="U92" s="436"/>
      <c r="V92" s="436"/>
      <c r="W92" s="436"/>
      <c r="X92" s="436"/>
      <c r="Y92" s="436"/>
      <c r="Z92" s="436"/>
      <c r="AA92" s="436"/>
      <c r="AB92" s="436"/>
      <c r="AC92" s="436"/>
      <c r="AD92" s="436"/>
    </row>
    <row r="93" ht="15.75" customHeight="1">
      <c r="A93" s="437"/>
      <c r="B93" s="438"/>
      <c r="C93" s="437"/>
      <c r="D93" s="437"/>
      <c r="E93" s="436"/>
      <c r="F93" s="436"/>
      <c r="G93" s="436"/>
      <c r="H93" s="436"/>
      <c r="I93" s="436"/>
      <c r="J93" s="436"/>
      <c r="K93" s="436"/>
      <c r="L93" s="436"/>
      <c r="M93" s="436"/>
      <c r="N93" s="436"/>
      <c r="O93" s="436"/>
      <c r="P93" s="436"/>
      <c r="Q93" s="436"/>
      <c r="R93" s="436"/>
      <c r="S93" s="436"/>
      <c r="T93" s="436"/>
      <c r="U93" s="436"/>
      <c r="V93" s="436"/>
      <c r="W93" s="436"/>
      <c r="X93" s="436"/>
      <c r="Y93" s="436"/>
      <c r="Z93" s="436"/>
      <c r="AA93" s="436"/>
      <c r="AB93" s="436"/>
      <c r="AC93" s="436"/>
      <c r="AD93" s="436"/>
    </row>
    <row r="94" ht="15.75" customHeight="1">
      <c r="A94" s="437"/>
      <c r="B94" s="438"/>
      <c r="C94" s="437"/>
      <c r="D94" s="437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436"/>
      <c r="V94" s="436"/>
      <c r="W94" s="436"/>
      <c r="X94" s="436"/>
      <c r="Y94" s="436"/>
      <c r="Z94" s="436"/>
      <c r="AA94" s="436"/>
      <c r="AB94" s="436"/>
      <c r="AC94" s="436"/>
      <c r="AD94" s="436"/>
    </row>
    <row r="95" ht="15.75" customHeight="1">
      <c r="A95" s="437"/>
      <c r="B95" s="438"/>
      <c r="C95" s="437"/>
      <c r="D95" s="437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436"/>
      <c r="W95" s="436"/>
      <c r="X95" s="436"/>
      <c r="Y95" s="436"/>
      <c r="Z95" s="436"/>
      <c r="AA95" s="436"/>
      <c r="AB95" s="436"/>
      <c r="AC95" s="436"/>
      <c r="AD95" s="436"/>
    </row>
    <row r="96" ht="15.75" customHeight="1">
      <c r="A96" s="437"/>
      <c r="B96" s="438"/>
      <c r="C96" s="437"/>
      <c r="D96" s="437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436"/>
      <c r="V96" s="436"/>
      <c r="W96" s="436"/>
      <c r="X96" s="436"/>
      <c r="Y96" s="436"/>
      <c r="Z96" s="436"/>
      <c r="AA96" s="436"/>
      <c r="AB96" s="436"/>
      <c r="AC96" s="436"/>
      <c r="AD96" s="436"/>
    </row>
    <row r="97" ht="15.75" customHeight="1">
      <c r="A97" s="437"/>
      <c r="B97" s="438"/>
      <c r="C97" s="437"/>
      <c r="D97" s="437"/>
      <c r="E97" s="436"/>
      <c r="F97" s="436"/>
      <c r="G97" s="436"/>
      <c r="H97" s="436"/>
      <c r="I97" s="436"/>
      <c r="J97" s="436"/>
      <c r="K97" s="436"/>
      <c r="L97" s="436"/>
      <c r="M97" s="436"/>
      <c r="N97" s="436"/>
      <c r="O97" s="436"/>
      <c r="P97" s="436"/>
      <c r="Q97" s="436"/>
      <c r="R97" s="436"/>
      <c r="S97" s="436"/>
      <c r="T97" s="436"/>
      <c r="U97" s="436"/>
      <c r="V97" s="436"/>
      <c r="W97" s="436"/>
      <c r="X97" s="436"/>
      <c r="Y97" s="436"/>
      <c r="Z97" s="436"/>
      <c r="AA97" s="436"/>
      <c r="AB97" s="436"/>
      <c r="AC97" s="436"/>
      <c r="AD97" s="436"/>
    </row>
    <row r="98" ht="15.75" customHeight="1">
      <c r="A98" s="437"/>
      <c r="B98" s="438"/>
      <c r="C98" s="437"/>
      <c r="D98" s="437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436"/>
      <c r="V98" s="436"/>
      <c r="W98" s="436"/>
      <c r="X98" s="436"/>
      <c r="Y98" s="436"/>
      <c r="Z98" s="436"/>
      <c r="AA98" s="436"/>
      <c r="AB98" s="436"/>
      <c r="AC98" s="436"/>
      <c r="AD98" s="436"/>
    </row>
    <row r="99" ht="15.75" customHeight="1">
      <c r="A99" s="437"/>
      <c r="B99" s="438"/>
      <c r="C99" s="437"/>
      <c r="D99" s="437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436"/>
      <c r="V99" s="436"/>
      <c r="W99" s="436"/>
      <c r="X99" s="436"/>
      <c r="Y99" s="436"/>
      <c r="Z99" s="436"/>
      <c r="AA99" s="436"/>
      <c r="AB99" s="436"/>
      <c r="AC99" s="436"/>
      <c r="AD99" s="436"/>
    </row>
    <row r="100" ht="15.75" customHeight="1">
      <c r="A100" s="437"/>
      <c r="B100" s="438"/>
      <c r="C100" s="437"/>
      <c r="D100" s="437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436"/>
      <c r="W100" s="436"/>
      <c r="X100" s="436"/>
      <c r="Y100" s="436"/>
      <c r="Z100" s="436"/>
      <c r="AA100" s="436"/>
      <c r="AB100" s="436"/>
      <c r="AC100" s="436"/>
      <c r="AD100" s="436"/>
    </row>
    <row r="101" ht="15.75" customHeight="1">
      <c r="A101" s="437"/>
      <c r="B101" s="438"/>
      <c r="C101" s="437"/>
      <c r="D101" s="437"/>
      <c r="E101" s="436"/>
      <c r="F101" s="436"/>
      <c r="G101" s="436"/>
      <c r="H101" s="436"/>
      <c r="I101" s="436"/>
      <c r="J101" s="436"/>
      <c r="K101" s="436"/>
      <c r="L101" s="436"/>
      <c r="M101" s="436"/>
      <c r="N101" s="436"/>
      <c r="O101" s="436"/>
      <c r="P101" s="436"/>
      <c r="Q101" s="436"/>
      <c r="R101" s="436"/>
      <c r="S101" s="436"/>
      <c r="T101" s="436"/>
      <c r="U101" s="436"/>
      <c r="V101" s="436"/>
      <c r="W101" s="436"/>
      <c r="X101" s="436"/>
      <c r="Y101" s="436"/>
      <c r="Z101" s="436"/>
      <c r="AA101" s="436"/>
      <c r="AB101" s="436"/>
      <c r="AC101" s="436"/>
      <c r="AD101" s="436"/>
    </row>
    <row r="102" ht="15.75" customHeight="1">
      <c r="A102" s="437"/>
      <c r="B102" s="438"/>
      <c r="C102" s="437"/>
      <c r="D102" s="437"/>
      <c r="E102" s="436"/>
      <c r="F102" s="436"/>
      <c r="G102" s="436"/>
      <c r="H102" s="436"/>
      <c r="I102" s="436"/>
      <c r="J102" s="436"/>
      <c r="K102" s="436"/>
      <c r="L102" s="436"/>
      <c r="M102" s="436"/>
      <c r="N102" s="436"/>
      <c r="O102" s="436"/>
      <c r="P102" s="436"/>
      <c r="Q102" s="436"/>
      <c r="R102" s="436"/>
      <c r="S102" s="436"/>
      <c r="T102" s="436"/>
      <c r="U102" s="436"/>
      <c r="V102" s="436"/>
      <c r="W102" s="436"/>
      <c r="X102" s="436"/>
      <c r="Y102" s="436"/>
      <c r="Z102" s="436"/>
      <c r="AA102" s="436"/>
      <c r="AB102" s="436"/>
      <c r="AC102" s="436"/>
      <c r="AD102" s="436"/>
    </row>
    <row r="103" ht="15.75" customHeight="1">
      <c r="A103" s="437"/>
      <c r="B103" s="438"/>
      <c r="C103" s="437"/>
      <c r="D103" s="437"/>
      <c r="E103" s="436"/>
      <c r="F103" s="436"/>
      <c r="G103" s="436"/>
      <c r="H103" s="436"/>
      <c r="I103" s="436"/>
      <c r="J103" s="436"/>
      <c r="K103" s="436"/>
      <c r="L103" s="436"/>
      <c r="M103" s="436"/>
      <c r="N103" s="436"/>
      <c r="O103" s="436"/>
      <c r="P103" s="436"/>
      <c r="Q103" s="436"/>
      <c r="R103" s="436"/>
      <c r="S103" s="436"/>
      <c r="T103" s="436"/>
      <c r="U103" s="436"/>
      <c r="V103" s="436"/>
      <c r="W103" s="436"/>
      <c r="X103" s="436"/>
      <c r="Y103" s="436"/>
      <c r="Z103" s="436"/>
      <c r="AA103" s="436"/>
      <c r="AB103" s="436"/>
      <c r="AC103" s="436"/>
      <c r="AD103" s="436"/>
    </row>
    <row r="104" ht="15.75" customHeight="1">
      <c r="A104" s="437"/>
      <c r="B104" s="438"/>
      <c r="C104" s="437"/>
      <c r="D104" s="437"/>
      <c r="E104" s="436"/>
      <c r="F104" s="436"/>
      <c r="G104" s="436"/>
      <c r="H104" s="436"/>
      <c r="I104" s="436"/>
      <c r="J104" s="436"/>
      <c r="K104" s="436"/>
      <c r="L104" s="436"/>
      <c r="M104" s="436"/>
      <c r="N104" s="436"/>
      <c r="O104" s="436"/>
      <c r="P104" s="436"/>
      <c r="Q104" s="436"/>
      <c r="R104" s="436"/>
      <c r="S104" s="436"/>
      <c r="T104" s="436"/>
      <c r="U104" s="436"/>
      <c r="V104" s="436"/>
      <c r="W104" s="436"/>
      <c r="X104" s="436"/>
      <c r="Y104" s="436"/>
      <c r="Z104" s="436"/>
      <c r="AA104" s="436"/>
      <c r="AB104" s="436"/>
      <c r="AC104" s="436"/>
      <c r="AD104" s="436"/>
    </row>
    <row r="105" ht="15.75" customHeight="1">
      <c r="A105" s="437"/>
      <c r="B105" s="438"/>
      <c r="C105" s="437"/>
      <c r="D105" s="437"/>
      <c r="E105" s="436"/>
      <c r="F105" s="436"/>
      <c r="G105" s="436"/>
      <c r="H105" s="436"/>
      <c r="I105" s="436"/>
      <c r="J105" s="436"/>
      <c r="K105" s="436"/>
      <c r="L105" s="436"/>
      <c r="M105" s="436"/>
      <c r="N105" s="436"/>
      <c r="O105" s="436"/>
      <c r="P105" s="436"/>
      <c r="Q105" s="436"/>
      <c r="R105" s="436"/>
      <c r="S105" s="436"/>
      <c r="T105" s="436"/>
      <c r="U105" s="436"/>
      <c r="V105" s="436"/>
      <c r="W105" s="436"/>
      <c r="X105" s="436"/>
      <c r="Y105" s="436"/>
      <c r="Z105" s="436"/>
      <c r="AA105" s="436"/>
      <c r="AB105" s="436"/>
      <c r="AC105" s="436"/>
      <c r="AD105" s="436"/>
    </row>
    <row r="106" ht="15.75" customHeight="1">
      <c r="A106" s="437"/>
      <c r="B106" s="438"/>
      <c r="C106" s="437"/>
      <c r="D106" s="437"/>
      <c r="E106" s="436"/>
      <c r="F106" s="436"/>
      <c r="G106" s="436"/>
      <c r="H106" s="436"/>
      <c r="I106" s="436"/>
      <c r="J106" s="436"/>
      <c r="K106" s="436"/>
      <c r="L106" s="436"/>
      <c r="M106" s="436"/>
      <c r="N106" s="436"/>
      <c r="O106" s="436"/>
      <c r="P106" s="436"/>
      <c r="Q106" s="436"/>
      <c r="R106" s="436"/>
      <c r="S106" s="436"/>
      <c r="T106" s="436"/>
      <c r="U106" s="436"/>
      <c r="V106" s="436"/>
      <c r="W106" s="436"/>
      <c r="X106" s="436"/>
      <c r="Y106" s="436"/>
      <c r="Z106" s="436"/>
      <c r="AA106" s="436"/>
      <c r="AB106" s="436"/>
      <c r="AC106" s="436"/>
      <c r="AD106" s="436"/>
    </row>
    <row r="107" ht="15.75" customHeight="1">
      <c r="A107" s="437"/>
      <c r="B107" s="438"/>
      <c r="C107" s="437"/>
      <c r="D107" s="437"/>
      <c r="E107" s="436"/>
      <c r="F107" s="436"/>
      <c r="G107" s="436"/>
      <c r="H107" s="436"/>
      <c r="I107" s="436"/>
      <c r="J107" s="436"/>
      <c r="K107" s="436"/>
      <c r="L107" s="436"/>
      <c r="M107" s="436"/>
      <c r="N107" s="436"/>
      <c r="O107" s="436"/>
      <c r="P107" s="436"/>
      <c r="Q107" s="436"/>
      <c r="R107" s="436"/>
      <c r="S107" s="436"/>
      <c r="T107" s="436"/>
      <c r="U107" s="436"/>
      <c r="V107" s="436"/>
      <c r="W107" s="436"/>
      <c r="X107" s="436"/>
      <c r="Y107" s="436"/>
      <c r="Z107" s="436"/>
      <c r="AA107" s="436"/>
      <c r="AB107" s="436"/>
      <c r="AC107" s="436"/>
      <c r="AD107" s="436"/>
    </row>
    <row r="108" ht="15.75" customHeight="1">
      <c r="A108" s="437"/>
      <c r="B108" s="438"/>
      <c r="C108" s="437"/>
      <c r="D108" s="437"/>
      <c r="E108" s="436"/>
      <c r="F108" s="436"/>
      <c r="G108" s="436"/>
      <c r="H108" s="436"/>
      <c r="I108" s="436"/>
      <c r="J108" s="436"/>
      <c r="K108" s="436"/>
      <c r="L108" s="436"/>
      <c r="M108" s="436"/>
      <c r="N108" s="436"/>
      <c r="O108" s="436"/>
      <c r="P108" s="436"/>
      <c r="Q108" s="436"/>
      <c r="R108" s="436"/>
      <c r="S108" s="436"/>
      <c r="T108" s="436"/>
      <c r="U108" s="436"/>
      <c r="V108" s="436"/>
      <c r="W108" s="436"/>
      <c r="X108" s="436"/>
      <c r="Y108" s="436"/>
      <c r="Z108" s="436"/>
      <c r="AA108" s="436"/>
      <c r="AB108" s="436"/>
      <c r="AC108" s="436"/>
      <c r="AD108" s="436"/>
    </row>
    <row r="109" ht="15.75" customHeight="1">
      <c r="A109" s="437"/>
      <c r="B109" s="438"/>
      <c r="C109" s="437"/>
      <c r="D109" s="437"/>
      <c r="E109" s="436"/>
      <c r="F109" s="436"/>
      <c r="G109" s="436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436"/>
      <c r="V109" s="436"/>
      <c r="W109" s="436"/>
      <c r="X109" s="436"/>
      <c r="Y109" s="436"/>
      <c r="Z109" s="436"/>
      <c r="AA109" s="436"/>
      <c r="AB109" s="436"/>
      <c r="AC109" s="436"/>
      <c r="AD109" s="436"/>
    </row>
    <row r="110" ht="15.75" customHeight="1">
      <c r="A110" s="437"/>
      <c r="B110" s="438"/>
      <c r="C110" s="437"/>
      <c r="D110" s="437"/>
      <c r="E110" s="436"/>
      <c r="F110" s="436"/>
      <c r="G110" s="436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436"/>
      <c r="W110" s="436"/>
      <c r="X110" s="436"/>
      <c r="Y110" s="436"/>
      <c r="Z110" s="436"/>
      <c r="AA110" s="436"/>
      <c r="AB110" s="436"/>
      <c r="AC110" s="436"/>
      <c r="AD110" s="436"/>
    </row>
    <row r="111" ht="15.75" customHeight="1">
      <c r="A111" s="437"/>
      <c r="B111" s="438"/>
      <c r="C111" s="437"/>
      <c r="D111" s="437"/>
      <c r="E111" s="436"/>
      <c r="F111" s="436"/>
      <c r="G111" s="436"/>
      <c r="H111" s="436"/>
      <c r="I111" s="436"/>
      <c r="J111" s="436"/>
      <c r="K111" s="436"/>
      <c r="L111" s="436"/>
      <c r="M111" s="436"/>
      <c r="N111" s="436"/>
      <c r="O111" s="436"/>
      <c r="P111" s="436"/>
      <c r="Q111" s="436"/>
      <c r="R111" s="436"/>
      <c r="S111" s="436"/>
      <c r="T111" s="436"/>
      <c r="U111" s="436"/>
      <c r="V111" s="436"/>
      <c r="W111" s="436"/>
      <c r="X111" s="436"/>
      <c r="Y111" s="436"/>
      <c r="Z111" s="436"/>
      <c r="AA111" s="436"/>
      <c r="AB111" s="436"/>
      <c r="AC111" s="436"/>
      <c r="AD111" s="436"/>
    </row>
    <row r="112" ht="15.75" customHeight="1">
      <c r="A112" s="437"/>
      <c r="B112" s="438"/>
      <c r="C112" s="437"/>
      <c r="D112" s="437"/>
      <c r="E112" s="436"/>
      <c r="F112" s="436"/>
      <c r="G112" s="436"/>
      <c r="H112" s="436"/>
      <c r="I112" s="436"/>
      <c r="J112" s="436"/>
      <c r="K112" s="436"/>
      <c r="L112" s="436"/>
      <c r="M112" s="436"/>
      <c r="N112" s="436"/>
      <c r="O112" s="436"/>
      <c r="P112" s="436"/>
      <c r="Q112" s="436"/>
      <c r="R112" s="436"/>
      <c r="S112" s="436"/>
      <c r="T112" s="436"/>
      <c r="U112" s="436"/>
      <c r="V112" s="436"/>
      <c r="W112" s="436"/>
      <c r="X112" s="436"/>
      <c r="Y112" s="436"/>
      <c r="Z112" s="436"/>
      <c r="AA112" s="436"/>
      <c r="AB112" s="436"/>
      <c r="AC112" s="436"/>
      <c r="AD112" s="436"/>
    </row>
    <row r="113" ht="15.75" customHeight="1">
      <c r="A113" s="437"/>
      <c r="B113" s="438"/>
      <c r="C113" s="437"/>
      <c r="D113" s="437"/>
      <c r="E113" s="436"/>
      <c r="F113" s="436"/>
      <c r="G113" s="436"/>
      <c r="H113" s="436"/>
      <c r="I113" s="436"/>
      <c r="J113" s="436"/>
      <c r="K113" s="436"/>
      <c r="L113" s="436"/>
      <c r="M113" s="436"/>
      <c r="N113" s="436"/>
      <c r="O113" s="436"/>
      <c r="P113" s="436"/>
      <c r="Q113" s="436"/>
      <c r="R113" s="436"/>
      <c r="S113" s="436"/>
      <c r="T113" s="436"/>
      <c r="U113" s="436"/>
      <c r="V113" s="436"/>
      <c r="W113" s="436"/>
      <c r="X113" s="436"/>
      <c r="Y113" s="436"/>
      <c r="Z113" s="436"/>
      <c r="AA113" s="436"/>
      <c r="AB113" s="436"/>
      <c r="AC113" s="436"/>
      <c r="AD113" s="436"/>
    </row>
    <row r="114" ht="15.75" customHeight="1">
      <c r="A114" s="437"/>
      <c r="B114" s="438"/>
      <c r="C114" s="437"/>
      <c r="D114" s="437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6"/>
      <c r="T114" s="436"/>
      <c r="U114" s="436"/>
      <c r="V114" s="436"/>
      <c r="W114" s="436"/>
      <c r="X114" s="436"/>
      <c r="Y114" s="436"/>
      <c r="Z114" s="436"/>
      <c r="AA114" s="436"/>
      <c r="AB114" s="436"/>
      <c r="AC114" s="436"/>
      <c r="AD114" s="436"/>
    </row>
    <row r="115" ht="15.75" customHeight="1">
      <c r="A115" s="437"/>
      <c r="B115" s="438"/>
      <c r="C115" s="437"/>
      <c r="D115" s="437"/>
      <c r="E115" s="436"/>
      <c r="F115" s="436"/>
      <c r="G115" s="436"/>
      <c r="H115" s="436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436"/>
      <c r="V115" s="436"/>
      <c r="W115" s="436"/>
      <c r="X115" s="436"/>
      <c r="Y115" s="436"/>
      <c r="Z115" s="436"/>
      <c r="AA115" s="436"/>
      <c r="AB115" s="436"/>
      <c r="AC115" s="436"/>
      <c r="AD115" s="436"/>
    </row>
    <row r="116" ht="15.75" customHeight="1">
      <c r="A116" s="437"/>
      <c r="B116" s="438"/>
      <c r="C116" s="437"/>
      <c r="D116" s="437"/>
      <c r="E116" s="436"/>
      <c r="F116" s="436"/>
      <c r="G116" s="436"/>
      <c r="H116" s="436"/>
      <c r="I116" s="436"/>
      <c r="J116" s="436"/>
      <c r="K116" s="436"/>
      <c r="L116" s="436"/>
      <c r="M116" s="436"/>
      <c r="N116" s="436"/>
      <c r="O116" s="436"/>
      <c r="P116" s="436"/>
      <c r="Q116" s="436"/>
      <c r="R116" s="436"/>
      <c r="S116" s="436"/>
      <c r="T116" s="436"/>
      <c r="U116" s="436"/>
      <c r="V116" s="436"/>
      <c r="W116" s="436"/>
      <c r="X116" s="436"/>
      <c r="Y116" s="436"/>
      <c r="Z116" s="436"/>
      <c r="AA116" s="436"/>
      <c r="AB116" s="436"/>
      <c r="AC116" s="436"/>
      <c r="AD116" s="436"/>
    </row>
    <row r="117" ht="15.75" customHeight="1">
      <c r="A117" s="437"/>
      <c r="B117" s="438"/>
      <c r="C117" s="437"/>
      <c r="D117" s="437"/>
      <c r="E117" s="436"/>
      <c r="F117" s="436"/>
      <c r="G117" s="436"/>
      <c r="H117" s="436"/>
      <c r="I117" s="436"/>
      <c r="J117" s="436"/>
      <c r="K117" s="436"/>
      <c r="L117" s="436"/>
      <c r="M117" s="436"/>
      <c r="N117" s="436"/>
      <c r="O117" s="436"/>
      <c r="P117" s="436"/>
      <c r="Q117" s="436"/>
      <c r="R117" s="436"/>
      <c r="S117" s="436"/>
      <c r="T117" s="436"/>
      <c r="U117" s="436"/>
      <c r="V117" s="436"/>
      <c r="W117" s="436"/>
      <c r="X117" s="436"/>
      <c r="Y117" s="436"/>
      <c r="Z117" s="436"/>
      <c r="AA117" s="436"/>
      <c r="AB117" s="436"/>
      <c r="AC117" s="436"/>
      <c r="AD117" s="436"/>
    </row>
    <row r="118" ht="15.75" customHeight="1">
      <c r="A118" s="437"/>
      <c r="B118" s="438"/>
      <c r="C118" s="437"/>
      <c r="D118" s="437"/>
      <c r="E118" s="436"/>
      <c r="F118" s="436"/>
      <c r="G118" s="436"/>
      <c r="H118" s="436"/>
      <c r="I118" s="436"/>
      <c r="J118" s="436"/>
      <c r="K118" s="436"/>
      <c r="L118" s="436"/>
      <c r="M118" s="436"/>
      <c r="N118" s="436"/>
      <c r="O118" s="436"/>
      <c r="P118" s="436"/>
      <c r="Q118" s="436"/>
      <c r="R118" s="436"/>
      <c r="S118" s="436"/>
      <c r="T118" s="436"/>
      <c r="U118" s="436"/>
      <c r="V118" s="436"/>
      <c r="W118" s="436"/>
      <c r="X118" s="436"/>
      <c r="Y118" s="436"/>
      <c r="Z118" s="436"/>
      <c r="AA118" s="436"/>
      <c r="AB118" s="436"/>
      <c r="AC118" s="436"/>
      <c r="AD118" s="436"/>
    </row>
    <row r="119" ht="15.75" customHeight="1">
      <c r="A119" s="437"/>
      <c r="B119" s="438"/>
      <c r="C119" s="437"/>
      <c r="D119" s="437"/>
      <c r="E119" s="436"/>
      <c r="F119" s="436"/>
      <c r="G119" s="436"/>
      <c r="H119" s="436"/>
      <c r="I119" s="436"/>
      <c r="J119" s="436"/>
      <c r="K119" s="436"/>
      <c r="L119" s="436"/>
      <c r="M119" s="436"/>
      <c r="N119" s="436"/>
      <c r="O119" s="436"/>
      <c r="P119" s="436"/>
      <c r="Q119" s="436"/>
      <c r="R119" s="436"/>
      <c r="S119" s="436"/>
      <c r="T119" s="436"/>
      <c r="U119" s="436"/>
      <c r="V119" s="436"/>
      <c r="W119" s="436"/>
      <c r="X119" s="436"/>
      <c r="Y119" s="436"/>
      <c r="Z119" s="436"/>
      <c r="AA119" s="436"/>
      <c r="AB119" s="436"/>
      <c r="AC119" s="436"/>
      <c r="AD119" s="436"/>
    </row>
    <row r="120" ht="15.75" customHeight="1">
      <c r="A120" s="437"/>
      <c r="B120" s="438"/>
      <c r="C120" s="437"/>
      <c r="D120" s="437"/>
      <c r="E120" s="436"/>
      <c r="F120" s="436"/>
      <c r="G120" s="436"/>
      <c r="H120" s="436"/>
      <c r="I120" s="436"/>
      <c r="J120" s="436"/>
      <c r="K120" s="436"/>
      <c r="L120" s="436"/>
      <c r="M120" s="436"/>
      <c r="N120" s="436"/>
      <c r="O120" s="436"/>
      <c r="P120" s="436"/>
      <c r="Q120" s="436"/>
      <c r="R120" s="436"/>
      <c r="S120" s="436"/>
      <c r="T120" s="436"/>
      <c r="U120" s="436"/>
      <c r="V120" s="436"/>
      <c r="W120" s="436"/>
      <c r="X120" s="436"/>
      <c r="Y120" s="436"/>
      <c r="Z120" s="436"/>
      <c r="AA120" s="436"/>
      <c r="AB120" s="436"/>
      <c r="AC120" s="436"/>
      <c r="AD120" s="436"/>
    </row>
    <row r="121" ht="15.75" customHeight="1">
      <c r="A121" s="437"/>
      <c r="B121" s="438"/>
      <c r="C121" s="437"/>
      <c r="D121" s="437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</row>
    <row r="122" ht="15.75" customHeight="1">
      <c r="A122" s="437"/>
      <c r="B122" s="438"/>
      <c r="C122" s="437"/>
      <c r="D122" s="437"/>
      <c r="E122" s="436"/>
      <c r="F122" s="436"/>
      <c r="G122" s="436"/>
      <c r="H122" s="436"/>
      <c r="I122" s="436"/>
      <c r="J122" s="436"/>
      <c r="K122" s="436"/>
      <c r="L122" s="436"/>
      <c r="M122" s="436"/>
      <c r="N122" s="436"/>
      <c r="O122" s="436"/>
      <c r="P122" s="436"/>
      <c r="Q122" s="436"/>
      <c r="R122" s="436"/>
      <c r="S122" s="436"/>
      <c r="T122" s="436"/>
      <c r="U122" s="436"/>
      <c r="V122" s="436"/>
      <c r="W122" s="436"/>
      <c r="X122" s="436"/>
      <c r="Y122" s="436"/>
      <c r="Z122" s="436"/>
      <c r="AA122" s="436"/>
      <c r="AB122" s="436"/>
      <c r="AC122" s="436"/>
      <c r="AD122" s="436"/>
    </row>
    <row r="123" ht="15.75" customHeight="1">
      <c r="A123" s="437"/>
      <c r="B123" s="438"/>
      <c r="C123" s="437"/>
      <c r="D123" s="437"/>
      <c r="E123" s="436"/>
      <c r="F123" s="436"/>
      <c r="G123" s="436"/>
      <c r="H123" s="436"/>
      <c r="I123" s="436"/>
      <c r="J123" s="436"/>
      <c r="K123" s="436"/>
      <c r="L123" s="436"/>
      <c r="M123" s="436"/>
      <c r="N123" s="436"/>
      <c r="O123" s="436"/>
      <c r="P123" s="436"/>
      <c r="Q123" s="436"/>
      <c r="R123" s="436"/>
      <c r="S123" s="436"/>
      <c r="T123" s="436"/>
      <c r="U123" s="436"/>
      <c r="V123" s="436"/>
      <c r="W123" s="436"/>
      <c r="X123" s="436"/>
      <c r="Y123" s="436"/>
      <c r="Z123" s="436"/>
      <c r="AA123" s="436"/>
      <c r="AB123" s="436"/>
      <c r="AC123" s="436"/>
      <c r="AD123" s="436"/>
    </row>
    <row r="124" ht="15.75" customHeight="1">
      <c r="A124" s="437"/>
      <c r="B124" s="438"/>
      <c r="C124" s="437"/>
      <c r="D124" s="437"/>
      <c r="E124" s="436"/>
      <c r="F124" s="436"/>
      <c r="G124" s="436"/>
      <c r="H124" s="436"/>
      <c r="I124" s="436"/>
      <c r="J124" s="436"/>
      <c r="K124" s="436"/>
      <c r="L124" s="436"/>
      <c r="M124" s="436"/>
      <c r="N124" s="436"/>
      <c r="O124" s="436"/>
      <c r="P124" s="436"/>
      <c r="Q124" s="436"/>
      <c r="R124" s="436"/>
      <c r="S124" s="436"/>
      <c r="T124" s="436"/>
      <c r="U124" s="436"/>
      <c r="V124" s="436"/>
      <c r="W124" s="436"/>
      <c r="X124" s="436"/>
      <c r="Y124" s="436"/>
      <c r="Z124" s="436"/>
      <c r="AA124" s="436"/>
      <c r="AB124" s="436"/>
      <c r="AC124" s="436"/>
      <c r="AD124" s="436"/>
    </row>
    <row r="125" ht="15.75" customHeight="1">
      <c r="A125" s="437"/>
      <c r="B125" s="438"/>
      <c r="C125" s="437"/>
      <c r="D125" s="437"/>
      <c r="E125" s="436"/>
      <c r="F125" s="436"/>
      <c r="G125" s="436"/>
      <c r="H125" s="436"/>
      <c r="I125" s="436"/>
      <c r="J125" s="436"/>
      <c r="K125" s="436"/>
      <c r="L125" s="436"/>
      <c r="M125" s="436"/>
      <c r="N125" s="436"/>
      <c r="O125" s="436"/>
      <c r="P125" s="436"/>
      <c r="Q125" s="436"/>
      <c r="R125" s="436"/>
      <c r="S125" s="436"/>
      <c r="T125" s="436"/>
      <c r="U125" s="436"/>
      <c r="V125" s="436"/>
      <c r="W125" s="436"/>
      <c r="X125" s="436"/>
      <c r="Y125" s="436"/>
      <c r="Z125" s="436"/>
      <c r="AA125" s="436"/>
      <c r="AB125" s="436"/>
      <c r="AC125" s="436"/>
      <c r="AD125" s="436"/>
    </row>
    <row r="126" ht="15.75" customHeight="1">
      <c r="A126" s="437"/>
      <c r="B126" s="438"/>
      <c r="C126" s="437"/>
      <c r="D126" s="437"/>
      <c r="E126" s="436"/>
      <c r="F126" s="436"/>
      <c r="G126" s="436"/>
      <c r="H126" s="436"/>
      <c r="I126" s="436"/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/>
      <c r="U126" s="436"/>
      <c r="V126" s="436"/>
      <c r="W126" s="436"/>
      <c r="X126" s="436"/>
      <c r="Y126" s="436"/>
      <c r="Z126" s="436"/>
      <c r="AA126" s="436"/>
      <c r="AB126" s="436"/>
      <c r="AC126" s="436"/>
      <c r="AD126" s="436"/>
    </row>
    <row r="127" ht="15.75" customHeight="1">
      <c r="A127" s="437"/>
      <c r="B127" s="438"/>
      <c r="C127" s="437"/>
      <c r="D127" s="437"/>
      <c r="E127" s="436"/>
      <c r="F127" s="436"/>
      <c r="G127" s="436"/>
      <c r="H127" s="436"/>
      <c r="I127" s="436"/>
      <c r="J127" s="436"/>
      <c r="K127" s="436"/>
      <c r="L127" s="436"/>
      <c r="M127" s="436"/>
      <c r="N127" s="436"/>
      <c r="O127" s="436"/>
      <c r="P127" s="436"/>
      <c r="Q127" s="436"/>
      <c r="R127" s="436"/>
      <c r="S127" s="436"/>
      <c r="T127" s="436"/>
      <c r="U127" s="436"/>
      <c r="V127" s="436"/>
      <c r="W127" s="436"/>
      <c r="X127" s="436"/>
      <c r="Y127" s="436"/>
      <c r="Z127" s="436"/>
      <c r="AA127" s="436"/>
      <c r="AB127" s="436"/>
      <c r="AC127" s="436"/>
      <c r="AD127" s="436"/>
    </row>
    <row r="128" ht="15.75" customHeight="1">
      <c r="A128" s="437"/>
      <c r="B128" s="438"/>
      <c r="C128" s="437"/>
      <c r="D128" s="437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436"/>
      <c r="W128" s="436"/>
      <c r="X128" s="436"/>
      <c r="Y128" s="436"/>
      <c r="Z128" s="436"/>
      <c r="AA128" s="436"/>
      <c r="AB128" s="436"/>
      <c r="AC128" s="436"/>
      <c r="AD128" s="436"/>
    </row>
    <row r="129" ht="15.75" customHeight="1">
      <c r="A129" s="437"/>
      <c r="B129" s="438"/>
      <c r="C129" s="437"/>
      <c r="D129" s="437"/>
      <c r="E129" s="436"/>
      <c r="F129" s="436"/>
      <c r="G129" s="436"/>
      <c r="H129" s="436"/>
      <c r="I129" s="436"/>
      <c r="J129" s="436"/>
      <c r="K129" s="436"/>
      <c r="L129" s="436"/>
      <c r="M129" s="436"/>
      <c r="N129" s="436"/>
      <c r="O129" s="436"/>
      <c r="P129" s="436"/>
      <c r="Q129" s="436"/>
      <c r="R129" s="436"/>
      <c r="S129" s="436"/>
      <c r="T129" s="436"/>
      <c r="U129" s="436"/>
      <c r="V129" s="436"/>
      <c r="W129" s="436"/>
      <c r="X129" s="436"/>
      <c r="Y129" s="436"/>
      <c r="Z129" s="436"/>
      <c r="AA129" s="436"/>
      <c r="AB129" s="436"/>
      <c r="AC129" s="436"/>
      <c r="AD129" s="436"/>
    </row>
    <row r="130" ht="15.75" customHeight="1">
      <c r="A130" s="437"/>
      <c r="B130" s="438"/>
      <c r="C130" s="437"/>
      <c r="D130" s="437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436"/>
      <c r="Q130" s="436"/>
      <c r="R130" s="436"/>
      <c r="S130" s="436"/>
      <c r="T130" s="436"/>
      <c r="U130" s="436"/>
      <c r="V130" s="436"/>
      <c r="W130" s="436"/>
      <c r="X130" s="436"/>
      <c r="Y130" s="436"/>
      <c r="Z130" s="436"/>
      <c r="AA130" s="436"/>
      <c r="AB130" s="436"/>
      <c r="AC130" s="436"/>
      <c r="AD130" s="436"/>
    </row>
    <row r="131" ht="15.75" customHeight="1">
      <c r="A131" s="437"/>
      <c r="B131" s="438"/>
      <c r="C131" s="437"/>
      <c r="D131" s="437"/>
      <c r="E131" s="436"/>
      <c r="F131" s="436"/>
      <c r="G131" s="436"/>
      <c r="H131" s="436"/>
      <c r="I131" s="436"/>
      <c r="J131" s="436"/>
      <c r="K131" s="436"/>
      <c r="L131" s="436"/>
      <c r="M131" s="436"/>
      <c r="N131" s="436"/>
      <c r="O131" s="436"/>
      <c r="P131" s="436"/>
      <c r="Q131" s="436"/>
      <c r="R131" s="436"/>
      <c r="S131" s="436"/>
      <c r="T131" s="436"/>
      <c r="U131" s="436"/>
      <c r="V131" s="436"/>
      <c r="W131" s="436"/>
      <c r="X131" s="436"/>
      <c r="Y131" s="436"/>
      <c r="Z131" s="436"/>
      <c r="AA131" s="436"/>
      <c r="AB131" s="436"/>
      <c r="AC131" s="436"/>
      <c r="AD131" s="436"/>
    </row>
    <row r="132" ht="15.75" customHeight="1">
      <c r="A132" s="437"/>
      <c r="B132" s="438"/>
      <c r="C132" s="437"/>
      <c r="D132" s="437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436"/>
      <c r="Q132" s="436"/>
      <c r="R132" s="436"/>
      <c r="S132" s="436"/>
      <c r="T132" s="436"/>
      <c r="U132" s="436"/>
      <c r="V132" s="436"/>
      <c r="W132" s="436"/>
      <c r="X132" s="436"/>
      <c r="Y132" s="436"/>
      <c r="Z132" s="436"/>
      <c r="AA132" s="436"/>
      <c r="AB132" s="436"/>
      <c r="AC132" s="436"/>
      <c r="AD132" s="436"/>
    </row>
    <row r="133" ht="15.75" customHeight="1">
      <c r="A133" s="437"/>
      <c r="B133" s="438"/>
      <c r="C133" s="437"/>
      <c r="D133" s="437"/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6"/>
      <c r="P133" s="436"/>
      <c r="Q133" s="436"/>
      <c r="R133" s="436"/>
      <c r="S133" s="436"/>
      <c r="T133" s="436"/>
      <c r="U133" s="436"/>
      <c r="V133" s="436"/>
      <c r="W133" s="436"/>
      <c r="X133" s="436"/>
      <c r="Y133" s="436"/>
      <c r="Z133" s="436"/>
      <c r="AA133" s="436"/>
      <c r="AB133" s="436"/>
      <c r="AC133" s="436"/>
      <c r="AD133" s="436"/>
    </row>
    <row r="134" ht="15.75" customHeight="1">
      <c r="A134" s="437"/>
      <c r="B134" s="438"/>
      <c r="C134" s="437"/>
      <c r="D134" s="437"/>
      <c r="E134" s="436"/>
      <c r="F134" s="436"/>
      <c r="G134" s="436"/>
      <c r="H134" s="436"/>
      <c r="I134" s="436"/>
      <c r="J134" s="436"/>
      <c r="K134" s="436"/>
      <c r="L134" s="436"/>
      <c r="M134" s="436"/>
      <c r="N134" s="436"/>
      <c r="O134" s="436"/>
      <c r="P134" s="436"/>
      <c r="Q134" s="436"/>
      <c r="R134" s="436"/>
      <c r="S134" s="436"/>
      <c r="T134" s="436"/>
      <c r="U134" s="436"/>
      <c r="V134" s="436"/>
      <c r="W134" s="436"/>
      <c r="X134" s="436"/>
      <c r="Y134" s="436"/>
      <c r="Z134" s="436"/>
      <c r="AA134" s="436"/>
      <c r="AB134" s="436"/>
      <c r="AC134" s="436"/>
      <c r="AD134" s="436"/>
    </row>
    <row r="135" ht="15.75" customHeight="1">
      <c r="A135" s="437"/>
      <c r="B135" s="438"/>
      <c r="C135" s="437"/>
      <c r="D135" s="437"/>
      <c r="E135" s="436"/>
      <c r="F135" s="436"/>
      <c r="G135" s="436"/>
      <c r="H135" s="436"/>
      <c r="I135" s="436"/>
      <c r="J135" s="436"/>
      <c r="K135" s="436"/>
      <c r="L135" s="436"/>
      <c r="M135" s="436"/>
      <c r="N135" s="436"/>
      <c r="O135" s="436"/>
      <c r="P135" s="436"/>
      <c r="Q135" s="436"/>
      <c r="R135" s="436"/>
      <c r="S135" s="436"/>
      <c r="T135" s="436"/>
      <c r="U135" s="436"/>
      <c r="V135" s="436"/>
      <c r="W135" s="436"/>
      <c r="X135" s="436"/>
      <c r="Y135" s="436"/>
      <c r="Z135" s="436"/>
      <c r="AA135" s="436"/>
      <c r="AB135" s="436"/>
      <c r="AC135" s="436"/>
      <c r="AD135" s="436"/>
    </row>
    <row r="136" ht="15.75" customHeight="1">
      <c r="A136" s="437"/>
      <c r="B136" s="438"/>
      <c r="C136" s="437"/>
      <c r="D136" s="437"/>
      <c r="E136" s="436"/>
      <c r="F136" s="436"/>
      <c r="G136" s="436"/>
      <c r="H136" s="436"/>
      <c r="I136" s="436"/>
      <c r="J136" s="436"/>
      <c r="K136" s="436"/>
      <c r="L136" s="436"/>
      <c r="M136" s="436"/>
      <c r="N136" s="436"/>
      <c r="O136" s="436"/>
      <c r="P136" s="436"/>
      <c r="Q136" s="436"/>
      <c r="R136" s="436"/>
      <c r="S136" s="436"/>
      <c r="T136" s="436"/>
      <c r="U136" s="436"/>
      <c r="V136" s="436"/>
      <c r="W136" s="436"/>
      <c r="X136" s="436"/>
      <c r="Y136" s="436"/>
      <c r="Z136" s="436"/>
      <c r="AA136" s="436"/>
      <c r="AB136" s="436"/>
      <c r="AC136" s="436"/>
      <c r="AD136" s="436"/>
    </row>
    <row r="137" ht="15.75" customHeight="1">
      <c r="A137" s="437"/>
      <c r="B137" s="438"/>
      <c r="C137" s="437"/>
      <c r="D137" s="437"/>
      <c r="E137" s="436"/>
      <c r="F137" s="436"/>
      <c r="G137" s="436"/>
      <c r="H137" s="436"/>
      <c r="I137" s="436"/>
      <c r="J137" s="436"/>
      <c r="K137" s="436"/>
      <c r="L137" s="436"/>
      <c r="M137" s="436"/>
      <c r="N137" s="436"/>
      <c r="O137" s="436"/>
      <c r="P137" s="436"/>
      <c r="Q137" s="436"/>
      <c r="R137" s="436"/>
      <c r="S137" s="436"/>
      <c r="T137" s="436"/>
      <c r="U137" s="436"/>
      <c r="V137" s="436"/>
      <c r="W137" s="436"/>
      <c r="X137" s="436"/>
      <c r="Y137" s="436"/>
      <c r="Z137" s="436"/>
      <c r="AA137" s="436"/>
      <c r="AB137" s="436"/>
      <c r="AC137" s="436"/>
      <c r="AD137" s="436"/>
    </row>
    <row r="138" ht="15.75" customHeight="1">
      <c r="A138" s="437"/>
      <c r="B138" s="438"/>
      <c r="C138" s="437"/>
      <c r="D138" s="437"/>
      <c r="E138" s="436"/>
      <c r="F138" s="436"/>
      <c r="G138" s="436"/>
      <c r="H138" s="436"/>
      <c r="I138" s="436"/>
      <c r="J138" s="436"/>
      <c r="K138" s="436"/>
      <c r="L138" s="436"/>
      <c r="M138" s="436"/>
      <c r="N138" s="436"/>
      <c r="O138" s="436"/>
      <c r="P138" s="436"/>
      <c r="Q138" s="436"/>
      <c r="R138" s="436"/>
      <c r="S138" s="436"/>
      <c r="T138" s="436"/>
      <c r="U138" s="436"/>
      <c r="V138" s="436"/>
      <c r="W138" s="436"/>
      <c r="X138" s="436"/>
      <c r="Y138" s="436"/>
      <c r="Z138" s="436"/>
      <c r="AA138" s="436"/>
      <c r="AB138" s="436"/>
      <c r="AC138" s="436"/>
      <c r="AD138" s="436"/>
    </row>
    <row r="139" ht="15.75" customHeight="1">
      <c r="A139" s="437"/>
      <c r="B139" s="438"/>
      <c r="C139" s="437"/>
      <c r="D139" s="437"/>
      <c r="E139" s="436"/>
      <c r="F139" s="436"/>
      <c r="G139" s="436"/>
      <c r="H139" s="436"/>
      <c r="I139" s="436"/>
      <c r="J139" s="436"/>
      <c r="K139" s="436"/>
      <c r="L139" s="436"/>
      <c r="M139" s="436"/>
      <c r="N139" s="436"/>
      <c r="O139" s="436"/>
      <c r="P139" s="436"/>
      <c r="Q139" s="436"/>
      <c r="R139" s="436"/>
      <c r="S139" s="436"/>
      <c r="T139" s="436"/>
      <c r="U139" s="436"/>
      <c r="V139" s="436"/>
      <c r="W139" s="436"/>
      <c r="X139" s="436"/>
      <c r="Y139" s="436"/>
      <c r="Z139" s="436"/>
      <c r="AA139" s="436"/>
      <c r="AB139" s="436"/>
      <c r="AC139" s="436"/>
      <c r="AD139" s="436"/>
    </row>
    <row r="140" ht="15.75" customHeight="1">
      <c r="A140" s="437"/>
      <c r="B140" s="438"/>
      <c r="C140" s="437"/>
      <c r="D140" s="437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436"/>
      <c r="W140" s="436"/>
      <c r="X140" s="436"/>
      <c r="Y140" s="436"/>
      <c r="Z140" s="436"/>
      <c r="AA140" s="436"/>
      <c r="AB140" s="436"/>
      <c r="AC140" s="436"/>
      <c r="AD140" s="436"/>
    </row>
    <row r="141" ht="15.75" customHeight="1">
      <c r="A141" s="437"/>
      <c r="B141" s="438"/>
      <c r="C141" s="437"/>
      <c r="D141" s="437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436"/>
      <c r="V141" s="436"/>
      <c r="W141" s="436"/>
      <c r="X141" s="436"/>
      <c r="Y141" s="436"/>
      <c r="Z141" s="436"/>
      <c r="AA141" s="436"/>
      <c r="AB141" s="436"/>
      <c r="AC141" s="436"/>
      <c r="AD141" s="436"/>
    </row>
    <row r="142" ht="15.75" customHeight="1">
      <c r="A142" s="437"/>
      <c r="B142" s="438"/>
      <c r="C142" s="437"/>
      <c r="D142" s="437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436"/>
      <c r="V142" s="436"/>
      <c r="W142" s="436"/>
      <c r="X142" s="436"/>
      <c r="Y142" s="436"/>
      <c r="Z142" s="436"/>
      <c r="AA142" s="436"/>
      <c r="AB142" s="436"/>
      <c r="AC142" s="436"/>
      <c r="AD142" s="436"/>
    </row>
    <row r="143" ht="15.75" customHeight="1">
      <c r="A143" s="437"/>
      <c r="B143" s="438"/>
      <c r="C143" s="437"/>
      <c r="D143" s="437"/>
      <c r="E143" s="436"/>
      <c r="F143" s="436"/>
      <c r="G143" s="436"/>
      <c r="H143" s="436"/>
      <c r="I143" s="436"/>
      <c r="J143" s="436"/>
      <c r="K143" s="436"/>
      <c r="L143" s="436"/>
      <c r="M143" s="436"/>
      <c r="N143" s="436"/>
      <c r="O143" s="436"/>
      <c r="P143" s="436"/>
      <c r="Q143" s="436"/>
      <c r="R143" s="436"/>
      <c r="S143" s="436"/>
      <c r="T143" s="436"/>
      <c r="U143" s="436"/>
      <c r="V143" s="436"/>
      <c r="W143" s="436"/>
      <c r="X143" s="436"/>
      <c r="Y143" s="436"/>
      <c r="Z143" s="436"/>
      <c r="AA143" s="436"/>
      <c r="AB143" s="436"/>
      <c r="AC143" s="436"/>
      <c r="AD143" s="436"/>
    </row>
    <row r="144" ht="15.75" customHeight="1">
      <c r="A144" s="437"/>
      <c r="B144" s="438"/>
      <c r="C144" s="437"/>
      <c r="D144" s="437"/>
      <c r="E144" s="436"/>
      <c r="F144" s="436"/>
      <c r="G144" s="436"/>
      <c r="H144" s="436"/>
      <c r="I144" s="436"/>
      <c r="J144" s="436"/>
      <c r="K144" s="436"/>
      <c r="L144" s="436"/>
      <c r="M144" s="436"/>
      <c r="N144" s="436"/>
      <c r="O144" s="436"/>
      <c r="P144" s="436"/>
      <c r="Q144" s="436"/>
      <c r="R144" s="436"/>
      <c r="S144" s="436"/>
      <c r="T144" s="436"/>
      <c r="U144" s="436"/>
      <c r="V144" s="436"/>
      <c r="W144" s="436"/>
      <c r="X144" s="436"/>
      <c r="Y144" s="436"/>
      <c r="Z144" s="436"/>
      <c r="AA144" s="436"/>
      <c r="AB144" s="436"/>
      <c r="AC144" s="436"/>
      <c r="AD144" s="436"/>
    </row>
    <row r="145" ht="15.75" customHeight="1">
      <c r="A145" s="437"/>
      <c r="B145" s="438"/>
      <c r="C145" s="437"/>
      <c r="D145" s="437"/>
      <c r="E145" s="436"/>
      <c r="F145" s="436"/>
      <c r="G145" s="436"/>
      <c r="H145" s="436"/>
      <c r="I145" s="436"/>
      <c r="J145" s="436"/>
      <c r="K145" s="436"/>
      <c r="L145" s="436"/>
      <c r="M145" s="436"/>
      <c r="N145" s="436"/>
      <c r="O145" s="436"/>
      <c r="P145" s="436"/>
      <c r="Q145" s="436"/>
      <c r="R145" s="436"/>
      <c r="S145" s="436"/>
      <c r="T145" s="436"/>
      <c r="U145" s="436"/>
      <c r="V145" s="436"/>
      <c r="W145" s="436"/>
      <c r="X145" s="436"/>
      <c r="Y145" s="436"/>
      <c r="Z145" s="436"/>
      <c r="AA145" s="436"/>
      <c r="AB145" s="436"/>
      <c r="AC145" s="436"/>
      <c r="AD145" s="436"/>
    </row>
    <row r="146" ht="15.75" customHeight="1">
      <c r="A146" s="437"/>
      <c r="B146" s="438"/>
      <c r="C146" s="437"/>
      <c r="D146" s="437"/>
      <c r="E146" s="436"/>
      <c r="F146" s="436"/>
      <c r="G146" s="436"/>
      <c r="H146" s="436"/>
      <c r="I146" s="436"/>
      <c r="J146" s="436"/>
      <c r="K146" s="436"/>
      <c r="L146" s="436"/>
      <c r="M146" s="436"/>
      <c r="N146" s="436"/>
      <c r="O146" s="436"/>
      <c r="P146" s="436"/>
      <c r="Q146" s="436"/>
      <c r="R146" s="436"/>
      <c r="S146" s="436"/>
      <c r="T146" s="436"/>
      <c r="U146" s="436"/>
      <c r="V146" s="436"/>
      <c r="W146" s="436"/>
      <c r="X146" s="436"/>
      <c r="Y146" s="436"/>
      <c r="Z146" s="436"/>
      <c r="AA146" s="436"/>
      <c r="AB146" s="436"/>
      <c r="AC146" s="436"/>
      <c r="AD146" s="436"/>
    </row>
    <row r="147" ht="15.75" customHeight="1">
      <c r="A147" s="437"/>
      <c r="B147" s="438"/>
      <c r="C147" s="437"/>
      <c r="D147" s="437"/>
      <c r="E147" s="436"/>
      <c r="F147" s="436"/>
      <c r="G147" s="436"/>
      <c r="H147" s="436"/>
      <c r="I147" s="436"/>
      <c r="J147" s="436"/>
      <c r="K147" s="436"/>
      <c r="L147" s="436"/>
      <c r="M147" s="436"/>
      <c r="N147" s="436"/>
      <c r="O147" s="436"/>
      <c r="P147" s="436"/>
      <c r="Q147" s="436"/>
      <c r="R147" s="436"/>
      <c r="S147" s="436"/>
      <c r="T147" s="436"/>
      <c r="U147" s="436"/>
      <c r="V147" s="436"/>
      <c r="W147" s="436"/>
      <c r="X147" s="436"/>
      <c r="Y147" s="436"/>
      <c r="Z147" s="436"/>
      <c r="AA147" s="436"/>
      <c r="AB147" s="436"/>
      <c r="AC147" s="436"/>
      <c r="AD147" s="436"/>
    </row>
    <row r="148" ht="15.75" customHeight="1">
      <c r="A148" s="437"/>
      <c r="B148" s="438"/>
      <c r="C148" s="437"/>
      <c r="D148" s="437"/>
      <c r="E148" s="436"/>
      <c r="F148" s="436"/>
      <c r="G148" s="436"/>
      <c r="H148" s="436"/>
      <c r="I148" s="436"/>
      <c r="J148" s="436"/>
      <c r="K148" s="436"/>
      <c r="L148" s="436"/>
      <c r="M148" s="436"/>
      <c r="N148" s="436"/>
      <c r="O148" s="436"/>
      <c r="P148" s="436"/>
      <c r="Q148" s="436"/>
      <c r="R148" s="436"/>
      <c r="S148" s="436"/>
      <c r="T148" s="436"/>
      <c r="U148" s="436"/>
      <c r="V148" s="436"/>
      <c r="W148" s="436"/>
      <c r="X148" s="436"/>
      <c r="Y148" s="436"/>
      <c r="Z148" s="436"/>
      <c r="AA148" s="436"/>
      <c r="AB148" s="436"/>
      <c r="AC148" s="436"/>
      <c r="AD148" s="436"/>
    </row>
    <row r="149" ht="15.75" customHeight="1">
      <c r="A149" s="437"/>
      <c r="B149" s="438"/>
      <c r="C149" s="437"/>
      <c r="D149" s="437"/>
      <c r="E149" s="436"/>
      <c r="F149" s="436"/>
      <c r="G149" s="436"/>
      <c r="H149" s="436"/>
      <c r="I149" s="436"/>
      <c r="J149" s="436"/>
      <c r="K149" s="436"/>
      <c r="L149" s="436"/>
      <c r="M149" s="436"/>
      <c r="N149" s="436"/>
      <c r="O149" s="436"/>
      <c r="P149" s="436"/>
      <c r="Q149" s="436"/>
      <c r="R149" s="436"/>
      <c r="S149" s="436"/>
      <c r="T149" s="436"/>
      <c r="U149" s="436"/>
      <c r="V149" s="436"/>
      <c r="W149" s="436"/>
      <c r="X149" s="436"/>
      <c r="Y149" s="436"/>
      <c r="Z149" s="436"/>
      <c r="AA149" s="436"/>
      <c r="AB149" s="436"/>
      <c r="AC149" s="436"/>
      <c r="AD149" s="436"/>
    </row>
    <row r="150" ht="15.75" customHeight="1">
      <c r="A150" s="437"/>
      <c r="B150" s="438"/>
      <c r="C150" s="437"/>
      <c r="D150" s="437"/>
      <c r="E150" s="436"/>
      <c r="F150" s="436"/>
      <c r="G150" s="436"/>
      <c r="H150" s="436"/>
      <c r="I150" s="436"/>
      <c r="J150" s="436"/>
      <c r="K150" s="436"/>
      <c r="L150" s="436"/>
      <c r="M150" s="436"/>
      <c r="N150" s="436"/>
      <c r="O150" s="436"/>
      <c r="P150" s="436"/>
      <c r="Q150" s="436"/>
      <c r="R150" s="436"/>
      <c r="S150" s="436"/>
      <c r="T150" s="436"/>
      <c r="U150" s="436"/>
      <c r="V150" s="436"/>
      <c r="W150" s="436"/>
      <c r="X150" s="436"/>
      <c r="Y150" s="436"/>
      <c r="Z150" s="436"/>
      <c r="AA150" s="436"/>
      <c r="AB150" s="436"/>
      <c r="AC150" s="436"/>
      <c r="AD150" s="436"/>
    </row>
    <row r="151" ht="15.75" customHeight="1">
      <c r="A151" s="437"/>
      <c r="B151" s="438"/>
      <c r="C151" s="437"/>
      <c r="D151" s="437"/>
      <c r="E151" s="436"/>
      <c r="F151" s="436"/>
      <c r="G151" s="436"/>
      <c r="H151" s="436"/>
      <c r="I151" s="436"/>
      <c r="J151" s="436"/>
      <c r="K151" s="436"/>
      <c r="L151" s="436"/>
      <c r="M151" s="436"/>
      <c r="N151" s="436"/>
      <c r="O151" s="436"/>
      <c r="P151" s="436"/>
      <c r="Q151" s="436"/>
      <c r="R151" s="436"/>
      <c r="S151" s="436"/>
      <c r="T151" s="436"/>
      <c r="U151" s="436"/>
      <c r="V151" s="436"/>
      <c r="W151" s="436"/>
      <c r="X151" s="436"/>
      <c r="Y151" s="436"/>
      <c r="Z151" s="436"/>
      <c r="AA151" s="436"/>
      <c r="AB151" s="436"/>
      <c r="AC151" s="436"/>
      <c r="AD151" s="436"/>
    </row>
    <row r="152" ht="15.75" customHeight="1">
      <c r="A152" s="437"/>
      <c r="B152" s="438"/>
      <c r="C152" s="437"/>
      <c r="D152" s="437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436"/>
      <c r="W152" s="436"/>
      <c r="X152" s="436"/>
      <c r="Y152" s="436"/>
      <c r="Z152" s="436"/>
      <c r="AA152" s="436"/>
      <c r="AB152" s="436"/>
      <c r="AC152" s="436"/>
      <c r="AD152" s="436"/>
    </row>
    <row r="153" ht="15.75" customHeight="1">
      <c r="A153" s="437"/>
      <c r="B153" s="438"/>
      <c r="C153" s="437"/>
      <c r="D153" s="437"/>
      <c r="E153" s="436"/>
      <c r="F153" s="436"/>
      <c r="G153" s="436"/>
      <c r="H153" s="436"/>
      <c r="I153" s="436"/>
      <c r="J153" s="436"/>
      <c r="K153" s="436"/>
      <c r="L153" s="436"/>
      <c r="M153" s="436"/>
      <c r="N153" s="436"/>
      <c r="O153" s="436"/>
      <c r="P153" s="436"/>
      <c r="Q153" s="436"/>
      <c r="R153" s="436"/>
      <c r="S153" s="436"/>
      <c r="T153" s="436"/>
      <c r="U153" s="436"/>
      <c r="V153" s="436"/>
      <c r="W153" s="436"/>
      <c r="X153" s="436"/>
      <c r="Y153" s="436"/>
      <c r="Z153" s="436"/>
      <c r="AA153" s="436"/>
      <c r="AB153" s="436"/>
      <c r="AC153" s="436"/>
      <c r="AD153" s="436"/>
    </row>
    <row r="154" ht="15.75" customHeight="1">
      <c r="A154" s="437"/>
      <c r="B154" s="438"/>
      <c r="C154" s="437"/>
      <c r="D154" s="437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436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</row>
    <row r="155" ht="15.75" customHeight="1">
      <c r="A155" s="437"/>
      <c r="B155" s="438"/>
      <c r="C155" s="437"/>
      <c r="D155" s="437"/>
      <c r="E155" s="436"/>
      <c r="F155" s="436"/>
      <c r="G155" s="436"/>
      <c r="H155" s="436"/>
      <c r="I155" s="436"/>
      <c r="J155" s="436"/>
      <c r="K155" s="436"/>
      <c r="L155" s="436"/>
      <c r="M155" s="436"/>
      <c r="N155" s="436"/>
      <c r="O155" s="436"/>
      <c r="P155" s="436"/>
      <c r="Q155" s="436"/>
      <c r="R155" s="436"/>
      <c r="S155" s="436"/>
      <c r="T155" s="436"/>
      <c r="U155" s="436"/>
      <c r="V155" s="436"/>
      <c r="W155" s="436"/>
      <c r="X155" s="436"/>
      <c r="Y155" s="436"/>
      <c r="Z155" s="436"/>
      <c r="AA155" s="436"/>
      <c r="AB155" s="436"/>
      <c r="AC155" s="436"/>
      <c r="AD155" s="436"/>
    </row>
    <row r="156" ht="15.75" customHeight="1">
      <c r="A156" s="437"/>
      <c r="B156" s="438"/>
      <c r="C156" s="437"/>
      <c r="D156" s="437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436"/>
      <c r="Q156" s="436"/>
      <c r="R156" s="436"/>
      <c r="S156" s="436"/>
      <c r="T156" s="436"/>
      <c r="U156" s="436"/>
      <c r="V156" s="436"/>
      <c r="W156" s="436"/>
      <c r="X156" s="436"/>
      <c r="Y156" s="436"/>
      <c r="Z156" s="436"/>
      <c r="AA156" s="436"/>
      <c r="AB156" s="436"/>
      <c r="AC156" s="436"/>
      <c r="AD156" s="436"/>
    </row>
    <row r="157" ht="15.75" customHeight="1">
      <c r="A157" s="437"/>
      <c r="B157" s="438"/>
      <c r="C157" s="437"/>
      <c r="D157" s="437"/>
      <c r="E157" s="436"/>
      <c r="F157" s="436"/>
      <c r="G157" s="436"/>
      <c r="H157" s="436"/>
      <c r="I157" s="436"/>
      <c r="J157" s="436"/>
      <c r="K157" s="436"/>
      <c r="L157" s="436"/>
      <c r="M157" s="436"/>
      <c r="N157" s="436"/>
      <c r="O157" s="436"/>
      <c r="P157" s="436"/>
      <c r="Q157" s="436"/>
      <c r="R157" s="436"/>
      <c r="S157" s="436"/>
      <c r="T157" s="436"/>
      <c r="U157" s="436"/>
      <c r="V157" s="436"/>
      <c r="W157" s="436"/>
      <c r="X157" s="436"/>
      <c r="Y157" s="436"/>
      <c r="Z157" s="436"/>
      <c r="AA157" s="436"/>
      <c r="AB157" s="436"/>
      <c r="AC157" s="436"/>
      <c r="AD157" s="436"/>
    </row>
    <row r="158" ht="15.75" customHeight="1">
      <c r="A158" s="437"/>
      <c r="B158" s="438"/>
      <c r="C158" s="437"/>
      <c r="D158" s="437"/>
      <c r="E158" s="436"/>
      <c r="F158" s="436"/>
      <c r="G158" s="436"/>
      <c r="H158" s="436"/>
      <c r="I158" s="436"/>
      <c r="J158" s="436"/>
      <c r="K158" s="436"/>
      <c r="L158" s="436"/>
      <c r="M158" s="436"/>
      <c r="N158" s="436"/>
      <c r="O158" s="436"/>
      <c r="P158" s="436"/>
      <c r="Q158" s="436"/>
      <c r="R158" s="436"/>
      <c r="S158" s="436"/>
      <c r="T158" s="436"/>
      <c r="U158" s="436"/>
      <c r="V158" s="436"/>
      <c r="W158" s="436"/>
      <c r="X158" s="436"/>
      <c r="Y158" s="436"/>
      <c r="Z158" s="436"/>
      <c r="AA158" s="436"/>
      <c r="AB158" s="436"/>
      <c r="AC158" s="436"/>
      <c r="AD158" s="436"/>
    </row>
    <row r="159" ht="15.75" customHeight="1">
      <c r="A159" s="437"/>
      <c r="B159" s="438"/>
      <c r="C159" s="437"/>
      <c r="D159" s="437"/>
      <c r="E159" s="436"/>
      <c r="F159" s="436"/>
      <c r="G159" s="436"/>
      <c r="H159" s="436"/>
      <c r="I159" s="436"/>
      <c r="J159" s="436"/>
      <c r="K159" s="436"/>
      <c r="L159" s="436"/>
      <c r="M159" s="436"/>
      <c r="N159" s="436"/>
      <c r="O159" s="436"/>
      <c r="P159" s="436"/>
      <c r="Q159" s="436"/>
      <c r="R159" s="436"/>
      <c r="S159" s="436"/>
      <c r="T159" s="436"/>
      <c r="U159" s="436"/>
      <c r="V159" s="436"/>
      <c r="W159" s="436"/>
      <c r="X159" s="436"/>
      <c r="Y159" s="436"/>
      <c r="Z159" s="436"/>
      <c r="AA159" s="436"/>
      <c r="AB159" s="436"/>
      <c r="AC159" s="436"/>
      <c r="AD159" s="436"/>
    </row>
    <row r="160" ht="15.75" customHeight="1">
      <c r="A160" s="437"/>
      <c r="B160" s="438"/>
      <c r="C160" s="437"/>
      <c r="D160" s="437"/>
      <c r="E160" s="436"/>
      <c r="F160" s="436"/>
      <c r="G160" s="436"/>
      <c r="H160" s="436"/>
      <c r="I160" s="436"/>
      <c r="J160" s="436"/>
      <c r="K160" s="436"/>
      <c r="L160" s="436"/>
      <c r="M160" s="436"/>
      <c r="N160" s="436"/>
      <c r="O160" s="436"/>
      <c r="P160" s="436"/>
      <c r="Q160" s="436"/>
      <c r="R160" s="436"/>
      <c r="S160" s="436"/>
      <c r="T160" s="436"/>
      <c r="U160" s="436"/>
      <c r="V160" s="436"/>
      <c r="W160" s="436"/>
      <c r="X160" s="436"/>
      <c r="Y160" s="436"/>
      <c r="Z160" s="436"/>
      <c r="AA160" s="436"/>
      <c r="AB160" s="436"/>
      <c r="AC160" s="436"/>
      <c r="AD160" s="436"/>
    </row>
    <row r="161" ht="15.75" customHeight="1">
      <c r="A161" s="437"/>
      <c r="B161" s="438"/>
      <c r="C161" s="437"/>
      <c r="D161" s="437"/>
      <c r="E161" s="436"/>
      <c r="F161" s="436"/>
      <c r="G161" s="436"/>
      <c r="H161" s="436"/>
      <c r="I161" s="436"/>
      <c r="J161" s="436"/>
      <c r="K161" s="436"/>
      <c r="L161" s="436"/>
      <c r="M161" s="436"/>
      <c r="N161" s="436"/>
      <c r="O161" s="436"/>
      <c r="P161" s="436"/>
      <c r="Q161" s="436"/>
      <c r="R161" s="436"/>
      <c r="S161" s="436"/>
      <c r="T161" s="436"/>
      <c r="U161" s="436"/>
      <c r="V161" s="436"/>
      <c r="W161" s="436"/>
      <c r="X161" s="436"/>
      <c r="Y161" s="436"/>
      <c r="Z161" s="436"/>
      <c r="AA161" s="436"/>
      <c r="AB161" s="436"/>
      <c r="AC161" s="436"/>
      <c r="AD161" s="436"/>
    </row>
    <row r="162" ht="15.75" customHeight="1">
      <c r="A162" s="437"/>
      <c r="B162" s="438"/>
      <c r="C162" s="437"/>
      <c r="D162" s="437"/>
      <c r="E162" s="436"/>
      <c r="F162" s="436"/>
      <c r="G162" s="436"/>
      <c r="H162" s="436"/>
      <c r="I162" s="436"/>
      <c r="J162" s="436"/>
      <c r="K162" s="436"/>
      <c r="L162" s="436"/>
      <c r="M162" s="436"/>
      <c r="N162" s="436"/>
      <c r="O162" s="436"/>
      <c r="P162" s="436"/>
      <c r="Q162" s="436"/>
      <c r="R162" s="436"/>
      <c r="S162" s="436"/>
      <c r="T162" s="436"/>
      <c r="U162" s="436"/>
      <c r="V162" s="436"/>
      <c r="W162" s="436"/>
      <c r="X162" s="436"/>
      <c r="Y162" s="436"/>
      <c r="Z162" s="436"/>
      <c r="AA162" s="436"/>
      <c r="AB162" s="436"/>
      <c r="AC162" s="436"/>
      <c r="AD162" s="436"/>
    </row>
    <row r="163" ht="15.75" customHeight="1">
      <c r="A163" s="437"/>
      <c r="B163" s="438"/>
      <c r="C163" s="437"/>
      <c r="D163" s="437"/>
      <c r="E163" s="436"/>
      <c r="F163" s="436"/>
      <c r="G163" s="436"/>
      <c r="H163" s="436"/>
      <c r="I163" s="436"/>
      <c r="J163" s="436"/>
      <c r="K163" s="436"/>
      <c r="L163" s="436"/>
      <c r="M163" s="436"/>
      <c r="N163" s="436"/>
      <c r="O163" s="436"/>
      <c r="P163" s="436"/>
      <c r="Q163" s="436"/>
      <c r="R163" s="436"/>
      <c r="S163" s="436"/>
      <c r="T163" s="436"/>
      <c r="U163" s="436"/>
      <c r="V163" s="436"/>
      <c r="W163" s="436"/>
      <c r="X163" s="436"/>
      <c r="Y163" s="436"/>
      <c r="Z163" s="436"/>
      <c r="AA163" s="436"/>
      <c r="AB163" s="436"/>
      <c r="AC163" s="436"/>
      <c r="AD163" s="436"/>
    </row>
    <row r="164" ht="15.75" customHeight="1">
      <c r="A164" s="437"/>
      <c r="B164" s="438"/>
      <c r="C164" s="437"/>
      <c r="D164" s="437"/>
      <c r="E164" s="436"/>
      <c r="F164" s="436"/>
      <c r="G164" s="436"/>
      <c r="H164" s="436"/>
      <c r="I164" s="436"/>
      <c r="J164" s="436"/>
      <c r="K164" s="436"/>
      <c r="L164" s="436"/>
      <c r="M164" s="436"/>
      <c r="N164" s="436"/>
      <c r="O164" s="436"/>
      <c r="P164" s="436"/>
      <c r="Q164" s="436"/>
      <c r="R164" s="436"/>
      <c r="S164" s="436"/>
      <c r="T164" s="436"/>
      <c r="U164" s="436"/>
      <c r="V164" s="436"/>
      <c r="W164" s="436"/>
      <c r="X164" s="436"/>
      <c r="Y164" s="436"/>
      <c r="Z164" s="436"/>
      <c r="AA164" s="436"/>
      <c r="AB164" s="436"/>
      <c r="AC164" s="436"/>
      <c r="AD164" s="436"/>
    </row>
    <row r="165" ht="15.75" customHeight="1">
      <c r="A165" s="437"/>
      <c r="B165" s="438"/>
      <c r="C165" s="437"/>
      <c r="D165" s="437"/>
      <c r="E165" s="436"/>
      <c r="F165" s="436"/>
      <c r="G165" s="436"/>
      <c r="H165" s="436"/>
      <c r="I165" s="436"/>
      <c r="J165" s="436"/>
      <c r="K165" s="436"/>
      <c r="L165" s="436"/>
      <c r="M165" s="436"/>
      <c r="N165" s="436"/>
      <c r="O165" s="436"/>
      <c r="P165" s="436"/>
      <c r="Q165" s="436"/>
      <c r="R165" s="436"/>
      <c r="S165" s="436"/>
      <c r="T165" s="436"/>
      <c r="U165" s="436"/>
      <c r="V165" s="436"/>
      <c r="W165" s="436"/>
      <c r="X165" s="436"/>
      <c r="Y165" s="436"/>
      <c r="Z165" s="436"/>
      <c r="AA165" s="436"/>
      <c r="AB165" s="436"/>
      <c r="AC165" s="436"/>
      <c r="AD165" s="436"/>
    </row>
    <row r="166" ht="15.75" customHeight="1">
      <c r="A166" s="437"/>
      <c r="B166" s="438"/>
      <c r="C166" s="437"/>
      <c r="D166" s="437"/>
      <c r="E166" s="436"/>
      <c r="F166" s="436"/>
      <c r="G166" s="436"/>
      <c r="H166" s="436"/>
      <c r="I166" s="436"/>
      <c r="J166" s="436"/>
      <c r="K166" s="436"/>
      <c r="L166" s="436"/>
      <c r="M166" s="436"/>
      <c r="N166" s="436"/>
      <c r="O166" s="436"/>
      <c r="P166" s="436"/>
      <c r="Q166" s="436"/>
      <c r="R166" s="436"/>
      <c r="S166" s="436"/>
      <c r="T166" s="436"/>
      <c r="U166" s="436"/>
      <c r="V166" s="436"/>
      <c r="W166" s="436"/>
      <c r="X166" s="436"/>
      <c r="Y166" s="436"/>
      <c r="Z166" s="436"/>
      <c r="AA166" s="436"/>
      <c r="AB166" s="436"/>
      <c r="AC166" s="436"/>
      <c r="AD166" s="436"/>
    </row>
    <row r="167" ht="15.75" customHeight="1">
      <c r="A167" s="437"/>
      <c r="B167" s="438"/>
      <c r="C167" s="437"/>
      <c r="D167" s="437"/>
      <c r="E167" s="436"/>
      <c r="F167" s="436"/>
      <c r="G167" s="436"/>
      <c r="H167" s="436"/>
      <c r="I167" s="436"/>
      <c r="J167" s="436"/>
      <c r="K167" s="436"/>
      <c r="L167" s="436"/>
      <c r="M167" s="436"/>
      <c r="N167" s="436"/>
      <c r="O167" s="436"/>
      <c r="P167" s="436"/>
      <c r="Q167" s="436"/>
      <c r="R167" s="436"/>
      <c r="S167" s="436"/>
      <c r="T167" s="436"/>
      <c r="U167" s="436"/>
      <c r="V167" s="436"/>
      <c r="W167" s="436"/>
      <c r="X167" s="436"/>
      <c r="Y167" s="436"/>
      <c r="Z167" s="436"/>
      <c r="AA167" s="436"/>
      <c r="AB167" s="436"/>
      <c r="AC167" s="436"/>
      <c r="AD167" s="436"/>
    </row>
    <row r="168" ht="15.75" customHeight="1">
      <c r="A168" s="437"/>
      <c r="B168" s="438"/>
      <c r="C168" s="437"/>
      <c r="D168" s="437"/>
      <c r="E168" s="436"/>
      <c r="F168" s="436"/>
      <c r="G168" s="436"/>
      <c r="H168" s="436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6"/>
      <c r="AD168" s="436"/>
    </row>
    <row r="169" ht="15.75" customHeight="1">
      <c r="A169" s="437"/>
      <c r="B169" s="438"/>
      <c r="C169" s="437"/>
      <c r="D169" s="437"/>
      <c r="E169" s="436"/>
      <c r="F169" s="436"/>
      <c r="G169" s="436"/>
      <c r="H169" s="436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  <c r="AA169" s="436"/>
      <c r="AB169" s="436"/>
      <c r="AC169" s="436"/>
      <c r="AD169" s="436"/>
    </row>
    <row r="170" ht="15.75" customHeight="1">
      <c r="A170" s="437"/>
      <c r="B170" s="438"/>
      <c r="C170" s="437"/>
      <c r="D170" s="437"/>
      <c r="E170" s="436"/>
      <c r="F170" s="436"/>
      <c r="G170" s="436"/>
      <c r="H170" s="436"/>
      <c r="I170" s="436"/>
      <c r="J170" s="436"/>
      <c r="K170" s="436"/>
      <c r="L170" s="436"/>
      <c r="M170" s="436"/>
      <c r="N170" s="436"/>
      <c r="O170" s="436"/>
      <c r="P170" s="436"/>
      <c r="Q170" s="436"/>
      <c r="R170" s="436"/>
      <c r="S170" s="436"/>
      <c r="T170" s="436"/>
      <c r="U170" s="436"/>
      <c r="V170" s="436"/>
      <c r="W170" s="436"/>
      <c r="X170" s="436"/>
      <c r="Y170" s="436"/>
      <c r="Z170" s="436"/>
      <c r="AA170" s="436"/>
      <c r="AB170" s="436"/>
      <c r="AC170" s="436"/>
      <c r="AD170" s="436"/>
    </row>
    <row r="171" ht="15.75" customHeight="1">
      <c r="A171" s="437"/>
      <c r="B171" s="438"/>
      <c r="C171" s="437"/>
      <c r="D171" s="437"/>
      <c r="E171" s="436"/>
      <c r="F171" s="436"/>
      <c r="G171" s="436"/>
      <c r="H171" s="436"/>
      <c r="I171" s="436"/>
      <c r="J171" s="436"/>
      <c r="K171" s="436"/>
      <c r="L171" s="436"/>
      <c r="M171" s="436"/>
      <c r="N171" s="436"/>
      <c r="O171" s="436"/>
      <c r="P171" s="436"/>
      <c r="Q171" s="436"/>
      <c r="R171" s="436"/>
      <c r="S171" s="436"/>
      <c r="T171" s="436"/>
      <c r="U171" s="436"/>
      <c r="V171" s="436"/>
      <c r="W171" s="436"/>
      <c r="X171" s="436"/>
      <c r="Y171" s="436"/>
      <c r="Z171" s="436"/>
      <c r="AA171" s="436"/>
      <c r="AB171" s="436"/>
      <c r="AC171" s="436"/>
      <c r="AD171" s="436"/>
    </row>
    <row r="172" ht="15.75" customHeight="1">
      <c r="A172" s="437"/>
      <c r="B172" s="438"/>
      <c r="C172" s="437"/>
      <c r="D172" s="437"/>
      <c r="E172" s="436"/>
      <c r="F172" s="436"/>
      <c r="G172" s="436"/>
      <c r="H172" s="436"/>
      <c r="I172" s="436"/>
      <c r="J172" s="436"/>
      <c r="K172" s="436"/>
      <c r="L172" s="436"/>
      <c r="M172" s="436"/>
      <c r="N172" s="436"/>
      <c r="O172" s="436"/>
      <c r="P172" s="436"/>
      <c r="Q172" s="436"/>
      <c r="R172" s="436"/>
      <c r="S172" s="436"/>
      <c r="T172" s="436"/>
      <c r="U172" s="436"/>
      <c r="V172" s="436"/>
      <c r="W172" s="436"/>
      <c r="X172" s="436"/>
      <c r="Y172" s="436"/>
      <c r="Z172" s="436"/>
      <c r="AA172" s="436"/>
      <c r="AB172" s="436"/>
      <c r="AC172" s="436"/>
      <c r="AD172" s="436"/>
    </row>
    <row r="173" ht="15.75" customHeight="1">
      <c r="A173" s="437"/>
      <c r="B173" s="438"/>
      <c r="C173" s="437"/>
      <c r="D173" s="437"/>
      <c r="E173" s="436"/>
      <c r="F173" s="436"/>
      <c r="G173" s="436"/>
      <c r="H173" s="436"/>
      <c r="I173" s="436"/>
      <c r="J173" s="436"/>
      <c r="K173" s="436"/>
      <c r="L173" s="436"/>
      <c r="M173" s="436"/>
      <c r="N173" s="436"/>
      <c r="O173" s="436"/>
      <c r="P173" s="436"/>
      <c r="Q173" s="436"/>
      <c r="R173" s="436"/>
      <c r="S173" s="436"/>
      <c r="T173" s="436"/>
      <c r="U173" s="436"/>
      <c r="V173" s="436"/>
      <c r="W173" s="436"/>
      <c r="X173" s="436"/>
      <c r="Y173" s="436"/>
      <c r="Z173" s="436"/>
      <c r="AA173" s="436"/>
      <c r="AB173" s="436"/>
      <c r="AC173" s="436"/>
      <c r="AD173" s="436"/>
    </row>
    <row r="174" ht="15.75" customHeight="1">
      <c r="A174" s="437"/>
      <c r="B174" s="438"/>
      <c r="C174" s="437"/>
      <c r="D174" s="437"/>
      <c r="E174" s="436"/>
      <c r="F174" s="436"/>
      <c r="G174" s="436"/>
      <c r="H174" s="436"/>
      <c r="I174" s="436"/>
      <c r="J174" s="436"/>
      <c r="K174" s="436"/>
      <c r="L174" s="436"/>
      <c r="M174" s="436"/>
      <c r="N174" s="436"/>
      <c r="O174" s="436"/>
      <c r="P174" s="436"/>
      <c r="Q174" s="436"/>
      <c r="R174" s="436"/>
      <c r="S174" s="436"/>
      <c r="T174" s="436"/>
      <c r="U174" s="436"/>
      <c r="V174" s="436"/>
      <c r="W174" s="436"/>
      <c r="X174" s="436"/>
      <c r="Y174" s="436"/>
      <c r="Z174" s="436"/>
      <c r="AA174" s="436"/>
      <c r="AB174" s="436"/>
      <c r="AC174" s="436"/>
      <c r="AD174" s="436"/>
    </row>
    <row r="175" ht="15.75" customHeight="1">
      <c r="A175" s="437"/>
      <c r="B175" s="438"/>
      <c r="C175" s="437"/>
      <c r="D175" s="437"/>
      <c r="E175" s="436"/>
      <c r="F175" s="436"/>
      <c r="G175" s="436"/>
      <c r="H175" s="436"/>
      <c r="I175" s="436"/>
      <c r="J175" s="436"/>
      <c r="K175" s="436"/>
      <c r="L175" s="436"/>
      <c r="M175" s="436"/>
      <c r="N175" s="436"/>
      <c r="O175" s="436"/>
      <c r="P175" s="436"/>
      <c r="Q175" s="436"/>
      <c r="R175" s="436"/>
      <c r="S175" s="436"/>
      <c r="T175" s="436"/>
      <c r="U175" s="436"/>
      <c r="V175" s="436"/>
      <c r="W175" s="436"/>
      <c r="X175" s="436"/>
      <c r="Y175" s="436"/>
      <c r="Z175" s="436"/>
      <c r="AA175" s="436"/>
      <c r="AB175" s="436"/>
      <c r="AC175" s="436"/>
      <c r="AD175" s="436"/>
    </row>
    <row r="176" ht="15.75" customHeight="1">
      <c r="A176" s="437"/>
      <c r="B176" s="438"/>
      <c r="C176" s="437"/>
      <c r="D176" s="437"/>
      <c r="E176" s="436"/>
      <c r="F176" s="436"/>
      <c r="G176" s="436"/>
      <c r="H176" s="436"/>
      <c r="I176" s="436"/>
      <c r="J176" s="436"/>
      <c r="K176" s="436"/>
      <c r="L176" s="436"/>
      <c r="M176" s="436"/>
      <c r="N176" s="436"/>
      <c r="O176" s="436"/>
      <c r="P176" s="436"/>
      <c r="Q176" s="436"/>
      <c r="R176" s="436"/>
      <c r="S176" s="436"/>
      <c r="T176" s="436"/>
      <c r="U176" s="436"/>
      <c r="V176" s="436"/>
      <c r="W176" s="436"/>
      <c r="X176" s="436"/>
      <c r="Y176" s="436"/>
      <c r="Z176" s="436"/>
      <c r="AA176" s="436"/>
      <c r="AB176" s="436"/>
      <c r="AC176" s="436"/>
      <c r="AD176" s="436"/>
    </row>
    <row r="177" ht="15.75" customHeight="1">
      <c r="A177" s="437"/>
      <c r="B177" s="438"/>
      <c r="C177" s="437"/>
      <c r="D177" s="437"/>
      <c r="E177" s="436"/>
      <c r="F177" s="436"/>
      <c r="G177" s="436"/>
      <c r="H177" s="436"/>
      <c r="I177" s="436"/>
      <c r="J177" s="436"/>
      <c r="K177" s="436"/>
      <c r="L177" s="436"/>
      <c r="M177" s="436"/>
      <c r="N177" s="436"/>
      <c r="O177" s="436"/>
      <c r="P177" s="436"/>
      <c r="Q177" s="436"/>
      <c r="R177" s="436"/>
      <c r="S177" s="436"/>
      <c r="T177" s="436"/>
      <c r="U177" s="436"/>
      <c r="V177" s="436"/>
      <c r="W177" s="436"/>
      <c r="X177" s="436"/>
      <c r="Y177" s="436"/>
      <c r="Z177" s="436"/>
      <c r="AA177" s="436"/>
      <c r="AB177" s="436"/>
      <c r="AC177" s="436"/>
      <c r="AD177" s="436"/>
    </row>
    <row r="178" ht="15.75" customHeight="1">
      <c r="A178" s="437"/>
      <c r="B178" s="438"/>
      <c r="C178" s="437"/>
      <c r="D178" s="437"/>
      <c r="E178" s="436"/>
      <c r="F178" s="436"/>
      <c r="G178" s="436"/>
      <c r="H178" s="436"/>
      <c r="I178" s="436"/>
      <c r="J178" s="436"/>
      <c r="K178" s="436"/>
      <c r="L178" s="436"/>
      <c r="M178" s="436"/>
      <c r="N178" s="436"/>
      <c r="O178" s="436"/>
      <c r="P178" s="436"/>
      <c r="Q178" s="436"/>
      <c r="R178" s="436"/>
      <c r="S178" s="436"/>
      <c r="T178" s="436"/>
      <c r="U178" s="436"/>
      <c r="V178" s="436"/>
      <c r="W178" s="436"/>
      <c r="X178" s="436"/>
      <c r="Y178" s="436"/>
      <c r="Z178" s="436"/>
      <c r="AA178" s="436"/>
      <c r="AB178" s="436"/>
      <c r="AC178" s="436"/>
      <c r="AD178" s="436"/>
    </row>
    <row r="179" ht="15.75" customHeight="1">
      <c r="A179" s="437"/>
      <c r="B179" s="438"/>
      <c r="C179" s="437"/>
      <c r="D179" s="437"/>
      <c r="E179" s="436"/>
      <c r="F179" s="436"/>
      <c r="G179" s="436"/>
      <c r="H179" s="436"/>
      <c r="I179" s="436"/>
      <c r="J179" s="436"/>
      <c r="K179" s="436"/>
      <c r="L179" s="436"/>
      <c r="M179" s="436"/>
      <c r="N179" s="436"/>
      <c r="O179" s="436"/>
      <c r="P179" s="436"/>
      <c r="Q179" s="436"/>
      <c r="R179" s="436"/>
      <c r="S179" s="436"/>
      <c r="T179" s="436"/>
      <c r="U179" s="436"/>
      <c r="V179" s="436"/>
      <c r="W179" s="436"/>
      <c r="X179" s="436"/>
      <c r="Y179" s="436"/>
      <c r="Z179" s="436"/>
      <c r="AA179" s="436"/>
      <c r="AB179" s="436"/>
      <c r="AC179" s="436"/>
      <c r="AD179" s="436"/>
    </row>
    <row r="180" ht="15.75" customHeight="1">
      <c r="A180" s="437"/>
      <c r="B180" s="438"/>
      <c r="C180" s="437"/>
      <c r="D180" s="437"/>
      <c r="E180" s="436"/>
      <c r="F180" s="436"/>
      <c r="G180" s="436"/>
      <c r="H180" s="436"/>
      <c r="I180" s="436"/>
      <c r="J180" s="436"/>
      <c r="K180" s="436"/>
      <c r="L180" s="436"/>
      <c r="M180" s="436"/>
      <c r="N180" s="436"/>
      <c r="O180" s="436"/>
      <c r="P180" s="436"/>
      <c r="Q180" s="436"/>
      <c r="R180" s="436"/>
      <c r="S180" s="436"/>
      <c r="T180" s="436"/>
      <c r="U180" s="436"/>
      <c r="V180" s="436"/>
      <c r="W180" s="436"/>
      <c r="X180" s="436"/>
      <c r="Y180" s="436"/>
      <c r="Z180" s="436"/>
      <c r="AA180" s="436"/>
      <c r="AB180" s="436"/>
      <c r="AC180" s="436"/>
      <c r="AD180" s="436"/>
    </row>
    <row r="181" ht="15.75" customHeight="1">
      <c r="A181" s="437"/>
      <c r="B181" s="438"/>
      <c r="C181" s="437"/>
      <c r="D181" s="437"/>
      <c r="E181" s="436"/>
      <c r="F181" s="436"/>
      <c r="G181" s="436"/>
      <c r="H181" s="436"/>
      <c r="I181" s="436"/>
      <c r="J181" s="436"/>
      <c r="K181" s="436"/>
      <c r="L181" s="436"/>
      <c r="M181" s="436"/>
      <c r="N181" s="436"/>
      <c r="O181" s="436"/>
      <c r="P181" s="436"/>
      <c r="Q181" s="436"/>
      <c r="R181" s="436"/>
      <c r="S181" s="436"/>
      <c r="T181" s="436"/>
      <c r="U181" s="436"/>
      <c r="V181" s="436"/>
      <c r="W181" s="436"/>
      <c r="X181" s="436"/>
      <c r="Y181" s="436"/>
      <c r="Z181" s="436"/>
      <c r="AA181" s="436"/>
      <c r="AB181" s="436"/>
      <c r="AC181" s="436"/>
      <c r="AD181" s="436"/>
    </row>
    <row r="182" ht="15.75" customHeight="1">
      <c r="A182" s="437"/>
      <c r="B182" s="438"/>
      <c r="C182" s="437"/>
      <c r="D182" s="437"/>
      <c r="E182" s="436"/>
      <c r="F182" s="436"/>
      <c r="G182" s="436"/>
      <c r="H182" s="436"/>
      <c r="I182" s="436"/>
      <c r="J182" s="436"/>
      <c r="K182" s="436"/>
      <c r="L182" s="436"/>
      <c r="M182" s="436"/>
      <c r="N182" s="436"/>
      <c r="O182" s="436"/>
      <c r="P182" s="436"/>
      <c r="Q182" s="436"/>
      <c r="R182" s="436"/>
      <c r="S182" s="436"/>
      <c r="T182" s="436"/>
      <c r="U182" s="436"/>
      <c r="V182" s="436"/>
      <c r="W182" s="436"/>
      <c r="X182" s="436"/>
      <c r="Y182" s="436"/>
      <c r="Z182" s="436"/>
      <c r="AA182" s="436"/>
      <c r="AB182" s="436"/>
      <c r="AC182" s="436"/>
      <c r="AD182" s="436"/>
    </row>
    <row r="183" ht="15.75" customHeight="1">
      <c r="A183" s="437"/>
      <c r="B183" s="438"/>
      <c r="C183" s="437"/>
      <c r="D183" s="437"/>
      <c r="E183" s="436"/>
      <c r="F183" s="436"/>
      <c r="G183" s="436"/>
      <c r="H183" s="436"/>
      <c r="I183" s="436"/>
      <c r="J183" s="436"/>
      <c r="K183" s="436"/>
      <c r="L183" s="436"/>
      <c r="M183" s="436"/>
      <c r="N183" s="436"/>
      <c r="O183" s="436"/>
      <c r="P183" s="436"/>
      <c r="Q183" s="436"/>
      <c r="R183" s="436"/>
      <c r="S183" s="436"/>
      <c r="T183" s="436"/>
      <c r="U183" s="436"/>
      <c r="V183" s="436"/>
      <c r="W183" s="436"/>
      <c r="X183" s="436"/>
      <c r="Y183" s="436"/>
      <c r="Z183" s="436"/>
      <c r="AA183" s="436"/>
      <c r="AB183" s="436"/>
      <c r="AC183" s="436"/>
      <c r="AD183" s="436"/>
    </row>
    <row r="184" ht="15.75" customHeight="1">
      <c r="A184" s="437"/>
      <c r="B184" s="438"/>
      <c r="C184" s="437"/>
      <c r="D184" s="437"/>
      <c r="E184" s="436"/>
      <c r="F184" s="436"/>
      <c r="G184" s="436"/>
      <c r="H184" s="436"/>
      <c r="I184" s="436"/>
      <c r="J184" s="436"/>
      <c r="K184" s="436"/>
      <c r="L184" s="436"/>
      <c r="M184" s="436"/>
      <c r="N184" s="436"/>
      <c r="O184" s="436"/>
      <c r="P184" s="436"/>
      <c r="Q184" s="436"/>
      <c r="R184" s="436"/>
      <c r="S184" s="436"/>
      <c r="T184" s="436"/>
      <c r="U184" s="436"/>
      <c r="V184" s="436"/>
      <c r="W184" s="436"/>
      <c r="X184" s="436"/>
      <c r="Y184" s="436"/>
      <c r="Z184" s="436"/>
      <c r="AA184" s="436"/>
      <c r="AB184" s="436"/>
      <c r="AC184" s="436"/>
      <c r="AD184" s="436"/>
    </row>
    <row r="185" ht="15.75" customHeight="1">
      <c r="A185" s="437"/>
      <c r="B185" s="438"/>
      <c r="C185" s="437"/>
      <c r="D185" s="437"/>
      <c r="E185" s="436"/>
      <c r="F185" s="436"/>
      <c r="G185" s="436"/>
      <c r="H185" s="436"/>
      <c r="I185" s="436"/>
      <c r="J185" s="436"/>
      <c r="K185" s="436"/>
      <c r="L185" s="436"/>
      <c r="M185" s="436"/>
      <c r="N185" s="436"/>
      <c r="O185" s="436"/>
      <c r="P185" s="436"/>
      <c r="Q185" s="436"/>
      <c r="R185" s="436"/>
      <c r="S185" s="436"/>
      <c r="T185" s="436"/>
      <c r="U185" s="436"/>
      <c r="V185" s="436"/>
      <c r="W185" s="436"/>
      <c r="X185" s="436"/>
      <c r="Y185" s="436"/>
      <c r="Z185" s="436"/>
      <c r="AA185" s="436"/>
      <c r="AB185" s="436"/>
      <c r="AC185" s="436"/>
      <c r="AD185" s="436"/>
    </row>
    <row r="186" ht="15.75" customHeight="1">
      <c r="A186" s="437"/>
      <c r="B186" s="438"/>
      <c r="C186" s="437"/>
      <c r="D186" s="437"/>
      <c r="E186" s="436"/>
      <c r="F186" s="436"/>
      <c r="G186" s="436"/>
      <c r="H186" s="436"/>
      <c r="I186" s="436"/>
      <c r="J186" s="436"/>
      <c r="K186" s="436"/>
      <c r="L186" s="436"/>
      <c r="M186" s="436"/>
      <c r="N186" s="436"/>
      <c r="O186" s="436"/>
      <c r="P186" s="436"/>
      <c r="Q186" s="436"/>
      <c r="R186" s="436"/>
      <c r="S186" s="436"/>
      <c r="T186" s="436"/>
      <c r="U186" s="436"/>
      <c r="V186" s="436"/>
      <c r="W186" s="436"/>
      <c r="X186" s="436"/>
      <c r="Y186" s="436"/>
      <c r="Z186" s="436"/>
      <c r="AA186" s="436"/>
      <c r="AB186" s="436"/>
      <c r="AC186" s="436"/>
      <c r="AD186" s="436"/>
    </row>
    <row r="187" ht="15.75" customHeight="1">
      <c r="A187" s="437"/>
      <c r="B187" s="438"/>
      <c r="C187" s="437"/>
      <c r="D187" s="437"/>
      <c r="E187" s="436"/>
      <c r="F187" s="436"/>
      <c r="G187" s="436"/>
      <c r="H187" s="436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  <c r="AA187" s="436"/>
      <c r="AB187" s="436"/>
      <c r="AC187" s="436"/>
      <c r="AD187" s="436"/>
    </row>
    <row r="188" ht="15.75" customHeight="1">
      <c r="A188" s="437"/>
      <c r="B188" s="438"/>
      <c r="C188" s="437"/>
      <c r="D188" s="437"/>
      <c r="E188" s="436"/>
      <c r="F188" s="436"/>
      <c r="G188" s="436"/>
      <c r="H188" s="436"/>
      <c r="I188" s="436"/>
      <c r="J188" s="436"/>
      <c r="K188" s="436"/>
      <c r="L188" s="436"/>
      <c r="M188" s="436"/>
      <c r="N188" s="436"/>
      <c r="O188" s="436"/>
      <c r="P188" s="436"/>
      <c r="Q188" s="436"/>
      <c r="R188" s="436"/>
      <c r="S188" s="436"/>
      <c r="T188" s="436"/>
      <c r="U188" s="436"/>
      <c r="V188" s="436"/>
      <c r="W188" s="436"/>
      <c r="X188" s="436"/>
      <c r="Y188" s="436"/>
      <c r="Z188" s="436"/>
      <c r="AA188" s="436"/>
      <c r="AB188" s="436"/>
      <c r="AC188" s="436"/>
      <c r="AD188" s="436"/>
    </row>
    <row r="189" ht="15.75" customHeight="1">
      <c r="A189" s="437"/>
      <c r="B189" s="438"/>
      <c r="C189" s="437"/>
      <c r="D189" s="437"/>
      <c r="E189" s="436"/>
      <c r="F189" s="436"/>
      <c r="G189" s="436"/>
      <c r="H189" s="436"/>
      <c r="I189" s="436"/>
      <c r="J189" s="436"/>
      <c r="K189" s="436"/>
      <c r="L189" s="436"/>
      <c r="M189" s="436"/>
      <c r="N189" s="436"/>
      <c r="O189" s="436"/>
      <c r="P189" s="436"/>
      <c r="Q189" s="436"/>
      <c r="R189" s="436"/>
      <c r="S189" s="436"/>
      <c r="T189" s="436"/>
      <c r="U189" s="436"/>
      <c r="V189" s="436"/>
      <c r="W189" s="436"/>
      <c r="X189" s="436"/>
      <c r="Y189" s="436"/>
      <c r="Z189" s="436"/>
      <c r="AA189" s="436"/>
      <c r="AB189" s="436"/>
      <c r="AC189" s="436"/>
      <c r="AD189" s="436"/>
    </row>
    <row r="190" ht="15.75" customHeight="1">
      <c r="A190" s="437"/>
      <c r="B190" s="438"/>
      <c r="C190" s="437"/>
      <c r="D190" s="437"/>
      <c r="E190" s="436"/>
      <c r="F190" s="436"/>
      <c r="G190" s="436"/>
      <c r="H190" s="436"/>
      <c r="I190" s="436"/>
      <c r="J190" s="436"/>
      <c r="K190" s="436"/>
      <c r="L190" s="436"/>
      <c r="M190" s="436"/>
      <c r="N190" s="436"/>
      <c r="O190" s="436"/>
      <c r="P190" s="436"/>
      <c r="Q190" s="436"/>
      <c r="R190" s="436"/>
      <c r="S190" s="436"/>
      <c r="T190" s="436"/>
      <c r="U190" s="436"/>
      <c r="V190" s="436"/>
      <c r="W190" s="436"/>
      <c r="X190" s="436"/>
      <c r="Y190" s="436"/>
      <c r="Z190" s="436"/>
      <c r="AA190" s="436"/>
      <c r="AB190" s="436"/>
      <c r="AC190" s="436"/>
      <c r="AD190" s="436"/>
    </row>
    <row r="191" ht="15.75" customHeight="1">
      <c r="A191" s="437"/>
      <c r="B191" s="438"/>
      <c r="C191" s="437"/>
      <c r="D191" s="437"/>
      <c r="E191" s="436"/>
      <c r="F191" s="436"/>
      <c r="G191" s="436"/>
      <c r="H191" s="436"/>
      <c r="I191" s="436"/>
      <c r="J191" s="436"/>
      <c r="K191" s="436"/>
      <c r="L191" s="436"/>
      <c r="M191" s="436"/>
      <c r="N191" s="436"/>
      <c r="O191" s="436"/>
      <c r="P191" s="436"/>
      <c r="Q191" s="436"/>
      <c r="R191" s="436"/>
      <c r="S191" s="436"/>
      <c r="T191" s="436"/>
      <c r="U191" s="436"/>
      <c r="V191" s="436"/>
      <c r="W191" s="436"/>
      <c r="X191" s="436"/>
      <c r="Y191" s="436"/>
      <c r="Z191" s="436"/>
      <c r="AA191" s="436"/>
      <c r="AB191" s="436"/>
      <c r="AC191" s="436"/>
      <c r="AD191" s="436"/>
    </row>
    <row r="192" ht="15.75" customHeight="1">
      <c r="A192" s="437"/>
      <c r="B192" s="438"/>
      <c r="C192" s="437"/>
      <c r="D192" s="437"/>
      <c r="E192" s="436"/>
      <c r="F192" s="436"/>
      <c r="G192" s="436"/>
      <c r="H192" s="436"/>
      <c r="I192" s="436"/>
      <c r="J192" s="436"/>
      <c r="K192" s="436"/>
      <c r="L192" s="436"/>
      <c r="M192" s="436"/>
      <c r="N192" s="436"/>
      <c r="O192" s="436"/>
      <c r="P192" s="436"/>
      <c r="Q192" s="436"/>
      <c r="R192" s="436"/>
      <c r="S192" s="436"/>
      <c r="T192" s="436"/>
      <c r="U192" s="436"/>
      <c r="V192" s="436"/>
      <c r="W192" s="436"/>
      <c r="X192" s="436"/>
      <c r="Y192" s="436"/>
      <c r="Z192" s="436"/>
      <c r="AA192" s="436"/>
      <c r="AB192" s="436"/>
      <c r="AC192" s="436"/>
      <c r="AD192" s="436"/>
    </row>
    <row r="193" ht="15.75" customHeight="1">
      <c r="A193" s="437"/>
      <c r="B193" s="438"/>
      <c r="C193" s="437"/>
      <c r="D193" s="437"/>
      <c r="E193" s="436"/>
      <c r="F193" s="436"/>
      <c r="G193" s="436"/>
      <c r="H193" s="436"/>
      <c r="I193" s="436"/>
      <c r="J193" s="436"/>
      <c r="K193" s="436"/>
      <c r="L193" s="436"/>
      <c r="M193" s="436"/>
      <c r="N193" s="436"/>
      <c r="O193" s="436"/>
      <c r="P193" s="436"/>
      <c r="Q193" s="436"/>
      <c r="R193" s="436"/>
      <c r="S193" s="436"/>
      <c r="T193" s="436"/>
      <c r="U193" s="436"/>
      <c r="V193" s="436"/>
      <c r="W193" s="436"/>
      <c r="X193" s="436"/>
      <c r="Y193" s="436"/>
      <c r="Z193" s="436"/>
      <c r="AA193" s="436"/>
      <c r="AB193" s="436"/>
      <c r="AC193" s="436"/>
      <c r="AD193" s="436"/>
    </row>
    <row r="194" ht="15.75" customHeight="1">
      <c r="A194" s="437"/>
      <c r="B194" s="438"/>
      <c r="C194" s="437"/>
      <c r="D194" s="437"/>
      <c r="E194" s="436"/>
      <c r="F194" s="436"/>
      <c r="G194" s="436"/>
      <c r="H194" s="436"/>
      <c r="I194" s="436"/>
      <c r="J194" s="436"/>
      <c r="K194" s="436"/>
      <c r="L194" s="436"/>
      <c r="M194" s="436"/>
      <c r="N194" s="436"/>
      <c r="O194" s="436"/>
      <c r="P194" s="436"/>
      <c r="Q194" s="436"/>
      <c r="R194" s="436"/>
      <c r="S194" s="436"/>
      <c r="T194" s="436"/>
      <c r="U194" s="436"/>
      <c r="V194" s="436"/>
      <c r="W194" s="436"/>
      <c r="X194" s="436"/>
      <c r="Y194" s="436"/>
      <c r="Z194" s="436"/>
      <c r="AA194" s="436"/>
      <c r="AB194" s="436"/>
      <c r="AC194" s="436"/>
      <c r="AD194" s="436"/>
    </row>
    <row r="195" ht="15.75" customHeight="1">
      <c r="A195" s="437"/>
      <c r="B195" s="438"/>
      <c r="C195" s="437"/>
      <c r="D195" s="437"/>
      <c r="E195" s="436"/>
      <c r="F195" s="436"/>
      <c r="G195" s="436"/>
      <c r="H195" s="436"/>
      <c r="I195" s="436"/>
      <c r="J195" s="436"/>
      <c r="K195" s="436"/>
      <c r="L195" s="436"/>
      <c r="M195" s="436"/>
      <c r="N195" s="436"/>
      <c r="O195" s="436"/>
      <c r="P195" s="436"/>
      <c r="Q195" s="436"/>
      <c r="R195" s="436"/>
      <c r="S195" s="436"/>
      <c r="T195" s="436"/>
      <c r="U195" s="436"/>
      <c r="V195" s="436"/>
      <c r="W195" s="436"/>
      <c r="X195" s="436"/>
      <c r="Y195" s="436"/>
      <c r="Z195" s="436"/>
      <c r="AA195" s="436"/>
      <c r="AB195" s="436"/>
      <c r="AC195" s="436"/>
      <c r="AD195" s="436"/>
    </row>
    <row r="196" ht="15.75" customHeight="1">
      <c r="A196" s="437"/>
      <c r="B196" s="438"/>
      <c r="C196" s="437"/>
      <c r="D196" s="437"/>
      <c r="E196" s="436"/>
      <c r="F196" s="436"/>
      <c r="G196" s="436"/>
      <c r="H196" s="436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  <c r="AA196" s="436"/>
      <c r="AB196" s="436"/>
      <c r="AC196" s="436"/>
      <c r="AD196" s="436"/>
    </row>
    <row r="197" ht="15.75" customHeight="1">
      <c r="A197" s="437"/>
      <c r="B197" s="438"/>
      <c r="C197" s="437"/>
      <c r="D197" s="437"/>
      <c r="E197" s="436"/>
      <c r="F197" s="436"/>
      <c r="G197" s="436"/>
      <c r="H197" s="436"/>
      <c r="I197" s="436"/>
      <c r="J197" s="436"/>
      <c r="K197" s="436"/>
      <c r="L197" s="436"/>
      <c r="M197" s="436"/>
      <c r="N197" s="436"/>
      <c r="O197" s="436"/>
      <c r="P197" s="436"/>
      <c r="Q197" s="436"/>
      <c r="R197" s="436"/>
      <c r="S197" s="436"/>
      <c r="T197" s="436"/>
      <c r="U197" s="436"/>
      <c r="V197" s="436"/>
      <c r="W197" s="436"/>
      <c r="X197" s="436"/>
      <c r="Y197" s="436"/>
      <c r="Z197" s="436"/>
      <c r="AA197" s="436"/>
      <c r="AB197" s="436"/>
      <c r="AC197" s="436"/>
      <c r="AD197" s="436"/>
    </row>
    <row r="198" ht="15.75" customHeight="1">
      <c r="A198" s="437"/>
      <c r="B198" s="438"/>
      <c r="C198" s="437"/>
      <c r="D198" s="437"/>
      <c r="E198" s="436"/>
      <c r="F198" s="436"/>
      <c r="G198" s="436"/>
      <c r="H198" s="436"/>
      <c r="I198" s="436"/>
      <c r="J198" s="436"/>
      <c r="K198" s="436"/>
      <c r="L198" s="436"/>
      <c r="M198" s="436"/>
      <c r="N198" s="436"/>
      <c r="O198" s="436"/>
      <c r="P198" s="436"/>
      <c r="Q198" s="436"/>
      <c r="R198" s="436"/>
      <c r="S198" s="436"/>
      <c r="T198" s="436"/>
      <c r="U198" s="436"/>
      <c r="V198" s="436"/>
      <c r="W198" s="436"/>
      <c r="X198" s="436"/>
      <c r="Y198" s="436"/>
      <c r="Z198" s="436"/>
      <c r="AA198" s="436"/>
      <c r="AB198" s="436"/>
      <c r="AC198" s="436"/>
      <c r="AD198" s="436"/>
    </row>
    <row r="199" ht="15.75" customHeight="1">
      <c r="A199" s="437"/>
      <c r="B199" s="438"/>
      <c r="C199" s="437"/>
      <c r="D199" s="437"/>
      <c r="E199" s="436"/>
      <c r="F199" s="436"/>
      <c r="G199" s="436"/>
      <c r="H199" s="436"/>
      <c r="I199" s="436"/>
      <c r="J199" s="436"/>
      <c r="K199" s="436"/>
      <c r="L199" s="436"/>
      <c r="M199" s="436"/>
      <c r="N199" s="436"/>
      <c r="O199" s="436"/>
      <c r="P199" s="436"/>
      <c r="Q199" s="436"/>
      <c r="R199" s="436"/>
      <c r="S199" s="436"/>
      <c r="T199" s="436"/>
      <c r="U199" s="436"/>
      <c r="V199" s="436"/>
      <c r="W199" s="436"/>
      <c r="X199" s="436"/>
      <c r="Y199" s="436"/>
      <c r="Z199" s="436"/>
      <c r="AA199" s="436"/>
      <c r="AB199" s="436"/>
      <c r="AC199" s="436"/>
      <c r="AD199" s="436"/>
    </row>
    <row r="200" ht="15.75" customHeight="1">
      <c r="A200" s="437"/>
      <c r="B200" s="438"/>
      <c r="C200" s="437"/>
      <c r="D200" s="437"/>
      <c r="E200" s="436"/>
      <c r="F200" s="436"/>
      <c r="G200" s="436"/>
      <c r="H200" s="436"/>
      <c r="I200" s="436"/>
      <c r="J200" s="436"/>
      <c r="K200" s="436"/>
      <c r="L200" s="436"/>
      <c r="M200" s="436"/>
      <c r="N200" s="436"/>
      <c r="O200" s="436"/>
      <c r="P200" s="436"/>
      <c r="Q200" s="436"/>
      <c r="R200" s="436"/>
      <c r="S200" s="436"/>
      <c r="T200" s="436"/>
      <c r="U200" s="436"/>
      <c r="V200" s="436"/>
      <c r="W200" s="436"/>
      <c r="X200" s="436"/>
      <c r="Y200" s="436"/>
      <c r="Z200" s="436"/>
      <c r="AA200" s="436"/>
      <c r="AB200" s="436"/>
      <c r="AC200" s="436"/>
      <c r="AD200" s="436"/>
    </row>
    <row r="201" ht="15.75" customHeight="1">
      <c r="A201" s="437"/>
      <c r="B201" s="438"/>
      <c r="C201" s="437"/>
      <c r="D201" s="437"/>
      <c r="E201" s="436"/>
      <c r="F201" s="436"/>
      <c r="G201" s="436"/>
      <c r="H201" s="436"/>
      <c r="I201" s="436"/>
      <c r="J201" s="436"/>
      <c r="K201" s="436"/>
      <c r="L201" s="436"/>
      <c r="M201" s="436"/>
      <c r="N201" s="436"/>
      <c r="O201" s="436"/>
      <c r="P201" s="436"/>
      <c r="Q201" s="436"/>
      <c r="R201" s="436"/>
      <c r="S201" s="436"/>
      <c r="T201" s="436"/>
      <c r="U201" s="436"/>
      <c r="V201" s="436"/>
      <c r="W201" s="436"/>
      <c r="X201" s="436"/>
      <c r="Y201" s="436"/>
      <c r="Z201" s="436"/>
      <c r="AA201" s="436"/>
      <c r="AB201" s="436"/>
      <c r="AC201" s="436"/>
      <c r="AD201" s="436"/>
    </row>
    <row r="202" ht="15.75" customHeight="1">
      <c r="A202" s="437"/>
      <c r="B202" s="438"/>
      <c r="C202" s="437"/>
      <c r="D202" s="437"/>
      <c r="E202" s="436"/>
      <c r="F202" s="436"/>
      <c r="G202" s="436"/>
      <c r="H202" s="436"/>
      <c r="I202" s="436"/>
      <c r="J202" s="436"/>
      <c r="K202" s="436"/>
      <c r="L202" s="436"/>
      <c r="M202" s="436"/>
      <c r="N202" s="436"/>
      <c r="O202" s="436"/>
      <c r="P202" s="436"/>
      <c r="Q202" s="436"/>
      <c r="R202" s="436"/>
      <c r="S202" s="436"/>
      <c r="T202" s="436"/>
      <c r="U202" s="436"/>
      <c r="V202" s="436"/>
      <c r="W202" s="436"/>
      <c r="X202" s="436"/>
      <c r="Y202" s="436"/>
      <c r="Z202" s="436"/>
      <c r="AA202" s="436"/>
      <c r="AB202" s="436"/>
      <c r="AC202" s="436"/>
      <c r="AD202" s="436"/>
    </row>
    <row r="203" ht="15.75" customHeight="1">
      <c r="A203" s="437"/>
      <c r="B203" s="438"/>
      <c r="C203" s="437"/>
      <c r="D203" s="437"/>
      <c r="E203" s="436"/>
      <c r="F203" s="436"/>
      <c r="G203" s="436"/>
      <c r="H203" s="436"/>
      <c r="I203" s="436"/>
      <c r="J203" s="436"/>
      <c r="K203" s="436"/>
      <c r="L203" s="436"/>
      <c r="M203" s="436"/>
      <c r="N203" s="436"/>
      <c r="O203" s="436"/>
      <c r="P203" s="436"/>
      <c r="Q203" s="436"/>
      <c r="R203" s="436"/>
      <c r="S203" s="436"/>
      <c r="T203" s="436"/>
      <c r="U203" s="436"/>
      <c r="V203" s="436"/>
      <c r="W203" s="436"/>
      <c r="X203" s="436"/>
      <c r="Y203" s="436"/>
      <c r="Z203" s="436"/>
      <c r="AA203" s="436"/>
      <c r="AB203" s="436"/>
      <c r="AC203" s="436"/>
      <c r="AD203" s="436"/>
    </row>
    <row r="204" ht="15.75" customHeight="1">
      <c r="A204" s="437"/>
      <c r="B204" s="438"/>
      <c r="C204" s="437"/>
      <c r="D204" s="437"/>
      <c r="E204" s="436"/>
      <c r="F204" s="436"/>
      <c r="G204" s="436"/>
      <c r="H204" s="436"/>
      <c r="I204" s="436"/>
      <c r="J204" s="436"/>
      <c r="K204" s="436"/>
      <c r="L204" s="436"/>
      <c r="M204" s="436"/>
      <c r="N204" s="436"/>
      <c r="O204" s="436"/>
      <c r="P204" s="436"/>
      <c r="Q204" s="436"/>
      <c r="R204" s="436"/>
      <c r="S204" s="436"/>
      <c r="T204" s="436"/>
      <c r="U204" s="436"/>
      <c r="V204" s="436"/>
      <c r="W204" s="436"/>
      <c r="X204" s="436"/>
      <c r="Y204" s="436"/>
      <c r="Z204" s="436"/>
      <c r="AA204" s="436"/>
      <c r="AB204" s="436"/>
      <c r="AC204" s="436"/>
      <c r="AD204" s="436"/>
    </row>
    <row r="205" ht="15.75" customHeight="1">
      <c r="A205" s="437"/>
      <c r="B205" s="438"/>
      <c r="C205" s="437"/>
      <c r="D205" s="437"/>
      <c r="E205" s="436"/>
      <c r="F205" s="436"/>
      <c r="G205" s="436"/>
      <c r="H205" s="436"/>
      <c r="I205" s="436"/>
      <c r="J205" s="436"/>
      <c r="K205" s="436"/>
      <c r="L205" s="436"/>
      <c r="M205" s="436"/>
      <c r="N205" s="436"/>
      <c r="O205" s="436"/>
      <c r="P205" s="436"/>
      <c r="Q205" s="436"/>
      <c r="R205" s="436"/>
      <c r="S205" s="436"/>
      <c r="T205" s="436"/>
      <c r="U205" s="436"/>
      <c r="V205" s="436"/>
      <c r="W205" s="436"/>
      <c r="X205" s="436"/>
      <c r="Y205" s="436"/>
      <c r="Z205" s="436"/>
      <c r="AA205" s="436"/>
      <c r="AB205" s="436"/>
      <c r="AC205" s="436"/>
      <c r="AD205" s="436"/>
    </row>
    <row r="206" ht="15.75" customHeight="1">
      <c r="A206" s="437"/>
      <c r="B206" s="438"/>
      <c r="C206" s="437"/>
      <c r="D206" s="437"/>
      <c r="E206" s="436"/>
      <c r="F206" s="436"/>
      <c r="G206" s="436"/>
      <c r="H206" s="436"/>
      <c r="I206" s="436"/>
      <c r="J206" s="436"/>
      <c r="K206" s="436"/>
      <c r="L206" s="436"/>
      <c r="M206" s="436"/>
      <c r="N206" s="436"/>
      <c r="O206" s="436"/>
      <c r="P206" s="436"/>
      <c r="Q206" s="436"/>
      <c r="R206" s="436"/>
      <c r="S206" s="436"/>
      <c r="T206" s="436"/>
      <c r="U206" s="436"/>
      <c r="V206" s="436"/>
      <c r="W206" s="436"/>
      <c r="X206" s="436"/>
      <c r="Y206" s="436"/>
      <c r="Z206" s="436"/>
      <c r="AA206" s="436"/>
      <c r="AB206" s="436"/>
      <c r="AC206" s="436"/>
      <c r="AD206" s="436"/>
    </row>
    <row r="207" ht="15.75" customHeight="1">
      <c r="A207" s="437"/>
      <c r="B207" s="438"/>
      <c r="C207" s="437"/>
      <c r="D207" s="437"/>
      <c r="E207" s="436"/>
      <c r="F207" s="436"/>
      <c r="G207" s="436"/>
      <c r="H207" s="436"/>
      <c r="I207" s="436"/>
      <c r="J207" s="436"/>
      <c r="K207" s="436"/>
      <c r="L207" s="436"/>
      <c r="M207" s="436"/>
      <c r="N207" s="436"/>
      <c r="O207" s="436"/>
      <c r="P207" s="436"/>
      <c r="Q207" s="436"/>
      <c r="R207" s="436"/>
      <c r="S207" s="436"/>
      <c r="T207" s="436"/>
      <c r="U207" s="436"/>
      <c r="V207" s="436"/>
      <c r="W207" s="436"/>
      <c r="X207" s="436"/>
      <c r="Y207" s="436"/>
      <c r="Z207" s="436"/>
      <c r="AA207" s="436"/>
      <c r="AB207" s="436"/>
      <c r="AC207" s="436"/>
      <c r="AD207" s="436"/>
    </row>
    <row r="208" ht="15.75" customHeight="1">
      <c r="A208" s="437"/>
      <c r="B208" s="438"/>
      <c r="C208" s="437"/>
      <c r="D208" s="437"/>
      <c r="E208" s="436"/>
      <c r="F208" s="436"/>
      <c r="G208" s="436"/>
      <c r="H208" s="436"/>
      <c r="I208" s="436"/>
      <c r="J208" s="436"/>
      <c r="K208" s="436"/>
      <c r="L208" s="436"/>
      <c r="M208" s="436"/>
      <c r="N208" s="436"/>
      <c r="O208" s="436"/>
      <c r="P208" s="436"/>
      <c r="Q208" s="436"/>
      <c r="R208" s="436"/>
      <c r="S208" s="436"/>
      <c r="T208" s="436"/>
      <c r="U208" s="436"/>
      <c r="V208" s="436"/>
      <c r="W208" s="436"/>
      <c r="X208" s="436"/>
      <c r="Y208" s="436"/>
      <c r="Z208" s="436"/>
      <c r="AA208" s="436"/>
      <c r="AB208" s="436"/>
      <c r="AC208" s="436"/>
      <c r="AD208" s="436"/>
    </row>
    <row r="209" ht="15.75" customHeight="1">
      <c r="A209" s="437"/>
      <c r="B209" s="438"/>
      <c r="C209" s="437"/>
      <c r="D209" s="437"/>
      <c r="E209" s="436"/>
      <c r="F209" s="436"/>
      <c r="G209" s="436"/>
      <c r="H209" s="436"/>
      <c r="I209" s="436"/>
      <c r="J209" s="436"/>
      <c r="K209" s="436"/>
      <c r="L209" s="436"/>
      <c r="M209" s="436"/>
      <c r="N209" s="436"/>
      <c r="O209" s="436"/>
      <c r="P209" s="436"/>
      <c r="Q209" s="436"/>
      <c r="R209" s="436"/>
      <c r="S209" s="436"/>
      <c r="T209" s="436"/>
      <c r="U209" s="436"/>
      <c r="V209" s="436"/>
      <c r="W209" s="436"/>
      <c r="X209" s="436"/>
      <c r="Y209" s="436"/>
      <c r="Z209" s="436"/>
      <c r="AA209" s="436"/>
      <c r="AB209" s="436"/>
      <c r="AC209" s="436"/>
      <c r="AD209" s="436"/>
    </row>
    <row r="210" ht="15.75" customHeight="1">
      <c r="A210" s="437"/>
      <c r="B210" s="438"/>
      <c r="C210" s="437"/>
      <c r="D210" s="437"/>
      <c r="E210" s="436"/>
      <c r="F210" s="436"/>
      <c r="G210" s="436"/>
      <c r="H210" s="436"/>
      <c r="I210" s="436"/>
      <c r="J210" s="436"/>
      <c r="K210" s="436"/>
      <c r="L210" s="436"/>
      <c r="M210" s="436"/>
      <c r="N210" s="436"/>
      <c r="O210" s="436"/>
      <c r="P210" s="436"/>
      <c r="Q210" s="436"/>
      <c r="R210" s="436"/>
      <c r="S210" s="436"/>
      <c r="T210" s="436"/>
      <c r="U210" s="436"/>
      <c r="V210" s="436"/>
      <c r="W210" s="436"/>
      <c r="X210" s="436"/>
      <c r="Y210" s="436"/>
      <c r="Z210" s="436"/>
      <c r="AA210" s="436"/>
      <c r="AB210" s="436"/>
      <c r="AC210" s="436"/>
      <c r="AD210" s="436"/>
    </row>
    <row r="211" ht="15.75" customHeight="1">
      <c r="A211" s="437"/>
      <c r="B211" s="438"/>
      <c r="C211" s="437"/>
      <c r="D211" s="437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436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</row>
    <row r="212" ht="15.75" customHeight="1">
      <c r="A212" s="437"/>
      <c r="B212" s="438"/>
      <c r="C212" s="437"/>
      <c r="D212" s="437"/>
      <c r="E212" s="436"/>
      <c r="F212" s="436"/>
      <c r="G212" s="436"/>
      <c r="H212" s="436"/>
      <c r="I212" s="436"/>
      <c r="J212" s="436"/>
      <c r="K212" s="436"/>
      <c r="L212" s="436"/>
      <c r="M212" s="436"/>
      <c r="N212" s="436"/>
      <c r="O212" s="436"/>
      <c r="P212" s="436"/>
      <c r="Q212" s="436"/>
      <c r="R212" s="436"/>
      <c r="S212" s="436"/>
      <c r="T212" s="436"/>
      <c r="U212" s="436"/>
      <c r="V212" s="436"/>
      <c r="W212" s="436"/>
      <c r="X212" s="436"/>
      <c r="Y212" s="436"/>
      <c r="Z212" s="436"/>
      <c r="AA212" s="436"/>
      <c r="AB212" s="436"/>
      <c r="AC212" s="436"/>
      <c r="AD212" s="436"/>
    </row>
    <row r="213" ht="15.75" customHeight="1">
      <c r="A213" s="437"/>
      <c r="B213" s="438"/>
      <c r="C213" s="437"/>
      <c r="D213" s="437"/>
      <c r="E213" s="436"/>
      <c r="F213" s="436"/>
      <c r="G213" s="436"/>
      <c r="H213" s="436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  <c r="AA213" s="436"/>
      <c r="AB213" s="436"/>
      <c r="AC213" s="436"/>
      <c r="AD213" s="436"/>
    </row>
    <row r="214" ht="15.75" customHeight="1">
      <c r="A214" s="437"/>
      <c r="B214" s="438"/>
      <c r="C214" s="437"/>
      <c r="D214" s="437"/>
      <c r="E214" s="436"/>
      <c r="F214" s="436"/>
      <c r="G214" s="436"/>
      <c r="H214" s="436"/>
      <c r="I214" s="436"/>
      <c r="J214" s="436"/>
      <c r="K214" s="436"/>
      <c r="L214" s="436"/>
      <c r="M214" s="436"/>
      <c r="N214" s="436"/>
      <c r="O214" s="436"/>
      <c r="P214" s="436"/>
      <c r="Q214" s="436"/>
      <c r="R214" s="436"/>
      <c r="S214" s="436"/>
      <c r="T214" s="436"/>
      <c r="U214" s="436"/>
      <c r="V214" s="436"/>
      <c r="W214" s="436"/>
      <c r="X214" s="436"/>
      <c r="Y214" s="436"/>
      <c r="Z214" s="436"/>
      <c r="AA214" s="436"/>
      <c r="AB214" s="436"/>
      <c r="AC214" s="436"/>
      <c r="AD214" s="436"/>
    </row>
    <row r="215" ht="15.75" customHeight="1">
      <c r="A215" s="437"/>
      <c r="B215" s="438"/>
      <c r="C215" s="437"/>
      <c r="D215" s="437"/>
      <c r="E215" s="436"/>
      <c r="F215" s="436"/>
      <c r="G215" s="436"/>
      <c r="H215" s="436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</row>
    <row r="216" ht="15.75" customHeight="1">
      <c r="A216" s="437"/>
      <c r="B216" s="438"/>
      <c r="C216" s="437"/>
      <c r="D216" s="437"/>
      <c r="E216" s="436"/>
      <c r="F216" s="436"/>
      <c r="G216" s="436"/>
      <c r="H216" s="436"/>
      <c r="I216" s="436"/>
      <c r="J216" s="436"/>
      <c r="K216" s="436"/>
      <c r="L216" s="436"/>
      <c r="M216" s="436"/>
      <c r="N216" s="436"/>
      <c r="O216" s="436"/>
      <c r="P216" s="436"/>
      <c r="Q216" s="436"/>
      <c r="R216" s="436"/>
      <c r="S216" s="436"/>
      <c r="T216" s="436"/>
      <c r="U216" s="436"/>
      <c r="V216" s="436"/>
      <c r="W216" s="436"/>
      <c r="X216" s="436"/>
      <c r="Y216" s="436"/>
      <c r="Z216" s="436"/>
      <c r="AA216" s="436"/>
      <c r="AB216" s="436"/>
      <c r="AC216" s="436"/>
      <c r="AD216" s="436"/>
    </row>
    <row r="217" ht="15.75" customHeight="1">
      <c r="A217" s="437"/>
      <c r="B217" s="438"/>
      <c r="C217" s="437"/>
      <c r="D217" s="437"/>
      <c r="E217" s="436"/>
      <c r="F217" s="436"/>
      <c r="G217" s="436"/>
      <c r="H217" s="436"/>
      <c r="I217" s="436"/>
      <c r="J217" s="436"/>
      <c r="K217" s="436"/>
      <c r="L217" s="436"/>
      <c r="M217" s="436"/>
      <c r="N217" s="436"/>
      <c r="O217" s="436"/>
      <c r="P217" s="436"/>
      <c r="Q217" s="436"/>
      <c r="R217" s="436"/>
      <c r="S217" s="436"/>
      <c r="T217" s="436"/>
      <c r="U217" s="436"/>
      <c r="V217" s="436"/>
      <c r="W217" s="436"/>
      <c r="X217" s="436"/>
      <c r="Y217" s="436"/>
      <c r="Z217" s="436"/>
      <c r="AA217" s="436"/>
      <c r="AB217" s="436"/>
      <c r="AC217" s="436"/>
      <c r="AD217" s="436"/>
    </row>
    <row r="218" ht="15.75" customHeight="1">
      <c r="A218" s="437"/>
      <c r="B218" s="438"/>
      <c r="C218" s="437"/>
      <c r="D218" s="437"/>
      <c r="E218" s="436"/>
      <c r="F218" s="436"/>
      <c r="G218" s="436"/>
      <c r="H218" s="436"/>
      <c r="I218" s="436"/>
      <c r="J218" s="436"/>
      <c r="K218" s="436"/>
      <c r="L218" s="436"/>
      <c r="M218" s="436"/>
      <c r="N218" s="436"/>
      <c r="O218" s="436"/>
      <c r="P218" s="436"/>
      <c r="Q218" s="436"/>
      <c r="R218" s="436"/>
      <c r="S218" s="436"/>
      <c r="T218" s="436"/>
      <c r="U218" s="436"/>
      <c r="V218" s="436"/>
      <c r="W218" s="436"/>
      <c r="X218" s="436"/>
      <c r="Y218" s="436"/>
      <c r="Z218" s="436"/>
      <c r="AA218" s="436"/>
      <c r="AB218" s="436"/>
      <c r="AC218" s="436"/>
      <c r="AD218" s="436"/>
    </row>
    <row r="219" ht="15.75" customHeight="1">
      <c r="A219" s="437"/>
      <c r="B219" s="438"/>
      <c r="C219" s="437"/>
      <c r="D219" s="437"/>
      <c r="E219" s="436"/>
      <c r="F219" s="436"/>
      <c r="G219" s="436"/>
      <c r="H219" s="436"/>
      <c r="I219" s="436"/>
      <c r="J219" s="436"/>
      <c r="K219" s="436"/>
      <c r="L219" s="436"/>
      <c r="M219" s="436"/>
      <c r="N219" s="436"/>
      <c r="O219" s="436"/>
      <c r="P219" s="436"/>
      <c r="Q219" s="436"/>
      <c r="R219" s="436"/>
      <c r="S219" s="436"/>
      <c r="T219" s="436"/>
      <c r="U219" s="436"/>
      <c r="V219" s="436"/>
      <c r="W219" s="436"/>
      <c r="X219" s="436"/>
      <c r="Y219" s="436"/>
      <c r="Z219" s="436"/>
      <c r="AA219" s="436"/>
      <c r="AB219" s="436"/>
      <c r="AC219" s="436"/>
      <c r="AD219" s="436"/>
    </row>
    <row r="220" ht="15.75" customHeight="1">
      <c r="A220" s="437"/>
      <c r="B220" s="438"/>
      <c r="C220" s="437"/>
      <c r="D220" s="437"/>
      <c r="E220" s="436"/>
      <c r="F220" s="436"/>
      <c r="G220" s="436"/>
      <c r="H220" s="436"/>
      <c r="I220" s="436"/>
      <c r="J220" s="436"/>
      <c r="K220" s="436"/>
      <c r="L220" s="436"/>
      <c r="M220" s="436"/>
      <c r="N220" s="436"/>
      <c r="O220" s="436"/>
      <c r="P220" s="436"/>
      <c r="Q220" s="436"/>
      <c r="R220" s="436"/>
      <c r="S220" s="436"/>
      <c r="T220" s="436"/>
      <c r="U220" s="436"/>
      <c r="V220" s="436"/>
      <c r="W220" s="436"/>
      <c r="X220" s="436"/>
      <c r="Y220" s="436"/>
      <c r="Z220" s="436"/>
      <c r="AA220" s="436"/>
      <c r="AB220" s="436"/>
      <c r="AC220" s="436"/>
      <c r="AD220" s="436"/>
    </row>
    <row r="221" ht="15.75" customHeight="1">
      <c r="A221" s="437"/>
      <c r="B221" s="438"/>
      <c r="C221" s="437"/>
      <c r="D221" s="437"/>
      <c r="E221" s="436"/>
      <c r="F221" s="436"/>
      <c r="G221" s="436"/>
      <c r="H221" s="436"/>
      <c r="I221" s="436"/>
      <c r="J221" s="436"/>
      <c r="K221" s="436"/>
      <c r="L221" s="436"/>
      <c r="M221" s="436"/>
      <c r="N221" s="436"/>
      <c r="O221" s="436"/>
      <c r="P221" s="436"/>
      <c r="Q221" s="436"/>
      <c r="R221" s="436"/>
      <c r="S221" s="436"/>
      <c r="T221" s="436"/>
      <c r="U221" s="436"/>
      <c r="V221" s="436"/>
      <c r="W221" s="436"/>
      <c r="X221" s="436"/>
      <c r="Y221" s="436"/>
      <c r="Z221" s="436"/>
      <c r="AA221" s="436"/>
      <c r="AB221" s="436"/>
      <c r="AC221" s="436"/>
      <c r="AD221" s="436"/>
    </row>
    <row r="222" ht="15.75" customHeight="1">
      <c r="A222" s="437"/>
      <c r="B222" s="438"/>
      <c r="C222" s="437"/>
      <c r="D222" s="437"/>
      <c r="E222" s="436"/>
      <c r="F222" s="436"/>
      <c r="G222" s="436"/>
      <c r="H222" s="436"/>
      <c r="I222" s="436"/>
      <c r="J222" s="436"/>
      <c r="K222" s="436"/>
      <c r="L222" s="436"/>
      <c r="M222" s="436"/>
      <c r="N222" s="436"/>
      <c r="O222" s="436"/>
      <c r="P222" s="436"/>
      <c r="Q222" s="436"/>
      <c r="R222" s="436"/>
      <c r="S222" s="436"/>
      <c r="T222" s="436"/>
      <c r="U222" s="436"/>
      <c r="V222" s="436"/>
      <c r="W222" s="436"/>
      <c r="X222" s="436"/>
      <c r="Y222" s="436"/>
      <c r="Z222" s="436"/>
      <c r="AA222" s="436"/>
      <c r="AB222" s="436"/>
      <c r="AC222" s="436"/>
      <c r="AD222" s="436"/>
    </row>
    <row r="223" ht="15.75" customHeight="1">
      <c r="A223" s="437"/>
      <c r="B223" s="438"/>
      <c r="C223" s="437"/>
      <c r="D223" s="437"/>
      <c r="E223" s="436"/>
      <c r="F223" s="436"/>
      <c r="G223" s="436"/>
      <c r="H223" s="436"/>
      <c r="I223" s="436"/>
      <c r="J223" s="436"/>
      <c r="K223" s="436"/>
      <c r="L223" s="436"/>
      <c r="M223" s="436"/>
      <c r="N223" s="436"/>
      <c r="O223" s="436"/>
      <c r="P223" s="436"/>
      <c r="Q223" s="436"/>
      <c r="R223" s="436"/>
      <c r="S223" s="436"/>
      <c r="T223" s="436"/>
      <c r="U223" s="436"/>
      <c r="V223" s="436"/>
      <c r="W223" s="436"/>
      <c r="X223" s="436"/>
      <c r="Y223" s="436"/>
      <c r="Z223" s="436"/>
      <c r="AA223" s="436"/>
      <c r="AB223" s="436"/>
      <c r="AC223" s="436"/>
      <c r="AD223" s="436"/>
    </row>
    <row r="224" ht="15.75" customHeight="1">
      <c r="A224" s="437"/>
      <c r="B224" s="438"/>
      <c r="C224" s="437"/>
      <c r="D224" s="437"/>
      <c r="E224" s="436"/>
      <c r="F224" s="436"/>
      <c r="G224" s="436"/>
      <c r="H224" s="436"/>
      <c r="I224" s="436"/>
      <c r="J224" s="436"/>
      <c r="K224" s="436"/>
      <c r="L224" s="436"/>
      <c r="M224" s="436"/>
      <c r="N224" s="436"/>
      <c r="O224" s="436"/>
      <c r="P224" s="436"/>
      <c r="Q224" s="436"/>
      <c r="R224" s="436"/>
      <c r="S224" s="436"/>
      <c r="T224" s="436"/>
      <c r="U224" s="436"/>
      <c r="V224" s="436"/>
      <c r="W224" s="436"/>
      <c r="X224" s="436"/>
      <c r="Y224" s="436"/>
      <c r="Z224" s="436"/>
      <c r="AA224" s="436"/>
      <c r="AB224" s="436"/>
      <c r="AC224" s="436"/>
      <c r="AD224" s="436"/>
    </row>
    <row r="225" ht="15.75" customHeight="1">
      <c r="A225" s="437"/>
      <c r="B225" s="438"/>
      <c r="C225" s="437"/>
      <c r="D225" s="437"/>
      <c r="E225" s="436"/>
      <c r="F225" s="436"/>
      <c r="G225" s="436"/>
      <c r="H225" s="436"/>
      <c r="I225" s="436"/>
      <c r="J225" s="436"/>
      <c r="K225" s="436"/>
      <c r="L225" s="436"/>
      <c r="M225" s="436"/>
      <c r="N225" s="436"/>
      <c r="O225" s="436"/>
      <c r="P225" s="436"/>
      <c r="Q225" s="436"/>
      <c r="R225" s="436"/>
      <c r="S225" s="436"/>
      <c r="T225" s="436"/>
      <c r="U225" s="436"/>
      <c r="V225" s="436"/>
      <c r="W225" s="436"/>
      <c r="X225" s="436"/>
      <c r="Y225" s="436"/>
      <c r="Z225" s="436"/>
      <c r="AA225" s="436"/>
      <c r="AB225" s="436"/>
      <c r="AC225" s="436"/>
      <c r="AD225" s="436"/>
    </row>
    <row r="226" ht="15.75" customHeight="1">
      <c r="A226" s="437"/>
      <c r="B226" s="438"/>
      <c r="C226" s="437"/>
      <c r="D226" s="437"/>
      <c r="E226" s="436"/>
      <c r="F226" s="436"/>
      <c r="G226" s="436"/>
      <c r="H226" s="436"/>
      <c r="I226" s="436"/>
      <c r="J226" s="436"/>
      <c r="K226" s="436"/>
      <c r="L226" s="436"/>
      <c r="M226" s="436"/>
      <c r="N226" s="436"/>
      <c r="O226" s="436"/>
      <c r="P226" s="436"/>
      <c r="Q226" s="436"/>
      <c r="R226" s="436"/>
      <c r="S226" s="436"/>
      <c r="T226" s="436"/>
      <c r="U226" s="436"/>
      <c r="V226" s="436"/>
      <c r="W226" s="436"/>
      <c r="X226" s="436"/>
      <c r="Y226" s="436"/>
      <c r="Z226" s="436"/>
      <c r="AA226" s="436"/>
      <c r="AB226" s="436"/>
      <c r="AC226" s="436"/>
      <c r="AD226" s="436"/>
    </row>
    <row r="227" ht="15.75" customHeight="1">
      <c r="A227" s="437"/>
      <c r="B227" s="438"/>
      <c r="C227" s="437"/>
      <c r="D227" s="437"/>
      <c r="E227" s="436"/>
      <c r="F227" s="436"/>
      <c r="G227" s="436"/>
      <c r="H227" s="436"/>
      <c r="I227" s="436"/>
      <c r="J227" s="436"/>
      <c r="K227" s="436"/>
      <c r="L227" s="436"/>
      <c r="M227" s="436"/>
      <c r="N227" s="436"/>
      <c r="O227" s="436"/>
      <c r="P227" s="436"/>
      <c r="Q227" s="436"/>
      <c r="R227" s="436"/>
      <c r="S227" s="436"/>
      <c r="T227" s="436"/>
      <c r="U227" s="436"/>
      <c r="V227" s="436"/>
      <c r="W227" s="436"/>
      <c r="X227" s="436"/>
      <c r="Y227" s="436"/>
      <c r="Z227" s="436"/>
      <c r="AA227" s="436"/>
      <c r="AB227" s="436"/>
      <c r="AC227" s="436"/>
      <c r="AD227" s="436"/>
    </row>
    <row r="228" ht="15.75" customHeight="1">
      <c r="A228" s="437"/>
      <c r="B228" s="438"/>
      <c r="C228" s="437"/>
      <c r="D228" s="437"/>
      <c r="E228" s="436"/>
      <c r="F228" s="436"/>
      <c r="G228" s="436"/>
      <c r="H228" s="436"/>
      <c r="I228" s="436"/>
      <c r="J228" s="436"/>
      <c r="K228" s="436"/>
      <c r="L228" s="436"/>
      <c r="M228" s="436"/>
      <c r="N228" s="436"/>
      <c r="O228" s="436"/>
      <c r="P228" s="436"/>
      <c r="Q228" s="436"/>
      <c r="R228" s="436"/>
      <c r="S228" s="436"/>
      <c r="T228" s="436"/>
      <c r="U228" s="436"/>
      <c r="V228" s="436"/>
      <c r="W228" s="436"/>
      <c r="X228" s="436"/>
      <c r="Y228" s="436"/>
      <c r="Z228" s="436"/>
      <c r="AA228" s="436"/>
      <c r="AB228" s="436"/>
      <c r="AC228" s="436"/>
      <c r="AD228" s="436"/>
    </row>
    <row r="229" ht="15.75" customHeight="1">
      <c r="A229" s="437"/>
      <c r="B229" s="438"/>
      <c r="C229" s="437"/>
      <c r="D229" s="437"/>
      <c r="E229" s="436"/>
      <c r="F229" s="436"/>
      <c r="G229" s="436"/>
      <c r="H229" s="436"/>
      <c r="I229" s="436"/>
      <c r="J229" s="436"/>
      <c r="K229" s="436"/>
      <c r="L229" s="436"/>
      <c r="M229" s="436"/>
      <c r="N229" s="436"/>
      <c r="O229" s="436"/>
      <c r="P229" s="436"/>
      <c r="Q229" s="436"/>
      <c r="R229" s="436"/>
      <c r="S229" s="436"/>
      <c r="T229" s="436"/>
      <c r="U229" s="436"/>
      <c r="V229" s="436"/>
      <c r="W229" s="436"/>
      <c r="X229" s="436"/>
      <c r="Y229" s="436"/>
      <c r="Z229" s="436"/>
      <c r="AA229" s="436"/>
      <c r="AB229" s="436"/>
      <c r="AC229" s="436"/>
      <c r="AD229" s="436"/>
    </row>
    <row r="230" ht="15.75" customHeight="1">
      <c r="A230" s="437"/>
      <c r="B230" s="438"/>
      <c r="C230" s="437"/>
      <c r="D230" s="437"/>
      <c r="E230" s="436"/>
      <c r="F230" s="436"/>
      <c r="G230" s="436"/>
      <c r="H230" s="436"/>
      <c r="I230" s="436"/>
      <c r="J230" s="436"/>
      <c r="K230" s="436"/>
      <c r="L230" s="436"/>
      <c r="M230" s="436"/>
      <c r="N230" s="436"/>
      <c r="O230" s="436"/>
      <c r="P230" s="436"/>
      <c r="Q230" s="436"/>
      <c r="R230" s="436"/>
      <c r="S230" s="436"/>
      <c r="T230" s="436"/>
      <c r="U230" s="436"/>
      <c r="V230" s="436"/>
      <c r="W230" s="436"/>
      <c r="X230" s="436"/>
      <c r="Y230" s="436"/>
      <c r="Z230" s="436"/>
      <c r="AA230" s="436"/>
      <c r="AB230" s="436"/>
      <c r="AC230" s="436"/>
      <c r="AD230" s="436"/>
    </row>
    <row r="231" ht="15.75" customHeight="1">
      <c r="A231" s="437"/>
      <c r="B231" s="438"/>
      <c r="C231" s="437"/>
      <c r="D231" s="437"/>
      <c r="E231" s="436"/>
      <c r="F231" s="436"/>
      <c r="G231" s="436"/>
      <c r="H231" s="436"/>
      <c r="I231" s="436"/>
      <c r="J231" s="436"/>
      <c r="K231" s="436"/>
      <c r="L231" s="436"/>
      <c r="M231" s="436"/>
      <c r="N231" s="436"/>
      <c r="O231" s="436"/>
      <c r="P231" s="436"/>
      <c r="Q231" s="436"/>
      <c r="R231" s="436"/>
      <c r="S231" s="436"/>
      <c r="T231" s="436"/>
      <c r="U231" s="436"/>
      <c r="V231" s="436"/>
      <c r="W231" s="436"/>
      <c r="X231" s="436"/>
      <c r="Y231" s="436"/>
      <c r="Z231" s="436"/>
      <c r="AA231" s="436"/>
      <c r="AB231" s="436"/>
      <c r="AC231" s="436"/>
      <c r="AD231" s="436"/>
    </row>
    <row r="232" ht="15.75" customHeight="1">
      <c r="A232" s="437"/>
      <c r="B232" s="438"/>
      <c r="C232" s="437"/>
      <c r="D232" s="437"/>
      <c r="E232" s="436"/>
      <c r="F232" s="436"/>
      <c r="G232" s="436"/>
      <c r="H232" s="436"/>
      <c r="I232" s="436"/>
      <c r="J232" s="436"/>
      <c r="K232" s="436"/>
      <c r="L232" s="436"/>
      <c r="M232" s="436"/>
      <c r="N232" s="436"/>
      <c r="O232" s="436"/>
      <c r="P232" s="436"/>
      <c r="Q232" s="436"/>
      <c r="R232" s="436"/>
      <c r="S232" s="436"/>
      <c r="T232" s="436"/>
      <c r="U232" s="436"/>
      <c r="V232" s="436"/>
      <c r="W232" s="436"/>
      <c r="X232" s="436"/>
      <c r="Y232" s="436"/>
      <c r="Z232" s="436"/>
      <c r="AA232" s="436"/>
      <c r="AB232" s="436"/>
      <c r="AC232" s="436"/>
      <c r="AD232" s="436"/>
    </row>
    <row r="233" ht="15.75" customHeight="1">
      <c r="A233" s="437"/>
      <c r="B233" s="438"/>
      <c r="C233" s="437"/>
      <c r="D233" s="437"/>
      <c r="E233" s="436"/>
      <c r="F233" s="436"/>
      <c r="G233" s="436"/>
      <c r="H233" s="436"/>
      <c r="I233" s="436"/>
      <c r="J233" s="436"/>
      <c r="K233" s="436"/>
      <c r="L233" s="436"/>
      <c r="M233" s="436"/>
      <c r="N233" s="436"/>
      <c r="O233" s="436"/>
      <c r="P233" s="436"/>
      <c r="Q233" s="436"/>
      <c r="R233" s="436"/>
      <c r="S233" s="436"/>
      <c r="T233" s="436"/>
      <c r="U233" s="436"/>
      <c r="V233" s="436"/>
      <c r="W233" s="436"/>
      <c r="X233" s="436"/>
      <c r="Y233" s="436"/>
      <c r="Z233" s="436"/>
      <c r="AA233" s="436"/>
      <c r="AB233" s="436"/>
      <c r="AC233" s="436"/>
      <c r="AD233" s="436"/>
    </row>
    <row r="234" ht="15.75" customHeight="1">
      <c r="A234" s="437"/>
      <c r="B234" s="438"/>
      <c r="C234" s="437"/>
      <c r="D234" s="437"/>
      <c r="E234" s="436"/>
      <c r="F234" s="436"/>
      <c r="G234" s="436"/>
      <c r="H234" s="436"/>
      <c r="I234" s="436"/>
      <c r="J234" s="436"/>
      <c r="K234" s="436"/>
      <c r="L234" s="436"/>
      <c r="M234" s="436"/>
      <c r="N234" s="436"/>
      <c r="O234" s="436"/>
      <c r="P234" s="436"/>
      <c r="Q234" s="436"/>
      <c r="R234" s="436"/>
      <c r="S234" s="436"/>
      <c r="T234" s="436"/>
      <c r="U234" s="436"/>
      <c r="V234" s="436"/>
      <c r="W234" s="436"/>
      <c r="X234" s="436"/>
      <c r="Y234" s="436"/>
      <c r="Z234" s="436"/>
      <c r="AA234" s="436"/>
      <c r="AB234" s="436"/>
      <c r="AC234" s="436"/>
      <c r="AD234" s="436"/>
    </row>
    <row r="235" ht="15.75" customHeight="1">
      <c r="A235" s="437"/>
      <c r="B235" s="438"/>
      <c r="C235" s="437"/>
      <c r="D235" s="437"/>
      <c r="E235" s="436"/>
      <c r="F235" s="436"/>
      <c r="G235" s="436"/>
      <c r="H235" s="436"/>
      <c r="I235" s="436"/>
      <c r="J235" s="436"/>
      <c r="K235" s="436"/>
      <c r="L235" s="436"/>
      <c r="M235" s="436"/>
      <c r="N235" s="436"/>
      <c r="O235" s="436"/>
      <c r="P235" s="436"/>
      <c r="Q235" s="436"/>
      <c r="R235" s="436"/>
      <c r="S235" s="436"/>
      <c r="T235" s="436"/>
      <c r="U235" s="436"/>
      <c r="V235" s="436"/>
      <c r="W235" s="436"/>
      <c r="X235" s="436"/>
      <c r="Y235" s="436"/>
      <c r="Z235" s="436"/>
      <c r="AA235" s="436"/>
      <c r="AB235" s="436"/>
      <c r="AC235" s="436"/>
      <c r="AD235" s="436"/>
    </row>
    <row r="236" ht="15.75" customHeight="1">
      <c r="A236" s="437"/>
      <c r="B236" s="438"/>
      <c r="C236" s="437"/>
      <c r="D236" s="437"/>
      <c r="E236" s="436"/>
      <c r="F236" s="436"/>
      <c r="G236" s="436"/>
      <c r="H236" s="436"/>
      <c r="I236" s="436"/>
      <c r="J236" s="436"/>
      <c r="K236" s="436"/>
      <c r="L236" s="436"/>
      <c r="M236" s="436"/>
      <c r="N236" s="436"/>
      <c r="O236" s="436"/>
      <c r="P236" s="436"/>
      <c r="Q236" s="436"/>
      <c r="R236" s="436"/>
      <c r="S236" s="436"/>
      <c r="T236" s="436"/>
      <c r="U236" s="436"/>
      <c r="V236" s="436"/>
      <c r="W236" s="436"/>
      <c r="X236" s="436"/>
      <c r="Y236" s="436"/>
      <c r="Z236" s="436"/>
      <c r="AA236" s="436"/>
      <c r="AB236" s="436"/>
      <c r="AC236" s="436"/>
      <c r="AD236" s="436"/>
    </row>
    <row r="237" ht="15.75" customHeight="1">
      <c r="A237" s="437"/>
      <c r="B237" s="438"/>
      <c r="C237" s="437"/>
      <c r="D237" s="437"/>
      <c r="E237" s="436"/>
      <c r="F237" s="436"/>
      <c r="G237" s="436"/>
      <c r="H237" s="436"/>
      <c r="I237" s="436"/>
      <c r="J237" s="436"/>
      <c r="K237" s="436"/>
      <c r="L237" s="436"/>
      <c r="M237" s="436"/>
      <c r="N237" s="436"/>
      <c r="O237" s="436"/>
      <c r="P237" s="436"/>
      <c r="Q237" s="436"/>
      <c r="R237" s="436"/>
      <c r="S237" s="436"/>
      <c r="T237" s="436"/>
      <c r="U237" s="436"/>
      <c r="V237" s="436"/>
      <c r="W237" s="436"/>
      <c r="X237" s="436"/>
      <c r="Y237" s="436"/>
      <c r="Z237" s="436"/>
      <c r="AA237" s="436"/>
      <c r="AB237" s="436"/>
      <c r="AC237" s="436"/>
      <c r="AD237" s="436"/>
    </row>
    <row r="238" ht="15.75" customHeight="1">
      <c r="A238" s="437"/>
      <c r="B238" s="438"/>
      <c r="C238" s="437"/>
      <c r="D238" s="437"/>
      <c r="E238" s="436"/>
      <c r="F238" s="436"/>
      <c r="G238" s="436"/>
      <c r="H238" s="436"/>
      <c r="I238" s="436"/>
      <c r="J238" s="436"/>
      <c r="K238" s="436"/>
      <c r="L238" s="436"/>
      <c r="M238" s="436"/>
      <c r="N238" s="436"/>
      <c r="O238" s="436"/>
      <c r="P238" s="436"/>
      <c r="Q238" s="436"/>
      <c r="R238" s="436"/>
      <c r="S238" s="436"/>
      <c r="T238" s="436"/>
      <c r="U238" s="436"/>
      <c r="V238" s="436"/>
      <c r="W238" s="436"/>
      <c r="X238" s="436"/>
      <c r="Y238" s="436"/>
      <c r="Z238" s="436"/>
      <c r="AA238" s="436"/>
      <c r="AB238" s="436"/>
      <c r="AC238" s="436"/>
      <c r="AD238" s="436"/>
    </row>
    <row r="239" ht="15.75" customHeight="1">
      <c r="A239" s="437"/>
      <c r="B239" s="438"/>
      <c r="C239" s="437"/>
      <c r="D239" s="437"/>
      <c r="E239" s="436"/>
      <c r="F239" s="436"/>
      <c r="G239" s="436"/>
      <c r="H239" s="436"/>
      <c r="I239" s="436"/>
      <c r="J239" s="436"/>
      <c r="K239" s="436"/>
      <c r="L239" s="436"/>
      <c r="M239" s="436"/>
      <c r="N239" s="436"/>
      <c r="O239" s="436"/>
      <c r="P239" s="436"/>
      <c r="Q239" s="436"/>
      <c r="R239" s="436"/>
      <c r="S239" s="436"/>
      <c r="T239" s="436"/>
      <c r="U239" s="436"/>
      <c r="V239" s="436"/>
      <c r="W239" s="436"/>
      <c r="X239" s="436"/>
      <c r="Y239" s="436"/>
      <c r="Z239" s="436"/>
      <c r="AA239" s="436"/>
      <c r="AB239" s="436"/>
      <c r="AC239" s="436"/>
      <c r="AD239" s="436"/>
    </row>
    <row r="240" ht="15.75" customHeight="1">
      <c r="A240" s="437"/>
      <c r="B240" s="438"/>
      <c r="C240" s="437"/>
      <c r="D240" s="437"/>
      <c r="E240" s="436"/>
      <c r="F240" s="436"/>
      <c r="G240" s="436"/>
      <c r="H240" s="436"/>
      <c r="I240" s="436"/>
      <c r="J240" s="436"/>
      <c r="K240" s="436"/>
      <c r="L240" s="436"/>
      <c r="M240" s="436"/>
      <c r="N240" s="436"/>
      <c r="O240" s="436"/>
      <c r="P240" s="436"/>
      <c r="Q240" s="436"/>
      <c r="R240" s="436"/>
      <c r="S240" s="436"/>
      <c r="T240" s="436"/>
      <c r="U240" s="436"/>
      <c r="V240" s="436"/>
      <c r="W240" s="436"/>
      <c r="X240" s="436"/>
      <c r="Y240" s="436"/>
      <c r="Z240" s="436"/>
      <c r="AA240" s="436"/>
      <c r="AB240" s="436"/>
      <c r="AC240" s="436"/>
      <c r="AD240" s="436"/>
    </row>
    <row r="241" ht="15.75" customHeight="1">
      <c r="A241" s="437"/>
      <c r="B241" s="438"/>
      <c r="C241" s="437"/>
      <c r="D241" s="437"/>
      <c r="E241" s="436"/>
      <c r="F241" s="436"/>
      <c r="G241" s="436"/>
      <c r="H241" s="436"/>
      <c r="I241" s="436"/>
      <c r="J241" s="436"/>
      <c r="K241" s="436"/>
      <c r="L241" s="436"/>
      <c r="M241" s="436"/>
      <c r="N241" s="436"/>
      <c r="O241" s="436"/>
      <c r="P241" s="436"/>
      <c r="Q241" s="436"/>
      <c r="R241" s="436"/>
      <c r="S241" s="436"/>
      <c r="T241" s="436"/>
      <c r="U241" s="436"/>
      <c r="V241" s="436"/>
      <c r="W241" s="436"/>
      <c r="X241" s="436"/>
      <c r="Y241" s="436"/>
      <c r="Z241" s="436"/>
      <c r="AA241" s="436"/>
      <c r="AB241" s="436"/>
      <c r="AC241" s="436"/>
      <c r="AD241" s="436"/>
    </row>
    <row r="242" ht="15.75" customHeight="1">
      <c r="A242" s="437"/>
      <c r="B242" s="438"/>
      <c r="C242" s="437"/>
      <c r="D242" s="437"/>
      <c r="E242" s="436"/>
      <c r="F242" s="436"/>
      <c r="G242" s="436"/>
      <c r="H242" s="436"/>
      <c r="I242" s="436"/>
      <c r="J242" s="436"/>
      <c r="K242" s="436"/>
      <c r="L242" s="436"/>
      <c r="M242" s="436"/>
      <c r="N242" s="436"/>
      <c r="O242" s="436"/>
      <c r="P242" s="436"/>
      <c r="Q242" s="436"/>
      <c r="R242" s="436"/>
      <c r="S242" s="436"/>
      <c r="T242" s="436"/>
      <c r="U242" s="436"/>
      <c r="V242" s="436"/>
      <c r="W242" s="436"/>
      <c r="X242" s="436"/>
      <c r="Y242" s="436"/>
      <c r="Z242" s="436"/>
      <c r="AA242" s="436"/>
      <c r="AB242" s="436"/>
      <c r="AC242" s="436"/>
      <c r="AD242" s="436"/>
    </row>
    <row r="243" ht="15.75" customHeight="1">
      <c r="A243" s="437"/>
      <c r="B243" s="438"/>
      <c r="C243" s="437"/>
      <c r="D243" s="437"/>
      <c r="E243" s="436"/>
      <c r="F243" s="436"/>
      <c r="G243" s="436"/>
      <c r="H243" s="436"/>
      <c r="I243" s="436"/>
      <c r="J243" s="436"/>
      <c r="K243" s="436"/>
      <c r="L243" s="436"/>
      <c r="M243" s="436"/>
      <c r="N243" s="436"/>
      <c r="O243" s="436"/>
      <c r="P243" s="436"/>
      <c r="Q243" s="436"/>
      <c r="R243" s="436"/>
      <c r="S243" s="436"/>
      <c r="T243" s="436"/>
      <c r="U243" s="436"/>
      <c r="V243" s="436"/>
      <c r="W243" s="436"/>
      <c r="X243" s="436"/>
      <c r="Y243" s="436"/>
      <c r="Z243" s="436"/>
      <c r="AA243" s="436"/>
      <c r="AB243" s="436"/>
      <c r="AC243" s="436"/>
      <c r="AD243" s="436"/>
    </row>
    <row r="244" ht="15.75" customHeight="1">
      <c r="A244" s="437"/>
      <c r="B244" s="438"/>
      <c r="C244" s="437"/>
      <c r="D244" s="437"/>
      <c r="E244" s="436"/>
      <c r="F244" s="436"/>
      <c r="G244" s="436"/>
      <c r="H244" s="436"/>
      <c r="I244" s="436"/>
      <c r="J244" s="436"/>
      <c r="K244" s="436"/>
      <c r="L244" s="436"/>
      <c r="M244" s="436"/>
      <c r="N244" s="436"/>
      <c r="O244" s="436"/>
      <c r="P244" s="436"/>
      <c r="Q244" s="436"/>
      <c r="R244" s="436"/>
      <c r="S244" s="436"/>
      <c r="T244" s="436"/>
      <c r="U244" s="436"/>
      <c r="V244" s="436"/>
      <c r="W244" s="436"/>
      <c r="X244" s="436"/>
      <c r="Y244" s="436"/>
      <c r="Z244" s="436"/>
      <c r="AA244" s="436"/>
      <c r="AB244" s="436"/>
      <c r="AC244" s="436"/>
      <c r="AD244" s="436"/>
    </row>
    <row r="245" ht="15.75" customHeight="1">
      <c r="A245" s="437"/>
      <c r="B245" s="438"/>
      <c r="C245" s="437"/>
      <c r="D245" s="437"/>
      <c r="E245" s="436"/>
      <c r="F245" s="436"/>
      <c r="G245" s="436"/>
      <c r="H245" s="436"/>
      <c r="I245" s="436"/>
      <c r="J245" s="436"/>
      <c r="K245" s="436"/>
      <c r="L245" s="436"/>
      <c r="M245" s="436"/>
      <c r="N245" s="436"/>
      <c r="O245" s="436"/>
      <c r="P245" s="436"/>
      <c r="Q245" s="436"/>
      <c r="R245" s="436"/>
      <c r="S245" s="436"/>
      <c r="T245" s="436"/>
      <c r="U245" s="436"/>
      <c r="V245" s="436"/>
      <c r="W245" s="436"/>
      <c r="X245" s="436"/>
      <c r="Y245" s="436"/>
      <c r="Z245" s="436"/>
      <c r="AA245" s="436"/>
      <c r="AB245" s="436"/>
      <c r="AC245" s="436"/>
      <c r="AD245" s="436"/>
    </row>
    <row r="246" ht="15.75" customHeight="1">
      <c r="A246" s="437"/>
      <c r="B246" s="438"/>
      <c r="C246" s="437"/>
      <c r="D246" s="437"/>
      <c r="E246" s="436"/>
      <c r="F246" s="436"/>
      <c r="G246" s="436"/>
      <c r="H246" s="436"/>
      <c r="I246" s="436"/>
      <c r="J246" s="436"/>
      <c r="K246" s="436"/>
      <c r="L246" s="436"/>
      <c r="M246" s="436"/>
      <c r="N246" s="436"/>
      <c r="O246" s="436"/>
      <c r="P246" s="436"/>
      <c r="Q246" s="436"/>
      <c r="R246" s="436"/>
      <c r="S246" s="436"/>
      <c r="T246" s="436"/>
      <c r="U246" s="436"/>
      <c r="V246" s="436"/>
      <c r="W246" s="436"/>
      <c r="X246" s="436"/>
      <c r="Y246" s="436"/>
      <c r="Z246" s="436"/>
      <c r="AA246" s="436"/>
      <c r="AB246" s="436"/>
      <c r="AC246" s="436"/>
      <c r="AD246" s="436"/>
    </row>
    <row r="247" ht="15.75" customHeight="1">
      <c r="A247" s="437"/>
      <c r="B247" s="438"/>
      <c r="C247" s="437"/>
      <c r="D247" s="437"/>
      <c r="E247" s="436"/>
      <c r="F247" s="436"/>
      <c r="G247" s="436"/>
      <c r="H247" s="436"/>
      <c r="I247" s="436"/>
      <c r="J247" s="436"/>
      <c r="K247" s="436"/>
      <c r="L247" s="436"/>
      <c r="M247" s="436"/>
      <c r="N247" s="436"/>
      <c r="O247" s="436"/>
      <c r="P247" s="436"/>
      <c r="Q247" s="436"/>
      <c r="R247" s="436"/>
      <c r="S247" s="436"/>
      <c r="T247" s="436"/>
      <c r="U247" s="436"/>
      <c r="V247" s="436"/>
      <c r="W247" s="436"/>
      <c r="X247" s="436"/>
      <c r="Y247" s="436"/>
      <c r="Z247" s="436"/>
      <c r="AA247" s="436"/>
      <c r="AB247" s="436"/>
      <c r="AC247" s="436"/>
      <c r="AD247" s="436"/>
    </row>
    <row r="248" ht="15.75" customHeight="1">
      <c r="A248" s="437"/>
      <c r="B248" s="438"/>
      <c r="C248" s="437"/>
      <c r="D248" s="437"/>
      <c r="E248" s="436"/>
      <c r="F248" s="436"/>
      <c r="G248" s="436"/>
      <c r="H248" s="436"/>
      <c r="I248" s="436"/>
      <c r="J248" s="436"/>
      <c r="K248" s="436"/>
      <c r="L248" s="436"/>
      <c r="M248" s="436"/>
      <c r="N248" s="436"/>
      <c r="O248" s="436"/>
      <c r="P248" s="436"/>
      <c r="Q248" s="436"/>
      <c r="R248" s="436"/>
      <c r="S248" s="436"/>
      <c r="T248" s="436"/>
      <c r="U248" s="436"/>
      <c r="V248" s="436"/>
      <c r="W248" s="436"/>
      <c r="X248" s="436"/>
      <c r="Y248" s="436"/>
      <c r="Z248" s="436"/>
      <c r="AA248" s="436"/>
      <c r="AB248" s="436"/>
      <c r="AC248" s="436"/>
      <c r="AD248" s="436"/>
    </row>
    <row r="249" ht="15.75" customHeight="1">
      <c r="A249" s="437"/>
      <c r="B249" s="438"/>
      <c r="C249" s="437"/>
      <c r="D249" s="437"/>
      <c r="E249" s="436"/>
      <c r="F249" s="436"/>
      <c r="G249" s="436"/>
      <c r="H249" s="436"/>
      <c r="I249" s="436"/>
      <c r="J249" s="436"/>
      <c r="K249" s="436"/>
      <c r="L249" s="436"/>
      <c r="M249" s="436"/>
      <c r="N249" s="436"/>
      <c r="O249" s="436"/>
      <c r="P249" s="436"/>
      <c r="Q249" s="436"/>
      <c r="R249" s="436"/>
      <c r="S249" s="436"/>
      <c r="T249" s="436"/>
      <c r="U249" s="436"/>
      <c r="V249" s="436"/>
      <c r="W249" s="436"/>
      <c r="X249" s="436"/>
      <c r="Y249" s="436"/>
      <c r="Z249" s="436"/>
      <c r="AA249" s="436"/>
      <c r="AB249" s="436"/>
      <c r="AC249" s="436"/>
      <c r="AD249" s="436"/>
    </row>
    <row r="250" ht="15.75" customHeight="1">
      <c r="A250" s="437"/>
      <c r="B250" s="438"/>
      <c r="C250" s="437"/>
      <c r="D250" s="437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436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</row>
    <row r="251" ht="15.75" customHeight="1">
      <c r="A251" s="437"/>
      <c r="B251" s="438"/>
      <c r="C251" s="437"/>
      <c r="D251" s="437"/>
      <c r="E251" s="436"/>
      <c r="F251" s="436"/>
      <c r="G251" s="436"/>
      <c r="H251" s="436"/>
      <c r="I251" s="436"/>
      <c r="J251" s="436"/>
      <c r="K251" s="436"/>
      <c r="L251" s="436"/>
      <c r="M251" s="436"/>
      <c r="N251" s="436"/>
      <c r="O251" s="436"/>
      <c r="P251" s="436"/>
      <c r="Q251" s="436"/>
      <c r="R251" s="436"/>
      <c r="S251" s="436"/>
      <c r="T251" s="436"/>
      <c r="U251" s="436"/>
      <c r="V251" s="436"/>
      <c r="W251" s="436"/>
      <c r="X251" s="436"/>
      <c r="Y251" s="436"/>
      <c r="Z251" s="436"/>
      <c r="AA251" s="436"/>
      <c r="AB251" s="436"/>
      <c r="AC251" s="436"/>
      <c r="AD251" s="436"/>
    </row>
    <row r="252" ht="15.75" customHeight="1">
      <c r="A252" s="437"/>
      <c r="B252" s="438"/>
      <c r="C252" s="437"/>
      <c r="D252" s="437"/>
      <c r="E252" s="436"/>
      <c r="F252" s="436"/>
      <c r="G252" s="436"/>
      <c r="H252" s="436"/>
      <c r="I252" s="436"/>
      <c r="J252" s="436"/>
      <c r="K252" s="436"/>
      <c r="L252" s="436"/>
      <c r="M252" s="436"/>
      <c r="N252" s="436"/>
      <c r="O252" s="436"/>
      <c r="P252" s="436"/>
      <c r="Q252" s="436"/>
      <c r="R252" s="436"/>
      <c r="S252" s="436"/>
      <c r="T252" s="436"/>
      <c r="U252" s="436"/>
      <c r="V252" s="436"/>
      <c r="W252" s="436"/>
      <c r="X252" s="436"/>
      <c r="Y252" s="436"/>
      <c r="Z252" s="436"/>
      <c r="AA252" s="436"/>
      <c r="AB252" s="436"/>
      <c r="AC252" s="436"/>
      <c r="AD252" s="436"/>
    </row>
    <row r="253" ht="15.75" customHeight="1">
      <c r="A253" s="437"/>
      <c r="B253" s="438"/>
      <c r="C253" s="437"/>
      <c r="D253" s="437"/>
      <c r="E253" s="436"/>
      <c r="F253" s="436"/>
      <c r="G253" s="436"/>
      <c r="H253" s="436"/>
      <c r="I253" s="436"/>
      <c r="J253" s="436"/>
      <c r="K253" s="436"/>
      <c r="L253" s="436"/>
      <c r="M253" s="436"/>
      <c r="N253" s="436"/>
      <c r="O253" s="436"/>
      <c r="P253" s="436"/>
      <c r="Q253" s="436"/>
      <c r="R253" s="436"/>
      <c r="S253" s="436"/>
      <c r="T253" s="436"/>
      <c r="U253" s="436"/>
      <c r="V253" s="436"/>
      <c r="W253" s="436"/>
      <c r="X253" s="436"/>
      <c r="Y253" s="436"/>
      <c r="Z253" s="436"/>
      <c r="AA253" s="436"/>
      <c r="AB253" s="436"/>
      <c r="AC253" s="436"/>
      <c r="AD253" s="436"/>
    </row>
    <row r="254" ht="15.75" customHeight="1">
      <c r="A254" s="437"/>
      <c r="B254" s="438"/>
      <c r="C254" s="437"/>
      <c r="D254" s="437"/>
      <c r="E254" s="436"/>
      <c r="F254" s="436"/>
      <c r="G254" s="436"/>
      <c r="H254" s="436"/>
      <c r="I254" s="436"/>
      <c r="J254" s="436"/>
      <c r="K254" s="436"/>
      <c r="L254" s="436"/>
      <c r="M254" s="436"/>
      <c r="N254" s="436"/>
      <c r="O254" s="436"/>
      <c r="P254" s="436"/>
      <c r="Q254" s="436"/>
      <c r="R254" s="436"/>
      <c r="S254" s="436"/>
      <c r="T254" s="436"/>
      <c r="U254" s="436"/>
      <c r="V254" s="436"/>
      <c r="W254" s="436"/>
      <c r="X254" s="436"/>
      <c r="Y254" s="436"/>
      <c r="Z254" s="436"/>
      <c r="AA254" s="436"/>
      <c r="AB254" s="436"/>
      <c r="AC254" s="436"/>
      <c r="AD254" s="436"/>
    </row>
    <row r="255" ht="15.75" customHeight="1">
      <c r="A255" s="437"/>
      <c r="B255" s="438"/>
      <c r="C255" s="437"/>
      <c r="D255" s="437"/>
      <c r="E255" s="436"/>
      <c r="F255" s="436"/>
      <c r="G255" s="436"/>
      <c r="H255" s="436"/>
      <c r="I255" s="436"/>
      <c r="J255" s="436"/>
      <c r="K255" s="436"/>
      <c r="L255" s="436"/>
      <c r="M255" s="436"/>
      <c r="N255" s="436"/>
      <c r="O255" s="436"/>
      <c r="P255" s="436"/>
      <c r="Q255" s="436"/>
      <c r="R255" s="436"/>
      <c r="S255" s="436"/>
      <c r="T255" s="436"/>
      <c r="U255" s="436"/>
      <c r="V255" s="436"/>
      <c r="W255" s="436"/>
      <c r="X255" s="436"/>
      <c r="Y255" s="436"/>
      <c r="Z255" s="436"/>
      <c r="AA255" s="436"/>
      <c r="AB255" s="436"/>
      <c r="AC255" s="436"/>
      <c r="AD255" s="436"/>
    </row>
    <row r="256" ht="15.75" customHeight="1">
      <c r="A256" s="437"/>
      <c r="B256" s="438"/>
      <c r="C256" s="437"/>
      <c r="D256" s="437"/>
      <c r="E256" s="436"/>
      <c r="F256" s="436"/>
      <c r="G256" s="436"/>
      <c r="H256" s="436"/>
      <c r="I256" s="436"/>
      <c r="J256" s="436"/>
      <c r="K256" s="436"/>
      <c r="L256" s="436"/>
      <c r="M256" s="436"/>
      <c r="N256" s="436"/>
      <c r="O256" s="436"/>
      <c r="P256" s="436"/>
      <c r="Q256" s="436"/>
      <c r="R256" s="436"/>
      <c r="S256" s="436"/>
      <c r="T256" s="436"/>
      <c r="U256" s="436"/>
      <c r="V256" s="436"/>
      <c r="W256" s="436"/>
      <c r="X256" s="436"/>
      <c r="Y256" s="436"/>
      <c r="Z256" s="436"/>
      <c r="AA256" s="436"/>
      <c r="AB256" s="436"/>
      <c r="AC256" s="436"/>
      <c r="AD256" s="436"/>
    </row>
    <row r="257" ht="15.75" customHeight="1">
      <c r="A257" s="437"/>
      <c r="B257" s="438"/>
      <c r="C257" s="437"/>
      <c r="D257" s="437"/>
      <c r="E257" s="436"/>
      <c r="F257" s="436"/>
      <c r="G257" s="436"/>
      <c r="H257" s="436"/>
      <c r="I257" s="436"/>
      <c r="J257" s="436"/>
      <c r="K257" s="436"/>
      <c r="L257" s="436"/>
      <c r="M257" s="436"/>
      <c r="N257" s="436"/>
      <c r="O257" s="436"/>
      <c r="P257" s="436"/>
      <c r="Q257" s="436"/>
      <c r="R257" s="436"/>
      <c r="S257" s="436"/>
      <c r="T257" s="436"/>
      <c r="U257" s="436"/>
      <c r="V257" s="436"/>
      <c r="W257" s="436"/>
      <c r="X257" s="436"/>
      <c r="Y257" s="436"/>
      <c r="Z257" s="436"/>
      <c r="AA257" s="436"/>
      <c r="AB257" s="436"/>
      <c r="AC257" s="436"/>
      <c r="AD257" s="436"/>
    </row>
    <row r="258" ht="15.75" customHeight="1">
      <c r="A258" s="437"/>
      <c r="B258" s="438"/>
      <c r="C258" s="437"/>
      <c r="D258" s="437"/>
      <c r="E258" s="436"/>
      <c r="F258" s="436"/>
      <c r="G258" s="436"/>
      <c r="H258" s="436"/>
      <c r="I258" s="436"/>
      <c r="J258" s="436"/>
      <c r="K258" s="436"/>
      <c r="L258" s="436"/>
      <c r="M258" s="436"/>
      <c r="N258" s="436"/>
      <c r="O258" s="436"/>
      <c r="P258" s="436"/>
      <c r="Q258" s="436"/>
      <c r="R258" s="436"/>
      <c r="S258" s="436"/>
      <c r="T258" s="436"/>
      <c r="U258" s="436"/>
      <c r="V258" s="436"/>
      <c r="W258" s="436"/>
      <c r="X258" s="436"/>
      <c r="Y258" s="436"/>
      <c r="Z258" s="436"/>
      <c r="AA258" s="436"/>
      <c r="AB258" s="436"/>
      <c r="AC258" s="436"/>
      <c r="AD258" s="436"/>
    </row>
    <row r="259" ht="15.75" customHeight="1">
      <c r="A259" s="437"/>
      <c r="B259" s="438"/>
      <c r="C259" s="437"/>
      <c r="D259" s="437"/>
      <c r="E259" s="436"/>
      <c r="F259" s="436"/>
      <c r="G259" s="436"/>
      <c r="H259" s="436"/>
      <c r="I259" s="436"/>
      <c r="J259" s="436"/>
      <c r="K259" s="436"/>
      <c r="L259" s="436"/>
      <c r="M259" s="436"/>
      <c r="N259" s="436"/>
      <c r="O259" s="436"/>
      <c r="P259" s="436"/>
      <c r="Q259" s="436"/>
      <c r="R259" s="436"/>
      <c r="S259" s="436"/>
      <c r="T259" s="436"/>
      <c r="U259" s="436"/>
      <c r="V259" s="436"/>
      <c r="W259" s="436"/>
      <c r="X259" s="436"/>
      <c r="Y259" s="436"/>
      <c r="Z259" s="436"/>
      <c r="AA259" s="436"/>
      <c r="AB259" s="436"/>
      <c r="AC259" s="436"/>
      <c r="AD259" s="436"/>
    </row>
    <row r="260" ht="15.75" customHeight="1">
      <c r="A260" s="437"/>
      <c r="B260" s="438"/>
      <c r="C260" s="437"/>
      <c r="D260" s="437"/>
      <c r="E260" s="436"/>
      <c r="F260" s="436"/>
      <c r="G260" s="436"/>
      <c r="H260" s="436"/>
      <c r="I260" s="436"/>
      <c r="J260" s="436"/>
      <c r="K260" s="436"/>
      <c r="L260" s="436"/>
      <c r="M260" s="436"/>
      <c r="N260" s="436"/>
      <c r="O260" s="436"/>
      <c r="P260" s="436"/>
      <c r="Q260" s="436"/>
      <c r="R260" s="436"/>
      <c r="S260" s="436"/>
      <c r="T260" s="436"/>
      <c r="U260" s="436"/>
      <c r="V260" s="436"/>
      <c r="W260" s="436"/>
      <c r="X260" s="436"/>
      <c r="Y260" s="436"/>
      <c r="Z260" s="436"/>
      <c r="AA260" s="436"/>
      <c r="AB260" s="436"/>
      <c r="AC260" s="436"/>
      <c r="AD260" s="436"/>
    </row>
    <row r="261" ht="15.75" customHeight="1">
      <c r="A261" s="437"/>
      <c r="B261" s="438"/>
      <c r="C261" s="437"/>
      <c r="D261" s="437"/>
      <c r="E261" s="436"/>
      <c r="F261" s="436"/>
      <c r="G261" s="436"/>
      <c r="H261" s="436"/>
      <c r="I261" s="436"/>
      <c r="J261" s="436"/>
      <c r="K261" s="436"/>
      <c r="L261" s="436"/>
      <c r="M261" s="436"/>
      <c r="N261" s="436"/>
      <c r="O261" s="436"/>
      <c r="P261" s="436"/>
      <c r="Q261" s="436"/>
      <c r="R261" s="436"/>
      <c r="S261" s="436"/>
      <c r="T261" s="436"/>
      <c r="U261" s="436"/>
      <c r="V261" s="436"/>
      <c r="W261" s="436"/>
      <c r="X261" s="436"/>
      <c r="Y261" s="436"/>
      <c r="Z261" s="436"/>
      <c r="AA261" s="436"/>
      <c r="AB261" s="436"/>
      <c r="AC261" s="436"/>
      <c r="AD261" s="436"/>
    </row>
    <row r="262" ht="15.75" customHeight="1">
      <c r="A262" s="437"/>
      <c r="B262" s="438"/>
      <c r="C262" s="437"/>
      <c r="D262" s="437"/>
      <c r="E262" s="436"/>
      <c r="F262" s="436"/>
      <c r="G262" s="436"/>
      <c r="H262" s="436"/>
      <c r="I262" s="436"/>
      <c r="J262" s="436"/>
      <c r="K262" s="436"/>
      <c r="L262" s="436"/>
      <c r="M262" s="436"/>
      <c r="N262" s="436"/>
      <c r="O262" s="436"/>
      <c r="P262" s="436"/>
      <c r="Q262" s="436"/>
      <c r="R262" s="436"/>
      <c r="S262" s="436"/>
      <c r="T262" s="436"/>
      <c r="U262" s="436"/>
      <c r="V262" s="436"/>
      <c r="W262" s="436"/>
      <c r="X262" s="436"/>
      <c r="Y262" s="436"/>
      <c r="Z262" s="436"/>
      <c r="AA262" s="436"/>
      <c r="AB262" s="436"/>
      <c r="AC262" s="436"/>
      <c r="AD262" s="436"/>
    </row>
    <row r="263" ht="15.75" customHeight="1">
      <c r="A263" s="437"/>
      <c r="B263" s="438"/>
      <c r="C263" s="437"/>
      <c r="D263" s="437"/>
      <c r="E263" s="436"/>
      <c r="F263" s="436"/>
      <c r="G263" s="436"/>
      <c r="H263" s="436"/>
      <c r="I263" s="436"/>
      <c r="J263" s="436"/>
      <c r="K263" s="436"/>
      <c r="L263" s="436"/>
      <c r="M263" s="436"/>
      <c r="N263" s="436"/>
      <c r="O263" s="436"/>
      <c r="P263" s="436"/>
      <c r="Q263" s="436"/>
      <c r="R263" s="436"/>
      <c r="S263" s="436"/>
      <c r="T263" s="436"/>
      <c r="U263" s="436"/>
      <c r="V263" s="436"/>
      <c r="W263" s="436"/>
      <c r="X263" s="436"/>
      <c r="Y263" s="436"/>
      <c r="Z263" s="436"/>
      <c r="AA263" s="436"/>
      <c r="AB263" s="436"/>
      <c r="AC263" s="436"/>
      <c r="AD263" s="436"/>
    </row>
    <row r="264" ht="15.75" customHeight="1">
      <c r="A264" s="437"/>
      <c r="B264" s="438"/>
      <c r="C264" s="437"/>
      <c r="D264" s="437"/>
      <c r="E264" s="436"/>
      <c r="F264" s="436"/>
      <c r="G264" s="436"/>
      <c r="H264" s="436"/>
      <c r="I264" s="436"/>
      <c r="J264" s="436"/>
      <c r="K264" s="436"/>
      <c r="L264" s="436"/>
      <c r="M264" s="436"/>
      <c r="N264" s="436"/>
      <c r="O264" s="436"/>
      <c r="P264" s="436"/>
      <c r="Q264" s="436"/>
      <c r="R264" s="436"/>
      <c r="S264" s="436"/>
      <c r="T264" s="436"/>
      <c r="U264" s="436"/>
      <c r="V264" s="436"/>
      <c r="W264" s="436"/>
      <c r="X264" s="436"/>
      <c r="Y264" s="436"/>
      <c r="Z264" s="436"/>
      <c r="AA264" s="436"/>
      <c r="AB264" s="436"/>
      <c r="AC264" s="436"/>
      <c r="AD264" s="436"/>
    </row>
    <row r="265" ht="15.75" customHeight="1">
      <c r="A265" s="437"/>
      <c r="B265" s="438"/>
      <c r="C265" s="437"/>
      <c r="D265" s="437"/>
      <c r="E265" s="436"/>
      <c r="F265" s="436"/>
      <c r="G265" s="436"/>
      <c r="H265" s="436"/>
      <c r="I265" s="436"/>
      <c r="J265" s="436"/>
      <c r="K265" s="436"/>
      <c r="L265" s="436"/>
      <c r="M265" s="436"/>
      <c r="N265" s="436"/>
      <c r="O265" s="436"/>
      <c r="P265" s="436"/>
      <c r="Q265" s="436"/>
      <c r="R265" s="436"/>
      <c r="S265" s="436"/>
      <c r="T265" s="436"/>
      <c r="U265" s="436"/>
      <c r="V265" s="436"/>
      <c r="W265" s="436"/>
      <c r="X265" s="436"/>
      <c r="Y265" s="436"/>
      <c r="Z265" s="436"/>
      <c r="AA265" s="436"/>
      <c r="AB265" s="436"/>
      <c r="AC265" s="436"/>
      <c r="AD265" s="436"/>
    </row>
    <row r="266" ht="15.75" customHeight="1">
      <c r="A266" s="437"/>
      <c r="B266" s="438"/>
      <c r="C266" s="437"/>
      <c r="D266" s="437"/>
      <c r="E266" s="436"/>
      <c r="F266" s="436"/>
      <c r="G266" s="436"/>
      <c r="H266" s="436"/>
      <c r="I266" s="436"/>
      <c r="J266" s="436"/>
      <c r="K266" s="436"/>
      <c r="L266" s="436"/>
      <c r="M266" s="436"/>
      <c r="N266" s="436"/>
      <c r="O266" s="436"/>
      <c r="P266" s="436"/>
      <c r="Q266" s="436"/>
      <c r="R266" s="436"/>
      <c r="S266" s="436"/>
      <c r="T266" s="436"/>
      <c r="U266" s="436"/>
      <c r="V266" s="436"/>
      <c r="W266" s="436"/>
      <c r="X266" s="436"/>
      <c r="Y266" s="436"/>
      <c r="Z266" s="436"/>
      <c r="AA266" s="436"/>
      <c r="AB266" s="436"/>
      <c r="AC266" s="436"/>
      <c r="AD266" s="436"/>
    </row>
    <row r="267" ht="15.75" customHeight="1">
      <c r="A267" s="437"/>
      <c r="B267" s="438"/>
      <c r="C267" s="437"/>
      <c r="D267" s="437"/>
      <c r="E267" s="436"/>
      <c r="F267" s="436"/>
      <c r="G267" s="436"/>
      <c r="H267" s="436"/>
      <c r="I267" s="436"/>
      <c r="J267" s="436"/>
      <c r="K267" s="436"/>
      <c r="L267" s="436"/>
      <c r="M267" s="436"/>
      <c r="N267" s="436"/>
      <c r="O267" s="436"/>
      <c r="P267" s="436"/>
      <c r="Q267" s="436"/>
      <c r="R267" s="436"/>
      <c r="S267" s="436"/>
      <c r="T267" s="436"/>
      <c r="U267" s="436"/>
      <c r="V267" s="436"/>
      <c r="W267" s="436"/>
      <c r="X267" s="436"/>
      <c r="Y267" s="436"/>
      <c r="Z267" s="436"/>
      <c r="AA267" s="436"/>
      <c r="AB267" s="436"/>
      <c r="AC267" s="436"/>
      <c r="AD267" s="436"/>
    </row>
    <row r="268" ht="15.75" customHeight="1">
      <c r="A268" s="437"/>
      <c r="B268" s="438"/>
      <c r="C268" s="437"/>
      <c r="D268" s="437"/>
      <c r="E268" s="436"/>
      <c r="F268" s="436"/>
      <c r="G268" s="436"/>
      <c r="H268" s="436"/>
      <c r="I268" s="436"/>
      <c r="J268" s="436"/>
      <c r="K268" s="436"/>
      <c r="L268" s="436"/>
      <c r="M268" s="436"/>
      <c r="N268" s="436"/>
      <c r="O268" s="436"/>
      <c r="P268" s="436"/>
      <c r="Q268" s="436"/>
      <c r="R268" s="436"/>
      <c r="S268" s="436"/>
      <c r="T268" s="436"/>
      <c r="U268" s="436"/>
      <c r="V268" s="436"/>
      <c r="W268" s="436"/>
      <c r="X268" s="436"/>
      <c r="Y268" s="436"/>
      <c r="Z268" s="436"/>
      <c r="AA268" s="436"/>
      <c r="AB268" s="436"/>
      <c r="AC268" s="436"/>
      <c r="AD268" s="436"/>
    </row>
    <row r="269" ht="15.75" customHeight="1">
      <c r="A269" s="437"/>
      <c r="B269" s="438"/>
      <c r="C269" s="437"/>
      <c r="D269" s="437"/>
      <c r="E269" s="436"/>
      <c r="F269" s="436"/>
      <c r="G269" s="436"/>
      <c r="H269" s="436"/>
      <c r="I269" s="436"/>
      <c r="J269" s="436"/>
      <c r="K269" s="436"/>
      <c r="L269" s="436"/>
      <c r="M269" s="436"/>
      <c r="N269" s="436"/>
      <c r="O269" s="436"/>
      <c r="P269" s="436"/>
      <c r="Q269" s="436"/>
      <c r="R269" s="436"/>
      <c r="S269" s="436"/>
      <c r="T269" s="436"/>
      <c r="U269" s="436"/>
      <c r="V269" s="436"/>
      <c r="W269" s="436"/>
      <c r="X269" s="436"/>
      <c r="Y269" s="436"/>
      <c r="Z269" s="436"/>
      <c r="AA269" s="436"/>
      <c r="AB269" s="436"/>
      <c r="AC269" s="436"/>
      <c r="AD269" s="436"/>
    </row>
    <row r="270" ht="15.75" customHeight="1">
      <c r="A270" s="437"/>
      <c r="B270" s="438"/>
      <c r="C270" s="437"/>
      <c r="D270" s="437"/>
      <c r="E270" s="436"/>
      <c r="F270" s="436"/>
      <c r="G270" s="436"/>
      <c r="H270" s="436"/>
      <c r="I270" s="436"/>
      <c r="J270" s="436"/>
      <c r="K270" s="436"/>
      <c r="L270" s="436"/>
      <c r="M270" s="436"/>
      <c r="N270" s="436"/>
      <c r="O270" s="436"/>
      <c r="P270" s="436"/>
      <c r="Q270" s="436"/>
      <c r="R270" s="436"/>
      <c r="S270" s="436"/>
      <c r="T270" s="436"/>
      <c r="U270" s="436"/>
      <c r="V270" s="436"/>
      <c r="W270" s="436"/>
      <c r="X270" s="436"/>
      <c r="Y270" s="436"/>
      <c r="Z270" s="436"/>
      <c r="AA270" s="436"/>
      <c r="AB270" s="436"/>
      <c r="AC270" s="436"/>
      <c r="AD270" s="436"/>
    </row>
    <row r="271" ht="15.75" customHeight="1">
      <c r="A271" s="437"/>
      <c r="B271" s="438"/>
      <c r="C271" s="437"/>
      <c r="D271" s="437"/>
      <c r="E271" s="436"/>
      <c r="F271" s="436"/>
      <c r="G271" s="436"/>
      <c r="H271" s="436"/>
      <c r="I271" s="436"/>
      <c r="J271" s="436"/>
      <c r="K271" s="436"/>
      <c r="L271" s="436"/>
      <c r="M271" s="436"/>
      <c r="N271" s="436"/>
      <c r="O271" s="436"/>
      <c r="P271" s="436"/>
      <c r="Q271" s="436"/>
      <c r="R271" s="436"/>
      <c r="S271" s="436"/>
      <c r="T271" s="436"/>
      <c r="U271" s="436"/>
      <c r="V271" s="436"/>
      <c r="W271" s="436"/>
      <c r="X271" s="436"/>
      <c r="Y271" s="436"/>
      <c r="Z271" s="436"/>
      <c r="AA271" s="436"/>
      <c r="AB271" s="436"/>
      <c r="AC271" s="436"/>
      <c r="AD271" s="436"/>
    </row>
    <row r="272" ht="15.75" customHeight="1">
      <c r="A272" s="437"/>
      <c r="B272" s="438"/>
      <c r="C272" s="437"/>
      <c r="D272" s="437"/>
      <c r="E272" s="436"/>
      <c r="F272" s="436"/>
      <c r="G272" s="436"/>
      <c r="H272" s="436"/>
      <c r="I272" s="436"/>
      <c r="J272" s="436"/>
      <c r="K272" s="436"/>
      <c r="L272" s="436"/>
      <c r="M272" s="436"/>
      <c r="N272" s="436"/>
      <c r="O272" s="436"/>
      <c r="P272" s="436"/>
      <c r="Q272" s="436"/>
      <c r="R272" s="436"/>
      <c r="S272" s="436"/>
      <c r="T272" s="436"/>
      <c r="U272" s="436"/>
      <c r="V272" s="436"/>
      <c r="W272" s="436"/>
      <c r="X272" s="436"/>
      <c r="Y272" s="436"/>
      <c r="Z272" s="436"/>
      <c r="AA272" s="436"/>
      <c r="AB272" s="436"/>
      <c r="AC272" s="436"/>
      <c r="AD272" s="436"/>
    </row>
    <row r="273" ht="15.75" customHeight="1">
      <c r="A273" s="437"/>
      <c r="B273" s="438"/>
      <c r="C273" s="437"/>
      <c r="D273" s="437"/>
      <c r="E273" s="436"/>
      <c r="F273" s="436"/>
      <c r="G273" s="436"/>
      <c r="H273" s="436"/>
      <c r="I273" s="436"/>
      <c r="J273" s="436"/>
      <c r="K273" s="436"/>
      <c r="L273" s="436"/>
      <c r="M273" s="436"/>
      <c r="N273" s="436"/>
      <c r="O273" s="436"/>
      <c r="P273" s="436"/>
      <c r="Q273" s="436"/>
      <c r="R273" s="436"/>
      <c r="S273" s="436"/>
      <c r="T273" s="436"/>
      <c r="U273" s="436"/>
      <c r="V273" s="436"/>
      <c r="W273" s="436"/>
      <c r="X273" s="436"/>
      <c r="Y273" s="436"/>
      <c r="Z273" s="436"/>
      <c r="AA273" s="436"/>
      <c r="AB273" s="436"/>
      <c r="AC273" s="436"/>
      <c r="AD273" s="436"/>
    </row>
    <row r="274" ht="15.75" customHeight="1">
      <c r="A274" s="437"/>
      <c r="B274" s="438"/>
      <c r="C274" s="437"/>
      <c r="D274" s="437"/>
      <c r="E274" s="436"/>
      <c r="F274" s="436"/>
      <c r="G274" s="436"/>
      <c r="H274" s="436"/>
      <c r="I274" s="436"/>
      <c r="J274" s="436"/>
      <c r="K274" s="436"/>
      <c r="L274" s="436"/>
      <c r="M274" s="436"/>
      <c r="N274" s="436"/>
      <c r="O274" s="436"/>
      <c r="P274" s="436"/>
      <c r="Q274" s="436"/>
      <c r="R274" s="436"/>
      <c r="S274" s="436"/>
      <c r="T274" s="436"/>
      <c r="U274" s="436"/>
      <c r="V274" s="436"/>
      <c r="W274" s="436"/>
      <c r="X274" s="436"/>
      <c r="Y274" s="436"/>
      <c r="Z274" s="436"/>
      <c r="AA274" s="436"/>
      <c r="AB274" s="436"/>
      <c r="AC274" s="436"/>
      <c r="AD274" s="436"/>
    </row>
    <row r="275" ht="15.75" customHeight="1">
      <c r="A275" s="437"/>
      <c r="B275" s="438"/>
      <c r="C275" s="437"/>
      <c r="D275" s="437"/>
      <c r="E275" s="436"/>
      <c r="F275" s="436"/>
      <c r="G275" s="436"/>
      <c r="H275" s="436"/>
      <c r="I275" s="436"/>
      <c r="J275" s="436"/>
      <c r="K275" s="436"/>
      <c r="L275" s="436"/>
      <c r="M275" s="436"/>
      <c r="N275" s="436"/>
      <c r="O275" s="436"/>
      <c r="P275" s="436"/>
      <c r="Q275" s="436"/>
      <c r="R275" s="436"/>
      <c r="S275" s="436"/>
      <c r="T275" s="436"/>
      <c r="U275" s="436"/>
      <c r="V275" s="436"/>
      <c r="W275" s="436"/>
      <c r="X275" s="436"/>
      <c r="Y275" s="436"/>
      <c r="Z275" s="436"/>
      <c r="AA275" s="436"/>
      <c r="AB275" s="436"/>
      <c r="AC275" s="436"/>
      <c r="AD275" s="436"/>
    </row>
    <row r="276" ht="15.75" customHeight="1">
      <c r="A276" s="437"/>
      <c r="B276" s="438"/>
      <c r="C276" s="437"/>
      <c r="D276" s="437"/>
      <c r="E276" s="436"/>
      <c r="F276" s="436"/>
      <c r="G276" s="436"/>
      <c r="H276" s="436"/>
      <c r="I276" s="436"/>
      <c r="J276" s="436"/>
      <c r="K276" s="436"/>
      <c r="L276" s="436"/>
      <c r="M276" s="436"/>
      <c r="N276" s="436"/>
      <c r="O276" s="436"/>
      <c r="P276" s="436"/>
      <c r="Q276" s="436"/>
      <c r="R276" s="436"/>
      <c r="S276" s="436"/>
      <c r="T276" s="436"/>
      <c r="U276" s="436"/>
      <c r="V276" s="436"/>
      <c r="W276" s="436"/>
      <c r="X276" s="436"/>
      <c r="Y276" s="436"/>
      <c r="Z276" s="436"/>
      <c r="AA276" s="436"/>
      <c r="AB276" s="436"/>
      <c r="AC276" s="436"/>
      <c r="AD276" s="436"/>
    </row>
    <row r="277" ht="15.75" customHeight="1">
      <c r="A277" s="437"/>
      <c r="B277" s="438"/>
      <c r="C277" s="437"/>
      <c r="D277" s="437"/>
      <c r="E277" s="436"/>
      <c r="F277" s="436"/>
      <c r="G277" s="436"/>
      <c r="H277" s="436"/>
      <c r="I277" s="436"/>
      <c r="J277" s="436"/>
      <c r="K277" s="436"/>
      <c r="L277" s="436"/>
      <c r="M277" s="436"/>
      <c r="N277" s="436"/>
      <c r="O277" s="436"/>
      <c r="P277" s="436"/>
      <c r="Q277" s="436"/>
      <c r="R277" s="436"/>
      <c r="S277" s="436"/>
      <c r="T277" s="436"/>
      <c r="U277" s="436"/>
      <c r="V277" s="436"/>
      <c r="W277" s="436"/>
      <c r="X277" s="436"/>
      <c r="Y277" s="436"/>
      <c r="Z277" s="436"/>
      <c r="AA277" s="436"/>
      <c r="AB277" s="436"/>
      <c r="AC277" s="436"/>
      <c r="AD277" s="436"/>
    </row>
    <row r="278" ht="15.75" customHeight="1">
      <c r="A278" s="437"/>
      <c r="B278" s="438"/>
      <c r="C278" s="437"/>
      <c r="D278" s="437"/>
      <c r="E278" s="436"/>
      <c r="F278" s="436"/>
      <c r="G278" s="436"/>
      <c r="H278" s="436"/>
      <c r="I278" s="436"/>
      <c r="J278" s="436"/>
      <c r="K278" s="436"/>
      <c r="L278" s="436"/>
      <c r="M278" s="436"/>
      <c r="N278" s="436"/>
      <c r="O278" s="436"/>
      <c r="P278" s="436"/>
      <c r="Q278" s="436"/>
      <c r="R278" s="436"/>
      <c r="S278" s="436"/>
      <c r="T278" s="436"/>
      <c r="U278" s="436"/>
      <c r="V278" s="436"/>
      <c r="W278" s="436"/>
      <c r="X278" s="436"/>
      <c r="Y278" s="436"/>
      <c r="Z278" s="436"/>
      <c r="AA278" s="436"/>
      <c r="AB278" s="436"/>
      <c r="AC278" s="436"/>
      <c r="AD278" s="436"/>
    </row>
    <row r="279" ht="15.75" customHeight="1">
      <c r="A279" s="437"/>
      <c r="B279" s="438"/>
      <c r="C279" s="437"/>
      <c r="D279" s="437"/>
      <c r="E279" s="436"/>
      <c r="F279" s="436"/>
      <c r="G279" s="436"/>
      <c r="H279" s="436"/>
      <c r="I279" s="436"/>
      <c r="J279" s="436"/>
      <c r="K279" s="436"/>
      <c r="L279" s="436"/>
      <c r="M279" s="436"/>
      <c r="N279" s="436"/>
      <c r="O279" s="436"/>
      <c r="P279" s="436"/>
      <c r="Q279" s="436"/>
      <c r="R279" s="436"/>
      <c r="S279" s="436"/>
      <c r="T279" s="436"/>
      <c r="U279" s="436"/>
      <c r="V279" s="436"/>
      <c r="W279" s="436"/>
      <c r="X279" s="436"/>
      <c r="Y279" s="436"/>
      <c r="Z279" s="436"/>
      <c r="AA279" s="436"/>
      <c r="AB279" s="436"/>
      <c r="AC279" s="436"/>
      <c r="AD279" s="436"/>
    </row>
    <row r="280" ht="15.75" customHeight="1">
      <c r="A280" s="437"/>
      <c r="B280" s="438"/>
      <c r="C280" s="437"/>
      <c r="D280" s="437"/>
      <c r="E280" s="436"/>
      <c r="F280" s="436"/>
      <c r="G280" s="436"/>
      <c r="H280" s="436"/>
      <c r="I280" s="436"/>
      <c r="J280" s="436"/>
      <c r="K280" s="436"/>
      <c r="L280" s="436"/>
      <c r="M280" s="436"/>
      <c r="N280" s="436"/>
      <c r="O280" s="436"/>
      <c r="P280" s="436"/>
      <c r="Q280" s="436"/>
      <c r="R280" s="436"/>
      <c r="S280" s="436"/>
      <c r="T280" s="436"/>
      <c r="U280" s="436"/>
      <c r="V280" s="436"/>
      <c r="W280" s="436"/>
      <c r="X280" s="436"/>
      <c r="Y280" s="436"/>
      <c r="Z280" s="436"/>
      <c r="AA280" s="436"/>
      <c r="AB280" s="436"/>
      <c r="AC280" s="436"/>
      <c r="AD280" s="436"/>
    </row>
    <row r="281" ht="15.75" customHeight="1">
      <c r="A281" s="437"/>
      <c r="B281" s="438"/>
      <c r="C281" s="437"/>
      <c r="D281" s="437"/>
      <c r="E281" s="436"/>
      <c r="F281" s="436"/>
      <c r="G281" s="436"/>
      <c r="H281" s="436"/>
      <c r="I281" s="436"/>
      <c r="J281" s="436"/>
      <c r="K281" s="436"/>
      <c r="L281" s="436"/>
      <c r="M281" s="436"/>
      <c r="N281" s="436"/>
      <c r="O281" s="436"/>
      <c r="P281" s="436"/>
      <c r="Q281" s="436"/>
      <c r="R281" s="436"/>
      <c r="S281" s="436"/>
      <c r="T281" s="436"/>
      <c r="U281" s="436"/>
      <c r="V281" s="436"/>
      <c r="W281" s="436"/>
      <c r="X281" s="436"/>
      <c r="Y281" s="436"/>
      <c r="Z281" s="436"/>
      <c r="AA281" s="436"/>
      <c r="AB281" s="436"/>
      <c r="AC281" s="436"/>
      <c r="AD281" s="436"/>
    </row>
    <row r="282" ht="15.75" customHeight="1">
      <c r="A282" s="437"/>
      <c r="B282" s="438"/>
      <c r="C282" s="437"/>
      <c r="D282" s="437"/>
      <c r="E282" s="436"/>
      <c r="F282" s="436"/>
      <c r="G282" s="436"/>
      <c r="H282" s="436"/>
      <c r="I282" s="436"/>
      <c r="J282" s="436"/>
      <c r="K282" s="436"/>
      <c r="L282" s="436"/>
      <c r="M282" s="436"/>
      <c r="N282" s="436"/>
      <c r="O282" s="436"/>
      <c r="P282" s="436"/>
      <c r="Q282" s="436"/>
      <c r="R282" s="436"/>
      <c r="S282" s="436"/>
      <c r="T282" s="436"/>
      <c r="U282" s="436"/>
      <c r="V282" s="436"/>
      <c r="W282" s="436"/>
      <c r="X282" s="436"/>
      <c r="Y282" s="436"/>
      <c r="Z282" s="436"/>
      <c r="AA282" s="436"/>
      <c r="AB282" s="436"/>
      <c r="AC282" s="436"/>
      <c r="AD282" s="436"/>
    </row>
    <row r="283" ht="15.75" customHeight="1">
      <c r="A283" s="437"/>
      <c r="B283" s="438"/>
      <c r="C283" s="437"/>
      <c r="D283" s="437"/>
      <c r="E283" s="436"/>
      <c r="F283" s="436"/>
      <c r="G283" s="436"/>
      <c r="H283" s="436"/>
      <c r="I283" s="436"/>
      <c r="J283" s="436"/>
      <c r="K283" s="436"/>
      <c r="L283" s="436"/>
      <c r="M283" s="436"/>
      <c r="N283" s="436"/>
      <c r="O283" s="436"/>
      <c r="P283" s="436"/>
      <c r="Q283" s="436"/>
      <c r="R283" s="436"/>
      <c r="S283" s="436"/>
      <c r="T283" s="436"/>
      <c r="U283" s="436"/>
      <c r="V283" s="436"/>
      <c r="W283" s="436"/>
      <c r="X283" s="436"/>
      <c r="Y283" s="436"/>
      <c r="Z283" s="436"/>
      <c r="AA283" s="436"/>
      <c r="AB283" s="436"/>
      <c r="AC283" s="436"/>
      <c r="AD283" s="436"/>
    </row>
    <row r="284" ht="15.75" customHeight="1">
      <c r="A284" s="437"/>
      <c r="B284" s="438"/>
      <c r="C284" s="437"/>
      <c r="D284" s="437"/>
      <c r="E284" s="436"/>
      <c r="F284" s="436"/>
      <c r="G284" s="436"/>
      <c r="H284" s="436"/>
      <c r="I284" s="436"/>
      <c r="J284" s="436"/>
      <c r="K284" s="436"/>
      <c r="L284" s="436"/>
      <c r="M284" s="436"/>
      <c r="N284" s="436"/>
      <c r="O284" s="436"/>
      <c r="P284" s="436"/>
      <c r="Q284" s="436"/>
      <c r="R284" s="436"/>
      <c r="S284" s="436"/>
      <c r="T284" s="436"/>
      <c r="U284" s="436"/>
      <c r="V284" s="436"/>
      <c r="W284" s="436"/>
      <c r="X284" s="436"/>
      <c r="Y284" s="436"/>
      <c r="Z284" s="436"/>
      <c r="AA284" s="436"/>
      <c r="AB284" s="436"/>
      <c r="AC284" s="436"/>
      <c r="AD284" s="436"/>
    </row>
    <row r="285" ht="15.75" customHeight="1">
      <c r="A285" s="437"/>
      <c r="B285" s="438"/>
      <c r="C285" s="437"/>
      <c r="D285" s="437"/>
      <c r="E285" s="436"/>
      <c r="F285" s="436"/>
      <c r="G285" s="436"/>
      <c r="H285" s="436"/>
      <c r="I285" s="436"/>
      <c r="J285" s="436"/>
      <c r="K285" s="436"/>
      <c r="L285" s="436"/>
      <c r="M285" s="436"/>
      <c r="N285" s="436"/>
      <c r="O285" s="436"/>
      <c r="P285" s="436"/>
      <c r="Q285" s="436"/>
      <c r="R285" s="436"/>
      <c r="S285" s="436"/>
      <c r="T285" s="436"/>
      <c r="U285" s="436"/>
      <c r="V285" s="436"/>
      <c r="W285" s="436"/>
      <c r="X285" s="436"/>
      <c r="Y285" s="436"/>
      <c r="Z285" s="436"/>
      <c r="AA285" s="436"/>
      <c r="AB285" s="436"/>
      <c r="AC285" s="436"/>
      <c r="AD285" s="436"/>
    </row>
    <row r="286" ht="15.75" customHeight="1">
      <c r="A286" s="437"/>
      <c r="B286" s="438"/>
      <c r="C286" s="437"/>
      <c r="D286" s="437"/>
      <c r="E286" s="436"/>
      <c r="F286" s="436"/>
      <c r="G286" s="436"/>
      <c r="H286" s="436"/>
      <c r="I286" s="436"/>
      <c r="J286" s="436"/>
      <c r="K286" s="436"/>
      <c r="L286" s="436"/>
      <c r="M286" s="436"/>
      <c r="N286" s="436"/>
      <c r="O286" s="436"/>
      <c r="P286" s="436"/>
      <c r="Q286" s="436"/>
      <c r="R286" s="436"/>
      <c r="S286" s="436"/>
      <c r="T286" s="436"/>
      <c r="U286" s="436"/>
      <c r="V286" s="436"/>
      <c r="W286" s="436"/>
      <c r="X286" s="436"/>
      <c r="Y286" s="436"/>
      <c r="Z286" s="436"/>
      <c r="AA286" s="436"/>
      <c r="AB286" s="436"/>
      <c r="AC286" s="436"/>
      <c r="AD286" s="436"/>
    </row>
    <row r="287" ht="15.75" customHeight="1">
      <c r="A287" s="437"/>
      <c r="B287" s="438"/>
      <c r="C287" s="437"/>
      <c r="D287" s="437"/>
      <c r="E287" s="436"/>
      <c r="F287" s="436"/>
      <c r="G287" s="436"/>
      <c r="H287" s="436"/>
      <c r="I287" s="436"/>
      <c r="J287" s="436"/>
      <c r="K287" s="436"/>
      <c r="L287" s="436"/>
      <c r="M287" s="436"/>
      <c r="N287" s="436"/>
      <c r="O287" s="436"/>
      <c r="P287" s="436"/>
      <c r="Q287" s="436"/>
      <c r="R287" s="436"/>
      <c r="S287" s="436"/>
      <c r="T287" s="436"/>
      <c r="U287" s="436"/>
      <c r="V287" s="436"/>
      <c r="W287" s="436"/>
      <c r="X287" s="436"/>
      <c r="Y287" s="436"/>
      <c r="Z287" s="436"/>
      <c r="AA287" s="436"/>
      <c r="AB287" s="436"/>
      <c r="AC287" s="436"/>
      <c r="AD287" s="436"/>
    </row>
    <row r="288" ht="15.75" customHeight="1">
      <c r="A288" s="437"/>
      <c r="B288" s="438"/>
      <c r="C288" s="437"/>
      <c r="D288" s="437"/>
      <c r="E288" s="436"/>
      <c r="F288" s="436"/>
      <c r="G288" s="436"/>
      <c r="H288" s="436"/>
      <c r="I288" s="436"/>
      <c r="J288" s="436"/>
      <c r="K288" s="436"/>
      <c r="L288" s="436"/>
      <c r="M288" s="436"/>
      <c r="N288" s="436"/>
      <c r="O288" s="436"/>
      <c r="P288" s="436"/>
      <c r="Q288" s="436"/>
      <c r="R288" s="436"/>
      <c r="S288" s="436"/>
      <c r="T288" s="436"/>
      <c r="U288" s="436"/>
      <c r="V288" s="436"/>
      <c r="W288" s="436"/>
      <c r="X288" s="436"/>
      <c r="Y288" s="436"/>
      <c r="Z288" s="436"/>
      <c r="AA288" s="436"/>
      <c r="AB288" s="436"/>
      <c r="AC288" s="436"/>
      <c r="AD288" s="436"/>
    </row>
    <row r="289" ht="15.75" customHeight="1">
      <c r="A289" s="437"/>
      <c r="B289" s="438"/>
      <c r="C289" s="437"/>
      <c r="D289" s="437"/>
      <c r="E289" s="436"/>
      <c r="F289" s="436"/>
      <c r="G289" s="436"/>
      <c r="H289" s="436"/>
      <c r="I289" s="436"/>
      <c r="J289" s="436"/>
      <c r="K289" s="436"/>
      <c r="L289" s="436"/>
      <c r="M289" s="436"/>
      <c r="N289" s="436"/>
      <c r="O289" s="436"/>
      <c r="P289" s="436"/>
      <c r="Q289" s="436"/>
      <c r="R289" s="436"/>
      <c r="S289" s="436"/>
      <c r="T289" s="436"/>
      <c r="U289" s="436"/>
      <c r="V289" s="436"/>
      <c r="W289" s="436"/>
      <c r="X289" s="436"/>
      <c r="Y289" s="436"/>
      <c r="Z289" s="436"/>
      <c r="AA289" s="436"/>
      <c r="AB289" s="436"/>
      <c r="AC289" s="436"/>
      <c r="AD289" s="436"/>
    </row>
    <row r="290" ht="15.75" customHeight="1">
      <c r="A290" s="437"/>
      <c r="B290" s="438"/>
      <c r="C290" s="437"/>
      <c r="D290" s="437"/>
      <c r="E290" s="436"/>
      <c r="F290" s="436"/>
      <c r="G290" s="436"/>
      <c r="H290" s="436"/>
      <c r="I290" s="436"/>
      <c r="J290" s="436"/>
      <c r="K290" s="436"/>
      <c r="L290" s="436"/>
      <c r="M290" s="436"/>
      <c r="N290" s="436"/>
      <c r="O290" s="436"/>
      <c r="P290" s="436"/>
      <c r="Q290" s="436"/>
      <c r="R290" s="436"/>
      <c r="S290" s="436"/>
      <c r="T290" s="436"/>
      <c r="U290" s="436"/>
      <c r="V290" s="436"/>
      <c r="W290" s="436"/>
      <c r="X290" s="436"/>
      <c r="Y290" s="436"/>
      <c r="Z290" s="436"/>
      <c r="AA290" s="436"/>
      <c r="AB290" s="436"/>
      <c r="AC290" s="436"/>
      <c r="AD290" s="436"/>
    </row>
    <row r="291" ht="15.75" customHeight="1">
      <c r="A291" s="437"/>
      <c r="B291" s="438"/>
      <c r="C291" s="437"/>
      <c r="D291" s="437"/>
      <c r="E291" s="436"/>
      <c r="F291" s="436"/>
      <c r="G291" s="436"/>
      <c r="H291" s="436"/>
      <c r="I291" s="436"/>
      <c r="J291" s="436"/>
      <c r="K291" s="436"/>
      <c r="L291" s="436"/>
      <c r="M291" s="436"/>
      <c r="N291" s="436"/>
      <c r="O291" s="436"/>
      <c r="P291" s="436"/>
      <c r="Q291" s="436"/>
      <c r="R291" s="436"/>
      <c r="S291" s="436"/>
      <c r="T291" s="436"/>
      <c r="U291" s="436"/>
      <c r="V291" s="436"/>
      <c r="W291" s="436"/>
      <c r="X291" s="436"/>
      <c r="Y291" s="436"/>
      <c r="Z291" s="436"/>
      <c r="AA291" s="436"/>
      <c r="AB291" s="436"/>
      <c r="AC291" s="436"/>
      <c r="AD291" s="436"/>
    </row>
    <row r="292" ht="15.75" customHeight="1">
      <c r="A292" s="437"/>
      <c r="B292" s="438"/>
      <c r="C292" s="437"/>
      <c r="D292" s="437"/>
      <c r="E292" s="436"/>
      <c r="F292" s="436"/>
      <c r="G292" s="436"/>
      <c r="H292" s="436"/>
      <c r="I292" s="436"/>
      <c r="J292" s="436"/>
      <c r="K292" s="436"/>
      <c r="L292" s="436"/>
      <c r="M292" s="436"/>
      <c r="N292" s="436"/>
      <c r="O292" s="436"/>
      <c r="P292" s="436"/>
      <c r="Q292" s="436"/>
      <c r="R292" s="436"/>
      <c r="S292" s="436"/>
      <c r="T292" s="436"/>
      <c r="U292" s="436"/>
      <c r="V292" s="436"/>
      <c r="W292" s="436"/>
      <c r="X292" s="436"/>
      <c r="Y292" s="436"/>
      <c r="Z292" s="436"/>
      <c r="AA292" s="436"/>
      <c r="AB292" s="436"/>
      <c r="AC292" s="436"/>
      <c r="AD292" s="436"/>
    </row>
    <row r="293" ht="15.75" customHeight="1">
      <c r="A293" s="437"/>
      <c r="B293" s="438"/>
      <c r="C293" s="437"/>
      <c r="D293" s="437"/>
      <c r="E293" s="436"/>
      <c r="F293" s="436"/>
      <c r="G293" s="436"/>
      <c r="H293" s="436"/>
      <c r="I293" s="436"/>
      <c r="J293" s="436"/>
      <c r="K293" s="436"/>
      <c r="L293" s="436"/>
      <c r="M293" s="436"/>
      <c r="N293" s="436"/>
      <c r="O293" s="436"/>
      <c r="P293" s="436"/>
      <c r="Q293" s="436"/>
      <c r="R293" s="436"/>
      <c r="S293" s="436"/>
      <c r="T293" s="436"/>
      <c r="U293" s="436"/>
      <c r="V293" s="436"/>
      <c r="W293" s="436"/>
      <c r="X293" s="436"/>
      <c r="Y293" s="436"/>
      <c r="Z293" s="436"/>
      <c r="AA293" s="436"/>
      <c r="AB293" s="436"/>
      <c r="AC293" s="436"/>
      <c r="AD293" s="436"/>
    </row>
    <row r="294" ht="15.75" customHeight="1">
      <c r="A294" s="437"/>
      <c r="B294" s="438"/>
      <c r="C294" s="437"/>
      <c r="D294" s="437"/>
      <c r="E294" s="436"/>
      <c r="F294" s="436"/>
      <c r="G294" s="436"/>
      <c r="H294" s="436"/>
      <c r="I294" s="436"/>
      <c r="J294" s="436"/>
      <c r="K294" s="436"/>
      <c r="L294" s="436"/>
      <c r="M294" s="436"/>
      <c r="N294" s="436"/>
      <c r="O294" s="436"/>
      <c r="P294" s="436"/>
      <c r="Q294" s="436"/>
      <c r="R294" s="436"/>
      <c r="S294" s="436"/>
      <c r="T294" s="436"/>
      <c r="U294" s="436"/>
      <c r="V294" s="436"/>
      <c r="W294" s="436"/>
      <c r="X294" s="436"/>
      <c r="Y294" s="436"/>
      <c r="Z294" s="436"/>
      <c r="AA294" s="436"/>
      <c r="AB294" s="436"/>
      <c r="AC294" s="436"/>
      <c r="AD294" s="436"/>
    </row>
    <row r="295" ht="15.75" customHeight="1">
      <c r="A295" s="437"/>
      <c r="B295" s="438"/>
      <c r="C295" s="437"/>
      <c r="D295" s="437"/>
      <c r="E295" s="436"/>
      <c r="F295" s="436"/>
      <c r="G295" s="436"/>
      <c r="H295" s="436"/>
      <c r="I295" s="436"/>
      <c r="J295" s="436"/>
      <c r="K295" s="436"/>
      <c r="L295" s="436"/>
      <c r="M295" s="436"/>
      <c r="N295" s="436"/>
      <c r="O295" s="436"/>
      <c r="P295" s="436"/>
      <c r="Q295" s="436"/>
      <c r="R295" s="436"/>
      <c r="S295" s="436"/>
      <c r="T295" s="436"/>
      <c r="U295" s="436"/>
      <c r="V295" s="436"/>
      <c r="W295" s="436"/>
      <c r="X295" s="436"/>
      <c r="Y295" s="436"/>
      <c r="Z295" s="436"/>
      <c r="AA295" s="436"/>
      <c r="AB295" s="436"/>
      <c r="AC295" s="436"/>
      <c r="AD295" s="436"/>
    </row>
    <row r="296" ht="15.75" customHeight="1">
      <c r="A296" s="437"/>
      <c r="B296" s="438"/>
      <c r="C296" s="437"/>
      <c r="D296" s="437"/>
      <c r="E296" s="436"/>
      <c r="F296" s="436"/>
      <c r="G296" s="436"/>
      <c r="H296" s="436"/>
      <c r="I296" s="436"/>
      <c r="J296" s="436"/>
      <c r="K296" s="436"/>
      <c r="L296" s="436"/>
      <c r="M296" s="436"/>
      <c r="N296" s="436"/>
      <c r="O296" s="436"/>
      <c r="P296" s="436"/>
      <c r="Q296" s="436"/>
      <c r="R296" s="436"/>
      <c r="S296" s="436"/>
      <c r="T296" s="436"/>
      <c r="U296" s="436"/>
      <c r="V296" s="436"/>
      <c r="W296" s="436"/>
      <c r="X296" s="436"/>
      <c r="Y296" s="436"/>
      <c r="Z296" s="436"/>
      <c r="AA296" s="436"/>
      <c r="AB296" s="436"/>
      <c r="AC296" s="436"/>
      <c r="AD296" s="436"/>
    </row>
    <row r="297" ht="15.75" customHeight="1">
      <c r="A297" s="437"/>
      <c r="B297" s="438"/>
      <c r="C297" s="437"/>
      <c r="D297" s="437"/>
      <c r="E297" s="436"/>
      <c r="F297" s="436"/>
      <c r="G297" s="436"/>
      <c r="H297" s="436"/>
      <c r="I297" s="436"/>
      <c r="J297" s="436"/>
      <c r="K297" s="436"/>
      <c r="L297" s="436"/>
      <c r="M297" s="436"/>
      <c r="N297" s="436"/>
      <c r="O297" s="436"/>
      <c r="P297" s="436"/>
      <c r="Q297" s="436"/>
      <c r="R297" s="436"/>
      <c r="S297" s="436"/>
      <c r="T297" s="436"/>
      <c r="U297" s="436"/>
      <c r="V297" s="436"/>
      <c r="W297" s="436"/>
      <c r="X297" s="436"/>
      <c r="Y297" s="436"/>
      <c r="Z297" s="436"/>
      <c r="AA297" s="436"/>
      <c r="AB297" s="436"/>
      <c r="AC297" s="436"/>
      <c r="AD297" s="436"/>
    </row>
    <row r="298" ht="15.75" customHeight="1">
      <c r="A298" s="437"/>
      <c r="B298" s="438"/>
      <c r="C298" s="437"/>
      <c r="D298" s="437"/>
      <c r="E298" s="436"/>
      <c r="F298" s="436"/>
      <c r="G298" s="436"/>
      <c r="H298" s="436"/>
      <c r="I298" s="436"/>
      <c r="J298" s="436"/>
      <c r="K298" s="436"/>
      <c r="L298" s="436"/>
      <c r="M298" s="436"/>
      <c r="N298" s="436"/>
      <c r="O298" s="436"/>
      <c r="P298" s="436"/>
      <c r="Q298" s="436"/>
      <c r="R298" s="436"/>
      <c r="S298" s="436"/>
      <c r="T298" s="436"/>
      <c r="U298" s="436"/>
      <c r="V298" s="436"/>
      <c r="W298" s="436"/>
      <c r="X298" s="436"/>
      <c r="Y298" s="436"/>
      <c r="Z298" s="436"/>
      <c r="AA298" s="436"/>
      <c r="AB298" s="436"/>
      <c r="AC298" s="436"/>
      <c r="AD298" s="436"/>
    </row>
    <row r="299" ht="15.75" customHeight="1">
      <c r="A299" s="437"/>
      <c r="B299" s="438"/>
      <c r="C299" s="437"/>
      <c r="D299" s="437"/>
      <c r="E299" s="436"/>
      <c r="F299" s="436"/>
      <c r="G299" s="436"/>
      <c r="H299" s="436"/>
      <c r="I299" s="436"/>
      <c r="J299" s="436"/>
      <c r="K299" s="436"/>
      <c r="L299" s="436"/>
      <c r="M299" s="436"/>
      <c r="N299" s="436"/>
      <c r="O299" s="436"/>
      <c r="P299" s="436"/>
      <c r="Q299" s="436"/>
      <c r="R299" s="436"/>
      <c r="S299" s="436"/>
      <c r="T299" s="436"/>
      <c r="U299" s="436"/>
      <c r="V299" s="436"/>
      <c r="W299" s="436"/>
      <c r="X299" s="436"/>
      <c r="Y299" s="436"/>
      <c r="Z299" s="436"/>
      <c r="AA299" s="436"/>
      <c r="AB299" s="436"/>
      <c r="AC299" s="436"/>
      <c r="AD299" s="436"/>
    </row>
    <row r="300" ht="15.75" customHeight="1">
      <c r="A300" s="437"/>
      <c r="B300" s="438"/>
      <c r="C300" s="437"/>
      <c r="D300" s="437"/>
      <c r="E300" s="436"/>
      <c r="F300" s="436"/>
      <c r="G300" s="436"/>
      <c r="H300" s="436"/>
      <c r="I300" s="436"/>
      <c r="J300" s="436"/>
      <c r="K300" s="436"/>
      <c r="L300" s="436"/>
      <c r="M300" s="436"/>
      <c r="N300" s="436"/>
      <c r="O300" s="436"/>
      <c r="P300" s="436"/>
      <c r="Q300" s="436"/>
      <c r="R300" s="436"/>
      <c r="S300" s="436"/>
      <c r="T300" s="436"/>
      <c r="U300" s="436"/>
      <c r="V300" s="436"/>
      <c r="W300" s="436"/>
      <c r="X300" s="436"/>
      <c r="Y300" s="436"/>
      <c r="Z300" s="436"/>
      <c r="AA300" s="436"/>
      <c r="AB300" s="436"/>
      <c r="AC300" s="436"/>
      <c r="AD300" s="436"/>
    </row>
    <row r="301" ht="15.75" customHeight="1">
      <c r="A301" s="437"/>
      <c r="B301" s="438"/>
      <c r="C301" s="437"/>
      <c r="D301" s="437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436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</row>
    <row r="302" ht="15.75" customHeight="1">
      <c r="A302" s="437"/>
      <c r="B302" s="438"/>
      <c r="C302" s="437"/>
      <c r="D302" s="437"/>
      <c r="E302" s="436"/>
      <c r="F302" s="436"/>
      <c r="G302" s="436"/>
      <c r="H302" s="436"/>
      <c r="I302" s="436"/>
      <c r="J302" s="436"/>
      <c r="K302" s="436"/>
      <c r="L302" s="436"/>
      <c r="M302" s="436"/>
      <c r="N302" s="436"/>
      <c r="O302" s="436"/>
      <c r="P302" s="436"/>
      <c r="Q302" s="436"/>
      <c r="R302" s="436"/>
      <c r="S302" s="436"/>
      <c r="T302" s="436"/>
      <c r="U302" s="436"/>
      <c r="V302" s="436"/>
      <c r="W302" s="436"/>
      <c r="X302" s="436"/>
      <c r="Y302" s="436"/>
      <c r="Z302" s="436"/>
      <c r="AA302" s="436"/>
      <c r="AB302" s="436"/>
      <c r="AC302" s="436"/>
      <c r="AD302" s="436"/>
    </row>
    <row r="303" ht="15.75" customHeight="1">
      <c r="A303" s="437"/>
      <c r="B303" s="438"/>
      <c r="C303" s="437"/>
      <c r="D303" s="437"/>
      <c r="E303" s="436"/>
      <c r="F303" s="436"/>
      <c r="G303" s="436"/>
      <c r="H303" s="436"/>
      <c r="I303" s="436"/>
      <c r="J303" s="436"/>
      <c r="K303" s="436"/>
      <c r="L303" s="436"/>
      <c r="M303" s="436"/>
      <c r="N303" s="436"/>
      <c r="O303" s="436"/>
      <c r="P303" s="436"/>
      <c r="Q303" s="436"/>
      <c r="R303" s="436"/>
      <c r="S303" s="436"/>
      <c r="T303" s="436"/>
      <c r="U303" s="436"/>
      <c r="V303" s="436"/>
      <c r="W303" s="436"/>
      <c r="X303" s="436"/>
      <c r="Y303" s="436"/>
      <c r="Z303" s="436"/>
      <c r="AA303" s="436"/>
      <c r="AB303" s="436"/>
      <c r="AC303" s="436"/>
      <c r="AD303" s="436"/>
    </row>
    <row r="304" ht="15.75" customHeight="1">
      <c r="A304" s="437"/>
      <c r="B304" s="438"/>
      <c r="C304" s="437"/>
      <c r="D304" s="437"/>
      <c r="E304" s="436"/>
      <c r="F304" s="436"/>
      <c r="G304" s="436"/>
      <c r="H304" s="436"/>
      <c r="I304" s="436"/>
      <c r="J304" s="436"/>
      <c r="K304" s="436"/>
      <c r="L304" s="436"/>
      <c r="M304" s="436"/>
      <c r="N304" s="436"/>
      <c r="O304" s="436"/>
      <c r="P304" s="436"/>
      <c r="Q304" s="436"/>
      <c r="R304" s="436"/>
      <c r="S304" s="436"/>
      <c r="T304" s="436"/>
      <c r="U304" s="436"/>
      <c r="V304" s="436"/>
      <c r="W304" s="436"/>
      <c r="X304" s="436"/>
      <c r="Y304" s="436"/>
      <c r="Z304" s="436"/>
      <c r="AA304" s="436"/>
      <c r="AB304" s="436"/>
      <c r="AC304" s="436"/>
      <c r="AD304" s="436"/>
    </row>
    <row r="305" ht="15.75" customHeight="1">
      <c r="A305" s="437"/>
      <c r="B305" s="438"/>
      <c r="C305" s="437"/>
      <c r="D305" s="437"/>
      <c r="E305" s="436"/>
      <c r="F305" s="436"/>
      <c r="G305" s="436"/>
      <c r="H305" s="436"/>
      <c r="I305" s="436"/>
      <c r="J305" s="436"/>
      <c r="K305" s="436"/>
      <c r="L305" s="436"/>
      <c r="M305" s="436"/>
      <c r="N305" s="436"/>
      <c r="O305" s="436"/>
      <c r="P305" s="436"/>
      <c r="Q305" s="436"/>
      <c r="R305" s="436"/>
      <c r="S305" s="436"/>
      <c r="T305" s="436"/>
      <c r="U305" s="436"/>
      <c r="V305" s="436"/>
      <c r="W305" s="436"/>
      <c r="X305" s="436"/>
      <c r="Y305" s="436"/>
      <c r="Z305" s="436"/>
      <c r="AA305" s="436"/>
      <c r="AB305" s="436"/>
      <c r="AC305" s="436"/>
      <c r="AD305" s="436"/>
    </row>
    <row r="306" ht="15.75" customHeight="1">
      <c r="A306" s="437"/>
      <c r="B306" s="438"/>
      <c r="C306" s="437"/>
      <c r="D306" s="437"/>
      <c r="E306" s="436"/>
      <c r="F306" s="436"/>
      <c r="G306" s="436"/>
      <c r="H306" s="436"/>
      <c r="I306" s="436"/>
      <c r="J306" s="436"/>
      <c r="K306" s="436"/>
      <c r="L306" s="436"/>
      <c r="M306" s="436"/>
      <c r="N306" s="436"/>
      <c r="O306" s="436"/>
      <c r="P306" s="436"/>
      <c r="Q306" s="436"/>
      <c r="R306" s="436"/>
      <c r="S306" s="436"/>
      <c r="T306" s="436"/>
      <c r="U306" s="436"/>
      <c r="V306" s="436"/>
      <c r="W306" s="436"/>
      <c r="X306" s="436"/>
      <c r="Y306" s="436"/>
      <c r="Z306" s="436"/>
      <c r="AA306" s="436"/>
      <c r="AB306" s="436"/>
      <c r="AC306" s="436"/>
      <c r="AD306" s="436"/>
    </row>
    <row r="307" ht="15.75" customHeight="1">
      <c r="A307" s="437"/>
      <c r="B307" s="438"/>
      <c r="C307" s="437"/>
      <c r="D307" s="437"/>
      <c r="E307" s="436"/>
      <c r="F307" s="436"/>
      <c r="G307" s="436"/>
      <c r="H307" s="436"/>
      <c r="I307" s="436"/>
      <c r="J307" s="436"/>
      <c r="K307" s="436"/>
      <c r="L307" s="436"/>
      <c r="M307" s="436"/>
      <c r="N307" s="436"/>
      <c r="O307" s="436"/>
      <c r="P307" s="436"/>
      <c r="Q307" s="436"/>
      <c r="R307" s="436"/>
      <c r="S307" s="436"/>
      <c r="T307" s="436"/>
      <c r="U307" s="436"/>
      <c r="V307" s="436"/>
      <c r="W307" s="436"/>
      <c r="X307" s="436"/>
      <c r="Y307" s="436"/>
      <c r="Z307" s="436"/>
      <c r="AA307" s="436"/>
      <c r="AB307" s="436"/>
      <c r="AC307" s="436"/>
      <c r="AD307" s="436"/>
    </row>
    <row r="308" ht="15.75" customHeight="1">
      <c r="A308" s="437"/>
      <c r="B308" s="438"/>
      <c r="C308" s="437"/>
      <c r="D308" s="437"/>
      <c r="E308" s="436"/>
      <c r="F308" s="436"/>
      <c r="G308" s="436"/>
      <c r="H308" s="436"/>
      <c r="I308" s="436"/>
      <c r="J308" s="436"/>
      <c r="K308" s="436"/>
      <c r="L308" s="436"/>
      <c r="M308" s="436"/>
      <c r="N308" s="436"/>
      <c r="O308" s="436"/>
      <c r="P308" s="436"/>
      <c r="Q308" s="436"/>
      <c r="R308" s="436"/>
      <c r="S308" s="436"/>
      <c r="T308" s="436"/>
      <c r="U308" s="436"/>
      <c r="V308" s="436"/>
      <c r="W308" s="436"/>
      <c r="X308" s="436"/>
      <c r="Y308" s="436"/>
      <c r="Z308" s="436"/>
      <c r="AA308" s="436"/>
      <c r="AB308" s="436"/>
      <c r="AC308" s="436"/>
      <c r="AD308" s="436"/>
    </row>
    <row r="309" ht="15.75" customHeight="1">
      <c r="A309" s="437"/>
      <c r="B309" s="438"/>
      <c r="C309" s="437"/>
      <c r="D309" s="437"/>
      <c r="E309" s="436"/>
      <c r="F309" s="436"/>
      <c r="G309" s="436"/>
      <c r="H309" s="436"/>
      <c r="I309" s="436"/>
      <c r="J309" s="436"/>
      <c r="K309" s="436"/>
      <c r="L309" s="436"/>
      <c r="M309" s="436"/>
      <c r="N309" s="436"/>
      <c r="O309" s="436"/>
      <c r="P309" s="436"/>
      <c r="Q309" s="436"/>
      <c r="R309" s="436"/>
      <c r="S309" s="436"/>
      <c r="T309" s="436"/>
      <c r="U309" s="436"/>
      <c r="V309" s="436"/>
      <c r="W309" s="436"/>
      <c r="X309" s="436"/>
      <c r="Y309" s="436"/>
      <c r="Z309" s="436"/>
      <c r="AA309" s="436"/>
      <c r="AB309" s="436"/>
      <c r="AC309" s="436"/>
      <c r="AD309" s="436"/>
    </row>
    <row r="310" ht="15.75" customHeight="1">
      <c r="A310" s="437"/>
      <c r="B310" s="438"/>
      <c r="C310" s="437"/>
      <c r="D310" s="437"/>
      <c r="E310" s="436"/>
      <c r="F310" s="436"/>
      <c r="G310" s="436"/>
      <c r="H310" s="436"/>
      <c r="I310" s="436"/>
      <c r="J310" s="436"/>
      <c r="K310" s="436"/>
      <c r="L310" s="436"/>
      <c r="M310" s="436"/>
      <c r="N310" s="436"/>
      <c r="O310" s="436"/>
      <c r="P310" s="436"/>
      <c r="Q310" s="436"/>
      <c r="R310" s="436"/>
      <c r="S310" s="436"/>
      <c r="T310" s="436"/>
      <c r="U310" s="436"/>
      <c r="V310" s="436"/>
      <c r="W310" s="436"/>
      <c r="X310" s="436"/>
      <c r="Y310" s="436"/>
      <c r="Z310" s="436"/>
      <c r="AA310" s="436"/>
      <c r="AB310" s="436"/>
      <c r="AC310" s="436"/>
      <c r="AD310" s="436"/>
    </row>
    <row r="311" ht="15.75" customHeight="1">
      <c r="A311" s="437"/>
      <c r="B311" s="438"/>
      <c r="C311" s="437"/>
      <c r="D311" s="437"/>
      <c r="E311" s="436"/>
      <c r="F311" s="436"/>
      <c r="G311" s="436"/>
      <c r="H311" s="436"/>
      <c r="I311" s="436"/>
      <c r="J311" s="436"/>
      <c r="K311" s="436"/>
      <c r="L311" s="436"/>
      <c r="M311" s="436"/>
      <c r="N311" s="436"/>
      <c r="O311" s="436"/>
      <c r="P311" s="436"/>
      <c r="Q311" s="436"/>
      <c r="R311" s="436"/>
      <c r="S311" s="436"/>
      <c r="T311" s="436"/>
      <c r="U311" s="436"/>
      <c r="V311" s="436"/>
      <c r="W311" s="436"/>
      <c r="X311" s="436"/>
      <c r="Y311" s="436"/>
      <c r="Z311" s="436"/>
      <c r="AA311" s="436"/>
      <c r="AB311" s="436"/>
      <c r="AC311" s="436"/>
      <c r="AD311" s="436"/>
    </row>
    <row r="312" ht="15.75" customHeight="1">
      <c r="A312" s="437"/>
      <c r="B312" s="438"/>
      <c r="C312" s="437"/>
      <c r="D312" s="437"/>
      <c r="E312" s="436"/>
      <c r="F312" s="436"/>
      <c r="G312" s="436"/>
      <c r="H312" s="436"/>
      <c r="I312" s="436"/>
      <c r="J312" s="436"/>
      <c r="K312" s="436"/>
      <c r="L312" s="436"/>
      <c r="M312" s="436"/>
      <c r="N312" s="436"/>
      <c r="O312" s="436"/>
      <c r="P312" s="436"/>
      <c r="Q312" s="436"/>
      <c r="R312" s="436"/>
      <c r="S312" s="436"/>
      <c r="T312" s="436"/>
      <c r="U312" s="436"/>
      <c r="V312" s="436"/>
      <c r="W312" s="436"/>
      <c r="X312" s="436"/>
      <c r="Y312" s="436"/>
      <c r="Z312" s="436"/>
      <c r="AA312" s="436"/>
      <c r="AB312" s="436"/>
      <c r="AC312" s="436"/>
      <c r="AD312" s="436"/>
    </row>
    <row r="313" ht="15.75" customHeight="1">
      <c r="A313" s="437"/>
      <c r="B313" s="438"/>
      <c r="C313" s="437"/>
      <c r="D313" s="437"/>
      <c r="E313" s="436"/>
      <c r="F313" s="436"/>
      <c r="G313" s="436"/>
      <c r="H313" s="436"/>
      <c r="I313" s="436"/>
      <c r="J313" s="436"/>
      <c r="K313" s="436"/>
      <c r="L313" s="436"/>
      <c r="M313" s="436"/>
      <c r="N313" s="436"/>
      <c r="O313" s="436"/>
      <c r="P313" s="436"/>
      <c r="Q313" s="436"/>
      <c r="R313" s="436"/>
      <c r="S313" s="436"/>
      <c r="T313" s="436"/>
      <c r="U313" s="436"/>
      <c r="V313" s="436"/>
      <c r="W313" s="436"/>
      <c r="X313" s="436"/>
      <c r="Y313" s="436"/>
      <c r="Z313" s="436"/>
      <c r="AA313" s="436"/>
      <c r="AB313" s="436"/>
      <c r="AC313" s="436"/>
      <c r="AD313" s="436"/>
    </row>
    <row r="314" ht="15.75" customHeight="1">
      <c r="A314" s="437"/>
      <c r="B314" s="438"/>
      <c r="C314" s="437"/>
      <c r="D314" s="437"/>
      <c r="E314" s="436"/>
      <c r="F314" s="436"/>
      <c r="G314" s="436"/>
      <c r="H314" s="436"/>
      <c r="I314" s="436"/>
      <c r="J314" s="436"/>
      <c r="K314" s="436"/>
      <c r="L314" s="436"/>
      <c r="M314" s="436"/>
      <c r="N314" s="436"/>
      <c r="O314" s="436"/>
      <c r="P314" s="436"/>
      <c r="Q314" s="436"/>
      <c r="R314" s="436"/>
      <c r="S314" s="436"/>
      <c r="T314" s="436"/>
      <c r="U314" s="436"/>
      <c r="V314" s="436"/>
      <c r="W314" s="436"/>
      <c r="X314" s="436"/>
      <c r="Y314" s="436"/>
      <c r="Z314" s="436"/>
      <c r="AA314" s="436"/>
      <c r="AB314" s="436"/>
      <c r="AC314" s="436"/>
      <c r="AD314" s="436"/>
    </row>
    <row r="315" ht="15.75" customHeight="1">
      <c r="A315" s="437"/>
      <c r="B315" s="438"/>
      <c r="C315" s="437"/>
      <c r="D315" s="437"/>
      <c r="E315" s="436"/>
      <c r="F315" s="436"/>
      <c r="G315" s="436"/>
      <c r="H315" s="436"/>
      <c r="I315" s="436"/>
      <c r="J315" s="436"/>
      <c r="K315" s="436"/>
      <c r="L315" s="436"/>
      <c r="M315" s="436"/>
      <c r="N315" s="436"/>
      <c r="O315" s="436"/>
      <c r="P315" s="436"/>
      <c r="Q315" s="436"/>
      <c r="R315" s="436"/>
      <c r="S315" s="436"/>
      <c r="T315" s="436"/>
      <c r="U315" s="436"/>
      <c r="V315" s="436"/>
      <c r="W315" s="436"/>
      <c r="X315" s="436"/>
      <c r="Y315" s="436"/>
      <c r="Z315" s="436"/>
      <c r="AA315" s="436"/>
      <c r="AB315" s="436"/>
      <c r="AC315" s="436"/>
      <c r="AD315" s="436"/>
    </row>
    <row r="316" ht="15.75" customHeight="1">
      <c r="A316" s="437"/>
      <c r="B316" s="438"/>
      <c r="C316" s="437"/>
      <c r="D316" s="437"/>
      <c r="E316" s="436"/>
      <c r="F316" s="436"/>
      <c r="G316" s="436"/>
      <c r="H316" s="436"/>
      <c r="I316" s="436"/>
      <c r="J316" s="436"/>
      <c r="K316" s="436"/>
      <c r="L316" s="436"/>
      <c r="M316" s="436"/>
      <c r="N316" s="436"/>
      <c r="O316" s="436"/>
      <c r="P316" s="436"/>
      <c r="Q316" s="436"/>
      <c r="R316" s="436"/>
      <c r="S316" s="436"/>
      <c r="T316" s="436"/>
      <c r="U316" s="436"/>
      <c r="V316" s="436"/>
      <c r="W316" s="436"/>
      <c r="X316" s="436"/>
      <c r="Y316" s="436"/>
      <c r="Z316" s="436"/>
      <c r="AA316" s="436"/>
      <c r="AB316" s="436"/>
      <c r="AC316" s="436"/>
      <c r="AD316" s="436"/>
    </row>
    <row r="317" ht="15.75" customHeight="1">
      <c r="A317" s="437"/>
      <c r="B317" s="438"/>
      <c r="C317" s="437"/>
      <c r="D317" s="437"/>
      <c r="E317" s="436"/>
      <c r="F317" s="436"/>
      <c r="G317" s="436"/>
      <c r="H317" s="436"/>
      <c r="I317" s="436"/>
      <c r="J317" s="436"/>
      <c r="K317" s="436"/>
      <c r="L317" s="436"/>
      <c r="M317" s="436"/>
      <c r="N317" s="436"/>
      <c r="O317" s="436"/>
      <c r="P317" s="436"/>
      <c r="Q317" s="436"/>
      <c r="R317" s="436"/>
      <c r="S317" s="436"/>
      <c r="T317" s="436"/>
      <c r="U317" s="436"/>
      <c r="V317" s="436"/>
      <c r="W317" s="436"/>
      <c r="X317" s="436"/>
      <c r="Y317" s="436"/>
      <c r="Z317" s="436"/>
      <c r="AA317" s="436"/>
      <c r="AB317" s="436"/>
      <c r="AC317" s="436"/>
      <c r="AD317" s="436"/>
    </row>
    <row r="318" ht="15.75" customHeight="1">
      <c r="A318" s="437"/>
      <c r="B318" s="438"/>
      <c r="C318" s="437"/>
      <c r="D318" s="437"/>
      <c r="E318" s="436"/>
      <c r="F318" s="436"/>
      <c r="G318" s="436"/>
      <c r="H318" s="436"/>
      <c r="I318" s="436"/>
      <c r="J318" s="436"/>
      <c r="K318" s="436"/>
      <c r="L318" s="436"/>
      <c r="M318" s="436"/>
      <c r="N318" s="436"/>
      <c r="O318" s="436"/>
      <c r="P318" s="436"/>
      <c r="Q318" s="436"/>
      <c r="R318" s="436"/>
      <c r="S318" s="436"/>
      <c r="T318" s="436"/>
      <c r="U318" s="436"/>
      <c r="V318" s="436"/>
      <c r="W318" s="436"/>
      <c r="X318" s="436"/>
      <c r="Y318" s="436"/>
      <c r="Z318" s="436"/>
      <c r="AA318" s="436"/>
      <c r="AB318" s="436"/>
      <c r="AC318" s="436"/>
      <c r="AD318" s="436"/>
    </row>
    <row r="319" ht="15.75" customHeight="1">
      <c r="A319" s="437"/>
      <c r="B319" s="438"/>
      <c r="C319" s="437"/>
      <c r="D319" s="437"/>
      <c r="E319" s="436"/>
      <c r="F319" s="436"/>
      <c r="G319" s="436"/>
      <c r="H319" s="436"/>
      <c r="I319" s="436"/>
      <c r="J319" s="436"/>
      <c r="K319" s="436"/>
      <c r="L319" s="436"/>
      <c r="M319" s="436"/>
      <c r="N319" s="436"/>
      <c r="O319" s="436"/>
      <c r="P319" s="436"/>
      <c r="Q319" s="436"/>
      <c r="R319" s="436"/>
      <c r="S319" s="436"/>
      <c r="T319" s="436"/>
      <c r="U319" s="436"/>
      <c r="V319" s="436"/>
      <c r="W319" s="436"/>
      <c r="X319" s="436"/>
      <c r="Y319" s="436"/>
      <c r="Z319" s="436"/>
      <c r="AA319" s="436"/>
      <c r="AB319" s="436"/>
      <c r="AC319" s="436"/>
      <c r="AD319" s="436"/>
    </row>
    <row r="320" ht="15.75" customHeight="1">
      <c r="A320" s="437"/>
      <c r="B320" s="438"/>
      <c r="C320" s="437"/>
      <c r="D320" s="437"/>
      <c r="E320" s="436"/>
      <c r="F320" s="436"/>
      <c r="G320" s="436"/>
      <c r="H320" s="436"/>
      <c r="I320" s="436"/>
      <c r="J320" s="436"/>
      <c r="K320" s="436"/>
      <c r="L320" s="436"/>
      <c r="M320" s="436"/>
      <c r="N320" s="436"/>
      <c r="O320" s="436"/>
      <c r="P320" s="436"/>
      <c r="Q320" s="436"/>
      <c r="R320" s="436"/>
      <c r="S320" s="436"/>
      <c r="T320" s="436"/>
      <c r="U320" s="436"/>
      <c r="V320" s="436"/>
      <c r="W320" s="436"/>
      <c r="X320" s="436"/>
      <c r="Y320" s="436"/>
      <c r="Z320" s="436"/>
      <c r="AA320" s="436"/>
      <c r="AB320" s="436"/>
      <c r="AC320" s="436"/>
      <c r="AD320" s="436"/>
    </row>
    <row r="321" ht="15.75" customHeight="1">
      <c r="A321" s="437"/>
      <c r="B321" s="438"/>
      <c r="C321" s="437"/>
      <c r="D321" s="437"/>
      <c r="E321" s="436"/>
      <c r="F321" s="436"/>
      <c r="G321" s="436"/>
      <c r="H321" s="436"/>
      <c r="I321" s="436"/>
      <c r="J321" s="436"/>
      <c r="K321" s="436"/>
      <c r="L321" s="436"/>
      <c r="M321" s="436"/>
      <c r="N321" s="436"/>
      <c r="O321" s="436"/>
      <c r="P321" s="436"/>
      <c r="Q321" s="436"/>
      <c r="R321" s="436"/>
      <c r="S321" s="436"/>
      <c r="T321" s="436"/>
      <c r="U321" s="436"/>
      <c r="V321" s="436"/>
      <c r="W321" s="436"/>
      <c r="X321" s="436"/>
      <c r="Y321" s="436"/>
      <c r="Z321" s="436"/>
      <c r="AA321" s="436"/>
      <c r="AB321" s="436"/>
      <c r="AC321" s="436"/>
      <c r="AD321" s="436"/>
    </row>
    <row r="322" ht="15.75" customHeight="1">
      <c r="A322" s="437"/>
      <c r="B322" s="438"/>
      <c r="C322" s="437"/>
      <c r="D322" s="437"/>
      <c r="E322" s="436"/>
      <c r="F322" s="436"/>
      <c r="G322" s="436"/>
      <c r="H322" s="436"/>
      <c r="I322" s="436"/>
      <c r="J322" s="436"/>
      <c r="K322" s="436"/>
      <c r="L322" s="436"/>
      <c r="M322" s="436"/>
      <c r="N322" s="436"/>
      <c r="O322" s="436"/>
      <c r="P322" s="436"/>
      <c r="Q322" s="436"/>
      <c r="R322" s="436"/>
      <c r="S322" s="436"/>
      <c r="T322" s="436"/>
      <c r="U322" s="436"/>
      <c r="V322" s="436"/>
      <c r="W322" s="436"/>
      <c r="X322" s="436"/>
      <c r="Y322" s="436"/>
      <c r="Z322" s="436"/>
      <c r="AA322" s="436"/>
      <c r="AB322" s="436"/>
      <c r="AC322" s="436"/>
      <c r="AD322" s="436"/>
    </row>
    <row r="323" ht="15.75" customHeight="1">
      <c r="A323" s="437"/>
      <c r="B323" s="438"/>
      <c r="C323" s="437"/>
      <c r="D323" s="437"/>
      <c r="E323" s="436"/>
      <c r="F323" s="436"/>
      <c r="G323" s="436"/>
      <c r="H323" s="436"/>
      <c r="I323" s="436"/>
      <c r="J323" s="436"/>
      <c r="K323" s="436"/>
      <c r="L323" s="436"/>
      <c r="M323" s="436"/>
      <c r="N323" s="436"/>
      <c r="O323" s="436"/>
      <c r="P323" s="436"/>
      <c r="Q323" s="436"/>
      <c r="R323" s="436"/>
      <c r="S323" s="436"/>
      <c r="T323" s="436"/>
      <c r="U323" s="436"/>
      <c r="V323" s="436"/>
      <c r="W323" s="436"/>
      <c r="X323" s="436"/>
      <c r="Y323" s="436"/>
      <c r="Z323" s="436"/>
      <c r="AA323" s="436"/>
      <c r="AB323" s="436"/>
      <c r="AC323" s="436"/>
      <c r="AD323" s="436"/>
    </row>
    <row r="324" ht="15.75" customHeight="1">
      <c r="A324" s="437"/>
      <c r="B324" s="438"/>
      <c r="C324" s="437"/>
      <c r="D324" s="437"/>
      <c r="E324" s="436"/>
      <c r="F324" s="436"/>
      <c r="G324" s="436"/>
      <c r="H324" s="436"/>
      <c r="I324" s="436"/>
      <c r="J324" s="436"/>
      <c r="K324" s="436"/>
      <c r="L324" s="436"/>
      <c r="M324" s="436"/>
      <c r="N324" s="436"/>
      <c r="O324" s="436"/>
      <c r="P324" s="436"/>
      <c r="Q324" s="436"/>
      <c r="R324" s="436"/>
      <c r="S324" s="436"/>
      <c r="T324" s="436"/>
      <c r="U324" s="436"/>
      <c r="V324" s="436"/>
      <c r="W324" s="436"/>
      <c r="X324" s="436"/>
      <c r="Y324" s="436"/>
      <c r="Z324" s="436"/>
      <c r="AA324" s="436"/>
      <c r="AB324" s="436"/>
      <c r="AC324" s="436"/>
      <c r="AD324" s="436"/>
    </row>
    <row r="325" ht="15.75" customHeight="1">
      <c r="A325" s="437"/>
      <c r="B325" s="438"/>
      <c r="C325" s="437"/>
      <c r="D325" s="437"/>
      <c r="E325" s="436"/>
      <c r="F325" s="436"/>
      <c r="G325" s="436"/>
      <c r="H325" s="436"/>
      <c r="I325" s="436"/>
      <c r="J325" s="436"/>
      <c r="K325" s="436"/>
      <c r="L325" s="436"/>
      <c r="M325" s="436"/>
      <c r="N325" s="436"/>
      <c r="O325" s="436"/>
      <c r="P325" s="436"/>
      <c r="Q325" s="436"/>
      <c r="R325" s="436"/>
      <c r="S325" s="436"/>
      <c r="T325" s="436"/>
      <c r="U325" s="436"/>
      <c r="V325" s="436"/>
      <c r="W325" s="436"/>
      <c r="X325" s="436"/>
      <c r="Y325" s="436"/>
      <c r="Z325" s="436"/>
      <c r="AA325" s="436"/>
      <c r="AB325" s="436"/>
      <c r="AC325" s="436"/>
      <c r="AD325" s="436"/>
    </row>
    <row r="326" ht="15.75" customHeight="1">
      <c r="A326" s="437"/>
      <c r="B326" s="438"/>
      <c r="C326" s="437"/>
      <c r="D326" s="437"/>
      <c r="E326" s="436"/>
      <c r="F326" s="436"/>
      <c r="G326" s="436"/>
      <c r="H326" s="436"/>
      <c r="I326" s="436"/>
      <c r="J326" s="436"/>
      <c r="K326" s="436"/>
      <c r="L326" s="436"/>
      <c r="M326" s="436"/>
      <c r="N326" s="436"/>
      <c r="O326" s="436"/>
      <c r="P326" s="436"/>
      <c r="Q326" s="436"/>
      <c r="R326" s="436"/>
      <c r="S326" s="436"/>
      <c r="T326" s="436"/>
      <c r="U326" s="436"/>
      <c r="V326" s="436"/>
      <c r="W326" s="436"/>
      <c r="X326" s="436"/>
      <c r="Y326" s="436"/>
      <c r="Z326" s="436"/>
      <c r="AA326" s="436"/>
      <c r="AB326" s="436"/>
      <c r="AC326" s="436"/>
      <c r="AD326" s="436"/>
    </row>
    <row r="327" ht="15.75" customHeight="1">
      <c r="A327" s="437"/>
      <c r="B327" s="438"/>
      <c r="C327" s="437"/>
      <c r="D327" s="437"/>
      <c r="E327" s="436"/>
      <c r="F327" s="436"/>
      <c r="G327" s="436"/>
      <c r="H327" s="436"/>
      <c r="I327" s="436"/>
      <c r="J327" s="436"/>
      <c r="K327" s="436"/>
      <c r="L327" s="436"/>
      <c r="M327" s="436"/>
      <c r="N327" s="436"/>
      <c r="O327" s="436"/>
      <c r="P327" s="436"/>
      <c r="Q327" s="436"/>
      <c r="R327" s="436"/>
      <c r="S327" s="436"/>
      <c r="T327" s="436"/>
      <c r="U327" s="436"/>
      <c r="V327" s="436"/>
      <c r="W327" s="436"/>
      <c r="X327" s="436"/>
      <c r="Y327" s="436"/>
      <c r="Z327" s="436"/>
      <c r="AA327" s="436"/>
      <c r="AB327" s="436"/>
      <c r="AC327" s="436"/>
      <c r="AD327" s="436"/>
    </row>
    <row r="328" ht="15.75" customHeight="1">
      <c r="A328" s="437"/>
      <c r="B328" s="438"/>
      <c r="C328" s="437"/>
      <c r="D328" s="437"/>
      <c r="E328" s="436"/>
      <c r="F328" s="436"/>
      <c r="G328" s="436"/>
      <c r="H328" s="436"/>
      <c r="I328" s="436"/>
      <c r="J328" s="436"/>
      <c r="K328" s="436"/>
      <c r="L328" s="436"/>
      <c r="M328" s="436"/>
      <c r="N328" s="436"/>
      <c r="O328" s="436"/>
      <c r="P328" s="436"/>
      <c r="Q328" s="436"/>
      <c r="R328" s="436"/>
      <c r="S328" s="436"/>
      <c r="T328" s="436"/>
      <c r="U328" s="436"/>
      <c r="V328" s="436"/>
      <c r="W328" s="436"/>
      <c r="X328" s="436"/>
      <c r="Y328" s="436"/>
      <c r="Z328" s="436"/>
      <c r="AA328" s="436"/>
      <c r="AB328" s="436"/>
      <c r="AC328" s="436"/>
      <c r="AD328" s="436"/>
    </row>
    <row r="329" ht="15.75" customHeight="1">
      <c r="A329" s="437"/>
      <c r="B329" s="438"/>
      <c r="C329" s="437"/>
      <c r="D329" s="437"/>
      <c r="E329" s="436"/>
      <c r="F329" s="436"/>
      <c r="G329" s="436"/>
      <c r="H329" s="436"/>
      <c r="I329" s="436"/>
      <c r="J329" s="436"/>
      <c r="K329" s="436"/>
      <c r="L329" s="436"/>
      <c r="M329" s="436"/>
      <c r="N329" s="436"/>
      <c r="O329" s="436"/>
      <c r="P329" s="436"/>
      <c r="Q329" s="436"/>
      <c r="R329" s="436"/>
      <c r="S329" s="436"/>
      <c r="T329" s="436"/>
      <c r="U329" s="436"/>
      <c r="V329" s="436"/>
      <c r="W329" s="436"/>
      <c r="X329" s="436"/>
      <c r="Y329" s="436"/>
      <c r="Z329" s="436"/>
      <c r="AA329" s="436"/>
      <c r="AB329" s="436"/>
      <c r="AC329" s="436"/>
      <c r="AD329" s="436"/>
    </row>
    <row r="330" ht="15.75" customHeight="1">
      <c r="A330" s="437"/>
      <c r="B330" s="438"/>
      <c r="C330" s="437"/>
      <c r="D330" s="437"/>
      <c r="E330" s="436"/>
      <c r="F330" s="436"/>
      <c r="G330" s="436"/>
      <c r="H330" s="436"/>
      <c r="I330" s="436"/>
      <c r="J330" s="436"/>
      <c r="K330" s="436"/>
      <c r="L330" s="436"/>
      <c r="M330" s="436"/>
      <c r="N330" s="436"/>
      <c r="O330" s="436"/>
      <c r="P330" s="436"/>
      <c r="Q330" s="436"/>
      <c r="R330" s="436"/>
      <c r="S330" s="436"/>
      <c r="T330" s="436"/>
      <c r="U330" s="436"/>
      <c r="V330" s="436"/>
      <c r="W330" s="436"/>
      <c r="X330" s="436"/>
      <c r="Y330" s="436"/>
      <c r="Z330" s="436"/>
      <c r="AA330" s="436"/>
      <c r="AB330" s="436"/>
      <c r="AC330" s="436"/>
      <c r="AD330" s="436"/>
    </row>
    <row r="331" ht="15.75" customHeight="1">
      <c r="A331" s="437"/>
      <c r="B331" s="438"/>
      <c r="C331" s="437"/>
      <c r="D331" s="437"/>
      <c r="E331" s="436"/>
      <c r="F331" s="436"/>
      <c r="G331" s="436"/>
      <c r="H331" s="436"/>
      <c r="I331" s="436"/>
      <c r="J331" s="436"/>
      <c r="K331" s="436"/>
      <c r="L331" s="436"/>
      <c r="M331" s="436"/>
      <c r="N331" s="436"/>
      <c r="O331" s="436"/>
      <c r="P331" s="436"/>
      <c r="Q331" s="436"/>
      <c r="R331" s="436"/>
      <c r="S331" s="436"/>
      <c r="T331" s="436"/>
      <c r="U331" s="436"/>
      <c r="V331" s="436"/>
      <c r="W331" s="436"/>
      <c r="X331" s="436"/>
      <c r="Y331" s="436"/>
      <c r="Z331" s="436"/>
      <c r="AA331" s="436"/>
      <c r="AB331" s="436"/>
      <c r="AC331" s="436"/>
      <c r="AD331" s="436"/>
    </row>
    <row r="332" ht="15.75" customHeight="1">
      <c r="A332" s="437"/>
      <c r="B332" s="438"/>
      <c r="C332" s="437"/>
      <c r="D332" s="437"/>
      <c r="E332" s="436"/>
      <c r="F332" s="436"/>
      <c r="G332" s="436"/>
      <c r="H332" s="436"/>
      <c r="I332" s="436"/>
      <c r="J332" s="436"/>
      <c r="K332" s="436"/>
      <c r="L332" s="436"/>
      <c r="M332" s="436"/>
      <c r="N332" s="436"/>
      <c r="O332" s="436"/>
      <c r="P332" s="436"/>
      <c r="Q332" s="436"/>
      <c r="R332" s="436"/>
      <c r="S332" s="436"/>
      <c r="T332" s="436"/>
      <c r="U332" s="436"/>
      <c r="V332" s="436"/>
      <c r="W332" s="436"/>
      <c r="X332" s="436"/>
      <c r="Y332" s="436"/>
      <c r="Z332" s="436"/>
      <c r="AA332" s="436"/>
      <c r="AB332" s="436"/>
      <c r="AC332" s="436"/>
      <c r="AD332" s="436"/>
    </row>
    <row r="333" ht="15.75" customHeight="1">
      <c r="A333" s="437"/>
      <c r="B333" s="438"/>
      <c r="C333" s="437"/>
      <c r="D333" s="437"/>
      <c r="E333" s="436"/>
      <c r="F333" s="436"/>
      <c r="G333" s="436"/>
      <c r="H333" s="436"/>
      <c r="I333" s="436"/>
      <c r="J333" s="436"/>
      <c r="K333" s="436"/>
      <c r="L333" s="436"/>
      <c r="M333" s="436"/>
      <c r="N333" s="436"/>
      <c r="O333" s="436"/>
      <c r="P333" s="436"/>
      <c r="Q333" s="436"/>
      <c r="R333" s="436"/>
      <c r="S333" s="436"/>
      <c r="T333" s="436"/>
      <c r="U333" s="436"/>
      <c r="V333" s="436"/>
      <c r="W333" s="436"/>
      <c r="X333" s="436"/>
      <c r="Y333" s="436"/>
      <c r="Z333" s="436"/>
      <c r="AA333" s="436"/>
      <c r="AB333" s="436"/>
      <c r="AC333" s="436"/>
      <c r="AD333" s="436"/>
    </row>
    <row r="334" ht="15.75" customHeight="1">
      <c r="A334" s="437"/>
      <c r="B334" s="438"/>
      <c r="C334" s="437"/>
      <c r="D334" s="437"/>
      <c r="E334" s="436"/>
      <c r="F334" s="436"/>
      <c r="G334" s="436"/>
      <c r="H334" s="436"/>
      <c r="I334" s="436"/>
      <c r="J334" s="436"/>
      <c r="K334" s="436"/>
      <c r="L334" s="436"/>
      <c r="M334" s="436"/>
      <c r="N334" s="436"/>
      <c r="O334" s="436"/>
      <c r="P334" s="436"/>
      <c r="Q334" s="436"/>
      <c r="R334" s="436"/>
      <c r="S334" s="436"/>
      <c r="T334" s="436"/>
      <c r="U334" s="436"/>
      <c r="V334" s="436"/>
      <c r="W334" s="436"/>
      <c r="X334" s="436"/>
      <c r="Y334" s="436"/>
      <c r="Z334" s="436"/>
      <c r="AA334" s="436"/>
      <c r="AB334" s="436"/>
      <c r="AC334" s="436"/>
      <c r="AD334" s="436"/>
    </row>
    <row r="335" ht="15.75" customHeight="1">
      <c r="A335" s="437"/>
      <c r="B335" s="438"/>
      <c r="C335" s="437"/>
      <c r="D335" s="437"/>
      <c r="E335" s="436"/>
      <c r="F335" s="436"/>
      <c r="G335" s="436"/>
      <c r="H335" s="436"/>
      <c r="I335" s="436"/>
      <c r="J335" s="436"/>
      <c r="K335" s="436"/>
      <c r="L335" s="436"/>
      <c r="M335" s="436"/>
      <c r="N335" s="436"/>
      <c r="O335" s="436"/>
      <c r="P335" s="436"/>
      <c r="Q335" s="436"/>
      <c r="R335" s="436"/>
      <c r="S335" s="436"/>
      <c r="T335" s="436"/>
      <c r="U335" s="436"/>
      <c r="V335" s="436"/>
      <c r="W335" s="436"/>
      <c r="X335" s="436"/>
      <c r="Y335" s="436"/>
      <c r="Z335" s="436"/>
      <c r="AA335" s="436"/>
      <c r="AB335" s="436"/>
      <c r="AC335" s="436"/>
      <c r="AD335" s="436"/>
    </row>
    <row r="336" ht="15.75" customHeight="1">
      <c r="A336" s="437"/>
      <c r="B336" s="438"/>
      <c r="C336" s="437"/>
      <c r="D336" s="437"/>
      <c r="E336" s="436"/>
      <c r="F336" s="436"/>
      <c r="G336" s="436"/>
      <c r="H336" s="436"/>
      <c r="I336" s="436"/>
      <c r="J336" s="436"/>
      <c r="K336" s="436"/>
      <c r="L336" s="436"/>
      <c r="M336" s="436"/>
      <c r="N336" s="436"/>
      <c r="O336" s="436"/>
      <c r="P336" s="436"/>
      <c r="Q336" s="436"/>
      <c r="R336" s="436"/>
      <c r="S336" s="436"/>
      <c r="T336" s="436"/>
      <c r="U336" s="436"/>
      <c r="V336" s="436"/>
      <c r="W336" s="436"/>
      <c r="X336" s="436"/>
      <c r="Y336" s="436"/>
      <c r="Z336" s="436"/>
      <c r="AA336" s="436"/>
      <c r="AB336" s="436"/>
      <c r="AC336" s="436"/>
      <c r="AD336" s="436"/>
    </row>
    <row r="337" ht="15.75" customHeight="1">
      <c r="A337" s="437"/>
      <c r="B337" s="438"/>
      <c r="C337" s="437"/>
      <c r="D337" s="437"/>
      <c r="E337" s="436"/>
      <c r="F337" s="436"/>
      <c r="G337" s="436"/>
      <c r="H337" s="436"/>
      <c r="I337" s="436"/>
      <c r="J337" s="436"/>
      <c r="K337" s="436"/>
      <c r="L337" s="436"/>
      <c r="M337" s="436"/>
      <c r="N337" s="436"/>
      <c r="O337" s="436"/>
      <c r="P337" s="436"/>
      <c r="Q337" s="436"/>
      <c r="R337" s="436"/>
      <c r="S337" s="436"/>
      <c r="T337" s="436"/>
      <c r="U337" s="436"/>
      <c r="V337" s="436"/>
      <c r="W337" s="436"/>
      <c r="X337" s="436"/>
      <c r="Y337" s="436"/>
      <c r="Z337" s="436"/>
      <c r="AA337" s="436"/>
      <c r="AB337" s="436"/>
      <c r="AC337" s="436"/>
      <c r="AD337" s="436"/>
    </row>
    <row r="338" ht="15.75" customHeight="1">
      <c r="A338" s="437"/>
      <c r="B338" s="438"/>
      <c r="C338" s="437"/>
      <c r="D338" s="437"/>
      <c r="E338" s="436"/>
      <c r="F338" s="436"/>
      <c r="G338" s="436"/>
      <c r="H338" s="436"/>
      <c r="I338" s="436"/>
      <c r="J338" s="436"/>
      <c r="K338" s="436"/>
      <c r="L338" s="436"/>
      <c r="M338" s="436"/>
      <c r="N338" s="436"/>
      <c r="O338" s="436"/>
      <c r="P338" s="436"/>
      <c r="Q338" s="436"/>
      <c r="R338" s="436"/>
      <c r="S338" s="436"/>
      <c r="T338" s="436"/>
      <c r="U338" s="436"/>
      <c r="V338" s="436"/>
      <c r="W338" s="436"/>
      <c r="X338" s="436"/>
      <c r="Y338" s="436"/>
      <c r="Z338" s="436"/>
      <c r="AA338" s="436"/>
      <c r="AB338" s="436"/>
      <c r="AC338" s="436"/>
      <c r="AD338" s="436"/>
    </row>
    <row r="339" ht="15.75" customHeight="1">
      <c r="A339" s="437"/>
      <c r="B339" s="438"/>
      <c r="C339" s="437"/>
      <c r="D339" s="437"/>
      <c r="E339" s="436"/>
      <c r="F339" s="436"/>
      <c r="G339" s="436"/>
      <c r="H339" s="436"/>
      <c r="I339" s="436"/>
      <c r="J339" s="436"/>
      <c r="K339" s="436"/>
      <c r="L339" s="436"/>
      <c r="M339" s="436"/>
      <c r="N339" s="436"/>
      <c r="O339" s="436"/>
      <c r="P339" s="436"/>
      <c r="Q339" s="436"/>
      <c r="R339" s="436"/>
      <c r="S339" s="436"/>
      <c r="T339" s="436"/>
      <c r="U339" s="436"/>
      <c r="V339" s="436"/>
      <c r="W339" s="436"/>
      <c r="X339" s="436"/>
      <c r="Y339" s="436"/>
      <c r="Z339" s="436"/>
      <c r="AA339" s="436"/>
      <c r="AB339" s="436"/>
      <c r="AC339" s="436"/>
      <c r="AD339" s="436"/>
    </row>
    <row r="340" ht="15.75" customHeight="1">
      <c r="A340" s="437"/>
      <c r="B340" s="438"/>
      <c r="C340" s="437"/>
      <c r="D340" s="437"/>
      <c r="E340" s="436"/>
      <c r="F340" s="436"/>
      <c r="G340" s="436"/>
      <c r="H340" s="436"/>
      <c r="I340" s="436"/>
      <c r="J340" s="436"/>
      <c r="K340" s="436"/>
      <c r="L340" s="436"/>
      <c r="M340" s="436"/>
      <c r="N340" s="436"/>
      <c r="O340" s="436"/>
      <c r="P340" s="436"/>
      <c r="Q340" s="436"/>
      <c r="R340" s="436"/>
      <c r="S340" s="436"/>
      <c r="T340" s="436"/>
      <c r="U340" s="436"/>
      <c r="V340" s="436"/>
      <c r="W340" s="436"/>
      <c r="X340" s="436"/>
      <c r="Y340" s="436"/>
      <c r="Z340" s="436"/>
      <c r="AA340" s="436"/>
      <c r="AB340" s="436"/>
      <c r="AC340" s="436"/>
      <c r="AD340" s="436"/>
    </row>
    <row r="341" ht="15.75" customHeight="1">
      <c r="A341" s="437"/>
      <c r="B341" s="438"/>
      <c r="C341" s="437"/>
      <c r="D341" s="437"/>
      <c r="E341" s="436"/>
      <c r="F341" s="436"/>
      <c r="G341" s="436"/>
      <c r="H341" s="436"/>
      <c r="I341" s="436"/>
      <c r="J341" s="436"/>
      <c r="K341" s="436"/>
      <c r="L341" s="436"/>
      <c r="M341" s="436"/>
      <c r="N341" s="436"/>
      <c r="O341" s="436"/>
      <c r="P341" s="436"/>
      <c r="Q341" s="436"/>
      <c r="R341" s="436"/>
      <c r="S341" s="436"/>
      <c r="T341" s="436"/>
      <c r="U341" s="436"/>
      <c r="V341" s="436"/>
      <c r="W341" s="436"/>
      <c r="X341" s="436"/>
      <c r="Y341" s="436"/>
      <c r="Z341" s="436"/>
      <c r="AA341" s="436"/>
      <c r="AB341" s="436"/>
      <c r="AC341" s="436"/>
      <c r="AD341" s="436"/>
    </row>
    <row r="342" ht="15.75" customHeight="1">
      <c r="A342" s="437"/>
      <c r="B342" s="438"/>
      <c r="C342" s="437"/>
      <c r="D342" s="437"/>
      <c r="E342" s="436"/>
      <c r="F342" s="436"/>
      <c r="G342" s="436"/>
      <c r="H342" s="436"/>
      <c r="I342" s="436"/>
      <c r="J342" s="436"/>
      <c r="K342" s="436"/>
      <c r="L342" s="436"/>
      <c r="M342" s="436"/>
      <c r="N342" s="436"/>
      <c r="O342" s="436"/>
      <c r="P342" s="436"/>
      <c r="Q342" s="436"/>
      <c r="R342" s="436"/>
      <c r="S342" s="436"/>
      <c r="T342" s="436"/>
      <c r="U342" s="436"/>
      <c r="V342" s="436"/>
      <c r="W342" s="436"/>
      <c r="X342" s="436"/>
      <c r="Y342" s="436"/>
      <c r="Z342" s="436"/>
      <c r="AA342" s="436"/>
      <c r="AB342" s="436"/>
      <c r="AC342" s="436"/>
      <c r="AD342" s="436"/>
    </row>
    <row r="343" ht="15.75" customHeight="1">
      <c r="A343" s="437"/>
      <c r="B343" s="438"/>
      <c r="C343" s="437"/>
      <c r="D343" s="437"/>
      <c r="E343" s="436"/>
      <c r="F343" s="436"/>
      <c r="G343" s="436"/>
      <c r="H343" s="436"/>
      <c r="I343" s="436"/>
      <c r="J343" s="436"/>
      <c r="K343" s="436"/>
      <c r="L343" s="436"/>
      <c r="M343" s="436"/>
      <c r="N343" s="436"/>
      <c r="O343" s="436"/>
      <c r="P343" s="436"/>
      <c r="Q343" s="436"/>
      <c r="R343" s="436"/>
      <c r="S343" s="436"/>
      <c r="T343" s="436"/>
      <c r="U343" s="436"/>
      <c r="V343" s="436"/>
      <c r="W343" s="436"/>
      <c r="X343" s="436"/>
      <c r="Y343" s="436"/>
      <c r="Z343" s="436"/>
      <c r="AA343" s="436"/>
      <c r="AB343" s="436"/>
      <c r="AC343" s="436"/>
      <c r="AD343" s="436"/>
    </row>
    <row r="344" ht="15.75" customHeight="1">
      <c r="A344" s="437"/>
      <c r="B344" s="438"/>
      <c r="C344" s="437"/>
      <c r="D344" s="437"/>
      <c r="E344" s="436"/>
      <c r="F344" s="436"/>
      <c r="G344" s="436"/>
      <c r="H344" s="436"/>
      <c r="I344" s="436"/>
      <c r="J344" s="436"/>
      <c r="K344" s="436"/>
      <c r="L344" s="436"/>
      <c r="M344" s="436"/>
      <c r="N344" s="436"/>
      <c r="O344" s="436"/>
      <c r="P344" s="436"/>
      <c r="Q344" s="436"/>
      <c r="R344" s="436"/>
      <c r="S344" s="436"/>
      <c r="T344" s="436"/>
      <c r="U344" s="436"/>
      <c r="V344" s="436"/>
      <c r="W344" s="436"/>
      <c r="X344" s="436"/>
      <c r="Y344" s="436"/>
      <c r="Z344" s="436"/>
      <c r="AA344" s="436"/>
      <c r="AB344" s="436"/>
      <c r="AC344" s="436"/>
      <c r="AD344" s="436"/>
    </row>
    <row r="345" ht="15.75" customHeight="1">
      <c r="A345" s="437"/>
      <c r="B345" s="438"/>
      <c r="C345" s="437"/>
      <c r="D345" s="437"/>
      <c r="E345" s="436"/>
      <c r="F345" s="436"/>
      <c r="G345" s="436"/>
      <c r="H345" s="436"/>
      <c r="I345" s="436"/>
      <c r="J345" s="436"/>
      <c r="K345" s="436"/>
      <c r="L345" s="436"/>
      <c r="M345" s="436"/>
      <c r="N345" s="436"/>
      <c r="O345" s="436"/>
      <c r="P345" s="436"/>
      <c r="Q345" s="436"/>
      <c r="R345" s="436"/>
      <c r="S345" s="436"/>
      <c r="T345" s="436"/>
      <c r="U345" s="436"/>
      <c r="V345" s="436"/>
      <c r="W345" s="436"/>
      <c r="X345" s="436"/>
      <c r="Y345" s="436"/>
      <c r="Z345" s="436"/>
      <c r="AA345" s="436"/>
      <c r="AB345" s="436"/>
      <c r="AC345" s="436"/>
      <c r="AD345" s="436"/>
    </row>
    <row r="346" ht="15.75" customHeight="1">
      <c r="A346" s="437"/>
      <c r="B346" s="438"/>
      <c r="C346" s="437"/>
      <c r="D346" s="437"/>
      <c r="E346" s="436"/>
      <c r="F346" s="436"/>
      <c r="G346" s="436"/>
      <c r="H346" s="436"/>
      <c r="I346" s="436"/>
      <c r="J346" s="436"/>
      <c r="K346" s="436"/>
      <c r="L346" s="436"/>
      <c r="M346" s="436"/>
      <c r="N346" s="436"/>
      <c r="O346" s="436"/>
      <c r="P346" s="436"/>
      <c r="Q346" s="436"/>
      <c r="R346" s="436"/>
      <c r="S346" s="436"/>
      <c r="T346" s="436"/>
      <c r="U346" s="436"/>
      <c r="V346" s="436"/>
      <c r="W346" s="436"/>
      <c r="X346" s="436"/>
      <c r="Y346" s="436"/>
      <c r="Z346" s="436"/>
      <c r="AA346" s="436"/>
      <c r="AB346" s="436"/>
      <c r="AC346" s="436"/>
      <c r="AD346" s="436"/>
    </row>
    <row r="347" ht="15.75" customHeight="1">
      <c r="A347" s="437"/>
      <c r="B347" s="438"/>
      <c r="C347" s="437"/>
      <c r="D347" s="437"/>
      <c r="E347" s="436"/>
      <c r="F347" s="436"/>
      <c r="G347" s="436"/>
      <c r="H347" s="436"/>
      <c r="I347" s="436"/>
      <c r="J347" s="436"/>
      <c r="K347" s="436"/>
      <c r="L347" s="436"/>
      <c r="M347" s="436"/>
      <c r="N347" s="436"/>
      <c r="O347" s="436"/>
      <c r="P347" s="436"/>
      <c r="Q347" s="436"/>
      <c r="R347" s="436"/>
      <c r="S347" s="436"/>
      <c r="T347" s="436"/>
      <c r="U347" s="436"/>
      <c r="V347" s="436"/>
      <c r="W347" s="436"/>
      <c r="X347" s="436"/>
      <c r="Y347" s="436"/>
      <c r="Z347" s="436"/>
      <c r="AA347" s="436"/>
      <c r="AB347" s="436"/>
      <c r="AC347" s="436"/>
      <c r="AD347" s="436"/>
    </row>
    <row r="348" ht="15.75" customHeight="1">
      <c r="A348" s="437"/>
      <c r="B348" s="438"/>
      <c r="C348" s="437"/>
      <c r="D348" s="437"/>
      <c r="E348" s="436"/>
      <c r="F348" s="436"/>
      <c r="G348" s="436"/>
      <c r="H348" s="436"/>
      <c r="I348" s="436"/>
      <c r="J348" s="436"/>
      <c r="K348" s="436"/>
      <c r="L348" s="436"/>
      <c r="M348" s="436"/>
      <c r="N348" s="436"/>
      <c r="O348" s="436"/>
      <c r="P348" s="436"/>
      <c r="Q348" s="436"/>
      <c r="R348" s="436"/>
      <c r="S348" s="436"/>
      <c r="T348" s="436"/>
      <c r="U348" s="436"/>
      <c r="V348" s="436"/>
      <c r="W348" s="436"/>
      <c r="X348" s="436"/>
      <c r="Y348" s="436"/>
      <c r="Z348" s="436"/>
      <c r="AA348" s="436"/>
      <c r="AB348" s="436"/>
      <c r="AC348" s="436"/>
      <c r="AD348" s="436"/>
    </row>
    <row r="349" ht="15.75" customHeight="1">
      <c r="A349" s="437"/>
      <c r="B349" s="438"/>
      <c r="C349" s="437"/>
      <c r="D349" s="437"/>
      <c r="E349" s="436"/>
      <c r="F349" s="436"/>
      <c r="G349" s="436"/>
      <c r="H349" s="436"/>
      <c r="I349" s="436"/>
      <c r="J349" s="436"/>
      <c r="K349" s="436"/>
      <c r="L349" s="436"/>
      <c r="M349" s="436"/>
      <c r="N349" s="436"/>
      <c r="O349" s="436"/>
      <c r="P349" s="436"/>
      <c r="Q349" s="436"/>
      <c r="R349" s="436"/>
      <c r="S349" s="436"/>
      <c r="T349" s="436"/>
      <c r="U349" s="436"/>
      <c r="V349" s="436"/>
      <c r="W349" s="436"/>
      <c r="X349" s="436"/>
      <c r="Y349" s="436"/>
      <c r="Z349" s="436"/>
      <c r="AA349" s="436"/>
      <c r="AB349" s="436"/>
      <c r="AC349" s="436"/>
      <c r="AD349" s="436"/>
    </row>
    <row r="350" ht="15.75" customHeight="1">
      <c r="A350" s="437"/>
      <c r="B350" s="438"/>
      <c r="C350" s="437"/>
      <c r="D350" s="437"/>
      <c r="E350" s="436"/>
      <c r="F350" s="436"/>
      <c r="G350" s="436"/>
      <c r="H350" s="436"/>
      <c r="I350" s="436"/>
      <c r="J350" s="436"/>
      <c r="K350" s="436"/>
      <c r="L350" s="436"/>
      <c r="M350" s="436"/>
      <c r="N350" s="436"/>
      <c r="O350" s="436"/>
      <c r="P350" s="436"/>
      <c r="Q350" s="436"/>
      <c r="R350" s="436"/>
      <c r="S350" s="436"/>
      <c r="T350" s="436"/>
      <c r="U350" s="436"/>
      <c r="V350" s="436"/>
      <c r="W350" s="436"/>
      <c r="X350" s="436"/>
      <c r="Y350" s="436"/>
      <c r="Z350" s="436"/>
      <c r="AA350" s="436"/>
      <c r="AB350" s="436"/>
      <c r="AC350" s="436"/>
      <c r="AD350" s="436"/>
    </row>
    <row r="351" ht="15.75" customHeight="1">
      <c r="A351" s="437"/>
      <c r="B351" s="438"/>
      <c r="C351" s="437"/>
      <c r="D351" s="437"/>
      <c r="E351" s="436"/>
      <c r="F351" s="436"/>
      <c r="G351" s="436"/>
      <c r="H351" s="436"/>
      <c r="I351" s="436"/>
      <c r="J351" s="436"/>
      <c r="K351" s="436"/>
      <c r="L351" s="436"/>
      <c r="M351" s="436"/>
      <c r="N351" s="436"/>
      <c r="O351" s="436"/>
      <c r="P351" s="436"/>
      <c r="Q351" s="436"/>
      <c r="R351" s="436"/>
      <c r="S351" s="436"/>
      <c r="T351" s="436"/>
      <c r="U351" s="436"/>
      <c r="V351" s="436"/>
      <c r="W351" s="436"/>
      <c r="X351" s="436"/>
      <c r="Y351" s="436"/>
      <c r="Z351" s="436"/>
      <c r="AA351" s="436"/>
      <c r="AB351" s="436"/>
      <c r="AC351" s="436"/>
      <c r="AD351" s="436"/>
    </row>
    <row r="352" ht="15.75" customHeight="1">
      <c r="A352" s="437"/>
      <c r="B352" s="438"/>
      <c r="C352" s="437"/>
      <c r="D352" s="437"/>
      <c r="E352" s="436"/>
      <c r="F352" s="436"/>
      <c r="G352" s="436"/>
      <c r="H352" s="436"/>
      <c r="I352" s="436"/>
      <c r="J352" s="436"/>
      <c r="K352" s="436"/>
      <c r="L352" s="436"/>
      <c r="M352" s="436"/>
      <c r="N352" s="436"/>
      <c r="O352" s="436"/>
      <c r="P352" s="436"/>
      <c r="Q352" s="436"/>
      <c r="R352" s="436"/>
      <c r="S352" s="436"/>
      <c r="T352" s="436"/>
      <c r="U352" s="436"/>
      <c r="V352" s="436"/>
      <c r="W352" s="436"/>
      <c r="X352" s="436"/>
      <c r="Y352" s="436"/>
      <c r="Z352" s="436"/>
      <c r="AA352" s="436"/>
      <c r="AB352" s="436"/>
      <c r="AC352" s="436"/>
      <c r="AD352" s="436"/>
    </row>
    <row r="353" ht="15.75" customHeight="1">
      <c r="A353" s="437"/>
      <c r="B353" s="438"/>
      <c r="C353" s="437"/>
      <c r="D353" s="437"/>
      <c r="E353" s="436"/>
      <c r="F353" s="436"/>
      <c r="G353" s="436"/>
      <c r="H353" s="436"/>
      <c r="I353" s="436"/>
      <c r="J353" s="436"/>
      <c r="K353" s="436"/>
      <c r="L353" s="436"/>
      <c r="M353" s="436"/>
      <c r="N353" s="436"/>
      <c r="O353" s="436"/>
      <c r="P353" s="436"/>
      <c r="Q353" s="436"/>
      <c r="R353" s="436"/>
      <c r="S353" s="436"/>
      <c r="T353" s="436"/>
      <c r="U353" s="436"/>
      <c r="V353" s="436"/>
      <c r="W353" s="436"/>
      <c r="X353" s="436"/>
      <c r="Y353" s="436"/>
      <c r="Z353" s="436"/>
      <c r="AA353" s="436"/>
      <c r="AB353" s="436"/>
      <c r="AC353" s="436"/>
      <c r="AD353" s="436"/>
    </row>
    <row r="354" ht="15.75" customHeight="1">
      <c r="A354" s="437"/>
      <c r="B354" s="438"/>
      <c r="C354" s="437"/>
      <c r="D354" s="437"/>
      <c r="E354" s="436"/>
      <c r="F354" s="436"/>
      <c r="G354" s="436"/>
      <c r="H354" s="436"/>
      <c r="I354" s="436"/>
      <c r="J354" s="436"/>
      <c r="K354" s="436"/>
      <c r="L354" s="436"/>
      <c r="M354" s="436"/>
      <c r="N354" s="436"/>
      <c r="O354" s="436"/>
      <c r="P354" s="436"/>
      <c r="Q354" s="436"/>
      <c r="R354" s="436"/>
      <c r="S354" s="436"/>
      <c r="T354" s="436"/>
      <c r="U354" s="436"/>
      <c r="V354" s="436"/>
      <c r="W354" s="436"/>
      <c r="X354" s="436"/>
      <c r="Y354" s="436"/>
      <c r="Z354" s="436"/>
      <c r="AA354" s="436"/>
      <c r="AB354" s="436"/>
      <c r="AC354" s="436"/>
      <c r="AD354" s="436"/>
    </row>
    <row r="355" ht="15.75" customHeight="1">
      <c r="A355" s="437"/>
      <c r="B355" s="438"/>
      <c r="C355" s="437"/>
      <c r="D355" s="437"/>
      <c r="E355" s="436"/>
      <c r="F355" s="436"/>
      <c r="G355" s="436"/>
      <c r="H355" s="436"/>
      <c r="I355" s="436"/>
      <c r="J355" s="436"/>
      <c r="K355" s="436"/>
      <c r="L355" s="436"/>
      <c r="M355" s="436"/>
      <c r="N355" s="436"/>
      <c r="O355" s="436"/>
      <c r="P355" s="436"/>
      <c r="Q355" s="436"/>
      <c r="R355" s="436"/>
      <c r="S355" s="436"/>
      <c r="T355" s="436"/>
      <c r="U355" s="436"/>
      <c r="V355" s="436"/>
      <c r="W355" s="436"/>
      <c r="X355" s="436"/>
      <c r="Y355" s="436"/>
      <c r="Z355" s="436"/>
      <c r="AA355" s="436"/>
      <c r="AB355" s="436"/>
      <c r="AC355" s="436"/>
      <c r="AD355" s="436"/>
    </row>
    <row r="356" ht="15.75" customHeight="1">
      <c r="A356" s="437"/>
      <c r="B356" s="438"/>
      <c r="C356" s="437"/>
      <c r="D356" s="437"/>
      <c r="E356" s="436"/>
      <c r="F356" s="436"/>
      <c r="G356" s="436"/>
      <c r="H356" s="436"/>
      <c r="I356" s="436"/>
      <c r="J356" s="436"/>
      <c r="K356" s="436"/>
      <c r="L356" s="436"/>
      <c r="M356" s="436"/>
      <c r="N356" s="436"/>
      <c r="O356" s="436"/>
      <c r="P356" s="436"/>
      <c r="Q356" s="436"/>
      <c r="R356" s="436"/>
      <c r="S356" s="436"/>
      <c r="T356" s="436"/>
      <c r="U356" s="436"/>
      <c r="V356" s="436"/>
      <c r="W356" s="436"/>
      <c r="X356" s="436"/>
      <c r="Y356" s="436"/>
      <c r="Z356" s="436"/>
      <c r="AA356" s="436"/>
      <c r="AB356" s="436"/>
      <c r="AC356" s="436"/>
      <c r="AD356" s="436"/>
    </row>
    <row r="357" ht="15.75" customHeight="1">
      <c r="A357" s="437"/>
      <c r="B357" s="438"/>
      <c r="C357" s="437"/>
      <c r="D357" s="437"/>
      <c r="E357" s="436"/>
      <c r="F357" s="436"/>
      <c r="G357" s="436"/>
      <c r="H357" s="436"/>
      <c r="I357" s="436"/>
      <c r="J357" s="436"/>
      <c r="K357" s="436"/>
      <c r="L357" s="436"/>
      <c r="M357" s="436"/>
      <c r="N357" s="436"/>
      <c r="O357" s="436"/>
      <c r="P357" s="436"/>
      <c r="Q357" s="436"/>
      <c r="R357" s="436"/>
      <c r="S357" s="436"/>
      <c r="T357" s="436"/>
      <c r="U357" s="436"/>
      <c r="V357" s="436"/>
      <c r="W357" s="436"/>
      <c r="X357" s="436"/>
      <c r="Y357" s="436"/>
      <c r="Z357" s="436"/>
      <c r="AA357" s="436"/>
      <c r="AB357" s="436"/>
      <c r="AC357" s="436"/>
      <c r="AD357" s="436"/>
    </row>
    <row r="358" ht="15.75" customHeight="1">
      <c r="A358" s="437"/>
      <c r="B358" s="438"/>
      <c r="C358" s="437"/>
      <c r="D358" s="437"/>
      <c r="E358" s="436"/>
      <c r="F358" s="436"/>
      <c r="G358" s="436"/>
      <c r="H358" s="436"/>
      <c r="I358" s="436"/>
      <c r="J358" s="436"/>
      <c r="K358" s="436"/>
      <c r="L358" s="436"/>
      <c r="M358" s="436"/>
      <c r="N358" s="436"/>
      <c r="O358" s="436"/>
      <c r="P358" s="436"/>
      <c r="Q358" s="436"/>
      <c r="R358" s="436"/>
      <c r="S358" s="436"/>
      <c r="T358" s="436"/>
      <c r="U358" s="436"/>
      <c r="V358" s="436"/>
      <c r="W358" s="436"/>
      <c r="X358" s="436"/>
      <c r="Y358" s="436"/>
      <c r="Z358" s="436"/>
      <c r="AA358" s="436"/>
      <c r="AB358" s="436"/>
      <c r="AC358" s="436"/>
      <c r="AD358" s="436"/>
    </row>
    <row r="359" ht="15.75" customHeight="1">
      <c r="A359" s="437"/>
      <c r="B359" s="438"/>
      <c r="C359" s="437"/>
      <c r="D359" s="437"/>
      <c r="E359" s="436"/>
      <c r="F359" s="436"/>
      <c r="G359" s="436"/>
      <c r="H359" s="436"/>
      <c r="I359" s="436"/>
      <c r="J359" s="436"/>
      <c r="K359" s="436"/>
      <c r="L359" s="436"/>
      <c r="M359" s="436"/>
      <c r="N359" s="436"/>
      <c r="O359" s="436"/>
      <c r="P359" s="436"/>
      <c r="Q359" s="436"/>
      <c r="R359" s="436"/>
      <c r="S359" s="436"/>
      <c r="T359" s="436"/>
      <c r="U359" s="436"/>
      <c r="V359" s="436"/>
      <c r="W359" s="436"/>
      <c r="X359" s="436"/>
      <c r="Y359" s="436"/>
      <c r="Z359" s="436"/>
      <c r="AA359" s="436"/>
      <c r="AB359" s="436"/>
      <c r="AC359" s="436"/>
      <c r="AD359" s="436"/>
    </row>
    <row r="360" ht="15.75" customHeight="1">
      <c r="A360" s="437"/>
      <c r="B360" s="438"/>
      <c r="C360" s="437"/>
      <c r="D360" s="437"/>
      <c r="E360" s="436"/>
      <c r="F360" s="436"/>
      <c r="G360" s="436"/>
      <c r="H360" s="436"/>
      <c r="I360" s="436"/>
      <c r="J360" s="436"/>
      <c r="K360" s="436"/>
      <c r="L360" s="436"/>
      <c r="M360" s="436"/>
      <c r="N360" s="436"/>
      <c r="O360" s="436"/>
      <c r="P360" s="436"/>
      <c r="Q360" s="436"/>
      <c r="R360" s="436"/>
      <c r="S360" s="436"/>
      <c r="T360" s="436"/>
      <c r="U360" s="436"/>
      <c r="V360" s="436"/>
      <c r="W360" s="436"/>
      <c r="X360" s="436"/>
      <c r="Y360" s="436"/>
      <c r="Z360" s="436"/>
      <c r="AA360" s="436"/>
      <c r="AB360" s="436"/>
      <c r="AC360" s="436"/>
      <c r="AD360" s="436"/>
    </row>
    <row r="361" ht="15.75" customHeight="1">
      <c r="A361" s="437"/>
      <c r="B361" s="438"/>
      <c r="C361" s="437"/>
      <c r="D361" s="437"/>
      <c r="E361" s="436"/>
      <c r="F361" s="436"/>
      <c r="G361" s="436"/>
      <c r="H361" s="436"/>
      <c r="I361" s="436"/>
      <c r="J361" s="436"/>
      <c r="K361" s="436"/>
      <c r="L361" s="436"/>
      <c r="M361" s="436"/>
      <c r="N361" s="436"/>
      <c r="O361" s="436"/>
      <c r="P361" s="436"/>
      <c r="Q361" s="436"/>
      <c r="R361" s="436"/>
      <c r="S361" s="436"/>
      <c r="T361" s="436"/>
      <c r="U361" s="436"/>
      <c r="V361" s="436"/>
      <c r="W361" s="436"/>
      <c r="X361" s="436"/>
      <c r="Y361" s="436"/>
      <c r="Z361" s="436"/>
      <c r="AA361" s="436"/>
      <c r="AB361" s="436"/>
      <c r="AC361" s="436"/>
      <c r="AD361" s="436"/>
    </row>
    <row r="362" ht="15.75" customHeight="1">
      <c r="A362" s="437"/>
      <c r="B362" s="438"/>
      <c r="C362" s="437"/>
      <c r="D362" s="437"/>
      <c r="E362" s="436"/>
      <c r="F362" s="436"/>
      <c r="G362" s="436"/>
      <c r="H362" s="436"/>
      <c r="I362" s="436"/>
      <c r="J362" s="436"/>
      <c r="K362" s="436"/>
      <c r="L362" s="436"/>
      <c r="M362" s="436"/>
      <c r="N362" s="436"/>
      <c r="O362" s="436"/>
      <c r="P362" s="436"/>
      <c r="Q362" s="436"/>
      <c r="R362" s="436"/>
      <c r="S362" s="436"/>
      <c r="T362" s="436"/>
      <c r="U362" s="436"/>
      <c r="V362" s="436"/>
      <c r="W362" s="436"/>
      <c r="X362" s="436"/>
      <c r="Y362" s="436"/>
      <c r="Z362" s="436"/>
      <c r="AA362" s="436"/>
      <c r="AB362" s="436"/>
      <c r="AC362" s="436"/>
      <c r="AD362" s="436"/>
    </row>
    <row r="363" ht="15.75" customHeight="1">
      <c r="A363" s="437"/>
      <c r="B363" s="438"/>
      <c r="C363" s="437"/>
      <c r="D363" s="437"/>
      <c r="E363" s="436"/>
      <c r="F363" s="436"/>
      <c r="G363" s="436"/>
      <c r="H363" s="436"/>
      <c r="I363" s="436"/>
      <c r="J363" s="436"/>
      <c r="K363" s="436"/>
      <c r="L363" s="436"/>
      <c r="M363" s="436"/>
      <c r="N363" s="436"/>
      <c r="O363" s="436"/>
      <c r="P363" s="436"/>
      <c r="Q363" s="436"/>
      <c r="R363" s="436"/>
      <c r="S363" s="436"/>
      <c r="T363" s="436"/>
      <c r="U363" s="436"/>
      <c r="V363" s="436"/>
      <c r="W363" s="436"/>
      <c r="X363" s="436"/>
      <c r="Y363" s="436"/>
      <c r="Z363" s="436"/>
      <c r="AA363" s="436"/>
      <c r="AB363" s="436"/>
      <c r="AC363" s="436"/>
      <c r="AD363" s="436"/>
    </row>
    <row r="364" ht="15.75" customHeight="1">
      <c r="A364" s="437"/>
      <c r="B364" s="438"/>
      <c r="C364" s="437"/>
      <c r="D364" s="437"/>
      <c r="E364" s="436"/>
      <c r="F364" s="436"/>
      <c r="G364" s="436"/>
      <c r="H364" s="436"/>
      <c r="I364" s="436"/>
      <c r="J364" s="436"/>
      <c r="K364" s="436"/>
      <c r="L364" s="436"/>
      <c r="M364" s="436"/>
      <c r="N364" s="436"/>
      <c r="O364" s="436"/>
      <c r="P364" s="436"/>
      <c r="Q364" s="436"/>
      <c r="R364" s="436"/>
      <c r="S364" s="436"/>
      <c r="T364" s="436"/>
      <c r="U364" s="436"/>
      <c r="V364" s="436"/>
      <c r="W364" s="436"/>
      <c r="X364" s="436"/>
      <c r="Y364" s="436"/>
      <c r="Z364" s="436"/>
      <c r="AA364" s="436"/>
      <c r="AB364" s="436"/>
      <c r="AC364" s="436"/>
      <c r="AD364" s="436"/>
    </row>
    <row r="365" ht="15.75" customHeight="1">
      <c r="A365" s="437"/>
      <c r="B365" s="438"/>
      <c r="C365" s="437"/>
      <c r="D365" s="437"/>
      <c r="E365" s="436"/>
      <c r="F365" s="436"/>
      <c r="G365" s="436"/>
      <c r="H365" s="436"/>
      <c r="I365" s="436"/>
      <c r="J365" s="436"/>
      <c r="K365" s="436"/>
      <c r="L365" s="436"/>
      <c r="M365" s="436"/>
      <c r="N365" s="436"/>
      <c r="O365" s="436"/>
      <c r="P365" s="436"/>
      <c r="Q365" s="436"/>
      <c r="R365" s="436"/>
      <c r="S365" s="436"/>
      <c r="T365" s="436"/>
      <c r="U365" s="436"/>
      <c r="V365" s="436"/>
      <c r="W365" s="436"/>
      <c r="X365" s="436"/>
      <c r="Y365" s="436"/>
      <c r="Z365" s="436"/>
      <c r="AA365" s="436"/>
      <c r="AB365" s="436"/>
      <c r="AC365" s="436"/>
      <c r="AD365" s="436"/>
    </row>
    <row r="366" ht="15.75" customHeight="1">
      <c r="A366" s="437"/>
      <c r="B366" s="438"/>
      <c r="C366" s="437"/>
      <c r="D366" s="437"/>
      <c r="E366" s="436"/>
      <c r="F366" s="436"/>
      <c r="G366" s="436"/>
      <c r="H366" s="436"/>
      <c r="I366" s="436"/>
      <c r="J366" s="436"/>
      <c r="K366" s="436"/>
      <c r="L366" s="436"/>
      <c r="M366" s="436"/>
      <c r="N366" s="436"/>
      <c r="O366" s="436"/>
      <c r="P366" s="436"/>
      <c r="Q366" s="436"/>
      <c r="R366" s="436"/>
      <c r="S366" s="436"/>
      <c r="T366" s="436"/>
      <c r="U366" s="436"/>
      <c r="V366" s="436"/>
      <c r="W366" s="436"/>
      <c r="X366" s="436"/>
      <c r="Y366" s="436"/>
      <c r="Z366" s="436"/>
      <c r="AA366" s="436"/>
      <c r="AB366" s="436"/>
      <c r="AC366" s="436"/>
      <c r="AD366" s="436"/>
    </row>
    <row r="367" ht="15.75" customHeight="1">
      <c r="A367" s="437"/>
      <c r="B367" s="438"/>
      <c r="C367" s="437"/>
      <c r="D367" s="437"/>
      <c r="E367" s="436"/>
      <c r="F367" s="436"/>
      <c r="G367" s="436"/>
      <c r="H367" s="436"/>
      <c r="I367" s="436"/>
      <c r="J367" s="436"/>
      <c r="K367" s="436"/>
      <c r="L367" s="436"/>
      <c r="M367" s="436"/>
      <c r="N367" s="436"/>
      <c r="O367" s="436"/>
      <c r="P367" s="436"/>
      <c r="Q367" s="436"/>
      <c r="R367" s="436"/>
      <c r="S367" s="436"/>
      <c r="T367" s="436"/>
      <c r="U367" s="436"/>
      <c r="V367" s="436"/>
      <c r="W367" s="436"/>
      <c r="X367" s="436"/>
      <c r="Y367" s="436"/>
      <c r="Z367" s="436"/>
      <c r="AA367" s="436"/>
      <c r="AB367" s="436"/>
      <c r="AC367" s="436"/>
      <c r="AD367" s="436"/>
    </row>
    <row r="368" ht="15.75" customHeight="1">
      <c r="A368" s="437"/>
      <c r="B368" s="438"/>
      <c r="C368" s="437"/>
      <c r="D368" s="437"/>
      <c r="E368" s="436"/>
      <c r="F368" s="436"/>
      <c r="G368" s="436"/>
      <c r="H368" s="436"/>
      <c r="I368" s="436"/>
      <c r="J368" s="436"/>
      <c r="K368" s="436"/>
      <c r="L368" s="436"/>
      <c r="M368" s="436"/>
      <c r="N368" s="436"/>
      <c r="O368" s="436"/>
      <c r="P368" s="436"/>
      <c r="Q368" s="436"/>
      <c r="R368" s="436"/>
      <c r="S368" s="436"/>
      <c r="T368" s="436"/>
      <c r="U368" s="436"/>
      <c r="V368" s="436"/>
      <c r="W368" s="436"/>
      <c r="X368" s="436"/>
      <c r="Y368" s="436"/>
      <c r="Z368" s="436"/>
      <c r="AA368" s="436"/>
      <c r="AB368" s="436"/>
      <c r="AC368" s="436"/>
      <c r="AD368" s="436"/>
    </row>
    <row r="369" ht="15.75" customHeight="1">
      <c r="A369" s="437"/>
      <c r="B369" s="438"/>
      <c r="C369" s="437"/>
      <c r="D369" s="437"/>
      <c r="E369" s="436"/>
      <c r="F369" s="436"/>
      <c r="G369" s="436"/>
      <c r="H369" s="436"/>
      <c r="I369" s="436"/>
      <c r="J369" s="436"/>
      <c r="K369" s="436"/>
      <c r="L369" s="436"/>
      <c r="M369" s="436"/>
      <c r="N369" s="436"/>
      <c r="O369" s="436"/>
      <c r="P369" s="436"/>
      <c r="Q369" s="436"/>
      <c r="R369" s="436"/>
      <c r="S369" s="436"/>
      <c r="T369" s="436"/>
      <c r="U369" s="436"/>
      <c r="V369" s="436"/>
      <c r="W369" s="436"/>
      <c r="X369" s="436"/>
      <c r="Y369" s="436"/>
      <c r="Z369" s="436"/>
      <c r="AA369" s="436"/>
      <c r="AB369" s="436"/>
      <c r="AC369" s="436"/>
      <c r="AD369" s="436"/>
    </row>
    <row r="370" ht="15.75" customHeight="1">
      <c r="A370" s="437"/>
      <c r="B370" s="438"/>
      <c r="C370" s="437"/>
      <c r="D370" s="437"/>
      <c r="E370" s="436"/>
      <c r="F370" s="436"/>
      <c r="G370" s="436"/>
      <c r="H370" s="436"/>
      <c r="I370" s="436"/>
      <c r="J370" s="436"/>
      <c r="K370" s="436"/>
      <c r="L370" s="436"/>
      <c r="M370" s="436"/>
      <c r="N370" s="436"/>
      <c r="O370" s="436"/>
      <c r="P370" s="436"/>
      <c r="Q370" s="436"/>
      <c r="R370" s="436"/>
      <c r="S370" s="436"/>
      <c r="T370" s="436"/>
      <c r="U370" s="436"/>
      <c r="V370" s="436"/>
      <c r="W370" s="436"/>
      <c r="X370" s="436"/>
      <c r="Y370" s="436"/>
      <c r="Z370" s="436"/>
      <c r="AA370" s="436"/>
      <c r="AB370" s="436"/>
      <c r="AC370" s="436"/>
      <c r="AD370" s="436"/>
    </row>
    <row r="371" ht="15.75" customHeight="1">
      <c r="A371" s="437"/>
      <c r="B371" s="438"/>
      <c r="C371" s="437"/>
      <c r="D371" s="437"/>
      <c r="E371" s="436"/>
      <c r="F371" s="436"/>
      <c r="G371" s="436"/>
      <c r="H371" s="436"/>
      <c r="I371" s="436"/>
      <c r="J371" s="436"/>
      <c r="K371" s="436"/>
      <c r="L371" s="436"/>
      <c r="M371" s="436"/>
      <c r="N371" s="436"/>
      <c r="O371" s="436"/>
      <c r="P371" s="436"/>
      <c r="Q371" s="436"/>
      <c r="R371" s="436"/>
      <c r="S371" s="436"/>
      <c r="T371" s="436"/>
      <c r="U371" s="436"/>
      <c r="V371" s="436"/>
      <c r="W371" s="436"/>
      <c r="X371" s="436"/>
      <c r="Y371" s="436"/>
      <c r="Z371" s="436"/>
      <c r="AA371" s="436"/>
      <c r="AB371" s="436"/>
      <c r="AC371" s="436"/>
      <c r="AD371" s="436"/>
    </row>
    <row r="372" ht="15.75" customHeight="1">
      <c r="A372" s="437"/>
      <c r="B372" s="438"/>
      <c r="C372" s="437"/>
      <c r="D372" s="437"/>
      <c r="E372" s="436"/>
      <c r="F372" s="436"/>
      <c r="G372" s="436"/>
      <c r="H372" s="436"/>
      <c r="I372" s="436"/>
      <c r="J372" s="436"/>
      <c r="K372" s="436"/>
      <c r="L372" s="436"/>
      <c r="M372" s="436"/>
      <c r="N372" s="436"/>
      <c r="O372" s="436"/>
      <c r="P372" s="436"/>
      <c r="Q372" s="436"/>
      <c r="R372" s="436"/>
      <c r="S372" s="436"/>
      <c r="T372" s="436"/>
      <c r="U372" s="436"/>
      <c r="V372" s="436"/>
      <c r="W372" s="436"/>
      <c r="X372" s="436"/>
      <c r="Y372" s="436"/>
      <c r="Z372" s="436"/>
      <c r="AA372" s="436"/>
      <c r="AB372" s="436"/>
      <c r="AC372" s="436"/>
      <c r="AD372" s="436"/>
    </row>
    <row r="373" ht="15.75" customHeight="1">
      <c r="A373" s="437"/>
      <c r="B373" s="438"/>
      <c r="C373" s="437"/>
      <c r="D373" s="437"/>
      <c r="E373" s="436"/>
      <c r="F373" s="436"/>
      <c r="G373" s="436"/>
      <c r="H373" s="436"/>
      <c r="I373" s="436"/>
      <c r="J373" s="436"/>
      <c r="K373" s="436"/>
      <c r="L373" s="436"/>
      <c r="M373" s="436"/>
      <c r="N373" s="436"/>
      <c r="O373" s="436"/>
      <c r="P373" s="436"/>
      <c r="Q373" s="436"/>
      <c r="R373" s="436"/>
      <c r="S373" s="436"/>
      <c r="T373" s="436"/>
      <c r="U373" s="436"/>
      <c r="V373" s="436"/>
      <c r="W373" s="436"/>
      <c r="X373" s="436"/>
      <c r="Y373" s="436"/>
      <c r="Z373" s="436"/>
      <c r="AA373" s="436"/>
      <c r="AB373" s="436"/>
      <c r="AC373" s="436"/>
      <c r="AD373" s="436"/>
    </row>
    <row r="374" ht="15.75" customHeight="1">
      <c r="A374" s="437"/>
      <c r="B374" s="438"/>
      <c r="C374" s="437"/>
      <c r="D374" s="437"/>
      <c r="E374" s="436"/>
      <c r="F374" s="436"/>
      <c r="G374" s="436"/>
      <c r="H374" s="436"/>
      <c r="I374" s="436"/>
      <c r="J374" s="436"/>
      <c r="K374" s="436"/>
      <c r="L374" s="436"/>
      <c r="M374" s="436"/>
      <c r="N374" s="436"/>
      <c r="O374" s="436"/>
      <c r="P374" s="436"/>
      <c r="Q374" s="436"/>
      <c r="R374" s="436"/>
      <c r="S374" s="436"/>
      <c r="T374" s="436"/>
      <c r="U374" s="436"/>
      <c r="V374" s="436"/>
      <c r="W374" s="436"/>
      <c r="X374" s="436"/>
      <c r="Y374" s="436"/>
      <c r="Z374" s="436"/>
      <c r="AA374" s="436"/>
      <c r="AB374" s="436"/>
      <c r="AC374" s="436"/>
      <c r="AD374" s="436"/>
    </row>
    <row r="375" ht="15.75" customHeight="1">
      <c r="A375" s="437"/>
      <c r="B375" s="438"/>
      <c r="C375" s="437"/>
      <c r="D375" s="437"/>
      <c r="E375" s="436"/>
      <c r="F375" s="436"/>
      <c r="G375" s="436"/>
      <c r="H375" s="436"/>
      <c r="I375" s="436"/>
      <c r="J375" s="436"/>
      <c r="K375" s="436"/>
      <c r="L375" s="436"/>
      <c r="M375" s="436"/>
      <c r="N375" s="436"/>
      <c r="O375" s="436"/>
      <c r="P375" s="436"/>
      <c r="Q375" s="436"/>
      <c r="R375" s="436"/>
      <c r="S375" s="436"/>
      <c r="T375" s="436"/>
      <c r="U375" s="436"/>
      <c r="V375" s="436"/>
      <c r="W375" s="436"/>
      <c r="X375" s="436"/>
      <c r="Y375" s="436"/>
      <c r="Z375" s="436"/>
      <c r="AA375" s="436"/>
      <c r="AB375" s="436"/>
      <c r="AC375" s="436"/>
      <c r="AD375" s="436"/>
    </row>
    <row r="376" ht="15.75" customHeight="1">
      <c r="A376" s="437"/>
      <c r="B376" s="438"/>
      <c r="C376" s="437"/>
      <c r="D376" s="437"/>
      <c r="E376" s="436"/>
      <c r="F376" s="436"/>
      <c r="G376" s="436"/>
      <c r="H376" s="436"/>
      <c r="I376" s="436"/>
      <c r="J376" s="436"/>
      <c r="K376" s="436"/>
      <c r="L376" s="436"/>
      <c r="M376" s="436"/>
      <c r="N376" s="436"/>
      <c r="O376" s="436"/>
      <c r="P376" s="436"/>
      <c r="Q376" s="436"/>
      <c r="R376" s="436"/>
      <c r="S376" s="436"/>
      <c r="T376" s="436"/>
      <c r="U376" s="436"/>
      <c r="V376" s="436"/>
      <c r="W376" s="436"/>
      <c r="X376" s="436"/>
      <c r="Y376" s="436"/>
      <c r="Z376" s="436"/>
      <c r="AA376" s="436"/>
      <c r="AB376" s="436"/>
      <c r="AC376" s="436"/>
      <c r="AD376" s="436"/>
    </row>
    <row r="377" ht="15.75" customHeight="1">
      <c r="A377" s="437"/>
      <c r="B377" s="438"/>
      <c r="C377" s="437"/>
      <c r="D377" s="437"/>
      <c r="E377" s="436"/>
      <c r="F377" s="436"/>
      <c r="G377" s="436"/>
      <c r="H377" s="436"/>
      <c r="I377" s="436"/>
      <c r="J377" s="436"/>
      <c r="K377" s="436"/>
      <c r="L377" s="436"/>
      <c r="M377" s="436"/>
      <c r="N377" s="436"/>
      <c r="O377" s="436"/>
      <c r="P377" s="436"/>
      <c r="Q377" s="436"/>
      <c r="R377" s="436"/>
      <c r="S377" s="436"/>
      <c r="T377" s="436"/>
      <c r="U377" s="436"/>
      <c r="V377" s="436"/>
      <c r="W377" s="436"/>
      <c r="X377" s="436"/>
      <c r="Y377" s="436"/>
      <c r="Z377" s="436"/>
      <c r="AA377" s="436"/>
      <c r="AB377" s="436"/>
      <c r="AC377" s="436"/>
      <c r="AD377" s="436"/>
    </row>
    <row r="378" ht="15.75" customHeight="1">
      <c r="A378" s="437"/>
      <c r="B378" s="438"/>
      <c r="C378" s="437"/>
      <c r="D378" s="437"/>
      <c r="E378" s="436"/>
      <c r="F378" s="436"/>
      <c r="G378" s="436"/>
      <c r="H378" s="436"/>
      <c r="I378" s="436"/>
      <c r="J378" s="436"/>
      <c r="K378" s="436"/>
      <c r="L378" s="436"/>
      <c r="M378" s="436"/>
      <c r="N378" s="436"/>
      <c r="O378" s="436"/>
      <c r="P378" s="436"/>
      <c r="Q378" s="436"/>
      <c r="R378" s="436"/>
      <c r="S378" s="436"/>
      <c r="T378" s="436"/>
      <c r="U378" s="436"/>
      <c r="V378" s="436"/>
      <c r="W378" s="436"/>
      <c r="X378" s="436"/>
      <c r="Y378" s="436"/>
      <c r="Z378" s="436"/>
      <c r="AA378" s="436"/>
      <c r="AB378" s="436"/>
      <c r="AC378" s="436"/>
      <c r="AD378" s="436"/>
    </row>
    <row r="379" ht="15.75" customHeight="1">
      <c r="A379" s="437"/>
      <c r="B379" s="438"/>
      <c r="C379" s="437"/>
      <c r="D379" s="437"/>
      <c r="E379" s="436"/>
      <c r="F379" s="436"/>
      <c r="G379" s="436"/>
      <c r="H379" s="436"/>
      <c r="I379" s="436"/>
      <c r="J379" s="436"/>
      <c r="K379" s="436"/>
      <c r="L379" s="436"/>
      <c r="M379" s="436"/>
      <c r="N379" s="436"/>
      <c r="O379" s="436"/>
      <c r="P379" s="436"/>
      <c r="Q379" s="436"/>
      <c r="R379" s="436"/>
      <c r="S379" s="436"/>
      <c r="T379" s="436"/>
      <c r="U379" s="436"/>
      <c r="V379" s="436"/>
      <c r="W379" s="436"/>
      <c r="X379" s="436"/>
      <c r="Y379" s="436"/>
      <c r="Z379" s="436"/>
      <c r="AA379" s="436"/>
      <c r="AB379" s="436"/>
      <c r="AC379" s="436"/>
      <c r="AD379" s="436"/>
    </row>
    <row r="380" ht="15.75" customHeight="1">
      <c r="A380" s="437"/>
      <c r="B380" s="438"/>
      <c r="C380" s="437"/>
      <c r="D380" s="437"/>
      <c r="E380" s="436"/>
      <c r="F380" s="436"/>
      <c r="G380" s="436"/>
      <c r="H380" s="436"/>
      <c r="I380" s="436"/>
      <c r="J380" s="436"/>
      <c r="K380" s="436"/>
      <c r="L380" s="436"/>
      <c r="M380" s="436"/>
      <c r="N380" s="436"/>
      <c r="O380" s="436"/>
      <c r="P380" s="436"/>
      <c r="Q380" s="436"/>
      <c r="R380" s="436"/>
      <c r="S380" s="436"/>
      <c r="T380" s="436"/>
      <c r="U380" s="436"/>
      <c r="V380" s="436"/>
      <c r="W380" s="436"/>
      <c r="X380" s="436"/>
      <c r="Y380" s="436"/>
      <c r="Z380" s="436"/>
      <c r="AA380" s="436"/>
      <c r="AB380" s="436"/>
      <c r="AC380" s="436"/>
      <c r="AD380" s="436"/>
    </row>
    <row r="381" ht="15.75" customHeight="1">
      <c r="A381" s="437"/>
      <c r="B381" s="438"/>
      <c r="C381" s="437"/>
      <c r="D381" s="437"/>
      <c r="E381" s="436"/>
      <c r="F381" s="436"/>
      <c r="G381" s="436"/>
      <c r="H381" s="436"/>
      <c r="I381" s="436"/>
      <c r="J381" s="436"/>
      <c r="K381" s="436"/>
      <c r="L381" s="436"/>
      <c r="M381" s="436"/>
      <c r="N381" s="436"/>
      <c r="O381" s="436"/>
      <c r="P381" s="436"/>
      <c r="Q381" s="436"/>
      <c r="R381" s="436"/>
      <c r="S381" s="436"/>
      <c r="T381" s="436"/>
      <c r="U381" s="436"/>
      <c r="V381" s="436"/>
      <c r="W381" s="436"/>
      <c r="X381" s="436"/>
      <c r="Y381" s="436"/>
      <c r="Z381" s="436"/>
      <c r="AA381" s="436"/>
      <c r="AB381" s="436"/>
      <c r="AC381" s="436"/>
      <c r="AD381" s="436"/>
    </row>
    <row r="382" ht="15.75" customHeight="1">
      <c r="A382" s="437"/>
      <c r="B382" s="438"/>
      <c r="C382" s="437"/>
      <c r="D382" s="437"/>
      <c r="E382" s="436"/>
      <c r="F382" s="436"/>
      <c r="G382" s="436"/>
      <c r="H382" s="436"/>
      <c r="I382" s="436"/>
      <c r="J382" s="436"/>
      <c r="K382" s="436"/>
      <c r="L382" s="436"/>
      <c r="M382" s="436"/>
      <c r="N382" s="436"/>
      <c r="O382" s="436"/>
      <c r="P382" s="436"/>
      <c r="Q382" s="436"/>
      <c r="R382" s="436"/>
      <c r="S382" s="436"/>
      <c r="T382" s="436"/>
      <c r="U382" s="436"/>
      <c r="V382" s="436"/>
      <c r="W382" s="436"/>
      <c r="X382" s="436"/>
      <c r="Y382" s="436"/>
      <c r="Z382" s="436"/>
      <c r="AA382" s="436"/>
      <c r="AB382" s="436"/>
      <c r="AC382" s="436"/>
      <c r="AD382" s="436"/>
    </row>
    <row r="383" ht="15.75" customHeight="1">
      <c r="A383" s="437"/>
      <c r="B383" s="438"/>
      <c r="C383" s="437"/>
      <c r="D383" s="437"/>
      <c r="E383" s="436"/>
      <c r="F383" s="436"/>
      <c r="G383" s="436"/>
      <c r="H383" s="436"/>
      <c r="I383" s="436"/>
      <c r="J383" s="436"/>
      <c r="K383" s="436"/>
      <c r="L383" s="436"/>
      <c r="M383" s="436"/>
      <c r="N383" s="436"/>
      <c r="O383" s="436"/>
      <c r="P383" s="436"/>
      <c r="Q383" s="436"/>
      <c r="R383" s="436"/>
      <c r="S383" s="436"/>
      <c r="T383" s="436"/>
      <c r="U383" s="436"/>
      <c r="V383" s="436"/>
      <c r="W383" s="436"/>
      <c r="X383" s="436"/>
      <c r="Y383" s="436"/>
      <c r="Z383" s="436"/>
      <c r="AA383" s="436"/>
      <c r="AB383" s="436"/>
      <c r="AC383" s="436"/>
      <c r="AD383" s="436"/>
    </row>
    <row r="384" ht="15.75" customHeight="1">
      <c r="A384" s="437"/>
      <c r="B384" s="438"/>
      <c r="C384" s="437"/>
      <c r="D384" s="437"/>
      <c r="E384" s="436"/>
      <c r="F384" s="436"/>
      <c r="G384" s="436"/>
      <c r="H384" s="436"/>
      <c r="I384" s="436"/>
      <c r="J384" s="436"/>
      <c r="K384" s="436"/>
      <c r="L384" s="436"/>
      <c r="M384" s="436"/>
      <c r="N384" s="436"/>
      <c r="O384" s="436"/>
      <c r="P384" s="436"/>
      <c r="Q384" s="436"/>
      <c r="R384" s="436"/>
      <c r="S384" s="436"/>
      <c r="T384" s="436"/>
      <c r="U384" s="436"/>
      <c r="V384" s="436"/>
      <c r="W384" s="436"/>
      <c r="X384" s="436"/>
      <c r="Y384" s="436"/>
      <c r="Z384" s="436"/>
      <c r="AA384" s="436"/>
      <c r="AB384" s="436"/>
      <c r="AC384" s="436"/>
      <c r="AD384" s="436"/>
    </row>
    <row r="385" ht="15.75" customHeight="1">
      <c r="A385" s="437"/>
      <c r="B385" s="438"/>
      <c r="C385" s="437"/>
      <c r="D385" s="437"/>
      <c r="E385" s="436"/>
      <c r="F385" s="436"/>
      <c r="G385" s="436"/>
      <c r="H385" s="436"/>
      <c r="I385" s="436"/>
      <c r="J385" s="436"/>
      <c r="K385" s="436"/>
      <c r="L385" s="436"/>
      <c r="M385" s="436"/>
      <c r="N385" s="436"/>
      <c r="O385" s="436"/>
      <c r="P385" s="436"/>
      <c r="Q385" s="436"/>
      <c r="R385" s="436"/>
      <c r="S385" s="436"/>
      <c r="T385" s="436"/>
      <c r="U385" s="436"/>
      <c r="V385" s="436"/>
      <c r="W385" s="436"/>
      <c r="X385" s="436"/>
      <c r="Y385" s="436"/>
      <c r="Z385" s="436"/>
      <c r="AA385" s="436"/>
      <c r="AB385" s="436"/>
      <c r="AC385" s="436"/>
      <c r="AD385" s="436"/>
    </row>
    <row r="386" ht="15.75" customHeight="1">
      <c r="A386" s="437"/>
      <c r="B386" s="438"/>
      <c r="C386" s="437"/>
      <c r="D386" s="437"/>
      <c r="E386" s="436"/>
      <c r="F386" s="436"/>
      <c r="G386" s="436"/>
      <c r="H386" s="436"/>
      <c r="I386" s="436"/>
      <c r="J386" s="436"/>
      <c r="K386" s="436"/>
      <c r="L386" s="436"/>
      <c r="M386" s="436"/>
      <c r="N386" s="436"/>
      <c r="O386" s="436"/>
      <c r="P386" s="436"/>
      <c r="Q386" s="436"/>
      <c r="R386" s="436"/>
      <c r="S386" s="436"/>
      <c r="T386" s="436"/>
      <c r="U386" s="436"/>
      <c r="V386" s="436"/>
      <c r="W386" s="436"/>
      <c r="X386" s="436"/>
      <c r="Y386" s="436"/>
      <c r="Z386" s="436"/>
      <c r="AA386" s="436"/>
      <c r="AB386" s="436"/>
      <c r="AC386" s="436"/>
      <c r="AD386" s="436"/>
    </row>
    <row r="387" ht="15.75" customHeight="1">
      <c r="A387" s="437"/>
      <c r="B387" s="438"/>
      <c r="C387" s="437"/>
      <c r="D387" s="437"/>
      <c r="E387" s="436"/>
      <c r="F387" s="436"/>
      <c r="G387" s="436"/>
      <c r="H387" s="436"/>
      <c r="I387" s="436"/>
      <c r="J387" s="436"/>
      <c r="K387" s="436"/>
      <c r="L387" s="436"/>
      <c r="M387" s="436"/>
      <c r="N387" s="436"/>
      <c r="O387" s="436"/>
      <c r="P387" s="436"/>
      <c r="Q387" s="436"/>
      <c r="R387" s="436"/>
      <c r="S387" s="436"/>
      <c r="T387" s="436"/>
      <c r="U387" s="436"/>
      <c r="V387" s="436"/>
      <c r="W387" s="436"/>
      <c r="X387" s="436"/>
      <c r="Y387" s="436"/>
      <c r="Z387" s="436"/>
      <c r="AA387" s="436"/>
      <c r="AB387" s="436"/>
      <c r="AC387" s="436"/>
      <c r="AD387" s="436"/>
    </row>
    <row r="388" ht="15.75" customHeight="1">
      <c r="A388" s="437"/>
      <c r="B388" s="438"/>
      <c r="C388" s="437"/>
      <c r="D388" s="437"/>
      <c r="E388" s="436"/>
      <c r="F388" s="436"/>
      <c r="G388" s="436"/>
      <c r="H388" s="436"/>
      <c r="I388" s="436"/>
      <c r="J388" s="436"/>
      <c r="K388" s="436"/>
      <c r="L388" s="436"/>
      <c r="M388" s="436"/>
      <c r="N388" s="436"/>
      <c r="O388" s="436"/>
      <c r="P388" s="436"/>
      <c r="Q388" s="436"/>
      <c r="R388" s="436"/>
      <c r="S388" s="436"/>
      <c r="T388" s="436"/>
      <c r="U388" s="436"/>
      <c r="V388" s="436"/>
      <c r="W388" s="436"/>
      <c r="X388" s="436"/>
      <c r="Y388" s="436"/>
      <c r="Z388" s="436"/>
      <c r="AA388" s="436"/>
      <c r="AB388" s="436"/>
      <c r="AC388" s="436"/>
      <c r="AD388" s="436"/>
    </row>
    <row r="389" ht="15.75" customHeight="1">
      <c r="A389" s="437"/>
      <c r="B389" s="438"/>
      <c r="C389" s="437"/>
      <c r="D389" s="437"/>
      <c r="E389" s="436"/>
      <c r="F389" s="436"/>
      <c r="G389" s="436"/>
      <c r="H389" s="436"/>
      <c r="I389" s="436"/>
      <c r="J389" s="436"/>
      <c r="K389" s="436"/>
      <c r="L389" s="436"/>
      <c r="M389" s="436"/>
      <c r="N389" s="436"/>
      <c r="O389" s="436"/>
      <c r="P389" s="436"/>
      <c r="Q389" s="436"/>
      <c r="R389" s="436"/>
      <c r="S389" s="436"/>
      <c r="T389" s="436"/>
      <c r="U389" s="436"/>
      <c r="V389" s="436"/>
      <c r="W389" s="436"/>
      <c r="X389" s="436"/>
      <c r="Y389" s="436"/>
      <c r="Z389" s="436"/>
      <c r="AA389" s="436"/>
      <c r="AB389" s="436"/>
      <c r="AC389" s="436"/>
      <c r="AD389" s="436"/>
    </row>
    <row r="390" ht="15.75" customHeight="1">
      <c r="A390" s="437"/>
      <c r="B390" s="438"/>
      <c r="C390" s="437"/>
      <c r="D390" s="437"/>
      <c r="E390" s="436"/>
      <c r="F390" s="436"/>
      <c r="G390" s="436"/>
      <c r="H390" s="436"/>
      <c r="I390" s="436"/>
      <c r="J390" s="436"/>
      <c r="K390" s="436"/>
      <c r="L390" s="436"/>
      <c r="M390" s="436"/>
      <c r="N390" s="436"/>
      <c r="O390" s="436"/>
      <c r="P390" s="436"/>
      <c r="Q390" s="436"/>
      <c r="R390" s="436"/>
      <c r="S390" s="436"/>
      <c r="T390" s="436"/>
      <c r="U390" s="436"/>
      <c r="V390" s="436"/>
      <c r="W390" s="436"/>
      <c r="X390" s="436"/>
      <c r="Y390" s="436"/>
      <c r="Z390" s="436"/>
      <c r="AA390" s="436"/>
      <c r="AB390" s="436"/>
      <c r="AC390" s="436"/>
      <c r="AD390" s="436"/>
    </row>
    <row r="391" ht="15.75" customHeight="1">
      <c r="A391" s="437"/>
      <c r="B391" s="438"/>
      <c r="C391" s="437"/>
      <c r="D391" s="437"/>
      <c r="E391" s="436"/>
      <c r="F391" s="436"/>
      <c r="G391" s="436"/>
      <c r="H391" s="436"/>
      <c r="I391" s="436"/>
      <c r="J391" s="436"/>
      <c r="K391" s="436"/>
      <c r="L391" s="436"/>
      <c r="M391" s="436"/>
      <c r="N391" s="436"/>
      <c r="O391" s="436"/>
      <c r="P391" s="436"/>
      <c r="Q391" s="436"/>
      <c r="R391" s="436"/>
      <c r="S391" s="436"/>
      <c r="T391" s="436"/>
      <c r="U391" s="436"/>
      <c r="V391" s="436"/>
      <c r="W391" s="436"/>
      <c r="X391" s="436"/>
      <c r="Y391" s="436"/>
      <c r="Z391" s="436"/>
      <c r="AA391" s="436"/>
      <c r="AB391" s="436"/>
      <c r="AC391" s="436"/>
      <c r="AD391" s="436"/>
    </row>
    <row r="392" ht="15.75" customHeight="1">
      <c r="A392" s="437"/>
      <c r="B392" s="438"/>
      <c r="C392" s="437"/>
      <c r="D392" s="437"/>
      <c r="E392" s="436"/>
      <c r="F392" s="436"/>
      <c r="G392" s="436"/>
      <c r="H392" s="436"/>
      <c r="I392" s="436"/>
      <c r="J392" s="436"/>
      <c r="K392" s="436"/>
      <c r="L392" s="436"/>
      <c r="M392" s="436"/>
      <c r="N392" s="436"/>
      <c r="O392" s="436"/>
      <c r="P392" s="436"/>
      <c r="Q392" s="436"/>
      <c r="R392" s="436"/>
      <c r="S392" s="436"/>
      <c r="T392" s="436"/>
      <c r="U392" s="436"/>
      <c r="V392" s="436"/>
      <c r="W392" s="436"/>
      <c r="X392" s="436"/>
      <c r="Y392" s="436"/>
      <c r="Z392" s="436"/>
      <c r="AA392" s="436"/>
      <c r="AB392" s="436"/>
      <c r="AC392" s="436"/>
      <c r="AD392" s="436"/>
    </row>
    <row r="393" ht="15.75" customHeight="1">
      <c r="A393" s="437"/>
      <c r="B393" s="438"/>
      <c r="C393" s="437"/>
      <c r="D393" s="437"/>
      <c r="E393" s="436"/>
      <c r="F393" s="436"/>
      <c r="G393" s="436"/>
      <c r="H393" s="436"/>
      <c r="I393" s="436"/>
      <c r="J393" s="436"/>
      <c r="K393" s="436"/>
      <c r="L393" s="436"/>
      <c r="M393" s="436"/>
      <c r="N393" s="436"/>
      <c r="O393" s="436"/>
      <c r="P393" s="436"/>
      <c r="Q393" s="436"/>
      <c r="R393" s="436"/>
      <c r="S393" s="436"/>
      <c r="T393" s="436"/>
      <c r="U393" s="436"/>
      <c r="V393" s="436"/>
      <c r="W393" s="436"/>
      <c r="X393" s="436"/>
      <c r="Y393" s="436"/>
      <c r="Z393" s="436"/>
      <c r="AA393" s="436"/>
      <c r="AB393" s="436"/>
      <c r="AC393" s="436"/>
      <c r="AD393" s="436"/>
    </row>
    <row r="394" ht="15.75" customHeight="1">
      <c r="A394" s="437"/>
      <c r="B394" s="438"/>
      <c r="C394" s="437"/>
      <c r="D394" s="437"/>
      <c r="E394" s="436"/>
      <c r="F394" s="436"/>
      <c r="G394" s="436"/>
      <c r="H394" s="436"/>
      <c r="I394" s="436"/>
      <c r="J394" s="436"/>
      <c r="K394" s="436"/>
      <c r="L394" s="436"/>
      <c r="M394" s="436"/>
      <c r="N394" s="436"/>
      <c r="O394" s="436"/>
      <c r="P394" s="436"/>
      <c r="Q394" s="436"/>
      <c r="R394" s="436"/>
      <c r="S394" s="436"/>
      <c r="T394" s="436"/>
      <c r="U394" s="436"/>
      <c r="V394" s="436"/>
      <c r="W394" s="436"/>
      <c r="X394" s="436"/>
      <c r="Y394" s="436"/>
      <c r="Z394" s="436"/>
      <c r="AA394" s="436"/>
      <c r="AB394" s="436"/>
      <c r="AC394" s="436"/>
      <c r="AD394" s="436"/>
    </row>
    <row r="395" ht="15.75" customHeight="1">
      <c r="A395" s="437"/>
      <c r="B395" s="438"/>
      <c r="C395" s="437"/>
      <c r="D395" s="437"/>
      <c r="E395" s="436"/>
      <c r="F395" s="436"/>
      <c r="G395" s="436"/>
      <c r="H395" s="436"/>
      <c r="I395" s="436"/>
      <c r="J395" s="436"/>
      <c r="K395" s="436"/>
      <c r="L395" s="436"/>
      <c r="M395" s="436"/>
      <c r="N395" s="436"/>
      <c r="O395" s="436"/>
      <c r="P395" s="436"/>
      <c r="Q395" s="436"/>
      <c r="R395" s="436"/>
      <c r="S395" s="436"/>
      <c r="T395" s="436"/>
      <c r="U395" s="436"/>
      <c r="V395" s="436"/>
      <c r="W395" s="436"/>
      <c r="X395" s="436"/>
      <c r="Y395" s="436"/>
      <c r="Z395" s="436"/>
      <c r="AA395" s="436"/>
      <c r="AB395" s="436"/>
      <c r="AC395" s="436"/>
      <c r="AD395" s="436"/>
    </row>
    <row r="396" ht="15.75" customHeight="1">
      <c r="A396" s="437"/>
      <c r="B396" s="438"/>
      <c r="C396" s="437"/>
      <c r="D396" s="437"/>
      <c r="E396" s="436"/>
      <c r="F396" s="436"/>
      <c r="G396" s="436"/>
      <c r="H396" s="436"/>
      <c r="I396" s="436"/>
      <c r="J396" s="436"/>
      <c r="K396" s="436"/>
      <c r="L396" s="436"/>
      <c r="M396" s="436"/>
      <c r="N396" s="436"/>
      <c r="O396" s="436"/>
      <c r="P396" s="436"/>
      <c r="Q396" s="436"/>
      <c r="R396" s="436"/>
      <c r="S396" s="436"/>
      <c r="T396" s="436"/>
      <c r="U396" s="436"/>
      <c r="V396" s="436"/>
      <c r="W396" s="436"/>
      <c r="X396" s="436"/>
      <c r="Y396" s="436"/>
      <c r="Z396" s="436"/>
      <c r="AA396" s="436"/>
      <c r="AB396" s="436"/>
      <c r="AC396" s="436"/>
      <c r="AD396" s="436"/>
    </row>
    <row r="397" ht="15.75" customHeight="1">
      <c r="A397" s="437"/>
      <c r="B397" s="438"/>
      <c r="C397" s="437"/>
      <c r="D397" s="437"/>
      <c r="E397" s="436"/>
      <c r="F397" s="436"/>
      <c r="G397" s="436"/>
      <c r="H397" s="436"/>
      <c r="I397" s="436"/>
      <c r="J397" s="436"/>
      <c r="K397" s="436"/>
      <c r="L397" s="436"/>
      <c r="M397" s="436"/>
      <c r="N397" s="436"/>
      <c r="O397" s="436"/>
      <c r="P397" s="436"/>
      <c r="Q397" s="436"/>
      <c r="R397" s="436"/>
      <c r="S397" s="436"/>
      <c r="T397" s="436"/>
      <c r="U397" s="436"/>
      <c r="V397" s="436"/>
      <c r="W397" s="436"/>
      <c r="X397" s="436"/>
      <c r="Y397" s="436"/>
      <c r="Z397" s="436"/>
      <c r="AA397" s="436"/>
      <c r="AB397" s="436"/>
      <c r="AC397" s="436"/>
      <c r="AD397" s="436"/>
    </row>
    <row r="398" ht="15.75" customHeight="1">
      <c r="A398" s="437"/>
      <c r="B398" s="438"/>
      <c r="C398" s="437"/>
      <c r="D398" s="437"/>
      <c r="E398" s="436"/>
      <c r="F398" s="436"/>
      <c r="G398" s="436"/>
      <c r="H398" s="436"/>
      <c r="I398" s="436"/>
      <c r="J398" s="436"/>
      <c r="K398" s="436"/>
      <c r="L398" s="436"/>
      <c r="M398" s="436"/>
      <c r="N398" s="436"/>
      <c r="O398" s="436"/>
      <c r="P398" s="436"/>
      <c r="Q398" s="436"/>
      <c r="R398" s="436"/>
      <c r="S398" s="436"/>
      <c r="T398" s="436"/>
      <c r="U398" s="436"/>
      <c r="V398" s="436"/>
      <c r="W398" s="436"/>
      <c r="X398" s="436"/>
      <c r="Y398" s="436"/>
      <c r="Z398" s="436"/>
      <c r="AA398" s="436"/>
      <c r="AB398" s="436"/>
      <c r="AC398" s="436"/>
      <c r="AD398" s="436"/>
    </row>
    <row r="399" ht="15.75" customHeight="1">
      <c r="A399" s="437"/>
      <c r="B399" s="438"/>
      <c r="C399" s="437"/>
      <c r="D399" s="437"/>
      <c r="E399" s="436"/>
      <c r="F399" s="436"/>
      <c r="G399" s="436"/>
      <c r="H399" s="436"/>
      <c r="I399" s="436"/>
      <c r="J399" s="436"/>
      <c r="K399" s="436"/>
      <c r="L399" s="436"/>
      <c r="M399" s="436"/>
      <c r="N399" s="436"/>
      <c r="O399" s="436"/>
      <c r="P399" s="436"/>
      <c r="Q399" s="436"/>
      <c r="R399" s="436"/>
      <c r="S399" s="436"/>
      <c r="T399" s="436"/>
      <c r="U399" s="436"/>
      <c r="V399" s="436"/>
      <c r="W399" s="436"/>
      <c r="X399" s="436"/>
      <c r="Y399" s="436"/>
      <c r="Z399" s="436"/>
      <c r="AA399" s="436"/>
      <c r="AB399" s="436"/>
      <c r="AC399" s="436"/>
      <c r="AD399" s="436"/>
    </row>
    <row r="400" ht="15.75" customHeight="1">
      <c r="A400" s="437"/>
      <c r="B400" s="438"/>
      <c r="C400" s="437"/>
      <c r="D400" s="437"/>
      <c r="E400" s="436"/>
      <c r="F400" s="436"/>
      <c r="G400" s="436"/>
      <c r="H400" s="436"/>
      <c r="I400" s="436"/>
      <c r="J400" s="436"/>
      <c r="K400" s="436"/>
      <c r="L400" s="436"/>
      <c r="M400" s="436"/>
      <c r="N400" s="436"/>
      <c r="O400" s="436"/>
      <c r="P400" s="436"/>
      <c r="Q400" s="436"/>
      <c r="R400" s="436"/>
      <c r="S400" s="436"/>
      <c r="T400" s="436"/>
      <c r="U400" s="436"/>
      <c r="V400" s="436"/>
      <c r="W400" s="436"/>
      <c r="X400" s="436"/>
      <c r="Y400" s="436"/>
      <c r="Z400" s="436"/>
      <c r="AA400" s="436"/>
      <c r="AB400" s="436"/>
      <c r="AC400" s="436"/>
      <c r="AD400" s="436"/>
    </row>
    <row r="401" ht="15.75" customHeight="1">
      <c r="A401" s="437"/>
      <c r="B401" s="438"/>
      <c r="C401" s="437"/>
      <c r="D401" s="437"/>
      <c r="E401" s="436"/>
      <c r="F401" s="436"/>
      <c r="G401" s="436"/>
      <c r="H401" s="436"/>
      <c r="I401" s="436"/>
      <c r="J401" s="436"/>
      <c r="K401" s="436"/>
      <c r="L401" s="436"/>
      <c r="M401" s="436"/>
      <c r="N401" s="436"/>
      <c r="O401" s="436"/>
      <c r="P401" s="436"/>
      <c r="Q401" s="436"/>
      <c r="R401" s="436"/>
      <c r="S401" s="436"/>
      <c r="T401" s="436"/>
      <c r="U401" s="436"/>
      <c r="V401" s="436"/>
      <c r="W401" s="436"/>
      <c r="X401" s="436"/>
      <c r="Y401" s="436"/>
      <c r="Z401" s="436"/>
      <c r="AA401" s="436"/>
      <c r="AB401" s="436"/>
      <c r="AC401" s="436"/>
      <c r="AD401" s="436"/>
    </row>
    <row r="402" ht="15.75" customHeight="1">
      <c r="A402" s="437"/>
      <c r="B402" s="438"/>
      <c r="C402" s="437"/>
      <c r="D402" s="437"/>
      <c r="E402" s="436"/>
      <c r="F402" s="436"/>
      <c r="G402" s="436"/>
      <c r="H402" s="436"/>
      <c r="I402" s="436"/>
      <c r="J402" s="436"/>
      <c r="K402" s="436"/>
      <c r="L402" s="436"/>
      <c r="M402" s="436"/>
      <c r="N402" s="436"/>
      <c r="O402" s="436"/>
      <c r="P402" s="436"/>
      <c r="Q402" s="436"/>
      <c r="R402" s="436"/>
      <c r="S402" s="436"/>
      <c r="T402" s="436"/>
      <c r="U402" s="436"/>
      <c r="V402" s="436"/>
      <c r="W402" s="436"/>
      <c r="X402" s="436"/>
      <c r="Y402" s="436"/>
      <c r="Z402" s="436"/>
      <c r="AA402" s="436"/>
      <c r="AB402" s="436"/>
      <c r="AC402" s="436"/>
      <c r="AD402" s="436"/>
    </row>
    <row r="403" ht="15.75" customHeight="1">
      <c r="A403" s="437"/>
      <c r="B403" s="438"/>
      <c r="C403" s="437"/>
      <c r="D403" s="437"/>
      <c r="E403" s="436"/>
      <c r="F403" s="436"/>
      <c r="G403" s="436"/>
      <c r="H403" s="436"/>
      <c r="I403" s="436"/>
      <c r="J403" s="436"/>
      <c r="K403" s="436"/>
      <c r="L403" s="436"/>
      <c r="M403" s="436"/>
      <c r="N403" s="436"/>
      <c r="O403" s="436"/>
      <c r="P403" s="436"/>
      <c r="Q403" s="436"/>
      <c r="R403" s="436"/>
      <c r="S403" s="436"/>
      <c r="T403" s="436"/>
      <c r="U403" s="436"/>
      <c r="V403" s="436"/>
      <c r="W403" s="436"/>
      <c r="X403" s="436"/>
      <c r="Y403" s="436"/>
      <c r="Z403" s="436"/>
      <c r="AA403" s="436"/>
      <c r="AB403" s="436"/>
      <c r="AC403" s="436"/>
      <c r="AD403" s="436"/>
    </row>
    <row r="404" ht="15.75" customHeight="1">
      <c r="A404" s="437"/>
      <c r="B404" s="438"/>
      <c r="C404" s="437"/>
      <c r="D404" s="437"/>
      <c r="E404" s="436"/>
      <c r="F404" s="436"/>
      <c r="G404" s="436"/>
      <c r="H404" s="436"/>
      <c r="I404" s="436"/>
      <c r="J404" s="436"/>
      <c r="K404" s="436"/>
      <c r="L404" s="436"/>
      <c r="M404" s="436"/>
      <c r="N404" s="436"/>
      <c r="O404" s="436"/>
      <c r="P404" s="436"/>
      <c r="Q404" s="436"/>
      <c r="R404" s="436"/>
      <c r="S404" s="436"/>
      <c r="T404" s="436"/>
      <c r="U404" s="436"/>
      <c r="V404" s="436"/>
      <c r="W404" s="436"/>
      <c r="X404" s="436"/>
      <c r="Y404" s="436"/>
      <c r="Z404" s="436"/>
      <c r="AA404" s="436"/>
      <c r="AB404" s="436"/>
      <c r="AC404" s="436"/>
      <c r="AD404" s="436"/>
    </row>
    <row r="405" ht="15.75" customHeight="1">
      <c r="A405" s="437"/>
      <c r="B405" s="438"/>
      <c r="C405" s="437"/>
      <c r="D405" s="437"/>
      <c r="E405" s="436"/>
      <c r="F405" s="436"/>
      <c r="G405" s="436"/>
      <c r="H405" s="436"/>
      <c r="I405" s="436"/>
      <c r="J405" s="436"/>
      <c r="K405" s="436"/>
      <c r="L405" s="436"/>
      <c r="M405" s="436"/>
      <c r="N405" s="436"/>
      <c r="O405" s="436"/>
      <c r="P405" s="436"/>
      <c r="Q405" s="436"/>
      <c r="R405" s="436"/>
      <c r="S405" s="436"/>
      <c r="T405" s="436"/>
      <c r="U405" s="436"/>
      <c r="V405" s="436"/>
      <c r="W405" s="436"/>
      <c r="X405" s="436"/>
      <c r="Y405" s="436"/>
      <c r="Z405" s="436"/>
      <c r="AA405" s="436"/>
      <c r="AB405" s="436"/>
      <c r="AC405" s="436"/>
      <c r="AD405" s="436"/>
    </row>
    <row r="406" ht="15.75" customHeight="1">
      <c r="A406" s="437"/>
      <c r="B406" s="438"/>
      <c r="C406" s="437"/>
      <c r="D406" s="437"/>
      <c r="E406" s="436"/>
      <c r="F406" s="436"/>
      <c r="G406" s="436"/>
      <c r="H406" s="436"/>
      <c r="I406" s="436"/>
      <c r="J406" s="436"/>
      <c r="K406" s="436"/>
      <c r="L406" s="436"/>
      <c r="M406" s="436"/>
      <c r="N406" s="436"/>
      <c r="O406" s="436"/>
      <c r="P406" s="436"/>
      <c r="Q406" s="436"/>
      <c r="R406" s="436"/>
      <c r="S406" s="436"/>
      <c r="T406" s="436"/>
      <c r="U406" s="436"/>
      <c r="V406" s="436"/>
      <c r="W406" s="436"/>
      <c r="X406" s="436"/>
      <c r="Y406" s="436"/>
      <c r="Z406" s="436"/>
      <c r="AA406" s="436"/>
      <c r="AB406" s="436"/>
      <c r="AC406" s="436"/>
      <c r="AD406" s="436"/>
    </row>
    <row r="407" ht="15.75" customHeight="1">
      <c r="A407" s="437"/>
      <c r="B407" s="438"/>
      <c r="C407" s="437"/>
      <c r="D407" s="437"/>
      <c r="E407" s="436"/>
      <c r="F407" s="436"/>
      <c r="G407" s="436"/>
      <c r="H407" s="436"/>
      <c r="I407" s="436"/>
      <c r="J407" s="436"/>
      <c r="K407" s="436"/>
      <c r="L407" s="436"/>
      <c r="M407" s="436"/>
      <c r="N407" s="436"/>
      <c r="O407" s="436"/>
      <c r="P407" s="436"/>
      <c r="Q407" s="436"/>
      <c r="R407" s="436"/>
      <c r="S407" s="436"/>
      <c r="T407" s="436"/>
      <c r="U407" s="436"/>
      <c r="V407" s="436"/>
      <c r="W407" s="436"/>
      <c r="X407" s="436"/>
      <c r="Y407" s="436"/>
      <c r="Z407" s="436"/>
      <c r="AA407" s="436"/>
      <c r="AB407" s="436"/>
      <c r="AC407" s="436"/>
      <c r="AD407" s="436"/>
    </row>
    <row r="408" ht="15.75" customHeight="1">
      <c r="A408" s="437"/>
      <c r="B408" s="438"/>
      <c r="C408" s="437"/>
      <c r="D408" s="437"/>
      <c r="E408" s="436"/>
      <c r="F408" s="436"/>
      <c r="G408" s="436"/>
      <c r="H408" s="436"/>
      <c r="I408" s="436"/>
      <c r="J408" s="436"/>
      <c r="K408" s="436"/>
      <c r="L408" s="436"/>
      <c r="M408" s="436"/>
      <c r="N408" s="436"/>
      <c r="O408" s="436"/>
      <c r="P408" s="436"/>
      <c r="Q408" s="436"/>
      <c r="R408" s="436"/>
      <c r="S408" s="436"/>
      <c r="T408" s="436"/>
      <c r="U408" s="436"/>
      <c r="V408" s="436"/>
      <c r="W408" s="436"/>
      <c r="X408" s="436"/>
      <c r="Y408" s="436"/>
      <c r="Z408" s="436"/>
      <c r="AA408" s="436"/>
      <c r="AB408" s="436"/>
      <c r="AC408" s="436"/>
      <c r="AD408" s="436"/>
    </row>
    <row r="409" ht="15.75" customHeight="1">
      <c r="A409" s="437"/>
      <c r="B409" s="438"/>
      <c r="C409" s="437"/>
      <c r="D409" s="437"/>
      <c r="E409" s="436"/>
      <c r="F409" s="436"/>
      <c r="G409" s="436"/>
      <c r="H409" s="436"/>
      <c r="I409" s="436"/>
      <c r="J409" s="436"/>
      <c r="K409" s="436"/>
      <c r="L409" s="436"/>
      <c r="M409" s="436"/>
      <c r="N409" s="436"/>
      <c r="O409" s="436"/>
      <c r="P409" s="436"/>
      <c r="Q409" s="436"/>
      <c r="R409" s="436"/>
      <c r="S409" s="436"/>
      <c r="T409" s="436"/>
      <c r="U409" s="436"/>
      <c r="V409" s="436"/>
      <c r="W409" s="436"/>
      <c r="X409" s="436"/>
      <c r="Y409" s="436"/>
      <c r="Z409" s="436"/>
      <c r="AA409" s="436"/>
      <c r="AB409" s="436"/>
      <c r="AC409" s="436"/>
      <c r="AD409" s="436"/>
    </row>
    <row r="410" ht="15.75" customHeight="1">
      <c r="A410" s="437"/>
      <c r="B410" s="438"/>
      <c r="C410" s="437"/>
      <c r="D410" s="437"/>
      <c r="E410" s="436"/>
      <c r="F410" s="436"/>
      <c r="G410" s="436"/>
      <c r="H410" s="436"/>
      <c r="I410" s="436"/>
      <c r="J410" s="436"/>
      <c r="K410" s="436"/>
      <c r="L410" s="436"/>
      <c r="M410" s="436"/>
      <c r="N410" s="436"/>
      <c r="O410" s="436"/>
      <c r="P410" s="436"/>
      <c r="Q410" s="436"/>
      <c r="R410" s="436"/>
      <c r="S410" s="436"/>
      <c r="T410" s="436"/>
      <c r="U410" s="436"/>
      <c r="V410" s="436"/>
      <c r="W410" s="436"/>
      <c r="X410" s="436"/>
      <c r="Y410" s="436"/>
      <c r="Z410" s="436"/>
      <c r="AA410" s="436"/>
      <c r="AB410" s="436"/>
      <c r="AC410" s="436"/>
      <c r="AD410" s="436"/>
    </row>
    <row r="411" ht="15.75" customHeight="1">
      <c r="A411" s="437"/>
      <c r="B411" s="438"/>
      <c r="C411" s="437"/>
      <c r="D411" s="437"/>
      <c r="E411" s="436"/>
      <c r="F411" s="436"/>
      <c r="G411" s="436"/>
      <c r="H411" s="436"/>
      <c r="I411" s="436"/>
      <c r="J411" s="436"/>
      <c r="K411" s="436"/>
      <c r="L411" s="436"/>
      <c r="M411" s="436"/>
      <c r="N411" s="436"/>
      <c r="O411" s="436"/>
      <c r="P411" s="436"/>
      <c r="Q411" s="436"/>
      <c r="R411" s="436"/>
      <c r="S411" s="436"/>
      <c r="T411" s="436"/>
      <c r="U411" s="436"/>
      <c r="V411" s="436"/>
      <c r="W411" s="436"/>
      <c r="X411" s="436"/>
      <c r="Y411" s="436"/>
      <c r="Z411" s="436"/>
      <c r="AA411" s="436"/>
      <c r="AB411" s="436"/>
      <c r="AC411" s="436"/>
      <c r="AD411" s="436"/>
    </row>
    <row r="412" ht="15.75" customHeight="1">
      <c r="A412" s="437"/>
      <c r="B412" s="438"/>
      <c r="C412" s="437"/>
      <c r="D412" s="437"/>
      <c r="E412" s="436"/>
      <c r="F412" s="436"/>
      <c r="G412" s="436"/>
      <c r="H412" s="436"/>
      <c r="I412" s="436"/>
      <c r="J412" s="436"/>
      <c r="K412" s="436"/>
      <c r="L412" s="436"/>
      <c r="M412" s="436"/>
      <c r="N412" s="436"/>
      <c r="O412" s="436"/>
      <c r="P412" s="436"/>
      <c r="Q412" s="436"/>
      <c r="R412" s="436"/>
      <c r="S412" s="436"/>
      <c r="T412" s="436"/>
      <c r="U412" s="436"/>
      <c r="V412" s="436"/>
      <c r="W412" s="436"/>
      <c r="X412" s="436"/>
      <c r="Y412" s="436"/>
      <c r="Z412" s="436"/>
      <c r="AA412" s="436"/>
      <c r="AB412" s="436"/>
      <c r="AC412" s="436"/>
      <c r="AD412" s="436"/>
    </row>
    <row r="413" ht="15.75" customHeight="1">
      <c r="A413" s="437"/>
      <c r="B413" s="438"/>
      <c r="C413" s="437"/>
      <c r="D413" s="437"/>
      <c r="E413" s="436"/>
      <c r="F413" s="436"/>
      <c r="G413" s="436"/>
      <c r="H413" s="436"/>
      <c r="I413" s="436"/>
      <c r="J413" s="436"/>
      <c r="K413" s="436"/>
      <c r="L413" s="436"/>
      <c r="M413" s="436"/>
      <c r="N413" s="436"/>
      <c r="O413" s="436"/>
      <c r="P413" s="436"/>
      <c r="Q413" s="436"/>
      <c r="R413" s="436"/>
      <c r="S413" s="436"/>
      <c r="T413" s="436"/>
      <c r="U413" s="436"/>
      <c r="V413" s="436"/>
      <c r="W413" s="436"/>
      <c r="X413" s="436"/>
      <c r="Y413" s="436"/>
      <c r="Z413" s="436"/>
      <c r="AA413" s="436"/>
      <c r="AB413" s="436"/>
      <c r="AC413" s="436"/>
      <c r="AD413" s="436"/>
    </row>
    <row r="414" ht="15.75" customHeight="1">
      <c r="A414" s="437"/>
      <c r="B414" s="438"/>
      <c r="C414" s="437"/>
      <c r="D414" s="437"/>
      <c r="E414" s="436"/>
      <c r="F414" s="436"/>
      <c r="G414" s="436"/>
      <c r="H414" s="436"/>
      <c r="I414" s="436"/>
      <c r="J414" s="436"/>
      <c r="K414" s="436"/>
      <c r="L414" s="436"/>
      <c r="M414" s="436"/>
      <c r="N414" s="436"/>
      <c r="O414" s="436"/>
      <c r="P414" s="436"/>
      <c r="Q414" s="436"/>
      <c r="R414" s="436"/>
      <c r="S414" s="436"/>
      <c r="T414" s="436"/>
      <c r="U414" s="436"/>
      <c r="V414" s="436"/>
      <c r="W414" s="436"/>
      <c r="X414" s="436"/>
      <c r="Y414" s="436"/>
      <c r="Z414" s="436"/>
      <c r="AA414" s="436"/>
      <c r="AB414" s="436"/>
      <c r="AC414" s="436"/>
      <c r="AD414" s="436"/>
    </row>
    <row r="415" ht="15.75" customHeight="1">
      <c r="A415" s="437"/>
      <c r="B415" s="438"/>
      <c r="C415" s="437"/>
      <c r="D415" s="437"/>
      <c r="E415" s="436"/>
      <c r="F415" s="436"/>
      <c r="G415" s="436"/>
      <c r="H415" s="436"/>
      <c r="I415" s="436"/>
      <c r="J415" s="436"/>
      <c r="K415" s="436"/>
      <c r="L415" s="436"/>
      <c r="M415" s="436"/>
      <c r="N415" s="436"/>
      <c r="O415" s="436"/>
      <c r="P415" s="436"/>
      <c r="Q415" s="436"/>
      <c r="R415" s="436"/>
      <c r="S415" s="436"/>
      <c r="T415" s="436"/>
      <c r="U415" s="436"/>
      <c r="V415" s="436"/>
      <c r="W415" s="436"/>
      <c r="X415" s="436"/>
      <c r="Y415" s="436"/>
      <c r="Z415" s="436"/>
      <c r="AA415" s="436"/>
      <c r="AB415" s="436"/>
      <c r="AC415" s="436"/>
      <c r="AD415" s="436"/>
    </row>
    <row r="416" ht="15.75" customHeight="1">
      <c r="A416" s="437"/>
      <c r="B416" s="438"/>
      <c r="C416" s="437"/>
      <c r="D416" s="437"/>
      <c r="E416" s="436"/>
      <c r="F416" s="436"/>
      <c r="G416" s="436"/>
      <c r="H416" s="436"/>
      <c r="I416" s="436"/>
      <c r="J416" s="436"/>
      <c r="K416" s="436"/>
      <c r="L416" s="436"/>
      <c r="M416" s="436"/>
      <c r="N416" s="436"/>
      <c r="O416" s="436"/>
      <c r="P416" s="436"/>
      <c r="Q416" s="436"/>
      <c r="R416" s="436"/>
      <c r="S416" s="436"/>
      <c r="T416" s="436"/>
      <c r="U416" s="436"/>
      <c r="V416" s="436"/>
      <c r="W416" s="436"/>
      <c r="X416" s="436"/>
      <c r="Y416" s="436"/>
      <c r="Z416" s="436"/>
      <c r="AA416" s="436"/>
      <c r="AB416" s="436"/>
      <c r="AC416" s="436"/>
      <c r="AD416" s="436"/>
    </row>
    <row r="417" ht="15.75" customHeight="1">
      <c r="A417" s="437"/>
      <c r="B417" s="438"/>
      <c r="C417" s="437"/>
      <c r="D417" s="437"/>
      <c r="E417" s="436"/>
      <c r="F417" s="436"/>
      <c r="G417" s="436"/>
      <c r="H417" s="436"/>
      <c r="I417" s="436"/>
      <c r="J417" s="436"/>
      <c r="K417" s="436"/>
      <c r="L417" s="436"/>
      <c r="M417" s="436"/>
      <c r="N417" s="436"/>
      <c r="O417" s="436"/>
      <c r="P417" s="436"/>
      <c r="Q417" s="436"/>
      <c r="R417" s="436"/>
      <c r="S417" s="436"/>
      <c r="T417" s="436"/>
      <c r="U417" s="436"/>
      <c r="V417" s="436"/>
      <c r="W417" s="436"/>
      <c r="X417" s="436"/>
      <c r="Y417" s="436"/>
      <c r="Z417" s="436"/>
      <c r="AA417" s="436"/>
      <c r="AB417" s="436"/>
      <c r="AC417" s="436"/>
      <c r="AD417" s="436"/>
    </row>
    <row r="418" ht="15.75" customHeight="1">
      <c r="A418" s="437"/>
      <c r="B418" s="438"/>
      <c r="C418" s="437"/>
      <c r="D418" s="437"/>
      <c r="E418" s="436"/>
      <c r="F418" s="436"/>
      <c r="G418" s="436"/>
      <c r="H418" s="436"/>
      <c r="I418" s="436"/>
      <c r="J418" s="436"/>
      <c r="K418" s="436"/>
      <c r="L418" s="436"/>
      <c r="M418" s="436"/>
      <c r="N418" s="436"/>
      <c r="O418" s="436"/>
      <c r="P418" s="436"/>
      <c r="Q418" s="436"/>
      <c r="R418" s="436"/>
      <c r="S418" s="436"/>
      <c r="T418" s="436"/>
      <c r="U418" s="436"/>
      <c r="V418" s="436"/>
      <c r="W418" s="436"/>
      <c r="X418" s="436"/>
      <c r="Y418" s="436"/>
      <c r="Z418" s="436"/>
      <c r="AA418" s="436"/>
      <c r="AB418" s="436"/>
      <c r="AC418" s="436"/>
      <c r="AD418" s="436"/>
    </row>
    <row r="419" ht="15.75" customHeight="1">
      <c r="A419" s="437"/>
      <c r="B419" s="438"/>
      <c r="C419" s="437"/>
      <c r="D419" s="437"/>
      <c r="E419" s="436"/>
      <c r="F419" s="436"/>
      <c r="G419" s="436"/>
      <c r="H419" s="436"/>
      <c r="I419" s="436"/>
      <c r="J419" s="436"/>
      <c r="K419" s="436"/>
      <c r="L419" s="436"/>
      <c r="M419" s="436"/>
      <c r="N419" s="436"/>
      <c r="O419" s="436"/>
      <c r="P419" s="436"/>
      <c r="Q419" s="436"/>
      <c r="R419" s="436"/>
      <c r="S419" s="436"/>
      <c r="T419" s="436"/>
      <c r="U419" s="436"/>
      <c r="V419" s="436"/>
      <c r="W419" s="436"/>
      <c r="X419" s="436"/>
      <c r="Y419" s="436"/>
      <c r="Z419" s="436"/>
      <c r="AA419" s="436"/>
      <c r="AB419" s="436"/>
      <c r="AC419" s="436"/>
      <c r="AD419" s="436"/>
    </row>
    <row r="420" ht="15.75" customHeight="1">
      <c r="A420" s="437"/>
      <c r="B420" s="438"/>
      <c r="C420" s="437"/>
      <c r="D420" s="437"/>
      <c r="E420" s="436"/>
      <c r="F420" s="436"/>
      <c r="G420" s="436"/>
      <c r="H420" s="436"/>
      <c r="I420" s="436"/>
      <c r="J420" s="436"/>
      <c r="K420" s="436"/>
      <c r="L420" s="436"/>
      <c r="M420" s="436"/>
      <c r="N420" s="436"/>
      <c r="O420" s="436"/>
      <c r="P420" s="436"/>
      <c r="Q420" s="436"/>
      <c r="R420" s="436"/>
      <c r="S420" s="436"/>
      <c r="T420" s="436"/>
      <c r="U420" s="436"/>
      <c r="V420" s="436"/>
      <c r="W420" s="436"/>
      <c r="X420" s="436"/>
      <c r="Y420" s="436"/>
      <c r="Z420" s="436"/>
      <c r="AA420" s="436"/>
      <c r="AB420" s="436"/>
      <c r="AC420" s="436"/>
      <c r="AD420" s="436"/>
    </row>
    <row r="421" ht="15.75" customHeight="1">
      <c r="A421" s="437"/>
      <c r="B421" s="438"/>
      <c r="C421" s="437"/>
      <c r="D421" s="437"/>
      <c r="E421" s="436"/>
      <c r="F421" s="436"/>
      <c r="G421" s="436"/>
      <c r="H421" s="436"/>
      <c r="I421" s="436"/>
      <c r="J421" s="436"/>
      <c r="K421" s="436"/>
      <c r="L421" s="436"/>
      <c r="M421" s="436"/>
      <c r="N421" s="436"/>
      <c r="O421" s="436"/>
      <c r="P421" s="436"/>
      <c r="Q421" s="436"/>
      <c r="R421" s="436"/>
      <c r="S421" s="436"/>
      <c r="T421" s="436"/>
      <c r="U421" s="436"/>
      <c r="V421" s="436"/>
      <c r="W421" s="436"/>
      <c r="X421" s="436"/>
      <c r="Y421" s="436"/>
      <c r="Z421" s="436"/>
      <c r="AA421" s="436"/>
      <c r="AB421" s="436"/>
      <c r="AC421" s="436"/>
      <c r="AD421" s="436"/>
    </row>
    <row r="422" ht="15.75" customHeight="1">
      <c r="A422" s="437"/>
      <c r="B422" s="438"/>
      <c r="C422" s="437"/>
      <c r="D422" s="437"/>
      <c r="E422" s="436"/>
      <c r="F422" s="436"/>
      <c r="G422" s="436"/>
      <c r="H422" s="436"/>
      <c r="I422" s="436"/>
      <c r="J422" s="436"/>
      <c r="K422" s="436"/>
      <c r="L422" s="436"/>
      <c r="M422" s="436"/>
      <c r="N422" s="436"/>
      <c r="O422" s="436"/>
      <c r="P422" s="436"/>
      <c r="Q422" s="436"/>
      <c r="R422" s="436"/>
      <c r="S422" s="436"/>
      <c r="T422" s="436"/>
      <c r="U422" s="436"/>
      <c r="V422" s="436"/>
      <c r="W422" s="436"/>
      <c r="X422" s="436"/>
      <c r="Y422" s="436"/>
      <c r="Z422" s="436"/>
      <c r="AA422" s="436"/>
      <c r="AB422" s="436"/>
      <c r="AC422" s="436"/>
      <c r="AD422" s="436"/>
    </row>
    <row r="423" ht="15.75" customHeight="1">
      <c r="A423" s="437"/>
      <c r="B423" s="438"/>
      <c r="C423" s="437"/>
      <c r="D423" s="437"/>
      <c r="E423" s="436"/>
      <c r="F423" s="436"/>
      <c r="G423" s="436"/>
      <c r="H423" s="436"/>
      <c r="I423" s="436"/>
      <c r="J423" s="436"/>
      <c r="K423" s="436"/>
      <c r="L423" s="436"/>
      <c r="M423" s="436"/>
      <c r="N423" s="436"/>
      <c r="O423" s="436"/>
      <c r="P423" s="436"/>
      <c r="Q423" s="436"/>
      <c r="R423" s="436"/>
      <c r="S423" s="436"/>
      <c r="T423" s="436"/>
      <c r="U423" s="436"/>
      <c r="V423" s="436"/>
      <c r="W423" s="436"/>
      <c r="X423" s="436"/>
      <c r="Y423" s="436"/>
      <c r="Z423" s="436"/>
      <c r="AA423" s="436"/>
      <c r="AB423" s="436"/>
      <c r="AC423" s="436"/>
      <c r="AD423" s="436"/>
    </row>
    <row r="424" ht="15.75" customHeight="1">
      <c r="A424" s="437"/>
      <c r="B424" s="438"/>
      <c r="C424" s="437"/>
      <c r="D424" s="437"/>
      <c r="E424" s="436"/>
      <c r="F424" s="436"/>
      <c r="G424" s="436"/>
      <c r="H424" s="436"/>
      <c r="I424" s="436"/>
      <c r="J424" s="436"/>
      <c r="K424" s="436"/>
      <c r="L424" s="436"/>
      <c r="M424" s="436"/>
      <c r="N424" s="436"/>
      <c r="O424" s="436"/>
      <c r="P424" s="436"/>
      <c r="Q424" s="436"/>
      <c r="R424" s="436"/>
      <c r="S424" s="436"/>
      <c r="T424" s="436"/>
      <c r="U424" s="436"/>
      <c r="V424" s="436"/>
      <c r="W424" s="436"/>
      <c r="X424" s="436"/>
      <c r="Y424" s="436"/>
      <c r="Z424" s="436"/>
      <c r="AA424" s="436"/>
      <c r="AB424" s="436"/>
      <c r="AC424" s="436"/>
      <c r="AD424" s="436"/>
    </row>
    <row r="425" ht="15.75" customHeight="1">
      <c r="A425" s="437"/>
      <c r="B425" s="438"/>
      <c r="C425" s="437"/>
      <c r="D425" s="437"/>
      <c r="E425" s="436"/>
      <c r="F425" s="436"/>
      <c r="G425" s="436"/>
      <c r="H425" s="436"/>
      <c r="I425" s="436"/>
      <c r="J425" s="436"/>
      <c r="K425" s="436"/>
      <c r="L425" s="436"/>
      <c r="M425" s="436"/>
      <c r="N425" s="436"/>
      <c r="O425" s="436"/>
      <c r="P425" s="436"/>
      <c r="Q425" s="436"/>
      <c r="R425" s="436"/>
      <c r="S425" s="436"/>
      <c r="T425" s="436"/>
      <c r="U425" s="436"/>
      <c r="V425" s="436"/>
      <c r="W425" s="436"/>
      <c r="X425" s="436"/>
      <c r="Y425" s="436"/>
      <c r="Z425" s="436"/>
      <c r="AA425" s="436"/>
      <c r="AB425" s="436"/>
      <c r="AC425" s="436"/>
      <c r="AD425" s="436"/>
    </row>
    <row r="426" ht="15.75" customHeight="1">
      <c r="A426" s="437"/>
      <c r="B426" s="438"/>
      <c r="C426" s="437"/>
      <c r="D426" s="437"/>
      <c r="E426" s="436"/>
      <c r="F426" s="436"/>
      <c r="G426" s="436"/>
      <c r="H426" s="436"/>
      <c r="I426" s="436"/>
      <c r="J426" s="436"/>
      <c r="K426" s="436"/>
      <c r="L426" s="436"/>
      <c r="M426" s="436"/>
      <c r="N426" s="436"/>
      <c r="O426" s="436"/>
      <c r="P426" s="436"/>
      <c r="Q426" s="436"/>
      <c r="R426" s="436"/>
      <c r="S426" s="436"/>
      <c r="T426" s="436"/>
      <c r="U426" s="436"/>
      <c r="V426" s="436"/>
      <c r="W426" s="436"/>
      <c r="X426" s="436"/>
      <c r="Y426" s="436"/>
      <c r="Z426" s="436"/>
      <c r="AA426" s="436"/>
      <c r="AB426" s="436"/>
      <c r="AC426" s="436"/>
      <c r="AD426" s="436"/>
    </row>
    <row r="427" ht="15.75" customHeight="1">
      <c r="A427" s="437"/>
      <c r="B427" s="438"/>
      <c r="C427" s="437"/>
      <c r="D427" s="437"/>
      <c r="E427" s="436"/>
      <c r="F427" s="436"/>
      <c r="G427" s="436"/>
      <c r="H427" s="436"/>
      <c r="I427" s="436"/>
      <c r="J427" s="436"/>
      <c r="K427" s="436"/>
      <c r="L427" s="436"/>
      <c r="M427" s="436"/>
      <c r="N427" s="436"/>
      <c r="O427" s="436"/>
      <c r="P427" s="436"/>
      <c r="Q427" s="436"/>
      <c r="R427" s="436"/>
      <c r="S427" s="436"/>
      <c r="T427" s="436"/>
      <c r="U427" s="436"/>
      <c r="V427" s="436"/>
      <c r="W427" s="436"/>
      <c r="X427" s="436"/>
      <c r="Y427" s="436"/>
      <c r="Z427" s="436"/>
      <c r="AA427" s="436"/>
      <c r="AB427" s="436"/>
      <c r="AC427" s="436"/>
      <c r="AD427" s="436"/>
    </row>
    <row r="428" ht="15.75" customHeight="1">
      <c r="A428" s="437"/>
      <c r="B428" s="438"/>
      <c r="C428" s="437"/>
      <c r="D428" s="437"/>
      <c r="E428" s="436"/>
      <c r="F428" s="436"/>
      <c r="G428" s="436"/>
      <c r="H428" s="436"/>
      <c r="I428" s="436"/>
      <c r="J428" s="436"/>
      <c r="K428" s="436"/>
      <c r="L428" s="436"/>
      <c r="M428" s="436"/>
      <c r="N428" s="436"/>
      <c r="O428" s="436"/>
      <c r="P428" s="436"/>
      <c r="Q428" s="436"/>
      <c r="R428" s="436"/>
      <c r="S428" s="436"/>
      <c r="T428" s="436"/>
      <c r="U428" s="436"/>
      <c r="V428" s="436"/>
      <c r="W428" s="436"/>
      <c r="X428" s="436"/>
      <c r="Y428" s="436"/>
      <c r="Z428" s="436"/>
      <c r="AA428" s="436"/>
      <c r="AB428" s="436"/>
      <c r="AC428" s="436"/>
      <c r="AD428" s="436"/>
    </row>
    <row r="429" ht="15.75" customHeight="1">
      <c r="A429" s="437"/>
      <c r="B429" s="438"/>
      <c r="C429" s="437"/>
      <c r="D429" s="437"/>
      <c r="E429" s="436"/>
      <c r="F429" s="436"/>
      <c r="G429" s="436"/>
      <c r="H429" s="436"/>
      <c r="I429" s="436"/>
      <c r="J429" s="436"/>
      <c r="K429" s="436"/>
      <c r="L429" s="436"/>
      <c r="M429" s="436"/>
      <c r="N429" s="436"/>
      <c r="O429" s="436"/>
      <c r="P429" s="436"/>
      <c r="Q429" s="436"/>
      <c r="R429" s="436"/>
      <c r="S429" s="436"/>
      <c r="T429" s="436"/>
      <c r="U429" s="436"/>
      <c r="V429" s="436"/>
      <c r="W429" s="436"/>
      <c r="X429" s="436"/>
      <c r="Y429" s="436"/>
      <c r="Z429" s="436"/>
      <c r="AA429" s="436"/>
      <c r="AB429" s="436"/>
      <c r="AC429" s="436"/>
      <c r="AD429" s="436"/>
    </row>
    <row r="430" ht="15.75" customHeight="1">
      <c r="A430" s="437"/>
      <c r="B430" s="438"/>
      <c r="C430" s="437"/>
      <c r="D430" s="437"/>
      <c r="E430" s="436"/>
      <c r="F430" s="436"/>
      <c r="G430" s="436"/>
      <c r="H430" s="436"/>
      <c r="I430" s="436"/>
      <c r="J430" s="436"/>
      <c r="K430" s="436"/>
      <c r="L430" s="436"/>
      <c r="M430" s="436"/>
      <c r="N430" s="436"/>
      <c r="O430" s="436"/>
      <c r="P430" s="436"/>
      <c r="Q430" s="436"/>
      <c r="R430" s="436"/>
      <c r="S430" s="436"/>
      <c r="T430" s="436"/>
      <c r="U430" s="436"/>
      <c r="V430" s="436"/>
      <c r="W430" s="436"/>
      <c r="X430" s="436"/>
      <c r="Y430" s="436"/>
      <c r="Z430" s="436"/>
      <c r="AA430" s="436"/>
      <c r="AB430" s="436"/>
      <c r="AC430" s="436"/>
      <c r="AD430" s="436"/>
    </row>
    <row r="431" ht="15.75" customHeight="1">
      <c r="A431" s="437"/>
      <c r="B431" s="438"/>
      <c r="C431" s="437"/>
      <c r="D431" s="437"/>
      <c r="E431" s="436"/>
      <c r="F431" s="436"/>
      <c r="G431" s="436"/>
      <c r="H431" s="436"/>
      <c r="I431" s="436"/>
      <c r="J431" s="436"/>
      <c r="K431" s="436"/>
      <c r="L431" s="436"/>
      <c r="M431" s="436"/>
      <c r="N431" s="436"/>
      <c r="O431" s="436"/>
      <c r="P431" s="436"/>
      <c r="Q431" s="436"/>
      <c r="R431" s="436"/>
      <c r="S431" s="436"/>
      <c r="T431" s="436"/>
      <c r="U431" s="436"/>
      <c r="V431" s="436"/>
      <c r="W431" s="436"/>
      <c r="X431" s="436"/>
      <c r="Y431" s="436"/>
      <c r="Z431" s="436"/>
      <c r="AA431" s="436"/>
      <c r="AB431" s="436"/>
      <c r="AC431" s="436"/>
      <c r="AD431" s="436"/>
    </row>
    <row r="432" ht="15.75" customHeight="1">
      <c r="A432" s="437"/>
      <c r="B432" s="438"/>
      <c r="C432" s="437"/>
      <c r="D432" s="437"/>
      <c r="E432" s="436"/>
      <c r="F432" s="436"/>
      <c r="G432" s="436"/>
      <c r="H432" s="436"/>
      <c r="I432" s="436"/>
      <c r="J432" s="436"/>
      <c r="K432" s="436"/>
      <c r="L432" s="436"/>
      <c r="M432" s="436"/>
      <c r="N432" s="436"/>
      <c r="O432" s="436"/>
      <c r="P432" s="436"/>
      <c r="Q432" s="436"/>
      <c r="R432" s="436"/>
      <c r="S432" s="436"/>
      <c r="T432" s="436"/>
      <c r="U432" s="436"/>
      <c r="V432" s="436"/>
      <c r="W432" s="436"/>
      <c r="X432" s="436"/>
      <c r="Y432" s="436"/>
      <c r="Z432" s="436"/>
      <c r="AA432" s="436"/>
      <c r="AB432" s="436"/>
      <c r="AC432" s="436"/>
      <c r="AD432" s="436"/>
    </row>
    <row r="433" ht="15.75" customHeight="1">
      <c r="A433" s="437"/>
      <c r="B433" s="438"/>
      <c r="C433" s="437"/>
      <c r="D433" s="437"/>
      <c r="E433" s="436"/>
      <c r="F433" s="436"/>
      <c r="G433" s="436"/>
      <c r="H433" s="436"/>
      <c r="I433" s="436"/>
      <c r="J433" s="436"/>
      <c r="K433" s="436"/>
      <c r="L433" s="436"/>
      <c r="M433" s="436"/>
      <c r="N433" s="436"/>
      <c r="O433" s="436"/>
      <c r="P433" s="436"/>
      <c r="Q433" s="436"/>
      <c r="R433" s="436"/>
      <c r="S433" s="436"/>
      <c r="T433" s="436"/>
      <c r="U433" s="436"/>
      <c r="V433" s="436"/>
      <c r="W433" s="436"/>
      <c r="X433" s="436"/>
      <c r="Y433" s="436"/>
      <c r="Z433" s="436"/>
      <c r="AA433" s="436"/>
      <c r="AB433" s="436"/>
      <c r="AC433" s="436"/>
      <c r="AD433" s="436"/>
    </row>
    <row r="434" ht="15.75" customHeight="1">
      <c r="A434" s="437"/>
      <c r="B434" s="438"/>
      <c r="C434" s="437"/>
      <c r="D434" s="437"/>
      <c r="E434" s="436"/>
      <c r="F434" s="436"/>
      <c r="G434" s="436"/>
      <c r="H434" s="436"/>
      <c r="I434" s="436"/>
      <c r="J434" s="436"/>
      <c r="K434" s="436"/>
      <c r="L434" s="436"/>
      <c r="M434" s="436"/>
      <c r="N434" s="436"/>
      <c r="O434" s="436"/>
      <c r="P434" s="436"/>
      <c r="Q434" s="436"/>
      <c r="R434" s="436"/>
      <c r="S434" s="436"/>
      <c r="T434" s="436"/>
      <c r="U434" s="436"/>
      <c r="V434" s="436"/>
      <c r="W434" s="436"/>
      <c r="X434" s="436"/>
      <c r="Y434" s="436"/>
      <c r="Z434" s="436"/>
      <c r="AA434" s="436"/>
      <c r="AB434" s="436"/>
      <c r="AC434" s="436"/>
      <c r="AD434" s="436"/>
    </row>
    <row r="435" ht="15.75" customHeight="1">
      <c r="A435" s="437"/>
      <c r="B435" s="438"/>
      <c r="C435" s="437"/>
      <c r="D435" s="437"/>
      <c r="E435" s="436"/>
      <c r="F435" s="436"/>
      <c r="G435" s="436"/>
      <c r="H435" s="436"/>
      <c r="I435" s="436"/>
      <c r="J435" s="436"/>
      <c r="K435" s="436"/>
      <c r="L435" s="436"/>
      <c r="M435" s="436"/>
      <c r="N435" s="436"/>
      <c r="O435" s="436"/>
      <c r="P435" s="436"/>
      <c r="Q435" s="436"/>
      <c r="R435" s="436"/>
      <c r="S435" s="436"/>
      <c r="T435" s="436"/>
      <c r="U435" s="436"/>
      <c r="V435" s="436"/>
      <c r="W435" s="436"/>
      <c r="X435" s="436"/>
      <c r="Y435" s="436"/>
      <c r="Z435" s="436"/>
      <c r="AA435" s="436"/>
      <c r="AB435" s="436"/>
      <c r="AC435" s="436"/>
      <c r="AD435" s="436"/>
    </row>
    <row r="436" ht="15.75" customHeight="1">
      <c r="A436" s="437"/>
      <c r="B436" s="438"/>
      <c r="C436" s="437"/>
      <c r="D436" s="437"/>
      <c r="E436" s="436"/>
      <c r="F436" s="436"/>
      <c r="G436" s="436"/>
      <c r="H436" s="436"/>
      <c r="I436" s="436"/>
      <c r="J436" s="436"/>
      <c r="K436" s="436"/>
      <c r="L436" s="436"/>
      <c r="M436" s="436"/>
      <c r="N436" s="436"/>
      <c r="O436" s="436"/>
      <c r="P436" s="436"/>
      <c r="Q436" s="436"/>
      <c r="R436" s="436"/>
      <c r="S436" s="436"/>
      <c r="T436" s="436"/>
      <c r="U436" s="436"/>
      <c r="V436" s="436"/>
      <c r="W436" s="436"/>
      <c r="X436" s="436"/>
      <c r="Y436" s="436"/>
      <c r="Z436" s="436"/>
      <c r="AA436" s="436"/>
      <c r="AB436" s="436"/>
      <c r="AC436" s="436"/>
      <c r="AD436" s="436"/>
    </row>
    <row r="437" ht="15.75" customHeight="1">
      <c r="A437" s="437"/>
      <c r="B437" s="438"/>
      <c r="C437" s="437"/>
      <c r="D437" s="437"/>
      <c r="E437" s="436"/>
      <c r="F437" s="436"/>
      <c r="G437" s="436"/>
      <c r="H437" s="436"/>
      <c r="I437" s="436"/>
      <c r="J437" s="436"/>
      <c r="K437" s="436"/>
      <c r="L437" s="436"/>
      <c r="M437" s="436"/>
      <c r="N437" s="436"/>
      <c r="O437" s="436"/>
      <c r="P437" s="436"/>
      <c r="Q437" s="436"/>
      <c r="R437" s="436"/>
      <c r="S437" s="436"/>
      <c r="T437" s="436"/>
      <c r="U437" s="436"/>
      <c r="V437" s="436"/>
      <c r="W437" s="436"/>
      <c r="X437" s="436"/>
      <c r="Y437" s="436"/>
      <c r="Z437" s="436"/>
      <c r="AA437" s="436"/>
      <c r="AB437" s="436"/>
      <c r="AC437" s="436"/>
      <c r="AD437" s="436"/>
    </row>
    <row r="438" ht="15.75" customHeight="1">
      <c r="A438" s="437"/>
      <c r="B438" s="438"/>
      <c r="C438" s="437"/>
      <c r="D438" s="437"/>
      <c r="E438" s="436"/>
      <c r="F438" s="436"/>
      <c r="G438" s="436"/>
      <c r="H438" s="436"/>
      <c r="I438" s="436"/>
      <c r="J438" s="436"/>
      <c r="K438" s="436"/>
      <c r="L438" s="436"/>
      <c r="M438" s="436"/>
      <c r="N438" s="436"/>
      <c r="O438" s="436"/>
      <c r="P438" s="436"/>
      <c r="Q438" s="436"/>
      <c r="R438" s="436"/>
      <c r="S438" s="436"/>
      <c r="T438" s="436"/>
      <c r="U438" s="436"/>
      <c r="V438" s="436"/>
      <c r="W438" s="436"/>
      <c r="X438" s="436"/>
      <c r="Y438" s="436"/>
      <c r="Z438" s="436"/>
      <c r="AA438" s="436"/>
      <c r="AB438" s="436"/>
      <c r="AC438" s="436"/>
      <c r="AD438" s="436"/>
    </row>
    <row r="439" ht="15.75" customHeight="1">
      <c r="A439" s="437"/>
      <c r="B439" s="438"/>
      <c r="C439" s="437"/>
      <c r="D439" s="437"/>
      <c r="E439" s="436"/>
      <c r="F439" s="436"/>
      <c r="G439" s="436"/>
      <c r="H439" s="436"/>
      <c r="I439" s="436"/>
      <c r="J439" s="436"/>
      <c r="K439" s="436"/>
      <c r="L439" s="436"/>
      <c r="M439" s="436"/>
      <c r="N439" s="436"/>
      <c r="O439" s="436"/>
      <c r="P439" s="436"/>
      <c r="Q439" s="436"/>
      <c r="R439" s="436"/>
      <c r="S439" s="436"/>
      <c r="T439" s="436"/>
      <c r="U439" s="436"/>
      <c r="V439" s="436"/>
      <c r="W439" s="436"/>
      <c r="X439" s="436"/>
      <c r="Y439" s="436"/>
      <c r="Z439" s="436"/>
      <c r="AA439" s="436"/>
      <c r="AB439" s="436"/>
      <c r="AC439" s="436"/>
      <c r="AD439" s="436"/>
    </row>
    <row r="440" ht="15.75" customHeight="1">
      <c r="A440" s="437"/>
      <c r="B440" s="438"/>
      <c r="C440" s="437"/>
      <c r="D440" s="437"/>
      <c r="E440" s="436"/>
      <c r="F440" s="436"/>
      <c r="G440" s="436"/>
      <c r="H440" s="436"/>
      <c r="I440" s="436"/>
      <c r="J440" s="436"/>
      <c r="K440" s="436"/>
      <c r="L440" s="436"/>
      <c r="M440" s="436"/>
      <c r="N440" s="436"/>
      <c r="O440" s="436"/>
      <c r="P440" s="436"/>
      <c r="Q440" s="436"/>
      <c r="R440" s="436"/>
      <c r="S440" s="436"/>
      <c r="T440" s="436"/>
      <c r="U440" s="436"/>
      <c r="V440" s="436"/>
      <c r="W440" s="436"/>
      <c r="X440" s="436"/>
      <c r="Y440" s="436"/>
      <c r="Z440" s="436"/>
      <c r="AA440" s="436"/>
      <c r="AB440" s="436"/>
      <c r="AC440" s="436"/>
      <c r="AD440" s="436"/>
    </row>
    <row r="441" ht="15.75" customHeight="1">
      <c r="A441" s="437"/>
      <c r="B441" s="438"/>
      <c r="C441" s="437"/>
      <c r="D441" s="437"/>
      <c r="E441" s="436"/>
      <c r="F441" s="436"/>
      <c r="G441" s="436"/>
      <c r="H441" s="436"/>
      <c r="I441" s="436"/>
      <c r="J441" s="436"/>
      <c r="K441" s="436"/>
      <c r="L441" s="436"/>
      <c r="M441" s="436"/>
      <c r="N441" s="436"/>
      <c r="O441" s="436"/>
      <c r="P441" s="436"/>
      <c r="Q441" s="436"/>
      <c r="R441" s="436"/>
      <c r="S441" s="436"/>
      <c r="T441" s="436"/>
      <c r="U441" s="436"/>
      <c r="V441" s="436"/>
      <c r="W441" s="436"/>
      <c r="X441" s="436"/>
      <c r="Y441" s="436"/>
      <c r="Z441" s="436"/>
      <c r="AA441" s="436"/>
      <c r="AB441" s="436"/>
      <c r="AC441" s="436"/>
      <c r="AD441" s="436"/>
    </row>
    <row r="442" ht="15.75" customHeight="1">
      <c r="A442" s="437"/>
      <c r="B442" s="438"/>
      <c r="C442" s="437"/>
      <c r="D442" s="437"/>
      <c r="E442" s="436"/>
      <c r="F442" s="436"/>
      <c r="G442" s="436"/>
      <c r="H442" s="436"/>
      <c r="I442" s="436"/>
      <c r="J442" s="436"/>
      <c r="K442" s="436"/>
      <c r="L442" s="436"/>
      <c r="M442" s="436"/>
      <c r="N442" s="436"/>
      <c r="O442" s="436"/>
      <c r="P442" s="436"/>
      <c r="Q442" s="436"/>
      <c r="R442" s="436"/>
      <c r="S442" s="436"/>
      <c r="T442" s="436"/>
      <c r="U442" s="436"/>
      <c r="V442" s="436"/>
      <c r="W442" s="436"/>
      <c r="X442" s="436"/>
      <c r="Y442" s="436"/>
      <c r="Z442" s="436"/>
      <c r="AA442" s="436"/>
      <c r="AB442" s="436"/>
      <c r="AC442" s="436"/>
      <c r="AD442" s="436"/>
    </row>
    <row r="443" ht="15.75" customHeight="1">
      <c r="A443" s="437"/>
      <c r="B443" s="438"/>
      <c r="C443" s="437"/>
      <c r="D443" s="437"/>
      <c r="E443" s="436"/>
      <c r="F443" s="436"/>
      <c r="G443" s="436"/>
      <c r="H443" s="436"/>
      <c r="I443" s="436"/>
      <c r="J443" s="436"/>
      <c r="K443" s="436"/>
      <c r="L443" s="436"/>
      <c r="M443" s="436"/>
      <c r="N443" s="436"/>
      <c r="O443" s="436"/>
      <c r="P443" s="436"/>
      <c r="Q443" s="436"/>
      <c r="R443" s="436"/>
      <c r="S443" s="436"/>
      <c r="T443" s="436"/>
      <c r="U443" s="436"/>
      <c r="V443" s="436"/>
      <c r="W443" s="436"/>
      <c r="X443" s="436"/>
      <c r="Y443" s="436"/>
      <c r="Z443" s="436"/>
      <c r="AA443" s="436"/>
      <c r="AB443" s="436"/>
      <c r="AC443" s="436"/>
      <c r="AD443" s="436"/>
    </row>
    <row r="444" ht="15.75" customHeight="1">
      <c r="A444" s="437"/>
      <c r="B444" s="438"/>
      <c r="C444" s="437"/>
      <c r="D444" s="437"/>
      <c r="E444" s="436"/>
      <c r="F444" s="436"/>
      <c r="G444" s="436"/>
      <c r="H444" s="436"/>
      <c r="I444" s="436"/>
      <c r="J444" s="436"/>
      <c r="K444" s="436"/>
      <c r="L444" s="436"/>
      <c r="M444" s="436"/>
      <c r="N444" s="436"/>
      <c r="O444" s="436"/>
      <c r="P444" s="436"/>
      <c r="Q444" s="436"/>
      <c r="R444" s="436"/>
      <c r="S444" s="436"/>
      <c r="T444" s="436"/>
      <c r="U444" s="436"/>
      <c r="V444" s="436"/>
      <c r="W444" s="436"/>
      <c r="X444" s="436"/>
      <c r="Y444" s="436"/>
      <c r="Z444" s="436"/>
      <c r="AA444" s="436"/>
      <c r="AB444" s="436"/>
      <c r="AC444" s="436"/>
      <c r="AD444" s="436"/>
    </row>
    <row r="445" ht="15.75" customHeight="1">
      <c r="A445" s="437"/>
      <c r="B445" s="438"/>
      <c r="C445" s="437"/>
      <c r="D445" s="437"/>
      <c r="E445" s="436"/>
      <c r="F445" s="436"/>
      <c r="G445" s="436"/>
      <c r="H445" s="436"/>
      <c r="I445" s="436"/>
      <c r="J445" s="436"/>
      <c r="K445" s="436"/>
      <c r="L445" s="436"/>
      <c r="M445" s="436"/>
      <c r="N445" s="436"/>
      <c r="O445" s="436"/>
      <c r="P445" s="436"/>
      <c r="Q445" s="436"/>
      <c r="R445" s="436"/>
      <c r="S445" s="436"/>
      <c r="T445" s="436"/>
      <c r="U445" s="436"/>
      <c r="V445" s="436"/>
      <c r="W445" s="436"/>
      <c r="X445" s="436"/>
      <c r="Y445" s="436"/>
      <c r="Z445" s="436"/>
      <c r="AA445" s="436"/>
      <c r="AB445" s="436"/>
      <c r="AC445" s="436"/>
      <c r="AD445" s="436"/>
    </row>
    <row r="446" ht="15.75" customHeight="1">
      <c r="A446" s="437"/>
      <c r="B446" s="438"/>
      <c r="C446" s="437"/>
      <c r="D446" s="437"/>
      <c r="E446" s="436"/>
      <c r="F446" s="436"/>
      <c r="G446" s="436"/>
      <c r="H446" s="436"/>
      <c r="I446" s="436"/>
      <c r="J446" s="436"/>
      <c r="K446" s="436"/>
      <c r="L446" s="436"/>
      <c r="M446" s="436"/>
      <c r="N446" s="436"/>
      <c r="O446" s="436"/>
      <c r="P446" s="436"/>
      <c r="Q446" s="436"/>
      <c r="R446" s="436"/>
      <c r="S446" s="436"/>
      <c r="T446" s="436"/>
      <c r="U446" s="436"/>
      <c r="V446" s="436"/>
      <c r="W446" s="436"/>
      <c r="X446" s="436"/>
      <c r="Y446" s="436"/>
      <c r="Z446" s="436"/>
      <c r="AA446" s="436"/>
      <c r="AB446" s="436"/>
      <c r="AC446" s="436"/>
      <c r="AD446" s="436"/>
    </row>
    <row r="447" ht="15.75" customHeight="1">
      <c r="A447" s="437"/>
      <c r="B447" s="438"/>
      <c r="C447" s="437"/>
      <c r="D447" s="437"/>
      <c r="E447" s="436"/>
      <c r="F447" s="436"/>
      <c r="G447" s="436"/>
      <c r="H447" s="436"/>
      <c r="I447" s="436"/>
      <c r="J447" s="436"/>
      <c r="K447" s="436"/>
      <c r="L447" s="436"/>
      <c r="M447" s="436"/>
      <c r="N447" s="436"/>
      <c r="O447" s="436"/>
      <c r="P447" s="436"/>
      <c r="Q447" s="436"/>
      <c r="R447" s="436"/>
      <c r="S447" s="436"/>
      <c r="T447" s="436"/>
      <c r="U447" s="436"/>
      <c r="V447" s="436"/>
      <c r="W447" s="436"/>
      <c r="X447" s="436"/>
      <c r="Y447" s="436"/>
      <c r="Z447" s="436"/>
      <c r="AA447" s="436"/>
      <c r="AB447" s="436"/>
      <c r="AC447" s="436"/>
      <c r="AD447" s="436"/>
    </row>
    <row r="448" ht="15.75" customHeight="1">
      <c r="A448" s="437"/>
      <c r="B448" s="438"/>
      <c r="C448" s="437"/>
      <c r="D448" s="437"/>
      <c r="E448" s="436"/>
      <c r="F448" s="436"/>
      <c r="G448" s="436"/>
      <c r="H448" s="436"/>
      <c r="I448" s="436"/>
      <c r="J448" s="436"/>
      <c r="K448" s="436"/>
      <c r="L448" s="436"/>
      <c r="M448" s="436"/>
      <c r="N448" s="436"/>
      <c r="O448" s="436"/>
      <c r="P448" s="436"/>
      <c r="Q448" s="436"/>
      <c r="R448" s="436"/>
      <c r="S448" s="436"/>
      <c r="T448" s="436"/>
      <c r="U448" s="436"/>
      <c r="V448" s="436"/>
      <c r="W448" s="436"/>
      <c r="X448" s="436"/>
      <c r="Y448" s="436"/>
      <c r="Z448" s="436"/>
      <c r="AA448" s="436"/>
      <c r="AB448" s="436"/>
      <c r="AC448" s="436"/>
      <c r="AD448" s="436"/>
    </row>
    <row r="449" ht="15.75" customHeight="1">
      <c r="A449" s="437"/>
      <c r="B449" s="438"/>
      <c r="C449" s="437"/>
      <c r="D449" s="437"/>
      <c r="E449" s="436"/>
      <c r="F449" s="436"/>
      <c r="G449" s="436"/>
      <c r="H449" s="436"/>
      <c r="I449" s="436"/>
      <c r="J449" s="436"/>
      <c r="K449" s="436"/>
      <c r="L449" s="436"/>
      <c r="M449" s="436"/>
      <c r="N449" s="436"/>
      <c r="O449" s="436"/>
      <c r="P449" s="436"/>
      <c r="Q449" s="436"/>
      <c r="R449" s="436"/>
      <c r="S449" s="436"/>
      <c r="T449" s="436"/>
      <c r="U449" s="436"/>
      <c r="V449" s="436"/>
      <c r="W449" s="436"/>
      <c r="X449" s="436"/>
      <c r="Y449" s="436"/>
      <c r="Z449" s="436"/>
      <c r="AA449" s="436"/>
      <c r="AB449" s="436"/>
      <c r="AC449" s="436"/>
      <c r="AD449" s="436"/>
    </row>
    <row r="450" ht="15.75" customHeight="1">
      <c r="A450" s="437"/>
      <c r="B450" s="438"/>
      <c r="C450" s="437"/>
      <c r="D450" s="437"/>
      <c r="E450" s="436"/>
      <c r="F450" s="436"/>
      <c r="G450" s="436"/>
      <c r="H450" s="436"/>
      <c r="I450" s="436"/>
      <c r="J450" s="436"/>
      <c r="K450" s="436"/>
      <c r="L450" s="436"/>
      <c r="M450" s="436"/>
      <c r="N450" s="436"/>
      <c r="O450" s="436"/>
      <c r="P450" s="436"/>
      <c r="Q450" s="436"/>
      <c r="R450" s="436"/>
      <c r="S450" s="436"/>
      <c r="T450" s="436"/>
      <c r="U450" s="436"/>
      <c r="V450" s="436"/>
      <c r="W450" s="436"/>
      <c r="X450" s="436"/>
      <c r="Y450" s="436"/>
      <c r="Z450" s="436"/>
      <c r="AA450" s="436"/>
      <c r="AB450" s="436"/>
      <c r="AC450" s="436"/>
      <c r="AD450" s="436"/>
    </row>
    <row r="451" ht="15.75" customHeight="1">
      <c r="A451" s="437"/>
      <c r="B451" s="438"/>
      <c r="C451" s="437"/>
      <c r="D451" s="437"/>
      <c r="E451" s="436"/>
      <c r="F451" s="436"/>
      <c r="G451" s="436"/>
      <c r="H451" s="436"/>
      <c r="I451" s="436"/>
      <c r="J451" s="436"/>
      <c r="K451" s="436"/>
      <c r="L451" s="436"/>
      <c r="M451" s="436"/>
      <c r="N451" s="436"/>
      <c r="O451" s="436"/>
      <c r="P451" s="436"/>
      <c r="Q451" s="436"/>
      <c r="R451" s="436"/>
      <c r="S451" s="436"/>
      <c r="T451" s="436"/>
      <c r="U451" s="436"/>
      <c r="V451" s="436"/>
      <c r="W451" s="436"/>
      <c r="X451" s="436"/>
      <c r="Y451" s="436"/>
      <c r="Z451" s="436"/>
      <c r="AA451" s="436"/>
      <c r="AB451" s="436"/>
      <c r="AC451" s="436"/>
      <c r="AD451" s="436"/>
    </row>
    <row r="452" ht="15.75" customHeight="1">
      <c r="A452" s="437"/>
      <c r="B452" s="438"/>
      <c r="C452" s="437"/>
      <c r="D452" s="437"/>
      <c r="E452" s="436"/>
      <c r="F452" s="436"/>
      <c r="G452" s="436"/>
      <c r="H452" s="436"/>
      <c r="I452" s="436"/>
      <c r="J452" s="436"/>
      <c r="K452" s="436"/>
      <c r="L452" s="436"/>
      <c r="M452" s="436"/>
      <c r="N452" s="436"/>
      <c r="O452" s="436"/>
      <c r="P452" s="436"/>
      <c r="Q452" s="436"/>
      <c r="R452" s="436"/>
      <c r="S452" s="436"/>
      <c r="T452" s="436"/>
      <c r="U452" s="436"/>
      <c r="V452" s="436"/>
      <c r="W452" s="436"/>
      <c r="X452" s="436"/>
      <c r="Y452" s="436"/>
      <c r="Z452" s="436"/>
      <c r="AA452" s="436"/>
      <c r="AB452" s="436"/>
      <c r="AC452" s="436"/>
      <c r="AD452" s="436"/>
    </row>
    <row r="453" ht="15.75" customHeight="1">
      <c r="A453" s="437"/>
      <c r="B453" s="438"/>
      <c r="C453" s="437"/>
      <c r="D453" s="437"/>
      <c r="E453" s="436"/>
      <c r="F453" s="436"/>
      <c r="G453" s="436"/>
      <c r="H453" s="436"/>
      <c r="I453" s="436"/>
      <c r="J453" s="436"/>
      <c r="K453" s="436"/>
      <c r="L453" s="436"/>
      <c r="M453" s="436"/>
      <c r="N453" s="436"/>
      <c r="O453" s="436"/>
      <c r="P453" s="436"/>
      <c r="Q453" s="436"/>
      <c r="R453" s="436"/>
      <c r="S453" s="436"/>
      <c r="T453" s="436"/>
      <c r="U453" s="436"/>
      <c r="V453" s="436"/>
      <c r="W453" s="436"/>
      <c r="X453" s="436"/>
      <c r="Y453" s="436"/>
      <c r="Z453" s="436"/>
      <c r="AA453" s="436"/>
      <c r="AB453" s="436"/>
      <c r="AC453" s="436"/>
      <c r="AD453" s="436"/>
    </row>
    <row r="454" ht="15.75" customHeight="1">
      <c r="A454" s="437"/>
      <c r="B454" s="438"/>
      <c r="C454" s="437"/>
      <c r="D454" s="437"/>
      <c r="E454" s="436"/>
      <c r="F454" s="436"/>
      <c r="G454" s="436"/>
      <c r="H454" s="436"/>
      <c r="I454" s="436"/>
      <c r="J454" s="436"/>
      <c r="K454" s="436"/>
      <c r="L454" s="436"/>
      <c r="M454" s="436"/>
      <c r="N454" s="436"/>
      <c r="O454" s="436"/>
      <c r="P454" s="436"/>
      <c r="Q454" s="436"/>
      <c r="R454" s="436"/>
      <c r="S454" s="436"/>
      <c r="T454" s="436"/>
      <c r="U454" s="436"/>
      <c r="V454" s="436"/>
      <c r="W454" s="436"/>
      <c r="X454" s="436"/>
      <c r="Y454" s="436"/>
      <c r="Z454" s="436"/>
      <c r="AA454" s="436"/>
      <c r="AB454" s="436"/>
      <c r="AC454" s="436"/>
      <c r="AD454" s="436"/>
    </row>
    <row r="455" ht="15.75" customHeight="1">
      <c r="A455" s="437"/>
      <c r="B455" s="438"/>
      <c r="C455" s="437"/>
      <c r="D455" s="437"/>
      <c r="E455" s="436"/>
      <c r="F455" s="436"/>
      <c r="G455" s="436"/>
      <c r="H455" s="436"/>
      <c r="I455" s="436"/>
      <c r="J455" s="436"/>
      <c r="K455" s="436"/>
      <c r="L455" s="436"/>
      <c r="M455" s="436"/>
      <c r="N455" s="436"/>
      <c r="O455" s="436"/>
      <c r="P455" s="436"/>
      <c r="Q455" s="436"/>
      <c r="R455" s="436"/>
      <c r="S455" s="436"/>
      <c r="T455" s="436"/>
      <c r="U455" s="436"/>
      <c r="V455" s="436"/>
      <c r="W455" s="436"/>
      <c r="X455" s="436"/>
      <c r="Y455" s="436"/>
      <c r="Z455" s="436"/>
      <c r="AA455" s="436"/>
      <c r="AB455" s="436"/>
      <c r="AC455" s="436"/>
      <c r="AD455" s="436"/>
    </row>
    <row r="456" ht="15.75" customHeight="1">
      <c r="A456" s="437"/>
      <c r="B456" s="438"/>
      <c r="C456" s="437"/>
      <c r="D456" s="437"/>
      <c r="E456" s="436"/>
      <c r="F456" s="436"/>
      <c r="G456" s="436"/>
      <c r="H456" s="436"/>
      <c r="I456" s="436"/>
      <c r="J456" s="436"/>
      <c r="K456" s="436"/>
      <c r="L456" s="436"/>
      <c r="M456" s="436"/>
      <c r="N456" s="436"/>
      <c r="O456" s="436"/>
      <c r="P456" s="436"/>
      <c r="Q456" s="436"/>
      <c r="R456" s="436"/>
      <c r="S456" s="436"/>
      <c r="T456" s="436"/>
      <c r="U456" s="436"/>
      <c r="V456" s="436"/>
      <c r="W456" s="436"/>
      <c r="X456" s="436"/>
      <c r="Y456" s="436"/>
      <c r="Z456" s="436"/>
      <c r="AA456" s="436"/>
      <c r="AB456" s="436"/>
      <c r="AC456" s="436"/>
      <c r="AD456" s="436"/>
    </row>
    <row r="457" ht="15.75" customHeight="1">
      <c r="A457" s="437"/>
      <c r="B457" s="438"/>
      <c r="C457" s="437"/>
      <c r="D457" s="437"/>
      <c r="E457" s="436"/>
      <c r="F457" s="436"/>
      <c r="G457" s="436"/>
      <c r="H457" s="436"/>
      <c r="I457" s="436"/>
      <c r="J457" s="436"/>
      <c r="K457" s="436"/>
      <c r="L457" s="436"/>
      <c r="M457" s="436"/>
      <c r="N457" s="436"/>
      <c r="O457" s="436"/>
      <c r="P457" s="436"/>
      <c r="Q457" s="436"/>
      <c r="R457" s="436"/>
      <c r="S457" s="436"/>
      <c r="T457" s="436"/>
      <c r="U457" s="436"/>
      <c r="V457" s="436"/>
      <c r="W457" s="436"/>
      <c r="X457" s="436"/>
      <c r="Y457" s="436"/>
      <c r="Z457" s="436"/>
      <c r="AA457" s="436"/>
      <c r="AB457" s="436"/>
      <c r="AC457" s="436"/>
      <c r="AD457" s="436"/>
    </row>
    <row r="458" ht="15.75" customHeight="1">
      <c r="A458" s="437"/>
      <c r="B458" s="438"/>
      <c r="C458" s="437"/>
      <c r="D458" s="437"/>
      <c r="E458" s="436"/>
      <c r="F458" s="436"/>
      <c r="G458" s="436"/>
      <c r="H458" s="436"/>
      <c r="I458" s="436"/>
      <c r="J458" s="436"/>
      <c r="K458" s="436"/>
      <c r="L458" s="436"/>
      <c r="M458" s="436"/>
      <c r="N458" s="436"/>
      <c r="O458" s="436"/>
      <c r="P458" s="436"/>
      <c r="Q458" s="436"/>
      <c r="R458" s="436"/>
      <c r="S458" s="436"/>
      <c r="T458" s="436"/>
      <c r="U458" s="436"/>
      <c r="V458" s="436"/>
      <c r="W458" s="436"/>
      <c r="X458" s="436"/>
      <c r="Y458" s="436"/>
      <c r="Z458" s="436"/>
      <c r="AA458" s="436"/>
      <c r="AB458" s="436"/>
      <c r="AC458" s="436"/>
      <c r="AD458" s="436"/>
    </row>
    <row r="459" ht="15.75" customHeight="1">
      <c r="A459" s="437"/>
      <c r="B459" s="438"/>
      <c r="C459" s="437"/>
      <c r="D459" s="437"/>
      <c r="E459" s="436"/>
      <c r="F459" s="436"/>
      <c r="G459" s="436"/>
      <c r="H459" s="436"/>
      <c r="I459" s="436"/>
      <c r="J459" s="436"/>
      <c r="K459" s="436"/>
      <c r="L459" s="436"/>
      <c r="M459" s="436"/>
      <c r="N459" s="436"/>
      <c r="O459" s="436"/>
      <c r="P459" s="436"/>
      <c r="Q459" s="436"/>
      <c r="R459" s="436"/>
      <c r="S459" s="436"/>
      <c r="T459" s="436"/>
      <c r="U459" s="436"/>
      <c r="V459" s="436"/>
      <c r="W459" s="436"/>
      <c r="X459" s="436"/>
      <c r="Y459" s="436"/>
      <c r="Z459" s="436"/>
      <c r="AA459" s="436"/>
      <c r="AB459" s="436"/>
      <c r="AC459" s="436"/>
      <c r="AD459" s="436"/>
    </row>
    <row r="460" ht="15.75" customHeight="1">
      <c r="A460" s="437"/>
      <c r="B460" s="438"/>
      <c r="C460" s="437"/>
      <c r="D460" s="437"/>
      <c r="E460" s="436"/>
      <c r="F460" s="436"/>
      <c r="G460" s="436"/>
      <c r="H460" s="436"/>
      <c r="I460" s="436"/>
      <c r="J460" s="436"/>
      <c r="K460" s="436"/>
      <c r="L460" s="436"/>
      <c r="M460" s="436"/>
      <c r="N460" s="436"/>
      <c r="O460" s="436"/>
      <c r="P460" s="436"/>
      <c r="Q460" s="436"/>
      <c r="R460" s="436"/>
      <c r="S460" s="436"/>
      <c r="T460" s="436"/>
      <c r="U460" s="436"/>
      <c r="V460" s="436"/>
      <c r="W460" s="436"/>
      <c r="X460" s="436"/>
      <c r="Y460" s="436"/>
      <c r="Z460" s="436"/>
      <c r="AA460" s="436"/>
      <c r="AB460" s="436"/>
      <c r="AC460" s="436"/>
      <c r="AD460" s="436"/>
    </row>
    <row r="461" ht="15.75" customHeight="1">
      <c r="A461" s="437"/>
      <c r="B461" s="438"/>
      <c r="C461" s="437"/>
      <c r="D461" s="437"/>
      <c r="E461" s="436"/>
      <c r="F461" s="436"/>
      <c r="G461" s="436"/>
      <c r="H461" s="436"/>
      <c r="I461" s="436"/>
      <c r="J461" s="436"/>
      <c r="K461" s="436"/>
      <c r="L461" s="436"/>
      <c r="M461" s="436"/>
      <c r="N461" s="436"/>
      <c r="O461" s="436"/>
      <c r="P461" s="436"/>
      <c r="Q461" s="436"/>
      <c r="R461" s="436"/>
      <c r="S461" s="436"/>
      <c r="T461" s="436"/>
      <c r="U461" s="436"/>
      <c r="V461" s="436"/>
      <c r="W461" s="436"/>
      <c r="X461" s="436"/>
      <c r="Y461" s="436"/>
      <c r="Z461" s="436"/>
      <c r="AA461" s="436"/>
      <c r="AB461" s="436"/>
      <c r="AC461" s="436"/>
      <c r="AD461" s="436"/>
    </row>
    <row r="462" ht="15.75" customHeight="1">
      <c r="A462" s="437"/>
      <c r="B462" s="438"/>
      <c r="C462" s="437"/>
      <c r="D462" s="437"/>
      <c r="E462" s="436"/>
      <c r="F462" s="436"/>
      <c r="G462" s="436"/>
      <c r="H462" s="436"/>
      <c r="I462" s="436"/>
      <c r="J462" s="436"/>
      <c r="K462" s="436"/>
      <c r="L462" s="436"/>
      <c r="M462" s="436"/>
      <c r="N462" s="436"/>
      <c r="O462" s="436"/>
      <c r="P462" s="436"/>
      <c r="Q462" s="436"/>
      <c r="R462" s="436"/>
      <c r="S462" s="436"/>
      <c r="T462" s="436"/>
      <c r="U462" s="436"/>
      <c r="V462" s="436"/>
      <c r="W462" s="436"/>
      <c r="X462" s="436"/>
      <c r="Y462" s="436"/>
      <c r="Z462" s="436"/>
      <c r="AA462" s="436"/>
      <c r="AB462" s="436"/>
      <c r="AC462" s="436"/>
      <c r="AD462" s="436"/>
    </row>
    <row r="463" ht="15.75" customHeight="1">
      <c r="A463" s="437"/>
      <c r="B463" s="438"/>
      <c r="C463" s="437"/>
      <c r="D463" s="437"/>
      <c r="E463" s="436"/>
      <c r="F463" s="436"/>
      <c r="G463" s="436"/>
      <c r="H463" s="436"/>
      <c r="I463" s="436"/>
      <c r="J463" s="436"/>
      <c r="K463" s="436"/>
      <c r="L463" s="436"/>
      <c r="M463" s="436"/>
      <c r="N463" s="436"/>
      <c r="O463" s="436"/>
      <c r="P463" s="436"/>
      <c r="Q463" s="436"/>
      <c r="R463" s="436"/>
      <c r="S463" s="436"/>
      <c r="T463" s="436"/>
      <c r="U463" s="436"/>
      <c r="V463" s="436"/>
      <c r="W463" s="436"/>
      <c r="X463" s="436"/>
      <c r="Y463" s="436"/>
      <c r="Z463" s="436"/>
      <c r="AA463" s="436"/>
      <c r="AB463" s="436"/>
      <c r="AC463" s="436"/>
      <c r="AD463" s="436"/>
    </row>
    <row r="464" ht="15.75" customHeight="1">
      <c r="A464" s="437"/>
      <c r="B464" s="438"/>
      <c r="C464" s="437"/>
      <c r="D464" s="437"/>
      <c r="E464" s="436"/>
      <c r="F464" s="436"/>
      <c r="G464" s="436"/>
      <c r="H464" s="436"/>
      <c r="I464" s="436"/>
      <c r="J464" s="436"/>
      <c r="K464" s="436"/>
      <c r="L464" s="436"/>
      <c r="M464" s="436"/>
      <c r="N464" s="436"/>
      <c r="O464" s="436"/>
      <c r="P464" s="436"/>
      <c r="Q464" s="436"/>
      <c r="R464" s="436"/>
      <c r="S464" s="436"/>
      <c r="T464" s="436"/>
      <c r="U464" s="436"/>
      <c r="V464" s="436"/>
      <c r="W464" s="436"/>
      <c r="X464" s="436"/>
      <c r="Y464" s="436"/>
      <c r="Z464" s="436"/>
      <c r="AA464" s="436"/>
      <c r="AB464" s="436"/>
      <c r="AC464" s="436"/>
      <c r="AD464" s="436"/>
    </row>
    <row r="465" ht="15.75" customHeight="1">
      <c r="A465" s="437"/>
      <c r="B465" s="438"/>
      <c r="C465" s="437"/>
      <c r="D465" s="437"/>
      <c r="E465" s="436"/>
      <c r="F465" s="436"/>
      <c r="G465" s="436"/>
      <c r="H465" s="436"/>
      <c r="I465" s="436"/>
      <c r="J465" s="436"/>
      <c r="K465" s="436"/>
      <c r="L465" s="436"/>
      <c r="M465" s="436"/>
      <c r="N465" s="436"/>
      <c r="O465" s="436"/>
      <c r="P465" s="436"/>
      <c r="Q465" s="436"/>
      <c r="R465" s="436"/>
      <c r="S465" s="436"/>
      <c r="T465" s="436"/>
      <c r="U465" s="436"/>
      <c r="V465" s="436"/>
      <c r="W465" s="436"/>
      <c r="X465" s="436"/>
      <c r="Y465" s="436"/>
      <c r="Z465" s="436"/>
      <c r="AA465" s="436"/>
      <c r="AB465" s="436"/>
      <c r="AC465" s="436"/>
      <c r="AD465" s="436"/>
    </row>
    <row r="466" ht="15.75" customHeight="1">
      <c r="A466" s="437"/>
      <c r="B466" s="438"/>
      <c r="C466" s="437"/>
      <c r="D466" s="437"/>
      <c r="E466" s="436"/>
      <c r="F466" s="436"/>
      <c r="G466" s="436"/>
      <c r="H466" s="436"/>
      <c r="I466" s="436"/>
      <c r="J466" s="436"/>
      <c r="K466" s="436"/>
      <c r="L466" s="436"/>
      <c r="M466" s="436"/>
      <c r="N466" s="436"/>
      <c r="O466" s="436"/>
      <c r="P466" s="436"/>
      <c r="Q466" s="436"/>
      <c r="R466" s="436"/>
      <c r="S466" s="436"/>
      <c r="T466" s="436"/>
      <c r="U466" s="436"/>
      <c r="V466" s="436"/>
      <c r="W466" s="436"/>
      <c r="X466" s="436"/>
      <c r="Y466" s="436"/>
      <c r="Z466" s="436"/>
      <c r="AA466" s="436"/>
      <c r="AB466" s="436"/>
      <c r="AC466" s="436"/>
      <c r="AD466" s="436"/>
    </row>
    <row r="467" ht="15.75" customHeight="1">
      <c r="A467" s="437"/>
      <c r="B467" s="438"/>
      <c r="C467" s="437"/>
      <c r="D467" s="437"/>
      <c r="E467" s="436"/>
      <c r="F467" s="436"/>
      <c r="G467" s="436"/>
      <c r="H467" s="436"/>
      <c r="I467" s="436"/>
      <c r="J467" s="436"/>
      <c r="K467" s="436"/>
      <c r="L467" s="436"/>
      <c r="M467" s="436"/>
      <c r="N467" s="436"/>
      <c r="O467" s="436"/>
      <c r="P467" s="436"/>
      <c r="Q467" s="436"/>
      <c r="R467" s="436"/>
      <c r="S467" s="436"/>
      <c r="T467" s="436"/>
      <c r="U467" s="436"/>
      <c r="V467" s="436"/>
      <c r="W467" s="436"/>
      <c r="X467" s="436"/>
      <c r="Y467" s="436"/>
      <c r="Z467" s="436"/>
      <c r="AA467" s="436"/>
      <c r="AB467" s="436"/>
      <c r="AC467" s="436"/>
      <c r="AD467" s="436"/>
    </row>
    <row r="468" ht="15.75" customHeight="1">
      <c r="A468" s="437"/>
      <c r="B468" s="438"/>
      <c r="C468" s="437"/>
      <c r="D468" s="437"/>
      <c r="E468" s="436"/>
      <c r="F468" s="436"/>
      <c r="G468" s="436"/>
      <c r="H468" s="436"/>
      <c r="I468" s="436"/>
      <c r="J468" s="436"/>
      <c r="K468" s="436"/>
      <c r="L468" s="436"/>
      <c r="M468" s="436"/>
      <c r="N468" s="436"/>
      <c r="O468" s="436"/>
      <c r="P468" s="436"/>
      <c r="Q468" s="436"/>
      <c r="R468" s="436"/>
      <c r="S468" s="436"/>
      <c r="T468" s="436"/>
      <c r="U468" s="436"/>
      <c r="V468" s="436"/>
      <c r="W468" s="436"/>
      <c r="X468" s="436"/>
      <c r="Y468" s="436"/>
      <c r="Z468" s="436"/>
      <c r="AA468" s="436"/>
      <c r="AB468" s="436"/>
      <c r="AC468" s="436"/>
      <c r="AD468" s="436"/>
    </row>
    <row r="469" ht="15.75" customHeight="1">
      <c r="A469" s="437"/>
      <c r="B469" s="438"/>
      <c r="C469" s="437"/>
      <c r="D469" s="437"/>
      <c r="E469" s="436"/>
      <c r="F469" s="436"/>
      <c r="G469" s="436"/>
      <c r="H469" s="436"/>
      <c r="I469" s="436"/>
      <c r="J469" s="436"/>
      <c r="K469" s="436"/>
      <c r="L469" s="436"/>
      <c r="M469" s="436"/>
      <c r="N469" s="436"/>
      <c r="O469" s="436"/>
      <c r="P469" s="436"/>
      <c r="Q469" s="436"/>
      <c r="R469" s="436"/>
      <c r="S469" s="436"/>
      <c r="T469" s="436"/>
      <c r="U469" s="436"/>
      <c r="V469" s="436"/>
      <c r="W469" s="436"/>
      <c r="X469" s="436"/>
      <c r="Y469" s="436"/>
      <c r="Z469" s="436"/>
      <c r="AA469" s="436"/>
      <c r="AB469" s="436"/>
      <c r="AC469" s="436"/>
      <c r="AD469" s="436"/>
    </row>
    <row r="470" ht="15.75" customHeight="1">
      <c r="A470" s="437"/>
      <c r="B470" s="438"/>
      <c r="C470" s="437"/>
      <c r="D470" s="437"/>
      <c r="E470" s="436"/>
      <c r="F470" s="436"/>
      <c r="G470" s="436"/>
      <c r="H470" s="436"/>
      <c r="I470" s="436"/>
      <c r="J470" s="436"/>
      <c r="K470" s="436"/>
      <c r="L470" s="436"/>
      <c r="M470" s="436"/>
      <c r="N470" s="436"/>
      <c r="O470" s="436"/>
      <c r="P470" s="436"/>
      <c r="Q470" s="436"/>
      <c r="R470" s="436"/>
      <c r="S470" s="436"/>
      <c r="T470" s="436"/>
      <c r="U470" s="436"/>
      <c r="V470" s="436"/>
      <c r="W470" s="436"/>
      <c r="X470" s="436"/>
      <c r="Y470" s="436"/>
      <c r="Z470" s="436"/>
      <c r="AA470" s="436"/>
      <c r="AB470" s="436"/>
      <c r="AC470" s="436"/>
      <c r="AD470" s="436"/>
    </row>
    <row r="471" ht="15.75" customHeight="1">
      <c r="A471" s="437"/>
      <c r="B471" s="438"/>
      <c r="C471" s="437"/>
      <c r="D471" s="437"/>
      <c r="E471" s="436"/>
      <c r="F471" s="436"/>
      <c r="G471" s="436"/>
      <c r="H471" s="436"/>
      <c r="I471" s="436"/>
      <c r="J471" s="436"/>
      <c r="K471" s="436"/>
      <c r="L471" s="436"/>
      <c r="M471" s="436"/>
      <c r="N471" s="436"/>
      <c r="O471" s="436"/>
      <c r="P471" s="436"/>
      <c r="Q471" s="436"/>
      <c r="R471" s="436"/>
      <c r="S471" s="436"/>
      <c r="T471" s="436"/>
      <c r="U471" s="436"/>
      <c r="V471" s="436"/>
      <c r="W471" s="436"/>
      <c r="X471" s="436"/>
      <c r="Y471" s="436"/>
      <c r="Z471" s="436"/>
      <c r="AA471" s="436"/>
      <c r="AB471" s="436"/>
      <c r="AC471" s="436"/>
      <c r="AD471" s="436"/>
    </row>
    <row r="472" ht="15.75" customHeight="1">
      <c r="A472" s="437"/>
      <c r="B472" s="438"/>
      <c r="C472" s="437"/>
      <c r="D472" s="437"/>
      <c r="E472" s="436"/>
      <c r="F472" s="436"/>
      <c r="G472" s="436"/>
      <c r="H472" s="436"/>
      <c r="I472" s="436"/>
      <c r="J472" s="436"/>
      <c r="K472" s="436"/>
      <c r="L472" s="436"/>
      <c r="M472" s="436"/>
      <c r="N472" s="436"/>
      <c r="O472" s="436"/>
      <c r="P472" s="436"/>
      <c r="Q472" s="436"/>
      <c r="R472" s="436"/>
      <c r="S472" s="436"/>
      <c r="T472" s="436"/>
      <c r="U472" s="436"/>
      <c r="V472" s="436"/>
      <c r="W472" s="436"/>
      <c r="X472" s="436"/>
      <c r="Y472" s="436"/>
      <c r="Z472" s="436"/>
      <c r="AA472" s="436"/>
      <c r="AB472" s="436"/>
      <c r="AC472" s="436"/>
      <c r="AD472" s="436"/>
    </row>
    <row r="473" ht="15.75" customHeight="1">
      <c r="A473" s="437"/>
      <c r="B473" s="438"/>
      <c r="C473" s="437"/>
      <c r="D473" s="437"/>
      <c r="E473" s="436"/>
      <c r="F473" s="436"/>
      <c r="G473" s="436"/>
      <c r="H473" s="436"/>
      <c r="I473" s="436"/>
      <c r="J473" s="436"/>
      <c r="K473" s="436"/>
      <c r="L473" s="436"/>
      <c r="M473" s="436"/>
      <c r="N473" s="436"/>
      <c r="O473" s="436"/>
      <c r="P473" s="436"/>
      <c r="Q473" s="436"/>
      <c r="R473" s="436"/>
      <c r="S473" s="436"/>
      <c r="T473" s="436"/>
      <c r="U473" s="436"/>
      <c r="V473" s="436"/>
      <c r="W473" s="436"/>
      <c r="X473" s="436"/>
      <c r="Y473" s="436"/>
      <c r="Z473" s="436"/>
      <c r="AA473" s="436"/>
      <c r="AB473" s="436"/>
      <c r="AC473" s="436"/>
      <c r="AD473" s="436"/>
    </row>
    <row r="474" ht="15.75" customHeight="1">
      <c r="A474" s="437"/>
      <c r="B474" s="438"/>
      <c r="C474" s="437"/>
      <c r="D474" s="437"/>
      <c r="E474" s="436"/>
      <c r="F474" s="436"/>
      <c r="G474" s="436"/>
      <c r="H474" s="436"/>
      <c r="I474" s="436"/>
      <c r="J474" s="436"/>
      <c r="K474" s="436"/>
      <c r="L474" s="436"/>
      <c r="M474" s="436"/>
      <c r="N474" s="436"/>
      <c r="O474" s="436"/>
      <c r="P474" s="436"/>
      <c r="Q474" s="436"/>
      <c r="R474" s="436"/>
      <c r="S474" s="436"/>
      <c r="T474" s="436"/>
      <c r="U474" s="436"/>
      <c r="V474" s="436"/>
      <c r="W474" s="436"/>
      <c r="X474" s="436"/>
      <c r="Y474" s="436"/>
      <c r="Z474" s="436"/>
      <c r="AA474" s="436"/>
      <c r="AB474" s="436"/>
      <c r="AC474" s="436"/>
      <c r="AD474" s="436"/>
    </row>
    <row r="475" ht="15.75" customHeight="1">
      <c r="A475" s="437"/>
      <c r="B475" s="438"/>
      <c r="C475" s="437"/>
      <c r="D475" s="437"/>
      <c r="E475" s="436"/>
      <c r="F475" s="436"/>
      <c r="G475" s="436"/>
      <c r="H475" s="436"/>
      <c r="I475" s="436"/>
      <c r="J475" s="436"/>
      <c r="K475" s="436"/>
      <c r="L475" s="436"/>
      <c r="M475" s="436"/>
      <c r="N475" s="436"/>
      <c r="O475" s="436"/>
      <c r="P475" s="436"/>
      <c r="Q475" s="436"/>
      <c r="R475" s="436"/>
      <c r="S475" s="436"/>
      <c r="T475" s="436"/>
      <c r="U475" s="436"/>
      <c r="V475" s="436"/>
      <c r="W475" s="436"/>
      <c r="X475" s="436"/>
      <c r="Y475" s="436"/>
      <c r="Z475" s="436"/>
      <c r="AA475" s="436"/>
      <c r="AB475" s="436"/>
      <c r="AC475" s="436"/>
      <c r="AD475" s="436"/>
    </row>
    <row r="476" ht="15.75" customHeight="1">
      <c r="A476" s="437"/>
      <c r="B476" s="438"/>
      <c r="C476" s="437"/>
      <c r="D476" s="437"/>
      <c r="E476" s="436"/>
      <c r="F476" s="436"/>
      <c r="G476" s="436"/>
      <c r="H476" s="436"/>
      <c r="I476" s="436"/>
      <c r="J476" s="436"/>
      <c r="K476" s="436"/>
      <c r="L476" s="436"/>
      <c r="M476" s="436"/>
      <c r="N476" s="436"/>
      <c r="O476" s="436"/>
      <c r="P476" s="436"/>
      <c r="Q476" s="436"/>
      <c r="R476" s="436"/>
      <c r="S476" s="436"/>
      <c r="T476" s="436"/>
      <c r="U476" s="436"/>
      <c r="V476" s="436"/>
      <c r="W476" s="436"/>
      <c r="X476" s="436"/>
      <c r="Y476" s="436"/>
      <c r="Z476" s="436"/>
      <c r="AA476" s="436"/>
      <c r="AB476" s="436"/>
      <c r="AC476" s="436"/>
      <c r="AD476" s="436"/>
    </row>
    <row r="477" ht="15.75" customHeight="1">
      <c r="A477" s="437"/>
      <c r="B477" s="438"/>
      <c r="C477" s="437"/>
      <c r="D477" s="437"/>
      <c r="E477" s="436"/>
      <c r="F477" s="436"/>
      <c r="G477" s="436"/>
      <c r="H477" s="436"/>
      <c r="I477" s="436"/>
      <c r="J477" s="436"/>
      <c r="K477" s="436"/>
      <c r="L477" s="436"/>
      <c r="M477" s="436"/>
      <c r="N477" s="436"/>
      <c r="O477" s="436"/>
      <c r="P477" s="436"/>
      <c r="Q477" s="436"/>
      <c r="R477" s="436"/>
      <c r="S477" s="436"/>
      <c r="T477" s="436"/>
      <c r="U477" s="436"/>
      <c r="V477" s="436"/>
      <c r="W477" s="436"/>
      <c r="X477" s="436"/>
      <c r="Y477" s="436"/>
      <c r="Z477" s="436"/>
      <c r="AA477" s="436"/>
      <c r="AB477" s="436"/>
      <c r="AC477" s="436"/>
      <c r="AD477" s="436"/>
    </row>
    <row r="478" ht="15.75" customHeight="1">
      <c r="A478" s="437"/>
      <c r="B478" s="438"/>
      <c r="C478" s="437"/>
      <c r="D478" s="437"/>
      <c r="E478" s="436"/>
      <c r="F478" s="436"/>
      <c r="G478" s="436"/>
      <c r="H478" s="436"/>
      <c r="I478" s="436"/>
      <c r="J478" s="436"/>
      <c r="K478" s="436"/>
      <c r="L478" s="436"/>
      <c r="M478" s="436"/>
      <c r="N478" s="436"/>
      <c r="O478" s="436"/>
      <c r="P478" s="436"/>
      <c r="Q478" s="436"/>
      <c r="R478" s="436"/>
      <c r="S478" s="436"/>
      <c r="T478" s="436"/>
      <c r="U478" s="436"/>
      <c r="V478" s="436"/>
      <c r="W478" s="436"/>
      <c r="X478" s="436"/>
      <c r="Y478" s="436"/>
      <c r="Z478" s="436"/>
      <c r="AA478" s="436"/>
      <c r="AB478" s="436"/>
      <c r="AC478" s="436"/>
      <c r="AD478" s="436"/>
    </row>
    <row r="479" ht="15.75" customHeight="1">
      <c r="A479" s="437"/>
      <c r="B479" s="438"/>
      <c r="C479" s="437"/>
      <c r="D479" s="437"/>
      <c r="E479" s="436"/>
      <c r="F479" s="436"/>
      <c r="G479" s="436"/>
      <c r="H479" s="436"/>
      <c r="I479" s="436"/>
      <c r="J479" s="436"/>
      <c r="K479" s="436"/>
      <c r="L479" s="436"/>
      <c r="M479" s="436"/>
      <c r="N479" s="436"/>
      <c r="O479" s="436"/>
      <c r="P479" s="436"/>
      <c r="Q479" s="436"/>
      <c r="R479" s="436"/>
      <c r="S479" s="436"/>
      <c r="T479" s="436"/>
      <c r="U479" s="436"/>
      <c r="V479" s="436"/>
      <c r="W479" s="436"/>
      <c r="X479" s="436"/>
      <c r="Y479" s="436"/>
      <c r="Z479" s="436"/>
      <c r="AA479" s="436"/>
      <c r="AB479" s="436"/>
      <c r="AC479" s="436"/>
      <c r="AD479" s="436"/>
    </row>
    <row r="480" ht="15.75" customHeight="1">
      <c r="A480" s="437"/>
      <c r="B480" s="438"/>
      <c r="C480" s="437"/>
      <c r="D480" s="437"/>
      <c r="E480" s="436"/>
      <c r="F480" s="436"/>
      <c r="G480" s="436"/>
      <c r="H480" s="436"/>
      <c r="I480" s="436"/>
      <c r="J480" s="436"/>
      <c r="K480" s="436"/>
      <c r="L480" s="436"/>
      <c r="M480" s="436"/>
      <c r="N480" s="436"/>
      <c r="O480" s="436"/>
      <c r="P480" s="436"/>
      <c r="Q480" s="436"/>
      <c r="R480" s="436"/>
      <c r="S480" s="436"/>
      <c r="T480" s="436"/>
      <c r="U480" s="436"/>
      <c r="V480" s="436"/>
      <c r="W480" s="436"/>
      <c r="X480" s="436"/>
      <c r="Y480" s="436"/>
      <c r="Z480" s="436"/>
      <c r="AA480" s="436"/>
      <c r="AB480" s="436"/>
      <c r="AC480" s="436"/>
      <c r="AD480" s="436"/>
    </row>
    <row r="481" ht="15.75" customHeight="1">
      <c r="A481" s="437"/>
      <c r="B481" s="438"/>
      <c r="C481" s="437"/>
      <c r="D481" s="437"/>
      <c r="E481" s="436"/>
      <c r="F481" s="436"/>
      <c r="G481" s="436"/>
      <c r="H481" s="436"/>
      <c r="I481" s="436"/>
      <c r="J481" s="436"/>
      <c r="K481" s="436"/>
      <c r="L481" s="436"/>
      <c r="M481" s="436"/>
      <c r="N481" s="436"/>
      <c r="O481" s="436"/>
      <c r="P481" s="436"/>
      <c r="Q481" s="436"/>
      <c r="R481" s="436"/>
      <c r="S481" s="436"/>
      <c r="T481" s="436"/>
      <c r="U481" s="436"/>
      <c r="V481" s="436"/>
      <c r="W481" s="436"/>
      <c r="X481" s="436"/>
      <c r="Y481" s="436"/>
      <c r="Z481" s="436"/>
      <c r="AA481" s="436"/>
      <c r="AB481" s="436"/>
      <c r="AC481" s="436"/>
      <c r="AD481" s="436"/>
    </row>
    <row r="482" ht="15.75" customHeight="1">
      <c r="A482" s="437"/>
      <c r="B482" s="438"/>
      <c r="C482" s="437"/>
      <c r="D482" s="437"/>
      <c r="E482" s="436"/>
      <c r="F482" s="436"/>
      <c r="G482" s="436"/>
      <c r="H482" s="436"/>
      <c r="I482" s="436"/>
      <c r="J482" s="436"/>
      <c r="K482" s="436"/>
      <c r="L482" s="436"/>
      <c r="M482" s="436"/>
      <c r="N482" s="436"/>
      <c r="O482" s="436"/>
      <c r="P482" s="436"/>
      <c r="Q482" s="436"/>
      <c r="R482" s="436"/>
      <c r="S482" s="436"/>
      <c r="T482" s="436"/>
      <c r="U482" s="436"/>
      <c r="V482" s="436"/>
      <c r="W482" s="436"/>
      <c r="X482" s="436"/>
      <c r="Y482" s="436"/>
      <c r="Z482" s="436"/>
      <c r="AA482" s="436"/>
      <c r="AB482" s="436"/>
      <c r="AC482" s="436"/>
      <c r="AD482" s="436"/>
    </row>
    <row r="483" ht="15.75" customHeight="1">
      <c r="A483" s="437"/>
      <c r="B483" s="438"/>
      <c r="C483" s="437"/>
      <c r="D483" s="437"/>
      <c r="E483" s="436"/>
      <c r="F483" s="436"/>
      <c r="G483" s="436"/>
      <c r="H483" s="436"/>
      <c r="I483" s="436"/>
      <c r="J483" s="436"/>
      <c r="K483" s="436"/>
      <c r="L483" s="436"/>
      <c r="M483" s="436"/>
      <c r="N483" s="436"/>
      <c r="O483" s="436"/>
      <c r="P483" s="436"/>
      <c r="Q483" s="436"/>
      <c r="R483" s="436"/>
      <c r="S483" s="436"/>
      <c r="T483" s="436"/>
      <c r="U483" s="436"/>
      <c r="V483" s="436"/>
      <c r="W483" s="436"/>
      <c r="X483" s="436"/>
      <c r="Y483" s="436"/>
      <c r="Z483" s="436"/>
      <c r="AA483" s="436"/>
      <c r="AB483" s="436"/>
      <c r="AC483" s="436"/>
      <c r="AD483" s="436"/>
    </row>
    <row r="484" ht="15.75" customHeight="1">
      <c r="A484" s="437"/>
      <c r="B484" s="438"/>
      <c r="C484" s="437"/>
      <c r="D484" s="437"/>
      <c r="E484" s="436"/>
      <c r="F484" s="436"/>
      <c r="G484" s="436"/>
      <c r="H484" s="436"/>
      <c r="I484" s="436"/>
      <c r="J484" s="436"/>
      <c r="K484" s="436"/>
      <c r="L484" s="436"/>
      <c r="M484" s="436"/>
      <c r="N484" s="436"/>
      <c r="O484" s="436"/>
      <c r="P484" s="436"/>
      <c r="Q484" s="436"/>
      <c r="R484" s="436"/>
      <c r="S484" s="436"/>
      <c r="T484" s="436"/>
      <c r="U484" s="436"/>
      <c r="V484" s="436"/>
      <c r="W484" s="436"/>
      <c r="X484" s="436"/>
      <c r="Y484" s="436"/>
      <c r="Z484" s="436"/>
      <c r="AA484" s="436"/>
      <c r="AB484" s="436"/>
      <c r="AC484" s="436"/>
      <c r="AD484" s="436"/>
    </row>
    <row r="485" ht="15.75" customHeight="1">
      <c r="A485" s="437"/>
      <c r="B485" s="438"/>
      <c r="C485" s="437"/>
      <c r="D485" s="437"/>
      <c r="E485" s="436"/>
      <c r="F485" s="436"/>
      <c r="G485" s="436"/>
      <c r="H485" s="436"/>
      <c r="I485" s="436"/>
      <c r="J485" s="436"/>
      <c r="K485" s="436"/>
      <c r="L485" s="436"/>
      <c r="M485" s="436"/>
      <c r="N485" s="436"/>
      <c r="O485" s="436"/>
      <c r="P485" s="436"/>
      <c r="Q485" s="436"/>
      <c r="R485" s="436"/>
      <c r="S485" s="436"/>
      <c r="T485" s="436"/>
      <c r="U485" s="436"/>
      <c r="V485" s="436"/>
      <c r="W485" s="436"/>
      <c r="X485" s="436"/>
      <c r="Y485" s="436"/>
      <c r="Z485" s="436"/>
      <c r="AA485" s="436"/>
      <c r="AB485" s="436"/>
      <c r="AC485" s="436"/>
      <c r="AD485" s="436"/>
    </row>
    <row r="486" ht="15.75" customHeight="1">
      <c r="A486" s="437"/>
      <c r="B486" s="438"/>
      <c r="C486" s="437"/>
      <c r="D486" s="437"/>
      <c r="E486" s="436"/>
      <c r="F486" s="436"/>
      <c r="G486" s="436"/>
      <c r="H486" s="436"/>
      <c r="I486" s="436"/>
      <c r="J486" s="436"/>
      <c r="K486" s="436"/>
      <c r="L486" s="436"/>
      <c r="M486" s="436"/>
      <c r="N486" s="436"/>
      <c r="O486" s="436"/>
      <c r="P486" s="436"/>
      <c r="Q486" s="436"/>
      <c r="R486" s="436"/>
      <c r="S486" s="436"/>
      <c r="T486" s="436"/>
      <c r="U486" s="436"/>
      <c r="V486" s="436"/>
      <c r="W486" s="436"/>
      <c r="X486" s="436"/>
      <c r="Y486" s="436"/>
      <c r="Z486" s="436"/>
      <c r="AA486" s="436"/>
      <c r="AB486" s="436"/>
      <c r="AC486" s="436"/>
      <c r="AD486" s="436"/>
    </row>
    <row r="487" ht="15.75" customHeight="1">
      <c r="A487" s="437"/>
      <c r="B487" s="438"/>
      <c r="C487" s="437"/>
      <c r="D487" s="437"/>
      <c r="E487" s="436"/>
      <c r="F487" s="436"/>
      <c r="G487" s="436"/>
      <c r="H487" s="436"/>
      <c r="I487" s="436"/>
      <c r="J487" s="436"/>
      <c r="K487" s="436"/>
      <c r="L487" s="436"/>
      <c r="M487" s="436"/>
      <c r="N487" s="436"/>
      <c r="O487" s="436"/>
      <c r="P487" s="436"/>
      <c r="Q487" s="436"/>
      <c r="R487" s="436"/>
      <c r="S487" s="436"/>
      <c r="T487" s="436"/>
      <c r="U487" s="436"/>
      <c r="V487" s="436"/>
      <c r="W487" s="436"/>
      <c r="X487" s="436"/>
      <c r="Y487" s="436"/>
      <c r="Z487" s="436"/>
      <c r="AA487" s="436"/>
      <c r="AB487" s="436"/>
      <c r="AC487" s="436"/>
      <c r="AD487" s="436"/>
    </row>
    <row r="488" ht="15.75" customHeight="1">
      <c r="A488" s="437"/>
      <c r="B488" s="438"/>
      <c r="C488" s="437"/>
      <c r="D488" s="437"/>
      <c r="E488" s="436"/>
      <c r="F488" s="436"/>
      <c r="G488" s="436"/>
      <c r="H488" s="436"/>
      <c r="I488" s="436"/>
      <c r="J488" s="436"/>
      <c r="K488" s="436"/>
      <c r="L488" s="436"/>
      <c r="M488" s="436"/>
      <c r="N488" s="436"/>
      <c r="O488" s="436"/>
      <c r="P488" s="436"/>
      <c r="Q488" s="436"/>
      <c r="R488" s="436"/>
      <c r="S488" s="436"/>
      <c r="T488" s="436"/>
      <c r="U488" s="436"/>
      <c r="V488" s="436"/>
      <c r="W488" s="436"/>
      <c r="X488" s="436"/>
      <c r="Y488" s="436"/>
      <c r="Z488" s="436"/>
      <c r="AA488" s="436"/>
      <c r="AB488" s="436"/>
      <c r="AC488" s="436"/>
      <c r="AD488" s="436"/>
    </row>
    <row r="489" ht="15.75" customHeight="1">
      <c r="A489" s="437"/>
      <c r="B489" s="438"/>
      <c r="C489" s="437"/>
      <c r="D489" s="437"/>
      <c r="E489" s="436"/>
      <c r="F489" s="436"/>
      <c r="G489" s="436"/>
      <c r="H489" s="436"/>
      <c r="I489" s="436"/>
      <c r="J489" s="436"/>
      <c r="K489" s="436"/>
      <c r="L489" s="436"/>
      <c r="M489" s="436"/>
      <c r="N489" s="436"/>
      <c r="O489" s="436"/>
      <c r="P489" s="436"/>
      <c r="Q489" s="436"/>
      <c r="R489" s="436"/>
      <c r="S489" s="436"/>
      <c r="T489" s="436"/>
      <c r="U489" s="436"/>
      <c r="V489" s="436"/>
      <c r="W489" s="436"/>
      <c r="X489" s="436"/>
      <c r="Y489" s="436"/>
      <c r="Z489" s="436"/>
      <c r="AA489" s="436"/>
      <c r="AB489" s="436"/>
      <c r="AC489" s="436"/>
      <c r="AD489" s="436"/>
    </row>
    <row r="490" ht="15.75" customHeight="1">
      <c r="A490" s="437"/>
      <c r="B490" s="438"/>
      <c r="C490" s="437"/>
      <c r="D490" s="437"/>
      <c r="E490" s="436"/>
      <c r="F490" s="436"/>
      <c r="G490" s="436"/>
      <c r="H490" s="436"/>
      <c r="I490" s="436"/>
      <c r="J490" s="436"/>
      <c r="K490" s="436"/>
      <c r="L490" s="436"/>
      <c r="M490" s="436"/>
      <c r="N490" s="436"/>
      <c r="O490" s="436"/>
      <c r="P490" s="436"/>
      <c r="Q490" s="436"/>
      <c r="R490" s="436"/>
      <c r="S490" s="436"/>
      <c r="T490" s="436"/>
      <c r="U490" s="436"/>
      <c r="V490" s="436"/>
      <c r="W490" s="436"/>
      <c r="X490" s="436"/>
      <c r="Y490" s="436"/>
      <c r="Z490" s="436"/>
      <c r="AA490" s="436"/>
      <c r="AB490" s="436"/>
      <c r="AC490" s="436"/>
      <c r="AD490" s="436"/>
    </row>
    <row r="491" ht="15.75" customHeight="1">
      <c r="A491" s="437"/>
      <c r="B491" s="438"/>
      <c r="C491" s="437"/>
      <c r="D491" s="437"/>
      <c r="E491" s="436"/>
      <c r="F491" s="436"/>
      <c r="G491" s="436"/>
      <c r="H491" s="436"/>
      <c r="I491" s="436"/>
      <c r="J491" s="436"/>
      <c r="K491" s="436"/>
      <c r="L491" s="436"/>
      <c r="M491" s="436"/>
      <c r="N491" s="436"/>
      <c r="O491" s="436"/>
      <c r="P491" s="436"/>
      <c r="Q491" s="436"/>
      <c r="R491" s="436"/>
      <c r="S491" s="436"/>
      <c r="T491" s="436"/>
      <c r="U491" s="436"/>
      <c r="V491" s="436"/>
      <c r="W491" s="436"/>
      <c r="X491" s="436"/>
      <c r="Y491" s="436"/>
      <c r="Z491" s="436"/>
      <c r="AA491" s="436"/>
      <c r="AB491" s="436"/>
      <c r="AC491" s="436"/>
      <c r="AD491" s="436"/>
    </row>
    <row r="492" ht="15.75" customHeight="1">
      <c r="A492" s="437"/>
      <c r="B492" s="438"/>
      <c r="C492" s="437"/>
      <c r="D492" s="437"/>
      <c r="E492" s="436"/>
      <c r="F492" s="436"/>
      <c r="G492" s="436"/>
      <c r="H492" s="436"/>
      <c r="I492" s="436"/>
      <c r="J492" s="436"/>
      <c r="K492" s="436"/>
      <c r="L492" s="436"/>
      <c r="M492" s="436"/>
      <c r="N492" s="436"/>
      <c r="O492" s="436"/>
      <c r="P492" s="436"/>
      <c r="Q492" s="436"/>
      <c r="R492" s="436"/>
      <c r="S492" s="436"/>
      <c r="T492" s="436"/>
      <c r="U492" s="436"/>
      <c r="V492" s="436"/>
      <c r="W492" s="436"/>
      <c r="X492" s="436"/>
      <c r="Y492" s="436"/>
      <c r="Z492" s="436"/>
      <c r="AA492" s="436"/>
      <c r="AB492" s="436"/>
      <c r="AC492" s="436"/>
      <c r="AD492" s="436"/>
    </row>
    <row r="493" ht="15.75" customHeight="1">
      <c r="A493" s="437"/>
      <c r="B493" s="438"/>
      <c r="C493" s="437"/>
      <c r="D493" s="437"/>
      <c r="E493" s="436"/>
      <c r="F493" s="436"/>
      <c r="G493" s="436"/>
      <c r="H493" s="436"/>
      <c r="I493" s="436"/>
      <c r="J493" s="436"/>
      <c r="K493" s="436"/>
      <c r="L493" s="436"/>
      <c r="M493" s="436"/>
      <c r="N493" s="436"/>
      <c r="O493" s="436"/>
      <c r="P493" s="436"/>
      <c r="Q493" s="436"/>
      <c r="R493" s="436"/>
      <c r="S493" s="436"/>
      <c r="T493" s="436"/>
      <c r="U493" s="436"/>
      <c r="V493" s="436"/>
      <c r="W493" s="436"/>
      <c r="X493" s="436"/>
      <c r="Y493" s="436"/>
      <c r="Z493" s="436"/>
      <c r="AA493" s="436"/>
      <c r="AB493" s="436"/>
      <c r="AC493" s="436"/>
      <c r="AD493" s="436"/>
    </row>
    <row r="494" ht="15.75" customHeight="1">
      <c r="A494" s="437"/>
      <c r="B494" s="438"/>
      <c r="C494" s="437"/>
      <c r="D494" s="437"/>
      <c r="E494" s="436"/>
      <c r="F494" s="436"/>
      <c r="G494" s="436"/>
      <c r="H494" s="436"/>
      <c r="I494" s="436"/>
      <c r="J494" s="436"/>
      <c r="K494" s="436"/>
      <c r="L494" s="436"/>
      <c r="M494" s="436"/>
      <c r="N494" s="436"/>
      <c r="O494" s="436"/>
      <c r="P494" s="436"/>
      <c r="Q494" s="436"/>
      <c r="R494" s="436"/>
      <c r="S494" s="436"/>
      <c r="T494" s="436"/>
      <c r="U494" s="436"/>
      <c r="V494" s="436"/>
      <c r="W494" s="436"/>
      <c r="X494" s="436"/>
      <c r="Y494" s="436"/>
      <c r="Z494" s="436"/>
      <c r="AA494" s="436"/>
      <c r="AB494" s="436"/>
      <c r="AC494" s="436"/>
      <c r="AD494" s="436"/>
    </row>
    <row r="495" ht="15.75" customHeight="1">
      <c r="A495" s="437"/>
      <c r="B495" s="438"/>
      <c r="C495" s="437"/>
      <c r="D495" s="437"/>
      <c r="E495" s="436"/>
      <c r="F495" s="436"/>
      <c r="G495" s="436"/>
      <c r="H495" s="436"/>
      <c r="I495" s="436"/>
      <c r="J495" s="436"/>
      <c r="K495" s="436"/>
      <c r="L495" s="436"/>
      <c r="M495" s="436"/>
      <c r="N495" s="436"/>
      <c r="O495" s="436"/>
      <c r="P495" s="436"/>
      <c r="Q495" s="436"/>
      <c r="R495" s="436"/>
      <c r="S495" s="436"/>
      <c r="T495" s="436"/>
      <c r="U495" s="436"/>
      <c r="V495" s="436"/>
      <c r="W495" s="436"/>
      <c r="X495" s="436"/>
      <c r="Y495" s="436"/>
      <c r="Z495" s="436"/>
      <c r="AA495" s="436"/>
      <c r="AB495" s="436"/>
      <c r="AC495" s="436"/>
      <c r="AD495" s="436"/>
    </row>
    <row r="496" ht="15.75" customHeight="1">
      <c r="A496" s="437"/>
      <c r="B496" s="438"/>
      <c r="C496" s="437"/>
      <c r="D496" s="437"/>
      <c r="E496" s="436"/>
      <c r="F496" s="436"/>
      <c r="G496" s="436"/>
      <c r="H496" s="436"/>
      <c r="I496" s="436"/>
      <c r="J496" s="436"/>
      <c r="K496" s="436"/>
      <c r="L496" s="436"/>
      <c r="M496" s="436"/>
      <c r="N496" s="436"/>
      <c r="O496" s="436"/>
      <c r="P496" s="436"/>
      <c r="Q496" s="436"/>
      <c r="R496" s="436"/>
      <c r="S496" s="436"/>
      <c r="T496" s="436"/>
      <c r="U496" s="436"/>
      <c r="V496" s="436"/>
      <c r="W496" s="436"/>
      <c r="X496" s="436"/>
      <c r="Y496" s="436"/>
      <c r="Z496" s="436"/>
      <c r="AA496" s="436"/>
      <c r="AB496" s="436"/>
      <c r="AC496" s="436"/>
      <c r="AD496" s="436"/>
    </row>
    <row r="497" ht="15.75" customHeight="1">
      <c r="A497" s="437"/>
      <c r="B497" s="438"/>
      <c r="C497" s="437"/>
      <c r="D497" s="437"/>
      <c r="E497" s="436"/>
      <c r="F497" s="436"/>
      <c r="G497" s="436"/>
      <c r="H497" s="436"/>
      <c r="I497" s="436"/>
      <c r="J497" s="436"/>
      <c r="K497" s="436"/>
      <c r="L497" s="436"/>
      <c r="M497" s="436"/>
      <c r="N497" s="436"/>
      <c r="O497" s="436"/>
      <c r="P497" s="436"/>
      <c r="Q497" s="436"/>
      <c r="R497" s="436"/>
      <c r="S497" s="436"/>
      <c r="T497" s="436"/>
      <c r="U497" s="436"/>
      <c r="V497" s="436"/>
      <c r="W497" s="436"/>
      <c r="X497" s="436"/>
      <c r="Y497" s="436"/>
      <c r="Z497" s="436"/>
      <c r="AA497" s="436"/>
      <c r="AB497" s="436"/>
      <c r="AC497" s="436"/>
      <c r="AD497" s="436"/>
    </row>
    <row r="498" ht="15.75" customHeight="1">
      <c r="A498" s="437"/>
      <c r="B498" s="438"/>
      <c r="C498" s="437"/>
      <c r="D498" s="437"/>
      <c r="E498" s="436"/>
      <c r="F498" s="436"/>
      <c r="G498" s="436"/>
      <c r="H498" s="436"/>
      <c r="I498" s="436"/>
      <c r="J498" s="436"/>
      <c r="K498" s="436"/>
      <c r="L498" s="436"/>
      <c r="M498" s="436"/>
      <c r="N498" s="436"/>
      <c r="O498" s="436"/>
      <c r="P498" s="436"/>
      <c r="Q498" s="436"/>
      <c r="R498" s="436"/>
      <c r="S498" s="436"/>
      <c r="T498" s="436"/>
      <c r="U498" s="436"/>
      <c r="V498" s="436"/>
      <c r="W498" s="436"/>
      <c r="X498" s="436"/>
      <c r="Y498" s="436"/>
      <c r="Z498" s="436"/>
      <c r="AA498" s="436"/>
      <c r="AB498" s="436"/>
      <c r="AC498" s="436"/>
      <c r="AD498" s="436"/>
    </row>
    <row r="499" ht="15.75" customHeight="1">
      <c r="A499" s="437"/>
      <c r="B499" s="438"/>
      <c r="C499" s="437"/>
      <c r="D499" s="437"/>
      <c r="E499" s="436"/>
      <c r="F499" s="436"/>
      <c r="G499" s="436"/>
      <c r="H499" s="436"/>
      <c r="I499" s="436"/>
      <c r="J499" s="436"/>
      <c r="K499" s="436"/>
      <c r="L499" s="436"/>
      <c r="M499" s="436"/>
      <c r="N499" s="436"/>
      <c r="O499" s="436"/>
      <c r="P499" s="436"/>
      <c r="Q499" s="436"/>
      <c r="R499" s="436"/>
      <c r="S499" s="436"/>
      <c r="T499" s="436"/>
      <c r="U499" s="436"/>
      <c r="V499" s="436"/>
      <c r="W499" s="436"/>
      <c r="X499" s="436"/>
      <c r="Y499" s="436"/>
      <c r="Z499" s="436"/>
      <c r="AA499" s="436"/>
      <c r="AB499" s="436"/>
      <c r="AC499" s="436"/>
      <c r="AD499" s="436"/>
    </row>
    <row r="500" ht="15.75" customHeight="1">
      <c r="A500" s="437"/>
      <c r="B500" s="438"/>
      <c r="C500" s="437"/>
      <c r="D500" s="437"/>
      <c r="E500" s="436"/>
      <c r="F500" s="436"/>
      <c r="G500" s="436"/>
      <c r="H500" s="436"/>
      <c r="I500" s="436"/>
      <c r="J500" s="436"/>
      <c r="K500" s="436"/>
      <c r="L500" s="436"/>
      <c r="M500" s="436"/>
      <c r="N500" s="436"/>
      <c r="O500" s="436"/>
      <c r="P500" s="436"/>
      <c r="Q500" s="436"/>
      <c r="R500" s="436"/>
      <c r="S500" s="436"/>
      <c r="T500" s="436"/>
      <c r="U500" s="436"/>
      <c r="V500" s="436"/>
      <c r="W500" s="436"/>
      <c r="X500" s="436"/>
      <c r="Y500" s="436"/>
      <c r="Z500" s="436"/>
      <c r="AA500" s="436"/>
      <c r="AB500" s="436"/>
      <c r="AC500" s="436"/>
      <c r="AD500" s="436"/>
    </row>
    <row r="501" ht="15.75" customHeight="1">
      <c r="A501" s="437"/>
      <c r="B501" s="438"/>
      <c r="C501" s="437"/>
      <c r="D501" s="437"/>
      <c r="E501" s="436"/>
      <c r="F501" s="436"/>
      <c r="G501" s="436"/>
      <c r="H501" s="436"/>
      <c r="I501" s="436"/>
      <c r="J501" s="436"/>
      <c r="K501" s="436"/>
      <c r="L501" s="436"/>
      <c r="M501" s="436"/>
      <c r="N501" s="436"/>
      <c r="O501" s="436"/>
      <c r="P501" s="436"/>
      <c r="Q501" s="436"/>
      <c r="R501" s="436"/>
      <c r="S501" s="436"/>
      <c r="T501" s="436"/>
      <c r="U501" s="436"/>
      <c r="V501" s="436"/>
      <c r="W501" s="436"/>
      <c r="X501" s="436"/>
      <c r="Y501" s="436"/>
      <c r="Z501" s="436"/>
      <c r="AA501" s="436"/>
      <c r="AB501" s="436"/>
      <c r="AC501" s="436"/>
      <c r="AD501" s="436"/>
    </row>
    <row r="502" ht="15.75" customHeight="1">
      <c r="A502" s="437"/>
      <c r="B502" s="438"/>
      <c r="C502" s="437"/>
      <c r="D502" s="437"/>
      <c r="E502" s="436"/>
      <c r="F502" s="436"/>
      <c r="G502" s="436"/>
      <c r="H502" s="436"/>
      <c r="I502" s="436"/>
      <c r="J502" s="436"/>
      <c r="K502" s="436"/>
      <c r="L502" s="436"/>
      <c r="M502" s="436"/>
      <c r="N502" s="436"/>
      <c r="O502" s="436"/>
      <c r="P502" s="436"/>
      <c r="Q502" s="436"/>
      <c r="R502" s="436"/>
      <c r="S502" s="436"/>
      <c r="T502" s="436"/>
      <c r="U502" s="436"/>
      <c r="V502" s="436"/>
      <c r="W502" s="436"/>
      <c r="X502" s="436"/>
      <c r="Y502" s="436"/>
      <c r="Z502" s="436"/>
      <c r="AA502" s="436"/>
      <c r="AB502" s="436"/>
      <c r="AC502" s="436"/>
      <c r="AD502" s="436"/>
    </row>
    <row r="503" ht="15.75" customHeight="1">
      <c r="A503" s="437"/>
      <c r="B503" s="438"/>
      <c r="C503" s="437"/>
      <c r="D503" s="437"/>
      <c r="E503" s="436"/>
      <c r="F503" s="436"/>
      <c r="G503" s="436"/>
      <c r="H503" s="436"/>
      <c r="I503" s="436"/>
      <c r="J503" s="436"/>
      <c r="K503" s="436"/>
      <c r="L503" s="436"/>
      <c r="M503" s="436"/>
      <c r="N503" s="436"/>
      <c r="O503" s="436"/>
      <c r="P503" s="436"/>
      <c r="Q503" s="436"/>
      <c r="R503" s="436"/>
      <c r="S503" s="436"/>
      <c r="T503" s="436"/>
      <c r="U503" s="436"/>
      <c r="V503" s="436"/>
      <c r="W503" s="436"/>
      <c r="X503" s="436"/>
      <c r="Y503" s="436"/>
      <c r="Z503" s="436"/>
      <c r="AA503" s="436"/>
      <c r="AB503" s="436"/>
      <c r="AC503" s="436"/>
      <c r="AD503" s="436"/>
    </row>
    <row r="504" ht="15.75" customHeight="1">
      <c r="A504" s="437"/>
      <c r="B504" s="438"/>
      <c r="C504" s="437"/>
      <c r="D504" s="437"/>
      <c r="E504" s="436"/>
      <c r="F504" s="436"/>
      <c r="G504" s="436"/>
      <c r="H504" s="436"/>
      <c r="I504" s="436"/>
      <c r="J504" s="436"/>
      <c r="K504" s="436"/>
      <c r="L504" s="436"/>
      <c r="M504" s="436"/>
      <c r="N504" s="436"/>
      <c r="O504" s="436"/>
      <c r="P504" s="436"/>
      <c r="Q504" s="436"/>
      <c r="R504" s="436"/>
      <c r="S504" s="436"/>
      <c r="T504" s="436"/>
      <c r="U504" s="436"/>
      <c r="V504" s="436"/>
      <c r="W504" s="436"/>
      <c r="X504" s="436"/>
      <c r="Y504" s="436"/>
      <c r="Z504" s="436"/>
      <c r="AA504" s="436"/>
      <c r="AB504" s="436"/>
      <c r="AC504" s="436"/>
      <c r="AD504" s="436"/>
    </row>
    <row r="505" ht="15.75" customHeight="1">
      <c r="A505" s="437"/>
      <c r="B505" s="438"/>
      <c r="C505" s="437"/>
      <c r="D505" s="437"/>
      <c r="E505" s="436"/>
      <c r="F505" s="436"/>
      <c r="G505" s="436"/>
      <c r="H505" s="436"/>
      <c r="I505" s="436"/>
      <c r="J505" s="436"/>
      <c r="K505" s="436"/>
      <c r="L505" s="436"/>
      <c r="M505" s="436"/>
      <c r="N505" s="436"/>
      <c r="O505" s="436"/>
      <c r="P505" s="436"/>
      <c r="Q505" s="436"/>
      <c r="R505" s="436"/>
      <c r="S505" s="436"/>
      <c r="T505" s="436"/>
      <c r="U505" s="436"/>
      <c r="V505" s="436"/>
      <c r="W505" s="436"/>
      <c r="X505" s="436"/>
      <c r="Y505" s="436"/>
      <c r="Z505" s="436"/>
      <c r="AA505" s="436"/>
      <c r="AB505" s="436"/>
      <c r="AC505" s="436"/>
      <c r="AD505" s="436"/>
    </row>
    <row r="506" ht="15.75" customHeight="1">
      <c r="A506" s="437"/>
      <c r="B506" s="438"/>
      <c r="C506" s="437"/>
      <c r="D506" s="437"/>
      <c r="E506" s="436"/>
      <c r="F506" s="436"/>
      <c r="G506" s="436"/>
      <c r="H506" s="436"/>
      <c r="I506" s="436"/>
      <c r="J506" s="436"/>
      <c r="K506" s="436"/>
      <c r="L506" s="436"/>
      <c r="M506" s="436"/>
      <c r="N506" s="436"/>
      <c r="O506" s="436"/>
      <c r="P506" s="436"/>
      <c r="Q506" s="436"/>
      <c r="R506" s="436"/>
      <c r="S506" s="436"/>
      <c r="T506" s="436"/>
      <c r="U506" s="436"/>
      <c r="V506" s="436"/>
      <c r="W506" s="436"/>
      <c r="X506" s="436"/>
      <c r="Y506" s="436"/>
      <c r="Z506" s="436"/>
      <c r="AA506" s="436"/>
      <c r="AB506" s="436"/>
      <c r="AC506" s="436"/>
      <c r="AD506" s="436"/>
    </row>
    <row r="507" ht="15.75" customHeight="1">
      <c r="A507" s="437"/>
      <c r="B507" s="438"/>
      <c r="C507" s="437"/>
      <c r="D507" s="437"/>
      <c r="E507" s="436"/>
      <c r="F507" s="436"/>
      <c r="G507" s="436"/>
      <c r="H507" s="436"/>
      <c r="I507" s="436"/>
      <c r="J507" s="436"/>
      <c r="K507" s="436"/>
      <c r="L507" s="436"/>
      <c r="M507" s="436"/>
      <c r="N507" s="436"/>
      <c r="O507" s="436"/>
      <c r="P507" s="436"/>
      <c r="Q507" s="436"/>
      <c r="R507" s="436"/>
      <c r="S507" s="436"/>
      <c r="T507" s="436"/>
      <c r="U507" s="436"/>
      <c r="V507" s="436"/>
      <c r="W507" s="436"/>
      <c r="X507" s="436"/>
      <c r="Y507" s="436"/>
      <c r="Z507" s="436"/>
      <c r="AA507" s="436"/>
      <c r="AB507" s="436"/>
      <c r="AC507" s="436"/>
      <c r="AD507" s="436"/>
    </row>
    <row r="508" ht="15.75" customHeight="1">
      <c r="A508" s="437"/>
      <c r="B508" s="438"/>
      <c r="C508" s="437"/>
      <c r="D508" s="437"/>
      <c r="E508" s="436"/>
      <c r="F508" s="436"/>
      <c r="G508" s="436"/>
      <c r="H508" s="436"/>
      <c r="I508" s="436"/>
      <c r="J508" s="436"/>
      <c r="K508" s="436"/>
      <c r="L508" s="436"/>
      <c r="M508" s="436"/>
      <c r="N508" s="436"/>
      <c r="O508" s="436"/>
      <c r="P508" s="436"/>
      <c r="Q508" s="436"/>
      <c r="R508" s="436"/>
      <c r="S508" s="436"/>
      <c r="T508" s="436"/>
      <c r="U508" s="436"/>
      <c r="V508" s="436"/>
      <c r="W508" s="436"/>
      <c r="X508" s="436"/>
      <c r="Y508" s="436"/>
      <c r="Z508" s="436"/>
      <c r="AA508" s="436"/>
      <c r="AB508" s="436"/>
      <c r="AC508" s="436"/>
      <c r="AD508" s="436"/>
    </row>
    <row r="509" ht="15.75" customHeight="1">
      <c r="A509" s="437"/>
      <c r="B509" s="438"/>
      <c r="C509" s="437"/>
      <c r="D509" s="437"/>
      <c r="E509" s="436"/>
      <c r="F509" s="436"/>
      <c r="G509" s="436"/>
      <c r="H509" s="436"/>
      <c r="I509" s="436"/>
      <c r="J509" s="436"/>
      <c r="K509" s="436"/>
      <c r="L509" s="436"/>
      <c r="M509" s="436"/>
      <c r="N509" s="436"/>
      <c r="O509" s="436"/>
      <c r="P509" s="436"/>
      <c r="Q509" s="436"/>
      <c r="R509" s="436"/>
      <c r="S509" s="436"/>
      <c r="T509" s="436"/>
      <c r="U509" s="436"/>
      <c r="V509" s="436"/>
      <c r="W509" s="436"/>
      <c r="X509" s="436"/>
      <c r="Y509" s="436"/>
      <c r="Z509" s="436"/>
      <c r="AA509" s="436"/>
      <c r="AB509" s="436"/>
      <c r="AC509" s="436"/>
      <c r="AD509" s="436"/>
    </row>
    <row r="510" ht="15.75" customHeight="1">
      <c r="A510" s="437"/>
      <c r="B510" s="438"/>
      <c r="C510" s="437"/>
      <c r="D510" s="437"/>
      <c r="E510" s="436"/>
      <c r="F510" s="436"/>
      <c r="G510" s="436"/>
      <c r="H510" s="436"/>
      <c r="I510" s="436"/>
      <c r="J510" s="436"/>
      <c r="K510" s="436"/>
      <c r="L510" s="436"/>
      <c r="M510" s="436"/>
      <c r="N510" s="436"/>
      <c r="O510" s="436"/>
      <c r="P510" s="436"/>
      <c r="Q510" s="436"/>
      <c r="R510" s="436"/>
      <c r="S510" s="436"/>
      <c r="T510" s="436"/>
      <c r="U510" s="436"/>
      <c r="V510" s="436"/>
      <c r="W510" s="436"/>
      <c r="X510" s="436"/>
      <c r="Y510" s="436"/>
      <c r="Z510" s="436"/>
      <c r="AA510" s="436"/>
      <c r="AB510" s="436"/>
      <c r="AC510" s="436"/>
      <c r="AD510" s="436"/>
    </row>
    <row r="511" ht="15.75" customHeight="1">
      <c r="A511" s="437"/>
      <c r="B511" s="438"/>
      <c r="C511" s="437"/>
      <c r="D511" s="437"/>
      <c r="E511" s="436"/>
      <c r="F511" s="436"/>
      <c r="G511" s="436"/>
      <c r="H511" s="436"/>
      <c r="I511" s="436"/>
      <c r="J511" s="436"/>
      <c r="K511" s="436"/>
      <c r="L511" s="436"/>
      <c r="M511" s="436"/>
      <c r="N511" s="436"/>
      <c r="O511" s="436"/>
      <c r="P511" s="436"/>
      <c r="Q511" s="436"/>
      <c r="R511" s="436"/>
      <c r="S511" s="436"/>
      <c r="T511" s="436"/>
      <c r="U511" s="436"/>
      <c r="V511" s="436"/>
      <c r="W511" s="436"/>
      <c r="X511" s="436"/>
      <c r="Y511" s="436"/>
      <c r="Z511" s="436"/>
      <c r="AA511" s="436"/>
      <c r="AB511" s="436"/>
      <c r="AC511" s="436"/>
      <c r="AD511" s="436"/>
    </row>
    <row r="512" ht="15.75" customHeight="1">
      <c r="A512" s="437"/>
      <c r="B512" s="438"/>
      <c r="C512" s="437"/>
      <c r="D512" s="437"/>
      <c r="E512" s="436"/>
      <c r="F512" s="436"/>
      <c r="G512" s="436"/>
      <c r="H512" s="436"/>
      <c r="I512" s="436"/>
      <c r="J512" s="436"/>
      <c r="K512" s="436"/>
      <c r="L512" s="436"/>
      <c r="M512" s="436"/>
      <c r="N512" s="436"/>
      <c r="O512" s="436"/>
      <c r="P512" s="436"/>
      <c r="Q512" s="436"/>
      <c r="R512" s="436"/>
      <c r="S512" s="436"/>
      <c r="T512" s="436"/>
      <c r="U512" s="436"/>
      <c r="V512" s="436"/>
      <c r="W512" s="436"/>
      <c r="X512" s="436"/>
      <c r="Y512" s="436"/>
      <c r="Z512" s="436"/>
      <c r="AA512" s="436"/>
      <c r="AB512" s="436"/>
      <c r="AC512" s="436"/>
      <c r="AD512" s="436"/>
    </row>
    <row r="513" ht="15.75" customHeight="1">
      <c r="A513" s="437"/>
      <c r="B513" s="438"/>
      <c r="C513" s="437"/>
      <c r="D513" s="437"/>
      <c r="E513" s="436"/>
      <c r="F513" s="436"/>
      <c r="G513" s="436"/>
      <c r="H513" s="436"/>
      <c r="I513" s="436"/>
      <c r="J513" s="436"/>
      <c r="K513" s="436"/>
      <c r="L513" s="436"/>
      <c r="M513" s="436"/>
      <c r="N513" s="436"/>
      <c r="O513" s="436"/>
      <c r="P513" s="436"/>
      <c r="Q513" s="436"/>
      <c r="R513" s="436"/>
      <c r="S513" s="436"/>
      <c r="T513" s="436"/>
      <c r="U513" s="436"/>
      <c r="V513" s="436"/>
      <c r="W513" s="436"/>
      <c r="X513" s="436"/>
      <c r="Y513" s="436"/>
      <c r="Z513" s="436"/>
      <c r="AA513" s="436"/>
      <c r="AB513" s="436"/>
      <c r="AC513" s="436"/>
      <c r="AD513" s="436"/>
    </row>
    <row r="514" ht="15.75" customHeight="1">
      <c r="A514" s="437"/>
      <c r="B514" s="438"/>
      <c r="C514" s="437"/>
      <c r="D514" s="437"/>
      <c r="E514" s="436"/>
      <c r="F514" s="436"/>
      <c r="G514" s="436"/>
      <c r="H514" s="436"/>
      <c r="I514" s="436"/>
      <c r="J514" s="436"/>
      <c r="K514" s="436"/>
      <c r="L514" s="436"/>
      <c r="M514" s="436"/>
      <c r="N514" s="436"/>
      <c r="O514" s="436"/>
      <c r="P514" s="436"/>
      <c r="Q514" s="436"/>
      <c r="R514" s="436"/>
      <c r="S514" s="436"/>
      <c r="T514" s="436"/>
      <c r="U514" s="436"/>
      <c r="V514" s="436"/>
      <c r="W514" s="436"/>
      <c r="X514" s="436"/>
      <c r="Y514" s="436"/>
      <c r="Z514" s="436"/>
      <c r="AA514" s="436"/>
      <c r="AB514" s="436"/>
      <c r="AC514" s="436"/>
      <c r="AD514" s="436"/>
    </row>
    <row r="515" ht="15.75" customHeight="1">
      <c r="A515" s="437"/>
      <c r="B515" s="438"/>
      <c r="C515" s="437"/>
      <c r="D515" s="437"/>
      <c r="E515" s="436"/>
      <c r="F515" s="436"/>
      <c r="G515" s="436"/>
      <c r="H515" s="436"/>
      <c r="I515" s="436"/>
      <c r="J515" s="436"/>
      <c r="K515" s="436"/>
      <c r="L515" s="436"/>
      <c r="M515" s="436"/>
      <c r="N515" s="436"/>
      <c r="O515" s="436"/>
      <c r="P515" s="436"/>
      <c r="Q515" s="436"/>
      <c r="R515" s="436"/>
      <c r="S515" s="436"/>
      <c r="T515" s="436"/>
      <c r="U515" s="436"/>
      <c r="V515" s="436"/>
      <c r="W515" s="436"/>
      <c r="X515" s="436"/>
      <c r="Y515" s="436"/>
      <c r="Z515" s="436"/>
      <c r="AA515" s="436"/>
      <c r="AB515" s="436"/>
      <c r="AC515" s="436"/>
      <c r="AD515" s="436"/>
    </row>
    <row r="516" ht="15.75" customHeight="1">
      <c r="A516" s="437"/>
      <c r="B516" s="438"/>
      <c r="C516" s="437"/>
      <c r="D516" s="437"/>
      <c r="E516" s="436"/>
      <c r="F516" s="436"/>
      <c r="G516" s="436"/>
      <c r="H516" s="436"/>
      <c r="I516" s="436"/>
      <c r="J516" s="436"/>
      <c r="K516" s="436"/>
      <c r="L516" s="436"/>
      <c r="M516" s="436"/>
      <c r="N516" s="436"/>
      <c r="O516" s="436"/>
      <c r="P516" s="436"/>
      <c r="Q516" s="436"/>
      <c r="R516" s="436"/>
      <c r="S516" s="436"/>
      <c r="T516" s="436"/>
      <c r="U516" s="436"/>
      <c r="V516" s="436"/>
      <c r="W516" s="436"/>
      <c r="X516" s="436"/>
      <c r="Y516" s="436"/>
      <c r="Z516" s="436"/>
      <c r="AA516" s="436"/>
      <c r="AB516" s="436"/>
      <c r="AC516" s="436"/>
      <c r="AD516" s="436"/>
    </row>
    <row r="517" ht="15.75" customHeight="1">
      <c r="A517" s="437"/>
      <c r="B517" s="438"/>
      <c r="C517" s="437"/>
      <c r="D517" s="437"/>
      <c r="E517" s="436"/>
      <c r="F517" s="436"/>
      <c r="G517" s="436"/>
      <c r="H517" s="436"/>
      <c r="I517" s="436"/>
      <c r="J517" s="436"/>
      <c r="K517" s="436"/>
      <c r="L517" s="436"/>
      <c r="M517" s="436"/>
      <c r="N517" s="436"/>
      <c r="O517" s="436"/>
      <c r="P517" s="436"/>
      <c r="Q517" s="436"/>
      <c r="R517" s="436"/>
      <c r="S517" s="436"/>
      <c r="T517" s="436"/>
      <c r="U517" s="436"/>
      <c r="V517" s="436"/>
      <c r="W517" s="436"/>
      <c r="X517" s="436"/>
      <c r="Y517" s="436"/>
      <c r="Z517" s="436"/>
      <c r="AA517" s="436"/>
      <c r="AB517" s="436"/>
      <c r="AC517" s="436"/>
      <c r="AD517" s="436"/>
    </row>
    <row r="518" ht="15.75" customHeight="1">
      <c r="A518" s="437"/>
      <c r="B518" s="438"/>
      <c r="C518" s="437"/>
      <c r="D518" s="437"/>
      <c r="E518" s="436"/>
      <c r="F518" s="436"/>
      <c r="G518" s="436"/>
      <c r="H518" s="436"/>
      <c r="I518" s="436"/>
      <c r="J518" s="436"/>
      <c r="K518" s="436"/>
      <c r="L518" s="436"/>
      <c r="M518" s="436"/>
      <c r="N518" s="436"/>
      <c r="O518" s="436"/>
      <c r="P518" s="436"/>
      <c r="Q518" s="436"/>
      <c r="R518" s="436"/>
      <c r="S518" s="436"/>
      <c r="T518" s="436"/>
      <c r="U518" s="436"/>
      <c r="V518" s="436"/>
      <c r="W518" s="436"/>
      <c r="X518" s="436"/>
      <c r="Y518" s="436"/>
      <c r="Z518" s="436"/>
      <c r="AA518" s="436"/>
      <c r="AB518" s="436"/>
      <c r="AC518" s="436"/>
      <c r="AD518" s="436"/>
    </row>
    <row r="519" ht="15.75" customHeight="1">
      <c r="A519" s="437"/>
      <c r="B519" s="438"/>
      <c r="C519" s="437"/>
      <c r="D519" s="437"/>
      <c r="E519" s="436"/>
      <c r="F519" s="436"/>
      <c r="G519" s="436"/>
      <c r="H519" s="436"/>
      <c r="I519" s="436"/>
      <c r="J519" s="436"/>
      <c r="K519" s="436"/>
      <c r="L519" s="436"/>
      <c r="M519" s="436"/>
      <c r="N519" s="436"/>
      <c r="O519" s="436"/>
      <c r="P519" s="436"/>
      <c r="Q519" s="436"/>
      <c r="R519" s="436"/>
      <c r="S519" s="436"/>
      <c r="T519" s="436"/>
      <c r="U519" s="436"/>
      <c r="V519" s="436"/>
      <c r="W519" s="436"/>
      <c r="X519" s="436"/>
      <c r="Y519" s="436"/>
      <c r="Z519" s="436"/>
      <c r="AA519" s="436"/>
      <c r="AB519" s="436"/>
      <c r="AC519" s="436"/>
      <c r="AD519" s="436"/>
    </row>
    <row r="520" ht="15.75" customHeight="1">
      <c r="A520" s="437"/>
      <c r="B520" s="438"/>
      <c r="C520" s="437"/>
      <c r="D520" s="437"/>
      <c r="E520" s="436"/>
      <c r="F520" s="436"/>
      <c r="G520" s="436"/>
      <c r="H520" s="436"/>
      <c r="I520" s="436"/>
      <c r="J520" s="436"/>
      <c r="K520" s="436"/>
      <c r="L520" s="436"/>
      <c r="M520" s="436"/>
      <c r="N520" s="436"/>
      <c r="O520" s="436"/>
      <c r="P520" s="436"/>
      <c r="Q520" s="436"/>
      <c r="R520" s="436"/>
      <c r="S520" s="436"/>
      <c r="T520" s="436"/>
      <c r="U520" s="436"/>
      <c r="V520" s="436"/>
      <c r="W520" s="436"/>
      <c r="X520" s="436"/>
      <c r="Y520" s="436"/>
      <c r="Z520" s="436"/>
      <c r="AA520" s="436"/>
      <c r="AB520" s="436"/>
      <c r="AC520" s="436"/>
      <c r="AD520" s="436"/>
    </row>
    <row r="521" ht="15.75" customHeight="1">
      <c r="A521" s="437"/>
      <c r="B521" s="438"/>
      <c r="C521" s="437"/>
      <c r="D521" s="437"/>
      <c r="E521" s="436"/>
      <c r="F521" s="436"/>
      <c r="G521" s="436"/>
      <c r="H521" s="436"/>
      <c r="I521" s="436"/>
      <c r="J521" s="436"/>
      <c r="K521" s="436"/>
      <c r="L521" s="436"/>
      <c r="M521" s="436"/>
      <c r="N521" s="436"/>
      <c r="O521" s="436"/>
      <c r="P521" s="436"/>
      <c r="Q521" s="436"/>
      <c r="R521" s="436"/>
      <c r="S521" s="436"/>
      <c r="T521" s="436"/>
      <c r="U521" s="436"/>
      <c r="V521" s="436"/>
      <c r="W521" s="436"/>
      <c r="X521" s="436"/>
      <c r="Y521" s="436"/>
      <c r="Z521" s="436"/>
      <c r="AA521" s="436"/>
      <c r="AB521" s="436"/>
      <c r="AC521" s="436"/>
      <c r="AD521" s="436"/>
    </row>
    <row r="522" ht="15.75" customHeight="1">
      <c r="A522" s="437"/>
      <c r="B522" s="438"/>
      <c r="C522" s="437"/>
      <c r="D522" s="437"/>
      <c r="E522" s="436"/>
      <c r="F522" s="436"/>
      <c r="G522" s="436"/>
      <c r="H522" s="436"/>
      <c r="I522" s="436"/>
      <c r="J522" s="436"/>
      <c r="K522" s="436"/>
      <c r="L522" s="436"/>
      <c r="M522" s="436"/>
      <c r="N522" s="436"/>
      <c r="O522" s="436"/>
      <c r="P522" s="436"/>
      <c r="Q522" s="436"/>
      <c r="R522" s="436"/>
      <c r="S522" s="436"/>
      <c r="T522" s="436"/>
      <c r="U522" s="436"/>
      <c r="V522" s="436"/>
      <c r="W522" s="436"/>
      <c r="X522" s="436"/>
      <c r="Y522" s="436"/>
      <c r="Z522" s="436"/>
      <c r="AA522" s="436"/>
      <c r="AB522" s="436"/>
      <c r="AC522" s="436"/>
      <c r="AD522" s="436"/>
    </row>
    <row r="523" ht="15.75" customHeight="1">
      <c r="A523" s="437"/>
      <c r="B523" s="438"/>
      <c r="C523" s="437"/>
      <c r="D523" s="437"/>
      <c r="E523" s="436"/>
      <c r="F523" s="436"/>
      <c r="G523" s="436"/>
      <c r="H523" s="436"/>
      <c r="I523" s="436"/>
      <c r="J523" s="436"/>
      <c r="K523" s="436"/>
      <c r="L523" s="436"/>
      <c r="M523" s="436"/>
      <c r="N523" s="436"/>
      <c r="O523" s="436"/>
      <c r="P523" s="436"/>
      <c r="Q523" s="436"/>
      <c r="R523" s="436"/>
      <c r="S523" s="436"/>
      <c r="T523" s="436"/>
      <c r="U523" s="436"/>
      <c r="V523" s="436"/>
      <c r="W523" s="436"/>
      <c r="X523" s="436"/>
      <c r="Y523" s="436"/>
      <c r="Z523" s="436"/>
      <c r="AA523" s="436"/>
      <c r="AB523" s="436"/>
      <c r="AC523" s="436"/>
      <c r="AD523" s="436"/>
    </row>
    <row r="524" ht="15.75" customHeight="1">
      <c r="A524" s="437"/>
      <c r="B524" s="438"/>
      <c r="C524" s="437"/>
      <c r="D524" s="437"/>
      <c r="E524" s="436"/>
      <c r="F524" s="436"/>
      <c r="G524" s="436"/>
      <c r="H524" s="436"/>
      <c r="I524" s="436"/>
      <c r="J524" s="436"/>
      <c r="K524" s="436"/>
      <c r="L524" s="436"/>
      <c r="M524" s="436"/>
      <c r="N524" s="436"/>
      <c r="O524" s="436"/>
      <c r="P524" s="436"/>
      <c r="Q524" s="436"/>
      <c r="R524" s="436"/>
      <c r="S524" s="436"/>
      <c r="T524" s="436"/>
      <c r="U524" s="436"/>
      <c r="V524" s="436"/>
      <c r="W524" s="436"/>
      <c r="X524" s="436"/>
      <c r="Y524" s="436"/>
      <c r="Z524" s="436"/>
      <c r="AA524" s="436"/>
      <c r="AB524" s="436"/>
      <c r="AC524" s="436"/>
      <c r="AD524" s="436"/>
    </row>
    <row r="525" ht="15.75" customHeight="1">
      <c r="A525" s="437"/>
      <c r="B525" s="438"/>
      <c r="C525" s="437"/>
      <c r="D525" s="437"/>
      <c r="E525" s="436"/>
      <c r="F525" s="436"/>
      <c r="G525" s="436"/>
      <c r="H525" s="436"/>
      <c r="I525" s="436"/>
      <c r="J525" s="436"/>
      <c r="K525" s="436"/>
      <c r="L525" s="436"/>
      <c r="M525" s="436"/>
      <c r="N525" s="436"/>
      <c r="O525" s="436"/>
      <c r="P525" s="436"/>
      <c r="Q525" s="436"/>
      <c r="R525" s="436"/>
      <c r="S525" s="436"/>
      <c r="T525" s="436"/>
      <c r="U525" s="436"/>
      <c r="V525" s="436"/>
      <c r="W525" s="436"/>
      <c r="X525" s="436"/>
      <c r="Y525" s="436"/>
      <c r="Z525" s="436"/>
      <c r="AA525" s="436"/>
      <c r="AB525" s="436"/>
      <c r="AC525" s="436"/>
      <c r="AD525" s="436"/>
    </row>
    <row r="526" ht="15.75" customHeight="1">
      <c r="A526" s="437"/>
      <c r="B526" s="438"/>
      <c r="C526" s="437"/>
      <c r="D526" s="437"/>
      <c r="E526" s="436"/>
      <c r="F526" s="436"/>
      <c r="G526" s="436"/>
      <c r="H526" s="436"/>
      <c r="I526" s="436"/>
      <c r="J526" s="436"/>
      <c r="K526" s="436"/>
      <c r="L526" s="436"/>
      <c r="M526" s="436"/>
      <c r="N526" s="436"/>
      <c r="O526" s="436"/>
      <c r="P526" s="436"/>
      <c r="Q526" s="436"/>
      <c r="R526" s="436"/>
      <c r="S526" s="436"/>
      <c r="T526" s="436"/>
      <c r="U526" s="436"/>
      <c r="V526" s="436"/>
      <c r="W526" s="436"/>
      <c r="X526" s="436"/>
      <c r="Y526" s="436"/>
      <c r="Z526" s="436"/>
      <c r="AA526" s="436"/>
      <c r="AB526" s="436"/>
      <c r="AC526" s="436"/>
      <c r="AD526" s="436"/>
    </row>
    <row r="527" ht="15.75" customHeight="1">
      <c r="A527" s="437"/>
      <c r="B527" s="438"/>
      <c r="C527" s="437"/>
      <c r="D527" s="437"/>
      <c r="E527" s="436"/>
      <c r="F527" s="436"/>
      <c r="G527" s="436"/>
      <c r="H527" s="436"/>
      <c r="I527" s="436"/>
      <c r="J527" s="436"/>
      <c r="K527" s="436"/>
      <c r="L527" s="436"/>
      <c r="M527" s="436"/>
      <c r="N527" s="436"/>
      <c r="O527" s="436"/>
      <c r="P527" s="436"/>
      <c r="Q527" s="436"/>
      <c r="R527" s="436"/>
      <c r="S527" s="436"/>
      <c r="T527" s="436"/>
      <c r="U527" s="436"/>
      <c r="V527" s="436"/>
      <c r="W527" s="436"/>
      <c r="X527" s="436"/>
      <c r="Y527" s="436"/>
      <c r="Z527" s="436"/>
      <c r="AA527" s="436"/>
      <c r="AB527" s="436"/>
      <c r="AC527" s="436"/>
      <c r="AD527" s="436"/>
    </row>
    <row r="528" ht="15.75" customHeight="1">
      <c r="A528" s="437"/>
      <c r="B528" s="438"/>
      <c r="C528" s="437"/>
      <c r="D528" s="437"/>
      <c r="E528" s="436"/>
      <c r="F528" s="436"/>
      <c r="G528" s="436"/>
      <c r="H528" s="436"/>
      <c r="I528" s="436"/>
      <c r="J528" s="436"/>
      <c r="K528" s="436"/>
      <c r="L528" s="436"/>
      <c r="M528" s="436"/>
      <c r="N528" s="436"/>
      <c r="O528" s="436"/>
      <c r="P528" s="436"/>
      <c r="Q528" s="436"/>
      <c r="R528" s="436"/>
      <c r="S528" s="436"/>
      <c r="T528" s="436"/>
      <c r="U528" s="436"/>
      <c r="V528" s="436"/>
      <c r="W528" s="436"/>
      <c r="X528" s="436"/>
      <c r="Y528" s="436"/>
      <c r="Z528" s="436"/>
      <c r="AA528" s="436"/>
      <c r="AB528" s="436"/>
      <c r="AC528" s="436"/>
      <c r="AD528" s="436"/>
    </row>
    <row r="529" ht="15.75" customHeight="1">
      <c r="A529" s="437"/>
      <c r="B529" s="438"/>
      <c r="C529" s="437"/>
      <c r="D529" s="437"/>
      <c r="E529" s="436"/>
      <c r="F529" s="436"/>
      <c r="G529" s="436"/>
      <c r="H529" s="436"/>
      <c r="I529" s="436"/>
      <c r="J529" s="436"/>
      <c r="K529" s="436"/>
      <c r="L529" s="436"/>
      <c r="M529" s="436"/>
      <c r="N529" s="436"/>
      <c r="O529" s="436"/>
      <c r="P529" s="436"/>
      <c r="Q529" s="436"/>
      <c r="R529" s="436"/>
      <c r="S529" s="436"/>
      <c r="T529" s="436"/>
      <c r="U529" s="436"/>
      <c r="V529" s="436"/>
      <c r="W529" s="436"/>
      <c r="X529" s="436"/>
      <c r="Y529" s="436"/>
      <c r="Z529" s="436"/>
      <c r="AA529" s="436"/>
      <c r="AB529" s="436"/>
      <c r="AC529" s="436"/>
      <c r="AD529" s="436"/>
    </row>
    <row r="530" ht="15.75" customHeight="1">
      <c r="A530" s="437"/>
      <c r="B530" s="438"/>
      <c r="C530" s="437"/>
      <c r="D530" s="437"/>
      <c r="E530" s="436"/>
      <c r="F530" s="436"/>
      <c r="G530" s="436"/>
      <c r="H530" s="436"/>
      <c r="I530" s="436"/>
      <c r="J530" s="436"/>
      <c r="K530" s="436"/>
      <c r="L530" s="436"/>
      <c r="M530" s="436"/>
      <c r="N530" s="436"/>
      <c r="O530" s="436"/>
      <c r="P530" s="436"/>
      <c r="Q530" s="436"/>
      <c r="R530" s="436"/>
      <c r="S530" s="436"/>
      <c r="T530" s="436"/>
      <c r="U530" s="436"/>
      <c r="V530" s="436"/>
      <c r="W530" s="436"/>
      <c r="X530" s="436"/>
      <c r="Y530" s="436"/>
      <c r="Z530" s="436"/>
      <c r="AA530" s="436"/>
      <c r="AB530" s="436"/>
      <c r="AC530" s="436"/>
      <c r="AD530" s="436"/>
    </row>
    <row r="531" ht="15.75" customHeight="1">
      <c r="A531" s="437"/>
      <c r="B531" s="438"/>
      <c r="C531" s="437"/>
      <c r="D531" s="437"/>
      <c r="E531" s="436"/>
      <c r="F531" s="436"/>
      <c r="G531" s="436"/>
      <c r="H531" s="436"/>
      <c r="I531" s="436"/>
      <c r="J531" s="436"/>
      <c r="K531" s="436"/>
      <c r="L531" s="436"/>
      <c r="M531" s="436"/>
      <c r="N531" s="436"/>
      <c r="O531" s="436"/>
      <c r="P531" s="436"/>
      <c r="Q531" s="436"/>
      <c r="R531" s="436"/>
      <c r="S531" s="436"/>
      <c r="T531" s="436"/>
      <c r="U531" s="436"/>
      <c r="V531" s="436"/>
      <c r="W531" s="436"/>
      <c r="X531" s="436"/>
      <c r="Y531" s="436"/>
      <c r="Z531" s="436"/>
      <c r="AA531" s="436"/>
      <c r="AB531" s="436"/>
      <c r="AC531" s="436"/>
      <c r="AD531" s="436"/>
    </row>
    <row r="532" ht="15.75" customHeight="1">
      <c r="A532" s="437"/>
      <c r="B532" s="438"/>
      <c r="C532" s="437"/>
      <c r="D532" s="437"/>
      <c r="E532" s="436"/>
      <c r="F532" s="436"/>
      <c r="G532" s="436"/>
      <c r="H532" s="436"/>
      <c r="I532" s="436"/>
      <c r="J532" s="436"/>
      <c r="K532" s="436"/>
      <c r="L532" s="436"/>
      <c r="M532" s="436"/>
      <c r="N532" s="436"/>
      <c r="O532" s="436"/>
      <c r="P532" s="436"/>
      <c r="Q532" s="436"/>
      <c r="R532" s="436"/>
      <c r="S532" s="436"/>
      <c r="T532" s="436"/>
      <c r="U532" s="436"/>
      <c r="V532" s="436"/>
      <c r="W532" s="436"/>
      <c r="X532" s="436"/>
      <c r="Y532" s="436"/>
      <c r="Z532" s="436"/>
      <c r="AA532" s="436"/>
      <c r="AB532" s="436"/>
      <c r="AC532" s="436"/>
      <c r="AD532" s="436"/>
    </row>
    <row r="533" ht="15.75" customHeight="1">
      <c r="A533" s="437"/>
      <c r="B533" s="438"/>
      <c r="C533" s="437"/>
      <c r="D533" s="437"/>
      <c r="E533" s="436"/>
      <c r="F533" s="436"/>
      <c r="G533" s="436"/>
      <c r="H533" s="436"/>
      <c r="I533" s="436"/>
      <c r="J533" s="436"/>
      <c r="K533" s="436"/>
      <c r="L533" s="436"/>
      <c r="M533" s="436"/>
      <c r="N533" s="436"/>
      <c r="O533" s="436"/>
      <c r="P533" s="436"/>
      <c r="Q533" s="436"/>
      <c r="R533" s="436"/>
      <c r="S533" s="436"/>
      <c r="T533" s="436"/>
      <c r="U533" s="436"/>
      <c r="V533" s="436"/>
      <c r="W533" s="436"/>
      <c r="X533" s="436"/>
      <c r="Y533" s="436"/>
      <c r="Z533" s="436"/>
      <c r="AA533" s="436"/>
      <c r="AB533" s="436"/>
      <c r="AC533" s="436"/>
      <c r="AD533" s="436"/>
    </row>
    <row r="534" ht="15.75" customHeight="1">
      <c r="A534" s="437"/>
      <c r="B534" s="438"/>
      <c r="C534" s="437"/>
      <c r="D534" s="437"/>
      <c r="E534" s="436"/>
      <c r="F534" s="436"/>
      <c r="G534" s="436"/>
      <c r="H534" s="436"/>
      <c r="I534" s="436"/>
      <c r="J534" s="436"/>
      <c r="K534" s="436"/>
      <c r="L534" s="436"/>
      <c r="M534" s="436"/>
      <c r="N534" s="436"/>
      <c r="O534" s="436"/>
      <c r="P534" s="436"/>
      <c r="Q534" s="436"/>
      <c r="R534" s="436"/>
      <c r="S534" s="436"/>
      <c r="T534" s="436"/>
      <c r="U534" s="436"/>
      <c r="V534" s="436"/>
      <c r="W534" s="436"/>
      <c r="X534" s="436"/>
      <c r="Y534" s="436"/>
      <c r="Z534" s="436"/>
      <c r="AA534" s="436"/>
      <c r="AB534" s="436"/>
      <c r="AC534" s="436"/>
      <c r="AD534" s="436"/>
    </row>
    <row r="535" ht="15.75" customHeight="1">
      <c r="A535" s="437"/>
      <c r="B535" s="438"/>
      <c r="C535" s="437"/>
      <c r="D535" s="437"/>
      <c r="E535" s="436"/>
      <c r="F535" s="436"/>
      <c r="G535" s="436"/>
      <c r="H535" s="436"/>
      <c r="I535" s="436"/>
      <c r="J535" s="436"/>
      <c r="K535" s="436"/>
      <c r="L535" s="436"/>
      <c r="M535" s="436"/>
      <c r="N535" s="436"/>
      <c r="O535" s="436"/>
      <c r="P535" s="436"/>
      <c r="Q535" s="436"/>
      <c r="R535" s="436"/>
      <c r="S535" s="436"/>
      <c r="T535" s="436"/>
      <c r="U535" s="436"/>
      <c r="V535" s="436"/>
      <c r="W535" s="436"/>
      <c r="X535" s="436"/>
      <c r="Y535" s="436"/>
      <c r="Z535" s="436"/>
      <c r="AA535" s="436"/>
      <c r="AB535" s="436"/>
      <c r="AC535" s="436"/>
      <c r="AD535" s="436"/>
    </row>
    <row r="536" ht="15.75" customHeight="1">
      <c r="A536" s="437"/>
      <c r="B536" s="438"/>
      <c r="C536" s="437"/>
      <c r="D536" s="437"/>
      <c r="E536" s="436"/>
      <c r="F536" s="436"/>
      <c r="G536" s="436"/>
      <c r="H536" s="436"/>
      <c r="I536" s="436"/>
      <c r="J536" s="436"/>
      <c r="K536" s="436"/>
      <c r="L536" s="436"/>
      <c r="M536" s="436"/>
      <c r="N536" s="436"/>
      <c r="O536" s="436"/>
      <c r="P536" s="436"/>
      <c r="Q536" s="436"/>
      <c r="R536" s="436"/>
      <c r="S536" s="436"/>
      <c r="T536" s="436"/>
      <c r="U536" s="436"/>
      <c r="V536" s="436"/>
      <c r="W536" s="436"/>
      <c r="X536" s="436"/>
      <c r="Y536" s="436"/>
      <c r="Z536" s="436"/>
      <c r="AA536" s="436"/>
      <c r="AB536" s="436"/>
      <c r="AC536" s="436"/>
      <c r="AD536" s="436"/>
    </row>
    <row r="537" ht="15.75" customHeight="1">
      <c r="A537" s="437"/>
      <c r="B537" s="438"/>
      <c r="C537" s="437"/>
      <c r="D537" s="437"/>
      <c r="E537" s="436"/>
      <c r="F537" s="436"/>
      <c r="G537" s="436"/>
      <c r="H537" s="436"/>
      <c r="I537" s="436"/>
      <c r="J537" s="436"/>
      <c r="K537" s="436"/>
      <c r="L537" s="436"/>
      <c r="M537" s="436"/>
      <c r="N537" s="436"/>
      <c r="O537" s="436"/>
      <c r="P537" s="436"/>
      <c r="Q537" s="436"/>
      <c r="R537" s="436"/>
      <c r="S537" s="436"/>
      <c r="T537" s="436"/>
      <c r="U537" s="436"/>
      <c r="V537" s="436"/>
      <c r="W537" s="436"/>
      <c r="X537" s="436"/>
      <c r="Y537" s="436"/>
      <c r="Z537" s="436"/>
      <c r="AA537" s="436"/>
      <c r="AB537" s="436"/>
      <c r="AC537" s="436"/>
      <c r="AD537" s="436"/>
    </row>
    <row r="538" ht="15.75" customHeight="1">
      <c r="A538" s="437"/>
      <c r="B538" s="438"/>
      <c r="C538" s="437"/>
      <c r="D538" s="437"/>
      <c r="E538" s="436"/>
      <c r="F538" s="436"/>
      <c r="G538" s="436"/>
      <c r="H538" s="436"/>
      <c r="I538" s="436"/>
      <c r="J538" s="436"/>
      <c r="K538" s="436"/>
      <c r="L538" s="436"/>
      <c r="M538" s="436"/>
      <c r="N538" s="436"/>
      <c r="O538" s="436"/>
      <c r="P538" s="436"/>
      <c r="Q538" s="436"/>
      <c r="R538" s="436"/>
      <c r="S538" s="436"/>
      <c r="T538" s="436"/>
      <c r="U538" s="436"/>
      <c r="V538" s="436"/>
      <c r="W538" s="436"/>
      <c r="X538" s="436"/>
      <c r="Y538" s="436"/>
      <c r="Z538" s="436"/>
      <c r="AA538" s="436"/>
      <c r="AB538" s="436"/>
      <c r="AC538" s="436"/>
      <c r="AD538" s="436"/>
    </row>
    <row r="539" ht="15.75" customHeight="1">
      <c r="A539" s="437"/>
      <c r="B539" s="438"/>
      <c r="C539" s="437"/>
      <c r="D539" s="437"/>
      <c r="E539" s="436"/>
      <c r="F539" s="436"/>
      <c r="G539" s="436"/>
      <c r="H539" s="436"/>
      <c r="I539" s="436"/>
      <c r="J539" s="436"/>
      <c r="K539" s="436"/>
      <c r="L539" s="436"/>
      <c r="M539" s="436"/>
      <c r="N539" s="436"/>
      <c r="O539" s="436"/>
      <c r="P539" s="436"/>
      <c r="Q539" s="436"/>
      <c r="R539" s="436"/>
      <c r="S539" s="436"/>
      <c r="T539" s="436"/>
      <c r="U539" s="436"/>
      <c r="V539" s="436"/>
      <c r="W539" s="436"/>
      <c r="X539" s="436"/>
      <c r="Y539" s="436"/>
      <c r="Z539" s="436"/>
      <c r="AA539" s="436"/>
      <c r="AB539" s="436"/>
      <c r="AC539" s="436"/>
      <c r="AD539" s="436"/>
    </row>
    <row r="540" ht="15.75" customHeight="1">
      <c r="A540" s="437"/>
      <c r="B540" s="438"/>
      <c r="C540" s="437"/>
      <c r="D540" s="437"/>
      <c r="E540" s="436"/>
      <c r="F540" s="436"/>
      <c r="G540" s="436"/>
      <c r="H540" s="436"/>
      <c r="I540" s="436"/>
      <c r="J540" s="436"/>
      <c r="K540" s="436"/>
      <c r="L540" s="436"/>
      <c r="M540" s="436"/>
      <c r="N540" s="436"/>
      <c r="O540" s="436"/>
      <c r="P540" s="436"/>
      <c r="Q540" s="436"/>
      <c r="R540" s="436"/>
      <c r="S540" s="436"/>
      <c r="T540" s="436"/>
      <c r="U540" s="436"/>
      <c r="V540" s="436"/>
      <c r="W540" s="436"/>
      <c r="X540" s="436"/>
      <c r="Y540" s="436"/>
      <c r="Z540" s="436"/>
      <c r="AA540" s="436"/>
      <c r="AB540" s="436"/>
      <c r="AC540" s="436"/>
      <c r="AD540" s="436"/>
    </row>
    <row r="541" ht="15.75" customHeight="1">
      <c r="A541" s="437"/>
      <c r="B541" s="438"/>
      <c r="C541" s="437"/>
      <c r="D541" s="437"/>
      <c r="E541" s="436"/>
      <c r="F541" s="436"/>
      <c r="G541" s="436"/>
      <c r="H541" s="436"/>
      <c r="I541" s="436"/>
      <c r="J541" s="436"/>
      <c r="K541" s="436"/>
      <c r="L541" s="436"/>
      <c r="M541" s="436"/>
      <c r="N541" s="436"/>
      <c r="O541" s="436"/>
      <c r="P541" s="436"/>
      <c r="Q541" s="436"/>
      <c r="R541" s="436"/>
      <c r="S541" s="436"/>
      <c r="T541" s="436"/>
      <c r="U541" s="436"/>
      <c r="V541" s="436"/>
      <c r="W541" s="436"/>
      <c r="X541" s="436"/>
      <c r="Y541" s="436"/>
      <c r="Z541" s="436"/>
      <c r="AA541" s="436"/>
      <c r="AB541" s="436"/>
      <c r="AC541" s="436"/>
      <c r="AD541" s="436"/>
    </row>
    <row r="542" ht="15.75" customHeight="1">
      <c r="A542" s="437"/>
      <c r="B542" s="438"/>
      <c r="C542" s="437"/>
      <c r="D542" s="437"/>
      <c r="E542" s="436"/>
      <c r="F542" s="436"/>
      <c r="G542" s="436"/>
      <c r="H542" s="436"/>
      <c r="I542" s="436"/>
      <c r="J542" s="436"/>
      <c r="K542" s="436"/>
      <c r="L542" s="436"/>
      <c r="M542" s="436"/>
      <c r="N542" s="436"/>
      <c r="O542" s="436"/>
      <c r="P542" s="436"/>
      <c r="Q542" s="436"/>
      <c r="R542" s="436"/>
      <c r="S542" s="436"/>
      <c r="T542" s="436"/>
      <c r="U542" s="436"/>
      <c r="V542" s="436"/>
      <c r="W542" s="436"/>
      <c r="X542" s="436"/>
      <c r="Y542" s="436"/>
      <c r="Z542" s="436"/>
      <c r="AA542" s="436"/>
      <c r="AB542" s="436"/>
      <c r="AC542" s="436"/>
      <c r="AD542" s="436"/>
    </row>
    <row r="543" ht="15.75" customHeight="1">
      <c r="A543" s="437"/>
      <c r="B543" s="438"/>
      <c r="C543" s="437"/>
      <c r="D543" s="437"/>
      <c r="E543" s="436"/>
      <c r="F543" s="436"/>
      <c r="G543" s="436"/>
      <c r="H543" s="436"/>
      <c r="I543" s="436"/>
      <c r="J543" s="436"/>
      <c r="K543" s="436"/>
      <c r="L543" s="436"/>
      <c r="M543" s="436"/>
      <c r="N543" s="436"/>
      <c r="O543" s="436"/>
      <c r="P543" s="436"/>
      <c r="Q543" s="436"/>
      <c r="R543" s="436"/>
      <c r="S543" s="436"/>
      <c r="T543" s="436"/>
      <c r="U543" s="436"/>
      <c r="V543" s="436"/>
      <c r="W543" s="436"/>
      <c r="X543" s="436"/>
      <c r="Y543" s="436"/>
      <c r="Z543" s="436"/>
      <c r="AA543" s="436"/>
      <c r="AB543" s="436"/>
      <c r="AC543" s="436"/>
      <c r="AD543" s="436"/>
    </row>
    <row r="544" ht="15.75" customHeight="1">
      <c r="A544" s="437"/>
      <c r="B544" s="438"/>
      <c r="C544" s="437"/>
      <c r="D544" s="437"/>
      <c r="E544" s="436"/>
      <c r="F544" s="436"/>
      <c r="G544" s="436"/>
      <c r="H544" s="436"/>
      <c r="I544" s="436"/>
      <c r="J544" s="436"/>
      <c r="K544" s="436"/>
      <c r="L544" s="436"/>
      <c r="M544" s="436"/>
      <c r="N544" s="436"/>
      <c r="O544" s="436"/>
      <c r="P544" s="436"/>
      <c r="Q544" s="436"/>
      <c r="R544" s="436"/>
      <c r="S544" s="436"/>
      <c r="T544" s="436"/>
      <c r="U544" s="436"/>
      <c r="V544" s="436"/>
      <c r="W544" s="436"/>
      <c r="X544" s="436"/>
      <c r="Y544" s="436"/>
      <c r="Z544" s="436"/>
      <c r="AA544" s="436"/>
      <c r="AB544" s="436"/>
      <c r="AC544" s="436"/>
      <c r="AD544" s="436"/>
    </row>
    <row r="545" ht="15.75" customHeight="1">
      <c r="A545" s="437"/>
      <c r="B545" s="438"/>
      <c r="C545" s="437"/>
      <c r="D545" s="437"/>
      <c r="E545" s="436"/>
      <c r="F545" s="436"/>
      <c r="G545" s="436"/>
      <c r="H545" s="436"/>
      <c r="I545" s="436"/>
      <c r="J545" s="436"/>
      <c r="K545" s="436"/>
      <c r="L545" s="436"/>
      <c r="M545" s="436"/>
      <c r="N545" s="436"/>
      <c r="O545" s="436"/>
      <c r="P545" s="436"/>
      <c r="Q545" s="436"/>
      <c r="R545" s="436"/>
      <c r="S545" s="436"/>
      <c r="T545" s="436"/>
      <c r="U545" s="436"/>
      <c r="V545" s="436"/>
      <c r="W545" s="436"/>
      <c r="X545" s="436"/>
      <c r="Y545" s="436"/>
      <c r="Z545" s="436"/>
      <c r="AA545" s="436"/>
      <c r="AB545" s="436"/>
      <c r="AC545" s="436"/>
      <c r="AD545" s="436"/>
    </row>
    <row r="546" ht="15.75" customHeight="1">
      <c r="A546" s="437"/>
      <c r="B546" s="438"/>
      <c r="C546" s="437"/>
      <c r="D546" s="437"/>
      <c r="E546" s="436"/>
      <c r="F546" s="436"/>
      <c r="G546" s="436"/>
      <c r="H546" s="436"/>
      <c r="I546" s="436"/>
      <c r="J546" s="436"/>
      <c r="K546" s="436"/>
      <c r="L546" s="436"/>
      <c r="M546" s="436"/>
      <c r="N546" s="436"/>
      <c r="O546" s="436"/>
      <c r="P546" s="436"/>
      <c r="Q546" s="436"/>
      <c r="R546" s="436"/>
      <c r="S546" s="436"/>
      <c r="T546" s="436"/>
      <c r="U546" s="436"/>
      <c r="V546" s="436"/>
      <c r="W546" s="436"/>
      <c r="X546" s="436"/>
      <c r="Y546" s="436"/>
      <c r="Z546" s="436"/>
      <c r="AA546" s="436"/>
      <c r="AB546" s="436"/>
      <c r="AC546" s="436"/>
      <c r="AD546" s="436"/>
    </row>
    <row r="547" ht="15.75" customHeight="1">
      <c r="A547" s="437"/>
      <c r="B547" s="438"/>
      <c r="C547" s="437"/>
      <c r="D547" s="437"/>
      <c r="E547" s="436"/>
      <c r="F547" s="436"/>
      <c r="G547" s="436"/>
      <c r="H547" s="436"/>
      <c r="I547" s="436"/>
      <c r="J547" s="436"/>
      <c r="K547" s="436"/>
      <c r="L547" s="436"/>
      <c r="M547" s="436"/>
      <c r="N547" s="436"/>
      <c r="O547" s="436"/>
      <c r="P547" s="436"/>
      <c r="Q547" s="436"/>
      <c r="R547" s="436"/>
      <c r="S547" s="436"/>
      <c r="T547" s="436"/>
      <c r="U547" s="436"/>
      <c r="V547" s="436"/>
      <c r="W547" s="436"/>
      <c r="X547" s="436"/>
      <c r="Y547" s="436"/>
      <c r="Z547" s="436"/>
      <c r="AA547" s="436"/>
      <c r="AB547" s="436"/>
      <c r="AC547" s="436"/>
      <c r="AD547" s="436"/>
    </row>
    <row r="548" ht="15.75" customHeight="1">
      <c r="A548" s="437"/>
      <c r="B548" s="438"/>
      <c r="C548" s="437"/>
      <c r="D548" s="437"/>
      <c r="E548" s="436"/>
      <c r="F548" s="436"/>
      <c r="G548" s="436"/>
      <c r="H548" s="436"/>
      <c r="I548" s="436"/>
      <c r="J548" s="436"/>
      <c r="K548" s="436"/>
      <c r="L548" s="436"/>
      <c r="M548" s="436"/>
      <c r="N548" s="436"/>
      <c r="O548" s="436"/>
      <c r="P548" s="436"/>
      <c r="Q548" s="436"/>
      <c r="R548" s="436"/>
      <c r="S548" s="436"/>
      <c r="T548" s="436"/>
      <c r="U548" s="436"/>
      <c r="V548" s="436"/>
      <c r="W548" s="436"/>
      <c r="X548" s="436"/>
      <c r="Y548" s="436"/>
      <c r="Z548" s="436"/>
      <c r="AA548" s="436"/>
      <c r="AB548" s="436"/>
      <c r="AC548" s="436"/>
      <c r="AD548" s="436"/>
    </row>
    <row r="549" ht="15.75" customHeight="1">
      <c r="A549" s="437"/>
      <c r="B549" s="438"/>
      <c r="C549" s="437"/>
      <c r="D549" s="437"/>
      <c r="E549" s="436"/>
      <c r="F549" s="436"/>
      <c r="G549" s="436"/>
      <c r="H549" s="436"/>
      <c r="I549" s="436"/>
      <c r="J549" s="436"/>
      <c r="K549" s="436"/>
      <c r="L549" s="436"/>
      <c r="M549" s="436"/>
      <c r="N549" s="436"/>
      <c r="O549" s="436"/>
      <c r="P549" s="436"/>
      <c r="Q549" s="436"/>
      <c r="R549" s="436"/>
      <c r="S549" s="436"/>
      <c r="T549" s="436"/>
      <c r="U549" s="436"/>
      <c r="V549" s="436"/>
      <c r="W549" s="436"/>
      <c r="X549" s="436"/>
      <c r="Y549" s="436"/>
      <c r="Z549" s="436"/>
      <c r="AA549" s="436"/>
      <c r="AB549" s="436"/>
      <c r="AC549" s="436"/>
      <c r="AD549" s="436"/>
    </row>
    <row r="550" ht="15.75" customHeight="1">
      <c r="A550" s="437"/>
      <c r="B550" s="438"/>
      <c r="C550" s="437"/>
      <c r="D550" s="437"/>
      <c r="E550" s="436"/>
      <c r="F550" s="436"/>
      <c r="G550" s="436"/>
      <c r="H550" s="436"/>
      <c r="I550" s="436"/>
      <c r="J550" s="436"/>
      <c r="K550" s="436"/>
      <c r="L550" s="436"/>
      <c r="M550" s="436"/>
      <c r="N550" s="436"/>
      <c r="O550" s="436"/>
      <c r="P550" s="436"/>
      <c r="Q550" s="436"/>
      <c r="R550" s="436"/>
      <c r="S550" s="436"/>
      <c r="T550" s="436"/>
      <c r="U550" s="436"/>
      <c r="V550" s="436"/>
      <c r="W550" s="436"/>
      <c r="X550" s="436"/>
      <c r="Y550" s="436"/>
      <c r="Z550" s="436"/>
      <c r="AA550" s="436"/>
      <c r="AB550" s="436"/>
      <c r="AC550" s="436"/>
      <c r="AD550" s="436"/>
    </row>
    <row r="551" ht="15.75" customHeight="1">
      <c r="A551" s="437"/>
      <c r="B551" s="438"/>
      <c r="C551" s="437"/>
      <c r="D551" s="437"/>
      <c r="E551" s="436"/>
      <c r="F551" s="436"/>
      <c r="G551" s="436"/>
      <c r="H551" s="436"/>
      <c r="I551" s="436"/>
      <c r="J551" s="436"/>
      <c r="K551" s="436"/>
      <c r="L551" s="436"/>
      <c r="M551" s="436"/>
      <c r="N551" s="436"/>
      <c r="O551" s="436"/>
      <c r="P551" s="436"/>
      <c r="Q551" s="436"/>
      <c r="R551" s="436"/>
      <c r="S551" s="436"/>
      <c r="T551" s="436"/>
      <c r="U551" s="436"/>
      <c r="V551" s="436"/>
      <c r="W551" s="436"/>
      <c r="X551" s="436"/>
      <c r="Y551" s="436"/>
      <c r="Z551" s="436"/>
      <c r="AA551" s="436"/>
      <c r="AB551" s="436"/>
      <c r="AC551" s="436"/>
      <c r="AD551" s="436"/>
    </row>
    <row r="552" ht="15.75" customHeight="1">
      <c r="A552" s="437"/>
      <c r="B552" s="438"/>
      <c r="C552" s="437"/>
      <c r="D552" s="437"/>
      <c r="E552" s="436"/>
      <c r="F552" s="436"/>
      <c r="G552" s="436"/>
      <c r="H552" s="436"/>
      <c r="I552" s="436"/>
      <c r="J552" s="436"/>
      <c r="K552" s="436"/>
      <c r="L552" s="436"/>
      <c r="M552" s="436"/>
      <c r="N552" s="436"/>
      <c r="O552" s="436"/>
      <c r="P552" s="436"/>
      <c r="Q552" s="436"/>
      <c r="R552" s="436"/>
      <c r="S552" s="436"/>
      <c r="T552" s="436"/>
      <c r="U552" s="436"/>
      <c r="V552" s="436"/>
      <c r="W552" s="436"/>
      <c r="X552" s="436"/>
      <c r="Y552" s="436"/>
      <c r="Z552" s="436"/>
      <c r="AA552" s="436"/>
      <c r="AB552" s="436"/>
      <c r="AC552" s="436"/>
      <c r="AD552" s="436"/>
    </row>
    <row r="553" ht="15.75" customHeight="1">
      <c r="A553" s="437"/>
      <c r="B553" s="438"/>
      <c r="C553" s="437"/>
      <c r="D553" s="437"/>
      <c r="E553" s="436"/>
      <c r="F553" s="436"/>
      <c r="G553" s="436"/>
      <c r="H553" s="436"/>
      <c r="I553" s="436"/>
      <c r="J553" s="436"/>
      <c r="K553" s="436"/>
      <c r="L553" s="436"/>
      <c r="M553" s="436"/>
      <c r="N553" s="436"/>
      <c r="O553" s="436"/>
      <c r="P553" s="436"/>
      <c r="Q553" s="436"/>
      <c r="R553" s="436"/>
      <c r="S553" s="436"/>
      <c r="T553" s="436"/>
      <c r="U553" s="436"/>
      <c r="V553" s="436"/>
      <c r="W553" s="436"/>
      <c r="X553" s="436"/>
      <c r="Y553" s="436"/>
      <c r="Z553" s="436"/>
      <c r="AA553" s="436"/>
      <c r="AB553" s="436"/>
      <c r="AC553" s="436"/>
      <c r="AD553" s="436"/>
    </row>
    <row r="554" ht="15.75" customHeight="1">
      <c r="A554" s="437"/>
      <c r="B554" s="438"/>
      <c r="C554" s="437"/>
      <c r="D554" s="437"/>
      <c r="E554" s="436"/>
      <c r="F554" s="436"/>
      <c r="G554" s="436"/>
      <c r="H554" s="436"/>
      <c r="I554" s="436"/>
      <c r="J554" s="436"/>
      <c r="K554" s="436"/>
      <c r="L554" s="436"/>
      <c r="M554" s="436"/>
      <c r="N554" s="436"/>
      <c r="O554" s="436"/>
      <c r="P554" s="436"/>
      <c r="Q554" s="436"/>
      <c r="R554" s="436"/>
      <c r="S554" s="436"/>
      <c r="T554" s="436"/>
      <c r="U554" s="436"/>
      <c r="V554" s="436"/>
      <c r="W554" s="436"/>
      <c r="X554" s="436"/>
      <c r="Y554" s="436"/>
      <c r="Z554" s="436"/>
      <c r="AA554" s="436"/>
      <c r="AB554" s="436"/>
      <c r="AC554" s="436"/>
      <c r="AD554" s="436"/>
    </row>
    <row r="555" ht="15.75" customHeight="1">
      <c r="A555" s="437"/>
      <c r="B555" s="438"/>
      <c r="C555" s="437"/>
      <c r="D555" s="437"/>
      <c r="E555" s="436"/>
      <c r="F555" s="436"/>
      <c r="G555" s="436"/>
      <c r="H555" s="436"/>
      <c r="I555" s="436"/>
      <c r="J555" s="436"/>
      <c r="K555" s="436"/>
      <c r="L555" s="436"/>
      <c r="M555" s="436"/>
      <c r="N555" s="436"/>
      <c r="O555" s="436"/>
      <c r="P555" s="436"/>
      <c r="Q555" s="436"/>
      <c r="R555" s="436"/>
      <c r="S555" s="436"/>
      <c r="T555" s="436"/>
      <c r="U555" s="436"/>
      <c r="V555" s="436"/>
      <c r="W555" s="436"/>
      <c r="X555" s="436"/>
      <c r="Y555" s="436"/>
      <c r="Z555" s="436"/>
      <c r="AA555" s="436"/>
      <c r="AB555" s="436"/>
      <c r="AC555" s="436"/>
      <c r="AD555" s="436"/>
    </row>
    <row r="556" ht="15.75" customHeight="1">
      <c r="A556" s="437"/>
      <c r="B556" s="438"/>
      <c r="C556" s="437"/>
      <c r="D556" s="437"/>
      <c r="E556" s="436"/>
      <c r="F556" s="436"/>
      <c r="G556" s="436"/>
      <c r="H556" s="436"/>
      <c r="I556" s="436"/>
      <c r="J556" s="436"/>
      <c r="K556" s="436"/>
      <c r="L556" s="436"/>
      <c r="M556" s="436"/>
      <c r="N556" s="436"/>
      <c r="O556" s="436"/>
      <c r="P556" s="436"/>
      <c r="Q556" s="436"/>
      <c r="R556" s="436"/>
      <c r="S556" s="436"/>
      <c r="T556" s="436"/>
      <c r="U556" s="436"/>
      <c r="V556" s="436"/>
      <c r="W556" s="436"/>
      <c r="X556" s="436"/>
      <c r="Y556" s="436"/>
      <c r="Z556" s="436"/>
      <c r="AA556" s="436"/>
      <c r="AB556" s="436"/>
      <c r="AC556" s="436"/>
      <c r="AD556" s="436"/>
    </row>
    <row r="557" ht="15.75" customHeight="1">
      <c r="A557" s="437"/>
      <c r="B557" s="438"/>
      <c r="C557" s="437"/>
      <c r="D557" s="437"/>
      <c r="E557" s="436"/>
      <c r="F557" s="436"/>
      <c r="G557" s="436"/>
      <c r="H557" s="436"/>
      <c r="I557" s="436"/>
      <c r="J557" s="436"/>
      <c r="K557" s="436"/>
      <c r="L557" s="436"/>
      <c r="M557" s="436"/>
      <c r="N557" s="436"/>
      <c r="O557" s="436"/>
      <c r="P557" s="436"/>
      <c r="Q557" s="436"/>
      <c r="R557" s="436"/>
      <c r="S557" s="436"/>
      <c r="T557" s="436"/>
      <c r="U557" s="436"/>
      <c r="V557" s="436"/>
      <c r="W557" s="436"/>
      <c r="X557" s="436"/>
      <c r="Y557" s="436"/>
      <c r="Z557" s="436"/>
      <c r="AA557" s="436"/>
      <c r="AB557" s="436"/>
      <c r="AC557" s="436"/>
      <c r="AD557" s="436"/>
    </row>
    <row r="558" ht="15.75" customHeight="1">
      <c r="A558" s="437"/>
      <c r="B558" s="438"/>
      <c r="C558" s="437"/>
      <c r="D558" s="437"/>
      <c r="E558" s="436"/>
      <c r="F558" s="436"/>
      <c r="G558" s="436"/>
      <c r="H558" s="436"/>
      <c r="I558" s="436"/>
      <c r="J558" s="436"/>
      <c r="K558" s="436"/>
      <c r="L558" s="436"/>
      <c r="M558" s="436"/>
      <c r="N558" s="436"/>
      <c r="O558" s="436"/>
      <c r="P558" s="436"/>
      <c r="Q558" s="436"/>
      <c r="R558" s="436"/>
      <c r="S558" s="436"/>
      <c r="T558" s="436"/>
      <c r="U558" s="436"/>
      <c r="V558" s="436"/>
      <c r="W558" s="436"/>
      <c r="X558" s="436"/>
      <c r="Y558" s="436"/>
      <c r="Z558" s="436"/>
      <c r="AA558" s="436"/>
      <c r="AB558" s="436"/>
      <c r="AC558" s="436"/>
      <c r="AD558" s="436"/>
    </row>
    <row r="559" ht="15.75" customHeight="1">
      <c r="A559" s="437"/>
      <c r="B559" s="438"/>
      <c r="C559" s="437"/>
      <c r="D559" s="437"/>
      <c r="E559" s="436"/>
      <c r="F559" s="436"/>
      <c r="G559" s="436"/>
      <c r="H559" s="436"/>
      <c r="I559" s="436"/>
      <c r="J559" s="436"/>
      <c r="K559" s="436"/>
      <c r="L559" s="436"/>
      <c r="M559" s="436"/>
      <c r="N559" s="436"/>
      <c r="O559" s="436"/>
      <c r="P559" s="436"/>
      <c r="Q559" s="436"/>
      <c r="R559" s="436"/>
      <c r="S559" s="436"/>
      <c r="T559" s="436"/>
      <c r="U559" s="436"/>
      <c r="V559" s="436"/>
      <c r="W559" s="436"/>
      <c r="X559" s="436"/>
      <c r="Y559" s="436"/>
      <c r="Z559" s="436"/>
      <c r="AA559" s="436"/>
      <c r="AB559" s="436"/>
      <c r="AC559" s="436"/>
      <c r="AD559" s="436"/>
    </row>
    <row r="560" ht="15.75" customHeight="1">
      <c r="A560" s="437"/>
      <c r="B560" s="438"/>
      <c r="C560" s="437"/>
      <c r="D560" s="437"/>
      <c r="E560" s="436"/>
      <c r="F560" s="436"/>
      <c r="G560" s="436"/>
      <c r="H560" s="436"/>
      <c r="I560" s="436"/>
      <c r="J560" s="436"/>
      <c r="K560" s="436"/>
      <c r="L560" s="436"/>
      <c r="M560" s="436"/>
      <c r="N560" s="436"/>
      <c r="O560" s="436"/>
      <c r="P560" s="436"/>
      <c r="Q560" s="436"/>
      <c r="R560" s="436"/>
      <c r="S560" s="436"/>
      <c r="T560" s="436"/>
      <c r="U560" s="436"/>
      <c r="V560" s="436"/>
      <c r="W560" s="436"/>
      <c r="X560" s="436"/>
      <c r="Y560" s="436"/>
      <c r="Z560" s="436"/>
      <c r="AA560" s="436"/>
      <c r="AB560" s="436"/>
      <c r="AC560" s="436"/>
      <c r="AD560" s="436"/>
    </row>
    <row r="561" ht="15.75" customHeight="1">
      <c r="A561" s="437"/>
      <c r="B561" s="438"/>
      <c r="C561" s="437"/>
      <c r="D561" s="437"/>
      <c r="E561" s="436"/>
      <c r="F561" s="436"/>
      <c r="G561" s="436"/>
      <c r="H561" s="436"/>
      <c r="I561" s="436"/>
      <c r="J561" s="436"/>
      <c r="K561" s="436"/>
      <c r="L561" s="436"/>
      <c r="M561" s="436"/>
      <c r="N561" s="436"/>
      <c r="O561" s="436"/>
      <c r="P561" s="436"/>
      <c r="Q561" s="436"/>
      <c r="R561" s="436"/>
      <c r="S561" s="436"/>
      <c r="T561" s="436"/>
      <c r="U561" s="436"/>
      <c r="V561" s="436"/>
      <c r="W561" s="436"/>
      <c r="X561" s="436"/>
      <c r="Y561" s="436"/>
      <c r="Z561" s="436"/>
      <c r="AA561" s="436"/>
      <c r="AB561" s="436"/>
      <c r="AC561" s="436"/>
      <c r="AD561" s="436"/>
    </row>
    <row r="562" ht="15.75" customHeight="1">
      <c r="A562" s="437"/>
      <c r="B562" s="438"/>
      <c r="C562" s="437"/>
      <c r="D562" s="437"/>
      <c r="E562" s="436"/>
      <c r="F562" s="436"/>
      <c r="G562" s="436"/>
      <c r="H562" s="436"/>
      <c r="I562" s="436"/>
      <c r="J562" s="436"/>
      <c r="K562" s="436"/>
      <c r="L562" s="436"/>
      <c r="M562" s="436"/>
      <c r="N562" s="436"/>
      <c r="O562" s="436"/>
      <c r="P562" s="436"/>
      <c r="Q562" s="436"/>
      <c r="R562" s="436"/>
      <c r="S562" s="436"/>
      <c r="T562" s="436"/>
      <c r="U562" s="436"/>
      <c r="V562" s="436"/>
      <c r="W562" s="436"/>
      <c r="X562" s="436"/>
      <c r="Y562" s="436"/>
      <c r="Z562" s="436"/>
      <c r="AA562" s="436"/>
      <c r="AB562" s="436"/>
      <c r="AC562" s="436"/>
      <c r="AD562" s="436"/>
    </row>
    <row r="563" ht="15.75" customHeight="1">
      <c r="A563" s="437"/>
      <c r="B563" s="438"/>
      <c r="C563" s="437"/>
      <c r="D563" s="437"/>
      <c r="E563" s="436"/>
      <c r="F563" s="436"/>
      <c r="G563" s="436"/>
      <c r="H563" s="436"/>
      <c r="I563" s="436"/>
      <c r="J563" s="436"/>
      <c r="K563" s="436"/>
      <c r="L563" s="436"/>
      <c r="M563" s="436"/>
      <c r="N563" s="436"/>
      <c r="O563" s="436"/>
      <c r="P563" s="436"/>
      <c r="Q563" s="436"/>
      <c r="R563" s="436"/>
      <c r="S563" s="436"/>
      <c r="T563" s="436"/>
      <c r="U563" s="436"/>
      <c r="V563" s="436"/>
      <c r="W563" s="436"/>
      <c r="X563" s="436"/>
      <c r="Y563" s="436"/>
      <c r="Z563" s="436"/>
      <c r="AA563" s="436"/>
      <c r="AB563" s="436"/>
      <c r="AC563" s="436"/>
      <c r="AD563" s="436"/>
    </row>
    <row r="564" ht="15.75" customHeight="1">
      <c r="A564" s="437"/>
      <c r="B564" s="438"/>
      <c r="C564" s="437"/>
      <c r="D564" s="437"/>
      <c r="E564" s="436"/>
      <c r="F564" s="436"/>
      <c r="G564" s="436"/>
      <c r="H564" s="436"/>
      <c r="I564" s="436"/>
      <c r="J564" s="436"/>
      <c r="K564" s="436"/>
      <c r="L564" s="436"/>
      <c r="M564" s="436"/>
      <c r="N564" s="436"/>
      <c r="O564" s="436"/>
      <c r="P564" s="436"/>
      <c r="Q564" s="436"/>
      <c r="R564" s="436"/>
      <c r="S564" s="436"/>
      <c r="T564" s="436"/>
      <c r="U564" s="436"/>
      <c r="V564" s="436"/>
      <c r="W564" s="436"/>
      <c r="X564" s="436"/>
      <c r="Y564" s="436"/>
      <c r="Z564" s="436"/>
      <c r="AA564" s="436"/>
      <c r="AB564" s="436"/>
      <c r="AC564" s="436"/>
      <c r="AD564" s="436"/>
    </row>
    <row r="565" ht="15.75" customHeight="1">
      <c r="A565" s="437"/>
      <c r="B565" s="438"/>
      <c r="C565" s="437"/>
      <c r="D565" s="437"/>
      <c r="E565" s="436"/>
      <c r="F565" s="436"/>
      <c r="G565" s="436"/>
      <c r="H565" s="436"/>
      <c r="I565" s="436"/>
      <c r="J565" s="436"/>
      <c r="K565" s="436"/>
      <c r="L565" s="436"/>
      <c r="M565" s="436"/>
      <c r="N565" s="436"/>
      <c r="O565" s="436"/>
      <c r="P565" s="436"/>
      <c r="Q565" s="436"/>
      <c r="R565" s="436"/>
      <c r="S565" s="436"/>
      <c r="T565" s="436"/>
      <c r="U565" s="436"/>
      <c r="V565" s="436"/>
      <c r="W565" s="436"/>
      <c r="X565" s="436"/>
      <c r="Y565" s="436"/>
      <c r="Z565" s="436"/>
      <c r="AA565" s="436"/>
      <c r="AB565" s="436"/>
      <c r="AC565" s="436"/>
      <c r="AD565" s="436"/>
    </row>
    <row r="566" ht="15.75" customHeight="1">
      <c r="A566" s="437"/>
      <c r="B566" s="438"/>
      <c r="C566" s="437"/>
      <c r="D566" s="437"/>
      <c r="E566" s="436"/>
      <c r="F566" s="436"/>
      <c r="G566" s="436"/>
      <c r="H566" s="436"/>
      <c r="I566" s="436"/>
      <c r="J566" s="436"/>
      <c r="K566" s="436"/>
      <c r="L566" s="436"/>
      <c r="M566" s="436"/>
      <c r="N566" s="436"/>
      <c r="O566" s="436"/>
      <c r="P566" s="436"/>
      <c r="Q566" s="436"/>
      <c r="R566" s="436"/>
      <c r="S566" s="436"/>
      <c r="T566" s="436"/>
      <c r="U566" s="436"/>
      <c r="V566" s="436"/>
      <c r="W566" s="436"/>
      <c r="X566" s="436"/>
      <c r="Y566" s="436"/>
      <c r="Z566" s="436"/>
      <c r="AA566" s="436"/>
      <c r="AB566" s="436"/>
      <c r="AC566" s="436"/>
      <c r="AD566" s="436"/>
    </row>
    <row r="567" ht="15.75" customHeight="1">
      <c r="A567" s="437"/>
      <c r="B567" s="438"/>
      <c r="C567" s="437"/>
      <c r="D567" s="437"/>
      <c r="E567" s="436"/>
      <c r="F567" s="436"/>
      <c r="G567" s="436"/>
      <c r="H567" s="436"/>
      <c r="I567" s="436"/>
      <c r="J567" s="436"/>
      <c r="K567" s="436"/>
      <c r="L567" s="436"/>
      <c r="M567" s="436"/>
      <c r="N567" s="436"/>
      <c r="O567" s="436"/>
      <c r="P567" s="436"/>
      <c r="Q567" s="436"/>
      <c r="R567" s="436"/>
      <c r="S567" s="436"/>
      <c r="T567" s="436"/>
      <c r="U567" s="436"/>
      <c r="V567" s="436"/>
      <c r="W567" s="436"/>
      <c r="X567" s="436"/>
      <c r="Y567" s="436"/>
      <c r="Z567" s="436"/>
      <c r="AA567" s="436"/>
      <c r="AB567" s="436"/>
      <c r="AC567" s="436"/>
      <c r="AD567" s="436"/>
    </row>
    <row r="568" ht="15.75" customHeight="1">
      <c r="A568" s="437"/>
      <c r="B568" s="438"/>
      <c r="C568" s="437"/>
      <c r="D568" s="437"/>
      <c r="E568" s="436"/>
      <c r="F568" s="436"/>
      <c r="G568" s="436"/>
      <c r="H568" s="436"/>
      <c r="I568" s="436"/>
      <c r="J568" s="436"/>
      <c r="K568" s="436"/>
      <c r="L568" s="436"/>
      <c r="M568" s="436"/>
      <c r="N568" s="436"/>
      <c r="O568" s="436"/>
      <c r="P568" s="436"/>
      <c r="Q568" s="436"/>
      <c r="R568" s="436"/>
      <c r="S568" s="436"/>
      <c r="T568" s="436"/>
      <c r="U568" s="436"/>
      <c r="V568" s="436"/>
      <c r="W568" s="436"/>
      <c r="X568" s="436"/>
      <c r="Y568" s="436"/>
      <c r="Z568" s="436"/>
      <c r="AA568" s="436"/>
      <c r="AB568" s="436"/>
      <c r="AC568" s="436"/>
      <c r="AD568" s="436"/>
    </row>
    <row r="569" ht="15.75" customHeight="1">
      <c r="A569" s="437"/>
      <c r="B569" s="438"/>
      <c r="C569" s="437"/>
      <c r="D569" s="437"/>
      <c r="E569" s="436"/>
      <c r="F569" s="436"/>
      <c r="G569" s="436"/>
      <c r="H569" s="436"/>
      <c r="I569" s="436"/>
      <c r="J569" s="436"/>
      <c r="K569" s="436"/>
      <c r="L569" s="436"/>
      <c r="M569" s="436"/>
      <c r="N569" s="436"/>
      <c r="O569" s="436"/>
      <c r="P569" s="436"/>
      <c r="Q569" s="436"/>
      <c r="R569" s="436"/>
      <c r="S569" s="436"/>
      <c r="T569" s="436"/>
      <c r="U569" s="436"/>
      <c r="V569" s="436"/>
      <c r="W569" s="436"/>
      <c r="X569" s="436"/>
      <c r="Y569" s="436"/>
      <c r="Z569" s="436"/>
      <c r="AA569" s="436"/>
      <c r="AB569" s="436"/>
      <c r="AC569" s="436"/>
      <c r="AD569" s="436"/>
    </row>
    <row r="570" ht="15.75" customHeight="1">
      <c r="A570" s="437"/>
      <c r="B570" s="438"/>
      <c r="C570" s="437"/>
      <c r="D570" s="437"/>
      <c r="E570" s="436"/>
      <c r="F570" s="436"/>
      <c r="G570" s="436"/>
      <c r="H570" s="436"/>
      <c r="I570" s="436"/>
      <c r="J570" s="436"/>
      <c r="K570" s="436"/>
      <c r="L570" s="436"/>
      <c r="M570" s="436"/>
      <c r="N570" s="436"/>
      <c r="O570" s="436"/>
      <c r="P570" s="436"/>
      <c r="Q570" s="436"/>
      <c r="R570" s="436"/>
      <c r="S570" s="436"/>
      <c r="T570" s="436"/>
      <c r="U570" s="436"/>
      <c r="V570" s="436"/>
      <c r="W570" s="436"/>
      <c r="X570" s="436"/>
      <c r="Y570" s="436"/>
      <c r="Z570" s="436"/>
      <c r="AA570" s="436"/>
      <c r="AB570" s="436"/>
      <c r="AC570" s="436"/>
      <c r="AD570" s="436"/>
    </row>
    <row r="571" ht="15.75" customHeight="1">
      <c r="A571" s="437"/>
      <c r="B571" s="438"/>
      <c r="C571" s="437"/>
      <c r="D571" s="437"/>
      <c r="E571" s="436"/>
      <c r="F571" s="436"/>
      <c r="G571" s="436"/>
      <c r="H571" s="436"/>
      <c r="I571" s="436"/>
      <c r="J571" s="436"/>
      <c r="K571" s="436"/>
      <c r="L571" s="436"/>
      <c r="M571" s="436"/>
      <c r="N571" s="436"/>
      <c r="O571" s="436"/>
      <c r="P571" s="436"/>
      <c r="Q571" s="436"/>
      <c r="R571" s="436"/>
      <c r="S571" s="436"/>
      <c r="T571" s="436"/>
      <c r="U571" s="436"/>
      <c r="V571" s="436"/>
      <c r="W571" s="436"/>
      <c r="X571" s="436"/>
      <c r="Y571" s="436"/>
      <c r="Z571" s="436"/>
      <c r="AA571" s="436"/>
      <c r="AB571" s="436"/>
      <c r="AC571" s="436"/>
      <c r="AD571" s="436"/>
    </row>
    <row r="572" ht="15.75" customHeight="1">
      <c r="A572" s="437"/>
      <c r="B572" s="438"/>
      <c r="C572" s="437"/>
      <c r="D572" s="437"/>
      <c r="E572" s="436"/>
      <c r="F572" s="436"/>
      <c r="G572" s="436"/>
      <c r="H572" s="436"/>
      <c r="I572" s="436"/>
      <c r="J572" s="436"/>
      <c r="K572" s="436"/>
      <c r="L572" s="436"/>
      <c r="M572" s="436"/>
      <c r="N572" s="436"/>
      <c r="O572" s="436"/>
      <c r="P572" s="436"/>
      <c r="Q572" s="436"/>
      <c r="R572" s="436"/>
      <c r="S572" s="436"/>
      <c r="T572" s="436"/>
      <c r="U572" s="436"/>
      <c r="V572" s="436"/>
      <c r="W572" s="436"/>
      <c r="X572" s="436"/>
      <c r="Y572" s="436"/>
      <c r="Z572" s="436"/>
      <c r="AA572" s="436"/>
      <c r="AB572" s="436"/>
      <c r="AC572" s="436"/>
      <c r="AD572" s="436"/>
    </row>
    <row r="573" ht="15.75" customHeight="1">
      <c r="A573" s="437"/>
      <c r="B573" s="438"/>
      <c r="C573" s="437"/>
      <c r="D573" s="437"/>
      <c r="E573" s="436"/>
      <c r="F573" s="436"/>
      <c r="G573" s="436"/>
      <c r="H573" s="436"/>
      <c r="I573" s="436"/>
      <c r="J573" s="436"/>
      <c r="K573" s="436"/>
      <c r="L573" s="436"/>
      <c r="M573" s="436"/>
      <c r="N573" s="436"/>
      <c r="O573" s="436"/>
      <c r="P573" s="436"/>
      <c r="Q573" s="436"/>
      <c r="R573" s="436"/>
      <c r="S573" s="436"/>
      <c r="T573" s="436"/>
      <c r="U573" s="436"/>
      <c r="V573" s="436"/>
      <c r="W573" s="436"/>
      <c r="X573" s="436"/>
      <c r="Y573" s="436"/>
      <c r="Z573" s="436"/>
      <c r="AA573" s="436"/>
      <c r="AB573" s="436"/>
      <c r="AC573" s="436"/>
      <c r="AD573" s="436"/>
    </row>
    <row r="574" ht="15.75" customHeight="1">
      <c r="A574" s="437"/>
      <c r="B574" s="438"/>
      <c r="C574" s="437"/>
      <c r="D574" s="437"/>
      <c r="E574" s="436"/>
      <c r="F574" s="436"/>
      <c r="G574" s="436"/>
      <c r="H574" s="436"/>
      <c r="I574" s="436"/>
      <c r="J574" s="436"/>
      <c r="K574" s="436"/>
      <c r="L574" s="436"/>
      <c r="M574" s="436"/>
      <c r="N574" s="436"/>
      <c r="O574" s="436"/>
      <c r="P574" s="436"/>
      <c r="Q574" s="436"/>
      <c r="R574" s="436"/>
      <c r="S574" s="436"/>
      <c r="T574" s="436"/>
      <c r="U574" s="436"/>
      <c r="V574" s="436"/>
      <c r="W574" s="436"/>
      <c r="X574" s="436"/>
      <c r="Y574" s="436"/>
      <c r="Z574" s="436"/>
      <c r="AA574" s="436"/>
      <c r="AB574" s="436"/>
      <c r="AC574" s="436"/>
      <c r="AD574" s="436"/>
    </row>
    <row r="575" ht="15.75" customHeight="1">
      <c r="A575" s="437"/>
      <c r="B575" s="438"/>
      <c r="C575" s="437"/>
      <c r="D575" s="437"/>
      <c r="E575" s="436"/>
      <c r="F575" s="436"/>
      <c r="G575" s="436"/>
      <c r="H575" s="436"/>
      <c r="I575" s="436"/>
      <c r="J575" s="436"/>
      <c r="K575" s="436"/>
      <c r="L575" s="436"/>
      <c r="M575" s="436"/>
      <c r="N575" s="436"/>
      <c r="O575" s="436"/>
      <c r="P575" s="436"/>
      <c r="Q575" s="436"/>
      <c r="R575" s="436"/>
      <c r="S575" s="436"/>
      <c r="T575" s="436"/>
      <c r="U575" s="436"/>
      <c r="V575" s="436"/>
      <c r="W575" s="436"/>
      <c r="X575" s="436"/>
      <c r="Y575" s="436"/>
      <c r="Z575" s="436"/>
      <c r="AA575" s="436"/>
      <c r="AB575" s="436"/>
      <c r="AC575" s="436"/>
      <c r="AD575" s="436"/>
    </row>
    <row r="576" ht="15.75" customHeight="1">
      <c r="A576" s="437"/>
      <c r="B576" s="438"/>
      <c r="C576" s="437"/>
      <c r="D576" s="437"/>
      <c r="E576" s="436"/>
      <c r="F576" s="436"/>
      <c r="G576" s="436"/>
      <c r="H576" s="436"/>
      <c r="I576" s="436"/>
      <c r="J576" s="436"/>
      <c r="K576" s="436"/>
      <c r="L576" s="436"/>
      <c r="M576" s="436"/>
      <c r="N576" s="436"/>
      <c r="O576" s="436"/>
      <c r="P576" s="436"/>
      <c r="Q576" s="436"/>
      <c r="R576" s="436"/>
      <c r="S576" s="436"/>
      <c r="T576" s="436"/>
      <c r="U576" s="436"/>
      <c r="V576" s="436"/>
      <c r="W576" s="436"/>
      <c r="X576" s="436"/>
      <c r="Y576" s="436"/>
      <c r="Z576" s="436"/>
      <c r="AA576" s="436"/>
      <c r="AB576" s="436"/>
      <c r="AC576" s="436"/>
      <c r="AD576" s="436"/>
    </row>
    <row r="577" ht="15.75" customHeight="1">
      <c r="A577" s="437"/>
      <c r="B577" s="438"/>
      <c r="C577" s="437"/>
      <c r="D577" s="437"/>
      <c r="E577" s="436"/>
      <c r="F577" s="436"/>
      <c r="G577" s="436"/>
      <c r="H577" s="436"/>
      <c r="I577" s="436"/>
      <c r="J577" s="436"/>
      <c r="K577" s="436"/>
      <c r="L577" s="436"/>
      <c r="M577" s="436"/>
      <c r="N577" s="436"/>
      <c r="O577" s="436"/>
      <c r="P577" s="436"/>
      <c r="Q577" s="436"/>
      <c r="R577" s="436"/>
      <c r="S577" s="436"/>
      <c r="T577" s="436"/>
      <c r="U577" s="436"/>
      <c r="V577" s="436"/>
      <c r="W577" s="436"/>
      <c r="X577" s="436"/>
      <c r="Y577" s="436"/>
      <c r="Z577" s="436"/>
      <c r="AA577" s="436"/>
      <c r="AB577" s="436"/>
      <c r="AC577" s="436"/>
      <c r="AD577" s="436"/>
    </row>
    <row r="578" ht="15.75" customHeight="1">
      <c r="A578" s="437"/>
      <c r="B578" s="438"/>
      <c r="C578" s="437"/>
      <c r="D578" s="437"/>
      <c r="E578" s="436"/>
      <c r="F578" s="436"/>
      <c r="G578" s="436"/>
      <c r="H578" s="436"/>
      <c r="I578" s="436"/>
      <c r="J578" s="436"/>
      <c r="K578" s="436"/>
      <c r="L578" s="436"/>
      <c r="M578" s="436"/>
      <c r="N578" s="436"/>
      <c r="O578" s="436"/>
      <c r="P578" s="436"/>
      <c r="Q578" s="436"/>
      <c r="R578" s="436"/>
      <c r="S578" s="436"/>
      <c r="T578" s="436"/>
      <c r="U578" s="436"/>
      <c r="V578" s="436"/>
      <c r="W578" s="436"/>
      <c r="X578" s="436"/>
      <c r="Y578" s="436"/>
      <c r="Z578" s="436"/>
      <c r="AA578" s="436"/>
      <c r="AB578" s="436"/>
      <c r="AC578" s="436"/>
      <c r="AD578" s="436"/>
    </row>
    <row r="579" ht="15.75" customHeight="1">
      <c r="A579" s="437"/>
      <c r="B579" s="438"/>
      <c r="C579" s="437"/>
      <c r="D579" s="437"/>
      <c r="E579" s="436"/>
      <c r="F579" s="436"/>
      <c r="G579" s="436"/>
      <c r="H579" s="436"/>
      <c r="I579" s="436"/>
      <c r="J579" s="436"/>
      <c r="K579" s="436"/>
      <c r="L579" s="436"/>
      <c r="M579" s="436"/>
      <c r="N579" s="436"/>
      <c r="O579" s="436"/>
      <c r="P579" s="436"/>
      <c r="Q579" s="436"/>
      <c r="R579" s="436"/>
      <c r="S579" s="436"/>
      <c r="T579" s="436"/>
      <c r="U579" s="436"/>
      <c r="V579" s="436"/>
      <c r="W579" s="436"/>
      <c r="X579" s="436"/>
      <c r="Y579" s="436"/>
      <c r="Z579" s="436"/>
      <c r="AA579" s="436"/>
      <c r="AB579" s="436"/>
      <c r="AC579" s="436"/>
      <c r="AD579" s="436"/>
    </row>
    <row r="580" ht="15.75" customHeight="1">
      <c r="A580" s="437"/>
      <c r="B580" s="438"/>
      <c r="C580" s="437"/>
      <c r="D580" s="437"/>
      <c r="E580" s="436"/>
      <c r="F580" s="436"/>
      <c r="G580" s="436"/>
      <c r="H580" s="436"/>
      <c r="I580" s="436"/>
      <c r="J580" s="436"/>
      <c r="K580" s="436"/>
      <c r="L580" s="436"/>
      <c r="M580" s="436"/>
      <c r="N580" s="436"/>
      <c r="O580" s="436"/>
      <c r="P580" s="436"/>
      <c r="Q580" s="436"/>
      <c r="R580" s="436"/>
      <c r="S580" s="436"/>
      <c r="T580" s="436"/>
      <c r="U580" s="436"/>
      <c r="V580" s="436"/>
      <c r="W580" s="436"/>
      <c r="X580" s="436"/>
      <c r="Y580" s="436"/>
      <c r="Z580" s="436"/>
      <c r="AA580" s="436"/>
      <c r="AB580" s="436"/>
      <c r="AC580" s="436"/>
      <c r="AD580" s="436"/>
    </row>
    <row r="581" ht="15.75" customHeight="1">
      <c r="A581" s="437"/>
      <c r="B581" s="438"/>
      <c r="C581" s="437"/>
      <c r="D581" s="437"/>
      <c r="E581" s="436"/>
      <c r="F581" s="436"/>
      <c r="G581" s="436"/>
      <c r="H581" s="436"/>
      <c r="I581" s="436"/>
      <c r="J581" s="436"/>
      <c r="K581" s="436"/>
      <c r="L581" s="436"/>
      <c r="M581" s="436"/>
      <c r="N581" s="436"/>
      <c r="O581" s="436"/>
      <c r="P581" s="436"/>
      <c r="Q581" s="436"/>
      <c r="R581" s="436"/>
      <c r="S581" s="436"/>
      <c r="T581" s="436"/>
      <c r="U581" s="436"/>
      <c r="V581" s="436"/>
      <c r="W581" s="436"/>
      <c r="X581" s="436"/>
      <c r="Y581" s="436"/>
      <c r="Z581" s="436"/>
      <c r="AA581" s="436"/>
      <c r="AB581" s="436"/>
      <c r="AC581" s="436"/>
      <c r="AD581" s="436"/>
    </row>
    <row r="582" ht="15.75" customHeight="1">
      <c r="A582" s="437"/>
      <c r="B582" s="438"/>
      <c r="C582" s="437"/>
      <c r="D582" s="437"/>
      <c r="E582" s="436"/>
      <c r="F582" s="436"/>
      <c r="G582" s="436"/>
      <c r="H582" s="436"/>
      <c r="I582" s="436"/>
      <c r="J582" s="436"/>
      <c r="K582" s="436"/>
      <c r="L582" s="436"/>
      <c r="M582" s="436"/>
      <c r="N582" s="436"/>
      <c r="O582" s="436"/>
      <c r="P582" s="436"/>
      <c r="Q582" s="436"/>
      <c r="R582" s="436"/>
      <c r="S582" s="436"/>
      <c r="T582" s="436"/>
      <c r="U582" s="436"/>
      <c r="V582" s="436"/>
      <c r="W582" s="436"/>
      <c r="X582" s="436"/>
      <c r="Y582" s="436"/>
      <c r="Z582" s="436"/>
      <c r="AA582" s="436"/>
      <c r="AB582" s="436"/>
      <c r="AC582" s="436"/>
      <c r="AD582" s="436"/>
    </row>
    <row r="583" ht="15.75" customHeight="1">
      <c r="A583" s="437"/>
      <c r="B583" s="438"/>
      <c r="C583" s="437"/>
      <c r="D583" s="437"/>
      <c r="E583" s="436"/>
      <c r="F583" s="436"/>
      <c r="G583" s="436"/>
      <c r="H583" s="436"/>
      <c r="I583" s="436"/>
      <c r="J583" s="436"/>
      <c r="K583" s="436"/>
      <c r="L583" s="436"/>
      <c r="M583" s="436"/>
      <c r="N583" s="436"/>
      <c r="O583" s="436"/>
      <c r="P583" s="436"/>
      <c r="Q583" s="436"/>
      <c r="R583" s="436"/>
      <c r="S583" s="436"/>
      <c r="T583" s="436"/>
      <c r="U583" s="436"/>
      <c r="V583" s="436"/>
      <c r="W583" s="436"/>
      <c r="X583" s="436"/>
      <c r="Y583" s="436"/>
      <c r="Z583" s="436"/>
      <c r="AA583" s="436"/>
      <c r="AB583" s="436"/>
      <c r="AC583" s="436"/>
      <c r="AD583" s="436"/>
    </row>
    <row r="584" ht="15.75" customHeight="1">
      <c r="A584" s="437"/>
      <c r="B584" s="438"/>
      <c r="C584" s="437"/>
      <c r="D584" s="437"/>
      <c r="E584" s="436"/>
      <c r="F584" s="436"/>
      <c r="G584" s="436"/>
      <c r="H584" s="436"/>
      <c r="I584" s="436"/>
      <c r="J584" s="436"/>
      <c r="K584" s="436"/>
      <c r="L584" s="436"/>
      <c r="M584" s="436"/>
      <c r="N584" s="436"/>
      <c r="O584" s="436"/>
      <c r="P584" s="436"/>
      <c r="Q584" s="436"/>
      <c r="R584" s="436"/>
      <c r="S584" s="436"/>
      <c r="T584" s="436"/>
      <c r="U584" s="436"/>
      <c r="V584" s="436"/>
      <c r="W584" s="436"/>
      <c r="X584" s="436"/>
      <c r="Y584" s="436"/>
      <c r="Z584" s="436"/>
      <c r="AA584" s="436"/>
      <c r="AB584" s="436"/>
      <c r="AC584" s="436"/>
      <c r="AD584" s="436"/>
    </row>
    <row r="585" ht="15.75" customHeight="1">
      <c r="A585" s="437"/>
      <c r="B585" s="438"/>
      <c r="C585" s="437"/>
      <c r="D585" s="437"/>
      <c r="E585" s="436"/>
      <c r="F585" s="436"/>
      <c r="G585" s="436"/>
      <c r="H585" s="436"/>
      <c r="I585" s="436"/>
      <c r="J585" s="436"/>
      <c r="K585" s="436"/>
      <c r="L585" s="436"/>
      <c r="M585" s="436"/>
      <c r="N585" s="436"/>
      <c r="O585" s="436"/>
      <c r="P585" s="436"/>
      <c r="Q585" s="436"/>
      <c r="R585" s="436"/>
      <c r="S585" s="436"/>
      <c r="T585" s="436"/>
      <c r="U585" s="436"/>
      <c r="V585" s="436"/>
      <c r="W585" s="436"/>
      <c r="X585" s="436"/>
      <c r="Y585" s="436"/>
      <c r="Z585" s="436"/>
      <c r="AA585" s="436"/>
      <c r="AB585" s="436"/>
      <c r="AC585" s="436"/>
      <c r="AD585" s="436"/>
    </row>
    <row r="586" ht="15.75" customHeight="1">
      <c r="A586" s="437"/>
      <c r="B586" s="438"/>
      <c r="C586" s="437"/>
      <c r="D586" s="437"/>
      <c r="E586" s="436"/>
      <c r="F586" s="436"/>
      <c r="G586" s="436"/>
      <c r="H586" s="436"/>
      <c r="I586" s="436"/>
      <c r="J586" s="436"/>
      <c r="K586" s="436"/>
      <c r="L586" s="436"/>
      <c r="M586" s="436"/>
      <c r="N586" s="436"/>
      <c r="O586" s="436"/>
      <c r="P586" s="436"/>
      <c r="Q586" s="436"/>
      <c r="R586" s="436"/>
      <c r="S586" s="436"/>
      <c r="T586" s="436"/>
      <c r="U586" s="436"/>
      <c r="V586" s="436"/>
      <c r="W586" s="436"/>
      <c r="X586" s="436"/>
      <c r="Y586" s="436"/>
      <c r="Z586" s="436"/>
      <c r="AA586" s="436"/>
      <c r="AB586" s="436"/>
      <c r="AC586" s="436"/>
      <c r="AD586" s="436"/>
    </row>
    <row r="587" ht="15.75" customHeight="1">
      <c r="A587" s="437"/>
      <c r="B587" s="438"/>
      <c r="C587" s="437"/>
      <c r="D587" s="437"/>
      <c r="E587" s="436"/>
      <c r="F587" s="436"/>
      <c r="G587" s="436"/>
      <c r="H587" s="436"/>
      <c r="I587" s="436"/>
      <c r="J587" s="436"/>
      <c r="K587" s="436"/>
      <c r="L587" s="436"/>
      <c r="M587" s="436"/>
      <c r="N587" s="436"/>
      <c r="O587" s="436"/>
      <c r="P587" s="436"/>
      <c r="Q587" s="436"/>
      <c r="R587" s="436"/>
      <c r="S587" s="436"/>
      <c r="T587" s="436"/>
      <c r="U587" s="436"/>
      <c r="V587" s="436"/>
      <c r="W587" s="436"/>
      <c r="X587" s="436"/>
      <c r="Y587" s="436"/>
      <c r="Z587" s="436"/>
      <c r="AA587" s="436"/>
      <c r="AB587" s="436"/>
      <c r="AC587" s="436"/>
      <c r="AD587" s="436"/>
    </row>
    <row r="588" ht="15.75" customHeight="1">
      <c r="A588" s="437"/>
      <c r="B588" s="438"/>
      <c r="C588" s="437"/>
      <c r="D588" s="437"/>
      <c r="E588" s="436"/>
      <c r="F588" s="436"/>
      <c r="G588" s="436"/>
      <c r="H588" s="436"/>
      <c r="I588" s="436"/>
      <c r="J588" s="436"/>
      <c r="K588" s="436"/>
      <c r="L588" s="436"/>
      <c r="M588" s="436"/>
      <c r="N588" s="436"/>
      <c r="O588" s="436"/>
      <c r="P588" s="436"/>
      <c r="Q588" s="436"/>
      <c r="R588" s="436"/>
      <c r="S588" s="436"/>
      <c r="T588" s="436"/>
      <c r="U588" s="436"/>
      <c r="V588" s="436"/>
      <c r="W588" s="436"/>
      <c r="X588" s="436"/>
      <c r="Y588" s="436"/>
      <c r="Z588" s="436"/>
      <c r="AA588" s="436"/>
      <c r="AB588" s="436"/>
      <c r="AC588" s="436"/>
      <c r="AD588" s="436"/>
    </row>
    <row r="589" ht="15.75" customHeight="1">
      <c r="A589" s="437"/>
      <c r="B589" s="438"/>
      <c r="C589" s="437"/>
      <c r="D589" s="437"/>
      <c r="E589" s="436"/>
      <c r="F589" s="436"/>
      <c r="G589" s="436"/>
      <c r="H589" s="436"/>
      <c r="I589" s="436"/>
      <c r="J589" s="436"/>
      <c r="K589" s="436"/>
      <c r="L589" s="436"/>
      <c r="M589" s="436"/>
      <c r="N589" s="436"/>
      <c r="O589" s="436"/>
      <c r="P589" s="436"/>
      <c r="Q589" s="436"/>
      <c r="R589" s="436"/>
      <c r="S589" s="436"/>
      <c r="T589" s="436"/>
      <c r="U589" s="436"/>
      <c r="V589" s="436"/>
      <c r="W589" s="436"/>
      <c r="X589" s="436"/>
      <c r="Y589" s="436"/>
      <c r="Z589" s="436"/>
      <c r="AA589" s="436"/>
      <c r="AB589" s="436"/>
      <c r="AC589" s="436"/>
      <c r="AD589" s="436"/>
    </row>
    <row r="590" ht="15.75" customHeight="1">
      <c r="A590" s="437"/>
      <c r="B590" s="438"/>
      <c r="C590" s="437"/>
      <c r="D590" s="437"/>
      <c r="E590" s="436"/>
      <c r="F590" s="436"/>
      <c r="G590" s="436"/>
      <c r="H590" s="436"/>
      <c r="I590" s="436"/>
      <c r="J590" s="436"/>
      <c r="K590" s="436"/>
      <c r="L590" s="436"/>
      <c r="M590" s="436"/>
      <c r="N590" s="436"/>
      <c r="O590" s="436"/>
      <c r="P590" s="436"/>
      <c r="Q590" s="436"/>
      <c r="R590" s="436"/>
      <c r="S590" s="436"/>
      <c r="T590" s="436"/>
      <c r="U590" s="436"/>
      <c r="V590" s="436"/>
      <c r="W590" s="436"/>
      <c r="X590" s="436"/>
      <c r="Y590" s="436"/>
      <c r="Z590" s="436"/>
      <c r="AA590" s="436"/>
      <c r="AB590" s="436"/>
      <c r="AC590" s="436"/>
      <c r="AD590" s="436"/>
    </row>
    <row r="591" ht="15.75" customHeight="1">
      <c r="A591" s="437"/>
      <c r="B591" s="438"/>
      <c r="C591" s="437"/>
      <c r="D591" s="437"/>
      <c r="E591" s="436"/>
      <c r="F591" s="436"/>
      <c r="G591" s="436"/>
      <c r="H591" s="436"/>
      <c r="I591" s="436"/>
      <c r="J591" s="436"/>
      <c r="K591" s="436"/>
      <c r="L591" s="436"/>
      <c r="M591" s="436"/>
      <c r="N591" s="436"/>
      <c r="O591" s="436"/>
      <c r="P591" s="436"/>
      <c r="Q591" s="436"/>
      <c r="R591" s="436"/>
      <c r="S591" s="436"/>
      <c r="T591" s="436"/>
      <c r="U591" s="436"/>
      <c r="V591" s="436"/>
      <c r="W591" s="436"/>
      <c r="X591" s="436"/>
      <c r="Y591" s="436"/>
      <c r="Z591" s="436"/>
      <c r="AA591" s="436"/>
      <c r="AB591" s="436"/>
      <c r="AC591" s="436"/>
      <c r="AD591" s="436"/>
    </row>
    <row r="592" ht="15.75" customHeight="1">
      <c r="A592" s="437"/>
      <c r="B592" s="438"/>
      <c r="C592" s="437"/>
      <c r="D592" s="437"/>
      <c r="E592" s="436"/>
      <c r="F592" s="436"/>
      <c r="G592" s="436"/>
      <c r="H592" s="436"/>
      <c r="I592" s="436"/>
      <c r="J592" s="436"/>
      <c r="K592" s="436"/>
      <c r="L592" s="436"/>
      <c r="M592" s="436"/>
      <c r="N592" s="436"/>
      <c r="O592" s="436"/>
      <c r="P592" s="436"/>
      <c r="Q592" s="436"/>
      <c r="R592" s="436"/>
      <c r="S592" s="436"/>
      <c r="T592" s="436"/>
      <c r="U592" s="436"/>
      <c r="V592" s="436"/>
      <c r="W592" s="436"/>
      <c r="X592" s="436"/>
      <c r="Y592" s="436"/>
      <c r="Z592" s="436"/>
      <c r="AA592" s="436"/>
      <c r="AB592" s="436"/>
      <c r="AC592" s="436"/>
      <c r="AD592" s="436"/>
    </row>
    <row r="593" ht="15.75" customHeight="1">
      <c r="A593" s="437"/>
      <c r="B593" s="438"/>
      <c r="C593" s="437"/>
      <c r="D593" s="437"/>
      <c r="E593" s="436"/>
      <c r="F593" s="436"/>
      <c r="G593" s="436"/>
      <c r="H593" s="436"/>
      <c r="I593" s="436"/>
      <c r="J593" s="436"/>
      <c r="K593" s="436"/>
      <c r="L593" s="436"/>
      <c r="M593" s="436"/>
      <c r="N593" s="436"/>
      <c r="O593" s="436"/>
      <c r="P593" s="436"/>
      <c r="Q593" s="436"/>
      <c r="R593" s="436"/>
      <c r="S593" s="436"/>
      <c r="T593" s="436"/>
      <c r="U593" s="436"/>
      <c r="V593" s="436"/>
      <c r="W593" s="436"/>
      <c r="X593" s="436"/>
      <c r="Y593" s="436"/>
      <c r="Z593" s="436"/>
      <c r="AA593" s="436"/>
      <c r="AB593" s="436"/>
      <c r="AC593" s="436"/>
      <c r="AD593" s="436"/>
    </row>
    <row r="594" ht="15.75" customHeight="1">
      <c r="A594" s="437"/>
      <c r="B594" s="438"/>
      <c r="C594" s="437"/>
      <c r="D594" s="437"/>
      <c r="E594" s="436"/>
      <c r="F594" s="436"/>
      <c r="G594" s="436"/>
      <c r="H594" s="436"/>
      <c r="I594" s="436"/>
      <c r="J594" s="436"/>
      <c r="K594" s="436"/>
      <c r="L594" s="436"/>
      <c r="M594" s="436"/>
      <c r="N594" s="436"/>
      <c r="O594" s="436"/>
      <c r="P594" s="436"/>
      <c r="Q594" s="436"/>
      <c r="R594" s="436"/>
      <c r="S594" s="436"/>
      <c r="T594" s="436"/>
      <c r="U594" s="436"/>
      <c r="V594" s="436"/>
      <c r="W594" s="436"/>
      <c r="X594" s="436"/>
      <c r="Y594" s="436"/>
      <c r="Z594" s="436"/>
      <c r="AA594" s="436"/>
      <c r="AB594" s="436"/>
      <c r="AC594" s="436"/>
      <c r="AD594" s="436"/>
    </row>
    <row r="595" ht="15.75" customHeight="1">
      <c r="A595" s="437"/>
      <c r="B595" s="438"/>
      <c r="C595" s="437"/>
      <c r="D595" s="437"/>
      <c r="E595" s="436"/>
      <c r="F595" s="436"/>
      <c r="G595" s="436"/>
      <c r="H595" s="436"/>
      <c r="I595" s="436"/>
      <c r="J595" s="436"/>
      <c r="K595" s="436"/>
      <c r="L595" s="436"/>
      <c r="M595" s="436"/>
      <c r="N595" s="436"/>
      <c r="O595" s="436"/>
      <c r="P595" s="436"/>
      <c r="Q595" s="436"/>
      <c r="R595" s="436"/>
      <c r="S595" s="436"/>
      <c r="T595" s="436"/>
      <c r="U595" s="436"/>
      <c r="V595" s="436"/>
      <c r="W595" s="436"/>
      <c r="X595" s="436"/>
      <c r="Y595" s="436"/>
      <c r="Z595" s="436"/>
      <c r="AA595" s="436"/>
      <c r="AB595" s="436"/>
      <c r="AC595" s="436"/>
      <c r="AD595" s="436"/>
    </row>
    <row r="596" ht="15.75" customHeight="1">
      <c r="A596" s="437"/>
      <c r="B596" s="438"/>
      <c r="C596" s="437"/>
      <c r="D596" s="437"/>
      <c r="E596" s="436"/>
      <c r="F596" s="436"/>
      <c r="G596" s="436"/>
      <c r="H596" s="436"/>
      <c r="I596" s="436"/>
      <c r="J596" s="436"/>
      <c r="K596" s="436"/>
      <c r="L596" s="436"/>
      <c r="M596" s="436"/>
      <c r="N596" s="436"/>
      <c r="O596" s="436"/>
      <c r="P596" s="436"/>
      <c r="Q596" s="436"/>
      <c r="R596" s="436"/>
      <c r="S596" s="436"/>
      <c r="T596" s="436"/>
      <c r="U596" s="436"/>
      <c r="V596" s="436"/>
      <c r="W596" s="436"/>
      <c r="X596" s="436"/>
      <c r="Y596" s="436"/>
      <c r="Z596" s="436"/>
      <c r="AA596" s="436"/>
      <c r="AB596" s="436"/>
      <c r="AC596" s="436"/>
      <c r="AD596" s="436"/>
    </row>
    <row r="597" ht="15.75" customHeight="1">
      <c r="A597" s="437"/>
      <c r="B597" s="438"/>
      <c r="C597" s="437"/>
      <c r="D597" s="437"/>
      <c r="E597" s="436"/>
      <c r="F597" s="436"/>
      <c r="G597" s="436"/>
      <c r="H597" s="436"/>
      <c r="I597" s="436"/>
      <c r="J597" s="436"/>
      <c r="K597" s="436"/>
      <c r="L597" s="436"/>
      <c r="M597" s="436"/>
      <c r="N597" s="436"/>
      <c r="O597" s="436"/>
      <c r="P597" s="436"/>
      <c r="Q597" s="436"/>
      <c r="R597" s="436"/>
      <c r="S597" s="436"/>
      <c r="T597" s="436"/>
      <c r="U597" s="436"/>
      <c r="V597" s="436"/>
      <c r="W597" s="436"/>
      <c r="X597" s="436"/>
      <c r="Y597" s="436"/>
      <c r="Z597" s="436"/>
      <c r="AA597" s="436"/>
      <c r="AB597" s="436"/>
      <c r="AC597" s="436"/>
      <c r="AD597" s="436"/>
    </row>
    <row r="598" ht="15.75" customHeight="1">
      <c r="A598" s="437"/>
      <c r="B598" s="438"/>
      <c r="C598" s="437"/>
      <c r="D598" s="437"/>
      <c r="E598" s="436"/>
      <c r="F598" s="436"/>
      <c r="G598" s="436"/>
      <c r="H598" s="436"/>
      <c r="I598" s="436"/>
      <c r="J598" s="436"/>
      <c r="K598" s="436"/>
      <c r="L598" s="436"/>
      <c r="M598" s="436"/>
      <c r="N598" s="436"/>
      <c r="O598" s="436"/>
      <c r="P598" s="436"/>
      <c r="Q598" s="436"/>
      <c r="R598" s="436"/>
      <c r="S598" s="436"/>
      <c r="T598" s="436"/>
      <c r="U598" s="436"/>
      <c r="V598" s="436"/>
      <c r="W598" s="436"/>
      <c r="X598" s="436"/>
      <c r="Y598" s="436"/>
      <c r="Z598" s="436"/>
      <c r="AA598" s="436"/>
      <c r="AB598" s="436"/>
      <c r="AC598" s="436"/>
      <c r="AD598" s="436"/>
    </row>
    <row r="599" ht="15.75" customHeight="1">
      <c r="A599" s="437"/>
      <c r="B599" s="438"/>
      <c r="C599" s="437"/>
      <c r="D599" s="437"/>
      <c r="E599" s="436"/>
      <c r="F599" s="436"/>
      <c r="G599" s="436"/>
      <c r="H599" s="436"/>
      <c r="I599" s="436"/>
      <c r="J599" s="436"/>
      <c r="K599" s="436"/>
      <c r="L599" s="436"/>
      <c r="M599" s="436"/>
      <c r="N599" s="436"/>
      <c r="O599" s="436"/>
      <c r="P599" s="436"/>
      <c r="Q599" s="436"/>
      <c r="R599" s="436"/>
      <c r="S599" s="436"/>
      <c r="T599" s="436"/>
      <c r="U599" s="436"/>
      <c r="V599" s="436"/>
      <c r="W599" s="436"/>
      <c r="X599" s="436"/>
      <c r="Y599" s="436"/>
      <c r="Z599" s="436"/>
      <c r="AA599" s="436"/>
      <c r="AB599" s="436"/>
      <c r="AC599" s="436"/>
      <c r="AD599" s="436"/>
    </row>
    <row r="600" ht="15.75" customHeight="1">
      <c r="A600" s="437"/>
      <c r="B600" s="438"/>
      <c r="C600" s="437"/>
      <c r="D600" s="437"/>
      <c r="E600" s="436"/>
      <c r="F600" s="436"/>
      <c r="G600" s="436"/>
      <c r="H600" s="436"/>
      <c r="I600" s="436"/>
      <c r="J600" s="436"/>
      <c r="K600" s="436"/>
      <c r="L600" s="436"/>
      <c r="M600" s="436"/>
      <c r="N600" s="436"/>
      <c r="O600" s="436"/>
      <c r="P600" s="436"/>
      <c r="Q600" s="436"/>
      <c r="R600" s="436"/>
      <c r="S600" s="436"/>
      <c r="T600" s="436"/>
      <c r="U600" s="436"/>
      <c r="V600" s="436"/>
      <c r="W600" s="436"/>
      <c r="X600" s="436"/>
      <c r="Y600" s="436"/>
      <c r="Z600" s="436"/>
      <c r="AA600" s="436"/>
      <c r="AB600" s="436"/>
      <c r="AC600" s="436"/>
      <c r="AD600" s="436"/>
    </row>
    <row r="601" ht="15.75" customHeight="1">
      <c r="A601" s="437"/>
      <c r="B601" s="438"/>
      <c r="C601" s="437"/>
      <c r="D601" s="437"/>
      <c r="E601" s="436"/>
      <c r="F601" s="436"/>
      <c r="G601" s="436"/>
      <c r="H601" s="436"/>
      <c r="I601" s="436"/>
      <c r="J601" s="436"/>
      <c r="K601" s="436"/>
      <c r="L601" s="436"/>
      <c r="M601" s="436"/>
      <c r="N601" s="436"/>
      <c r="O601" s="436"/>
      <c r="P601" s="436"/>
      <c r="Q601" s="436"/>
      <c r="R601" s="436"/>
      <c r="S601" s="436"/>
      <c r="T601" s="436"/>
      <c r="U601" s="436"/>
      <c r="V601" s="436"/>
      <c r="W601" s="436"/>
      <c r="X601" s="436"/>
      <c r="Y601" s="436"/>
      <c r="Z601" s="436"/>
      <c r="AA601" s="436"/>
      <c r="AB601" s="436"/>
      <c r="AC601" s="436"/>
      <c r="AD601" s="436"/>
    </row>
    <row r="602" ht="15.75" customHeight="1">
      <c r="A602" s="437"/>
      <c r="B602" s="438"/>
      <c r="C602" s="437"/>
      <c r="D602" s="437"/>
      <c r="E602" s="436"/>
      <c r="F602" s="436"/>
      <c r="G602" s="436"/>
      <c r="H602" s="436"/>
      <c r="I602" s="436"/>
      <c r="J602" s="436"/>
      <c r="K602" s="436"/>
      <c r="L602" s="436"/>
      <c r="M602" s="436"/>
      <c r="N602" s="436"/>
      <c r="O602" s="436"/>
      <c r="P602" s="436"/>
      <c r="Q602" s="436"/>
      <c r="R602" s="436"/>
      <c r="S602" s="436"/>
      <c r="T602" s="436"/>
      <c r="U602" s="436"/>
      <c r="V602" s="436"/>
      <c r="W602" s="436"/>
      <c r="X602" s="436"/>
      <c r="Y602" s="436"/>
      <c r="Z602" s="436"/>
      <c r="AA602" s="436"/>
      <c r="AB602" s="436"/>
      <c r="AC602" s="436"/>
      <c r="AD602" s="436"/>
    </row>
    <row r="603" ht="15.75" customHeight="1">
      <c r="A603" s="437"/>
      <c r="B603" s="438"/>
      <c r="C603" s="437"/>
      <c r="D603" s="437"/>
      <c r="E603" s="436"/>
      <c r="F603" s="436"/>
      <c r="G603" s="436"/>
      <c r="H603" s="436"/>
      <c r="I603" s="436"/>
      <c r="J603" s="436"/>
      <c r="K603" s="436"/>
      <c r="L603" s="436"/>
      <c r="M603" s="436"/>
      <c r="N603" s="436"/>
      <c r="O603" s="436"/>
      <c r="P603" s="436"/>
      <c r="Q603" s="436"/>
      <c r="R603" s="436"/>
      <c r="S603" s="436"/>
      <c r="T603" s="436"/>
      <c r="U603" s="436"/>
      <c r="V603" s="436"/>
      <c r="W603" s="436"/>
      <c r="X603" s="436"/>
      <c r="Y603" s="436"/>
      <c r="Z603" s="436"/>
      <c r="AA603" s="436"/>
      <c r="AB603" s="436"/>
      <c r="AC603" s="436"/>
      <c r="AD603" s="436"/>
    </row>
    <row r="604" ht="15.75" customHeight="1">
      <c r="A604" s="437"/>
      <c r="B604" s="438"/>
      <c r="C604" s="437"/>
      <c r="D604" s="437"/>
      <c r="E604" s="436"/>
      <c r="F604" s="436"/>
      <c r="G604" s="436"/>
      <c r="H604" s="436"/>
      <c r="I604" s="436"/>
      <c r="J604" s="436"/>
      <c r="K604" s="436"/>
      <c r="L604" s="436"/>
      <c r="M604" s="436"/>
      <c r="N604" s="436"/>
      <c r="O604" s="436"/>
      <c r="P604" s="436"/>
      <c r="Q604" s="436"/>
      <c r="R604" s="436"/>
      <c r="S604" s="436"/>
      <c r="T604" s="436"/>
      <c r="U604" s="436"/>
      <c r="V604" s="436"/>
      <c r="W604" s="436"/>
      <c r="X604" s="436"/>
      <c r="Y604" s="436"/>
      <c r="Z604" s="436"/>
      <c r="AA604" s="436"/>
      <c r="AB604" s="436"/>
      <c r="AC604" s="436"/>
      <c r="AD604" s="436"/>
    </row>
    <row r="605" ht="15.75" customHeight="1">
      <c r="A605" s="437"/>
      <c r="B605" s="438"/>
      <c r="C605" s="437"/>
      <c r="D605" s="437"/>
      <c r="E605" s="436"/>
      <c r="F605" s="436"/>
      <c r="G605" s="436"/>
      <c r="H605" s="436"/>
      <c r="I605" s="436"/>
      <c r="J605" s="436"/>
      <c r="K605" s="436"/>
      <c r="L605" s="436"/>
      <c r="M605" s="436"/>
      <c r="N605" s="436"/>
      <c r="O605" s="436"/>
      <c r="P605" s="436"/>
      <c r="Q605" s="436"/>
      <c r="R605" s="436"/>
      <c r="S605" s="436"/>
      <c r="T605" s="436"/>
      <c r="U605" s="436"/>
      <c r="V605" s="436"/>
      <c r="W605" s="436"/>
      <c r="X605" s="436"/>
      <c r="Y605" s="436"/>
      <c r="Z605" s="436"/>
      <c r="AA605" s="436"/>
      <c r="AB605" s="436"/>
      <c r="AC605" s="436"/>
      <c r="AD605" s="436"/>
    </row>
    <row r="606" ht="15.75" customHeight="1">
      <c r="A606" s="437"/>
      <c r="B606" s="438"/>
      <c r="C606" s="437"/>
      <c r="D606" s="437"/>
      <c r="E606" s="436"/>
      <c r="F606" s="436"/>
      <c r="G606" s="436"/>
      <c r="H606" s="436"/>
      <c r="I606" s="436"/>
      <c r="J606" s="436"/>
      <c r="K606" s="436"/>
      <c r="L606" s="436"/>
      <c r="M606" s="436"/>
      <c r="N606" s="436"/>
      <c r="O606" s="436"/>
      <c r="P606" s="436"/>
      <c r="Q606" s="436"/>
      <c r="R606" s="436"/>
      <c r="S606" s="436"/>
      <c r="T606" s="436"/>
      <c r="U606" s="436"/>
      <c r="V606" s="436"/>
      <c r="W606" s="436"/>
      <c r="X606" s="436"/>
      <c r="Y606" s="436"/>
      <c r="Z606" s="436"/>
      <c r="AA606" s="436"/>
      <c r="AB606" s="436"/>
      <c r="AC606" s="436"/>
      <c r="AD606" s="436"/>
    </row>
    <row r="607" ht="15.75" customHeight="1">
      <c r="A607" s="437"/>
      <c r="B607" s="438"/>
      <c r="C607" s="437"/>
      <c r="D607" s="437"/>
      <c r="E607" s="436"/>
      <c r="F607" s="436"/>
      <c r="G607" s="436"/>
      <c r="H607" s="436"/>
      <c r="I607" s="436"/>
      <c r="J607" s="436"/>
      <c r="K607" s="436"/>
      <c r="L607" s="436"/>
      <c r="M607" s="436"/>
      <c r="N607" s="436"/>
      <c r="O607" s="436"/>
      <c r="P607" s="436"/>
      <c r="Q607" s="436"/>
      <c r="R607" s="436"/>
      <c r="S607" s="436"/>
      <c r="T607" s="436"/>
      <c r="U607" s="436"/>
      <c r="V607" s="436"/>
      <c r="W607" s="436"/>
      <c r="X607" s="436"/>
      <c r="Y607" s="436"/>
      <c r="Z607" s="436"/>
      <c r="AA607" s="436"/>
      <c r="AB607" s="436"/>
      <c r="AC607" s="436"/>
      <c r="AD607" s="436"/>
    </row>
    <row r="608" ht="15.75" customHeight="1">
      <c r="A608" s="437"/>
      <c r="B608" s="438"/>
      <c r="C608" s="437"/>
      <c r="D608" s="437"/>
      <c r="E608" s="436"/>
      <c r="F608" s="436"/>
      <c r="G608" s="436"/>
      <c r="H608" s="436"/>
      <c r="I608" s="436"/>
      <c r="J608" s="436"/>
      <c r="K608" s="436"/>
      <c r="L608" s="436"/>
      <c r="M608" s="436"/>
      <c r="N608" s="436"/>
      <c r="O608" s="436"/>
      <c r="P608" s="436"/>
      <c r="Q608" s="436"/>
      <c r="R608" s="436"/>
      <c r="S608" s="436"/>
      <c r="T608" s="436"/>
      <c r="U608" s="436"/>
      <c r="V608" s="436"/>
      <c r="W608" s="436"/>
      <c r="X608" s="436"/>
      <c r="Y608" s="436"/>
      <c r="Z608" s="436"/>
      <c r="AA608" s="436"/>
      <c r="AB608" s="436"/>
      <c r="AC608" s="436"/>
      <c r="AD608" s="436"/>
    </row>
    <row r="609" ht="15.75" customHeight="1">
      <c r="A609" s="437"/>
      <c r="B609" s="438"/>
      <c r="C609" s="437"/>
      <c r="D609" s="437"/>
      <c r="E609" s="436"/>
      <c r="F609" s="436"/>
      <c r="G609" s="436"/>
      <c r="H609" s="436"/>
      <c r="I609" s="436"/>
      <c r="J609" s="436"/>
      <c r="K609" s="436"/>
      <c r="L609" s="436"/>
      <c r="M609" s="436"/>
      <c r="N609" s="436"/>
      <c r="O609" s="436"/>
      <c r="P609" s="436"/>
      <c r="Q609" s="436"/>
      <c r="R609" s="436"/>
      <c r="S609" s="436"/>
      <c r="T609" s="436"/>
      <c r="U609" s="436"/>
      <c r="V609" s="436"/>
      <c r="W609" s="436"/>
      <c r="X609" s="436"/>
      <c r="Y609" s="436"/>
      <c r="Z609" s="436"/>
      <c r="AA609" s="436"/>
      <c r="AB609" s="436"/>
      <c r="AC609" s="436"/>
      <c r="AD609" s="436"/>
    </row>
    <row r="610" ht="15.75" customHeight="1">
      <c r="A610" s="437"/>
      <c r="B610" s="438"/>
      <c r="C610" s="437"/>
      <c r="D610" s="437"/>
      <c r="E610" s="436"/>
      <c r="F610" s="436"/>
      <c r="G610" s="436"/>
      <c r="H610" s="436"/>
      <c r="I610" s="436"/>
      <c r="J610" s="436"/>
      <c r="K610" s="436"/>
      <c r="L610" s="436"/>
      <c r="M610" s="436"/>
      <c r="N610" s="436"/>
      <c r="O610" s="436"/>
      <c r="P610" s="436"/>
      <c r="Q610" s="436"/>
      <c r="R610" s="436"/>
      <c r="S610" s="436"/>
      <c r="T610" s="436"/>
      <c r="U610" s="436"/>
      <c r="V610" s="436"/>
      <c r="W610" s="436"/>
      <c r="X610" s="436"/>
      <c r="Y610" s="436"/>
      <c r="Z610" s="436"/>
      <c r="AA610" s="436"/>
      <c r="AB610" s="436"/>
      <c r="AC610" s="436"/>
      <c r="AD610" s="436"/>
    </row>
    <row r="611" ht="15.75" customHeight="1">
      <c r="A611" s="437"/>
      <c r="B611" s="438"/>
      <c r="C611" s="437"/>
      <c r="D611" s="437"/>
      <c r="E611" s="436"/>
      <c r="F611" s="436"/>
      <c r="G611" s="436"/>
      <c r="H611" s="436"/>
      <c r="I611" s="436"/>
      <c r="J611" s="436"/>
      <c r="K611" s="436"/>
      <c r="L611" s="436"/>
      <c r="M611" s="436"/>
      <c r="N611" s="436"/>
      <c r="O611" s="436"/>
      <c r="P611" s="436"/>
      <c r="Q611" s="436"/>
      <c r="R611" s="436"/>
      <c r="S611" s="436"/>
      <c r="T611" s="436"/>
      <c r="U611" s="436"/>
      <c r="V611" s="436"/>
      <c r="W611" s="436"/>
      <c r="X611" s="436"/>
      <c r="Y611" s="436"/>
      <c r="Z611" s="436"/>
      <c r="AA611" s="436"/>
      <c r="AB611" s="436"/>
      <c r="AC611" s="436"/>
      <c r="AD611" s="436"/>
    </row>
    <row r="612" ht="15.75" customHeight="1">
      <c r="A612" s="437"/>
      <c r="B612" s="438"/>
      <c r="C612" s="437"/>
      <c r="D612" s="437"/>
      <c r="E612" s="436"/>
      <c r="F612" s="436"/>
      <c r="G612" s="436"/>
      <c r="H612" s="436"/>
      <c r="I612" s="436"/>
      <c r="J612" s="436"/>
      <c r="K612" s="436"/>
      <c r="L612" s="436"/>
      <c r="M612" s="436"/>
      <c r="N612" s="436"/>
      <c r="O612" s="436"/>
      <c r="P612" s="436"/>
      <c r="Q612" s="436"/>
      <c r="R612" s="436"/>
      <c r="S612" s="436"/>
      <c r="T612" s="436"/>
      <c r="U612" s="436"/>
      <c r="V612" s="436"/>
      <c r="W612" s="436"/>
      <c r="X612" s="436"/>
      <c r="Y612" s="436"/>
      <c r="Z612" s="436"/>
      <c r="AA612" s="436"/>
      <c r="AB612" s="436"/>
      <c r="AC612" s="436"/>
      <c r="AD612" s="436"/>
    </row>
    <row r="613" ht="15.75" customHeight="1">
      <c r="A613" s="437"/>
      <c r="B613" s="438"/>
      <c r="C613" s="437"/>
      <c r="D613" s="437"/>
      <c r="E613" s="436"/>
      <c r="F613" s="436"/>
      <c r="G613" s="436"/>
      <c r="H613" s="436"/>
      <c r="I613" s="436"/>
      <c r="J613" s="436"/>
      <c r="K613" s="436"/>
      <c r="L613" s="436"/>
      <c r="M613" s="436"/>
      <c r="N613" s="436"/>
      <c r="O613" s="436"/>
      <c r="P613" s="436"/>
      <c r="Q613" s="436"/>
      <c r="R613" s="436"/>
      <c r="S613" s="436"/>
      <c r="T613" s="436"/>
      <c r="U613" s="436"/>
      <c r="V613" s="436"/>
      <c r="W613" s="436"/>
      <c r="X613" s="436"/>
      <c r="Y613" s="436"/>
      <c r="Z613" s="436"/>
      <c r="AA613" s="436"/>
      <c r="AB613" s="436"/>
      <c r="AC613" s="436"/>
      <c r="AD613" s="436"/>
    </row>
    <row r="614" ht="15.75" customHeight="1">
      <c r="A614" s="437"/>
      <c r="B614" s="438"/>
      <c r="C614" s="437"/>
      <c r="D614" s="437"/>
      <c r="E614" s="436"/>
      <c r="F614" s="436"/>
      <c r="G614" s="436"/>
      <c r="H614" s="436"/>
      <c r="I614" s="436"/>
      <c r="J614" s="436"/>
      <c r="K614" s="436"/>
      <c r="L614" s="436"/>
      <c r="M614" s="436"/>
      <c r="N614" s="436"/>
      <c r="O614" s="436"/>
      <c r="P614" s="436"/>
      <c r="Q614" s="436"/>
      <c r="R614" s="436"/>
      <c r="S614" s="436"/>
      <c r="T614" s="436"/>
      <c r="U614" s="436"/>
      <c r="V614" s="436"/>
      <c r="W614" s="436"/>
      <c r="X614" s="436"/>
      <c r="Y614" s="436"/>
      <c r="Z614" s="436"/>
      <c r="AA614" s="436"/>
      <c r="AB614" s="436"/>
      <c r="AC614" s="436"/>
      <c r="AD614" s="436"/>
    </row>
    <row r="615" ht="15.75" customHeight="1">
      <c r="A615" s="437"/>
      <c r="B615" s="438"/>
      <c r="C615" s="437"/>
      <c r="D615" s="437"/>
      <c r="E615" s="436"/>
      <c r="F615" s="436"/>
      <c r="G615" s="436"/>
      <c r="H615" s="436"/>
      <c r="I615" s="436"/>
      <c r="J615" s="436"/>
      <c r="K615" s="436"/>
      <c r="L615" s="436"/>
      <c r="M615" s="436"/>
      <c r="N615" s="436"/>
      <c r="O615" s="436"/>
      <c r="P615" s="436"/>
      <c r="Q615" s="436"/>
      <c r="R615" s="436"/>
      <c r="S615" s="436"/>
      <c r="T615" s="436"/>
      <c r="U615" s="436"/>
      <c r="V615" s="436"/>
      <c r="W615" s="436"/>
      <c r="X615" s="436"/>
      <c r="Y615" s="436"/>
      <c r="Z615" s="436"/>
      <c r="AA615" s="436"/>
      <c r="AB615" s="436"/>
      <c r="AC615" s="436"/>
      <c r="AD615" s="436"/>
    </row>
    <row r="616" ht="15.75" customHeight="1">
      <c r="A616" s="437"/>
      <c r="B616" s="438"/>
      <c r="C616" s="437"/>
      <c r="D616" s="437"/>
      <c r="E616" s="436"/>
      <c r="F616" s="436"/>
      <c r="G616" s="436"/>
      <c r="H616" s="436"/>
      <c r="I616" s="436"/>
      <c r="J616" s="436"/>
      <c r="K616" s="436"/>
      <c r="L616" s="436"/>
      <c r="M616" s="436"/>
      <c r="N616" s="436"/>
      <c r="O616" s="436"/>
      <c r="P616" s="436"/>
      <c r="Q616" s="436"/>
      <c r="R616" s="436"/>
      <c r="S616" s="436"/>
      <c r="T616" s="436"/>
      <c r="U616" s="436"/>
      <c r="V616" s="436"/>
      <c r="W616" s="436"/>
      <c r="X616" s="436"/>
      <c r="Y616" s="436"/>
      <c r="Z616" s="436"/>
      <c r="AA616" s="436"/>
      <c r="AB616" s="436"/>
      <c r="AC616" s="436"/>
      <c r="AD616" s="436"/>
    </row>
    <row r="617" ht="15.75" customHeight="1">
      <c r="A617" s="437"/>
      <c r="B617" s="438"/>
      <c r="C617" s="437"/>
      <c r="D617" s="437"/>
      <c r="E617" s="436"/>
      <c r="F617" s="436"/>
      <c r="G617" s="436"/>
      <c r="H617" s="436"/>
      <c r="I617" s="436"/>
      <c r="J617" s="436"/>
      <c r="K617" s="436"/>
      <c r="L617" s="436"/>
      <c r="M617" s="436"/>
      <c r="N617" s="436"/>
      <c r="O617" s="436"/>
      <c r="P617" s="436"/>
      <c r="Q617" s="436"/>
      <c r="R617" s="436"/>
      <c r="S617" s="436"/>
      <c r="T617" s="436"/>
      <c r="U617" s="436"/>
      <c r="V617" s="436"/>
      <c r="W617" s="436"/>
      <c r="X617" s="436"/>
      <c r="Y617" s="436"/>
      <c r="Z617" s="436"/>
      <c r="AA617" s="436"/>
      <c r="AB617" s="436"/>
      <c r="AC617" s="436"/>
      <c r="AD617" s="436"/>
    </row>
    <row r="618" ht="15.75" customHeight="1">
      <c r="A618" s="437"/>
      <c r="B618" s="438"/>
      <c r="C618" s="437"/>
      <c r="D618" s="437"/>
      <c r="E618" s="436"/>
      <c r="F618" s="436"/>
      <c r="G618" s="436"/>
      <c r="H618" s="436"/>
      <c r="I618" s="436"/>
      <c r="J618" s="436"/>
      <c r="K618" s="436"/>
      <c r="L618" s="436"/>
      <c r="M618" s="436"/>
      <c r="N618" s="436"/>
      <c r="O618" s="436"/>
      <c r="P618" s="436"/>
      <c r="Q618" s="436"/>
      <c r="R618" s="436"/>
      <c r="S618" s="436"/>
      <c r="T618" s="436"/>
      <c r="U618" s="436"/>
      <c r="V618" s="436"/>
      <c r="W618" s="436"/>
      <c r="X618" s="436"/>
      <c r="Y618" s="436"/>
      <c r="Z618" s="436"/>
      <c r="AA618" s="436"/>
      <c r="AB618" s="436"/>
      <c r="AC618" s="436"/>
      <c r="AD618" s="436"/>
    </row>
    <row r="619" ht="15.75" customHeight="1">
      <c r="A619" s="437"/>
      <c r="B619" s="438"/>
      <c r="C619" s="437"/>
      <c r="D619" s="437"/>
      <c r="E619" s="436"/>
      <c r="F619" s="436"/>
      <c r="G619" s="436"/>
      <c r="H619" s="436"/>
      <c r="I619" s="436"/>
      <c r="J619" s="436"/>
      <c r="K619" s="436"/>
      <c r="L619" s="436"/>
      <c r="M619" s="436"/>
      <c r="N619" s="436"/>
      <c r="O619" s="436"/>
      <c r="P619" s="436"/>
      <c r="Q619" s="436"/>
      <c r="R619" s="436"/>
      <c r="S619" s="436"/>
      <c r="T619" s="436"/>
      <c r="U619" s="436"/>
      <c r="V619" s="436"/>
      <c r="W619" s="436"/>
      <c r="X619" s="436"/>
      <c r="Y619" s="436"/>
      <c r="Z619" s="436"/>
      <c r="AA619" s="436"/>
      <c r="AB619" s="436"/>
      <c r="AC619" s="436"/>
      <c r="AD619" s="436"/>
    </row>
    <row r="620" ht="15.75" customHeight="1">
      <c r="A620" s="437"/>
      <c r="B620" s="438"/>
      <c r="C620" s="437"/>
      <c r="D620" s="437"/>
      <c r="E620" s="436"/>
      <c r="F620" s="436"/>
      <c r="G620" s="436"/>
      <c r="H620" s="436"/>
      <c r="I620" s="436"/>
      <c r="J620" s="436"/>
      <c r="K620" s="436"/>
      <c r="L620" s="436"/>
      <c r="M620" s="436"/>
      <c r="N620" s="436"/>
      <c r="O620" s="436"/>
      <c r="P620" s="436"/>
      <c r="Q620" s="436"/>
      <c r="R620" s="436"/>
      <c r="S620" s="436"/>
      <c r="T620" s="436"/>
      <c r="U620" s="436"/>
      <c r="V620" s="436"/>
      <c r="W620" s="436"/>
      <c r="X620" s="436"/>
      <c r="Y620" s="436"/>
      <c r="Z620" s="436"/>
      <c r="AA620" s="436"/>
      <c r="AB620" s="436"/>
      <c r="AC620" s="436"/>
      <c r="AD620" s="436"/>
    </row>
    <row r="621" ht="15.75" customHeight="1">
      <c r="A621" s="437"/>
      <c r="B621" s="438"/>
      <c r="C621" s="437"/>
      <c r="D621" s="437"/>
      <c r="E621" s="436"/>
      <c r="F621" s="436"/>
      <c r="G621" s="436"/>
      <c r="H621" s="436"/>
      <c r="I621" s="436"/>
      <c r="J621" s="436"/>
      <c r="K621" s="436"/>
      <c r="L621" s="436"/>
      <c r="M621" s="436"/>
      <c r="N621" s="436"/>
      <c r="O621" s="436"/>
      <c r="P621" s="436"/>
      <c r="Q621" s="436"/>
      <c r="R621" s="436"/>
      <c r="S621" s="436"/>
      <c r="T621" s="436"/>
      <c r="U621" s="436"/>
      <c r="V621" s="436"/>
      <c r="W621" s="436"/>
      <c r="X621" s="436"/>
      <c r="Y621" s="436"/>
      <c r="Z621" s="436"/>
      <c r="AA621" s="436"/>
      <c r="AB621" s="436"/>
      <c r="AC621" s="436"/>
      <c r="AD621" s="436"/>
    </row>
    <row r="622" ht="15.75" customHeight="1">
      <c r="A622" s="437"/>
      <c r="B622" s="438"/>
      <c r="C622" s="437"/>
      <c r="D622" s="437"/>
      <c r="E622" s="436"/>
      <c r="F622" s="436"/>
      <c r="G622" s="436"/>
      <c r="H622" s="436"/>
      <c r="I622" s="436"/>
      <c r="J622" s="436"/>
      <c r="K622" s="436"/>
      <c r="L622" s="436"/>
      <c r="M622" s="436"/>
      <c r="N622" s="436"/>
      <c r="O622" s="436"/>
      <c r="P622" s="436"/>
      <c r="Q622" s="436"/>
      <c r="R622" s="436"/>
      <c r="S622" s="436"/>
      <c r="T622" s="436"/>
      <c r="U622" s="436"/>
      <c r="V622" s="436"/>
      <c r="W622" s="436"/>
      <c r="X622" s="436"/>
      <c r="Y622" s="436"/>
      <c r="Z622" s="436"/>
      <c r="AA622" s="436"/>
      <c r="AB622" s="436"/>
      <c r="AC622" s="436"/>
      <c r="AD622" s="436"/>
    </row>
    <row r="623" ht="15.75" customHeight="1">
      <c r="A623" s="437"/>
      <c r="B623" s="438"/>
      <c r="C623" s="437"/>
      <c r="D623" s="437"/>
      <c r="E623" s="436"/>
      <c r="F623" s="436"/>
      <c r="G623" s="436"/>
      <c r="H623" s="436"/>
      <c r="I623" s="436"/>
      <c r="J623" s="436"/>
      <c r="K623" s="436"/>
      <c r="L623" s="436"/>
      <c r="M623" s="436"/>
      <c r="N623" s="436"/>
      <c r="O623" s="436"/>
      <c r="P623" s="436"/>
      <c r="Q623" s="436"/>
      <c r="R623" s="436"/>
      <c r="S623" s="436"/>
      <c r="T623" s="436"/>
      <c r="U623" s="436"/>
      <c r="V623" s="436"/>
      <c r="W623" s="436"/>
      <c r="X623" s="436"/>
      <c r="Y623" s="436"/>
      <c r="Z623" s="436"/>
      <c r="AA623" s="436"/>
      <c r="AB623" s="436"/>
      <c r="AC623" s="436"/>
      <c r="AD623" s="436"/>
    </row>
    <row r="624" ht="15.75" customHeight="1">
      <c r="A624" s="437"/>
      <c r="B624" s="438"/>
      <c r="C624" s="437"/>
      <c r="D624" s="437"/>
      <c r="E624" s="436"/>
      <c r="F624" s="436"/>
      <c r="G624" s="436"/>
      <c r="H624" s="436"/>
      <c r="I624" s="436"/>
      <c r="J624" s="436"/>
      <c r="K624" s="436"/>
      <c r="L624" s="436"/>
      <c r="M624" s="436"/>
      <c r="N624" s="436"/>
      <c r="O624" s="436"/>
      <c r="P624" s="436"/>
      <c r="Q624" s="436"/>
      <c r="R624" s="436"/>
      <c r="S624" s="436"/>
      <c r="T624" s="436"/>
      <c r="U624" s="436"/>
      <c r="V624" s="436"/>
      <c r="W624" s="436"/>
      <c r="X624" s="436"/>
      <c r="Y624" s="436"/>
      <c r="Z624" s="436"/>
      <c r="AA624" s="436"/>
      <c r="AB624" s="436"/>
      <c r="AC624" s="436"/>
      <c r="AD624" s="436"/>
    </row>
    <row r="625" ht="15.75" customHeight="1">
      <c r="A625" s="437"/>
      <c r="B625" s="438"/>
      <c r="C625" s="437"/>
      <c r="D625" s="437"/>
      <c r="E625" s="436"/>
      <c r="F625" s="436"/>
      <c r="G625" s="436"/>
      <c r="H625" s="436"/>
      <c r="I625" s="436"/>
      <c r="J625" s="436"/>
      <c r="K625" s="436"/>
      <c r="L625" s="436"/>
      <c r="M625" s="436"/>
      <c r="N625" s="436"/>
      <c r="O625" s="436"/>
      <c r="P625" s="436"/>
      <c r="Q625" s="436"/>
      <c r="R625" s="436"/>
      <c r="S625" s="436"/>
      <c r="T625" s="436"/>
      <c r="U625" s="436"/>
      <c r="V625" s="436"/>
      <c r="W625" s="436"/>
      <c r="X625" s="436"/>
      <c r="Y625" s="436"/>
      <c r="Z625" s="436"/>
      <c r="AA625" s="436"/>
      <c r="AB625" s="436"/>
      <c r="AC625" s="436"/>
      <c r="AD625" s="436"/>
    </row>
    <row r="626" ht="15.75" customHeight="1">
      <c r="A626" s="437"/>
      <c r="B626" s="438"/>
      <c r="C626" s="437"/>
      <c r="D626" s="437"/>
      <c r="E626" s="436"/>
      <c r="F626" s="436"/>
      <c r="G626" s="436"/>
      <c r="H626" s="436"/>
      <c r="I626" s="436"/>
      <c r="J626" s="436"/>
      <c r="K626" s="436"/>
      <c r="L626" s="436"/>
      <c r="M626" s="436"/>
      <c r="N626" s="436"/>
      <c r="O626" s="436"/>
      <c r="P626" s="436"/>
      <c r="Q626" s="436"/>
      <c r="R626" s="436"/>
      <c r="S626" s="436"/>
      <c r="T626" s="436"/>
      <c r="U626" s="436"/>
      <c r="V626" s="436"/>
      <c r="W626" s="436"/>
      <c r="X626" s="436"/>
      <c r="Y626" s="436"/>
      <c r="Z626" s="436"/>
      <c r="AA626" s="436"/>
      <c r="AB626" s="436"/>
      <c r="AC626" s="436"/>
      <c r="AD626" s="436"/>
    </row>
    <row r="627" ht="15.75" customHeight="1">
      <c r="A627" s="437"/>
      <c r="B627" s="438"/>
      <c r="C627" s="437"/>
      <c r="D627" s="437"/>
      <c r="E627" s="436"/>
      <c r="F627" s="436"/>
      <c r="G627" s="436"/>
      <c r="H627" s="436"/>
      <c r="I627" s="436"/>
      <c r="J627" s="436"/>
      <c r="K627" s="436"/>
      <c r="L627" s="436"/>
      <c r="M627" s="436"/>
      <c r="N627" s="436"/>
      <c r="O627" s="436"/>
      <c r="P627" s="436"/>
      <c r="Q627" s="436"/>
      <c r="R627" s="436"/>
      <c r="S627" s="436"/>
      <c r="T627" s="436"/>
      <c r="U627" s="436"/>
      <c r="V627" s="436"/>
      <c r="W627" s="436"/>
      <c r="X627" s="436"/>
      <c r="Y627" s="436"/>
      <c r="Z627" s="436"/>
      <c r="AA627" s="436"/>
      <c r="AB627" s="436"/>
      <c r="AC627" s="436"/>
      <c r="AD627" s="436"/>
    </row>
    <row r="628" ht="15.75" customHeight="1">
      <c r="A628" s="437"/>
      <c r="B628" s="438"/>
      <c r="C628" s="437"/>
      <c r="D628" s="437"/>
      <c r="E628" s="436"/>
      <c r="F628" s="436"/>
      <c r="G628" s="436"/>
      <c r="H628" s="436"/>
      <c r="I628" s="436"/>
      <c r="J628" s="436"/>
      <c r="K628" s="436"/>
      <c r="L628" s="436"/>
      <c r="M628" s="436"/>
      <c r="N628" s="436"/>
      <c r="O628" s="436"/>
      <c r="P628" s="436"/>
      <c r="Q628" s="436"/>
      <c r="R628" s="436"/>
      <c r="S628" s="436"/>
      <c r="T628" s="436"/>
      <c r="U628" s="436"/>
      <c r="V628" s="436"/>
      <c r="W628" s="436"/>
      <c r="X628" s="436"/>
      <c r="Y628" s="436"/>
      <c r="Z628" s="436"/>
      <c r="AA628" s="436"/>
      <c r="AB628" s="436"/>
      <c r="AC628" s="436"/>
      <c r="AD628" s="436"/>
    </row>
    <row r="629" ht="15.75" customHeight="1">
      <c r="A629" s="437"/>
      <c r="B629" s="438"/>
      <c r="C629" s="437"/>
      <c r="D629" s="437"/>
      <c r="E629" s="436"/>
      <c r="F629" s="436"/>
      <c r="G629" s="436"/>
      <c r="H629" s="436"/>
      <c r="I629" s="436"/>
      <c r="J629" s="436"/>
      <c r="K629" s="436"/>
      <c r="L629" s="436"/>
      <c r="M629" s="436"/>
      <c r="N629" s="436"/>
      <c r="O629" s="436"/>
      <c r="P629" s="436"/>
      <c r="Q629" s="436"/>
      <c r="R629" s="436"/>
      <c r="S629" s="436"/>
      <c r="T629" s="436"/>
      <c r="U629" s="436"/>
      <c r="V629" s="436"/>
      <c r="W629" s="436"/>
      <c r="X629" s="436"/>
      <c r="Y629" s="436"/>
      <c r="Z629" s="436"/>
      <c r="AA629" s="436"/>
      <c r="AB629" s="436"/>
      <c r="AC629" s="436"/>
      <c r="AD629" s="436"/>
    </row>
    <row r="630" ht="15.75" customHeight="1">
      <c r="A630" s="437"/>
      <c r="B630" s="438"/>
      <c r="C630" s="437"/>
      <c r="D630" s="437"/>
      <c r="E630" s="436"/>
      <c r="F630" s="436"/>
      <c r="G630" s="436"/>
      <c r="H630" s="436"/>
      <c r="I630" s="436"/>
      <c r="J630" s="436"/>
      <c r="K630" s="436"/>
      <c r="L630" s="436"/>
      <c r="M630" s="436"/>
      <c r="N630" s="436"/>
      <c r="O630" s="436"/>
      <c r="P630" s="436"/>
      <c r="Q630" s="436"/>
      <c r="R630" s="436"/>
      <c r="S630" s="436"/>
      <c r="T630" s="436"/>
      <c r="U630" s="436"/>
      <c r="V630" s="436"/>
      <c r="W630" s="436"/>
      <c r="X630" s="436"/>
      <c r="Y630" s="436"/>
      <c r="Z630" s="436"/>
      <c r="AA630" s="436"/>
      <c r="AB630" s="436"/>
      <c r="AC630" s="436"/>
      <c r="AD630" s="436"/>
    </row>
    <row r="631" ht="15.75" customHeight="1">
      <c r="A631" s="437"/>
      <c r="B631" s="438"/>
      <c r="C631" s="437"/>
      <c r="D631" s="437"/>
      <c r="E631" s="436"/>
      <c r="F631" s="436"/>
      <c r="G631" s="436"/>
      <c r="H631" s="436"/>
      <c r="I631" s="436"/>
      <c r="J631" s="436"/>
      <c r="K631" s="436"/>
      <c r="L631" s="436"/>
      <c r="M631" s="436"/>
      <c r="N631" s="436"/>
      <c r="O631" s="436"/>
      <c r="P631" s="436"/>
      <c r="Q631" s="436"/>
      <c r="R631" s="436"/>
      <c r="S631" s="436"/>
      <c r="T631" s="436"/>
      <c r="U631" s="436"/>
      <c r="V631" s="436"/>
      <c r="W631" s="436"/>
      <c r="X631" s="436"/>
      <c r="Y631" s="436"/>
      <c r="Z631" s="436"/>
      <c r="AA631" s="436"/>
      <c r="AB631" s="436"/>
      <c r="AC631" s="436"/>
      <c r="AD631" s="436"/>
    </row>
    <row r="632" ht="15.75" customHeight="1">
      <c r="A632" s="437"/>
      <c r="B632" s="438"/>
      <c r="C632" s="437"/>
      <c r="D632" s="437"/>
      <c r="E632" s="436"/>
      <c r="F632" s="436"/>
      <c r="G632" s="436"/>
      <c r="H632" s="436"/>
      <c r="I632" s="436"/>
      <c r="J632" s="436"/>
      <c r="K632" s="436"/>
      <c r="L632" s="436"/>
      <c r="M632" s="436"/>
      <c r="N632" s="436"/>
      <c r="O632" s="436"/>
      <c r="P632" s="436"/>
      <c r="Q632" s="436"/>
      <c r="R632" s="436"/>
      <c r="S632" s="436"/>
      <c r="T632" s="436"/>
      <c r="U632" s="436"/>
      <c r="V632" s="436"/>
      <c r="W632" s="436"/>
      <c r="X632" s="436"/>
      <c r="Y632" s="436"/>
      <c r="Z632" s="436"/>
      <c r="AA632" s="436"/>
      <c r="AB632" s="436"/>
      <c r="AC632" s="436"/>
      <c r="AD632" s="436"/>
    </row>
    <row r="633" ht="15.75" customHeight="1">
      <c r="A633" s="437"/>
      <c r="B633" s="438"/>
      <c r="C633" s="437"/>
      <c r="D633" s="437"/>
      <c r="E633" s="436"/>
      <c r="F633" s="436"/>
      <c r="G633" s="436"/>
      <c r="H633" s="436"/>
      <c r="I633" s="436"/>
      <c r="J633" s="436"/>
      <c r="K633" s="436"/>
      <c r="L633" s="436"/>
      <c r="M633" s="436"/>
      <c r="N633" s="436"/>
      <c r="O633" s="436"/>
      <c r="P633" s="436"/>
      <c r="Q633" s="436"/>
      <c r="R633" s="436"/>
      <c r="S633" s="436"/>
      <c r="T633" s="436"/>
      <c r="U633" s="436"/>
      <c r="V633" s="436"/>
      <c r="W633" s="436"/>
      <c r="X633" s="436"/>
      <c r="Y633" s="436"/>
      <c r="Z633" s="436"/>
      <c r="AA633" s="436"/>
      <c r="AB633" s="436"/>
      <c r="AC633" s="436"/>
      <c r="AD633" s="436"/>
    </row>
    <row r="634" ht="15.75" customHeight="1">
      <c r="A634" s="437"/>
      <c r="B634" s="438"/>
      <c r="C634" s="437"/>
      <c r="D634" s="437"/>
      <c r="E634" s="436"/>
      <c r="F634" s="436"/>
      <c r="G634" s="436"/>
      <c r="H634" s="436"/>
      <c r="I634" s="436"/>
      <c r="J634" s="436"/>
      <c r="K634" s="436"/>
      <c r="L634" s="436"/>
      <c r="M634" s="436"/>
      <c r="N634" s="436"/>
      <c r="O634" s="436"/>
      <c r="P634" s="436"/>
      <c r="Q634" s="436"/>
      <c r="R634" s="436"/>
      <c r="S634" s="436"/>
      <c r="T634" s="436"/>
      <c r="U634" s="436"/>
      <c r="V634" s="436"/>
      <c r="W634" s="436"/>
      <c r="X634" s="436"/>
      <c r="Y634" s="436"/>
      <c r="Z634" s="436"/>
      <c r="AA634" s="436"/>
      <c r="AB634" s="436"/>
      <c r="AC634" s="436"/>
      <c r="AD634" s="436"/>
    </row>
    <row r="635" ht="15.75" customHeight="1">
      <c r="A635" s="437"/>
      <c r="B635" s="438"/>
      <c r="C635" s="437"/>
      <c r="D635" s="437"/>
      <c r="E635" s="436"/>
      <c r="F635" s="436"/>
      <c r="G635" s="436"/>
      <c r="H635" s="436"/>
      <c r="I635" s="436"/>
      <c r="J635" s="436"/>
      <c r="K635" s="436"/>
      <c r="L635" s="436"/>
      <c r="M635" s="436"/>
      <c r="N635" s="436"/>
      <c r="O635" s="436"/>
      <c r="P635" s="436"/>
      <c r="Q635" s="436"/>
      <c r="R635" s="436"/>
      <c r="S635" s="436"/>
      <c r="T635" s="436"/>
      <c r="U635" s="436"/>
      <c r="V635" s="436"/>
      <c r="W635" s="436"/>
      <c r="X635" s="436"/>
      <c r="Y635" s="436"/>
      <c r="Z635" s="436"/>
      <c r="AA635" s="436"/>
      <c r="AB635" s="436"/>
      <c r="AC635" s="436"/>
      <c r="AD635" s="436"/>
    </row>
    <row r="636" ht="15.75" customHeight="1">
      <c r="A636" s="437"/>
      <c r="B636" s="438"/>
      <c r="C636" s="437"/>
      <c r="D636" s="437"/>
      <c r="E636" s="436"/>
      <c r="F636" s="436"/>
      <c r="G636" s="436"/>
      <c r="H636" s="436"/>
      <c r="I636" s="436"/>
      <c r="J636" s="436"/>
      <c r="K636" s="436"/>
      <c r="L636" s="436"/>
      <c r="M636" s="436"/>
      <c r="N636" s="436"/>
      <c r="O636" s="436"/>
      <c r="P636" s="436"/>
      <c r="Q636" s="436"/>
      <c r="R636" s="436"/>
      <c r="S636" s="436"/>
      <c r="T636" s="436"/>
      <c r="U636" s="436"/>
      <c r="V636" s="436"/>
      <c r="W636" s="436"/>
      <c r="X636" s="436"/>
      <c r="Y636" s="436"/>
      <c r="Z636" s="436"/>
      <c r="AA636" s="436"/>
      <c r="AB636" s="436"/>
      <c r="AC636" s="436"/>
      <c r="AD636" s="436"/>
    </row>
    <row r="637" ht="15.75" customHeight="1">
      <c r="A637" s="437"/>
      <c r="B637" s="438"/>
      <c r="C637" s="437"/>
      <c r="D637" s="437"/>
      <c r="E637" s="436"/>
      <c r="F637" s="436"/>
      <c r="G637" s="436"/>
      <c r="H637" s="436"/>
      <c r="I637" s="436"/>
      <c r="J637" s="436"/>
      <c r="K637" s="436"/>
      <c r="L637" s="436"/>
      <c r="M637" s="436"/>
      <c r="N637" s="436"/>
      <c r="O637" s="436"/>
      <c r="P637" s="436"/>
      <c r="Q637" s="436"/>
      <c r="R637" s="436"/>
      <c r="S637" s="436"/>
      <c r="T637" s="436"/>
      <c r="U637" s="436"/>
      <c r="V637" s="436"/>
      <c r="W637" s="436"/>
      <c r="X637" s="436"/>
      <c r="Y637" s="436"/>
      <c r="Z637" s="436"/>
      <c r="AA637" s="436"/>
      <c r="AB637" s="436"/>
      <c r="AC637" s="436"/>
      <c r="AD637" s="436"/>
    </row>
    <row r="638" ht="15.75" customHeight="1">
      <c r="A638" s="437"/>
      <c r="B638" s="438"/>
      <c r="C638" s="437"/>
      <c r="D638" s="437"/>
      <c r="E638" s="436"/>
      <c r="F638" s="436"/>
      <c r="G638" s="436"/>
      <c r="H638" s="436"/>
      <c r="I638" s="436"/>
      <c r="J638" s="436"/>
      <c r="K638" s="436"/>
      <c r="L638" s="436"/>
      <c r="M638" s="436"/>
      <c r="N638" s="436"/>
      <c r="O638" s="436"/>
      <c r="P638" s="436"/>
      <c r="Q638" s="436"/>
      <c r="R638" s="436"/>
      <c r="S638" s="436"/>
      <c r="T638" s="436"/>
      <c r="U638" s="436"/>
      <c r="V638" s="436"/>
      <c r="W638" s="436"/>
      <c r="X638" s="436"/>
      <c r="Y638" s="436"/>
      <c r="Z638" s="436"/>
      <c r="AA638" s="436"/>
      <c r="AB638" s="436"/>
      <c r="AC638" s="436"/>
      <c r="AD638" s="436"/>
    </row>
    <row r="639" ht="15.75" customHeight="1">
      <c r="A639" s="437"/>
      <c r="B639" s="438"/>
      <c r="C639" s="437"/>
      <c r="D639" s="437"/>
      <c r="E639" s="436"/>
      <c r="F639" s="436"/>
      <c r="G639" s="436"/>
      <c r="H639" s="436"/>
      <c r="I639" s="436"/>
      <c r="J639" s="436"/>
      <c r="K639" s="436"/>
      <c r="L639" s="436"/>
      <c r="M639" s="436"/>
      <c r="N639" s="436"/>
      <c r="O639" s="436"/>
      <c r="P639" s="436"/>
      <c r="Q639" s="436"/>
      <c r="R639" s="436"/>
      <c r="S639" s="436"/>
      <c r="T639" s="436"/>
      <c r="U639" s="436"/>
      <c r="V639" s="436"/>
      <c r="W639" s="436"/>
      <c r="X639" s="436"/>
      <c r="Y639" s="436"/>
      <c r="Z639" s="436"/>
      <c r="AA639" s="436"/>
      <c r="AB639" s="436"/>
      <c r="AC639" s="436"/>
      <c r="AD639" s="436"/>
    </row>
    <row r="640" ht="15.75" customHeight="1">
      <c r="A640" s="437"/>
      <c r="B640" s="438"/>
      <c r="C640" s="437"/>
      <c r="D640" s="437"/>
      <c r="E640" s="436"/>
      <c r="F640" s="436"/>
      <c r="G640" s="436"/>
      <c r="H640" s="436"/>
      <c r="I640" s="436"/>
      <c r="J640" s="436"/>
      <c r="K640" s="436"/>
      <c r="L640" s="436"/>
      <c r="M640" s="436"/>
      <c r="N640" s="436"/>
      <c r="O640" s="436"/>
      <c r="P640" s="436"/>
      <c r="Q640" s="436"/>
      <c r="R640" s="436"/>
      <c r="S640" s="436"/>
      <c r="T640" s="436"/>
      <c r="U640" s="436"/>
      <c r="V640" s="436"/>
      <c r="W640" s="436"/>
      <c r="X640" s="436"/>
      <c r="Y640" s="436"/>
      <c r="Z640" s="436"/>
      <c r="AA640" s="436"/>
      <c r="AB640" s="436"/>
      <c r="AC640" s="436"/>
      <c r="AD640" s="436"/>
    </row>
    <row r="641" ht="15.75" customHeight="1">
      <c r="A641" s="437"/>
      <c r="B641" s="438"/>
      <c r="C641" s="437"/>
      <c r="D641" s="437"/>
      <c r="E641" s="436"/>
      <c r="F641" s="436"/>
      <c r="G641" s="436"/>
      <c r="H641" s="436"/>
      <c r="I641" s="436"/>
      <c r="J641" s="436"/>
      <c r="K641" s="436"/>
      <c r="L641" s="436"/>
      <c r="M641" s="436"/>
      <c r="N641" s="436"/>
      <c r="O641" s="436"/>
      <c r="P641" s="436"/>
      <c r="Q641" s="436"/>
      <c r="R641" s="436"/>
      <c r="S641" s="436"/>
      <c r="T641" s="436"/>
      <c r="U641" s="436"/>
      <c r="V641" s="436"/>
      <c r="W641" s="436"/>
      <c r="X641" s="436"/>
      <c r="Y641" s="436"/>
      <c r="Z641" s="436"/>
      <c r="AA641" s="436"/>
      <c r="AB641" s="436"/>
      <c r="AC641" s="436"/>
      <c r="AD641" s="436"/>
    </row>
    <row r="642" ht="15.75" customHeight="1">
      <c r="A642" s="437"/>
      <c r="B642" s="438"/>
      <c r="C642" s="437"/>
      <c r="D642" s="437"/>
      <c r="E642" s="436"/>
      <c r="F642" s="436"/>
      <c r="G642" s="436"/>
      <c r="H642" s="436"/>
      <c r="I642" s="436"/>
      <c r="J642" s="436"/>
      <c r="K642" s="436"/>
      <c r="L642" s="436"/>
      <c r="M642" s="436"/>
      <c r="N642" s="436"/>
      <c r="O642" s="436"/>
      <c r="P642" s="436"/>
      <c r="Q642" s="436"/>
      <c r="R642" s="436"/>
      <c r="S642" s="436"/>
      <c r="T642" s="436"/>
      <c r="U642" s="436"/>
      <c r="V642" s="436"/>
      <c r="W642" s="436"/>
      <c r="X642" s="436"/>
      <c r="Y642" s="436"/>
      <c r="Z642" s="436"/>
      <c r="AA642" s="436"/>
      <c r="AB642" s="436"/>
      <c r="AC642" s="436"/>
      <c r="AD642" s="436"/>
    </row>
    <row r="643" ht="15.75" customHeight="1">
      <c r="A643" s="437"/>
      <c r="B643" s="438"/>
      <c r="C643" s="437"/>
      <c r="D643" s="437"/>
      <c r="E643" s="436"/>
      <c r="F643" s="436"/>
      <c r="G643" s="436"/>
      <c r="H643" s="436"/>
      <c r="I643" s="436"/>
      <c r="J643" s="436"/>
      <c r="K643" s="436"/>
      <c r="L643" s="436"/>
      <c r="M643" s="436"/>
      <c r="N643" s="436"/>
      <c r="O643" s="436"/>
      <c r="P643" s="436"/>
      <c r="Q643" s="436"/>
      <c r="R643" s="436"/>
      <c r="S643" s="436"/>
      <c r="T643" s="436"/>
      <c r="U643" s="436"/>
      <c r="V643" s="436"/>
      <c r="W643" s="436"/>
      <c r="X643" s="436"/>
      <c r="Y643" s="436"/>
      <c r="Z643" s="436"/>
      <c r="AA643" s="436"/>
      <c r="AB643" s="436"/>
      <c r="AC643" s="436"/>
      <c r="AD643" s="436"/>
    </row>
    <row r="644" ht="15.75" customHeight="1">
      <c r="A644" s="437"/>
      <c r="B644" s="438"/>
      <c r="C644" s="437"/>
      <c r="D644" s="437"/>
      <c r="E644" s="436"/>
      <c r="F644" s="436"/>
      <c r="G644" s="436"/>
      <c r="H644" s="436"/>
      <c r="I644" s="436"/>
      <c r="J644" s="436"/>
      <c r="K644" s="436"/>
      <c r="L644" s="436"/>
      <c r="M644" s="436"/>
      <c r="N644" s="436"/>
      <c r="O644" s="436"/>
      <c r="P644" s="436"/>
      <c r="Q644" s="436"/>
      <c r="R644" s="436"/>
      <c r="S644" s="436"/>
      <c r="T644" s="436"/>
      <c r="U644" s="436"/>
      <c r="V644" s="436"/>
      <c r="W644" s="436"/>
      <c r="X644" s="436"/>
      <c r="Y644" s="436"/>
      <c r="Z644" s="436"/>
      <c r="AA644" s="436"/>
      <c r="AB644" s="436"/>
      <c r="AC644" s="436"/>
      <c r="AD644" s="436"/>
    </row>
    <row r="645" ht="15.75" customHeight="1">
      <c r="A645" s="437"/>
      <c r="B645" s="438"/>
      <c r="C645" s="437"/>
      <c r="D645" s="437"/>
      <c r="E645" s="436"/>
      <c r="F645" s="436"/>
      <c r="G645" s="436"/>
      <c r="H645" s="436"/>
      <c r="I645" s="436"/>
      <c r="J645" s="436"/>
      <c r="K645" s="436"/>
      <c r="L645" s="436"/>
      <c r="M645" s="436"/>
      <c r="N645" s="436"/>
      <c r="O645" s="436"/>
      <c r="P645" s="436"/>
      <c r="Q645" s="436"/>
      <c r="R645" s="436"/>
      <c r="S645" s="436"/>
      <c r="T645" s="436"/>
      <c r="U645" s="436"/>
      <c r="V645" s="436"/>
      <c r="W645" s="436"/>
      <c r="X645" s="436"/>
      <c r="Y645" s="436"/>
      <c r="Z645" s="436"/>
      <c r="AA645" s="436"/>
      <c r="AB645" s="436"/>
      <c r="AC645" s="436"/>
      <c r="AD645" s="436"/>
    </row>
    <row r="646" ht="15.75" customHeight="1">
      <c r="A646" s="437"/>
      <c r="B646" s="438"/>
      <c r="C646" s="437"/>
      <c r="D646" s="437"/>
      <c r="E646" s="436"/>
      <c r="F646" s="436"/>
      <c r="G646" s="436"/>
      <c r="H646" s="436"/>
      <c r="I646" s="436"/>
      <c r="J646" s="436"/>
      <c r="K646" s="436"/>
      <c r="L646" s="436"/>
      <c r="M646" s="436"/>
      <c r="N646" s="436"/>
      <c r="O646" s="436"/>
      <c r="P646" s="436"/>
      <c r="Q646" s="436"/>
      <c r="R646" s="436"/>
      <c r="S646" s="436"/>
      <c r="T646" s="436"/>
      <c r="U646" s="436"/>
      <c r="V646" s="436"/>
      <c r="W646" s="436"/>
      <c r="X646" s="436"/>
      <c r="Y646" s="436"/>
      <c r="Z646" s="436"/>
      <c r="AA646" s="436"/>
      <c r="AB646" s="436"/>
      <c r="AC646" s="436"/>
      <c r="AD646" s="436"/>
    </row>
    <row r="647" ht="15.75" customHeight="1">
      <c r="A647" s="437"/>
      <c r="B647" s="438"/>
      <c r="C647" s="437"/>
      <c r="D647" s="437"/>
      <c r="E647" s="436"/>
      <c r="F647" s="436"/>
      <c r="G647" s="436"/>
      <c r="H647" s="436"/>
      <c r="I647" s="436"/>
      <c r="J647" s="436"/>
      <c r="K647" s="436"/>
      <c r="L647" s="436"/>
      <c r="M647" s="436"/>
      <c r="N647" s="436"/>
      <c r="O647" s="436"/>
      <c r="P647" s="436"/>
      <c r="Q647" s="436"/>
      <c r="R647" s="436"/>
      <c r="S647" s="436"/>
      <c r="T647" s="436"/>
      <c r="U647" s="436"/>
      <c r="V647" s="436"/>
      <c r="W647" s="436"/>
      <c r="X647" s="436"/>
      <c r="Y647" s="436"/>
      <c r="Z647" s="436"/>
      <c r="AA647" s="436"/>
      <c r="AB647" s="436"/>
      <c r="AC647" s="436"/>
      <c r="AD647" s="436"/>
    </row>
    <row r="648" ht="15.75" customHeight="1">
      <c r="A648" s="437"/>
      <c r="B648" s="438"/>
      <c r="C648" s="437"/>
      <c r="D648" s="437"/>
      <c r="E648" s="436"/>
      <c r="F648" s="436"/>
      <c r="G648" s="436"/>
      <c r="H648" s="436"/>
      <c r="I648" s="436"/>
      <c r="J648" s="436"/>
      <c r="K648" s="436"/>
      <c r="L648" s="436"/>
      <c r="M648" s="436"/>
      <c r="N648" s="436"/>
      <c r="O648" s="436"/>
      <c r="P648" s="436"/>
      <c r="Q648" s="436"/>
      <c r="R648" s="436"/>
      <c r="S648" s="436"/>
      <c r="T648" s="436"/>
      <c r="U648" s="436"/>
      <c r="V648" s="436"/>
      <c r="W648" s="436"/>
      <c r="X648" s="436"/>
      <c r="Y648" s="436"/>
      <c r="Z648" s="436"/>
      <c r="AA648" s="436"/>
      <c r="AB648" s="436"/>
      <c r="AC648" s="436"/>
      <c r="AD648" s="436"/>
    </row>
    <row r="649" ht="15.75" customHeight="1">
      <c r="A649" s="437"/>
      <c r="B649" s="438"/>
      <c r="C649" s="437"/>
      <c r="D649" s="437"/>
      <c r="E649" s="436"/>
      <c r="F649" s="436"/>
      <c r="G649" s="436"/>
      <c r="H649" s="436"/>
      <c r="I649" s="436"/>
      <c r="J649" s="436"/>
      <c r="K649" s="436"/>
      <c r="L649" s="436"/>
      <c r="M649" s="436"/>
      <c r="N649" s="436"/>
      <c r="O649" s="436"/>
      <c r="P649" s="436"/>
      <c r="Q649" s="436"/>
      <c r="R649" s="436"/>
      <c r="S649" s="436"/>
      <c r="T649" s="436"/>
      <c r="U649" s="436"/>
      <c r="V649" s="436"/>
      <c r="W649" s="436"/>
      <c r="X649" s="436"/>
      <c r="Y649" s="436"/>
      <c r="Z649" s="436"/>
      <c r="AA649" s="436"/>
      <c r="AB649" s="436"/>
      <c r="AC649" s="436"/>
      <c r="AD649" s="436"/>
    </row>
    <row r="650" ht="15.75" customHeight="1">
      <c r="A650" s="437"/>
      <c r="B650" s="438"/>
      <c r="C650" s="437"/>
      <c r="D650" s="437"/>
      <c r="E650" s="436"/>
      <c r="F650" s="436"/>
      <c r="G650" s="436"/>
      <c r="H650" s="436"/>
      <c r="I650" s="436"/>
      <c r="J650" s="436"/>
      <c r="K650" s="436"/>
      <c r="L650" s="436"/>
      <c r="M650" s="436"/>
      <c r="N650" s="436"/>
      <c r="O650" s="436"/>
      <c r="P650" s="436"/>
      <c r="Q650" s="436"/>
      <c r="R650" s="436"/>
      <c r="S650" s="436"/>
      <c r="T650" s="436"/>
      <c r="U650" s="436"/>
      <c r="V650" s="436"/>
      <c r="W650" s="436"/>
      <c r="X650" s="436"/>
      <c r="Y650" s="436"/>
      <c r="Z650" s="436"/>
      <c r="AA650" s="436"/>
      <c r="AB650" s="436"/>
      <c r="AC650" s="436"/>
      <c r="AD650" s="436"/>
    </row>
    <row r="651" ht="15.75" customHeight="1">
      <c r="A651" s="437"/>
      <c r="B651" s="438"/>
      <c r="C651" s="437"/>
      <c r="D651" s="437"/>
      <c r="E651" s="436"/>
      <c r="F651" s="436"/>
      <c r="G651" s="436"/>
      <c r="H651" s="436"/>
      <c r="I651" s="436"/>
      <c r="J651" s="436"/>
      <c r="K651" s="436"/>
      <c r="L651" s="436"/>
      <c r="M651" s="436"/>
      <c r="N651" s="436"/>
      <c r="O651" s="436"/>
      <c r="P651" s="436"/>
      <c r="Q651" s="436"/>
      <c r="R651" s="436"/>
      <c r="S651" s="436"/>
      <c r="T651" s="436"/>
      <c r="U651" s="436"/>
      <c r="V651" s="436"/>
      <c r="W651" s="436"/>
      <c r="X651" s="436"/>
      <c r="Y651" s="436"/>
      <c r="Z651" s="436"/>
      <c r="AA651" s="436"/>
      <c r="AB651" s="436"/>
      <c r="AC651" s="436"/>
      <c r="AD651" s="436"/>
    </row>
    <row r="652" ht="15.75" customHeight="1">
      <c r="A652" s="437"/>
      <c r="B652" s="438"/>
      <c r="C652" s="437"/>
      <c r="D652" s="437"/>
      <c r="E652" s="436"/>
      <c r="F652" s="436"/>
      <c r="G652" s="436"/>
      <c r="H652" s="436"/>
      <c r="I652" s="436"/>
      <c r="J652" s="436"/>
      <c r="K652" s="436"/>
      <c r="L652" s="436"/>
      <c r="M652" s="436"/>
      <c r="N652" s="436"/>
      <c r="O652" s="436"/>
      <c r="P652" s="436"/>
      <c r="Q652" s="436"/>
      <c r="R652" s="436"/>
      <c r="S652" s="436"/>
      <c r="T652" s="436"/>
      <c r="U652" s="436"/>
      <c r="V652" s="436"/>
      <c r="W652" s="436"/>
      <c r="X652" s="436"/>
      <c r="Y652" s="436"/>
      <c r="Z652" s="436"/>
      <c r="AA652" s="436"/>
      <c r="AB652" s="436"/>
      <c r="AC652" s="436"/>
      <c r="AD652" s="436"/>
    </row>
    <row r="653" ht="15.75" customHeight="1">
      <c r="A653" s="437"/>
      <c r="B653" s="438"/>
      <c r="C653" s="437"/>
      <c r="D653" s="437"/>
      <c r="E653" s="436"/>
      <c r="F653" s="436"/>
      <c r="G653" s="436"/>
      <c r="H653" s="436"/>
      <c r="I653" s="436"/>
      <c r="J653" s="436"/>
      <c r="K653" s="436"/>
      <c r="L653" s="436"/>
      <c r="M653" s="436"/>
      <c r="N653" s="436"/>
      <c r="O653" s="436"/>
      <c r="P653" s="436"/>
      <c r="Q653" s="436"/>
      <c r="R653" s="436"/>
      <c r="S653" s="436"/>
      <c r="T653" s="436"/>
      <c r="U653" s="436"/>
      <c r="V653" s="436"/>
      <c r="W653" s="436"/>
      <c r="X653" s="436"/>
      <c r="Y653" s="436"/>
      <c r="Z653" s="436"/>
      <c r="AA653" s="436"/>
      <c r="AB653" s="436"/>
      <c r="AC653" s="436"/>
      <c r="AD653" s="436"/>
    </row>
    <row r="654" ht="15.75" customHeight="1">
      <c r="A654" s="437"/>
      <c r="B654" s="438"/>
      <c r="C654" s="437"/>
      <c r="D654" s="437"/>
      <c r="E654" s="436"/>
      <c r="F654" s="436"/>
      <c r="G654" s="436"/>
      <c r="H654" s="436"/>
      <c r="I654" s="436"/>
      <c r="J654" s="436"/>
      <c r="K654" s="436"/>
      <c r="L654" s="436"/>
      <c r="M654" s="436"/>
      <c r="N654" s="436"/>
      <c r="O654" s="436"/>
      <c r="P654" s="436"/>
      <c r="Q654" s="436"/>
      <c r="R654" s="436"/>
      <c r="S654" s="436"/>
      <c r="T654" s="436"/>
      <c r="U654" s="436"/>
      <c r="V654" s="436"/>
      <c r="W654" s="436"/>
      <c r="X654" s="436"/>
      <c r="Y654" s="436"/>
      <c r="Z654" s="436"/>
      <c r="AA654" s="436"/>
      <c r="AB654" s="436"/>
      <c r="AC654" s="436"/>
      <c r="AD654" s="436"/>
    </row>
    <row r="655" ht="15.75" customHeight="1">
      <c r="A655" s="437"/>
      <c r="B655" s="438"/>
      <c r="C655" s="437"/>
      <c r="D655" s="437"/>
      <c r="E655" s="436"/>
      <c r="F655" s="436"/>
      <c r="G655" s="436"/>
      <c r="H655" s="436"/>
      <c r="I655" s="436"/>
      <c r="J655" s="436"/>
      <c r="K655" s="436"/>
      <c r="L655" s="436"/>
      <c r="M655" s="436"/>
      <c r="N655" s="436"/>
      <c r="O655" s="436"/>
      <c r="P655" s="436"/>
      <c r="Q655" s="436"/>
      <c r="R655" s="436"/>
      <c r="S655" s="436"/>
      <c r="T655" s="436"/>
      <c r="U655" s="436"/>
      <c r="V655" s="436"/>
      <c r="W655" s="436"/>
      <c r="X655" s="436"/>
      <c r="Y655" s="436"/>
      <c r="Z655" s="436"/>
      <c r="AA655" s="436"/>
      <c r="AB655" s="436"/>
      <c r="AC655" s="436"/>
      <c r="AD655" s="436"/>
    </row>
    <row r="656" ht="15.75" customHeight="1">
      <c r="A656" s="437"/>
      <c r="B656" s="438"/>
      <c r="C656" s="437"/>
      <c r="D656" s="437"/>
      <c r="E656" s="436"/>
      <c r="F656" s="436"/>
      <c r="G656" s="436"/>
      <c r="H656" s="436"/>
      <c r="I656" s="436"/>
      <c r="J656" s="436"/>
      <c r="K656" s="436"/>
      <c r="L656" s="436"/>
      <c r="M656" s="436"/>
      <c r="N656" s="436"/>
      <c r="O656" s="436"/>
      <c r="P656" s="436"/>
      <c r="Q656" s="436"/>
      <c r="R656" s="436"/>
      <c r="S656" s="436"/>
      <c r="T656" s="436"/>
      <c r="U656" s="436"/>
      <c r="V656" s="436"/>
      <c r="W656" s="436"/>
      <c r="X656" s="436"/>
      <c r="Y656" s="436"/>
      <c r="Z656" s="436"/>
      <c r="AA656" s="436"/>
      <c r="AB656" s="436"/>
      <c r="AC656" s="436"/>
      <c r="AD656" s="436"/>
    </row>
    <row r="657" ht="15.75" customHeight="1">
      <c r="A657" s="437"/>
      <c r="B657" s="438"/>
      <c r="C657" s="437"/>
      <c r="D657" s="437"/>
      <c r="E657" s="436"/>
      <c r="F657" s="436"/>
      <c r="G657" s="436"/>
      <c r="H657" s="436"/>
      <c r="I657" s="436"/>
      <c r="J657" s="436"/>
      <c r="K657" s="436"/>
      <c r="L657" s="436"/>
      <c r="M657" s="436"/>
      <c r="N657" s="436"/>
      <c r="O657" s="436"/>
      <c r="P657" s="436"/>
      <c r="Q657" s="436"/>
      <c r="R657" s="436"/>
      <c r="S657" s="436"/>
      <c r="T657" s="436"/>
      <c r="U657" s="436"/>
      <c r="V657" s="436"/>
      <c r="W657" s="436"/>
      <c r="X657" s="436"/>
      <c r="Y657" s="436"/>
      <c r="Z657" s="436"/>
      <c r="AA657" s="436"/>
      <c r="AB657" s="436"/>
      <c r="AC657" s="436"/>
      <c r="AD657" s="436"/>
    </row>
    <row r="658" ht="15.75" customHeight="1">
      <c r="A658" s="437"/>
      <c r="B658" s="438"/>
      <c r="C658" s="437"/>
      <c r="D658" s="437"/>
      <c r="E658" s="436"/>
      <c r="F658" s="436"/>
      <c r="G658" s="436"/>
      <c r="H658" s="436"/>
      <c r="I658" s="436"/>
      <c r="J658" s="436"/>
      <c r="K658" s="436"/>
      <c r="L658" s="436"/>
      <c r="M658" s="436"/>
      <c r="N658" s="436"/>
      <c r="O658" s="436"/>
      <c r="P658" s="436"/>
      <c r="Q658" s="436"/>
      <c r="R658" s="436"/>
      <c r="S658" s="436"/>
      <c r="T658" s="436"/>
      <c r="U658" s="436"/>
      <c r="V658" s="436"/>
      <c r="W658" s="436"/>
      <c r="X658" s="436"/>
      <c r="Y658" s="436"/>
      <c r="Z658" s="436"/>
      <c r="AA658" s="436"/>
      <c r="AB658" s="436"/>
      <c r="AC658" s="436"/>
      <c r="AD658" s="436"/>
    </row>
    <row r="659" ht="15.75" customHeight="1">
      <c r="A659" s="437"/>
      <c r="B659" s="438"/>
      <c r="C659" s="437"/>
      <c r="D659" s="437"/>
      <c r="E659" s="436"/>
      <c r="F659" s="436"/>
      <c r="G659" s="436"/>
      <c r="H659" s="436"/>
      <c r="I659" s="436"/>
      <c r="J659" s="436"/>
      <c r="K659" s="436"/>
      <c r="L659" s="436"/>
      <c r="M659" s="436"/>
      <c r="N659" s="436"/>
      <c r="O659" s="436"/>
      <c r="P659" s="436"/>
      <c r="Q659" s="436"/>
      <c r="R659" s="436"/>
      <c r="S659" s="436"/>
      <c r="T659" s="436"/>
      <c r="U659" s="436"/>
      <c r="V659" s="436"/>
      <c r="W659" s="436"/>
      <c r="X659" s="436"/>
      <c r="Y659" s="436"/>
      <c r="Z659" s="436"/>
      <c r="AA659" s="436"/>
      <c r="AB659" s="436"/>
      <c r="AC659" s="436"/>
      <c r="AD659" s="436"/>
    </row>
    <row r="660" ht="15.75" customHeight="1">
      <c r="A660" s="437"/>
      <c r="B660" s="438"/>
      <c r="C660" s="437"/>
      <c r="D660" s="437"/>
      <c r="E660" s="436"/>
      <c r="F660" s="436"/>
      <c r="G660" s="436"/>
      <c r="H660" s="436"/>
      <c r="I660" s="436"/>
      <c r="J660" s="436"/>
      <c r="K660" s="436"/>
      <c r="L660" s="436"/>
      <c r="M660" s="436"/>
      <c r="N660" s="436"/>
      <c r="O660" s="436"/>
      <c r="P660" s="436"/>
      <c r="Q660" s="436"/>
      <c r="R660" s="436"/>
      <c r="S660" s="436"/>
      <c r="T660" s="436"/>
      <c r="U660" s="436"/>
      <c r="V660" s="436"/>
      <c r="W660" s="436"/>
      <c r="X660" s="436"/>
      <c r="Y660" s="436"/>
      <c r="Z660" s="436"/>
      <c r="AA660" s="436"/>
      <c r="AB660" s="436"/>
      <c r="AC660" s="436"/>
      <c r="AD660" s="436"/>
    </row>
    <row r="661" ht="15.75" customHeight="1">
      <c r="A661" s="437"/>
      <c r="B661" s="438"/>
      <c r="C661" s="437"/>
      <c r="D661" s="437"/>
      <c r="E661" s="436"/>
      <c r="F661" s="436"/>
      <c r="G661" s="436"/>
      <c r="H661" s="436"/>
      <c r="I661" s="436"/>
      <c r="J661" s="436"/>
      <c r="K661" s="436"/>
      <c r="L661" s="436"/>
      <c r="M661" s="436"/>
      <c r="N661" s="436"/>
      <c r="O661" s="436"/>
      <c r="P661" s="436"/>
      <c r="Q661" s="436"/>
      <c r="R661" s="436"/>
      <c r="S661" s="436"/>
      <c r="T661" s="436"/>
      <c r="U661" s="436"/>
      <c r="V661" s="436"/>
      <c r="W661" s="436"/>
      <c r="X661" s="436"/>
      <c r="Y661" s="436"/>
      <c r="Z661" s="436"/>
      <c r="AA661" s="436"/>
      <c r="AB661" s="436"/>
      <c r="AC661" s="436"/>
      <c r="AD661" s="436"/>
    </row>
    <row r="662" ht="15.75" customHeight="1">
      <c r="A662" s="437"/>
      <c r="B662" s="438"/>
      <c r="C662" s="437"/>
      <c r="D662" s="437"/>
      <c r="E662" s="436"/>
      <c r="F662" s="436"/>
      <c r="G662" s="436"/>
      <c r="H662" s="436"/>
      <c r="I662" s="436"/>
      <c r="J662" s="436"/>
      <c r="K662" s="436"/>
      <c r="L662" s="436"/>
      <c r="M662" s="436"/>
      <c r="N662" s="436"/>
      <c r="O662" s="436"/>
      <c r="P662" s="436"/>
      <c r="Q662" s="436"/>
      <c r="R662" s="436"/>
      <c r="S662" s="436"/>
      <c r="T662" s="436"/>
      <c r="U662" s="436"/>
      <c r="V662" s="436"/>
      <c r="W662" s="436"/>
      <c r="X662" s="436"/>
      <c r="Y662" s="436"/>
      <c r="Z662" s="436"/>
      <c r="AA662" s="436"/>
      <c r="AB662" s="436"/>
      <c r="AC662" s="436"/>
      <c r="AD662" s="436"/>
    </row>
    <row r="663" ht="15.75" customHeight="1">
      <c r="A663" s="437"/>
      <c r="B663" s="438"/>
      <c r="C663" s="437"/>
      <c r="D663" s="437"/>
      <c r="E663" s="436"/>
      <c r="F663" s="436"/>
      <c r="G663" s="436"/>
      <c r="H663" s="436"/>
      <c r="I663" s="436"/>
      <c r="J663" s="436"/>
      <c r="K663" s="436"/>
      <c r="L663" s="436"/>
      <c r="M663" s="436"/>
      <c r="N663" s="436"/>
      <c r="O663" s="436"/>
      <c r="P663" s="436"/>
      <c r="Q663" s="436"/>
      <c r="R663" s="436"/>
      <c r="S663" s="436"/>
      <c r="T663" s="436"/>
      <c r="U663" s="436"/>
      <c r="V663" s="436"/>
      <c r="W663" s="436"/>
      <c r="X663" s="436"/>
      <c r="Y663" s="436"/>
      <c r="Z663" s="436"/>
      <c r="AA663" s="436"/>
      <c r="AB663" s="436"/>
      <c r="AC663" s="436"/>
      <c r="AD663" s="436"/>
    </row>
    <row r="664" ht="15.75" customHeight="1">
      <c r="A664" s="437"/>
      <c r="B664" s="438"/>
      <c r="C664" s="437"/>
      <c r="D664" s="437"/>
      <c r="E664" s="436"/>
      <c r="F664" s="436"/>
      <c r="G664" s="436"/>
      <c r="H664" s="436"/>
      <c r="I664" s="436"/>
      <c r="J664" s="436"/>
      <c r="K664" s="436"/>
      <c r="L664" s="436"/>
      <c r="M664" s="436"/>
      <c r="N664" s="436"/>
      <c r="O664" s="436"/>
      <c r="P664" s="436"/>
      <c r="Q664" s="436"/>
      <c r="R664" s="436"/>
      <c r="S664" s="436"/>
      <c r="T664" s="436"/>
      <c r="U664" s="436"/>
      <c r="V664" s="436"/>
      <c r="W664" s="436"/>
      <c r="X664" s="436"/>
      <c r="Y664" s="436"/>
      <c r="Z664" s="436"/>
      <c r="AA664" s="436"/>
      <c r="AB664" s="436"/>
      <c r="AC664" s="436"/>
      <c r="AD664" s="436"/>
    </row>
    <row r="665" ht="15.75" customHeight="1">
      <c r="A665" s="437"/>
      <c r="B665" s="438"/>
      <c r="C665" s="437"/>
      <c r="D665" s="437"/>
      <c r="E665" s="436"/>
      <c r="F665" s="436"/>
      <c r="G665" s="436"/>
      <c r="H665" s="436"/>
      <c r="I665" s="436"/>
      <c r="J665" s="436"/>
      <c r="K665" s="436"/>
      <c r="L665" s="436"/>
      <c r="M665" s="436"/>
      <c r="N665" s="436"/>
      <c r="O665" s="436"/>
      <c r="P665" s="436"/>
      <c r="Q665" s="436"/>
      <c r="R665" s="436"/>
      <c r="S665" s="436"/>
      <c r="T665" s="436"/>
      <c r="U665" s="436"/>
      <c r="V665" s="436"/>
      <c r="W665" s="436"/>
      <c r="X665" s="436"/>
      <c r="Y665" s="436"/>
      <c r="Z665" s="436"/>
      <c r="AA665" s="436"/>
      <c r="AB665" s="436"/>
      <c r="AC665" s="436"/>
      <c r="AD665" s="436"/>
    </row>
    <row r="666" ht="15.75" customHeight="1">
      <c r="A666" s="437"/>
      <c r="B666" s="438"/>
      <c r="C666" s="437"/>
      <c r="D666" s="437"/>
      <c r="E666" s="436"/>
      <c r="F666" s="436"/>
      <c r="G666" s="436"/>
      <c r="H666" s="436"/>
      <c r="I666" s="436"/>
      <c r="J666" s="436"/>
      <c r="K666" s="436"/>
      <c r="L666" s="436"/>
      <c r="M666" s="436"/>
      <c r="N666" s="436"/>
      <c r="O666" s="436"/>
      <c r="P666" s="436"/>
      <c r="Q666" s="436"/>
      <c r="R666" s="436"/>
      <c r="S666" s="436"/>
      <c r="T666" s="436"/>
      <c r="U666" s="436"/>
      <c r="V666" s="436"/>
      <c r="W666" s="436"/>
      <c r="X666" s="436"/>
      <c r="Y666" s="436"/>
      <c r="Z666" s="436"/>
      <c r="AA666" s="436"/>
      <c r="AB666" s="436"/>
      <c r="AC666" s="436"/>
      <c r="AD666" s="436"/>
    </row>
    <row r="667" ht="15.75" customHeight="1">
      <c r="A667" s="437"/>
      <c r="B667" s="438"/>
      <c r="C667" s="437"/>
      <c r="D667" s="437"/>
      <c r="E667" s="436"/>
      <c r="F667" s="436"/>
      <c r="G667" s="436"/>
      <c r="H667" s="436"/>
      <c r="I667" s="436"/>
      <c r="J667" s="436"/>
      <c r="K667" s="436"/>
      <c r="L667" s="436"/>
      <c r="M667" s="436"/>
      <c r="N667" s="436"/>
      <c r="O667" s="436"/>
      <c r="P667" s="436"/>
      <c r="Q667" s="436"/>
      <c r="R667" s="436"/>
      <c r="S667" s="436"/>
      <c r="T667" s="436"/>
      <c r="U667" s="436"/>
      <c r="V667" s="436"/>
      <c r="W667" s="436"/>
      <c r="X667" s="436"/>
      <c r="Y667" s="436"/>
      <c r="Z667" s="436"/>
      <c r="AA667" s="436"/>
      <c r="AB667" s="436"/>
      <c r="AC667" s="436"/>
      <c r="AD667" s="436"/>
    </row>
    <row r="668" ht="15.75" customHeight="1">
      <c r="A668" s="437"/>
      <c r="B668" s="438"/>
      <c r="C668" s="437"/>
      <c r="D668" s="437"/>
      <c r="E668" s="436"/>
      <c r="F668" s="436"/>
      <c r="G668" s="436"/>
      <c r="H668" s="436"/>
      <c r="I668" s="436"/>
      <c r="J668" s="436"/>
      <c r="K668" s="436"/>
      <c r="L668" s="436"/>
      <c r="M668" s="436"/>
      <c r="N668" s="436"/>
      <c r="O668" s="436"/>
      <c r="P668" s="436"/>
      <c r="Q668" s="436"/>
      <c r="R668" s="436"/>
      <c r="S668" s="436"/>
      <c r="T668" s="436"/>
      <c r="U668" s="436"/>
      <c r="V668" s="436"/>
      <c r="W668" s="436"/>
      <c r="X668" s="436"/>
      <c r="Y668" s="436"/>
      <c r="Z668" s="436"/>
      <c r="AA668" s="436"/>
      <c r="AB668" s="436"/>
      <c r="AC668" s="436"/>
      <c r="AD668" s="436"/>
    </row>
    <row r="669" ht="15.75" customHeight="1">
      <c r="A669" s="437"/>
      <c r="B669" s="438"/>
      <c r="C669" s="437"/>
      <c r="D669" s="437"/>
      <c r="E669" s="436"/>
      <c r="F669" s="436"/>
      <c r="G669" s="436"/>
      <c r="H669" s="436"/>
      <c r="I669" s="436"/>
      <c r="J669" s="436"/>
      <c r="K669" s="436"/>
      <c r="L669" s="436"/>
      <c r="M669" s="436"/>
      <c r="N669" s="436"/>
      <c r="O669" s="436"/>
      <c r="P669" s="436"/>
      <c r="Q669" s="436"/>
      <c r="R669" s="436"/>
      <c r="S669" s="436"/>
      <c r="T669" s="436"/>
      <c r="U669" s="436"/>
      <c r="V669" s="436"/>
      <c r="W669" s="436"/>
      <c r="X669" s="436"/>
      <c r="Y669" s="436"/>
      <c r="Z669" s="436"/>
      <c r="AA669" s="436"/>
      <c r="AB669" s="436"/>
      <c r="AC669" s="436"/>
      <c r="AD669" s="436"/>
    </row>
    <row r="670" ht="15.75" customHeight="1">
      <c r="A670" s="437"/>
      <c r="B670" s="438"/>
      <c r="C670" s="437"/>
      <c r="D670" s="437"/>
      <c r="E670" s="436"/>
      <c r="F670" s="436"/>
      <c r="G670" s="436"/>
      <c r="H670" s="436"/>
      <c r="I670" s="436"/>
      <c r="J670" s="436"/>
      <c r="K670" s="436"/>
      <c r="L670" s="436"/>
      <c r="M670" s="436"/>
      <c r="N670" s="436"/>
      <c r="O670" s="436"/>
      <c r="P670" s="436"/>
      <c r="Q670" s="436"/>
      <c r="R670" s="436"/>
      <c r="S670" s="436"/>
      <c r="T670" s="436"/>
      <c r="U670" s="436"/>
      <c r="V670" s="436"/>
      <c r="W670" s="436"/>
      <c r="X670" s="436"/>
      <c r="Y670" s="436"/>
      <c r="Z670" s="436"/>
      <c r="AA670" s="436"/>
      <c r="AB670" s="436"/>
      <c r="AC670" s="436"/>
      <c r="AD670" s="436"/>
    </row>
    <row r="671" ht="15.75" customHeight="1">
      <c r="A671" s="437"/>
      <c r="B671" s="438"/>
      <c r="C671" s="437"/>
      <c r="D671" s="437"/>
      <c r="E671" s="436"/>
      <c r="F671" s="436"/>
      <c r="G671" s="436"/>
      <c r="H671" s="436"/>
      <c r="I671" s="436"/>
      <c r="J671" s="436"/>
      <c r="K671" s="436"/>
      <c r="L671" s="436"/>
      <c r="M671" s="436"/>
      <c r="N671" s="436"/>
      <c r="O671" s="436"/>
      <c r="P671" s="436"/>
      <c r="Q671" s="436"/>
      <c r="R671" s="436"/>
      <c r="S671" s="436"/>
      <c r="T671" s="436"/>
      <c r="U671" s="436"/>
      <c r="V671" s="436"/>
      <c r="W671" s="436"/>
      <c r="X671" s="436"/>
      <c r="Y671" s="436"/>
      <c r="Z671" s="436"/>
      <c r="AA671" s="436"/>
      <c r="AB671" s="436"/>
      <c r="AC671" s="436"/>
      <c r="AD671" s="436"/>
    </row>
    <row r="672" ht="15.75" customHeight="1">
      <c r="A672" s="437"/>
      <c r="B672" s="438"/>
      <c r="C672" s="437"/>
      <c r="D672" s="437"/>
      <c r="E672" s="436"/>
      <c r="F672" s="436"/>
      <c r="G672" s="436"/>
      <c r="H672" s="436"/>
      <c r="I672" s="436"/>
      <c r="J672" s="436"/>
      <c r="K672" s="436"/>
      <c r="L672" s="436"/>
      <c r="M672" s="436"/>
      <c r="N672" s="436"/>
      <c r="O672" s="436"/>
      <c r="P672" s="436"/>
      <c r="Q672" s="436"/>
      <c r="R672" s="436"/>
      <c r="S672" s="436"/>
      <c r="T672" s="436"/>
      <c r="U672" s="436"/>
      <c r="V672" s="436"/>
      <c r="W672" s="436"/>
      <c r="X672" s="436"/>
      <c r="Y672" s="436"/>
      <c r="Z672" s="436"/>
      <c r="AA672" s="436"/>
      <c r="AB672" s="436"/>
      <c r="AC672" s="436"/>
      <c r="AD672" s="436"/>
    </row>
    <row r="673" ht="15.75" customHeight="1">
      <c r="A673" s="437"/>
      <c r="B673" s="438"/>
      <c r="C673" s="437"/>
      <c r="D673" s="437"/>
      <c r="E673" s="436"/>
      <c r="F673" s="436"/>
      <c r="G673" s="436"/>
      <c r="H673" s="436"/>
      <c r="I673" s="436"/>
      <c r="J673" s="436"/>
      <c r="K673" s="436"/>
      <c r="L673" s="436"/>
      <c r="M673" s="436"/>
      <c r="N673" s="436"/>
      <c r="O673" s="436"/>
      <c r="P673" s="436"/>
      <c r="Q673" s="436"/>
      <c r="R673" s="436"/>
      <c r="S673" s="436"/>
      <c r="T673" s="436"/>
      <c r="U673" s="436"/>
      <c r="V673" s="436"/>
      <c r="W673" s="436"/>
      <c r="X673" s="436"/>
      <c r="Y673" s="436"/>
      <c r="Z673" s="436"/>
      <c r="AA673" s="436"/>
      <c r="AB673" s="436"/>
      <c r="AC673" s="436"/>
      <c r="AD673" s="436"/>
    </row>
    <row r="674" ht="15.75" customHeight="1">
      <c r="A674" s="437"/>
      <c r="B674" s="438"/>
      <c r="C674" s="437"/>
      <c r="D674" s="437"/>
      <c r="E674" s="436"/>
      <c r="F674" s="436"/>
      <c r="G674" s="436"/>
      <c r="H674" s="436"/>
      <c r="I674" s="436"/>
      <c r="J674" s="436"/>
      <c r="K674" s="436"/>
      <c r="L674" s="436"/>
      <c r="M674" s="436"/>
      <c r="N674" s="436"/>
      <c r="O674" s="436"/>
      <c r="P674" s="436"/>
      <c r="Q674" s="436"/>
      <c r="R674" s="436"/>
      <c r="S674" s="436"/>
      <c r="T674" s="436"/>
      <c r="U674" s="436"/>
      <c r="V674" s="436"/>
      <c r="W674" s="436"/>
      <c r="X674" s="436"/>
      <c r="Y674" s="436"/>
      <c r="Z674" s="436"/>
      <c r="AA674" s="436"/>
      <c r="AB674" s="436"/>
      <c r="AC674" s="436"/>
      <c r="AD674" s="436"/>
    </row>
    <row r="675" ht="15.75" customHeight="1">
      <c r="A675" s="437"/>
      <c r="B675" s="438"/>
      <c r="C675" s="437"/>
      <c r="D675" s="437"/>
      <c r="E675" s="436"/>
      <c r="F675" s="436"/>
      <c r="G675" s="436"/>
      <c r="H675" s="436"/>
      <c r="I675" s="436"/>
      <c r="J675" s="436"/>
      <c r="K675" s="436"/>
      <c r="L675" s="436"/>
      <c r="M675" s="436"/>
      <c r="N675" s="436"/>
      <c r="O675" s="436"/>
      <c r="P675" s="436"/>
      <c r="Q675" s="436"/>
      <c r="R675" s="436"/>
      <c r="S675" s="436"/>
      <c r="T675" s="436"/>
      <c r="U675" s="436"/>
      <c r="V675" s="436"/>
      <c r="W675" s="436"/>
      <c r="X675" s="436"/>
      <c r="Y675" s="436"/>
      <c r="Z675" s="436"/>
      <c r="AA675" s="436"/>
      <c r="AB675" s="436"/>
      <c r="AC675" s="436"/>
      <c r="AD675" s="436"/>
    </row>
    <row r="676" ht="15.75" customHeight="1">
      <c r="A676" s="437"/>
      <c r="B676" s="438"/>
      <c r="C676" s="437"/>
      <c r="D676" s="437"/>
      <c r="E676" s="436"/>
      <c r="F676" s="436"/>
      <c r="G676" s="436"/>
      <c r="H676" s="436"/>
      <c r="I676" s="436"/>
      <c r="J676" s="436"/>
      <c r="K676" s="436"/>
      <c r="L676" s="436"/>
      <c r="M676" s="436"/>
      <c r="N676" s="436"/>
      <c r="O676" s="436"/>
      <c r="P676" s="436"/>
      <c r="Q676" s="436"/>
      <c r="R676" s="436"/>
      <c r="S676" s="436"/>
      <c r="T676" s="436"/>
      <c r="U676" s="436"/>
      <c r="V676" s="436"/>
      <c r="W676" s="436"/>
      <c r="X676" s="436"/>
      <c r="Y676" s="436"/>
      <c r="Z676" s="436"/>
      <c r="AA676" s="436"/>
      <c r="AB676" s="436"/>
      <c r="AC676" s="436"/>
      <c r="AD676" s="436"/>
    </row>
    <row r="677" ht="15.75" customHeight="1">
      <c r="A677" s="437"/>
      <c r="B677" s="438"/>
      <c r="C677" s="437"/>
      <c r="D677" s="437"/>
      <c r="E677" s="436"/>
      <c r="F677" s="436"/>
      <c r="G677" s="436"/>
      <c r="H677" s="436"/>
      <c r="I677" s="436"/>
      <c r="J677" s="436"/>
      <c r="K677" s="436"/>
      <c r="L677" s="436"/>
      <c r="M677" s="436"/>
      <c r="N677" s="436"/>
      <c r="O677" s="436"/>
      <c r="P677" s="436"/>
      <c r="Q677" s="436"/>
      <c r="R677" s="436"/>
      <c r="S677" s="436"/>
      <c r="T677" s="436"/>
      <c r="U677" s="436"/>
      <c r="V677" s="436"/>
      <c r="W677" s="436"/>
      <c r="X677" s="436"/>
      <c r="Y677" s="436"/>
      <c r="Z677" s="436"/>
      <c r="AA677" s="436"/>
      <c r="AB677" s="436"/>
      <c r="AC677" s="436"/>
      <c r="AD677" s="436"/>
    </row>
    <row r="678" ht="15.75" customHeight="1">
      <c r="A678" s="437"/>
      <c r="B678" s="438"/>
      <c r="C678" s="437"/>
      <c r="D678" s="437"/>
      <c r="E678" s="436"/>
      <c r="F678" s="436"/>
      <c r="G678" s="436"/>
      <c r="H678" s="436"/>
      <c r="I678" s="436"/>
      <c r="J678" s="436"/>
      <c r="K678" s="436"/>
      <c r="L678" s="436"/>
      <c r="M678" s="436"/>
      <c r="N678" s="436"/>
      <c r="O678" s="436"/>
      <c r="P678" s="436"/>
      <c r="Q678" s="436"/>
      <c r="R678" s="436"/>
      <c r="S678" s="436"/>
      <c r="T678" s="436"/>
      <c r="U678" s="436"/>
      <c r="V678" s="436"/>
      <c r="W678" s="436"/>
      <c r="X678" s="436"/>
      <c r="Y678" s="436"/>
      <c r="Z678" s="436"/>
      <c r="AA678" s="436"/>
      <c r="AB678" s="436"/>
      <c r="AC678" s="436"/>
      <c r="AD678" s="436"/>
    </row>
    <row r="679" ht="15.75" customHeight="1">
      <c r="A679" s="437"/>
      <c r="B679" s="438"/>
      <c r="C679" s="437"/>
      <c r="D679" s="437"/>
      <c r="E679" s="436"/>
      <c r="F679" s="436"/>
      <c r="G679" s="436"/>
      <c r="H679" s="436"/>
      <c r="I679" s="436"/>
      <c r="J679" s="436"/>
      <c r="K679" s="436"/>
      <c r="L679" s="436"/>
      <c r="M679" s="436"/>
      <c r="N679" s="436"/>
      <c r="O679" s="436"/>
      <c r="P679" s="436"/>
      <c r="Q679" s="436"/>
      <c r="R679" s="436"/>
      <c r="S679" s="436"/>
      <c r="T679" s="436"/>
      <c r="U679" s="436"/>
      <c r="V679" s="436"/>
      <c r="W679" s="436"/>
      <c r="X679" s="436"/>
      <c r="Y679" s="436"/>
      <c r="Z679" s="436"/>
      <c r="AA679" s="436"/>
      <c r="AB679" s="436"/>
      <c r="AC679" s="436"/>
      <c r="AD679" s="436"/>
    </row>
    <row r="680" ht="15.75" customHeight="1">
      <c r="A680" s="437"/>
      <c r="B680" s="438"/>
      <c r="C680" s="437"/>
      <c r="D680" s="437"/>
      <c r="E680" s="436"/>
      <c r="F680" s="436"/>
      <c r="G680" s="436"/>
      <c r="H680" s="436"/>
      <c r="I680" s="436"/>
      <c r="J680" s="436"/>
      <c r="K680" s="436"/>
      <c r="L680" s="436"/>
      <c r="M680" s="436"/>
      <c r="N680" s="436"/>
      <c r="O680" s="436"/>
      <c r="P680" s="436"/>
      <c r="Q680" s="436"/>
      <c r="R680" s="436"/>
      <c r="S680" s="436"/>
      <c r="T680" s="436"/>
      <c r="U680" s="436"/>
      <c r="V680" s="436"/>
      <c r="W680" s="436"/>
      <c r="X680" s="436"/>
      <c r="Y680" s="436"/>
      <c r="Z680" s="436"/>
      <c r="AA680" s="436"/>
      <c r="AB680" s="436"/>
      <c r="AC680" s="436"/>
      <c r="AD680" s="436"/>
    </row>
    <row r="681" ht="15.75" customHeight="1">
      <c r="A681" s="437"/>
      <c r="B681" s="438"/>
      <c r="C681" s="437"/>
      <c r="D681" s="437"/>
      <c r="E681" s="436"/>
      <c r="F681" s="436"/>
      <c r="G681" s="436"/>
      <c r="H681" s="436"/>
      <c r="I681" s="436"/>
      <c r="J681" s="436"/>
      <c r="K681" s="436"/>
      <c r="L681" s="436"/>
      <c r="M681" s="436"/>
      <c r="N681" s="436"/>
      <c r="O681" s="436"/>
      <c r="P681" s="436"/>
      <c r="Q681" s="436"/>
      <c r="R681" s="436"/>
      <c r="S681" s="436"/>
      <c r="T681" s="436"/>
      <c r="U681" s="436"/>
      <c r="V681" s="436"/>
      <c r="W681" s="436"/>
      <c r="X681" s="436"/>
      <c r="Y681" s="436"/>
      <c r="Z681" s="436"/>
      <c r="AA681" s="436"/>
      <c r="AB681" s="436"/>
      <c r="AC681" s="436"/>
      <c r="AD681" s="436"/>
    </row>
    <row r="682" ht="15.75" customHeight="1">
      <c r="A682" s="437"/>
      <c r="B682" s="438"/>
      <c r="C682" s="437"/>
      <c r="D682" s="437"/>
      <c r="E682" s="436"/>
      <c r="F682" s="436"/>
      <c r="G682" s="436"/>
      <c r="H682" s="436"/>
      <c r="I682" s="436"/>
      <c r="J682" s="436"/>
      <c r="K682" s="436"/>
      <c r="L682" s="436"/>
      <c r="M682" s="436"/>
      <c r="N682" s="436"/>
      <c r="O682" s="436"/>
      <c r="P682" s="436"/>
      <c r="Q682" s="436"/>
      <c r="R682" s="436"/>
      <c r="S682" s="436"/>
      <c r="T682" s="436"/>
      <c r="U682" s="436"/>
      <c r="V682" s="436"/>
      <c r="W682" s="436"/>
      <c r="X682" s="436"/>
      <c r="Y682" s="436"/>
      <c r="Z682" s="436"/>
      <c r="AA682" s="436"/>
      <c r="AB682" s="436"/>
      <c r="AC682" s="436"/>
      <c r="AD682" s="436"/>
    </row>
    <row r="683" ht="15.75" customHeight="1">
      <c r="A683" s="437"/>
      <c r="B683" s="438"/>
      <c r="C683" s="437"/>
      <c r="D683" s="437"/>
      <c r="E683" s="436"/>
      <c r="F683" s="436"/>
      <c r="G683" s="436"/>
      <c r="H683" s="436"/>
      <c r="I683" s="436"/>
      <c r="J683" s="436"/>
      <c r="K683" s="436"/>
      <c r="L683" s="436"/>
      <c r="M683" s="436"/>
      <c r="N683" s="436"/>
      <c r="O683" s="436"/>
      <c r="P683" s="436"/>
      <c r="Q683" s="436"/>
      <c r="R683" s="436"/>
      <c r="S683" s="436"/>
      <c r="T683" s="436"/>
      <c r="U683" s="436"/>
      <c r="V683" s="436"/>
      <c r="W683" s="436"/>
      <c r="X683" s="436"/>
      <c r="Y683" s="436"/>
      <c r="Z683" s="436"/>
      <c r="AA683" s="436"/>
      <c r="AB683" s="436"/>
      <c r="AC683" s="436"/>
      <c r="AD683" s="436"/>
    </row>
    <row r="684" ht="15.75" customHeight="1">
      <c r="A684" s="437"/>
      <c r="B684" s="438"/>
      <c r="C684" s="437"/>
      <c r="D684" s="437"/>
      <c r="E684" s="436"/>
      <c r="F684" s="436"/>
      <c r="G684" s="436"/>
      <c r="H684" s="436"/>
      <c r="I684" s="436"/>
      <c r="J684" s="436"/>
      <c r="K684" s="436"/>
      <c r="L684" s="436"/>
      <c r="M684" s="436"/>
      <c r="N684" s="436"/>
      <c r="O684" s="436"/>
      <c r="P684" s="436"/>
      <c r="Q684" s="436"/>
      <c r="R684" s="436"/>
      <c r="S684" s="436"/>
      <c r="T684" s="436"/>
      <c r="U684" s="436"/>
      <c r="V684" s="436"/>
      <c r="W684" s="436"/>
      <c r="X684" s="436"/>
      <c r="Y684" s="436"/>
      <c r="Z684" s="436"/>
      <c r="AA684" s="436"/>
      <c r="AB684" s="436"/>
      <c r="AC684" s="436"/>
      <c r="AD684" s="436"/>
    </row>
    <row r="685" ht="15.75" customHeight="1">
      <c r="A685" s="437"/>
      <c r="B685" s="438"/>
      <c r="C685" s="437"/>
      <c r="D685" s="437"/>
      <c r="E685" s="436"/>
      <c r="F685" s="436"/>
      <c r="G685" s="436"/>
      <c r="H685" s="436"/>
      <c r="I685" s="436"/>
      <c r="J685" s="436"/>
      <c r="K685" s="436"/>
      <c r="L685" s="436"/>
      <c r="M685" s="436"/>
      <c r="N685" s="436"/>
      <c r="O685" s="436"/>
      <c r="P685" s="436"/>
      <c r="Q685" s="436"/>
      <c r="R685" s="436"/>
      <c r="S685" s="436"/>
      <c r="T685" s="436"/>
      <c r="U685" s="436"/>
      <c r="V685" s="436"/>
      <c r="W685" s="436"/>
      <c r="X685" s="436"/>
      <c r="Y685" s="436"/>
      <c r="Z685" s="436"/>
      <c r="AA685" s="436"/>
      <c r="AB685" s="436"/>
      <c r="AC685" s="436"/>
      <c r="AD685" s="436"/>
    </row>
    <row r="686" ht="15.75" customHeight="1">
      <c r="A686" s="437"/>
      <c r="B686" s="438"/>
      <c r="C686" s="437"/>
      <c r="D686" s="437"/>
      <c r="E686" s="436"/>
      <c r="F686" s="436"/>
      <c r="G686" s="436"/>
      <c r="H686" s="436"/>
      <c r="I686" s="436"/>
      <c r="J686" s="436"/>
      <c r="K686" s="436"/>
      <c r="L686" s="436"/>
      <c r="M686" s="436"/>
      <c r="N686" s="436"/>
      <c r="O686" s="436"/>
      <c r="P686" s="436"/>
      <c r="Q686" s="436"/>
      <c r="R686" s="436"/>
      <c r="S686" s="436"/>
      <c r="T686" s="436"/>
      <c r="U686" s="436"/>
      <c r="V686" s="436"/>
      <c r="W686" s="436"/>
      <c r="X686" s="436"/>
      <c r="Y686" s="436"/>
      <c r="Z686" s="436"/>
      <c r="AA686" s="436"/>
      <c r="AB686" s="436"/>
      <c r="AC686" s="436"/>
      <c r="AD686" s="436"/>
    </row>
    <row r="687" ht="15.75" customHeight="1">
      <c r="A687" s="437"/>
      <c r="B687" s="438"/>
      <c r="C687" s="437"/>
      <c r="D687" s="437"/>
      <c r="E687" s="436"/>
      <c r="F687" s="436"/>
      <c r="G687" s="436"/>
      <c r="H687" s="436"/>
      <c r="I687" s="436"/>
      <c r="J687" s="436"/>
      <c r="K687" s="436"/>
      <c r="L687" s="436"/>
      <c r="M687" s="436"/>
      <c r="N687" s="436"/>
      <c r="O687" s="436"/>
      <c r="P687" s="436"/>
      <c r="Q687" s="436"/>
      <c r="R687" s="436"/>
      <c r="S687" s="436"/>
      <c r="T687" s="436"/>
      <c r="U687" s="436"/>
      <c r="V687" s="436"/>
      <c r="W687" s="436"/>
      <c r="X687" s="436"/>
      <c r="Y687" s="436"/>
      <c r="Z687" s="436"/>
      <c r="AA687" s="436"/>
      <c r="AB687" s="436"/>
      <c r="AC687" s="436"/>
      <c r="AD687" s="436"/>
    </row>
    <row r="688" ht="15.75" customHeight="1">
      <c r="A688" s="437"/>
      <c r="B688" s="438"/>
      <c r="C688" s="437"/>
      <c r="D688" s="437"/>
      <c r="E688" s="436"/>
      <c r="F688" s="436"/>
      <c r="G688" s="436"/>
      <c r="H688" s="436"/>
      <c r="I688" s="436"/>
      <c r="J688" s="436"/>
      <c r="K688" s="436"/>
      <c r="L688" s="436"/>
      <c r="M688" s="436"/>
      <c r="N688" s="436"/>
      <c r="O688" s="436"/>
      <c r="P688" s="436"/>
      <c r="Q688" s="436"/>
      <c r="R688" s="436"/>
      <c r="S688" s="436"/>
      <c r="T688" s="436"/>
      <c r="U688" s="436"/>
      <c r="V688" s="436"/>
      <c r="W688" s="436"/>
      <c r="X688" s="436"/>
      <c r="Y688" s="436"/>
      <c r="Z688" s="436"/>
      <c r="AA688" s="436"/>
      <c r="AB688" s="436"/>
      <c r="AC688" s="436"/>
      <c r="AD688" s="436"/>
    </row>
    <row r="689" ht="15.75" customHeight="1">
      <c r="A689" s="437"/>
      <c r="B689" s="438"/>
      <c r="C689" s="437"/>
      <c r="D689" s="437"/>
      <c r="E689" s="436"/>
      <c r="F689" s="436"/>
      <c r="G689" s="436"/>
      <c r="H689" s="436"/>
      <c r="I689" s="436"/>
      <c r="J689" s="436"/>
      <c r="K689" s="436"/>
      <c r="L689" s="436"/>
      <c r="M689" s="436"/>
      <c r="N689" s="436"/>
      <c r="O689" s="436"/>
      <c r="P689" s="436"/>
      <c r="Q689" s="436"/>
      <c r="R689" s="436"/>
      <c r="S689" s="436"/>
      <c r="T689" s="436"/>
      <c r="U689" s="436"/>
      <c r="V689" s="436"/>
      <c r="W689" s="436"/>
      <c r="X689" s="436"/>
      <c r="Y689" s="436"/>
      <c r="Z689" s="436"/>
      <c r="AA689" s="436"/>
      <c r="AB689" s="436"/>
      <c r="AC689" s="436"/>
      <c r="AD689" s="436"/>
    </row>
    <row r="690" ht="15.75" customHeight="1">
      <c r="A690" s="437"/>
      <c r="B690" s="438"/>
      <c r="C690" s="437"/>
      <c r="D690" s="437"/>
      <c r="E690" s="436"/>
      <c r="F690" s="436"/>
      <c r="G690" s="436"/>
      <c r="H690" s="436"/>
      <c r="I690" s="436"/>
      <c r="J690" s="436"/>
      <c r="K690" s="436"/>
      <c r="L690" s="436"/>
      <c r="M690" s="436"/>
      <c r="N690" s="436"/>
      <c r="O690" s="436"/>
      <c r="P690" s="436"/>
      <c r="Q690" s="436"/>
      <c r="R690" s="436"/>
      <c r="S690" s="436"/>
      <c r="T690" s="436"/>
      <c r="U690" s="436"/>
      <c r="V690" s="436"/>
      <c r="W690" s="436"/>
      <c r="X690" s="436"/>
      <c r="Y690" s="436"/>
      <c r="Z690" s="436"/>
      <c r="AA690" s="436"/>
      <c r="AB690" s="436"/>
      <c r="AC690" s="436"/>
      <c r="AD690" s="436"/>
    </row>
    <row r="691" ht="15.75" customHeight="1">
      <c r="A691" s="437"/>
      <c r="B691" s="438"/>
      <c r="C691" s="437"/>
      <c r="D691" s="437"/>
      <c r="E691" s="436"/>
      <c r="F691" s="436"/>
      <c r="G691" s="436"/>
      <c r="H691" s="436"/>
      <c r="I691" s="436"/>
      <c r="J691" s="436"/>
      <c r="K691" s="436"/>
      <c r="L691" s="436"/>
      <c r="M691" s="436"/>
      <c r="N691" s="436"/>
      <c r="O691" s="436"/>
      <c r="P691" s="436"/>
      <c r="Q691" s="436"/>
      <c r="R691" s="436"/>
      <c r="S691" s="436"/>
      <c r="T691" s="436"/>
      <c r="U691" s="436"/>
      <c r="V691" s="436"/>
      <c r="W691" s="436"/>
      <c r="X691" s="436"/>
      <c r="Y691" s="436"/>
      <c r="Z691" s="436"/>
      <c r="AA691" s="436"/>
      <c r="AB691" s="436"/>
      <c r="AC691" s="436"/>
      <c r="AD691" s="436"/>
    </row>
    <row r="692" ht="15.75" customHeight="1">
      <c r="A692" s="437"/>
      <c r="B692" s="438"/>
      <c r="C692" s="437"/>
      <c r="D692" s="437"/>
      <c r="E692" s="436"/>
      <c r="F692" s="436"/>
      <c r="G692" s="436"/>
      <c r="H692" s="436"/>
      <c r="I692" s="436"/>
      <c r="J692" s="436"/>
      <c r="K692" s="436"/>
      <c r="L692" s="436"/>
      <c r="M692" s="436"/>
      <c r="N692" s="436"/>
      <c r="O692" s="436"/>
      <c r="P692" s="436"/>
      <c r="Q692" s="436"/>
      <c r="R692" s="436"/>
      <c r="S692" s="436"/>
      <c r="T692" s="436"/>
      <c r="U692" s="436"/>
      <c r="V692" s="436"/>
      <c r="W692" s="436"/>
      <c r="X692" s="436"/>
      <c r="Y692" s="436"/>
      <c r="Z692" s="436"/>
      <c r="AA692" s="436"/>
      <c r="AB692" s="436"/>
      <c r="AC692" s="436"/>
      <c r="AD692" s="436"/>
    </row>
    <row r="693" ht="15.75" customHeight="1">
      <c r="A693" s="437"/>
      <c r="B693" s="438"/>
      <c r="C693" s="437"/>
      <c r="D693" s="437"/>
      <c r="E693" s="436"/>
      <c r="F693" s="436"/>
      <c r="G693" s="436"/>
      <c r="H693" s="436"/>
      <c r="I693" s="436"/>
      <c r="J693" s="436"/>
      <c r="K693" s="436"/>
      <c r="L693" s="436"/>
      <c r="M693" s="436"/>
      <c r="N693" s="436"/>
      <c r="O693" s="436"/>
      <c r="P693" s="436"/>
      <c r="Q693" s="436"/>
      <c r="R693" s="436"/>
      <c r="S693" s="436"/>
      <c r="T693" s="436"/>
      <c r="U693" s="436"/>
      <c r="V693" s="436"/>
      <c r="W693" s="436"/>
      <c r="X693" s="436"/>
      <c r="Y693" s="436"/>
      <c r="Z693" s="436"/>
      <c r="AA693" s="436"/>
      <c r="AB693" s="436"/>
      <c r="AC693" s="436"/>
      <c r="AD693" s="436"/>
    </row>
    <row r="694" ht="15.75" customHeight="1">
      <c r="A694" s="437"/>
      <c r="B694" s="438"/>
      <c r="C694" s="437"/>
      <c r="D694" s="437"/>
      <c r="E694" s="436"/>
      <c r="F694" s="436"/>
      <c r="G694" s="436"/>
      <c r="H694" s="436"/>
      <c r="I694" s="436"/>
      <c r="J694" s="436"/>
      <c r="K694" s="436"/>
      <c r="L694" s="436"/>
      <c r="M694" s="436"/>
      <c r="N694" s="436"/>
      <c r="O694" s="436"/>
      <c r="P694" s="436"/>
      <c r="Q694" s="436"/>
      <c r="R694" s="436"/>
      <c r="S694" s="436"/>
      <c r="T694" s="436"/>
      <c r="U694" s="436"/>
      <c r="V694" s="436"/>
      <c r="W694" s="436"/>
      <c r="X694" s="436"/>
      <c r="Y694" s="436"/>
      <c r="Z694" s="436"/>
      <c r="AA694" s="436"/>
      <c r="AB694" s="436"/>
      <c r="AC694" s="436"/>
      <c r="AD694" s="436"/>
    </row>
    <row r="695" ht="15.75" customHeight="1">
      <c r="A695" s="437"/>
      <c r="B695" s="438"/>
      <c r="C695" s="437"/>
      <c r="D695" s="437"/>
      <c r="E695" s="436"/>
      <c r="F695" s="436"/>
      <c r="G695" s="436"/>
      <c r="H695" s="436"/>
      <c r="I695" s="436"/>
      <c r="J695" s="436"/>
      <c r="K695" s="436"/>
      <c r="L695" s="436"/>
      <c r="M695" s="436"/>
      <c r="N695" s="436"/>
      <c r="O695" s="436"/>
      <c r="P695" s="436"/>
      <c r="Q695" s="436"/>
      <c r="R695" s="436"/>
      <c r="S695" s="436"/>
      <c r="T695" s="436"/>
      <c r="U695" s="436"/>
      <c r="V695" s="436"/>
      <c r="W695" s="436"/>
      <c r="X695" s="436"/>
      <c r="Y695" s="436"/>
      <c r="Z695" s="436"/>
      <c r="AA695" s="436"/>
      <c r="AB695" s="436"/>
      <c r="AC695" s="436"/>
      <c r="AD695" s="436"/>
    </row>
    <row r="696" ht="15.75" customHeight="1">
      <c r="A696" s="437"/>
      <c r="B696" s="438"/>
      <c r="C696" s="437"/>
      <c r="D696" s="437"/>
      <c r="E696" s="436"/>
      <c r="F696" s="436"/>
      <c r="G696" s="436"/>
      <c r="H696" s="436"/>
      <c r="I696" s="436"/>
      <c r="J696" s="436"/>
      <c r="K696" s="436"/>
      <c r="L696" s="436"/>
      <c r="M696" s="436"/>
      <c r="N696" s="436"/>
      <c r="O696" s="436"/>
      <c r="P696" s="436"/>
      <c r="Q696" s="436"/>
      <c r="R696" s="436"/>
      <c r="S696" s="436"/>
      <c r="T696" s="436"/>
      <c r="U696" s="436"/>
      <c r="V696" s="436"/>
      <c r="W696" s="436"/>
      <c r="X696" s="436"/>
      <c r="Y696" s="436"/>
      <c r="Z696" s="436"/>
      <c r="AA696" s="436"/>
      <c r="AB696" s="436"/>
      <c r="AC696" s="436"/>
      <c r="AD696" s="436"/>
    </row>
    <row r="697" ht="15.75" customHeight="1">
      <c r="A697" s="437"/>
      <c r="B697" s="438"/>
      <c r="C697" s="437"/>
      <c r="D697" s="437"/>
      <c r="E697" s="436"/>
      <c r="F697" s="436"/>
      <c r="G697" s="436"/>
      <c r="H697" s="436"/>
      <c r="I697" s="436"/>
      <c r="J697" s="436"/>
      <c r="K697" s="436"/>
      <c r="L697" s="436"/>
      <c r="M697" s="436"/>
      <c r="N697" s="436"/>
      <c r="O697" s="436"/>
      <c r="P697" s="436"/>
      <c r="Q697" s="436"/>
      <c r="R697" s="436"/>
      <c r="S697" s="436"/>
      <c r="T697" s="436"/>
      <c r="U697" s="436"/>
      <c r="V697" s="436"/>
      <c r="W697" s="436"/>
      <c r="X697" s="436"/>
      <c r="Y697" s="436"/>
      <c r="Z697" s="436"/>
      <c r="AA697" s="436"/>
      <c r="AB697" s="436"/>
      <c r="AC697" s="436"/>
      <c r="AD697" s="436"/>
    </row>
    <row r="698" ht="15.75" customHeight="1">
      <c r="A698" s="437"/>
      <c r="B698" s="438"/>
      <c r="C698" s="437"/>
      <c r="D698" s="437"/>
      <c r="E698" s="436"/>
      <c r="F698" s="436"/>
      <c r="G698" s="436"/>
      <c r="H698" s="436"/>
      <c r="I698" s="436"/>
      <c r="J698" s="436"/>
      <c r="K698" s="436"/>
      <c r="L698" s="436"/>
      <c r="M698" s="436"/>
      <c r="N698" s="436"/>
      <c r="O698" s="436"/>
      <c r="P698" s="436"/>
      <c r="Q698" s="436"/>
      <c r="R698" s="436"/>
      <c r="S698" s="436"/>
      <c r="T698" s="436"/>
      <c r="U698" s="436"/>
      <c r="V698" s="436"/>
      <c r="W698" s="436"/>
      <c r="X698" s="436"/>
      <c r="Y698" s="436"/>
      <c r="Z698" s="436"/>
      <c r="AA698" s="436"/>
      <c r="AB698" s="436"/>
      <c r="AC698" s="436"/>
      <c r="AD698" s="436"/>
    </row>
    <row r="699" ht="15.75" customHeight="1">
      <c r="A699" s="437"/>
      <c r="B699" s="438"/>
      <c r="C699" s="437"/>
      <c r="D699" s="437"/>
      <c r="E699" s="436"/>
      <c r="F699" s="436"/>
      <c r="G699" s="436"/>
      <c r="H699" s="436"/>
      <c r="I699" s="436"/>
      <c r="J699" s="436"/>
      <c r="K699" s="436"/>
      <c r="L699" s="436"/>
      <c r="M699" s="436"/>
      <c r="N699" s="436"/>
      <c r="O699" s="436"/>
      <c r="P699" s="436"/>
      <c r="Q699" s="436"/>
      <c r="R699" s="436"/>
      <c r="S699" s="436"/>
      <c r="T699" s="436"/>
      <c r="U699" s="436"/>
      <c r="V699" s="436"/>
      <c r="W699" s="436"/>
      <c r="X699" s="436"/>
      <c r="Y699" s="436"/>
      <c r="Z699" s="436"/>
      <c r="AA699" s="436"/>
      <c r="AB699" s="436"/>
      <c r="AC699" s="436"/>
      <c r="AD699" s="436"/>
    </row>
    <row r="700" ht="15.75" customHeight="1">
      <c r="A700" s="437"/>
      <c r="B700" s="438"/>
      <c r="C700" s="437"/>
      <c r="D700" s="437"/>
      <c r="E700" s="436"/>
      <c r="F700" s="436"/>
      <c r="G700" s="436"/>
      <c r="H700" s="436"/>
      <c r="I700" s="436"/>
      <c r="J700" s="436"/>
      <c r="K700" s="436"/>
      <c r="L700" s="436"/>
      <c r="M700" s="436"/>
      <c r="N700" s="436"/>
      <c r="O700" s="436"/>
      <c r="P700" s="436"/>
      <c r="Q700" s="436"/>
      <c r="R700" s="436"/>
      <c r="S700" s="436"/>
      <c r="T700" s="436"/>
      <c r="U700" s="436"/>
      <c r="V700" s="436"/>
      <c r="W700" s="436"/>
      <c r="X700" s="436"/>
      <c r="Y700" s="436"/>
      <c r="Z700" s="436"/>
      <c r="AA700" s="436"/>
      <c r="AB700" s="436"/>
      <c r="AC700" s="436"/>
      <c r="AD700" s="436"/>
    </row>
    <row r="701" ht="15.75" customHeight="1">
      <c r="A701" s="437"/>
      <c r="B701" s="438"/>
      <c r="C701" s="437"/>
      <c r="D701" s="437"/>
      <c r="E701" s="436"/>
      <c r="F701" s="436"/>
      <c r="G701" s="436"/>
      <c r="H701" s="436"/>
      <c r="I701" s="436"/>
      <c r="J701" s="436"/>
      <c r="K701" s="436"/>
      <c r="L701" s="436"/>
      <c r="M701" s="436"/>
      <c r="N701" s="436"/>
      <c r="O701" s="436"/>
      <c r="P701" s="436"/>
      <c r="Q701" s="436"/>
      <c r="R701" s="436"/>
      <c r="S701" s="436"/>
      <c r="T701" s="436"/>
      <c r="U701" s="436"/>
      <c r="V701" s="436"/>
      <c r="W701" s="436"/>
      <c r="X701" s="436"/>
      <c r="Y701" s="436"/>
      <c r="Z701" s="436"/>
      <c r="AA701" s="436"/>
      <c r="AB701" s="436"/>
      <c r="AC701" s="436"/>
      <c r="AD701" s="436"/>
    </row>
    <row r="702" ht="15.75" customHeight="1">
      <c r="A702" s="437"/>
      <c r="B702" s="438"/>
      <c r="C702" s="437"/>
      <c r="D702" s="437"/>
      <c r="E702" s="436"/>
      <c r="F702" s="436"/>
      <c r="G702" s="436"/>
      <c r="H702" s="436"/>
      <c r="I702" s="436"/>
      <c r="J702" s="436"/>
      <c r="K702" s="436"/>
      <c r="L702" s="436"/>
      <c r="M702" s="436"/>
      <c r="N702" s="436"/>
      <c r="O702" s="436"/>
      <c r="P702" s="436"/>
      <c r="Q702" s="436"/>
      <c r="R702" s="436"/>
      <c r="S702" s="436"/>
      <c r="T702" s="436"/>
      <c r="U702" s="436"/>
      <c r="V702" s="436"/>
      <c r="W702" s="436"/>
      <c r="X702" s="436"/>
      <c r="Y702" s="436"/>
      <c r="Z702" s="436"/>
      <c r="AA702" s="436"/>
      <c r="AB702" s="436"/>
      <c r="AC702" s="436"/>
      <c r="AD702" s="436"/>
    </row>
    <row r="703" ht="15.75" customHeight="1">
      <c r="A703" s="437"/>
      <c r="B703" s="438"/>
      <c r="C703" s="437"/>
      <c r="D703" s="437"/>
      <c r="E703" s="436"/>
      <c r="F703" s="436"/>
      <c r="G703" s="436"/>
      <c r="H703" s="436"/>
      <c r="I703" s="436"/>
      <c r="J703" s="436"/>
      <c r="K703" s="436"/>
      <c r="L703" s="436"/>
      <c r="M703" s="436"/>
      <c r="N703" s="436"/>
      <c r="O703" s="436"/>
      <c r="P703" s="436"/>
      <c r="Q703" s="436"/>
      <c r="R703" s="436"/>
      <c r="S703" s="436"/>
      <c r="T703" s="436"/>
      <c r="U703" s="436"/>
      <c r="V703" s="436"/>
      <c r="W703" s="436"/>
      <c r="X703" s="436"/>
      <c r="Y703" s="436"/>
      <c r="Z703" s="436"/>
      <c r="AA703" s="436"/>
      <c r="AB703" s="436"/>
      <c r="AC703" s="436"/>
      <c r="AD703" s="436"/>
    </row>
    <row r="704" ht="15.75" customHeight="1">
      <c r="A704" s="437"/>
      <c r="B704" s="438"/>
      <c r="C704" s="437"/>
      <c r="D704" s="437"/>
      <c r="E704" s="436"/>
      <c r="F704" s="436"/>
      <c r="G704" s="436"/>
      <c r="H704" s="436"/>
      <c r="I704" s="436"/>
      <c r="J704" s="436"/>
      <c r="K704" s="436"/>
      <c r="L704" s="436"/>
      <c r="M704" s="436"/>
      <c r="N704" s="436"/>
      <c r="O704" s="436"/>
      <c r="P704" s="436"/>
      <c r="Q704" s="436"/>
      <c r="R704" s="436"/>
      <c r="S704" s="436"/>
      <c r="T704" s="436"/>
      <c r="U704" s="436"/>
      <c r="V704" s="436"/>
      <c r="W704" s="436"/>
      <c r="X704" s="436"/>
      <c r="Y704" s="436"/>
      <c r="Z704" s="436"/>
      <c r="AA704" s="436"/>
      <c r="AB704" s="436"/>
      <c r="AC704" s="436"/>
      <c r="AD704" s="436"/>
    </row>
    <row r="705" ht="15.75" customHeight="1">
      <c r="A705" s="437"/>
      <c r="B705" s="438"/>
      <c r="C705" s="437"/>
      <c r="D705" s="437"/>
      <c r="E705" s="436"/>
      <c r="F705" s="436"/>
      <c r="G705" s="436"/>
      <c r="H705" s="436"/>
      <c r="I705" s="436"/>
      <c r="J705" s="436"/>
      <c r="K705" s="436"/>
      <c r="L705" s="436"/>
      <c r="M705" s="436"/>
      <c r="N705" s="436"/>
      <c r="O705" s="436"/>
      <c r="P705" s="436"/>
      <c r="Q705" s="436"/>
      <c r="R705" s="436"/>
      <c r="S705" s="436"/>
      <c r="T705" s="436"/>
      <c r="U705" s="436"/>
      <c r="V705" s="436"/>
      <c r="W705" s="436"/>
      <c r="X705" s="436"/>
      <c r="Y705" s="436"/>
      <c r="Z705" s="436"/>
      <c r="AA705" s="436"/>
      <c r="AB705" s="436"/>
      <c r="AC705" s="436"/>
      <c r="AD705" s="436"/>
    </row>
    <row r="706" ht="15.75" customHeight="1">
      <c r="A706" s="437"/>
      <c r="B706" s="438"/>
      <c r="C706" s="437"/>
      <c r="D706" s="437"/>
      <c r="E706" s="436"/>
      <c r="F706" s="436"/>
      <c r="G706" s="436"/>
      <c r="H706" s="436"/>
      <c r="I706" s="436"/>
      <c r="J706" s="436"/>
      <c r="K706" s="436"/>
      <c r="L706" s="436"/>
      <c r="M706" s="436"/>
      <c r="N706" s="436"/>
      <c r="O706" s="436"/>
      <c r="P706" s="436"/>
      <c r="Q706" s="436"/>
      <c r="R706" s="436"/>
      <c r="S706" s="436"/>
      <c r="T706" s="436"/>
      <c r="U706" s="436"/>
      <c r="V706" s="436"/>
      <c r="W706" s="436"/>
      <c r="X706" s="436"/>
      <c r="Y706" s="436"/>
      <c r="Z706" s="436"/>
      <c r="AA706" s="436"/>
      <c r="AB706" s="436"/>
      <c r="AC706" s="436"/>
      <c r="AD706" s="436"/>
    </row>
    <row r="707" ht="15.75" customHeight="1">
      <c r="A707" s="437"/>
      <c r="B707" s="438"/>
      <c r="C707" s="437"/>
      <c r="D707" s="437"/>
      <c r="E707" s="436"/>
      <c r="F707" s="436"/>
      <c r="G707" s="436"/>
      <c r="H707" s="436"/>
      <c r="I707" s="436"/>
      <c r="J707" s="436"/>
      <c r="K707" s="436"/>
      <c r="L707" s="436"/>
      <c r="M707" s="436"/>
      <c r="N707" s="436"/>
      <c r="O707" s="436"/>
      <c r="P707" s="436"/>
      <c r="Q707" s="436"/>
      <c r="R707" s="436"/>
      <c r="S707" s="436"/>
      <c r="T707" s="436"/>
      <c r="U707" s="436"/>
      <c r="V707" s="436"/>
      <c r="W707" s="436"/>
      <c r="X707" s="436"/>
      <c r="Y707" s="436"/>
      <c r="Z707" s="436"/>
      <c r="AA707" s="436"/>
      <c r="AB707" s="436"/>
      <c r="AC707" s="436"/>
      <c r="AD707" s="436"/>
    </row>
    <row r="708" ht="15.75" customHeight="1">
      <c r="A708" s="437"/>
      <c r="B708" s="438"/>
      <c r="C708" s="437"/>
      <c r="D708" s="437"/>
      <c r="E708" s="436"/>
      <c r="F708" s="436"/>
      <c r="G708" s="436"/>
      <c r="H708" s="436"/>
      <c r="I708" s="436"/>
      <c r="J708" s="436"/>
      <c r="K708" s="436"/>
      <c r="L708" s="436"/>
      <c r="M708" s="436"/>
      <c r="N708" s="436"/>
      <c r="O708" s="436"/>
      <c r="P708" s="436"/>
      <c r="Q708" s="436"/>
      <c r="R708" s="436"/>
      <c r="S708" s="436"/>
      <c r="T708" s="436"/>
      <c r="U708" s="436"/>
      <c r="V708" s="436"/>
      <c r="W708" s="436"/>
      <c r="X708" s="436"/>
      <c r="Y708" s="436"/>
      <c r="Z708" s="436"/>
      <c r="AA708" s="436"/>
      <c r="AB708" s="436"/>
      <c r="AC708" s="436"/>
      <c r="AD708" s="436"/>
    </row>
    <row r="709" ht="15.75" customHeight="1">
      <c r="A709" s="437"/>
      <c r="B709" s="438"/>
      <c r="C709" s="437"/>
      <c r="D709" s="437"/>
      <c r="E709" s="436"/>
      <c r="F709" s="436"/>
      <c r="G709" s="436"/>
      <c r="H709" s="436"/>
      <c r="I709" s="436"/>
      <c r="J709" s="436"/>
      <c r="K709" s="436"/>
      <c r="L709" s="436"/>
      <c r="M709" s="436"/>
      <c r="N709" s="436"/>
      <c r="O709" s="436"/>
      <c r="P709" s="436"/>
      <c r="Q709" s="436"/>
      <c r="R709" s="436"/>
      <c r="S709" s="436"/>
      <c r="T709" s="436"/>
      <c r="U709" s="436"/>
      <c r="V709" s="436"/>
      <c r="W709" s="436"/>
      <c r="X709" s="436"/>
      <c r="Y709" s="436"/>
      <c r="Z709" s="436"/>
      <c r="AA709" s="436"/>
      <c r="AB709" s="436"/>
      <c r="AC709" s="436"/>
      <c r="AD709" s="436"/>
    </row>
    <row r="710" ht="15.75" customHeight="1">
      <c r="A710" s="437"/>
      <c r="B710" s="438"/>
      <c r="C710" s="437"/>
      <c r="D710" s="437"/>
      <c r="E710" s="436"/>
      <c r="F710" s="436"/>
      <c r="G710" s="436"/>
      <c r="H710" s="436"/>
      <c r="I710" s="436"/>
      <c r="J710" s="436"/>
      <c r="K710" s="436"/>
      <c r="L710" s="436"/>
      <c r="M710" s="436"/>
      <c r="N710" s="436"/>
      <c r="O710" s="436"/>
      <c r="P710" s="436"/>
      <c r="Q710" s="436"/>
      <c r="R710" s="436"/>
      <c r="S710" s="436"/>
      <c r="T710" s="436"/>
      <c r="U710" s="436"/>
      <c r="V710" s="436"/>
      <c r="W710" s="436"/>
      <c r="X710" s="436"/>
      <c r="Y710" s="436"/>
      <c r="Z710" s="436"/>
      <c r="AA710" s="436"/>
      <c r="AB710" s="436"/>
      <c r="AC710" s="436"/>
      <c r="AD710" s="436"/>
    </row>
    <row r="711" ht="15.75" customHeight="1">
      <c r="A711" s="437"/>
      <c r="B711" s="438"/>
      <c r="C711" s="437"/>
      <c r="D711" s="437"/>
      <c r="E711" s="436"/>
      <c r="F711" s="436"/>
      <c r="G711" s="436"/>
      <c r="H711" s="436"/>
      <c r="I711" s="436"/>
      <c r="J711" s="436"/>
      <c r="K711" s="436"/>
      <c r="L711" s="436"/>
      <c r="M711" s="436"/>
      <c r="N711" s="436"/>
      <c r="O711" s="436"/>
      <c r="P711" s="436"/>
      <c r="Q711" s="436"/>
      <c r="R711" s="436"/>
      <c r="S711" s="436"/>
      <c r="T711" s="436"/>
      <c r="U711" s="436"/>
      <c r="V711" s="436"/>
      <c r="W711" s="436"/>
      <c r="X711" s="436"/>
      <c r="Y711" s="436"/>
      <c r="Z711" s="436"/>
      <c r="AA711" s="436"/>
      <c r="AB711" s="436"/>
      <c r="AC711" s="436"/>
      <c r="AD711" s="436"/>
    </row>
    <row r="712" ht="15.75" customHeight="1">
      <c r="A712" s="437"/>
      <c r="B712" s="438"/>
      <c r="C712" s="437"/>
      <c r="D712" s="437"/>
      <c r="E712" s="436"/>
      <c r="F712" s="436"/>
      <c r="G712" s="436"/>
      <c r="H712" s="436"/>
      <c r="I712" s="436"/>
      <c r="J712" s="436"/>
      <c r="K712" s="436"/>
      <c r="L712" s="436"/>
      <c r="M712" s="436"/>
      <c r="N712" s="436"/>
      <c r="O712" s="436"/>
      <c r="P712" s="436"/>
      <c r="Q712" s="436"/>
      <c r="R712" s="436"/>
      <c r="S712" s="436"/>
      <c r="T712" s="436"/>
      <c r="U712" s="436"/>
      <c r="V712" s="436"/>
      <c r="W712" s="436"/>
      <c r="X712" s="436"/>
      <c r="Y712" s="436"/>
      <c r="Z712" s="436"/>
      <c r="AA712" s="436"/>
      <c r="AB712" s="436"/>
      <c r="AC712" s="436"/>
      <c r="AD712" s="436"/>
    </row>
    <row r="713" ht="15.75" customHeight="1">
      <c r="A713" s="437"/>
      <c r="B713" s="438"/>
      <c r="C713" s="437"/>
      <c r="D713" s="437"/>
      <c r="E713" s="436"/>
      <c r="F713" s="436"/>
      <c r="G713" s="436"/>
      <c r="H713" s="436"/>
      <c r="I713" s="436"/>
      <c r="J713" s="436"/>
      <c r="K713" s="436"/>
      <c r="L713" s="436"/>
      <c r="M713" s="436"/>
      <c r="N713" s="436"/>
      <c r="O713" s="436"/>
      <c r="P713" s="436"/>
      <c r="Q713" s="436"/>
      <c r="R713" s="436"/>
      <c r="S713" s="436"/>
      <c r="T713" s="436"/>
      <c r="U713" s="436"/>
      <c r="V713" s="436"/>
      <c r="W713" s="436"/>
      <c r="X713" s="436"/>
      <c r="Y713" s="436"/>
      <c r="Z713" s="436"/>
      <c r="AA713" s="436"/>
      <c r="AB713" s="436"/>
      <c r="AC713" s="436"/>
      <c r="AD713" s="436"/>
    </row>
    <row r="714" ht="15.75" customHeight="1">
      <c r="A714" s="437"/>
      <c r="B714" s="438"/>
      <c r="C714" s="437"/>
      <c r="D714" s="437"/>
      <c r="E714" s="436"/>
      <c r="F714" s="436"/>
      <c r="G714" s="436"/>
      <c r="H714" s="436"/>
      <c r="I714" s="436"/>
      <c r="J714" s="436"/>
      <c r="K714" s="436"/>
      <c r="L714" s="436"/>
      <c r="M714" s="436"/>
      <c r="N714" s="436"/>
      <c r="O714" s="436"/>
      <c r="P714" s="436"/>
      <c r="Q714" s="436"/>
      <c r="R714" s="436"/>
      <c r="S714" s="436"/>
      <c r="T714" s="436"/>
      <c r="U714" s="436"/>
      <c r="V714" s="436"/>
      <c r="W714" s="436"/>
      <c r="X714" s="436"/>
      <c r="Y714" s="436"/>
      <c r="Z714" s="436"/>
      <c r="AA714" s="436"/>
      <c r="AB714" s="436"/>
      <c r="AC714" s="436"/>
      <c r="AD714" s="436"/>
    </row>
    <row r="715" ht="15.75" customHeight="1">
      <c r="A715" s="437"/>
      <c r="B715" s="438"/>
      <c r="C715" s="437"/>
      <c r="D715" s="437"/>
      <c r="E715" s="436"/>
      <c r="F715" s="436"/>
      <c r="G715" s="436"/>
      <c r="H715" s="436"/>
      <c r="I715" s="436"/>
      <c r="J715" s="436"/>
      <c r="K715" s="436"/>
      <c r="L715" s="436"/>
      <c r="M715" s="436"/>
      <c r="N715" s="436"/>
      <c r="O715" s="436"/>
      <c r="P715" s="436"/>
      <c r="Q715" s="436"/>
      <c r="R715" s="436"/>
      <c r="S715" s="436"/>
      <c r="T715" s="436"/>
      <c r="U715" s="436"/>
      <c r="V715" s="436"/>
      <c r="W715" s="436"/>
      <c r="X715" s="436"/>
      <c r="Y715" s="436"/>
      <c r="Z715" s="436"/>
      <c r="AA715" s="436"/>
      <c r="AB715" s="436"/>
      <c r="AC715" s="436"/>
      <c r="AD715" s="436"/>
    </row>
    <row r="716" ht="15.75" customHeight="1">
      <c r="A716" s="437"/>
      <c r="B716" s="438"/>
      <c r="C716" s="437"/>
      <c r="D716" s="437"/>
      <c r="E716" s="436"/>
      <c r="F716" s="436"/>
      <c r="G716" s="436"/>
      <c r="H716" s="436"/>
      <c r="I716" s="436"/>
      <c r="J716" s="436"/>
      <c r="K716" s="436"/>
      <c r="L716" s="436"/>
      <c r="M716" s="436"/>
      <c r="N716" s="436"/>
      <c r="O716" s="436"/>
      <c r="P716" s="436"/>
      <c r="Q716" s="436"/>
      <c r="R716" s="436"/>
      <c r="S716" s="436"/>
      <c r="T716" s="436"/>
      <c r="U716" s="436"/>
      <c r="V716" s="436"/>
      <c r="W716" s="436"/>
      <c r="X716" s="436"/>
      <c r="Y716" s="436"/>
      <c r="Z716" s="436"/>
      <c r="AA716" s="436"/>
      <c r="AB716" s="436"/>
      <c r="AC716" s="436"/>
      <c r="AD716" s="436"/>
    </row>
    <row r="717" ht="15.75" customHeight="1">
      <c r="A717" s="437"/>
      <c r="B717" s="438"/>
      <c r="C717" s="437"/>
      <c r="D717" s="437"/>
      <c r="E717" s="436"/>
      <c r="F717" s="436"/>
      <c r="G717" s="436"/>
      <c r="H717" s="436"/>
      <c r="I717" s="436"/>
      <c r="J717" s="436"/>
      <c r="K717" s="436"/>
      <c r="L717" s="436"/>
      <c r="M717" s="436"/>
      <c r="N717" s="436"/>
      <c r="O717" s="436"/>
      <c r="P717" s="436"/>
      <c r="Q717" s="436"/>
      <c r="R717" s="436"/>
      <c r="S717" s="436"/>
      <c r="T717" s="436"/>
      <c r="U717" s="436"/>
      <c r="V717" s="436"/>
      <c r="W717" s="436"/>
      <c r="X717" s="436"/>
      <c r="Y717" s="436"/>
      <c r="Z717" s="436"/>
      <c r="AA717" s="436"/>
      <c r="AB717" s="436"/>
      <c r="AC717" s="436"/>
      <c r="AD717" s="436"/>
    </row>
    <row r="718" ht="15.75" customHeight="1">
      <c r="A718" s="437"/>
      <c r="B718" s="438"/>
      <c r="C718" s="437"/>
      <c r="D718" s="437"/>
      <c r="E718" s="436"/>
      <c r="F718" s="436"/>
      <c r="G718" s="436"/>
      <c r="H718" s="436"/>
      <c r="I718" s="436"/>
      <c r="J718" s="436"/>
      <c r="K718" s="436"/>
      <c r="L718" s="436"/>
      <c r="M718" s="436"/>
      <c r="N718" s="436"/>
      <c r="O718" s="436"/>
      <c r="P718" s="436"/>
      <c r="Q718" s="436"/>
      <c r="R718" s="436"/>
      <c r="S718" s="436"/>
      <c r="T718" s="436"/>
      <c r="U718" s="436"/>
      <c r="V718" s="436"/>
      <c r="W718" s="436"/>
      <c r="X718" s="436"/>
      <c r="Y718" s="436"/>
      <c r="Z718" s="436"/>
      <c r="AA718" s="436"/>
      <c r="AB718" s="436"/>
      <c r="AC718" s="436"/>
      <c r="AD718" s="436"/>
    </row>
    <row r="719" ht="15.75" customHeight="1">
      <c r="A719" s="437"/>
      <c r="B719" s="438"/>
      <c r="C719" s="437"/>
      <c r="D719" s="437"/>
      <c r="E719" s="436"/>
      <c r="F719" s="436"/>
      <c r="G719" s="436"/>
      <c r="H719" s="436"/>
      <c r="I719" s="436"/>
      <c r="J719" s="436"/>
      <c r="K719" s="436"/>
      <c r="L719" s="436"/>
      <c r="M719" s="436"/>
      <c r="N719" s="436"/>
      <c r="O719" s="436"/>
      <c r="P719" s="436"/>
      <c r="Q719" s="436"/>
      <c r="R719" s="436"/>
      <c r="S719" s="436"/>
      <c r="T719" s="436"/>
      <c r="U719" s="436"/>
      <c r="V719" s="436"/>
      <c r="W719" s="436"/>
      <c r="X719" s="436"/>
      <c r="Y719" s="436"/>
      <c r="Z719" s="436"/>
      <c r="AA719" s="436"/>
      <c r="AB719" s="436"/>
      <c r="AC719" s="436"/>
      <c r="AD719" s="436"/>
    </row>
    <row r="720" ht="15.75" customHeight="1">
      <c r="A720" s="437"/>
      <c r="B720" s="438"/>
      <c r="C720" s="437"/>
      <c r="D720" s="437"/>
      <c r="E720" s="436"/>
      <c r="F720" s="436"/>
      <c r="G720" s="436"/>
      <c r="H720" s="436"/>
      <c r="I720" s="436"/>
      <c r="J720" s="436"/>
      <c r="K720" s="436"/>
      <c r="L720" s="436"/>
      <c r="M720" s="436"/>
      <c r="N720" s="436"/>
      <c r="O720" s="436"/>
      <c r="P720" s="436"/>
      <c r="Q720" s="436"/>
      <c r="R720" s="436"/>
      <c r="S720" s="436"/>
      <c r="T720" s="436"/>
      <c r="U720" s="436"/>
      <c r="V720" s="436"/>
      <c r="W720" s="436"/>
      <c r="X720" s="436"/>
      <c r="Y720" s="436"/>
      <c r="Z720" s="436"/>
      <c r="AA720" s="436"/>
      <c r="AB720" s="436"/>
      <c r="AC720" s="436"/>
      <c r="AD720" s="436"/>
    </row>
    <row r="721" ht="15.75" customHeight="1">
      <c r="A721" s="437"/>
      <c r="B721" s="438"/>
      <c r="C721" s="437"/>
      <c r="D721" s="437"/>
      <c r="E721" s="436"/>
      <c r="F721" s="436"/>
      <c r="G721" s="436"/>
      <c r="H721" s="436"/>
      <c r="I721" s="436"/>
      <c r="J721" s="436"/>
      <c r="K721" s="436"/>
      <c r="L721" s="436"/>
      <c r="M721" s="436"/>
      <c r="N721" s="436"/>
      <c r="O721" s="436"/>
      <c r="P721" s="436"/>
      <c r="Q721" s="436"/>
      <c r="R721" s="436"/>
      <c r="S721" s="436"/>
      <c r="T721" s="436"/>
      <c r="U721" s="436"/>
      <c r="V721" s="436"/>
      <c r="W721" s="436"/>
      <c r="X721" s="436"/>
      <c r="Y721" s="436"/>
      <c r="Z721" s="436"/>
      <c r="AA721" s="436"/>
      <c r="AB721" s="436"/>
      <c r="AC721" s="436"/>
      <c r="AD721" s="436"/>
    </row>
    <row r="722" ht="15.75" customHeight="1">
      <c r="A722" s="437"/>
      <c r="B722" s="438"/>
      <c r="C722" s="437"/>
      <c r="D722" s="437"/>
      <c r="E722" s="436"/>
      <c r="F722" s="436"/>
      <c r="G722" s="436"/>
      <c r="H722" s="436"/>
      <c r="I722" s="436"/>
      <c r="J722" s="436"/>
      <c r="K722" s="436"/>
      <c r="L722" s="436"/>
      <c r="M722" s="436"/>
      <c r="N722" s="436"/>
      <c r="O722" s="436"/>
      <c r="P722" s="436"/>
      <c r="Q722" s="436"/>
      <c r="R722" s="436"/>
      <c r="S722" s="436"/>
      <c r="T722" s="436"/>
      <c r="U722" s="436"/>
      <c r="V722" s="436"/>
      <c r="W722" s="436"/>
      <c r="X722" s="436"/>
      <c r="Y722" s="436"/>
      <c r="Z722" s="436"/>
      <c r="AA722" s="436"/>
      <c r="AB722" s="436"/>
      <c r="AC722" s="436"/>
      <c r="AD722" s="436"/>
    </row>
    <row r="723" ht="15.75" customHeight="1">
      <c r="A723" s="437"/>
      <c r="B723" s="438"/>
      <c r="C723" s="437"/>
      <c r="D723" s="437"/>
      <c r="E723" s="436"/>
      <c r="F723" s="436"/>
      <c r="G723" s="436"/>
      <c r="H723" s="436"/>
      <c r="I723" s="436"/>
      <c r="J723" s="436"/>
      <c r="K723" s="436"/>
      <c r="L723" s="436"/>
      <c r="M723" s="436"/>
      <c r="N723" s="436"/>
      <c r="O723" s="436"/>
      <c r="P723" s="436"/>
      <c r="Q723" s="436"/>
      <c r="R723" s="436"/>
      <c r="S723" s="436"/>
      <c r="T723" s="436"/>
      <c r="U723" s="436"/>
      <c r="V723" s="436"/>
      <c r="W723" s="436"/>
      <c r="X723" s="436"/>
      <c r="Y723" s="436"/>
      <c r="Z723" s="436"/>
      <c r="AA723" s="436"/>
      <c r="AB723" s="436"/>
      <c r="AC723" s="436"/>
      <c r="AD723" s="436"/>
    </row>
    <row r="724" ht="15.75" customHeight="1">
      <c r="A724" s="437"/>
      <c r="B724" s="438"/>
      <c r="C724" s="437"/>
      <c r="D724" s="437"/>
      <c r="E724" s="436"/>
      <c r="F724" s="436"/>
      <c r="G724" s="436"/>
      <c r="H724" s="436"/>
      <c r="I724" s="436"/>
      <c r="J724" s="436"/>
      <c r="K724" s="436"/>
      <c r="L724" s="436"/>
      <c r="M724" s="436"/>
      <c r="N724" s="436"/>
      <c r="O724" s="436"/>
      <c r="P724" s="436"/>
      <c r="Q724" s="436"/>
      <c r="R724" s="436"/>
      <c r="S724" s="436"/>
      <c r="T724" s="436"/>
      <c r="U724" s="436"/>
      <c r="V724" s="436"/>
      <c r="W724" s="436"/>
      <c r="X724" s="436"/>
      <c r="Y724" s="436"/>
      <c r="Z724" s="436"/>
      <c r="AA724" s="436"/>
      <c r="AB724" s="436"/>
      <c r="AC724" s="436"/>
      <c r="AD724" s="436"/>
    </row>
    <row r="725" ht="15.75" customHeight="1">
      <c r="A725" s="437"/>
      <c r="B725" s="438"/>
      <c r="C725" s="437"/>
      <c r="D725" s="437"/>
      <c r="E725" s="436"/>
      <c r="F725" s="436"/>
      <c r="G725" s="436"/>
      <c r="H725" s="436"/>
      <c r="I725" s="436"/>
      <c r="J725" s="436"/>
      <c r="K725" s="436"/>
      <c r="L725" s="436"/>
      <c r="M725" s="436"/>
      <c r="N725" s="436"/>
      <c r="O725" s="436"/>
      <c r="P725" s="436"/>
      <c r="Q725" s="436"/>
      <c r="R725" s="436"/>
      <c r="S725" s="436"/>
      <c r="T725" s="436"/>
      <c r="U725" s="436"/>
      <c r="V725" s="436"/>
      <c r="W725" s="436"/>
      <c r="X725" s="436"/>
      <c r="Y725" s="436"/>
      <c r="Z725" s="436"/>
      <c r="AA725" s="436"/>
      <c r="AB725" s="436"/>
      <c r="AC725" s="436"/>
      <c r="AD725" s="436"/>
    </row>
    <row r="726" ht="15.75" customHeight="1">
      <c r="A726" s="437"/>
      <c r="B726" s="438"/>
      <c r="C726" s="437"/>
      <c r="D726" s="437"/>
      <c r="E726" s="436"/>
      <c r="F726" s="436"/>
      <c r="G726" s="436"/>
      <c r="H726" s="436"/>
      <c r="I726" s="436"/>
      <c r="J726" s="436"/>
      <c r="K726" s="436"/>
      <c r="L726" s="436"/>
      <c r="M726" s="436"/>
      <c r="N726" s="436"/>
      <c r="O726" s="436"/>
      <c r="P726" s="436"/>
      <c r="Q726" s="436"/>
      <c r="R726" s="436"/>
      <c r="S726" s="436"/>
      <c r="T726" s="436"/>
      <c r="U726" s="436"/>
      <c r="V726" s="436"/>
      <c r="W726" s="436"/>
      <c r="X726" s="436"/>
      <c r="Y726" s="436"/>
      <c r="Z726" s="436"/>
      <c r="AA726" s="436"/>
      <c r="AB726" s="436"/>
      <c r="AC726" s="436"/>
      <c r="AD726" s="436"/>
    </row>
    <row r="727" ht="15.75" customHeight="1">
      <c r="A727" s="437"/>
      <c r="B727" s="438"/>
      <c r="C727" s="437"/>
      <c r="D727" s="437"/>
      <c r="E727" s="436"/>
      <c r="F727" s="436"/>
      <c r="G727" s="436"/>
      <c r="H727" s="436"/>
      <c r="I727" s="436"/>
      <c r="J727" s="436"/>
      <c r="K727" s="436"/>
      <c r="L727" s="436"/>
      <c r="M727" s="436"/>
      <c r="N727" s="436"/>
      <c r="O727" s="436"/>
      <c r="P727" s="436"/>
      <c r="Q727" s="436"/>
      <c r="R727" s="436"/>
      <c r="S727" s="436"/>
      <c r="T727" s="436"/>
      <c r="U727" s="436"/>
      <c r="V727" s="436"/>
      <c r="W727" s="436"/>
      <c r="X727" s="436"/>
      <c r="Y727" s="436"/>
      <c r="Z727" s="436"/>
      <c r="AA727" s="436"/>
      <c r="AB727" s="436"/>
      <c r="AC727" s="436"/>
      <c r="AD727" s="436"/>
    </row>
    <row r="728" ht="15.75" customHeight="1">
      <c r="A728" s="437"/>
      <c r="B728" s="438"/>
      <c r="C728" s="437"/>
      <c r="D728" s="437"/>
      <c r="E728" s="436"/>
      <c r="F728" s="436"/>
      <c r="G728" s="436"/>
      <c r="H728" s="436"/>
      <c r="I728" s="436"/>
      <c r="J728" s="436"/>
      <c r="K728" s="436"/>
      <c r="L728" s="436"/>
      <c r="M728" s="436"/>
      <c r="N728" s="436"/>
      <c r="O728" s="436"/>
      <c r="P728" s="436"/>
      <c r="Q728" s="436"/>
      <c r="R728" s="436"/>
      <c r="S728" s="436"/>
      <c r="T728" s="436"/>
      <c r="U728" s="436"/>
      <c r="V728" s="436"/>
      <c r="W728" s="436"/>
      <c r="X728" s="436"/>
      <c r="Y728" s="436"/>
      <c r="Z728" s="436"/>
      <c r="AA728" s="436"/>
      <c r="AB728" s="436"/>
      <c r="AC728" s="436"/>
      <c r="AD728" s="436"/>
    </row>
    <row r="729" ht="15.75" customHeight="1">
      <c r="A729" s="437"/>
      <c r="B729" s="438"/>
      <c r="C729" s="437"/>
      <c r="D729" s="437"/>
      <c r="E729" s="436"/>
      <c r="F729" s="436"/>
      <c r="G729" s="436"/>
      <c r="H729" s="436"/>
      <c r="I729" s="436"/>
      <c r="J729" s="436"/>
      <c r="K729" s="436"/>
      <c r="L729" s="436"/>
      <c r="M729" s="436"/>
      <c r="N729" s="436"/>
      <c r="O729" s="436"/>
      <c r="P729" s="436"/>
      <c r="Q729" s="436"/>
      <c r="R729" s="436"/>
      <c r="S729" s="436"/>
      <c r="T729" s="436"/>
      <c r="U729" s="436"/>
      <c r="V729" s="436"/>
      <c r="W729" s="436"/>
      <c r="X729" s="436"/>
      <c r="Y729" s="436"/>
      <c r="Z729" s="436"/>
      <c r="AA729" s="436"/>
      <c r="AB729" s="436"/>
      <c r="AC729" s="436"/>
      <c r="AD729" s="436"/>
    </row>
    <row r="730" ht="15.75" customHeight="1">
      <c r="A730" s="437"/>
      <c r="B730" s="438"/>
      <c r="C730" s="437"/>
      <c r="D730" s="437"/>
      <c r="E730" s="436"/>
      <c r="F730" s="436"/>
      <c r="G730" s="436"/>
      <c r="H730" s="436"/>
      <c r="I730" s="436"/>
      <c r="J730" s="436"/>
      <c r="K730" s="436"/>
      <c r="L730" s="436"/>
      <c r="M730" s="436"/>
      <c r="N730" s="436"/>
      <c r="O730" s="436"/>
      <c r="P730" s="436"/>
      <c r="Q730" s="436"/>
      <c r="R730" s="436"/>
      <c r="S730" s="436"/>
      <c r="T730" s="436"/>
      <c r="U730" s="436"/>
      <c r="V730" s="436"/>
      <c r="W730" s="436"/>
      <c r="X730" s="436"/>
      <c r="Y730" s="436"/>
      <c r="Z730" s="436"/>
      <c r="AA730" s="436"/>
      <c r="AB730" s="436"/>
      <c r="AC730" s="436"/>
      <c r="AD730" s="436"/>
    </row>
    <row r="731" ht="15.75" customHeight="1">
      <c r="A731" s="437"/>
      <c r="B731" s="438"/>
      <c r="C731" s="437"/>
      <c r="D731" s="437"/>
      <c r="E731" s="436"/>
      <c r="F731" s="436"/>
      <c r="G731" s="436"/>
      <c r="H731" s="436"/>
      <c r="I731" s="436"/>
      <c r="J731" s="436"/>
      <c r="K731" s="436"/>
      <c r="L731" s="436"/>
      <c r="M731" s="436"/>
      <c r="N731" s="436"/>
      <c r="O731" s="436"/>
      <c r="P731" s="436"/>
      <c r="Q731" s="436"/>
      <c r="R731" s="436"/>
      <c r="S731" s="436"/>
      <c r="T731" s="436"/>
      <c r="U731" s="436"/>
      <c r="V731" s="436"/>
      <c r="W731" s="436"/>
      <c r="X731" s="436"/>
      <c r="Y731" s="436"/>
      <c r="Z731" s="436"/>
      <c r="AA731" s="436"/>
      <c r="AB731" s="436"/>
      <c r="AC731" s="436"/>
      <c r="AD731" s="436"/>
    </row>
    <row r="732" ht="15.75" customHeight="1">
      <c r="A732" s="437"/>
      <c r="B732" s="438"/>
      <c r="C732" s="437"/>
      <c r="D732" s="437"/>
      <c r="E732" s="436"/>
      <c r="F732" s="436"/>
      <c r="G732" s="436"/>
      <c r="H732" s="436"/>
      <c r="I732" s="436"/>
      <c r="J732" s="436"/>
      <c r="K732" s="436"/>
      <c r="L732" s="436"/>
      <c r="M732" s="436"/>
      <c r="N732" s="436"/>
      <c r="O732" s="436"/>
      <c r="P732" s="436"/>
      <c r="Q732" s="436"/>
      <c r="R732" s="436"/>
      <c r="S732" s="436"/>
      <c r="T732" s="436"/>
      <c r="U732" s="436"/>
      <c r="V732" s="436"/>
      <c r="W732" s="436"/>
      <c r="X732" s="436"/>
      <c r="Y732" s="436"/>
      <c r="Z732" s="436"/>
      <c r="AA732" s="436"/>
      <c r="AB732" s="436"/>
      <c r="AC732" s="436"/>
      <c r="AD732" s="436"/>
    </row>
    <row r="733" ht="15.75" customHeight="1">
      <c r="A733" s="437"/>
      <c r="B733" s="438"/>
      <c r="C733" s="437"/>
      <c r="D733" s="437"/>
      <c r="E733" s="436"/>
      <c r="F733" s="436"/>
      <c r="G733" s="436"/>
      <c r="H733" s="436"/>
      <c r="I733" s="436"/>
      <c r="J733" s="436"/>
      <c r="K733" s="436"/>
      <c r="L733" s="436"/>
      <c r="M733" s="436"/>
      <c r="N733" s="436"/>
      <c r="O733" s="436"/>
      <c r="P733" s="436"/>
      <c r="Q733" s="436"/>
      <c r="R733" s="436"/>
      <c r="S733" s="436"/>
      <c r="T733" s="436"/>
      <c r="U733" s="436"/>
      <c r="V733" s="436"/>
      <c r="W733" s="436"/>
      <c r="X733" s="436"/>
      <c r="Y733" s="436"/>
      <c r="Z733" s="436"/>
      <c r="AA733" s="436"/>
      <c r="AB733" s="436"/>
      <c r="AC733" s="436"/>
      <c r="AD733" s="436"/>
    </row>
    <row r="734" ht="15.75" customHeight="1">
      <c r="A734" s="437"/>
      <c r="B734" s="438"/>
      <c r="C734" s="437"/>
      <c r="D734" s="437"/>
      <c r="E734" s="436"/>
      <c r="F734" s="436"/>
      <c r="G734" s="436"/>
      <c r="H734" s="436"/>
      <c r="I734" s="436"/>
      <c r="J734" s="436"/>
      <c r="K734" s="436"/>
      <c r="L734" s="436"/>
      <c r="M734" s="436"/>
      <c r="N734" s="436"/>
      <c r="O734" s="436"/>
      <c r="P734" s="436"/>
      <c r="Q734" s="436"/>
      <c r="R734" s="436"/>
      <c r="S734" s="436"/>
      <c r="T734" s="436"/>
      <c r="U734" s="436"/>
      <c r="V734" s="436"/>
      <c r="W734" s="436"/>
      <c r="X734" s="436"/>
      <c r="Y734" s="436"/>
      <c r="Z734" s="436"/>
      <c r="AA734" s="436"/>
      <c r="AB734" s="436"/>
      <c r="AC734" s="436"/>
      <c r="AD734" s="436"/>
    </row>
    <row r="735" ht="15.75" customHeight="1">
      <c r="A735" s="437"/>
      <c r="B735" s="438"/>
      <c r="C735" s="437"/>
      <c r="D735" s="437"/>
      <c r="E735" s="436"/>
      <c r="F735" s="436"/>
      <c r="G735" s="436"/>
      <c r="H735" s="436"/>
      <c r="I735" s="436"/>
      <c r="J735" s="436"/>
      <c r="K735" s="436"/>
      <c r="L735" s="436"/>
      <c r="M735" s="436"/>
      <c r="N735" s="436"/>
      <c r="O735" s="436"/>
      <c r="P735" s="436"/>
      <c r="Q735" s="436"/>
      <c r="R735" s="436"/>
      <c r="S735" s="436"/>
      <c r="T735" s="436"/>
      <c r="U735" s="436"/>
      <c r="V735" s="436"/>
      <c r="W735" s="436"/>
      <c r="X735" s="436"/>
      <c r="Y735" s="436"/>
      <c r="Z735" s="436"/>
      <c r="AA735" s="436"/>
      <c r="AB735" s="436"/>
      <c r="AC735" s="436"/>
      <c r="AD735" s="436"/>
    </row>
    <row r="736" ht="15.75" customHeight="1">
      <c r="A736" s="437"/>
      <c r="B736" s="438"/>
      <c r="C736" s="437"/>
      <c r="D736" s="437"/>
      <c r="E736" s="436"/>
      <c r="F736" s="436"/>
      <c r="G736" s="436"/>
      <c r="H736" s="436"/>
      <c r="I736" s="436"/>
      <c r="J736" s="436"/>
      <c r="K736" s="436"/>
      <c r="L736" s="436"/>
      <c r="M736" s="436"/>
      <c r="N736" s="436"/>
      <c r="O736" s="436"/>
      <c r="P736" s="436"/>
      <c r="Q736" s="436"/>
      <c r="R736" s="436"/>
      <c r="S736" s="436"/>
      <c r="T736" s="436"/>
      <c r="U736" s="436"/>
      <c r="V736" s="436"/>
      <c r="W736" s="436"/>
      <c r="X736" s="436"/>
      <c r="Y736" s="436"/>
      <c r="Z736" s="436"/>
      <c r="AA736" s="436"/>
      <c r="AB736" s="436"/>
      <c r="AC736" s="436"/>
      <c r="AD736" s="436"/>
    </row>
    <row r="737" ht="15.75" customHeight="1">
      <c r="A737" s="437"/>
      <c r="B737" s="438"/>
      <c r="C737" s="437"/>
      <c r="D737" s="437"/>
      <c r="E737" s="436"/>
      <c r="F737" s="436"/>
      <c r="G737" s="436"/>
      <c r="H737" s="436"/>
      <c r="I737" s="436"/>
      <c r="J737" s="436"/>
      <c r="K737" s="436"/>
      <c r="L737" s="436"/>
      <c r="M737" s="436"/>
      <c r="N737" s="436"/>
      <c r="O737" s="436"/>
      <c r="P737" s="436"/>
      <c r="Q737" s="436"/>
      <c r="R737" s="436"/>
      <c r="S737" s="436"/>
      <c r="T737" s="436"/>
      <c r="U737" s="436"/>
      <c r="V737" s="436"/>
      <c r="W737" s="436"/>
      <c r="X737" s="436"/>
      <c r="Y737" s="436"/>
      <c r="Z737" s="436"/>
      <c r="AA737" s="436"/>
      <c r="AB737" s="436"/>
      <c r="AC737" s="436"/>
      <c r="AD737" s="436"/>
    </row>
    <row r="738" ht="15.75" customHeight="1">
      <c r="A738" s="437"/>
      <c r="B738" s="438"/>
      <c r="C738" s="437"/>
      <c r="D738" s="437"/>
      <c r="E738" s="436"/>
      <c r="F738" s="436"/>
      <c r="G738" s="436"/>
      <c r="H738" s="436"/>
      <c r="I738" s="436"/>
      <c r="J738" s="436"/>
      <c r="K738" s="436"/>
      <c r="L738" s="436"/>
      <c r="M738" s="436"/>
      <c r="N738" s="436"/>
      <c r="O738" s="436"/>
      <c r="P738" s="436"/>
      <c r="Q738" s="436"/>
      <c r="R738" s="436"/>
      <c r="S738" s="436"/>
      <c r="T738" s="436"/>
      <c r="U738" s="436"/>
      <c r="V738" s="436"/>
      <c r="W738" s="436"/>
      <c r="X738" s="436"/>
      <c r="Y738" s="436"/>
      <c r="Z738" s="436"/>
      <c r="AA738" s="436"/>
      <c r="AB738" s="436"/>
      <c r="AC738" s="436"/>
      <c r="AD738" s="436"/>
    </row>
    <row r="739" ht="15.75" customHeight="1">
      <c r="A739" s="437"/>
      <c r="B739" s="438"/>
      <c r="C739" s="437"/>
      <c r="D739" s="437"/>
      <c r="E739" s="436"/>
      <c r="F739" s="436"/>
      <c r="G739" s="436"/>
      <c r="H739" s="436"/>
      <c r="I739" s="436"/>
      <c r="J739" s="436"/>
      <c r="K739" s="436"/>
      <c r="L739" s="436"/>
      <c r="M739" s="436"/>
      <c r="N739" s="436"/>
      <c r="O739" s="436"/>
      <c r="P739" s="436"/>
      <c r="Q739" s="436"/>
      <c r="R739" s="436"/>
      <c r="S739" s="436"/>
      <c r="T739" s="436"/>
      <c r="U739" s="436"/>
      <c r="V739" s="436"/>
      <c r="W739" s="436"/>
      <c r="X739" s="436"/>
      <c r="Y739" s="436"/>
      <c r="Z739" s="436"/>
      <c r="AA739" s="436"/>
      <c r="AB739" s="436"/>
      <c r="AC739" s="436"/>
      <c r="AD739" s="436"/>
    </row>
    <row r="740" ht="15.75" customHeight="1">
      <c r="A740" s="437"/>
      <c r="B740" s="438"/>
      <c r="C740" s="437"/>
      <c r="D740" s="437"/>
      <c r="E740" s="436"/>
      <c r="F740" s="436"/>
      <c r="G740" s="436"/>
      <c r="H740" s="436"/>
      <c r="I740" s="436"/>
      <c r="J740" s="436"/>
      <c r="K740" s="436"/>
      <c r="L740" s="436"/>
      <c r="M740" s="436"/>
      <c r="N740" s="436"/>
      <c r="O740" s="436"/>
      <c r="P740" s="436"/>
      <c r="Q740" s="436"/>
      <c r="R740" s="436"/>
      <c r="S740" s="436"/>
      <c r="T740" s="436"/>
      <c r="U740" s="436"/>
      <c r="V740" s="436"/>
      <c r="W740" s="436"/>
      <c r="X740" s="436"/>
      <c r="Y740" s="436"/>
      <c r="Z740" s="436"/>
      <c r="AA740" s="436"/>
      <c r="AB740" s="436"/>
      <c r="AC740" s="436"/>
      <c r="AD740" s="436"/>
    </row>
    <row r="741" ht="15.75" customHeight="1">
      <c r="A741" s="437"/>
      <c r="B741" s="438"/>
      <c r="C741" s="437"/>
      <c r="D741" s="437"/>
      <c r="E741" s="436"/>
      <c r="F741" s="436"/>
      <c r="G741" s="436"/>
      <c r="H741" s="436"/>
      <c r="I741" s="436"/>
      <c r="J741" s="436"/>
      <c r="K741" s="436"/>
      <c r="L741" s="436"/>
      <c r="M741" s="436"/>
      <c r="N741" s="436"/>
      <c r="O741" s="436"/>
      <c r="P741" s="436"/>
      <c r="Q741" s="436"/>
      <c r="R741" s="436"/>
      <c r="S741" s="436"/>
      <c r="T741" s="436"/>
      <c r="U741" s="436"/>
      <c r="V741" s="436"/>
      <c r="W741" s="436"/>
      <c r="X741" s="436"/>
      <c r="Y741" s="436"/>
      <c r="Z741" s="436"/>
      <c r="AA741" s="436"/>
      <c r="AB741" s="436"/>
      <c r="AC741" s="436"/>
      <c r="AD741" s="436"/>
    </row>
    <row r="742" ht="15.75" customHeight="1">
      <c r="A742" s="437"/>
      <c r="B742" s="438"/>
      <c r="C742" s="437"/>
      <c r="D742" s="437"/>
      <c r="E742" s="436"/>
      <c r="F742" s="436"/>
      <c r="G742" s="436"/>
      <c r="H742" s="436"/>
      <c r="I742" s="436"/>
      <c r="J742" s="436"/>
      <c r="K742" s="436"/>
      <c r="L742" s="436"/>
      <c r="M742" s="436"/>
      <c r="N742" s="436"/>
      <c r="O742" s="436"/>
      <c r="P742" s="436"/>
      <c r="Q742" s="436"/>
      <c r="R742" s="436"/>
      <c r="S742" s="436"/>
      <c r="T742" s="436"/>
      <c r="U742" s="436"/>
      <c r="V742" s="436"/>
      <c r="W742" s="436"/>
      <c r="X742" s="436"/>
      <c r="Y742" s="436"/>
      <c r="Z742" s="436"/>
      <c r="AA742" s="436"/>
      <c r="AB742" s="436"/>
      <c r="AC742" s="436"/>
      <c r="AD742" s="436"/>
    </row>
    <row r="743" ht="15.75" customHeight="1">
      <c r="A743" s="437"/>
      <c r="B743" s="438"/>
      <c r="C743" s="437"/>
      <c r="D743" s="437"/>
      <c r="E743" s="436"/>
      <c r="F743" s="436"/>
      <c r="G743" s="436"/>
      <c r="H743" s="436"/>
      <c r="I743" s="436"/>
      <c r="J743" s="436"/>
      <c r="K743" s="436"/>
      <c r="L743" s="436"/>
      <c r="M743" s="436"/>
      <c r="N743" s="436"/>
      <c r="O743" s="436"/>
      <c r="P743" s="436"/>
      <c r="Q743" s="436"/>
      <c r="R743" s="436"/>
      <c r="S743" s="436"/>
      <c r="T743" s="436"/>
      <c r="U743" s="436"/>
      <c r="V743" s="436"/>
      <c r="W743" s="436"/>
      <c r="X743" s="436"/>
      <c r="Y743" s="436"/>
      <c r="Z743" s="436"/>
      <c r="AA743" s="436"/>
      <c r="AB743" s="436"/>
      <c r="AC743" s="436"/>
      <c r="AD743" s="436"/>
    </row>
    <row r="744" ht="15.75" customHeight="1">
      <c r="A744" s="437"/>
      <c r="B744" s="438"/>
      <c r="C744" s="437"/>
      <c r="D744" s="437"/>
      <c r="E744" s="436"/>
      <c r="F744" s="436"/>
      <c r="G744" s="436"/>
      <c r="H744" s="436"/>
      <c r="I744" s="436"/>
      <c r="J744" s="436"/>
      <c r="K744" s="436"/>
      <c r="L744" s="436"/>
      <c r="M744" s="436"/>
      <c r="N744" s="436"/>
      <c r="O744" s="436"/>
      <c r="P744" s="436"/>
      <c r="Q744" s="436"/>
      <c r="R744" s="436"/>
      <c r="S744" s="436"/>
      <c r="T744" s="436"/>
      <c r="U744" s="436"/>
      <c r="V744" s="436"/>
      <c r="W744" s="436"/>
      <c r="X744" s="436"/>
      <c r="Y744" s="436"/>
      <c r="Z744" s="436"/>
      <c r="AA744" s="436"/>
      <c r="AB744" s="436"/>
      <c r="AC744" s="436"/>
      <c r="AD744" s="436"/>
    </row>
    <row r="745" ht="15.75" customHeight="1">
      <c r="A745" s="437"/>
      <c r="B745" s="438"/>
      <c r="C745" s="437"/>
      <c r="D745" s="437"/>
      <c r="E745" s="436"/>
      <c r="F745" s="436"/>
      <c r="G745" s="436"/>
      <c r="H745" s="436"/>
      <c r="I745" s="436"/>
      <c r="J745" s="436"/>
      <c r="K745" s="436"/>
      <c r="L745" s="436"/>
      <c r="M745" s="436"/>
      <c r="N745" s="436"/>
      <c r="O745" s="436"/>
      <c r="P745" s="436"/>
      <c r="Q745" s="436"/>
      <c r="R745" s="436"/>
      <c r="S745" s="436"/>
      <c r="T745" s="436"/>
      <c r="U745" s="436"/>
      <c r="V745" s="436"/>
      <c r="W745" s="436"/>
      <c r="X745" s="436"/>
      <c r="Y745" s="436"/>
      <c r="Z745" s="436"/>
      <c r="AA745" s="436"/>
      <c r="AB745" s="436"/>
      <c r="AC745" s="436"/>
      <c r="AD745" s="436"/>
    </row>
    <row r="746" ht="15.75" customHeight="1">
      <c r="A746" s="437"/>
      <c r="B746" s="438"/>
      <c r="C746" s="437"/>
      <c r="D746" s="437"/>
      <c r="E746" s="436"/>
      <c r="F746" s="436"/>
      <c r="G746" s="436"/>
      <c r="H746" s="436"/>
      <c r="I746" s="436"/>
      <c r="J746" s="436"/>
      <c r="K746" s="436"/>
      <c r="L746" s="436"/>
      <c r="M746" s="436"/>
      <c r="N746" s="436"/>
      <c r="O746" s="436"/>
      <c r="P746" s="436"/>
      <c r="Q746" s="436"/>
      <c r="R746" s="436"/>
      <c r="S746" s="436"/>
      <c r="T746" s="436"/>
      <c r="U746" s="436"/>
      <c r="V746" s="436"/>
      <c r="W746" s="436"/>
      <c r="X746" s="436"/>
      <c r="Y746" s="436"/>
      <c r="Z746" s="436"/>
      <c r="AA746" s="436"/>
      <c r="AB746" s="436"/>
      <c r="AC746" s="436"/>
      <c r="AD746" s="436"/>
    </row>
    <row r="747" ht="15.75" customHeight="1">
      <c r="A747" s="437"/>
      <c r="B747" s="438"/>
      <c r="C747" s="437"/>
      <c r="D747" s="437"/>
      <c r="E747" s="436"/>
      <c r="F747" s="436"/>
      <c r="G747" s="436"/>
      <c r="H747" s="436"/>
      <c r="I747" s="436"/>
      <c r="J747" s="436"/>
      <c r="K747" s="436"/>
      <c r="L747" s="436"/>
      <c r="M747" s="436"/>
      <c r="N747" s="436"/>
      <c r="O747" s="436"/>
      <c r="P747" s="436"/>
      <c r="Q747" s="436"/>
      <c r="R747" s="436"/>
      <c r="S747" s="436"/>
      <c r="T747" s="436"/>
      <c r="U747" s="436"/>
      <c r="V747" s="436"/>
      <c r="W747" s="436"/>
      <c r="X747" s="436"/>
      <c r="Y747" s="436"/>
      <c r="Z747" s="436"/>
      <c r="AA747" s="436"/>
      <c r="AB747" s="436"/>
      <c r="AC747" s="436"/>
      <c r="AD747" s="436"/>
    </row>
    <row r="748" ht="15.75" customHeight="1">
      <c r="A748" s="437"/>
      <c r="B748" s="438"/>
      <c r="C748" s="437"/>
      <c r="D748" s="437"/>
      <c r="E748" s="436"/>
      <c r="F748" s="436"/>
      <c r="G748" s="436"/>
      <c r="H748" s="436"/>
      <c r="I748" s="436"/>
      <c r="J748" s="436"/>
      <c r="K748" s="436"/>
      <c r="L748" s="436"/>
      <c r="M748" s="436"/>
      <c r="N748" s="436"/>
      <c r="O748" s="436"/>
      <c r="P748" s="436"/>
      <c r="Q748" s="436"/>
      <c r="R748" s="436"/>
      <c r="S748" s="436"/>
      <c r="T748" s="436"/>
      <c r="U748" s="436"/>
      <c r="V748" s="436"/>
      <c r="W748" s="436"/>
      <c r="X748" s="436"/>
      <c r="Y748" s="436"/>
      <c r="Z748" s="436"/>
      <c r="AA748" s="436"/>
      <c r="AB748" s="436"/>
      <c r="AC748" s="436"/>
      <c r="AD748" s="436"/>
    </row>
    <row r="749" ht="15.75" customHeight="1">
      <c r="A749" s="437"/>
      <c r="B749" s="438"/>
      <c r="C749" s="437"/>
      <c r="D749" s="437"/>
      <c r="E749" s="436"/>
      <c r="F749" s="436"/>
      <c r="G749" s="436"/>
      <c r="H749" s="436"/>
      <c r="I749" s="436"/>
      <c r="J749" s="436"/>
      <c r="K749" s="436"/>
      <c r="L749" s="436"/>
      <c r="M749" s="436"/>
      <c r="N749" s="436"/>
      <c r="O749" s="436"/>
      <c r="P749" s="436"/>
      <c r="Q749" s="436"/>
      <c r="R749" s="436"/>
      <c r="S749" s="436"/>
      <c r="T749" s="436"/>
      <c r="U749" s="436"/>
      <c r="V749" s="436"/>
      <c r="W749" s="436"/>
      <c r="X749" s="436"/>
      <c r="Y749" s="436"/>
      <c r="Z749" s="436"/>
      <c r="AA749" s="436"/>
      <c r="AB749" s="436"/>
      <c r="AC749" s="436"/>
      <c r="AD749" s="436"/>
    </row>
    <row r="750" ht="15.75" customHeight="1">
      <c r="A750" s="437"/>
      <c r="B750" s="438"/>
      <c r="C750" s="437"/>
      <c r="D750" s="437"/>
      <c r="E750" s="436"/>
      <c r="F750" s="436"/>
      <c r="G750" s="436"/>
      <c r="H750" s="436"/>
      <c r="I750" s="436"/>
      <c r="J750" s="436"/>
      <c r="K750" s="436"/>
      <c r="L750" s="436"/>
      <c r="M750" s="436"/>
      <c r="N750" s="436"/>
      <c r="O750" s="436"/>
      <c r="P750" s="436"/>
      <c r="Q750" s="436"/>
      <c r="R750" s="436"/>
      <c r="S750" s="436"/>
      <c r="T750" s="436"/>
      <c r="U750" s="436"/>
      <c r="V750" s="436"/>
      <c r="W750" s="436"/>
      <c r="X750" s="436"/>
      <c r="Y750" s="436"/>
      <c r="Z750" s="436"/>
      <c r="AA750" s="436"/>
      <c r="AB750" s="436"/>
      <c r="AC750" s="436"/>
      <c r="AD750" s="436"/>
    </row>
    <row r="751" ht="15.75" customHeight="1">
      <c r="A751" s="437"/>
      <c r="B751" s="438"/>
      <c r="C751" s="437"/>
      <c r="D751" s="437"/>
      <c r="E751" s="436"/>
      <c r="F751" s="436"/>
      <c r="G751" s="436"/>
      <c r="H751" s="436"/>
      <c r="I751" s="436"/>
      <c r="J751" s="436"/>
      <c r="K751" s="436"/>
      <c r="L751" s="436"/>
      <c r="M751" s="436"/>
      <c r="N751" s="436"/>
      <c r="O751" s="436"/>
      <c r="P751" s="436"/>
      <c r="Q751" s="436"/>
      <c r="R751" s="436"/>
      <c r="S751" s="436"/>
      <c r="T751" s="436"/>
      <c r="U751" s="436"/>
      <c r="V751" s="436"/>
      <c r="W751" s="436"/>
      <c r="X751" s="436"/>
      <c r="Y751" s="436"/>
      <c r="Z751" s="436"/>
      <c r="AA751" s="436"/>
      <c r="AB751" s="436"/>
      <c r="AC751" s="436"/>
      <c r="AD751" s="436"/>
    </row>
    <row r="752" ht="15.75" customHeight="1">
      <c r="A752" s="437"/>
      <c r="B752" s="438"/>
      <c r="C752" s="437"/>
      <c r="D752" s="437"/>
      <c r="E752" s="436"/>
      <c r="F752" s="436"/>
      <c r="G752" s="436"/>
      <c r="H752" s="436"/>
      <c r="I752" s="436"/>
      <c r="J752" s="436"/>
      <c r="K752" s="436"/>
      <c r="L752" s="436"/>
      <c r="M752" s="436"/>
      <c r="N752" s="436"/>
      <c r="O752" s="436"/>
      <c r="P752" s="436"/>
      <c r="Q752" s="436"/>
      <c r="R752" s="436"/>
      <c r="S752" s="436"/>
      <c r="T752" s="436"/>
      <c r="U752" s="436"/>
      <c r="V752" s="436"/>
      <c r="W752" s="436"/>
      <c r="X752" s="436"/>
      <c r="Y752" s="436"/>
      <c r="Z752" s="436"/>
      <c r="AA752" s="436"/>
      <c r="AB752" s="436"/>
      <c r="AC752" s="436"/>
      <c r="AD752" s="436"/>
    </row>
    <row r="753" ht="15.75" customHeight="1">
      <c r="A753" s="437"/>
      <c r="B753" s="438"/>
      <c r="C753" s="437"/>
      <c r="D753" s="437"/>
      <c r="E753" s="436"/>
      <c r="F753" s="436"/>
      <c r="G753" s="436"/>
      <c r="H753" s="436"/>
      <c r="I753" s="436"/>
      <c r="J753" s="436"/>
      <c r="K753" s="436"/>
      <c r="L753" s="436"/>
      <c r="M753" s="436"/>
      <c r="N753" s="436"/>
      <c r="O753" s="436"/>
      <c r="P753" s="436"/>
      <c r="Q753" s="436"/>
      <c r="R753" s="436"/>
      <c r="S753" s="436"/>
      <c r="T753" s="436"/>
      <c r="U753" s="436"/>
      <c r="V753" s="436"/>
      <c r="W753" s="436"/>
      <c r="X753" s="436"/>
      <c r="Y753" s="436"/>
      <c r="Z753" s="436"/>
      <c r="AA753" s="436"/>
      <c r="AB753" s="436"/>
      <c r="AC753" s="436"/>
      <c r="AD753" s="436"/>
    </row>
    <row r="754" ht="15.75" customHeight="1">
      <c r="A754" s="437"/>
      <c r="B754" s="438"/>
      <c r="C754" s="437"/>
      <c r="D754" s="437"/>
      <c r="E754" s="436"/>
      <c r="F754" s="436"/>
      <c r="G754" s="436"/>
      <c r="H754" s="436"/>
      <c r="I754" s="436"/>
      <c r="J754" s="436"/>
      <c r="K754" s="436"/>
      <c r="L754" s="436"/>
      <c r="M754" s="436"/>
      <c r="N754" s="436"/>
      <c r="O754" s="436"/>
      <c r="P754" s="436"/>
      <c r="Q754" s="436"/>
      <c r="R754" s="436"/>
      <c r="S754" s="436"/>
      <c r="T754" s="436"/>
      <c r="U754" s="436"/>
      <c r="V754" s="436"/>
      <c r="W754" s="436"/>
      <c r="X754" s="436"/>
      <c r="Y754" s="436"/>
      <c r="Z754" s="436"/>
      <c r="AA754" s="436"/>
      <c r="AB754" s="436"/>
      <c r="AC754" s="436"/>
      <c r="AD754" s="436"/>
    </row>
    <row r="755" ht="15.75" customHeight="1">
      <c r="A755" s="437"/>
      <c r="B755" s="438"/>
      <c r="C755" s="437"/>
      <c r="D755" s="437"/>
      <c r="E755" s="436"/>
      <c r="F755" s="436"/>
      <c r="G755" s="436"/>
      <c r="H755" s="436"/>
      <c r="I755" s="436"/>
      <c r="J755" s="436"/>
      <c r="K755" s="436"/>
      <c r="L755" s="436"/>
      <c r="M755" s="436"/>
      <c r="N755" s="436"/>
      <c r="O755" s="436"/>
      <c r="P755" s="436"/>
      <c r="Q755" s="436"/>
      <c r="R755" s="436"/>
      <c r="S755" s="436"/>
      <c r="T755" s="436"/>
      <c r="U755" s="436"/>
      <c r="V755" s="436"/>
      <c r="W755" s="436"/>
      <c r="X755" s="436"/>
      <c r="Y755" s="436"/>
      <c r="Z755" s="436"/>
      <c r="AA755" s="436"/>
      <c r="AB755" s="436"/>
      <c r="AC755" s="436"/>
      <c r="AD755" s="436"/>
    </row>
    <row r="756" ht="15.75" customHeight="1">
      <c r="A756" s="437"/>
      <c r="B756" s="438"/>
      <c r="C756" s="437"/>
      <c r="D756" s="437"/>
      <c r="E756" s="436"/>
      <c r="F756" s="436"/>
      <c r="G756" s="436"/>
      <c r="H756" s="436"/>
      <c r="I756" s="436"/>
      <c r="J756" s="436"/>
      <c r="K756" s="436"/>
      <c r="L756" s="436"/>
      <c r="M756" s="436"/>
      <c r="N756" s="436"/>
      <c r="O756" s="436"/>
      <c r="P756" s="436"/>
      <c r="Q756" s="436"/>
      <c r="R756" s="436"/>
      <c r="S756" s="436"/>
      <c r="T756" s="436"/>
      <c r="U756" s="436"/>
      <c r="V756" s="436"/>
      <c r="W756" s="436"/>
      <c r="X756" s="436"/>
      <c r="Y756" s="436"/>
      <c r="Z756" s="436"/>
      <c r="AA756" s="436"/>
      <c r="AB756" s="436"/>
      <c r="AC756" s="436"/>
      <c r="AD756" s="436"/>
    </row>
    <row r="757" ht="15.75" customHeight="1">
      <c r="A757" s="437"/>
      <c r="B757" s="438"/>
      <c r="C757" s="437"/>
      <c r="D757" s="437"/>
      <c r="E757" s="436"/>
      <c r="F757" s="436"/>
      <c r="G757" s="436"/>
      <c r="H757" s="436"/>
      <c r="I757" s="436"/>
      <c r="J757" s="436"/>
      <c r="K757" s="436"/>
      <c r="L757" s="436"/>
      <c r="M757" s="436"/>
      <c r="N757" s="436"/>
      <c r="O757" s="436"/>
      <c r="P757" s="436"/>
      <c r="Q757" s="436"/>
      <c r="R757" s="436"/>
      <c r="S757" s="436"/>
      <c r="T757" s="436"/>
      <c r="U757" s="436"/>
      <c r="V757" s="436"/>
      <c r="W757" s="436"/>
      <c r="X757" s="436"/>
      <c r="Y757" s="436"/>
      <c r="Z757" s="436"/>
      <c r="AA757" s="436"/>
      <c r="AB757" s="436"/>
      <c r="AC757" s="436"/>
      <c r="AD757" s="436"/>
    </row>
    <row r="758" ht="15.75" customHeight="1">
      <c r="A758" s="437"/>
      <c r="B758" s="438"/>
      <c r="C758" s="437"/>
      <c r="D758" s="437"/>
      <c r="E758" s="436"/>
      <c r="F758" s="436"/>
      <c r="G758" s="436"/>
      <c r="H758" s="436"/>
      <c r="I758" s="436"/>
      <c r="J758" s="436"/>
      <c r="K758" s="436"/>
      <c r="L758" s="436"/>
      <c r="M758" s="436"/>
      <c r="N758" s="436"/>
      <c r="O758" s="436"/>
      <c r="P758" s="436"/>
      <c r="Q758" s="436"/>
      <c r="R758" s="436"/>
      <c r="S758" s="436"/>
      <c r="T758" s="436"/>
      <c r="U758" s="436"/>
      <c r="V758" s="436"/>
      <c r="W758" s="436"/>
      <c r="X758" s="436"/>
      <c r="Y758" s="436"/>
      <c r="Z758" s="436"/>
      <c r="AA758" s="436"/>
      <c r="AB758" s="436"/>
      <c r="AC758" s="436"/>
      <c r="AD758" s="436"/>
    </row>
    <row r="759" ht="15.75" customHeight="1">
      <c r="A759" s="437"/>
      <c r="B759" s="438"/>
      <c r="C759" s="437"/>
      <c r="D759" s="437"/>
      <c r="E759" s="436"/>
      <c r="F759" s="436"/>
      <c r="G759" s="436"/>
      <c r="H759" s="436"/>
      <c r="I759" s="436"/>
      <c r="J759" s="436"/>
      <c r="K759" s="436"/>
      <c r="L759" s="436"/>
      <c r="M759" s="436"/>
      <c r="N759" s="436"/>
      <c r="O759" s="436"/>
      <c r="P759" s="436"/>
      <c r="Q759" s="436"/>
      <c r="R759" s="436"/>
      <c r="S759" s="436"/>
      <c r="T759" s="436"/>
      <c r="U759" s="436"/>
      <c r="V759" s="436"/>
      <c r="W759" s="436"/>
      <c r="X759" s="436"/>
      <c r="Y759" s="436"/>
      <c r="Z759" s="436"/>
      <c r="AA759" s="436"/>
      <c r="AB759" s="436"/>
      <c r="AC759" s="436"/>
      <c r="AD759" s="436"/>
    </row>
    <row r="760" ht="15.75" customHeight="1">
      <c r="A760" s="437"/>
      <c r="B760" s="438"/>
      <c r="C760" s="437"/>
      <c r="D760" s="437"/>
      <c r="E760" s="436"/>
      <c r="F760" s="436"/>
      <c r="G760" s="436"/>
      <c r="H760" s="436"/>
      <c r="I760" s="436"/>
      <c r="J760" s="436"/>
      <c r="K760" s="436"/>
      <c r="L760" s="436"/>
      <c r="M760" s="436"/>
      <c r="N760" s="436"/>
      <c r="O760" s="436"/>
      <c r="P760" s="436"/>
      <c r="Q760" s="436"/>
      <c r="R760" s="436"/>
      <c r="S760" s="436"/>
      <c r="T760" s="436"/>
      <c r="U760" s="436"/>
      <c r="V760" s="436"/>
      <c r="W760" s="436"/>
      <c r="X760" s="436"/>
      <c r="Y760" s="436"/>
      <c r="Z760" s="436"/>
      <c r="AA760" s="436"/>
      <c r="AB760" s="436"/>
      <c r="AC760" s="436"/>
      <c r="AD760" s="436"/>
    </row>
    <row r="761" ht="15.75" customHeight="1">
      <c r="A761" s="437"/>
      <c r="B761" s="438"/>
      <c r="C761" s="437"/>
      <c r="D761" s="437"/>
      <c r="E761" s="436"/>
      <c r="F761" s="436"/>
      <c r="G761" s="436"/>
      <c r="H761" s="436"/>
      <c r="I761" s="436"/>
      <c r="J761" s="436"/>
      <c r="K761" s="436"/>
      <c r="L761" s="436"/>
      <c r="M761" s="436"/>
      <c r="N761" s="436"/>
      <c r="O761" s="436"/>
      <c r="P761" s="436"/>
      <c r="Q761" s="436"/>
      <c r="R761" s="436"/>
      <c r="S761" s="436"/>
      <c r="T761" s="436"/>
      <c r="U761" s="436"/>
      <c r="V761" s="436"/>
      <c r="W761" s="436"/>
      <c r="X761" s="436"/>
      <c r="Y761" s="436"/>
      <c r="Z761" s="436"/>
      <c r="AA761" s="436"/>
      <c r="AB761" s="436"/>
      <c r="AC761" s="436"/>
      <c r="AD761" s="436"/>
    </row>
    <row r="762" ht="15.75" customHeight="1">
      <c r="A762" s="437"/>
      <c r="B762" s="438"/>
      <c r="C762" s="437"/>
      <c r="D762" s="437"/>
      <c r="E762" s="436"/>
      <c r="F762" s="436"/>
      <c r="G762" s="436"/>
      <c r="H762" s="436"/>
      <c r="I762" s="436"/>
      <c r="J762" s="436"/>
      <c r="K762" s="436"/>
      <c r="L762" s="436"/>
      <c r="M762" s="436"/>
      <c r="N762" s="436"/>
      <c r="O762" s="436"/>
      <c r="P762" s="436"/>
      <c r="Q762" s="436"/>
      <c r="R762" s="436"/>
      <c r="S762" s="436"/>
      <c r="T762" s="436"/>
      <c r="U762" s="436"/>
      <c r="V762" s="436"/>
      <c r="W762" s="436"/>
      <c r="X762" s="436"/>
      <c r="Y762" s="436"/>
      <c r="Z762" s="436"/>
      <c r="AA762" s="436"/>
      <c r="AB762" s="436"/>
      <c r="AC762" s="436"/>
      <c r="AD762" s="436"/>
    </row>
    <row r="763" ht="15.75" customHeight="1">
      <c r="A763" s="437"/>
      <c r="B763" s="438"/>
      <c r="C763" s="437"/>
      <c r="D763" s="437"/>
      <c r="E763" s="436"/>
      <c r="F763" s="436"/>
      <c r="G763" s="436"/>
      <c r="H763" s="436"/>
      <c r="I763" s="436"/>
      <c r="J763" s="436"/>
      <c r="K763" s="436"/>
      <c r="L763" s="436"/>
      <c r="M763" s="436"/>
      <c r="N763" s="436"/>
      <c r="O763" s="436"/>
      <c r="P763" s="436"/>
      <c r="Q763" s="436"/>
      <c r="R763" s="436"/>
      <c r="S763" s="436"/>
      <c r="T763" s="436"/>
      <c r="U763" s="436"/>
      <c r="V763" s="436"/>
      <c r="W763" s="436"/>
      <c r="X763" s="436"/>
      <c r="Y763" s="436"/>
      <c r="Z763" s="436"/>
      <c r="AA763" s="436"/>
      <c r="AB763" s="436"/>
      <c r="AC763" s="436"/>
      <c r="AD763" s="436"/>
    </row>
    <row r="764" ht="15.75" customHeight="1">
      <c r="A764" s="437"/>
      <c r="B764" s="438"/>
      <c r="C764" s="437"/>
      <c r="D764" s="437"/>
      <c r="E764" s="436"/>
      <c r="F764" s="436"/>
      <c r="G764" s="436"/>
      <c r="H764" s="436"/>
      <c r="I764" s="436"/>
      <c r="J764" s="436"/>
      <c r="K764" s="436"/>
      <c r="L764" s="436"/>
      <c r="M764" s="436"/>
      <c r="N764" s="436"/>
      <c r="O764" s="436"/>
      <c r="P764" s="436"/>
      <c r="Q764" s="436"/>
      <c r="R764" s="436"/>
      <c r="S764" s="436"/>
      <c r="T764" s="436"/>
      <c r="U764" s="436"/>
      <c r="V764" s="436"/>
      <c r="W764" s="436"/>
      <c r="X764" s="436"/>
      <c r="Y764" s="436"/>
      <c r="Z764" s="436"/>
      <c r="AA764" s="436"/>
      <c r="AB764" s="436"/>
      <c r="AC764" s="436"/>
      <c r="AD764" s="436"/>
    </row>
    <row r="765" ht="15.75" customHeight="1">
      <c r="A765" s="437"/>
      <c r="B765" s="438"/>
      <c r="C765" s="437"/>
      <c r="D765" s="437"/>
      <c r="E765" s="436"/>
      <c r="F765" s="436"/>
      <c r="G765" s="436"/>
      <c r="H765" s="436"/>
      <c r="I765" s="436"/>
      <c r="J765" s="436"/>
      <c r="K765" s="436"/>
      <c r="L765" s="436"/>
      <c r="M765" s="436"/>
      <c r="N765" s="436"/>
      <c r="O765" s="436"/>
      <c r="P765" s="436"/>
      <c r="Q765" s="436"/>
      <c r="R765" s="436"/>
      <c r="S765" s="436"/>
      <c r="T765" s="436"/>
      <c r="U765" s="436"/>
      <c r="V765" s="436"/>
      <c r="W765" s="436"/>
      <c r="X765" s="436"/>
      <c r="Y765" s="436"/>
      <c r="Z765" s="436"/>
      <c r="AA765" s="436"/>
      <c r="AB765" s="436"/>
      <c r="AC765" s="436"/>
      <c r="AD765" s="436"/>
    </row>
    <row r="766" ht="15.75" customHeight="1">
      <c r="A766" s="437"/>
      <c r="B766" s="438"/>
      <c r="C766" s="437"/>
      <c r="D766" s="437"/>
      <c r="E766" s="436"/>
      <c r="F766" s="436"/>
      <c r="G766" s="436"/>
      <c r="H766" s="436"/>
      <c r="I766" s="436"/>
      <c r="J766" s="436"/>
      <c r="K766" s="436"/>
      <c r="L766" s="436"/>
      <c r="M766" s="436"/>
      <c r="N766" s="436"/>
      <c r="O766" s="436"/>
      <c r="P766" s="436"/>
      <c r="Q766" s="436"/>
      <c r="R766" s="436"/>
      <c r="S766" s="436"/>
      <c r="T766" s="436"/>
      <c r="U766" s="436"/>
      <c r="V766" s="436"/>
      <c r="W766" s="436"/>
      <c r="X766" s="436"/>
      <c r="Y766" s="436"/>
      <c r="Z766" s="436"/>
      <c r="AA766" s="436"/>
      <c r="AB766" s="436"/>
      <c r="AC766" s="436"/>
      <c r="AD766" s="436"/>
    </row>
    <row r="767" ht="15.75" customHeight="1">
      <c r="A767" s="437"/>
      <c r="B767" s="438"/>
      <c r="C767" s="437"/>
      <c r="D767" s="437"/>
      <c r="E767" s="436"/>
      <c r="F767" s="436"/>
      <c r="G767" s="436"/>
      <c r="H767" s="436"/>
      <c r="I767" s="436"/>
      <c r="J767" s="436"/>
      <c r="K767" s="436"/>
      <c r="L767" s="436"/>
      <c r="M767" s="436"/>
      <c r="N767" s="436"/>
      <c r="O767" s="436"/>
      <c r="P767" s="436"/>
      <c r="Q767" s="436"/>
      <c r="R767" s="436"/>
      <c r="S767" s="436"/>
      <c r="T767" s="436"/>
      <c r="U767" s="436"/>
      <c r="V767" s="436"/>
      <c r="W767" s="436"/>
      <c r="X767" s="436"/>
      <c r="Y767" s="436"/>
      <c r="Z767" s="436"/>
      <c r="AA767" s="436"/>
      <c r="AB767" s="436"/>
      <c r="AC767" s="436"/>
      <c r="AD767" s="436"/>
    </row>
    <row r="768" ht="15.75" customHeight="1">
      <c r="A768" s="437"/>
      <c r="B768" s="438"/>
      <c r="C768" s="437"/>
      <c r="D768" s="437"/>
      <c r="E768" s="436"/>
      <c r="F768" s="436"/>
      <c r="G768" s="436"/>
      <c r="H768" s="436"/>
      <c r="I768" s="436"/>
      <c r="J768" s="436"/>
      <c r="K768" s="436"/>
      <c r="L768" s="436"/>
      <c r="M768" s="436"/>
      <c r="N768" s="436"/>
      <c r="O768" s="436"/>
      <c r="P768" s="436"/>
      <c r="Q768" s="436"/>
      <c r="R768" s="436"/>
      <c r="S768" s="436"/>
      <c r="T768" s="436"/>
      <c r="U768" s="436"/>
      <c r="V768" s="436"/>
      <c r="W768" s="436"/>
      <c r="X768" s="436"/>
      <c r="Y768" s="436"/>
      <c r="Z768" s="436"/>
      <c r="AA768" s="436"/>
      <c r="AB768" s="436"/>
      <c r="AC768" s="436"/>
      <c r="AD768" s="436"/>
    </row>
    <row r="769" ht="15.75" customHeight="1">
      <c r="A769" s="437"/>
      <c r="B769" s="438"/>
      <c r="C769" s="437"/>
      <c r="D769" s="437"/>
      <c r="E769" s="436"/>
      <c r="F769" s="436"/>
      <c r="G769" s="436"/>
      <c r="H769" s="436"/>
      <c r="I769" s="436"/>
      <c r="J769" s="436"/>
      <c r="K769" s="436"/>
      <c r="L769" s="436"/>
      <c r="M769" s="436"/>
      <c r="N769" s="436"/>
      <c r="O769" s="436"/>
      <c r="P769" s="436"/>
      <c r="Q769" s="436"/>
      <c r="R769" s="436"/>
      <c r="S769" s="436"/>
      <c r="T769" s="436"/>
      <c r="U769" s="436"/>
      <c r="V769" s="436"/>
      <c r="W769" s="436"/>
      <c r="X769" s="436"/>
      <c r="Y769" s="436"/>
      <c r="Z769" s="436"/>
      <c r="AA769" s="436"/>
      <c r="AB769" s="436"/>
      <c r="AC769" s="436"/>
      <c r="AD769" s="436"/>
    </row>
    <row r="770" ht="15.75" customHeight="1">
      <c r="A770" s="437"/>
      <c r="B770" s="438"/>
      <c r="C770" s="437"/>
      <c r="D770" s="437"/>
      <c r="E770" s="436"/>
      <c r="F770" s="436"/>
      <c r="G770" s="436"/>
      <c r="H770" s="436"/>
      <c r="I770" s="436"/>
      <c r="J770" s="436"/>
      <c r="K770" s="436"/>
      <c r="L770" s="436"/>
      <c r="M770" s="436"/>
      <c r="N770" s="436"/>
      <c r="O770" s="436"/>
      <c r="P770" s="436"/>
      <c r="Q770" s="436"/>
      <c r="R770" s="436"/>
      <c r="S770" s="436"/>
      <c r="T770" s="436"/>
      <c r="U770" s="436"/>
      <c r="V770" s="436"/>
      <c r="W770" s="436"/>
      <c r="X770" s="436"/>
      <c r="Y770" s="436"/>
      <c r="Z770" s="436"/>
      <c r="AA770" s="436"/>
      <c r="AB770" s="436"/>
      <c r="AC770" s="436"/>
      <c r="AD770" s="436"/>
    </row>
    <row r="771" ht="15.75" customHeight="1">
      <c r="A771" s="437"/>
      <c r="B771" s="438"/>
      <c r="C771" s="437"/>
      <c r="D771" s="437"/>
      <c r="E771" s="436"/>
      <c r="F771" s="436"/>
      <c r="G771" s="436"/>
      <c r="H771" s="436"/>
      <c r="I771" s="436"/>
      <c r="J771" s="436"/>
      <c r="K771" s="436"/>
      <c r="L771" s="436"/>
      <c r="M771" s="436"/>
      <c r="N771" s="436"/>
      <c r="O771" s="436"/>
      <c r="P771" s="436"/>
      <c r="Q771" s="436"/>
      <c r="R771" s="436"/>
      <c r="S771" s="436"/>
      <c r="T771" s="436"/>
      <c r="U771" s="436"/>
      <c r="V771" s="436"/>
      <c r="W771" s="436"/>
      <c r="X771" s="436"/>
      <c r="Y771" s="436"/>
      <c r="Z771" s="436"/>
      <c r="AA771" s="436"/>
      <c r="AB771" s="436"/>
      <c r="AC771" s="436"/>
      <c r="AD771" s="436"/>
    </row>
    <row r="772" ht="15.75" customHeight="1">
      <c r="A772" s="437"/>
      <c r="B772" s="438"/>
      <c r="C772" s="437"/>
      <c r="D772" s="437"/>
      <c r="E772" s="436"/>
      <c r="F772" s="436"/>
      <c r="G772" s="436"/>
      <c r="H772" s="436"/>
      <c r="I772" s="436"/>
      <c r="J772" s="436"/>
      <c r="K772" s="436"/>
      <c r="L772" s="436"/>
      <c r="M772" s="436"/>
      <c r="N772" s="436"/>
      <c r="O772" s="436"/>
      <c r="P772" s="436"/>
      <c r="Q772" s="436"/>
      <c r="R772" s="436"/>
      <c r="S772" s="436"/>
      <c r="T772" s="436"/>
      <c r="U772" s="436"/>
      <c r="V772" s="436"/>
      <c r="W772" s="436"/>
      <c r="X772" s="436"/>
      <c r="Y772" s="436"/>
      <c r="Z772" s="436"/>
      <c r="AA772" s="436"/>
      <c r="AB772" s="436"/>
      <c r="AC772" s="436"/>
      <c r="AD772" s="436"/>
    </row>
    <row r="773" ht="15.75" customHeight="1">
      <c r="A773" s="437"/>
      <c r="B773" s="438"/>
      <c r="C773" s="437"/>
      <c r="D773" s="437"/>
      <c r="E773" s="436"/>
      <c r="F773" s="436"/>
      <c r="G773" s="436"/>
      <c r="H773" s="436"/>
      <c r="I773" s="436"/>
      <c r="J773" s="436"/>
      <c r="K773" s="436"/>
      <c r="L773" s="436"/>
      <c r="M773" s="436"/>
      <c r="N773" s="436"/>
      <c r="O773" s="436"/>
      <c r="P773" s="436"/>
      <c r="Q773" s="436"/>
      <c r="R773" s="436"/>
      <c r="S773" s="436"/>
      <c r="T773" s="436"/>
      <c r="U773" s="436"/>
      <c r="V773" s="436"/>
      <c r="W773" s="436"/>
      <c r="X773" s="436"/>
      <c r="Y773" s="436"/>
      <c r="Z773" s="436"/>
      <c r="AA773" s="436"/>
      <c r="AB773" s="436"/>
      <c r="AC773" s="436"/>
      <c r="AD773" s="436"/>
    </row>
    <row r="774" ht="15.75" customHeight="1">
      <c r="A774" s="437"/>
      <c r="B774" s="438"/>
      <c r="C774" s="437"/>
      <c r="D774" s="437"/>
      <c r="E774" s="436"/>
      <c r="F774" s="436"/>
      <c r="G774" s="436"/>
      <c r="H774" s="436"/>
      <c r="I774" s="436"/>
      <c r="J774" s="436"/>
      <c r="K774" s="436"/>
      <c r="L774" s="436"/>
      <c r="M774" s="436"/>
      <c r="N774" s="436"/>
      <c r="O774" s="436"/>
      <c r="P774" s="436"/>
      <c r="Q774" s="436"/>
      <c r="R774" s="436"/>
      <c r="S774" s="436"/>
      <c r="T774" s="436"/>
      <c r="U774" s="436"/>
      <c r="V774" s="436"/>
      <c r="W774" s="436"/>
      <c r="X774" s="436"/>
      <c r="Y774" s="436"/>
      <c r="Z774" s="436"/>
      <c r="AA774" s="436"/>
      <c r="AB774" s="436"/>
      <c r="AC774" s="436"/>
      <c r="AD774" s="436"/>
    </row>
    <row r="775" ht="15.75" customHeight="1">
      <c r="A775" s="437"/>
      <c r="B775" s="438"/>
      <c r="C775" s="437"/>
      <c r="D775" s="437"/>
      <c r="E775" s="436"/>
      <c r="F775" s="436"/>
      <c r="G775" s="436"/>
      <c r="H775" s="436"/>
      <c r="I775" s="436"/>
      <c r="J775" s="436"/>
      <c r="K775" s="436"/>
      <c r="L775" s="436"/>
      <c r="M775" s="436"/>
      <c r="N775" s="436"/>
      <c r="O775" s="436"/>
      <c r="P775" s="436"/>
      <c r="Q775" s="436"/>
      <c r="R775" s="436"/>
      <c r="S775" s="436"/>
      <c r="T775" s="436"/>
      <c r="U775" s="436"/>
      <c r="V775" s="436"/>
      <c r="W775" s="436"/>
      <c r="X775" s="436"/>
      <c r="Y775" s="436"/>
      <c r="Z775" s="436"/>
      <c r="AA775" s="436"/>
      <c r="AB775" s="436"/>
      <c r="AC775" s="436"/>
      <c r="AD775" s="436"/>
    </row>
    <row r="776" ht="15.75" customHeight="1">
      <c r="A776" s="437"/>
      <c r="B776" s="438"/>
      <c r="C776" s="437"/>
      <c r="D776" s="437"/>
      <c r="E776" s="436"/>
      <c r="F776" s="436"/>
      <c r="G776" s="436"/>
      <c r="H776" s="436"/>
      <c r="I776" s="436"/>
      <c r="J776" s="436"/>
      <c r="K776" s="436"/>
      <c r="L776" s="436"/>
      <c r="M776" s="436"/>
      <c r="N776" s="436"/>
      <c r="O776" s="436"/>
      <c r="P776" s="436"/>
      <c r="Q776" s="436"/>
      <c r="R776" s="436"/>
      <c r="S776" s="436"/>
      <c r="T776" s="436"/>
      <c r="U776" s="436"/>
      <c r="V776" s="436"/>
      <c r="W776" s="436"/>
      <c r="X776" s="436"/>
      <c r="Y776" s="436"/>
      <c r="Z776" s="436"/>
      <c r="AA776" s="436"/>
      <c r="AB776" s="436"/>
      <c r="AC776" s="436"/>
      <c r="AD776" s="436"/>
    </row>
    <row r="777" ht="15.75" customHeight="1">
      <c r="A777" s="437"/>
      <c r="B777" s="438"/>
      <c r="C777" s="437"/>
      <c r="D777" s="437"/>
      <c r="E777" s="436"/>
      <c r="F777" s="436"/>
      <c r="G777" s="436"/>
      <c r="H777" s="436"/>
      <c r="I777" s="436"/>
      <c r="J777" s="436"/>
      <c r="K777" s="436"/>
      <c r="L777" s="436"/>
      <c r="M777" s="436"/>
      <c r="N777" s="436"/>
      <c r="O777" s="436"/>
      <c r="P777" s="436"/>
      <c r="Q777" s="436"/>
      <c r="R777" s="436"/>
      <c r="S777" s="436"/>
      <c r="T777" s="436"/>
      <c r="U777" s="436"/>
      <c r="V777" s="436"/>
      <c r="W777" s="436"/>
      <c r="X777" s="436"/>
      <c r="Y777" s="436"/>
      <c r="Z777" s="436"/>
      <c r="AA777" s="436"/>
      <c r="AB777" s="436"/>
      <c r="AC777" s="436"/>
      <c r="AD777" s="436"/>
    </row>
    <row r="778" ht="15.75" customHeight="1">
      <c r="A778" s="437"/>
      <c r="B778" s="438"/>
      <c r="C778" s="437"/>
      <c r="D778" s="437"/>
      <c r="E778" s="436"/>
      <c r="F778" s="436"/>
      <c r="G778" s="436"/>
      <c r="H778" s="436"/>
      <c r="I778" s="436"/>
      <c r="J778" s="436"/>
      <c r="K778" s="436"/>
      <c r="L778" s="436"/>
      <c r="M778" s="436"/>
      <c r="N778" s="436"/>
      <c r="O778" s="436"/>
      <c r="P778" s="436"/>
      <c r="Q778" s="436"/>
      <c r="R778" s="436"/>
      <c r="S778" s="436"/>
      <c r="T778" s="436"/>
      <c r="U778" s="436"/>
      <c r="V778" s="436"/>
      <c r="W778" s="436"/>
      <c r="X778" s="436"/>
      <c r="Y778" s="436"/>
      <c r="Z778" s="436"/>
      <c r="AA778" s="436"/>
      <c r="AB778" s="436"/>
      <c r="AC778" s="436"/>
      <c r="AD778" s="436"/>
    </row>
    <row r="779" ht="15.75" customHeight="1">
      <c r="A779" s="437"/>
      <c r="B779" s="438"/>
      <c r="C779" s="437"/>
      <c r="D779" s="437"/>
      <c r="E779" s="436"/>
      <c r="F779" s="436"/>
      <c r="G779" s="436"/>
      <c r="H779" s="436"/>
      <c r="I779" s="436"/>
      <c r="J779" s="436"/>
      <c r="K779" s="436"/>
      <c r="L779" s="436"/>
      <c r="M779" s="436"/>
      <c r="N779" s="436"/>
      <c r="O779" s="436"/>
      <c r="P779" s="436"/>
      <c r="Q779" s="436"/>
      <c r="R779" s="436"/>
      <c r="S779" s="436"/>
      <c r="T779" s="436"/>
      <c r="U779" s="436"/>
      <c r="V779" s="436"/>
      <c r="W779" s="436"/>
      <c r="X779" s="436"/>
      <c r="Y779" s="436"/>
      <c r="Z779" s="436"/>
      <c r="AA779" s="436"/>
      <c r="AB779" s="436"/>
      <c r="AC779" s="436"/>
      <c r="AD779" s="436"/>
    </row>
    <row r="780" ht="15.75" customHeight="1">
      <c r="A780" s="437"/>
      <c r="B780" s="438"/>
      <c r="C780" s="437"/>
      <c r="D780" s="437"/>
      <c r="E780" s="436"/>
      <c r="F780" s="436"/>
      <c r="G780" s="436"/>
      <c r="H780" s="436"/>
      <c r="I780" s="436"/>
      <c r="J780" s="436"/>
      <c r="K780" s="436"/>
      <c r="L780" s="436"/>
      <c r="M780" s="436"/>
      <c r="N780" s="436"/>
      <c r="O780" s="436"/>
      <c r="P780" s="436"/>
      <c r="Q780" s="436"/>
      <c r="R780" s="436"/>
      <c r="S780" s="436"/>
      <c r="T780" s="436"/>
      <c r="U780" s="436"/>
      <c r="V780" s="436"/>
      <c r="W780" s="436"/>
      <c r="X780" s="436"/>
      <c r="Y780" s="436"/>
      <c r="Z780" s="436"/>
      <c r="AA780" s="436"/>
      <c r="AB780" s="436"/>
      <c r="AC780" s="436"/>
      <c r="AD780" s="436"/>
    </row>
    <row r="781" ht="15.75" customHeight="1">
      <c r="A781" s="437"/>
      <c r="B781" s="438"/>
      <c r="C781" s="437"/>
      <c r="D781" s="437"/>
      <c r="E781" s="436"/>
      <c r="F781" s="436"/>
      <c r="G781" s="436"/>
      <c r="H781" s="436"/>
      <c r="I781" s="436"/>
      <c r="J781" s="436"/>
      <c r="K781" s="436"/>
      <c r="L781" s="436"/>
      <c r="M781" s="436"/>
      <c r="N781" s="436"/>
      <c r="O781" s="436"/>
      <c r="P781" s="436"/>
      <c r="Q781" s="436"/>
      <c r="R781" s="436"/>
      <c r="S781" s="436"/>
      <c r="T781" s="436"/>
      <c r="U781" s="436"/>
      <c r="V781" s="436"/>
      <c r="W781" s="436"/>
      <c r="X781" s="436"/>
      <c r="Y781" s="436"/>
      <c r="Z781" s="436"/>
      <c r="AA781" s="436"/>
      <c r="AB781" s="436"/>
      <c r="AC781" s="436"/>
      <c r="AD781" s="436"/>
    </row>
    <row r="782" ht="15.75" customHeight="1">
      <c r="A782" s="437"/>
      <c r="B782" s="438"/>
      <c r="C782" s="437"/>
      <c r="D782" s="437"/>
      <c r="E782" s="436"/>
      <c r="F782" s="436"/>
      <c r="G782" s="436"/>
      <c r="H782" s="436"/>
      <c r="I782" s="436"/>
      <c r="J782" s="436"/>
      <c r="K782" s="436"/>
      <c r="L782" s="436"/>
      <c r="M782" s="436"/>
      <c r="N782" s="436"/>
      <c r="O782" s="436"/>
      <c r="P782" s="436"/>
      <c r="Q782" s="436"/>
      <c r="R782" s="436"/>
      <c r="S782" s="436"/>
      <c r="T782" s="436"/>
      <c r="U782" s="436"/>
      <c r="V782" s="436"/>
      <c r="W782" s="436"/>
      <c r="X782" s="436"/>
      <c r="Y782" s="436"/>
      <c r="Z782" s="436"/>
      <c r="AA782" s="436"/>
      <c r="AB782" s="436"/>
      <c r="AC782" s="436"/>
      <c r="AD782" s="436"/>
    </row>
    <row r="783" ht="15.75" customHeight="1">
      <c r="A783" s="437"/>
      <c r="B783" s="438"/>
      <c r="C783" s="437"/>
      <c r="D783" s="437"/>
      <c r="E783" s="436"/>
      <c r="F783" s="436"/>
      <c r="G783" s="436"/>
      <c r="H783" s="436"/>
      <c r="I783" s="436"/>
      <c r="J783" s="436"/>
      <c r="K783" s="436"/>
      <c r="L783" s="436"/>
      <c r="M783" s="436"/>
      <c r="N783" s="436"/>
      <c r="O783" s="436"/>
      <c r="P783" s="436"/>
      <c r="Q783" s="436"/>
      <c r="R783" s="436"/>
      <c r="S783" s="436"/>
      <c r="T783" s="436"/>
      <c r="U783" s="436"/>
      <c r="V783" s="436"/>
      <c r="W783" s="436"/>
      <c r="X783" s="436"/>
      <c r="Y783" s="436"/>
      <c r="Z783" s="436"/>
      <c r="AA783" s="436"/>
      <c r="AB783" s="436"/>
      <c r="AC783" s="436"/>
      <c r="AD783" s="436"/>
    </row>
    <row r="784" ht="15.75" customHeight="1">
      <c r="A784" s="437"/>
      <c r="B784" s="438"/>
      <c r="C784" s="437"/>
      <c r="D784" s="437"/>
      <c r="E784" s="436"/>
      <c r="F784" s="436"/>
      <c r="G784" s="436"/>
      <c r="H784" s="436"/>
      <c r="I784" s="436"/>
      <c r="J784" s="436"/>
      <c r="K784" s="436"/>
      <c r="L784" s="436"/>
      <c r="M784" s="436"/>
      <c r="N784" s="436"/>
      <c r="O784" s="436"/>
      <c r="P784" s="436"/>
      <c r="Q784" s="436"/>
      <c r="R784" s="436"/>
      <c r="S784" s="436"/>
      <c r="T784" s="436"/>
      <c r="U784" s="436"/>
      <c r="V784" s="436"/>
      <c r="W784" s="436"/>
      <c r="X784" s="436"/>
      <c r="Y784" s="436"/>
      <c r="Z784" s="436"/>
      <c r="AA784" s="436"/>
      <c r="AB784" s="436"/>
      <c r="AC784" s="436"/>
      <c r="AD784" s="436"/>
    </row>
    <row r="785" ht="15.75" customHeight="1">
      <c r="A785" s="437"/>
      <c r="B785" s="438"/>
      <c r="C785" s="437"/>
      <c r="D785" s="437"/>
      <c r="E785" s="436"/>
      <c r="F785" s="436"/>
      <c r="G785" s="436"/>
      <c r="H785" s="436"/>
      <c r="I785" s="436"/>
      <c r="J785" s="436"/>
      <c r="K785" s="436"/>
      <c r="L785" s="436"/>
      <c r="M785" s="436"/>
      <c r="N785" s="436"/>
      <c r="O785" s="436"/>
      <c r="P785" s="436"/>
      <c r="Q785" s="436"/>
      <c r="R785" s="436"/>
      <c r="S785" s="436"/>
      <c r="T785" s="436"/>
      <c r="U785" s="436"/>
      <c r="V785" s="436"/>
      <c r="W785" s="436"/>
      <c r="X785" s="436"/>
      <c r="Y785" s="436"/>
      <c r="Z785" s="436"/>
      <c r="AA785" s="436"/>
      <c r="AB785" s="436"/>
      <c r="AC785" s="436"/>
      <c r="AD785" s="436"/>
    </row>
    <row r="786" ht="15.75" customHeight="1">
      <c r="A786" s="437"/>
      <c r="B786" s="438"/>
      <c r="C786" s="437"/>
      <c r="D786" s="437"/>
      <c r="E786" s="436"/>
      <c r="F786" s="436"/>
      <c r="G786" s="436"/>
      <c r="H786" s="436"/>
      <c r="I786" s="436"/>
      <c r="J786" s="436"/>
      <c r="K786" s="436"/>
      <c r="L786" s="436"/>
      <c r="M786" s="436"/>
      <c r="N786" s="436"/>
      <c r="O786" s="436"/>
      <c r="P786" s="436"/>
      <c r="Q786" s="436"/>
      <c r="R786" s="436"/>
      <c r="S786" s="436"/>
      <c r="T786" s="436"/>
      <c r="U786" s="436"/>
      <c r="V786" s="436"/>
      <c r="W786" s="436"/>
      <c r="X786" s="436"/>
      <c r="Y786" s="436"/>
      <c r="Z786" s="436"/>
      <c r="AA786" s="436"/>
      <c r="AB786" s="436"/>
      <c r="AC786" s="436"/>
      <c r="AD786" s="436"/>
    </row>
    <row r="787" ht="15.75" customHeight="1">
      <c r="A787" s="437"/>
      <c r="B787" s="438"/>
      <c r="C787" s="437"/>
      <c r="D787" s="437"/>
      <c r="E787" s="436"/>
      <c r="F787" s="436"/>
      <c r="G787" s="436"/>
      <c r="H787" s="436"/>
      <c r="I787" s="436"/>
      <c r="J787" s="436"/>
      <c r="K787" s="436"/>
      <c r="L787" s="436"/>
      <c r="M787" s="436"/>
      <c r="N787" s="436"/>
      <c r="O787" s="436"/>
      <c r="P787" s="436"/>
      <c r="Q787" s="436"/>
      <c r="R787" s="436"/>
      <c r="S787" s="436"/>
      <c r="T787" s="436"/>
      <c r="U787" s="436"/>
      <c r="V787" s="436"/>
      <c r="W787" s="436"/>
      <c r="X787" s="436"/>
      <c r="Y787" s="436"/>
      <c r="Z787" s="436"/>
      <c r="AA787" s="436"/>
      <c r="AB787" s="436"/>
      <c r="AC787" s="436"/>
      <c r="AD787" s="436"/>
    </row>
    <row r="788" ht="15.75" customHeight="1">
      <c r="A788" s="437"/>
      <c r="B788" s="438"/>
      <c r="C788" s="437"/>
      <c r="D788" s="437"/>
      <c r="E788" s="436"/>
      <c r="F788" s="436"/>
      <c r="G788" s="436"/>
      <c r="H788" s="436"/>
      <c r="I788" s="436"/>
      <c r="J788" s="436"/>
      <c r="K788" s="436"/>
      <c r="L788" s="436"/>
      <c r="M788" s="436"/>
      <c r="N788" s="436"/>
      <c r="O788" s="436"/>
      <c r="P788" s="436"/>
      <c r="Q788" s="436"/>
      <c r="R788" s="436"/>
      <c r="S788" s="436"/>
      <c r="T788" s="436"/>
      <c r="U788" s="436"/>
      <c r="V788" s="436"/>
      <c r="W788" s="436"/>
      <c r="X788" s="436"/>
      <c r="Y788" s="436"/>
      <c r="Z788" s="436"/>
      <c r="AA788" s="436"/>
      <c r="AB788" s="436"/>
      <c r="AC788" s="436"/>
      <c r="AD788" s="436"/>
    </row>
    <row r="789" ht="15.75" customHeight="1">
      <c r="A789" s="437"/>
      <c r="B789" s="438"/>
      <c r="C789" s="437"/>
      <c r="D789" s="437"/>
      <c r="E789" s="436"/>
      <c r="F789" s="436"/>
      <c r="G789" s="436"/>
      <c r="H789" s="436"/>
      <c r="I789" s="436"/>
      <c r="J789" s="436"/>
      <c r="K789" s="436"/>
      <c r="L789" s="436"/>
      <c r="M789" s="436"/>
      <c r="N789" s="436"/>
      <c r="O789" s="436"/>
      <c r="P789" s="436"/>
      <c r="Q789" s="436"/>
      <c r="R789" s="436"/>
      <c r="S789" s="436"/>
      <c r="T789" s="436"/>
      <c r="U789" s="436"/>
      <c r="V789" s="436"/>
      <c r="W789" s="436"/>
      <c r="X789" s="436"/>
      <c r="Y789" s="436"/>
      <c r="Z789" s="436"/>
      <c r="AA789" s="436"/>
      <c r="AB789" s="436"/>
      <c r="AC789" s="436"/>
      <c r="AD789" s="436"/>
    </row>
    <row r="790" ht="15.75" customHeight="1">
      <c r="A790" s="437"/>
      <c r="B790" s="438"/>
      <c r="C790" s="437"/>
      <c r="D790" s="437"/>
      <c r="E790" s="436"/>
      <c r="F790" s="436"/>
      <c r="G790" s="436"/>
      <c r="H790" s="436"/>
      <c r="I790" s="436"/>
      <c r="J790" s="436"/>
      <c r="K790" s="436"/>
      <c r="L790" s="436"/>
      <c r="M790" s="436"/>
      <c r="N790" s="436"/>
      <c r="O790" s="436"/>
      <c r="P790" s="436"/>
      <c r="Q790" s="436"/>
      <c r="R790" s="436"/>
      <c r="S790" s="436"/>
      <c r="T790" s="436"/>
      <c r="U790" s="436"/>
      <c r="V790" s="436"/>
      <c r="W790" s="436"/>
      <c r="X790" s="436"/>
      <c r="Y790" s="436"/>
      <c r="Z790" s="436"/>
      <c r="AA790" s="436"/>
      <c r="AB790" s="436"/>
      <c r="AC790" s="436"/>
      <c r="AD790" s="436"/>
    </row>
    <row r="791" ht="15.75" customHeight="1">
      <c r="A791" s="437"/>
      <c r="B791" s="438"/>
      <c r="C791" s="437"/>
      <c r="D791" s="437"/>
      <c r="E791" s="436"/>
      <c r="F791" s="436"/>
      <c r="G791" s="436"/>
      <c r="H791" s="436"/>
      <c r="I791" s="436"/>
      <c r="J791" s="436"/>
      <c r="K791" s="436"/>
      <c r="L791" s="436"/>
      <c r="M791" s="436"/>
      <c r="N791" s="436"/>
      <c r="O791" s="436"/>
      <c r="P791" s="436"/>
      <c r="Q791" s="436"/>
      <c r="R791" s="436"/>
      <c r="S791" s="436"/>
      <c r="T791" s="436"/>
      <c r="U791" s="436"/>
      <c r="V791" s="436"/>
      <c r="W791" s="436"/>
      <c r="X791" s="436"/>
      <c r="Y791" s="436"/>
      <c r="Z791" s="436"/>
      <c r="AA791" s="436"/>
      <c r="AB791" s="436"/>
      <c r="AC791" s="436"/>
      <c r="AD791" s="436"/>
    </row>
    <row r="792" ht="15.75" customHeight="1">
      <c r="A792" s="437"/>
      <c r="B792" s="438"/>
      <c r="C792" s="437"/>
      <c r="D792" s="437"/>
      <c r="E792" s="436"/>
      <c r="F792" s="436"/>
      <c r="G792" s="436"/>
      <c r="H792" s="436"/>
      <c r="I792" s="436"/>
      <c r="J792" s="436"/>
      <c r="K792" s="436"/>
      <c r="L792" s="436"/>
      <c r="M792" s="436"/>
      <c r="N792" s="436"/>
      <c r="O792" s="436"/>
      <c r="P792" s="436"/>
      <c r="Q792" s="436"/>
      <c r="R792" s="436"/>
      <c r="S792" s="436"/>
      <c r="T792" s="436"/>
      <c r="U792" s="436"/>
      <c r="V792" s="436"/>
      <c r="W792" s="436"/>
      <c r="X792" s="436"/>
      <c r="Y792" s="436"/>
      <c r="Z792" s="436"/>
      <c r="AA792" s="436"/>
      <c r="AB792" s="436"/>
      <c r="AC792" s="436"/>
      <c r="AD792" s="436"/>
    </row>
    <row r="793" ht="15.75" customHeight="1">
      <c r="A793" s="437"/>
      <c r="B793" s="438"/>
      <c r="C793" s="437"/>
      <c r="D793" s="437"/>
      <c r="E793" s="436"/>
      <c r="F793" s="436"/>
      <c r="G793" s="436"/>
      <c r="H793" s="436"/>
      <c r="I793" s="436"/>
      <c r="J793" s="436"/>
      <c r="K793" s="436"/>
      <c r="L793" s="436"/>
      <c r="M793" s="436"/>
      <c r="N793" s="436"/>
      <c r="O793" s="436"/>
      <c r="P793" s="436"/>
      <c r="Q793" s="436"/>
      <c r="R793" s="436"/>
      <c r="S793" s="436"/>
      <c r="T793" s="436"/>
      <c r="U793" s="436"/>
      <c r="V793" s="436"/>
      <c r="W793" s="436"/>
      <c r="X793" s="436"/>
      <c r="Y793" s="436"/>
      <c r="Z793" s="436"/>
      <c r="AA793" s="436"/>
      <c r="AB793" s="436"/>
      <c r="AC793" s="436"/>
      <c r="AD793" s="436"/>
    </row>
    <row r="794" ht="15.75" customHeight="1">
      <c r="A794" s="437"/>
      <c r="B794" s="438"/>
      <c r="C794" s="437"/>
      <c r="D794" s="437"/>
      <c r="E794" s="436"/>
      <c r="F794" s="436"/>
      <c r="G794" s="436"/>
      <c r="H794" s="436"/>
      <c r="I794" s="436"/>
      <c r="J794" s="436"/>
      <c r="K794" s="436"/>
      <c r="L794" s="436"/>
      <c r="M794" s="436"/>
      <c r="N794" s="436"/>
      <c r="O794" s="436"/>
      <c r="P794" s="436"/>
      <c r="Q794" s="436"/>
      <c r="R794" s="436"/>
      <c r="S794" s="436"/>
      <c r="T794" s="436"/>
      <c r="U794" s="436"/>
      <c r="V794" s="436"/>
      <c r="W794" s="436"/>
      <c r="X794" s="436"/>
      <c r="Y794" s="436"/>
      <c r="Z794" s="436"/>
      <c r="AA794" s="436"/>
      <c r="AB794" s="436"/>
      <c r="AC794" s="436"/>
      <c r="AD794" s="436"/>
    </row>
    <row r="795" ht="15.75" customHeight="1">
      <c r="A795" s="437"/>
      <c r="B795" s="438"/>
      <c r="C795" s="437"/>
      <c r="D795" s="437"/>
      <c r="E795" s="436"/>
      <c r="F795" s="436"/>
      <c r="G795" s="436"/>
      <c r="H795" s="436"/>
      <c r="I795" s="436"/>
      <c r="J795" s="436"/>
      <c r="K795" s="436"/>
      <c r="L795" s="436"/>
      <c r="M795" s="436"/>
      <c r="N795" s="436"/>
      <c r="O795" s="436"/>
      <c r="P795" s="436"/>
      <c r="Q795" s="436"/>
      <c r="R795" s="436"/>
      <c r="S795" s="436"/>
      <c r="T795" s="436"/>
      <c r="U795" s="436"/>
      <c r="V795" s="436"/>
      <c r="W795" s="436"/>
      <c r="X795" s="436"/>
      <c r="Y795" s="436"/>
      <c r="Z795" s="436"/>
      <c r="AA795" s="436"/>
      <c r="AB795" s="436"/>
      <c r="AC795" s="436"/>
      <c r="AD795" s="436"/>
    </row>
    <row r="796" ht="15.75" customHeight="1">
      <c r="A796" s="437"/>
      <c r="B796" s="438"/>
      <c r="C796" s="437"/>
      <c r="D796" s="437"/>
      <c r="E796" s="436"/>
      <c r="F796" s="436"/>
      <c r="G796" s="436"/>
      <c r="H796" s="436"/>
      <c r="I796" s="436"/>
      <c r="J796" s="436"/>
      <c r="K796" s="436"/>
      <c r="L796" s="436"/>
      <c r="M796" s="436"/>
      <c r="N796" s="436"/>
      <c r="O796" s="436"/>
      <c r="P796" s="436"/>
      <c r="Q796" s="436"/>
      <c r="R796" s="436"/>
      <c r="S796" s="436"/>
      <c r="T796" s="436"/>
      <c r="U796" s="436"/>
      <c r="V796" s="436"/>
      <c r="W796" s="436"/>
      <c r="X796" s="436"/>
      <c r="Y796" s="436"/>
      <c r="Z796" s="436"/>
      <c r="AA796" s="436"/>
      <c r="AB796" s="436"/>
      <c r="AC796" s="436"/>
      <c r="AD796" s="436"/>
    </row>
    <row r="797" ht="15.75" customHeight="1">
      <c r="A797" s="437"/>
      <c r="B797" s="438"/>
      <c r="C797" s="437"/>
      <c r="D797" s="437"/>
      <c r="E797" s="436"/>
      <c r="F797" s="436"/>
      <c r="G797" s="436"/>
      <c r="H797" s="436"/>
      <c r="I797" s="436"/>
      <c r="J797" s="436"/>
      <c r="K797" s="436"/>
      <c r="L797" s="436"/>
      <c r="M797" s="436"/>
      <c r="N797" s="436"/>
      <c r="O797" s="436"/>
      <c r="P797" s="436"/>
      <c r="Q797" s="436"/>
      <c r="R797" s="436"/>
      <c r="S797" s="436"/>
      <c r="T797" s="436"/>
      <c r="U797" s="436"/>
      <c r="V797" s="436"/>
      <c r="W797" s="436"/>
      <c r="X797" s="436"/>
      <c r="Y797" s="436"/>
      <c r="Z797" s="436"/>
      <c r="AA797" s="436"/>
      <c r="AB797" s="436"/>
      <c r="AC797" s="436"/>
      <c r="AD797" s="436"/>
    </row>
    <row r="798" ht="15.75" customHeight="1">
      <c r="A798" s="437"/>
      <c r="B798" s="438"/>
      <c r="C798" s="437"/>
      <c r="D798" s="437"/>
      <c r="E798" s="436"/>
      <c r="F798" s="436"/>
      <c r="G798" s="436"/>
      <c r="H798" s="436"/>
      <c r="I798" s="436"/>
      <c r="J798" s="436"/>
      <c r="K798" s="436"/>
      <c r="L798" s="436"/>
      <c r="M798" s="436"/>
      <c r="N798" s="436"/>
      <c r="O798" s="436"/>
      <c r="P798" s="436"/>
      <c r="Q798" s="436"/>
      <c r="R798" s="436"/>
      <c r="S798" s="436"/>
      <c r="T798" s="436"/>
      <c r="U798" s="436"/>
      <c r="V798" s="436"/>
      <c r="W798" s="436"/>
      <c r="X798" s="436"/>
      <c r="Y798" s="436"/>
      <c r="Z798" s="436"/>
      <c r="AA798" s="436"/>
      <c r="AB798" s="436"/>
      <c r="AC798" s="436"/>
      <c r="AD798" s="436"/>
    </row>
    <row r="799" ht="15.75" customHeight="1">
      <c r="A799" s="437"/>
      <c r="B799" s="438"/>
      <c r="C799" s="437"/>
      <c r="D799" s="437"/>
      <c r="E799" s="436"/>
      <c r="F799" s="436"/>
      <c r="G799" s="436"/>
      <c r="H799" s="436"/>
      <c r="I799" s="436"/>
      <c r="J799" s="436"/>
      <c r="K799" s="436"/>
      <c r="L799" s="436"/>
      <c r="M799" s="436"/>
      <c r="N799" s="436"/>
      <c r="O799" s="436"/>
      <c r="P799" s="436"/>
      <c r="Q799" s="436"/>
      <c r="R799" s="436"/>
      <c r="S799" s="436"/>
      <c r="T799" s="436"/>
      <c r="U799" s="436"/>
      <c r="V799" s="436"/>
      <c r="W799" s="436"/>
      <c r="X799" s="436"/>
      <c r="Y799" s="436"/>
      <c r="Z799" s="436"/>
      <c r="AA799" s="436"/>
      <c r="AB799" s="436"/>
      <c r="AC799" s="436"/>
      <c r="AD799" s="436"/>
    </row>
    <row r="800" ht="15.75" customHeight="1">
      <c r="A800" s="437"/>
      <c r="B800" s="438"/>
      <c r="C800" s="437"/>
      <c r="D800" s="437"/>
      <c r="E800" s="436"/>
      <c r="F800" s="436"/>
      <c r="G800" s="436"/>
      <c r="H800" s="436"/>
      <c r="I800" s="436"/>
      <c r="J800" s="436"/>
      <c r="K800" s="436"/>
      <c r="L800" s="436"/>
      <c r="M800" s="436"/>
      <c r="N800" s="436"/>
      <c r="O800" s="436"/>
      <c r="P800" s="436"/>
      <c r="Q800" s="436"/>
      <c r="R800" s="436"/>
      <c r="S800" s="436"/>
      <c r="T800" s="436"/>
      <c r="U800" s="436"/>
      <c r="V800" s="436"/>
      <c r="W800" s="436"/>
      <c r="X800" s="436"/>
      <c r="Y800" s="436"/>
      <c r="Z800" s="436"/>
      <c r="AA800" s="436"/>
      <c r="AB800" s="436"/>
      <c r="AC800" s="436"/>
      <c r="AD800" s="436"/>
    </row>
    <row r="801" ht="15.75" customHeight="1">
      <c r="A801" s="437"/>
      <c r="B801" s="438"/>
      <c r="C801" s="437"/>
      <c r="D801" s="437"/>
      <c r="E801" s="436"/>
      <c r="F801" s="436"/>
      <c r="G801" s="436"/>
      <c r="H801" s="436"/>
      <c r="I801" s="436"/>
      <c r="J801" s="436"/>
      <c r="K801" s="436"/>
      <c r="L801" s="436"/>
      <c r="M801" s="436"/>
      <c r="N801" s="436"/>
      <c r="O801" s="436"/>
      <c r="P801" s="436"/>
      <c r="Q801" s="436"/>
      <c r="R801" s="436"/>
      <c r="S801" s="436"/>
      <c r="T801" s="436"/>
      <c r="U801" s="436"/>
      <c r="V801" s="436"/>
      <c r="W801" s="436"/>
      <c r="X801" s="436"/>
      <c r="Y801" s="436"/>
      <c r="Z801" s="436"/>
      <c r="AA801" s="436"/>
      <c r="AB801" s="436"/>
      <c r="AC801" s="436"/>
      <c r="AD801" s="436"/>
    </row>
    <row r="802" ht="15.75" customHeight="1">
      <c r="A802" s="437"/>
      <c r="B802" s="438"/>
      <c r="C802" s="437"/>
      <c r="D802" s="437"/>
      <c r="E802" s="436"/>
      <c r="F802" s="436"/>
      <c r="G802" s="436"/>
      <c r="H802" s="436"/>
      <c r="I802" s="436"/>
      <c r="J802" s="436"/>
      <c r="K802" s="436"/>
      <c r="L802" s="436"/>
      <c r="M802" s="436"/>
      <c r="N802" s="436"/>
      <c r="O802" s="436"/>
      <c r="P802" s="436"/>
      <c r="Q802" s="436"/>
      <c r="R802" s="436"/>
      <c r="S802" s="436"/>
      <c r="T802" s="436"/>
      <c r="U802" s="436"/>
      <c r="V802" s="436"/>
      <c r="W802" s="436"/>
      <c r="X802" s="436"/>
      <c r="Y802" s="436"/>
      <c r="Z802" s="436"/>
      <c r="AA802" s="436"/>
      <c r="AB802" s="436"/>
      <c r="AC802" s="436"/>
      <c r="AD802" s="436"/>
    </row>
    <row r="803" ht="15.75" customHeight="1">
      <c r="A803" s="437"/>
      <c r="B803" s="438"/>
      <c r="C803" s="437"/>
      <c r="D803" s="437"/>
      <c r="E803" s="436"/>
      <c r="F803" s="436"/>
      <c r="G803" s="436"/>
      <c r="H803" s="436"/>
      <c r="I803" s="436"/>
      <c r="J803" s="436"/>
      <c r="K803" s="436"/>
      <c r="L803" s="436"/>
      <c r="M803" s="436"/>
      <c r="N803" s="436"/>
      <c r="O803" s="436"/>
      <c r="P803" s="436"/>
      <c r="Q803" s="436"/>
      <c r="R803" s="436"/>
      <c r="S803" s="436"/>
      <c r="T803" s="436"/>
      <c r="U803" s="436"/>
      <c r="V803" s="436"/>
      <c r="W803" s="436"/>
      <c r="X803" s="436"/>
      <c r="Y803" s="436"/>
      <c r="Z803" s="436"/>
      <c r="AA803" s="436"/>
      <c r="AB803" s="436"/>
      <c r="AC803" s="436"/>
      <c r="AD803" s="436"/>
    </row>
    <row r="804" ht="15.75" customHeight="1">
      <c r="A804" s="437"/>
      <c r="B804" s="438"/>
      <c r="C804" s="437"/>
      <c r="D804" s="437"/>
      <c r="E804" s="436"/>
      <c r="F804" s="436"/>
      <c r="G804" s="436"/>
      <c r="H804" s="436"/>
      <c r="I804" s="436"/>
      <c r="J804" s="436"/>
      <c r="K804" s="436"/>
      <c r="L804" s="436"/>
      <c r="M804" s="436"/>
      <c r="N804" s="436"/>
      <c r="O804" s="436"/>
      <c r="P804" s="436"/>
      <c r="Q804" s="436"/>
      <c r="R804" s="436"/>
      <c r="S804" s="436"/>
      <c r="T804" s="436"/>
      <c r="U804" s="436"/>
      <c r="V804" s="436"/>
      <c r="W804" s="436"/>
      <c r="X804" s="436"/>
      <c r="Y804" s="436"/>
      <c r="Z804" s="436"/>
      <c r="AA804" s="436"/>
      <c r="AB804" s="436"/>
      <c r="AC804" s="436"/>
      <c r="AD804" s="436"/>
    </row>
    <row r="805" ht="15.75" customHeight="1">
      <c r="A805" s="437"/>
      <c r="B805" s="438"/>
      <c r="C805" s="437"/>
      <c r="D805" s="437"/>
      <c r="E805" s="436"/>
      <c r="F805" s="436"/>
      <c r="G805" s="436"/>
      <c r="H805" s="436"/>
      <c r="I805" s="436"/>
      <c r="J805" s="436"/>
      <c r="K805" s="436"/>
      <c r="L805" s="436"/>
      <c r="M805" s="436"/>
      <c r="N805" s="436"/>
      <c r="O805" s="436"/>
      <c r="P805" s="436"/>
      <c r="Q805" s="436"/>
      <c r="R805" s="436"/>
      <c r="S805" s="436"/>
      <c r="T805" s="436"/>
      <c r="U805" s="436"/>
      <c r="V805" s="436"/>
      <c r="W805" s="436"/>
      <c r="X805" s="436"/>
      <c r="Y805" s="436"/>
      <c r="Z805" s="436"/>
      <c r="AA805" s="436"/>
      <c r="AB805" s="436"/>
      <c r="AC805" s="436"/>
      <c r="AD805" s="436"/>
    </row>
    <row r="806" ht="15.75" customHeight="1">
      <c r="A806" s="437"/>
      <c r="B806" s="438"/>
      <c r="C806" s="437"/>
      <c r="D806" s="437"/>
      <c r="E806" s="436"/>
      <c r="F806" s="436"/>
      <c r="G806" s="436"/>
      <c r="H806" s="436"/>
      <c r="I806" s="436"/>
      <c r="J806" s="436"/>
      <c r="K806" s="436"/>
      <c r="L806" s="436"/>
      <c r="M806" s="436"/>
      <c r="N806" s="436"/>
      <c r="O806" s="436"/>
      <c r="P806" s="436"/>
      <c r="Q806" s="436"/>
      <c r="R806" s="436"/>
      <c r="S806" s="436"/>
      <c r="T806" s="436"/>
      <c r="U806" s="436"/>
      <c r="V806" s="436"/>
      <c r="W806" s="436"/>
      <c r="X806" s="436"/>
      <c r="Y806" s="436"/>
      <c r="Z806" s="436"/>
      <c r="AA806" s="436"/>
      <c r="AB806" s="436"/>
      <c r="AC806" s="436"/>
      <c r="AD806" s="436"/>
    </row>
    <row r="807" ht="15.75" customHeight="1">
      <c r="A807" s="437"/>
      <c r="B807" s="438"/>
      <c r="C807" s="437"/>
      <c r="D807" s="437"/>
      <c r="E807" s="436"/>
      <c r="F807" s="436"/>
      <c r="G807" s="436"/>
      <c r="H807" s="436"/>
      <c r="I807" s="436"/>
      <c r="J807" s="436"/>
      <c r="K807" s="436"/>
      <c r="L807" s="436"/>
      <c r="M807" s="436"/>
      <c r="N807" s="436"/>
      <c r="O807" s="436"/>
      <c r="P807" s="436"/>
      <c r="Q807" s="436"/>
      <c r="R807" s="436"/>
      <c r="S807" s="436"/>
      <c r="T807" s="436"/>
      <c r="U807" s="436"/>
      <c r="V807" s="436"/>
      <c r="W807" s="436"/>
      <c r="X807" s="436"/>
      <c r="Y807" s="436"/>
      <c r="Z807" s="436"/>
      <c r="AA807" s="436"/>
      <c r="AB807" s="436"/>
      <c r="AC807" s="436"/>
      <c r="AD807" s="436"/>
    </row>
    <row r="808" ht="15.75" customHeight="1">
      <c r="A808" s="437"/>
      <c r="B808" s="438"/>
      <c r="C808" s="437"/>
      <c r="D808" s="437"/>
      <c r="E808" s="436"/>
      <c r="F808" s="436"/>
      <c r="G808" s="436"/>
      <c r="H808" s="436"/>
      <c r="I808" s="436"/>
      <c r="J808" s="436"/>
      <c r="K808" s="436"/>
      <c r="L808" s="436"/>
      <c r="M808" s="436"/>
      <c r="N808" s="436"/>
      <c r="O808" s="436"/>
      <c r="P808" s="436"/>
      <c r="Q808" s="436"/>
      <c r="R808" s="436"/>
      <c r="S808" s="436"/>
      <c r="T808" s="436"/>
      <c r="U808" s="436"/>
      <c r="V808" s="436"/>
      <c r="W808" s="436"/>
      <c r="X808" s="436"/>
      <c r="Y808" s="436"/>
      <c r="Z808" s="436"/>
      <c r="AA808" s="436"/>
      <c r="AB808" s="436"/>
      <c r="AC808" s="436"/>
      <c r="AD808" s="436"/>
    </row>
    <row r="809" ht="15.75" customHeight="1">
      <c r="A809" s="437"/>
      <c r="B809" s="438"/>
      <c r="C809" s="437"/>
      <c r="D809" s="437"/>
      <c r="E809" s="436"/>
      <c r="F809" s="436"/>
      <c r="G809" s="436"/>
      <c r="H809" s="436"/>
      <c r="I809" s="436"/>
      <c r="J809" s="436"/>
      <c r="K809" s="436"/>
      <c r="L809" s="436"/>
      <c r="M809" s="436"/>
      <c r="N809" s="436"/>
      <c r="O809" s="436"/>
      <c r="P809" s="436"/>
      <c r="Q809" s="436"/>
      <c r="R809" s="436"/>
      <c r="S809" s="436"/>
      <c r="T809" s="436"/>
      <c r="U809" s="436"/>
      <c r="V809" s="436"/>
      <c r="W809" s="436"/>
      <c r="X809" s="436"/>
      <c r="Y809" s="436"/>
      <c r="Z809" s="436"/>
      <c r="AA809" s="436"/>
      <c r="AB809" s="436"/>
      <c r="AC809" s="436"/>
      <c r="AD809" s="436"/>
    </row>
    <row r="810" ht="15.75" customHeight="1">
      <c r="A810" s="437"/>
      <c r="B810" s="438"/>
      <c r="C810" s="437"/>
      <c r="D810" s="437"/>
      <c r="E810" s="436"/>
      <c r="F810" s="436"/>
      <c r="G810" s="436"/>
      <c r="H810" s="436"/>
      <c r="I810" s="436"/>
      <c r="J810" s="436"/>
      <c r="K810" s="436"/>
      <c r="L810" s="436"/>
      <c r="M810" s="436"/>
      <c r="N810" s="436"/>
      <c r="O810" s="436"/>
      <c r="P810" s="436"/>
      <c r="Q810" s="436"/>
      <c r="R810" s="436"/>
      <c r="S810" s="436"/>
      <c r="T810" s="436"/>
      <c r="U810" s="436"/>
      <c r="V810" s="436"/>
      <c r="W810" s="436"/>
      <c r="X810" s="436"/>
      <c r="Y810" s="436"/>
      <c r="Z810" s="436"/>
      <c r="AA810" s="436"/>
      <c r="AB810" s="436"/>
      <c r="AC810" s="436"/>
      <c r="AD810" s="436"/>
    </row>
    <row r="811" ht="15.75" customHeight="1">
      <c r="A811" s="437"/>
      <c r="B811" s="438"/>
      <c r="C811" s="437"/>
      <c r="D811" s="437"/>
      <c r="E811" s="436"/>
      <c r="F811" s="436"/>
      <c r="G811" s="436"/>
      <c r="H811" s="436"/>
      <c r="I811" s="436"/>
      <c r="J811" s="436"/>
      <c r="K811" s="436"/>
      <c r="L811" s="436"/>
      <c r="M811" s="436"/>
      <c r="N811" s="436"/>
      <c r="O811" s="436"/>
      <c r="P811" s="436"/>
      <c r="Q811" s="436"/>
      <c r="R811" s="436"/>
      <c r="S811" s="436"/>
      <c r="T811" s="436"/>
      <c r="U811" s="436"/>
      <c r="V811" s="436"/>
      <c r="W811" s="436"/>
      <c r="X811" s="436"/>
      <c r="Y811" s="436"/>
      <c r="Z811" s="436"/>
      <c r="AA811" s="436"/>
      <c r="AB811" s="436"/>
      <c r="AC811" s="436"/>
      <c r="AD811" s="436"/>
    </row>
    <row r="812" ht="15.75" customHeight="1">
      <c r="A812" s="437"/>
      <c r="B812" s="438"/>
      <c r="C812" s="437"/>
      <c r="D812" s="437"/>
      <c r="E812" s="436"/>
      <c r="F812" s="436"/>
      <c r="G812" s="436"/>
      <c r="H812" s="436"/>
      <c r="I812" s="436"/>
      <c r="J812" s="436"/>
      <c r="K812" s="436"/>
      <c r="L812" s="436"/>
      <c r="M812" s="436"/>
      <c r="N812" s="436"/>
      <c r="O812" s="436"/>
      <c r="P812" s="436"/>
      <c r="Q812" s="436"/>
      <c r="R812" s="436"/>
      <c r="S812" s="436"/>
      <c r="T812" s="436"/>
      <c r="U812" s="436"/>
      <c r="V812" s="436"/>
      <c r="W812" s="436"/>
      <c r="X812" s="436"/>
      <c r="Y812" s="436"/>
      <c r="Z812" s="436"/>
      <c r="AA812" s="436"/>
      <c r="AB812" s="436"/>
      <c r="AC812" s="436"/>
      <c r="AD812" s="436"/>
    </row>
    <row r="813" ht="15.75" customHeight="1">
      <c r="A813" s="437"/>
      <c r="B813" s="438"/>
      <c r="C813" s="437"/>
      <c r="D813" s="437"/>
      <c r="E813" s="436"/>
      <c r="F813" s="436"/>
      <c r="G813" s="436"/>
      <c r="H813" s="436"/>
      <c r="I813" s="436"/>
      <c r="J813" s="436"/>
      <c r="K813" s="436"/>
      <c r="L813" s="436"/>
      <c r="M813" s="436"/>
      <c r="N813" s="436"/>
      <c r="O813" s="436"/>
      <c r="P813" s="436"/>
      <c r="Q813" s="436"/>
      <c r="R813" s="436"/>
      <c r="S813" s="436"/>
      <c r="T813" s="436"/>
      <c r="U813" s="436"/>
      <c r="V813" s="436"/>
      <c r="W813" s="436"/>
      <c r="X813" s="436"/>
      <c r="Y813" s="436"/>
      <c r="Z813" s="436"/>
      <c r="AA813" s="436"/>
      <c r="AB813" s="436"/>
      <c r="AC813" s="436"/>
      <c r="AD813" s="436"/>
    </row>
    <row r="814" ht="15.75" customHeight="1">
      <c r="A814" s="437"/>
      <c r="B814" s="438"/>
      <c r="C814" s="437"/>
      <c r="D814" s="437"/>
      <c r="E814" s="436"/>
      <c r="F814" s="436"/>
      <c r="G814" s="436"/>
      <c r="H814" s="436"/>
      <c r="I814" s="436"/>
      <c r="J814" s="436"/>
      <c r="K814" s="436"/>
      <c r="L814" s="436"/>
      <c r="M814" s="436"/>
      <c r="N814" s="436"/>
      <c r="O814" s="436"/>
      <c r="P814" s="436"/>
      <c r="Q814" s="436"/>
      <c r="R814" s="436"/>
      <c r="S814" s="436"/>
      <c r="T814" s="436"/>
      <c r="U814" s="436"/>
      <c r="V814" s="436"/>
      <c r="W814" s="436"/>
      <c r="X814" s="436"/>
      <c r="Y814" s="436"/>
      <c r="Z814" s="436"/>
      <c r="AA814" s="436"/>
      <c r="AB814" s="436"/>
      <c r="AC814" s="436"/>
      <c r="AD814" s="436"/>
    </row>
    <row r="815" ht="15.75" customHeight="1">
      <c r="A815" s="437"/>
      <c r="B815" s="438"/>
      <c r="C815" s="437"/>
      <c r="D815" s="437"/>
      <c r="E815" s="436"/>
      <c r="F815" s="436"/>
      <c r="G815" s="436"/>
      <c r="H815" s="436"/>
      <c r="I815" s="436"/>
      <c r="J815" s="436"/>
      <c r="K815" s="436"/>
      <c r="L815" s="436"/>
      <c r="M815" s="436"/>
      <c r="N815" s="436"/>
      <c r="O815" s="436"/>
      <c r="P815" s="436"/>
      <c r="Q815" s="436"/>
      <c r="R815" s="436"/>
      <c r="S815" s="436"/>
      <c r="T815" s="436"/>
      <c r="U815" s="436"/>
      <c r="V815" s="436"/>
      <c r="W815" s="436"/>
      <c r="X815" s="436"/>
      <c r="Y815" s="436"/>
      <c r="Z815" s="436"/>
      <c r="AA815" s="436"/>
      <c r="AB815" s="436"/>
      <c r="AC815" s="436"/>
      <c r="AD815" s="436"/>
    </row>
    <row r="816" ht="15.75" customHeight="1">
      <c r="A816" s="437"/>
      <c r="B816" s="438"/>
      <c r="C816" s="437"/>
      <c r="D816" s="437"/>
      <c r="E816" s="436"/>
      <c r="F816" s="436"/>
      <c r="G816" s="436"/>
      <c r="H816" s="436"/>
      <c r="I816" s="436"/>
      <c r="J816" s="436"/>
      <c r="K816" s="436"/>
      <c r="L816" s="436"/>
      <c r="M816" s="436"/>
      <c r="N816" s="436"/>
      <c r="O816" s="436"/>
      <c r="P816" s="436"/>
      <c r="Q816" s="436"/>
      <c r="R816" s="436"/>
      <c r="S816" s="436"/>
      <c r="T816" s="436"/>
      <c r="U816" s="436"/>
      <c r="V816" s="436"/>
      <c r="W816" s="436"/>
      <c r="X816" s="436"/>
      <c r="Y816" s="436"/>
      <c r="Z816" s="436"/>
      <c r="AA816" s="436"/>
      <c r="AB816" s="436"/>
      <c r="AC816" s="436"/>
      <c r="AD816" s="436"/>
    </row>
    <row r="817" ht="15.75" customHeight="1">
      <c r="A817" s="437"/>
      <c r="B817" s="438"/>
      <c r="C817" s="437"/>
      <c r="D817" s="437"/>
      <c r="E817" s="436"/>
      <c r="F817" s="436"/>
      <c r="G817" s="436"/>
      <c r="H817" s="436"/>
      <c r="I817" s="436"/>
      <c r="J817" s="436"/>
      <c r="K817" s="436"/>
      <c r="L817" s="436"/>
      <c r="M817" s="436"/>
      <c r="N817" s="436"/>
      <c r="O817" s="436"/>
      <c r="P817" s="436"/>
      <c r="Q817" s="436"/>
      <c r="R817" s="436"/>
      <c r="S817" s="436"/>
      <c r="T817" s="436"/>
      <c r="U817" s="436"/>
      <c r="V817" s="436"/>
      <c r="W817" s="436"/>
      <c r="X817" s="436"/>
      <c r="Y817" s="436"/>
      <c r="Z817" s="436"/>
      <c r="AA817" s="436"/>
      <c r="AB817" s="436"/>
      <c r="AC817" s="436"/>
      <c r="AD817" s="436"/>
    </row>
    <row r="818" ht="15.75" customHeight="1">
      <c r="A818" s="437"/>
      <c r="B818" s="438"/>
      <c r="C818" s="437"/>
      <c r="D818" s="437"/>
      <c r="E818" s="436"/>
      <c r="F818" s="436"/>
      <c r="G818" s="436"/>
      <c r="H818" s="436"/>
      <c r="I818" s="436"/>
      <c r="J818" s="436"/>
      <c r="K818" s="436"/>
      <c r="L818" s="436"/>
      <c r="M818" s="436"/>
      <c r="N818" s="436"/>
      <c r="O818" s="436"/>
      <c r="P818" s="436"/>
      <c r="Q818" s="436"/>
      <c r="R818" s="436"/>
      <c r="S818" s="436"/>
      <c r="T818" s="436"/>
      <c r="U818" s="436"/>
      <c r="V818" s="436"/>
      <c r="W818" s="436"/>
      <c r="X818" s="436"/>
      <c r="Y818" s="436"/>
      <c r="Z818" s="436"/>
      <c r="AA818" s="436"/>
      <c r="AB818" s="436"/>
      <c r="AC818" s="436"/>
      <c r="AD818" s="436"/>
    </row>
    <row r="819" ht="15.75" customHeight="1">
      <c r="A819" s="437"/>
      <c r="B819" s="438"/>
      <c r="C819" s="437"/>
      <c r="D819" s="437"/>
      <c r="E819" s="436"/>
      <c r="F819" s="436"/>
      <c r="G819" s="436"/>
      <c r="H819" s="436"/>
      <c r="I819" s="436"/>
      <c r="J819" s="436"/>
      <c r="K819" s="436"/>
      <c r="L819" s="436"/>
      <c r="M819" s="436"/>
      <c r="N819" s="436"/>
      <c r="O819" s="436"/>
      <c r="P819" s="436"/>
      <c r="Q819" s="436"/>
      <c r="R819" s="436"/>
      <c r="S819" s="436"/>
      <c r="T819" s="436"/>
      <c r="U819" s="436"/>
      <c r="V819" s="436"/>
      <c r="W819" s="436"/>
      <c r="X819" s="436"/>
      <c r="Y819" s="436"/>
      <c r="Z819" s="436"/>
      <c r="AA819" s="436"/>
      <c r="AB819" s="436"/>
      <c r="AC819" s="436"/>
      <c r="AD819" s="436"/>
    </row>
    <row r="820" ht="15.75" customHeight="1">
      <c r="A820" s="437"/>
      <c r="B820" s="438"/>
      <c r="C820" s="437"/>
      <c r="D820" s="437"/>
      <c r="E820" s="436"/>
      <c r="F820" s="436"/>
      <c r="G820" s="436"/>
      <c r="H820" s="436"/>
      <c r="I820" s="436"/>
      <c r="J820" s="436"/>
      <c r="K820" s="436"/>
      <c r="L820" s="436"/>
      <c r="M820" s="436"/>
      <c r="N820" s="436"/>
      <c r="O820" s="436"/>
      <c r="P820" s="436"/>
      <c r="Q820" s="436"/>
      <c r="R820" s="436"/>
      <c r="S820" s="436"/>
      <c r="T820" s="436"/>
      <c r="U820" s="436"/>
      <c r="V820" s="436"/>
      <c r="W820" s="436"/>
      <c r="X820" s="436"/>
      <c r="Y820" s="436"/>
      <c r="Z820" s="436"/>
      <c r="AA820" s="436"/>
      <c r="AB820" s="436"/>
      <c r="AC820" s="436"/>
      <c r="AD820" s="436"/>
    </row>
    <row r="821" ht="15.75" customHeight="1">
      <c r="A821" s="437"/>
      <c r="B821" s="438"/>
      <c r="C821" s="437"/>
      <c r="D821" s="437"/>
      <c r="E821" s="436"/>
      <c r="F821" s="436"/>
      <c r="G821" s="436"/>
      <c r="H821" s="436"/>
      <c r="I821" s="436"/>
      <c r="J821" s="436"/>
      <c r="K821" s="436"/>
      <c r="L821" s="436"/>
      <c r="M821" s="436"/>
      <c r="N821" s="436"/>
      <c r="O821" s="436"/>
      <c r="P821" s="436"/>
      <c r="Q821" s="436"/>
      <c r="R821" s="436"/>
      <c r="S821" s="436"/>
      <c r="T821" s="436"/>
      <c r="U821" s="436"/>
      <c r="V821" s="436"/>
      <c r="W821" s="436"/>
      <c r="X821" s="436"/>
      <c r="Y821" s="436"/>
      <c r="Z821" s="436"/>
      <c r="AA821" s="436"/>
      <c r="AB821" s="436"/>
      <c r="AC821" s="436"/>
      <c r="AD821" s="436"/>
    </row>
    <row r="822" ht="15.75" customHeight="1">
      <c r="A822" s="437"/>
      <c r="B822" s="438"/>
      <c r="C822" s="437"/>
      <c r="D822" s="437"/>
      <c r="E822" s="436"/>
      <c r="F822" s="436"/>
      <c r="G822" s="436"/>
      <c r="H822" s="436"/>
      <c r="I822" s="436"/>
      <c r="J822" s="436"/>
      <c r="K822" s="436"/>
      <c r="L822" s="436"/>
      <c r="M822" s="436"/>
      <c r="N822" s="436"/>
      <c r="O822" s="436"/>
      <c r="P822" s="436"/>
      <c r="Q822" s="436"/>
      <c r="R822" s="436"/>
      <c r="S822" s="436"/>
      <c r="T822" s="436"/>
      <c r="U822" s="436"/>
      <c r="V822" s="436"/>
      <c r="W822" s="436"/>
      <c r="X822" s="436"/>
      <c r="Y822" s="436"/>
      <c r="Z822" s="436"/>
      <c r="AA822" s="436"/>
      <c r="AB822" s="436"/>
      <c r="AC822" s="436"/>
      <c r="AD822" s="436"/>
    </row>
    <row r="823" ht="15.75" customHeight="1">
      <c r="A823" s="437"/>
      <c r="B823" s="438"/>
      <c r="C823" s="437"/>
      <c r="D823" s="437"/>
      <c r="E823" s="436"/>
      <c r="F823" s="436"/>
      <c r="G823" s="436"/>
      <c r="H823" s="436"/>
      <c r="I823" s="436"/>
      <c r="J823" s="436"/>
      <c r="K823" s="436"/>
      <c r="L823" s="436"/>
      <c r="M823" s="436"/>
      <c r="N823" s="436"/>
      <c r="O823" s="436"/>
      <c r="P823" s="436"/>
      <c r="Q823" s="436"/>
      <c r="R823" s="436"/>
      <c r="S823" s="436"/>
      <c r="T823" s="436"/>
      <c r="U823" s="436"/>
      <c r="V823" s="436"/>
      <c r="W823" s="436"/>
      <c r="X823" s="436"/>
      <c r="Y823" s="436"/>
      <c r="Z823" s="436"/>
      <c r="AA823" s="436"/>
      <c r="AB823" s="436"/>
      <c r="AC823" s="436"/>
      <c r="AD823" s="436"/>
    </row>
    <row r="824" ht="15.75" customHeight="1">
      <c r="A824" s="437"/>
      <c r="B824" s="438"/>
      <c r="C824" s="437"/>
      <c r="D824" s="437"/>
      <c r="E824" s="436"/>
      <c r="F824" s="436"/>
      <c r="G824" s="436"/>
      <c r="H824" s="436"/>
      <c r="I824" s="436"/>
      <c r="J824" s="436"/>
      <c r="K824" s="436"/>
      <c r="L824" s="436"/>
      <c r="M824" s="436"/>
      <c r="N824" s="436"/>
      <c r="O824" s="436"/>
      <c r="P824" s="436"/>
      <c r="Q824" s="436"/>
      <c r="R824" s="436"/>
      <c r="S824" s="436"/>
      <c r="T824" s="436"/>
      <c r="U824" s="436"/>
      <c r="V824" s="436"/>
      <c r="W824" s="436"/>
      <c r="X824" s="436"/>
      <c r="Y824" s="436"/>
      <c r="Z824" s="436"/>
      <c r="AA824" s="436"/>
      <c r="AB824" s="436"/>
      <c r="AC824" s="436"/>
      <c r="AD824" s="436"/>
    </row>
    <row r="825" ht="15.75" customHeight="1">
      <c r="A825" s="437"/>
      <c r="B825" s="438"/>
      <c r="C825" s="437"/>
      <c r="D825" s="437"/>
      <c r="E825" s="436"/>
      <c r="F825" s="436"/>
      <c r="G825" s="436"/>
      <c r="H825" s="436"/>
      <c r="I825" s="436"/>
      <c r="J825" s="436"/>
      <c r="K825" s="436"/>
      <c r="L825" s="436"/>
      <c r="M825" s="436"/>
      <c r="N825" s="436"/>
      <c r="O825" s="436"/>
      <c r="P825" s="436"/>
      <c r="Q825" s="436"/>
      <c r="R825" s="436"/>
      <c r="S825" s="436"/>
      <c r="T825" s="436"/>
      <c r="U825" s="436"/>
      <c r="V825" s="436"/>
      <c r="W825" s="436"/>
      <c r="X825" s="436"/>
      <c r="Y825" s="436"/>
      <c r="Z825" s="436"/>
      <c r="AA825" s="436"/>
      <c r="AB825" s="436"/>
      <c r="AC825" s="436"/>
      <c r="AD825" s="436"/>
    </row>
    <row r="826" ht="15.75" customHeight="1">
      <c r="A826" s="437"/>
      <c r="B826" s="438"/>
      <c r="C826" s="437"/>
      <c r="D826" s="437"/>
      <c r="E826" s="436"/>
      <c r="F826" s="436"/>
      <c r="G826" s="436"/>
      <c r="H826" s="436"/>
      <c r="I826" s="436"/>
      <c r="J826" s="436"/>
      <c r="K826" s="436"/>
      <c r="L826" s="436"/>
      <c r="M826" s="436"/>
      <c r="N826" s="436"/>
      <c r="O826" s="436"/>
      <c r="P826" s="436"/>
      <c r="Q826" s="436"/>
      <c r="R826" s="436"/>
      <c r="S826" s="436"/>
      <c r="T826" s="436"/>
      <c r="U826" s="436"/>
      <c r="V826" s="436"/>
      <c r="W826" s="436"/>
      <c r="X826" s="436"/>
      <c r="Y826" s="436"/>
      <c r="Z826" s="436"/>
      <c r="AA826" s="436"/>
      <c r="AB826" s="436"/>
      <c r="AC826" s="436"/>
      <c r="AD826" s="436"/>
    </row>
    <row r="827" ht="15.75" customHeight="1">
      <c r="A827" s="437"/>
      <c r="B827" s="438"/>
      <c r="C827" s="437"/>
      <c r="D827" s="437"/>
      <c r="E827" s="436"/>
      <c r="F827" s="436"/>
      <c r="G827" s="436"/>
      <c r="H827" s="436"/>
      <c r="I827" s="436"/>
      <c r="J827" s="436"/>
      <c r="K827" s="436"/>
      <c r="L827" s="436"/>
      <c r="M827" s="436"/>
      <c r="N827" s="436"/>
      <c r="O827" s="436"/>
      <c r="P827" s="436"/>
      <c r="Q827" s="436"/>
      <c r="R827" s="436"/>
      <c r="S827" s="436"/>
      <c r="T827" s="436"/>
      <c r="U827" s="436"/>
      <c r="V827" s="436"/>
      <c r="W827" s="436"/>
      <c r="X827" s="436"/>
      <c r="Y827" s="436"/>
      <c r="Z827" s="436"/>
      <c r="AA827" s="436"/>
      <c r="AB827" s="436"/>
      <c r="AC827" s="436"/>
      <c r="AD827" s="436"/>
    </row>
    <row r="828" ht="15.75" customHeight="1">
      <c r="A828" s="437"/>
      <c r="B828" s="438"/>
      <c r="C828" s="437"/>
      <c r="D828" s="437"/>
      <c r="E828" s="436"/>
      <c r="F828" s="436"/>
      <c r="G828" s="436"/>
      <c r="H828" s="436"/>
      <c r="I828" s="436"/>
      <c r="J828" s="436"/>
      <c r="K828" s="436"/>
      <c r="L828" s="436"/>
      <c r="M828" s="436"/>
      <c r="N828" s="436"/>
      <c r="O828" s="436"/>
      <c r="P828" s="436"/>
      <c r="Q828" s="436"/>
      <c r="R828" s="436"/>
      <c r="S828" s="436"/>
      <c r="T828" s="436"/>
      <c r="U828" s="436"/>
      <c r="V828" s="436"/>
      <c r="W828" s="436"/>
      <c r="X828" s="436"/>
      <c r="Y828" s="436"/>
      <c r="Z828" s="436"/>
      <c r="AA828" s="436"/>
      <c r="AB828" s="436"/>
      <c r="AC828" s="436"/>
      <c r="AD828" s="436"/>
    </row>
    <row r="829" ht="15.75" customHeight="1">
      <c r="A829" s="437"/>
      <c r="B829" s="438"/>
      <c r="C829" s="437"/>
      <c r="D829" s="437"/>
      <c r="E829" s="436"/>
      <c r="F829" s="436"/>
      <c r="G829" s="436"/>
      <c r="H829" s="436"/>
      <c r="I829" s="436"/>
      <c r="J829" s="436"/>
      <c r="K829" s="436"/>
      <c r="L829" s="436"/>
      <c r="M829" s="436"/>
      <c r="N829" s="436"/>
      <c r="O829" s="436"/>
      <c r="P829" s="436"/>
      <c r="Q829" s="436"/>
      <c r="R829" s="436"/>
      <c r="S829" s="436"/>
      <c r="T829" s="436"/>
      <c r="U829" s="436"/>
      <c r="V829" s="436"/>
      <c r="W829" s="436"/>
      <c r="X829" s="436"/>
      <c r="Y829" s="436"/>
      <c r="Z829" s="436"/>
      <c r="AA829" s="436"/>
      <c r="AB829" s="436"/>
      <c r="AC829" s="436"/>
      <c r="AD829" s="436"/>
    </row>
    <row r="830" ht="15.75" customHeight="1">
      <c r="A830" s="437"/>
      <c r="B830" s="438"/>
      <c r="C830" s="437"/>
      <c r="D830" s="437"/>
      <c r="E830" s="436"/>
      <c r="F830" s="436"/>
      <c r="G830" s="436"/>
      <c r="H830" s="436"/>
      <c r="I830" s="436"/>
      <c r="J830" s="436"/>
      <c r="K830" s="436"/>
      <c r="L830" s="436"/>
      <c r="M830" s="436"/>
      <c r="N830" s="436"/>
      <c r="O830" s="436"/>
      <c r="P830" s="436"/>
      <c r="Q830" s="436"/>
      <c r="R830" s="436"/>
      <c r="S830" s="436"/>
      <c r="T830" s="436"/>
      <c r="U830" s="436"/>
      <c r="V830" s="436"/>
      <c r="W830" s="436"/>
      <c r="X830" s="436"/>
      <c r="Y830" s="436"/>
      <c r="Z830" s="436"/>
      <c r="AA830" s="436"/>
      <c r="AB830" s="436"/>
      <c r="AC830" s="436"/>
      <c r="AD830" s="436"/>
    </row>
    <row r="831" ht="15.75" customHeight="1">
      <c r="A831" s="437"/>
      <c r="B831" s="438"/>
      <c r="C831" s="437"/>
      <c r="D831" s="437"/>
      <c r="E831" s="436"/>
      <c r="F831" s="436"/>
      <c r="G831" s="436"/>
      <c r="H831" s="436"/>
      <c r="I831" s="436"/>
      <c r="J831" s="436"/>
      <c r="K831" s="436"/>
      <c r="L831" s="436"/>
      <c r="M831" s="436"/>
      <c r="N831" s="436"/>
      <c r="O831" s="436"/>
      <c r="P831" s="436"/>
      <c r="Q831" s="436"/>
      <c r="R831" s="436"/>
      <c r="S831" s="436"/>
      <c r="T831" s="436"/>
      <c r="U831" s="436"/>
      <c r="V831" s="436"/>
      <c r="W831" s="436"/>
      <c r="X831" s="436"/>
      <c r="Y831" s="436"/>
      <c r="Z831" s="436"/>
      <c r="AA831" s="436"/>
      <c r="AB831" s="436"/>
      <c r="AC831" s="436"/>
      <c r="AD831" s="436"/>
    </row>
    <row r="832" ht="15.75" customHeight="1">
      <c r="A832" s="437"/>
      <c r="B832" s="438"/>
      <c r="C832" s="437"/>
      <c r="D832" s="437"/>
      <c r="E832" s="436"/>
      <c r="F832" s="436"/>
      <c r="G832" s="436"/>
      <c r="H832" s="436"/>
      <c r="I832" s="436"/>
      <c r="J832" s="436"/>
      <c r="K832" s="436"/>
      <c r="L832" s="436"/>
      <c r="M832" s="436"/>
      <c r="N832" s="436"/>
      <c r="O832" s="436"/>
      <c r="P832" s="436"/>
      <c r="Q832" s="436"/>
      <c r="R832" s="436"/>
      <c r="S832" s="436"/>
      <c r="T832" s="436"/>
      <c r="U832" s="436"/>
      <c r="V832" s="436"/>
      <c r="W832" s="436"/>
      <c r="X832" s="436"/>
      <c r="Y832" s="436"/>
      <c r="Z832" s="436"/>
      <c r="AA832" s="436"/>
      <c r="AB832" s="436"/>
      <c r="AC832" s="436"/>
      <c r="AD832" s="436"/>
    </row>
    <row r="833" ht="15.75" customHeight="1">
      <c r="A833" s="437"/>
      <c r="B833" s="438"/>
      <c r="C833" s="437"/>
      <c r="D833" s="437"/>
      <c r="E833" s="436"/>
      <c r="F833" s="436"/>
      <c r="G833" s="436"/>
      <c r="H833" s="436"/>
      <c r="I833" s="436"/>
      <c r="J833" s="436"/>
      <c r="K833" s="436"/>
      <c r="L833" s="436"/>
      <c r="M833" s="436"/>
      <c r="N833" s="436"/>
      <c r="O833" s="436"/>
      <c r="P833" s="436"/>
      <c r="Q833" s="436"/>
      <c r="R833" s="436"/>
      <c r="S833" s="436"/>
      <c r="T833" s="436"/>
      <c r="U833" s="436"/>
      <c r="V833" s="436"/>
      <c r="W833" s="436"/>
      <c r="X833" s="436"/>
      <c r="Y833" s="436"/>
      <c r="Z833" s="436"/>
      <c r="AA833" s="436"/>
      <c r="AB833" s="436"/>
      <c r="AC833" s="436"/>
      <c r="AD833" s="436"/>
    </row>
    <row r="834" ht="15.75" customHeight="1">
      <c r="A834" s="437"/>
      <c r="B834" s="438"/>
      <c r="C834" s="437"/>
      <c r="D834" s="437"/>
      <c r="E834" s="436"/>
      <c r="F834" s="436"/>
      <c r="G834" s="436"/>
      <c r="H834" s="436"/>
      <c r="I834" s="436"/>
      <c r="J834" s="436"/>
      <c r="K834" s="436"/>
      <c r="L834" s="436"/>
      <c r="M834" s="436"/>
      <c r="N834" s="436"/>
      <c r="O834" s="436"/>
      <c r="P834" s="436"/>
      <c r="Q834" s="436"/>
      <c r="R834" s="436"/>
      <c r="S834" s="436"/>
      <c r="T834" s="436"/>
      <c r="U834" s="436"/>
      <c r="V834" s="436"/>
      <c r="W834" s="436"/>
      <c r="X834" s="436"/>
      <c r="Y834" s="436"/>
      <c r="Z834" s="436"/>
      <c r="AA834" s="436"/>
      <c r="AB834" s="436"/>
      <c r="AC834" s="436"/>
      <c r="AD834" s="436"/>
    </row>
    <row r="835" ht="15.75" customHeight="1">
      <c r="A835" s="437"/>
      <c r="B835" s="438"/>
      <c r="C835" s="437"/>
      <c r="D835" s="437"/>
      <c r="E835" s="436"/>
      <c r="F835" s="436"/>
      <c r="G835" s="436"/>
      <c r="H835" s="436"/>
      <c r="I835" s="436"/>
      <c r="J835" s="436"/>
      <c r="K835" s="436"/>
      <c r="L835" s="436"/>
      <c r="M835" s="436"/>
      <c r="N835" s="436"/>
      <c r="O835" s="436"/>
      <c r="P835" s="436"/>
      <c r="Q835" s="436"/>
      <c r="R835" s="436"/>
      <c r="S835" s="436"/>
      <c r="T835" s="436"/>
      <c r="U835" s="436"/>
      <c r="V835" s="436"/>
      <c r="W835" s="436"/>
      <c r="X835" s="436"/>
      <c r="Y835" s="436"/>
      <c r="Z835" s="436"/>
      <c r="AA835" s="436"/>
      <c r="AB835" s="436"/>
      <c r="AC835" s="436"/>
      <c r="AD835" s="436"/>
    </row>
    <row r="836" ht="15.75" customHeight="1">
      <c r="A836" s="437"/>
      <c r="B836" s="438"/>
      <c r="C836" s="437"/>
      <c r="D836" s="437"/>
      <c r="E836" s="436"/>
      <c r="F836" s="436"/>
      <c r="G836" s="436"/>
      <c r="H836" s="436"/>
      <c r="I836" s="436"/>
      <c r="J836" s="436"/>
      <c r="K836" s="436"/>
      <c r="L836" s="436"/>
      <c r="M836" s="436"/>
      <c r="N836" s="436"/>
      <c r="O836" s="436"/>
      <c r="P836" s="436"/>
      <c r="Q836" s="436"/>
      <c r="R836" s="436"/>
      <c r="S836" s="436"/>
      <c r="T836" s="436"/>
      <c r="U836" s="436"/>
      <c r="V836" s="436"/>
      <c r="W836" s="436"/>
      <c r="X836" s="436"/>
      <c r="Y836" s="436"/>
      <c r="Z836" s="436"/>
      <c r="AA836" s="436"/>
      <c r="AB836" s="436"/>
      <c r="AC836" s="436"/>
      <c r="AD836" s="436"/>
    </row>
    <row r="837" ht="15.75" customHeight="1">
      <c r="A837" s="437"/>
      <c r="B837" s="438"/>
      <c r="C837" s="437"/>
      <c r="D837" s="437"/>
      <c r="E837" s="436"/>
      <c r="F837" s="436"/>
      <c r="G837" s="436"/>
      <c r="H837" s="436"/>
      <c r="I837" s="436"/>
      <c r="J837" s="436"/>
      <c r="K837" s="436"/>
      <c r="L837" s="436"/>
      <c r="M837" s="436"/>
      <c r="N837" s="436"/>
      <c r="O837" s="436"/>
      <c r="P837" s="436"/>
      <c r="Q837" s="436"/>
      <c r="R837" s="436"/>
      <c r="S837" s="436"/>
      <c r="T837" s="436"/>
      <c r="U837" s="436"/>
      <c r="V837" s="436"/>
      <c r="W837" s="436"/>
      <c r="X837" s="436"/>
      <c r="Y837" s="436"/>
      <c r="Z837" s="436"/>
      <c r="AA837" s="436"/>
      <c r="AB837" s="436"/>
      <c r="AC837" s="436"/>
      <c r="AD837" s="436"/>
    </row>
    <row r="838" ht="15.75" customHeight="1">
      <c r="A838" s="437"/>
      <c r="B838" s="438"/>
      <c r="C838" s="437"/>
      <c r="D838" s="437"/>
      <c r="E838" s="436"/>
      <c r="F838" s="436"/>
      <c r="G838" s="436"/>
      <c r="H838" s="436"/>
      <c r="I838" s="436"/>
      <c r="J838" s="436"/>
      <c r="K838" s="436"/>
      <c r="L838" s="436"/>
      <c r="M838" s="436"/>
      <c r="N838" s="436"/>
      <c r="O838" s="436"/>
      <c r="P838" s="436"/>
      <c r="Q838" s="436"/>
      <c r="R838" s="436"/>
      <c r="S838" s="436"/>
      <c r="T838" s="436"/>
      <c r="U838" s="436"/>
      <c r="V838" s="436"/>
      <c r="W838" s="436"/>
      <c r="X838" s="436"/>
      <c r="Y838" s="436"/>
      <c r="Z838" s="436"/>
      <c r="AA838" s="436"/>
      <c r="AB838" s="436"/>
      <c r="AC838" s="436"/>
      <c r="AD838" s="436"/>
    </row>
    <row r="839" ht="15.75" customHeight="1">
      <c r="A839" s="437"/>
      <c r="B839" s="438"/>
      <c r="C839" s="437"/>
      <c r="D839" s="437"/>
      <c r="E839" s="436"/>
      <c r="F839" s="436"/>
      <c r="G839" s="436"/>
      <c r="H839" s="436"/>
      <c r="I839" s="436"/>
      <c r="J839" s="436"/>
      <c r="K839" s="436"/>
      <c r="L839" s="436"/>
      <c r="M839" s="436"/>
      <c r="N839" s="436"/>
      <c r="O839" s="436"/>
      <c r="P839" s="436"/>
      <c r="Q839" s="436"/>
      <c r="R839" s="436"/>
      <c r="S839" s="436"/>
      <c r="T839" s="436"/>
      <c r="U839" s="436"/>
      <c r="V839" s="436"/>
      <c r="W839" s="436"/>
      <c r="X839" s="436"/>
      <c r="Y839" s="436"/>
      <c r="Z839" s="436"/>
      <c r="AA839" s="436"/>
      <c r="AB839" s="436"/>
      <c r="AC839" s="436"/>
      <c r="AD839" s="436"/>
    </row>
    <row r="840" ht="15.75" customHeight="1">
      <c r="A840" s="437"/>
      <c r="B840" s="438"/>
      <c r="C840" s="437"/>
      <c r="D840" s="437"/>
      <c r="E840" s="436"/>
      <c r="F840" s="436"/>
      <c r="G840" s="436"/>
      <c r="H840" s="436"/>
      <c r="I840" s="436"/>
      <c r="J840" s="436"/>
      <c r="K840" s="436"/>
      <c r="L840" s="436"/>
      <c r="M840" s="436"/>
      <c r="N840" s="436"/>
      <c r="O840" s="436"/>
      <c r="P840" s="436"/>
      <c r="Q840" s="436"/>
      <c r="R840" s="436"/>
      <c r="S840" s="436"/>
      <c r="T840" s="436"/>
      <c r="U840" s="436"/>
      <c r="V840" s="436"/>
      <c r="W840" s="436"/>
      <c r="X840" s="436"/>
      <c r="Y840" s="436"/>
      <c r="Z840" s="436"/>
      <c r="AA840" s="436"/>
      <c r="AB840" s="436"/>
      <c r="AC840" s="436"/>
      <c r="AD840" s="436"/>
    </row>
    <row r="841" ht="15.75" customHeight="1">
      <c r="A841" s="437"/>
      <c r="B841" s="438"/>
      <c r="C841" s="437"/>
      <c r="D841" s="437"/>
      <c r="E841" s="436"/>
      <c r="F841" s="436"/>
      <c r="G841" s="436"/>
      <c r="H841" s="436"/>
      <c r="I841" s="436"/>
      <c r="J841" s="436"/>
      <c r="K841" s="436"/>
      <c r="L841" s="436"/>
      <c r="M841" s="436"/>
      <c r="N841" s="436"/>
      <c r="O841" s="436"/>
      <c r="P841" s="436"/>
      <c r="Q841" s="436"/>
      <c r="R841" s="436"/>
      <c r="S841" s="436"/>
      <c r="T841" s="436"/>
      <c r="U841" s="436"/>
      <c r="V841" s="436"/>
      <c r="W841" s="436"/>
      <c r="X841" s="436"/>
      <c r="Y841" s="436"/>
      <c r="Z841" s="436"/>
      <c r="AA841" s="436"/>
      <c r="AB841" s="436"/>
      <c r="AC841" s="436"/>
      <c r="AD841" s="436"/>
    </row>
    <row r="842" ht="15.75" customHeight="1">
      <c r="A842" s="437"/>
      <c r="B842" s="438"/>
      <c r="C842" s="437"/>
      <c r="D842" s="437"/>
      <c r="E842" s="436"/>
      <c r="F842" s="436"/>
      <c r="G842" s="436"/>
      <c r="H842" s="436"/>
      <c r="I842" s="436"/>
      <c r="J842" s="436"/>
      <c r="K842" s="436"/>
      <c r="L842" s="436"/>
      <c r="M842" s="436"/>
      <c r="N842" s="436"/>
      <c r="O842" s="436"/>
      <c r="P842" s="436"/>
      <c r="Q842" s="436"/>
      <c r="R842" s="436"/>
      <c r="S842" s="436"/>
      <c r="T842" s="436"/>
      <c r="U842" s="436"/>
      <c r="V842" s="436"/>
      <c r="W842" s="436"/>
      <c r="X842" s="436"/>
      <c r="Y842" s="436"/>
      <c r="Z842" s="436"/>
      <c r="AA842" s="436"/>
      <c r="AB842" s="436"/>
      <c r="AC842" s="436"/>
      <c r="AD842" s="436"/>
    </row>
    <row r="843" ht="15.75" customHeight="1">
      <c r="A843" s="437"/>
      <c r="B843" s="438"/>
      <c r="C843" s="437"/>
      <c r="D843" s="437"/>
      <c r="E843" s="436"/>
      <c r="F843" s="436"/>
      <c r="G843" s="436"/>
      <c r="H843" s="436"/>
      <c r="I843" s="436"/>
      <c r="J843" s="436"/>
      <c r="K843" s="436"/>
      <c r="L843" s="436"/>
      <c r="M843" s="436"/>
      <c r="N843" s="436"/>
      <c r="O843" s="436"/>
      <c r="P843" s="436"/>
      <c r="Q843" s="436"/>
      <c r="R843" s="436"/>
      <c r="S843" s="436"/>
      <c r="T843" s="436"/>
      <c r="U843" s="436"/>
      <c r="V843" s="436"/>
      <c r="W843" s="436"/>
      <c r="X843" s="436"/>
      <c r="Y843" s="436"/>
      <c r="Z843" s="436"/>
      <c r="AA843" s="436"/>
      <c r="AB843" s="436"/>
      <c r="AC843" s="436"/>
      <c r="AD843" s="436"/>
    </row>
    <row r="844" ht="15.75" customHeight="1">
      <c r="A844" s="437"/>
      <c r="B844" s="438"/>
      <c r="C844" s="437"/>
      <c r="D844" s="437"/>
      <c r="E844" s="436"/>
      <c r="F844" s="436"/>
      <c r="G844" s="436"/>
      <c r="H844" s="436"/>
      <c r="I844" s="436"/>
      <c r="J844" s="436"/>
      <c r="K844" s="436"/>
      <c r="L844" s="436"/>
      <c r="M844" s="436"/>
      <c r="N844" s="436"/>
      <c r="O844" s="436"/>
      <c r="P844" s="436"/>
      <c r="Q844" s="436"/>
      <c r="R844" s="436"/>
      <c r="S844" s="436"/>
      <c r="T844" s="436"/>
      <c r="U844" s="436"/>
      <c r="V844" s="436"/>
      <c r="W844" s="436"/>
      <c r="X844" s="436"/>
      <c r="Y844" s="436"/>
      <c r="Z844" s="436"/>
      <c r="AA844" s="436"/>
      <c r="AB844" s="436"/>
      <c r="AC844" s="436"/>
      <c r="AD844" s="436"/>
    </row>
    <row r="845" ht="15.75" customHeight="1">
      <c r="A845" s="437"/>
      <c r="B845" s="438"/>
      <c r="C845" s="437"/>
      <c r="D845" s="437"/>
      <c r="E845" s="436"/>
      <c r="F845" s="436"/>
      <c r="G845" s="436"/>
      <c r="H845" s="436"/>
      <c r="I845" s="436"/>
      <c r="J845" s="436"/>
      <c r="K845" s="436"/>
      <c r="L845" s="436"/>
      <c r="M845" s="436"/>
      <c r="N845" s="436"/>
      <c r="O845" s="436"/>
      <c r="P845" s="436"/>
      <c r="Q845" s="436"/>
      <c r="R845" s="436"/>
      <c r="S845" s="436"/>
      <c r="T845" s="436"/>
      <c r="U845" s="436"/>
      <c r="V845" s="436"/>
      <c r="W845" s="436"/>
      <c r="X845" s="436"/>
      <c r="Y845" s="436"/>
      <c r="Z845" s="436"/>
      <c r="AA845" s="436"/>
      <c r="AB845" s="436"/>
      <c r="AC845" s="436"/>
      <c r="AD845" s="436"/>
    </row>
    <row r="846" ht="15.75" customHeight="1">
      <c r="A846" s="437"/>
      <c r="B846" s="438"/>
      <c r="C846" s="437"/>
      <c r="D846" s="437"/>
      <c r="E846" s="436"/>
      <c r="F846" s="436"/>
      <c r="G846" s="436"/>
      <c r="H846" s="436"/>
      <c r="I846" s="436"/>
      <c r="J846" s="436"/>
      <c r="K846" s="436"/>
      <c r="L846" s="436"/>
      <c r="M846" s="436"/>
      <c r="N846" s="436"/>
      <c r="O846" s="436"/>
      <c r="P846" s="436"/>
      <c r="Q846" s="436"/>
      <c r="R846" s="436"/>
      <c r="S846" s="436"/>
      <c r="T846" s="436"/>
      <c r="U846" s="436"/>
      <c r="V846" s="436"/>
      <c r="W846" s="436"/>
      <c r="X846" s="436"/>
      <c r="Y846" s="436"/>
      <c r="Z846" s="436"/>
      <c r="AA846" s="436"/>
      <c r="AB846" s="436"/>
      <c r="AC846" s="436"/>
      <c r="AD846" s="436"/>
    </row>
    <row r="847" ht="15.75" customHeight="1">
      <c r="A847" s="437"/>
      <c r="B847" s="438"/>
      <c r="C847" s="437"/>
      <c r="D847" s="437"/>
      <c r="E847" s="436"/>
      <c r="F847" s="436"/>
      <c r="G847" s="436"/>
      <c r="H847" s="436"/>
      <c r="I847" s="436"/>
      <c r="J847" s="436"/>
      <c r="K847" s="436"/>
      <c r="L847" s="436"/>
      <c r="M847" s="436"/>
      <c r="N847" s="436"/>
      <c r="O847" s="436"/>
      <c r="P847" s="436"/>
      <c r="Q847" s="436"/>
      <c r="R847" s="436"/>
      <c r="S847" s="436"/>
      <c r="T847" s="436"/>
      <c r="U847" s="436"/>
      <c r="V847" s="436"/>
      <c r="W847" s="436"/>
      <c r="X847" s="436"/>
      <c r="Y847" s="436"/>
      <c r="Z847" s="436"/>
      <c r="AA847" s="436"/>
      <c r="AB847" s="436"/>
      <c r="AC847" s="436"/>
      <c r="AD847" s="436"/>
    </row>
    <row r="848" ht="15.75" customHeight="1">
      <c r="A848" s="437"/>
      <c r="B848" s="438"/>
      <c r="C848" s="437"/>
      <c r="D848" s="437"/>
      <c r="E848" s="436"/>
      <c r="F848" s="436"/>
      <c r="G848" s="436"/>
      <c r="H848" s="436"/>
      <c r="I848" s="436"/>
      <c r="J848" s="436"/>
      <c r="K848" s="436"/>
      <c r="L848" s="436"/>
      <c r="M848" s="436"/>
      <c r="N848" s="436"/>
      <c r="O848" s="436"/>
      <c r="P848" s="436"/>
      <c r="Q848" s="436"/>
      <c r="R848" s="436"/>
      <c r="S848" s="436"/>
      <c r="T848" s="436"/>
      <c r="U848" s="436"/>
      <c r="V848" s="436"/>
      <c r="W848" s="436"/>
      <c r="X848" s="436"/>
      <c r="Y848" s="436"/>
      <c r="Z848" s="436"/>
      <c r="AA848" s="436"/>
      <c r="AB848" s="436"/>
      <c r="AC848" s="436"/>
      <c r="AD848" s="436"/>
    </row>
    <row r="849" ht="15.75" customHeight="1">
      <c r="A849" s="437"/>
      <c r="B849" s="438"/>
      <c r="C849" s="437"/>
      <c r="D849" s="437"/>
      <c r="E849" s="436"/>
      <c r="F849" s="436"/>
      <c r="G849" s="436"/>
      <c r="H849" s="436"/>
      <c r="I849" s="436"/>
      <c r="J849" s="436"/>
      <c r="K849" s="436"/>
      <c r="L849" s="436"/>
      <c r="M849" s="436"/>
      <c r="N849" s="436"/>
      <c r="O849" s="436"/>
      <c r="P849" s="436"/>
      <c r="Q849" s="436"/>
      <c r="R849" s="436"/>
      <c r="S849" s="436"/>
      <c r="T849" s="436"/>
      <c r="U849" s="436"/>
      <c r="V849" s="436"/>
      <c r="W849" s="436"/>
      <c r="X849" s="436"/>
      <c r="Y849" s="436"/>
      <c r="Z849" s="436"/>
      <c r="AA849" s="436"/>
      <c r="AB849" s="436"/>
      <c r="AC849" s="436"/>
      <c r="AD849" s="436"/>
    </row>
    <row r="850" ht="15.75" customHeight="1">
      <c r="A850" s="437"/>
      <c r="B850" s="438"/>
      <c r="C850" s="437"/>
      <c r="D850" s="437"/>
      <c r="E850" s="436"/>
      <c r="F850" s="436"/>
      <c r="G850" s="436"/>
      <c r="H850" s="436"/>
      <c r="I850" s="436"/>
      <c r="J850" s="436"/>
      <c r="K850" s="436"/>
      <c r="L850" s="436"/>
      <c r="M850" s="436"/>
      <c r="N850" s="436"/>
      <c r="O850" s="436"/>
      <c r="P850" s="436"/>
      <c r="Q850" s="436"/>
      <c r="R850" s="436"/>
      <c r="S850" s="436"/>
      <c r="T850" s="436"/>
      <c r="U850" s="436"/>
      <c r="V850" s="436"/>
      <c r="W850" s="436"/>
      <c r="X850" s="436"/>
      <c r="Y850" s="436"/>
      <c r="Z850" s="436"/>
      <c r="AA850" s="436"/>
      <c r="AB850" s="436"/>
      <c r="AC850" s="436"/>
      <c r="AD850" s="436"/>
    </row>
    <row r="851" ht="15.75" customHeight="1">
      <c r="A851" s="437"/>
      <c r="B851" s="438"/>
      <c r="C851" s="437"/>
      <c r="D851" s="437"/>
      <c r="E851" s="436"/>
      <c r="F851" s="436"/>
      <c r="G851" s="436"/>
      <c r="H851" s="436"/>
      <c r="I851" s="436"/>
      <c r="J851" s="436"/>
      <c r="K851" s="436"/>
      <c r="L851" s="436"/>
      <c r="M851" s="436"/>
      <c r="N851" s="436"/>
      <c r="O851" s="436"/>
      <c r="P851" s="436"/>
      <c r="Q851" s="436"/>
      <c r="R851" s="436"/>
      <c r="S851" s="436"/>
      <c r="T851" s="436"/>
      <c r="U851" s="436"/>
      <c r="V851" s="436"/>
      <c r="W851" s="436"/>
      <c r="X851" s="436"/>
      <c r="Y851" s="436"/>
      <c r="Z851" s="436"/>
      <c r="AA851" s="436"/>
      <c r="AB851" s="436"/>
      <c r="AC851" s="436"/>
      <c r="AD851" s="436"/>
    </row>
    <row r="852" ht="15.75" customHeight="1">
      <c r="A852" s="437"/>
      <c r="B852" s="438"/>
      <c r="C852" s="437"/>
      <c r="D852" s="437"/>
      <c r="E852" s="436"/>
      <c r="F852" s="436"/>
      <c r="G852" s="436"/>
      <c r="H852" s="436"/>
      <c r="I852" s="436"/>
      <c r="J852" s="436"/>
      <c r="K852" s="436"/>
      <c r="L852" s="436"/>
      <c r="M852" s="436"/>
      <c r="N852" s="436"/>
      <c r="O852" s="436"/>
      <c r="P852" s="436"/>
      <c r="Q852" s="436"/>
      <c r="R852" s="436"/>
      <c r="S852" s="436"/>
      <c r="T852" s="436"/>
      <c r="U852" s="436"/>
      <c r="V852" s="436"/>
      <c r="W852" s="436"/>
      <c r="X852" s="436"/>
      <c r="Y852" s="436"/>
      <c r="Z852" s="436"/>
      <c r="AA852" s="436"/>
      <c r="AB852" s="436"/>
      <c r="AC852" s="436"/>
      <c r="AD852" s="436"/>
    </row>
    <row r="853" ht="15.75" customHeight="1">
      <c r="A853" s="437"/>
      <c r="B853" s="438"/>
      <c r="C853" s="437"/>
      <c r="D853" s="437"/>
      <c r="E853" s="436"/>
      <c r="F853" s="436"/>
      <c r="G853" s="436"/>
      <c r="H853" s="436"/>
      <c r="I853" s="436"/>
      <c r="J853" s="436"/>
      <c r="K853" s="436"/>
      <c r="L853" s="436"/>
      <c r="M853" s="436"/>
      <c r="N853" s="436"/>
      <c r="O853" s="436"/>
      <c r="P853" s="436"/>
      <c r="Q853" s="436"/>
      <c r="R853" s="436"/>
      <c r="S853" s="436"/>
      <c r="T853" s="436"/>
      <c r="U853" s="436"/>
      <c r="V853" s="436"/>
      <c r="W853" s="436"/>
      <c r="X853" s="436"/>
      <c r="Y853" s="436"/>
      <c r="Z853" s="436"/>
      <c r="AA853" s="436"/>
      <c r="AB853" s="436"/>
      <c r="AC853" s="436"/>
      <c r="AD853" s="436"/>
    </row>
    <row r="854" ht="15.75" customHeight="1">
      <c r="A854" s="437"/>
      <c r="B854" s="438"/>
      <c r="C854" s="437"/>
      <c r="D854" s="437"/>
      <c r="E854" s="436"/>
      <c r="F854" s="436"/>
      <c r="G854" s="436"/>
      <c r="H854" s="436"/>
      <c r="I854" s="436"/>
      <c r="J854" s="436"/>
      <c r="K854" s="436"/>
      <c r="L854" s="436"/>
      <c r="M854" s="436"/>
      <c r="N854" s="436"/>
      <c r="O854" s="436"/>
      <c r="P854" s="436"/>
      <c r="Q854" s="436"/>
      <c r="R854" s="436"/>
      <c r="S854" s="436"/>
      <c r="T854" s="436"/>
      <c r="U854" s="436"/>
      <c r="V854" s="436"/>
      <c r="W854" s="436"/>
      <c r="X854" s="436"/>
      <c r="Y854" s="436"/>
      <c r="Z854" s="436"/>
      <c r="AA854" s="436"/>
      <c r="AB854" s="436"/>
      <c r="AC854" s="436"/>
      <c r="AD854" s="436"/>
    </row>
    <row r="855" ht="15.75" customHeight="1">
      <c r="A855" s="437"/>
      <c r="B855" s="438"/>
      <c r="C855" s="437"/>
      <c r="D855" s="437"/>
      <c r="E855" s="436"/>
      <c r="F855" s="436"/>
      <c r="G855" s="436"/>
      <c r="H855" s="436"/>
      <c r="I855" s="436"/>
      <c r="J855" s="436"/>
      <c r="K855" s="436"/>
      <c r="L855" s="436"/>
      <c r="M855" s="436"/>
      <c r="N855" s="436"/>
      <c r="O855" s="436"/>
      <c r="P855" s="436"/>
      <c r="Q855" s="436"/>
      <c r="R855" s="436"/>
      <c r="S855" s="436"/>
      <c r="T855" s="436"/>
      <c r="U855" s="436"/>
      <c r="V855" s="436"/>
      <c r="W855" s="436"/>
      <c r="X855" s="436"/>
      <c r="Y855" s="436"/>
      <c r="Z855" s="436"/>
      <c r="AA855" s="436"/>
      <c r="AB855" s="436"/>
      <c r="AC855" s="436"/>
      <c r="AD855" s="436"/>
    </row>
    <row r="856" ht="15.75" customHeight="1">
      <c r="A856" s="437"/>
      <c r="B856" s="438"/>
      <c r="C856" s="437"/>
      <c r="D856" s="437"/>
      <c r="E856" s="436"/>
      <c r="F856" s="436"/>
      <c r="G856" s="436"/>
      <c r="H856" s="436"/>
      <c r="I856" s="436"/>
      <c r="J856" s="436"/>
      <c r="K856" s="436"/>
      <c r="L856" s="436"/>
      <c r="M856" s="436"/>
      <c r="N856" s="436"/>
      <c r="O856" s="436"/>
      <c r="P856" s="436"/>
      <c r="Q856" s="436"/>
      <c r="R856" s="436"/>
      <c r="S856" s="436"/>
      <c r="T856" s="436"/>
      <c r="U856" s="436"/>
      <c r="V856" s="436"/>
      <c r="W856" s="436"/>
      <c r="X856" s="436"/>
      <c r="Y856" s="436"/>
      <c r="Z856" s="436"/>
      <c r="AA856" s="436"/>
      <c r="AB856" s="436"/>
      <c r="AC856" s="436"/>
      <c r="AD856" s="436"/>
    </row>
    <row r="857" ht="15.75" customHeight="1">
      <c r="A857" s="437"/>
      <c r="B857" s="438"/>
      <c r="C857" s="437"/>
      <c r="D857" s="437"/>
      <c r="E857" s="436"/>
      <c r="F857" s="436"/>
      <c r="G857" s="436"/>
      <c r="H857" s="436"/>
      <c r="I857" s="436"/>
      <c r="J857" s="436"/>
      <c r="K857" s="436"/>
      <c r="L857" s="436"/>
      <c r="M857" s="436"/>
      <c r="N857" s="436"/>
      <c r="O857" s="436"/>
      <c r="P857" s="436"/>
      <c r="Q857" s="436"/>
      <c r="R857" s="436"/>
      <c r="S857" s="436"/>
      <c r="T857" s="436"/>
      <c r="U857" s="436"/>
      <c r="V857" s="436"/>
      <c r="W857" s="436"/>
      <c r="X857" s="436"/>
      <c r="Y857" s="436"/>
      <c r="Z857" s="436"/>
      <c r="AA857" s="436"/>
      <c r="AB857" s="436"/>
      <c r="AC857" s="436"/>
      <c r="AD857" s="436"/>
    </row>
    <row r="858" ht="15.75" customHeight="1">
      <c r="A858" s="437"/>
      <c r="B858" s="438"/>
      <c r="C858" s="437"/>
      <c r="D858" s="437"/>
      <c r="E858" s="436"/>
      <c r="F858" s="436"/>
      <c r="G858" s="436"/>
      <c r="H858" s="436"/>
      <c r="I858" s="436"/>
      <c r="J858" s="436"/>
      <c r="K858" s="436"/>
      <c r="L858" s="436"/>
      <c r="M858" s="436"/>
      <c r="N858" s="436"/>
      <c r="O858" s="436"/>
      <c r="P858" s="436"/>
      <c r="Q858" s="436"/>
      <c r="R858" s="436"/>
      <c r="S858" s="436"/>
      <c r="T858" s="436"/>
      <c r="U858" s="436"/>
      <c r="V858" s="436"/>
      <c r="W858" s="436"/>
      <c r="X858" s="436"/>
      <c r="Y858" s="436"/>
      <c r="Z858" s="436"/>
      <c r="AA858" s="436"/>
      <c r="AB858" s="436"/>
      <c r="AC858" s="436"/>
      <c r="AD858" s="436"/>
    </row>
    <row r="859" ht="15.75" customHeight="1">
      <c r="A859" s="437"/>
      <c r="B859" s="438"/>
      <c r="C859" s="437"/>
      <c r="D859" s="437"/>
      <c r="E859" s="436"/>
      <c r="F859" s="436"/>
      <c r="G859" s="436"/>
      <c r="H859" s="436"/>
      <c r="I859" s="436"/>
      <c r="J859" s="436"/>
      <c r="K859" s="436"/>
      <c r="L859" s="436"/>
      <c r="M859" s="436"/>
      <c r="N859" s="436"/>
      <c r="O859" s="436"/>
      <c r="P859" s="436"/>
      <c r="Q859" s="436"/>
      <c r="R859" s="436"/>
      <c r="S859" s="436"/>
      <c r="T859" s="436"/>
      <c r="U859" s="436"/>
      <c r="V859" s="436"/>
      <c r="W859" s="436"/>
      <c r="X859" s="436"/>
      <c r="Y859" s="436"/>
      <c r="Z859" s="436"/>
      <c r="AA859" s="436"/>
      <c r="AB859" s="436"/>
      <c r="AC859" s="436"/>
      <c r="AD859" s="436"/>
    </row>
    <row r="860" ht="15.75" customHeight="1">
      <c r="A860" s="437"/>
      <c r="B860" s="438"/>
      <c r="C860" s="437"/>
      <c r="D860" s="437"/>
      <c r="E860" s="436"/>
      <c r="F860" s="436"/>
      <c r="G860" s="436"/>
      <c r="H860" s="436"/>
      <c r="I860" s="436"/>
      <c r="J860" s="436"/>
      <c r="K860" s="436"/>
      <c r="L860" s="436"/>
      <c r="M860" s="436"/>
      <c r="N860" s="436"/>
      <c r="O860" s="436"/>
      <c r="P860" s="436"/>
      <c r="Q860" s="436"/>
      <c r="R860" s="436"/>
      <c r="S860" s="436"/>
      <c r="T860" s="436"/>
      <c r="U860" s="436"/>
      <c r="V860" s="436"/>
      <c r="W860" s="436"/>
      <c r="X860" s="436"/>
      <c r="Y860" s="436"/>
      <c r="Z860" s="436"/>
      <c r="AA860" s="436"/>
      <c r="AB860" s="436"/>
      <c r="AC860" s="436"/>
      <c r="AD860" s="436"/>
    </row>
    <row r="861" ht="15.75" customHeight="1">
      <c r="A861" s="437"/>
      <c r="B861" s="438"/>
      <c r="C861" s="437"/>
      <c r="D861" s="437"/>
      <c r="E861" s="436"/>
      <c r="F861" s="436"/>
      <c r="G861" s="436"/>
      <c r="H861" s="436"/>
      <c r="I861" s="436"/>
      <c r="J861" s="436"/>
      <c r="K861" s="436"/>
      <c r="L861" s="436"/>
      <c r="M861" s="436"/>
      <c r="N861" s="436"/>
      <c r="O861" s="436"/>
      <c r="P861" s="436"/>
      <c r="Q861" s="436"/>
      <c r="R861" s="436"/>
      <c r="S861" s="436"/>
      <c r="T861" s="436"/>
      <c r="U861" s="436"/>
      <c r="V861" s="436"/>
      <c r="W861" s="436"/>
      <c r="X861" s="436"/>
      <c r="Y861" s="436"/>
      <c r="Z861" s="436"/>
      <c r="AA861" s="436"/>
      <c r="AB861" s="436"/>
      <c r="AC861" s="436"/>
      <c r="AD861" s="436"/>
    </row>
    <row r="862" ht="15.75" customHeight="1">
      <c r="A862" s="437"/>
      <c r="B862" s="438"/>
      <c r="C862" s="437"/>
      <c r="D862" s="437"/>
      <c r="E862" s="436"/>
      <c r="F862" s="436"/>
      <c r="G862" s="436"/>
      <c r="H862" s="436"/>
      <c r="I862" s="436"/>
      <c r="J862" s="436"/>
      <c r="K862" s="436"/>
      <c r="L862" s="436"/>
      <c r="M862" s="436"/>
      <c r="N862" s="436"/>
      <c r="O862" s="436"/>
      <c r="P862" s="436"/>
      <c r="Q862" s="436"/>
      <c r="R862" s="436"/>
      <c r="S862" s="436"/>
      <c r="T862" s="436"/>
      <c r="U862" s="436"/>
      <c r="V862" s="436"/>
      <c r="W862" s="436"/>
      <c r="X862" s="436"/>
      <c r="Y862" s="436"/>
      <c r="Z862" s="436"/>
      <c r="AA862" s="436"/>
      <c r="AB862" s="436"/>
      <c r="AC862" s="436"/>
      <c r="AD862" s="436"/>
    </row>
    <row r="863" ht="15.75" customHeight="1">
      <c r="A863" s="437"/>
      <c r="B863" s="438"/>
      <c r="C863" s="437"/>
      <c r="D863" s="437"/>
      <c r="E863" s="436"/>
      <c r="F863" s="436"/>
      <c r="G863" s="436"/>
      <c r="H863" s="436"/>
      <c r="I863" s="436"/>
      <c r="J863" s="436"/>
      <c r="K863" s="436"/>
      <c r="L863" s="436"/>
      <c r="M863" s="436"/>
      <c r="N863" s="436"/>
      <c r="O863" s="436"/>
      <c r="P863" s="436"/>
      <c r="Q863" s="436"/>
      <c r="R863" s="436"/>
      <c r="S863" s="436"/>
      <c r="T863" s="436"/>
      <c r="U863" s="436"/>
      <c r="V863" s="436"/>
      <c r="W863" s="436"/>
      <c r="X863" s="436"/>
      <c r="Y863" s="436"/>
      <c r="Z863" s="436"/>
      <c r="AA863" s="436"/>
      <c r="AB863" s="436"/>
      <c r="AC863" s="436"/>
      <c r="AD863" s="436"/>
    </row>
    <row r="864" ht="15.75" customHeight="1">
      <c r="A864" s="437"/>
      <c r="B864" s="438"/>
      <c r="C864" s="437"/>
      <c r="D864" s="437"/>
      <c r="E864" s="436"/>
      <c r="F864" s="436"/>
      <c r="G864" s="436"/>
      <c r="H864" s="436"/>
      <c r="I864" s="436"/>
      <c r="J864" s="436"/>
      <c r="K864" s="436"/>
      <c r="L864" s="436"/>
      <c r="M864" s="436"/>
      <c r="N864" s="436"/>
      <c r="O864" s="436"/>
      <c r="P864" s="436"/>
      <c r="Q864" s="436"/>
      <c r="R864" s="436"/>
      <c r="S864" s="436"/>
      <c r="T864" s="436"/>
      <c r="U864" s="436"/>
      <c r="V864" s="436"/>
      <c r="W864" s="436"/>
      <c r="X864" s="436"/>
      <c r="Y864" s="436"/>
      <c r="Z864" s="436"/>
      <c r="AA864" s="436"/>
      <c r="AB864" s="436"/>
      <c r="AC864" s="436"/>
      <c r="AD864" s="436"/>
    </row>
    <row r="865" ht="15.75" customHeight="1">
      <c r="A865" s="437"/>
      <c r="B865" s="438"/>
      <c r="C865" s="437"/>
      <c r="D865" s="437"/>
      <c r="E865" s="436"/>
      <c r="F865" s="436"/>
      <c r="G865" s="436"/>
      <c r="H865" s="436"/>
      <c r="I865" s="436"/>
      <c r="J865" s="436"/>
      <c r="K865" s="436"/>
      <c r="L865" s="436"/>
      <c r="M865" s="436"/>
      <c r="N865" s="436"/>
      <c r="O865" s="436"/>
      <c r="P865" s="436"/>
      <c r="Q865" s="436"/>
      <c r="R865" s="436"/>
      <c r="S865" s="436"/>
      <c r="T865" s="436"/>
      <c r="U865" s="436"/>
      <c r="V865" s="436"/>
      <c r="W865" s="436"/>
      <c r="X865" s="436"/>
      <c r="Y865" s="436"/>
      <c r="Z865" s="436"/>
      <c r="AA865" s="436"/>
      <c r="AB865" s="436"/>
      <c r="AC865" s="436"/>
      <c r="AD865" s="436"/>
    </row>
    <row r="866" ht="15.75" customHeight="1">
      <c r="A866" s="437"/>
      <c r="B866" s="438"/>
      <c r="C866" s="437"/>
      <c r="D866" s="437"/>
      <c r="E866" s="436"/>
      <c r="F866" s="436"/>
      <c r="G866" s="436"/>
      <c r="H866" s="436"/>
      <c r="I866" s="436"/>
      <c r="J866" s="436"/>
      <c r="K866" s="436"/>
      <c r="L866" s="436"/>
      <c r="M866" s="436"/>
      <c r="N866" s="436"/>
      <c r="O866" s="436"/>
      <c r="P866" s="436"/>
      <c r="Q866" s="436"/>
      <c r="R866" s="436"/>
      <c r="S866" s="436"/>
      <c r="T866" s="436"/>
      <c r="U866" s="436"/>
      <c r="V866" s="436"/>
      <c r="W866" s="436"/>
      <c r="X866" s="436"/>
      <c r="Y866" s="436"/>
      <c r="Z866" s="436"/>
      <c r="AA866" s="436"/>
      <c r="AB866" s="436"/>
      <c r="AC866" s="436"/>
      <c r="AD866" s="436"/>
    </row>
    <row r="867" ht="15.75" customHeight="1">
      <c r="A867" s="437"/>
      <c r="B867" s="438"/>
      <c r="C867" s="437"/>
      <c r="D867" s="437"/>
      <c r="E867" s="436"/>
      <c r="F867" s="436"/>
      <c r="G867" s="436"/>
      <c r="H867" s="436"/>
      <c r="I867" s="436"/>
      <c r="J867" s="436"/>
      <c r="K867" s="436"/>
      <c r="L867" s="436"/>
      <c r="M867" s="436"/>
      <c r="N867" s="436"/>
      <c r="O867" s="436"/>
      <c r="P867" s="436"/>
      <c r="Q867" s="436"/>
      <c r="R867" s="436"/>
      <c r="S867" s="436"/>
      <c r="T867" s="436"/>
      <c r="U867" s="436"/>
      <c r="V867" s="436"/>
      <c r="W867" s="436"/>
      <c r="X867" s="436"/>
      <c r="Y867" s="436"/>
      <c r="Z867" s="436"/>
      <c r="AA867" s="436"/>
      <c r="AB867" s="436"/>
      <c r="AC867" s="436"/>
      <c r="AD867" s="436"/>
    </row>
    <row r="868" ht="15.75" customHeight="1">
      <c r="A868" s="437"/>
      <c r="B868" s="438"/>
      <c r="C868" s="437"/>
      <c r="D868" s="437"/>
      <c r="E868" s="436"/>
      <c r="F868" s="436"/>
      <c r="G868" s="436"/>
      <c r="H868" s="436"/>
      <c r="I868" s="436"/>
      <c r="J868" s="436"/>
      <c r="K868" s="436"/>
      <c r="L868" s="436"/>
      <c r="M868" s="436"/>
      <c r="N868" s="436"/>
      <c r="O868" s="436"/>
      <c r="P868" s="436"/>
      <c r="Q868" s="436"/>
      <c r="R868" s="436"/>
      <c r="S868" s="436"/>
      <c r="T868" s="436"/>
      <c r="U868" s="436"/>
      <c r="V868" s="436"/>
      <c r="W868" s="436"/>
      <c r="X868" s="436"/>
      <c r="Y868" s="436"/>
      <c r="Z868" s="436"/>
      <c r="AA868" s="436"/>
      <c r="AB868" s="436"/>
      <c r="AC868" s="436"/>
      <c r="AD868" s="436"/>
    </row>
    <row r="869" ht="15.75" customHeight="1">
      <c r="A869" s="437"/>
      <c r="B869" s="438"/>
      <c r="C869" s="437"/>
      <c r="D869" s="437"/>
      <c r="E869" s="436"/>
      <c r="F869" s="436"/>
      <c r="G869" s="436"/>
      <c r="H869" s="436"/>
      <c r="I869" s="436"/>
      <c r="J869" s="436"/>
      <c r="K869" s="436"/>
      <c r="L869" s="436"/>
      <c r="M869" s="436"/>
      <c r="N869" s="436"/>
      <c r="O869" s="436"/>
      <c r="P869" s="436"/>
      <c r="Q869" s="436"/>
      <c r="R869" s="436"/>
      <c r="S869" s="436"/>
      <c r="T869" s="436"/>
      <c r="U869" s="436"/>
      <c r="V869" s="436"/>
      <c r="W869" s="436"/>
      <c r="X869" s="436"/>
      <c r="Y869" s="436"/>
      <c r="Z869" s="436"/>
      <c r="AA869" s="436"/>
      <c r="AB869" s="436"/>
      <c r="AC869" s="436"/>
      <c r="AD869" s="436"/>
    </row>
    <row r="870" ht="15.75" customHeight="1">
      <c r="A870" s="437"/>
      <c r="B870" s="438"/>
      <c r="C870" s="437"/>
      <c r="D870" s="437"/>
      <c r="E870" s="436"/>
      <c r="F870" s="436"/>
      <c r="G870" s="436"/>
      <c r="H870" s="436"/>
      <c r="I870" s="436"/>
      <c r="J870" s="436"/>
      <c r="K870" s="436"/>
      <c r="L870" s="436"/>
      <c r="M870" s="436"/>
      <c r="N870" s="436"/>
      <c r="O870" s="436"/>
      <c r="P870" s="436"/>
      <c r="Q870" s="436"/>
      <c r="R870" s="436"/>
      <c r="S870" s="436"/>
      <c r="T870" s="436"/>
      <c r="U870" s="436"/>
      <c r="V870" s="436"/>
      <c r="W870" s="436"/>
      <c r="X870" s="436"/>
      <c r="Y870" s="436"/>
      <c r="Z870" s="436"/>
      <c r="AA870" s="436"/>
      <c r="AB870" s="436"/>
      <c r="AC870" s="436"/>
      <c r="AD870" s="436"/>
    </row>
    <row r="871" ht="15.75" customHeight="1">
      <c r="A871" s="437"/>
      <c r="B871" s="438"/>
      <c r="C871" s="437"/>
      <c r="D871" s="437"/>
      <c r="E871" s="436"/>
      <c r="F871" s="436"/>
      <c r="G871" s="436"/>
      <c r="H871" s="436"/>
      <c r="I871" s="436"/>
      <c r="J871" s="436"/>
      <c r="K871" s="436"/>
      <c r="L871" s="436"/>
      <c r="M871" s="436"/>
      <c r="N871" s="436"/>
      <c r="O871" s="436"/>
      <c r="P871" s="436"/>
      <c r="Q871" s="436"/>
      <c r="R871" s="436"/>
      <c r="S871" s="436"/>
      <c r="T871" s="436"/>
      <c r="U871" s="436"/>
      <c r="V871" s="436"/>
      <c r="W871" s="436"/>
      <c r="X871" s="436"/>
      <c r="Y871" s="436"/>
      <c r="Z871" s="436"/>
      <c r="AA871" s="436"/>
      <c r="AB871" s="436"/>
      <c r="AC871" s="436"/>
      <c r="AD871" s="436"/>
    </row>
    <row r="872" ht="15.75" customHeight="1">
      <c r="A872" s="437"/>
      <c r="B872" s="438"/>
      <c r="C872" s="437"/>
      <c r="D872" s="437"/>
      <c r="E872" s="436"/>
      <c r="F872" s="436"/>
      <c r="G872" s="436"/>
      <c r="H872" s="436"/>
      <c r="I872" s="436"/>
      <c r="J872" s="436"/>
      <c r="K872" s="436"/>
      <c r="L872" s="436"/>
      <c r="M872" s="436"/>
      <c r="N872" s="436"/>
      <c r="O872" s="436"/>
      <c r="P872" s="436"/>
      <c r="Q872" s="436"/>
      <c r="R872" s="436"/>
      <c r="S872" s="436"/>
      <c r="T872" s="436"/>
      <c r="U872" s="436"/>
      <c r="V872" s="436"/>
      <c r="W872" s="436"/>
      <c r="X872" s="436"/>
      <c r="Y872" s="436"/>
      <c r="Z872" s="436"/>
      <c r="AA872" s="436"/>
      <c r="AB872" s="436"/>
      <c r="AC872" s="436"/>
      <c r="AD872" s="436"/>
    </row>
    <row r="873" ht="15.75" customHeight="1">
      <c r="A873" s="437"/>
      <c r="B873" s="438"/>
      <c r="C873" s="437"/>
      <c r="D873" s="437"/>
      <c r="E873" s="436"/>
      <c r="F873" s="436"/>
      <c r="G873" s="436"/>
      <c r="H873" s="436"/>
      <c r="I873" s="436"/>
      <c r="J873" s="436"/>
      <c r="K873" s="436"/>
      <c r="L873" s="436"/>
      <c r="M873" s="436"/>
      <c r="N873" s="436"/>
      <c r="O873" s="436"/>
      <c r="P873" s="436"/>
      <c r="Q873" s="436"/>
      <c r="R873" s="436"/>
      <c r="S873" s="436"/>
      <c r="T873" s="436"/>
      <c r="U873" s="436"/>
      <c r="V873" s="436"/>
      <c r="W873" s="436"/>
      <c r="X873" s="436"/>
      <c r="Y873" s="436"/>
      <c r="Z873" s="436"/>
      <c r="AA873" s="436"/>
      <c r="AB873" s="436"/>
      <c r="AC873" s="436"/>
      <c r="AD873" s="436"/>
    </row>
    <row r="874" ht="15.75" customHeight="1">
      <c r="A874" s="437"/>
      <c r="B874" s="438"/>
      <c r="C874" s="437"/>
      <c r="D874" s="437"/>
      <c r="E874" s="436"/>
      <c r="F874" s="436"/>
      <c r="G874" s="436"/>
      <c r="H874" s="436"/>
      <c r="I874" s="436"/>
      <c r="J874" s="436"/>
      <c r="K874" s="436"/>
      <c r="L874" s="436"/>
      <c r="M874" s="436"/>
      <c r="N874" s="436"/>
      <c r="O874" s="436"/>
      <c r="P874" s="436"/>
      <c r="Q874" s="436"/>
      <c r="R874" s="436"/>
      <c r="S874" s="436"/>
      <c r="T874" s="436"/>
      <c r="U874" s="436"/>
      <c r="V874" s="436"/>
      <c r="W874" s="436"/>
      <c r="X874" s="436"/>
      <c r="Y874" s="436"/>
      <c r="Z874" s="436"/>
      <c r="AA874" s="436"/>
      <c r="AB874" s="436"/>
      <c r="AC874" s="436"/>
      <c r="AD874" s="436"/>
    </row>
    <row r="875" ht="15.75" customHeight="1">
      <c r="A875" s="437"/>
      <c r="B875" s="438"/>
      <c r="C875" s="437"/>
      <c r="D875" s="437"/>
      <c r="E875" s="436"/>
      <c r="F875" s="436"/>
      <c r="G875" s="436"/>
      <c r="H875" s="436"/>
      <c r="I875" s="436"/>
      <c r="J875" s="436"/>
      <c r="K875" s="436"/>
      <c r="L875" s="436"/>
      <c r="M875" s="436"/>
      <c r="N875" s="436"/>
      <c r="O875" s="436"/>
      <c r="P875" s="436"/>
      <c r="Q875" s="436"/>
      <c r="R875" s="436"/>
      <c r="S875" s="436"/>
      <c r="T875" s="436"/>
      <c r="U875" s="436"/>
      <c r="V875" s="436"/>
      <c r="W875" s="436"/>
      <c r="X875" s="436"/>
      <c r="Y875" s="436"/>
      <c r="Z875" s="436"/>
      <c r="AA875" s="436"/>
      <c r="AB875" s="436"/>
      <c r="AC875" s="436"/>
      <c r="AD875" s="436"/>
    </row>
    <row r="876" ht="15.75" customHeight="1">
      <c r="A876" s="437"/>
      <c r="B876" s="438"/>
      <c r="C876" s="437"/>
      <c r="D876" s="437"/>
      <c r="E876" s="436"/>
      <c r="F876" s="436"/>
      <c r="G876" s="436"/>
      <c r="H876" s="436"/>
      <c r="I876" s="436"/>
      <c r="J876" s="436"/>
      <c r="K876" s="436"/>
      <c r="L876" s="436"/>
      <c r="M876" s="436"/>
      <c r="N876" s="436"/>
      <c r="O876" s="436"/>
      <c r="P876" s="436"/>
      <c r="Q876" s="436"/>
      <c r="R876" s="436"/>
      <c r="S876" s="436"/>
      <c r="T876" s="436"/>
      <c r="U876" s="436"/>
      <c r="V876" s="436"/>
      <c r="W876" s="436"/>
      <c r="X876" s="436"/>
      <c r="Y876" s="436"/>
      <c r="Z876" s="436"/>
      <c r="AA876" s="436"/>
      <c r="AB876" s="436"/>
      <c r="AC876" s="436"/>
      <c r="AD876" s="436"/>
    </row>
    <row r="877" ht="15.75" customHeight="1">
      <c r="A877" s="437"/>
      <c r="B877" s="438"/>
      <c r="C877" s="437"/>
      <c r="D877" s="437"/>
      <c r="E877" s="436"/>
      <c r="F877" s="436"/>
      <c r="G877" s="436"/>
      <c r="H877" s="436"/>
      <c r="I877" s="436"/>
      <c r="J877" s="436"/>
      <c r="K877" s="436"/>
      <c r="L877" s="436"/>
      <c r="M877" s="436"/>
      <c r="N877" s="436"/>
      <c r="O877" s="436"/>
      <c r="P877" s="436"/>
      <c r="Q877" s="436"/>
      <c r="R877" s="436"/>
      <c r="S877" s="436"/>
      <c r="T877" s="436"/>
      <c r="U877" s="436"/>
      <c r="V877" s="436"/>
      <c r="W877" s="436"/>
      <c r="X877" s="436"/>
      <c r="Y877" s="436"/>
      <c r="Z877" s="436"/>
      <c r="AA877" s="436"/>
      <c r="AB877" s="436"/>
      <c r="AC877" s="436"/>
      <c r="AD877" s="436"/>
    </row>
    <row r="878" ht="15.75" customHeight="1">
      <c r="A878" s="437"/>
      <c r="B878" s="438"/>
      <c r="C878" s="437"/>
      <c r="D878" s="437"/>
      <c r="E878" s="436"/>
      <c r="F878" s="436"/>
      <c r="G878" s="436"/>
      <c r="H878" s="436"/>
      <c r="I878" s="436"/>
      <c r="J878" s="436"/>
      <c r="K878" s="436"/>
      <c r="L878" s="436"/>
      <c r="M878" s="436"/>
      <c r="N878" s="436"/>
      <c r="O878" s="436"/>
      <c r="P878" s="436"/>
      <c r="Q878" s="436"/>
      <c r="R878" s="436"/>
      <c r="S878" s="436"/>
      <c r="T878" s="436"/>
      <c r="U878" s="436"/>
      <c r="V878" s="436"/>
      <c r="W878" s="436"/>
      <c r="X878" s="436"/>
      <c r="Y878" s="436"/>
      <c r="Z878" s="436"/>
      <c r="AA878" s="436"/>
      <c r="AB878" s="436"/>
      <c r="AC878" s="436"/>
      <c r="AD878" s="436"/>
    </row>
    <row r="879" ht="15.75" customHeight="1">
      <c r="A879" s="437"/>
      <c r="B879" s="438"/>
      <c r="C879" s="437"/>
      <c r="D879" s="437"/>
      <c r="E879" s="436"/>
      <c r="F879" s="436"/>
      <c r="G879" s="436"/>
      <c r="H879" s="436"/>
      <c r="I879" s="436"/>
      <c r="J879" s="436"/>
      <c r="K879" s="436"/>
      <c r="L879" s="436"/>
      <c r="M879" s="436"/>
      <c r="N879" s="436"/>
      <c r="O879" s="436"/>
      <c r="P879" s="436"/>
      <c r="Q879" s="436"/>
      <c r="R879" s="436"/>
      <c r="S879" s="436"/>
      <c r="T879" s="436"/>
      <c r="U879" s="436"/>
      <c r="V879" s="436"/>
      <c r="W879" s="436"/>
      <c r="X879" s="436"/>
      <c r="Y879" s="436"/>
      <c r="Z879" s="436"/>
      <c r="AA879" s="436"/>
      <c r="AB879" s="436"/>
      <c r="AC879" s="436"/>
      <c r="AD879" s="436"/>
    </row>
    <row r="880" ht="15.75" customHeight="1">
      <c r="A880" s="437"/>
      <c r="B880" s="438"/>
      <c r="C880" s="437"/>
      <c r="D880" s="437"/>
      <c r="E880" s="436"/>
      <c r="F880" s="436"/>
      <c r="G880" s="436"/>
      <c r="H880" s="436"/>
      <c r="I880" s="436"/>
      <c r="J880" s="436"/>
      <c r="K880" s="436"/>
      <c r="L880" s="436"/>
      <c r="M880" s="436"/>
      <c r="N880" s="436"/>
      <c r="O880" s="436"/>
      <c r="P880" s="436"/>
      <c r="Q880" s="436"/>
      <c r="R880" s="436"/>
      <c r="S880" s="436"/>
      <c r="T880" s="436"/>
      <c r="U880" s="436"/>
      <c r="V880" s="436"/>
      <c r="W880" s="436"/>
      <c r="X880" s="436"/>
      <c r="Y880" s="436"/>
      <c r="Z880" s="436"/>
      <c r="AA880" s="436"/>
      <c r="AB880" s="436"/>
      <c r="AC880" s="436"/>
      <c r="AD880" s="436"/>
    </row>
    <row r="881" ht="15.75" customHeight="1">
      <c r="A881" s="437"/>
      <c r="B881" s="438"/>
      <c r="C881" s="437"/>
      <c r="D881" s="437"/>
      <c r="E881" s="436"/>
      <c r="F881" s="436"/>
      <c r="G881" s="436"/>
      <c r="H881" s="436"/>
      <c r="I881" s="436"/>
      <c r="J881" s="436"/>
      <c r="K881" s="436"/>
      <c r="L881" s="436"/>
      <c r="M881" s="436"/>
      <c r="N881" s="436"/>
      <c r="O881" s="436"/>
      <c r="P881" s="436"/>
      <c r="Q881" s="436"/>
      <c r="R881" s="436"/>
      <c r="S881" s="436"/>
      <c r="T881" s="436"/>
      <c r="U881" s="436"/>
      <c r="V881" s="436"/>
      <c r="W881" s="436"/>
      <c r="X881" s="436"/>
      <c r="Y881" s="436"/>
      <c r="Z881" s="436"/>
      <c r="AA881" s="436"/>
      <c r="AB881" s="436"/>
      <c r="AC881" s="436"/>
      <c r="AD881" s="436"/>
    </row>
    <row r="882" ht="15.75" customHeight="1">
      <c r="A882" s="437"/>
      <c r="B882" s="438"/>
      <c r="C882" s="437"/>
      <c r="D882" s="437"/>
      <c r="E882" s="436"/>
      <c r="F882" s="436"/>
      <c r="G882" s="436"/>
      <c r="H882" s="436"/>
      <c r="I882" s="436"/>
      <c r="J882" s="436"/>
      <c r="K882" s="436"/>
      <c r="L882" s="436"/>
      <c r="M882" s="436"/>
      <c r="N882" s="436"/>
      <c r="O882" s="436"/>
      <c r="P882" s="436"/>
      <c r="Q882" s="436"/>
      <c r="R882" s="436"/>
      <c r="S882" s="436"/>
      <c r="T882" s="436"/>
      <c r="U882" s="436"/>
      <c r="V882" s="436"/>
      <c r="W882" s="436"/>
      <c r="X882" s="436"/>
      <c r="Y882" s="436"/>
      <c r="Z882" s="436"/>
      <c r="AA882" s="436"/>
      <c r="AB882" s="436"/>
      <c r="AC882" s="436"/>
      <c r="AD882" s="436"/>
    </row>
    <row r="883" ht="15.75" customHeight="1">
      <c r="A883" s="437"/>
      <c r="B883" s="438"/>
      <c r="C883" s="437"/>
      <c r="D883" s="437"/>
      <c r="E883" s="436"/>
      <c r="F883" s="436"/>
      <c r="G883" s="436"/>
      <c r="H883" s="436"/>
      <c r="I883" s="436"/>
      <c r="J883" s="436"/>
      <c r="K883" s="436"/>
      <c r="L883" s="436"/>
      <c r="M883" s="436"/>
      <c r="N883" s="436"/>
      <c r="O883" s="436"/>
      <c r="P883" s="436"/>
      <c r="Q883" s="436"/>
      <c r="R883" s="436"/>
      <c r="S883" s="436"/>
      <c r="T883" s="436"/>
      <c r="U883" s="436"/>
      <c r="V883" s="436"/>
      <c r="W883" s="436"/>
      <c r="X883" s="436"/>
      <c r="Y883" s="436"/>
      <c r="Z883" s="436"/>
      <c r="AA883" s="436"/>
      <c r="AB883" s="436"/>
      <c r="AC883" s="436"/>
      <c r="AD883" s="436"/>
    </row>
    <row r="884" ht="15.75" customHeight="1">
      <c r="A884" s="437"/>
      <c r="B884" s="438"/>
      <c r="C884" s="437"/>
      <c r="D884" s="437"/>
      <c r="E884" s="436"/>
      <c r="F884" s="436"/>
      <c r="G884" s="436"/>
      <c r="H884" s="436"/>
      <c r="I884" s="436"/>
      <c r="J884" s="436"/>
      <c r="K884" s="436"/>
      <c r="L884" s="436"/>
      <c r="M884" s="436"/>
      <c r="N884" s="436"/>
      <c r="O884" s="436"/>
      <c r="P884" s="436"/>
      <c r="Q884" s="436"/>
      <c r="R884" s="436"/>
      <c r="S884" s="436"/>
      <c r="T884" s="436"/>
      <c r="U884" s="436"/>
      <c r="V884" s="436"/>
      <c r="W884" s="436"/>
      <c r="X884" s="436"/>
      <c r="Y884" s="436"/>
      <c r="Z884" s="436"/>
      <c r="AA884" s="436"/>
      <c r="AB884" s="436"/>
      <c r="AC884" s="436"/>
      <c r="AD884" s="436"/>
    </row>
    <row r="885" ht="15.75" customHeight="1">
      <c r="A885" s="437"/>
      <c r="B885" s="438"/>
      <c r="C885" s="437"/>
      <c r="D885" s="437"/>
      <c r="E885" s="436"/>
      <c r="F885" s="436"/>
      <c r="G885" s="436"/>
      <c r="H885" s="436"/>
      <c r="I885" s="436"/>
      <c r="J885" s="436"/>
      <c r="K885" s="436"/>
      <c r="L885" s="436"/>
      <c r="M885" s="436"/>
      <c r="N885" s="436"/>
      <c r="O885" s="436"/>
      <c r="P885" s="436"/>
      <c r="Q885" s="436"/>
      <c r="R885" s="436"/>
      <c r="S885" s="436"/>
      <c r="T885" s="436"/>
      <c r="U885" s="436"/>
      <c r="V885" s="436"/>
      <c r="W885" s="436"/>
      <c r="X885" s="436"/>
      <c r="Y885" s="436"/>
      <c r="Z885" s="436"/>
      <c r="AA885" s="436"/>
      <c r="AB885" s="436"/>
      <c r="AC885" s="436"/>
      <c r="AD885" s="436"/>
    </row>
    <row r="886" ht="15.75" customHeight="1">
      <c r="A886" s="437"/>
      <c r="B886" s="438"/>
      <c r="C886" s="437"/>
      <c r="D886" s="437"/>
      <c r="E886" s="436"/>
      <c r="F886" s="436"/>
      <c r="G886" s="436"/>
      <c r="H886" s="436"/>
      <c r="I886" s="436"/>
      <c r="J886" s="436"/>
      <c r="K886" s="436"/>
      <c r="L886" s="436"/>
      <c r="M886" s="436"/>
      <c r="N886" s="436"/>
      <c r="O886" s="436"/>
      <c r="P886" s="436"/>
      <c r="Q886" s="436"/>
      <c r="R886" s="436"/>
      <c r="S886" s="436"/>
      <c r="T886" s="436"/>
      <c r="U886" s="436"/>
      <c r="V886" s="436"/>
      <c r="W886" s="436"/>
      <c r="X886" s="436"/>
      <c r="Y886" s="436"/>
      <c r="Z886" s="436"/>
      <c r="AA886" s="436"/>
      <c r="AB886" s="436"/>
      <c r="AC886" s="436"/>
      <c r="AD886" s="436"/>
    </row>
    <row r="887" ht="15.75" customHeight="1">
      <c r="A887" s="437"/>
      <c r="B887" s="438"/>
      <c r="C887" s="437"/>
      <c r="D887" s="437"/>
      <c r="E887" s="436"/>
      <c r="F887" s="436"/>
      <c r="G887" s="436"/>
      <c r="H887" s="436"/>
      <c r="I887" s="436"/>
      <c r="J887" s="436"/>
      <c r="K887" s="436"/>
      <c r="L887" s="436"/>
      <c r="M887" s="436"/>
      <c r="N887" s="436"/>
      <c r="O887" s="436"/>
      <c r="P887" s="436"/>
      <c r="Q887" s="436"/>
      <c r="R887" s="436"/>
      <c r="S887" s="436"/>
      <c r="T887" s="436"/>
      <c r="U887" s="436"/>
      <c r="V887" s="436"/>
      <c r="W887" s="436"/>
      <c r="X887" s="436"/>
      <c r="Y887" s="436"/>
      <c r="Z887" s="436"/>
      <c r="AA887" s="436"/>
      <c r="AB887" s="436"/>
      <c r="AC887" s="436"/>
      <c r="AD887" s="436"/>
    </row>
    <row r="888" ht="15.75" customHeight="1">
      <c r="A888" s="437"/>
      <c r="B888" s="438"/>
      <c r="C888" s="437"/>
      <c r="D888" s="437"/>
      <c r="E888" s="436"/>
      <c r="F888" s="436"/>
      <c r="G888" s="436"/>
      <c r="H888" s="436"/>
      <c r="I888" s="436"/>
      <c r="J888" s="436"/>
      <c r="K888" s="436"/>
      <c r="L888" s="436"/>
      <c r="M888" s="436"/>
      <c r="N888" s="436"/>
      <c r="O888" s="436"/>
      <c r="P888" s="436"/>
      <c r="Q888" s="436"/>
      <c r="R888" s="436"/>
      <c r="S888" s="436"/>
      <c r="T888" s="436"/>
      <c r="U888" s="436"/>
      <c r="V888" s="436"/>
      <c r="W888" s="436"/>
      <c r="X888" s="436"/>
      <c r="Y888" s="436"/>
      <c r="Z888" s="436"/>
      <c r="AA888" s="436"/>
      <c r="AB888" s="436"/>
      <c r="AC888" s="436"/>
      <c r="AD888" s="436"/>
    </row>
    <row r="889" ht="15.75" customHeight="1">
      <c r="A889" s="437"/>
      <c r="B889" s="438"/>
      <c r="C889" s="437"/>
      <c r="D889" s="437"/>
      <c r="E889" s="436"/>
      <c r="F889" s="436"/>
      <c r="G889" s="436"/>
      <c r="H889" s="436"/>
      <c r="I889" s="436"/>
      <c r="J889" s="436"/>
      <c r="K889" s="436"/>
      <c r="L889" s="436"/>
      <c r="M889" s="436"/>
      <c r="N889" s="436"/>
      <c r="O889" s="436"/>
      <c r="P889" s="436"/>
      <c r="Q889" s="436"/>
      <c r="R889" s="436"/>
      <c r="S889" s="436"/>
      <c r="T889" s="436"/>
      <c r="U889" s="436"/>
      <c r="V889" s="436"/>
      <c r="W889" s="436"/>
      <c r="X889" s="436"/>
      <c r="Y889" s="436"/>
      <c r="Z889" s="436"/>
      <c r="AA889" s="436"/>
      <c r="AB889" s="436"/>
      <c r="AC889" s="436"/>
      <c r="AD889" s="436"/>
    </row>
    <row r="890" ht="15.75" customHeight="1">
      <c r="A890" s="437"/>
      <c r="B890" s="438"/>
      <c r="C890" s="437"/>
      <c r="D890" s="437"/>
      <c r="E890" s="436"/>
      <c r="F890" s="436"/>
      <c r="G890" s="436"/>
      <c r="H890" s="436"/>
      <c r="I890" s="436"/>
      <c r="J890" s="436"/>
      <c r="K890" s="436"/>
      <c r="L890" s="436"/>
      <c r="M890" s="436"/>
      <c r="N890" s="436"/>
      <c r="O890" s="436"/>
      <c r="P890" s="436"/>
      <c r="Q890" s="436"/>
      <c r="R890" s="436"/>
      <c r="S890" s="436"/>
      <c r="T890" s="436"/>
      <c r="U890" s="436"/>
      <c r="V890" s="436"/>
      <c r="W890" s="436"/>
      <c r="X890" s="436"/>
      <c r="Y890" s="436"/>
      <c r="Z890" s="436"/>
      <c r="AA890" s="436"/>
      <c r="AB890" s="436"/>
      <c r="AC890" s="436"/>
      <c r="AD890" s="436"/>
    </row>
    <row r="891" ht="15.75" customHeight="1">
      <c r="A891" s="437"/>
      <c r="B891" s="438"/>
      <c r="C891" s="437"/>
      <c r="D891" s="437"/>
      <c r="E891" s="436"/>
      <c r="F891" s="436"/>
      <c r="G891" s="436"/>
      <c r="H891" s="436"/>
      <c r="I891" s="436"/>
      <c r="J891" s="436"/>
      <c r="K891" s="436"/>
      <c r="L891" s="436"/>
      <c r="M891" s="436"/>
      <c r="N891" s="436"/>
      <c r="O891" s="436"/>
      <c r="P891" s="436"/>
      <c r="Q891" s="436"/>
      <c r="R891" s="436"/>
      <c r="S891" s="436"/>
      <c r="T891" s="436"/>
      <c r="U891" s="436"/>
      <c r="V891" s="436"/>
      <c r="W891" s="436"/>
      <c r="X891" s="436"/>
      <c r="Y891" s="436"/>
      <c r="Z891" s="436"/>
      <c r="AA891" s="436"/>
      <c r="AB891" s="436"/>
      <c r="AC891" s="436"/>
      <c r="AD891" s="436"/>
    </row>
    <row r="892" ht="15.75" customHeight="1">
      <c r="A892" s="437"/>
      <c r="B892" s="438"/>
      <c r="C892" s="437"/>
      <c r="D892" s="437"/>
      <c r="E892" s="436"/>
      <c r="F892" s="436"/>
      <c r="G892" s="436"/>
      <c r="H892" s="436"/>
      <c r="I892" s="436"/>
      <c r="J892" s="436"/>
      <c r="K892" s="436"/>
      <c r="L892" s="436"/>
      <c r="M892" s="436"/>
      <c r="N892" s="436"/>
      <c r="O892" s="436"/>
      <c r="P892" s="436"/>
      <c r="Q892" s="436"/>
      <c r="R892" s="436"/>
      <c r="S892" s="436"/>
      <c r="T892" s="436"/>
      <c r="U892" s="436"/>
      <c r="V892" s="436"/>
      <c r="W892" s="436"/>
      <c r="X892" s="436"/>
      <c r="Y892" s="436"/>
      <c r="Z892" s="436"/>
      <c r="AA892" s="436"/>
      <c r="AB892" s="436"/>
      <c r="AC892" s="436"/>
      <c r="AD892" s="436"/>
    </row>
    <row r="893" ht="15.75" customHeight="1">
      <c r="A893" s="437"/>
      <c r="B893" s="438"/>
      <c r="C893" s="437"/>
      <c r="D893" s="437"/>
      <c r="E893" s="436"/>
      <c r="F893" s="436"/>
      <c r="G893" s="436"/>
      <c r="H893" s="436"/>
      <c r="I893" s="436"/>
      <c r="J893" s="436"/>
      <c r="K893" s="436"/>
      <c r="L893" s="436"/>
      <c r="M893" s="436"/>
      <c r="N893" s="436"/>
      <c r="O893" s="436"/>
      <c r="P893" s="436"/>
      <c r="Q893" s="436"/>
      <c r="R893" s="436"/>
      <c r="S893" s="436"/>
      <c r="T893" s="436"/>
      <c r="U893" s="436"/>
      <c r="V893" s="436"/>
      <c r="W893" s="436"/>
      <c r="X893" s="436"/>
      <c r="Y893" s="436"/>
      <c r="Z893" s="436"/>
      <c r="AA893" s="436"/>
      <c r="AB893" s="436"/>
      <c r="AC893" s="436"/>
      <c r="AD893" s="436"/>
    </row>
    <row r="894" ht="15.75" customHeight="1">
      <c r="A894" s="437"/>
      <c r="B894" s="438"/>
      <c r="C894" s="437"/>
      <c r="D894" s="437"/>
      <c r="E894" s="436"/>
      <c r="F894" s="436"/>
      <c r="G894" s="436"/>
      <c r="H894" s="436"/>
      <c r="I894" s="436"/>
      <c r="J894" s="436"/>
      <c r="K894" s="436"/>
      <c r="L894" s="436"/>
      <c r="M894" s="436"/>
      <c r="N894" s="436"/>
      <c r="O894" s="436"/>
      <c r="P894" s="436"/>
      <c r="Q894" s="436"/>
      <c r="R894" s="436"/>
      <c r="S894" s="436"/>
      <c r="T894" s="436"/>
      <c r="U894" s="436"/>
      <c r="V894" s="436"/>
      <c r="W894" s="436"/>
      <c r="X894" s="436"/>
      <c r="Y894" s="436"/>
      <c r="Z894" s="436"/>
      <c r="AA894" s="436"/>
      <c r="AB894" s="436"/>
      <c r="AC894" s="436"/>
      <c r="AD894" s="436"/>
    </row>
    <row r="895" ht="15.75" customHeight="1">
      <c r="A895" s="437"/>
      <c r="B895" s="438"/>
      <c r="C895" s="437"/>
      <c r="D895" s="437"/>
      <c r="E895" s="436"/>
      <c r="F895" s="436"/>
      <c r="G895" s="436"/>
      <c r="H895" s="436"/>
      <c r="I895" s="436"/>
      <c r="J895" s="436"/>
      <c r="K895" s="436"/>
      <c r="L895" s="436"/>
      <c r="M895" s="436"/>
      <c r="N895" s="436"/>
      <c r="O895" s="436"/>
      <c r="P895" s="436"/>
      <c r="Q895" s="436"/>
      <c r="R895" s="436"/>
      <c r="S895" s="436"/>
      <c r="T895" s="436"/>
      <c r="U895" s="436"/>
      <c r="V895" s="436"/>
      <c r="W895" s="436"/>
      <c r="X895" s="436"/>
      <c r="Y895" s="436"/>
      <c r="Z895" s="436"/>
      <c r="AA895" s="436"/>
      <c r="AB895" s="436"/>
      <c r="AC895" s="436"/>
      <c r="AD895" s="436"/>
    </row>
    <row r="896" ht="15.75" customHeight="1">
      <c r="A896" s="437"/>
      <c r="B896" s="438"/>
      <c r="C896" s="437"/>
      <c r="D896" s="437"/>
      <c r="E896" s="436"/>
      <c r="F896" s="436"/>
      <c r="G896" s="436"/>
      <c r="H896" s="436"/>
      <c r="I896" s="436"/>
      <c r="J896" s="436"/>
      <c r="K896" s="436"/>
      <c r="L896" s="436"/>
      <c r="M896" s="436"/>
      <c r="N896" s="436"/>
      <c r="O896" s="436"/>
      <c r="P896" s="436"/>
      <c r="Q896" s="436"/>
      <c r="R896" s="436"/>
      <c r="S896" s="436"/>
      <c r="T896" s="436"/>
      <c r="U896" s="436"/>
      <c r="V896" s="436"/>
      <c r="W896" s="436"/>
      <c r="X896" s="436"/>
      <c r="Y896" s="436"/>
      <c r="Z896" s="436"/>
      <c r="AA896" s="436"/>
      <c r="AB896" s="436"/>
      <c r="AC896" s="436"/>
      <c r="AD896" s="436"/>
    </row>
    <row r="897" ht="15.75" customHeight="1">
      <c r="A897" s="437"/>
      <c r="B897" s="438"/>
      <c r="C897" s="437"/>
      <c r="D897" s="437"/>
      <c r="E897" s="436"/>
      <c r="F897" s="436"/>
      <c r="G897" s="436"/>
      <c r="H897" s="436"/>
      <c r="I897" s="436"/>
      <c r="J897" s="436"/>
      <c r="K897" s="436"/>
      <c r="L897" s="436"/>
      <c r="M897" s="436"/>
      <c r="N897" s="436"/>
      <c r="O897" s="436"/>
      <c r="P897" s="436"/>
      <c r="Q897" s="436"/>
      <c r="R897" s="436"/>
      <c r="S897" s="436"/>
      <c r="T897" s="436"/>
      <c r="U897" s="436"/>
      <c r="V897" s="436"/>
      <c r="W897" s="436"/>
      <c r="X897" s="436"/>
      <c r="Y897" s="436"/>
      <c r="Z897" s="436"/>
      <c r="AA897" s="436"/>
      <c r="AB897" s="436"/>
      <c r="AC897" s="436"/>
      <c r="AD897" s="436"/>
    </row>
    <row r="898" ht="15.75" customHeight="1">
      <c r="A898" s="437"/>
      <c r="B898" s="438"/>
      <c r="C898" s="437"/>
      <c r="D898" s="437"/>
      <c r="E898" s="436"/>
      <c r="F898" s="436"/>
      <c r="G898" s="436"/>
      <c r="H898" s="436"/>
      <c r="I898" s="436"/>
      <c r="J898" s="436"/>
      <c r="K898" s="436"/>
      <c r="L898" s="436"/>
      <c r="M898" s="436"/>
      <c r="N898" s="436"/>
      <c r="O898" s="436"/>
      <c r="P898" s="436"/>
      <c r="Q898" s="436"/>
      <c r="R898" s="436"/>
      <c r="S898" s="436"/>
      <c r="T898" s="436"/>
      <c r="U898" s="436"/>
      <c r="V898" s="436"/>
      <c r="W898" s="436"/>
      <c r="X898" s="436"/>
      <c r="Y898" s="436"/>
      <c r="Z898" s="436"/>
      <c r="AA898" s="436"/>
      <c r="AB898" s="436"/>
      <c r="AC898" s="436"/>
      <c r="AD898" s="436"/>
    </row>
    <row r="899" ht="15.75" customHeight="1">
      <c r="A899" s="437"/>
      <c r="B899" s="438"/>
      <c r="C899" s="437"/>
      <c r="D899" s="437"/>
      <c r="E899" s="436"/>
      <c r="F899" s="436"/>
      <c r="G899" s="436"/>
      <c r="H899" s="436"/>
      <c r="I899" s="436"/>
      <c r="J899" s="436"/>
      <c r="K899" s="436"/>
      <c r="L899" s="436"/>
      <c r="M899" s="436"/>
      <c r="N899" s="436"/>
      <c r="O899" s="436"/>
      <c r="P899" s="436"/>
      <c r="Q899" s="436"/>
      <c r="R899" s="436"/>
      <c r="S899" s="436"/>
      <c r="T899" s="436"/>
      <c r="U899" s="436"/>
      <c r="V899" s="436"/>
      <c r="W899" s="436"/>
      <c r="X899" s="436"/>
      <c r="Y899" s="436"/>
      <c r="Z899" s="436"/>
      <c r="AA899" s="436"/>
      <c r="AB899" s="436"/>
      <c r="AC899" s="436"/>
      <c r="AD899" s="436"/>
    </row>
    <row r="900" ht="15.75" customHeight="1">
      <c r="A900" s="437"/>
      <c r="B900" s="438"/>
      <c r="C900" s="437"/>
      <c r="D900" s="437"/>
      <c r="E900" s="436"/>
      <c r="F900" s="436"/>
      <c r="G900" s="436"/>
      <c r="H900" s="436"/>
      <c r="I900" s="436"/>
      <c r="J900" s="436"/>
      <c r="K900" s="436"/>
      <c r="L900" s="436"/>
      <c r="M900" s="436"/>
      <c r="N900" s="436"/>
      <c r="O900" s="436"/>
      <c r="P900" s="436"/>
      <c r="Q900" s="436"/>
      <c r="R900" s="436"/>
      <c r="S900" s="436"/>
      <c r="T900" s="436"/>
      <c r="U900" s="436"/>
      <c r="V900" s="436"/>
      <c r="W900" s="436"/>
      <c r="X900" s="436"/>
      <c r="Y900" s="436"/>
      <c r="Z900" s="436"/>
      <c r="AA900" s="436"/>
      <c r="AB900" s="436"/>
      <c r="AC900" s="436"/>
      <c r="AD900" s="436"/>
    </row>
    <row r="901" ht="15.75" customHeight="1">
      <c r="A901" s="437"/>
      <c r="B901" s="438"/>
      <c r="C901" s="437"/>
      <c r="D901" s="437"/>
      <c r="E901" s="436"/>
      <c r="F901" s="436"/>
      <c r="G901" s="436"/>
      <c r="H901" s="436"/>
      <c r="I901" s="436"/>
      <c r="J901" s="436"/>
      <c r="K901" s="436"/>
      <c r="L901" s="436"/>
      <c r="M901" s="436"/>
      <c r="N901" s="436"/>
      <c r="O901" s="436"/>
      <c r="P901" s="436"/>
      <c r="Q901" s="436"/>
      <c r="R901" s="436"/>
      <c r="S901" s="436"/>
      <c r="T901" s="436"/>
      <c r="U901" s="436"/>
      <c r="V901" s="436"/>
      <c r="W901" s="436"/>
      <c r="X901" s="436"/>
      <c r="Y901" s="436"/>
      <c r="Z901" s="436"/>
      <c r="AA901" s="436"/>
      <c r="AB901" s="436"/>
      <c r="AC901" s="436"/>
      <c r="AD901" s="436"/>
    </row>
    <row r="902" ht="15.75" customHeight="1">
      <c r="A902" s="437"/>
      <c r="B902" s="438"/>
      <c r="C902" s="437"/>
      <c r="D902" s="437"/>
      <c r="E902" s="436"/>
      <c r="F902" s="436"/>
      <c r="G902" s="436"/>
      <c r="H902" s="436"/>
      <c r="I902" s="436"/>
      <c r="J902" s="436"/>
      <c r="K902" s="436"/>
      <c r="L902" s="436"/>
      <c r="M902" s="436"/>
      <c r="N902" s="436"/>
      <c r="O902" s="436"/>
      <c r="P902" s="436"/>
      <c r="Q902" s="436"/>
      <c r="R902" s="436"/>
      <c r="S902" s="436"/>
      <c r="T902" s="436"/>
      <c r="U902" s="436"/>
      <c r="V902" s="436"/>
      <c r="W902" s="436"/>
      <c r="X902" s="436"/>
      <c r="Y902" s="436"/>
      <c r="Z902" s="436"/>
      <c r="AA902" s="436"/>
      <c r="AB902" s="436"/>
      <c r="AC902" s="436"/>
      <c r="AD902" s="436"/>
    </row>
    <row r="903" ht="15.75" customHeight="1">
      <c r="A903" s="437"/>
      <c r="B903" s="438"/>
      <c r="C903" s="437"/>
      <c r="D903" s="437"/>
      <c r="E903" s="436"/>
      <c r="F903" s="436"/>
      <c r="G903" s="436"/>
      <c r="H903" s="436"/>
      <c r="I903" s="436"/>
      <c r="J903" s="436"/>
      <c r="K903" s="436"/>
      <c r="L903" s="436"/>
      <c r="M903" s="436"/>
      <c r="N903" s="436"/>
      <c r="O903" s="436"/>
      <c r="P903" s="436"/>
      <c r="Q903" s="436"/>
      <c r="R903" s="436"/>
      <c r="S903" s="436"/>
      <c r="T903" s="436"/>
      <c r="U903" s="436"/>
      <c r="V903" s="436"/>
      <c r="W903" s="436"/>
      <c r="X903" s="436"/>
      <c r="Y903" s="436"/>
      <c r="Z903" s="436"/>
      <c r="AA903" s="436"/>
      <c r="AB903" s="436"/>
      <c r="AC903" s="436"/>
      <c r="AD903" s="436"/>
    </row>
    <row r="904" ht="15.75" customHeight="1">
      <c r="A904" s="437"/>
      <c r="B904" s="438"/>
      <c r="C904" s="437"/>
      <c r="D904" s="437"/>
      <c r="E904" s="436"/>
      <c r="F904" s="436"/>
      <c r="G904" s="436"/>
      <c r="H904" s="436"/>
      <c r="I904" s="436"/>
      <c r="J904" s="436"/>
      <c r="K904" s="436"/>
      <c r="L904" s="436"/>
      <c r="M904" s="436"/>
      <c r="N904" s="436"/>
      <c r="O904" s="436"/>
      <c r="P904" s="436"/>
      <c r="Q904" s="436"/>
      <c r="R904" s="436"/>
      <c r="S904" s="436"/>
      <c r="T904" s="436"/>
      <c r="U904" s="436"/>
      <c r="V904" s="436"/>
      <c r="W904" s="436"/>
      <c r="X904" s="436"/>
      <c r="Y904" s="436"/>
      <c r="Z904" s="436"/>
      <c r="AA904" s="436"/>
      <c r="AB904" s="436"/>
      <c r="AC904" s="436"/>
      <c r="AD904" s="436"/>
    </row>
    <row r="905" ht="15.75" customHeight="1">
      <c r="A905" s="437"/>
      <c r="B905" s="438"/>
      <c r="C905" s="437"/>
      <c r="D905" s="437"/>
      <c r="E905" s="436"/>
      <c r="F905" s="436"/>
      <c r="G905" s="436"/>
      <c r="H905" s="436"/>
      <c r="I905" s="436"/>
      <c r="J905" s="436"/>
      <c r="K905" s="436"/>
      <c r="L905" s="436"/>
      <c r="M905" s="436"/>
      <c r="N905" s="436"/>
      <c r="O905" s="436"/>
      <c r="P905" s="436"/>
      <c r="Q905" s="436"/>
      <c r="R905" s="436"/>
      <c r="S905" s="436"/>
      <c r="T905" s="436"/>
      <c r="U905" s="436"/>
      <c r="V905" s="436"/>
      <c r="W905" s="436"/>
      <c r="X905" s="436"/>
      <c r="Y905" s="436"/>
      <c r="Z905" s="436"/>
      <c r="AA905" s="436"/>
      <c r="AB905" s="436"/>
      <c r="AC905" s="436"/>
      <c r="AD905" s="436"/>
    </row>
    <row r="906" ht="15.75" customHeight="1">
      <c r="A906" s="437"/>
      <c r="B906" s="438"/>
      <c r="C906" s="437"/>
      <c r="D906" s="437"/>
      <c r="E906" s="436"/>
      <c r="F906" s="436"/>
      <c r="G906" s="436"/>
      <c r="H906" s="436"/>
      <c r="I906" s="436"/>
      <c r="J906" s="436"/>
      <c r="K906" s="436"/>
      <c r="L906" s="436"/>
      <c r="M906" s="436"/>
      <c r="N906" s="436"/>
      <c r="O906" s="436"/>
      <c r="P906" s="436"/>
      <c r="Q906" s="436"/>
      <c r="R906" s="436"/>
      <c r="S906" s="436"/>
      <c r="T906" s="436"/>
      <c r="U906" s="436"/>
      <c r="V906" s="436"/>
      <c r="W906" s="436"/>
      <c r="X906" s="436"/>
      <c r="Y906" s="436"/>
      <c r="Z906" s="436"/>
      <c r="AA906" s="436"/>
      <c r="AB906" s="436"/>
      <c r="AC906" s="436"/>
      <c r="AD906" s="436"/>
    </row>
    <row r="907" ht="15.75" customHeight="1">
      <c r="A907" s="437"/>
      <c r="B907" s="438"/>
      <c r="C907" s="437"/>
      <c r="D907" s="437"/>
      <c r="E907" s="436"/>
      <c r="F907" s="436"/>
      <c r="G907" s="436"/>
      <c r="H907" s="436"/>
      <c r="I907" s="436"/>
      <c r="J907" s="436"/>
      <c r="K907" s="436"/>
      <c r="L907" s="436"/>
      <c r="M907" s="436"/>
      <c r="N907" s="436"/>
      <c r="O907" s="436"/>
      <c r="P907" s="436"/>
      <c r="Q907" s="436"/>
      <c r="R907" s="436"/>
      <c r="S907" s="436"/>
      <c r="T907" s="436"/>
      <c r="U907" s="436"/>
      <c r="V907" s="436"/>
      <c r="W907" s="436"/>
      <c r="X907" s="436"/>
      <c r="Y907" s="436"/>
      <c r="Z907" s="436"/>
      <c r="AA907" s="436"/>
      <c r="AB907" s="436"/>
      <c r="AC907" s="436"/>
      <c r="AD907" s="436"/>
    </row>
    <row r="908" ht="15.75" customHeight="1">
      <c r="A908" s="437"/>
      <c r="B908" s="438"/>
      <c r="C908" s="437"/>
      <c r="D908" s="437"/>
      <c r="E908" s="436"/>
      <c r="F908" s="436"/>
      <c r="G908" s="436"/>
      <c r="H908" s="436"/>
      <c r="I908" s="436"/>
      <c r="J908" s="436"/>
      <c r="K908" s="436"/>
      <c r="L908" s="436"/>
      <c r="M908" s="436"/>
      <c r="N908" s="436"/>
      <c r="O908" s="436"/>
      <c r="P908" s="436"/>
      <c r="Q908" s="436"/>
      <c r="R908" s="436"/>
      <c r="S908" s="436"/>
      <c r="T908" s="436"/>
      <c r="U908" s="436"/>
      <c r="V908" s="436"/>
      <c r="W908" s="436"/>
      <c r="X908" s="436"/>
      <c r="Y908" s="436"/>
      <c r="Z908" s="436"/>
      <c r="AA908" s="436"/>
      <c r="AB908" s="436"/>
      <c r="AC908" s="436"/>
      <c r="AD908" s="436"/>
    </row>
    <row r="909" ht="15.75" customHeight="1">
      <c r="A909" s="437"/>
      <c r="B909" s="438"/>
      <c r="C909" s="437"/>
      <c r="D909" s="437"/>
      <c r="E909" s="436"/>
      <c r="F909" s="436"/>
      <c r="G909" s="436"/>
      <c r="H909" s="436"/>
      <c r="I909" s="436"/>
      <c r="J909" s="436"/>
      <c r="K909" s="436"/>
      <c r="L909" s="436"/>
      <c r="M909" s="436"/>
      <c r="N909" s="436"/>
      <c r="O909" s="436"/>
      <c r="P909" s="436"/>
      <c r="Q909" s="436"/>
      <c r="R909" s="436"/>
      <c r="S909" s="436"/>
      <c r="T909" s="436"/>
      <c r="U909" s="436"/>
      <c r="V909" s="436"/>
      <c r="W909" s="436"/>
      <c r="X909" s="436"/>
      <c r="Y909" s="436"/>
      <c r="Z909" s="436"/>
      <c r="AA909" s="436"/>
      <c r="AB909" s="436"/>
      <c r="AC909" s="436"/>
      <c r="AD909" s="43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7.57"/>
    <col customWidth="1" min="2" max="3" width="25.0"/>
    <col customWidth="1" min="4" max="4" width="20.86"/>
    <col customWidth="1" min="5" max="5" width="25.0"/>
    <col customWidth="1" min="6" max="6" width="21.29"/>
    <col customWidth="1" min="7" max="9" width="25.0"/>
  </cols>
  <sheetData>
    <row r="1">
      <c r="A1" s="440" t="s">
        <v>183</v>
      </c>
      <c r="B1" s="440" t="s">
        <v>308</v>
      </c>
      <c r="C1" s="441" t="s">
        <v>188</v>
      </c>
      <c r="D1" s="441" t="s">
        <v>273</v>
      </c>
      <c r="E1" s="442" t="s">
        <v>274</v>
      </c>
      <c r="F1" s="442" t="s">
        <v>273</v>
      </c>
      <c r="G1" s="440" t="s">
        <v>275</v>
      </c>
      <c r="H1" s="440" t="s">
        <v>276</v>
      </c>
      <c r="I1" s="440" t="s">
        <v>277</v>
      </c>
      <c r="J1" s="443"/>
      <c r="K1" s="443"/>
      <c r="L1" s="443"/>
      <c r="M1" s="443"/>
      <c r="N1" s="443"/>
      <c r="O1" s="443"/>
      <c r="P1" s="443"/>
      <c r="Q1" s="443"/>
      <c r="R1" s="443"/>
      <c r="S1" s="443"/>
      <c r="T1" s="443"/>
      <c r="U1" s="443"/>
      <c r="V1" s="443"/>
      <c r="W1" s="443"/>
      <c r="X1" s="443"/>
      <c r="Y1" s="443"/>
      <c r="Z1" s="443"/>
      <c r="AA1" s="443"/>
    </row>
    <row r="2">
      <c r="A2" s="444" t="s">
        <v>278</v>
      </c>
      <c r="B2" s="445"/>
      <c r="C2" s="445"/>
      <c r="D2" s="445"/>
      <c r="E2" s="445"/>
      <c r="F2" s="445"/>
      <c r="G2" s="445"/>
      <c r="H2" s="445"/>
      <c r="I2" s="445"/>
      <c r="J2" s="443"/>
      <c r="K2" s="443"/>
      <c r="L2" s="443"/>
      <c r="M2" s="443"/>
      <c r="N2" s="443"/>
      <c r="O2" s="443"/>
      <c r="P2" s="443"/>
      <c r="Q2" s="443"/>
      <c r="R2" s="443"/>
      <c r="S2" s="443"/>
      <c r="T2" s="443"/>
      <c r="U2" s="443"/>
      <c r="V2" s="443"/>
      <c r="W2" s="443"/>
      <c r="X2" s="443"/>
      <c r="Y2" s="443"/>
      <c r="Z2" s="443"/>
      <c r="AA2" s="443"/>
    </row>
    <row r="3">
      <c r="A3" s="446" t="s">
        <v>193</v>
      </c>
      <c r="B3" s="447"/>
      <c r="C3" s="447"/>
      <c r="D3" s="447"/>
      <c r="E3" s="447"/>
      <c r="F3" s="447"/>
      <c r="G3" s="447"/>
      <c r="H3" s="447"/>
      <c r="I3" s="447"/>
      <c r="J3" s="443"/>
      <c r="K3" s="443"/>
      <c r="L3" s="443"/>
      <c r="M3" s="443"/>
      <c r="N3" s="443"/>
      <c r="O3" s="443"/>
      <c r="P3" s="443"/>
      <c r="Q3" s="443"/>
      <c r="R3" s="443"/>
      <c r="S3" s="443"/>
      <c r="T3" s="443"/>
      <c r="U3" s="443"/>
      <c r="V3" s="443"/>
      <c r="W3" s="443"/>
      <c r="X3" s="443"/>
      <c r="Y3" s="443"/>
      <c r="Z3" s="443"/>
      <c r="AA3" s="443"/>
    </row>
    <row r="4">
      <c r="A4" s="448"/>
      <c r="B4" s="449"/>
      <c r="C4" s="449"/>
      <c r="D4" s="449"/>
      <c r="E4" s="449"/>
      <c r="F4" s="449"/>
      <c r="G4" s="449"/>
      <c r="H4" s="449"/>
      <c r="I4" s="449"/>
      <c r="J4" s="443"/>
      <c r="K4" s="443"/>
      <c r="L4" s="443"/>
      <c r="M4" s="443"/>
      <c r="N4" s="443"/>
      <c r="O4" s="443"/>
      <c r="P4" s="443"/>
      <c r="Q4" s="443"/>
      <c r="R4" s="443"/>
      <c r="S4" s="443"/>
      <c r="T4" s="443"/>
      <c r="U4" s="443"/>
      <c r="V4" s="443"/>
      <c r="W4" s="443"/>
      <c r="X4" s="443"/>
      <c r="Y4" s="443"/>
      <c r="Z4" s="443"/>
      <c r="AA4" s="443"/>
    </row>
    <row r="5">
      <c r="A5" s="450" t="s">
        <v>194</v>
      </c>
      <c r="B5" s="451">
        <v>51.57</v>
      </c>
      <c r="C5" s="452">
        <f t="shared" ref="C5:C8" si="1">AVERAGE(G5:H5)</f>
        <v>71.06</v>
      </c>
      <c r="D5" s="453">
        <f t="shared" ref="D5:D8" si="2">(C5-B5)/B5</f>
        <v>0.3779329067</v>
      </c>
      <c r="E5" s="454">
        <f t="shared" ref="E5:E8" si="3">H5</f>
        <v>67.06</v>
      </c>
      <c r="F5" s="453">
        <f t="shared" ref="F5:F8" si="4">(E5-B5)/B5</f>
        <v>0.3003684313</v>
      </c>
      <c r="G5" s="451">
        <f>79-3.94</f>
        <v>75.06</v>
      </c>
      <c r="H5" s="451">
        <f>71-3.94</f>
        <v>67.06</v>
      </c>
      <c r="I5" s="451">
        <v>74.0</v>
      </c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  <c r="Z5" s="443"/>
      <c r="AA5" s="443"/>
    </row>
    <row r="6">
      <c r="A6" s="450" t="s">
        <v>195</v>
      </c>
      <c r="B6" s="451">
        <v>240.19</v>
      </c>
      <c r="C6" s="452">
        <f t="shared" si="1"/>
        <v>314.49</v>
      </c>
      <c r="D6" s="453">
        <f t="shared" si="2"/>
        <v>0.3093384404</v>
      </c>
      <c r="E6" s="454">
        <f t="shared" si="3"/>
        <v>297.49</v>
      </c>
      <c r="F6" s="453">
        <f t="shared" si="4"/>
        <v>0.2385611391</v>
      </c>
      <c r="G6" s="451">
        <f>340-8.51</f>
        <v>331.49</v>
      </c>
      <c r="H6" s="451">
        <f>306-8.51</f>
        <v>297.49</v>
      </c>
      <c r="I6" s="451">
        <v>330.0</v>
      </c>
      <c r="J6" s="443"/>
      <c r="K6" s="443"/>
      <c r="L6" s="443"/>
      <c r="M6" s="443"/>
      <c r="N6" s="443"/>
      <c r="O6" s="443"/>
      <c r="P6" s="443"/>
      <c r="Q6" s="443"/>
      <c r="R6" s="443"/>
      <c r="S6" s="443"/>
      <c r="T6" s="443"/>
      <c r="U6" s="443"/>
      <c r="V6" s="443"/>
      <c r="W6" s="443"/>
      <c r="X6" s="443"/>
      <c r="Y6" s="443"/>
      <c r="Z6" s="443"/>
      <c r="AA6" s="443"/>
    </row>
    <row r="7">
      <c r="A7" s="450" t="s">
        <v>196</v>
      </c>
      <c r="B7" s="451">
        <v>479.9</v>
      </c>
      <c r="C7" s="452">
        <f t="shared" si="1"/>
        <v>627.42</v>
      </c>
      <c r="D7" s="453">
        <f t="shared" si="2"/>
        <v>0.3073973745</v>
      </c>
      <c r="E7" s="454">
        <f t="shared" si="3"/>
        <v>593.42</v>
      </c>
      <c r="F7" s="453">
        <f t="shared" si="4"/>
        <v>0.2365492811</v>
      </c>
      <c r="G7" s="451">
        <f>676-14.58</f>
        <v>661.42</v>
      </c>
      <c r="H7" s="451">
        <f>608-14.58</f>
        <v>593.42</v>
      </c>
      <c r="I7" s="451">
        <v>660.0</v>
      </c>
      <c r="J7" s="443"/>
      <c r="K7" s="443"/>
      <c r="L7" s="443"/>
      <c r="M7" s="443"/>
      <c r="N7" s="443"/>
      <c r="O7" s="443"/>
      <c r="P7" s="443"/>
      <c r="Q7" s="443"/>
      <c r="R7" s="443"/>
      <c r="S7" s="443"/>
      <c r="T7" s="443"/>
      <c r="U7" s="443"/>
      <c r="V7" s="443"/>
      <c r="W7" s="443"/>
      <c r="X7" s="443"/>
      <c r="Y7" s="443"/>
      <c r="Z7" s="443"/>
      <c r="AA7" s="443"/>
    </row>
    <row r="8">
      <c r="A8" s="450" t="s">
        <v>197</v>
      </c>
      <c r="B8" s="451">
        <v>1460.55</v>
      </c>
      <c r="C8" s="452">
        <f t="shared" si="1"/>
        <v>1885.81</v>
      </c>
      <c r="D8" s="453">
        <f t="shared" si="2"/>
        <v>0.2911642874</v>
      </c>
      <c r="E8" s="454">
        <f t="shared" si="3"/>
        <v>1785.31</v>
      </c>
      <c r="F8" s="453">
        <f t="shared" si="4"/>
        <v>0.2223545924</v>
      </c>
      <c r="G8" s="451">
        <f>2013-20.27-6.42</f>
        <v>1986.31</v>
      </c>
      <c r="H8" s="451">
        <f>1812-20.27-6.42</f>
        <v>1785.31</v>
      </c>
      <c r="I8" s="451">
        <v>1985.0</v>
      </c>
      <c r="J8" s="443"/>
      <c r="K8" s="443"/>
      <c r="L8" s="443"/>
      <c r="M8" s="443"/>
      <c r="N8" s="443"/>
      <c r="O8" s="443"/>
      <c r="P8" s="443"/>
      <c r="Q8" s="443"/>
      <c r="R8" s="443"/>
      <c r="S8" s="443"/>
      <c r="T8" s="443"/>
      <c r="U8" s="443"/>
      <c r="V8" s="443"/>
      <c r="W8" s="443"/>
      <c r="X8" s="443"/>
      <c r="Y8" s="443"/>
      <c r="Z8" s="443"/>
      <c r="AA8" s="443"/>
    </row>
    <row r="9">
      <c r="A9" s="448"/>
      <c r="B9" s="449"/>
      <c r="C9" s="449"/>
      <c r="D9" s="449"/>
      <c r="E9" s="449"/>
      <c r="F9" s="449"/>
      <c r="G9" s="449"/>
      <c r="H9" s="449"/>
      <c r="I9" s="449"/>
      <c r="J9" s="443"/>
      <c r="K9" s="443"/>
      <c r="L9" s="443"/>
      <c r="M9" s="443"/>
      <c r="N9" s="443"/>
      <c r="O9" s="443"/>
      <c r="P9" s="443"/>
      <c r="Q9" s="443"/>
      <c r="R9" s="443"/>
      <c r="S9" s="443"/>
      <c r="T9" s="443"/>
      <c r="U9" s="443"/>
      <c r="V9" s="443"/>
      <c r="W9" s="443"/>
      <c r="X9" s="443"/>
      <c r="Y9" s="443"/>
      <c r="Z9" s="443"/>
      <c r="AA9" s="443"/>
    </row>
    <row r="10">
      <c r="A10" s="450" t="s">
        <v>198</v>
      </c>
      <c r="B10" s="451">
        <v>72.23</v>
      </c>
      <c r="C10" s="452">
        <f t="shared" ref="C10:C13" si="5">AVERAGE(G10:H10)</f>
        <v>127.06</v>
      </c>
      <c r="D10" s="453">
        <f t="shared" ref="D10:D13" si="6">(C10-B10)/B10</f>
        <v>0.7591028658</v>
      </c>
      <c r="E10" s="454">
        <f t="shared" ref="E10:E13" si="7">H10</f>
        <v>120.06</v>
      </c>
      <c r="F10" s="453">
        <f t="shared" ref="F10:F13" si="8">(E10-B10)/B10</f>
        <v>0.6621902257</v>
      </c>
      <c r="G10" s="451">
        <f>138-3.94</f>
        <v>134.06</v>
      </c>
      <c r="H10" s="451">
        <f>124-3.94</f>
        <v>120.06</v>
      </c>
      <c r="I10" s="451">
        <v>119.0</v>
      </c>
      <c r="J10" s="443"/>
      <c r="K10" s="443"/>
      <c r="L10" s="443"/>
      <c r="M10" s="443"/>
      <c r="N10" s="443"/>
      <c r="O10" s="443"/>
      <c r="P10" s="443"/>
      <c r="Q10" s="443"/>
      <c r="R10" s="443"/>
      <c r="S10" s="443"/>
      <c r="T10" s="443"/>
      <c r="U10" s="443"/>
      <c r="V10" s="443"/>
      <c r="W10" s="443"/>
      <c r="X10" s="443"/>
      <c r="Y10" s="443"/>
      <c r="Z10" s="443"/>
      <c r="AA10" s="443"/>
    </row>
    <row r="11">
      <c r="A11" s="450" t="s">
        <v>199</v>
      </c>
      <c r="B11" s="451">
        <v>277.14</v>
      </c>
      <c r="C11" s="452">
        <f t="shared" si="5"/>
        <v>475.99</v>
      </c>
      <c r="D11" s="453">
        <f t="shared" si="6"/>
        <v>0.717507397</v>
      </c>
      <c r="E11" s="454">
        <f t="shared" si="7"/>
        <v>450.49</v>
      </c>
      <c r="F11" s="453">
        <f t="shared" si="8"/>
        <v>0.6254961391</v>
      </c>
      <c r="G11" s="451">
        <f>510-8.51</f>
        <v>501.49</v>
      </c>
      <c r="H11" s="451">
        <f>459-8.51</f>
        <v>450.49</v>
      </c>
      <c r="I11" s="451">
        <v>450.0</v>
      </c>
      <c r="J11" s="443"/>
      <c r="K11" s="443"/>
      <c r="L11" s="443"/>
      <c r="M11" s="443"/>
      <c r="N11" s="443"/>
      <c r="O11" s="443"/>
      <c r="P11" s="443"/>
      <c r="Q11" s="443"/>
      <c r="R11" s="443"/>
      <c r="S11" s="443"/>
      <c r="T11" s="443"/>
      <c r="U11" s="443"/>
      <c r="V11" s="443"/>
      <c r="W11" s="443"/>
      <c r="X11" s="443"/>
      <c r="Y11" s="443"/>
      <c r="Z11" s="443"/>
      <c r="AA11" s="443"/>
    </row>
    <row r="12">
      <c r="A12" s="450" t="s">
        <v>200</v>
      </c>
      <c r="B12" s="451">
        <v>686.48</v>
      </c>
      <c r="C12" s="452">
        <f t="shared" si="5"/>
        <v>1182.42</v>
      </c>
      <c r="D12" s="453">
        <f t="shared" si="6"/>
        <v>0.7224391097</v>
      </c>
      <c r="E12" s="454">
        <f t="shared" si="7"/>
        <v>1119.42</v>
      </c>
      <c r="F12" s="453">
        <f t="shared" si="8"/>
        <v>0.630666589</v>
      </c>
      <c r="G12" s="451">
        <f>1260-14.58</f>
        <v>1245.42</v>
      </c>
      <c r="H12" s="451">
        <f>1134-14.58</f>
        <v>1119.42</v>
      </c>
      <c r="I12" s="451">
        <v>1118.0</v>
      </c>
      <c r="J12" s="443"/>
      <c r="K12" s="443"/>
      <c r="L12" s="443"/>
      <c r="M12" s="443"/>
      <c r="N12" s="443"/>
      <c r="O12" s="443"/>
      <c r="P12" s="443"/>
      <c r="Q12" s="443"/>
      <c r="R12" s="443"/>
      <c r="S12" s="443"/>
      <c r="T12" s="443"/>
      <c r="U12" s="443"/>
      <c r="V12" s="443"/>
      <c r="W12" s="443"/>
      <c r="X12" s="443"/>
      <c r="Y12" s="443"/>
      <c r="Z12" s="443"/>
      <c r="AA12" s="443"/>
    </row>
    <row r="13">
      <c r="A13" s="450" t="s">
        <v>201</v>
      </c>
      <c r="B13" s="451">
        <v>2080.28</v>
      </c>
      <c r="C13" s="452">
        <f t="shared" si="5"/>
        <v>3564.31</v>
      </c>
      <c r="D13" s="453">
        <f t="shared" si="6"/>
        <v>0.7133799296</v>
      </c>
      <c r="E13" s="454">
        <f t="shared" si="7"/>
        <v>3375.31</v>
      </c>
      <c r="F13" s="453">
        <f t="shared" si="8"/>
        <v>0.6225267752</v>
      </c>
      <c r="G13" s="451">
        <f>3780-20.27-6.42</f>
        <v>3753.31</v>
      </c>
      <c r="H13" s="451">
        <f>3402-20.27-6.42</f>
        <v>3375.31</v>
      </c>
      <c r="I13" s="451">
        <v>3374.0</v>
      </c>
      <c r="J13" s="443"/>
      <c r="K13" s="443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443"/>
      <c r="X13" s="443"/>
      <c r="Y13" s="443"/>
      <c r="Z13" s="443"/>
      <c r="AA13" s="443"/>
    </row>
    <row r="14">
      <c r="A14" s="448"/>
      <c r="B14" s="449"/>
      <c r="C14" s="449"/>
      <c r="D14" s="449"/>
      <c r="E14" s="449"/>
      <c r="F14" s="449"/>
      <c r="G14" s="449"/>
      <c r="H14" s="449"/>
      <c r="I14" s="449"/>
      <c r="J14" s="443"/>
      <c r="K14" s="443"/>
      <c r="L14" s="443"/>
      <c r="M14" s="443"/>
      <c r="N14" s="443"/>
      <c r="O14" s="443"/>
      <c r="P14" s="443"/>
      <c r="Q14" s="443"/>
      <c r="R14" s="443"/>
      <c r="S14" s="443"/>
      <c r="T14" s="443"/>
      <c r="U14" s="443"/>
      <c r="V14" s="443"/>
      <c r="W14" s="443"/>
      <c r="X14" s="443"/>
      <c r="Y14" s="443"/>
      <c r="Z14" s="443"/>
      <c r="AA14" s="443"/>
    </row>
    <row r="15">
      <c r="A15" s="450" t="s">
        <v>202</v>
      </c>
      <c r="B15" s="451">
        <v>101.85</v>
      </c>
      <c r="C15" s="452">
        <f>AVERAGE(G15:H15)</f>
        <v>162.56</v>
      </c>
      <c r="D15" s="453">
        <f>(C15-B15)/B15</f>
        <v>0.5960726559</v>
      </c>
      <c r="E15" s="454">
        <f>H15</f>
        <v>154.06</v>
      </c>
      <c r="F15" s="453">
        <f>(E15-B15)/B15</f>
        <v>0.512616593</v>
      </c>
      <c r="G15" s="451">
        <f>175-3.94</f>
        <v>171.06</v>
      </c>
      <c r="H15" s="451">
        <f>158-3.94</f>
        <v>154.06</v>
      </c>
      <c r="I15" s="451">
        <v>156.0</v>
      </c>
      <c r="J15" s="443"/>
      <c r="K15" s="443"/>
      <c r="L15" s="443"/>
      <c r="M15" s="443"/>
      <c r="N15" s="443"/>
      <c r="O15" s="443"/>
      <c r="P15" s="443"/>
      <c r="Q15" s="443"/>
      <c r="R15" s="443"/>
      <c r="S15" s="443"/>
      <c r="T15" s="443"/>
      <c r="U15" s="443"/>
      <c r="V15" s="443"/>
      <c r="W15" s="443"/>
      <c r="X15" s="443"/>
      <c r="Y15" s="443"/>
      <c r="Z15" s="443"/>
      <c r="AA15" s="443"/>
    </row>
    <row r="16">
      <c r="A16" s="446" t="s">
        <v>203</v>
      </c>
      <c r="B16" s="447"/>
      <c r="C16" s="447"/>
      <c r="D16" s="447"/>
      <c r="E16" s="447"/>
      <c r="F16" s="447"/>
      <c r="G16" s="447"/>
      <c r="H16" s="447"/>
      <c r="I16" s="447"/>
      <c r="J16" s="443"/>
      <c r="K16" s="443"/>
      <c r="L16" s="443"/>
      <c r="M16" s="443"/>
      <c r="N16" s="443"/>
      <c r="O16" s="443"/>
      <c r="P16" s="443"/>
      <c r="Q16" s="443"/>
      <c r="R16" s="443"/>
      <c r="S16" s="443"/>
      <c r="T16" s="443"/>
      <c r="U16" s="443"/>
      <c r="V16" s="443"/>
      <c r="W16" s="443"/>
      <c r="X16" s="443"/>
      <c r="Y16" s="443"/>
      <c r="Z16" s="443"/>
      <c r="AA16" s="443"/>
    </row>
    <row r="17">
      <c r="A17" s="450" t="s">
        <v>204</v>
      </c>
      <c r="B17" s="451">
        <v>54.64</v>
      </c>
      <c r="C17" s="452">
        <f t="shared" ref="C17:C20" si="9">AVERAGE(G17:H17)</f>
        <v>79.06</v>
      </c>
      <c r="D17" s="453">
        <f t="shared" ref="D17:D20" si="10">(C17-B17)/B17</f>
        <v>0.4469253294</v>
      </c>
      <c r="E17" s="454">
        <f t="shared" ref="E17:E20" si="11">H17</f>
        <v>75.06</v>
      </c>
      <c r="F17" s="453">
        <f t="shared" ref="F17:F20" si="12">(E17-B17)/B17</f>
        <v>0.3737188873</v>
      </c>
      <c r="G17" s="451">
        <f>87-3.94</f>
        <v>83.06</v>
      </c>
      <c r="H17" s="451">
        <f>79-3.94</f>
        <v>75.06</v>
      </c>
      <c r="I17" s="451">
        <v>82.0</v>
      </c>
      <c r="J17" s="443"/>
      <c r="K17" s="443"/>
      <c r="L17" s="443"/>
      <c r="M17" s="443"/>
      <c r="N17" s="443"/>
      <c r="O17" s="443"/>
      <c r="P17" s="443"/>
      <c r="Q17" s="443"/>
      <c r="R17" s="443"/>
      <c r="S17" s="443"/>
      <c r="T17" s="443"/>
      <c r="U17" s="443"/>
      <c r="V17" s="443"/>
      <c r="W17" s="443"/>
      <c r="X17" s="443"/>
      <c r="Y17" s="443"/>
      <c r="Z17" s="443"/>
      <c r="AA17" s="443"/>
    </row>
    <row r="18">
      <c r="A18" s="450" t="s">
        <v>205</v>
      </c>
      <c r="B18" s="451">
        <v>255.51</v>
      </c>
      <c r="C18" s="452">
        <f t="shared" si="9"/>
        <v>368.49</v>
      </c>
      <c r="D18" s="453">
        <f t="shared" si="10"/>
        <v>0.4421744746</v>
      </c>
      <c r="E18" s="454">
        <f t="shared" si="11"/>
        <v>348.49</v>
      </c>
      <c r="F18" s="453">
        <f t="shared" si="12"/>
        <v>0.3638996517</v>
      </c>
      <c r="G18" s="451">
        <f>397-8.51</f>
        <v>388.49</v>
      </c>
      <c r="H18" s="451">
        <f>357-8.51</f>
        <v>348.49</v>
      </c>
      <c r="I18" s="451">
        <v>388.0</v>
      </c>
      <c r="J18" s="443"/>
      <c r="K18" s="443"/>
      <c r="L18" s="443"/>
      <c r="M18" s="443"/>
      <c r="N18" s="443"/>
      <c r="O18" s="443"/>
      <c r="P18" s="443"/>
      <c r="Q18" s="443"/>
      <c r="R18" s="443"/>
      <c r="S18" s="443"/>
      <c r="T18" s="443"/>
      <c r="U18" s="443"/>
      <c r="V18" s="443"/>
      <c r="W18" s="443"/>
      <c r="X18" s="443"/>
      <c r="Y18" s="443"/>
      <c r="Z18" s="443"/>
      <c r="AA18" s="443"/>
    </row>
    <row r="19">
      <c r="A19" s="450" t="s">
        <v>206</v>
      </c>
      <c r="B19" s="451">
        <v>510.54</v>
      </c>
      <c r="C19" s="452">
        <f t="shared" si="9"/>
        <v>721.42</v>
      </c>
      <c r="D19" s="453">
        <f t="shared" si="10"/>
        <v>0.413052846</v>
      </c>
      <c r="E19" s="454">
        <f t="shared" si="11"/>
        <v>682.42</v>
      </c>
      <c r="F19" s="453">
        <f t="shared" si="12"/>
        <v>0.336663141</v>
      </c>
      <c r="G19" s="451">
        <f>775-14.58</f>
        <v>760.42</v>
      </c>
      <c r="H19" s="451">
        <f>697-14.58</f>
        <v>682.42</v>
      </c>
      <c r="I19" s="451">
        <v>759.0</v>
      </c>
      <c r="J19" s="443"/>
      <c r="K19" s="443"/>
      <c r="L19" s="443"/>
      <c r="M19" s="443"/>
      <c r="N19" s="443"/>
      <c r="O19" s="443"/>
      <c r="P19" s="443"/>
      <c r="Q19" s="443"/>
      <c r="R19" s="443"/>
      <c r="S19" s="443"/>
      <c r="T19" s="443"/>
      <c r="U19" s="443"/>
      <c r="V19" s="443"/>
      <c r="W19" s="443"/>
      <c r="X19" s="443"/>
      <c r="Y19" s="443"/>
      <c r="Z19" s="443"/>
      <c r="AA19" s="443"/>
    </row>
    <row r="20">
      <c r="A20" s="450" t="s">
        <v>207</v>
      </c>
      <c r="B20" s="451">
        <v>2039.9</v>
      </c>
      <c r="C20" s="452">
        <f t="shared" si="9"/>
        <v>2900.31</v>
      </c>
      <c r="D20" s="453">
        <f t="shared" si="10"/>
        <v>0.4217902838</v>
      </c>
      <c r="E20" s="454">
        <f t="shared" si="11"/>
        <v>2746.31</v>
      </c>
      <c r="F20" s="453">
        <f t="shared" si="12"/>
        <v>0.3462963871</v>
      </c>
      <c r="G20" s="451">
        <f>3081-20.27-6.42</f>
        <v>3054.31</v>
      </c>
      <c r="H20" s="451">
        <f>2773-20.27-6.42</f>
        <v>2746.31</v>
      </c>
      <c r="I20" s="451">
        <v>3053.0</v>
      </c>
      <c r="J20" s="443"/>
      <c r="K20" s="443"/>
      <c r="L20" s="443"/>
      <c r="M20" s="443"/>
      <c r="N20" s="443"/>
      <c r="O20" s="443"/>
      <c r="P20" s="443"/>
      <c r="Q20" s="443"/>
      <c r="R20" s="443"/>
      <c r="S20" s="443"/>
      <c r="T20" s="443"/>
      <c r="U20" s="443"/>
      <c r="V20" s="443"/>
      <c r="W20" s="443"/>
      <c r="X20" s="443"/>
      <c r="Y20" s="443"/>
      <c r="Z20" s="443"/>
      <c r="AA20" s="443"/>
    </row>
    <row r="21">
      <c r="A21" s="448"/>
      <c r="B21" s="449"/>
      <c r="C21" s="449"/>
      <c r="D21" s="449"/>
      <c r="E21" s="449"/>
      <c r="F21" s="449"/>
      <c r="G21" s="449"/>
      <c r="H21" s="449"/>
      <c r="I21" s="449"/>
      <c r="J21" s="443"/>
      <c r="K21" s="443"/>
      <c r="L21" s="443"/>
      <c r="M21" s="443"/>
      <c r="N21" s="443"/>
      <c r="O21" s="443"/>
      <c r="P21" s="443"/>
      <c r="Q21" s="443"/>
      <c r="R21" s="443"/>
      <c r="S21" s="443"/>
      <c r="T21" s="443"/>
      <c r="U21" s="443"/>
      <c r="V21" s="443"/>
      <c r="W21" s="443"/>
      <c r="X21" s="443"/>
      <c r="Y21" s="443"/>
      <c r="Z21" s="443"/>
      <c r="AA21" s="443"/>
    </row>
    <row r="22">
      <c r="A22" s="450" t="s">
        <v>208</v>
      </c>
      <c r="B22" s="451">
        <v>107.66</v>
      </c>
      <c r="C22" s="452">
        <f t="shared" ref="C22:C25" si="13">AVERAGE(G22:H22)</f>
        <v>145.06</v>
      </c>
      <c r="D22" s="453">
        <f t="shared" ref="D22:D25" si="14">(C22-B22)/B22</f>
        <v>0.3473899313</v>
      </c>
      <c r="E22" s="454">
        <f t="shared" ref="E22:E25" si="15">H22</f>
        <v>137.06</v>
      </c>
      <c r="F22" s="453">
        <f t="shared" ref="F22:F25" si="16">(E22-B22)/B22</f>
        <v>0.2730819246</v>
      </c>
      <c r="G22" s="451">
        <f>157-3.94</f>
        <v>153.06</v>
      </c>
      <c r="H22" s="451">
        <f>141-3.94</f>
        <v>137.06</v>
      </c>
      <c r="I22" s="451">
        <v>136.0</v>
      </c>
      <c r="J22" s="443"/>
      <c r="K22" s="443"/>
      <c r="L22" s="443"/>
      <c r="M22" s="443"/>
      <c r="N22" s="443"/>
      <c r="O22" s="443"/>
      <c r="P22" s="443"/>
      <c r="Q22" s="443"/>
      <c r="R22" s="443"/>
      <c r="S22" s="443"/>
      <c r="T22" s="443"/>
      <c r="U22" s="443"/>
      <c r="V22" s="443"/>
      <c r="W22" s="443"/>
      <c r="X22" s="443"/>
      <c r="Y22" s="443"/>
      <c r="Z22" s="443"/>
      <c r="AA22" s="443"/>
    </row>
    <row r="23">
      <c r="A23" s="450" t="s">
        <v>209</v>
      </c>
      <c r="B23" s="451">
        <v>211.73</v>
      </c>
      <c r="C23" s="452">
        <f t="shared" si="13"/>
        <v>273.49</v>
      </c>
      <c r="D23" s="453">
        <f t="shared" si="14"/>
        <v>0.2916922496</v>
      </c>
      <c r="E23" s="454">
        <f t="shared" si="15"/>
        <v>258.49</v>
      </c>
      <c r="F23" s="453">
        <f t="shared" si="16"/>
        <v>0.2208473055</v>
      </c>
      <c r="G23" s="451">
        <f>297-8.51</f>
        <v>288.49</v>
      </c>
      <c r="H23" s="451">
        <f>267-8.51</f>
        <v>258.49</v>
      </c>
      <c r="I23" s="451">
        <v>258.0</v>
      </c>
      <c r="J23" s="443"/>
      <c r="K23" s="443"/>
      <c r="L23" s="443"/>
      <c r="M23" s="443"/>
      <c r="N23" s="443"/>
      <c r="O23" s="443"/>
      <c r="P23" s="443"/>
      <c r="Q23" s="443"/>
      <c r="R23" s="443"/>
      <c r="S23" s="443"/>
      <c r="T23" s="443"/>
      <c r="U23" s="443"/>
      <c r="V23" s="443"/>
      <c r="W23" s="443"/>
      <c r="X23" s="443"/>
      <c r="Y23" s="443"/>
      <c r="Z23" s="443"/>
      <c r="AA23" s="443"/>
    </row>
    <row r="24">
      <c r="A24" s="450" t="s">
        <v>210</v>
      </c>
      <c r="B24" s="451">
        <v>522.94</v>
      </c>
      <c r="C24" s="452">
        <f t="shared" si="13"/>
        <v>674.92</v>
      </c>
      <c r="D24" s="453">
        <f t="shared" si="14"/>
        <v>0.2906260756</v>
      </c>
      <c r="E24" s="454">
        <f t="shared" si="15"/>
        <v>638.42</v>
      </c>
      <c r="F24" s="453">
        <f t="shared" si="16"/>
        <v>0.2208283933</v>
      </c>
      <c r="G24" s="451">
        <f>726-14.58</f>
        <v>711.42</v>
      </c>
      <c r="H24" s="451">
        <f>653-14.58</f>
        <v>638.42</v>
      </c>
      <c r="I24" s="451">
        <v>637.0</v>
      </c>
      <c r="J24" s="443"/>
      <c r="K24" s="443"/>
      <c r="L24" s="443"/>
      <c r="M24" s="443"/>
      <c r="N24" s="443"/>
      <c r="O24" s="443"/>
      <c r="P24" s="443"/>
      <c r="Q24" s="443"/>
      <c r="R24" s="443"/>
      <c r="S24" s="443"/>
      <c r="T24" s="443"/>
      <c r="U24" s="443"/>
      <c r="V24" s="443"/>
      <c r="W24" s="443"/>
      <c r="X24" s="443"/>
      <c r="Y24" s="443"/>
      <c r="Z24" s="443"/>
      <c r="AA24" s="443"/>
    </row>
    <row r="25">
      <c r="A25" s="450" t="s">
        <v>211</v>
      </c>
      <c r="B25" s="451">
        <v>2619.34</v>
      </c>
      <c r="C25" s="452">
        <f t="shared" si="13"/>
        <v>3369.81</v>
      </c>
      <c r="D25" s="453">
        <f t="shared" si="14"/>
        <v>0.2865111059</v>
      </c>
      <c r="E25" s="454">
        <f t="shared" si="15"/>
        <v>3191.31</v>
      </c>
      <c r="F25" s="453">
        <f t="shared" si="16"/>
        <v>0.2183641681</v>
      </c>
      <c r="G25" s="451">
        <f>3575-20.27-6.42</f>
        <v>3548.31</v>
      </c>
      <c r="H25" s="451">
        <f>3218-20.27-6.42</f>
        <v>3191.31</v>
      </c>
      <c r="I25" s="451">
        <v>3190.0</v>
      </c>
      <c r="J25" s="443"/>
      <c r="K25" s="443"/>
      <c r="L25" s="443"/>
      <c r="M25" s="443"/>
      <c r="N25" s="443"/>
      <c r="O25" s="443"/>
      <c r="P25" s="443"/>
      <c r="Q25" s="443"/>
      <c r="R25" s="443"/>
      <c r="S25" s="443"/>
      <c r="T25" s="443"/>
      <c r="U25" s="443"/>
      <c r="V25" s="443"/>
      <c r="W25" s="443"/>
      <c r="X25" s="443"/>
      <c r="Y25" s="443"/>
      <c r="Z25" s="443"/>
      <c r="AA25" s="443"/>
    </row>
    <row r="26">
      <c r="A26" s="448"/>
      <c r="B26" s="449"/>
      <c r="C26" s="449"/>
      <c r="D26" s="449"/>
      <c r="E26" s="455"/>
      <c r="F26" s="449"/>
      <c r="G26" s="449"/>
      <c r="H26" s="449"/>
      <c r="I26" s="449"/>
      <c r="J26" s="443"/>
      <c r="K26" s="443"/>
      <c r="L26" s="443"/>
      <c r="M26" s="443"/>
      <c r="N26" s="443"/>
      <c r="O26" s="443"/>
      <c r="P26" s="443"/>
      <c r="Q26" s="443"/>
      <c r="R26" s="443"/>
      <c r="S26" s="443"/>
      <c r="T26" s="443"/>
      <c r="U26" s="443"/>
      <c r="V26" s="443"/>
      <c r="W26" s="443"/>
      <c r="X26" s="443"/>
      <c r="Y26" s="443"/>
      <c r="Z26" s="443"/>
      <c r="AA26" s="443"/>
    </row>
    <row r="27">
      <c r="A27" s="450" t="s">
        <v>212</v>
      </c>
      <c r="B27" s="451">
        <v>78.17</v>
      </c>
      <c r="C27" s="452">
        <f>AVERAGE(G27:H27)</f>
        <v>110.06</v>
      </c>
      <c r="D27" s="453">
        <f>(C27-B27)/B27</f>
        <v>0.4079570168</v>
      </c>
      <c r="E27" s="454">
        <f>H27</f>
        <v>104.06</v>
      </c>
      <c r="F27" s="453">
        <f>(E27-B27)/B27</f>
        <v>0.3312012281</v>
      </c>
      <c r="G27" s="451">
        <f>120-3.94</f>
        <v>116.06</v>
      </c>
      <c r="H27" s="451">
        <f>108-3.94</f>
        <v>104.06</v>
      </c>
      <c r="I27" s="451">
        <v>109.0</v>
      </c>
      <c r="J27" s="443"/>
      <c r="K27" s="443"/>
      <c r="L27" s="443"/>
      <c r="M27" s="443"/>
      <c r="N27" s="443"/>
      <c r="O27" s="443"/>
      <c r="P27" s="443"/>
      <c r="Q27" s="443"/>
      <c r="R27" s="443"/>
      <c r="S27" s="443"/>
      <c r="T27" s="443"/>
      <c r="U27" s="443"/>
      <c r="V27" s="443"/>
      <c r="W27" s="443"/>
      <c r="X27" s="443"/>
      <c r="Y27" s="443"/>
      <c r="Z27" s="443"/>
      <c r="AA27" s="443"/>
    </row>
    <row r="28" hidden="1">
      <c r="A28" s="446" t="s">
        <v>218</v>
      </c>
      <c r="B28" s="447"/>
      <c r="C28" s="447"/>
      <c r="D28" s="447"/>
      <c r="E28" s="456"/>
      <c r="F28" s="447"/>
      <c r="G28" s="447"/>
      <c r="H28" s="447"/>
      <c r="I28" s="447"/>
      <c r="J28" s="443"/>
      <c r="K28" s="443"/>
      <c r="L28" s="443"/>
      <c r="M28" s="443"/>
      <c r="N28" s="443"/>
      <c r="O28" s="443"/>
      <c r="P28" s="443"/>
      <c r="Q28" s="443"/>
      <c r="R28" s="443"/>
      <c r="S28" s="443"/>
      <c r="T28" s="443"/>
      <c r="U28" s="443"/>
      <c r="V28" s="443"/>
      <c r="W28" s="443"/>
      <c r="X28" s="443"/>
      <c r="Y28" s="443"/>
      <c r="Z28" s="443"/>
      <c r="AA28" s="443"/>
    </row>
    <row r="29" hidden="1">
      <c r="A29" s="450" t="s">
        <v>219</v>
      </c>
      <c r="B29" s="451">
        <v>72.84</v>
      </c>
      <c r="C29" s="457">
        <f t="shared" ref="C29:C32" si="17">AVERAGE(G29:H29)</f>
        <v>88.56</v>
      </c>
      <c r="D29" s="453">
        <f t="shared" ref="D29:D32" si="18">(C29-B29)/B29</f>
        <v>0.215815486</v>
      </c>
      <c r="E29" s="457">
        <f t="shared" ref="E29:E32" si="19">H29</f>
        <v>84.06</v>
      </c>
      <c r="F29" s="453">
        <f t="shared" ref="F29:F32" si="20">(E29-B29)/B29</f>
        <v>0.1540362438</v>
      </c>
      <c r="G29" s="451">
        <f>97-3.94</f>
        <v>93.06</v>
      </c>
      <c r="H29" s="451">
        <f>88-3.94</f>
        <v>84.06</v>
      </c>
      <c r="I29" s="451">
        <v>92.0</v>
      </c>
      <c r="J29" s="443"/>
      <c r="K29" s="443"/>
      <c r="L29" s="443"/>
      <c r="M29" s="443"/>
      <c r="N29" s="443"/>
      <c r="O29" s="443"/>
      <c r="P29" s="443"/>
      <c r="Q29" s="443"/>
      <c r="R29" s="443"/>
      <c r="S29" s="443"/>
      <c r="T29" s="443"/>
      <c r="U29" s="443"/>
      <c r="V29" s="443"/>
      <c r="W29" s="443"/>
      <c r="X29" s="443"/>
      <c r="Y29" s="443"/>
      <c r="Z29" s="443"/>
      <c r="AA29" s="443"/>
    </row>
    <row r="30" hidden="1">
      <c r="A30" s="450" t="s">
        <v>220</v>
      </c>
      <c r="B30" s="451">
        <v>278.39</v>
      </c>
      <c r="C30" s="457">
        <f t="shared" si="17"/>
        <v>332.49</v>
      </c>
      <c r="D30" s="453">
        <f t="shared" si="18"/>
        <v>0.1943316929</v>
      </c>
      <c r="E30" s="457">
        <f t="shared" si="19"/>
        <v>314.49</v>
      </c>
      <c r="F30" s="453">
        <f t="shared" si="20"/>
        <v>0.1296741981</v>
      </c>
      <c r="G30" s="451">
        <f>359-8.51</f>
        <v>350.49</v>
      </c>
      <c r="H30" s="451">
        <f>323-8.51</f>
        <v>314.49</v>
      </c>
      <c r="I30" s="451">
        <v>350.0</v>
      </c>
      <c r="J30" s="443"/>
      <c r="K30" s="443"/>
      <c r="L30" s="443"/>
      <c r="M30" s="443"/>
      <c r="N30" s="443"/>
      <c r="O30" s="443"/>
      <c r="P30" s="443"/>
      <c r="Q30" s="443"/>
      <c r="R30" s="443"/>
      <c r="S30" s="443"/>
      <c r="T30" s="443"/>
      <c r="U30" s="443"/>
      <c r="V30" s="443"/>
      <c r="W30" s="443"/>
      <c r="X30" s="443"/>
      <c r="Y30" s="443"/>
      <c r="Z30" s="443"/>
      <c r="AA30" s="443"/>
    </row>
    <row r="31" hidden="1">
      <c r="A31" s="450" t="s">
        <v>221</v>
      </c>
      <c r="B31" s="451">
        <v>692.59</v>
      </c>
      <c r="C31" s="457">
        <f t="shared" si="17"/>
        <v>820.42</v>
      </c>
      <c r="D31" s="453">
        <f t="shared" si="18"/>
        <v>0.1845680706</v>
      </c>
      <c r="E31" s="457">
        <f t="shared" si="19"/>
        <v>776.42</v>
      </c>
      <c r="F31" s="453">
        <f t="shared" si="20"/>
        <v>0.121038421</v>
      </c>
      <c r="G31" s="451">
        <f>879-14.58</f>
        <v>864.42</v>
      </c>
      <c r="H31" s="451">
        <f>791-14.58</f>
        <v>776.42</v>
      </c>
      <c r="I31" s="451">
        <v>863.0</v>
      </c>
      <c r="J31" s="443"/>
      <c r="K31" s="443"/>
      <c r="L31" s="443"/>
      <c r="M31" s="443"/>
      <c r="N31" s="443"/>
      <c r="O31" s="443"/>
      <c r="P31" s="443"/>
      <c r="Q31" s="443"/>
      <c r="R31" s="443"/>
      <c r="S31" s="443"/>
      <c r="T31" s="443"/>
      <c r="U31" s="443"/>
      <c r="V31" s="443"/>
      <c r="W31" s="443"/>
      <c r="X31" s="443"/>
      <c r="Y31" s="443"/>
      <c r="Z31" s="443"/>
      <c r="AA31" s="443"/>
    </row>
    <row r="32" hidden="1">
      <c r="A32" s="450" t="s">
        <v>222</v>
      </c>
      <c r="B32" s="451">
        <v>2062.57</v>
      </c>
      <c r="C32" s="457">
        <f t="shared" si="17"/>
        <v>2356.81</v>
      </c>
      <c r="D32" s="453">
        <f t="shared" si="18"/>
        <v>0.1426569765</v>
      </c>
      <c r="E32" s="457">
        <f t="shared" si="19"/>
        <v>2231.31</v>
      </c>
      <c r="F32" s="453">
        <f t="shared" si="20"/>
        <v>0.08181055673</v>
      </c>
      <c r="G32" s="451">
        <f>2509-20.27-6.42</f>
        <v>2482.31</v>
      </c>
      <c r="H32" s="451">
        <f>2258-20.27-6.42</f>
        <v>2231.31</v>
      </c>
      <c r="I32" s="458">
        <v>2482.0</v>
      </c>
      <c r="J32" s="443"/>
      <c r="K32" s="443"/>
      <c r="L32" s="443"/>
      <c r="M32" s="443"/>
      <c r="N32" s="443"/>
      <c r="O32" s="443"/>
      <c r="P32" s="443"/>
      <c r="Q32" s="443"/>
      <c r="R32" s="443"/>
      <c r="S32" s="443"/>
      <c r="T32" s="443"/>
      <c r="U32" s="443"/>
      <c r="V32" s="443"/>
      <c r="W32" s="443"/>
      <c r="X32" s="443"/>
      <c r="Y32" s="443"/>
      <c r="Z32" s="443"/>
      <c r="AA32" s="443"/>
    </row>
    <row r="33" hidden="1">
      <c r="A33" s="448"/>
      <c r="B33" s="449"/>
      <c r="C33" s="449"/>
      <c r="D33" s="449"/>
      <c r="E33" s="455"/>
      <c r="F33" s="449"/>
      <c r="G33" s="449"/>
      <c r="H33" s="449"/>
      <c r="I33" s="449"/>
      <c r="J33" s="443"/>
      <c r="K33" s="443"/>
      <c r="L33" s="443"/>
      <c r="M33" s="443"/>
      <c r="N33" s="443"/>
      <c r="O33" s="443"/>
      <c r="P33" s="443"/>
      <c r="Q33" s="443"/>
      <c r="R33" s="443"/>
      <c r="S33" s="443"/>
      <c r="T33" s="443"/>
      <c r="U33" s="443"/>
      <c r="V33" s="443"/>
      <c r="W33" s="443"/>
      <c r="X33" s="443"/>
      <c r="Y33" s="443"/>
      <c r="Z33" s="443"/>
      <c r="AA33" s="443"/>
    </row>
    <row r="34" hidden="1">
      <c r="A34" s="450" t="s">
        <v>223</v>
      </c>
      <c r="B34" s="451">
        <v>78.1</v>
      </c>
      <c r="C34" s="457">
        <f t="shared" ref="C34:C36" si="21">AVERAGE(G34:H34)</f>
        <v>104.56</v>
      </c>
      <c r="D34" s="453">
        <f t="shared" ref="D34:D36" si="22">(C34-B34)/B34</f>
        <v>0.3387964149</v>
      </c>
      <c r="E34" s="457">
        <f t="shared" ref="E34:E36" si="23">H34</f>
        <v>99.06</v>
      </c>
      <c r="F34" s="453">
        <f t="shared" ref="F34:F36" si="24">(E34-B34)/B34</f>
        <v>0.2683738796</v>
      </c>
      <c r="G34" s="451">
        <f>114-3.94</f>
        <v>110.06</v>
      </c>
      <c r="H34" s="451">
        <f>103-3.94</f>
        <v>99.06</v>
      </c>
      <c r="I34" s="451">
        <v>98.0</v>
      </c>
      <c r="J34" s="443"/>
      <c r="K34" s="443"/>
      <c r="L34" s="443"/>
      <c r="M34" s="443"/>
      <c r="N34" s="443"/>
      <c r="O34" s="443"/>
      <c r="P34" s="443"/>
      <c r="Q34" s="443"/>
      <c r="R34" s="443"/>
      <c r="S34" s="443"/>
      <c r="T34" s="443"/>
      <c r="U34" s="443"/>
      <c r="V34" s="443"/>
      <c r="W34" s="443"/>
      <c r="X34" s="443"/>
      <c r="Y34" s="443"/>
      <c r="Z34" s="443"/>
      <c r="AA34" s="443"/>
    </row>
    <row r="35" hidden="1">
      <c r="A35" s="450" t="s">
        <v>224</v>
      </c>
      <c r="B35" s="451">
        <v>251.27</v>
      </c>
      <c r="C35" s="457">
        <f t="shared" si="21"/>
        <v>331.49</v>
      </c>
      <c r="D35" s="453">
        <f t="shared" si="22"/>
        <v>0.3192581685</v>
      </c>
      <c r="E35" s="457">
        <f t="shared" si="23"/>
        <v>313.49</v>
      </c>
      <c r="F35" s="453">
        <f t="shared" si="24"/>
        <v>0.2476220798</v>
      </c>
      <c r="G35" s="451">
        <f>358-8.51</f>
        <v>349.49</v>
      </c>
      <c r="H35" s="451">
        <f>322-8.51</f>
        <v>313.49</v>
      </c>
      <c r="I35" s="451">
        <v>313.0</v>
      </c>
      <c r="J35" s="443"/>
      <c r="K35" s="443"/>
      <c r="L35" s="443"/>
      <c r="M35" s="443"/>
      <c r="N35" s="443"/>
      <c r="O35" s="443"/>
      <c r="P35" s="443"/>
      <c r="Q35" s="443"/>
      <c r="R35" s="443"/>
      <c r="S35" s="443"/>
      <c r="T35" s="443"/>
      <c r="U35" s="443"/>
      <c r="V35" s="443"/>
      <c r="W35" s="443"/>
      <c r="X35" s="443"/>
      <c r="Y35" s="443"/>
      <c r="Z35" s="443"/>
      <c r="AA35" s="443"/>
    </row>
    <row r="36" hidden="1">
      <c r="A36" s="450" t="s">
        <v>225</v>
      </c>
      <c r="B36" s="451">
        <v>745.14</v>
      </c>
      <c r="C36" s="457">
        <f t="shared" si="21"/>
        <v>968.92</v>
      </c>
      <c r="D36" s="453">
        <f t="shared" si="22"/>
        <v>0.3003194031</v>
      </c>
      <c r="E36" s="457">
        <f t="shared" si="23"/>
        <v>917.42</v>
      </c>
      <c r="F36" s="453">
        <f t="shared" si="24"/>
        <v>0.2312048743</v>
      </c>
      <c r="G36" s="451">
        <f>1035-14.58</f>
        <v>1020.42</v>
      </c>
      <c r="H36" s="451">
        <f>932-14.58</f>
        <v>917.42</v>
      </c>
      <c r="I36" s="451">
        <v>916.0</v>
      </c>
      <c r="J36" s="443"/>
      <c r="K36" s="443"/>
      <c r="L36" s="443"/>
      <c r="M36" s="443"/>
      <c r="N36" s="443"/>
      <c r="O36" s="443"/>
      <c r="P36" s="443"/>
      <c r="Q36" s="443"/>
      <c r="R36" s="443"/>
      <c r="S36" s="443"/>
      <c r="T36" s="443"/>
      <c r="U36" s="443"/>
      <c r="V36" s="443"/>
      <c r="W36" s="443"/>
      <c r="X36" s="443"/>
      <c r="Y36" s="443"/>
      <c r="Z36" s="443"/>
      <c r="AA36" s="443"/>
    </row>
    <row r="37" hidden="1">
      <c r="A37" s="446" t="s">
        <v>213</v>
      </c>
      <c r="B37" s="447"/>
      <c r="C37" s="447"/>
      <c r="D37" s="447"/>
      <c r="E37" s="456"/>
      <c r="F37" s="447"/>
      <c r="G37" s="447"/>
      <c r="H37" s="447"/>
      <c r="I37" s="447"/>
      <c r="J37" s="443"/>
      <c r="K37" s="443"/>
      <c r="L37" s="443"/>
      <c r="M37" s="443"/>
      <c r="N37" s="443"/>
      <c r="O37" s="443"/>
      <c r="P37" s="443"/>
      <c r="Q37" s="443"/>
      <c r="R37" s="443"/>
      <c r="S37" s="443"/>
      <c r="T37" s="443"/>
      <c r="U37" s="443"/>
      <c r="V37" s="443"/>
      <c r="W37" s="443"/>
      <c r="X37" s="443"/>
      <c r="Y37" s="443"/>
      <c r="Z37" s="443"/>
      <c r="AA37" s="443"/>
    </row>
    <row r="38" hidden="1">
      <c r="A38" s="450" t="s">
        <v>214</v>
      </c>
      <c r="B38" s="451">
        <v>61.34</v>
      </c>
      <c r="C38" s="457">
        <f t="shared" ref="C38:C41" si="25">AVERAGE(G38:H38)</f>
        <v>75.06</v>
      </c>
      <c r="D38" s="453">
        <f t="shared" ref="D38:D41" si="26">(C38-B38)/B38</f>
        <v>0.2236713401</v>
      </c>
      <c r="E38" s="457">
        <f t="shared" ref="E38:E41" si="27">H38</f>
        <v>71.06</v>
      </c>
      <c r="F38" s="453">
        <f t="shared" ref="F38:F41" si="28">(E38-B38)/B38</f>
        <v>0.1584610368</v>
      </c>
      <c r="G38" s="451">
        <f>83-3.94</f>
        <v>79.06</v>
      </c>
      <c r="H38" s="451">
        <f>75-3.94</f>
        <v>71.06</v>
      </c>
      <c r="I38" s="451">
        <v>78.0</v>
      </c>
      <c r="J38" s="443"/>
      <c r="K38" s="443"/>
      <c r="L38" s="443"/>
      <c r="M38" s="443"/>
      <c r="N38" s="443"/>
      <c r="O38" s="443"/>
      <c r="P38" s="443"/>
      <c r="Q38" s="443"/>
      <c r="R38" s="443"/>
      <c r="S38" s="443"/>
      <c r="T38" s="443"/>
      <c r="U38" s="443"/>
      <c r="V38" s="443"/>
      <c r="W38" s="443"/>
      <c r="X38" s="443"/>
      <c r="Y38" s="443"/>
      <c r="Z38" s="443"/>
      <c r="AA38" s="443"/>
    </row>
    <row r="39" hidden="1">
      <c r="A39" s="450" t="s">
        <v>215</v>
      </c>
      <c r="B39" s="451">
        <v>232.39</v>
      </c>
      <c r="C39" s="457">
        <f t="shared" si="25"/>
        <v>278.49</v>
      </c>
      <c r="D39" s="453">
        <f t="shared" si="26"/>
        <v>0.198373424</v>
      </c>
      <c r="E39" s="457">
        <f t="shared" si="27"/>
        <v>263.49</v>
      </c>
      <c r="F39" s="453">
        <f t="shared" si="28"/>
        <v>0.1338267567</v>
      </c>
      <c r="G39" s="451">
        <f>302-8.51</f>
        <v>293.49</v>
      </c>
      <c r="H39" s="451">
        <f>272-8.51</f>
        <v>263.49</v>
      </c>
      <c r="I39" s="451">
        <v>293.0</v>
      </c>
      <c r="J39" s="443"/>
      <c r="K39" s="443"/>
      <c r="L39" s="443"/>
      <c r="M39" s="443"/>
      <c r="N39" s="443"/>
      <c r="O39" s="443"/>
      <c r="P39" s="443"/>
      <c r="Q39" s="443"/>
      <c r="R39" s="443"/>
      <c r="S39" s="443"/>
      <c r="T39" s="443"/>
      <c r="U39" s="443"/>
      <c r="V39" s="443"/>
      <c r="W39" s="443"/>
      <c r="X39" s="443"/>
      <c r="Y39" s="443"/>
      <c r="Z39" s="443"/>
      <c r="AA39" s="443"/>
    </row>
    <row r="40" hidden="1">
      <c r="A40" s="450" t="s">
        <v>216</v>
      </c>
      <c r="B40" s="451">
        <v>571.58</v>
      </c>
      <c r="C40" s="457">
        <f t="shared" si="25"/>
        <v>690.42</v>
      </c>
      <c r="D40" s="453">
        <f t="shared" si="26"/>
        <v>0.2079149026</v>
      </c>
      <c r="E40" s="457">
        <f t="shared" si="27"/>
        <v>653.42</v>
      </c>
      <c r="F40" s="453">
        <f t="shared" si="28"/>
        <v>0.1431820568</v>
      </c>
      <c r="G40" s="451">
        <f>742-14.58</f>
        <v>727.42</v>
      </c>
      <c r="H40" s="451">
        <f>668-14.58</f>
        <v>653.42</v>
      </c>
      <c r="I40" s="451">
        <v>726.0</v>
      </c>
      <c r="J40" s="443"/>
      <c r="K40" s="443"/>
      <c r="L40" s="443"/>
      <c r="M40" s="443"/>
      <c r="N40" s="443"/>
      <c r="O40" s="443"/>
      <c r="P40" s="443"/>
      <c r="Q40" s="443"/>
      <c r="R40" s="443"/>
      <c r="S40" s="443"/>
      <c r="T40" s="443"/>
      <c r="U40" s="443"/>
      <c r="V40" s="443"/>
      <c r="W40" s="443"/>
      <c r="X40" s="443"/>
      <c r="Y40" s="443"/>
      <c r="Z40" s="443"/>
      <c r="AA40" s="443"/>
    </row>
    <row r="41" hidden="1">
      <c r="A41" s="450" t="s">
        <v>217</v>
      </c>
      <c r="B41" s="451">
        <v>2308.08</v>
      </c>
      <c r="C41" s="457">
        <f t="shared" si="25"/>
        <v>2756.81</v>
      </c>
      <c r="D41" s="453">
        <f t="shared" si="26"/>
        <v>0.1944170046</v>
      </c>
      <c r="E41" s="457">
        <f t="shared" si="27"/>
        <v>2610.31</v>
      </c>
      <c r="F41" s="453">
        <f t="shared" si="28"/>
        <v>0.1309443347</v>
      </c>
      <c r="G41" s="451">
        <f>2930-20.27-6.42</f>
        <v>2903.31</v>
      </c>
      <c r="H41" s="451">
        <f>2637-20.27-6.42</f>
        <v>2610.31</v>
      </c>
      <c r="I41" s="451"/>
      <c r="J41" s="443"/>
      <c r="K41" s="443"/>
      <c r="L41" s="443"/>
      <c r="M41" s="443"/>
      <c r="N41" s="443"/>
      <c r="O41" s="443"/>
      <c r="P41" s="443"/>
      <c r="Q41" s="443"/>
      <c r="R41" s="443"/>
      <c r="S41" s="443"/>
      <c r="T41" s="443"/>
      <c r="U41" s="443"/>
      <c r="V41" s="443"/>
      <c r="W41" s="443"/>
      <c r="X41" s="443"/>
      <c r="Y41" s="443"/>
      <c r="Z41" s="443"/>
      <c r="AA41" s="443"/>
    </row>
    <row r="42">
      <c r="A42" s="446" t="s">
        <v>226</v>
      </c>
      <c r="B42" s="447"/>
      <c r="C42" s="447"/>
      <c r="D42" s="447"/>
      <c r="E42" s="456"/>
      <c r="F42" s="447"/>
      <c r="G42" s="447"/>
      <c r="H42" s="447"/>
      <c r="I42" s="447"/>
      <c r="J42" s="443"/>
      <c r="K42" s="443"/>
      <c r="L42" s="443"/>
      <c r="M42" s="443"/>
      <c r="N42" s="443"/>
      <c r="O42" s="443"/>
      <c r="P42" s="443"/>
      <c r="Q42" s="443"/>
      <c r="R42" s="443"/>
      <c r="S42" s="443"/>
      <c r="T42" s="443"/>
      <c r="U42" s="443"/>
      <c r="V42" s="443"/>
      <c r="W42" s="443"/>
      <c r="X42" s="443"/>
      <c r="Y42" s="443"/>
      <c r="Z42" s="443"/>
      <c r="AA42" s="443"/>
    </row>
    <row r="43">
      <c r="A43" s="450" t="s">
        <v>227</v>
      </c>
      <c r="B43" s="451">
        <v>143.5</v>
      </c>
      <c r="C43" s="452">
        <f>AVERAGE(G43:H43)</f>
        <v>205.31</v>
      </c>
      <c r="D43" s="453">
        <f>(C43-B43)/B43</f>
        <v>0.4307317073</v>
      </c>
      <c r="E43" s="454">
        <f>H43</f>
        <v>194.06</v>
      </c>
      <c r="F43" s="453">
        <f>(E43-B43)/B43</f>
        <v>0.3523344948</v>
      </c>
      <c r="G43" s="451">
        <f>220.5-3.94</f>
        <v>216.56</v>
      </c>
      <c r="H43" s="451">
        <f>198-3.94</f>
        <v>194.06</v>
      </c>
      <c r="I43" s="451">
        <v>183.0</v>
      </c>
      <c r="J43" s="443"/>
      <c r="K43" s="443"/>
      <c r="L43" s="443"/>
      <c r="M43" s="443"/>
      <c r="N43" s="443"/>
      <c r="O43" s="443"/>
      <c r="P43" s="443"/>
      <c r="Q43" s="443"/>
      <c r="R43" s="443"/>
      <c r="S43" s="443"/>
      <c r="T43" s="443"/>
      <c r="U43" s="443"/>
      <c r="V43" s="443"/>
      <c r="W43" s="443"/>
      <c r="X43" s="443"/>
      <c r="Y43" s="443"/>
      <c r="Z43" s="443"/>
      <c r="AA43" s="443"/>
    </row>
    <row r="44">
      <c r="A44" s="446" t="s">
        <v>228</v>
      </c>
      <c r="B44" s="447"/>
      <c r="C44" s="447"/>
      <c r="D44" s="447"/>
      <c r="E44" s="456"/>
      <c r="F44" s="447"/>
      <c r="G44" s="447"/>
      <c r="H44" s="447"/>
      <c r="I44" s="447"/>
      <c r="J44" s="443"/>
      <c r="K44" s="443"/>
      <c r="L44" s="443"/>
      <c r="M44" s="443"/>
      <c r="N44" s="443"/>
      <c r="O44" s="443"/>
      <c r="P44" s="443"/>
      <c r="Q44" s="443"/>
      <c r="R44" s="443"/>
      <c r="S44" s="443"/>
      <c r="T44" s="443"/>
      <c r="U44" s="443"/>
      <c r="V44" s="443"/>
      <c r="W44" s="443"/>
      <c r="X44" s="443"/>
      <c r="Y44" s="443"/>
      <c r="Z44" s="443"/>
      <c r="AA44" s="443"/>
    </row>
    <row r="45">
      <c r="A45" s="450" t="s">
        <v>229</v>
      </c>
      <c r="B45" s="451">
        <v>631.79</v>
      </c>
      <c r="C45" s="452">
        <f>AVERAGE(G45:H45)</f>
        <v>821.56</v>
      </c>
      <c r="D45" s="453">
        <f>(C45-B45)/B45</f>
        <v>0.3003687934</v>
      </c>
      <c r="E45" s="454">
        <f>H45</f>
        <v>778.06</v>
      </c>
      <c r="F45" s="453">
        <f>(E45-B45)/B45</f>
        <v>0.2315168015</v>
      </c>
      <c r="G45" s="451">
        <f>869-3.94</f>
        <v>865.06</v>
      </c>
      <c r="H45" s="451">
        <f>782-3.94</f>
        <v>778.06</v>
      </c>
      <c r="I45" s="451">
        <v>777.0</v>
      </c>
      <c r="J45" s="443"/>
      <c r="K45" s="443"/>
      <c r="L45" s="443"/>
      <c r="M45" s="443"/>
      <c r="N45" s="443"/>
      <c r="O45" s="443"/>
      <c r="P45" s="443"/>
      <c r="Q45" s="443"/>
      <c r="R45" s="443"/>
      <c r="S45" s="443"/>
      <c r="T45" s="443"/>
      <c r="U45" s="443"/>
      <c r="V45" s="443"/>
      <c r="W45" s="443"/>
      <c r="X45" s="443"/>
      <c r="Y45" s="443"/>
      <c r="Z45" s="443"/>
      <c r="AA45" s="443"/>
    </row>
    <row r="46">
      <c r="A46" s="446" t="s">
        <v>231</v>
      </c>
      <c r="B46" s="447"/>
      <c r="C46" s="447"/>
      <c r="D46" s="447"/>
      <c r="E46" s="456"/>
      <c r="F46" s="447"/>
      <c r="G46" s="447"/>
      <c r="H46" s="447"/>
      <c r="I46" s="447"/>
      <c r="J46" s="443"/>
      <c r="K46" s="443"/>
      <c r="L46" s="443"/>
      <c r="M46" s="443"/>
      <c r="N46" s="443"/>
      <c r="O46" s="443"/>
      <c r="P46" s="443"/>
      <c r="Q46" s="443"/>
      <c r="R46" s="443"/>
      <c r="S46" s="443"/>
      <c r="T46" s="443"/>
      <c r="U46" s="443"/>
      <c r="V46" s="443"/>
      <c r="W46" s="443"/>
      <c r="X46" s="443"/>
      <c r="Y46" s="443"/>
      <c r="Z46" s="443"/>
      <c r="AA46" s="443"/>
    </row>
    <row r="47">
      <c r="A47" s="450" t="s">
        <v>279</v>
      </c>
      <c r="B47" s="451">
        <v>82.15</v>
      </c>
      <c r="C47" s="452">
        <f t="shared" ref="C47:C48" si="29">AVERAGE(G47:H47)</f>
        <v>85.355</v>
      </c>
      <c r="D47" s="453">
        <f t="shared" ref="D47:D48" si="30">(C47-B47)/B47</f>
        <v>0.03901399878</v>
      </c>
      <c r="E47" s="454">
        <f>C47</f>
        <v>85.355</v>
      </c>
      <c r="F47" s="453">
        <f t="shared" ref="F47:F48" si="31">(E47-B47)/B47</f>
        <v>0.03901399878</v>
      </c>
      <c r="G47" s="451">
        <f>99.23-1.53-7.23</f>
        <v>90.47</v>
      </c>
      <c r="H47" s="451">
        <f>89-1.53-7.23</f>
        <v>80.24</v>
      </c>
      <c r="I47" s="451">
        <v>81.0</v>
      </c>
      <c r="J47" s="443"/>
      <c r="K47" s="443"/>
      <c r="L47" s="443"/>
      <c r="M47" s="443"/>
      <c r="N47" s="443"/>
      <c r="O47" s="443"/>
      <c r="P47" s="443"/>
      <c r="Q47" s="443"/>
      <c r="R47" s="443"/>
      <c r="S47" s="443"/>
      <c r="T47" s="443"/>
      <c r="U47" s="443"/>
      <c r="V47" s="443"/>
      <c r="W47" s="443"/>
      <c r="X47" s="443"/>
      <c r="Y47" s="443"/>
      <c r="Z47" s="443"/>
      <c r="AA47" s="443"/>
    </row>
    <row r="48">
      <c r="A48" s="450" t="s">
        <v>280</v>
      </c>
      <c r="B48" s="451">
        <v>59.03</v>
      </c>
      <c r="C48" s="452">
        <f t="shared" si="29"/>
        <v>65.24</v>
      </c>
      <c r="D48" s="453">
        <f t="shared" si="30"/>
        <v>0.1052007454</v>
      </c>
      <c r="E48" s="454">
        <f>H48</f>
        <v>65.24</v>
      </c>
      <c r="F48" s="453">
        <f t="shared" si="31"/>
        <v>0.1052007454</v>
      </c>
      <c r="G48" s="451">
        <f t="shared" ref="G48:H48" si="32">74-1.53-7.23</f>
        <v>65.24</v>
      </c>
      <c r="H48" s="451">
        <f t="shared" si="32"/>
        <v>65.24</v>
      </c>
      <c r="I48" s="451">
        <v>82.0</v>
      </c>
      <c r="J48" s="443"/>
      <c r="K48" s="443"/>
      <c r="L48" s="443"/>
      <c r="M48" s="443"/>
      <c r="N48" s="443"/>
      <c r="O48" s="443"/>
      <c r="P48" s="443"/>
      <c r="Q48" s="443"/>
      <c r="R48" s="443"/>
      <c r="S48" s="443"/>
      <c r="T48" s="443"/>
      <c r="U48" s="443"/>
      <c r="V48" s="443"/>
      <c r="W48" s="443"/>
      <c r="X48" s="443"/>
      <c r="Y48" s="443"/>
      <c r="Z48" s="443"/>
      <c r="AA48" s="443"/>
    </row>
    <row r="49">
      <c r="A49" s="443"/>
      <c r="B49" s="459"/>
      <c r="C49" s="459"/>
      <c r="D49" s="459"/>
      <c r="E49" s="459"/>
      <c r="F49" s="459"/>
      <c r="G49" s="459"/>
      <c r="H49" s="459"/>
      <c r="I49" s="459"/>
      <c r="J49" s="443"/>
      <c r="K49" s="443"/>
      <c r="L49" s="443"/>
      <c r="M49" s="443"/>
      <c r="N49" s="443"/>
      <c r="O49" s="443"/>
      <c r="P49" s="443"/>
      <c r="Q49" s="443"/>
      <c r="R49" s="443"/>
      <c r="S49" s="443"/>
      <c r="T49" s="443"/>
      <c r="U49" s="443"/>
      <c r="V49" s="443"/>
      <c r="W49" s="443"/>
      <c r="X49" s="443"/>
      <c r="Y49" s="443"/>
      <c r="Z49" s="443"/>
      <c r="AA49" s="443"/>
    </row>
    <row r="50">
      <c r="A50" s="443"/>
      <c r="B50" s="459"/>
      <c r="C50" s="459"/>
      <c r="D50" s="459"/>
      <c r="E50" s="459"/>
      <c r="F50" s="459"/>
      <c r="G50" s="459"/>
      <c r="H50" s="459"/>
      <c r="I50" s="459"/>
      <c r="J50" s="443"/>
      <c r="K50" s="443"/>
      <c r="L50" s="443"/>
      <c r="M50" s="443"/>
      <c r="N50" s="443"/>
      <c r="O50" s="443"/>
      <c r="P50" s="443"/>
      <c r="Q50" s="443"/>
      <c r="R50" s="443"/>
      <c r="S50" s="443"/>
      <c r="T50" s="443"/>
      <c r="U50" s="443"/>
      <c r="V50" s="443"/>
      <c r="W50" s="443"/>
      <c r="X50" s="443"/>
      <c r="Y50" s="443"/>
      <c r="Z50" s="443"/>
      <c r="AA50" s="443"/>
    </row>
    <row r="51">
      <c r="A51" s="443"/>
      <c r="B51" s="459"/>
      <c r="C51" s="459"/>
      <c r="D51" s="459"/>
      <c r="E51" s="459"/>
      <c r="F51" s="459"/>
      <c r="G51" s="459"/>
      <c r="H51" s="459"/>
      <c r="I51" s="459"/>
      <c r="J51" s="443"/>
      <c r="K51" s="443"/>
      <c r="L51" s="443"/>
      <c r="M51" s="443"/>
      <c r="N51" s="443"/>
      <c r="O51" s="443"/>
      <c r="P51" s="443"/>
      <c r="Q51" s="443"/>
      <c r="R51" s="443"/>
      <c r="S51" s="443"/>
      <c r="T51" s="443"/>
      <c r="U51" s="443"/>
      <c r="V51" s="443"/>
      <c r="W51" s="443"/>
      <c r="X51" s="443"/>
      <c r="Y51" s="443"/>
      <c r="Z51" s="443"/>
      <c r="AA51" s="443"/>
    </row>
    <row r="52">
      <c r="A52" s="443"/>
      <c r="B52" s="459"/>
      <c r="C52" s="459"/>
      <c r="D52" s="459"/>
      <c r="E52" s="459"/>
      <c r="F52" s="459"/>
      <c r="G52" s="459"/>
      <c r="H52" s="459"/>
      <c r="I52" s="459"/>
      <c r="J52" s="443"/>
      <c r="K52" s="443"/>
      <c r="L52" s="443"/>
      <c r="M52" s="443"/>
      <c r="N52" s="443"/>
      <c r="O52" s="443"/>
      <c r="P52" s="443"/>
      <c r="Q52" s="443"/>
      <c r="R52" s="443"/>
      <c r="S52" s="443"/>
      <c r="T52" s="443"/>
      <c r="U52" s="443"/>
      <c r="V52" s="443"/>
      <c r="W52" s="443"/>
      <c r="X52" s="443"/>
      <c r="Y52" s="443"/>
      <c r="Z52" s="443"/>
      <c r="AA52" s="443"/>
    </row>
    <row r="53">
      <c r="A53" s="443"/>
      <c r="B53" s="459"/>
      <c r="C53" s="459"/>
      <c r="D53" s="459"/>
      <c r="E53" s="459"/>
      <c r="F53" s="459"/>
      <c r="G53" s="459"/>
      <c r="H53" s="459"/>
      <c r="I53" s="459"/>
      <c r="J53" s="443"/>
      <c r="K53" s="443"/>
      <c r="L53" s="443"/>
      <c r="M53" s="443"/>
      <c r="N53" s="443"/>
      <c r="O53" s="443"/>
      <c r="P53" s="443"/>
      <c r="Q53" s="443"/>
      <c r="R53" s="443"/>
      <c r="S53" s="443"/>
      <c r="T53" s="443"/>
      <c r="U53" s="443"/>
      <c r="V53" s="443"/>
      <c r="W53" s="443"/>
      <c r="X53" s="443"/>
      <c r="Y53" s="443"/>
      <c r="Z53" s="443"/>
      <c r="AA53" s="443"/>
    </row>
    <row r="54">
      <c r="A54" s="443"/>
      <c r="B54" s="459"/>
      <c r="C54" s="459"/>
      <c r="D54" s="459"/>
      <c r="E54" s="459"/>
      <c r="F54" s="459"/>
      <c r="G54" s="459"/>
      <c r="H54" s="459"/>
      <c r="I54" s="459"/>
      <c r="J54" s="443"/>
      <c r="K54" s="443"/>
      <c r="L54" s="443"/>
      <c r="M54" s="443"/>
      <c r="N54" s="443"/>
      <c r="O54" s="443"/>
      <c r="P54" s="443"/>
      <c r="Q54" s="443"/>
      <c r="R54" s="443"/>
      <c r="S54" s="443"/>
      <c r="T54" s="443"/>
      <c r="U54" s="443"/>
      <c r="V54" s="443"/>
      <c r="W54" s="443"/>
      <c r="X54" s="443"/>
      <c r="Y54" s="443"/>
      <c r="Z54" s="443"/>
      <c r="AA54" s="443"/>
    </row>
    <row r="55">
      <c r="A55" s="443"/>
      <c r="B55" s="459"/>
      <c r="C55" s="459"/>
      <c r="D55" s="459"/>
      <c r="E55" s="459"/>
      <c r="F55" s="459"/>
      <c r="G55" s="459"/>
      <c r="H55" s="459"/>
      <c r="I55" s="459"/>
      <c r="J55" s="443"/>
      <c r="K55" s="443"/>
      <c r="L55" s="443"/>
      <c r="M55" s="443"/>
      <c r="N55" s="443"/>
      <c r="O55" s="443"/>
      <c r="P55" s="443"/>
      <c r="Q55" s="443"/>
      <c r="R55" s="443"/>
      <c r="S55" s="443"/>
      <c r="T55" s="443"/>
      <c r="U55" s="443"/>
      <c r="V55" s="443"/>
      <c r="W55" s="443"/>
      <c r="X55" s="443"/>
      <c r="Y55" s="443"/>
      <c r="Z55" s="443"/>
      <c r="AA55" s="443"/>
    </row>
    <row r="56">
      <c r="A56" s="443"/>
      <c r="B56" s="459"/>
      <c r="C56" s="459"/>
      <c r="D56" s="459"/>
      <c r="E56" s="459"/>
      <c r="F56" s="459"/>
      <c r="G56" s="459"/>
      <c r="H56" s="459"/>
      <c r="I56" s="459"/>
      <c r="J56" s="443"/>
      <c r="K56" s="443"/>
      <c r="L56" s="443"/>
      <c r="M56" s="443"/>
      <c r="N56" s="443"/>
      <c r="O56" s="443"/>
      <c r="P56" s="443"/>
      <c r="Q56" s="443"/>
      <c r="R56" s="443"/>
      <c r="S56" s="443"/>
      <c r="T56" s="443"/>
      <c r="U56" s="443"/>
      <c r="V56" s="443"/>
      <c r="W56" s="443"/>
      <c r="X56" s="443"/>
      <c r="Y56" s="443"/>
      <c r="Z56" s="443"/>
      <c r="AA56" s="443"/>
    </row>
    <row r="57">
      <c r="A57" s="443"/>
      <c r="B57" s="459"/>
      <c r="C57" s="459"/>
      <c r="D57" s="459"/>
      <c r="E57" s="459"/>
      <c r="F57" s="459"/>
      <c r="G57" s="459"/>
      <c r="H57" s="459"/>
      <c r="I57" s="459"/>
      <c r="J57" s="443"/>
      <c r="K57" s="443"/>
      <c r="L57" s="443"/>
      <c r="M57" s="443"/>
      <c r="N57" s="443"/>
      <c r="O57" s="443"/>
      <c r="P57" s="443"/>
      <c r="Q57" s="443"/>
      <c r="R57" s="443"/>
      <c r="S57" s="443"/>
      <c r="T57" s="443"/>
      <c r="U57" s="443"/>
      <c r="V57" s="443"/>
      <c r="W57" s="443"/>
      <c r="X57" s="443"/>
      <c r="Y57" s="443"/>
      <c r="Z57" s="443"/>
      <c r="AA57" s="443"/>
    </row>
    <row r="58">
      <c r="A58" s="460" t="s">
        <v>281</v>
      </c>
      <c r="B58" s="459"/>
      <c r="C58" s="459"/>
      <c r="D58" s="459"/>
      <c r="E58" s="459"/>
      <c r="F58" s="459"/>
      <c r="G58" s="459"/>
      <c r="H58" s="459"/>
      <c r="I58" s="459"/>
      <c r="J58" s="443"/>
      <c r="K58" s="443"/>
      <c r="L58" s="443"/>
      <c r="M58" s="443"/>
      <c r="N58" s="443"/>
      <c r="O58" s="443"/>
      <c r="P58" s="443"/>
      <c r="Q58" s="443"/>
      <c r="R58" s="443"/>
      <c r="S58" s="443"/>
      <c r="T58" s="443"/>
      <c r="U58" s="443"/>
      <c r="V58" s="443"/>
      <c r="W58" s="443"/>
      <c r="X58" s="443"/>
      <c r="Y58" s="443"/>
      <c r="Z58" s="443"/>
      <c r="AA58" s="443"/>
    </row>
    <row r="59">
      <c r="A59" s="443"/>
      <c r="B59" s="459"/>
      <c r="C59" s="459"/>
      <c r="D59" s="459"/>
      <c r="E59" s="459"/>
      <c r="F59" s="459"/>
      <c r="G59" s="459"/>
      <c r="H59" s="459"/>
      <c r="I59" s="459"/>
      <c r="J59" s="443"/>
      <c r="K59" s="443"/>
      <c r="L59" s="443"/>
      <c r="M59" s="443"/>
      <c r="N59" s="443"/>
      <c r="O59" s="443"/>
      <c r="P59" s="443"/>
      <c r="Q59" s="443"/>
      <c r="R59" s="443"/>
      <c r="S59" s="443"/>
      <c r="T59" s="443"/>
      <c r="U59" s="443"/>
      <c r="V59" s="443"/>
      <c r="W59" s="443"/>
      <c r="X59" s="443"/>
      <c r="Y59" s="443"/>
      <c r="Z59" s="443"/>
      <c r="AA59" s="443"/>
    </row>
    <row r="60">
      <c r="A60" s="443"/>
      <c r="B60" s="459"/>
      <c r="C60" s="459"/>
      <c r="D60" s="459"/>
      <c r="E60" s="459"/>
      <c r="F60" s="459"/>
      <c r="G60" s="459"/>
      <c r="H60" s="459"/>
      <c r="I60" s="459"/>
      <c r="J60" s="443"/>
      <c r="K60" s="443"/>
      <c r="L60" s="443"/>
      <c r="M60" s="443"/>
      <c r="N60" s="443"/>
      <c r="O60" s="443"/>
      <c r="P60" s="443"/>
      <c r="Q60" s="443"/>
      <c r="R60" s="443"/>
      <c r="S60" s="443"/>
      <c r="T60" s="443"/>
      <c r="U60" s="443"/>
      <c r="V60" s="443"/>
      <c r="W60" s="443"/>
      <c r="X60" s="443"/>
      <c r="Y60" s="443"/>
      <c r="Z60" s="443"/>
      <c r="AA60" s="443"/>
    </row>
    <row r="61">
      <c r="A61" s="443"/>
      <c r="B61" s="459"/>
      <c r="C61" s="459"/>
      <c r="D61" s="459"/>
      <c r="E61" s="459"/>
      <c r="F61" s="459"/>
      <c r="G61" s="459"/>
      <c r="H61" s="459"/>
      <c r="I61" s="459"/>
      <c r="J61" s="443"/>
      <c r="K61" s="443"/>
      <c r="L61" s="443"/>
      <c r="M61" s="443"/>
      <c r="N61" s="443"/>
      <c r="O61" s="443"/>
      <c r="P61" s="443"/>
      <c r="Q61" s="443"/>
      <c r="R61" s="443"/>
      <c r="S61" s="443"/>
      <c r="T61" s="443"/>
      <c r="U61" s="443"/>
      <c r="V61" s="443"/>
      <c r="W61" s="443"/>
      <c r="X61" s="443"/>
      <c r="Y61" s="443"/>
      <c r="Z61" s="443"/>
      <c r="AA61" s="443"/>
    </row>
    <row r="62">
      <c r="A62" s="443"/>
      <c r="B62" s="459"/>
      <c r="C62" s="459"/>
      <c r="D62" s="459"/>
      <c r="E62" s="459"/>
      <c r="F62" s="459"/>
      <c r="G62" s="459"/>
      <c r="H62" s="459"/>
      <c r="I62" s="459"/>
      <c r="J62" s="443"/>
      <c r="K62" s="443"/>
      <c r="L62" s="443"/>
      <c r="M62" s="443"/>
      <c r="N62" s="443"/>
      <c r="O62" s="443"/>
      <c r="P62" s="443"/>
      <c r="Q62" s="443"/>
      <c r="R62" s="443"/>
      <c r="S62" s="443"/>
      <c r="T62" s="443"/>
      <c r="U62" s="443"/>
      <c r="V62" s="443"/>
      <c r="W62" s="443"/>
      <c r="X62" s="443"/>
      <c r="Y62" s="443"/>
      <c r="Z62" s="443"/>
      <c r="AA62" s="443"/>
    </row>
    <row r="63">
      <c r="A63" s="443"/>
      <c r="B63" s="459"/>
      <c r="C63" s="459"/>
      <c r="D63" s="459"/>
      <c r="E63" s="459"/>
      <c r="F63" s="459"/>
      <c r="G63" s="459"/>
      <c r="H63" s="459"/>
      <c r="I63" s="459"/>
      <c r="J63" s="443"/>
      <c r="K63" s="443"/>
      <c r="L63" s="443"/>
      <c r="M63" s="443"/>
      <c r="N63" s="443"/>
      <c r="O63" s="443"/>
      <c r="P63" s="443"/>
      <c r="Q63" s="443"/>
      <c r="R63" s="443"/>
      <c r="S63" s="443"/>
      <c r="T63" s="443"/>
      <c r="U63" s="443"/>
      <c r="V63" s="443"/>
      <c r="W63" s="443"/>
      <c r="X63" s="443"/>
      <c r="Y63" s="443"/>
      <c r="Z63" s="443"/>
      <c r="AA63" s="443"/>
    </row>
    <row r="64">
      <c r="A64" s="443"/>
      <c r="B64" s="459"/>
      <c r="C64" s="459"/>
      <c r="D64" s="459"/>
      <c r="E64" s="459"/>
      <c r="F64" s="459"/>
      <c r="G64" s="459"/>
      <c r="H64" s="459"/>
      <c r="I64" s="459"/>
      <c r="J64" s="443"/>
      <c r="K64" s="443"/>
      <c r="L64" s="443"/>
      <c r="M64" s="443"/>
      <c r="N64" s="443"/>
      <c r="O64" s="443"/>
      <c r="P64" s="443"/>
      <c r="Q64" s="443"/>
      <c r="R64" s="443"/>
      <c r="S64" s="443"/>
      <c r="T64" s="443"/>
      <c r="U64" s="443"/>
      <c r="V64" s="443"/>
      <c r="W64" s="443"/>
      <c r="X64" s="443"/>
      <c r="Y64" s="443"/>
      <c r="Z64" s="443"/>
      <c r="AA64" s="443"/>
    </row>
    <row r="65">
      <c r="A65" s="443"/>
      <c r="B65" s="459"/>
      <c r="C65" s="459"/>
      <c r="D65" s="459"/>
      <c r="E65" s="459"/>
      <c r="F65" s="459"/>
      <c r="G65" s="459"/>
      <c r="H65" s="459"/>
      <c r="I65" s="459"/>
      <c r="J65" s="443"/>
      <c r="K65" s="443"/>
      <c r="L65" s="443"/>
      <c r="M65" s="443"/>
      <c r="N65" s="443"/>
      <c r="O65" s="443"/>
      <c r="P65" s="443"/>
      <c r="Q65" s="443"/>
      <c r="R65" s="443"/>
      <c r="S65" s="443"/>
      <c r="T65" s="443"/>
      <c r="U65" s="443"/>
      <c r="V65" s="443"/>
      <c r="W65" s="443"/>
      <c r="X65" s="443"/>
      <c r="Y65" s="443"/>
      <c r="Z65" s="443"/>
      <c r="AA65" s="443"/>
    </row>
    <row r="66">
      <c r="A66" s="443"/>
      <c r="B66" s="459"/>
      <c r="C66" s="459"/>
      <c r="D66" s="459"/>
      <c r="E66" s="459"/>
      <c r="F66" s="459"/>
      <c r="G66" s="459"/>
      <c r="H66" s="459"/>
      <c r="I66" s="459"/>
      <c r="J66" s="443"/>
      <c r="K66" s="443"/>
      <c r="L66" s="443"/>
      <c r="M66" s="443"/>
      <c r="N66" s="443"/>
      <c r="O66" s="443"/>
      <c r="P66" s="443"/>
      <c r="Q66" s="443"/>
      <c r="R66" s="443"/>
      <c r="S66" s="443"/>
      <c r="T66" s="443"/>
      <c r="U66" s="443"/>
      <c r="V66" s="443"/>
      <c r="W66" s="443"/>
      <c r="X66" s="443"/>
      <c r="Y66" s="443"/>
      <c r="Z66" s="443"/>
      <c r="AA66" s="443"/>
    </row>
    <row r="67">
      <c r="A67" s="443"/>
      <c r="B67" s="459"/>
      <c r="C67" s="459"/>
      <c r="D67" s="459"/>
      <c r="E67" s="459"/>
      <c r="F67" s="459"/>
      <c r="G67" s="459"/>
      <c r="H67" s="459"/>
      <c r="I67" s="459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3"/>
      <c r="V67" s="443"/>
      <c r="W67" s="443"/>
      <c r="X67" s="443"/>
      <c r="Y67" s="443"/>
      <c r="Z67" s="443"/>
      <c r="AA67" s="443"/>
    </row>
    <row r="68">
      <c r="A68" s="443"/>
      <c r="B68" s="459"/>
      <c r="C68" s="459"/>
      <c r="D68" s="459"/>
      <c r="E68" s="459"/>
      <c r="F68" s="459"/>
      <c r="G68" s="459"/>
      <c r="H68" s="459"/>
      <c r="I68" s="459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</row>
    <row r="69">
      <c r="A69" s="443"/>
      <c r="B69" s="459"/>
      <c r="C69" s="459"/>
      <c r="D69" s="459"/>
      <c r="E69" s="459"/>
      <c r="F69" s="459"/>
      <c r="G69" s="459"/>
      <c r="H69" s="459"/>
      <c r="I69" s="459"/>
      <c r="J69" s="443"/>
      <c r="K69" s="443"/>
      <c r="L69" s="443"/>
      <c r="M69" s="443"/>
      <c r="N69" s="443"/>
      <c r="O69" s="443"/>
      <c r="P69" s="443"/>
      <c r="Q69" s="443"/>
      <c r="R69" s="443"/>
      <c r="S69" s="443"/>
      <c r="T69" s="443"/>
      <c r="U69" s="443"/>
      <c r="V69" s="443"/>
      <c r="W69" s="443"/>
      <c r="X69" s="443"/>
      <c r="Y69" s="443"/>
      <c r="Z69" s="443"/>
      <c r="AA69" s="443"/>
    </row>
    <row r="70">
      <c r="A70" s="443"/>
      <c r="B70" s="459"/>
      <c r="C70" s="459"/>
      <c r="D70" s="459"/>
      <c r="E70" s="459"/>
      <c r="F70" s="459"/>
      <c r="G70" s="459"/>
      <c r="H70" s="459"/>
      <c r="I70" s="459"/>
      <c r="J70" s="443"/>
      <c r="K70" s="443"/>
      <c r="L70" s="443"/>
      <c r="M70" s="443"/>
      <c r="N70" s="443"/>
      <c r="O70" s="443"/>
      <c r="P70" s="443"/>
      <c r="Q70" s="443"/>
      <c r="R70" s="443"/>
      <c r="S70" s="443"/>
      <c r="T70" s="443"/>
      <c r="U70" s="443"/>
      <c r="V70" s="443"/>
      <c r="W70" s="443"/>
      <c r="X70" s="443"/>
      <c r="Y70" s="443"/>
      <c r="Z70" s="443"/>
      <c r="AA70" s="443"/>
    </row>
    <row r="71">
      <c r="A71" s="443"/>
      <c r="B71" s="459"/>
      <c r="C71" s="459"/>
      <c r="D71" s="459"/>
      <c r="E71" s="459"/>
      <c r="F71" s="459"/>
      <c r="G71" s="459"/>
      <c r="H71" s="459"/>
      <c r="I71" s="459"/>
      <c r="J71" s="443"/>
      <c r="K71" s="443"/>
      <c r="L71" s="443"/>
      <c r="M71" s="443"/>
      <c r="N71" s="443"/>
      <c r="O71" s="443"/>
      <c r="P71" s="443"/>
      <c r="Q71" s="443"/>
      <c r="R71" s="443"/>
      <c r="S71" s="443"/>
      <c r="T71" s="443"/>
      <c r="U71" s="443"/>
      <c r="V71" s="443"/>
      <c r="W71" s="443"/>
      <c r="X71" s="443"/>
      <c r="Y71" s="443"/>
      <c r="Z71" s="443"/>
      <c r="AA71" s="443"/>
    </row>
    <row r="72">
      <c r="A72" s="443"/>
      <c r="B72" s="459"/>
      <c r="C72" s="459"/>
      <c r="D72" s="459"/>
      <c r="E72" s="459"/>
      <c r="F72" s="459"/>
      <c r="G72" s="459"/>
      <c r="H72" s="459"/>
      <c r="I72" s="459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</row>
    <row r="73">
      <c r="A73" s="443"/>
      <c r="B73" s="459"/>
      <c r="C73" s="459"/>
      <c r="D73" s="459"/>
      <c r="E73" s="459"/>
      <c r="F73" s="459"/>
      <c r="G73" s="459"/>
      <c r="H73" s="459"/>
      <c r="I73" s="459"/>
      <c r="J73" s="443"/>
      <c r="K73" s="443"/>
      <c r="L73" s="443"/>
      <c r="M73" s="443"/>
      <c r="N73" s="443"/>
      <c r="O73" s="443"/>
      <c r="P73" s="443"/>
      <c r="Q73" s="443"/>
      <c r="R73" s="443"/>
      <c r="S73" s="443"/>
      <c r="T73" s="443"/>
      <c r="U73" s="443"/>
      <c r="V73" s="443"/>
      <c r="W73" s="443"/>
      <c r="X73" s="443"/>
      <c r="Y73" s="443"/>
      <c r="Z73" s="443"/>
      <c r="AA73" s="443"/>
    </row>
    <row r="74">
      <c r="A74" s="443"/>
      <c r="B74" s="459"/>
      <c r="C74" s="459"/>
      <c r="D74" s="459"/>
      <c r="E74" s="459"/>
      <c r="F74" s="459"/>
      <c r="G74" s="459"/>
      <c r="H74" s="459"/>
      <c r="I74" s="459"/>
      <c r="J74" s="443"/>
      <c r="K74" s="443"/>
      <c r="L74" s="443"/>
      <c r="M74" s="443"/>
      <c r="N74" s="443"/>
      <c r="O74" s="443"/>
      <c r="P74" s="443"/>
      <c r="Q74" s="443"/>
      <c r="R74" s="443"/>
      <c r="S74" s="443"/>
      <c r="T74" s="443"/>
      <c r="U74" s="443"/>
      <c r="V74" s="443"/>
      <c r="W74" s="443"/>
      <c r="X74" s="443"/>
      <c r="Y74" s="443"/>
      <c r="Z74" s="443"/>
      <c r="AA74" s="443"/>
    </row>
    <row r="75">
      <c r="A75" s="443"/>
      <c r="B75" s="459"/>
      <c r="C75" s="459"/>
      <c r="D75" s="459"/>
      <c r="E75" s="459"/>
      <c r="F75" s="459"/>
      <c r="G75" s="459"/>
      <c r="H75" s="459"/>
      <c r="I75" s="459"/>
      <c r="J75" s="443"/>
      <c r="K75" s="443"/>
      <c r="L75" s="443"/>
      <c r="M75" s="443"/>
      <c r="N75" s="443"/>
      <c r="O75" s="443"/>
      <c r="P75" s="443"/>
      <c r="Q75" s="443"/>
      <c r="R75" s="443"/>
      <c r="S75" s="443"/>
      <c r="T75" s="443"/>
      <c r="U75" s="443"/>
      <c r="V75" s="443"/>
      <c r="W75" s="443"/>
      <c r="X75" s="443"/>
      <c r="Y75" s="443"/>
      <c r="Z75" s="443"/>
      <c r="AA75" s="443"/>
    </row>
    <row r="76">
      <c r="A76" s="443"/>
      <c r="B76" s="459"/>
      <c r="C76" s="459"/>
      <c r="D76" s="459"/>
      <c r="E76" s="459"/>
      <c r="F76" s="459"/>
      <c r="G76" s="459"/>
      <c r="H76" s="459"/>
      <c r="I76" s="459"/>
      <c r="J76" s="443"/>
      <c r="K76" s="443"/>
      <c r="L76" s="443"/>
      <c r="M76" s="443"/>
      <c r="N76" s="443"/>
      <c r="O76" s="443"/>
      <c r="P76" s="443"/>
      <c r="Q76" s="443"/>
      <c r="R76" s="443"/>
      <c r="S76" s="443"/>
      <c r="T76" s="443"/>
      <c r="U76" s="443"/>
      <c r="V76" s="443"/>
      <c r="W76" s="443"/>
      <c r="X76" s="443"/>
      <c r="Y76" s="443"/>
      <c r="Z76" s="443"/>
      <c r="AA76" s="443"/>
    </row>
    <row r="77">
      <c r="A77" s="443"/>
      <c r="B77" s="459"/>
      <c r="C77" s="459"/>
      <c r="D77" s="459"/>
      <c r="E77" s="459"/>
      <c r="F77" s="459"/>
      <c r="G77" s="459"/>
      <c r="H77" s="459"/>
      <c r="I77" s="459"/>
      <c r="J77" s="443"/>
      <c r="K77" s="443"/>
      <c r="L77" s="443"/>
      <c r="M77" s="443"/>
      <c r="N77" s="443"/>
      <c r="O77" s="443"/>
      <c r="P77" s="443"/>
      <c r="Q77" s="443"/>
      <c r="R77" s="443"/>
      <c r="S77" s="443"/>
      <c r="T77" s="443"/>
      <c r="U77" s="443"/>
      <c r="V77" s="443"/>
      <c r="W77" s="443"/>
      <c r="X77" s="443"/>
      <c r="Y77" s="443"/>
      <c r="Z77" s="443"/>
      <c r="AA77" s="443"/>
    </row>
    <row r="78">
      <c r="A78" s="443"/>
      <c r="B78" s="459"/>
      <c r="C78" s="459"/>
      <c r="D78" s="459"/>
      <c r="E78" s="459"/>
      <c r="F78" s="459"/>
      <c r="G78" s="459"/>
      <c r="H78" s="459"/>
      <c r="I78" s="459"/>
      <c r="J78" s="443"/>
      <c r="K78" s="443"/>
      <c r="L78" s="443"/>
      <c r="M78" s="443"/>
      <c r="N78" s="443"/>
      <c r="O78" s="443"/>
      <c r="P78" s="443"/>
      <c r="Q78" s="443"/>
      <c r="R78" s="443"/>
      <c r="S78" s="443"/>
      <c r="T78" s="443"/>
      <c r="U78" s="443"/>
      <c r="V78" s="443"/>
      <c r="W78" s="443"/>
      <c r="X78" s="443"/>
      <c r="Y78" s="443"/>
      <c r="Z78" s="443"/>
      <c r="AA78" s="443"/>
    </row>
    <row r="79">
      <c r="A79" s="443"/>
      <c r="B79" s="459"/>
      <c r="C79" s="459"/>
      <c r="D79" s="459"/>
      <c r="E79" s="459"/>
      <c r="F79" s="459"/>
      <c r="G79" s="459"/>
      <c r="H79" s="459"/>
      <c r="I79" s="459"/>
      <c r="J79" s="443"/>
      <c r="K79" s="443"/>
      <c r="L79" s="443"/>
      <c r="M79" s="443"/>
      <c r="N79" s="443"/>
      <c r="O79" s="443"/>
      <c r="P79" s="443"/>
      <c r="Q79" s="443"/>
      <c r="R79" s="443"/>
      <c r="S79" s="443"/>
      <c r="T79" s="443"/>
      <c r="U79" s="443"/>
      <c r="V79" s="443"/>
      <c r="W79" s="443"/>
      <c r="X79" s="443"/>
      <c r="Y79" s="443"/>
      <c r="Z79" s="443"/>
      <c r="AA79" s="443"/>
    </row>
    <row r="80">
      <c r="A80" s="443"/>
      <c r="B80" s="459"/>
      <c r="C80" s="459"/>
      <c r="D80" s="459"/>
      <c r="E80" s="459"/>
      <c r="F80" s="459"/>
      <c r="G80" s="459"/>
      <c r="H80" s="459"/>
      <c r="I80" s="459"/>
      <c r="J80" s="443"/>
      <c r="K80" s="443"/>
      <c r="L80" s="443"/>
      <c r="M80" s="443"/>
      <c r="N80" s="443"/>
      <c r="O80" s="443"/>
      <c r="P80" s="443"/>
      <c r="Q80" s="443"/>
      <c r="R80" s="443"/>
      <c r="S80" s="443"/>
      <c r="T80" s="443"/>
      <c r="U80" s="443"/>
      <c r="V80" s="443"/>
      <c r="W80" s="443"/>
      <c r="X80" s="443"/>
      <c r="Y80" s="443"/>
      <c r="Z80" s="443"/>
      <c r="AA80" s="443"/>
    </row>
    <row r="81">
      <c r="A81" s="443"/>
      <c r="B81" s="459"/>
      <c r="C81" s="459"/>
      <c r="D81" s="459"/>
      <c r="E81" s="459"/>
      <c r="F81" s="459"/>
      <c r="G81" s="459"/>
      <c r="H81" s="459"/>
      <c r="I81" s="459"/>
      <c r="J81" s="443"/>
      <c r="K81" s="443"/>
      <c r="L81" s="443"/>
      <c r="M81" s="443"/>
      <c r="N81" s="443"/>
      <c r="O81" s="443"/>
      <c r="P81" s="443"/>
      <c r="Q81" s="443"/>
      <c r="R81" s="443"/>
      <c r="S81" s="443"/>
      <c r="T81" s="443"/>
      <c r="U81" s="443"/>
      <c r="V81" s="443"/>
      <c r="W81" s="443"/>
      <c r="X81" s="443"/>
      <c r="Y81" s="443"/>
      <c r="Z81" s="443"/>
      <c r="AA81" s="443"/>
    </row>
    <row r="82">
      <c r="A82" s="443"/>
      <c r="B82" s="459"/>
      <c r="C82" s="459"/>
      <c r="D82" s="459"/>
      <c r="E82" s="459"/>
      <c r="F82" s="459"/>
      <c r="G82" s="459"/>
      <c r="H82" s="459"/>
      <c r="I82" s="459"/>
      <c r="J82" s="443"/>
      <c r="K82" s="443"/>
      <c r="L82" s="443"/>
      <c r="M82" s="443"/>
      <c r="N82" s="443"/>
      <c r="O82" s="443"/>
      <c r="P82" s="443"/>
      <c r="Q82" s="443"/>
      <c r="R82" s="443"/>
      <c r="S82" s="443"/>
      <c r="T82" s="443"/>
      <c r="U82" s="443"/>
      <c r="V82" s="443"/>
      <c r="W82" s="443"/>
      <c r="X82" s="443"/>
      <c r="Y82" s="443"/>
      <c r="Z82" s="443"/>
      <c r="AA82" s="443"/>
    </row>
    <row r="83">
      <c r="A83" s="443"/>
      <c r="B83" s="459"/>
      <c r="C83" s="459"/>
      <c r="D83" s="459"/>
      <c r="E83" s="459"/>
      <c r="F83" s="459"/>
      <c r="G83" s="459"/>
      <c r="H83" s="459"/>
      <c r="I83" s="459"/>
      <c r="J83" s="443"/>
      <c r="K83" s="443"/>
      <c r="L83" s="443"/>
      <c r="M83" s="443"/>
      <c r="N83" s="443"/>
      <c r="O83" s="443"/>
      <c r="P83" s="443"/>
      <c r="Q83" s="443"/>
      <c r="R83" s="443"/>
      <c r="S83" s="443"/>
      <c r="T83" s="443"/>
      <c r="U83" s="443"/>
      <c r="V83" s="443"/>
      <c r="W83" s="443"/>
      <c r="X83" s="443"/>
      <c r="Y83" s="443"/>
      <c r="Z83" s="443"/>
      <c r="AA83" s="443"/>
    </row>
    <row r="84">
      <c r="A84" s="443"/>
      <c r="B84" s="459"/>
      <c r="C84" s="459"/>
      <c r="D84" s="459"/>
      <c r="E84" s="459"/>
      <c r="F84" s="459"/>
      <c r="G84" s="459"/>
      <c r="H84" s="459"/>
      <c r="I84" s="459"/>
      <c r="J84" s="443"/>
      <c r="K84" s="443"/>
      <c r="L84" s="443"/>
      <c r="M84" s="443"/>
      <c r="N84" s="443"/>
      <c r="O84" s="443"/>
      <c r="P84" s="443"/>
      <c r="Q84" s="443"/>
      <c r="R84" s="443"/>
      <c r="S84" s="443"/>
      <c r="T84" s="443"/>
      <c r="U84" s="443"/>
      <c r="V84" s="443"/>
      <c r="W84" s="443"/>
      <c r="X84" s="443"/>
      <c r="Y84" s="443"/>
      <c r="Z84" s="443"/>
      <c r="AA84" s="443"/>
    </row>
    <row r="85">
      <c r="A85" s="443"/>
      <c r="B85" s="459"/>
      <c r="C85" s="459"/>
      <c r="D85" s="459"/>
      <c r="E85" s="459"/>
      <c r="F85" s="459"/>
      <c r="G85" s="459"/>
      <c r="H85" s="459"/>
      <c r="I85" s="459"/>
      <c r="J85" s="443"/>
      <c r="K85" s="443"/>
      <c r="L85" s="443"/>
      <c r="M85" s="443"/>
      <c r="N85" s="443"/>
      <c r="O85" s="443"/>
      <c r="P85" s="443"/>
      <c r="Q85" s="443"/>
      <c r="R85" s="443"/>
      <c r="S85" s="443"/>
      <c r="T85" s="443"/>
      <c r="U85" s="443"/>
      <c r="V85" s="443"/>
      <c r="W85" s="443"/>
      <c r="X85" s="443"/>
      <c r="Y85" s="443"/>
      <c r="Z85" s="443"/>
      <c r="AA85" s="443"/>
    </row>
    <row r="86">
      <c r="A86" s="443"/>
      <c r="B86" s="459"/>
      <c r="C86" s="459"/>
      <c r="D86" s="459"/>
      <c r="E86" s="459"/>
      <c r="F86" s="459"/>
      <c r="G86" s="459"/>
      <c r="H86" s="459"/>
      <c r="I86" s="459"/>
      <c r="J86" s="443"/>
      <c r="K86" s="443"/>
      <c r="L86" s="443"/>
      <c r="M86" s="443"/>
      <c r="N86" s="443"/>
      <c r="O86" s="443"/>
      <c r="P86" s="443"/>
      <c r="Q86" s="443"/>
      <c r="R86" s="443"/>
      <c r="S86" s="443"/>
      <c r="T86" s="443"/>
      <c r="U86" s="443"/>
      <c r="V86" s="443"/>
      <c r="W86" s="443"/>
      <c r="X86" s="443"/>
      <c r="Y86" s="443"/>
      <c r="Z86" s="443"/>
      <c r="AA86" s="443"/>
    </row>
    <row r="87">
      <c r="A87" s="443"/>
      <c r="B87" s="459"/>
      <c r="C87" s="459"/>
      <c r="D87" s="459"/>
      <c r="E87" s="459"/>
      <c r="F87" s="459"/>
      <c r="G87" s="459"/>
      <c r="H87" s="459"/>
      <c r="I87" s="459"/>
      <c r="J87" s="443"/>
      <c r="K87" s="443"/>
      <c r="L87" s="443"/>
      <c r="M87" s="443"/>
      <c r="N87" s="443"/>
      <c r="O87" s="443"/>
      <c r="P87" s="443"/>
      <c r="Q87" s="443"/>
      <c r="R87" s="443"/>
      <c r="S87" s="443"/>
      <c r="T87" s="443"/>
      <c r="U87" s="443"/>
      <c r="V87" s="443"/>
      <c r="W87" s="443"/>
      <c r="X87" s="443"/>
      <c r="Y87" s="443"/>
      <c r="Z87" s="443"/>
      <c r="AA87" s="443"/>
    </row>
    <row r="88">
      <c r="A88" s="443"/>
      <c r="B88" s="459"/>
      <c r="C88" s="459"/>
      <c r="D88" s="459"/>
      <c r="E88" s="459"/>
      <c r="F88" s="459"/>
      <c r="G88" s="459"/>
      <c r="H88" s="459"/>
      <c r="I88" s="459"/>
      <c r="J88" s="443"/>
      <c r="K88" s="443"/>
      <c r="L88" s="443"/>
      <c r="M88" s="443"/>
      <c r="N88" s="443"/>
      <c r="O88" s="443"/>
      <c r="P88" s="443"/>
      <c r="Q88" s="443"/>
      <c r="R88" s="443"/>
      <c r="S88" s="443"/>
      <c r="T88" s="443"/>
      <c r="U88" s="443"/>
      <c r="V88" s="443"/>
      <c r="W88" s="443"/>
      <c r="X88" s="443"/>
      <c r="Y88" s="443"/>
      <c r="Z88" s="443"/>
      <c r="AA88" s="443"/>
    </row>
    <row r="89">
      <c r="A89" s="443"/>
      <c r="B89" s="459"/>
      <c r="C89" s="459"/>
      <c r="D89" s="459"/>
      <c r="E89" s="459"/>
      <c r="F89" s="459"/>
      <c r="G89" s="459"/>
      <c r="H89" s="459"/>
      <c r="I89" s="459"/>
      <c r="J89" s="443"/>
      <c r="K89" s="443"/>
      <c r="L89" s="443"/>
      <c r="M89" s="443"/>
      <c r="N89" s="443"/>
      <c r="O89" s="443"/>
      <c r="P89" s="443"/>
      <c r="Q89" s="443"/>
      <c r="R89" s="443"/>
      <c r="S89" s="443"/>
      <c r="T89" s="443"/>
      <c r="U89" s="443"/>
      <c r="V89" s="443"/>
      <c r="W89" s="443"/>
      <c r="X89" s="443"/>
      <c r="Y89" s="443"/>
      <c r="Z89" s="443"/>
      <c r="AA89" s="443"/>
    </row>
    <row r="90">
      <c r="A90" s="443"/>
      <c r="B90" s="459"/>
      <c r="C90" s="459"/>
      <c r="D90" s="459"/>
      <c r="E90" s="459"/>
      <c r="F90" s="459"/>
      <c r="G90" s="459"/>
      <c r="H90" s="459"/>
      <c r="I90" s="459"/>
      <c r="J90" s="443"/>
      <c r="K90" s="443"/>
      <c r="L90" s="443"/>
      <c r="M90" s="443"/>
      <c r="N90" s="443"/>
      <c r="O90" s="443"/>
      <c r="P90" s="443"/>
      <c r="Q90" s="443"/>
      <c r="R90" s="443"/>
      <c r="S90" s="443"/>
      <c r="T90" s="443"/>
      <c r="U90" s="443"/>
      <c r="V90" s="443"/>
      <c r="W90" s="443"/>
      <c r="X90" s="443"/>
      <c r="Y90" s="443"/>
      <c r="Z90" s="443"/>
      <c r="AA90" s="443"/>
    </row>
    <row r="91">
      <c r="A91" s="443"/>
      <c r="B91" s="459"/>
      <c r="C91" s="459"/>
      <c r="D91" s="459"/>
      <c r="E91" s="459"/>
      <c r="F91" s="459"/>
      <c r="G91" s="459"/>
      <c r="H91" s="459"/>
      <c r="I91" s="459"/>
      <c r="J91" s="443"/>
      <c r="K91" s="443"/>
      <c r="L91" s="443"/>
      <c r="M91" s="443"/>
      <c r="N91" s="443"/>
      <c r="O91" s="443"/>
      <c r="P91" s="443"/>
      <c r="Q91" s="443"/>
      <c r="R91" s="443"/>
      <c r="S91" s="443"/>
      <c r="T91" s="443"/>
      <c r="U91" s="443"/>
      <c r="V91" s="443"/>
      <c r="W91" s="443"/>
      <c r="X91" s="443"/>
      <c r="Y91" s="443"/>
      <c r="Z91" s="443"/>
      <c r="AA91" s="443"/>
    </row>
    <row r="92">
      <c r="A92" s="443"/>
      <c r="B92" s="459"/>
      <c r="C92" s="459"/>
      <c r="D92" s="459"/>
      <c r="E92" s="459"/>
      <c r="F92" s="459"/>
      <c r="G92" s="459"/>
      <c r="H92" s="459"/>
      <c r="I92" s="459"/>
      <c r="J92" s="443"/>
      <c r="K92" s="443"/>
      <c r="L92" s="443"/>
      <c r="M92" s="443"/>
      <c r="N92" s="443"/>
      <c r="O92" s="443"/>
      <c r="P92" s="443"/>
      <c r="Q92" s="443"/>
      <c r="R92" s="443"/>
      <c r="S92" s="443"/>
      <c r="T92" s="443"/>
      <c r="U92" s="443"/>
      <c r="V92" s="443"/>
      <c r="W92" s="443"/>
      <c r="X92" s="443"/>
      <c r="Y92" s="443"/>
      <c r="Z92" s="443"/>
      <c r="AA92" s="443"/>
    </row>
    <row r="93">
      <c r="A93" s="443"/>
      <c r="B93" s="459"/>
      <c r="C93" s="459"/>
      <c r="D93" s="459"/>
      <c r="E93" s="459"/>
      <c r="F93" s="459"/>
      <c r="G93" s="459"/>
      <c r="H93" s="459"/>
      <c r="I93" s="459"/>
      <c r="J93" s="443"/>
      <c r="K93" s="443"/>
      <c r="L93" s="443"/>
      <c r="M93" s="443"/>
      <c r="N93" s="443"/>
      <c r="O93" s="443"/>
      <c r="P93" s="443"/>
      <c r="Q93" s="443"/>
      <c r="R93" s="443"/>
      <c r="S93" s="443"/>
      <c r="T93" s="443"/>
      <c r="U93" s="443"/>
      <c r="V93" s="443"/>
      <c r="W93" s="443"/>
      <c r="X93" s="443"/>
      <c r="Y93" s="443"/>
      <c r="Z93" s="443"/>
      <c r="AA93" s="443"/>
    </row>
    <row r="94">
      <c r="A94" s="443"/>
      <c r="B94" s="459"/>
      <c r="C94" s="459"/>
      <c r="D94" s="459"/>
      <c r="E94" s="459"/>
      <c r="F94" s="459"/>
      <c r="G94" s="459"/>
      <c r="H94" s="459"/>
      <c r="I94" s="459"/>
      <c r="J94" s="443"/>
      <c r="K94" s="443"/>
      <c r="L94" s="443"/>
      <c r="M94" s="443"/>
      <c r="N94" s="443"/>
      <c r="O94" s="443"/>
      <c r="P94" s="443"/>
      <c r="Q94" s="443"/>
      <c r="R94" s="443"/>
      <c r="S94" s="443"/>
      <c r="T94" s="443"/>
      <c r="U94" s="443"/>
      <c r="V94" s="443"/>
      <c r="W94" s="443"/>
      <c r="X94" s="443"/>
      <c r="Y94" s="443"/>
      <c r="Z94" s="443"/>
      <c r="AA94" s="443"/>
    </row>
    <row r="95">
      <c r="A95" s="443"/>
      <c r="B95" s="459"/>
      <c r="C95" s="459"/>
      <c r="D95" s="459"/>
      <c r="E95" s="459"/>
      <c r="F95" s="459"/>
      <c r="G95" s="459"/>
      <c r="H95" s="459"/>
      <c r="I95" s="459"/>
      <c r="J95" s="443"/>
      <c r="K95" s="443"/>
      <c r="L95" s="443"/>
      <c r="M95" s="443"/>
      <c r="N95" s="443"/>
      <c r="O95" s="443"/>
      <c r="P95" s="443"/>
      <c r="Q95" s="443"/>
      <c r="R95" s="443"/>
      <c r="S95" s="443"/>
      <c r="T95" s="443"/>
      <c r="U95" s="443"/>
      <c r="V95" s="443"/>
      <c r="W95" s="443"/>
      <c r="X95" s="443"/>
      <c r="Y95" s="443"/>
      <c r="Z95" s="443"/>
      <c r="AA95" s="443"/>
    </row>
    <row r="96">
      <c r="A96" s="443"/>
      <c r="B96" s="459"/>
      <c r="C96" s="459"/>
      <c r="D96" s="459"/>
      <c r="E96" s="459"/>
      <c r="F96" s="459"/>
      <c r="G96" s="459"/>
      <c r="H96" s="459"/>
      <c r="I96" s="459"/>
      <c r="J96" s="443"/>
      <c r="K96" s="443"/>
      <c r="L96" s="443"/>
      <c r="M96" s="443"/>
      <c r="N96" s="443"/>
      <c r="O96" s="443"/>
      <c r="P96" s="443"/>
      <c r="Q96" s="443"/>
      <c r="R96" s="443"/>
      <c r="S96" s="443"/>
      <c r="T96" s="443"/>
      <c r="U96" s="443"/>
      <c r="V96" s="443"/>
      <c r="W96" s="443"/>
      <c r="X96" s="443"/>
      <c r="Y96" s="443"/>
      <c r="Z96" s="443"/>
      <c r="AA96" s="443"/>
    </row>
    <row r="97">
      <c r="A97" s="443"/>
      <c r="B97" s="459"/>
      <c r="C97" s="459"/>
      <c r="D97" s="459"/>
      <c r="E97" s="459"/>
      <c r="F97" s="459"/>
      <c r="G97" s="459"/>
      <c r="H97" s="459"/>
      <c r="I97" s="459"/>
      <c r="J97" s="443"/>
      <c r="K97" s="443"/>
      <c r="L97" s="443"/>
      <c r="M97" s="443"/>
      <c r="N97" s="443"/>
      <c r="O97" s="443"/>
      <c r="P97" s="443"/>
      <c r="Q97" s="443"/>
      <c r="R97" s="443"/>
      <c r="S97" s="443"/>
      <c r="T97" s="443"/>
      <c r="U97" s="443"/>
      <c r="V97" s="443"/>
      <c r="W97" s="443"/>
      <c r="X97" s="443"/>
      <c r="Y97" s="443"/>
      <c r="Z97" s="443"/>
      <c r="AA97" s="443"/>
    </row>
    <row r="98">
      <c r="A98" s="443"/>
      <c r="B98" s="459"/>
      <c r="C98" s="459"/>
      <c r="D98" s="459"/>
      <c r="E98" s="459"/>
      <c r="F98" s="459"/>
      <c r="G98" s="459"/>
      <c r="H98" s="459"/>
      <c r="I98" s="459"/>
      <c r="J98" s="443"/>
      <c r="K98" s="443"/>
      <c r="L98" s="443"/>
      <c r="M98" s="443"/>
      <c r="N98" s="443"/>
      <c r="O98" s="443"/>
      <c r="P98" s="443"/>
      <c r="Q98" s="443"/>
      <c r="R98" s="443"/>
      <c r="S98" s="443"/>
      <c r="T98" s="443"/>
      <c r="U98" s="443"/>
      <c r="V98" s="443"/>
      <c r="W98" s="443"/>
      <c r="X98" s="443"/>
      <c r="Y98" s="443"/>
      <c r="Z98" s="443"/>
      <c r="AA98" s="443"/>
    </row>
    <row r="99">
      <c r="A99" s="443"/>
      <c r="B99" s="459"/>
      <c r="C99" s="459"/>
      <c r="D99" s="459"/>
      <c r="E99" s="459"/>
      <c r="F99" s="459"/>
      <c r="G99" s="459"/>
      <c r="H99" s="459"/>
      <c r="I99" s="459"/>
      <c r="J99" s="443"/>
      <c r="K99" s="443"/>
      <c r="L99" s="443"/>
      <c r="M99" s="443"/>
      <c r="N99" s="443"/>
      <c r="O99" s="443"/>
      <c r="P99" s="443"/>
      <c r="Q99" s="443"/>
      <c r="R99" s="443"/>
      <c r="S99" s="443"/>
      <c r="T99" s="443"/>
      <c r="U99" s="443"/>
      <c r="V99" s="443"/>
      <c r="W99" s="443"/>
      <c r="X99" s="443"/>
      <c r="Y99" s="443"/>
      <c r="Z99" s="443"/>
      <c r="AA99" s="443"/>
    </row>
    <row r="100">
      <c r="A100" s="443"/>
      <c r="B100" s="459"/>
      <c r="C100" s="459"/>
      <c r="D100" s="459"/>
      <c r="E100" s="459"/>
      <c r="F100" s="459"/>
      <c r="G100" s="459"/>
      <c r="H100" s="459"/>
      <c r="I100" s="459"/>
      <c r="J100" s="443"/>
      <c r="K100" s="443"/>
      <c r="L100" s="443"/>
      <c r="M100" s="443"/>
      <c r="N100" s="443"/>
      <c r="O100" s="443"/>
      <c r="P100" s="443"/>
      <c r="Q100" s="443"/>
      <c r="R100" s="443"/>
      <c r="S100" s="443"/>
      <c r="T100" s="443"/>
      <c r="U100" s="443"/>
      <c r="V100" s="443"/>
      <c r="W100" s="443"/>
      <c r="X100" s="443"/>
      <c r="Y100" s="443"/>
      <c r="Z100" s="443"/>
      <c r="AA100" s="443"/>
    </row>
    <row r="101">
      <c r="A101" s="443"/>
      <c r="B101" s="459"/>
      <c r="C101" s="459"/>
      <c r="D101" s="459"/>
      <c r="E101" s="459"/>
      <c r="F101" s="459"/>
      <c r="G101" s="459"/>
      <c r="H101" s="459"/>
      <c r="I101" s="459"/>
      <c r="J101" s="443"/>
      <c r="K101" s="443"/>
      <c r="L101" s="443"/>
      <c r="M101" s="443"/>
      <c r="N101" s="443"/>
      <c r="O101" s="443"/>
      <c r="P101" s="443"/>
      <c r="Q101" s="443"/>
      <c r="R101" s="443"/>
      <c r="S101" s="443"/>
      <c r="T101" s="443"/>
      <c r="U101" s="443"/>
      <c r="V101" s="443"/>
      <c r="W101" s="443"/>
      <c r="X101" s="443"/>
      <c r="Y101" s="443"/>
      <c r="Z101" s="443"/>
      <c r="AA101" s="443"/>
    </row>
    <row r="102">
      <c r="A102" s="443"/>
      <c r="B102" s="459"/>
      <c r="C102" s="459"/>
      <c r="D102" s="459"/>
      <c r="E102" s="459"/>
      <c r="F102" s="459"/>
      <c r="G102" s="459"/>
      <c r="H102" s="459"/>
      <c r="I102" s="459"/>
      <c r="J102" s="443"/>
      <c r="K102" s="443"/>
      <c r="L102" s="443"/>
      <c r="M102" s="443"/>
      <c r="N102" s="443"/>
      <c r="O102" s="443"/>
      <c r="P102" s="443"/>
      <c r="Q102" s="443"/>
      <c r="R102" s="443"/>
      <c r="S102" s="443"/>
      <c r="T102" s="443"/>
      <c r="U102" s="443"/>
      <c r="V102" s="443"/>
      <c r="W102" s="443"/>
      <c r="X102" s="443"/>
      <c r="Y102" s="443"/>
      <c r="Z102" s="443"/>
      <c r="AA102" s="443"/>
    </row>
    <row r="103">
      <c r="A103" s="443"/>
      <c r="B103" s="459"/>
      <c r="C103" s="459"/>
      <c r="D103" s="459"/>
      <c r="E103" s="459"/>
      <c r="F103" s="459"/>
      <c r="G103" s="459"/>
      <c r="H103" s="459"/>
      <c r="I103" s="459"/>
      <c r="J103" s="443"/>
      <c r="K103" s="443"/>
      <c r="L103" s="443"/>
      <c r="M103" s="443"/>
      <c r="N103" s="443"/>
      <c r="O103" s="443"/>
      <c r="P103" s="443"/>
      <c r="Q103" s="443"/>
      <c r="R103" s="443"/>
      <c r="S103" s="443"/>
      <c r="T103" s="443"/>
      <c r="U103" s="443"/>
      <c r="V103" s="443"/>
      <c r="W103" s="443"/>
      <c r="X103" s="443"/>
      <c r="Y103" s="443"/>
      <c r="Z103" s="443"/>
      <c r="AA103" s="443"/>
    </row>
    <row r="104">
      <c r="A104" s="443"/>
      <c r="B104" s="459"/>
      <c r="C104" s="459"/>
      <c r="D104" s="459"/>
      <c r="E104" s="459"/>
      <c r="F104" s="459"/>
      <c r="G104" s="459"/>
      <c r="H104" s="459"/>
      <c r="I104" s="459"/>
      <c r="J104" s="443"/>
      <c r="K104" s="443"/>
      <c r="L104" s="443"/>
      <c r="M104" s="443"/>
      <c r="N104" s="443"/>
      <c r="O104" s="443"/>
      <c r="P104" s="443"/>
      <c r="Q104" s="443"/>
      <c r="R104" s="443"/>
      <c r="S104" s="443"/>
      <c r="T104" s="443"/>
      <c r="U104" s="443"/>
      <c r="V104" s="443"/>
      <c r="W104" s="443"/>
      <c r="X104" s="443"/>
      <c r="Y104" s="443"/>
      <c r="Z104" s="443"/>
      <c r="AA104" s="443"/>
    </row>
    <row r="105">
      <c r="A105" s="443"/>
      <c r="B105" s="459"/>
      <c r="C105" s="459"/>
      <c r="D105" s="459"/>
      <c r="E105" s="459"/>
      <c r="F105" s="459"/>
      <c r="G105" s="459"/>
      <c r="H105" s="459"/>
      <c r="I105" s="459"/>
      <c r="J105" s="443"/>
      <c r="K105" s="443"/>
      <c r="L105" s="443"/>
      <c r="M105" s="443"/>
      <c r="N105" s="443"/>
      <c r="O105" s="443"/>
      <c r="P105" s="443"/>
      <c r="Q105" s="443"/>
      <c r="R105" s="443"/>
      <c r="S105" s="443"/>
      <c r="T105" s="443"/>
      <c r="U105" s="443"/>
      <c r="V105" s="443"/>
      <c r="W105" s="443"/>
      <c r="X105" s="443"/>
      <c r="Y105" s="443"/>
      <c r="Z105" s="443"/>
      <c r="AA105" s="443"/>
    </row>
    <row r="106">
      <c r="A106" s="443"/>
      <c r="B106" s="459"/>
      <c r="C106" s="459"/>
      <c r="D106" s="459"/>
      <c r="E106" s="459"/>
      <c r="F106" s="459"/>
      <c r="G106" s="459"/>
      <c r="H106" s="459"/>
      <c r="I106" s="459"/>
      <c r="J106" s="443"/>
      <c r="K106" s="443"/>
      <c r="L106" s="443"/>
      <c r="M106" s="443"/>
      <c r="N106" s="443"/>
      <c r="O106" s="443"/>
      <c r="P106" s="443"/>
      <c r="Q106" s="443"/>
      <c r="R106" s="443"/>
      <c r="S106" s="443"/>
      <c r="T106" s="443"/>
      <c r="U106" s="443"/>
      <c r="V106" s="443"/>
      <c r="W106" s="443"/>
      <c r="X106" s="443"/>
      <c r="Y106" s="443"/>
      <c r="Z106" s="443"/>
      <c r="AA106" s="443"/>
    </row>
    <row r="107">
      <c r="A107" s="443"/>
      <c r="B107" s="459"/>
      <c r="C107" s="459"/>
      <c r="D107" s="459"/>
      <c r="E107" s="459"/>
      <c r="F107" s="459"/>
      <c r="G107" s="459"/>
      <c r="H107" s="459"/>
      <c r="I107" s="459"/>
      <c r="J107" s="443"/>
      <c r="K107" s="443"/>
      <c r="L107" s="443"/>
      <c r="M107" s="443"/>
      <c r="N107" s="443"/>
      <c r="O107" s="443"/>
      <c r="P107" s="443"/>
      <c r="Q107" s="443"/>
      <c r="R107" s="443"/>
      <c r="S107" s="443"/>
      <c r="T107" s="443"/>
      <c r="U107" s="443"/>
      <c r="V107" s="443"/>
      <c r="W107" s="443"/>
      <c r="X107" s="443"/>
      <c r="Y107" s="443"/>
      <c r="Z107" s="443"/>
      <c r="AA107" s="443"/>
    </row>
    <row r="108">
      <c r="A108" s="443"/>
      <c r="B108" s="459"/>
      <c r="C108" s="459"/>
      <c r="D108" s="459"/>
      <c r="E108" s="459"/>
      <c r="F108" s="459"/>
      <c r="G108" s="459"/>
      <c r="H108" s="459"/>
      <c r="I108" s="459"/>
      <c r="J108" s="443"/>
      <c r="K108" s="443"/>
      <c r="L108" s="443"/>
      <c r="M108" s="443"/>
      <c r="N108" s="443"/>
      <c r="O108" s="443"/>
      <c r="P108" s="443"/>
      <c r="Q108" s="443"/>
      <c r="R108" s="443"/>
      <c r="S108" s="443"/>
      <c r="T108" s="443"/>
      <c r="U108" s="443"/>
      <c r="V108" s="443"/>
      <c r="W108" s="443"/>
      <c r="X108" s="443"/>
      <c r="Y108" s="443"/>
      <c r="Z108" s="443"/>
      <c r="AA108" s="443"/>
    </row>
    <row r="109">
      <c r="A109" s="443"/>
      <c r="B109" s="459"/>
      <c r="C109" s="459"/>
      <c r="D109" s="459"/>
      <c r="E109" s="459"/>
      <c r="F109" s="459"/>
      <c r="G109" s="459"/>
      <c r="H109" s="459"/>
      <c r="I109" s="459"/>
      <c r="J109" s="443"/>
      <c r="K109" s="443"/>
      <c r="L109" s="443"/>
      <c r="M109" s="443"/>
      <c r="N109" s="443"/>
      <c r="O109" s="443"/>
      <c r="P109" s="443"/>
      <c r="Q109" s="443"/>
      <c r="R109" s="443"/>
      <c r="S109" s="443"/>
      <c r="T109" s="443"/>
      <c r="U109" s="443"/>
      <c r="V109" s="443"/>
      <c r="W109" s="443"/>
      <c r="X109" s="443"/>
      <c r="Y109" s="443"/>
      <c r="Z109" s="443"/>
      <c r="AA109" s="443"/>
    </row>
    <row r="110">
      <c r="A110" s="443"/>
      <c r="B110" s="459"/>
      <c r="C110" s="459"/>
      <c r="D110" s="459"/>
      <c r="E110" s="459"/>
      <c r="F110" s="459"/>
      <c r="G110" s="459"/>
      <c r="H110" s="459"/>
      <c r="I110" s="459"/>
      <c r="J110" s="443"/>
      <c r="K110" s="443"/>
      <c r="L110" s="443"/>
      <c r="M110" s="443"/>
      <c r="N110" s="443"/>
      <c r="O110" s="443"/>
      <c r="P110" s="443"/>
      <c r="Q110" s="443"/>
      <c r="R110" s="443"/>
      <c r="S110" s="443"/>
      <c r="T110" s="443"/>
      <c r="U110" s="443"/>
      <c r="V110" s="443"/>
      <c r="W110" s="443"/>
      <c r="X110" s="443"/>
      <c r="Y110" s="443"/>
      <c r="Z110" s="443"/>
      <c r="AA110" s="443"/>
    </row>
    <row r="111">
      <c r="A111" s="443"/>
      <c r="B111" s="459"/>
      <c r="C111" s="459"/>
      <c r="D111" s="459"/>
      <c r="E111" s="459"/>
      <c r="F111" s="459"/>
      <c r="G111" s="459"/>
      <c r="H111" s="459"/>
      <c r="I111" s="459"/>
      <c r="J111" s="443"/>
      <c r="K111" s="443"/>
      <c r="L111" s="443"/>
      <c r="M111" s="443"/>
      <c r="N111" s="443"/>
      <c r="O111" s="443"/>
      <c r="P111" s="443"/>
      <c r="Q111" s="443"/>
      <c r="R111" s="443"/>
      <c r="S111" s="443"/>
      <c r="T111" s="443"/>
      <c r="U111" s="443"/>
      <c r="V111" s="443"/>
      <c r="W111" s="443"/>
      <c r="X111" s="443"/>
      <c r="Y111" s="443"/>
      <c r="Z111" s="443"/>
      <c r="AA111" s="443"/>
    </row>
    <row r="112">
      <c r="A112" s="443"/>
      <c r="B112" s="459"/>
      <c r="C112" s="459"/>
      <c r="D112" s="459"/>
      <c r="E112" s="459"/>
      <c r="F112" s="459"/>
      <c r="G112" s="459"/>
      <c r="H112" s="459"/>
      <c r="I112" s="459"/>
      <c r="J112" s="443"/>
      <c r="K112" s="443"/>
      <c r="L112" s="443"/>
      <c r="M112" s="443"/>
      <c r="N112" s="443"/>
      <c r="O112" s="443"/>
      <c r="P112" s="443"/>
      <c r="Q112" s="443"/>
      <c r="R112" s="443"/>
      <c r="S112" s="443"/>
      <c r="T112" s="443"/>
      <c r="U112" s="443"/>
      <c r="V112" s="443"/>
      <c r="W112" s="443"/>
      <c r="X112" s="443"/>
      <c r="Y112" s="443"/>
      <c r="Z112" s="443"/>
      <c r="AA112" s="443"/>
    </row>
    <row r="113">
      <c r="A113" s="443"/>
      <c r="B113" s="459"/>
      <c r="C113" s="459"/>
      <c r="D113" s="459"/>
      <c r="E113" s="459"/>
      <c r="F113" s="459"/>
      <c r="G113" s="459"/>
      <c r="H113" s="459"/>
      <c r="I113" s="459"/>
      <c r="J113" s="443"/>
      <c r="K113" s="443"/>
      <c r="L113" s="443"/>
      <c r="M113" s="443"/>
      <c r="N113" s="443"/>
      <c r="O113" s="443"/>
      <c r="P113" s="443"/>
      <c r="Q113" s="443"/>
      <c r="R113" s="443"/>
      <c r="S113" s="443"/>
      <c r="T113" s="443"/>
      <c r="U113" s="443"/>
      <c r="V113" s="443"/>
      <c r="W113" s="443"/>
      <c r="X113" s="443"/>
      <c r="Y113" s="443"/>
      <c r="Z113" s="443"/>
      <c r="AA113" s="443"/>
    </row>
    <row r="114">
      <c r="A114" s="443"/>
      <c r="B114" s="459"/>
      <c r="C114" s="459"/>
      <c r="D114" s="459"/>
      <c r="E114" s="459"/>
      <c r="F114" s="459"/>
      <c r="G114" s="459"/>
      <c r="H114" s="459"/>
      <c r="I114" s="459"/>
      <c r="J114" s="443"/>
      <c r="K114" s="443"/>
      <c r="L114" s="443"/>
      <c r="M114" s="443"/>
      <c r="N114" s="443"/>
      <c r="O114" s="443"/>
      <c r="P114" s="443"/>
      <c r="Q114" s="443"/>
      <c r="R114" s="443"/>
      <c r="S114" s="443"/>
      <c r="T114" s="443"/>
      <c r="U114" s="443"/>
      <c r="V114" s="443"/>
      <c r="W114" s="443"/>
      <c r="X114" s="443"/>
      <c r="Y114" s="443"/>
      <c r="Z114" s="443"/>
      <c r="AA114" s="443"/>
    </row>
    <row r="115">
      <c r="A115" s="443"/>
      <c r="B115" s="459"/>
      <c r="C115" s="459"/>
      <c r="D115" s="459"/>
      <c r="E115" s="459"/>
      <c r="F115" s="459"/>
      <c r="G115" s="459"/>
      <c r="H115" s="459"/>
      <c r="I115" s="459"/>
      <c r="J115" s="443"/>
      <c r="K115" s="443"/>
      <c r="L115" s="443"/>
      <c r="M115" s="443"/>
      <c r="N115" s="443"/>
      <c r="O115" s="443"/>
      <c r="P115" s="443"/>
      <c r="Q115" s="443"/>
      <c r="R115" s="443"/>
      <c r="S115" s="443"/>
      <c r="T115" s="443"/>
      <c r="U115" s="443"/>
      <c r="V115" s="443"/>
      <c r="W115" s="443"/>
      <c r="X115" s="443"/>
      <c r="Y115" s="443"/>
      <c r="Z115" s="443"/>
      <c r="AA115" s="443"/>
    </row>
    <row r="116">
      <c r="A116" s="443"/>
      <c r="B116" s="459"/>
      <c r="C116" s="459"/>
      <c r="D116" s="459"/>
      <c r="E116" s="459"/>
      <c r="F116" s="459"/>
      <c r="G116" s="459"/>
      <c r="H116" s="459"/>
      <c r="I116" s="459"/>
      <c r="J116" s="443"/>
      <c r="K116" s="443"/>
      <c r="L116" s="443"/>
      <c r="M116" s="443"/>
      <c r="N116" s="443"/>
      <c r="O116" s="443"/>
      <c r="P116" s="443"/>
      <c r="Q116" s="443"/>
      <c r="R116" s="443"/>
      <c r="S116" s="443"/>
      <c r="T116" s="443"/>
      <c r="U116" s="443"/>
      <c r="V116" s="443"/>
      <c r="W116" s="443"/>
      <c r="X116" s="443"/>
      <c r="Y116" s="443"/>
      <c r="Z116" s="443"/>
      <c r="AA116" s="443"/>
    </row>
    <row r="117">
      <c r="A117" s="443"/>
      <c r="B117" s="459"/>
      <c r="C117" s="459"/>
      <c r="D117" s="459"/>
      <c r="E117" s="459"/>
      <c r="F117" s="459"/>
      <c r="G117" s="459"/>
      <c r="H117" s="459"/>
      <c r="I117" s="459"/>
      <c r="J117" s="443"/>
      <c r="K117" s="443"/>
      <c r="L117" s="443"/>
      <c r="M117" s="443"/>
      <c r="N117" s="443"/>
      <c r="O117" s="443"/>
      <c r="P117" s="443"/>
      <c r="Q117" s="443"/>
      <c r="R117" s="443"/>
      <c r="S117" s="443"/>
      <c r="T117" s="443"/>
      <c r="U117" s="443"/>
      <c r="V117" s="443"/>
      <c r="W117" s="443"/>
      <c r="X117" s="443"/>
      <c r="Y117" s="443"/>
      <c r="Z117" s="443"/>
      <c r="AA117" s="443"/>
    </row>
    <row r="118">
      <c r="A118" s="443"/>
      <c r="B118" s="459"/>
      <c r="C118" s="459"/>
      <c r="D118" s="459"/>
      <c r="E118" s="459"/>
      <c r="F118" s="459"/>
      <c r="G118" s="459"/>
      <c r="H118" s="459"/>
      <c r="I118" s="459"/>
      <c r="J118" s="443"/>
      <c r="K118" s="443"/>
      <c r="L118" s="443"/>
      <c r="M118" s="443"/>
      <c r="N118" s="443"/>
      <c r="O118" s="443"/>
      <c r="P118" s="443"/>
      <c r="Q118" s="443"/>
      <c r="R118" s="443"/>
      <c r="S118" s="443"/>
      <c r="T118" s="443"/>
      <c r="U118" s="443"/>
      <c r="V118" s="443"/>
      <c r="W118" s="443"/>
      <c r="X118" s="443"/>
      <c r="Y118" s="443"/>
      <c r="Z118" s="443"/>
      <c r="AA118" s="443"/>
    </row>
    <row r="119">
      <c r="A119" s="443"/>
      <c r="B119" s="459"/>
      <c r="C119" s="459"/>
      <c r="D119" s="459"/>
      <c r="E119" s="459"/>
      <c r="F119" s="459"/>
      <c r="G119" s="459"/>
      <c r="H119" s="459"/>
      <c r="I119" s="459"/>
      <c r="J119" s="443"/>
      <c r="K119" s="443"/>
      <c r="L119" s="443"/>
      <c r="M119" s="443"/>
      <c r="N119" s="443"/>
      <c r="O119" s="443"/>
      <c r="P119" s="443"/>
      <c r="Q119" s="443"/>
      <c r="R119" s="443"/>
      <c r="S119" s="443"/>
      <c r="T119" s="443"/>
      <c r="U119" s="443"/>
      <c r="V119" s="443"/>
      <c r="W119" s="443"/>
      <c r="X119" s="443"/>
      <c r="Y119" s="443"/>
      <c r="Z119" s="443"/>
      <c r="AA119" s="443"/>
    </row>
    <row r="120">
      <c r="A120" s="443"/>
      <c r="B120" s="459"/>
      <c r="C120" s="459"/>
      <c r="D120" s="459"/>
      <c r="E120" s="459"/>
      <c r="F120" s="459"/>
      <c r="G120" s="459"/>
      <c r="H120" s="459"/>
      <c r="I120" s="459"/>
      <c r="J120" s="443"/>
      <c r="K120" s="443"/>
      <c r="L120" s="443"/>
      <c r="M120" s="443"/>
      <c r="N120" s="443"/>
      <c r="O120" s="443"/>
      <c r="P120" s="443"/>
      <c r="Q120" s="443"/>
      <c r="R120" s="443"/>
      <c r="S120" s="443"/>
      <c r="T120" s="443"/>
      <c r="U120" s="443"/>
      <c r="V120" s="443"/>
      <c r="W120" s="443"/>
      <c r="X120" s="443"/>
      <c r="Y120" s="443"/>
      <c r="Z120" s="443"/>
      <c r="AA120" s="443"/>
    </row>
    <row r="121">
      <c r="A121" s="443"/>
      <c r="B121" s="459"/>
      <c r="C121" s="459"/>
      <c r="D121" s="459"/>
      <c r="E121" s="459"/>
      <c r="F121" s="459"/>
      <c r="G121" s="459"/>
      <c r="H121" s="459"/>
      <c r="I121" s="459"/>
      <c r="J121" s="443"/>
      <c r="K121" s="443"/>
      <c r="L121" s="443"/>
      <c r="M121" s="443"/>
      <c r="N121" s="443"/>
      <c r="O121" s="443"/>
      <c r="P121" s="443"/>
      <c r="Q121" s="443"/>
      <c r="R121" s="443"/>
      <c r="S121" s="443"/>
      <c r="T121" s="443"/>
      <c r="U121" s="443"/>
      <c r="V121" s="443"/>
      <c r="W121" s="443"/>
      <c r="X121" s="443"/>
      <c r="Y121" s="443"/>
      <c r="Z121" s="443"/>
      <c r="AA121" s="443"/>
    </row>
    <row r="122">
      <c r="A122" s="443"/>
      <c r="B122" s="459"/>
      <c r="C122" s="459"/>
      <c r="D122" s="459"/>
      <c r="E122" s="459"/>
      <c r="F122" s="459"/>
      <c r="G122" s="459"/>
      <c r="H122" s="459"/>
      <c r="I122" s="459"/>
      <c r="J122" s="443"/>
      <c r="K122" s="443"/>
      <c r="L122" s="443"/>
      <c r="M122" s="443"/>
      <c r="N122" s="443"/>
      <c r="O122" s="443"/>
      <c r="P122" s="443"/>
      <c r="Q122" s="443"/>
      <c r="R122" s="443"/>
      <c r="S122" s="443"/>
      <c r="T122" s="443"/>
      <c r="U122" s="443"/>
      <c r="V122" s="443"/>
      <c r="W122" s="443"/>
      <c r="X122" s="443"/>
      <c r="Y122" s="443"/>
      <c r="Z122" s="443"/>
      <c r="AA122" s="443"/>
    </row>
    <row r="123">
      <c r="A123" s="443"/>
      <c r="B123" s="459"/>
      <c r="C123" s="459"/>
      <c r="D123" s="459"/>
      <c r="E123" s="459"/>
      <c r="F123" s="459"/>
      <c r="G123" s="459"/>
      <c r="H123" s="459"/>
      <c r="I123" s="459"/>
      <c r="J123" s="443"/>
      <c r="K123" s="443"/>
      <c r="L123" s="443"/>
      <c r="M123" s="443"/>
      <c r="N123" s="443"/>
      <c r="O123" s="443"/>
      <c r="P123" s="443"/>
      <c r="Q123" s="443"/>
      <c r="R123" s="443"/>
      <c r="S123" s="443"/>
      <c r="T123" s="443"/>
      <c r="U123" s="443"/>
      <c r="V123" s="443"/>
      <c r="W123" s="443"/>
      <c r="X123" s="443"/>
      <c r="Y123" s="443"/>
      <c r="Z123" s="443"/>
      <c r="AA123" s="443"/>
    </row>
    <row r="124">
      <c r="A124" s="443"/>
      <c r="B124" s="459"/>
      <c r="C124" s="459"/>
      <c r="D124" s="459"/>
      <c r="E124" s="459"/>
      <c r="F124" s="459"/>
      <c r="G124" s="459"/>
      <c r="H124" s="459"/>
      <c r="I124" s="459"/>
      <c r="J124" s="443"/>
      <c r="K124" s="443"/>
      <c r="L124" s="443"/>
      <c r="M124" s="443"/>
      <c r="N124" s="443"/>
      <c r="O124" s="443"/>
      <c r="P124" s="443"/>
      <c r="Q124" s="443"/>
      <c r="R124" s="443"/>
      <c r="S124" s="443"/>
      <c r="T124" s="443"/>
      <c r="U124" s="443"/>
      <c r="V124" s="443"/>
      <c r="W124" s="443"/>
      <c r="X124" s="443"/>
      <c r="Y124" s="443"/>
      <c r="Z124" s="443"/>
      <c r="AA124" s="443"/>
    </row>
    <row r="125">
      <c r="A125" s="443"/>
      <c r="B125" s="459"/>
      <c r="C125" s="459"/>
      <c r="D125" s="459"/>
      <c r="E125" s="459"/>
      <c r="F125" s="459"/>
      <c r="G125" s="459"/>
      <c r="H125" s="459"/>
      <c r="I125" s="459"/>
      <c r="J125" s="443"/>
      <c r="K125" s="443"/>
      <c r="L125" s="443"/>
      <c r="M125" s="443"/>
      <c r="N125" s="443"/>
      <c r="O125" s="443"/>
      <c r="P125" s="443"/>
      <c r="Q125" s="443"/>
      <c r="R125" s="443"/>
      <c r="S125" s="443"/>
      <c r="T125" s="443"/>
      <c r="U125" s="443"/>
      <c r="V125" s="443"/>
      <c r="W125" s="443"/>
      <c r="X125" s="443"/>
      <c r="Y125" s="443"/>
      <c r="Z125" s="443"/>
      <c r="AA125" s="443"/>
    </row>
    <row r="126">
      <c r="A126" s="443"/>
      <c r="B126" s="459"/>
      <c r="C126" s="459"/>
      <c r="D126" s="459"/>
      <c r="E126" s="459"/>
      <c r="F126" s="459"/>
      <c r="G126" s="459"/>
      <c r="H126" s="459"/>
      <c r="I126" s="459"/>
      <c r="J126" s="443"/>
      <c r="K126" s="443"/>
      <c r="L126" s="443"/>
      <c r="M126" s="443"/>
      <c r="N126" s="443"/>
      <c r="O126" s="443"/>
      <c r="P126" s="443"/>
      <c r="Q126" s="443"/>
      <c r="R126" s="443"/>
      <c r="S126" s="443"/>
      <c r="T126" s="443"/>
      <c r="U126" s="443"/>
      <c r="V126" s="443"/>
      <c r="W126" s="443"/>
      <c r="X126" s="443"/>
      <c r="Y126" s="443"/>
      <c r="Z126" s="443"/>
      <c r="AA126" s="443"/>
    </row>
    <row r="127">
      <c r="A127" s="443"/>
      <c r="B127" s="459"/>
      <c r="C127" s="459"/>
      <c r="D127" s="459"/>
      <c r="E127" s="459"/>
      <c r="F127" s="459"/>
      <c r="G127" s="459"/>
      <c r="H127" s="459"/>
      <c r="I127" s="459"/>
      <c r="J127" s="443"/>
      <c r="K127" s="443"/>
      <c r="L127" s="443"/>
      <c r="M127" s="443"/>
      <c r="N127" s="443"/>
      <c r="O127" s="443"/>
      <c r="P127" s="443"/>
      <c r="Q127" s="443"/>
      <c r="R127" s="443"/>
      <c r="S127" s="443"/>
      <c r="T127" s="443"/>
      <c r="U127" s="443"/>
      <c r="V127" s="443"/>
      <c r="W127" s="443"/>
      <c r="X127" s="443"/>
      <c r="Y127" s="443"/>
      <c r="Z127" s="443"/>
      <c r="AA127" s="443"/>
    </row>
    <row r="128">
      <c r="A128" s="443"/>
      <c r="B128" s="459"/>
      <c r="C128" s="459"/>
      <c r="D128" s="459"/>
      <c r="E128" s="459"/>
      <c r="F128" s="459"/>
      <c r="G128" s="459"/>
      <c r="H128" s="459"/>
      <c r="I128" s="459"/>
      <c r="J128" s="443"/>
      <c r="K128" s="443"/>
      <c r="L128" s="443"/>
      <c r="M128" s="443"/>
      <c r="N128" s="443"/>
      <c r="O128" s="443"/>
      <c r="P128" s="443"/>
      <c r="Q128" s="443"/>
      <c r="R128" s="443"/>
      <c r="S128" s="443"/>
      <c r="T128" s="443"/>
      <c r="U128" s="443"/>
      <c r="V128" s="443"/>
      <c r="W128" s="443"/>
      <c r="X128" s="443"/>
      <c r="Y128" s="443"/>
      <c r="Z128" s="443"/>
      <c r="AA128" s="443"/>
    </row>
    <row r="129">
      <c r="A129" s="443"/>
      <c r="B129" s="459"/>
      <c r="C129" s="459"/>
      <c r="D129" s="459"/>
      <c r="E129" s="459"/>
      <c r="F129" s="459"/>
      <c r="G129" s="459"/>
      <c r="H129" s="459"/>
      <c r="I129" s="459"/>
      <c r="J129" s="443"/>
      <c r="K129" s="443"/>
      <c r="L129" s="443"/>
      <c r="M129" s="443"/>
      <c r="N129" s="443"/>
      <c r="O129" s="443"/>
      <c r="P129" s="443"/>
      <c r="Q129" s="443"/>
      <c r="R129" s="443"/>
      <c r="S129" s="443"/>
      <c r="T129" s="443"/>
      <c r="U129" s="443"/>
      <c r="V129" s="443"/>
      <c r="W129" s="443"/>
      <c r="X129" s="443"/>
      <c r="Y129" s="443"/>
      <c r="Z129" s="443"/>
      <c r="AA129" s="443"/>
    </row>
    <row r="130">
      <c r="A130" s="443"/>
      <c r="B130" s="459"/>
      <c r="C130" s="459"/>
      <c r="D130" s="459"/>
      <c r="E130" s="459"/>
      <c r="F130" s="459"/>
      <c r="G130" s="459"/>
      <c r="H130" s="459"/>
      <c r="I130" s="459"/>
      <c r="J130" s="443"/>
      <c r="K130" s="443"/>
      <c r="L130" s="443"/>
      <c r="M130" s="443"/>
      <c r="N130" s="443"/>
      <c r="O130" s="443"/>
      <c r="P130" s="443"/>
      <c r="Q130" s="443"/>
      <c r="R130" s="443"/>
      <c r="S130" s="443"/>
      <c r="T130" s="443"/>
      <c r="U130" s="443"/>
      <c r="V130" s="443"/>
      <c r="W130" s="443"/>
      <c r="X130" s="443"/>
      <c r="Y130" s="443"/>
      <c r="Z130" s="443"/>
      <c r="AA130" s="443"/>
    </row>
    <row r="131">
      <c r="A131" s="443"/>
      <c r="B131" s="459"/>
      <c r="C131" s="459"/>
      <c r="D131" s="459"/>
      <c r="E131" s="459"/>
      <c r="F131" s="459"/>
      <c r="G131" s="459"/>
      <c r="H131" s="459"/>
      <c r="I131" s="459"/>
      <c r="J131" s="443"/>
      <c r="K131" s="443"/>
      <c r="L131" s="443"/>
      <c r="M131" s="443"/>
      <c r="N131" s="443"/>
      <c r="O131" s="443"/>
      <c r="P131" s="443"/>
      <c r="Q131" s="443"/>
      <c r="R131" s="443"/>
      <c r="S131" s="443"/>
      <c r="T131" s="443"/>
      <c r="U131" s="443"/>
      <c r="V131" s="443"/>
      <c r="W131" s="443"/>
      <c r="X131" s="443"/>
      <c r="Y131" s="443"/>
      <c r="Z131" s="443"/>
      <c r="AA131" s="443"/>
    </row>
    <row r="132">
      <c r="A132" s="443"/>
      <c r="B132" s="459"/>
      <c r="C132" s="459"/>
      <c r="D132" s="459"/>
      <c r="E132" s="459"/>
      <c r="F132" s="459"/>
      <c r="G132" s="459"/>
      <c r="H132" s="459"/>
      <c r="I132" s="459"/>
      <c r="J132" s="443"/>
      <c r="K132" s="443"/>
      <c r="L132" s="443"/>
      <c r="M132" s="443"/>
      <c r="N132" s="443"/>
      <c r="O132" s="443"/>
      <c r="P132" s="443"/>
      <c r="Q132" s="443"/>
      <c r="R132" s="443"/>
      <c r="S132" s="443"/>
      <c r="T132" s="443"/>
      <c r="U132" s="443"/>
      <c r="V132" s="443"/>
      <c r="W132" s="443"/>
      <c r="X132" s="443"/>
      <c r="Y132" s="443"/>
      <c r="Z132" s="443"/>
      <c r="AA132" s="443"/>
    </row>
    <row r="133">
      <c r="A133" s="443"/>
      <c r="B133" s="459"/>
      <c r="C133" s="459"/>
      <c r="D133" s="459"/>
      <c r="E133" s="459"/>
      <c r="F133" s="459"/>
      <c r="G133" s="459"/>
      <c r="H133" s="459"/>
      <c r="I133" s="459"/>
      <c r="J133" s="443"/>
      <c r="K133" s="443"/>
      <c r="L133" s="443"/>
      <c r="M133" s="443"/>
      <c r="N133" s="443"/>
      <c r="O133" s="443"/>
      <c r="P133" s="443"/>
      <c r="Q133" s="443"/>
      <c r="R133" s="443"/>
      <c r="S133" s="443"/>
      <c r="T133" s="443"/>
      <c r="U133" s="443"/>
      <c r="V133" s="443"/>
      <c r="W133" s="443"/>
      <c r="X133" s="443"/>
      <c r="Y133" s="443"/>
      <c r="Z133" s="443"/>
      <c r="AA133" s="443"/>
    </row>
    <row r="134">
      <c r="A134" s="443"/>
      <c r="B134" s="459"/>
      <c r="C134" s="459"/>
      <c r="D134" s="459"/>
      <c r="E134" s="459"/>
      <c r="F134" s="459"/>
      <c r="G134" s="459"/>
      <c r="H134" s="459"/>
      <c r="I134" s="459"/>
      <c r="J134" s="443"/>
      <c r="K134" s="443"/>
      <c r="L134" s="443"/>
      <c r="M134" s="443"/>
      <c r="N134" s="443"/>
      <c r="O134" s="443"/>
      <c r="P134" s="443"/>
      <c r="Q134" s="443"/>
      <c r="R134" s="443"/>
      <c r="S134" s="443"/>
      <c r="T134" s="443"/>
      <c r="U134" s="443"/>
      <c r="V134" s="443"/>
      <c r="W134" s="443"/>
      <c r="X134" s="443"/>
      <c r="Y134" s="443"/>
      <c r="Z134" s="443"/>
      <c r="AA134" s="443"/>
    </row>
    <row r="135">
      <c r="A135" s="443"/>
      <c r="B135" s="459"/>
      <c r="C135" s="459"/>
      <c r="D135" s="459"/>
      <c r="E135" s="459"/>
      <c r="F135" s="459"/>
      <c r="G135" s="459"/>
      <c r="H135" s="459"/>
      <c r="I135" s="459"/>
      <c r="J135" s="443"/>
      <c r="K135" s="443"/>
      <c r="L135" s="443"/>
      <c r="M135" s="443"/>
      <c r="N135" s="443"/>
      <c r="O135" s="443"/>
      <c r="P135" s="443"/>
      <c r="Q135" s="443"/>
      <c r="R135" s="443"/>
      <c r="S135" s="443"/>
      <c r="T135" s="443"/>
      <c r="U135" s="443"/>
      <c r="V135" s="443"/>
      <c r="W135" s="443"/>
      <c r="X135" s="443"/>
      <c r="Y135" s="443"/>
      <c r="Z135" s="443"/>
      <c r="AA135" s="443"/>
    </row>
    <row r="136">
      <c r="A136" s="443"/>
      <c r="B136" s="459"/>
      <c r="C136" s="459"/>
      <c r="D136" s="459"/>
      <c r="E136" s="459"/>
      <c r="F136" s="459"/>
      <c r="G136" s="459"/>
      <c r="H136" s="459"/>
      <c r="I136" s="459"/>
      <c r="J136" s="443"/>
      <c r="K136" s="443"/>
      <c r="L136" s="443"/>
      <c r="M136" s="443"/>
      <c r="N136" s="443"/>
      <c r="O136" s="443"/>
      <c r="P136" s="443"/>
      <c r="Q136" s="443"/>
      <c r="R136" s="443"/>
      <c r="S136" s="443"/>
      <c r="T136" s="443"/>
      <c r="U136" s="443"/>
      <c r="V136" s="443"/>
      <c r="W136" s="443"/>
      <c r="X136" s="443"/>
      <c r="Y136" s="443"/>
      <c r="Z136" s="443"/>
      <c r="AA136" s="443"/>
    </row>
    <row r="137">
      <c r="A137" s="443"/>
      <c r="B137" s="459"/>
      <c r="C137" s="459"/>
      <c r="D137" s="459"/>
      <c r="E137" s="459"/>
      <c r="F137" s="459"/>
      <c r="G137" s="459"/>
      <c r="H137" s="459"/>
      <c r="I137" s="459"/>
      <c r="J137" s="443"/>
      <c r="K137" s="443"/>
      <c r="L137" s="443"/>
      <c r="M137" s="443"/>
      <c r="N137" s="443"/>
      <c r="O137" s="443"/>
      <c r="P137" s="443"/>
      <c r="Q137" s="443"/>
      <c r="R137" s="443"/>
      <c r="S137" s="443"/>
      <c r="T137" s="443"/>
      <c r="U137" s="443"/>
      <c r="V137" s="443"/>
      <c r="W137" s="443"/>
      <c r="X137" s="443"/>
      <c r="Y137" s="443"/>
      <c r="Z137" s="443"/>
      <c r="AA137" s="443"/>
    </row>
    <row r="138">
      <c r="A138" s="443"/>
      <c r="B138" s="459"/>
      <c r="C138" s="459"/>
      <c r="D138" s="459"/>
      <c r="E138" s="459"/>
      <c r="F138" s="459"/>
      <c r="G138" s="459"/>
      <c r="H138" s="459"/>
      <c r="I138" s="459"/>
      <c r="J138" s="443"/>
      <c r="K138" s="443"/>
      <c r="L138" s="443"/>
      <c r="M138" s="443"/>
      <c r="N138" s="443"/>
      <c r="O138" s="443"/>
      <c r="P138" s="443"/>
      <c r="Q138" s="443"/>
      <c r="R138" s="443"/>
      <c r="S138" s="443"/>
      <c r="T138" s="443"/>
      <c r="U138" s="443"/>
      <c r="V138" s="443"/>
      <c r="W138" s="443"/>
      <c r="X138" s="443"/>
      <c r="Y138" s="443"/>
      <c r="Z138" s="443"/>
      <c r="AA138" s="443"/>
    </row>
    <row r="139">
      <c r="A139" s="443"/>
      <c r="B139" s="459"/>
      <c r="C139" s="459"/>
      <c r="D139" s="459"/>
      <c r="E139" s="459"/>
      <c r="F139" s="459"/>
      <c r="G139" s="459"/>
      <c r="H139" s="459"/>
      <c r="I139" s="459"/>
      <c r="J139" s="443"/>
      <c r="K139" s="443"/>
      <c r="L139" s="443"/>
      <c r="M139" s="443"/>
      <c r="N139" s="443"/>
      <c r="O139" s="443"/>
      <c r="P139" s="443"/>
      <c r="Q139" s="443"/>
      <c r="R139" s="443"/>
      <c r="S139" s="443"/>
      <c r="T139" s="443"/>
      <c r="U139" s="443"/>
      <c r="V139" s="443"/>
      <c r="W139" s="443"/>
      <c r="X139" s="443"/>
      <c r="Y139" s="443"/>
      <c r="Z139" s="443"/>
      <c r="AA139" s="443"/>
    </row>
    <row r="140">
      <c r="A140" s="443"/>
      <c r="B140" s="459"/>
      <c r="C140" s="459"/>
      <c r="D140" s="459"/>
      <c r="E140" s="459"/>
      <c r="F140" s="459"/>
      <c r="G140" s="459"/>
      <c r="H140" s="459"/>
      <c r="I140" s="459"/>
      <c r="J140" s="443"/>
      <c r="K140" s="443"/>
      <c r="L140" s="443"/>
      <c r="M140" s="443"/>
      <c r="N140" s="443"/>
      <c r="O140" s="443"/>
      <c r="P140" s="443"/>
      <c r="Q140" s="443"/>
      <c r="R140" s="443"/>
      <c r="S140" s="443"/>
      <c r="T140" s="443"/>
      <c r="U140" s="443"/>
      <c r="V140" s="443"/>
      <c r="W140" s="443"/>
      <c r="X140" s="443"/>
      <c r="Y140" s="443"/>
      <c r="Z140" s="443"/>
      <c r="AA140" s="443"/>
    </row>
    <row r="141">
      <c r="A141" s="443"/>
      <c r="B141" s="459"/>
      <c r="C141" s="459"/>
      <c r="D141" s="459"/>
      <c r="E141" s="459"/>
      <c r="F141" s="459"/>
      <c r="G141" s="459"/>
      <c r="H141" s="459"/>
      <c r="I141" s="459"/>
      <c r="J141" s="443"/>
      <c r="K141" s="443"/>
      <c r="L141" s="443"/>
      <c r="M141" s="443"/>
      <c r="N141" s="443"/>
      <c r="O141" s="443"/>
      <c r="P141" s="443"/>
      <c r="Q141" s="443"/>
      <c r="R141" s="443"/>
      <c r="S141" s="443"/>
      <c r="T141" s="443"/>
      <c r="U141" s="443"/>
      <c r="V141" s="443"/>
      <c r="W141" s="443"/>
      <c r="X141" s="443"/>
      <c r="Y141" s="443"/>
      <c r="Z141" s="443"/>
      <c r="AA141" s="443"/>
    </row>
    <row r="142">
      <c r="A142" s="443"/>
      <c r="B142" s="459"/>
      <c r="C142" s="459"/>
      <c r="D142" s="459"/>
      <c r="E142" s="459"/>
      <c r="F142" s="459"/>
      <c r="G142" s="459"/>
      <c r="H142" s="459"/>
      <c r="I142" s="459"/>
      <c r="J142" s="443"/>
      <c r="K142" s="443"/>
      <c r="L142" s="443"/>
      <c r="M142" s="443"/>
      <c r="N142" s="443"/>
      <c r="O142" s="443"/>
      <c r="P142" s="443"/>
      <c r="Q142" s="443"/>
      <c r="R142" s="443"/>
      <c r="S142" s="443"/>
      <c r="T142" s="443"/>
      <c r="U142" s="443"/>
      <c r="V142" s="443"/>
      <c r="W142" s="443"/>
      <c r="X142" s="443"/>
      <c r="Y142" s="443"/>
      <c r="Z142" s="443"/>
      <c r="AA142" s="443"/>
    </row>
    <row r="143">
      <c r="A143" s="443"/>
      <c r="B143" s="459"/>
      <c r="C143" s="459"/>
      <c r="D143" s="459"/>
      <c r="E143" s="459"/>
      <c r="F143" s="459"/>
      <c r="G143" s="459"/>
      <c r="H143" s="459"/>
      <c r="I143" s="459"/>
      <c r="J143" s="443"/>
      <c r="K143" s="443"/>
      <c r="L143" s="443"/>
      <c r="M143" s="443"/>
      <c r="N143" s="443"/>
      <c r="O143" s="443"/>
      <c r="P143" s="443"/>
      <c r="Q143" s="443"/>
      <c r="R143" s="443"/>
      <c r="S143" s="443"/>
      <c r="T143" s="443"/>
      <c r="U143" s="443"/>
      <c r="V143" s="443"/>
      <c r="W143" s="443"/>
      <c r="X143" s="443"/>
      <c r="Y143" s="443"/>
      <c r="Z143" s="443"/>
      <c r="AA143" s="443"/>
    </row>
    <row r="144">
      <c r="A144" s="443"/>
      <c r="B144" s="459"/>
      <c r="C144" s="459"/>
      <c r="D144" s="459"/>
      <c r="E144" s="459"/>
      <c r="F144" s="459"/>
      <c r="G144" s="459"/>
      <c r="H144" s="459"/>
      <c r="I144" s="459"/>
      <c r="J144" s="443"/>
      <c r="K144" s="443"/>
      <c r="L144" s="443"/>
      <c r="M144" s="443"/>
      <c r="N144" s="443"/>
      <c r="O144" s="443"/>
      <c r="P144" s="443"/>
      <c r="Q144" s="443"/>
      <c r="R144" s="443"/>
      <c r="S144" s="443"/>
      <c r="T144" s="443"/>
      <c r="U144" s="443"/>
      <c r="V144" s="443"/>
      <c r="W144" s="443"/>
      <c r="X144" s="443"/>
      <c r="Y144" s="443"/>
      <c r="Z144" s="443"/>
      <c r="AA144" s="443"/>
    </row>
    <row r="145">
      <c r="A145" s="443"/>
      <c r="B145" s="459"/>
      <c r="C145" s="459"/>
      <c r="D145" s="459"/>
      <c r="E145" s="459"/>
      <c r="F145" s="459"/>
      <c r="G145" s="459"/>
      <c r="H145" s="459"/>
      <c r="I145" s="459"/>
      <c r="J145" s="443"/>
      <c r="K145" s="443"/>
      <c r="L145" s="443"/>
      <c r="M145" s="443"/>
      <c r="N145" s="443"/>
      <c r="O145" s="443"/>
      <c r="P145" s="443"/>
      <c r="Q145" s="443"/>
      <c r="R145" s="443"/>
      <c r="S145" s="443"/>
      <c r="T145" s="443"/>
      <c r="U145" s="443"/>
      <c r="V145" s="443"/>
      <c r="W145" s="443"/>
      <c r="X145" s="443"/>
      <c r="Y145" s="443"/>
      <c r="Z145" s="443"/>
      <c r="AA145" s="443"/>
    </row>
    <row r="146">
      <c r="A146" s="443"/>
      <c r="B146" s="459"/>
      <c r="C146" s="459"/>
      <c r="D146" s="459"/>
      <c r="E146" s="459"/>
      <c r="F146" s="459"/>
      <c r="G146" s="459"/>
      <c r="H146" s="459"/>
      <c r="I146" s="459"/>
      <c r="J146" s="443"/>
      <c r="K146" s="443"/>
      <c r="L146" s="443"/>
      <c r="M146" s="443"/>
      <c r="N146" s="443"/>
      <c r="O146" s="443"/>
      <c r="P146" s="443"/>
      <c r="Q146" s="443"/>
      <c r="R146" s="443"/>
      <c r="S146" s="443"/>
      <c r="T146" s="443"/>
      <c r="U146" s="443"/>
      <c r="V146" s="443"/>
      <c r="W146" s="443"/>
      <c r="X146" s="443"/>
      <c r="Y146" s="443"/>
      <c r="Z146" s="443"/>
      <c r="AA146" s="443"/>
    </row>
    <row r="147">
      <c r="A147" s="443"/>
      <c r="B147" s="459"/>
      <c r="C147" s="459"/>
      <c r="D147" s="459"/>
      <c r="E147" s="459"/>
      <c r="F147" s="459"/>
      <c r="G147" s="459"/>
      <c r="H147" s="459"/>
      <c r="I147" s="459"/>
      <c r="J147" s="443"/>
      <c r="K147" s="443"/>
      <c r="L147" s="443"/>
      <c r="M147" s="443"/>
      <c r="N147" s="443"/>
      <c r="O147" s="443"/>
      <c r="P147" s="443"/>
      <c r="Q147" s="443"/>
      <c r="R147" s="443"/>
      <c r="S147" s="443"/>
      <c r="T147" s="443"/>
      <c r="U147" s="443"/>
      <c r="V147" s="443"/>
      <c r="W147" s="443"/>
      <c r="X147" s="443"/>
      <c r="Y147" s="443"/>
      <c r="Z147" s="443"/>
      <c r="AA147" s="443"/>
    </row>
    <row r="148">
      <c r="A148" s="443"/>
      <c r="B148" s="459"/>
      <c r="C148" s="459"/>
      <c r="D148" s="459"/>
      <c r="E148" s="459"/>
      <c r="F148" s="459"/>
      <c r="G148" s="459"/>
      <c r="H148" s="459"/>
      <c r="I148" s="459"/>
      <c r="J148" s="443"/>
      <c r="K148" s="443"/>
      <c r="L148" s="443"/>
      <c r="M148" s="443"/>
      <c r="N148" s="443"/>
      <c r="O148" s="443"/>
      <c r="P148" s="443"/>
      <c r="Q148" s="443"/>
      <c r="R148" s="443"/>
      <c r="S148" s="443"/>
      <c r="T148" s="443"/>
      <c r="U148" s="443"/>
      <c r="V148" s="443"/>
      <c r="W148" s="443"/>
      <c r="X148" s="443"/>
      <c r="Y148" s="443"/>
      <c r="Z148" s="443"/>
      <c r="AA148" s="443"/>
    </row>
    <row r="149">
      <c r="A149" s="443"/>
      <c r="B149" s="459"/>
      <c r="C149" s="459"/>
      <c r="D149" s="459"/>
      <c r="E149" s="459"/>
      <c r="F149" s="459"/>
      <c r="G149" s="459"/>
      <c r="H149" s="459"/>
      <c r="I149" s="459"/>
      <c r="J149" s="443"/>
      <c r="K149" s="443"/>
      <c r="L149" s="443"/>
      <c r="M149" s="443"/>
      <c r="N149" s="443"/>
      <c r="O149" s="443"/>
      <c r="P149" s="443"/>
      <c r="Q149" s="443"/>
      <c r="R149" s="443"/>
      <c r="S149" s="443"/>
      <c r="T149" s="443"/>
      <c r="U149" s="443"/>
      <c r="V149" s="443"/>
      <c r="W149" s="443"/>
      <c r="X149" s="443"/>
      <c r="Y149" s="443"/>
      <c r="Z149" s="443"/>
      <c r="AA149" s="443"/>
    </row>
    <row r="150">
      <c r="A150" s="443"/>
      <c r="B150" s="459"/>
      <c r="C150" s="459"/>
      <c r="D150" s="459"/>
      <c r="E150" s="459"/>
      <c r="F150" s="459"/>
      <c r="G150" s="459"/>
      <c r="H150" s="459"/>
      <c r="I150" s="459"/>
      <c r="J150" s="443"/>
      <c r="K150" s="443"/>
      <c r="L150" s="443"/>
      <c r="M150" s="443"/>
      <c r="N150" s="443"/>
      <c r="O150" s="443"/>
      <c r="P150" s="443"/>
      <c r="Q150" s="443"/>
      <c r="R150" s="443"/>
      <c r="S150" s="443"/>
      <c r="T150" s="443"/>
      <c r="U150" s="443"/>
      <c r="V150" s="443"/>
      <c r="W150" s="443"/>
      <c r="X150" s="443"/>
      <c r="Y150" s="443"/>
      <c r="Z150" s="443"/>
      <c r="AA150" s="443"/>
    </row>
    <row r="151">
      <c r="A151" s="443"/>
      <c r="B151" s="459"/>
      <c r="C151" s="459"/>
      <c r="D151" s="459"/>
      <c r="E151" s="459"/>
      <c r="F151" s="459"/>
      <c r="G151" s="459"/>
      <c r="H151" s="459"/>
      <c r="I151" s="459"/>
      <c r="J151" s="443"/>
      <c r="K151" s="443"/>
      <c r="L151" s="443"/>
      <c r="M151" s="443"/>
      <c r="N151" s="443"/>
      <c r="O151" s="443"/>
      <c r="P151" s="443"/>
      <c r="Q151" s="443"/>
      <c r="R151" s="443"/>
      <c r="S151" s="443"/>
      <c r="T151" s="443"/>
      <c r="U151" s="443"/>
      <c r="V151" s="443"/>
      <c r="W151" s="443"/>
      <c r="X151" s="443"/>
      <c r="Y151" s="443"/>
      <c r="Z151" s="443"/>
      <c r="AA151" s="443"/>
    </row>
    <row r="152">
      <c r="A152" s="443"/>
      <c r="B152" s="459"/>
      <c r="C152" s="459"/>
      <c r="D152" s="459"/>
      <c r="E152" s="459"/>
      <c r="F152" s="459"/>
      <c r="G152" s="459"/>
      <c r="H152" s="459"/>
      <c r="I152" s="459"/>
      <c r="J152" s="443"/>
      <c r="K152" s="443"/>
      <c r="L152" s="443"/>
      <c r="M152" s="443"/>
      <c r="N152" s="443"/>
      <c r="O152" s="443"/>
      <c r="P152" s="443"/>
      <c r="Q152" s="443"/>
      <c r="R152" s="443"/>
      <c r="S152" s="443"/>
      <c r="T152" s="443"/>
      <c r="U152" s="443"/>
      <c r="V152" s="443"/>
      <c r="W152" s="443"/>
      <c r="X152" s="443"/>
      <c r="Y152" s="443"/>
      <c r="Z152" s="443"/>
      <c r="AA152" s="443"/>
    </row>
    <row r="153">
      <c r="A153" s="443"/>
      <c r="B153" s="459"/>
      <c r="C153" s="459"/>
      <c r="D153" s="459"/>
      <c r="E153" s="459"/>
      <c r="F153" s="459"/>
      <c r="G153" s="459"/>
      <c r="H153" s="459"/>
      <c r="I153" s="459"/>
      <c r="J153" s="443"/>
      <c r="K153" s="443"/>
      <c r="L153" s="443"/>
      <c r="M153" s="443"/>
      <c r="N153" s="443"/>
      <c r="O153" s="443"/>
      <c r="P153" s="443"/>
      <c r="Q153" s="443"/>
      <c r="R153" s="443"/>
      <c r="S153" s="443"/>
      <c r="T153" s="443"/>
      <c r="U153" s="443"/>
      <c r="V153" s="443"/>
      <c r="W153" s="443"/>
      <c r="X153" s="443"/>
      <c r="Y153" s="443"/>
      <c r="Z153" s="443"/>
      <c r="AA153" s="443"/>
    </row>
    <row r="154">
      <c r="A154" s="443"/>
      <c r="B154" s="459"/>
      <c r="C154" s="459"/>
      <c r="D154" s="459"/>
      <c r="E154" s="459"/>
      <c r="F154" s="459"/>
      <c r="G154" s="459"/>
      <c r="H154" s="459"/>
      <c r="I154" s="459"/>
      <c r="J154" s="443"/>
      <c r="K154" s="443"/>
      <c r="L154" s="443"/>
      <c r="M154" s="443"/>
      <c r="N154" s="443"/>
      <c r="O154" s="443"/>
      <c r="P154" s="443"/>
      <c r="Q154" s="443"/>
      <c r="R154" s="443"/>
      <c r="S154" s="443"/>
      <c r="T154" s="443"/>
      <c r="U154" s="443"/>
      <c r="V154" s="443"/>
      <c r="W154" s="443"/>
      <c r="X154" s="443"/>
      <c r="Y154" s="443"/>
      <c r="Z154" s="443"/>
      <c r="AA154" s="443"/>
    </row>
    <row r="155">
      <c r="A155" s="443"/>
      <c r="B155" s="459"/>
      <c r="C155" s="459"/>
      <c r="D155" s="459"/>
      <c r="E155" s="459"/>
      <c r="F155" s="459"/>
      <c r="G155" s="459"/>
      <c r="H155" s="459"/>
      <c r="I155" s="459"/>
      <c r="J155" s="443"/>
      <c r="K155" s="443"/>
      <c r="L155" s="443"/>
      <c r="M155" s="443"/>
      <c r="N155" s="443"/>
      <c r="O155" s="443"/>
      <c r="P155" s="443"/>
      <c r="Q155" s="443"/>
      <c r="R155" s="443"/>
      <c r="S155" s="443"/>
      <c r="T155" s="443"/>
      <c r="U155" s="443"/>
      <c r="V155" s="443"/>
      <c r="W155" s="443"/>
      <c r="X155" s="443"/>
      <c r="Y155" s="443"/>
      <c r="Z155" s="443"/>
      <c r="AA155" s="443"/>
    </row>
    <row r="156">
      <c r="A156" s="443"/>
      <c r="B156" s="459"/>
      <c r="C156" s="459"/>
      <c r="D156" s="459"/>
      <c r="E156" s="459"/>
      <c r="F156" s="459"/>
      <c r="G156" s="459"/>
      <c r="H156" s="459"/>
      <c r="I156" s="459"/>
      <c r="J156" s="443"/>
      <c r="K156" s="443"/>
      <c r="L156" s="443"/>
      <c r="M156" s="443"/>
      <c r="N156" s="443"/>
      <c r="O156" s="443"/>
      <c r="P156" s="443"/>
      <c r="Q156" s="443"/>
      <c r="R156" s="443"/>
      <c r="S156" s="443"/>
      <c r="T156" s="443"/>
      <c r="U156" s="443"/>
      <c r="V156" s="443"/>
      <c r="W156" s="443"/>
      <c r="X156" s="443"/>
      <c r="Y156" s="443"/>
      <c r="Z156" s="443"/>
      <c r="AA156" s="443"/>
    </row>
    <row r="157">
      <c r="A157" s="443"/>
      <c r="B157" s="459"/>
      <c r="C157" s="459"/>
      <c r="D157" s="459"/>
      <c r="E157" s="459"/>
      <c r="F157" s="459"/>
      <c r="G157" s="459"/>
      <c r="H157" s="459"/>
      <c r="I157" s="459"/>
      <c r="J157" s="443"/>
      <c r="K157" s="443"/>
      <c r="L157" s="443"/>
      <c r="M157" s="443"/>
      <c r="N157" s="443"/>
      <c r="O157" s="443"/>
      <c r="P157" s="443"/>
      <c r="Q157" s="443"/>
      <c r="R157" s="443"/>
      <c r="S157" s="443"/>
      <c r="T157" s="443"/>
      <c r="U157" s="443"/>
      <c r="V157" s="443"/>
      <c r="W157" s="443"/>
      <c r="X157" s="443"/>
      <c r="Y157" s="443"/>
      <c r="Z157" s="443"/>
      <c r="AA157" s="443"/>
    </row>
    <row r="158">
      <c r="A158" s="443"/>
      <c r="B158" s="459"/>
      <c r="C158" s="459"/>
      <c r="D158" s="459"/>
      <c r="E158" s="459"/>
      <c r="F158" s="459"/>
      <c r="G158" s="459"/>
      <c r="H158" s="459"/>
      <c r="I158" s="459"/>
      <c r="J158" s="443"/>
      <c r="K158" s="443"/>
      <c r="L158" s="443"/>
      <c r="M158" s="443"/>
      <c r="N158" s="443"/>
      <c r="O158" s="443"/>
      <c r="P158" s="443"/>
      <c r="Q158" s="443"/>
      <c r="R158" s="443"/>
      <c r="S158" s="443"/>
      <c r="T158" s="443"/>
      <c r="U158" s="443"/>
      <c r="V158" s="443"/>
      <c r="W158" s="443"/>
      <c r="X158" s="443"/>
      <c r="Y158" s="443"/>
      <c r="Z158" s="443"/>
      <c r="AA158" s="443"/>
    </row>
    <row r="159">
      <c r="A159" s="443"/>
      <c r="B159" s="459"/>
      <c r="C159" s="459"/>
      <c r="D159" s="459"/>
      <c r="E159" s="459"/>
      <c r="F159" s="459"/>
      <c r="G159" s="459"/>
      <c r="H159" s="459"/>
      <c r="I159" s="459"/>
      <c r="J159" s="443"/>
      <c r="K159" s="443"/>
      <c r="L159" s="443"/>
      <c r="M159" s="443"/>
      <c r="N159" s="443"/>
      <c r="O159" s="443"/>
      <c r="P159" s="443"/>
      <c r="Q159" s="443"/>
      <c r="R159" s="443"/>
      <c r="S159" s="443"/>
      <c r="T159" s="443"/>
      <c r="U159" s="443"/>
      <c r="V159" s="443"/>
      <c r="W159" s="443"/>
      <c r="X159" s="443"/>
      <c r="Y159" s="443"/>
      <c r="Z159" s="443"/>
      <c r="AA159" s="443"/>
    </row>
    <row r="160">
      <c r="A160" s="443"/>
      <c r="B160" s="459"/>
      <c r="C160" s="459"/>
      <c r="D160" s="459"/>
      <c r="E160" s="459"/>
      <c r="F160" s="459"/>
      <c r="G160" s="459"/>
      <c r="H160" s="459"/>
      <c r="I160" s="459"/>
      <c r="J160" s="443"/>
      <c r="K160" s="443"/>
      <c r="L160" s="443"/>
      <c r="M160" s="443"/>
      <c r="N160" s="443"/>
      <c r="O160" s="443"/>
      <c r="P160" s="443"/>
      <c r="Q160" s="443"/>
      <c r="R160" s="443"/>
      <c r="S160" s="443"/>
      <c r="T160" s="443"/>
      <c r="U160" s="443"/>
      <c r="V160" s="443"/>
      <c r="W160" s="443"/>
      <c r="X160" s="443"/>
      <c r="Y160" s="443"/>
      <c r="Z160" s="443"/>
      <c r="AA160" s="443"/>
    </row>
    <row r="161">
      <c r="A161" s="443"/>
      <c r="B161" s="459"/>
      <c r="C161" s="459"/>
      <c r="D161" s="459"/>
      <c r="E161" s="459"/>
      <c r="F161" s="459"/>
      <c r="G161" s="459"/>
      <c r="H161" s="459"/>
      <c r="I161" s="459"/>
      <c r="J161" s="443"/>
      <c r="K161" s="443"/>
      <c r="L161" s="443"/>
      <c r="M161" s="443"/>
      <c r="N161" s="443"/>
      <c r="O161" s="443"/>
      <c r="P161" s="443"/>
      <c r="Q161" s="443"/>
      <c r="R161" s="443"/>
      <c r="S161" s="443"/>
      <c r="T161" s="443"/>
      <c r="U161" s="443"/>
      <c r="V161" s="443"/>
      <c r="W161" s="443"/>
      <c r="X161" s="443"/>
      <c r="Y161" s="443"/>
      <c r="Z161" s="443"/>
      <c r="AA161" s="443"/>
    </row>
    <row r="162">
      <c r="A162" s="443"/>
      <c r="B162" s="459"/>
      <c r="C162" s="459"/>
      <c r="D162" s="459"/>
      <c r="E162" s="459"/>
      <c r="F162" s="459"/>
      <c r="G162" s="459"/>
      <c r="H162" s="459"/>
      <c r="I162" s="459"/>
      <c r="J162" s="443"/>
      <c r="K162" s="443"/>
      <c r="L162" s="443"/>
      <c r="M162" s="443"/>
      <c r="N162" s="443"/>
      <c r="O162" s="443"/>
      <c r="P162" s="443"/>
      <c r="Q162" s="443"/>
      <c r="R162" s="443"/>
      <c r="S162" s="443"/>
      <c r="T162" s="443"/>
      <c r="U162" s="443"/>
      <c r="V162" s="443"/>
      <c r="W162" s="443"/>
      <c r="X162" s="443"/>
      <c r="Y162" s="443"/>
      <c r="Z162" s="443"/>
      <c r="AA162" s="443"/>
    </row>
    <row r="163">
      <c r="A163" s="443"/>
      <c r="B163" s="459"/>
      <c r="C163" s="459"/>
      <c r="D163" s="459"/>
      <c r="E163" s="459"/>
      <c r="F163" s="459"/>
      <c r="G163" s="459"/>
      <c r="H163" s="459"/>
      <c r="I163" s="459"/>
      <c r="J163" s="443"/>
      <c r="K163" s="443"/>
      <c r="L163" s="443"/>
      <c r="M163" s="443"/>
      <c r="N163" s="443"/>
      <c r="O163" s="443"/>
      <c r="P163" s="443"/>
      <c r="Q163" s="443"/>
      <c r="R163" s="443"/>
      <c r="S163" s="443"/>
      <c r="T163" s="443"/>
      <c r="U163" s="443"/>
      <c r="V163" s="443"/>
      <c r="W163" s="443"/>
      <c r="X163" s="443"/>
      <c r="Y163" s="443"/>
      <c r="Z163" s="443"/>
      <c r="AA163" s="443"/>
    </row>
    <row r="164">
      <c r="A164" s="443"/>
      <c r="B164" s="459"/>
      <c r="C164" s="459"/>
      <c r="D164" s="459"/>
      <c r="E164" s="459"/>
      <c r="F164" s="459"/>
      <c r="G164" s="459"/>
      <c r="H164" s="459"/>
      <c r="I164" s="459"/>
      <c r="J164" s="443"/>
      <c r="K164" s="443"/>
      <c r="L164" s="443"/>
      <c r="M164" s="443"/>
      <c r="N164" s="443"/>
      <c r="O164" s="443"/>
      <c r="P164" s="443"/>
      <c r="Q164" s="443"/>
      <c r="R164" s="443"/>
      <c r="S164" s="443"/>
      <c r="T164" s="443"/>
      <c r="U164" s="443"/>
      <c r="V164" s="443"/>
      <c r="W164" s="443"/>
      <c r="X164" s="443"/>
      <c r="Y164" s="443"/>
      <c r="Z164" s="443"/>
      <c r="AA164" s="443"/>
    </row>
    <row r="165">
      <c r="A165" s="443"/>
      <c r="B165" s="459"/>
      <c r="C165" s="459"/>
      <c r="D165" s="459"/>
      <c r="E165" s="459"/>
      <c r="F165" s="459"/>
      <c r="G165" s="459"/>
      <c r="H165" s="459"/>
      <c r="I165" s="459"/>
      <c r="J165" s="443"/>
      <c r="K165" s="443"/>
      <c r="L165" s="443"/>
      <c r="M165" s="443"/>
      <c r="N165" s="443"/>
      <c r="O165" s="443"/>
      <c r="P165" s="443"/>
      <c r="Q165" s="443"/>
      <c r="R165" s="443"/>
      <c r="S165" s="443"/>
      <c r="T165" s="443"/>
      <c r="U165" s="443"/>
      <c r="V165" s="443"/>
      <c r="W165" s="443"/>
      <c r="X165" s="443"/>
      <c r="Y165" s="443"/>
      <c r="Z165" s="443"/>
      <c r="AA165" s="443"/>
    </row>
    <row r="166">
      <c r="A166" s="443"/>
      <c r="B166" s="459"/>
      <c r="C166" s="459"/>
      <c r="D166" s="459"/>
      <c r="E166" s="459"/>
      <c r="F166" s="459"/>
      <c r="G166" s="459"/>
      <c r="H166" s="459"/>
      <c r="I166" s="459"/>
      <c r="J166" s="443"/>
      <c r="K166" s="443"/>
      <c r="L166" s="443"/>
      <c r="M166" s="443"/>
      <c r="N166" s="443"/>
      <c r="O166" s="443"/>
      <c r="P166" s="443"/>
      <c r="Q166" s="443"/>
      <c r="R166" s="443"/>
      <c r="S166" s="443"/>
      <c r="T166" s="443"/>
      <c r="U166" s="443"/>
      <c r="V166" s="443"/>
      <c r="W166" s="443"/>
      <c r="X166" s="443"/>
      <c r="Y166" s="443"/>
      <c r="Z166" s="443"/>
      <c r="AA166" s="443"/>
    </row>
    <row r="167">
      <c r="A167" s="443"/>
      <c r="B167" s="459"/>
      <c r="C167" s="459"/>
      <c r="D167" s="459"/>
      <c r="E167" s="459"/>
      <c r="F167" s="459"/>
      <c r="G167" s="459"/>
      <c r="H167" s="459"/>
      <c r="I167" s="459"/>
      <c r="J167" s="443"/>
      <c r="K167" s="443"/>
      <c r="L167" s="443"/>
      <c r="M167" s="443"/>
      <c r="N167" s="443"/>
      <c r="O167" s="443"/>
      <c r="P167" s="443"/>
      <c r="Q167" s="443"/>
      <c r="R167" s="443"/>
      <c r="S167" s="443"/>
      <c r="T167" s="443"/>
      <c r="U167" s="443"/>
      <c r="V167" s="443"/>
      <c r="W167" s="443"/>
      <c r="X167" s="443"/>
      <c r="Y167" s="443"/>
      <c r="Z167" s="443"/>
      <c r="AA167" s="443"/>
    </row>
    <row r="168">
      <c r="A168" s="443"/>
      <c r="B168" s="459"/>
      <c r="C168" s="459"/>
      <c r="D168" s="459"/>
      <c r="E168" s="459"/>
      <c r="F168" s="459"/>
      <c r="G168" s="459"/>
      <c r="H168" s="459"/>
      <c r="I168" s="459"/>
      <c r="J168" s="443"/>
      <c r="K168" s="443"/>
      <c r="L168" s="443"/>
      <c r="M168" s="443"/>
      <c r="N168" s="443"/>
      <c r="O168" s="443"/>
      <c r="P168" s="443"/>
      <c r="Q168" s="443"/>
      <c r="R168" s="443"/>
      <c r="S168" s="443"/>
      <c r="T168" s="443"/>
      <c r="U168" s="443"/>
      <c r="V168" s="443"/>
      <c r="W168" s="443"/>
      <c r="X168" s="443"/>
      <c r="Y168" s="443"/>
      <c r="Z168" s="443"/>
      <c r="AA168" s="443"/>
    </row>
    <row r="169">
      <c r="A169" s="443"/>
      <c r="B169" s="459"/>
      <c r="C169" s="459"/>
      <c r="D169" s="459"/>
      <c r="E169" s="459"/>
      <c r="F169" s="459"/>
      <c r="G169" s="459"/>
      <c r="H169" s="459"/>
      <c r="I169" s="459"/>
      <c r="J169" s="443"/>
      <c r="K169" s="443"/>
      <c r="L169" s="443"/>
      <c r="M169" s="443"/>
      <c r="N169" s="443"/>
      <c r="O169" s="443"/>
      <c r="P169" s="443"/>
      <c r="Q169" s="443"/>
      <c r="R169" s="443"/>
      <c r="S169" s="443"/>
      <c r="T169" s="443"/>
      <c r="U169" s="443"/>
      <c r="V169" s="443"/>
      <c r="W169" s="443"/>
      <c r="X169" s="443"/>
      <c r="Y169" s="443"/>
      <c r="Z169" s="443"/>
      <c r="AA169" s="443"/>
    </row>
    <row r="170">
      <c r="A170" s="443"/>
      <c r="B170" s="459"/>
      <c r="C170" s="459"/>
      <c r="D170" s="459"/>
      <c r="E170" s="459"/>
      <c r="F170" s="459"/>
      <c r="G170" s="459"/>
      <c r="H170" s="459"/>
      <c r="I170" s="459"/>
      <c r="J170" s="443"/>
      <c r="K170" s="443"/>
      <c r="L170" s="443"/>
      <c r="M170" s="443"/>
      <c r="N170" s="443"/>
      <c r="O170" s="443"/>
      <c r="P170" s="443"/>
      <c r="Q170" s="443"/>
      <c r="R170" s="443"/>
      <c r="S170" s="443"/>
      <c r="T170" s="443"/>
      <c r="U170" s="443"/>
      <c r="V170" s="443"/>
      <c r="W170" s="443"/>
      <c r="X170" s="443"/>
      <c r="Y170" s="443"/>
      <c r="Z170" s="443"/>
      <c r="AA170" s="443"/>
    </row>
    <row r="171">
      <c r="A171" s="443"/>
      <c r="B171" s="459"/>
      <c r="C171" s="459"/>
      <c r="D171" s="459"/>
      <c r="E171" s="459"/>
      <c r="F171" s="459"/>
      <c r="G171" s="459"/>
      <c r="H171" s="459"/>
      <c r="I171" s="459"/>
      <c r="J171" s="443"/>
      <c r="K171" s="443"/>
      <c r="L171" s="443"/>
      <c r="M171" s="443"/>
      <c r="N171" s="443"/>
      <c r="O171" s="443"/>
      <c r="P171" s="443"/>
      <c r="Q171" s="443"/>
      <c r="R171" s="443"/>
      <c r="S171" s="443"/>
      <c r="T171" s="443"/>
      <c r="U171" s="443"/>
      <c r="V171" s="443"/>
      <c r="W171" s="443"/>
      <c r="X171" s="443"/>
      <c r="Y171" s="443"/>
      <c r="Z171" s="443"/>
      <c r="AA171" s="443"/>
    </row>
    <row r="172">
      <c r="A172" s="443"/>
      <c r="B172" s="459"/>
      <c r="C172" s="459"/>
      <c r="D172" s="459"/>
      <c r="E172" s="459"/>
      <c r="F172" s="459"/>
      <c r="G172" s="459"/>
      <c r="H172" s="459"/>
      <c r="I172" s="459"/>
      <c r="J172" s="443"/>
      <c r="K172" s="443"/>
      <c r="L172" s="443"/>
      <c r="M172" s="443"/>
      <c r="N172" s="443"/>
      <c r="O172" s="443"/>
      <c r="P172" s="443"/>
      <c r="Q172" s="443"/>
      <c r="R172" s="443"/>
      <c r="S172" s="443"/>
      <c r="T172" s="443"/>
      <c r="U172" s="443"/>
      <c r="V172" s="443"/>
      <c r="W172" s="443"/>
      <c r="X172" s="443"/>
      <c r="Y172" s="443"/>
      <c r="Z172" s="443"/>
      <c r="AA172" s="443"/>
    </row>
    <row r="173">
      <c r="A173" s="443"/>
      <c r="B173" s="459"/>
      <c r="C173" s="459"/>
      <c r="D173" s="459"/>
      <c r="E173" s="459"/>
      <c r="F173" s="459"/>
      <c r="G173" s="459"/>
      <c r="H173" s="459"/>
      <c r="I173" s="459"/>
      <c r="J173" s="443"/>
      <c r="K173" s="443"/>
      <c r="L173" s="443"/>
      <c r="M173" s="443"/>
      <c r="N173" s="443"/>
      <c r="O173" s="443"/>
      <c r="P173" s="443"/>
      <c r="Q173" s="443"/>
      <c r="R173" s="443"/>
      <c r="S173" s="443"/>
      <c r="T173" s="443"/>
      <c r="U173" s="443"/>
      <c r="V173" s="443"/>
      <c r="W173" s="443"/>
      <c r="X173" s="443"/>
      <c r="Y173" s="443"/>
      <c r="Z173" s="443"/>
      <c r="AA173" s="443"/>
    </row>
    <row r="174">
      <c r="A174" s="443"/>
      <c r="B174" s="459"/>
      <c r="C174" s="459"/>
      <c r="D174" s="459"/>
      <c r="E174" s="459"/>
      <c r="F174" s="459"/>
      <c r="G174" s="459"/>
      <c r="H174" s="459"/>
      <c r="I174" s="459"/>
      <c r="J174" s="443"/>
      <c r="K174" s="443"/>
      <c r="L174" s="443"/>
      <c r="M174" s="443"/>
      <c r="N174" s="443"/>
      <c r="O174" s="443"/>
      <c r="P174" s="443"/>
      <c r="Q174" s="443"/>
      <c r="R174" s="443"/>
      <c r="S174" s="443"/>
      <c r="T174" s="443"/>
      <c r="U174" s="443"/>
      <c r="V174" s="443"/>
      <c r="W174" s="443"/>
      <c r="X174" s="443"/>
      <c r="Y174" s="443"/>
      <c r="Z174" s="443"/>
      <c r="AA174" s="443"/>
    </row>
    <row r="175">
      <c r="A175" s="443"/>
      <c r="B175" s="459"/>
      <c r="C175" s="459"/>
      <c r="D175" s="459"/>
      <c r="E175" s="459"/>
      <c r="F175" s="459"/>
      <c r="G175" s="459"/>
      <c r="H175" s="459"/>
      <c r="I175" s="459"/>
      <c r="J175" s="443"/>
      <c r="K175" s="443"/>
      <c r="L175" s="443"/>
      <c r="M175" s="443"/>
      <c r="N175" s="443"/>
      <c r="O175" s="443"/>
      <c r="P175" s="443"/>
      <c r="Q175" s="443"/>
      <c r="R175" s="443"/>
      <c r="S175" s="443"/>
      <c r="T175" s="443"/>
      <c r="U175" s="443"/>
      <c r="V175" s="443"/>
      <c r="W175" s="443"/>
      <c r="X175" s="443"/>
      <c r="Y175" s="443"/>
      <c r="Z175" s="443"/>
      <c r="AA175" s="443"/>
    </row>
    <row r="176">
      <c r="A176" s="443"/>
      <c r="B176" s="459"/>
      <c r="C176" s="459"/>
      <c r="D176" s="459"/>
      <c r="E176" s="459"/>
      <c r="F176" s="459"/>
      <c r="G176" s="459"/>
      <c r="H176" s="459"/>
      <c r="I176" s="459"/>
      <c r="J176" s="443"/>
      <c r="K176" s="443"/>
      <c r="L176" s="443"/>
      <c r="M176" s="443"/>
      <c r="N176" s="443"/>
      <c r="O176" s="443"/>
      <c r="P176" s="443"/>
      <c r="Q176" s="443"/>
      <c r="R176" s="443"/>
      <c r="S176" s="443"/>
      <c r="T176" s="443"/>
      <c r="U176" s="443"/>
      <c r="V176" s="443"/>
      <c r="W176" s="443"/>
      <c r="X176" s="443"/>
      <c r="Y176" s="443"/>
      <c r="Z176" s="443"/>
      <c r="AA176" s="443"/>
    </row>
    <row r="177">
      <c r="A177" s="443"/>
      <c r="B177" s="459"/>
      <c r="C177" s="459"/>
      <c r="D177" s="459"/>
      <c r="E177" s="459"/>
      <c r="F177" s="459"/>
      <c r="G177" s="459"/>
      <c r="H177" s="459"/>
      <c r="I177" s="459"/>
      <c r="J177" s="443"/>
      <c r="K177" s="443"/>
      <c r="L177" s="443"/>
      <c r="M177" s="443"/>
      <c r="N177" s="443"/>
      <c r="O177" s="443"/>
      <c r="P177" s="443"/>
      <c r="Q177" s="443"/>
      <c r="R177" s="443"/>
      <c r="S177" s="443"/>
      <c r="T177" s="443"/>
      <c r="U177" s="443"/>
      <c r="V177" s="443"/>
      <c r="W177" s="443"/>
      <c r="X177" s="443"/>
      <c r="Y177" s="443"/>
      <c r="Z177" s="443"/>
      <c r="AA177" s="443"/>
    </row>
    <row r="178">
      <c r="A178" s="443"/>
      <c r="B178" s="459"/>
      <c r="C178" s="459"/>
      <c r="D178" s="459"/>
      <c r="E178" s="459"/>
      <c r="F178" s="459"/>
      <c r="G178" s="459"/>
      <c r="H178" s="459"/>
      <c r="I178" s="459"/>
      <c r="J178" s="443"/>
      <c r="K178" s="443"/>
      <c r="L178" s="443"/>
      <c r="M178" s="443"/>
      <c r="N178" s="443"/>
      <c r="O178" s="443"/>
      <c r="P178" s="443"/>
      <c r="Q178" s="443"/>
      <c r="R178" s="443"/>
      <c r="S178" s="443"/>
      <c r="T178" s="443"/>
      <c r="U178" s="443"/>
      <c r="V178" s="443"/>
      <c r="W178" s="443"/>
      <c r="X178" s="443"/>
      <c r="Y178" s="443"/>
      <c r="Z178" s="443"/>
      <c r="AA178" s="443"/>
    </row>
    <row r="179">
      <c r="A179" s="443"/>
      <c r="B179" s="459"/>
      <c r="C179" s="459"/>
      <c r="D179" s="459"/>
      <c r="E179" s="459"/>
      <c r="F179" s="459"/>
      <c r="G179" s="459"/>
      <c r="H179" s="459"/>
      <c r="I179" s="459"/>
      <c r="J179" s="443"/>
      <c r="K179" s="443"/>
      <c r="L179" s="443"/>
      <c r="M179" s="443"/>
      <c r="N179" s="443"/>
      <c r="O179" s="443"/>
      <c r="P179" s="443"/>
      <c r="Q179" s="443"/>
      <c r="R179" s="443"/>
      <c r="S179" s="443"/>
      <c r="T179" s="443"/>
      <c r="U179" s="443"/>
      <c r="V179" s="443"/>
      <c r="W179" s="443"/>
      <c r="X179" s="443"/>
      <c r="Y179" s="443"/>
      <c r="Z179" s="443"/>
      <c r="AA179" s="443"/>
    </row>
    <row r="180">
      <c r="A180" s="443"/>
      <c r="B180" s="459"/>
      <c r="C180" s="459"/>
      <c r="D180" s="459"/>
      <c r="E180" s="459"/>
      <c r="F180" s="459"/>
      <c r="G180" s="459"/>
      <c r="H180" s="459"/>
      <c r="I180" s="459"/>
      <c r="J180" s="443"/>
      <c r="K180" s="443"/>
      <c r="L180" s="443"/>
      <c r="M180" s="443"/>
      <c r="N180" s="443"/>
      <c r="O180" s="443"/>
      <c r="P180" s="443"/>
      <c r="Q180" s="443"/>
      <c r="R180" s="443"/>
      <c r="S180" s="443"/>
      <c r="T180" s="443"/>
      <c r="U180" s="443"/>
      <c r="V180" s="443"/>
      <c r="W180" s="443"/>
      <c r="X180" s="443"/>
      <c r="Y180" s="443"/>
      <c r="Z180" s="443"/>
      <c r="AA180" s="443"/>
    </row>
    <row r="181">
      <c r="A181" s="443"/>
      <c r="B181" s="459"/>
      <c r="C181" s="459"/>
      <c r="D181" s="459"/>
      <c r="E181" s="459"/>
      <c r="F181" s="459"/>
      <c r="G181" s="459"/>
      <c r="H181" s="459"/>
      <c r="I181" s="459"/>
      <c r="J181" s="443"/>
      <c r="K181" s="443"/>
      <c r="L181" s="443"/>
      <c r="M181" s="443"/>
      <c r="N181" s="443"/>
      <c r="O181" s="443"/>
      <c r="P181" s="443"/>
      <c r="Q181" s="443"/>
      <c r="R181" s="443"/>
      <c r="S181" s="443"/>
      <c r="T181" s="443"/>
      <c r="U181" s="443"/>
      <c r="V181" s="443"/>
      <c r="W181" s="443"/>
      <c r="X181" s="443"/>
      <c r="Y181" s="443"/>
      <c r="Z181" s="443"/>
      <c r="AA181" s="443"/>
    </row>
    <row r="182">
      <c r="A182" s="443"/>
      <c r="B182" s="459"/>
      <c r="C182" s="459"/>
      <c r="D182" s="459"/>
      <c r="E182" s="459"/>
      <c r="F182" s="459"/>
      <c r="G182" s="459"/>
      <c r="H182" s="459"/>
      <c r="I182" s="459"/>
      <c r="J182" s="443"/>
      <c r="K182" s="443"/>
      <c r="L182" s="443"/>
      <c r="M182" s="443"/>
      <c r="N182" s="443"/>
      <c r="O182" s="443"/>
      <c r="P182" s="443"/>
      <c r="Q182" s="443"/>
      <c r="R182" s="443"/>
      <c r="S182" s="443"/>
      <c r="T182" s="443"/>
      <c r="U182" s="443"/>
      <c r="V182" s="443"/>
      <c r="W182" s="443"/>
      <c r="X182" s="443"/>
      <c r="Y182" s="443"/>
      <c r="Z182" s="443"/>
      <c r="AA182" s="443"/>
    </row>
    <row r="183">
      <c r="A183" s="443"/>
      <c r="B183" s="459"/>
      <c r="C183" s="459"/>
      <c r="D183" s="459"/>
      <c r="E183" s="459"/>
      <c r="F183" s="459"/>
      <c r="G183" s="459"/>
      <c r="H183" s="459"/>
      <c r="I183" s="459"/>
      <c r="J183" s="443"/>
      <c r="K183" s="443"/>
      <c r="L183" s="443"/>
      <c r="M183" s="443"/>
      <c r="N183" s="443"/>
      <c r="O183" s="443"/>
      <c r="P183" s="443"/>
      <c r="Q183" s="443"/>
      <c r="R183" s="443"/>
      <c r="S183" s="443"/>
      <c r="T183" s="443"/>
      <c r="U183" s="443"/>
      <c r="V183" s="443"/>
      <c r="W183" s="443"/>
      <c r="X183" s="443"/>
      <c r="Y183" s="443"/>
      <c r="Z183" s="443"/>
      <c r="AA183" s="443"/>
    </row>
    <row r="184">
      <c r="A184" s="443"/>
      <c r="B184" s="459"/>
      <c r="C184" s="459"/>
      <c r="D184" s="459"/>
      <c r="E184" s="459"/>
      <c r="F184" s="459"/>
      <c r="G184" s="459"/>
      <c r="H184" s="459"/>
      <c r="I184" s="459"/>
      <c r="J184" s="443"/>
      <c r="K184" s="443"/>
      <c r="L184" s="443"/>
      <c r="M184" s="443"/>
      <c r="N184" s="443"/>
      <c r="O184" s="443"/>
      <c r="P184" s="443"/>
      <c r="Q184" s="443"/>
      <c r="R184" s="443"/>
      <c r="S184" s="443"/>
      <c r="T184" s="443"/>
      <c r="U184" s="443"/>
      <c r="V184" s="443"/>
      <c r="W184" s="443"/>
      <c r="X184" s="443"/>
      <c r="Y184" s="443"/>
      <c r="Z184" s="443"/>
      <c r="AA184" s="443"/>
    </row>
    <row r="185">
      <c r="A185" s="443"/>
      <c r="B185" s="459"/>
      <c r="C185" s="459"/>
      <c r="D185" s="459"/>
      <c r="E185" s="459"/>
      <c r="F185" s="459"/>
      <c r="G185" s="459"/>
      <c r="H185" s="459"/>
      <c r="I185" s="459"/>
      <c r="J185" s="443"/>
      <c r="K185" s="443"/>
      <c r="L185" s="443"/>
      <c r="M185" s="443"/>
      <c r="N185" s="443"/>
      <c r="O185" s="443"/>
      <c r="P185" s="443"/>
      <c r="Q185" s="443"/>
      <c r="R185" s="443"/>
      <c r="S185" s="443"/>
      <c r="T185" s="443"/>
      <c r="U185" s="443"/>
      <c r="V185" s="443"/>
      <c r="W185" s="443"/>
      <c r="X185" s="443"/>
      <c r="Y185" s="443"/>
      <c r="Z185" s="443"/>
      <c r="AA185" s="443"/>
    </row>
    <row r="186">
      <c r="A186" s="443"/>
      <c r="B186" s="459"/>
      <c r="C186" s="459"/>
      <c r="D186" s="459"/>
      <c r="E186" s="459"/>
      <c r="F186" s="459"/>
      <c r="G186" s="459"/>
      <c r="H186" s="459"/>
      <c r="I186" s="459"/>
      <c r="J186" s="443"/>
      <c r="K186" s="443"/>
      <c r="L186" s="443"/>
      <c r="M186" s="443"/>
      <c r="N186" s="443"/>
      <c r="O186" s="443"/>
      <c r="P186" s="443"/>
      <c r="Q186" s="443"/>
      <c r="R186" s="443"/>
      <c r="S186" s="443"/>
      <c r="T186" s="443"/>
      <c r="U186" s="443"/>
      <c r="V186" s="443"/>
      <c r="W186" s="443"/>
      <c r="X186" s="443"/>
      <c r="Y186" s="443"/>
      <c r="Z186" s="443"/>
      <c r="AA186" s="443"/>
    </row>
    <row r="187">
      <c r="A187" s="443"/>
      <c r="B187" s="459"/>
      <c r="C187" s="459"/>
      <c r="D187" s="459"/>
      <c r="E187" s="459"/>
      <c r="F187" s="459"/>
      <c r="G187" s="459"/>
      <c r="H187" s="459"/>
      <c r="I187" s="459"/>
      <c r="J187" s="443"/>
      <c r="K187" s="443"/>
      <c r="L187" s="443"/>
      <c r="M187" s="443"/>
      <c r="N187" s="443"/>
      <c r="O187" s="443"/>
      <c r="P187" s="443"/>
      <c r="Q187" s="443"/>
      <c r="R187" s="443"/>
      <c r="S187" s="443"/>
      <c r="T187" s="443"/>
      <c r="U187" s="443"/>
      <c r="V187" s="443"/>
      <c r="W187" s="443"/>
      <c r="X187" s="443"/>
      <c r="Y187" s="443"/>
      <c r="Z187" s="443"/>
      <c r="AA187" s="443"/>
    </row>
    <row r="188">
      <c r="A188" s="443"/>
      <c r="B188" s="459"/>
      <c r="C188" s="459"/>
      <c r="D188" s="459"/>
      <c r="E188" s="459"/>
      <c r="F188" s="459"/>
      <c r="G188" s="459"/>
      <c r="H188" s="459"/>
      <c r="I188" s="459"/>
      <c r="J188" s="443"/>
      <c r="K188" s="443"/>
      <c r="L188" s="443"/>
      <c r="M188" s="443"/>
      <c r="N188" s="443"/>
      <c r="O188" s="443"/>
      <c r="P188" s="443"/>
      <c r="Q188" s="443"/>
      <c r="R188" s="443"/>
      <c r="S188" s="443"/>
      <c r="T188" s="443"/>
      <c r="U188" s="443"/>
      <c r="V188" s="443"/>
      <c r="W188" s="443"/>
      <c r="X188" s="443"/>
      <c r="Y188" s="443"/>
      <c r="Z188" s="443"/>
      <c r="AA188" s="443"/>
    </row>
    <row r="189">
      <c r="A189" s="443"/>
      <c r="B189" s="459"/>
      <c r="C189" s="459"/>
      <c r="D189" s="459"/>
      <c r="E189" s="459"/>
      <c r="F189" s="459"/>
      <c r="G189" s="459"/>
      <c r="H189" s="459"/>
      <c r="I189" s="459"/>
      <c r="J189" s="443"/>
      <c r="K189" s="443"/>
      <c r="L189" s="443"/>
      <c r="M189" s="443"/>
      <c r="N189" s="443"/>
      <c r="O189" s="443"/>
      <c r="P189" s="443"/>
      <c r="Q189" s="443"/>
      <c r="R189" s="443"/>
      <c r="S189" s="443"/>
      <c r="T189" s="443"/>
      <c r="U189" s="443"/>
      <c r="V189" s="443"/>
      <c r="W189" s="443"/>
      <c r="X189" s="443"/>
      <c r="Y189" s="443"/>
      <c r="Z189" s="443"/>
      <c r="AA189" s="443"/>
    </row>
    <row r="190">
      <c r="A190" s="443"/>
      <c r="B190" s="459"/>
      <c r="C190" s="459"/>
      <c r="D190" s="459"/>
      <c r="E190" s="459"/>
      <c r="F190" s="459"/>
      <c r="G190" s="459"/>
      <c r="H190" s="459"/>
      <c r="I190" s="459"/>
      <c r="J190" s="443"/>
      <c r="K190" s="443"/>
      <c r="L190" s="443"/>
      <c r="M190" s="443"/>
      <c r="N190" s="443"/>
      <c r="O190" s="443"/>
      <c r="P190" s="443"/>
      <c r="Q190" s="443"/>
      <c r="R190" s="443"/>
      <c r="S190" s="443"/>
      <c r="T190" s="443"/>
      <c r="U190" s="443"/>
      <c r="V190" s="443"/>
      <c r="W190" s="443"/>
      <c r="X190" s="443"/>
      <c r="Y190" s="443"/>
      <c r="Z190" s="443"/>
      <c r="AA190" s="443"/>
    </row>
    <row r="191">
      <c r="A191" s="443"/>
      <c r="B191" s="459"/>
      <c r="C191" s="459"/>
      <c r="D191" s="459"/>
      <c r="E191" s="459"/>
      <c r="F191" s="459"/>
      <c r="G191" s="459"/>
      <c r="H191" s="459"/>
      <c r="I191" s="459"/>
      <c r="J191" s="443"/>
      <c r="K191" s="443"/>
      <c r="L191" s="443"/>
      <c r="M191" s="443"/>
      <c r="N191" s="443"/>
      <c r="O191" s="443"/>
      <c r="P191" s="443"/>
      <c r="Q191" s="443"/>
      <c r="R191" s="443"/>
      <c r="S191" s="443"/>
      <c r="T191" s="443"/>
      <c r="U191" s="443"/>
      <c r="V191" s="443"/>
      <c r="W191" s="443"/>
      <c r="X191" s="443"/>
      <c r="Y191" s="443"/>
      <c r="Z191" s="443"/>
      <c r="AA191" s="443"/>
    </row>
    <row r="192">
      <c r="A192" s="443"/>
      <c r="B192" s="459"/>
      <c r="C192" s="459"/>
      <c r="D192" s="459"/>
      <c r="E192" s="459"/>
      <c r="F192" s="459"/>
      <c r="G192" s="459"/>
      <c r="H192" s="459"/>
      <c r="I192" s="459"/>
      <c r="J192" s="443"/>
      <c r="K192" s="443"/>
      <c r="L192" s="443"/>
      <c r="M192" s="443"/>
      <c r="N192" s="443"/>
      <c r="O192" s="443"/>
      <c r="P192" s="443"/>
      <c r="Q192" s="443"/>
      <c r="R192" s="443"/>
      <c r="S192" s="443"/>
      <c r="T192" s="443"/>
      <c r="U192" s="443"/>
      <c r="V192" s="443"/>
      <c r="W192" s="443"/>
      <c r="X192" s="443"/>
      <c r="Y192" s="443"/>
      <c r="Z192" s="443"/>
      <c r="AA192" s="443"/>
    </row>
    <row r="193">
      <c r="A193" s="443"/>
      <c r="B193" s="459"/>
      <c r="C193" s="459"/>
      <c r="D193" s="459"/>
      <c r="E193" s="459"/>
      <c r="F193" s="459"/>
      <c r="G193" s="459"/>
      <c r="H193" s="459"/>
      <c r="I193" s="459"/>
      <c r="J193" s="443"/>
      <c r="K193" s="443"/>
      <c r="L193" s="443"/>
      <c r="M193" s="443"/>
      <c r="N193" s="443"/>
      <c r="O193" s="443"/>
      <c r="P193" s="443"/>
      <c r="Q193" s="443"/>
      <c r="R193" s="443"/>
      <c r="S193" s="443"/>
      <c r="T193" s="443"/>
      <c r="U193" s="443"/>
      <c r="V193" s="443"/>
      <c r="W193" s="443"/>
      <c r="X193" s="443"/>
      <c r="Y193" s="443"/>
      <c r="Z193" s="443"/>
      <c r="AA193" s="443"/>
    </row>
    <row r="194">
      <c r="A194" s="443"/>
      <c r="B194" s="459"/>
      <c r="C194" s="459"/>
      <c r="D194" s="459"/>
      <c r="E194" s="459"/>
      <c r="F194" s="459"/>
      <c r="G194" s="459"/>
      <c r="H194" s="459"/>
      <c r="I194" s="459"/>
      <c r="J194" s="443"/>
      <c r="K194" s="443"/>
      <c r="L194" s="443"/>
      <c r="M194" s="443"/>
      <c r="N194" s="443"/>
      <c r="O194" s="443"/>
      <c r="P194" s="443"/>
      <c r="Q194" s="443"/>
      <c r="R194" s="443"/>
      <c r="S194" s="443"/>
      <c r="T194" s="443"/>
      <c r="U194" s="443"/>
      <c r="V194" s="443"/>
      <c r="W194" s="443"/>
      <c r="X194" s="443"/>
      <c r="Y194" s="443"/>
      <c r="Z194" s="443"/>
      <c r="AA194" s="443"/>
    </row>
    <row r="195">
      <c r="A195" s="443"/>
      <c r="B195" s="459"/>
      <c r="C195" s="459"/>
      <c r="D195" s="459"/>
      <c r="E195" s="459"/>
      <c r="F195" s="459"/>
      <c r="G195" s="459"/>
      <c r="H195" s="459"/>
      <c r="I195" s="459"/>
      <c r="J195" s="443"/>
      <c r="K195" s="443"/>
      <c r="L195" s="443"/>
      <c r="M195" s="443"/>
      <c r="N195" s="443"/>
      <c r="O195" s="443"/>
      <c r="P195" s="443"/>
      <c r="Q195" s="443"/>
      <c r="R195" s="443"/>
      <c r="S195" s="443"/>
      <c r="T195" s="443"/>
      <c r="U195" s="443"/>
      <c r="V195" s="443"/>
      <c r="W195" s="443"/>
      <c r="X195" s="443"/>
      <c r="Y195" s="443"/>
      <c r="Z195" s="443"/>
      <c r="AA195" s="443"/>
    </row>
    <row r="196">
      <c r="A196" s="443"/>
      <c r="B196" s="459"/>
      <c r="C196" s="459"/>
      <c r="D196" s="459"/>
      <c r="E196" s="459"/>
      <c r="F196" s="459"/>
      <c r="G196" s="459"/>
      <c r="H196" s="459"/>
      <c r="I196" s="459"/>
      <c r="J196" s="443"/>
      <c r="K196" s="443"/>
      <c r="L196" s="443"/>
      <c r="M196" s="443"/>
      <c r="N196" s="443"/>
      <c r="O196" s="443"/>
      <c r="P196" s="443"/>
      <c r="Q196" s="443"/>
      <c r="R196" s="443"/>
      <c r="S196" s="443"/>
      <c r="T196" s="443"/>
      <c r="U196" s="443"/>
      <c r="V196" s="443"/>
      <c r="W196" s="443"/>
      <c r="X196" s="443"/>
      <c r="Y196" s="443"/>
      <c r="Z196" s="443"/>
      <c r="AA196" s="443"/>
    </row>
    <row r="197">
      <c r="A197" s="443"/>
      <c r="B197" s="459"/>
      <c r="C197" s="459"/>
      <c r="D197" s="459"/>
      <c r="E197" s="459"/>
      <c r="F197" s="459"/>
      <c r="G197" s="459"/>
      <c r="H197" s="459"/>
      <c r="I197" s="459"/>
      <c r="J197" s="443"/>
      <c r="K197" s="443"/>
      <c r="L197" s="443"/>
      <c r="M197" s="443"/>
      <c r="N197" s="443"/>
      <c r="O197" s="443"/>
      <c r="P197" s="443"/>
      <c r="Q197" s="443"/>
      <c r="R197" s="443"/>
      <c r="S197" s="443"/>
      <c r="T197" s="443"/>
      <c r="U197" s="443"/>
      <c r="V197" s="443"/>
      <c r="W197" s="443"/>
      <c r="X197" s="443"/>
      <c r="Y197" s="443"/>
      <c r="Z197" s="443"/>
      <c r="AA197" s="443"/>
    </row>
    <row r="198">
      <c r="A198" s="443"/>
      <c r="B198" s="459"/>
      <c r="C198" s="459"/>
      <c r="D198" s="459"/>
      <c r="E198" s="459"/>
      <c r="F198" s="459"/>
      <c r="G198" s="459"/>
      <c r="H198" s="459"/>
      <c r="I198" s="459"/>
      <c r="J198" s="443"/>
      <c r="K198" s="443"/>
      <c r="L198" s="443"/>
      <c r="M198" s="443"/>
      <c r="N198" s="443"/>
      <c r="O198" s="443"/>
      <c r="P198" s="443"/>
      <c r="Q198" s="443"/>
      <c r="R198" s="443"/>
      <c r="S198" s="443"/>
      <c r="T198" s="443"/>
      <c r="U198" s="443"/>
      <c r="V198" s="443"/>
      <c r="W198" s="443"/>
      <c r="X198" s="443"/>
      <c r="Y198" s="443"/>
      <c r="Z198" s="443"/>
      <c r="AA198" s="443"/>
    </row>
    <row r="199">
      <c r="A199" s="443"/>
      <c r="B199" s="459"/>
      <c r="C199" s="459"/>
      <c r="D199" s="459"/>
      <c r="E199" s="459"/>
      <c r="F199" s="459"/>
      <c r="G199" s="459"/>
      <c r="H199" s="459"/>
      <c r="I199" s="459"/>
      <c r="J199" s="443"/>
      <c r="K199" s="443"/>
      <c r="L199" s="443"/>
      <c r="M199" s="443"/>
      <c r="N199" s="443"/>
      <c r="O199" s="443"/>
      <c r="P199" s="443"/>
      <c r="Q199" s="443"/>
      <c r="R199" s="443"/>
      <c r="S199" s="443"/>
      <c r="T199" s="443"/>
      <c r="U199" s="443"/>
      <c r="V199" s="443"/>
      <c r="W199" s="443"/>
      <c r="X199" s="443"/>
      <c r="Y199" s="443"/>
      <c r="Z199" s="443"/>
      <c r="AA199" s="443"/>
    </row>
    <row r="200">
      <c r="A200" s="443"/>
      <c r="B200" s="459"/>
      <c r="C200" s="459"/>
      <c r="D200" s="459"/>
      <c r="E200" s="459"/>
      <c r="F200" s="459"/>
      <c r="G200" s="459"/>
      <c r="H200" s="459"/>
      <c r="I200" s="459"/>
      <c r="J200" s="443"/>
      <c r="K200" s="443"/>
      <c r="L200" s="443"/>
      <c r="M200" s="443"/>
      <c r="N200" s="443"/>
      <c r="O200" s="443"/>
      <c r="P200" s="443"/>
      <c r="Q200" s="443"/>
      <c r="R200" s="443"/>
      <c r="S200" s="443"/>
      <c r="T200" s="443"/>
      <c r="U200" s="443"/>
      <c r="V200" s="443"/>
      <c r="W200" s="443"/>
      <c r="X200" s="443"/>
      <c r="Y200" s="443"/>
      <c r="Z200" s="443"/>
      <c r="AA200" s="443"/>
    </row>
    <row r="201">
      <c r="A201" s="443"/>
      <c r="B201" s="459"/>
      <c r="C201" s="459"/>
      <c r="D201" s="459"/>
      <c r="E201" s="459"/>
      <c r="F201" s="459"/>
      <c r="G201" s="459"/>
      <c r="H201" s="459"/>
      <c r="I201" s="459"/>
      <c r="J201" s="443"/>
      <c r="K201" s="443"/>
      <c r="L201" s="443"/>
      <c r="M201" s="443"/>
      <c r="N201" s="443"/>
      <c r="O201" s="443"/>
      <c r="P201" s="443"/>
      <c r="Q201" s="443"/>
      <c r="R201" s="443"/>
      <c r="S201" s="443"/>
      <c r="T201" s="443"/>
      <c r="U201" s="443"/>
      <c r="V201" s="443"/>
      <c r="W201" s="443"/>
      <c r="X201" s="443"/>
      <c r="Y201" s="443"/>
      <c r="Z201" s="443"/>
      <c r="AA201" s="443"/>
    </row>
    <row r="202">
      <c r="A202" s="443"/>
      <c r="B202" s="459"/>
      <c r="C202" s="459"/>
      <c r="D202" s="459"/>
      <c r="E202" s="459"/>
      <c r="F202" s="459"/>
      <c r="G202" s="459"/>
      <c r="H202" s="459"/>
      <c r="I202" s="459"/>
      <c r="J202" s="443"/>
      <c r="K202" s="443"/>
      <c r="L202" s="443"/>
      <c r="M202" s="443"/>
      <c r="N202" s="443"/>
      <c r="O202" s="443"/>
      <c r="P202" s="443"/>
      <c r="Q202" s="443"/>
      <c r="R202" s="443"/>
      <c r="S202" s="443"/>
      <c r="T202" s="443"/>
      <c r="U202" s="443"/>
      <c r="V202" s="443"/>
      <c r="W202" s="443"/>
      <c r="X202" s="443"/>
      <c r="Y202" s="443"/>
      <c r="Z202" s="443"/>
      <c r="AA202" s="443"/>
    </row>
    <row r="203">
      <c r="A203" s="443"/>
      <c r="B203" s="459"/>
      <c r="C203" s="459"/>
      <c r="D203" s="459"/>
      <c r="E203" s="459"/>
      <c r="F203" s="459"/>
      <c r="G203" s="459"/>
      <c r="H203" s="459"/>
      <c r="I203" s="459"/>
      <c r="J203" s="443"/>
      <c r="K203" s="443"/>
      <c r="L203" s="443"/>
      <c r="M203" s="443"/>
      <c r="N203" s="443"/>
      <c r="O203" s="443"/>
      <c r="P203" s="443"/>
      <c r="Q203" s="443"/>
      <c r="R203" s="443"/>
      <c r="S203" s="443"/>
      <c r="T203" s="443"/>
      <c r="U203" s="443"/>
      <c r="V203" s="443"/>
      <c r="W203" s="443"/>
      <c r="X203" s="443"/>
      <c r="Y203" s="443"/>
      <c r="Z203" s="443"/>
      <c r="AA203" s="443"/>
    </row>
    <row r="204">
      <c r="A204" s="443"/>
      <c r="B204" s="459"/>
      <c r="C204" s="459"/>
      <c r="D204" s="459"/>
      <c r="E204" s="459"/>
      <c r="F204" s="459"/>
      <c r="G204" s="459"/>
      <c r="H204" s="459"/>
      <c r="I204" s="459"/>
      <c r="J204" s="443"/>
      <c r="K204" s="443"/>
      <c r="L204" s="443"/>
      <c r="M204" s="443"/>
      <c r="N204" s="443"/>
      <c r="O204" s="443"/>
      <c r="P204" s="443"/>
      <c r="Q204" s="443"/>
      <c r="R204" s="443"/>
      <c r="S204" s="443"/>
      <c r="T204" s="443"/>
      <c r="U204" s="443"/>
      <c r="V204" s="443"/>
      <c r="W204" s="443"/>
      <c r="X204" s="443"/>
      <c r="Y204" s="443"/>
      <c r="Z204" s="443"/>
      <c r="AA204" s="443"/>
    </row>
    <row r="205">
      <c r="A205" s="443"/>
      <c r="B205" s="459"/>
      <c r="C205" s="459"/>
      <c r="D205" s="459"/>
      <c r="E205" s="459"/>
      <c r="F205" s="459"/>
      <c r="G205" s="459"/>
      <c r="H205" s="459"/>
      <c r="I205" s="459"/>
      <c r="J205" s="443"/>
      <c r="K205" s="443"/>
      <c r="L205" s="443"/>
      <c r="M205" s="443"/>
      <c r="N205" s="443"/>
      <c r="O205" s="443"/>
      <c r="P205" s="443"/>
      <c r="Q205" s="443"/>
      <c r="R205" s="443"/>
      <c r="S205" s="443"/>
      <c r="T205" s="443"/>
      <c r="U205" s="443"/>
      <c r="V205" s="443"/>
      <c r="W205" s="443"/>
      <c r="X205" s="443"/>
      <c r="Y205" s="443"/>
      <c r="Z205" s="443"/>
      <c r="AA205" s="443"/>
    </row>
    <row r="206">
      <c r="A206" s="443"/>
      <c r="B206" s="459"/>
      <c r="C206" s="459"/>
      <c r="D206" s="459"/>
      <c r="E206" s="459"/>
      <c r="F206" s="459"/>
      <c r="G206" s="459"/>
      <c r="H206" s="459"/>
      <c r="I206" s="459"/>
      <c r="J206" s="443"/>
      <c r="K206" s="443"/>
      <c r="L206" s="443"/>
      <c r="M206" s="443"/>
      <c r="N206" s="443"/>
      <c r="O206" s="443"/>
      <c r="P206" s="443"/>
      <c r="Q206" s="443"/>
      <c r="R206" s="443"/>
      <c r="S206" s="443"/>
      <c r="T206" s="443"/>
      <c r="U206" s="443"/>
      <c r="V206" s="443"/>
      <c r="W206" s="443"/>
      <c r="X206" s="443"/>
      <c r="Y206" s="443"/>
      <c r="Z206" s="443"/>
      <c r="AA206" s="443"/>
    </row>
    <row r="207">
      <c r="A207" s="443"/>
      <c r="B207" s="459"/>
      <c r="C207" s="459"/>
      <c r="D207" s="459"/>
      <c r="E207" s="459"/>
      <c r="F207" s="459"/>
      <c r="G207" s="459"/>
      <c r="H207" s="459"/>
      <c r="I207" s="459"/>
      <c r="J207" s="443"/>
      <c r="K207" s="443"/>
      <c r="L207" s="443"/>
      <c r="M207" s="443"/>
      <c r="N207" s="443"/>
      <c r="O207" s="443"/>
      <c r="P207" s="443"/>
      <c r="Q207" s="443"/>
      <c r="R207" s="443"/>
      <c r="S207" s="443"/>
      <c r="T207" s="443"/>
      <c r="U207" s="443"/>
      <c r="V207" s="443"/>
      <c r="W207" s="443"/>
      <c r="X207" s="443"/>
      <c r="Y207" s="443"/>
      <c r="Z207" s="443"/>
      <c r="AA207" s="443"/>
    </row>
    <row r="208">
      <c r="A208" s="443"/>
      <c r="B208" s="459"/>
      <c r="C208" s="459"/>
      <c r="D208" s="459"/>
      <c r="E208" s="459"/>
      <c r="F208" s="459"/>
      <c r="G208" s="459"/>
      <c r="H208" s="459"/>
      <c r="I208" s="459"/>
      <c r="J208" s="443"/>
      <c r="K208" s="443"/>
      <c r="L208" s="443"/>
      <c r="M208" s="443"/>
      <c r="N208" s="443"/>
      <c r="O208" s="443"/>
      <c r="P208" s="443"/>
      <c r="Q208" s="443"/>
      <c r="R208" s="443"/>
      <c r="S208" s="443"/>
      <c r="T208" s="443"/>
      <c r="U208" s="443"/>
      <c r="V208" s="443"/>
      <c r="W208" s="443"/>
      <c r="X208" s="443"/>
      <c r="Y208" s="443"/>
      <c r="Z208" s="443"/>
      <c r="AA208" s="443"/>
    </row>
    <row r="209">
      <c r="A209" s="443"/>
      <c r="B209" s="459"/>
      <c r="C209" s="459"/>
      <c r="D209" s="459"/>
      <c r="E209" s="459"/>
      <c r="F209" s="459"/>
      <c r="G209" s="459"/>
      <c r="H209" s="459"/>
      <c r="I209" s="459"/>
      <c r="J209" s="443"/>
      <c r="K209" s="443"/>
      <c r="L209" s="443"/>
      <c r="M209" s="443"/>
      <c r="N209" s="443"/>
      <c r="O209" s="443"/>
      <c r="P209" s="443"/>
      <c r="Q209" s="443"/>
      <c r="R209" s="443"/>
      <c r="S209" s="443"/>
      <c r="T209" s="443"/>
      <c r="U209" s="443"/>
      <c r="V209" s="443"/>
      <c r="W209" s="443"/>
      <c r="X209" s="443"/>
      <c r="Y209" s="443"/>
      <c r="Z209" s="443"/>
      <c r="AA209" s="443"/>
    </row>
    <row r="210">
      <c r="A210" s="443"/>
      <c r="B210" s="459"/>
      <c r="C210" s="459"/>
      <c r="D210" s="459"/>
      <c r="E210" s="459"/>
      <c r="F210" s="459"/>
      <c r="G210" s="459"/>
      <c r="H210" s="459"/>
      <c r="I210" s="459"/>
      <c r="J210" s="443"/>
      <c r="K210" s="443"/>
      <c r="L210" s="443"/>
      <c r="M210" s="443"/>
      <c r="N210" s="443"/>
      <c r="O210" s="443"/>
      <c r="P210" s="443"/>
      <c r="Q210" s="443"/>
      <c r="R210" s="443"/>
      <c r="S210" s="443"/>
      <c r="T210" s="443"/>
      <c r="U210" s="443"/>
      <c r="V210" s="443"/>
      <c r="W210" s="443"/>
      <c r="X210" s="443"/>
      <c r="Y210" s="443"/>
      <c r="Z210" s="443"/>
      <c r="AA210" s="443"/>
    </row>
    <row r="211">
      <c r="A211" s="443"/>
      <c r="B211" s="459"/>
      <c r="C211" s="459"/>
      <c r="D211" s="459"/>
      <c r="E211" s="459"/>
      <c r="F211" s="459"/>
      <c r="G211" s="459"/>
      <c r="H211" s="459"/>
      <c r="I211" s="459"/>
      <c r="J211" s="443"/>
      <c r="K211" s="443"/>
      <c r="L211" s="443"/>
      <c r="M211" s="443"/>
      <c r="N211" s="443"/>
      <c r="O211" s="443"/>
      <c r="P211" s="443"/>
      <c r="Q211" s="443"/>
      <c r="R211" s="443"/>
      <c r="S211" s="443"/>
      <c r="T211" s="443"/>
      <c r="U211" s="443"/>
      <c r="V211" s="443"/>
      <c r="W211" s="443"/>
      <c r="X211" s="443"/>
      <c r="Y211" s="443"/>
      <c r="Z211" s="443"/>
      <c r="AA211" s="443"/>
    </row>
    <row r="212">
      <c r="A212" s="443"/>
      <c r="B212" s="459"/>
      <c r="C212" s="459"/>
      <c r="D212" s="459"/>
      <c r="E212" s="459"/>
      <c r="F212" s="459"/>
      <c r="G212" s="459"/>
      <c r="H212" s="459"/>
      <c r="I212" s="459"/>
      <c r="J212" s="443"/>
      <c r="K212" s="443"/>
      <c r="L212" s="443"/>
      <c r="M212" s="443"/>
      <c r="N212" s="443"/>
      <c r="O212" s="443"/>
      <c r="P212" s="443"/>
      <c r="Q212" s="443"/>
      <c r="R212" s="443"/>
      <c r="S212" s="443"/>
      <c r="T212" s="443"/>
      <c r="U212" s="443"/>
      <c r="V212" s="443"/>
      <c r="W212" s="443"/>
      <c r="X212" s="443"/>
      <c r="Y212" s="443"/>
      <c r="Z212" s="443"/>
      <c r="AA212" s="443"/>
    </row>
    <row r="213">
      <c r="A213" s="443"/>
      <c r="B213" s="459"/>
      <c r="C213" s="459"/>
      <c r="D213" s="459"/>
      <c r="E213" s="459"/>
      <c r="F213" s="459"/>
      <c r="G213" s="459"/>
      <c r="H213" s="459"/>
      <c r="I213" s="459"/>
      <c r="J213" s="443"/>
      <c r="K213" s="443"/>
      <c r="L213" s="443"/>
      <c r="M213" s="443"/>
      <c r="N213" s="443"/>
      <c r="O213" s="443"/>
      <c r="P213" s="443"/>
      <c r="Q213" s="443"/>
      <c r="R213" s="443"/>
      <c r="S213" s="443"/>
      <c r="T213" s="443"/>
      <c r="U213" s="443"/>
      <c r="V213" s="443"/>
      <c r="W213" s="443"/>
      <c r="X213" s="443"/>
      <c r="Y213" s="443"/>
      <c r="Z213" s="443"/>
      <c r="AA213" s="443"/>
    </row>
    <row r="214">
      <c r="A214" s="443"/>
      <c r="B214" s="459"/>
      <c r="C214" s="459"/>
      <c r="D214" s="459"/>
      <c r="E214" s="459"/>
      <c r="F214" s="459"/>
      <c r="G214" s="459"/>
      <c r="H214" s="459"/>
      <c r="I214" s="459"/>
      <c r="J214" s="443"/>
      <c r="K214" s="443"/>
      <c r="L214" s="443"/>
      <c r="M214" s="443"/>
      <c r="N214" s="443"/>
      <c r="O214" s="443"/>
      <c r="P214" s="443"/>
      <c r="Q214" s="443"/>
      <c r="R214" s="443"/>
      <c r="S214" s="443"/>
      <c r="T214" s="443"/>
      <c r="U214" s="443"/>
      <c r="V214" s="443"/>
      <c r="W214" s="443"/>
      <c r="X214" s="443"/>
      <c r="Y214" s="443"/>
      <c r="Z214" s="443"/>
      <c r="AA214" s="443"/>
    </row>
    <row r="215">
      <c r="A215" s="443"/>
      <c r="B215" s="459"/>
      <c r="C215" s="459"/>
      <c r="D215" s="459"/>
      <c r="E215" s="459"/>
      <c r="F215" s="459"/>
      <c r="G215" s="459"/>
      <c r="H215" s="459"/>
      <c r="I215" s="459"/>
      <c r="J215" s="443"/>
      <c r="K215" s="443"/>
      <c r="L215" s="443"/>
      <c r="M215" s="443"/>
      <c r="N215" s="443"/>
      <c r="O215" s="443"/>
      <c r="P215" s="443"/>
      <c r="Q215" s="443"/>
      <c r="R215" s="443"/>
      <c r="S215" s="443"/>
      <c r="T215" s="443"/>
      <c r="U215" s="443"/>
      <c r="V215" s="443"/>
      <c r="W215" s="443"/>
      <c r="X215" s="443"/>
      <c r="Y215" s="443"/>
      <c r="Z215" s="443"/>
      <c r="AA215" s="443"/>
    </row>
    <row r="216">
      <c r="A216" s="443"/>
      <c r="B216" s="459"/>
      <c r="C216" s="459"/>
      <c r="D216" s="459"/>
      <c r="E216" s="459"/>
      <c r="F216" s="459"/>
      <c r="G216" s="459"/>
      <c r="H216" s="459"/>
      <c r="I216" s="459"/>
      <c r="J216" s="443"/>
      <c r="K216" s="443"/>
      <c r="L216" s="443"/>
      <c r="M216" s="443"/>
      <c r="N216" s="443"/>
      <c r="O216" s="443"/>
      <c r="P216" s="443"/>
      <c r="Q216" s="443"/>
      <c r="R216" s="443"/>
      <c r="S216" s="443"/>
      <c r="T216" s="443"/>
      <c r="U216" s="443"/>
      <c r="V216" s="443"/>
      <c r="W216" s="443"/>
      <c r="X216" s="443"/>
      <c r="Y216" s="443"/>
      <c r="Z216" s="443"/>
      <c r="AA216" s="443"/>
    </row>
    <row r="217">
      <c r="A217" s="443"/>
      <c r="B217" s="459"/>
      <c r="C217" s="459"/>
      <c r="D217" s="459"/>
      <c r="E217" s="459"/>
      <c r="F217" s="459"/>
      <c r="G217" s="459"/>
      <c r="H217" s="459"/>
      <c r="I217" s="459"/>
      <c r="J217" s="443"/>
      <c r="K217" s="443"/>
      <c r="L217" s="443"/>
      <c r="M217" s="443"/>
      <c r="N217" s="443"/>
      <c r="O217" s="443"/>
      <c r="P217" s="443"/>
      <c r="Q217" s="443"/>
      <c r="R217" s="443"/>
      <c r="S217" s="443"/>
      <c r="T217" s="443"/>
      <c r="U217" s="443"/>
      <c r="V217" s="443"/>
      <c r="W217" s="443"/>
      <c r="X217" s="443"/>
      <c r="Y217" s="443"/>
      <c r="Z217" s="443"/>
      <c r="AA217" s="443"/>
    </row>
    <row r="218">
      <c r="A218" s="443"/>
      <c r="B218" s="459"/>
      <c r="C218" s="459"/>
      <c r="D218" s="459"/>
      <c r="E218" s="459"/>
      <c r="F218" s="459"/>
      <c r="G218" s="459"/>
      <c r="H218" s="459"/>
      <c r="I218" s="459"/>
      <c r="J218" s="443"/>
      <c r="K218" s="443"/>
      <c r="L218" s="443"/>
      <c r="M218" s="443"/>
      <c r="N218" s="443"/>
      <c r="O218" s="443"/>
      <c r="P218" s="443"/>
      <c r="Q218" s="443"/>
      <c r="R218" s="443"/>
      <c r="S218" s="443"/>
      <c r="T218" s="443"/>
      <c r="U218" s="443"/>
      <c r="V218" s="443"/>
      <c r="W218" s="443"/>
      <c r="X218" s="443"/>
      <c r="Y218" s="443"/>
      <c r="Z218" s="443"/>
      <c r="AA218" s="443"/>
    </row>
    <row r="219">
      <c r="A219" s="443"/>
      <c r="B219" s="459"/>
      <c r="C219" s="459"/>
      <c r="D219" s="459"/>
      <c r="E219" s="459"/>
      <c r="F219" s="459"/>
      <c r="G219" s="459"/>
      <c r="H219" s="459"/>
      <c r="I219" s="459"/>
      <c r="J219" s="443"/>
      <c r="K219" s="443"/>
      <c r="L219" s="443"/>
      <c r="M219" s="443"/>
      <c r="N219" s="443"/>
      <c r="O219" s="443"/>
      <c r="P219" s="443"/>
      <c r="Q219" s="443"/>
      <c r="R219" s="443"/>
      <c r="S219" s="443"/>
      <c r="T219" s="443"/>
      <c r="U219" s="443"/>
      <c r="V219" s="443"/>
      <c r="W219" s="443"/>
      <c r="X219" s="443"/>
      <c r="Y219" s="443"/>
      <c r="Z219" s="443"/>
      <c r="AA219" s="443"/>
    </row>
    <row r="220">
      <c r="A220" s="443"/>
      <c r="B220" s="459"/>
      <c r="C220" s="459"/>
      <c r="D220" s="459"/>
      <c r="E220" s="459"/>
      <c r="F220" s="459"/>
      <c r="G220" s="459"/>
      <c r="H220" s="459"/>
      <c r="I220" s="459"/>
      <c r="J220" s="443"/>
      <c r="K220" s="443"/>
      <c r="L220" s="443"/>
      <c r="M220" s="443"/>
      <c r="N220" s="443"/>
      <c r="O220" s="443"/>
      <c r="P220" s="443"/>
      <c r="Q220" s="443"/>
      <c r="R220" s="443"/>
      <c r="S220" s="443"/>
      <c r="T220" s="443"/>
      <c r="U220" s="443"/>
      <c r="V220" s="443"/>
      <c r="W220" s="443"/>
      <c r="X220" s="443"/>
      <c r="Y220" s="443"/>
      <c r="Z220" s="443"/>
      <c r="AA220" s="443"/>
    </row>
    <row r="221">
      <c r="A221" s="443"/>
      <c r="B221" s="459"/>
      <c r="C221" s="459"/>
      <c r="D221" s="459"/>
      <c r="E221" s="459"/>
      <c r="F221" s="459"/>
      <c r="G221" s="459"/>
      <c r="H221" s="459"/>
      <c r="I221" s="459"/>
      <c r="J221" s="443"/>
      <c r="K221" s="443"/>
      <c r="L221" s="443"/>
      <c r="M221" s="443"/>
      <c r="N221" s="443"/>
      <c r="O221" s="443"/>
      <c r="P221" s="443"/>
      <c r="Q221" s="443"/>
      <c r="R221" s="443"/>
      <c r="S221" s="443"/>
      <c r="T221" s="443"/>
      <c r="U221" s="443"/>
      <c r="V221" s="443"/>
      <c r="W221" s="443"/>
      <c r="X221" s="443"/>
      <c r="Y221" s="443"/>
      <c r="Z221" s="443"/>
      <c r="AA221" s="443"/>
    </row>
    <row r="222">
      <c r="A222" s="443"/>
      <c r="B222" s="459"/>
      <c r="C222" s="459"/>
      <c r="D222" s="459"/>
      <c r="E222" s="459"/>
      <c r="F222" s="459"/>
      <c r="G222" s="459"/>
      <c r="H222" s="459"/>
      <c r="I222" s="459"/>
      <c r="J222" s="443"/>
      <c r="K222" s="443"/>
      <c r="L222" s="443"/>
      <c r="M222" s="443"/>
      <c r="N222" s="443"/>
      <c r="O222" s="443"/>
      <c r="P222" s="443"/>
      <c r="Q222" s="443"/>
      <c r="R222" s="443"/>
      <c r="S222" s="443"/>
      <c r="T222" s="443"/>
      <c r="U222" s="443"/>
      <c r="V222" s="443"/>
      <c r="W222" s="443"/>
      <c r="X222" s="443"/>
      <c r="Y222" s="443"/>
      <c r="Z222" s="443"/>
      <c r="AA222" s="443"/>
    </row>
    <row r="223">
      <c r="A223" s="443"/>
      <c r="B223" s="459"/>
      <c r="C223" s="459"/>
      <c r="D223" s="459"/>
      <c r="E223" s="459"/>
      <c r="F223" s="459"/>
      <c r="G223" s="459"/>
      <c r="H223" s="459"/>
      <c r="I223" s="459"/>
      <c r="J223" s="443"/>
      <c r="K223" s="443"/>
      <c r="L223" s="443"/>
      <c r="M223" s="443"/>
      <c r="N223" s="443"/>
      <c r="O223" s="443"/>
      <c r="P223" s="443"/>
      <c r="Q223" s="443"/>
      <c r="R223" s="443"/>
      <c r="S223" s="443"/>
      <c r="T223" s="443"/>
      <c r="U223" s="443"/>
      <c r="V223" s="443"/>
      <c r="W223" s="443"/>
      <c r="X223" s="443"/>
      <c r="Y223" s="443"/>
      <c r="Z223" s="443"/>
      <c r="AA223" s="443"/>
    </row>
    <row r="224">
      <c r="A224" s="443"/>
      <c r="B224" s="459"/>
      <c r="C224" s="459"/>
      <c r="D224" s="459"/>
      <c r="E224" s="459"/>
      <c r="F224" s="459"/>
      <c r="G224" s="459"/>
      <c r="H224" s="459"/>
      <c r="I224" s="459"/>
      <c r="J224" s="443"/>
      <c r="K224" s="443"/>
      <c r="L224" s="443"/>
      <c r="M224" s="443"/>
      <c r="N224" s="443"/>
      <c r="O224" s="443"/>
      <c r="P224" s="443"/>
      <c r="Q224" s="443"/>
      <c r="R224" s="443"/>
      <c r="S224" s="443"/>
      <c r="T224" s="443"/>
      <c r="U224" s="443"/>
      <c r="V224" s="443"/>
      <c r="W224" s="443"/>
      <c r="X224" s="443"/>
      <c r="Y224" s="443"/>
      <c r="Z224" s="443"/>
      <c r="AA224" s="443"/>
    </row>
    <row r="225">
      <c r="A225" s="443"/>
      <c r="B225" s="459"/>
      <c r="C225" s="459"/>
      <c r="D225" s="459"/>
      <c r="E225" s="459"/>
      <c r="F225" s="459"/>
      <c r="G225" s="459"/>
      <c r="H225" s="459"/>
      <c r="I225" s="459"/>
      <c r="J225" s="443"/>
      <c r="K225" s="443"/>
      <c r="L225" s="443"/>
      <c r="M225" s="443"/>
      <c r="N225" s="443"/>
      <c r="O225" s="443"/>
      <c r="P225" s="443"/>
      <c r="Q225" s="443"/>
      <c r="R225" s="443"/>
      <c r="S225" s="443"/>
      <c r="T225" s="443"/>
      <c r="U225" s="443"/>
      <c r="V225" s="443"/>
      <c r="W225" s="443"/>
      <c r="X225" s="443"/>
      <c r="Y225" s="443"/>
      <c r="Z225" s="443"/>
      <c r="AA225" s="443"/>
    </row>
    <row r="226">
      <c r="A226" s="443"/>
      <c r="B226" s="459"/>
      <c r="C226" s="459"/>
      <c r="D226" s="459"/>
      <c r="E226" s="459"/>
      <c r="F226" s="459"/>
      <c r="G226" s="459"/>
      <c r="H226" s="459"/>
      <c r="I226" s="459"/>
      <c r="J226" s="443"/>
      <c r="K226" s="443"/>
      <c r="L226" s="443"/>
      <c r="M226" s="443"/>
      <c r="N226" s="443"/>
      <c r="O226" s="443"/>
      <c r="P226" s="443"/>
      <c r="Q226" s="443"/>
      <c r="R226" s="443"/>
      <c r="S226" s="443"/>
      <c r="T226" s="443"/>
      <c r="U226" s="443"/>
      <c r="V226" s="443"/>
      <c r="W226" s="443"/>
      <c r="X226" s="443"/>
      <c r="Y226" s="443"/>
      <c r="Z226" s="443"/>
      <c r="AA226" s="443"/>
    </row>
    <row r="227">
      <c r="A227" s="443"/>
      <c r="B227" s="459"/>
      <c r="C227" s="459"/>
      <c r="D227" s="459"/>
      <c r="E227" s="459"/>
      <c r="F227" s="459"/>
      <c r="G227" s="459"/>
      <c r="H227" s="459"/>
      <c r="I227" s="459"/>
      <c r="J227" s="443"/>
      <c r="K227" s="443"/>
      <c r="L227" s="443"/>
      <c r="M227" s="443"/>
      <c r="N227" s="443"/>
      <c r="O227" s="443"/>
      <c r="P227" s="443"/>
      <c r="Q227" s="443"/>
      <c r="R227" s="443"/>
      <c r="S227" s="443"/>
      <c r="T227" s="443"/>
      <c r="U227" s="443"/>
      <c r="V227" s="443"/>
      <c r="W227" s="443"/>
      <c r="X227" s="443"/>
      <c r="Y227" s="443"/>
      <c r="Z227" s="443"/>
      <c r="AA227" s="443"/>
    </row>
    <row r="228">
      <c r="A228" s="443"/>
      <c r="B228" s="459"/>
      <c r="C228" s="459"/>
      <c r="D228" s="459"/>
      <c r="E228" s="459"/>
      <c r="F228" s="459"/>
      <c r="G228" s="459"/>
      <c r="H228" s="459"/>
      <c r="I228" s="459"/>
      <c r="J228" s="443"/>
      <c r="K228" s="443"/>
      <c r="L228" s="443"/>
      <c r="M228" s="443"/>
      <c r="N228" s="443"/>
      <c r="O228" s="443"/>
      <c r="P228" s="443"/>
      <c r="Q228" s="443"/>
      <c r="R228" s="443"/>
      <c r="S228" s="443"/>
      <c r="T228" s="443"/>
      <c r="U228" s="443"/>
      <c r="V228" s="443"/>
      <c r="W228" s="443"/>
      <c r="X228" s="443"/>
      <c r="Y228" s="443"/>
      <c r="Z228" s="443"/>
      <c r="AA228" s="443"/>
    </row>
    <row r="229">
      <c r="A229" s="443"/>
      <c r="B229" s="459"/>
      <c r="C229" s="459"/>
      <c r="D229" s="459"/>
      <c r="E229" s="459"/>
      <c r="F229" s="459"/>
      <c r="G229" s="459"/>
      <c r="H229" s="459"/>
      <c r="I229" s="459"/>
      <c r="J229" s="443"/>
      <c r="K229" s="443"/>
      <c r="L229" s="443"/>
      <c r="M229" s="443"/>
      <c r="N229" s="443"/>
      <c r="O229" s="443"/>
      <c r="P229" s="443"/>
      <c r="Q229" s="443"/>
      <c r="R229" s="443"/>
      <c r="S229" s="443"/>
      <c r="T229" s="443"/>
      <c r="U229" s="443"/>
      <c r="V229" s="443"/>
      <c r="W229" s="443"/>
      <c r="X229" s="443"/>
      <c r="Y229" s="443"/>
      <c r="Z229" s="443"/>
      <c r="AA229" s="443"/>
    </row>
    <row r="230">
      <c r="A230" s="443"/>
      <c r="B230" s="459"/>
      <c r="C230" s="459"/>
      <c r="D230" s="459"/>
      <c r="E230" s="459"/>
      <c r="F230" s="459"/>
      <c r="G230" s="459"/>
      <c r="H230" s="459"/>
      <c r="I230" s="459"/>
      <c r="J230" s="443"/>
      <c r="K230" s="443"/>
      <c r="L230" s="443"/>
      <c r="M230" s="443"/>
      <c r="N230" s="443"/>
      <c r="O230" s="443"/>
      <c r="P230" s="443"/>
      <c r="Q230" s="443"/>
      <c r="R230" s="443"/>
      <c r="S230" s="443"/>
      <c r="T230" s="443"/>
      <c r="U230" s="443"/>
      <c r="V230" s="443"/>
      <c r="W230" s="443"/>
      <c r="X230" s="443"/>
      <c r="Y230" s="443"/>
      <c r="Z230" s="443"/>
      <c r="AA230" s="443"/>
    </row>
    <row r="231">
      <c r="A231" s="443"/>
      <c r="B231" s="459"/>
      <c r="C231" s="459"/>
      <c r="D231" s="459"/>
      <c r="E231" s="459"/>
      <c r="F231" s="459"/>
      <c r="G231" s="459"/>
      <c r="H231" s="459"/>
      <c r="I231" s="459"/>
      <c r="J231" s="443"/>
      <c r="K231" s="443"/>
      <c r="L231" s="443"/>
      <c r="M231" s="443"/>
      <c r="N231" s="443"/>
      <c r="O231" s="443"/>
      <c r="P231" s="443"/>
      <c r="Q231" s="443"/>
      <c r="R231" s="443"/>
      <c r="S231" s="443"/>
      <c r="T231" s="443"/>
      <c r="U231" s="443"/>
      <c r="V231" s="443"/>
      <c r="W231" s="443"/>
      <c r="X231" s="443"/>
      <c r="Y231" s="443"/>
      <c r="Z231" s="443"/>
      <c r="AA231" s="443"/>
    </row>
    <row r="232">
      <c r="A232" s="443"/>
      <c r="B232" s="459"/>
      <c r="C232" s="459"/>
      <c r="D232" s="459"/>
      <c r="E232" s="459"/>
      <c r="F232" s="459"/>
      <c r="G232" s="459"/>
      <c r="H232" s="459"/>
      <c r="I232" s="459"/>
      <c r="J232" s="443"/>
      <c r="K232" s="443"/>
      <c r="L232" s="443"/>
      <c r="M232" s="443"/>
      <c r="N232" s="443"/>
      <c r="O232" s="443"/>
      <c r="P232" s="443"/>
      <c r="Q232" s="443"/>
      <c r="R232" s="443"/>
      <c r="S232" s="443"/>
      <c r="T232" s="443"/>
      <c r="U232" s="443"/>
      <c r="V232" s="443"/>
      <c r="W232" s="443"/>
      <c r="X232" s="443"/>
      <c r="Y232" s="443"/>
      <c r="Z232" s="443"/>
      <c r="AA232" s="443"/>
    </row>
    <row r="233">
      <c r="A233" s="443"/>
      <c r="B233" s="459"/>
      <c r="C233" s="459"/>
      <c r="D233" s="459"/>
      <c r="E233" s="459"/>
      <c r="F233" s="459"/>
      <c r="G233" s="459"/>
      <c r="H233" s="459"/>
      <c r="I233" s="459"/>
      <c r="J233" s="443"/>
      <c r="K233" s="443"/>
      <c r="L233" s="443"/>
      <c r="M233" s="443"/>
      <c r="N233" s="443"/>
      <c r="O233" s="443"/>
      <c r="P233" s="443"/>
      <c r="Q233" s="443"/>
      <c r="R233" s="443"/>
      <c r="S233" s="443"/>
      <c r="T233" s="443"/>
      <c r="U233" s="443"/>
      <c r="V233" s="443"/>
      <c r="W233" s="443"/>
      <c r="X233" s="443"/>
      <c r="Y233" s="443"/>
      <c r="Z233" s="443"/>
      <c r="AA233" s="443"/>
    </row>
    <row r="234">
      <c r="A234" s="443"/>
      <c r="B234" s="459"/>
      <c r="C234" s="459"/>
      <c r="D234" s="459"/>
      <c r="E234" s="459"/>
      <c r="F234" s="459"/>
      <c r="G234" s="459"/>
      <c r="H234" s="459"/>
      <c r="I234" s="459"/>
      <c r="J234" s="443"/>
      <c r="K234" s="443"/>
      <c r="L234" s="443"/>
      <c r="M234" s="443"/>
      <c r="N234" s="443"/>
      <c r="O234" s="443"/>
      <c r="P234" s="443"/>
      <c r="Q234" s="443"/>
      <c r="R234" s="443"/>
      <c r="S234" s="443"/>
      <c r="T234" s="443"/>
      <c r="U234" s="443"/>
      <c r="V234" s="443"/>
      <c r="W234" s="443"/>
      <c r="X234" s="443"/>
      <c r="Y234" s="443"/>
      <c r="Z234" s="443"/>
      <c r="AA234" s="443"/>
    </row>
    <row r="235">
      <c r="A235" s="443"/>
      <c r="B235" s="459"/>
      <c r="C235" s="459"/>
      <c r="D235" s="459"/>
      <c r="E235" s="459"/>
      <c r="F235" s="459"/>
      <c r="G235" s="459"/>
      <c r="H235" s="459"/>
      <c r="I235" s="459"/>
      <c r="J235" s="443"/>
      <c r="K235" s="443"/>
      <c r="L235" s="443"/>
      <c r="M235" s="443"/>
      <c r="N235" s="443"/>
      <c r="O235" s="443"/>
      <c r="P235" s="443"/>
      <c r="Q235" s="443"/>
      <c r="R235" s="443"/>
      <c r="S235" s="443"/>
      <c r="T235" s="443"/>
      <c r="U235" s="443"/>
      <c r="V235" s="443"/>
      <c r="W235" s="443"/>
      <c r="X235" s="443"/>
      <c r="Y235" s="443"/>
      <c r="Z235" s="443"/>
      <c r="AA235" s="443"/>
    </row>
    <row r="236">
      <c r="A236" s="443"/>
      <c r="B236" s="459"/>
      <c r="C236" s="459"/>
      <c r="D236" s="459"/>
      <c r="E236" s="459"/>
      <c r="F236" s="459"/>
      <c r="G236" s="459"/>
      <c r="H236" s="459"/>
      <c r="I236" s="459"/>
      <c r="J236" s="443"/>
      <c r="K236" s="443"/>
      <c r="L236" s="443"/>
      <c r="M236" s="443"/>
      <c r="N236" s="443"/>
      <c r="O236" s="443"/>
      <c r="P236" s="443"/>
      <c r="Q236" s="443"/>
      <c r="R236" s="443"/>
      <c r="S236" s="443"/>
      <c r="T236" s="443"/>
      <c r="U236" s="443"/>
      <c r="V236" s="443"/>
      <c r="W236" s="443"/>
      <c r="X236" s="443"/>
      <c r="Y236" s="443"/>
      <c r="Z236" s="443"/>
      <c r="AA236" s="443"/>
    </row>
    <row r="237">
      <c r="A237" s="443"/>
      <c r="B237" s="459"/>
      <c r="C237" s="459"/>
      <c r="D237" s="459"/>
      <c r="E237" s="459"/>
      <c r="F237" s="459"/>
      <c r="G237" s="459"/>
      <c r="H237" s="459"/>
      <c r="I237" s="459"/>
      <c r="J237" s="443"/>
      <c r="K237" s="443"/>
      <c r="L237" s="443"/>
      <c r="M237" s="443"/>
      <c r="N237" s="443"/>
      <c r="O237" s="443"/>
      <c r="P237" s="443"/>
      <c r="Q237" s="443"/>
      <c r="R237" s="443"/>
      <c r="S237" s="443"/>
      <c r="T237" s="443"/>
      <c r="U237" s="443"/>
      <c r="V237" s="443"/>
      <c r="W237" s="443"/>
      <c r="X237" s="443"/>
      <c r="Y237" s="443"/>
      <c r="Z237" s="443"/>
      <c r="AA237" s="443"/>
    </row>
    <row r="238">
      <c r="A238" s="443"/>
      <c r="B238" s="459"/>
      <c r="C238" s="459"/>
      <c r="D238" s="459"/>
      <c r="E238" s="459"/>
      <c r="F238" s="459"/>
      <c r="G238" s="459"/>
      <c r="H238" s="459"/>
      <c r="I238" s="459"/>
      <c r="J238" s="443"/>
      <c r="K238" s="443"/>
      <c r="L238" s="443"/>
      <c r="M238" s="443"/>
      <c r="N238" s="443"/>
      <c r="O238" s="443"/>
      <c r="P238" s="443"/>
      <c r="Q238" s="443"/>
      <c r="R238" s="443"/>
      <c r="S238" s="443"/>
      <c r="T238" s="443"/>
      <c r="U238" s="443"/>
      <c r="V238" s="443"/>
      <c r="W238" s="443"/>
      <c r="X238" s="443"/>
      <c r="Y238" s="443"/>
      <c r="Z238" s="443"/>
      <c r="AA238" s="443"/>
    </row>
    <row r="239">
      <c r="A239" s="443"/>
      <c r="B239" s="459"/>
      <c r="C239" s="459"/>
      <c r="D239" s="459"/>
      <c r="E239" s="459"/>
      <c r="F239" s="459"/>
      <c r="G239" s="459"/>
      <c r="H239" s="459"/>
      <c r="I239" s="459"/>
      <c r="J239" s="443"/>
      <c r="K239" s="443"/>
      <c r="L239" s="443"/>
      <c r="M239" s="443"/>
      <c r="N239" s="443"/>
      <c r="O239" s="443"/>
      <c r="P239" s="443"/>
      <c r="Q239" s="443"/>
      <c r="R239" s="443"/>
      <c r="S239" s="443"/>
      <c r="T239" s="443"/>
      <c r="U239" s="443"/>
      <c r="V239" s="443"/>
      <c r="W239" s="443"/>
      <c r="X239" s="443"/>
      <c r="Y239" s="443"/>
      <c r="Z239" s="443"/>
      <c r="AA239" s="443"/>
    </row>
    <row r="240">
      <c r="A240" s="443"/>
      <c r="B240" s="459"/>
      <c r="C240" s="459"/>
      <c r="D240" s="459"/>
      <c r="E240" s="459"/>
      <c r="F240" s="459"/>
      <c r="G240" s="459"/>
      <c r="H240" s="459"/>
      <c r="I240" s="459"/>
      <c r="J240" s="443"/>
      <c r="K240" s="443"/>
      <c r="L240" s="443"/>
      <c r="M240" s="443"/>
      <c r="N240" s="443"/>
      <c r="O240" s="443"/>
      <c r="P240" s="443"/>
      <c r="Q240" s="443"/>
      <c r="R240" s="443"/>
      <c r="S240" s="443"/>
      <c r="T240" s="443"/>
      <c r="U240" s="443"/>
      <c r="V240" s="443"/>
      <c r="W240" s="443"/>
      <c r="X240" s="443"/>
      <c r="Y240" s="443"/>
      <c r="Z240" s="443"/>
      <c r="AA240" s="443"/>
    </row>
    <row r="241">
      <c r="A241" s="443"/>
      <c r="B241" s="459"/>
      <c r="C241" s="459"/>
      <c r="D241" s="459"/>
      <c r="E241" s="459"/>
      <c r="F241" s="459"/>
      <c r="G241" s="459"/>
      <c r="H241" s="459"/>
      <c r="I241" s="459"/>
      <c r="J241" s="443"/>
      <c r="K241" s="443"/>
      <c r="L241" s="443"/>
      <c r="M241" s="443"/>
      <c r="N241" s="443"/>
      <c r="O241" s="443"/>
      <c r="P241" s="443"/>
      <c r="Q241" s="443"/>
      <c r="R241" s="443"/>
      <c r="S241" s="443"/>
      <c r="T241" s="443"/>
      <c r="U241" s="443"/>
      <c r="V241" s="443"/>
      <c r="W241" s="443"/>
      <c r="X241" s="443"/>
      <c r="Y241" s="443"/>
      <c r="Z241" s="443"/>
      <c r="AA241" s="443"/>
    </row>
    <row r="242">
      <c r="A242" s="443"/>
      <c r="B242" s="459"/>
      <c r="C242" s="459"/>
      <c r="D242" s="459"/>
      <c r="E242" s="459"/>
      <c r="F242" s="459"/>
      <c r="G242" s="459"/>
      <c r="H242" s="459"/>
      <c r="I242" s="459"/>
      <c r="J242" s="443"/>
      <c r="K242" s="443"/>
      <c r="L242" s="443"/>
      <c r="M242" s="443"/>
      <c r="N242" s="443"/>
      <c r="O242" s="443"/>
      <c r="P242" s="443"/>
      <c r="Q242" s="443"/>
      <c r="R242" s="443"/>
      <c r="S242" s="443"/>
      <c r="T242" s="443"/>
      <c r="U242" s="443"/>
      <c r="V242" s="443"/>
      <c r="W242" s="443"/>
      <c r="X242" s="443"/>
      <c r="Y242" s="443"/>
      <c r="Z242" s="443"/>
      <c r="AA242" s="443"/>
    </row>
    <row r="243">
      <c r="A243" s="443"/>
      <c r="B243" s="459"/>
      <c r="C243" s="459"/>
      <c r="D243" s="459"/>
      <c r="E243" s="459"/>
      <c r="F243" s="459"/>
      <c r="G243" s="459"/>
      <c r="H243" s="459"/>
      <c r="I243" s="459"/>
      <c r="J243" s="443"/>
      <c r="K243" s="443"/>
      <c r="L243" s="443"/>
      <c r="M243" s="443"/>
      <c r="N243" s="443"/>
      <c r="O243" s="443"/>
      <c r="P243" s="443"/>
      <c r="Q243" s="443"/>
      <c r="R243" s="443"/>
      <c r="S243" s="443"/>
      <c r="T243" s="443"/>
      <c r="U243" s="443"/>
      <c r="V243" s="443"/>
      <c r="W243" s="443"/>
      <c r="X243" s="443"/>
      <c r="Y243" s="443"/>
      <c r="Z243" s="443"/>
      <c r="AA243" s="443"/>
    </row>
    <row r="244">
      <c r="A244" s="443"/>
      <c r="B244" s="459"/>
      <c r="C244" s="459"/>
      <c r="D244" s="459"/>
      <c r="E244" s="459"/>
      <c r="F244" s="459"/>
      <c r="G244" s="459"/>
      <c r="H244" s="459"/>
      <c r="I244" s="459"/>
      <c r="J244" s="443"/>
      <c r="K244" s="443"/>
      <c r="L244" s="443"/>
      <c r="M244" s="443"/>
      <c r="N244" s="443"/>
      <c r="O244" s="443"/>
      <c r="P244" s="443"/>
      <c r="Q244" s="443"/>
      <c r="R244" s="443"/>
      <c r="S244" s="443"/>
      <c r="T244" s="443"/>
      <c r="U244" s="443"/>
      <c r="V244" s="443"/>
      <c r="W244" s="443"/>
      <c r="X244" s="443"/>
      <c r="Y244" s="443"/>
      <c r="Z244" s="443"/>
      <c r="AA244" s="443"/>
    </row>
    <row r="245">
      <c r="A245" s="443"/>
      <c r="B245" s="459"/>
      <c r="C245" s="459"/>
      <c r="D245" s="459"/>
      <c r="E245" s="459"/>
      <c r="F245" s="459"/>
      <c r="G245" s="459"/>
      <c r="H245" s="459"/>
      <c r="I245" s="459"/>
      <c r="J245" s="443"/>
      <c r="K245" s="443"/>
      <c r="L245" s="443"/>
      <c r="M245" s="443"/>
      <c r="N245" s="443"/>
      <c r="O245" s="443"/>
      <c r="P245" s="443"/>
      <c r="Q245" s="443"/>
      <c r="R245" s="443"/>
      <c r="S245" s="443"/>
      <c r="T245" s="443"/>
      <c r="U245" s="443"/>
      <c r="V245" s="443"/>
      <c r="W245" s="443"/>
      <c r="X245" s="443"/>
      <c r="Y245" s="443"/>
      <c r="Z245" s="443"/>
      <c r="AA245" s="443"/>
    </row>
    <row r="246">
      <c r="A246" s="443"/>
      <c r="B246" s="459"/>
      <c r="C246" s="459"/>
      <c r="D246" s="459"/>
      <c r="E246" s="459"/>
      <c r="F246" s="459"/>
      <c r="G246" s="459"/>
      <c r="H246" s="459"/>
      <c r="I246" s="459"/>
      <c r="J246" s="443"/>
      <c r="K246" s="443"/>
      <c r="L246" s="443"/>
      <c r="M246" s="443"/>
      <c r="N246" s="443"/>
      <c r="O246" s="443"/>
      <c r="P246" s="443"/>
      <c r="Q246" s="443"/>
      <c r="R246" s="443"/>
      <c r="S246" s="443"/>
      <c r="T246" s="443"/>
      <c r="U246" s="443"/>
      <c r="V246" s="443"/>
      <c r="W246" s="443"/>
      <c r="X246" s="443"/>
      <c r="Y246" s="443"/>
      <c r="Z246" s="443"/>
      <c r="AA246" s="443"/>
    </row>
    <row r="247">
      <c r="A247" s="443"/>
      <c r="B247" s="459"/>
      <c r="C247" s="459"/>
      <c r="D247" s="459"/>
      <c r="E247" s="459"/>
      <c r="F247" s="459"/>
      <c r="G247" s="459"/>
      <c r="H247" s="459"/>
      <c r="I247" s="459"/>
      <c r="J247" s="443"/>
      <c r="K247" s="443"/>
      <c r="L247" s="443"/>
      <c r="M247" s="443"/>
      <c r="N247" s="443"/>
      <c r="O247" s="443"/>
      <c r="P247" s="443"/>
      <c r="Q247" s="443"/>
      <c r="R247" s="443"/>
      <c r="S247" s="443"/>
      <c r="T247" s="443"/>
      <c r="U247" s="443"/>
      <c r="V247" s="443"/>
      <c r="W247" s="443"/>
      <c r="X247" s="443"/>
      <c r="Y247" s="443"/>
      <c r="Z247" s="443"/>
      <c r="AA247" s="443"/>
    </row>
    <row r="248">
      <c r="A248" s="443"/>
      <c r="B248" s="459"/>
      <c r="C248" s="459"/>
      <c r="D248" s="459"/>
      <c r="E248" s="459"/>
      <c r="F248" s="459"/>
      <c r="G248" s="459"/>
      <c r="H248" s="459"/>
      <c r="I248" s="459"/>
      <c r="J248" s="443"/>
      <c r="K248" s="443"/>
      <c r="L248" s="443"/>
      <c r="M248" s="443"/>
      <c r="N248" s="443"/>
      <c r="O248" s="443"/>
      <c r="P248" s="443"/>
      <c r="Q248" s="443"/>
      <c r="R248" s="443"/>
      <c r="S248" s="443"/>
      <c r="T248" s="443"/>
      <c r="U248" s="443"/>
      <c r="V248" s="443"/>
      <c r="W248" s="443"/>
      <c r="X248" s="443"/>
      <c r="Y248" s="443"/>
      <c r="Z248" s="443"/>
      <c r="AA248" s="443"/>
    </row>
    <row r="249">
      <c r="A249" s="443"/>
      <c r="B249" s="459"/>
      <c r="C249" s="459"/>
      <c r="D249" s="459"/>
      <c r="E249" s="459"/>
      <c r="F249" s="459"/>
      <c r="G249" s="459"/>
      <c r="H249" s="459"/>
      <c r="I249" s="459"/>
      <c r="J249" s="443"/>
      <c r="K249" s="443"/>
      <c r="L249" s="443"/>
      <c r="M249" s="443"/>
      <c r="N249" s="443"/>
      <c r="O249" s="443"/>
      <c r="P249" s="443"/>
      <c r="Q249" s="443"/>
      <c r="R249" s="443"/>
      <c r="S249" s="443"/>
      <c r="T249" s="443"/>
      <c r="U249" s="443"/>
      <c r="V249" s="443"/>
      <c r="W249" s="443"/>
      <c r="X249" s="443"/>
      <c r="Y249" s="443"/>
      <c r="Z249" s="443"/>
      <c r="AA249" s="443"/>
    </row>
    <row r="250">
      <c r="A250" s="443"/>
      <c r="B250" s="459"/>
      <c r="C250" s="459"/>
      <c r="D250" s="459"/>
      <c r="E250" s="459"/>
      <c r="F250" s="459"/>
      <c r="G250" s="459"/>
      <c r="H250" s="459"/>
      <c r="I250" s="459"/>
      <c r="J250" s="443"/>
      <c r="K250" s="443"/>
      <c r="L250" s="443"/>
      <c r="M250" s="443"/>
      <c r="N250" s="443"/>
      <c r="O250" s="443"/>
      <c r="P250" s="443"/>
      <c r="Q250" s="443"/>
      <c r="R250" s="443"/>
      <c r="S250" s="443"/>
      <c r="T250" s="443"/>
      <c r="U250" s="443"/>
      <c r="V250" s="443"/>
      <c r="W250" s="443"/>
      <c r="X250" s="443"/>
      <c r="Y250" s="443"/>
      <c r="Z250" s="443"/>
      <c r="AA250" s="443"/>
    </row>
    <row r="251">
      <c r="A251" s="443"/>
      <c r="B251" s="459"/>
      <c r="C251" s="459"/>
      <c r="D251" s="459"/>
      <c r="E251" s="459"/>
      <c r="F251" s="459"/>
      <c r="G251" s="459"/>
      <c r="H251" s="459"/>
      <c r="I251" s="459"/>
      <c r="J251" s="443"/>
      <c r="K251" s="443"/>
      <c r="L251" s="443"/>
      <c r="M251" s="443"/>
      <c r="N251" s="443"/>
      <c r="O251" s="443"/>
      <c r="P251" s="443"/>
      <c r="Q251" s="443"/>
      <c r="R251" s="443"/>
      <c r="S251" s="443"/>
      <c r="T251" s="443"/>
      <c r="U251" s="443"/>
      <c r="V251" s="443"/>
      <c r="W251" s="443"/>
      <c r="X251" s="443"/>
      <c r="Y251" s="443"/>
      <c r="Z251" s="443"/>
      <c r="AA251" s="443"/>
    </row>
    <row r="252">
      <c r="A252" s="443"/>
      <c r="B252" s="459"/>
      <c r="C252" s="459"/>
      <c r="D252" s="459"/>
      <c r="E252" s="459"/>
      <c r="F252" s="459"/>
      <c r="G252" s="459"/>
      <c r="H252" s="459"/>
      <c r="I252" s="459"/>
      <c r="J252" s="443"/>
      <c r="K252" s="443"/>
      <c r="L252" s="443"/>
      <c r="M252" s="443"/>
      <c r="N252" s="443"/>
      <c r="O252" s="443"/>
      <c r="P252" s="443"/>
      <c r="Q252" s="443"/>
      <c r="R252" s="443"/>
      <c r="S252" s="443"/>
      <c r="T252" s="443"/>
      <c r="U252" s="443"/>
      <c r="V252" s="443"/>
      <c r="W252" s="443"/>
      <c r="X252" s="443"/>
      <c r="Y252" s="443"/>
      <c r="Z252" s="443"/>
      <c r="AA252" s="443"/>
    </row>
    <row r="253">
      <c r="A253" s="443"/>
      <c r="B253" s="459"/>
      <c r="C253" s="459"/>
      <c r="D253" s="459"/>
      <c r="E253" s="459"/>
      <c r="F253" s="459"/>
      <c r="G253" s="459"/>
      <c r="H253" s="459"/>
      <c r="I253" s="459"/>
      <c r="J253" s="443"/>
      <c r="K253" s="443"/>
      <c r="L253" s="443"/>
      <c r="M253" s="443"/>
      <c r="N253" s="443"/>
      <c r="O253" s="443"/>
      <c r="P253" s="443"/>
      <c r="Q253" s="443"/>
      <c r="R253" s="443"/>
      <c r="S253" s="443"/>
      <c r="T253" s="443"/>
      <c r="U253" s="443"/>
      <c r="V253" s="443"/>
      <c r="W253" s="443"/>
      <c r="X253" s="443"/>
      <c r="Y253" s="443"/>
      <c r="Z253" s="443"/>
      <c r="AA253" s="443"/>
    </row>
    <row r="254">
      <c r="A254" s="443"/>
      <c r="B254" s="459"/>
      <c r="C254" s="459"/>
      <c r="D254" s="459"/>
      <c r="E254" s="459"/>
      <c r="F254" s="459"/>
      <c r="G254" s="459"/>
      <c r="H254" s="459"/>
      <c r="I254" s="459"/>
      <c r="J254" s="443"/>
      <c r="K254" s="443"/>
      <c r="L254" s="443"/>
      <c r="M254" s="443"/>
      <c r="N254" s="443"/>
      <c r="O254" s="443"/>
      <c r="P254" s="443"/>
      <c r="Q254" s="443"/>
      <c r="R254" s="443"/>
      <c r="S254" s="443"/>
      <c r="T254" s="443"/>
      <c r="U254" s="443"/>
      <c r="V254" s="443"/>
      <c r="W254" s="443"/>
      <c r="X254" s="443"/>
      <c r="Y254" s="443"/>
      <c r="Z254" s="443"/>
      <c r="AA254" s="443"/>
    </row>
    <row r="255">
      <c r="A255" s="443"/>
      <c r="B255" s="459"/>
      <c r="C255" s="459"/>
      <c r="D255" s="459"/>
      <c r="E255" s="459"/>
      <c r="F255" s="459"/>
      <c r="G255" s="459"/>
      <c r="H255" s="459"/>
      <c r="I255" s="459"/>
      <c r="J255" s="443"/>
      <c r="K255" s="443"/>
      <c r="L255" s="443"/>
      <c r="M255" s="443"/>
      <c r="N255" s="443"/>
      <c r="O255" s="443"/>
      <c r="P255" s="443"/>
      <c r="Q255" s="443"/>
      <c r="R255" s="443"/>
      <c r="S255" s="443"/>
      <c r="T255" s="443"/>
      <c r="U255" s="443"/>
      <c r="V255" s="443"/>
      <c r="W255" s="443"/>
      <c r="X255" s="443"/>
      <c r="Y255" s="443"/>
      <c r="Z255" s="443"/>
      <c r="AA255" s="443"/>
    </row>
    <row r="256">
      <c r="A256" s="443"/>
      <c r="B256" s="459"/>
      <c r="C256" s="459"/>
      <c r="D256" s="459"/>
      <c r="E256" s="459"/>
      <c r="F256" s="459"/>
      <c r="G256" s="459"/>
      <c r="H256" s="459"/>
      <c r="I256" s="459"/>
      <c r="J256" s="443"/>
      <c r="K256" s="443"/>
      <c r="L256" s="443"/>
      <c r="M256" s="443"/>
      <c r="N256" s="443"/>
      <c r="O256" s="443"/>
      <c r="P256" s="443"/>
      <c r="Q256" s="443"/>
      <c r="R256" s="443"/>
      <c r="S256" s="443"/>
      <c r="T256" s="443"/>
      <c r="U256" s="443"/>
      <c r="V256" s="443"/>
      <c r="W256" s="443"/>
      <c r="X256" s="443"/>
      <c r="Y256" s="443"/>
      <c r="Z256" s="443"/>
      <c r="AA256" s="443"/>
    </row>
    <row r="257">
      <c r="A257" s="443"/>
      <c r="B257" s="459"/>
      <c r="C257" s="459"/>
      <c r="D257" s="459"/>
      <c r="E257" s="459"/>
      <c r="F257" s="459"/>
      <c r="G257" s="459"/>
      <c r="H257" s="459"/>
      <c r="I257" s="459"/>
      <c r="J257" s="443"/>
      <c r="K257" s="443"/>
      <c r="L257" s="443"/>
      <c r="M257" s="443"/>
      <c r="N257" s="443"/>
      <c r="O257" s="443"/>
      <c r="P257" s="443"/>
      <c r="Q257" s="443"/>
      <c r="R257" s="443"/>
      <c r="S257" s="443"/>
      <c r="T257" s="443"/>
      <c r="U257" s="443"/>
      <c r="V257" s="443"/>
      <c r="W257" s="443"/>
      <c r="X257" s="443"/>
      <c r="Y257" s="443"/>
      <c r="Z257" s="443"/>
      <c r="AA257" s="443"/>
    </row>
    <row r="258">
      <c r="A258" s="443"/>
      <c r="B258" s="459"/>
      <c r="C258" s="459"/>
      <c r="D258" s="459"/>
      <c r="E258" s="459"/>
      <c r="F258" s="459"/>
      <c r="G258" s="459"/>
      <c r="H258" s="459"/>
      <c r="I258" s="459"/>
      <c r="J258" s="443"/>
      <c r="K258" s="443"/>
      <c r="L258" s="443"/>
      <c r="M258" s="443"/>
      <c r="N258" s="443"/>
      <c r="O258" s="443"/>
      <c r="P258" s="443"/>
      <c r="Q258" s="443"/>
      <c r="R258" s="443"/>
      <c r="S258" s="443"/>
      <c r="T258" s="443"/>
      <c r="U258" s="443"/>
      <c r="V258" s="443"/>
      <c r="W258" s="443"/>
      <c r="X258" s="443"/>
      <c r="Y258" s="443"/>
      <c r="Z258" s="443"/>
      <c r="AA258" s="443"/>
    </row>
    <row r="259">
      <c r="A259" s="443"/>
      <c r="B259" s="459"/>
      <c r="C259" s="459"/>
      <c r="D259" s="459"/>
      <c r="E259" s="459"/>
      <c r="F259" s="459"/>
      <c r="G259" s="459"/>
      <c r="H259" s="459"/>
      <c r="I259" s="459"/>
      <c r="J259" s="443"/>
      <c r="K259" s="443"/>
      <c r="L259" s="443"/>
      <c r="M259" s="443"/>
      <c r="N259" s="443"/>
      <c r="O259" s="443"/>
      <c r="P259" s="443"/>
      <c r="Q259" s="443"/>
      <c r="R259" s="443"/>
      <c r="S259" s="443"/>
      <c r="T259" s="443"/>
      <c r="U259" s="443"/>
      <c r="V259" s="443"/>
      <c r="W259" s="443"/>
      <c r="X259" s="443"/>
      <c r="Y259" s="443"/>
      <c r="Z259" s="443"/>
      <c r="AA259" s="443"/>
    </row>
    <row r="260">
      <c r="A260" s="443"/>
      <c r="B260" s="459"/>
      <c r="C260" s="459"/>
      <c r="D260" s="459"/>
      <c r="E260" s="459"/>
      <c r="F260" s="459"/>
      <c r="G260" s="459"/>
      <c r="H260" s="459"/>
      <c r="I260" s="459"/>
      <c r="J260" s="443"/>
      <c r="K260" s="443"/>
      <c r="L260" s="443"/>
      <c r="M260" s="443"/>
      <c r="N260" s="443"/>
      <c r="O260" s="443"/>
      <c r="P260" s="443"/>
      <c r="Q260" s="443"/>
      <c r="R260" s="443"/>
      <c r="S260" s="443"/>
      <c r="T260" s="443"/>
      <c r="U260" s="443"/>
      <c r="V260" s="443"/>
      <c r="W260" s="443"/>
      <c r="X260" s="443"/>
      <c r="Y260" s="443"/>
      <c r="Z260" s="443"/>
      <c r="AA260" s="443"/>
    </row>
    <row r="261">
      <c r="A261" s="443"/>
      <c r="B261" s="459"/>
      <c r="C261" s="459"/>
      <c r="D261" s="459"/>
      <c r="E261" s="459"/>
      <c r="F261" s="459"/>
      <c r="G261" s="459"/>
      <c r="H261" s="459"/>
      <c r="I261" s="459"/>
      <c r="J261" s="443"/>
      <c r="K261" s="443"/>
      <c r="L261" s="443"/>
      <c r="M261" s="443"/>
      <c r="N261" s="443"/>
      <c r="O261" s="443"/>
      <c r="P261" s="443"/>
      <c r="Q261" s="443"/>
      <c r="R261" s="443"/>
      <c r="S261" s="443"/>
      <c r="T261" s="443"/>
      <c r="U261" s="443"/>
      <c r="V261" s="443"/>
      <c r="W261" s="443"/>
      <c r="X261" s="443"/>
      <c r="Y261" s="443"/>
      <c r="Z261" s="443"/>
      <c r="AA261" s="443"/>
    </row>
    <row r="262">
      <c r="A262" s="443"/>
      <c r="B262" s="459"/>
      <c r="C262" s="459"/>
      <c r="D262" s="459"/>
      <c r="E262" s="459"/>
      <c r="F262" s="459"/>
      <c r="G262" s="459"/>
      <c r="H262" s="459"/>
      <c r="I262" s="459"/>
      <c r="J262" s="443"/>
      <c r="K262" s="443"/>
      <c r="L262" s="443"/>
      <c r="M262" s="443"/>
      <c r="N262" s="443"/>
      <c r="O262" s="443"/>
      <c r="P262" s="443"/>
      <c r="Q262" s="443"/>
      <c r="R262" s="443"/>
      <c r="S262" s="443"/>
      <c r="T262" s="443"/>
      <c r="U262" s="443"/>
      <c r="V262" s="443"/>
      <c r="W262" s="443"/>
      <c r="X262" s="443"/>
      <c r="Y262" s="443"/>
      <c r="Z262" s="443"/>
      <c r="AA262" s="443"/>
    </row>
    <row r="263">
      <c r="A263" s="443"/>
      <c r="B263" s="459"/>
      <c r="C263" s="459"/>
      <c r="D263" s="459"/>
      <c r="E263" s="459"/>
      <c r="F263" s="459"/>
      <c r="G263" s="459"/>
      <c r="H263" s="459"/>
      <c r="I263" s="459"/>
      <c r="J263" s="443"/>
      <c r="K263" s="443"/>
      <c r="L263" s="443"/>
      <c r="M263" s="443"/>
      <c r="N263" s="443"/>
      <c r="O263" s="443"/>
      <c r="P263" s="443"/>
      <c r="Q263" s="443"/>
      <c r="R263" s="443"/>
      <c r="S263" s="443"/>
      <c r="T263" s="443"/>
      <c r="U263" s="443"/>
      <c r="V263" s="443"/>
      <c r="W263" s="443"/>
      <c r="X263" s="443"/>
      <c r="Y263" s="443"/>
      <c r="Z263" s="443"/>
      <c r="AA263" s="443"/>
    </row>
    <row r="264">
      <c r="A264" s="443"/>
      <c r="B264" s="459"/>
      <c r="C264" s="459"/>
      <c r="D264" s="459"/>
      <c r="E264" s="459"/>
      <c r="F264" s="459"/>
      <c r="G264" s="459"/>
      <c r="H264" s="459"/>
      <c r="I264" s="459"/>
      <c r="J264" s="443"/>
      <c r="K264" s="443"/>
      <c r="L264" s="443"/>
      <c r="M264" s="443"/>
      <c r="N264" s="443"/>
      <c r="O264" s="443"/>
      <c r="P264" s="443"/>
      <c r="Q264" s="443"/>
      <c r="R264" s="443"/>
      <c r="S264" s="443"/>
      <c r="T264" s="443"/>
      <c r="U264" s="443"/>
      <c r="V264" s="443"/>
      <c r="W264" s="443"/>
      <c r="X264" s="443"/>
      <c r="Y264" s="443"/>
      <c r="Z264" s="443"/>
      <c r="AA264" s="443"/>
    </row>
    <row r="265">
      <c r="A265" s="443"/>
      <c r="B265" s="459"/>
      <c r="C265" s="459"/>
      <c r="D265" s="459"/>
      <c r="E265" s="459"/>
      <c r="F265" s="459"/>
      <c r="G265" s="459"/>
      <c r="H265" s="459"/>
      <c r="I265" s="459"/>
      <c r="J265" s="443"/>
      <c r="K265" s="443"/>
      <c r="L265" s="443"/>
      <c r="M265" s="443"/>
      <c r="N265" s="443"/>
      <c r="O265" s="443"/>
      <c r="P265" s="443"/>
      <c r="Q265" s="443"/>
      <c r="R265" s="443"/>
      <c r="S265" s="443"/>
      <c r="T265" s="443"/>
      <c r="U265" s="443"/>
      <c r="V265" s="443"/>
      <c r="W265" s="443"/>
      <c r="X265" s="443"/>
      <c r="Y265" s="443"/>
      <c r="Z265" s="443"/>
      <c r="AA265" s="443"/>
    </row>
    <row r="266">
      <c r="A266" s="443"/>
      <c r="B266" s="459"/>
      <c r="C266" s="459"/>
      <c r="D266" s="459"/>
      <c r="E266" s="459"/>
      <c r="F266" s="459"/>
      <c r="G266" s="459"/>
      <c r="H266" s="459"/>
      <c r="I266" s="459"/>
      <c r="J266" s="443"/>
      <c r="K266" s="443"/>
      <c r="L266" s="443"/>
      <c r="M266" s="443"/>
      <c r="N266" s="443"/>
      <c r="O266" s="443"/>
      <c r="P266" s="443"/>
      <c r="Q266" s="443"/>
      <c r="R266" s="443"/>
      <c r="S266" s="443"/>
      <c r="T266" s="443"/>
      <c r="U266" s="443"/>
      <c r="V266" s="443"/>
      <c r="W266" s="443"/>
      <c r="X266" s="443"/>
      <c r="Y266" s="443"/>
      <c r="Z266" s="443"/>
      <c r="AA266" s="443"/>
    </row>
    <row r="267">
      <c r="A267" s="443"/>
      <c r="B267" s="459"/>
      <c r="C267" s="459"/>
      <c r="D267" s="459"/>
      <c r="E267" s="459"/>
      <c r="F267" s="459"/>
      <c r="G267" s="459"/>
      <c r="H267" s="459"/>
      <c r="I267" s="459"/>
      <c r="J267" s="443"/>
      <c r="K267" s="443"/>
      <c r="L267" s="443"/>
      <c r="M267" s="443"/>
      <c r="N267" s="443"/>
      <c r="O267" s="443"/>
      <c r="P267" s="443"/>
      <c r="Q267" s="443"/>
      <c r="R267" s="443"/>
      <c r="S267" s="443"/>
      <c r="T267" s="443"/>
      <c r="U267" s="443"/>
      <c r="V267" s="443"/>
      <c r="W267" s="443"/>
      <c r="X267" s="443"/>
      <c r="Y267" s="443"/>
      <c r="Z267" s="443"/>
      <c r="AA267" s="443"/>
    </row>
    <row r="268">
      <c r="A268" s="443"/>
      <c r="B268" s="459"/>
      <c r="C268" s="459"/>
      <c r="D268" s="459"/>
      <c r="E268" s="459"/>
      <c r="F268" s="459"/>
      <c r="G268" s="459"/>
      <c r="H268" s="459"/>
      <c r="I268" s="459"/>
      <c r="J268" s="443"/>
      <c r="K268" s="443"/>
      <c r="L268" s="443"/>
      <c r="M268" s="443"/>
      <c r="N268" s="443"/>
      <c r="O268" s="443"/>
      <c r="P268" s="443"/>
      <c r="Q268" s="443"/>
      <c r="R268" s="443"/>
      <c r="S268" s="443"/>
      <c r="T268" s="443"/>
      <c r="U268" s="443"/>
      <c r="V268" s="443"/>
      <c r="W268" s="443"/>
      <c r="X268" s="443"/>
      <c r="Y268" s="443"/>
      <c r="Z268" s="443"/>
      <c r="AA268" s="443"/>
    </row>
    <row r="269">
      <c r="A269" s="443"/>
      <c r="B269" s="459"/>
      <c r="C269" s="459"/>
      <c r="D269" s="459"/>
      <c r="E269" s="459"/>
      <c r="F269" s="459"/>
      <c r="G269" s="459"/>
      <c r="H269" s="459"/>
      <c r="I269" s="459"/>
      <c r="J269" s="443"/>
      <c r="K269" s="443"/>
      <c r="L269" s="443"/>
      <c r="M269" s="443"/>
      <c r="N269" s="443"/>
      <c r="O269" s="443"/>
      <c r="P269" s="443"/>
      <c r="Q269" s="443"/>
      <c r="R269" s="443"/>
      <c r="S269" s="443"/>
      <c r="T269" s="443"/>
      <c r="U269" s="443"/>
      <c r="V269" s="443"/>
      <c r="W269" s="443"/>
      <c r="X269" s="443"/>
      <c r="Y269" s="443"/>
      <c r="Z269" s="443"/>
      <c r="AA269" s="443"/>
    </row>
    <row r="270">
      <c r="A270" s="443"/>
      <c r="B270" s="459"/>
      <c r="C270" s="459"/>
      <c r="D270" s="459"/>
      <c r="E270" s="459"/>
      <c r="F270" s="459"/>
      <c r="G270" s="459"/>
      <c r="H270" s="459"/>
      <c r="I270" s="459"/>
      <c r="J270" s="443"/>
      <c r="K270" s="443"/>
      <c r="L270" s="443"/>
      <c r="M270" s="443"/>
      <c r="N270" s="443"/>
      <c r="O270" s="443"/>
      <c r="P270" s="443"/>
      <c r="Q270" s="443"/>
      <c r="R270" s="443"/>
      <c r="S270" s="443"/>
      <c r="T270" s="443"/>
      <c r="U270" s="443"/>
      <c r="V270" s="443"/>
      <c r="W270" s="443"/>
      <c r="X270" s="443"/>
      <c r="Y270" s="443"/>
      <c r="Z270" s="443"/>
      <c r="AA270" s="443"/>
    </row>
    <row r="271">
      <c r="A271" s="443"/>
      <c r="B271" s="459"/>
      <c r="C271" s="459"/>
      <c r="D271" s="459"/>
      <c r="E271" s="459"/>
      <c r="F271" s="459"/>
      <c r="G271" s="459"/>
      <c r="H271" s="459"/>
      <c r="I271" s="459"/>
      <c r="J271" s="443"/>
      <c r="K271" s="443"/>
      <c r="L271" s="443"/>
      <c r="M271" s="443"/>
      <c r="N271" s="443"/>
      <c r="O271" s="443"/>
      <c r="P271" s="443"/>
      <c r="Q271" s="443"/>
      <c r="R271" s="443"/>
      <c r="S271" s="443"/>
      <c r="T271" s="443"/>
      <c r="U271" s="443"/>
      <c r="V271" s="443"/>
      <c r="W271" s="443"/>
      <c r="X271" s="443"/>
      <c r="Y271" s="443"/>
      <c r="Z271" s="443"/>
      <c r="AA271" s="443"/>
    </row>
    <row r="272">
      <c r="A272" s="443"/>
      <c r="B272" s="459"/>
      <c r="C272" s="459"/>
      <c r="D272" s="459"/>
      <c r="E272" s="459"/>
      <c r="F272" s="459"/>
      <c r="G272" s="459"/>
      <c r="H272" s="459"/>
      <c r="I272" s="459"/>
      <c r="J272" s="443"/>
      <c r="K272" s="443"/>
      <c r="L272" s="443"/>
      <c r="M272" s="443"/>
      <c r="N272" s="443"/>
      <c r="O272" s="443"/>
      <c r="P272" s="443"/>
      <c r="Q272" s="443"/>
      <c r="R272" s="443"/>
      <c r="S272" s="443"/>
      <c r="T272" s="443"/>
      <c r="U272" s="443"/>
      <c r="V272" s="443"/>
      <c r="W272" s="443"/>
      <c r="X272" s="443"/>
      <c r="Y272" s="443"/>
      <c r="Z272" s="443"/>
      <c r="AA272" s="443"/>
    </row>
    <row r="273">
      <c r="A273" s="443"/>
      <c r="B273" s="459"/>
      <c r="C273" s="459"/>
      <c r="D273" s="459"/>
      <c r="E273" s="459"/>
      <c r="F273" s="459"/>
      <c r="G273" s="459"/>
      <c r="H273" s="459"/>
      <c r="I273" s="459"/>
      <c r="J273" s="443"/>
      <c r="K273" s="443"/>
      <c r="L273" s="443"/>
      <c r="M273" s="443"/>
      <c r="N273" s="443"/>
      <c r="O273" s="443"/>
      <c r="P273" s="443"/>
      <c r="Q273" s="443"/>
      <c r="R273" s="443"/>
      <c r="S273" s="443"/>
      <c r="T273" s="443"/>
      <c r="U273" s="443"/>
      <c r="V273" s="443"/>
      <c r="W273" s="443"/>
      <c r="X273" s="443"/>
      <c r="Y273" s="443"/>
      <c r="Z273" s="443"/>
      <c r="AA273" s="443"/>
    </row>
    <row r="274">
      <c r="A274" s="443"/>
      <c r="B274" s="459"/>
      <c r="C274" s="459"/>
      <c r="D274" s="459"/>
      <c r="E274" s="459"/>
      <c r="F274" s="459"/>
      <c r="G274" s="459"/>
      <c r="H274" s="459"/>
      <c r="I274" s="459"/>
      <c r="J274" s="443"/>
      <c r="K274" s="443"/>
      <c r="L274" s="443"/>
      <c r="M274" s="443"/>
      <c r="N274" s="443"/>
      <c r="O274" s="443"/>
      <c r="P274" s="443"/>
      <c r="Q274" s="443"/>
      <c r="R274" s="443"/>
      <c r="S274" s="443"/>
      <c r="T274" s="443"/>
      <c r="U274" s="443"/>
      <c r="V274" s="443"/>
      <c r="W274" s="443"/>
      <c r="X274" s="443"/>
      <c r="Y274" s="443"/>
      <c r="Z274" s="443"/>
      <c r="AA274" s="443"/>
    </row>
    <row r="275">
      <c r="A275" s="443"/>
      <c r="B275" s="459"/>
      <c r="C275" s="459"/>
      <c r="D275" s="459"/>
      <c r="E275" s="459"/>
      <c r="F275" s="459"/>
      <c r="G275" s="459"/>
      <c r="H275" s="459"/>
      <c r="I275" s="459"/>
      <c r="J275" s="443"/>
      <c r="K275" s="443"/>
      <c r="L275" s="443"/>
      <c r="M275" s="443"/>
      <c r="N275" s="443"/>
      <c r="O275" s="443"/>
      <c r="P275" s="443"/>
      <c r="Q275" s="443"/>
      <c r="R275" s="443"/>
      <c r="S275" s="443"/>
      <c r="T275" s="443"/>
      <c r="U275" s="443"/>
      <c r="V275" s="443"/>
      <c r="W275" s="443"/>
      <c r="X275" s="443"/>
      <c r="Y275" s="443"/>
      <c r="Z275" s="443"/>
      <c r="AA275" s="443"/>
    </row>
    <row r="276">
      <c r="A276" s="443"/>
      <c r="B276" s="459"/>
      <c r="C276" s="459"/>
      <c r="D276" s="459"/>
      <c r="E276" s="459"/>
      <c r="F276" s="459"/>
      <c r="G276" s="459"/>
      <c r="H276" s="459"/>
      <c r="I276" s="459"/>
      <c r="J276" s="443"/>
      <c r="K276" s="443"/>
      <c r="L276" s="443"/>
      <c r="M276" s="443"/>
      <c r="N276" s="443"/>
      <c r="O276" s="443"/>
      <c r="P276" s="443"/>
      <c r="Q276" s="443"/>
      <c r="R276" s="443"/>
      <c r="S276" s="443"/>
      <c r="T276" s="443"/>
      <c r="U276" s="443"/>
      <c r="V276" s="443"/>
      <c r="W276" s="443"/>
      <c r="X276" s="443"/>
      <c r="Y276" s="443"/>
      <c r="Z276" s="443"/>
      <c r="AA276" s="443"/>
    </row>
    <row r="277">
      <c r="A277" s="443"/>
      <c r="B277" s="459"/>
      <c r="C277" s="459"/>
      <c r="D277" s="459"/>
      <c r="E277" s="459"/>
      <c r="F277" s="459"/>
      <c r="G277" s="459"/>
      <c r="H277" s="459"/>
      <c r="I277" s="459"/>
      <c r="J277" s="443"/>
      <c r="K277" s="443"/>
      <c r="L277" s="443"/>
      <c r="M277" s="443"/>
      <c r="N277" s="443"/>
      <c r="O277" s="443"/>
      <c r="P277" s="443"/>
      <c r="Q277" s="443"/>
      <c r="R277" s="443"/>
      <c r="S277" s="443"/>
      <c r="T277" s="443"/>
      <c r="U277" s="443"/>
      <c r="V277" s="443"/>
      <c r="W277" s="443"/>
      <c r="X277" s="443"/>
      <c r="Y277" s="443"/>
      <c r="Z277" s="443"/>
      <c r="AA277" s="443"/>
    </row>
    <row r="278">
      <c r="A278" s="443"/>
      <c r="B278" s="459"/>
      <c r="C278" s="459"/>
      <c r="D278" s="459"/>
      <c r="E278" s="459"/>
      <c r="F278" s="459"/>
      <c r="G278" s="459"/>
      <c r="H278" s="459"/>
      <c r="I278" s="459"/>
      <c r="J278" s="443"/>
      <c r="K278" s="443"/>
      <c r="L278" s="443"/>
      <c r="M278" s="443"/>
      <c r="N278" s="443"/>
      <c r="O278" s="443"/>
      <c r="P278" s="443"/>
      <c r="Q278" s="443"/>
      <c r="R278" s="443"/>
      <c r="S278" s="443"/>
      <c r="T278" s="443"/>
      <c r="U278" s="443"/>
      <c r="V278" s="443"/>
      <c r="W278" s="443"/>
      <c r="X278" s="443"/>
      <c r="Y278" s="443"/>
      <c r="Z278" s="443"/>
      <c r="AA278" s="443"/>
    </row>
    <row r="279">
      <c r="A279" s="443"/>
      <c r="B279" s="459"/>
      <c r="C279" s="459"/>
      <c r="D279" s="459"/>
      <c r="E279" s="459"/>
      <c r="F279" s="459"/>
      <c r="G279" s="459"/>
      <c r="H279" s="459"/>
      <c r="I279" s="459"/>
      <c r="J279" s="443"/>
      <c r="K279" s="443"/>
      <c r="L279" s="443"/>
      <c r="M279" s="443"/>
      <c r="N279" s="443"/>
      <c r="O279" s="443"/>
      <c r="P279" s="443"/>
      <c r="Q279" s="443"/>
      <c r="R279" s="443"/>
      <c r="S279" s="443"/>
      <c r="T279" s="443"/>
      <c r="U279" s="443"/>
      <c r="V279" s="443"/>
      <c r="W279" s="443"/>
      <c r="X279" s="443"/>
      <c r="Y279" s="443"/>
      <c r="Z279" s="443"/>
      <c r="AA279" s="443"/>
    </row>
    <row r="280">
      <c r="A280" s="443"/>
      <c r="B280" s="459"/>
      <c r="C280" s="459"/>
      <c r="D280" s="459"/>
      <c r="E280" s="459"/>
      <c r="F280" s="459"/>
      <c r="G280" s="459"/>
      <c r="H280" s="459"/>
      <c r="I280" s="459"/>
      <c r="J280" s="443"/>
      <c r="K280" s="443"/>
      <c r="L280" s="443"/>
      <c r="M280" s="443"/>
      <c r="N280" s="443"/>
      <c r="O280" s="443"/>
      <c r="P280" s="443"/>
      <c r="Q280" s="443"/>
      <c r="R280" s="443"/>
      <c r="S280" s="443"/>
      <c r="T280" s="443"/>
      <c r="U280" s="443"/>
      <c r="V280" s="443"/>
      <c r="W280" s="443"/>
      <c r="X280" s="443"/>
      <c r="Y280" s="443"/>
      <c r="Z280" s="443"/>
      <c r="AA280" s="443"/>
    </row>
    <row r="281">
      <c r="A281" s="443"/>
      <c r="B281" s="459"/>
      <c r="C281" s="459"/>
      <c r="D281" s="459"/>
      <c r="E281" s="459"/>
      <c r="F281" s="459"/>
      <c r="G281" s="459"/>
      <c r="H281" s="459"/>
      <c r="I281" s="459"/>
      <c r="J281" s="443"/>
      <c r="K281" s="443"/>
      <c r="L281" s="443"/>
      <c r="M281" s="443"/>
      <c r="N281" s="443"/>
      <c r="O281" s="443"/>
      <c r="P281" s="443"/>
      <c r="Q281" s="443"/>
      <c r="R281" s="443"/>
      <c r="S281" s="443"/>
      <c r="T281" s="443"/>
      <c r="U281" s="443"/>
      <c r="V281" s="443"/>
      <c r="W281" s="443"/>
      <c r="X281" s="443"/>
      <c r="Y281" s="443"/>
      <c r="Z281" s="443"/>
      <c r="AA281" s="443"/>
    </row>
    <row r="282">
      <c r="A282" s="443"/>
      <c r="B282" s="459"/>
      <c r="C282" s="459"/>
      <c r="D282" s="459"/>
      <c r="E282" s="459"/>
      <c r="F282" s="459"/>
      <c r="G282" s="459"/>
      <c r="H282" s="459"/>
      <c r="I282" s="459"/>
      <c r="J282" s="443"/>
      <c r="K282" s="443"/>
      <c r="L282" s="443"/>
      <c r="M282" s="443"/>
      <c r="N282" s="443"/>
      <c r="O282" s="443"/>
      <c r="P282" s="443"/>
      <c r="Q282" s="443"/>
      <c r="R282" s="443"/>
      <c r="S282" s="443"/>
      <c r="T282" s="443"/>
      <c r="U282" s="443"/>
      <c r="V282" s="443"/>
      <c r="W282" s="443"/>
      <c r="X282" s="443"/>
      <c r="Y282" s="443"/>
      <c r="Z282" s="443"/>
      <c r="AA282" s="443"/>
    </row>
    <row r="283">
      <c r="A283" s="443"/>
      <c r="B283" s="459"/>
      <c r="C283" s="459"/>
      <c r="D283" s="459"/>
      <c r="E283" s="459"/>
      <c r="F283" s="459"/>
      <c r="G283" s="459"/>
      <c r="H283" s="459"/>
      <c r="I283" s="459"/>
      <c r="J283" s="443"/>
      <c r="K283" s="443"/>
      <c r="L283" s="443"/>
      <c r="M283" s="443"/>
      <c r="N283" s="443"/>
      <c r="O283" s="443"/>
      <c r="P283" s="443"/>
      <c r="Q283" s="443"/>
      <c r="R283" s="443"/>
      <c r="S283" s="443"/>
      <c r="T283" s="443"/>
      <c r="U283" s="443"/>
      <c r="V283" s="443"/>
      <c r="W283" s="443"/>
      <c r="X283" s="443"/>
      <c r="Y283" s="443"/>
      <c r="Z283" s="443"/>
      <c r="AA283" s="443"/>
    </row>
    <row r="284">
      <c r="A284" s="443"/>
      <c r="B284" s="459"/>
      <c r="C284" s="459"/>
      <c r="D284" s="459"/>
      <c r="E284" s="459"/>
      <c r="F284" s="459"/>
      <c r="G284" s="459"/>
      <c r="H284" s="459"/>
      <c r="I284" s="459"/>
      <c r="J284" s="443"/>
      <c r="K284" s="443"/>
      <c r="L284" s="443"/>
      <c r="M284" s="443"/>
      <c r="N284" s="443"/>
      <c r="O284" s="443"/>
      <c r="P284" s="443"/>
      <c r="Q284" s="443"/>
      <c r="R284" s="443"/>
      <c r="S284" s="443"/>
      <c r="T284" s="443"/>
      <c r="U284" s="443"/>
      <c r="V284" s="443"/>
      <c r="W284" s="443"/>
      <c r="X284" s="443"/>
      <c r="Y284" s="443"/>
      <c r="Z284" s="443"/>
      <c r="AA284" s="443"/>
    </row>
    <row r="285">
      <c r="A285" s="443"/>
      <c r="B285" s="459"/>
      <c r="C285" s="459"/>
      <c r="D285" s="459"/>
      <c r="E285" s="459"/>
      <c r="F285" s="459"/>
      <c r="G285" s="459"/>
      <c r="H285" s="459"/>
      <c r="I285" s="459"/>
      <c r="J285" s="443"/>
      <c r="K285" s="443"/>
      <c r="L285" s="443"/>
      <c r="M285" s="443"/>
      <c r="N285" s="443"/>
      <c r="O285" s="443"/>
      <c r="P285" s="443"/>
      <c r="Q285" s="443"/>
      <c r="R285" s="443"/>
      <c r="S285" s="443"/>
      <c r="T285" s="443"/>
      <c r="U285" s="443"/>
      <c r="V285" s="443"/>
      <c r="W285" s="443"/>
      <c r="X285" s="443"/>
      <c r="Y285" s="443"/>
      <c r="Z285" s="443"/>
      <c r="AA285" s="443"/>
    </row>
    <row r="286">
      <c r="A286" s="443"/>
      <c r="B286" s="459"/>
      <c r="C286" s="459"/>
      <c r="D286" s="459"/>
      <c r="E286" s="459"/>
      <c r="F286" s="459"/>
      <c r="G286" s="459"/>
      <c r="H286" s="459"/>
      <c r="I286" s="459"/>
      <c r="J286" s="443"/>
      <c r="K286" s="443"/>
      <c r="L286" s="443"/>
      <c r="M286" s="443"/>
      <c r="N286" s="443"/>
      <c r="O286" s="443"/>
      <c r="P286" s="443"/>
      <c r="Q286" s="443"/>
      <c r="R286" s="443"/>
      <c r="S286" s="443"/>
      <c r="T286" s="443"/>
      <c r="U286" s="443"/>
      <c r="V286" s="443"/>
      <c r="W286" s="443"/>
      <c r="X286" s="443"/>
      <c r="Y286" s="443"/>
      <c r="Z286" s="443"/>
      <c r="AA286" s="443"/>
    </row>
    <row r="287">
      <c r="A287" s="443"/>
      <c r="B287" s="459"/>
      <c r="C287" s="459"/>
      <c r="D287" s="459"/>
      <c r="E287" s="459"/>
      <c r="F287" s="459"/>
      <c r="G287" s="459"/>
      <c r="H287" s="459"/>
      <c r="I287" s="459"/>
      <c r="J287" s="443"/>
      <c r="K287" s="443"/>
      <c r="L287" s="443"/>
      <c r="M287" s="443"/>
      <c r="N287" s="443"/>
      <c r="O287" s="443"/>
      <c r="P287" s="443"/>
      <c r="Q287" s="443"/>
      <c r="R287" s="443"/>
      <c r="S287" s="443"/>
      <c r="T287" s="443"/>
      <c r="U287" s="443"/>
      <c r="V287" s="443"/>
      <c r="W287" s="443"/>
      <c r="X287" s="443"/>
      <c r="Y287" s="443"/>
      <c r="Z287" s="443"/>
      <c r="AA287" s="443"/>
    </row>
    <row r="288">
      <c r="A288" s="443"/>
      <c r="B288" s="459"/>
      <c r="C288" s="459"/>
      <c r="D288" s="459"/>
      <c r="E288" s="459"/>
      <c r="F288" s="459"/>
      <c r="G288" s="459"/>
      <c r="H288" s="459"/>
      <c r="I288" s="459"/>
      <c r="J288" s="443"/>
      <c r="K288" s="443"/>
      <c r="L288" s="443"/>
      <c r="M288" s="443"/>
      <c r="N288" s="443"/>
      <c r="O288" s="443"/>
      <c r="P288" s="443"/>
      <c r="Q288" s="443"/>
      <c r="R288" s="443"/>
      <c r="S288" s="443"/>
      <c r="T288" s="443"/>
      <c r="U288" s="443"/>
      <c r="V288" s="443"/>
      <c r="W288" s="443"/>
      <c r="X288" s="443"/>
      <c r="Y288" s="443"/>
      <c r="Z288" s="443"/>
      <c r="AA288" s="443"/>
    </row>
    <row r="289">
      <c r="A289" s="443"/>
      <c r="B289" s="459"/>
      <c r="C289" s="459"/>
      <c r="D289" s="459"/>
      <c r="E289" s="459"/>
      <c r="F289" s="459"/>
      <c r="G289" s="459"/>
      <c r="H289" s="459"/>
      <c r="I289" s="459"/>
      <c r="J289" s="443"/>
      <c r="K289" s="443"/>
      <c r="L289" s="443"/>
      <c r="M289" s="443"/>
      <c r="N289" s="443"/>
      <c r="O289" s="443"/>
      <c r="P289" s="443"/>
      <c r="Q289" s="443"/>
      <c r="R289" s="443"/>
      <c r="S289" s="443"/>
      <c r="T289" s="443"/>
      <c r="U289" s="443"/>
      <c r="V289" s="443"/>
      <c r="W289" s="443"/>
      <c r="X289" s="443"/>
      <c r="Y289" s="443"/>
      <c r="Z289" s="443"/>
      <c r="AA289" s="443"/>
    </row>
    <row r="290">
      <c r="A290" s="443"/>
      <c r="B290" s="459"/>
      <c r="C290" s="459"/>
      <c r="D290" s="459"/>
      <c r="E290" s="459"/>
      <c r="F290" s="459"/>
      <c r="G290" s="459"/>
      <c r="H290" s="459"/>
      <c r="I290" s="459"/>
      <c r="J290" s="443"/>
      <c r="K290" s="443"/>
      <c r="L290" s="443"/>
      <c r="M290" s="443"/>
      <c r="N290" s="443"/>
      <c r="O290" s="443"/>
      <c r="P290" s="443"/>
      <c r="Q290" s="443"/>
      <c r="R290" s="443"/>
      <c r="S290" s="443"/>
      <c r="T290" s="443"/>
      <c r="U290" s="443"/>
      <c r="V290" s="443"/>
      <c r="W290" s="443"/>
      <c r="X290" s="443"/>
      <c r="Y290" s="443"/>
      <c r="Z290" s="443"/>
      <c r="AA290" s="443"/>
    </row>
    <row r="291">
      <c r="A291" s="443"/>
      <c r="B291" s="459"/>
      <c r="C291" s="459"/>
      <c r="D291" s="459"/>
      <c r="E291" s="459"/>
      <c r="F291" s="459"/>
      <c r="G291" s="459"/>
      <c r="H291" s="459"/>
      <c r="I291" s="459"/>
      <c r="J291" s="443"/>
      <c r="K291" s="443"/>
      <c r="L291" s="443"/>
      <c r="M291" s="443"/>
      <c r="N291" s="443"/>
      <c r="O291" s="443"/>
      <c r="P291" s="443"/>
      <c r="Q291" s="443"/>
      <c r="R291" s="443"/>
      <c r="S291" s="443"/>
      <c r="T291" s="443"/>
      <c r="U291" s="443"/>
      <c r="V291" s="443"/>
      <c r="W291" s="443"/>
      <c r="X291" s="443"/>
      <c r="Y291" s="443"/>
      <c r="Z291" s="443"/>
      <c r="AA291" s="443"/>
    </row>
    <row r="292">
      <c r="A292" s="443"/>
      <c r="B292" s="459"/>
      <c r="C292" s="459"/>
      <c r="D292" s="459"/>
      <c r="E292" s="459"/>
      <c r="F292" s="459"/>
      <c r="G292" s="459"/>
      <c r="H292" s="459"/>
      <c r="I292" s="459"/>
      <c r="J292" s="443"/>
      <c r="K292" s="443"/>
      <c r="L292" s="443"/>
      <c r="M292" s="443"/>
      <c r="N292" s="443"/>
      <c r="O292" s="443"/>
      <c r="P292" s="443"/>
      <c r="Q292" s="443"/>
      <c r="R292" s="443"/>
      <c r="S292" s="443"/>
      <c r="T292" s="443"/>
      <c r="U292" s="443"/>
      <c r="V292" s="443"/>
      <c r="W292" s="443"/>
      <c r="X292" s="443"/>
      <c r="Y292" s="443"/>
      <c r="Z292" s="443"/>
      <c r="AA292" s="443"/>
    </row>
    <row r="293">
      <c r="A293" s="443"/>
      <c r="B293" s="459"/>
      <c r="C293" s="459"/>
      <c r="D293" s="459"/>
      <c r="E293" s="459"/>
      <c r="F293" s="459"/>
      <c r="G293" s="459"/>
      <c r="H293" s="459"/>
      <c r="I293" s="459"/>
      <c r="J293" s="443"/>
      <c r="K293" s="443"/>
      <c r="L293" s="443"/>
      <c r="M293" s="443"/>
      <c r="N293" s="443"/>
      <c r="O293" s="443"/>
      <c r="P293" s="443"/>
      <c r="Q293" s="443"/>
      <c r="R293" s="443"/>
      <c r="S293" s="443"/>
      <c r="T293" s="443"/>
      <c r="U293" s="443"/>
      <c r="V293" s="443"/>
      <c r="W293" s="443"/>
      <c r="X293" s="443"/>
      <c r="Y293" s="443"/>
      <c r="Z293" s="443"/>
      <c r="AA293" s="443"/>
    </row>
    <row r="294">
      <c r="A294" s="443"/>
      <c r="B294" s="459"/>
      <c r="C294" s="459"/>
      <c r="D294" s="459"/>
      <c r="E294" s="459"/>
      <c r="F294" s="459"/>
      <c r="G294" s="459"/>
      <c r="H294" s="459"/>
      <c r="I294" s="459"/>
      <c r="J294" s="443"/>
      <c r="K294" s="443"/>
      <c r="L294" s="443"/>
      <c r="M294" s="443"/>
      <c r="N294" s="443"/>
      <c r="O294" s="443"/>
      <c r="P294" s="443"/>
      <c r="Q294" s="443"/>
      <c r="R294" s="443"/>
      <c r="S294" s="443"/>
      <c r="T294" s="443"/>
      <c r="U294" s="443"/>
      <c r="V294" s="443"/>
      <c r="W294" s="443"/>
      <c r="X294" s="443"/>
      <c r="Y294" s="443"/>
      <c r="Z294" s="443"/>
      <c r="AA294" s="443"/>
    </row>
    <row r="295">
      <c r="A295" s="443"/>
      <c r="B295" s="459"/>
      <c r="C295" s="459"/>
      <c r="D295" s="459"/>
      <c r="E295" s="459"/>
      <c r="F295" s="459"/>
      <c r="G295" s="459"/>
      <c r="H295" s="459"/>
      <c r="I295" s="459"/>
      <c r="J295" s="443"/>
      <c r="K295" s="443"/>
      <c r="L295" s="443"/>
      <c r="M295" s="443"/>
      <c r="N295" s="443"/>
      <c r="O295" s="443"/>
      <c r="P295" s="443"/>
      <c r="Q295" s="443"/>
      <c r="R295" s="443"/>
      <c r="S295" s="443"/>
      <c r="T295" s="443"/>
      <c r="U295" s="443"/>
      <c r="V295" s="443"/>
      <c r="W295" s="443"/>
      <c r="X295" s="443"/>
      <c r="Y295" s="443"/>
      <c r="Z295" s="443"/>
      <c r="AA295" s="443"/>
    </row>
    <row r="296">
      <c r="A296" s="443"/>
      <c r="B296" s="459"/>
      <c r="C296" s="459"/>
      <c r="D296" s="459"/>
      <c r="E296" s="459"/>
      <c r="F296" s="459"/>
      <c r="G296" s="459"/>
      <c r="H296" s="459"/>
      <c r="I296" s="459"/>
      <c r="J296" s="443"/>
      <c r="K296" s="443"/>
      <c r="L296" s="443"/>
      <c r="M296" s="443"/>
      <c r="N296" s="443"/>
      <c r="O296" s="443"/>
      <c r="P296" s="443"/>
      <c r="Q296" s="443"/>
      <c r="R296" s="443"/>
      <c r="S296" s="443"/>
      <c r="T296" s="443"/>
      <c r="U296" s="443"/>
      <c r="V296" s="443"/>
      <c r="W296" s="443"/>
      <c r="X296" s="443"/>
      <c r="Y296" s="443"/>
      <c r="Z296" s="443"/>
      <c r="AA296" s="443"/>
    </row>
    <row r="297">
      <c r="A297" s="443"/>
      <c r="B297" s="459"/>
      <c r="C297" s="459"/>
      <c r="D297" s="459"/>
      <c r="E297" s="459"/>
      <c r="F297" s="459"/>
      <c r="G297" s="459"/>
      <c r="H297" s="459"/>
      <c r="I297" s="459"/>
      <c r="J297" s="443"/>
      <c r="K297" s="443"/>
      <c r="L297" s="443"/>
      <c r="M297" s="443"/>
      <c r="N297" s="443"/>
      <c r="O297" s="443"/>
      <c r="P297" s="443"/>
      <c r="Q297" s="443"/>
      <c r="R297" s="443"/>
      <c r="S297" s="443"/>
      <c r="T297" s="443"/>
      <c r="U297" s="443"/>
      <c r="V297" s="443"/>
      <c r="W297" s="443"/>
      <c r="X297" s="443"/>
      <c r="Y297" s="443"/>
      <c r="Z297" s="443"/>
      <c r="AA297" s="443"/>
    </row>
    <row r="298">
      <c r="A298" s="443"/>
      <c r="B298" s="459"/>
      <c r="C298" s="459"/>
      <c r="D298" s="459"/>
      <c r="E298" s="459"/>
      <c r="F298" s="459"/>
      <c r="G298" s="459"/>
      <c r="H298" s="459"/>
      <c r="I298" s="459"/>
      <c r="J298" s="443"/>
      <c r="K298" s="443"/>
      <c r="L298" s="443"/>
      <c r="M298" s="443"/>
      <c r="N298" s="443"/>
      <c r="O298" s="443"/>
      <c r="P298" s="443"/>
      <c r="Q298" s="443"/>
      <c r="R298" s="443"/>
      <c r="S298" s="443"/>
      <c r="T298" s="443"/>
      <c r="U298" s="443"/>
      <c r="V298" s="443"/>
      <c r="W298" s="443"/>
      <c r="X298" s="443"/>
      <c r="Y298" s="443"/>
      <c r="Z298" s="443"/>
      <c r="AA298" s="443"/>
    </row>
    <row r="299">
      <c r="A299" s="443"/>
      <c r="B299" s="459"/>
      <c r="C299" s="459"/>
      <c r="D299" s="459"/>
      <c r="E299" s="459"/>
      <c r="F299" s="459"/>
      <c r="G299" s="459"/>
      <c r="H299" s="459"/>
      <c r="I299" s="459"/>
      <c r="J299" s="443"/>
      <c r="K299" s="443"/>
      <c r="L299" s="443"/>
      <c r="M299" s="443"/>
      <c r="N299" s="443"/>
      <c r="O299" s="443"/>
      <c r="P299" s="443"/>
      <c r="Q299" s="443"/>
      <c r="R299" s="443"/>
      <c r="S299" s="443"/>
      <c r="T299" s="443"/>
      <c r="U299" s="443"/>
      <c r="V299" s="443"/>
      <c r="W299" s="443"/>
      <c r="X299" s="443"/>
      <c r="Y299" s="443"/>
      <c r="Z299" s="443"/>
      <c r="AA299" s="443"/>
    </row>
    <row r="300">
      <c r="A300" s="443"/>
      <c r="B300" s="459"/>
      <c r="C300" s="459"/>
      <c r="D300" s="459"/>
      <c r="E300" s="459"/>
      <c r="F300" s="459"/>
      <c r="G300" s="459"/>
      <c r="H300" s="459"/>
      <c r="I300" s="459"/>
      <c r="J300" s="443"/>
      <c r="K300" s="443"/>
      <c r="L300" s="443"/>
      <c r="M300" s="443"/>
      <c r="N300" s="443"/>
      <c r="O300" s="443"/>
      <c r="P300" s="443"/>
      <c r="Q300" s="443"/>
      <c r="R300" s="443"/>
      <c r="S300" s="443"/>
      <c r="T300" s="443"/>
      <c r="U300" s="443"/>
      <c r="V300" s="443"/>
      <c r="W300" s="443"/>
      <c r="X300" s="443"/>
      <c r="Y300" s="443"/>
      <c r="Z300" s="443"/>
      <c r="AA300" s="443"/>
    </row>
    <row r="301">
      <c r="A301" s="443"/>
      <c r="B301" s="459"/>
      <c r="C301" s="459"/>
      <c r="D301" s="459"/>
      <c r="E301" s="459"/>
      <c r="F301" s="459"/>
      <c r="G301" s="459"/>
      <c r="H301" s="459"/>
      <c r="I301" s="459"/>
      <c r="J301" s="443"/>
      <c r="K301" s="443"/>
      <c r="L301" s="443"/>
      <c r="M301" s="443"/>
      <c r="N301" s="443"/>
      <c r="O301" s="443"/>
      <c r="P301" s="443"/>
      <c r="Q301" s="443"/>
      <c r="R301" s="443"/>
      <c r="S301" s="443"/>
      <c r="T301" s="443"/>
      <c r="U301" s="443"/>
      <c r="V301" s="443"/>
      <c r="W301" s="443"/>
      <c r="X301" s="443"/>
      <c r="Y301" s="443"/>
      <c r="Z301" s="443"/>
      <c r="AA301" s="443"/>
    </row>
    <row r="302">
      <c r="A302" s="443"/>
      <c r="B302" s="459"/>
      <c r="C302" s="459"/>
      <c r="D302" s="459"/>
      <c r="E302" s="459"/>
      <c r="F302" s="459"/>
      <c r="G302" s="459"/>
      <c r="H302" s="459"/>
      <c r="I302" s="459"/>
      <c r="J302" s="443"/>
      <c r="K302" s="443"/>
      <c r="L302" s="443"/>
      <c r="M302" s="443"/>
      <c r="N302" s="443"/>
      <c r="O302" s="443"/>
      <c r="P302" s="443"/>
      <c r="Q302" s="443"/>
      <c r="R302" s="443"/>
      <c r="S302" s="443"/>
      <c r="T302" s="443"/>
      <c r="U302" s="443"/>
      <c r="V302" s="443"/>
      <c r="W302" s="443"/>
      <c r="X302" s="443"/>
      <c r="Y302" s="443"/>
      <c r="Z302" s="443"/>
      <c r="AA302" s="443"/>
    </row>
    <row r="303">
      <c r="A303" s="443"/>
      <c r="B303" s="459"/>
      <c r="C303" s="459"/>
      <c r="D303" s="459"/>
      <c r="E303" s="459"/>
      <c r="F303" s="459"/>
      <c r="G303" s="459"/>
      <c r="H303" s="459"/>
      <c r="I303" s="459"/>
      <c r="J303" s="443"/>
      <c r="K303" s="443"/>
      <c r="L303" s="443"/>
      <c r="M303" s="443"/>
      <c r="N303" s="443"/>
      <c r="O303" s="443"/>
      <c r="P303" s="443"/>
      <c r="Q303" s="443"/>
      <c r="R303" s="443"/>
      <c r="S303" s="443"/>
      <c r="T303" s="443"/>
      <c r="U303" s="443"/>
      <c r="V303" s="443"/>
      <c r="W303" s="443"/>
      <c r="X303" s="443"/>
      <c r="Y303" s="443"/>
      <c r="Z303" s="443"/>
      <c r="AA303" s="443"/>
    </row>
    <row r="304">
      <c r="A304" s="443"/>
      <c r="B304" s="459"/>
      <c r="C304" s="459"/>
      <c r="D304" s="459"/>
      <c r="E304" s="459"/>
      <c r="F304" s="459"/>
      <c r="G304" s="459"/>
      <c r="H304" s="459"/>
      <c r="I304" s="459"/>
      <c r="J304" s="443"/>
      <c r="K304" s="443"/>
      <c r="L304" s="443"/>
      <c r="M304" s="443"/>
      <c r="N304" s="443"/>
      <c r="O304" s="443"/>
      <c r="P304" s="443"/>
      <c r="Q304" s="443"/>
      <c r="R304" s="443"/>
      <c r="S304" s="443"/>
      <c r="T304" s="443"/>
      <c r="U304" s="443"/>
      <c r="V304" s="443"/>
      <c r="W304" s="443"/>
      <c r="X304" s="443"/>
      <c r="Y304" s="443"/>
      <c r="Z304" s="443"/>
      <c r="AA304" s="443"/>
    </row>
    <row r="305">
      <c r="A305" s="443"/>
      <c r="B305" s="459"/>
      <c r="C305" s="459"/>
      <c r="D305" s="459"/>
      <c r="E305" s="459"/>
      <c r="F305" s="459"/>
      <c r="G305" s="459"/>
      <c r="H305" s="459"/>
      <c r="I305" s="459"/>
      <c r="J305" s="443"/>
      <c r="K305" s="443"/>
      <c r="L305" s="443"/>
      <c r="M305" s="443"/>
      <c r="N305" s="443"/>
      <c r="O305" s="443"/>
      <c r="P305" s="443"/>
      <c r="Q305" s="443"/>
      <c r="R305" s="443"/>
      <c r="S305" s="443"/>
      <c r="T305" s="443"/>
      <c r="U305" s="443"/>
      <c r="V305" s="443"/>
      <c r="W305" s="443"/>
      <c r="X305" s="443"/>
      <c r="Y305" s="443"/>
      <c r="Z305" s="443"/>
      <c r="AA305" s="443"/>
    </row>
    <row r="306">
      <c r="A306" s="443"/>
      <c r="B306" s="459"/>
      <c r="C306" s="459"/>
      <c r="D306" s="459"/>
      <c r="E306" s="459"/>
      <c r="F306" s="459"/>
      <c r="G306" s="459"/>
      <c r="H306" s="459"/>
      <c r="I306" s="459"/>
      <c r="J306" s="443"/>
      <c r="K306" s="443"/>
      <c r="L306" s="443"/>
      <c r="M306" s="443"/>
      <c r="N306" s="443"/>
      <c r="O306" s="443"/>
      <c r="P306" s="443"/>
      <c r="Q306" s="443"/>
      <c r="R306" s="443"/>
      <c r="S306" s="443"/>
      <c r="T306" s="443"/>
      <c r="U306" s="443"/>
      <c r="V306" s="443"/>
      <c r="W306" s="443"/>
      <c r="X306" s="443"/>
      <c r="Y306" s="443"/>
      <c r="Z306" s="443"/>
      <c r="AA306" s="443"/>
    </row>
    <row r="307">
      <c r="A307" s="443"/>
      <c r="B307" s="459"/>
      <c r="C307" s="459"/>
      <c r="D307" s="459"/>
      <c r="E307" s="459"/>
      <c r="F307" s="459"/>
      <c r="G307" s="459"/>
      <c r="H307" s="459"/>
      <c r="I307" s="459"/>
      <c r="J307" s="443"/>
      <c r="K307" s="443"/>
      <c r="L307" s="443"/>
      <c r="M307" s="443"/>
      <c r="N307" s="443"/>
      <c r="O307" s="443"/>
      <c r="P307" s="443"/>
      <c r="Q307" s="443"/>
      <c r="R307" s="443"/>
      <c r="S307" s="443"/>
      <c r="T307" s="443"/>
      <c r="U307" s="443"/>
      <c r="V307" s="443"/>
      <c r="W307" s="443"/>
      <c r="X307" s="443"/>
      <c r="Y307" s="443"/>
      <c r="Z307" s="443"/>
      <c r="AA307" s="443"/>
    </row>
    <row r="308">
      <c r="A308" s="443"/>
      <c r="B308" s="459"/>
      <c r="C308" s="459"/>
      <c r="D308" s="459"/>
      <c r="E308" s="459"/>
      <c r="F308" s="459"/>
      <c r="G308" s="459"/>
      <c r="H308" s="459"/>
      <c r="I308" s="459"/>
      <c r="J308" s="443"/>
      <c r="K308" s="443"/>
      <c r="L308" s="443"/>
      <c r="M308" s="443"/>
      <c r="N308" s="443"/>
      <c r="O308" s="443"/>
      <c r="P308" s="443"/>
      <c r="Q308" s="443"/>
      <c r="R308" s="443"/>
      <c r="S308" s="443"/>
      <c r="T308" s="443"/>
      <c r="U308" s="443"/>
      <c r="V308" s="443"/>
      <c r="W308" s="443"/>
      <c r="X308" s="443"/>
      <c r="Y308" s="443"/>
      <c r="Z308" s="443"/>
      <c r="AA308" s="443"/>
    </row>
    <row r="309">
      <c r="A309" s="443"/>
      <c r="B309" s="459"/>
      <c r="C309" s="459"/>
      <c r="D309" s="459"/>
      <c r="E309" s="459"/>
      <c r="F309" s="459"/>
      <c r="G309" s="459"/>
      <c r="H309" s="459"/>
      <c r="I309" s="459"/>
      <c r="J309" s="443"/>
      <c r="K309" s="443"/>
      <c r="L309" s="443"/>
      <c r="M309" s="443"/>
      <c r="N309" s="443"/>
      <c r="O309" s="443"/>
      <c r="P309" s="443"/>
      <c r="Q309" s="443"/>
      <c r="R309" s="443"/>
      <c r="S309" s="443"/>
      <c r="T309" s="443"/>
      <c r="U309" s="443"/>
      <c r="V309" s="443"/>
      <c r="W309" s="443"/>
      <c r="X309" s="443"/>
      <c r="Y309" s="443"/>
      <c r="Z309" s="443"/>
      <c r="AA309" s="443"/>
    </row>
    <row r="310">
      <c r="A310" s="443"/>
      <c r="B310" s="459"/>
      <c r="C310" s="459"/>
      <c r="D310" s="459"/>
      <c r="E310" s="459"/>
      <c r="F310" s="459"/>
      <c r="G310" s="459"/>
      <c r="H310" s="459"/>
      <c r="I310" s="459"/>
      <c r="J310" s="443"/>
      <c r="K310" s="443"/>
      <c r="L310" s="443"/>
      <c r="M310" s="443"/>
      <c r="N310" s="443"/>
      <c r="O310" s="443"/>
      <c r="P310" s="443"/>
      <c r="Q310" s="443"/>
      <c r="R310" s="443"/>
      <c r="S310" s="443"/>
      <c r="T310" s="443"/>
      <c r="U310" s="443"/>
      <c r="V310" s="443"/>
      <c r="W310" s="443"/>
      <c r="X310" s="443"/>
      <c r="Y310" s="443"/>
      <c r="Z310" s="443"/>
      <c r="AA310" s="443"/>
    </row>
    <row r="311">
      <c r="A311" s="443"/>
      <c r="B311" s="459"/>
      <c r="C311" s="459"/>
      <c r="D311" s="459"/>
      <c r="E311" s="459"/>
      <c r="F311" s="459"/>
      <c r="G311" s="459"/>
      <c r="H311" s="459"/>
      <c r="I311" s="459"/>
      <c r="J311" s="443"/>
      <c r="K311" s="443"/>
      <c r="L311" s="443"/>
      <c r="M311" s="443"/>
      <c r="N311" s="443"/>
      <c r="O311" s="443"/>
      <c r="P311" s="443"/>
      <c r="Q311" s="443"/>
      <c r="R311" s="443"/>
      <c r="S311" s="443"/>
      <c r="T311" s="443"/>
      <c r="U311" s="443"/>
      <c r="V311" s="443"/>
      <c r="W311" s="443"/>
      <c r="X311" s="443"/>
      <c r="Y311" s="443"/>
      <c r="Z311" s="443"/>
      <c r="AA311" s="443"/>
    </row>
    <row r="312">
      <c r="A312" s="443"/>
      <c r="B312" s="459"/>
      <c r="C312" s="459"/>
      <c r="D312" s="459"/>
      <c r="E312" s="459"/>
      <c r="F312" s="459"/>
      <c r="G312" s="459"/>
      <c r="H312" s="459"/>
      <c r="I312" s="459"/>
      <c r="J312" s="443"/>
      <c r="K312" s="443"/>
      <c r="L312" s="443"/>
      <c r="M312" s="443"/>
      <c r="N312" s="443"/>
      <c r="O312" s="443"/>
      <c r="P312" s="443"/>
      <c r="Q312" s="443"/>
      <c r="R312" s="443"/>
      <c r="S312" s="443"/>
      <c r="T312" s="443"/>
      <c r="U312" s="443"/>
      <c r="V312" s="443"/>
      <c r="W312" s="443"/>
      <c r="X312" s="443"/>
      <c r="Y312" s="443"/>
      <c r="Z312" s="443"/>
      <c r="AA312" s="443"/>
    </row>
    <row r="313">
      <c r="A313" s="443"/>
      <c r="B313" s="459"/>
      <c r="C313" s="459"/>
      <c r="D313" s="459"/>
      <c r="E313" s="459"/>
      <c r="F313" s="459"/>
      <c r="G313" s="459"/>
      <c r="H313" s="459"/>
      <c r="I313" s="459"/>
      <c r="J313" s="443"/>
      <c r="K313" s="443"/>
      <c r="L313" s="443"/>
      <c r="M313" s="443"/>
      <c r="N313" s="443"/>
      <c r="O313" s="443"/>
      <c r="P313" s="443"/>
      <c r="Q313" s="443"/>
      <c r="R313" s="443"/>
      <c r="S313" s="443"/>
      <c r="T313" s="443"/>
      <c r="U313" s="443"/>
      <c r="V313" s="443"/>
      <c r="W313" s="443"/>
      <c r="X313" s="443"/>
      <c r="Y313" s="443"/>
      <c r="Z313" s="443"/>
      <c r="AA313" s="443"/>
    </row>
    <row r="314">
      <c r="A314" s="443"/>
      <c r="B314" s="459"/>
      <c r="C314" s="459"/>
      <c r="D314" s="459"/>
      <c r="E314" s="459"/>
      <c r="F314" s="459"/>
      <c r="G314" s="459"/>
      <c r="H314" s="459"/>
      <c r="I314" s="459"/>
      <c r="J314" s="443"/>
      <c r="K314" s="443"/>
      <c r="L314" s="443"/>
      <c r="M314" s="443"/>
      <c r="N314" s="443"/>
      <c r="O314" s="443"/>
      <c r="P314" s="443"/>
      <c r="Q314" s="443"/>
      <c r="R314" s="443"/>
      <c r="S314" s="443"/>
      <c r="T314" s="443"/>
      <c r="U314" s="443"/>
      <c r="V314" s="443"/>
      <c r="W314" s="443"/>
      <c r="X314" s="443"/>
      <c r="Y314" s="443"/>
      <c r="Z314" s="443"/>
      <c r="AA314" s="443"/>
    </row>
    <row r="315">
      <c r="A315" s="443"/>
      <c r="B315" s="459"/>
      <c r="C315" s="459"/>
      <c r="D315" s="459"/>
      <c r="E315" s="459"/>
      <c r="F315" s="459"/>
      <c r="G315" s="459"/>
      <c r="H315" s="459"/>
      <c r="I315" s="459"/>
      <c r="J315" s="443"/>
      <c r="K315" s="443"/>
      <c r="L315" s="443"/>
      <c r="M315" s="443"/>
      <c r="N315" s="443"/>
      <c r="O315" s="443"/>
      <c r="P315" s="443"/>
      <c r="Q315" s="443"/>
      <c r="R315" s="443"/>
      <c r="S315" s="443"/>
      <c r="T315" s="443"/>
      <c r="U315" s="443"/>
      <c r="V315" s="443"/>
      <c r="W315" s="443"/>
      <c r="X315" s="443"/>
      <c r="Y315" s="443"/>
      <c r="Z315" s="443"/>
      <c r="AA315" s="443"/>
    </row>
    <row r="316">
      <c r="A316" s="443"/>
      <c r="B316" s="459"/>
      <c r="C316" s="459"/>
      <c r="D316" s="459"/>
      <c r="E316" s="459"/>
      <c r="F316" s="459"/>
      <c r="G316" s="459"/>
      <c r="H316" s="459"/>
      <c r="I316" s="459"/>
      <c r="J316" s="443"/>
      <c r="K316" s="443"/>
      <c r="L316" s="443"/>
      <c r="M316" s="443"/>
      <c r="N316" s="443"/>
      <c r="O316" s="443"/>
      <c r="P316" s="443"/>
      <c r="Q316" s="443"/>
      <c r="R316" s="443"/>
      <c r="S316" s="443"/>
      <c r="T316" s="443"/>
      <c r="U316" s="443"/>
      <c r="V316" s="443"/>
      <c r="W316" s="443"/>
      <c r="X316" s="443"/>
      <c r="Y316" s="443"/>
      <c r="Z316" s="443"/>
      <c r="AA316" s="443"/>
    </row>
    <row r="317">
      <c r="A317" s="443"/>
      <c r="B317" s="459"/>
      <c r="C317" s="459"/>
      <c r="D317" s="459"/>
      <c r="E317" s="459"/>
      <c r="F317" s="459"/>
      <c r="G317" s="459"/>
      <c r="H317" s="459"/>
      <c r="I317" s="459"/>
      <c r="J317" s="443"/>
      <c r="K317" s="443"/>
      <c r="L317" s="443"/>
      <c r="M317" s="443"/>
      <c r="N317" s="443"/>
      <c r="O317" s="443"/>
      <c r="P317" s="443"/>
      <c r="Q317" s="443"/>
      <c r="R317" s="443"/>
      <c r="S317" s="443"/>
      <c r="T317" s="443"/>
      <c r="U317" s="443"/>
      <c r="V317" s="443"/>
      <c r="W317" s="443"/>
      <c r="X317" s="443"/>
      <c r="Y317" s="443"/>
      <c r="Z317" s="443"/>
      <c r="AA317" s="443"/>
    </row>
    <row r="318">
      <c r="A318" s="443"/>
      <c r="B318" s="459"/>
      <c r="C318" s="459"/>
      <c r="D318" s="459"/>
      <c r="E318" s="459"/>
      <c r="F318" s="459"/>
      <c r="G318" s="459"/>
      <c r="H318" s="459"/>
      <c r="I318" s="459"/>
      <c r="J318" s="443"/>
      <c r="K318" s="443"/>
      <c r="L318" s="443"/>
      <c r="M318" s="443"/>
      <c r="N318" s="443"/>
      <c r="O318" s="443"/>
      <c r="P318" s="443"/>
      <c r="Q318" s="443"/>
      <c r="R318" s="443"/>
      <c r="S318" s="443"/>
      <c r="T318" s="443"/>
      <c r="U318" s="443"/>
      <c r="V318" s="443"/>
      <c r="W318" s="443"/>
      <c r="X318" s="443"/>
      <c r="Y318" s="443"/>
      <c r="Z318" s="443"/>
      <c r="AA318" s="443"/>
    </row>
    <row r="319">
      <c r="A319" s="443"/>
      <c r="B319" s="459"/>
      <c r="C319" s="459"/>
      <c r="D319" s="459"/>
      <c r="E319" s="459"/>
      <c r="F319" s="459"/>
      <c r="G319" s="459"/>
      <c r="H319" s="459"/>
      <c r="I319" s="459"/>
      <c r="J319" s="443"/>
      <c r="K319" s="443"/>
      <c r="L319" s="443"/>
      <c r="M319" s="443"/>
      <c r="N319" s="443"/>
      <c r="O319" s="443"/>
      <c r="P319" s="443"/>
      <c r="Q319" s="443"/>
      <c r="R319" s="443"/>
      <c r="S319" s="443"/>
      <c r="T319" s="443"/>
      <c r="U319" s="443"/>
      <c r="V319" s="443"/>
      <c r="W319" s="443"/>
      <c r="X319" s="443"/>
      <c r="Y319" s="443"/>
      <c r="Z319" s="443"/>
      <c r="AA319" s="443"/>
    </row>
    <row r="320">
      <c r="A320" s="443"/>
      <c r="B320" s="459"/>
      <c r="C320" s="459"/>
      <c r="D320" s="459"/>
      <c r="E320" s="459"/>
      <c r="F320" s="459"/>
      <c r="G320" s="459"/>
      <c r="H320" s="459"/>
      <c r="I320" s="459"/>
      <c r="J320" s="443"/>
      <c r="K320" s="443"/>
      <c r="L320" s="443"/>
      <c r="M320" s="443"/>
      <c r="N320" s="443"/>
      <c r="O320" s="443"/>
      <c r="P320" s="443"/>
      <c r="Q320" s="443"/>
      <c r="R320" s="443"/>
      <c r="S320" s="443"/>
      <c r="T320" s="443"/>
      <c r="U320" s="443"/>
      <c r="V320" s="443"/>
      <c r="W320" s="443"/>
      <c r="X320" s="443"/>
      <c r="Y320" s="443"/>
      <c r="Z320" s="443"/>
      <c r="AA320" s="443"/>
    </row>
    <row r="321">
      <c r="A321" s="443"/>
      <c r="B321" s="459"/>
      <c r="C321" s="459"/>
      <c r="D321" s="459"/>
      <c r="E321" s="459"/>
      <c r="F321" s="459"/>
      <c r="G321" s="459"/>
      <c r="H321" s="459"/>
      <c r="I321" s="459"/>
      <c r="J321" s="443"/>
      <c r="K321" s="443"/>
      <c r="L321" s="443"/>
      <c r="M321" s="443"/>
      <c r="N321" s="443"/>
      <c r="O321" s="443"/>
      <c r="P321" s="443"/>
      <c r="Q321" s="443"/>
      <c r="R321" s="443"/>
      <c r="S321" s="443"/>
      <c r="T321" s="443"/>
      <c r="U321" s="443"/>
      <c r="V321" s="443"/>
      <c r="W321" s="443"/>
      <c r="X321" s="443"/>
      <c r="Y321" s="443"/>
      <c r="Z321" s="443"/>
      <c r="AA321" s="443"/>
    </row>
    <row r="322">
      <c r="A322" s="443"/>
      <c r="B322" s="459"/>
      <c r="C322" s="459"/>
      <c r="D322" s="459"/>
      <c r="E322" s="459"/>
      <c r="F322" s="459"/>
      <c r="G322" s="459"/>
      <c r="H322" s="459"/>
      <c r="I322" s="459"/>
      <c r="J322" s="443"/>
      <c r="K322" s="443"/>
      <c r="L322" s="443"/>
      <c r="M322" s="443"/>
      <c r="N322" s="443"/>
      <c r="O322" s="443"/>
      <c r="P322" s="443"/>
      <c r="Q322" s="443"/>
      <c r="R322" s="443"/>
      <c r="S322" s="443"/>
      <c r="T322" s="443"/>
      <c r="U322" s="443"/>
      <c r="V322" s="443"/>
      <c r="W322" s="443"/>
      <c r="X322" s="443"/>
      <c r="Y322" s="443"/>
      <c r="Z322" s="443"/>
      <c r="AA322" s="443"/>
    </row>
    <row r="323">
      <c r="A323" s="443"/>
      <c r="B323" s="459"/>
      <c r="C323" s="459"/>
      <c r="D323" s="459"/>
      <c r="E323" s="459"/>
      <c r="F323" s="459"/>
      <c r="G323" s="459"/>
      <c r="H323" s="459"/>
      <c r="I323" s="459"/>
      <c r="J323" s="443"/>
      <c r="K323" s="443"/>
      <c r="L323" s="443"/>
      <c r="M323" s="443"/>
      <c r="N323" s="443"/>
      <c r="O323" s="443"/>
      <c r="P323" s="443"/>
      <c r="Q323" s="443"/>
      <c r="R323" s="443"/>
      <c r="S323" s="443"/>
      <c r="T323" s="443"/>
      <c r="U323" s="443"/>
      <c r="V323" s="443"/>
      <c r="W323" s="443"/>
      <c r="X323" s="443"/>
      <c r="Y323" s="443"/>
      <c r="Z323" s="443"/>
      <c r="AA323" s="443"/>
    </row>
    <row r="324">
      <c r="A324" s="443"/>
      <c r="B324" s="459"/>
      <c r="C324" s="459"/>
      <c r="D324" s="459"/>
      <c r="E324" s="459"/>
      <c r="F324" s="459"/>
      <c r="G324" s="459"/>
      <c r="H324" s="459"/>
      <c r="I324" s="459"/>
      <c r="J324" s="443"/>
      <c r="K324" s="443"/>
      <c r="L324" s="443"/>
      <c r="M324" s="443"/>
      <c r="N324" s="443"/>
      <c r="O324" s="443"/>
      <c r="P324" s="443"/>
      <c r="Q324" s="443"/>
      <c r="R324" s="443"/>
      <c r="S324" s="443"/>
      <c r="T324" s="443"/>
      <c r="U324" s="443"/>
      <c r="V324" s="443"/>
      <c r="W324" s="443"/>
      <c r="X324" s="443"/>
      <c r="Y324" s="443"/>
      <c r="Z324" s="443"/>
      <c r="AA324" s="443"/>
    </row>
    <row r="325">
      <c r="A325" s="443"/>
      <c r="B325" s="459"/>
      <c r="C325" s="459"/>
      <c r="D325" s="459"/>
      <c r="E325" s="459"/>
      <c r="F325" s="459"/>
      <c r="G325" s="459"/>
      <c r="H325" s="459"/>
      <c r="I325" s="459"/>
      <c r="J325" s="443"/>
      <c r="K325" s="443"/>
      <c r="L325" s="443"/>
      <c r="M325" s="443"/>
      <c r="N325" s="443"/>
      <c r="O325" s="443"/>
      <c r="P325" s="443"/>
      <c r="Q325" s="443"/>
      <c r="R325" s="443"/>
      <c r="S325" s="443"/>
      <c r="T325" s="443"/>
      <c r="U325" s="443"/>
      <c r="V325" s="443"/>
      <c r="W325" s="443"/>
      <c r="X325" s="443"/>
      <c r="Y325" s="443"/>
      <c r="Z325" s="443"/>
      <c r="AA325" s="443"/>
    </row>
    <row r="326">
      <c r="A326" s="443"/>
      <c r="B326" s="459"/>
      <c r="C326" s="459"/>
      <c r="D326" s="459"/>
      <c r="E326" s="459"/>
      <c r="F326" s="459"/>
      <c r="G326" s="459"/>
      <c r="H326" s="459"/>
      <c r="I326" s="459"/>
      <c r="J326" s="443"/>
      <c r="K326" s="443"/>
      <c r="L326" s="443"/>
      <c r="M326" s="443"/>
      <c r="N326" s="443"/>
      <c r="O326" s="443"/>
      <c r="P326" s="443"/>
      <c r="Q326" s="443"/>
      <c r="R326" s="443"/>
      <c r="S326" s="443"/>
      <c r="T326" s="443"/>
      <c r="U326" s="443"/>
      <c r="V326" s="443"/>
      <c r="W326" s="443"/>
      <c r="X326" s="443"/>
      <c r="Y326" s="443"/>
      <c r="Z326" s="443"/>
      <c r="AA326" s="443"/>
    </row>
    <row r="327">
      <c r="A327" s="443"/>
      <c r="B327" s="459"/>
      <c r="C327" s="459"/>
      <c r="D327" s="459"/>
      <c r="E327" s="459"/>
      <c r="F327" s="459"/>
      <c r="G327" s="459"/>
      <c r="H327" s="459"/>
      <c r="I327" s="459"/>
      <c r="J327" s="443"/>
      <c r="K327" s="443"/>
      <c r="L327" s="443"/>
      <c r="M327" s="443"/>
      <c r="N327" s="443"/>
      <c r="O327" s="443"/>
      <c r="P327" s="443"/>
      <c r="Q327" s="443"/>
      <c r="R327" s="443"/>
      <c r="S327" s="443"/>
      <c r="T327" s="443"/>
      <c r="U327" s="443"/>
      <c r="V327" s="443"/>
      <c r="W327" s="443"/>
      <c r="X327" s="443"/>
      <c r="Y327" s="443"/>
      <c r="Z327" s="443"/>
      <c r="AA327" s="443"/>
    </row>
    <row r="328">
      <c r="A328" s="443"/>
      <c r="B328" s="459"/>
      <c r="C328" s="459"/>
      <c r="D328" s="459"/>
      <c r="E328" s="459"/>
      <c r="F328" s="459"/>
      <c r="G328" s="459"/>
      <c r="H328" s="459"/>
      <c r="I328" s="459"/>
      <c r="J328" s="443"/>
      <c r="K328" s="443"/>
      <c r="L328" s="443"/>
      <c r="M328" s="443"/>
      <c r="N328" s="443"/>
      <c r="O328" s="443"/>
      <c r="P328" s="443"/>
      <c r="Q328" s="443"/>
      <c r="R328" s="443"/>
      <c r="S328" s="443"/>
      <c r="T328" s="443"/>
      <c r="U328" s="443"/>
      <c r="V328" s="443"/>
      <c r="W328" s="443"/>
      <c r="X328" s="443"/>
      <c r="Y328" s="443"/>
      <c r="Z328" s="443"/>
      <c r="AA328" s="443"/>
    </row>
    <row r="329">
      <c r="A329" s="443"/>
      <c r="B329" s="459"/>
      <c r="C329" s="459"/>
      <c r="D329" s="459"/>
      <c r="E329" s="459"/>
      <c r="F329" s="459"/>
      <c r="G329" s="459"/>
      <c r="H329" s="459"/>
      <c r="I329" s="459"/>
      <c r="J329" s="443"/>
      <c r="K329" s="443"/>
      <c r="L329" s="443"/>
      <c r="M329" s="443"/>
      <c r="N329" s="443"/>
      <c r="O329" s="443"/>
      <c r="P329" s="443"/>
      <c r="Q329" s="443"/>
      <c r="R329" s="443"/>
      <c r="S329" s="443"/>
      <c r="T329" s="443"/>
      <c r="U329" s="443"/>
      <c r="V329" s="443"/>
      <c r="W329" s="443"/>
      <c r="X329" s="443"/>
      <c r="Y329" s="443"/>
      <c r="Z329" s="443"/>
      <c r="AA329" s="443"/>
    </row>
    <row r="330">
      <c r="A330" s="443"/>
      <c r="B330" s="459"/>
      <c r="C330" s="459"/>
      <c r="D330" s="459"/>
      <c r="E330" s="459"/>
      <c r="F330" s="459"/>
      <c r="G330" s="459"/>
      <c r="H330" s="459"/>
      <c r="I330" s="459"/>
      <c r="J330" s="443"/>
      <c r="K330" s="443"/>
      <c r="L330" s="443"/>
      <c r="M330" s="443"/>
      <c r="N330" s="443"/>
      <c r="O330" s="443"/>
      <c r="P330" s="443"/>
      <c r="Q330" s="443"/>
      <c r="R330" s="443"/>
      <c r="S330" s="443"/>
      <c r="T330" s="443"/>
      <c r="U330" s="443"/>
      <c r="V330" s="443"/>
      <c r="W330" s="443"/>
      <c r="X330" s="443"/>
      <c r="Y330" s="443"/>
      <c r="Z330" s="443"/>
      <c r="AA330" s="443"/>
    </row>
    <row r="331">
      <c r="A331" s="443"/>
      <c r="B331" s="459"/>
      <c r="C331" s="459"/>
      <c r="D331" s="459"/>
      <c r="E331" s="459"/>
      <c r="F331" s="459"/>
      <c r="G331" s="459"/>
      <c r="H331" s="459"/>
      <c r="I331" s="459"/>
      <c r="J331" s="443"/>
      <c r="K331" s="443"/>
      <c r="L331" s="443"/>
      <c r="M331" s="443"/>
      <c r="N331" s="443"/>
      <c r="O331" s="443"/>
      <c r="P331" s="443"/>
      <c r="Q331" s="443"/>
      <c r="R331" s="443"/>
      <c r="S331" s="443"/>
      <c r="T331" s="443"/>
      <c r="U331" s="443"/>
      <c r="V331" s="443"/>
      <c r="W331" s="443"/>
      <c r="X331" s="443"/>
      <c r="Y331" s="443"/>
      <c r="Z331" s="443"/>
      <c r="AA331" s="443"/>
    </row>
    <row r="332">
      <c r="A332" s="443"/>
      <c r="B332" s="459"/>
      <c r="C332" s="459"/>
      <c r="D332" s="459"/>
      <c r="E332" s="459"/>
      <c r="F332" s="459"/>
      <c r="G332" s="459"/>
      <c r="H332" s="459"/>
      <c r="I332" s="459"/>
      <c r="J332" s="443"/>
      <c r="K332" s="443"/>
      <c r="L332" s="443"/>
      <c r="M332" s="443"/>
      <c r="N332" s="443"/>
      <c r="O332" s="443"/>
      <c r="P332" s="443"/>
      <c r="Q332" s="443"/>
      <c r="R332" s="443"/>
      <c r="S332" s="443"/>
      <c r="T332" s="443"/>
      <c r="U332" s="443"/>
      <c r="V332" s="443"/>
      <c r="W332" s="443"/>
      <c r="X332" s="443"/>
      <c r="Y332" s="443"/>
      <c r="Z332" s="443"/>
      <c r="AA332" s="443"/>
    </row>
    <row r="333">
      <c r="A333" s="443"/>
      <c r="B333" s="459"/>
      <c r="C333" s="459"/>
      <c r="D333" s="459"/>
      <c r="E333" s="459"/>
      <c r="F333" s="459"/>
      <c r="G333" s="459"/>
      <c r="H333" s="459"/>
      <c r="I333" s="459"/>
      <c r="J333" s="443"/>
      <c r="K333" s="443"/>
      <c r="L333" s="443"/>
      <c r="M333" s="443"/>
      <c r="N333" s="443"/>
      <c r="O333" s="443"/>
      <c r="P333" s="443"/>
      <c r="Q333" s="443"/>
      <c r="R333" s="443"/>
      <c r="S333" s="443"/>
      <c r="T333" s="443"/>
      <c r="U333" s="443"/>
      <c r="V333" s="443"/>
      <c r="W333" s="443"/>
      <c r="X333" s="443"/>
      <c r="Y333" s="443"/>
      <c r="Z333" s="443"/>
      <c r="AA333" s="443"/>
    </row>
    <row r="334">
      <c r="A334" s="443"/>
      <c r="B334" s="459"/>
      <c r="C334" s="459"/>
      <c r="D334" s="459"/>
      <c r="E334" s="459"/>
      <c r="F334" s="459"/>
      <c r="G334" s="459"/>
      <c r="H334" s="459"/>
      <c r="I334" s="459"/>
      <c r="J334" s="443"/>
      <c r="K334" s="443"/>
      <c r="L334" s="443"/>
      <c r="M334" s="443"/>
      <c r="N334" s="443"/>
      <c r="O334" s="443"/>
      <c r="P334" s="443"/>
      <c r="Q334" s="443"/>
      <c r="R334" s="443"/>
      <c r="S334" s="443"/>
      <c r="T334" s="443"/>
      <c r="U334" s="443"/>
      <c r="V334" s="443"/>
      <c r="W334" s="443"/>
      <c r="X334" s="443"/>
      <c r="Y334" s="443"/>
      <c r="Z334" s="443"/>
      <c r="AA334" s="443"/>
    </row>
    <row r="335">
      <c r="A335" s="443"/>
      <c r="B335" s="459"/>
      <c r="C335" s="459"/>
      <c r="D335" s="459"/>
      <c r="E335" s="459"/>
      <c r="F335" s="459"/>
      <c r="G335" s="459"/>
      <c r="H335" s="459"/>
      <c r="I335" s="459"/>
      <c r="J335" s="443"/>
      <c r="K335" s="443"/>
      <c r="L335" s="443"/>
      <c r="M335" s="443"/>
      <c r="N335" s="443"/>
      <c r="O335" s="443"/>
      <c r="P335" s="443"/>
      <c r="Q335" s="443"/>
      <c r="R335" s="443"/>
      <c r="S335" s="443"/>
      <c r="T335" s="443"/>
      <c r="U335" s="443"/>
      <c r="V335" s="443"/>
      <c r="W335" s="443"/>
      <c r="X335" s="443"/>
      <c r="Y335" s="443"/>
      <c r="Z335" s="443"/>
      <c r="AA335" s="443"/>
    </row>
    <row r="336">
      <c r="A336" s="443"/>
      <c r="B336" s="459"/>
      <c r="C336" s="459"/>
      <c r="D336" s="459"/>
      <c r="E336" s="459"/>
      <c r="F336" s="459"/>
      <c r="G336" s="459"/>
      <c r="H336" s="459"/>
      <c r="I336" s="459"/>
      <c r="J336" s="443"/>
      <c r="K336" s="443"/>
      <c r="L336" s="443"/>
      <c r="M336" s="443"/>
      <c r="N336" s="443"/>
      <c r="O336" s="443"/>
      <c r="P336" s="443"/>
      <c r="Q336" s="443"/>
      <c r="R336" s="443"/>
      <c r="S336" s="443"/>
      <c r="T336" s="443"/>
      <c r="U336" s="443"/>
      <c r="V336" s="443"/>
      <c r="W336" s="443"/>
      <c r="X336" s="443"/>
      <c r="Y336" s="443"/>
      <c r="Z336" s="443"/>
      <c r="AA336" s="443"/>
    </row>
    <row r="337">
      <c r="A337" s="443"/>
      <c r="B337" s="459"/>
      <c r="C337" s="459"/>
      <c r="D337" s="459"/>
      <c r="E337" s="459"/>
      <c r="F337" s="459"/>
      <c r="G337" s="459"/>
      <c r="H337" s="459"/>
      <c r="I337" s="459"/>
      <c r="J337" s="443"/>
      <c r="K337" s="443"/>
      <c r="L337" s="443"/>
      <c r="M337" s="443"/>
      <c r="N337" s="443"/>
      <c r="O337" s="443"/>
      <c r="P337" s="443"/>
      <c r="Q337" s="443"/>
      <c r="R337" s="443"/>
      <c r="S337" s="443"/>
      <c r="T337" s="443"/>
      <c r="U337" s="443"/>
      <c r="V337" s="443"/>
      <c r="W337" s="443"/>
      <c r="X337" s="443"/>
      <c r="Y337" s="443"/>
      <c r="Z337" s="443"/>
      <c r="AA337" s="443"/>
    </row>
    <row r="338">
      <c r="A338" s="443"/>
      <c r="B338" s="459"/>
      <c r="C338" s="459"/>
      <c r="D338" s="459"/>
      <c r="E338" s="459"/>
      <c r="F338" s="459"/>
      <c r="G338" s="459"/>
      <c r="H338" s="459"/>
      <c r="I338" s="459"/>
      <c r="J338" s="443"/>
      <c r="K338" s="443"/>
      <c r="L338" s="443"/>
      <c r="M338" s="443"/>
      <c r="N338" s="443"/>
      <c r="O338" s="443"/>
      <c r="P338" s="443"/>
      <c r="Q338" s="443"/>
      <c r="R338" s="443"/>
      <c r="S338" s="443"/>
      <c r="T338" s="443"/>
      <c r="U338" s="443"/>
      <c r="V338" s="443"/>
      <c r="W338" s="443"/>
      <c r="X338" s="443"/>
      <c r="Y338" s="443"/>
      <c r="Z338" s="443"/>
      <c r="AA338" s="443"/>
    </row>
    <row r="339">
      <c r="A339" s="443"/>
      <c r="B339" s="459"/>
      <c r="C339" s="459"/>
      <c r="D339" s="459"/>
      <c r="E339" s="459"/>
      <c r="F339" s="459"/>
      <c r="G339" s="459"/>
      <c r="H339" s="459"/>
      <c r="I339" s="459"/>
      <c r="J339" s="443"/>
      <c r="K339" s="443"/>
      <c r="L339" s="443"/>
      <c r="M339" s="443"/>
      <c r="N339" s="443"/>
      <c r="O339" s="443"/>
      <c r="P339" s="443"/>
      <c r="Q339" s="443"/>
      <c r="R339" s="443"/>
      <c r="S339" s="443"/>
      <c r="T339" s="443"/>
      <c r="U339" s="443"/>
      <c r="V339" s="443"/>
      <c r="W339" s="443"/>
      <c r="X339" s="443"/>
      <c r="Y339" s="443"/>
      <c r="Z339" s="443"/>
      <c r="AA339" s="443"/>
    </row>
    <row r="340">
      <c r="A340" s="443"/>
      <c r="B340" s="459"/>
      <c r="C340" s="459"/>
      <c r="D340" s="459"/>
      <c r="E340" s="459"/>
      <c r="F340" s="459"/>
      <c r="G340" s="459"/>
      <c r="H340" s="459"/>
      <c r="I340" s="459"/>
      <c r="J340" s="443"/>
      <c r="K340" s="443"/>
      <c r="L340" s="443"/>
      <c r="M340" s="443"/>
      <c r="N340" s="443"/>
      <c r="O340" s="443"/>
      <c r="P340" s="443"/>
      <c r="Q340" s="443"/>
      <c r="R340" s="443"/>
      <c r="S340" s="443"/>
      <c r="T340" s="443"/>
      <c r="U340" s="443"/>
      <c r="V340" s="443"/>
      <c r="W340" s="443"/>
      <c r="X340" s="443"/>
      <c r="Y340" s="443"/>
      <c r="Z340" s="443"/>
      <c r="AA340" s="443"/>
    </row>
    <row r="341">
      <c r="A341" s="443"/>
      <c r="B341" s="459"/>
      <c r="C341" s="459"/>
      <c r="D341" s="459"/>
      <c r="E341" s="459"/>
      <c r="F341" s="459"/>
      <c r="G341" s="459"/>
      <c r="H341" s="459"/>
      <c r="I341" s="459"/>
      <c r="J341" s="443"/>
      <c r="K341" s="443"/>
      <c r="L341" s="443"/>
      <c r="M341" s="443"/>
      <c r="N341" s="443"/>
      <c r="O341" s="443"/>
      <c r="P341" s="443"/>
      <c r="Q341" s="443"/>
      <c r="R341" s="443"/>
      <c r="S341" s="443"/>
      <c r="T341" s="443"/>
      <c r="U341" s="443"/>
      <c r="V341" s="443"/>
      <c r="W341" s="443"/>
      <c r="X341" s="443"/>
      <c r="Y341" s="443"/>
      <c r="Z341" s="443"/>
      <c r="AA341" s="443"/>
    </row>
    <row r="342">
      <c r="A342" s="443"/>
      <c r="B342" s="459"/>
      <c r="C342" s="459"/>
      <c r="D342" s="459"/>
      <c r="E342" s="459"/>
      <c r="F342" s="459"/>
      <c r="G342" s="459"/>
      <c r="H342" s="459"/>
      <c r="I342" s="459"/>
      <c r="J342" s="443"/>
      <c r="K342" s="443"/>
      <c r="L342" s="443"/>
      <c r="M342" s="443"/>
      <c r="N342" s="443"/>
      <c r="O342" s="443"/>
      <c r="P342" s="443"/>
      <c r="Q342" s="443"/>
      <c r="R342" s="443"/>
      <c r="S342" s="443"/>
      <c r="T342" s="443"/>
      <c r="U342" s="443"/>
      <c r="V342" s="443"/>
      <c r="W342" s="443"/>
      <c r="X342" s="443"/>
      <c r="Y342" s="443"/>
      <c r="Z342" s="443"/>
      <c r="AA342" s="443"/>
    </row>
    <row r="343">
      <c r="A343" s="443"/>
      <c r="B343" s="459"/>
      <c r="C343" s="459"/>
      <c r="D343" s="459"/>
      <c r="E343" s="459"/>
      <c r="F343" s="459"/>
      <c r="G343" s="459"/>
      <c r="H343" s="459"/>
      <c r="I343" s="459"/>
      <c r="J343" s="443"/>
      <c r="K343" s="443"/>
      <c r="L343" s="443"/>
      <c r="M343" s="443"/>
      <c r="N343" s="443"/>
      <c r="O343" s="443"/>
      <c r="P343" s="443"/>
      <c r="Q343" s="443"/>
      <c r="R343" s="443"/>
      <c r="S343" s="443"/>
      <c r="T343" s="443"/>
      <c r="U343" s="443"/>
      <c r="V343" s="443"/>
      <c r="W343" s="443"/>
      <c r="X343" s="443"/>
      <c r="Y343" s="443"/>
      <c r="Z343" s="443"/>
      <c r="AA343" s="443"/>
    </row>
    <row r="344">
      <c r="A344" s="443"/>
      <c r="B344" s="459"/>
      <c r="C344" s="459"/>
      <c r="D344" s="459"/>
      <c r="E344" s="459"/>
      <c r="F344" s="459"/>
      <c r="G344" s="459"/>
      <c r="H344" s="459"/>
      <c r="I344" s="459"/>
      <c r="J344" s="443"/>
      <c r="K344" s="443"/>
      <c r="L344" s="443"/>
      <c r="M344" s="443"/>
      <c r="N344" s="443"/>
      <c r="O344" s="443"/>
      <c r="P344" s="443"/>
      <c r="Q344" s="443"/>
      <c r="R344" s="443"/>
      <c r="S344" s="443"/>
      <c r="T344" s="443"/>
      <c r="U344" s="443"/>
      <c r="V344" s="443"/>
      <c r="W344" s="443"/>
      <c r="X344" s="443"/>
      <c r="Y344" s="443"/>
      <c r="Z344" s="443"/>
      <c r="AA344" s="443"/>
    </row>
    <row r="345">
      <c r="A345" s="443"/>
      <c r="B345" s="459"/>
      <c r="C345" s="459"/>
      <c r="D345" s="459"/>
      <c r="E345" s="459"/>
      <c r="F345" s="459"/>
      <c r="G345" s="459"/>
      <c r="H345" s="459"/>
      <c r="I345" s="459"/>
      <c r="J345" s="443"/>
      <c r="K345" s="443"/>
      <c r="L345" s="443"/>
      <c r="M345" s="443"/>
      <c r="N345" s="443"/>
      <c r="O345" s="443"/>
      <c r="P345" s="443"/>
      <c r="Q345" s="443"/>
      <c r="R345" s="443"/>
      <c r="S345" s="443"/>
      <c r="T345" s="443"/>
      <c r="U345" s="443"/>
      <c r="V345" s="443"/>
      <c r="W345" s="443"/>
      <c r="X345" s="443"/>
      <c r="Y345" s="443"/>
      <c r="Z345" s="443"/>
      <c r="AA345" s="443"/>
    </row>
    <row r="346">
      <c r="A346" s="443"/>
      <c r="B346" s="459"/>
      <c r="C346" s="459"/>
      <c r="D346" s="459"/>
      <c r="E346" s="459"/>
      <c r="F346" s="459"/>
      <c r="G346" s="459"/>
      <c r="H346" s="459"/>
      <c r="I346" s="459"/>
      <c r="J346" s="443"/>
      <c r="K346" s="443"/>
      <c r="L346" s="443"/>
      <c r="M346" s="443"/>
      <c r="N346" s="443"/>
      <c r="O346" s="443"/>
      <c r="P346" s="443"/>
      <c r="Q346" s="443"/>
      <c r="R346" s="443"/>
      <c r="S346" s="443"/>
      <c r="T346" s="443"/>
      <c r="U346" s="443"/>
      <c r="V346" s="443"/>
      <c r="W346" s="443"/>
      <c r="X346" s="443"/>
      <c r="Y346" s="443"/>
      <c r="Z346" s="443"/>
      <c r="AA346" s="443"/>
    </row>
    <row r="347">
      <c r="A347" s="443"/>
      <c r="B347" s="459"/>
      <c r="C347" s="459"/>
      <c r="D347" s="459"/>
      <c r="E347" s="459"/>
      <c r="F347" s="459"/>
      <c r="G347" s="459"/>
      <c r="H347" s="459"/>
      <c r="I347" s="459"/>
      <c r="J347" s="443"/>
      <c r="K347" s="443"/>
      <c r="L347" s="443"/>
      <c r="M347" s="443"/>
      <c r="N347" s="443"/>
      <c r="O347" s="443"/>
      <c r="P347" s="443"/>
      <c r="Q347" s="443"/>
      <c r="R347" s="443"/>
      <c r="S347" s="443"/>
      <c r="T347" s="443"/>
      <c r="U347" s="443"/>
      <c r="V347" s="443"/>
      <c r="W347" s="443"/>
      <c r="X347" s="443"/>
      <c r="Y347" s="443"/>
      <c r="Z347" s="443"/>
      <c r="AA347" s="443"/>
    </row>
    <row r="348">
      <c r="A348" s="443"/>
      <c r="B348" s="459"/>
      <c r="C348" s="459"/>
      <c r="D348" s="459"/>
      <c r="E348" s="459"/>
      <c r="F348" s="459"/>
      <c r="G348" s="459"/>
      <c r="H348" s="459"/>
      <c r="I348" s="459"/>
      <c r="J348" s="443"/>
      <c r="K348" s="443"/>
      <c r="L348" s="443"/>
      <c r="M348" s="443"/>
      <c r="N348" s="443"/>
      <c r="O348" s="443"/>
      <c r="P348" s="443"/>
      <c r="Q348" s="443"/>
      <c r="R348" s="443"/>
      <c r="S348" s="443"/>
      <c r="T348" s="443"/>
      <c r="U348" s="443"/>
      <c r="V348" s="443"/>
      <c r="W348" s="443"/>
      <c r="X348" s="443"/>
      <c r="Y348" s="443"/>
      <c r="Z348" s="443"/>
      <c r="AA348" s="443"/>
    </row>
    <row r="349">
      <c r="A349" s="443"/>
      <c r="B349" s="459"/>
      <c r="C349" s="459"/>
      <c r="D349" s="459"/>
      <c r="E349" s="459"/>
      <c r="F349" s="459"/>
      <c r="G349" s="459"/>
      <c r="H349" s="459"/>
      <c r="I349" s="459"/>
      <c r="J349" s="443"/>
      <c r="K349" s="443"/>
      <c r="L349" s="443"/>
      <c r="M349" s="443"/>
      <c r="N349" s="443"/>
      <c r="O349" s="443"/>
      <c r="P349" s="443"/>
      <c r="Q349" s="443"/>
      <c r="R349" s="443"/>
      <c r="S349" s="443"/>
      <c r="T349" s="443"/>
      <c r="U349" s="443"/>
      <c r="V349" s="443"/>
      <c r="W349" s="443"/>
      <c r="X349" s="443"/>
      <c r="Y349" s="443"/>
      <c r="Z349" s="443"/>
      <c r="AA349" s="443"/>
    </row>
    <row r="350">
      <c r="A350" s="443"/>
      <c r="B350" s="459"/>
      <c r="C350" s="459"/>
      <c r="D350" s="459"/>
      <c r="E350" s="459"/>
      <c r="F350" s="459"/>
      <c r="G350" s="459"/>
      <c r="H350" s="459"/>
      <c r="I350" s="459"/>
      <c r="J350" s="443"/>
      <c r="K350" s="443"/>
      <c r="L350" s="443"/>
      <c r="M350" s="443"/>
      <c r="N350" s="443"/>
      <c r="O350" s="443"/>
      <c r="P350" s="443"/>
      <c r="Q350" s="443"/>
      <c r="R350" s="443"/>
      <c r="S350" s="443"/>
      <c r="T350" s="443"/>
      <c r="U350" s="443"/>
      <c r="V350" s="443"/>
      <c r="W350" s="443"/>
      <c r="X350" s="443"/>
      <c r="Y350" s="443"/>
      <c r="Z350" s="443"/>
      <c r="AA350" s="443"/>
    </row>
    <row r="351">
      <c r="A351" s="443"/>
      <c r="B351" s="459"/>
      <c r="C351" s="459"/>
      <c r="D351" s="459"/>
      <c r="E351" s="459"/>
      <c r="F351" s="459"/>
      <c r="G351" s="459"/>
      <c r="H351" s="459"/>
      <c r="I351" s="459"/>
      <c r="J351" s="443"/>
      <c r="K351" s="443"/>
      <c r="L351" s="443"/>
      <c r="M351" s="443"/>
      <c r="N351" s="443"/>
      <c r="O351" s="443"/>
      <c r="P351" s="443"/>
      <c r="Q351" s="443"/>
      <c r="R351" s="443"/>
      <c r="S351" s="443"/>
      <c r="T351" s="443"/>
      <c r="U351" s="443"/>
      <c r="V351" s="443"/>
      <c r="W351" s="443"/>
      <c r="X351" s="443"/>
      <c r="Y351" s="443"/>
      <c r="Z351" s="443"/>
      <c r="AA351" s="443"/>
    </row>
    <row r="352">
      <c r="A352" s="443"/>
      <c r="B352" s="459"/>
      <c r="C352" s="459"/>
      <c r="D352" s="459"/>
      <c r="E352" s="459"/>
      <c r="F352" s="459"/>
      <c r="G352" s="459"/>
      <c r="H352" s="459"/>
      <c r="I352" s="459"/>
      <c r="J352" s="443"/>
      <c r="K352" s="443"/>
      <c r="L352" s="443"/>
      <c r="M352" s="443"/>
      <c r="N352" s="443"/>
      <c r="O352" s="443"/>
      <c r="P352" s="443"/>
      <c r="Q352" s="443"/>
      <c r="R352" s="443"/>
      <c r="S352" s="443"/>
      <c r="T352" s="443"/>
      <c r="U352" s="443"/>
      <c r="V352" s="443"/>
      <c r="W352" s="443"/>
      <c r="X352" s="443"/>
      <c r="Y352" s="443"/>
      <c r="Z352" s="443"/>
      <c r="AA352" s="443"/>
    </row>
    <row r="353">
      <c r="A353" s="443"/>
      <c r="B353" s="459"/>
      <c r="C353" s="459"/>
      <c r="D353" s="459"/>
      <c r="E353" s="459"/>
      <c r="F353" s="459"/>
      <c r="G353" s="459"/>
      <c r="H353" s="459"/>
      <c r="I353" s="459"/>
      <c r="J353" s="443"/>
      <c r="K353" s="443"/>
      <c r="L353" s="443"/>
      <c r="M353" s="443"/>
      <c r="N353" s="443"/>
      <c r="O353" s="443"/>
      <c r="P353" s="443"/>
      <c r="Q353" s="443"/>
      <c r="R353" s="443"/>
      <c r="S353" s="443"/>
      <c r="T353" s="443"/>
      <c r="U353" s="443"/>
      <c r="V353" s="443"/>
      <c r="W353" s="443"/>
      <c r="X353" s="443"/>
      <c r="Y353" s="443"/>
      <c r="Z353" s="443"/>
      <c r="AA353" s="443"/>
    </row>
    <row r="354">
      <c r="A354" s="443"/>
      <c r="B354" s="459"/>
      <c r="C354" s="459"/>
      <c r="D354" s="459"/>
      <c r="E354" s="459"/>
      <c r="F354" s="459"/>
      <c r="G354" s="459"/>
      <c r="H354" s="459"/>
      <c r="I354" s="459"/>
      <c r="J354" s="443"/>
      <c r="K354" s="443"/>
      <c r="L354" s="443"/>
      <c r="M354" s="443"/>
      <c r="N354" s="443"/>
      <c r="O354" s="443"/>
      <c r="P354" s="443"/>
      <c r="Q354" s="443"/>
      <c r="R354" s="443"/>
      <c r="S354" s="443"/>
      <c r="T354" s="443"/>
      <c r="U354" s="443"/>
      <c r="V354" s="443"/>
      <c r="W354" s="443"/>
      <c r="X354" s="443"/>
      <c r="Y354" s="443"/>
      <c r="Z354" s="443"/>
      <c r="AA354" s="443"/>
    </row>
    <row r="355">
      <c r="A355" s="443"/>
      <c r="B355" s="459"/>
      <c r="C355" s="459"/>
      <c r="D355" s="459"/>
      <c r="E355" s="459"/>
      <c r="F355" s="459"/>
      <c r="G355" s="459"/>
      <c r="H355" s="459"/>
      <c r="I355" s="459"/>
      <c r="J355" s="443"/>
      <c r="K355" s="443"/>
      <c r="L355" s="443"/>
      <c r="M355" s="443"/>
      <c r="N355" s="443"/>
      <c r="O355" s="443"/>
      <c r="P355" s="443"/>
      <c r="Q355" s="443"/>
      <c r="R355" s="443"/>
      <c r="S355" s="443"/>
      <c r="T355" s="443"/>
      <c r="U355" s="443"/>
      <c r="V355" s="443"/>
      <c r="W355" s="443"/>
      <c r="X355" s="443"/>
      <c r="Y355" s="443"/>
      <c r="Z355" s="443"/>
      <c r="AA355" s="443"/>
    </row>
    <row r="356">
      <c r="A356" s="443"/>
      <c r="B356" s="459"/>
      <c r="C356" s="459"/>
      <c r="D356" s="459"/>
      <c r="E356" s="459"/>
      <c r="F356" s="459"/>
      <c r="G356" s="459"/>
      <c r="H356" s="459"/>
      <c r="I356" s="459"/>
      <c r="J356" s="443"/>
      <c r="K356" s="443"/>
      <c r="L356" s="443"/>
      <c r="M356" s="443"/>
      <c r="N356" s="443"/>
      <c r="O356" s="443"/>
      <c r="P356" s="443"/>
      <c r="Q356" s="443"/>
      <c r="R356" s="443"/>
      <c r="S356" s="443"/>
      <c r="T356" s="443"/>
      <c r="U356" s="443"/>
      <c r="V356" s="443"/>
      <c r="W356" s="443"/>
      <c r="X356" s="443"/>
      <c r="Y356" s="443"/>
      <c r="Z356" s="443"/>
      <c r="AA356" s="443"/>
    </row>
    <row r="357">
      <c r="A357" s="443"/>
      <c r="B357" s="459"/>
      <c r="C357" s="459"/>
      <c r="D357" s="459"/>
      <c r="E357" s="459"/>
      <c r="F357" s="459"/>
      <c r="G357" s="459"/>
      <c r="H357" s="459"/>
      <c r="I357" s="459"/>
      <c r="J357" s="443"/>
      <c r="K357" s="443"/>
      <c r="L357" s="443"/>
      <c r="M357" s="443"/>
      <c r="N357" s="443"/>
      <c r="O357" s="443"/>
      <c r="P357" s="443"/>
      <c r="Q357" s="443"/>
      <c r="R357" s="443"/>
      <c r="S357" s="443"/>
      <c r="T357" s="443"/>
      <c r="U357" s="443"/>
      <c r="V357" s="443"/>
      <c r="W357" s="443"/>
      <c r="X357" s="443"/>
      <c r="Y357" s="443"/>
      <c r="Z357" s="443"/>
      <c r="AA357" s="443"/>
    </row>
    <row r="358">
      <c r="A358" s="443"/>
      <c r="B358" s="459"/>
      <c r="C358" s="459"/>
      <c r="D358" s="459"/>
      <c r="E358" s="459"/>
      <c r="F358" s="459"/>
      <c r="G358" s="459"/>
      <c r="H358" s="459"/>
      <c r="I358" s="459"/>
      <c r="J358" s="443"/>
      <c r="K358" s="443"/>
      <c r="L358" s="443"/>
      <c r="M358" s="443"/>
      <c r="N358" s="443"/>
      <c r="O358" s="443"/>
      <c r="P358" s="443"/>
      <c r="Q358" s="443"/>
      <c r="R358" s="443"/>
      <c r="S358" s="443"/>
      <c r="T358" s="443"/>
      <c r="U358" s="443"/>
      <c r="V358" s="443"/>
      <c r="W358" s="443"/>
      <c r="X358" s="443"/>
      <c r="Y358" s="443"/>
      <c r="Z358" s="443"/>
      <c r="AA358" s="443"/>
    </row>
    <row r="359">
      <c r="A359" s="443"/>
      <c r="B359" s="459"/>
      <c r="C359" s="459"/>
      <c r="D359" s="459"/>
      <c r="E359" s="459"/>
      <c r="F359" s="459"/>
      <c r="G359" s="459"/>
      <c r="H359" s="459"/>
      <c r="I359" s="459"/>
      <c r="J359" s="443"/>
      <c r="K359" s="443"/>
      <c r="L359" s="443"/>
      <c r="M359" s="443"/>
      <c r="N359" s="443"/>
      <c r="O359" s="443"/>
      <c r="P359" s="443"/>
      <c r="Q359" s="443"/>
      <c r="R359" s="443"/>
      <c r="S359" s="443"/>
      <c r="T359" s="443"/>
      <c r="U359" s="443"/>
      <c r="V359" s="443"/>
      <c r="W359" s="443"/>
      <c r="X359" s="443"/>
      <c r="Y359" s="443"/>
      <c r="Z359" s="443"/>
      <c r="AA359" s="443"/>
    </row>
    <row r="360">
      <c r="A360" s="443"/>
      <c r="B360" s="459"/>
      <c r="C360" s="459"/>
      <c r="D360" s="459"/>
      <c r="E360" s="459"/>
      <c r="F360" s="459"/>
      <c r="G360" s="459"/>
      <c r="H360" s="459"/>
      <c r="I360" s="459"/>
      <c r="J360" s="443"/>
      <c r="K360" s="443"/>
      <c r="L360" s="443"/>
      <c r="M360" s="443"/>
      <c r="N360" s="443"/>
      <c r="O360" s="443"/>
      <c r="P360" s="443"/>
      <c r="Q360" s="443"/>
      <c r="R360" s="443"/>
      <c r="S360" s="443"/>
      <c r="T360" s="443"/>
      <c r="U360" s="443"/>
      <c r="V360" s="443"/>
      <c r="W360" s="443"/>
      <c r="X360" s="443"/>
      <c r="Y360" s="443"/>
      <c r="Z360" s="443"/>
      <c r="AA360" s="443"/>
    </row>
    <row r="361">
      <c r="A361" s="443"/>
      <c r="B361" s="459"/>
      <c r="C361" s="459"/>
      <c r="D361" s="459"/>
      <c r="E361" s="459"/>
      <c r="F361" s="459"/>
      <c r="G361" s="459"/>
      <c r="H361" s="459"/>
      <c r="I361" s="459"/>
      <c r="J361" s="443"/>
      <c r="K361" s="443"/>
      <c r="L361" s="443"/>
      <c r="M361" s="443"/>
      <c r="N361" s="443"/>
      <c r="O361" s="443"/>
      <c r="P361" s="443"/>
      <c r="Q361" s="443"/>
      <c r="R361" s="443"/>
      <c r="S361" s="443"/>
      <c r="T361" s="443"/>
      <c r="U361" s="443"/>
      <c r="V361" s="443"/>
      <c r="W361" s="443"/>
      <c r="X361" s="443"/>
      <c r="Y361" s="443"/>
      <c r="Z361" s="443"/>
      <c r="AA361" s="443"/>
    </row>
    <row r="362">
      <c r="A362" s="443"/>
      <c r="B362" s="459"/>
      <c r="C362" s="459"/>
      <c r="D362" s="459"/>
      <c r="E362" s="459"/>
      <c r="F362" s="459"/>
      <c r="G362" s="459"/>
      <c r="H362" s="459"/>
      <c r="I362" s="459"/>
      <c r="J362" s="443"/>
      <c r="K362" s="443"/>
      <c r="L362" s="443"/>
      <c r="M362" s="443"/>
      <c r="N362" s="443"/>
      <c r="O362" s="443"/>
      <c r="P362" s="443"/>
      <c r="Q362" s="443"/>
      <c r="R362" s="443"/>
      <c r="S362" s="443"/>
      <c r="T362" s="443"/>
      <c r="U362" s="443"/>
      <c r="V362" s="443"/>
      <c r="W362" s="443"/>
      <c r="X362" s="443"/>
      <c r="Y362" s="443"/>
      <c r="Z362" s="443"/>
      <c r="AA362" s="443"/>
    </row>
    <row r="363">
      <c r="A363" s="443"/>
      <c r="B363" s="459"/>
      <c r="C363" s="459"/>
      <c r="D363" s="459"/>
      <c r="E363" s="459"/>
      <c r="F363" s="459"/>
      <c r="G363" s="459"/>
      <c r="H363" s="459"/>
      <c r="I363" s="459"/>
      <c r="J363" s="443"/>
      <c r="K363" s="443"/>
      <c r="L363" s="443"/>
      <c r="M363" s="443"/>
      <c r="N363" s="443"/>
      <c r="O363" s="443"/>
      <c r="P363" s="443"/>
      <c r="Q363" s="443"/>
      <c r="R363" s="443"/>
      <c r="S363" s="443"/>
      <c r="T363" s="443"/>
      <c r="U363" s="443"/>
      <c r="V363" s="443"/>
      <c r="W363" s="443"/>
      <c r="X363" s="443"/>
      <c r="Y363" s="443"/>
      <c r="Z363" s="443"/>
      <c r="AA363" s="443"/>
    </row>
    <row r="364">
      <c r="A364" s="443"/>
      <c r="B364" s="459"/>
      <c r="C364" s="459"/>
      <c r="D364" s="459"/>
      <c r="E364" s="459"/>
      <c r="F364" s="459"/>
      <c r="G364" s="459"/>
      <c r="H364" s="459"/>
      <c r="I364" s="459"/>
      <c r="J364" s="443"/>
      <c r="K364" s="443"/>
      <c r="L364" s="443"/>
      <c r="M364" s="443"/>
      <c r="N364" s="443"/>
      <c r="O364" s="443"/>
      <c r="P364" s="443"/>
      <c r="Q364" s="443"/>
      <c r="R364" s="443"/>
      <c r="S364" s="443"/>
      <c r="T364" s="443"/>
      <c r="U364" s="443"/>
      <c r="V364" s="443"/>
      <c r="W364" s="443"/>
      <c r="X364" s="443"/>
      <c r="Y364" s="443"/>
      <c r="Z364" s="443"/>
      <c r="AA364" s="443"/>
    </row>
    <row r="365">
      <c r="A365" s="443"/>
      <c r="B365" s="459"/>
      <c r="C365" s="459"/>
      <c r="D365" s="459"/>
      <c r="E365" s="459"/>
      <c r="F365" s="459"/>
      <c r="G365" s="459"/>
      <c r="H365" s="459"/>
      <c r="I365" s="459"/>
      <c r="J365" s="443"/>
      <c r="K365" s="443"/>
      <c r="L365" s="443"/>
      <c r="M365" s="443"/>
      <c r="N365" s="443"/>
      <c r="O365" s="443"/>
      <c r="P365" s="443"/>
      <c r="Q365" s="443"/>
      <c r="R365" s="443"/>
      <c r="S365" s="443"/>
      <c r="T365" s="443"/>
      <c r="U365" s="443"/>
      <c r="V365" s="443"/>
      <c r="W365" s="443"/>
      <c r="X365" s="443"/>
      <c r="Y365" s="443"/>
      <c r="Z365" s="443"/>
      <c r="AA365" s="443"/>
    </row>
    <row r="366">
      <c r="A366" s="443"/>
      <c r="B366" s="459"/>
      <c r="C366" s="459"/>
      <c r="D366" s="459"/>
      <c r="E366" s="459"/>
      <c r="F366" s="459"/>
      <c r="G366" s="459"/>
      <c r="H366" s="459"/>
      <c r="I366" s="459"/>
      <c r="J366" s="443"/>
      <c r="K366" s="443"/>
      <c r="L366" s="443"/>
      <c r="M366" s="443"/>
      <c r="N366" s="443"/>
      <c r="O366" s="443"/>
      <c r="P366" s="443"/>
      <c r="Q366" s="443"/>
      <c r="R366" s="443"/>
      <c r="S366" s="443"/>
      <c r="T366" s="443"/>
      <c r="U366" s="443"/>
      <c r="V366" s="443"/>
      <c r="W366" s="443"/>
      <c r="X366" s="443"/>
      <c r="Y366" s="443"/>
      <c r="Z366" s="443"/>
      <c r="AA366" s="443"/>
    </row>
    <row r="367">
      <c r="A367" s="443"/>
      <c r="B367" s="459"/>
      <c r="C367" s="459"/>
      <c r="D367" s="459"/>
      <c r="E367" s="459"/>
      <c r="F367" s="459"/>
      <c r="G367" s="459"/>
      <c r="H367" s="459"/>
      <c r="I367" s="459"/>
      <c r="J367" s="443"/>
      <c r="K367" s="443"/>
      <c r="L367" s="443"/>
      <c r="M367" s="443"/>
      <c r="N367" s="443"/>
      <c r="O367" s="443"/>
      <c r="P367" s="443"/>
      <c r="Q367" s="443"/>
      <c r="R367" s="443"/>
      <c r="S367" s="443"/>
      <c r="T367" s="443"/>
      <c r="U367" s="443"/>
      <c r="V367" s="443"/>
      <c r="W367" s="443"/>
      <c r="X367" s="443"/>
      <c r="Y367" s="443"/>
      <c r="Z367" s="443"/>
      <c r="AA367" s="443"/>
    </row>
    <row r="368">
      <c r="A368" s="443"/>
      <c r="B368" s="459"/>
      <c r="C368" s="459"/>
      <c r="D368" s="459"/>
      <c r="E368" s="459"/>
      <c r="F368" s="459"/>
      <c r="G368" s="459"/>
      <c r="H368" s="459"/>
      <c r="I368" s="459"/>
      <c r="J368" s="443"/>
      <c r="K368" s="443"/>
      <c r="L368" s="443"/>
      <c r="M368" s="443"/>
      <c r="N368" s="443"/>
      <c r="O368" s="443"/>
      <c r="P368" s="443"/>
      <c r="Q368" s="443"/>
      <c r="R368" s="443"/>
      <c r="S368" s="443"/>
      <c r="T368" s="443"/>
      <c r="U368" s="443"/>
      <c r="V368" s="443"/>
      <c r="W368" s="443"/>
      <c r="X368" s="443"/>
      <c r="Y368" s="443"/>
      <c r="Z368" s="443"/>
      <c r="AA368" s="443"/>
    </row>
    <row r="369">
      <c r="A369" s="443"/>
      <c r="B369" s="459"/>
      <c r="C369" s="459"/>
      <c r="D369" s="459"/>
      <c r="E369" s="459"/>
      <c r="F369" s="459"/>
      <c r="G369" s="459"/>
      <c r="H369" s="459"/>
      <c r="I369" s="459"/>
      <c r="J369" s="443"/>
      <c r="K369" s="443"/>
      <c r="L369" s="443"/>
      <c r="M369" s="443"/>
      <c r="N369" s="443"/>
      <c r="O369" s="443"/>
      <c r="P369" s="443"/>
      <c r="Q369" s="443"/>
      <c r="R369" s="443"/>
      <c r="S369" s="443"/>
      <c r="T369" s="443"/>
      <c r="U369" s="443"/>
      <c r="V369" s="443"/>
      <c r="W369" s="443"/>
      <c r="X369" s="443"/>
      <c r="Y369" s="443"/>
      <c r="Z369" s="443"/>
      <c r="AA369" s="443"/>
    </row>
    <row r="370">
      <c r="A370" s="443"/>
      <c r="B370" s="459"/>
      <c r="C370" s="459"/>
      <c r="D370" s="459"/>
      <c r="E370" s="459"/>
      <c r="F370" s="459"/>
      <c r="G370" s="459"/>
      <c r="H370" s="459"/>
      <c r="I370" s="459"/>
      <c r="J370" s="443"/>
      <c r="K370" s="443"/>
      <c r="L370" s="443"/>
      <c r="M370" s="443"/>
      <c r="N370" s="443"/>
      <c r="O370" s="443"/>
      <c r="P370" s="443"/>
      <c r="Q370" s="443"/>
      <c r="R370" s="443"/>
      <c r="S370" s="443"/>
      <c r="T370" s="443"/>
      <c r="U370" s="443"/>
      <c r="V370" s="443"/>
      <c r="W370" s="443"/>
      <c r="X370" s="443"/>
      <c r="Y370" s="443"/>
      <c r="Z370" s="443"/>
      <c r="AA370" s="443"/>
    </row>
    <row r="371">
      <c r="A371" s="443"/>
      <c r="B371" s="459"/>
      <c r="C371" s="459"/>
      <c r="D371" s="459"/>
      <c r="E371" s="459"/>
      <c r="F371" s="459"/>
      <c r="G371" s="459"/>
      <c r="H371" s="459"/>
      <c r="I371" s="459"/>
      <c r="J371" s="443"/>
      <c r="K371" s="443"/>
      <c r="L371" s="443"/>
      <c r="M371" s="443"/>
      <c r="N371" s="443"/>
      <c r="O371" s="443"/>
      <c r="P371" s="443"/>
      <c r="Q371" s="443"/>
      <c r="R371" s="443"/>
      <c r="S371" s="443"/>
      <c r="T371" s="443"/>
      <c r="U371" s="443"/>
      <c r="V371" s="443"/>
      <c r="W371" s="443"/>
      <c r="X371" s="443"/>
      <c r="Y371" s="443"/>
      <c r="Z371" s="443"/>
      <c r="AA371" s="443"/>
    </row>
    <row r="372">
      <c r="A372" s="443"/>
      <c r="B372" s="459"/>
      <c r="C372" s="459"/>
      <c r="D372" s="459"/>
      <c r="E372" s="459"/>
      <c r="F372" s="459"/>
      <c r="G372" s="459"/>
      <c r="H372" s="459"/>
      <c r="I372" s="459"/>
      <c r="J372" s="443"/>
      <c r="K372" s="443"/>
      <c r="L372" s="443"/>
      <c r="M372" s="443"/>
      <c r="N372" s="443"/>
      <c r="O372" s="443"/>
      <c r="P372" s="443"/>
      <c r="Q372" s="443"/>
      <c r="R372" s="443"/>
      <c r="S372" s="443"/>
      <c r="T372" s="443"/>
      <c r="U372" s="443"/>
      <c r="V372" s="443"/>
      <c r="W372" s="443"/>
      <c r="X372" s="443"/>
      <c r="Y372" s="443"/>
      <c r="Z372" s="443"/>
      <c r="AA372" s="443"/>
    </row>
    <row r="373">
      <c r="A373" s="443"/>
      <c r="B373" s="459"/>
      <c r="C373" s="459"/>
      <c r="D373" s="459"/>
      <c r="E373" s="459"/>
      <c r="F373" s="459"/>
      <c r="G373" s="459"/>
      <c r="H373" s="459"/>
      <c r="I373" s="459"/>
      <c r="J373" s="443"/>
      <c r="K373" s="443"/>
      <c r="L373" s="443"/>
      <c r="M373" s="443"/>
      <c r="N373" s="443"/>
      <c r="O373" s="443"/>
      <c r="P373" s="443"/>
      <c r="Q373" s="443"/>
      <c r="R373" s="443"/>
      <c r="S373" s="443"/>
      <c r="T373" s="443"/>
      <c r="U373" s="443"/>
      <c r="V373" s="443"/>
      <c r="W373" s="443"/>
      <c r="X373" s="443"/>
      <c r="Y373" s="443"/>
      <c r="Z373" s="443"/>
      <c r="AA373" s="443"/>
    </row>
    <row r="374">
      <c r="A374" s="443"/>
      <c r="B374" s="459"/>
      <c r="C374" s="459"/>
      <c r="D374" s="459"/>
      <c r="E374" s="459"/>
      <c r="F374" s="459"/>
      <c r="G374" s="459"/>
      <c r="H374" s="459"/>
      <c r="I374" s="459"/>
      <c r="J374" s="443"/>
      <c r="K374" s="443"/>
      <c r="L374" s="443"/>
      <c r="M374" s="443"/>
      <c r="N374" s="443"/>
      <c r="O374" s="443"/>
      <c r="P374" s="443"/>
      <c r="Q374" s="443"/>
      <c r="R374" s="443"/>
      <c r="S374" s="443"/>
      <c r="T374" s="443"/>
      <c r="U374" s="443"/>
      <c r="V374" s="443"/>
      <c r="W374" s="443"/>
      <c r="X374" s="443"/>
      <c r="Y374" s="443"/>
      <c r="Z374" s="443"/>
      <c r="AA374" s="443"/>
    </row>
    <row r="375">
      <c r="A375" s="443"/>
      <c r="B375" s="459"/>
      <c r="C375" s="459"/>
      <c r="D375" s="459"/>
      <c r="E375" s="459"/>
      <c r="F375" s="459"/>
      <c r="G375" s="459"/>
      <c r="H375" s="459"/>
      <c r="I375" s="459"/>
      <c r="J375" s="443"/>
      <c r="K375" s="443"/>
      <c r="L375" s="443"/>
      <c r="M375" s="443"/>
      <c r="N375" s="443"/>
      <c r="O375" s="443"/>
      <c r="P375" s="443"/>
      <c r="Q375" s="443"/>
      <c r="R375" s="443"/>
      <c r="S375" s="443"/>
      <c r="T375" s="443"/>
      <c r="U375" s="443"/>
      <c r="V375" s="443"/>
      <c r="W375" s="443"/>
      <c r="X375" s="443"/>
      <c r="Y375" s="443"/>
      <c r="Z375" s="443"/>
      <c r="AA375" s="443"/>
    </row>
    <row r="376">
      <c r="A376" s="443"/>
      <c r="B376" s="459"/>
      <c r="C376" s="459"/>
      <c r="D376" s="459"/>
      <c r="E376" s="459"/>
      <c r="F376" s="459"/>
      <c r="G376" s="459"/>
      <c r="H376" s="459"/>
      <c r="I376" s="459"/>
      <c r="J376" s="443"/>
      <c r="K376" s="443"/>
      <c r="L376" s="443"/>
      <c r="M376" s="443"/>
      <c r="N376" s="443"/>
      <c r="O376" s="443"/>
      <c r="P376" s="443"/>
      <c r="Q376" s="443"/>
      <c r="R376" s="443"/>
      <c r="S376" s="443"/>
      <c r="T376" s="443"/>
      <c r="U376" s="443"/>
      <c r="V376" s="443"/>
      <c r="W376" s="443"/>
      <c r="X376" s="443"/>
      <c r="Y376" s="443"/>
      <c r="Z376" s="443"/>
      <c r="AA376" s="443"/>
    </row>
    <row r="377">
      <c r="A377" s="443"/>
      <c r="B377" s="459"/>
      <c r="C377" s="459"/>
      <c r="D377" s="459"/>
      <c r="E377" s="459"/>
      <c r="F377" s="459"/>
      <c r="G377" s="459"/>
      <c r="H377" s="459"/>
      <c r="I377" s="459"/>
      <c r="J377" s="443"/>
      <c r="K377" s="443"/>
      <c r="L377" s="443"/>
      <c r="M377" s="443"/>
      <c r="N377" s="443"/>
      <c r="O377" s="443"/>
      <c r="P377" s="443"/>
      <c r="Q377" s="443"/>
      <c r="R377" s="443"/>
      <c r="S377" s="443"/>
      <c r="T377" s="443"/>
      <c r="U377" s="443"/>
      <c r="V377" s="443"/>
      <c r="W377" s="443"/>
      <c r="X377" s="443"/>
      <c r="Y377" s="443"/>
      <c r="Z377" s="443"/>
      <c r="AA377" s="443"/>
    </row>
    <row r="378">
      <c r="A378" s="443"/>
      <c r="B378" s="459"/>
      <c r="C378" s="459"/>
      <c r="D378" s="459"/>
      <c r="E378" s="459"/>
      <c r="F378" s="459"/>
      <c r="G378" s="459"/>
      <c r="H378" s="459"/>
      <c r="I378" s="459"/>
      <c r="J378" s="443"/>
      <c r="K378" s="443"/>
      <c r="L378" s="443"/>
      <c r="M378" s="443"/>
      <c r="N378" s="443"/>
      <c r="O378" s="443"/>
      <c r="P378" s="443"/>
      <c r="Q378" s="443"/>
      <c r="R378" s="443"/>
      <c r="S378" s="443"/>
      <c r="T378" s="443"/>
      <c r="U378" s="443"/>
      <c r="V378" s="443"/>
      <c r="W378" s="443"/>
      <c r="X378" s="443"/>
      <c r="Y378" s="443"/>
      <c r="Z378" s="443"/>
      <c r="AA378" s="443"/>
    </row>
    <row r="379">
      <c r="A379" s="443"/>
      <c r="B379" s="459"/>
      <c r="C379" s="459"/>
      <c r="D379" s="459"/>
      <c r="E379" s="459"/>
      <c r="F379" s="459"/>
      <c r="G379" s="459"/>
      <c r="H379" s="459"/>
      <c r="I379" s="459"/>
      <c r="J379" s="443"/>
      <c r="K379" s="443"/>
      <c r="L379" s="443"/>
      <c r="M379" s="443"/>
      <c r="N379" s="443"/>
      <c r="O379" s="443"/>
      <c r="P379" s="443"/>
      <c r="Q379" s="443"/>
      <c r="R379" s="443"/>
      <c r="S379" s="443"/>
      <c r="T379" s="443"/>
      <c r="U379" s="443"/>
      <c r="V379" s="443"/>
      <c r="W379" s="443"/>
      <c r="X379" s="443"/>
      <c r="Y379" s="443"/>
      <c r="Z379" s="443"/>
      <c r="AA379" s="443"/>
    </row>
    <row r="380">
      <c r="A380" s="443"/>
      <c r="B380" s="459"/>
      <c r="C380" s="459"/>
      <c r="D380" s="459"/>
      <c r="E380" s="459"/>
      <c r="F380" s="459"/>
      <c r="G380" s="459"/>
      <c r="H380" s="459"/>
      <c r="I380" s="459"/>
      <c r="J380" s="443"/>
      <c r="K380" s="443"/>
      <c r="L380" s="443"/>
      <c r="M380" s="443"/>
      <c r="N380" s="443"/>
      <c r="O380" s="443"/>
      <c r="P380" s="443"/>
      <c r="Q380" s="443"/>
      <c r="R380" s="443"/>
      <c r="S380" s="443"/>
      <c r="T380" s="443"/>
      <c r="U380" s="443"/>
      <c r="V380" s="443"/>
      <c r="W380" s="443"/>
      <c r="X380" s="443"/>
      <c r="Y380" s="443"/>
      <c r="Z380" s="443"/>
      <c r="AA380" s="443"/>
    </row>
    <row r="381">
      <c r="A381" s="443"/>
      <c r="B381" s="459"/>
      <c r="C381" s="459"/>
      <c r="D381" s="459"/>
      <c r="E381" s="459"/>
      <c r="F381" s="459"/>
      <c r="G381" s="459"/>
      <c r="H381" s="459"/>
      <c r="I381" s="459"/>
      <c r="J381" s="443"/>
      <c r="K381" s="443"/>
      <c r="L381" s="443"/>
      <c r="M381" s="443"/>
      <c r="N381" s="443"/>
      <c r="O381" s="443"/>
      <c r="P381" s="443"/>
      <c r="Q381" s="443"/>
      <c r="R381" s="443"/>
      <c r="S381" s="443"/>
      <c r="T381" s="443"/>
      <c r="U381" s="443"/>
      <c r="V381" s="443"/>
      <c r="W381" s="443"/>
      <c r="X381" s="443"/>
      <c r="Y381" s="443"/>
      <c r="Z381" s="443"/>
      <c r="AA381" s="443"/>
    </row>
    <row r="382">
      <c r="A382" s="443"/>
      <c r="B382" s="459"/>
      <c r="C382" s="459"/>
      <c r="D382" s="459"/>
      <c r="E382" s="459"/>
      <c r="F382" s="459"/>
      <c r="G382" s="459"/>
      <c r="H382" s="459"/>
      <c r="I382" s="459"/>
      <c r="J382" s="443"/>
      <c r="K382" s="443"/>
      <c r="L382" s="443"/>
      <c r="M382" s="443"/>
      <c r="N382" s="443"/>
      <c r="O382" s="443"/>
      <c r="P382" s="443"/>
      <c r="Q382" s="443"/>
      <c r="R382" s="443"/>
      <c r="S382" s="443"/>
      <c r="T382" s="443"/>
      <c r="U382" s="443"/>
      <c r="V382" s="443"/>
      <c r="W382" s="443"/>
      <c r="X382" s="443"/>
      <c r="Y382" s="443"/>
      <c r="Z382" s="443"/>
      <c r="AA382" s="443"/>
    </row>
    <row r="383">
      <c r="A383" s="443"/>
      <c r="B383" s="459"/>
      <c r="C383" s="459"/>
      <c r="D383" s="459"/>
      <c r="E383" s="459"/>
      <c r="F383" s="459"/>
      <c r="G383" s="459"/>
      <c r="H383" s="459"/>
      <c r="I383" s="459"/>
      <c r="J383" s="443"/>
      <c r="K383" s="443"/>
      <c r="L383" s="443"/>
      <c r="M383" s="443"/>
      <c r="N383" s="443"/>
      <c r="O383" s="443"/>
      <c r="P383" s="443"/>
      <c r="Q383" s="443"/>
      <c r="R383" s="443"/>
      <c r="S383" s="443"/>
      <c r="T383" s="443"/>
      <c r="U383" s="443"/>
      <c r="V383" s="443"/>
      <c r="W383" s="443"/>
      <c r="X383" s="443"/>
      <c r="Y383" s="443"/>
      <c r="Z383" s="443"/>
      <c r="AA383" s="443"/>
    </row>
    <row r="384">
      <c r="A384" s="443"/>
      <c r="B384" s="459"/>
      <c r="C384" s="459"/>
      <c r="D384" s="459"/>
      <c r="E384" s="459"/>
      <c r="F384" s="459"/>
      <c r="G384" s="459"/>
      <c r="H384" s="459"/>
      <c r="I384" s="459"/>
      <c r="J384" s="443"/>
      <c r="K384" s="443"/>
      <c r="L384" s="443"/>
      <c r="M384" s="443"/>
      <c r="N384" s="443"/>
      <c r="O384" s="443"/>
      <c r="P384" s="443"/>
      <c r="Q384" s="443"/>
      <c r="R384" s="443"/>
      <c r="S384" s="443"/>
      <c r="T384" s="443"/>
      <c r="U384" s="443"/>
      <c r="V384" s="443"/>
      <c r="W384" s="443"/>
      <c r="X384" s="443"/>
      <c r="Y384" s="443"/>
      <c r="Z384" s="443"/>
      <c r="AA384" s="443"/>
    </row>
    <row r="385">
      <c r="A385" s="443"/>
      <c r="B385" s="459"/>
      <c r="C385" s="459"/>
      <c r="D385" s="459"/>
      <c r="E385" s="459"/>
      <c r="F385" s="459"/>
      <c r="G385" s="459"/>
      <c r="H385" s="459"/>
      <c r="I385" s="459"/>
      <c r="J385" s="443"/>
      <c r="K385" s="443"/>
      <c r="L385" s="443"/>
      <c r="M385" s="443"/>
      <c r="N385" s="443"/>
      <c r="O385" s="443"/>
      <c r="P385" s="443"/>
      <c r="Q385" s="443"/>
      <c r="R385" s="443"/>
      <c r="S385" s="443"/>
      <c r="T385" s="443"/>
      <c r="U385" s="443"/>
      <c r="V385" s="443"/>
      <c r="W385" s="443"/>
      <c r="X385" s="443"/>
      <c r="Y385" s="443"/>
      <c r="Z385" s="443"/>
      <c r="AA385" s="443"/>
    </row>
    <row r="386">
      <c r="A386" s="443"/>
      <c r="B386" s="459"/>
      <c r="C386" s="459"/>
      <c r="D386" s="459"/>
      <c r="E386" s="459"/>
      <c r="F386" s="459"/>
      <c r="G386" s="459"/>
      <c r="H386" s="459"/>
      <c r="I386" s="459"/>
      <c r="J386" s="443"/>
      <c r="K386" s="443"/>
      <c r="L386" s="443"/>
      <c r="M386" s="443"/>
      <c r="N386" s="443"/>
      <c r="O386" s="443"/>
      <c r="P386" s="443"/>
      <c r="Q386" s="443"/>
      <c r="R386" s="443"/>
      <c r="S386" s="443"/>
      <c r="T386" s="443"/>
      <c r="U386" s="443"/>
      <c r="V386" s="443"/>
      <c r="W386" s="443"/>
      <c r="X386" s="443"/>
      <c r="Y386" s="443"/>
      <c r="Z386" s="443"/>
      <c r="AA386" s="443"/>
    </row>
    <row r="387">
      <c r="A387" s="443"/>
      <c r="B387" s="459"/>
      <c r="C387" s="459"/>
      <c r="D387" s="459"/>
      <c r="E387" s="459"/>
      <c r="F387" s="459"/>
      <c r="G387" s="459"/>
      <c r="H387" s="459"/>
      <c r="I387" s="459"/>
      <c r="J387" s="443"/>
      <c r="K387" s="443"/>
      <c r="L387" s="443"/>
      <c r="M387" s="443"/>
      <c r="N387" s="443"/>
      <c r="O387" s="443"/>
      <c r="P387" s="443"/>
      <c r="Q387" s="443"/>
      <c r="R387" s="443"/>
      <c r="S387" s="443"/>
      <c r="T387" s="443"/>
      <c r="U387" s="443"/>
      <c r="V387" s="443"/>
      <c r="W387" s="443"/>
      <c r="X387" s="443"/>
      <c r="Y387" s="443"/>
      <c r="Z387" s="443"/>
      <c r="AA387" s="443"/>
    </row>
    <row r="388">
      <c r="A388" s="443"/>
      <c r="B388" s="459"/>
      <c r="C388" s="459"/>
      <c r="D388" s="459"/>
      <c r="E388" s="459"/>
      <c r="F388" s="459"/>
      <c r="G388" s="459"/>
      <c r="H388" s="459"/>
      <c r="I388" s="459"/>
      <c r="J388" s="443"/>
      <c r="K388" s="443"/>
      <c r="L388" s="443"/>
      <c r="M388" s="443"/>
      <c r="N388" s="443"/>
      <c r="O388" s="443"/>
      <c r="P388" s="443"/>
      <c r="Q388" s="443"/>
      <c r="R388" s="443"/>
      <c r="S388" s="443"/>
      <c r="T388" s="443"/>
      <c r="U388" s="443"/>
      <c r="V388" s="443"/>
      <c r="W388" s="443"/>
      <c r="X388" s="443"/>
      <c r="Y388" s="443"/>
      <c r="Z388" s="443"/>
      <c r="AA388" s="443"/>
    </row>
    <row r="389">
      <c r="A389" s="443"/>
      <c r="B389" s="459"/>
      <c r="C389" s="459"/>
      <c r="D389" s="459"/>
      <c r="E389" s="459"/>
      <c r="F389" s="459"/>
      <c r="G389" s="459"/>
      <c r="H389" s="459"/>
      <c r="I389" s="459"/>
      <c r="J389" s="443"/>
      <c r="K389" s="443"/>
      <c r="L389" s="443"/>
      <c r="M389" s="443"/>
      <c r="N389" s="443"/>
      <c r="O389" s="443"/>
      <c r="P389" s="443"/>
      <c r="Q389" s="443"/>
      <c r="R389" s="443"/>
      <c r="S389" s="443"/>
      <c r="T389" s="443"/>
      <c r="U389" s="443"/>
      <c r="V389" s="443"/>
      <c r="W389" s="443"/>
      <c r="X389" s="443"/>
      <c r="Y389" s="443"/>
      <c r="Z389" s="443"/>
      <c r="AA389" s="443"/>
    </row>
    <row r="390">
      <c r="A390" s="443"/>
      <c r="B390" s="459"/>
      <c r="C390" s="459"/>
      <c r="D390" s="459"/>
      <c r="E390" s="459"/>
      <c r="F390" s="459"/>
      <c r="G390" s="459"/>
      <c r="H390" s="459"/>
      <c r="I390" s="459"/>
      <c r="J390" s="443"/>
      <c r="K390" s="443"/>
      <c r="L390" s="443"/>
      <c r="M390" s="443"/>
      <c r="N390" s="443"/>
      <c r="O390" s="443"/>
      <c r="P390" s="443"/>
      <c r="Q390" s="443"/>
      <c r="R390" s="443"/>
      <c r="S390" s="443"/>
      <c r="T390" s="443"/>
      <c r="U390" s="443"/>
      <c r="V390" s="443"/>
      <c r="W390" s="443"/>
      <c r="X390" s="443"/>
      <c r="Y390" s="443"/>
      <c r="Z390" s="443"/>
      <c r="AA390" s="443"/>
    </row>
    <row r="391">
      <c r="A391" s="443"/>
      <c r="B391" s="459"/>
      <c r="C391" s="459"/>
      <c r="D391" s="459"/>
      <c r="E391" s="459"/>
      <c r="F391" s="459"/>
      <c r="G391" s="459"/>
      <c r="H391" s="459"/>
      <c r="I391" s="459"/>
      <c r="J391" s="443"/>
      <c r="K391" s="443"/>
      <c r="L391" s="443"/>
      <c r="M391" s="443"/>
      <c r="N391" s="443"/>
      <c r="O391" s="443"/>
      <c r="P391" s="443"/>
      <c r="Q391" s="443"/>
      <c r="R391" s="443"/>
      <c r="S391" s="443"/>
      <c r="T391" s="443"/>
      <c r="U391" s="443"/>
      <c r="V391" s="443"/>
      <c r="W391" s="443"/>
      <c r="X391" s="443"/>
      <c r="Y391" s="443"/>
      <c r="Z391" s="443"/>
      <c r="AA391" s="443"/>
    </row>
    <row r="392">
      <c r="A392" s="443"/>
      <c r="B392" s="459"/>
      <c r="C392" s="459"/>
      <c r="D392" s="459"/>
      <c r="E392" s="459"/>
      <c r="F392" s="459"/>
      <c r="G392" s="459"/>
      <c r="H392" s="459"/>
      <c r="I392" s="459"/>
      <c r="J392" s="443"/>
      <c r="K392" s="443"/>
      <c r="L392" s="443"/>
      <c r="M392" s="443"/>
      <c r="N392" s="443"/>
      <c r="O392" s="443"/>
      <c r="P392" s="443"/>
      <c r="Q392" s="443"/>
      <c r="R392" s="443"/>
      <c r="S392" s="443"/>
      <c r="T392" s="443"/>
      <c r="U392" s="443"/>
      <c r="V392" s="443"/>
      <c r="W392" s="443"/>
      <c r="X392" s="443"/>
      <c r="Y392" s="443"/>
      <c r="Z392" s="443"/>
      <c r="AA392" s="443"/>
    </row>
    <row r="393">
      <c r="A393" s="443"/>
      <c r="B393" s="459"/>
      <c r="C393" s="459"/>
      <c r="D393" s="459"/>
      <c r="E393" s="459"/>
      <c r="F393" s="459"/>
      <c r="G393" s="459"/>
      <c r="H393" s="459"/>
      <c r="I393" s="459"/>
      <c r="J393" s="443"/>
      <c r="K393" s="443"/>
      <c r="L393" s="443"/>
      <c r="M393" s="443"/>
      <c r="N393" s="443"/>
      <c r="O393" s="443"/>
      <c r="P393" s="443"/>
      <c r="Q393" s="443"/>
      <c r="R393" s="443"/>
      <c r="S393" s="443"/>
      <c r="T393" s="443"/>
      <c r="U393" s="443"/>
      <c r="V393" s="443"/>
      <c r="W393" s="443"/>
      <c r="X393" s="443"/>
      <c r="Y393" s="443"/>
      <c r="Z393" s="443"/>
      <c r="AA393" s="443"/>
    </row>
    <row r="394">
      <c r="A394" s="443"/>
      <c r="B394" s="459"/>
      <c r="C394" s="459"/>
      <c r="D394" s="459"/>
      <c r="E394" s="459"/>
      <c r="F394" s="459"/>
      <c r="G394" s="459"/>
      <c r="H394" s="459"/>
      <c r="I394" s="459"/>
      <c r="J394" s="443"/>
      <c r="K394" s="443"/>
      <c r="L394" s="443"/>
      <c r="M394" s="443"/>
      <c r="N394" s="443"/>
      <c r="O394" s="443"/>
      <c r="P394" s="443"/>
      <c r="Q394" s="443"/>
      <c r="R394" s="443"/>
      <c r="S394" s="443"/>
      <c r="T394" s="443"/>
      <c r="U394" s="443"/>
      <c r="V394" s="443"/>
      <c r="W394" s="443"/>
      <c r="X394" s="443"/>
      <c r="Y394" s="443"/>
      <c r="Z394" s="443"/>
      <c r="AA394" s="443"/>
    </row>
    <row r="395">
      <c r="A395" s="443"/>
      <c r="B395" s="459"/>
      <c r="C395" s="459"/>
      <c r="D395" s="459"/>
      <c r="E395" s="459"/>
      <c r="F395" s="459"/>
      <c r="G395" s="459"/>
      <c r="H395" s="459"/>
      <c r="I395" s="459"/>
      <c r="J395" s="443"/>
      <c r="K395" s="443"/>
      <c r="L395" s="443"/>
      <c r="M395" s="443"/>
      <c r="N395" s="443"/>
      <c r="O395" s="443"/>
      <c r="P395" s="443"/>
      <c r="Q395" s="443"/>
      <c r="R395" s="443"/>
      <c r="S395" s="443"/>
      <c r="T395" s="443"/>
      <c r="U395" s="443"/>
      <c r="V395" s="443"/>
      <c r="W395" s="443"/>
      <c r="X395" s="443"/>
      <c r="Y395" s="443"/>
      <c r="Z395" s="443"/>
      <c r="AA395" s="443"/>
    </row>
    <row r="396">
      <c r="A396" s="443"/>
      <c r="B396" s="459"/>
      <c r="C396" s="459"/>
      <c r="D396" s="459"/>
      <c r="E396" s="459"/>
      <c r="F396" s="459"/>
      <c r="G396" s="459"/>
      <c r="H396" s="459"/>
      <c r="I396" s="459"/>
      <c r="J396" s="443"/>
      <c r="K396" s="443"/>
      <c r="L396" s="443"/>
      <c r="M396" s="443"/>
      <c r="N396" s="443"/>
      <c r="O396" s="443"/>
      <c r="P396" s="443"/>
      <c r="Q396" s="443"/>
      <c r="R396" s="443"/>
      <c r="S396" s="443"/>
      <c r="T396" s="443"/>
      <c r="U396" s="443"/>
      <c r="V396" s="443"/>
      <c r="W396" s="443"/>
      <c r="X396" s="443"/>
      <c r="Y396" s="443"/>
      <c r="Z396" s="443"/>
      <c r="AA396" s="443"/>
    </row>
    <row r="397">
      <c r="A397" s="443"/>
      <c r="B397" s="459"/>
      <c r="C397" s="459"/>
      <c r="D397" s="459"/>
      <c r="E397" s="459"/>
      <c r="F397" s="459"/>
      <c r="G397" s="459"/>
      <c r="H397" s="459"/>
      <c r="I397" s="459"/>
      <c r="J397" s="443"/>
      <c r="K397" s="443"/>
      <c r="L397" s="443"/>
      <c r="M397" s="443"/>
      <c r="N397" s="443"/>
      <c r="O397" s="443"/>
      <c r="P397" s="443"/>
      <c r="Q397" s="443"/>
      <c r="R397" s="443"/>
      <c r="S397" s="443"/>
      <c r="T397" s="443"/>
      <c r="U397" s="443"/>
      <c r="V397" s="443"/>
      <c r="W397" s="443"/>
      <c r="X397" s="443"/>
      <c r="Y397" s="443"/>
      <c r="Z397" s="443"/>
      <c r="AA397" s="443"/>
    </row>
    <row r="398">
      <c r="A398" s="443"/>
      <c r="B398" s="459"/>
      <c r="C398" s="459"/>
      <c r="D398" s="459"/>
      <c r="E398" s="459"/>
      <c r="F398" s="459"/>
      <c r="G398" s="459"/>
      <c r="H398" s="459"/>
      <c r="I398" s="459"/>
      <c r="J398" s="443"/>
      <c r="K398" s="443"/>
      <c r="L398" s="443"/>
      <c r="M398" s="443"/>
      <c r="N398" s="443"/>
      <c r="O398" s="443"/>
      <c r="P398" s="443"/>
      <c r="Q398" s="443"/>
      <c r="R398" s="443"/>
      <c r="S398" s="443"/>
      <c r="T398" s="443"/>
      <c r="U398" s="443"/>
      <c r="V398" s="443"/>
      <c r="W398" s="443"/>
      <c r="X398" s="443"/>
      <c r="Y398" s="443"/>
      <c r="Z398" s="443"/>
      <c r="AA398" s="443"/>
    </row>
    <row r="399">
      <c r="A399" s="443"/>
      <c r="B399" s="459"/>
      <c r="C399" s="459"/>
      <c r="D399" s="459"/>
      <c r="E399" s="459"/>
      <c r="F399" s="459"/>
      <c r="G399" s="459"/>
      <c r="H399" s="459"/>
      <c r="I399" s="459"/>
      <c r="J399" s="443"/>
      <c r="K399" s="443"/>
      <c r="L399" s="443"/>
      <c r="M399" s="443"/>
      <c r="N399" s="443"/>
      <c r="O399" s="443"/>
      <c r="P399" s="443"/>
      <c r="Q399" s="443"/>
      <c r="R399" s="443"/>
      <c r="S399" s="443"/>
      <c r="T399" s="443"/>
      <c r="U399" s="443"/>
      <c r="V399" s="443"/>
      <c r="W399" s="443"/>
      <c r="X399" s="443"/>
      <c r="Y399" s="443"/>
      <c r="Z399" s="443"/>
      <c r="AA399" s="443"/>
    </row>
    <row r="400">
      <c r="A400" s="443"/>
      <c r="B400" s="459"/>
      <c r="C400" s="459"/>
      <c r="D400" s="459"/>
      <c r="E400" s="459"/>
      <c r="F400" s="459"/>
      <c r="G400" s="459"/>
      <c r="H400" s="459"/>
      <c r="I400" s="459"/>
      <c r="J400" s="443"/>
      <c r="K400" s="443"/>
      <c r="L400" s="443"/>
      <c r="M400" s="443"/>
      <c r="N400" s="443"/>
      <c r="O400" s="443"/>
      <c r="P400" s="443"/>
      <c r="Q400" s="443"/>
      <c r="R400" s="443"/>
      <c r="S400" s="443"/>
      <c r="T400" s="443"/>
      <c r="U400" s="443"/>
      <c r="V400" s="443"/>
      <c r="W400" s="443"/>
      <c r="X400" s="443"/>
      <c r="Y400" s="443"/>
      <c r="Z400" s="443"/>
      <c r="AA400" s="443"/>
    </row>
    <row r="401">
      <c r="A401" s="443"/>
      <c r="B401" s="459"/>
      <c r="C401" s="459"/>
      <c r="D401" s="459"/>
      <c r="E401" s="459"/>
      <c r="F401" s="459"/>
      <c r="G401" s="459"/>
      <c r="H401" s="459"/>
      <c r="I401" s="459"/>
      <c r="J401" s="443"/>
      <c r="K401" s="443"/>
      <c r="L401" s="443"/>
      <c r="M401" s="443"/>
      <c r="N401" s="443"/>
      <c r="O401" s="443"/>
      <c r="P401" s="443"/>
      <c r="Q401" s="443"/>
      <c r="R401" s="443"/>
      <c r="S401" s="443"/>
      <c r="T401" s="443"/>
      <c r="U401" s="443"/>
      <c r="V401" s="443"/>
      <c r="W401" s="443"/>
      <c r="X401" s="443"/>
      <c r="Y401" s="443"/>
      <c r="Z401" s="443"/>
      <c r="AA401" s="443"/>
    </row>
    <row r="402">
      <c r="A402" s="443"/>
      <c r="B402" s="459"/>
      <c r="C402" s="459"/>
      <c r="D402" s="459"/>
      <c r="E402" s="459"/>
      <c r="F402" s="459"/>
      <c r="G402" s="459"/>
      <c r="H402" s="459"/>
      <c r="I402" s="459"/>
      <c r="J402" s="443"/>
      <c r="K402" s="443"/>
      <c r="L402" s="443"/>
      <c r="M402" s="443"/>
      <c r="N402" s="443"/>
      <c r="O402" s="443"/>
      <c r="P402" s="443"/>
      <c r="Q402" s="443"/>
      <c r="R402" s="443"/>
      <c r="S402" s="443"/>
      <c r="T402" s="443"/>
      <c r="U402" s="443"/>
      <c r="V402" s="443"/>
      <c r="W402" s="443"/>
      <c r="X402" s="443"/>
      <c r="Y402" s="443"/>
      <c r="Z402" s="443"/>
      <c r="AA402" s="443"/>
    </row>
    <row r="403">
      <c r="A403" s="443"/>
      <c r="B403" s="459"/>
      <c r="C403" s="459"/>
      <c r="D403" s="459"/>
      <c r="E403" s="459"/>
      <c r="F403" s="459"/>
      <c r="G403" s="459"/>
      <c r="H403" s="459"/>
      <c r="I403" s="459"/>
      <c r="J403" s="443"/>
      <c r="K403" s="443"/>
      <c r="L403" s="443"/>
      <c r="M403" s="443"/>
      <c r="N403" s="443"/>
      <c r="O403" s="443"/>
      <c r="P403" s="443"/>
      <c r="Q403" s="443"/>
      <c r="R403" s="443"/>
      <c r="S403" s="443"/>
      <c r="T403" s="443"/>
      <c r="U403" s="443"/>
      <c r="V403" s="443"/>
      <c r="W403" s="443"/>
      <c r="X403" s="443"/>
      <c r="Y403" s="443"/>
      <c r="Z403" s="443"/>
      <c r="AA403" s="443"/>
    </row>
    <row r="404">
      <c r="A404" s="443"/>
      <c r="B404" s="459"/>
      <c r="C404" s="459"/>
      <c r="D404" s="459"/>
      <c r="E404" s="459"/>
      <c r="F404" s="459"/>
      <c r="G404" s="459"/>
      <c r="H404" s="459"/>
      <c r="I404" s="459"/>
      <c r="J404" s="443"/>
      <c r="K404" s="443"/>
      <c r="L404" s="443"/>
      <c r="M404" s="443"/>
      <c r="N404" s="443"/>
      <c r="O404" s="443"/>
      <c r="P404" s="443"/>
      <c r="Q404" s="443"/>
      <c r="R404" s="443"/>
      <c r="S404" s="443"/>
      <c r="T404" s="443"/>
      <c r="U404" s="443"/>
      <c r="V404" s="443"/>
      <c r="W404" s="443"/>
      <c r="X404" s="443"/>
      <c r="Y404" s="443"/>
      <c r="Z404" s="443"/>
      <c r="AA404" s="443"/>
    </row>
    <row r="405">
      <c r="A405" s="443"/>
      <c r="B405" s="459"/>
      <c r="C405" s="459"/>
      <c r="D405" s="459"/>
      <c r="E405" s="459"/>
      <c r="F405" s="459"/>
      <c r="G405" s="459"/>
      <c r="H405" s="459"/>
      <c r="I405" s="459"/>
      <c r="J405" s="443"/>
      <c r="K405" s="443"/>
      <c r="L405" s="443"/>
      <c r="M405" s="443"/>
      <c r="N405" s="443"/>
      <c r="O405" s="443"/>
      <c r="P405" s="443"/>
      <c r="Q405" s="443"/>
      <c r="R405" s="443"/>
      <c r="S405" s="443"/>
      <c r="T405" s="443"/>
      <c r="U405" s="443"/>
      <c r="V405" s="443"/>
      <c r="W405" s="443"/>
      <c r="X405" s="443"/>
      <c r="Y405" s="443"/>
      <c r="Z405" s="443"/>
      <c r="AA405" s="443"/>
    </row>
    <row r="406">
      <c r="A406" s="443"/>
      <c r="B406" s="459"/>
      <c r="C406" s="459"/>
      <c r="D406" s="459"/>
      <c r="E406" s="459"/>
      <c r="F406" s="459"/>
      <c r="G406" s="459"/>
      <c r="H406" s="459"/>
      <c r="I406" s="459"/>
      <c r="J406" s="443"/>
      <c r="K406" s="443"/>
      <c r="L406" s="443"/>
      <c r="M406" s="443"/>
      <c r="N406" s="443"/>
      <c r="O406" s="443"/>
      <c r="P406" s="443"/>
      <c r="Q406" s="443"/>
      <c r="R406" s="443"/>
      <c r="S406" s="443"/>
      <c r="T406" s="443"/>
      <c r="U406" s="443"/>
      <c r="V406" s="443"/>
      <c r="W406" s="443"/>
      <c r="X406" s="443"/>
      <c r="Y406" s="443"/>
      <c r="Z406" s="443"/>
      <c r="AA406" s="443"/>
    </row>
    <row r="407">
      <c r="A407" s="443"/>
      <c r="B407" s="459"/>
      <c r="C407" s="459"/>
      <c r="D407" s="459"/>
      <c r="E407" s="459"/>
      <c r="F407" s="459"/>
      <c r="G407" s="459"/>
      <c r="H407" s="459"/>
      <c r="I407" s="459"/>
      <c r="J407" s="443"/>
      <c r="K407" s="443"/>
      <c r="L407" s="443"/>
      <c r="M407" s="443"/>
      <c r="N407" s="443"/>
      <c r="O407" s="443"/>
      <c r="P407" s="443"/>
      <c r="Q407" s="443"/>
      <c r="R407" s="443"/>
      <c r="S407" s="443"/>
      <c r="T407" s="443"/>
      <c r="U407" s="443"/>
      <c r="V407" s="443"/>
      <c r="W407" s="443"/>
      <c r="X407" s="443"/>
      <c r="Y407" s="443"/>
      <c r="Z407" s="443"/>
      <c r="AA407" s="443"/>
    </row>
    <row r="408">
      <c r="A408" s="443"/>
      <c r="B408" s="459"/>
      <c r="C408" s="459"/>
      <c r="D408" s="459"/>
      <c r="E408" s="459"/>
      <c r="F408" s="459"/>
      <c r="G408" s="459"/>
      <c r="H408" s="459"/>
      <c r="I408" s="459"/>
      <c r="J408" s="443"/>
      <c r="K408" s="443"/>
      <c r="L408" s="443"/>
      <c r="M408" s="443"/>
      <c r="N408" s="443"/>
      <c r="O408" s="443"/>
      <c r="P408" s="443"/>
      <c r="Q408" s="443"/>
      <c r="R408" s="443"/>
      <c r="S408" s="443"/>
      <c r="T408" s="443"/>
      <c r="U408" s="443"/>
      <c r="V408" s="443"/>
      <c r="W408" s="443"/>
      <c r="X408" s="443"/>
      <c r="Y408" s="443"/>
      <c r="Z408" s="443"/>
      <c r="AA408" s="443"/>
    </row>
    <row r="409">
      <c r="A409" s="443"/>
      <c r="B409" s="459"/>
      <c r="C409" s="459"/>
      <c r="D409" s="459"/>
      <c r="E409" s="459"/>
      <c r="F409" s="459"/>
      <c r="G409" s="459"/>
      <c r="H409" s="459"/>
      <c r="I409" s="459"/>
      <c r="J409" s="443"/>
      <c r="K409" s="443"/>
      <c r="L409" s="443"/>
      <c r="M409" s="443"/>
      <c r="N409" s="443"/>
      <c r="O409" s="443"/>
      <c r="P409" s="443"/>
      <c r="Q409" s="443"/>
      <c r="R409" s="443"/>
      <c r="S409" s="443"/>
      <c r="T409" s="443"/>
      <c r="U409" s="443"/>
      <c r="V409" s="443"/>
      <c r="W409" s="443"/>
      <c r="X409" s="443"/>
      <c r="Y409" s="443"/>
      <c r="Z409" s="443"/>
      <c r="AA409" s="443"/>
    </row>
    <row r="410">
      <c r="A410" s="443"/>
      <c r="B410" s="459"/>
      <c r="C410" s="459"/>
      <c r="D410" s="459"/>
      <c r="E410" s="459"/>
      <c r="F410" s="459"/>
      <c r="G410" s="459"/>
      <c r="H410" s="459"/>
      <c r="I410" s="459"/>
      <c r="J410" s="443"/>
      <c r="K410" s="443"/>
      <c r="L410" s="443"/>
      <c r="M410" s="443"/>
      <c r="N410" s="443"/>
      <c r="O410" s="443"/>
      <c r="P410" s="443"/>
      <c r="Q410" s="443"/>
      <c r="R410" s="443"/>
      <c r="S410" s="443"/>
      <c r="T410" s="443"/>
      <c r="U410" s="443"/>
      <c r="V410" s="443"/>
      <c r="W410" s="443"/>
      <c r="X410" s="443"/>
      <c r="Y410" s="443"/>
      <c r="Z410" s="443"/>
      <c r="AA410" s="443"/>
    </row>
    <row r="411">
      <c r="A411" s="443"/>
      <c r="B411" s="459"/>
      <c r="C411" s="459"/>
      <c r="D411" s="459"/>
      <c r="E411" s="459"/>
      <c r="F411" s="459"/>
      <c r="G411" s="459"/>
      <c r="H411" s="459"/>
      <c r="I411" s="459"/>
      <c r="J411" s="443"/>
      <c r="K411" s="443"/>
      <c r="L411" s="443"/>
      <c r="M411" s="443"/>
      <c r="N411" s="443"/>
      <c r="O411" s="443"/>
      <c r="P411" s="443"/>
      <c r="Q411" s="443"/>
      <c r="R411" s="443"/>
      <c r="S411" s="443"/>
      <c r="T411" s="443"/>
      <c r="U411" s="443"/>
      <c r="V411" s="443"/>
      <c r="W411" s="443"/>
      <c r="X411" s="443"/>
      <c r="Y411" s="443"/>
      <c r="Z411" s="443"/>
      <c r="AA411" s="443"/>
    </row>
    <row r="412">
      <c r="A412" s="443"/>
      <c r="B412" s="459"/>
      <c r="C412" s="459"/>
      <c r="D412" s="459"/>
      <c r="E412" s="459"/>
      <c r="F412" s="459"/>
      <c r="G412" s="459"/>
      <c r="H412" s="459"/>
      <c r="I412" s="459"/>
      <c r="J412" s="443"/>
      <c r="K412" s="443"/>
      <c r="L412" s="443"/>
      <c r="M412" s="443"/>
      <c r="N412" s="443"/>
      <c r="O412" s="443"/>
      <c r="P412" s="443"/>
      <c r="Q412" s="443"/>
      <c r="R412" s="443"/>
      <c r="S412" s="443"/>
      <c r="T412" s="443"/>
      <c r="U412" s="443"/>
      <c r="V412" s="443"/>
      <c r="W412" s="443"/>
      <c r="X412" s="443"/>
      <c r="Y412" s="443"/>
      <c r="Z412" s="443"/>
      <c r="AA412" s="443"/>
    </row>
    <row r="413">
      <c r="A413" s="443"/>
      <c r="B413" s="459"/>
      <c r="C413" s="459"/>
      <c r="D413" s="459"/>
      <c r="E413" s="459"/>
      <c r="F413" s="459"/>
      <c r="G413" s="459"/>
      <c r="H413" s="459"/>
      <c r="I413" s="459"/>
      <c r="J413" s="443"/>
      <c r="K413" s="443"/>
      <c r="L413" s="443"/>
      <c r="M413" s="443"/>
      <c r="N413" s="443"/>
      <c r="O413" s="443"/>
      <c r="P413" s="443"/>
      <c r="Q413" s="443"/>
      <c r="R413" s="443"/>
      <c r="S413" s="443"/>
      <c r="T413" s="443"/>
      <c r="U413" s="443"/>
      <c r="V413" s="443"/>
      <c r="W413" s="443"/>
      <c r="X413" s="443"/>
      <c r="Y413" s="443"/>
      <c r="Z413" s="443"/>
      <c r="AA413" s="443"/>
    </row>
    <row r="414">
      <c r="A414" s="443"/>
      <c r="B414" s="459"/>
      <c r="C414" s="459"/>
      <c r="D414" s="459"/>
      <c r="E414" s="459"/>
      <c r="F414" s="459"/>
      <c r="G414" s="459"/>
      <c r="H414" s="459"/>
      <c r="I414" s="459"/>
      <c r="J414" s="443"/>
      <c r="K414" s="443"/>
      <c r="L414" s="443"/>
      <c r="M414" s="443"/>
      <c r="N414" s="443"/>
      <c r="O414" s="443"/>
      <c r="P414" s="443"/>
      <c r="Q414" s="443"/>
      <c r="R414" s="443"/>
      <c r="S414" s="443"/>
      <c r="T414" s="443"/>
      <c r="U414" s="443"/>
      <c r="V414" s="443"/>
      <c r="W414" s="443"/>
      <c r="X414" s="443"/>
      <c r="Y414" s="443"/>
      <c r="Z414" s="443"/>
      <c r="AA414" s="443"/>
    </row>
    <row r="415">
      <c r="A415" s="443"/>
      <c r="B415" s="459"/>
      <c r="C415" s="459"/>
      <c r="D415" s="459"/>
      <c r="E415" s="459"/>
      <c r="F415" s="459"/>
      <c r="G415" s="459"/>
      <c r="H415" s="459"/>
      <c r="I415" s="459"/>
      <c r="J415" s="443"/>
      <c r="K415" s="443"/>
      <c r="L415" s="443"/>
      <c r="M415" s="443"/>
      <c r="N415" s="443"/>
      <c r="O415" s="443"/>
      <c r="P415" s="443"/>
      <c r="Q415" s="443"/>
      <c r="R415" s="443"/>
      <c r="S415" s="443"/>
      <c r="T415" s="443"/>
      <c r="U415" s="443"/>
      <c r="V415" s="443"/>
      <c r="W415" s="443"/>
      <c r="X415" s="443"/>
      <c r="Y415" s="443"/>
      <c r="Z415" s="443"/>
      <c r="AA415" s="443"/>
    </row>
    <row r="416">
      <c r="A416" s="443"/>
      <c r="B416" s="459"/>
      <c r="C416" s="459"/>
      <c r="D416" s="459"/>
      <c r="E416" s="459"/>
      <c r="F416" s="459"/>
      <c r="G416" s="459"/>
      <c r="H416" s="459"/>
      <c r="I416" s="459"/>
      <c r="J416" s="443"/>
      <c r="K416" s="443"/>
      <c r="L416" s="443"/>
      <c r="M416" s="443"/>
      <c r="N416" s="443"/>
      <c r="O416" s="443"/>
      <c r="P416" s="443"/>
      <c r="Q416" s="443"/>
      <c r="R416" s="443"/>
      <c r="S416" s="443"/>
      <c r="T416" s="443"/>
      <c r="U416" s="443"/>
      <c r="V416" s="443"/>
      <c r="W416" s="443"/>
      <c r="X416" s="443"/>
      <c r="Y416" s="443"/>
      <c r="Z416" s="443"/>
      <c r="AA416" s="443"/>
    </row>
    <row r="417">
      <c r="A417" s="443"/>
      <c r="B417" s="459"/>
      <c r="C417" s="459"/>
      <c r="D417" s="459"/>
      <c r="E417" s="459"/>
      <c r="F417" s="459"/>
      <c r="G417" s="459"/>
      <c r="H417" s="459"/>
      <c r="I417" s="459"/>
      <c r="J417" s="443"/>
      <c r="K417" s="443"/>
      <c r="L417" s="443"/>
      <c r="M417" s="443"/>
      <c r="N417" s="443"/>
      <c r="O417" s="443"/>
      <c r="P417" s="443"/>
      <c r="Q417" s="443"/>
      <c r="R417" s="443"/>
      <c r="S417" s="443"/>
      <c r="T417" s="443"/>
      <c r="U417" s="443"/>
      <c r="V417" s="443"/>
      <c r="W417" s="443"/>
      <c r="X417" s="443"/>
      <c r="Y417" s="443"/>
      <c r="Z417" s="443"/>
      <c r="AA417" s="443"/>
    </row>
    <row r="418">
      <c r="A418" s="443"/>
      <c r="B418" s="459"/>
      <c r="C418" s="459"/>
      <c r="D418" s="459"/>
      <c r="E418" s="459"/>
      <c r="F418" s="459"/>
      <c r="G418" s="459"/>
      <c r="H418" s="459"/>
      <c r="I418" s="459"/>
      <c r="J418" s="443"/>
      <c r="K418" s="443"/>
      <c r="L418" s="443"/>
      <c r="M418" s="443"/>
      <c r="N418" s="443"/>
      <c r="O418" s="443"/>
      <c r="P418" s="443"/>
      <c r="Q418" s="443"/>
      <c r="R418" s="443"/>
      <c r="S418" s="443"/>
      <c r="T418" s="443"/>
      <c r="U418" s="443"/>
      <c r="V418" s="443"/>
      <c r="W418" s="443"/>
      <c r="X418" s="443"/>
      <c r="Y418" s="443"/>
      <c r="Z418" s="443"/>
      <c r="AA418" s="443"/>
    </row>
    <row r="419">
      <c r="A419" s="443"/>
      <c r="B419" s="459"/>
      <c r="C419" s="459"/>
      <c r="D419" s="459"/>
      <c r="E419" s="459"/>
      <c r="F419" s="459"/>
      <c r="G419" s="459"/>
      <c r="H419" s="459"/>
      <c r="I419" s="459"/>
      <c r="J419" s="443"/>
      <c r="K419" s="443"/>
      <c r="L419" s="443"/>
      <c r="M419" s="443"/>
      <c r="N419" s="443"/>
      <c r="O419" s="443"/>
      <c r="P419" s="443"/>
      <c r="Q419" s="443"/>
      <c r="R419" s="443"/>
      <c r="S419" s="443"/>
      <c r="T419" s="443"/>
      <c r="U419" s="443"/>
      <c r="V419" s="443"/>
      <c r="W419" s="443"/>
      <c r="X419" s="443"/>
      <c r="Y419" s="443"/>
      <c r="Z419" s="443"/>
      <c r="AA419" s="443"/>
    </row>
    <row r="420">
      <c r="A420" s="443"/>
      <c r="B420" s="459"/>
      <c r="C420" s="459"/>
      <c r="D420" s="459"/>
      <c r="E420" s="459"/>
      <c r="F420" s="459"/>
      <c r="G420" s="459"/>
      <c r="H420" s="459"/>
      <c r="I420" s="459"/>
      <c r="J420" s="443"/>
      <c r="K420" s="443"/>
      <c r="L420" s="443"/>
      <c r="M420" s="443"/>
      <c r="N420" s="443"/>
      <c r="O420" s="443"/>
      <c r="P420" s="443"/>
      <c r="Q420" s="443"/>
      <c r="R420" s="443"/>
      <c r="S420" s="443"/>
      <c r="T420" s="443"/>
      <c r="U420" s="443"/>
      <c r="V420" s="443"/>
      <c r="W420" s="443"/>
      <c r="X420" s="443"/>
      <c r="Y420" s="443"/>
      <c r="Z420" s="443"/>
      <c r="AA420" s="443"/>
    </row>
    <row r="421">
      <c r="A421" s="443"/>
      <c r="B421" s="459"/>
      <c r="C421" s="459"/>
      <c r="D421" s="459"/>
      <c r="E421" s="459"/>
      <c r="F421" s="459"/>
      <c r="G421" s="459"/>
      <c r="H421" s="459"/>
      <c r="I421" s="459"/>
      <c r="J421" s="443"/>
      <c r="K421" s="443"/>
      <c r="L421" s="443"/>
      <c r="M421" s="443"/>
      <c r="N421" s="443"/>
      <c r="O421" s="443"/>
      <c r="P421" s="443"/>
      <c r="Q421" s="443"/>
      <c r="R421" s="443"/>
      <c r="S421" s="443"/>
      <c r="T421" s="443"/>
      <c r="U421" s="443"/>
      <c r="V421" s="443"/>
      <c r="W421" s="443"/>
      <c r="X421" s="443"/>
      <c r="Y421" s="443"/>
      <c r="Z421" s="443"/>
      <c r="AA421" s="443"/>
    </row>
    <row r="422">
      <c r="A422" s="443"/>
      <c r="B422" s="459"/>
      <c r="C422" s="459"/>
      <c r="D422" s="459"/>
      <c r="E422" s="459"/>
      <c r="F422" s="459"/>
      <c r="G422" s="459"/>
      <c r="H422" s="459"/>
      <c r="I422" s="459"/>
      <c r="J422" s="443"/>
      <c r="K422" s="443"/>
      <c r="L422" s="443"/>
      <c r="M422" s="443"/>
      <c r="N422" s="443"/>
      <c r="O422" s="443"/>
      <c r="P422" s="443"/>
      <c r="Q422" s="443"/>
      <c r="R422" s="443"/>
      <c r="S422" s="443"/>
      <c r="T422" s="443"/>
      <c r="U422" s="443"/>
      <c r="V422" s="443"/>
      <c r="W422" s="443"/>
      <c r="X422" s="443"/>
      <c r="Y422" s="443"/>
      <c r="Z422" s="443"/>
      <c r="AA422" s="443"/>
    </row>
    <row r="423">
      <c r="A423" s="443"/>
      <c r="B423" s="459"/>
      <c r="C423" s="459"/>
      <c r="D423" s="459"/>
      <c r="E423" s="459"/>
      <c r="F423" s="459"/>
      <c r="G423" s="459"/>
      <c r="H423" s="459"/>
      <c r="I423" s="459"/>
      <c r="J423" s="443"/>
      <c r="K423" s="443"/>
      <c r="L423" s="443"/>
      <c r="M423" s="443"/>
      <c r="N423" s="443"/>
      <c r="O423" s="443"/>
      <c r="P423" s="443"/>
      <c r="Q423" s="443"/>
      <c r="R423" s="443"/>
      <c r="S423" s="443"/>
      <c r="T423" s="443"/>
      <c r="U423" s="443"/>
      <c r="V423" s="443"/>
      <c r="W423" s="443"/>
      <c r="X423" s="443"/>
      <c r="Y423" s="443"/>
      <c r="Z423" s="443"/>
      <c r="AA423" s="443"/>
    </row>
    <row r="424">
      <c r="A424" s="443"/>
      <c r="B424" s="459"/>
      <c r="C424" s="459"/>
      <c r="D424" s="459"/>
      <c r="E424" s="459"/>
      <c r="F424" s="459"/>
      <c r="G424" s="459"/>
      <c r="H424" s="459"/>
      <c r="I424" s="459"/>
      <c r="J424" s="443"/>
      <c r="K424" s="443"/>
      <c r="L424" s="443"/>
      <c r="M424" s="443"/>
      <c r="N424" s="443"/>
      <c r="O424" s="443"/>
      <c r="P424" s="443"/>
      <c r="Q424" s="443"/>
      <c r="R424" s="443"/>
      <c r="S424" s="443"/>
      <c r="T424" s="443"/>
      <c r="U424" s="443"/>
      <c r="V424" s="443"/>
      <c r="W424" s="443"/>
      <c r="X424" s="443"/>
      <c r="Y424" s="443"/>
      <c r="Z424" s="443"/>
      <c r="AA424" s="443"/>
    </row>
    <row r="425">
      <c r="A425" s="443"/>
      <c r="B425" s="459"/>
      <c r="C425" s="459"/>
      <c r="D425" s="459"/>
      <c r="E425" s="459"/>
      <c r="F425" s="459"/>
      <c r="G425" s="459"/>
      <c r="H425" s="459"/>
      <c r="I425" s="459"/>
      <c r="J425" s="443"/>
      <c r="K425" s="443"/>
      <c r="L425" s="443"/>
      <c r="M425" s="443"/>
      <c r="N425" s="443"/>
      <c r="O425" s="443"/>
      <c r="P425" s="443"/>
      <c r="Q425" s="443"/>
      <c r="R425" s="443"/>
      <c r="S425" s="443"/>
      <c r="T425" s="443"/>
      <c r="U425" s="443"/>
      <c r="V425" s="443"/>
      <c r="W425" s="443"/>
      <c r="X425" s="443"/>
      <c r="Y425" s="443"/>
      <c r="Z425" s="443"/>
      <c r="AA425" s="443"/>
    </row>
    <row r="426">
      <c r="A426" s="443"/>
      <c r="B426" s="459"/>
      <c r="C426" s="459"/>
      <c r="D426" s="459"/>
      <c r="E426" s="459"/>
      <c r="F426" s="459"/>
      <c r="G426" s="459"/>
      <c r="H426" s="459"/>
      <c r="I426" s="459"/>
      <c r="J426" s="443"/>
      <c r="K426" s="443"/>
      <c r="L426" s="443"/>
      <c r="M426" s="443"/>
      <c r="N426" s="443"/>
      <c r="O426" s="443"/>
      <c r="P426" s="443"/>
      <c r="Q426" s="443"/>
      <c r="R426" s="443"/>
      <c r="S426" s="443"/>
      <c r="T426" s="443"/>
      <c r="U426" s="443"/>
      <c r="V426" s="443"/>
      <c r="W426" s="443"/>
      <c r="X426" s="443"/>
      <c r="Y426" s="443"/>
      <c r="Z426" s="443"/>
      <c r="AA426" s="443"/>
    </row>
    <row r="427">
      <c r="A427" s="443"/>
      <c r="B427" s="459"/>
      <c r="C427" s="459"/>
      <c r="D427" s="459"/>
      <c r="E427" s="459"/>
      <c r="F427" s="459"/>
      <c r="G427" s="459"/>
      <c r="H427" s="459"/>
      <c r="I427" s="459"/>
      <c r="J427" s="443"/>
      <c r="K427" s="443"/>
      <c r="L427" s="443"/>
      <c r="M427" s="443"/>
      <c r="N427" s="443"/>
      <c r="O427" s="443"/>
      <c r="P427" s="443"/>
      <c r="Q427" s="443"/>
      <c r="R427" s="443"/>
      <c r="S427" s="443"/>
      <c r="T427" s="443"/>
      <c r="U427" s="443"/>
      <c r="V427" s="443"/>
      <c r="W427" s="443"/>
      <c r="X427" s="443"/>
      <c r="Y427" s="443"/>
      <c r="Z427" s="443"/>
      <c r="AA427" s="443"/>
    </row>
    <row r="428">
      <c r="A428" s="443"/>
      <c r="B428" s="459"/>
      <c r="C428" s="459"/>
      <c r="D428" s="459"/>
      <c r="E428" s="459"/>
      <c r="F428" s="459"/>
      <c r="G428" s="459"/>
      <c r="H428" s="459"/>
      <c r="I428" s="459"/>
      <c r="J428" s="443"/>
      <c r="K428" s="443"/>
      <c r="L428" s="443"/>
      <c r="M428" s="443"/>
      <c r="N428" s="443"/>
      <c r="O428" s="443"/>
      <c r="P428" s="443"/>
      <c r="Q428" s="443"/>
      <c r="R428" s="443"/>
      <c r="S428" s="443"/>
      <c r="T428" s="443"/>
      <c r="U428" s="443"/>
      <c r="V428" s="443"/>
      <c r="W428" s="443"/>
      <c r="X428" s="443"/>
      <c r="Y428" s="443"/>
      <c r="Z428" s="443"/>
      <c r="AA428" s="443"/>
    </row>
    <row r="429">
      <c r="A429" s="443"/>
      <c r="B429" s="459"/>
      <c r="C429" s="459"/>
      <c r="D429" s="459"/>
      <c r="E429" s="459"/>
      <c r="F429" s="459"/>
      <c r="G429" s="459"/>
      <c r="H429" s="459"/>
      <c r="I429" s="459"/>
      <c r="J429" s="443"/>
      <c r="K429" s="443"/>
      <c r="L429" s="443"/>
      <c r="M429" s="443"/>
      <c r="N429" s="443"/>
      <c r="O429" s="443"/>
      <c r="P429" s="443"/>
      <c r="Q429" s="443"/>
      <c r="R429" s="443"/>
      <c r="S429" s="443"/>
      <c r="T429" s="443"/>
      <c r="U429" s="443"/>
      <c r="V429" s="443"/>
      <c r="W429" s="443"/>
      <c r="X429" s="443"/>
      <c r="Y429" s="443"/>
      <c r="Z429" s="443"/>
      <c r="AA429" s="443"/>
    </row>
    <row r="430">
      <c r="A430" s="443"/>
      <c r="B430" s="459"/>
      <c r="C430" s="459"/>
      <c r="D430" s="459"/>
      <c r="E430" s="459"/>
      <c r="F430" s="459"/>
      <c r="G430" s="459"/>
      <c r="H430" s="459"/>
      <c r="I430" s="459"/>
      <c r="J430" s="443"/>
      <c r="K430" s="443"/>
      <c r="L430" s="443"/>
      <c r="M430" s="443"/>
      <c r="N430" s="443"/>
      <c r="O430" s="443"/>
      <c r="P430" s="443"/>
      <c r="Q430" s="443"/>
      <c r="R430" s="443"/>
      <c r="S430" s="443"/>
      <c r="T430" s="443"/>
      <c r="U430" s="443"/>
      <c r="V430" s="443"/>
      <c r="W430" s="443"/>
      <c r="X430" s="443"/>
      <c r="Y430" s="443"/>
      <c r="Z430" s="443"/>
      <c r="AA430" s="443"/>
    </row>
    <row r="431">
      <c r="A431" s="443"/>
      <c r="B431" s="459"/>
      <c r="C431" s="459"/>
      <c r="D431" s="459"/>
      <c r="E431" s="459"/>
      <c r="F431" s="459"/>
      <c r="G431" s="459"/>
      <c r="H431" s="459"/>
      <c r="I431" s="459"/>
      <c r="J431" s="443"/>
      <c r="K431" s="443"/>
      <c r="L431" s="443"/>
      <c r="M431" s="443"/>
      <c r="N431" s="443"/>
      <c r="O431" s="443"/>
      <c r="P431" s="443"/>
      <c r="Q431" s="443"/>
      <c r="R431" s="443"/>
      <c r="S431" s="443"/>
      <c r="T431" s="443"/>
      <c r="U431" s="443"/>
      <c r="V431" s="443"/>
      <c r="W431" s="443"/>
      <c r="X431" s="443"/>
      <c r="Y431" s="443"/>
      <c r="Z431" s="443"/>
      <c r="AA431" s="443"/>
    </row>
    <row r="432">
      <c r="A432" s="443"/>
      <c r="B432" s="459"/>
      <c r="C432" s="459"/>
      <c r="D432" s="459"/>
      <c r="E432" s="459"/>
      <c r="F432" s="459"/>
      <c r="G432" s="459"/>
      <c r="H432" s="459"/>
      <c r="I432" s="459"/>
      <c r="J432" s="443"/>
      <c r="K432" s="443"/>
      <c r="L432" s="443"/>
      <c r="M432" s="443"/>
      <c r="N432" s="443"/>
      <c r="O432" s="443"/>
      <c r="P432" s="443"/>
      <c r="Q432" s="443"/>
      <c r="R432" s="443"/>
      <c r="S432" s="443"/>
      <c r="T432" s="443"/>
      <c r="U432" s="443"/>
      <c r="V432" s="443"/>
      <c r="W432" s="443"/>
      <c r="X432" s="443"/>
      <c r="Y432" s="443"/>
      <c r="Z432" s="443"/>
      <c r="AA432" s="443"/>
    </row>
    <row r="433">
      <c r="A433" s="443"/>
      <c r="B433" s="459"/>
      <c r="C433" s="459"/>
      <c r="D433" s="459"/>
      <c r="E433" s="459"/>
      <c r="F433" s="459"/>
      <c r="G433" s="459"/>
      <c r="H433" s="459"/>
      <c r="I433" s="459"/>
      <c r="J433" s="443"/>
      <c r="K433" s="443"/>
      <c r="L433" s="443"/>
      <c r="M433" s="443"/>
      <c r="N433" s="443"/>
      <c r="O433" s="443"/>
      <c r="P433" s="443"/>
      <c r="Q433" s="443"/>
      <c r="R433" s="443"/>
      <c r="S433" s="443"/>
      <c r="T433" s="443"/>
      <c r="U433" s="443"/>
      <c r="V433" s="443"/>
      <c r="W433" s="443"/>
      <c r="X433" s="443"/>
      <c r="Y433" s="443"/>
      <c r="Z433" s="443"/>
      <c r="AA433" s="443"/>
    </row>
    <row r="434">
      <c r="A434" s="443"/>
      <c r="B434" s="459"/>
      <c r="C434" s="459"/>
      <c r="D434" s="459"/>
      <c r="E434" s="459"/>
      <c r="F434" s="459"/>
      <c r="G434" s="459"/>
      <c r="H434" s="459"/>
      <c r="I434" s="459"/>
      <c r="J434" s="443"/>
      <c r="K434" s="443"/>
      <c r="L434" s="443"/>
      <c r="M434" s="443"/>
      <c r="N434" s="443"/>
      <c r="O434" s="443"/>
      <c r="P434" s="443"/>
      <c r="Q434" s="443"/>
      <c r="R434" s="443"/>
      <c r="S434" s="443"/>
      <c r="T434" s="443"/>
      <c r="U434" s="443"/>
      <c r="V434" s="443"/>
      <c r="W434" s="443"/>
      <c r="X434" s="443"/>
      <c r="Y434" s="443"/>
      <c r="Z434" s="443"/>
      <c r="AA434" s="443"/>
    </row>
    <row r="435">
      <c r="A435" s="443"/>
      <c r="B435" s="459"/>
      <c r="C435" s="459"/>
      <c r="D435" s="459"/>
      <c r="E435" s="459"/>
      <c r="F435" s="459"/>
      <c r="G435" s="459"/>
      <c r="H435" s="459"/>
      <c r="I435" s="459"/>
      <c r="J435" s="443"/>
      <c r="K435" s="443"/>
      <c r="L435" s="443"/>
      <c r="M435" s="443"/>
      <c r="N435" s="443"/>
      <c r="O435" s="443"/>
      <c r="P435" s="443"/>
      <c r="Q435" s="443"/>
      <c r="R435" s="443"/>
      <c r="S435" s="443"/>
      <c r="T435" s="443"/>
      <c r="U435" s="443"/>
      <c r="V435" s="443"/>
      <c r="W435" s="443"/>
      <c r="X435" s="443"/>
      <c r="Y435" s="443"/>
      <c r="Z435" s="443"/>
      <c r="AA435" s="443"/>
    </row>
    <row r="436">
      <c r="A436" s="443"/>
      <c r="B436" s="459"/>
      <c r="C436" s="459"/>
      <c r="D436" s="459"/>
      <c r="E436" s="459"/>
      <c r="F436" s="459"/>
      <c r="G436" s="459"/>
      <c r="H436" s="459"/>
      <c r="I436" s="459"/>
      <c r="J436" s="443"/>
      <c r="K436" s="443"/>
      <c r="L436" s="443"/>
      <c r="M436" s="443"/>
      <c r="N436" s="443"/>
      <c r="O436" s="443"/>
      <c r="P436" s="443"/>
      <c r="Q436" s="443"/>
      <c r="R436" s="443"/>
      <c r="S436" s="443"/>
      <c r="T436" s="443"/>
      <c r="U436" s="443"/>
      <c r="V436" s="443"/>
      <c r="W436" s="443"/>
      <c r="X436" s="443"/>
      <c r="Y436" s="443"/>
      <c r="Z436" s="443"/>
      <c r="AA436" s="443"/>
    </row>
    <row r="437">
      <c r="A437" s="443"/>
      <c r="B437" s="459"/>
      <c r="C437" s="459"/>
      <c r="D437" s="459"/>
      <c r="E437" s="459"/>
      <c r="F437" s="459"/>
      <c r="G437" s="459"/>
      <c r="H437" s="459"/>
      <c r="I437" s="459"/>
      <c r="J437" s="443"/>
      <c r="K437" s="443"/>
      <c r="L437" s="443"/>
      <c r="M437" s="443"/>
      <c r="N437" s="443"/>
      <c r="O437" s="443"/>
      <c r="P437" s="443"/>
      <c r="Q437" s="443"/>
      <c r="R437" s="443"/>
      <c r="S437" s="443"/>
      <c r="T437" s="443"/>
      <c r="U437" s="443"/>
      <c r="V437" s="443"/>
      <c r="W437" s="443"/>
      <c r="X437" s="443"/>
      <c r="Y437" s="443"/>
      <c r="Z437" s="443"/>
      <c r="AA437" s="443"/>
    </row>
    <row r="438">
      <c r="A438" s="443"/>
      <c r="B438" s="459"/>
      <c r="C438" s="459"/>
      <c r="D438" s="459"/>
      <c r="E438" s="459"/>
      <c r="F438" s="459"/>
      <c r="G438" s="459"/>
      <c r="H438" s="459"/>
      <c r="I438" s="459"/>
      <c r="J438" s="443"/>
      <c r="K438" s="443"/>
      <c r="L438" s="443"/>
      <c r="M438" s="443"/>
      <c r="N438" s="443"/>
      <c r="O438" s="443"/>
      <c r="P438" s="443"/>
      <c r="Q438" s="443"/>
      <c r="R438" s="443"/>
      <c r="S438" s="443"/>
      <c r="T438" s="443"/>
      <c r="U438" s="443"/>
      <c r="V438" s="443"/>
      <c r="W438" s="443"/>
      <c r="X438" s="443"/>
      <c r="Y438" s="443"/>
      <c r="Z438" s="443"/>
      <c r="AA438" s="443"/>
    </row>
    <row r="439">
      <c r="A439" s="443"/>
      <c r="B439" s="459"/>
      <c r="C439" s="459"/>
      <c r="D439" s="459"/>
      <c r="E439" s="459"/>
      <c r="F439" s="459"/>
      <c r="G439" s="459"/>
      <c r="H439" s="459"/>
      <c r="I439" s="459"/>
      <c r="J439" s="443"/>
      <c r="K439" s="443"/>
      <c r="L439" s="443"/>
      <c r="M439" s="443"/>
      <c r="N439" s="443"/>
      <c r="O439" s="443"/>
      <c r="P439" s="443"/>
      <c r="Q439" s="443"/>
      <c r="R439" s="443"/>
      <c r="S439" s="443"/>
      <c r="T439" s="443"/>
      <c r="U439" s="443"/>
      <c r="V439" s="443"/>
      <c r="W439" s="443"/>
      <c r="X439" s="443"/>
      <c r="Y439" s="443"/>
      <c r="Z439" s="443"/>
      <c r="AA439" s="443"/>
    </row>
    <row r="440">
      <c r="A440" s="443"/>
      <c r="B440" s="459"/>
      <c r="C440" s="459"/>
      <c r="D440" s="459"/>
      <c r="E440" s="459"/>
      <c r="F440" s="459"/>
      <c r="G440" s="459"/>
      <c r="H440" s="459"/>
      <c r="I440" s="459"/>
      <c r="J440" s="443"/>
      <c r="K440" s="443"/>
      <c r="L440" s="443"/>
      <c r="M440" s="443"/>
      <c r="N440" s="443"/>
      <c r="O440" s="443"/>
      <c r="P440" s="443"/>
      <c r="Q440" s="443"/>
      <c r="R440" s="443"/>
      <c r="S440" s="443"/>
      <c r="T440" s="443"/>
      <c r="U440" s="443"/>
      <c r="V440" s="443"/>
      <c r="W440" s="443"/>
      <c r="X440" s="443"/>
      <c r="Y440" s="443"/>
      <c r="Z440" s="443"/>
      <c r="AA440" s="443"/>
    </row>
    <row r="441">
      <c r="A441" s="443"/>
      <c r="B441" s="459"/>
      <c r="C441" s="459"/>
      <c r="D441" s="459"/>
      <c r="E441" s="459"/>
      <c r="F441" s="459"/>
      <c r="G441" s="459"/>
      <c r="H441" s="459"/>
      <c r="I441" s="459"/>
      <c r="J441" s="443"/>
      <c r="K441" s="443"/>
      <c r="L441" s="443"/>
      <c r="M441" s="443"/>
      <c r="N441" s="443"/>
      <c r="O441" s="443"/>
      <c r="P441" s="443"/>
      <c r="Q441" s="443"/>
      <c r="R441" s="443"/>
      <c r="S441" s="443"/>
      <c r="T441" s="443"/>
      <c r="U441" s="443"/>
      <c r="V441" s="443"/>
      <c r="W441" s="443"/>
      <c r="X441" s="443"/>
      <c r="Y441" s="443"/>
      <c r="Z441" s="443"/>
      <c r="AA441" s="443"/>
    </row>
    <row r="442">
      <c r="A442" s="443"/>
      <c r="B442" s="459"/>
      <c r="C442" s="459"/>
      <c r="D442" s="459"/>
      <c r="E442" s="459"/>
      <c r="F442" s="459"/>
      <c r="G442" s="459"/>
      <c r="H442" s="459"/>
      <c r="I442" s="459"/>
      <c r="J442" s="443"/>
      <c r="K442" s="443"/>
      <c r="L442" s="443"/>
      <c r="M442" s="443"/>
      <c r="N442" s="443"/>
      <c r="O442" s="443"/>
      <c r="P442" s="443"/>
      <c r="Q442" s="443"/>
      <c r="R442" s="443"/>
      <c r="S442" s="443"/>
      <c r="T442" s="443"/>
      <c r="U442" s="443"/>
      <c r="V442" s="443"/>
      <c r="W442" s="443"/>
      <c r="X442" s="443"/>
      <c r="Y442" s="443"/>
      <c r="Z442" s="443"/>
      <c r="AA442" s="443"/>
    </row>
    <row r="443">
      <c r="A443" s="443"/>
      <c r="B443" s="459"/>
      <c r="C443" s="459"/>
      <c r="D443" s="459"/>
      <c r="E443" s="459"/>
      <c r="F443" s="459"/>
      <c r="G443" s="459"/>
      <c r="H443" s="459"/>
      <c r="I443" s="459"/>
      <c r="J443" s="443"/>
      <c r="K443" s="443"/>
      <c r="L443" s="443"/>
      <c r="M443" s="443"/>
      <c r="N443" s="443"/>
      <c r="O443" s="443"/>
      <c r="P443" s="443"/>
      <c r="Q443" s="443"/>
      <c r="R443" s="443"/>
      <c r="S443" s="443"/>
      <c r="T443" s="443"/>
      <c r="U443" s="443"/>
      <c r="V443" s="443"/>
      <c r="W443" s="443"/>
      <c r="X443" s="443"/>
      <c r="Y443" s="443"/>
      <c r="Z443" s="443"/>
      <c r="AA443" s="443"/>
    </row>
    <row r="444">
      <c r="A444" s="443"/>
      <c r="B444" s="459"/>
      <c r="C444" s="459"/>
      <c r="D444" s="459"/>
      <c r="E444" s="459"/>
      <c r="F444" s="459"/>
      <c r="G444" s="459"/>
      <c r="H444" s="459"/>
      <c r="I444" s="459"/>
      <c r="J444" s="443"/>
      <c r="K444" s="443"/>
      <c r="L444" s="443"/>
      <c r="M444" s="443"/>
      <c r="N444" s="443"/>
      <c r="O444" s="443"/>
      <c r="P444" s="443"/>
      <c r="Q444" s="443"/>
      <c r="R444" s="443"/>
      <c r="S444" s="443"/>
      <c r="T444" s="443"/>
      <c r="U444" s="443"/>
      <c r="V444" s="443"/>
      <c r="W444" s="443"/>
      <c r="X444" s="443"/>
      <c r="Y444" s="443"/>
      <c r="Z444" s="443"/>
      <c r="AA444" s="443"/>
    </row>
    <row r="445">
      <c r="A445" s="443"/>
      <c r="B445" s="459"/>
      <c r="C445" s="459"/>
      <c r="D445" s="459"/>
      <c r="E445" s="459"/>
      <c r="F445" s="459"/>
      <c r="G445" s="459"/>
      <c r="H445" s="459"/>
      <c r="I445" s="459"/>
      <c r="J445" s="443"/>
      <c r="K445" s="443"/>
      <c r="L445" s="443"/>
      <c r="M445" s="443"/>
      <c r="N445" s="443"/>
      <c r="O445" s="443"/>
      <c r="P445" s="443"/>
      <c r="Q445" s="443"/>
      <c r="R445" s="443"/>
      <c r="S445" s="443"/>
      <c r="T445" s="443"/>
      <c r="U445" s="443"/>
      <c r="V445" s="443"/>
      <c r="W445" s="443"/>
      <c r="X445" s="443"/>
      <c r="Y445" s="443"/>
      <c r="Z445" s="443"/>
      <c r="AA445" s="443"/>
    </row>
    <row r="446">
      <c r="A446" s="443"/>
      <c r="B446" s="459"/>
      <c r="C446" s="459"/>
      <c r="D446" s="459"/>
      <c r="E446" s="459"/>
      <c r="F446" s="459"/>
      <c r="G446" s="459"/>
      <c r="H446" s="459"/>
      <c r="I446" s="459"/>
      <c r="J446" s="443"/>
      <c r="K446" s="443"/>
      <c r="L446" s="443"/>
      <c r="M446" s="443"/>
      <c r="N446" s="443"/>
      <c r="O446" s="443"/>
      <c r="P446" s="443"/>
      <c r="Q446" s="443"/>
      <c r="R446" s="443"/>
      <c r="S446" s="443"/>
      <c r="T446" s="443"/>
      <c r="U446" s="443"/>
      <c r="V446" s="443"/>
      <c r="W446" s="443"/>
      <c r="X446" s="443"/>
      <c r="Y446" s="443"/>
      <c r="Z446" s="443"/>
      <c r="AA446" s="443"/>
    </row>
    <row r="447">
      <c r="A447" s="443"/>
      <c r="B447" s="459"/>
      <c r="C447" s="459"/>
      <c r="D447" s="459"/>
      <c r="E447" s="459"/>
      <c r="F447" s="459"/>
      <c r="G447" s="459"/>
      <c r="H447" s="459"/>
      <c r="I447" s="459"/>
      <c r="J447" s="443"/>
      <c r="K447" s="443"/>
      <c r="L447" s="443"/>
      <c r="M447" s="443"/>
      <c r="N447" s="443"/>
      <c r="O447" s="443"/>
      <c r="P447" s="443"/>
      <c r="Q447" s="443"/>
      <c r="R447" s="443"/>
      <c r="S447" s="443"/>
      <c r="T447" s="443"/>
      <c r="U447" s="443"/>
      <c r="V447" s="443"/>
      <c r="W447" s="443"/>
      <c r="X447" s="443"/>
      <c r="Y447" s="443"/>
      <c r="Z447" s="443"/>
      <c r="AA447" s="443"/>
    </row>
    <row r="448">
      <c r="A448" s="443"/>
      <c r="B448" s="459"/>
      <c r="C448" s="459"/>
      <c r="D448" s="459"/>
      <c r="E448" s="459"/>
      <c r="F448" s="459"/>
      <c r="G448" s="459"/>
      <c r="H448" s="459"/>
      <c r="I448" s="459"/>
      <c r="J448" s="443"/>
      <c r="K448" s="443"/>
      <c r="L448" s="443"/>
      <c r="M448" s="443"/>
      <c r="N448" s="443"/>
      <c r="O448" s="443"/>
      <c r="P448" s="443"/>
      <c r="Q448" s="443"/>
      <c r="R448" s="443"/>
      <c r="S448" s="443"/>
      <c r="T448" s="443"/>
      <c r="U448" s="443"/>
      <c r="V448" s="443"/>
      <c r="W448" s="443"/>
      <c r="X448" s="443"/>
      <c r="Y448" s="443"/>
      <c r="Z448" s="443"/>
      <c r="AA448" s="443"/>
    </row>
    <row r="449">
      <c r="A449" s="443"/>
      <c r="B449" s="459"/>
      <c r="C449" s="459"/>
      <c r="D449" s="459"/>
      <c r="E449" s="459"/>
      <c r="F449" s="459"/>
      <c r="G449" s="459"/>
      <c r="H449" s="459"/>
      <c r="I449" s="459"/>
      <c r="J449" s="443"/>
      <c r="K449" s="443"/>
      <c r="L449" s="443"/>
      <c r="M449" s="443"/>
      <c r="N449" s="443"/>
      <c r="O449" s="443"/>
      <c r="P449" s="443"/>
      <c r="Q449" s="443"/>
      <c r="R449" s="443"/>
      <c r="S449" s="443"/>
      <c r="T449" s="443"/>
      <c r="U449" s="443"/>
      <c r="V449" s="443"/>
      <c r="W449" s="443"/>
      <c r="X449" s="443"/>
      <c r="Y449" s="443"/>
      <c r="Z449" s="443"/>
      <c r="AA449" s="443"/>
    </row>
    <row r="450">
      <c r="A450" s="443"/>
      <c r="B450" s="459"/>
      <c r="C450" s="459"/>
      <c r="D450" s="459"/>
      <c r="E450" s="459"/>
      <c r="F450" s="459"/>
      <c r="G450" s="459"/>
      <c r="H450" s="459"/>
      <c r="I450" s="459"/>
      <c r="J450" s="443"/>
      <c r="K450" s="443"/>
      <c r="L450" s="443"/>
      <c r="M450" s="443"/>
      <c r="N450" s="443"/>
      <c r="O450" s="443"/>
      <c r="P450" s="443"/>
      <c r="Q450" s="443"/>
      <c r="R450" s="443"/>
      <c r="S450" s="443"/>
      <c r="T450" s="443"/>
      <c r="U450" s="443"/>
      <c r="V450" s="443"/>
      <c r="W450" s="443"/>
      <c r="X450" s="443"/>
      <c r="Y450" s="443"/>
      <c r="Z450" s="443"/>
      <c r="AA450" s="443"/>
    </row>
    <row r="451">
      <c r="A451" s="443"/>
      <c r="B451" s="459"/>
      <c r="C451" s="459"/>
      <c r="D451" s="459"/>
      <c r="E451" s="459"/>
      <c r="F451" s="459"/>
      <c r="G451" s="459"/>
      <c r="H451" s="459"/>
      <c r="I451" s="459"/>
      <c r="J451" s="443"/>
      <c r="K451" s="443"/>
      <c r="L451" s="443"/>
      <c r="M451" s="443"/>
      <c r="N451" s="443"/>
      <c r="O451" s="443"/>
      <c r="P451" s="443"/>
      <c r="Q451" s="443"/>
      <c r="R451" s="443"/>
      <c r="S451" s="443"/>
      <c r="T451" s="443"/>
      <c r="U451" s="443"/>
      <c r="V451" s="443"/>
      <c r="W451" s="443"/>
      <c r="X451" s="443"/>
      <c r="Y451" s="443"/>
      <c r="Z451" s="443"/>
      <c r="AA451" s="443"/>
    </row>
    <row r="452">
      <c r="A452" s="443"/>
      <c r="B452" s="459"/>
      <c r="C452" s="459"/>
      <c r="D452" s="459"/>
      <c r="E452" s="459"/>
      <c r="F452" s="459"/>
      <c r="G452" s="459"/>
      <c r="H452" s="459"/>
      <c r="I452" s="459"/>
      <c r="J452" s="443"/>
      <c r="K452" s="443"/>
      <c r="L452" s="443"/>
      <c r="M452" s="443"/>
      <c r="N452" s="443"/>
      <c r="O452" s="443"/>
      <c r="P452" s="443"/>
      <c r="Q452" s="443"/>
      <c r="R452" s="443"/>
      <c r="S452" s="443"/>
      <c r="T452" s="443"/>
      <c r="U452" s="443"/>
      <c r="V452" s="443"/>
      <c r="W452" s="443"/>
      <c r="X452" s="443"/>
      <c r="Y452" s="443"/>
      <c r="Z452" s="443"/>
      <c r="AA452" s="443"/>
    </row>
    <row r="453">
      <c r="A453" s="443"/>
      <c r="B453" s="459"/>
      <c r="C453" s="459"/>
      <c r="D453" s="459"/>
      <c r="E453" s="459"/>
      <c r="F453" s="459"/>
      <c r="G453" s="459"/>
      <c r="H453" s="459"/>
      <c r="I453" s="459"/>
      <c r="J453" s="443"/>
      <c r="K453" s="443"/>
      <c r="L453" s="443"/>
      <c r="M453" s="443"/>
      <c r="N453" s="443"/>
      <c r="O453" s="443"/>
      <c r="P453" s="443"/>
      <c r="Q453" s="443"/>
      <c r="R453" s="443"/>
      <c r="S453" s="443"/>
      <c r="T453" s="443"/>
      <c r="U453" s="443"/>
      <c r="V453" s="443"/>
      <c r="W453" s="443"/>
      <c r="X453" s="443"/>
      <c r="Y453" s="443"/>
      <c r="Z453" s="443"/>
      <c r="AA453" s="443"/>
    </row>
    <row r="454">
      <c r="A454" s="443"/>
      <c r="B454" s="459"/>
      <c r="C454" s="459"/>
      <c r="D454" s="459"/>
      <c r="E454" s="459"/>
      <c r="F454" s="459"/>
      <c r="G454" s="459"/>
      <c r="H454" s="459"/>
      <c r="I454" s="459"/>
      <c r="J454" s="443"/>
      <c r="K454" s="443"/>
      <c r="L454" s="443"/>
      <c r="M454" s="443"/>
      <c r="N454" s="443"/>
      <c r="O454" s="443"/>
      <c r="P454" s="443"/>
      <c r="Q454" s="443"/>
      <c r="R454" s="443"/>
      <c r="S454" s="443"/>
      <c r="T454" s="443"/>
      <c r="U454" s="443"/>
      <c r="V454" s="443"/>
      <c r="W454" s="443"/>
      <c r="X454" s="443"/>
      <c r="Y454" s="443"/>
      <c r="Z454" s="443"/>
      <c r="AA454" s="443"/>
    </row>
    <row r="455">
      <c r="A455" s="443"/>
      <c r="B455" s="459"/>
      <c r="C455" s="459"/>
      <c r="D455" s="459"/>
      <c r="E455" s="459"/>
      <c r="F455" s="459"/>
      <c r="G455" s="459"/>
      <c r="H455" s="459"/>
      <c r="I455" s="459"/>
      <c r="J455" s="443"/>
      <c r="K455" s="443"/>
      <c r="L455" s="443"/>
      <c r="M455" s="443"/>
      <c r="N455" s="443"/>
      <c r="O455" s="443"/>
      <c r="P455" s="443"/>
      <c r="Q455" s="443"/>
      <c r="R455" s="443"/>
      <c r="S455" s="443"/>
      <c r="T455" s="443"/>
      <c r="U455" s="443"/>
      <c r="V455" s="443"/>
      <c r="W455" s="443"/>
      <c r="X455" s="443"/>
      <c r="Y455" s="443"/>
      <c r="Z455" s="443"/>
      <c r="AA455" s="443"/>
    </row>
    <row r="456">
      <c r="A456" s="443"/>
      <c r="B456" s="459"/>
      <c r="C456" s="459"/>
      <c r="D456" s="459"/>
      <c r="E456" s="459"/>
      <c r="F456" s="459"/>
      <c r="G456" s="459"/>
      <c r="H456" s="459"/>
      <c r="I456" s="459"/>
      <c r="J456" s="443"/>
      <c r="K456" s="443"/>
      <c r="L456" s="443"/>
      <c r="M456" s="443"/>
      <c r="N456" s="443"/>
      <c r="O456" s="443"/>
      <c r="P456" s="443"/>
      <c r="Q456" s="443"/>
      <c r="R456" s="443"/>
      <c r="S456" s="443"/>
      <c r="T456" s="443"/>
      <c r="U456" s="443"/>
      <c r="V456" s="443"/>
      <c r="W456" s="443"/>
      <c r="X456" s="443"/>
      <c r="Y456" s="443"/>
      <c r="Z456" s="443"/>
      <c r="AA456" s="443"/>
    </row>
    <row r="457">
      <c r="A457" s="443"/>
      <c r="B457" s="459"/>
      <c r="C457" s="459"/>
      <c r="D457" s="459"/>
      <c r="E457" s="459"/>
      <c r="F457" s="459"/>
      <c r="G457" s="459"/>
      <c r="H457" s="459"/>
      <c r="I457" s="459"/>
      <c r="J457" s="443"/>
      <c r="K457" s="443"/>
      <c r="L457" s="443"/>
      <c r="M457" s="443"/>
      <c r="N457" s="443"/>
      <c r="O457" s="443"/>
      <c r="P457" s="443"/>
      <c r="Q457" s="443"/>
      <c r="R457" s="443"/>
      <c r="S457" s="443"/>
      <c r="T457" s="443"/>
      <c r="U457" s="443"/>
      <c r="V457" s="443"/>
      <c r="W457" s="443"/>
      <c r="X457" s="443"/>
      <c r="Y457" s="443"/>
      <c r="Z457" s="443"/>
      <c r="AA457" s="443"/>
    </row>
    <row r="458">
      <c r="A458" s="443"/>
      <c r="B458" s="459"/>
      <c r="C458" s="459"/>
      <c r="D458" s="459"/>
      <c r="E458" s="459"/>
      <c r="F458" s="459"/>
      <c r="G458" s="459"/>
      <c r="H458" s="459"/>
      <c r="I458" s="459"/>
      <c r="J458" s="443"/>
      <c r="K458" s="443"/>
      <c r="L458" s="443"/>
      <c r="M458" s="443"/>
      <c r="N458" s="443"/>
      <c r="O458" s="443"/>
      <c r="P458" s="443"/>
      <c r="Q458" s="443"/>
      <c r="R458" s="443"/>
      <c r="S458" s="443"/>
      <c r="T458" s="443"/>
      <c r="U458" s="443"/>
      <c r="V458" s="443"/>
      <c r="W458" s="443"/>
      <c r="X458" s="443"/>
      <c r="Y458" s="443"/>
      <c r="Z458" s="443"/>
      <c r="AA458" s="443"/>
    </row>
    <row r="459">
      <c r="A459" s="443"/>
      <c r="B459" s="459"/>
      <c r="C459" s="459"/>
      <c r="D459" s="459"/>
      <c r="E459" s="459"/>
      <c r="F459" s="459"/>
      <c r="G459" s="459"/>
      <c r="H459" s="459"/>
      <c r="I459" s="459"/>
      <c r="J459" s="443"/>
      <c r="K459" s="443"/>
      <c r="L459" s="443"/>
      <c r="M459" s="443"/>
      <c r="N459" s="443"/>
      <c r="O459" s="443"/>
      <c r="P459" s="443"/>
      <c r="Q459" s="443"/>
      <c r="R459" s="443"/>
      <c r="S459" s="443"/>
      <c r="T459" s="443"/>
      <c r="U459" s="443"/>
      <c r="V459" s="443"/>
      <c r="W459" s="443"/>
      <c r="X459" s="443"/>
      <c r="Y459" s="443"/>
      <c r="Z459" s="443"/>
      <c r="AA459" s="443"/>
    </row>
    <row r="460">
      <c r="A460" s="443"/>
      <c r="B460" s="459"/>
      <c r="C460" s="459"/>
      <c r="D460" s="459"/>
      <c r="E460" s="459"/>
      <c r="F460" s="459"/>
      <c r="G460" s="459"/>
      <c r="H460" s="459"/>
      <c r="I460" s="459"/>
      <c r="J460" s="443"/>
      <c r="K460" s="443"/>
      <c r="L460" s="443"/>
      <c r="M460" s="443"/>
      <c r="N460" s="443"/>
      <c r="O460" s="443"/>
      <c r="P460" s="443"/>
      <c r="Q460" s="443"/>
      <c r="R460" s="443"/>
      <c r="S460" s="443"/>
      <c r="T460" s="443"/>
      <c r="U460" s="443"/>
      <c r="V460" s="443"/>
      <c r="W460" s="443"/>
      <c r="X460" s="443"/>
      <c r="Y460" s="443"/>
      <c r="Z460" s="443"/>
      <c r="AA460" s="443"/>
    </row>
    <row r="461">
      <c r="A461" s="443"/>
      <c r="B461" s="459"/>
      <c r="C461" s="459"/>
      <c r="D461" s="459"/>
      <c r="E461" s="459"/>
      <c r="F461" s="459"/>
      <c r="G461" s="459"/>
      <c r="H461" s="459"/>
      <c r="I461" s="459"/>
      <c r="J461" s="443"/>
      <c r="K461" s="443"/>
      <c r="L461" s="443"/>
      <c r="M461" s="443"/>
      <c r="N461" s="443"/>
      <c r="O461" s="443"/>
      <c r="P461" s="443"/>
      <c r="Q461" s="443"/>
      <c r="R461" s="443"/>
      <c r="S461" s="443"/>
      <c r="T461" s="443"/>
      <c r="U461" s="443"/>
      <c r="V461" s="443"/>
      <c r="W461" s="443"/>
      <c r="X461" s="443"/>
      <c r="Y461" s="443"/>
      <c r="Z461" s="443"/>
      <c r="AA461" s="443"/>
    </row>
    <row r="462">
      <c r="A462" s="443"/>
      <c r="B462" s="459"/>
      <c r="C462" s="459"/>
      <c r="D462" s="459"/>
      <c r="E462" s="459"/>
      <c r="F462" s="459"/>
      <c r="G462" s="459"/>
      <c r="H462" s="459"/>
      <c r="I462" s="459"/>
      <c r="J462" s="443"/>
      <c r="K462" s="443"/>
      <c r="L462" s="443"/>
      <c r="M462" s="443"/>
      <c r="N462" s="443"/>
      <c r="O462" s="443"/>
      <c r="P462" s="443"/>
      <c r="Q462" s="443"/>
      <c r="R462" s="443"/>
      <c r="S462" s="443"/>
      <c r="T462" s="443"/>
      <c r="U462" s="443"/>
      <c r="V462" s="443"/>
      <c r="W462" s="443"/>
      <c r="X462" s="443"/>
      <c r="Y462" s="443"/>
      <c r="Z462" s="443"/>
      <c r="AA462" s="443"/>
    </row>
    <row r="463">
      <c r="A463" s="443"/>
      <c r="B463" s="459"/>
      <c r="C463" s="459"/>
      <c r="D463" s="459"/>
      <c r="E463" s="459"/>
      <c r="F463" s="459"/>
      <c r="G463" s="459"/>
      <c r="H463" s="459"/>
      <c r="I463" s="459"/>
      <c r="J463" s="443"/>
      <c r="K463" s="443"/>
      <c r="L463" s="443"/>
      <c r="M463" s="443"/>
      <c r="N463" s="443"/>
      <c r="O463" s="443"/>
      <c r="P463" s="443"/>
      <c r="Q463" s="443"/>
      <c r="R463" s="443"/>
      <c r="S463" s="443"/>
      <c r="T463" s="443"/>
      <c r="U463" s="443"/>
      <c r="V463" s="443"/>
      <c r="W463" s="443"/>
      <c r="X463" s="443"/>
      <c r="Y463" s="443"/>
      <c r="Z463" s="443"/>
      <c r="AA463" s="443"/>
    </row>
    <row r="464">
      <c r="A464" s="443"/>
      <c r="B464" s="459"/>
      <c r="C464" s="459"/>
      <c r="D464" s="459"/>
      <c r="E464" s="459"/>
      <c r="F464" s="459"/>
      <c r="G464" s="459"/>
      <c r="H464" s="459"/>
      <c r="I464" s="459"/>
      <c r="J464" s="443"/>
      <c r="K464" s="443"/>
      <c r="L464" s="443"/>
      <c r="M464" s="443"/>
      <c r="N464" s="443"/>
      <c r="O464" s="443"/>
      <c r="P464" s="443"/>
      <c r="Q464" s="443"/>
      <c r="R464" s="443"/>
      <c r="S464" s="443"/>
      <c r="T464" s="443"/>
      <c r="U464" s="443"/>
      <c r="V464" s="443"/>
      <c r="W464" s="443"/>
      <c r="X464" s="443"/>
      <c r="Y464" s="443"/>
      <c r="Z464" s="443"/>
      <c r="AA464" s="443"/>
    </row>
    <row r="465">
      <c r="A465" s="443"/>
      <c r="B465" s="459"/>
      <c r="C465" s="459"/>
      <c r="D465" s="459"/>
      <c r="E465" s="459"/>
      <c r="F465" s="459"/>
      <c r="G465" s="459"/>
      <c r="H465" s="459"/>
      <c r="I465" s="459"/>
      <c r="J465" s="443"/>
      <c r="K465" s="443"/>
      <c r="L465" s="443"/>
      <c r="M465" s="443"/>
      <c r="N465" s="443"/>
      <c r="O465" s="443"/>
      <c r="P465" s="443"/>
      <c r="Q465" s="443"/>
      <c r="R465" s="443"/>
      <c r="S465" s="443"/>
      <c r="T465" s="443"/>
      <c r="U465" s="443"/>
      <c r="V465" s="443"/>
      <c r="W465" s="443"/>
      <c r="X465" s="443"/>
      <c r="Y465" s="443"/>
      <c r="Z465" s="443"/>
      <c r="AA465" s="443"/>
    </row>
    <row r="466">
      <c r="A466" s="443"/>
      <c r="B466" s="459"/>
      <c r="C466" s="459"/>
      <c r="D466" s="459"/>
      <c r="E466" s="459"/>
      <c r="F466" s="459"/>
      <c r="G466" s="459"/>
      <c r="H466" s="459"/>
      <c r="I466" s="459"/>
      <c r="J466" s="443"/>
      <c r="K466" s="443"/>
      <c r="L466" s="443"/>
      <c r="M466" s="443"/>
      <c r="N466" s="443"/>
      <c r="O466" s="443"/>
      <c r="P466" s="443"/>
      <c r="Q466" s="443"/>
      <c r="R466" s="443"/>
      <c r="S466" s="443"/>
      <c r="T466" s="443"/>
      <c r="U466" s="443"/>
      <c r="V466" s="443"/>
      <c r="W466" s="443"/>
      <c r="X466" s="443"/>
      <c r="Y466" s="443"/>
      <c r="Z466" s="443"/>
      <c r="AA466" s="443"/>
    </row>
    <row r="467">
      <c r="A467" s="443"/>
      <c r="B467" s="459"/>
      <c r="C467" s="459"/>
      <c r="D467" s="459"/>
      <c r="E467" s="459"/>
      <c r="F467" s="459"/>
      <c r="G467" s="459"/>
      <c r="H467" s="459"/>
      <c r="I467" s="459"/>
      <c r="J467" s="443"/>
      <c r="K467" s="443"/>
      <c r="L467" s="443"/>
      <c r="M467" s="443"/>
      <c r="N467" s="443"/>
      <c r="O467" s="443"/>
      <c r="P467" s="443"/>
      <c r="Q467" s="443"/>
      <c r="R467" s="443"/>
      <c r="S467" s="443"/>
      <c r="T467" s="443"/>
      <c r="U467" s="443"/>
      <c r="V467" s="443"/>
      <c r="W467" s="443"/>
      <c r="X467" s="443"/>
      <c r="Y467" s="443"/>
      <c r="Z467" s="443"/>
      <c r="AA467" s="443"/>
    </row>
    <row r="468">
      <c r="A468" s="443"/>
      <c r="B468" s="459"/>
      <c r="C468" s="459"/>
      <c r="D468" s="459"/>
      <c r="E468" s="459"/>
      <c r="F468" s="459"/>
      <c r="G468" s="459"/>
      <c r="H468" s="459"/>
      <c r="I468" s="459"/>
      <c r="J468" s="443"/>
      <c r="K468" s="443"/>
      <c r="L468" s="443"/>
      <c r="M468" s="443"/>
      <c r="N468" s="443"/>
      <c r="O468" s="443"/>
      <c r="P468" s="443"/>
      <c r="Q468" s="443"/>
      <c r="R468" s="443"/>
      <c r="S468" s="443"/>
      <c r="T468" s="443"/>
      <c r="U468" s="443"/>
      <c r="V468" s="443"/>
      <c r="W468" s="443"/>
      <c r="X468" s="443"/>
      <c r="Y468" s="443"/>
      <c r="Z468" s="443"/>
      <c r="AA468" s="443"/>
    </row>
    <row r="469">
      <c r="A469" s="443"/>
      <c r="B469" s="459"/>
      <c r="C469" s="459"/>
      <c r="D469" s="459"/>
      <c r="E469" s="459"/>
      <c r="F469" s="459"/>
      <c r="G469" s="459"/>
      <c r="H469" s="459"/>
      <c r="I469" s="459"/>
      <c r="J469" s="443"/>
      <c r="K469" s="443"/>
      <c r="L469" s="443"/>
      <c r="M469" s="443"/>
      <c r="N469" s="443"/>
      <c r="O469" s="443"/>
      <c r="P469" s="443"/>
      <c r="Q469" s="443"/>
      <c r="R469" s="443"/>
      <c r="S469" s="443"/>
      <c r="T469" s="443"/>
      <c r="U469" s="443"/>
      <c r="V469" s="443"/>
      <c r="W469" s="443"/>
      <c r="X469" s="443"/>
      <c r="Y469" s="443"/>
      <c r="Z469" s="443"/>
      <c r="AA469" s="443"/>
    </row>
    <row r="470">
      <c r="A470" s="443"/>
      <c r="B470" s="459"/>
      <c r="C470" s="459"/>
      <c r="D470" s="459"/>
      <c r="E470" s="459"/>
      <c r="F470" s="459"/>
      <c r="G470" s="459"/>
      <c r="H470" s="459"/>
      <c r="I470" s="459"/>
      <c r="J470" s="443"/>
      <c r="K470" s="443"/>
      <c r="L470" s="443"/>
      <c r="M470" s="443"/>
      <c r="N470" s="443"/>
      <c r="O470" s="443"/>
      <c r="P470" s="443"/>
      <c r="Q470" s="443"/>
      <c r="R470" s="443"/>
      <c r="S470" s="443"/>
      <c r="T470" s="443"/>
      <c r="U470" s="443"/>
      <c r="V470" s="443"/>
      <c r="W470" s="443"/>
      <c r="X470" s="443"/>
      <c r="Y470" s="443"/>
      <c r="Z470" s="443"/>
      <c r="AA470" s="443"/>
    </row>
    <row r="471">
      <c r="A471" s="443"/>
      <c r="B471" s="459"/>
      <c r="C471" s="459"/>
      <c r="D471" s="459"/>
      <c r="E471" s="459"/>
      <c r="F471" s="459"/>
      <c r="G471" s="459"/>
      <c r="H471" s="459"/>
      <c r="I471" s="459"/>
      <c r="J471" s="443"/>
      <c r="K471" s="443"/>
      <c r="L471" s="443"/>
      <c r="M471" s="443"/>
      <c r="N471" s="443"/>
      <c r="O471" s="443"/>
      <c r="P471" s="443"/>
      <c r="Q471" s="443"/>
      <c r="R471" s="443"/>
      <c r="S471" s="443"/>
      <c r="T471" s="443"/>
      <c r="U471" s="443"/>
      <c r="V471" s="443"/>
      <c r="W471" s="443"/>
      <c r="X471" s="443"/>
      <c r="Y471" s="443"/>
      <c r="Z471" s="443"/>
      <c r="AA471" s="443"/>
    </row>
    <row r="472">
      <c r="A472" s="443"/>
      <c r="B472" s="459"/>
      <c r="C472" s="459"/>
      <c r="D472" s="459"/>
      <c r="E472" s="459"/>
      <c r="F472" s="459"/>
      <c r="G472" s="459"/>
      <c r="H472" s="459"/>
      <c r="I472" s="459"/>
      <c r="J472" s="443"/>
      <c r="K472" s="443"/>
      <c r="L472" s="443"/>
      <c r="M472" s="443"/>
      <c r="N472" s="443"/>
      <c r="O472" s="443"/>
      <c r="P472" s="443"/>
      <c r="Q472" s="443"/>
      <c r="R472" s="443"/>
      <c r="S472" s="443"/>
      <c r="T472" s="443"/>
      <c r="U472" s="443"/>
      <c r="V472" s="443"/>
      <c r="W472" s="443"/>
      <c r="X472" s="443"/>
      <c r="Y472" s="443"/>
      <c r="Z472" s="443"/>
      <c r="AA472" s="443"/>
    </row>
    <row r="473">
      <c r="A473" s="443"/>
      <c r="B473" s="459"/>
      <c r="C473" s="459"/>
      <c r="D473" s="459"/>
      <c r="E473" s="459"/>
      <c r="F473" s="459"/>
      <c r="G473" s="459"/>
      <c r="H473" s="459"/>
      <c r="I473" s="459"/>
      <c r="J473" s="443"/>
      <c r="K473" s="443"/>
      <c r="L473" s="443"/>
      <c r="M473" s="443"/>
      <c r="N473" s="443"/>
      <c r="O473" s="443"/>
      <c r="P473" s="443"/>
      <c r="Q473" s="443"/>
      <c r="R473" s="443"/>
      <c r="S473" s="443"/>
      <c r="T473" s="443"/>
      <c r="U473" s="443"/>
      <c r="V473" s="443"/>
      <c r="W473" s="443"/>
      <c r="X473" s="443"/>
      <c r="Y473" s="443"/>
      <c r="Z473" s="443"/>
      <c r="AA473" s="443"/>
    </row>
    <row r="474">
      <c r="A474" s="443"/>
      <c r="B474" s="459"/>
      <c r="C474" s="459"/>
      <c r="D474" s="459"/>
      <c r="E474" s="459"/>
      <c r="F474" s="459"/>
      <c r="G474" s="459"/>
      <c r="H474" s="459"/>
      <c r="I474" s="459"/>
      <c r="J474" s="443"/>
      <c r="K474" s="443"/>
      <c r="L474" s="443"/>
      <c r="M474" s="443"/>
      <c r="N474" s="443"/>
      <c r="O474" s="443"/>
      <c r="P474" s="443"/>
      <c r="Q474" s="443"/>
      <c r="R474" s="443"/>
      <c r="S474" s="443"/>
      <c r="T474" s="443"/>
      <c r="U474" s="443"/>
      <c r="V474" s="443"/>
      <c r="W474" s="443"/>
      <c r="X474" s="443"/>
      <c r="Y474" s="443"/>
      <c r="Z474" s="443"/>
      <c r="AA474" s="443"/>
    </row>
    <row r="475">
      <c r="A475" s="443"/>
      <c r="B475" s="459"/>
      <c r="C475" s="459"/>
      <c r="D475" s="459"/>
      <c r="E475" s="459"/>
      <c r="F475" s="459"/>
      <c r="G475" s="459"/>
      <c r="H475" s="459"/>
      <c r="I475" s="459"/>
      <c r="J475" s="443"/>
      <c r="K475" s="443"/>
      <c r="L475" s="443"/>
      <c r="M475" s="443"/>
      <c r="N475" s="443"/>
      <c r="O475" s="443"/>
      <c r="P475" s="443"/>
      <c r="Q475" s="443"/>
      <c r="R475" s="443"/>
      <c r="S475" s="443"/>
      <c r="T475" s="443"/>
      <c r="U475" s="443"/>
      <c r="V475" s="443"/>
      <c r="W475" s="443"/>
      <c r="X475" s="443"/>
      <c r="Y475" s="443"/>
      <c r="Z475" s="443"/>
      <c r="AA475" s="443"/>
    </row>
    <row r="476">
      <c r="A476" s="443"/>
      <c r="B476" s="459"/>
      <c r="C476" s="459"/>
      <c r="D476" s="459"/>
      <c r="E476" s="459"/>
      <c r="F476" s="459"/>
      <c r="G476" s="459"/>
      <c r="H476" s="459"/>
      <c r="I476" s="459"/>
      <c r="J476" s="443"/>
      <c r="K476" s="443"/>
      <c r="L476" s="443"/>
      <c r="M476" s="443"/>
      <c r="N476" s="443"/>
      <c r="O476" s="443"/>
      <c r="P476" s="443"/>
      <c r="Q476" s="443"/>
      <c r="R476" s="443"/>
      <c r="S476" s="443"/>
      <c r="T476" s="443"/>
      <c r="U476" s="443"/>
      <c r="V476" s="443"/>
      <c r="W476" s="443"/>
      <c r="X476" s="443"/>
      <c r="Y476" s="443"/>
      <c r="Z476" s="443"/>
      <c r="AA476" s="443"/>
    </row>
    <row r="477">
      <c r="A477" s="443"/>
      <c r="B477" s="459"/>
      <c r="C477" s="459"/>
      <c r="D477" s="459"/>
      <c r="E477" s="459"/>
      <c r="F477" s="459"/>
      <c r="G477" s="459"/>
      <c r="H477" s="459"/>
      <c r="I477" s="459"/>
      <c r="J477" s="443"/>
      <c r="K477" s="443"/>
      <c r="L477" s="443"/>
      <c r="M477" s="443"/>
      <c r="N477" s="443"/>
      <c r="O477" s="443"/>
      <c r="P477" s="443"/>
      <c r="Q477" s="443"/>
      <c r="R477" s="443"/>
      <c r="S477" s="443"/>
      <c r="T477" s="443"/>
      <c r="U477" s="443"/>
      <c r="V477" s="443"/>
      <c r="W477" s="443"/>
      <c r="X477" s="443"/>
      <c r="Y477" s="443"/>
      <c r="Z477" s="443"/>
      <c r="AA477" s="443"/>
    </row>
    <row r="478">
      <c r="A478" s="443"/>
      <c r="B478" s="459"/>
      <c r="C478" s="459"/>
      <c r="D478" s="459"/>
      <c r="E478" s="459"/>
      <c r="F478" s="459"/>
      <c r="G478" s="459"/>
      <c r="H478" s="459"/>
      <c r="I478" s="459"/>
      <c r="J478" s="443"/>
      <c r="K478" s="443"/>
      <c r="L478" s="443"/>
      <c r="M478" s="443"/>
      <c r="N478" s="443"/>
      <c r="O478" s="443"/>
      <c r="P478" s="443"/>
      <c r="Q478" s="443"/>
      <c r="R478" s="443"/>
      <c r="S478" s="443"/>
      <c r="T478" s="443"/>
      <c r="U478" s="443"/>
      <c r="V478" s="443"/>
      <c r="W478" s="443"/>
      <c r="X478" s="443"/>
      <c r="Y478" s="443"/>
      <c r="Z478" s="443"/>
      <c r="AA478" s="443"/>
    </row>
    <row r="479">
      <c r="A479" s="443"/>
      <c r="B479" s="459"/>
      <c r="C479" s="459"/>
      <c r="D479" s="459"/>
      <c r="E479" s="459"/>
      <c r="F479" s="459"/>
      <c r="G479" s="459"/>
      <c r="H479" s="459"/>
      <c r="I479" s="459"/>
      <c r="J479" s="443"/>
      <c r="K479" s="443"/>
      <c r="L479" s="443"/>
      <c r="M479" s="443"/>
      <c r="N479" s="443"/>
      <c r="O479" s="443"/>
      <c r="P479" s="443"/>
      <c r="Q479" s="443"/>
      <c r="R479" s="443"/>
      <c r="S479" s="443"/>
      <c r="T479" s="443"/>
      <c r="U479" s="443"/>
      <c r="V479" s="443"/>
      <c r="W479" s="443"/>
      <c r="X479" s="443"/>
      <c r="Y479" s="443"/>
      <c r="Z479" s="443"/>
      <c r="AA479" s="443"/>
    </row>
    <row r="480">
      <c r="A480" s="443"/>
      <c r="B480" s="459"/>
      <c r="C480" s="459"/>
      <c r="D480" s="459"/>
      <c r="E480" s="459"/>
      <c r="F480" s="459"/>
      <c r="G480" s="459"/>
      <c r="H480" s="459"/>
      <c r="I480" s="459"/>
      <c r="J480" s="443"/>
      <c r="K480" s="443"/>
      <c r="L480" s="443"/>
      <c r="M480" s="443"/>
      <c r="N480" s="443"/>
      <c r="O480" s="443"/>
      <c r="P480" s="443"/>
      <c r="Q480" s="443"/>
      <c r="R480" s="443"/>
      <c r="S480" s="443"/>
      <c r="T480" s="443"/>
      <c r="U480" s="443"/>
      <c r="V480" s="443"/>
      <c r="W480" s="443"/>
      <c r="X480" s="443"/>
      <c r="Y480" s="443"/>
      <c r="Z480" s="443"/>
      <c r="AA480" s="443"/>
    </row>
    <row r="481">
      <c r="A481" s="443"/>
      <c r="B481" s="459"/>
      <c r="C481" s="459"/>
      <c r="D481" s="459"/>
      <c r="E481" s="459"/>
      <c r="F481" s="459"/>
      <c r="G481" s="459"/>
      <c r="H481" s="459"/>
      <c r="I481" s="459"/>
      <c r="J481" s="443"/>
      <c r="K481" s="443"/>
      <c r="L481" s="443"/>
      <c r="M481" s="443"/>
      <c r="N481" s="443"/>
      <c r="O481" s="443"/>
      <c r="P481" s="443"/>
      <c r="Q481" s="443"/>
      <c r="R481" s="443"/>
      <c r="S481" s="443"/>
      <c r="T481" s="443"/>
      <c r="U481" s="443"/>
      <c r="V481" s="443"/>
      <c r="W481" s="443"/>
      <c r="X481" s="443"/>
      <c r="Y481" s="443"/>
      <c r="Z481" s="443"/>
      <c r="AA481" s="443"/>
    </row>
    <row r="482">
      <c r="A482" s="443"/>
      <c r="B482" s="459"/>
      <c r="C482" s="459"/>
      <c r="D482" s="459"/>
      <c r="E482" s="459"/>
      <c r="F482" s="459"/>
      <c r="G482" s="459"/>
      <c r="H482" s="459"/>
      <c r="I482" s="459"/>
      <c r="J482" s="443"/>
      <c r="K482" s="443"/>
      <c r="L482" s="443"/>
      <c r="M482" s="443"/>
      <c r="N482" s="443"/>
      <c r="O482" s="443"/>
      <c r="P482" s="443"/>
      <c r="Q482" s="443"/>
      <c r="R482" s="443"/>
      <c r="S482" s="443"/>
      <c r="T482" s="443"/>
      <c r="U482" s="443"/>
      <c r="V482" s="443"/>
      <c r="W482" s="443"/>
      <c r="X482" s="443"/>
      <c r="Y482" s="443"/>
      <c r="Z482" s="443"/>
      <c r="AA482" s="443"/>
    </row>
    <row r="483">
      <c r="A483" s="443"/>
      <c r="B483" s="459"/>
      <c r="C483" s="459"/>
      <c r="D483" s="459"/>
      <c r="E483" s="459"/>
      <c r="F483" s="459"/>
      <c r="G483" s="459"/>
      <c r="H483" s="459"/>
      <c r="I483" s="459"/>
      <c r="J483" s="443"/>
      <c r="K483" s="443"/>
      <c r="L483" s="443"/>
      <c r="M483" s="443"/>
      <c r="N483" s="443"/>
      <c r="O483" s="443"/>
      <c r="P483" s="443"/>
      <c r="Q483" s="443"/>
      <c r="R483" s="443"/>
      <c r="S483" s="443"/>
      <c r="T483" s="443"/>
      <c r="U483" s="443"/>
      <c r="V483" s="443"/>
      <c r="W483" s="443"/>
      <c r="X483" s="443"/>
      <c r="Y483" s="443"/>
      <c r="Z483" s="443"/>
      <c r="AA483" s="443"/>
    </row>
    <row r="484">
      <c r="A484" s="443"/>
      <c r="B484" s="459"/>
      <c r="C484" s="459"/>
      <c r="D484" s="459"/>
      <c r="E484" s="459"/>
      <c r="F484" s="459"/>
      <c r="G484" s="459"/>
      <c r="H484" s="459"/>
      <c r="I484" s="459"/>
      <c r="J484" s="443"/>
      <c r="K484" s="443"/>
      <c r="L484" s="443"/>
      <c r="M484" s="443"/>
      <c r="N484" s="443"/>
      <c r="O484" s="443"/>
      <c r="P484" s="443"/>
      <c r="Q484" s="443"/>
      <c r="R484" s="443"/>
      <c r="S484" s="443"/>
      <c r="T484" s="443"/>
      <c r="U484" s="443"/>
      <c r="V484" s="443"/>
      <c r="W484" s="443"/>
      <c r="X484" s="443"/>
      <c r="Y484" s="443"/>
      <c r="Z484" s="443"/>
      <c r="AA484" s="443"/>
    </row>
    <row r="485">
      <c r="A485" s="443"/>
      <c r="B485" s="459"/>
      <c r="C485" s="459"/>
      <c r="D485" s="459"/>
      <c r="E485" s="459"/>
      <c r="F485" s="459"/>
      <c r="G485" s="459"/>
      <c r="H485" s="459"/>
      <c r="I485" s="459"/>
      <c r="J485" s="443"/>
      <c r="K485" s="443"/>
      <c r="L485" s="443"/>
      <c r="M485" s="443"/>
      <c r="N485" s="443"/>
      <c r="O485" s="443"/>
      <c r="P485" s="443"/>
      <c r="Q485" s="443"/>
      <c r="R485" s="443"/>
      <c r="S485" s="443"/>
      <c r="T485" s="443"/>
      <c r="U485" s="443"/>
      <c r="V485" s="443"/>
      <c r="W485" s="443"/>
      <c r="X485" s="443"/>
      <c r="Y485" s="443"/>
      <c r="Z485" s="443"/>
      <c r="AA485" s="443"/>
    </row>
    <row r="486">
      <c r="A486" s="443"/>
      <c r="B486" s="459"/>
      <c r="C486" s="459"/>
      <c r="D486" s="459"/>
      <c r="E486" s="459"/>
      <c r="F486" s="459"/>
      <c r="G486" s="459"/>
      <c r="H486" s="459"/>
      <c r="I486" s="459"/>
      <c r="J486" s="443"/>
      <c r="K486" s="443"/>
      <c r="L486" s="443"/>
      <c r="M486" s="443"/>
      <c r="N486" s="443"/>
      <c r="O486" s="443"/>
      <c r="P486" s="443"/>
      <c r="Q486" s="443"/>
      <c r="R486" s="443"/>
      <c r="S486" s="443"/>
      <c r="T486" s="443"/>
      <c r="U486" s="443"/>
      <c r="V486" s="443"/>
      <c r="W486" s="443"/>
      <c r="X486" s="443"/>
      <c r="Y486" s="443"/>
      <c r="Z486" s="443"/>
      <c r="AA486" s="443"/>
    </row>
    <row r="487">
      <c r="A487" s="443"/>
      <c r="B487" s="459"/>
      <c r="C487" s="459"/>
      <c r="D487" s="459"/>
      <c r="E487" s="459"/>
      <c r="F487" s="459"/>
      <c r="G487" s="459"/>
      <c r="H487" s="459"/>
      <c r="I487" s="459"/>
      <c r="J487" s="443"/>
      <c r="K487" s="443"/>
      <c r="L487" s="443"/>
      <c r="M487" s="443"/>
      <c r="N487" s="443"/>
      <c r="O487" s="443"/>
      <c r="P487" s="443"/>
      <c r="Q487" s="443"/>
      <c r="R487" s="443"/>
      <c r="S487" s="443"/>
      <c r="T487" s="443"/>
      <c r="U487" s="443"/>
      <c r="V487" s="443"/>
      <c r="W487" s="443"/>
      <c r="X487" s="443"/>
      <c r="Y487" s="443"/>
      <c r="Z487" s="443"/>
      <c r="AA487" s="443"/>
    </row>
    <row r="488">
      <c r="A488" s="443"/>
      <c r="B488" s="459"/>
      <c r="C488" s="459"/>
      <c r="D488" s="459"/>
      <c r="E488" s="459"/>
      <c r="F488" s="459"/>
      <c r="G488" s="459"/>
      <c r="H488" s="459"/>
      <c r="I488" s="459"/>
      <c r="J488" s="443"/>
      <c r="K488" s="443"/>
      <c r="L488" s="443"/>
      <c r="M488" s="443"/>
      <c r="N488" s="443"/>
      <c r="O488" s="443"/>
      <c r="P488" s="443"/>
      <c r="Q488" s="443"/>
      <c r="R488" s="443"/>
      <c r="S488" s="443"/>
      <c r="T488" s="443"/>
      <c r="U488" s="443"/>
      <c r="V488" s="443"/>
      <c r="W488" s="443"/>
      <c r="X488" s="443"/>
      <c r="Y488" s="443"/>
      <c r="Z488" s="443"/>
      <c r="AA488" s="443"/>
    </row>
    <row r="489">
      <c r="A489" s="443"/>
      <c r="B489" s="459"/>
      <c r="C489" s="459"/>
      <c r="D489" s="459"/>
      <c r="E489" s="459"/>
      <c r="F489" s="459"/>
      <c r="G489" s="459"/>
      <c r="H489" s="459"/>
      <c r="I489" s="459"/>
      <c r="J489" s="443"/>
      <c r="K489" s="443"/>
      <c r="L489" s="443"/>
      <c r="M489" s="443"/>
      <c r="N489" s="443"/>
      <c r="O489" s="443"/>
      <c r="P489" s="443"/>
      <c r="Q489" s="443"/>
      <c r="R489" s="443"/>
      <c r="S489" s="443"/>
      <c r="T489" s="443"/>
      <c r="U489" s="443"/>
      <c r="V489" s="443"/>
      <c r="W489" s="443"/>
      <c r="X489" s="443"/>
      <c r="Y489" s="443"/>
      <c r="Z489" s="443"/>
      <c r="AA489" s="443"/>
    </row>
    <row r="490">
      <c r="A490" s="443"/>
      <c r="B490" s="459"/>
      <c r="C490" s="459"/>
      <c r="D490" s="459"/>
      <c r="E490" s="459"/>
      <c r="F490" s="459"/>
      <c r="G490" s="459"/>
      <c r="H490" s="459"/>
      <c r="I490" s="459"/>
      <c r="J490" s="443"/>
      <c r="K490" s="443"/>
      <c r="L490" s="443"/>
      <c r="M490" s="443"/>
      <c r="N490" s="443"/>
      <c r="O490" s="443"/>
      <c r="P490" s="443"/>
      <c r="Q490" s="443"/>
      <c r="R490" s="443"/>
      <c r="S490" s="443"/>
      <c r="T490" s="443"/>
      <c r="U490" s="443"/>
      <c r="V490" s="443"/>
      <c r="W490" s="443"/>
      <c r="X490" s="443"/>
      <c r="Y490" s="443"/>
      <c r="Z490" s="443"/>
      <c r="AA490" s="443"/>
    </row>
    <row r="491">
      <c r="A491" s="443"/>
      <c r="B491" s="459"/>
      <c r="C491" s="459"/>
      <c r="D491" s="459"/>
      <c r="E491" s="459"/>
      <c r="F491" s="459"/>
      <c r="G491" s="459"/>
      <c r="H491" s="459"/>
      <c r="I491" s="459"/>
      <c r="J491" s="443"/>
      <c r="K491" s="443"/>
      <c r="L491" s="443"/>
      <c r="M491" s="443"/>
      <c r="N491" s="443"/>
      <c r="O491" s="443"/>
      <c r="P491" s="443"/>
      <c r="Q491" s="443"/>
      <c r="R491" s="443"/>
      <c r="S491" s="443"/>
      <c r="T491" s="443"/>
      <c r="U491" s="443"/>
      <c r="V491" s="443"/>
      <c r="W491" s="443"/>
      <c r="X491" s="443"/>
      <c r="Y491" s="443"/>
      <c r="Z491" s="443"/>
      <c r="AA491" s="443"/>
    </row>
    <row r="492">
      <c r="A492" s="443"/>
      <c r="B492" s="459"/>
      <c r="C492" s="459"/>
      <c r="D492" s="459"/>
      <c r="E492" s="459"/>
      <c r="F492" s="459"/>
      <c r="G492" s="459"/>
      <c r="H492" s="459"/>
      <c r="I492" s="459"/>
      <c r="J492" s="443"/>
      <c r="K492" s="443"/>
      <c r="L492" s="443"/>
      <c r="M492" s="443"/>
      <c r="N492" s="443"/>
      <c r="O492" s="443"/>
      <c r="P492" s="443"/>
      <c r="Q492" s="443"/>
      <c r="R492" s="443"/>
      <c r="S492" s="443"/>
      <c r="T492" s="443"/>
      <c r="U492" s="443"/>
      <c r="V492" s="443"/>
      <c r="W492" s="443"/>
      <c r="X492" s="443"/>
      <c r="Y492" s="443"/>
      <c r="Z492" s="443"/>
      <c r="AA492" s="443"/>
    </row>
    <row r="493">
      <c r="A493" s="443"/>
      <c r="B493" s="459"/>
      <c r="C493" s="459"/>
      <c r="D493" s="459"/>
      <c r="E493" s="459"/>
      <c r="F493" s="459"/>
      <c r="G493" s="459"/>
      <c r="H493" s="459"/>
      <c r="I493" s="459"/>
      <c r="J493" s="443"/>
      <c r="K493" s="443"/>
      <c r="L493" s="443"/>
      <c r="M493" s="443"/>
      <c r="N493" s="443"/>
      <c r="O493" s="443"/>
      <c r="P493" s="443"/>
      <c r="Q493" s="443"/>
      <c r="R493" s="443"/>
      <c r="S493" s="443"/>
      <c r="T493" s="443"/>
      <c r="U493" s="443"/>
      <c r="V493" s="443"/>
      <c r="W493" s="443"/>
      <c r="X493" s="443"/>
      <c r="Y493" s="443"/>
      <c r="Z493" s="443"/>
      <c r="AA493" s="443"/>
    </row>
    <row r="494">
      <c r="A494" s="443"/>
      <c r="B494" s="459"/>
      <c r="C494" s="459"/>
      <c r="D494" s="459"/>
      <c r="E494" s="459"/>
      <c r="F494" s="459"/>
      <c r="G494" s="459"/>
      <c r="H494" s="459"/>
      <c r="I494" s="459"/>
      <c r="J494" s="443"/>
      <c r="K494" s="443"/>
      <c r="L494" s="443"/>
      <c r="M494" s="443"/>
      <c r="N494" s="443"/>
      <c r="O494" s="443"/>
      <c r="P494" s="443"/>
      <c r="Q494" s="443"/>
      <c r="R494" s="443"/>
      <c r="S494" s="443"/>
      <c r="T494" s="443"/>
      <c r="U494" s="443"/>
      <c r="V494" s="443"/>
      <c r="W494" s="443"/>
      <c r="X494" s="443"/>
      <c r="Y494" s="443"/>
      <c r="Z494" s="443"/>
      <c r="AA494" s="443"/>
    </row>
    <row r="495">
      <c r="A495" s="443"/>
      <c r="B495" s="459"/>
      <c r="C495" s="459"/>
      <c r="D495" s="459"/>
      <c r="E495" s="459"/>
      <c r="F495" s="459"/>
      <c r="G495" s="459"/>
      <c r="H495" s="459"/>
      <c r="I495" s="459"/>
      <c r="J495" s="443"/>
      <c r="K495" s="443"/>
      <c r="L495" s="443"/>
      <c r="M495" s="443"/>
      <c r="N495" s="443"/>
      <c r="O495" s="443"/>
      <c r="P495" s="443"/>
      <c r="Q495" s="443"/>
      <c r="R495" s="443"/>
      <c r="S495" s="443"/>
      <c r="T495" s="443"/>
      <c r="U495" s="443"/>
      <c r="V495" s="443"/>
      <c r="W495" s="443"/>
      <c r="X495" s="443"/>
      <c r="Y495" s="443"/>
      <c r="Z495" s="443"/>
      <c r="AA495" s="443"/>
    </row>
    <row r="496">
      <c r="A496" s="443"/>
      <c r="B496" s="459"/>
      <c r="C496" s="459"/>
      <c r="D496" s="459"/>
      <c r="E496" s="459"/>
      <c r="F496" s="459"/>
      <c r="G496" s="459"/>
      <c r="H496" s="459"/>
      <c r="I496" s="459"/>
      <c r="J496" s="443"/>
      <c r="K496" s="443"/>
      <c r="L496" s="443"/>
      <c r="M496" s="443"/>
      <c r="N496" s="443"/>
      <c r="O496" s="443"/>
      <c r="P496" s="443"/>
      <c r="Q496" s="443"/>
      <c r="R496" s="443"/>
      <c r="S496" s="443"/>
      <c r="T496" s="443"/>
      <c r="U496" s="443"/>
      <c r="V496" s="443"/>
      <c r="W496" s="443"/>
      <c r="X496" s="443"/>
      <c r="Y496" s="443"/>
      <c r="Z496" s="443"/>
      <c r="AA496" s="443"/>
    </row>
    <row r="497">
      <c r="A497" s="443"/>
      <c r="B497" s="459"/>
      <c r="C497" s="459"/>
      <c r="D497" s="459"/>
      <c r="E497" s="459"/>
      <c r="F497" s="459"/>
      <c r="G497" s="459"/>
      <c r="H497" s="459"/>
      <c r="I497" s="459"/>
      <c r="J497" s="443"/>
      <c r="K497" s="443"/>
      <c r="L497" s="443"/>
      <c r="M497" s="443"/>
      <c r="N497" s="443"/>
      <c r="O497" s="443"/>
      <c r="P497" s="443"/>
      <c r="Q497" s="443"/>
      <c r="R497" s="443"/>
      <c r="S497" s="443"/>
      <c r="T497" s="443"/>
      <c r="U497" s="443"/>
      <c r="V497" s="443"/>
      <c r="W497" s="443"/>
      <c r="X497" s="443"/>
      <c r="Y497" s="443"/>
      <c r="Z497" s="443"/>
      <c r="AA497" s="443"/>
    </row>
    <row r="498">
      <c r="A498" s="443"/>
      <c r="B498" s="459"/>
      <c r="C498" s="459"/>
      <c r="D498" s="459"/>
      <c r="E498" s="459"/>
      <c r="F498" s="459"/>
      <c r="G498" s="459"/>
      <c r="H498" s="459"/>
      <c r="I498" s="459"/>
      <c r="J498" s="443"/>
      <c r="K498" s="443"/>
      <c r="L498" s="443"/>
      <c r="M498" s="443"/>
      <c r="N498" s="443"/>
      <c r="O498" s="443"/>
      <c r="P498" s="443"/>
      <c r="Q498" s="443"/>
      <c r="R498" s="443"/>
      <c r="S498" s="443"/>
      <c r="T498" s="443"/>
      <c r="U498" s="443"/>
      <c r="V498" s="443"/>
      <c r="W498" s="443"/>
      <c r="X498" s="443"/>
      <c r="Y498" s="443"/>
      <c r="Z498" s="443"/>
      <c r="AA498" s="443"/>
    </row>
    <row r="499">
      <c r="A499" s="443"/>
      <c r="B499" s="459"/>
      <c r="C499" s="459"/>
      <c r="D499" s="459"/>
      <c r="E499" s="459"/>
      <c r="F499" s="459"/>
      <c r="G499" s="459"/>
      <c r="H499" s="459"/>
      <c r="I499" s="459"/>
      <c r="J499" s="443"/>
      <c r="K499" s="443"/>
      <c r="L499" s="443"/>
      <c r="M499" s="443"/>
      <c r="N499" s="443"/>
      <c r="O499" s="443"/>
      <c r="P499" s="443"/>
      <c r="Q499" s="443"/>
      <c r="R499" s="443"/>
      <c r="S499" s="443"/>
      <c r="T499" s="443"/>
      <c r="U499" s="443"/>
      <c r="V499" s="443"/>
      <c r="W499" s="443"/>
      <c r="X499" s="443"/>
      <c r="Y499" s="443"/>
      <c r="Z499" s="443"/>
      <c r="AA499" s="443"/>
    </row>
    <row r="500">
      <c r="A500" s="443"/>
      <c r="B500" s="459"/>
      <c r="C500" s="459"/>
      <c r="D500" s="459"/>
      <c r="E500" s="459"/>
      <c r="F500" s="459"/>
      <c r="G500" s="459"/>
      <c r="H500" s="459"/>
      <c r="I500" s="459"/>
      <c r="J500" s="443"/>
      <c r="K500" s="443"/>
      <c r="L500" s="443"/>
      <c r="M500" s="443"/>
      <c r="N500" s="443"/>
      <c r="O500" s="443"/>
      <c r="P500" s="443"/>
      <c r="Q500" s="443"/>
      <c r="R500" s="443"/>
      <c r="S500" s="443"/>
      <c r="T500" s="443"/>
      <c r="U500" s="443"/>
      <c r="V500" s="443"/>
      <c r="W500" s="443"/>
      <c r="X500" s="443"/>
      <c r="Y500" s="443"/>
      <c r="Z500" s="443"/>
      <c r="AA500" s="443"/>
    </row>
    <row r="501">
      <c r="A501" s="443"/>
      <c r="B501" s="459"/>
      <c r="C501" s="459"/>
      <c r="D501" s="459"/>
      <c r="E501" s="459"/>
      <c r="F501" s="459"/>
      <c r="G501" s="459"/>
      <c r="H501" s="459"/>
      <c r="I501" s="459"/>
      <c r="J501" s="443"/>
      <c r="K501" s="443"/>
      <c r="L501" s="443"/>
      <c r="M501" s="443"/>
      <c r="N501" s="443"/>
      <c r="O501" s="443"/>
      <c r="P501" s="443"/>
      <c r="Q501" s="443"/>
      <c r="R501" s="443"/>
      <c r="S501" s="443"/>
      <c r="T501" s="443"/>
      <c r="U501" s="443"/>
      <c r="V501" s="443"/>
      <c r="W501" s="443"/>
      <c r="X501" s="443"/>
      <c r="Y501" s="443"/>
      <c r="Z501" s="443"/>
      <c r="AA501" s="443"/>
    </row>
    <row r="502">
      <c r="A502" s="443"/>
      <c r="B502" s="459"/>
      <c r="C502" s="459"/>
      <c r="D502" s="459"/>
      <c r="E502" s="459"/>
      <c r="F502" s="459"/>
      <c r="G502" s="459"/>
      <c r="H502" s="459"/>
      <c r="I502" s="459"/>
      <c r="J502" s="443"/>
      <c r="K502" s="443"/>
      <c r="L502" s="443"/>
      <c r="M502" s="443"/>
      <c r="N502" s="443"/>
      <c r="O502" s="443"/>
      <c r="P502" s="443"/>
      <c r="Q502" s="443"/>
      <c r="R502" s="443"/>
      <c r="S502" s="443"/>
      <c r="T502" s="443"/>
      <c r="U502" s="443"/>
      <c r="V502" s="443"/>
      <c r="W502" s="443"/>
      <c r="X502" s="443"/>
      <c r="Y502" s="443"/>
      <c r="Z502" s="443"/>
      <c r="AA502" s="443"/>
    </row>
    <row r="503">
      <c r="A503" s="443"/>
      <c r="B503" s="459"/>
      <c r="C503" s="459"/>
      <c r="D503" s="459"/>
      <c r="E503" s="459"/>
      <c r="F503" s="459"/>
      <c r="G503" s="459"/>
      <c r="H503" s="459"/>
      <c r="I503" s="459"/>
      <c r="J503" s="443"/>
      <c r="K503" s="443"/>
      <c r="L503" s="443"/>
      <c r="M503" s="443"/>
      <c r="N503" s="443"/>
      <c r="O503" s="443"/>
      <c r="P503" s="443"/>
      <c r="Q503" s="443"/>
      <c r="R503" s="443"/>
      <c r="S503" s="443"/>
      <c r="T503" s="443"/>
      <c r="U503" s="443"/>
      <c r="V503" s="443"/>
      <c r="W503" s="443"/>
      <c r="X503" s="443"/>
      <c r="Y503" s="443"/>
      <c r="Z503" s="443"/>
      <c r="AA503" s="443"/>
    </row>
    <row r="504">
      <c r="A504" s="443"/>
      <c r="B504" s="459"/>
      <c r="C504" s="459"/>
      <c r="D504" s="459"/>
      <c r="E504" s="459"/>
      <c r="F504" s="459"/>
      <c r="G504" s="459"/>
      <c r="H504" s="459"/>
      <c r="I504" s="459"/>
      <c r="J504" s="443"/>
      <c r="K504" s="443"/>
      <c r="L504" s="443"/>
      <c r="M504" s="443"/>
      <c r="N504" s="443"/>
      <c r="O504" s="443"/>
      <c r="P504" s="443"/>
      <c r="Q504" s="443"/>
      <c r="R504" s="443"/>
      <c r="S504" s="443"/>
      <c r="T504" s="443"/>
      <c r="U504" s="443"/>
      <c r="V504" s="443"/>
      <c r="W504" s="443"/>
      <c r="X504" s="443"/>
      <c r="Y504" s="443"/>
      <c r="Z504" s="443"/>
      <c r="AA504" s="443"/>
    </row>
    <row r="505">
      <c r="A505" s="443"/>
      <c r="B505" s="459"/>
      <c r="C505" s="459"/>
      <c r="D505" s="459"/>
      <c r="E505" s="459"/>
      <c r="F505" s="459"/>
      <c r="G505" s="459"/>
      <c r="H505" s="459"/>
      <c r="I505" s="459"/>
      <c r="J505" s="443"/>
      <c r="K505" s="443"/>
      <c r="L505" s="443"/>
      <c r="M505" s="443"/>
      <c r="N505" s="443"/>
      <c r="O505" s="443"/>
      <c r="P505" s="443"/>
      <c r="Q505" s="443"/>
      <c r="R505" s="443"/>
      <c r="S505" s="443"/>
      <c r="T505" s="443"/>
      <c r="U505" s="443"/>
      <c r="V505" s="443"/>
      <c r="W505" s="443"/>
      <c r="X505" s="443"/>
      <c r="Y505" s="443"/>
      <c r="Z505" s="443"/>
      <c r="AA505" s="443"/>
    </row>
    <row r="506">
      <c r="A506" s="443"/>
      <c r="B506" s="459"/>
      <c r="C506" s="459"/>
      <c r="D506" s="459"/>
      <c r="E506" s="459"/>
      <c r="F506" s="459"/>
      <c r="G506" s="459"/>
      <c r="H506" s="459"/>
      <c r="I506" s="459"/>
      <c r="J506" s="443"/>
      <c r="K506" s="443"/>
      <c r="L506" s="443"/>
      <c r="M506" s="443"/>
      <c r="N506" s="443"/>
      <c r="O506" s="443"/>
      <c r="P506" s="443"/>
      <c r="Q506" s="443"/>
      <c r="R506" s="443"/>
      <c r="S506" s="443"/>
      <c r="T506" s="443"/>
      <c r="U506" s="443"/>
      <c r="V506" s="443"/>
      <c r="W506" s="443"/>
      <c r="X506" s="443"/>
      <c r="Y506" s="443"/>
      <c r="Z506" s="443"/>
      <c r="AA506" s="443"/>
    </row>
    <row r="507">
      <c r="A507" s="443"/>
      <c r="B507" s="459"/>
      <c r="C507" s="459"/>
      <c r="D507" s="459"/>
      <c r="E507" s="459"/>
      <c r="F507" s="459"/>
      <c r="G507" s="459"/>
      <c r="H507" s="459"/>
      <c r="I507" s="459"/>
      <c r="J507" s="443"/>
      <c r="K507" s="443"/>
      <c r="L507" s="443"/>
      <c r="M507" s="443"/>
      <c r="N507" s="443"/>
      <c r="O507" s="443"/>
      <c r="P507" s="443"/>
      <c r="Q507" s="443"/>
      <c r="R507" s="443"/>
      <c r="S507" s="443"/>
      <c r="T507" s="443"/>
      <c r="U507" s="443"/>
      <c r="V507" s="443"/>
      <c r="W507" s="443"/>
      <c r="X507" s="443"/>
      <c r="Y507" s="443"/>
      <c r="Z507" s="443"/>
      <c r="AA507" s="443"/>
    </row>
    <row r="508">
      <c r="A508" s="443"/>
      <c r="B508" s="459"/>
      <c r="C508" s="459"/>
      <c r="D508" s="459"/>
      <c r="E508" s="459"/>
      <c r="F508" s="459"/>
      <c r="G508" s="459"/>
      <c r="H508" s="459"/>
      <c r="I508" s="459"/>
      <c r="J508" s="443"/>
      <c r="K508" s="443"/>
      <c r="L508" s="443"/>
      <c r="M508" s="443"/>
      <c r="N508" s="443"/>
      <c r="O508" s="443"/>
      <c r="P508" s="443"/>
      <c r="Q508" s="443"/>
      <c r="R508" s="443"/>
      <c r="S508" s="443"/>
      <c r="T508" s="443"/>
      <c r="U508" s="443"/>
      <c r="V508" s="443"/>
      <c r="W508" s="443"/>
      <c r="X508" s="443"/>
      <c r="Y508" s="443"/>
      <c r="Z508" s="443"/>
      <c r="AA508" s="443"/>
    </row>
    <row r="509">
      <c r="A509" s="443"/>
      <c r="B509" s="459"/>
      <c r="C509" s="459"/>
      <c r="D509" s="459"/>
      <c r="E509" s="459"/>
      <c r="F509" s="459"/>
      <c r="G509" s="459"/>
      <c r="H509" s="459"/>
      <c r="I509" s="459"/>
      <c r="J509" s="443"/>
      <c r="K509" s="443"/>
      <c r="L509" s="443"/>
      <c r="M509" s="443"/>
      <c r="N509" s="443"/>
      <c r="O509" s="443"/>
      <c r="P509" s="443"/>
      <c r="Q509" s="443"/>
      <c r="R509" s="443"/>
      <c r="S509" s="443"/>
      <c r="T509" s="443"/>
      <c r="U509" s="443"/>
      <c r="V509" s="443"/>
      <c r="W509" s="443"/>
      <c r="X509" s="443"/>
      <c r="Y509" s="443"/>
      <c r="Z509" s="443"/>
      <c r="AA509" s="443"/>
    </row>
    <row r="510">
      <c r="A510" s="443"/>
      <c r="B510" s="459"/>
      <c r="C510" s="459"/>
      <c r="D510" s="459"/>
      <c r="E510" s="459"/>
      <c r="F510" s="459"/>
      <c r="G510" s="459"/>
      <c r="H510" s="459"/>
      <c r="I510" s="459"/>
      <c r="J510" s="443"/>
      <c r="K510" s="443"/>
      <c r="L510" s="443"/>
      <c r="M510" s="443"/>
      <c r="N510" s="443"/>
      <c r="O510" s="443"/>
      <c r="P510" s="443"/>
      <c r="Q510" s="443"/>
      <c r="R510" s="443"/>
      <c r="S510" s="443"/>
      <c r="T510" s="443"/>
      <c r="U510" s="443"/>
      <c r="V510" s="443"/>
      <c r="W510" s="443"/>
      <c r="X510" s="443"/>
      <c r="Y510" s="443"/>
      <c r="Z510" s="443"/>
      <c r="AA510" s="443"/>
    </row>
    <row r="511">
      <c r="A511" s="443"/>
      <c r="B511" s="459"/>
      <c r="C511" s="459"/>
      <c r="D511" s="459"/>
      <c r="E511" s="459"/>
      <c r="F511" s="459"/>
      <c r="G511" s="459"/>
      <c r="H511" s="459"/>
      <c r="I511" s="459"/>
      <c r="J511" s="443"/>
      <c r="K511" s="443"/>
      <c r="L511" s="443"/>
      <c r="M511" s="443"/>
      <c r="N511" s="443"/>
      <c r="O511" s="443"/>
      <c r="P511" s="443"/>
      <c r="Q511" s="443"/>
      <c r="R511" s="443"/>
      <c r="S511" s="443"/>
      <c r="T511" s="443"/>
      <c r="U511" s="443"/>
      <c r="V511" s="443"/>
      <c r="W511" s="443"/>
      <c r="X511" s="443"/>
      <c r="Y511" s="443"/>
      <c r="Z511" s="443"/>
      <c r="AA511" s="443"/>
    </row>
    <row r="512">
      <c r="A512" s="443"/>
      <c r="B512" s="459"/>
      <c r="C512" s="459"/>
      <c r="D512" s="459"/>
      <c r="E512" s="459"/>
      <c r="F512" s="459"/>
      <c r="G512" s="459"/>
      <c r="H512" s="459"/>
      <c r="I512" s="459"/>
      <c r="J512" s="443"/>
      <c r="K512" s="443"/>
      <c r="L512" s="443"/>
      <c r="M512" s="443"/>
      <c r="N512" s="443"/>
      <c r="O512" s="443"/>
      <c r="P512" s="443"/>
      <c r="Q512" s="443"/>
      <c r="R512" s="443"/>
      <c r="S512" s="443"/>
      <c r="T512" s="443"/>
      <c r="U512" s="443"/>
      <c r="V512" s="443"/>
      <c r="W512" s="443"/>
      <c r="X512" s="443"/>
      <c r="Y512" s="443"/>
      <c r="Z512" s="443"/>
      <c r="AA512" s="443"/>
    </row>
    <row r="513">
      <c r="A513" s="443"/>
      <c r="B513" s="459"/>
      <c r="C513" s="459"/>
      <c r="D513" s="459"/>
      <c r="E513" s="459"/>
      <c r="F513" s="459"/>
      <c r="G513" s="459"/>
      <c r="H513" s="459"/>
      <c r="I513" s="459"/>
      <c r="J513" s="443"/>
      <c r="K513" s="443"/>
      <c r="L513" s="443"/>
      <c r="M513" s="443"/>
      <c r="N513" s="443"/>
      <c r="O513" s="443"/>
      <c r="P513" s="443"/>
      <c r="Q513" s="443"/>
      <c r="R513" s="443"/>
      <c r="S513" s="443"/>
      <c r="T513" s="443"/>
      <c r="U513" s="443"/>
      <c r="V513" s="443"/>
      <c r="W513" s="443"/>
      <c r="X513" s="443"/>
      <c r="Y513" s="443"/>
      <c r="Z513" s="443"/>
      <c r="AA513" s="443"/>
    </row>
    <row r="514">
      <c r="A514" s="443"/>
      <c r="B514" s="459"/>
      <c r="C514" s="459"/>
      <c r="D514" s="459"/>
      <c r="E514" s="459"/>
      <c r="F514" s="459"/>
      <c r="G514" s="459"/>
      <c r="H514" s="459"/>
      <c r="I514" s="459"/>
      <c r="J514" s="443"/>
      <c r="K514" s="443"/>
      <c r="L514" s="443"/>
      <c r="M514" s="443"/>
      <c r="N514" s="443"/>
      <c r="O514" s="443"/>
      <c r="P514" s="443"/>
      <c r="Q514" s="443"/>
      <c r="R514" s="443"/>
      <c r="S514" s="443"/>
      <c r="T514" s="443"/>
      <c r="U514" s="443"/>
      <c r="V514" s="443"/>
      <c r="W514" s="443"/>
      <c r="X514" s="443"/>
      <c r="Y514" s="443"/>
      <c r="Z514" s="443"/>
      <c r="AA514" s="443"/>
    </row>
    <row r="515">
      <c r="A515" s="443"/>
      <c r="B515" s="459"/>
      <c r="C515" s="459"/>
      <c r="D515" s="459"/>
      <c r="E515" s="459"/>
      <c r="F515" s="459"/>
      <c r="G515" s="459"/>
      <c r="H515" s="459"/>
      <c r="I515" s="459"/>
      <c r="J515" s="443"/>
      <c r="K515" s="443"/>
      <c r="L515" s="443"/>
      <c r="M515" s="443"/>
      <c r="N515" s="443"/>
      <c r="O515" s="443"/>
      <c r="P515" s="443"/>
      <c r="Q515" s="443"/>
      <c r="R515" s="443"/>
      <c r="S515" s="443"/>
      <c r="T515" s="443"/>
      <c r="U515" s="443"/>
      <c r="V515" s="443"/>
      <c r="W515" s="443"/>
      <c r="X515" s="443"/>
      <c r="Y515" s="443"/>
      <c r="Z515" s="443"/>
      <c r="AA515" s="443"/>
    </row>
    <row r="516">
      <c r="A516" s="443"/>
      <c r="B516" s="459"/>
      <c r="C516" s="459"/>
      <c r="D516" s="459"/>
      <c r="E516" s="459"/>
      <c r="F516" s="459"/>
      <c r="G516" s="459"/>
      <c r="H516" s="459"/>
      <c r="I516" s="459"/>
      <c r="J516" s="443"/>
      <c r="K516" s="443"/>
      <c r="L516" s="443"/>
      <c r="M516" s="443"/>
      <c r="N516" s="443"/>
      <c r="O516" s="443"/>
      <c r="P516" s="443"/>
      <c r="Q516" s="443"/>
      <c r="R516" s="443"/>
      <c r="S516" s="443"/>
      <c r="T516" s="443"/>
      <c r="U516" s="443"/>
      <c r="V516" s="443"/>
      <c r="W516" s="443"/>
      <c r="X516" s="443"/>
      <c r="Y516" s="443"/>
      <c r="Z516" s="443"/>
      <c r="AA516" s="443"/>
    </row>
    <row r="517">
      <c r="A517" s="443"/>
      <c r="B517" s="459"/>
      <c r="C517" s="459"/>
      <c r="D517" s="459"/>
      <c r="E517" s="459"/>
      <c r="F517" s="459"/>
      <c r="G517" s="459"/>
      <c r="H517" s="459"/>
      <c r="I517" s="459"/>
      <c r="J517" s="443"/>
      <c r="K517" s="443"/>
      <c r="L517" s="443"/>
      <c r="M517" s="443"/>
      <c r="N517" s="443"/>
      <c r="O517" s="443"/>
      <c r="P517" s="443"/>
      <c r="Q517" s="443"/>
      <c r="R517" s="443"/>
      <c r="S517" s="443"/>
      <c r="T517" s="443"/>
      <c r="U517" s="443"/>
      <c r="V517" s="443"/>
      <c r="W517" s="443"/>
      <c r="X517" s="443"/>
      <c r="Y517" s="443"/>
      <c r="Z517" s="443"/>
      <c r="AA517" s="443"/>
    </row>
    <row r="518">
      <c r="A518" s="443"/>
      <c r="B518" s="459"/>
      <c r="C518" s="459"/>
      <c r="D518" s="459"/>
      <c r="E518" s="459"/>
      <c r="F518" s="459"/>
      <c r="G518" s="459"/>
      <c r="H518" s="459"/>
      <c r="I518" s="459"/>
      <c r="J518" s="443"/>
      <c r="K518" s="443"/>
      <c r="L518" s="443"/>
      <c r="M518" s="443"/>
      <c r="N518" s="443"/>
      <c r="O518" s="443"/>
      <c r="P518" s="443"/>
      <c r="Q518" s="443"/>
      <c r="R518" s="443"/>
      <c r="S518" s="443"/>
      <c r="T518" s="443"/>
      <c r="U518" s="443"/>
      <c r="V518" s="443"/>
      <c r="W518" s="443"/>
      <c r="X518" s="443"/>
      <c r="Y518" s="443"/>
      <c r="Z518" s="443"/>
      <c r="AA518" s="443"/>
    </row>
    <row r="519">
      <c r="A519" s="443"/>
      <c r="B519" s="459"/>
      <c r="C519" s="459"/>
      <c r="D519" s="459"/>
      <c r="E519" s="459"/>
      <c r="F519" s="459"/>
      <c r="G519" s="459"/>
      <c r="H519" s="459"/>
      <c r="I519" s="459"/>
      <c r="J519" s="443"/>
      <c r="K519" s="443"/>
      <c r="L519" s="443"/>
      <c r="M519" s="443"/>
      <c r="N519" s="443"/>
      <c r="O519" s="443"/>
      <c r="P519" s="443"/>
      <c r="Q519" s="443"/>
      <c r="R519" s="443"/>
      <c r="S519" s="443"/>
      <c r="T519" s="443"/>
      <c r="U519" s="443"/>
      <c r="V519" s="443"/>
      <c r="W519" s="443"/>
      <c r="X519" s="443"/>
      <c r="Y519" s="443"/>
      <c r="Z519" s="443"/>
      <c r="AA519" s="443"/>
    </row>
    <row r="520">
      <c r="A520" s="443"/>
      <c r="B520" s="459"/>
      <c r="C520" s="459"/>
      <c r="D520" s="459"/>
      <c r="E520" s="459"/>
      <c r="F520" s="459"/>
      <c r="G520" s="459"/>
      <c r="H520" s="459"/>
      <c r="I520" s="459"/>
      <c r="J520" s="443"/>
      <c r="K520" s="443"/>
      <c r="L520" s="443"/>
      <c r="M520" s="443"/>
      <c r="N520" s="443"/>
      <c r="O520" s="443"/>
      <c r="P520" s="443"/>
      <c r="Q520" s="443"/>
      <c r="R520" s="443"/>
      <c r="S520" s="443"/>
      <c r="T520" s="443"/>
      <c r="U520" s="443"/>
      <c r="V520" s="443"/>
      <c r="W520" s="443"/>
      <c r="X520" s="443"/>
      <c r="Y520" s="443"/>
      <c r="Z520" s="443"/>
      <c r="AA520" s="443"/>
    </row>
    <row r="521">
      <c r="A521" s="443"/>
      <c r="B521" s="459"/>
      <c r="C521" s="459"/>
      <c r="D521" s="459"/>
      <c r="E521" s="459"/>
      <c r="F521" s="459"/>
      <c r="G521" s="459"/>
      <c r="H521" s="459"/>
      <c r="I521" s="459"/>
      <c r="J521" s="443"/>
      <c r="K521" s="443"/>
      <c r="L521" s="443"/>
      <c r="M521" s="443"/>
      <c r="N521" s="443"/>
      <c r="O521" s="443"/>
      <c r="P521" s="443"/>
      <c r="Q521" s="443"/>
      <c r="R521" s="443"/>
      <c r="S521" s="443"/>
      <c r="T521" s="443"/>
      <c r="U521" s="443"/>
      <c r="V521" s="443"/>
      <c r="W521" s="443"/>
      <c r="X521" s="443"/>
      <c r="Y521" s="443"/>
      <c r="Z521" s="443"/>
      <c r="AA521" s="443"/>
    </row>
    <row r="522">
      <c r="A522" s="443"/>
      <c r="B522" s="459"/>
      <c r="C522" s="459"/>
      <c r="D522" s="459"/>
      <c r="E522" s="459"/>
      <c r="F522" s="459"/>
      <c r="G522" s="459"/>
      <c r="H522" s="459"/>
      <c r="I522" s="459"/>
      <c r="J522" s="443"/>
      <c r="K522" s="443"/>
      <c r="L522" s="443"/>
      <c r="M522" s="443"/>
      <c r="N522" s="443"/>
      <c r="O522" s="443"/>
      <c r="P522" s="443"/>
      <c r="Q522" s="443"/>
      <c r="R522" s="443"/>
      <c r="S522" s="443"/>
      <c r="T522" s="443"/>
      <c r="U522" s="443"/>
      <c r="V522" s="443"/>
      <c r="W522" s="443"/>
      <c r="X522" s="443"/>
      <c r="Y522" s="443"/>
      <c r="Z522" s="443"/>
      <c r="AA522" s="443"/>
    </row>
    <row r="523">
      <c r="A523" s="443"/>
      <c r="B523" s="459"/>
      <c r="C523" s="459"/>
      <c r="D523" s="459"/>
      <c r="E523" s="459"/>
      <c r="F523" s="459"/>
      <c r="G523" s="459"/>
      <c r="H523" s="459"/>
      <c r="I523" s="459"/>
      <c r="J523" s="443"/>
      <c r="K523" s="443"/>
      <c r="L523" s="443"/>
      <c r="M523" s="443"/>
      <c r="N523" s="443"/>
      <c r="O523" s="443"/>
      <c r="P523" s="443"/>
      <c r="Q523" s="443"/>
      <c r="R523" s="443"/>
      <c r="S523" s="443"/>
      <c r="T523" s="443"/>
      <c r="U523" s="443"/>
      <c r="V523" s="443"/>
      <c r="W523" s="443"/>
      <c r="X523" s="443"/>
      <c r="Y523" s="443"/>
      <c r="Z523" s="443"/>
      <c r="AA523" s="443"/>
    </row>
    <row r="524">
      <c r="A524" s="443"/>
      <c r="B524" s="459"/>
      <c r="C524" s="459"/>
      <c r="D524" s="459"/>
      <c r="E524" s="459"/>
      <c r="F524" s="459"/>
      <c r="G524" s="459"/>
      <c r="H524" s="459"/>
      <c r="I524" s="459"/>
      <c r="J524" s="443"/>
      <c r="K524" s="443"/>
      <c r="L524" s="443"/>
      <c r="M524" s="443"/>
      <c r="N524" s="443"/>
      <c r="O524" s="443"/>
      <c r="P524" s="443"/>
      <c r="Q524" s="443"/>
      <c r="R524" s="443"/>
      <c r="S524" s="443"/>
      <c r="T524" s="443"/>
      <c r="U524" s="443"/>
      <c r="V524" s="443"/>
      <c r="W524" s="443"/>
      <c r="X524" s="443"/>
      <c r="Y524" s="443"/>
      <c r="Z524" s="443"/>
      <c r="AA524" s="443"/>
    </row>
    <row r="525">
      <c r="A525" s="443"/>
      <c r="B525" s="459"/>
      <c r="C525" s="459"/>
      <c r="D525" s="459"/>
      <c r="E525" s="459"/>
      <c r="F525" s="459"/>
      <c r="G525" s="459"/>
      <c r="H525" s="459"/>
      <c r="I525" s="459"/>
      <c r="J525" s="443"/>
      <c r="K525" s="443"/>
      <c r="L525" s="443"/>
      <c r="M525" s="443"/>
      <c r="N525" s="443"/>
      <c r="O525" s="443"/>
      <c r="P525" s="443"/>
      <c r="Q525" s="443"/>
      <c r="R525" s="443"/>
      <c r="S525" s="443"/>
      <c r="T525" s="443"/>
      <c r="U525" s="443"/>
      <c r="V525" s="443"/>
      <c r="W525" s="443"/>
      <c r="X525" s="443"/>
      <c r="Y525" s="443"/>
      <c r="Z525" s="443"/>
      <c r="AA525" s="443"/>
    </row>
    <row r="526">
      <c r="A526" s="443"/>
      <c r="B526" s="459"/>
      <c r="C526" s="459"/>
      <c r="D526" s="459"/>
      <c r="E526" s="459"/>
      <c r="F526" s="459"/>
      <c r="G526" s="459"/>
      <c r="H526" s="459"/>
      <c r="I526" s="459"/>
      <c r="J526" s="443"/>
      <c r="K526" s="443"/>
      <c r="L526" s="443"/>
      <c r="M526" s="443"/>
      <c r="N526" s="443"/>
      <c r="O526" s="443"/>
      <c r="P526" s="443"/>
      <c r="Q526" s="443"/>
      <c r="R526" s="443"/>
      <c r="S526" s="443"/>
      <c r="T526" s="443"/>
      <c r="U526" s="443"/>
      <c r="V526" s="443"/>
      <c r="W526" s="443"/>
      <c r="X526" s="443"/>
      <c r="Y526" s="443"/>
      <c r="Z526" s="443"/>
      <c r="AA526" s="443"/>
    </row>
    <row r="527">
      <c r="A527" s="443"/>
      <c r="B527" s="459"/>
      <c r="C527" s="459"/>
      <c r="D527" s="459"/>
      <c r="E527" s="459"/>
      <c r="F527" s="459"/>
      <c r="G527" s="459"/>
      <c r="H527" s="459"/>
      <c r="I527" s="459"/>
      <c r="J527" s="443"/>
      <c r="K527" s="443"/>
      <c r="L527" s="443"/>
      <c r="M527" s="443"/>
      <c r="N527" s="443"/>
      <c r="O527" s="443"/>
      <c r="P527" s="443"/>
      <c r="Q527" s="443"/>
      <c r="R527" s="443"/>
      <c r="S527" s="443"/>
      <c r="T527" s="443"/>
      <c r="U527" s="443"/>
      <c r="V527" s="443"/>
      <c r="W527" s="443"/>
      <c r="X527" s="443"/>
      <c r="Y527" s="443"/>
      <c r="Z527" s="443"/>
      <c r="AA527" s="443"/>
    </row>
    <row r="528">
      <c r="A528" s="443"/>
      <c r="B528" s="459"/>
      <c r="C528" s="459"/>
      <c r="D528" s="459"/>
      <c r="E528" s="459"/>
      <c r="F528" s="459"/>
      <c r="G528" s="459"/>
      <c r="H528" s="459"/>
      <c r="I528" s="459"/>
      <c r="J528" s="443"/>
      <c r="K528" s="443"/>
      <c r="L528" s="443"/>
      <c r="M528" s="443"/>
      <c r="N528" s="443"/>
      <c r="O528" s="443"/>
      <c r="P528" s="443"/>
      <c r="Q528" s="443"/>
      <c r="R528" s="443"/>
      <c r="S528" s="443"/>
      <c r="T528" s="443"/>
      <c r="U528" s="443"/>
      <c r="V528" s="443"/>
      <c r="W528" s="443"/>
      <c r="X528" s="443"/>
      <c r="Y528" s="443"/>
      <c r="Z528" s="443"/>
      <c r="AA528" s="443"/>
    </row>
    <row r="529">
      <c r="A529" s="443"/>
      <c r="B529" s="459"/>
      <c r="C529" s="459"/>
      <c r="D529" s="459"/>
      <c r="E529" s="459"/>
      <c r="F529" s="459"/>
      <c r="G529" s="459"/>
      <c r="H529" s="459"/>
      <c r="I529" s="459"/>
      <c r="J529" s="443"/>
      <c r="K529" s="443"/>
      <c r="L529" s="443"/>
      <c r="M529" s="443"/>
      <c r="N529" s="443"/>
      <c r="O529" s="443"/>
      <c r="P529" s="443"/>
      <c r="Q529" s="443"/>
      <c r="R529" s="443"/>
      <c r="S529" s="443"/>
      <c r="T529" s="443"/>
      <c r="U529" s="443"/>
      <c r="V529" s="443"/>
      <c r="W529" s="443"/>
      <c r="X529" s="443"/>
      <c r="Y529" s="443"/>
      <c r="Z529" s="443"/>
      <c r="AA529" s="443"/>
    </row>
    <row r="530">
      <c r="A530" s="443"/>
      <c r="B530" s="459"/>
      <c r="C530" s="459"/>
      <c r="D530" s="459"/>
      <c r="E530" s="459"/>
      <c r="F530" s="459"/>
      <c r="G530" s="459"/>
      <c r="H530" s="459"/>
      <c r="I530" s="459"/>
      <c r="J530" s="443"/>
      <c r="K530" s="443"/>
      <c r="L530" s="443"/>
      <c r="M530" s="443"/>
      <c r="N530" s="443"/>
      <c r="O530" s="443"/>
      <c r="P530" s="443"/>
      <c r="Q530" s="443"/>
      <c r="R530" s="443"/>
      <c r="S530" s="443"/>
      <c r="T530" s="443"/>
      <c r="U530" s="443"/>
      <c r="V530" s="443"/>
      <c r="W530" s="443"/>
      <c r="X530" s="443"/>
      <c r="Y530" s="443"/>
      <c r="Z530" s="443"/>
      <c r="AA530" s="443"/>
    </row>
    <row r="531">
      <c r="A531" s="443"/>
      <c r="B531" s="459"/>
      <c r="C531" s="459"/>
      <c r="D531" s="459"/>
      <c r="E531" s="459"/>
      <c r="F531" s="459"/>
      <c r="G531" s="459"/>
      <c r="H531" s="459"/>
      <c r="I531" s="459"/>
      <c r="J531" s="443"/>
      <c r="K531" s="443"/>
      <c r="L531" s="443"/>
      <c r="M531" s="443"/>
      <c r="N531" s="443"/>
      <c r="O531" s="443"/>
      <c r="P531" s="443"/>
      <c r="Q531" s="443"/>
      <c r="R531" s="443"/>
      <c r="S531" s="443"/>
      <c r="T531" s="443"/>
      <c r="U531" s="443"/>
      <c r="V531" s="443"/>
      <c r="W531" s="443"/>
      <c r="X531" s="443"/>
      <c r="Y531" s="443"/>
      <c r="Z531" s="443"/>
      <c r="AA531" s="443"/>
    </row>
    <row r="532">
      <c r="A532" s="443"/>
      <c r="B532" s="459"/>
      <c r="C532" s="459"/>
      <c r="D532" s="459"/>
      <c r="E532" s="459"/>
      <c r="F532" s="459"/>
      <c r="G532" s="459"/>
      <c r="H532" s="459"/>
      <c r="I532" s="459"/>
      <c r="J532" s="443"/>
      <c r="K532" s="443"/>
      <c r="L532" s="443"/>
      <c r="M532" s="443"/>
      <c r="N532" s="443"/>
      <c r="O532" s="443"/>
      <c r="P532" s="443"/>
      <c r="Q532" s="443"/>
      <c r="R532" s="443"/>
      <c r="S532" s="443"/>
      <c r="T532" s="443"/>
      <c r="U532" s="443"/>
      <c r="V532" s="443"/>
      <c r="W532" s="443"/>
      <c r="X532" s="443"/>
      <c r="Y532" s="443"/>
      <c r="Z532" s="443"/>
      <c r="AA532" s="443"/>
    </row>
    <row r="533">
      <c r="A533" s="443"/>
      <c r="B533" s="459"/>
      <c r="C533" s="459"/>
      <c r="D533" s="459"/>
      <c r="E533" s="459"/>
      <c r="F533" s="459"/>
      <c r="G533" s="459"/>
      <c r="H533" s="459"/>
      <c r="I533" s="459"/>
      <c r="J533" s="443"/>
      <c r="K533" s="443"/>
      <c r="L533" s="443"/>
      <c r="M533" s="443"/>
      <c r="N533" s="443"/>
      <c r="O533" s="443"/>
      <c r="P533" s="443"/>
      <c r="Q533" s="443"/>
      <c r="R533" s="443"/>
      <c r="S533" s="443"/>
      <c r="T533" s="443"/>
      <c r="U533" s="443"/>
      <c r="V533" s="443"/>
      <c r="W533" s="443"/>
      <c r="X533" s="443"/>
      <c r="Y533" s="443"/>
      <c r="Z533" s="443"/>
      <c r="AA533" s="443"/>
    </row>
    <row r="534">
      <c r="A534" s="443"/>
      <c r="B534" s="459"/>
      <c r="C534" s="459"/>
      <c r="D534" s="459"/>
      <c r="E534" s="459"/>
      <c r="F534" s="459"/>
      <c r="G534" s="459"/>
      <c r="H534" s="459"/>
      <c r="I534" s="459"/>
      <c r="J534" s="443"/>
      <c r="K534" s="443"/>
      <c r="L534" s="443"/>
      <c r="M534" s="443"/>
      <c r="N534" s="443"/>
      <c r="O534" s="443"/>
      <c r="P534" s="443"/>
      <c r="Q534" s="443"/>
      <c r="R534" s="443"/>
      <c r="S534" s="443"/>
      <c r="T534" s="443"/>
      <c r="U534" s="443"/>
      <c r="V534" s="443"/>
      <c r="W534" s="443"/>
      <c r="X534" s="443"/>
      <c r="Y534" s="443"/>
      <c r="Z534" s="443"/>
      <c r="AA534" s="443"/>
    </row>
    <row r="535">
      <c r="A535" s="443"/>
      <c r="B535" s="459"/>
      <c r="C535" s="459"/>
      <c r="D535" s="459"/>
      <c r="E535" s="459"/>
      <c r="F535" s="459"/>
      <c r="G535" s="459"/>
      <c r="H535" s="459"/>
      <c r="I535" s="459"/>
      <c r="J535" s="443"/>
      <c r="K535" s="443"/>
      <c r="L535" s="443"/>
      <c r="M535" s="443"/>
      <c r="N535" s="443"/>
      <c r="O535" s="443"/>
      <c r="P535" s="443"/>
      <c r="Q535" s="443"/>
      <c r="R535" s="443"/>
      <c r="S535" s="443"/>
      <c r="T535" s="443"/>
      <c r="U535" s="443"/>
      <c r="V535" s="443"/>
      <c r="W535" s="443"/>
      <c r="X535" s="443"/>
      <c r="Y535" s="443"/>
      <c r="Z535" s="443"/>
      <c r="AA535" s="443"/>
    </row>
    <row r="536">
      <c r="A536" s="443"/>
      <c r="B536" s="459"/>
      <c r="C536" s="459"/>
      <c r="D536" s="459"/>
      <c r="E536" s="459"/>
      <c r="F536" s="459"/>
      <c r="G536" s="459"/>
      <c r="H536" s="459"/>
      <c r="I536" s="459"/>
      <c r="J536" s="443"/>
      <c r="K536" s="443"/>
      <c r="L536" s="443"/>
      <c r="M536" s="443"/>
      <c r="N536" s="443"/>
      <c r="O536" s="443"/>
      <c r="P536" s="443"/>
      <c r="Q536" s="443"/>
      <c r="R536" s="443"/>
      <c r="S536" s="443"/>
      <c r="T536" s="443"/>
      <c r="U536" s="443"/>
      <c r="V536" s="443"/>
      <c r="W536" s="443"/>
      <c r="X536" s="443"/>
      <c r="Y536" s="443"/>
      <c r="Z536" s="443"/>
      <c r="AA536" s="443"/>
    </row>
    <row r="537">
      <c r="A537" s="443"/>
      <c r="B537" s="459"/>
      <c r="C537" s="459"/>
      <c r="D537" s="459"/>
      <c r="E537" s="459"/>
      <c r="F537" s="459"/>
      <c r="G537" s="459"/>
      <c r="H537" s="459"/>
      <c r="I537" s="459"/>
      <c r="J537" s="443"/>
      <c r="K537" s="443"/>
      <c r="L537" s="443"/>
      <c r="M537" s="443"/>
      <c r="N537" s="443"/>
      <c r="O537" s="443"/>
      <c r="P537" s="443"/>
      <c r="Q537" s="443"/>
      <c r="R537" s="443"/>
      <c r="S537" s="443"/>
      <c r="T537" s="443"/>
      <c r="U537" s="443"/>
      <c r="V537" s="443"/>
      <c r="W537" s="443"/>
      <c r="X537" s="443"/>
      <c r="Y537" s="443"/>
      <c r="Z537" s="443"/>
      <c r="AA537" s="443"/>
    </row>
    <row r="538">
      <c r="A538" s="443"/>
      <c r="B538" s="459"/>
      <c r="C538" s="459"/>
      <c r="D538" s="459"/>
      <c r="E538" s="459"/>
      <c r="F538" s="459"/>
      <c r="G538" s="459"/>
      <c r="H538" s="459"/>
      <c r="I538" s="459"/>
      <c r="J538" s="443"/>
      <c r="K538" s="443"/>
      <c r="L538" s="443"/>
      <c r="M538" s="443"/>
      <c r="N538" s="443"/>
      <c r="O538" s="443"/>
      <c r="P538" s="443"/>
      <c r="Q538" s="443"/>
      <c r="R538" s="443"/>
      <c r="S538" s="443"/>
      <c r="T538" s="443"/>
      <c r="U538" s="443"/>
      <c r="V538" s="443"/>
      <c r="W538" s="443"/>
      <c r="X538" s="443"/>
      <c r="Y538" s="443"/>
      <c r="Z538" s="443"/>
      <c r="AA538" s="443"/>
    </row>
    <row r="539">
      <c r="A539" s="443"/>
      <c r="B539" s="459"/>
      <c r="C539" s="459"/>
      <c r="D539" s="459"/>
      <c r="E539" s="459"/>
      <c r="F539" s="459"/>
      <c r="G539" s="459"/>
      <c r="H539" s="459"/>
      <c r="I539" s="459"/>
      <c r="J539" s="443"/>
      <c r="K539" s="443"/>
      <c r="L539" s="443"/>
      <c r="M539" s="443"/>
      <c r="N539" s="443"/>
      <c r="O539" s="443"/>
      <c r="P539" s="443"/>
      <c r="Q539" s="443"/>
      <c r="R539" s="443"/>
      <c r="S539" s="443"/>
      <c r="T539" s="443"/>
      <c r="U539" s="443"/>
      <c r="V539" s="443"/>
      <c r="W539" s="443"/>
      <c r="X539" s="443"/>
      <c r="Y539" s="443"/>
      <c r="Z539" s="443"/>
      <c r="AA539" s="443"/>
    </row>
    <row r="540">
      <c r="A540" s="443"/>
      <c r="B540" s="459"/>
      <c r="C540" s="459"/>
      <c r="D540" s="459"/>
      <c r="E540" s="459"/>
      <c r="F540" s="459"/>
      <c r="G540" s="459"/>
      <c r="H540" s="459"/>
      <c r="I540" s="459"/>
      <c r="J540" s="443"/>
      <c r="K540" s="443"/>
      <c r="L540" s="443"/>
      <c r="M540" s="443"/>
      <c r="N540" s="443"/>
      <c r="O540" s="443"/>
      <c r="P540" s="443"/>
      <c r="Q540" s="443"/>
      <c r="R540" s="443"/>
      <c r="S540" s="443"/>
      <c r="T540" s="443"/>
      <c r="U540" s="443"/>
      <c r="V540" s="443"/>
      <c r="W540" s="443"/>
      <c r="X540" s="443"/>
      <c r="Y540" s="443"/>
      <c r="Z540" s="443"/>
      <c r="AA540" s="443"/>
    </row>
    <row r="541">
      <c r="A541" s="443"/>
      <c r="B541" s="459"/>
      <c r="C541" s="459"/>
      <c r="D541" s="459"/>
      <c r="E541" s="459"/>
      <c r="F541" s="459"/>
      <c r="G541" s="459"/>
      <c r="H541" s="459"/>
      <c r="I541" s="459"/>
      <c r="J541" s="443"/>
      <c r="K541" s="443"/>
      <c r="L541" s="443"/>
      <c r="M541" s="443"/>
      <c r="N541" s="443"/>
      <c r="O541" s="443"/>
      <c r="P541" s="443"/>
      <c r="Q541" s="443"/>
      <c r="R541" s="443"/>
      <c r="S541" s="443"/>
      <c r="T541" s="443"/>
      <c r="U541" s="443"/>
      <c r="V541" s="443"/>
      <c r="W541" s="443"/>
      <c r="X541" s="443"/>
      <c r="Y541" s="443"/>
      <c r="Z541" s="443"/>
      <c r="AA541" s="443"/>
    </row>
    <row r="542">
      <c r="A542" s="443"/>
      <c r="B542" s="459"/>
      <c r="C542" s="459"/>
      <c r="D542" s="459"/>
      <c r="E542" s="459"/>
      <c r="F542" s="459"/>
      <c r="G542" s="459"/>
      <c r="H542" s="459"/>
      <c r="I542" s="459"/>
      <c r="J542" s="443"/>
      <c r="K542" s="443"/>
      <c r="L542" s="443"/>
      <c r="M542" s="443"/>
      <c r="N542" s="443"/>
      <c r="O542" s="443"/>
      <c r="P542" s="443"/>
      <c r="Q542" s="443"/>
      <c r="R542" s="443"/>
      <c r="S542" s="443"/>
      <c r="T542" s="443"/>
      <c r="U542" s="443"/>
      <c r="V542" s="443"/>
      <c r="W542" s="443"/>
      <c r="X542" s="443"/>
      <c r="Y542" s="443"/>
      <c r="Z542" s="443"/>
      <c r="AA542" s="443"/>
    </row>
    <row r="543">
      <c r="A543" s="443"/>
      <c r="B543" s="459"/>
      <c r="C543" s="459"/>
      <c r="D543" s="459"/>
      <c r="E543" s="459"/>
      <c r="F543" s="459"/>
      <c r="G543" s="459"/>
      <c r="H543" s="459"/>
      <c r="I543" s="459"/>
      <c r="J543" s="443"/>
      <c r="K543" s="443"/>
      <c r="L543" s="443"/>
      <c r="M543" s="443"/>
      <c r="N543" s="443"/>
      <c r="O543" s="443"/>
      <c r="P543" s="443"/>
      <c r="Q543" s="443"/>
      <c r="R543" s="443"/>
      <c r="S543" s="443"/>
      <c r="T543" s="443"/>
      <c r="U543" s="443"/>
      <c r="V543" s="443"/>
      <c r="W543" s="443"/>
      <c r="X543" s="443"/>
      <c r="Y543" s="443"/>
      <c r="Z543" s="443"/>
      <c r="AA543" s="443"/>
    </row>
    <row r="544">
      <c r="A544" s="443"/>
      <c r="B544" s="459"/>
      <c r="C544" s="459"/>
      <c r="D544" s="459"/>
      <c r="E544" s="459"/>
      <c r="F544" s="459"/>
      <c r="G544" s="459"/>
      <c r="H544" s="459"/>
      <c r="I544" s="459"/>
      <c r="J544" s="443"/>
      <c r="K544" s="443"/>
      <c r="L544" s="443"/>
      <c r="M544" s="443"/>
      <c r="N544" s="443"/>
      <c r="O544" s="443"/>
      <c r="P544" s="443"/>
      <c r="Q544" s="443"/>
      <c r="R544" s="443"/>
      <c r="S544" s="443"/>
      <c r="T544" s="443"/>
      <c r="U544" s="443"/>
      <c r="V544" s="443"/>
      <c r="W544" s="443"/>
      <c r="X544" s="443"/>
      <c r="Y544" s="443"/>
      <c r="Z544" s="443"/>
      <c r="AA544" s="443"/>
    </row>
    <row r="545">
      <c r="A545" s="443"/>
      <c r="B545" s="459"/>
      <c r="C545" s="459"/>
      <c r="D545" s="459"/>
      <c r="E545" s="459"/>
      <c r="F545" s="459"/>
      <c r="G545" s="459"/>
      <c r="H545" s="459"/>
      <c r="I545" s="459"/>
      <c r="J545" s="443"/>
      <c r="K545" s="443"/>
      <c r="L545" s="443"/>
      <c r="M545" s="443"/>
      <c r="N545" s="443"/>
      <c r="O545" s="443"/>
      <c r="P545" s="443"/>
      <c r="Q545" s="443"/>
      <c r="R545" s="443"/>
      <c r="S545" s="443"/>
      <c r="T545" s="443"/>
      <c r="U545" s="443"/>
      <c r="V545" s="443"/>
      <c r="W545" s="443"/>
      <c r="X545" s="443"/>
      <c r="Y545" s="443"/>
      <c r="Z545" s="443"/>
      <c r="AA545" s="443"/>
    </row>
    <row r="546">
      <c r="A546" s="443"/>
      <c r="B546" s="459"/>
      <c r="C546" s="459"/>
      <c r="D546" s="459"/>
      <c r="E546" s="459"/>
      <c r="F546" s="459"/>
      <c r="G546" s="459"/>
      <c r="H546" s="459"/>
      <c r="I546" s="459"/>
      <c r="J546" s="443"/>
      <c r="K546" s="443"/>
      <c r="L546" s="443"/>
      <c r="M546" s="443"/>
      <c r="N546" s="443"/>
      <c r="O546" s="443"/>
      <c r="P546" s="443"/>
      <c r="Q546" s="443"/>
      <c r="R546" s="443"/>
      <c r="S546" s="443"/>
      <c r="T546" s="443"/>
      <c r="U546" s="443"/>
      <c r="V546" s="443"/>
      <c r="W546" s="443"/>
      <c r="X546" s="443"/>
      <c r="Y546" s="443"/>
      <c r="Z546" s="443"/>
      <c r="AA546" s="443"/>
    </row>
    <row r="547">
      <c r="A547" s="443"/>
      <c r="B547" s="459"/>
      <c r="C547" s="459"/>
      <c r="D547" s="459"/>
      <c r="E547" s="459"/>
      <c r="F547" s="459"/>
      <c r="G547" s="459"/>
      <c r="H547" s="459"/>
      <c r="I547" s="459"/>
      <c r="J547" s="443"/>
      <c r="K547" s="443"/>
      <c r="L547" s="443"/>
      <c r="M547" s="443"/>
      <c r="N547" s="443"/>
      <c r="O547" s="443"/>
      <c r="P547" s="443"/>
      <c r="Q547" s="443"/>
      <c r="R547" s="443"/>
      <c r="S547" s="443"/>
      <c r="T547" s="443"/>
      <c r="U547" s="443"/>
      <c r="V547" s="443"/>
      <c r="W547" s="443"/>
      <c r="X547" s="443"/>
      <c r="Y547" s="443"/>
      <c r="Z547" s="443"/>
      <c r="AA547" s="443"/>
    </row>
    <row r="548">
      <c r="A548" s="443"/>
      <c r="B548" s="459"/>
      <c r="C548" s="459"/>
      <c r="D548" s="459"/>
      <c r="E548" s="459"/>
      <c r="F548" s="459"/>
      <c r="G548" s="459"/>
      <c r="H548" s="459"/>
      <c r="I548" s="459"/>
      <c r="J548" s="443"/>
      <c r="K548" s="443"/>
      <c r="L548" s="443"/>
      <c r="M548" s="443"/>
      <c r="N548" s="443"/>
      <c r="O548" s="443"/>
      <c r="P548" s="443"/>
      <c r="Q548" s="443"/>
      <c r="R548" s="443"/>
      <c r="S548" s="443"/>
      <c r="T548" s="443"/>
      <c r="U548" s="443"/>
      <c r="V548" s="443"/>
      <c r="W548" s="443"/>
      <c r="X548" s="443"/>
      <c r="Y548" s="443"/>
      <c r="Z548" s="443"/>
      <c r="AA548" s="443"/>
    </row>
    <row r="549">
      <c r="A549" s="443"/>
      <c r="B549" s="459"/>
      <c r="C549" s="459"/>
      <c r="D549" s="459"/>
      <c r="E549" s="459"/>
      <c r="F549" s="459"/>
      <c r="G549" s="459"/>
      <c r="H549" s="459"/>
      <c r="I549" s="459"/>
      <c r="J549" s="443"/>
      <c r="K549" s="443"/>
      <c r="L549" s="443"/>
      <c r="M549" s="443"/>
      <c r="N549" s="443"/>
      <c r="O549" s="443"/>
      <c r="P549" s="443"/>
      <c r="Q549" s="443"/>
      <c r="R549" s="443"/>
      <c r="S549" s="443"/>
      <c r="T549" s="443"/>
      <c r="U549" s="443"/>
      <c r="V549" s="443"/>
      <c r="W549" s="443"/>
      <c r="X549" s="443"/>
      <c r="Y549" s="443"/>
      <c r="Z549" s="443"/>
      <c r="AA549" s="443"/>
    </row>
    <row r="550">
      <c r="A550" s="443"/>
      <c r="B550" s="459"/>
      <c r="C550" s="459"/>
      <c r="D550" s="459"/>
      <c r="E550" s="459"/>
      <c r="F550" s="459"/>
      <c r="G550" s="459"/>
      <c r="H550" s="459"/>
      <c r="I550" s="459"/>
      <c r="J550" s="443"/>
      <c r="K550" s="443"/>
      <c r="L550" s="443"/>
      <c r="M550" s="443"/>
      <c r="N550" s="443"/>
      <c r="O550" s="443"/>
      <c r="P550" s="443"/>
      <c r="Q550" s="443"/>
      <c r="R550" s="443"/>
      <c r="S550" s="443"/>
      <c r="T550" s="443"/>
      <c r="U550" s="443"/>
      <c r="V550" s="443"/>
      <c r="W550" s="443"/>
      <c r="X550" s="443"/>
      <c r="Y550" s="443"/>
      <c r="Z550" s="443"/>
      <c r="AA550" s="443"/>
    </row>
    <row r="551">
      <c r="A551" s="443"/>
      <c r="B551" s="459"/>
      <c r="C551" s="459"/>
      <c r="D551" s="459"/>
      <c r="E551" s="459"/>
      <c r="F551" s="459"/>
      <c r="G551" s="459"/>
      <c r="H551" s="459"/>
      <c r="I551" s="459"/>
      <c r="J551" s="443"/>
      <c r="K551" s="443"/>
      <c r="L551" s="443"/>
      <c r="M551" s="443"/>
      <c r="N551" s="443"/>
      <c r="O551" s="443"/>
      <c r="P551" s="443"/>
      <c r="Q551" s="443"/>
      <c r="R551" s="443"/>
      <c r="S551" s="443"/>
      <c r="T551" s="443"/>
      <c r="U551" s="443"/>
      <c r="V551" s="443"/>
      <c r="W551" s="443"/>
      <c r="X551" s="443"/>
      <c r="Y551" s="443"/>
      <c r="Z551" s="443"/>
      <c r="AA551" s="443"/>
    </row>
    <row r="552">
      <c r="A552" s="443"/>
      <c r="B552" s="459"/>
      <c r="C552" s="459"/>
      <c r="D552" s="459"/>
      <c r="E552" s="459"/>
      <c r="F552" s="459"/>
      <c r="G552" s="459"/>
      <c r="H552" s="459"/>
      <c r="I552" s="459"/>
      <c r="J552" s="443"/>
      <c r="K552" s="443"/>
      <c r="L552" s="443"/>
      <c r="M552" s="443"/>
      <c r="N552" s="443"/>
      <c r="O552" s="443"/>
      <c r="P552" s="443"/>
      <c r="Q552" s="443"/>
      <c r="R552" s="443"/>
      <c r="S552" s="443"/>
      <c r="T552" s="443"/>
      <c r="U552" s="443"/>
      <c r="V552" s="443"/>
      <c r="W552" s="443"/>
      <c r="X552" s="443"/>
      <c r="Y552" s="443"/>
      <c r="Z552" s="443"/>
      <c r="AA552" s="443"/>
    </row>
    <row r="553">
      <c r="A553" s="443"/>
      <c r="B553" s="459"/>
      <c r="C553" s="459"/>
      <c r="D553" s="459"/>
      <c r="E553" s="459"/>
      <c r="F553" s="459"/>
      <c r="G553" s="459"/>
      <c r="H553" s="459"/>
      <c r="I553" s="459"/>
      <c r="J553" s="443"/>
      <c r="K553" s="443"/>
      <c r="L553" s="443"/>
      <c r="M553" s="443"/>
      <c r="N553" s="443"/>
      <c r="O553" s="443"/>
      <c r="P553" s="443"/>
      <c r="Q553" s="443"/>
      <c r="R553" s="443"/>
      <c r="S553" s="443"/>
      <c r="T553" s="443"/>
      <c r="U553" s="443"/>
      <c r="V553" s="443"/>
      <c r="W553" s="443"/>
      <c r="X553" s="443"/>
      <c r="Y553" s="443"/>
      <c r="Z553" s="443"/>
      <c r="AA553" s="443"/>
    </row>
    <row r="554">
      <c r="A554" s="443"/>
      <c r="B554" s="459"/>
      <c r="C554" s="459"/>
      <c r="D554" s="459"/>
      <c r="E554" s="459"/>
      <c r="F554" s="459"/>
      <c r="G554" s="459"/>
      <c r="H554" s="459"/>
      <c r="I554" s="459"/>
      <c r="J554" s="443"/>
      <c r="K554" s="443"/>
      <c r="L554" s="443"/>
      <c r="M554" s="443"/>
      <c r="N554" s="443"/>
      <c r="O554" s="443"/>
      <c r="P554" s="443"/>
      <c r="Q554" s="443"/>
      <c r="R554" s="443"/>
      <c r="S554" s="443"/>
      <c r="T554" s="443"/>
      <c r="U554" s="443"/>
      <c r="V554" s="443"/>
      <c r="W554" s="443"/>
      <c r="X554" s="443"/>
      <c r="Y554" s="443"/>
      <c r="Z554" s="443"/>
      <c r="AA554" s="443"/>
    </row>
    <row r="555">
      <c r="A555" s="443"/>
      <c r="B555" s="459"/>
      <c r="C555" s="459"/>
      <c r="D555" s="459"/>
      <c r="E555" s="459"/>
      <c r="F555" s="459"/>
      <c r="G555" s="459"/>
      <c r="H555" s="459"/>
      <c r="I555" s="459"/>
      <c r="J555" s="443"/>
      <c r="K555" s="443"/>
      <c r="L555" s="443"/>
      <c r="M555" s="443"/>
      <c r="N555" s="443"/>
      <c r="O555" s="443"/>
      <c r="P555" s="443"/>
      <c r="Q555" s="443"/>
      <c r="R555" s="443"/>
      <c r="S555" s="443"/>
      <c r="T555" s="443"/>
      <c r="U555" s="443"/>
      <c r="V555" s="443"/>
      <c r="W555" s="443"/>
      <c r="X555" s="443"/>
      <c r="Y555" s="443"/>
      <c r="Z555" s="443"/>
      <c r="AA555" s="443"/>
    </row>
    <row r="556">
      <c r="A556" s="443"/>
      <c r="B556" s="459"/>
      <c r="C556" s="459"/>
      <c r="D556" s="459"/>
      <c r="E556" s="459"/>
      <c r="F556" s="459"/>
      <c r="G556" s="459"/>
      <c r="H556" s="459"/>
      <c r="I556" s="459"/>
      <c r="J556" s="443"/>
      <c r="K556" s="443"/>
      <c r="L556" s="443"/>
      <c r="M556" s="443"/>
      <c r="N556" s="443"/>
      <c r="O556" s="443"/>
      <c r="P556" s="443"/>
      <c r="Q556" s="443"/>
      <c r="R556" s="443"/>
      <c r="S556" s="443"/>
      <c r="T556" s="443"/>
      <c r="U556" s="443"/>
      <c r="V556" s="443"/>
      <c r="W556" s="443"/>
      <c r="X556" s="443"/>
      <c r="Y556" s="443"/>
      <c r="Z556" s="443"/>
      <c r="AA556" s="443"/>
    </row>
    <row r="557">
      <c r="A557" s="443"/>
      <c r="B557" s="459"/>
      <c r="C557" s="459"/>
      <c r="D557" s="459"/>
      <c r="E557" s="459"/>
      <c r="F557" s="459"/>
      <c r="G557" s="459"/>
      <c r="H557" s="459"/>
      <c r="I557" s="459"/>
      <c r="J557" s="443"/>
      <c r="K557" s="443"/>
      <c r="L557" s="443"/>
      <c r="M557" s="443"/>
      <c r="N557" s="443"/>
      <c r="O557" s="443"/>
      <c r="P557" s="443"/>
      <c r="Q557" s="443"/>
      <c r="R557" s="443"/>
      <c r="S557" s="443"/>
      <c r="T557" s="443"/>
      <c r="U557" s="443"/>
      <c r="V557" s="443"/>
      <c r="W557" s="443"/>
      <c r="X557" s="443"/>
      <c r="Y557" s="443"/>
      <c r="Z557" s="443"/>
      <c r="AA557" s="443"/>
    </row>
    <row r="558">
      <c r="A558" s="443"/>
      <c r="B558" s="459"/>
      <c r="C558" s="459"/>
      <c r="D558" s="459"/>
      <c r="E558" s="459"/>
      <c r="F558" s="459"/>
      <c r="G558" s="459"/>
      <c r="H558" s="459"/>
      <c r="I558" s="459"/>
      <c r="J558" s="443"/>
      <c r="K558" s="443"/>
      <c r="L558" s="443"/>
      <c r="M558" s="443"/>
      <c r="N558" s="443"/>
      <c r="O558" s="443"/>
      <c r="P558" s="443"/>
      <c r="Q558" s="443"/>
      <c r="R558" s="443"/>
      <c r="S558" s="443"/>
      <c r="T558" s="443"/>
      <c r="U558" s="443"/>
      <c r="V558" s="443"/>
      <c r="W558" s="443"/>
      <c r="X558" s="443"/>
      <c r="Y558" s="443"/>
      <c r="Z558" s="443"/>
      <c r="AA558" s="443"/>
    </row>
    <row r="559">
      <c r="A559" s="443"/>
      <c r="B559" s="459"/>
      <c r="C559" s="459"/>
      <c r="D559" s="459"/>
      <c r="E559" s="459"/>
      <c r="F559" s="459"/>
      <c r="G559" s="459"/>
      <c r="H559" s="459"/>
      <c r="I559" s="459"/>
      <c r="J559" s="443"/>
      <c r="K559" s="443"/>
      <c r="L559" s="443"/>
      <c r="M559" s="443"/>
      <c r="N559" s="443"/>
      <c r="O559" s="443"/>
      <c r="P559" s="443"/>
      <c r="Q559" s="443"/>
      <c r="R559" s="443"/>
      <c r="S559" s="443"/>
      <c r="T559" s="443"/>
      <c r="U559" s="443"/>
      <c r="V559" s="443"/>
      <c r="W559" s="443"/>
      <c r="X559" s="443"/>
      <c r="Y559" s="443"/>
      <c r="Z559" s="443"/>
      <c r="AA559" s="443"/>
    </row>
    <row r="560">
      <c r="A560" s="443"/>
      <c r="B560" s="459"/>
      <c r="C560" s="459"/>
      <c r="D560" s="459"/>
      <c r="E560" s="459"/>
      <c r="F560" s="459"/>
      <c r="G560" s="459"/>
      <c r="H560" s="459"/>
      <c r="I560" s="459"/>
      <c r="J560" s="443"/>
      <c r="K560" s="443"/>
      <c r="L560" s="443"/>
      <c r="M560" s="443"/>
      <c r="N560" s="443"/>
      <c r="O560" s="443"/>
      <c r="P560" s="443"/>
      <c r="Q560" s="443"/>
      <c r="R560" s="443"/>
      <c r="S560" s="443"/>
      <c r="T560" s="443"/>
      <c r="U560" s="443"/>
      <c r="V560" s="443"/>
      <c r="W560" s="443"/>
      <c r="X560" s="443"/>
      <c r="Y560" s="443"/>
      <c r="Z560" s="443"/>
      <c r="AA560" s="443"/>
    </row>
    <row r="561">
      <c r="A561" s="443"/>
      <c r="B561" s="459"/>
      <c r="C561" s="459"/>
      <c r="D561" s="459"/>
      <c r="E561" s="459"/>
      <c r="F561" s="459"/>
      <c r="G561" s="459"/>
      <c r="H561" s="459"/>
      <c r="I561" s="459"/>
      <c r="J561" s="443"/>
      <c r="K561" s="443"/>
      <c r="L561" s="443"/>
      <c r="M561" s="443"/>
      <c r="N561" s="443"/>
      <c r="O561" s="443"/>
      <c r="P561" s="443"/>
      <c r="Q561" s="443"/>
      <c r="R561" s="443"/>
      <c r="S561" s="443"/>
      <c r="T561" s="443"/>
      <c r="U561" s="443"/>
      <c r="V561" s="443"/>
      <c r="W561" s="443"/>
      <c r="X561" s="443"/>
      <c r="Y561" s="443"/>
      <c r="Z561" s="443"/>
      <c r="AA561" s="443"/>
    </row>
    <row r="562">
      <c r="A562" s="443"/>
      <c r="B562" s="459"/>
      <c r="C562" s="459"/>
      <c r="D562" s="459"/>
      <c r="E562" s="459"/>
      <c r="F562" s="459"/>
      <c r="G562" s="459"/>
      <c r="H562" s="459"/>
      <c r="I562" s="459"/>
      <c r="J562" s="443"/>
      <c r="K562" s="443"/>
      <c r="L562" s="443"/>
      <c r="M562" s="443"/>
      <c r="N562" s="443"/>
      <c r="O562" s="443"/>
      <c r="P562" s="443"/>
      <c r="Q562" s="443"/>
      <c r="R562" s="443"/>
      <c r="S562" s="443"/>
      <c r="T562" s="443"/>
      <c r="U562" s="443"/>
      <c r="V562" s="443"/>
      <c r="W562" s="443"/>
      <c r="X562" s="443"/>
      <c r="Y562" s="443"/>
      <c r="Z562" s="443"/>
      <c r="AA562" s="443"/>
    </row>
    <row r="563">
      <c r="A563" s="443"/>
      <c r="B563" s="459"/>
      <c r="C563" s="459"/>
      <c r="D563" s="459"/>
      <c r="E563" s="459"/>
      <c r="F563" s="459"/>
      <c r="G563" s="459"/>
      <c r="H563" s="459"/>
      <c r="I563" s="459"/>
      <c r="J563" s="443"/>
      <c r="K563" s="443"/>
      <c r="L563" s="443"/>
      <c r="M563" s="443"/>
      <c r="N563" s="443"/>
      <c r="O563" s="443"/>
      <c r="P563" s="443"/>
      <c r="Q563" s="443"/>
      <c r="R563" s="443"/>
      <c r="S563" s="443"/>
      <c r="T563" s="443"/>
      <c r="U563" s="443"/>
      <c r="V563" s="443"/>
      <c r="W563" s="443"/>
      <c r="X563" s="443"/>
      <c r="Y563" s="443"/>
      <c r="Z563" s="443"/>
      <c r="AA563" s="443"/>
    </row>
    <row r="564">
      <c r="A564" s="443"/>
      <c r="B564" s="459"/>
      <c r="C564" s="459"/>
      <c r="D564" s="459"/>
      <c r="E564" s="459"/>
      <c r="F564" s="459"/>
      <c r="G564" s="459"/>
      <c r="H564" s="459"/>
      <c r="I564" s="459"/>
      <c r="J564" s="443"/>
      <c r="K564" s="443"/>
      <c r="L564" s="443"/>
      <c r="M564" s="443"/>
      <c r="N564" s="443"/>
      <c r="O564" s="443"/>
      <c r="P564" s="443"/>
      <c r="Q564" s="443"/>
      <c r="R564" s="443"/>
      <c r="S564" s="443"/>
      <c r="T564" s="443"/>
      <c r="U564" s="443"/>
      <c r="V564" s="443"/>
      <c r="W564" s="443"/>
      <c r="X564" s="443"/>
      <c r="Y564" s="443"/>
      <c r="Z564" s="443"/>
      <c r="AA564" s="443"/>
    </row>
    <row r="565">
      <c r="A565" s="443"/>
      <c r="B565" s="459"/>
      <c r="C565" s="459"/>
      <c r="D565" s="459"/>
      <c r="E565" s="459"/>
      <c r="F565" s="459"/>
      <c r="G565" s="459"/>
      <c r="H565" s="459"/>
      <c r="I565" s="459"/>
      <c r="J565" s="443"/>
      <c r="K565" s="443"/>
      <c r="L565" s="443"/>
      <c r="M565" s="443"/>
      <c r="N565" s="443"/>
      <c r="O565" s="443"/>
      <c r="P565" s="443"/>
      <c r="Q565" s="443"/>
      <c r="R565" s="443"/>
      <c r="S565" s="443"/>
      <c r="T565" s="443"/>
      <c r="U565" s="443"/>
      <c r="V565" s="443"/>
      <c r="W565" s="443"/>
      <c r="X565" s="443"/>
      <c r="Y565" s="443"/>
      <c r="Z565" s="443"/>
      <c r="AA565" s="443"/>
    </row>
    <row r="566">
      <c r="A566" s="443"/>
      <c r="B566" s="459"/>
      <c r="C566" s="459"/>
      <c r="D566" s="459"/>
      <c r="E566" s="459"/>
      <c r="F566" s="459"/>
      <c r="G566" s="459"/>
      <c r="H566" s="459"/>
      <c r="I566" s="459"/>
      <c r="J566" s="443"/>
      <c r="K566" s="443"/>
      <c r="L566" s="443"/>
      <c r="M566" s="443"/>
      <c r="N566" s="443"/>
      <c r="O566" s="443"/>
      <c r="P566" s="443"/>
      <c r="Q566" s="443"/>
      <c r="R566" s="443"/>
      <c r="S566" s="443"/>
      <c r="T566" s="443"/>
      <c r="U566" s="443"/>
      <c r="V566" s="443"/>
      <c r="W566" s="443"/>
      <c r="X566" s="443"/>
      <c r="Y566" s="443"/>
      <c r="Z566" s="443"/>
      <c r="AA566" s="443"/>
    </row>
    <row r="567">
      <c r="A567" s="443"/>
      <c r="B567" s="459"/>
      <c r="C567" s="459"/>
      <c r="D567" s="459"/>
      <c r="E567" s="459"/>
      <c r="F567" s="459"/>
      <c r="G567" s="459"/>
      <c r="H567" s="459"/>
      <c r="I567" s="459"/>
      <c r="J567" s="443"/>
      <c r="K567" s="443"/>
      <c r="L567" s="443"/>
      <c r="M567" s="443"/>
      <c r="N567" s="443"/>
      <c r="O567" s="443"/>
      <c r="P567" s="443"/>
      <c r="Q567" s="443"/>
      <c r="R567" s="443"/>
      <c r="S567" s="443"/>
      <c r="T567" s="443"/>
      <c r="U567" s="443"/>
      <c r="V567" s="443"/>
      <c r="W567" s="443"/>
      <c r="X567" s="443"/>
      <c r="Y567" s="443"/>
      <c r="Z567" s="443"/>
      <c r="AA567" s="443"/>
    </row>
    <row r="568">
      <c r="A568" s="443"/>
      <c r="B568" s="459"/>
      <c r="C568" s="459"/>
      <c r="D568" s="459"/>
      <c r="E568" s="459"/>
      <c r="F568" s="459"/>
      <c r="G568" s="459"/>
      <c r="H568" s="459"/>
      <c r="I568" s="459"/>
      <c r="J568" s="443"/>
      <c r="K568" s="443"/>
      <c r="L568" s="443"/>
      <c r="M568" s="443"/>
      <c r="N568" s="443"/>
      <c r="O568" s="443"/>
      <c r="P568" s="443"/>
      <c r="Q568" s="443"/>
      <c r="R568" s="443"/>
      <c r="S568" s="443"/>
      <c r="T568" s="443"/>
      <c r="U568" s="443"/>
      <c r="V568" s="443"/>
      <c r="W568" s="443"/>
      <c r="X568" s="443"/>
      <c r="Y568" s="443"/>
      <c r="Z568" s="443"/>
      <c r="AA568" s="443"/>
    </row>
    <row r="569">
      <c r="A569" s="443"/>
      <c r="B569" s="459"/>
      <c r="C569" s="459"/>
      <c r="D569" s="459"/>
      <c r="E569" s="459"/>
      <c r="F569" s="459"/>
      <c r="G569" s="459"/>
      <c r="H569" s="459"/>
      <c r="I569" s="459"/>
      <c r="J569" s="443"/>
      <c r="K569" s="443"/>
      <c r="L569" s="443"/>
      <c r="M569" s="443"/>
      <c r="N569" s="443"/>
      <c r="O569" s="443"/>
      <c r="P569" s="443"/>
      <c r="Q569" s="443"/>
      <c r="R569" s="443"/>
      <c r="S569" s="443"/>
      <c r="T569" s="443"/>
      <c r="U569" s="443"/>
      <c r="V569" s="443"/>
      <c r="W569" s="443"/>
      <c r="X569" s="443"/>
      <c r="Y569" s="443"/>
      <c r="Z569" s="443"/>
      <c r="AA569" s="443"/>
    </row>
    <row r="570">
      <c r="A570" s="443"/>
      <c r="B570" s="459"/>
      <c r="C570" s="459"/>
      <c r="D570" s="459"/>
      <c r="E570" s="459"/>
      <c r="F570" s="459"/>
      <c r="G570" s="459"/>
      <c r="H570" s="459"/>
      <c r="I570" s="459"/>
      <c r="J570" s="443"/>
      <c r="K570" s="443"/>
      <c r="L570" s="443"/>
      <c r="M570" s="443"/>
      <c r="N570" s="443"/>
      <c r="O570" s="443"/>
      <c r="P570" s="443"/>
      <c r="Q570" s="443"/>
      <c r="R570" s="443"/>
      <c r="S570" s="443"/>
      <c r="T570" s="443"/>
      <c r="U570" s="443"/>
      <c r="V570" s="443"/>
      <c r="W570" s="443"/>
      <c r="X570" s="443"/>
      <c r="Y570" s="443"/>
      <c r="Z570" s="443"/>
      <c r="AA570" s="443"/>
    </row>
    <row r="571">
      <c r="A571" s="443"/>
      <c r="B571" s="459"/>
      <c r="C571" s="459"/>
      <c r="D571" s="459"/>
      <c r="E571" s="459"/>
      <c r="F571" s="459"/>
      <c r="G571" s="459"/>
      <c r="H571" s="459"/>
      <c r="I571" s="459"/>
      <c r="J571" s="443"/>
      <c r="K571" s="443"/>
      <c r="L571" s="443"/>
      <c r="M571" s="443"/>
      <c r="N571" s="443"/>
      <c r="O571" s="443"/>
      <c r="P571" s="443"/>
      <c r="Q571" s="443"/>
      <c r="R571" s="443"/>
      <c r="S571" s="443"/>
      <c r="T571" s="443"/>
      <c r="U571" s="443"/>
      <c r="V571" s="443"/>
      <c r="W571" s="443"/>
      <c r="X571" s="443"/>
      <c r="Y571" s="443"/>
      <c r="Z571" s="443"/>
      <c r="AA571" s="443"/>
    </row>
    <row r="572">
      <c r="A572" s="443"/>
      <c r="B572" s="459"/>
      <c r="C572" s="459"/>
      <c r="D572" s="459"/>
      <c r="E572" s="459"/>
      <c r="F572" s="459"/>
      <c r="G572" s="459"/>
      <c r="H572" s="459"/>
      <c r="I572" s="459"/>
      <c r="J572" s="443"/>
      <c r="K572" s="443"/>
      <c r="L572" s="443"/>
      <c r="M572" s="443"/>
      <c r="N572" s="443"/>
      <c r="O572" s="443"/>
      <c r="P572" s="443"/>
      <c r="Q572" s="443"/>
      <c r="R572" s="443"/>
      <c r="S572" s="443"/>
      <c r="T572" s="443"/>
      <c r="U572" s="443"/>
      <c r="V572" s="443"/>
      <c r="W572" s="443"/>
      <c r="X572" s="443"/>
      <c r="Y572" s="443"/>
      <c r="Z572" s="443"/>
      <c r="AA572" s="443"/>
    </row>
    <row r="573">
      <c r="A573" s="443"/>
      <c r="B573" s="459"/>
      <c r="C573" s="459"/>
      <c r="D573" s="459"/>
      <c r="E573" s="459"/>
      <c r="F573" s="459"/>
      <c r="G573" s="459"/>
      <c r="H573" s="459"/>
      <c r="I573" s="459"/>
      <c r="J573" s="443"/>
      <c r="K573" s="443"/>
      <c r="L573" s="443"/>
      <c r="M573" s="443"/>
      <c r="N573" s="443"/>
      <c r="O573" s="443"/>
      <c r="P573" s="443"/>
      <c r="Q573" s="443"/>
      <c r="R573" s="443"/>
      <c r="S573" s="443"/>
      <c r="T573" s="443"/>
      <c r="U573" s="443"/>
      <c r="V573" s="443"/>
      <c r="W573" s="443"/>
      <c r="X573" s="443"/>
      <c r="Y573" s="443"/>
      <c r="Z573" s="443"/>
      <c r="AA573" s="443"/>
    </row>
    <row r="574">
      <c r="A574" s="443"/>
      <c r="B574" s="459"/>
      <c r="C574" s="459"/>
      <c r="D574" s="459"/>
      <c r="E574" s="459"/>
      <c r="F574" s="459"/>
      <c r="G574" s="459"/>
      <c r="H574" s="459"/>
      <c r="I574" s="459"/>
      <c r="J574" s="443"/>
      <c r="K574" s="443"/>
      <c r="L574" s="443"/>
      <c r="M574" s="443"/>
      <c r="N574" s="443"/>
      <c r="O574" s="443"/>
      <c r="P574" s="443"/>
      <c r="Q574" s="443"/>
      <c r="R574" s="443"/>
      <c r="S574" s="443"/>
      <c r="T574" s="443"/>
      <c r="U574" s="443"/>
      <c r="V574" s="443"/>
      <c r="W574" s="443"/>
      <c r="X574" s="443"/>
      <c r="Y574" s="443"/>
      <c r="Z574" s="443"/>
      <c r="AA574" s="443"/>
    </row>
    <row r="575">
      <c r="A575" s="443"/>
      <c r="B575" s="459"/>
      <c r="C575" s="459"/>
      <c r="D575" s="459"/>
      <c r="E575" s="459"/>
      <c r="F575" s="459"/>
      <c r="G575" s="459"/>
      <c r="H575" s="459"/>
      <c r="I575" s="459"/>
      <c r="J575" s="443"/>
      <c r="K575" s="443"/>
      <c r="L575" s="443"/>
      <c r="M575" s="443"/>
      <c r="N575" s="443"/>
      <c r="O575" s="443"/>
      <c r="P575" s="443"/>
      <c r="Q575" s="443"/>
      <c r="R575" s="443"/>
      <c r="S575" s="443"/>
      <c r="T575" s="443"/>
      <c r="U575" s="443"/>
      <c r="V575" s="443"/>
      <c r="W575" s="443"/>
      <c r="X575" s="443"/>
      <c r="Y575" s="443"/>
      <c r="Z575" s="443"/>
      <c r="AA575" s="443"/>
    </row>
    <row r="576">
      <c r="A576" s="443"/>
      <c r="B576" s="459"/>
      <c r="C576" s="459"/>
      <c r="D576" s="459"/>
      <c r="E576" s="459"/>
      <c r="F576" s="459"/>
      <c r="G576" s="459"/>
      <c r="H576" s="459"/>
      <c r="I576" s="459"/>
      <c r="J576" s="443"/>
      <c r="K576" s="443"/>
      <c r="L576" s="443"/>
      <c r="M576" s="443"/>
      <c r="N576" s="443"/>
      <c r="O576" s="443"/>
      <c r="P576" s="443"/>
      <c r="Q576" s="443"/>
      <c r="R576" s="443"/>
      <c r="S576" s="443"/>
      <c r="T576" s="443"/>
      <c r="U576" s="443"/>
      <c r="V576" s="443"/>
      <c r="W576" s="443"/>
      <c r="X576" s="443"/>
      <c r="Y576" s="443"/>
      <c r="Z576" s="443"/>
      <c r="AA576" s="443"/>
    </row>
    <row r="577">
      <c r="A577" s="443"/>
      <c r="B577" s="459"/>
      <c r="C577" s="459"/>
      <c r="D577" s="459"/>
      <c r="E577" s="459"/>
      <c r="F577" s="459"/>
      <c r="G577" s="459"/>
      <c r="H577" s="459"/>
      <c r="I577" s="459"/>
      <c r="J577" s="443"/>
      <c r="K577" s="443"/>
      <c r="L577" s="443"/>
      <c r="M577" s="443"/>
      <c r="N577" s="443"/>
      <c r="O577" s="443"/>
      <c r="P577" s="443"/>
      <c r="Q577" s="443"/>
      <c r="R577" s="443"/>
      <c r="S577" s="443"/>
      <c r="T577" s="443"/>
      <c r="U577" s="443"/>
      <c r="V577" s="443"/>
      <c r="W577" s="443"/>
      <c r="X577" s="443"/>
      <c r="Y577" s="443"/>
      <c r="Z577" s="443"/>
      <c r="AA577" s="443"/>
    </row>
    <row r="578">
      <c r="A578" s="443"/>
      <c r="B578" s="459"/>
      <c r="C578" s="459"/>
      <c r="D578" s="459"/>
      <c r="E578" s="459"/>
      <c r="F578" s="459"/>
      <c r="G578" s="459"/>
      <c r="H578" s="459"/>
      <c r="I578" s="459"/>
      <c r="J578" s="443"/>
      <c r="K578" s="443"/>
      <c r="L578" s="443"/>
      <c r="M578" s="443"/>
      <c r="N578" s="443"/>
      <c r="O578" s="443"/>
      <c r="P578" s="443"/>
      <c r="Q578" s="443"/>
      <c r="R578" s="443"/>
      <c r="S578" s="443"/>
      <c r="T578" s="443"/>
      <c r="U578" s="443"/>
      <c r="V578" s="443"/>
      <c r="W578" s="443"/>
      <c r="X578" s="443"/>
      <c r="Y578" s="443"/>
      <c r="Z578" s="443"/>
      <c r="AA578" s="443"/>
    </row>
    <row r="579">
      <c r="A579" s="443"/>
      <c r="B579" s="459"/>
      <c r="C579" s="459"/>
      <c r="D579" s="459"/>
      <c r="E579" s="459"/>
      <c r="F579" s="459"/>
      <c r="G579" s="459"/>
      <c r="H579" s="459"/>
      <c r="I579" s="459"/>
      <c r="J579" s="443"/>
      <c r="K579" s="443"/>
      <c r="L579" s="443"/>
      <c r="M579" s="443"/>
      <c r="N579" s="443"/>
      <c r="O579" s="443"/>
      <c r="P579" s="443"/>
      <c r="Q579" s="443"/>
      <c r="R579" s="443"/>
      <c r="S579" s="443"/>
      <c r="T579" s="443"/>
      <c r="U579" s="443"/>
      <c r="V579" s="443"/>
      <c r="W579" s="443"/>
      <c r="X579" s="443"/>
      <c r="Y579" s="443"/>
      <c r="Z579" s="443"/>
      <c r="AA579" s="443"/>
    </row>
    <row r="580">
      <c r="A580" s="443"/>
      <c r="B580" s="459"/>
      <c r="C580" s="459"/>
      <c r="D580" s="459"/>
      <c r="E580" s="459"/>
      <c r="F580" s="459"/>
      <c r="G580" s="459"/>
      <c r="H580" s="459"/>
      <c r="I580" s="459"/>
      <c r="J580" s="443"/>
      <c r="K580" s="443"/>
      <c r="L580" s="443"/>
      <c r="M580" s="443"/>
      <c r="N580" s="443"/>
      <c r="O580" s="443"/>
      <c r="P580" s="443"/>
      <c r="Q580" s="443"/>
      <c r="R580" s="443"/>
      <c r="S580" s="443"/>
      <c r="T580" s="443"/>
      <c r="U580" s="443"/>
      <c r="V580" s="443"/>
      <c r="W580" s="443"/>
      <c r="X580" s="443"/>
      <c r="Y580" s="443"/>
      <c r="Z580" s="443"/>
      <c r="AA580" s="443"/>
    </row>
    <row r="581">
      <c r="A581" s="443"/>
      <c r="B581" s="459"/>
      <c r="C581" s="459"/>
      <c r="D581" s="459"/>
      <c r="E581" s="459"/>
      <c r="F581" s="459"/>
      <c r="G581" s="459"/>
      <c r="H581" s="459"/>
      <c r="I581" s="459"/>
      <c r="J581" s="443"/>
      <c r="K581" s="443"/>
      <c r="L581" s="443"/>
      <c r="M581" s="443"/>
      <c r="N581" s="443"/>
      <c r="O581" s="443"/>
      <c r="P581" s="443"/>
      <c r="Q581" s="443"/>
      <c r="R581" s="443"/>
      <c r="S581" s="443"/>
      <c r="T581" s="443"/>
      <c r="U581" s="443"/>
      <c r="V581" s="443"/>
      <c r="W581" s="443"/>
      <c r="X581" s="443"/>
      <c r="Y581" s="443"/>
      <c r="Z581" s="443"/>
      <c r="AA581" s="443"/>
    </row>
    <row r="582">
      <c r="A582" s="443"/>
      <c r="B582" s="459"/>
      <c r="C582" s="459"/>
      <c r="D582" s="459"/>
      <c r="E582" s="459"/>
      <c r="F582" s="459"/>
      <c r="G582" s="459"/>
      <c r="H582" s="459"/>
      <c r="I582" s="459"/>
      <c r="J582" s="443"/>
      <c r="K582" s="443"/>
      <c r="L582" s="443"/>
      <c r="M582" s="443"/>
      <c r="N582" s="443"/>
      <c r="O582" s="443"/>
      <c r="P582" s="443"/>
      <c r="Q582" s="443"/>
      <c r="R582" s="443"/>
      <c r="S582" s="443"/>
      <c r="T582" s="443"/>
      <c r="U582" s="443"/>
      <c r="V582" s="443"/>
      <c r="W582" s="443"/>
      <c r="X582" s="443"/>
      <c r="Y582" s="443"/>
      <c r="Z582" s="443"/>
      <c r="AA582" s="443"/>
    </row>
    <row r="583">
      <c r="A583" s="443"/>
      <c r="B583" s="459"/>
      <c r="C583" s="459"/>
      <c r="D583" s="459"/>
      <c r="E583" s="459"/>
      <c r="F583" s="459"/>
      <c r="G583" s="459"/>
      <c r="H583" s="459"/>
      <c r="I583" s="459"/>
      <c r="J583" s="443"/>
      <c r="K583" s="443"/>
      <c r="L583" s="443"/>
      <c r="M583" s="443"/>
      <c r="N583" s="443"/>
      <c r="O583" s="443"/>
      <c r="P583" s="443"/>
      <c r="Q583" s="443"/>
      <c r="R583" s="443"/>
      <c r="S583" s="443"/>
      <c r="T583" s="443"/>
      <c r="U583" s="443"/>
      <c r="V583" s="443"/>
      <c r="W583" s="443"/>
      <c r="X583" s="443"/>
      <c r="Y583" s="443"/>
      <c r="Z583" s="443"/>
      <c r="AA583" s="443"/>
    </row>
    <row r="584">
      <c r="A584" s="443"/>
      <c r="B584" s="459"/>
      <c r="C584" s="459"/>
      <c r="D584" s="459"/>
      <c r="E584" s="459"/>
      <c r="F584" s="459"/>
      <c r="G584" s="459"/>
      <c r="H584" s="459"/>
      <c r="I584" s="459"/>
      <c r="J584" s="443"/>
      <c r="K584" s="443"/>
      <c r="L584" s="443"/>
      <c r="M584" s="443"/>
      <c r="N584" s="443"/>
      <c r="O584" s="443"/>
      <c r="P584" s="443"/>
      <c r="Q584" s="443"/>
      <c r="R584" s="443"/>
      <c r="S584" s="443"/>
      <c r="T584" s="443"/>
      <c r="U584" s="443"/>
      <c r="V584" s="443"/>
      <c r="W584" s="443"/>
      <c r="X584" s="443"/>
      <c r="Y584" s="443"/>
      <c r="Z584" s="443"/>
      <c r="AA584" s="443"/>
    </row>
    <row r="585">
      <c r="A585" s="443"/>
      <c r="B585" s="459"/>
      <c r="C585" s="459"/>
      <c r="D585" s="459"/>
      <c r="E585" s="459"/>
      <c r="F585" s="459"/>
      <c r="G585" s="459"/>
      <c r="H585" s="459"/>
      <c r="I585" s="459"/>
      <c r="J585" s="443"/>
      <c r="K585" s="443"/>
      <c r="L585" s="443"/>
      <c r="M585" s="443"/>
      <c r="N585" s="443"/>
      <c r="O585" s="443"/>
      <c r="P585" s="443"/>
      <c r="Q585" s="443"/>
      <c r="R585" s="443"/>
      <c r="S585" s="443"/>
      <c r="T585" s="443"/>
      <c r="U585" s="443"/>
      <c r="V585" s="443"/>
      <c r="W585" s="443"/>
      <c r="X585" s="443"/>
      <c r="Y585" s="443"/>
      <c r="Z585" s="443"/>
      <c r="AA585" s="443"/>
    </row>
    <row r="586">
      <c r="A586" s="443"/>
      <c r="B586" s="459"/>
      <c r="C586" s="459"/>
      <c r="D586" s="459"/>
      <c r="E586" s="459"/>
      <c r="F586" s="459"/>
      <c r="G586" s="459"/>
      <c r="H586" s="459"/>
      <c r="I586" s="459"/>
      <c r="J586" s="443"/>
      <c r="K586" s="443"/>
      <c r="L586" s="443"/>
      <c r="M586" s="443"/>
      <c r="N586" s="443"/>
      <c r="O586" s="443"/>
      <c r="P586" s="443"/>
      <c r="Q586" s="443"/>
      <c r="R586" s="443"/>
      <c r="S586" s="443"/>
      <c r="T586" s="443"/>
      <c r="U586" s="443"/>
      <c r="V586" s="443"/>
      <c r="W586" s="443"/>
      <c r="X586" s="443"/>
      <c r="Y586" s="443"/>
      <c r="Z586" s="443"/>
      <c r="AA586" s="443"/>
    </row>
    <row r="587">
      <c r="A587" s="443"/>
      <c r="B587" s="459"/>
      <c r="C587" s="459"/>
      <c r="D587" s="459"/>
      <c r="E587" s="459"/>
      <c r="F587" s="459"/>
      <c r="G587" s="459"/>
      <c r="H587" s="459"/>
      <c r="I587" s="459"/>
      <c r="J587" s="443"/>
      <c r="K587" s="443"/>
      <c r="L587" s="443"/>
      <c r="M587" s="443"/>
      <c r="N587" s="443"/>
      <c r="O587" s="443"/>
      <c r="P587" s="443"/>
      <c r="Q587" s="443"/>
      <c r="R587" s="443"/>
      <c r="S587" s="443"/>
      <c r="T587" s="443"/>
      <c r="U587" s="443"/>
      <c r="V587" s="443"/>
      <c r="W587" s="443"/>
      <c r="X587" s="443"/>
      <c r="Y587" s="443"/>
      <c r="Z587" s="443"/>
      <c r="AA587" s="443"/>
    </row>
    <row r="588">
      <c r="A588" s="443"/>
      <c r="B588" s="459"/>
      <c r="C588" s="459"/>
      <c r="D588" s="459"/>
      <c r="E588" s="459"/>
      <c r="F588" s="459"/>
      <c r="G588" s="459"/>
      <c r="H588" s="459"/>
      <c r="I588" s="459"/>
      <c r="J588" s="443"/>
      <c r="K588" s="443"/>
      <c r="L588" s="443"/>
      <c r="M588" s="443"/>
      <c r="N588" s="443"/>
      <c r="O588" s="443"/>
      <c r="P588" s="443"/>
      <c r="Q588" s="443"/>
      <c r="R588" s="443"/>
      <c r="S588" s="443"/>
      <c r="T588" s="443"/>
      <c r="U588" s="443"/>
      <c r="V588" s="443"/>
      <c r="W588" s="443"/>
      <c r="X588" s="443"/>
      <c r="Y588" s="443"/>
      <c r="Z588" s="443"/>
      <c r="AA588" s="443"/>
    </row>
    <row r="589">
      <c r="A589" s="443"/>
      <c r="B589" s="459"/>
      <c r="C589" s="459"/>
      <c r="D589" s="459"/>
      <c r="E589" s="459"/>
      <c r="F589" s="459"/>
      <c r="G589" s="459"/>
      <c r="H589" s="459"/>
      <c r="I589" s="459"/>
      <c r="J589" s="443"/>
      <c r="K589" s="443"/>
      <c r="L589" s="443"/>
      <c r="M589" s="443"/>
      <c r="N589" s="443"/>
      <c r="O589" s="443"/>
      <c r="P589" s="443"/>
      <c r="Q589" s="443"/>
      <c r="R589" s="443"/>
      <c r="S589" s="443"/>
      <c r="T589" s="443"/>
      <c r="U589" s="443"/>
      <c r="V589" s="443"/>
      <c r="W589" s="443"/>
      <c r="X589" s="443"/>
      <c r="Y589" s="443"/>
      <c r="Z589" s="443"/>
      <c r="AA589" s="443"/>
    </row>
    <row r="590">
      <c r="A590" s="443"/>
      <c r="B590" s="459"/>
      <c r="C590" s="459"/>
      <c r="D590" s="459"/>
      <c r="E590" s="459"/>
      <c r="F590" s="459"/>
      <c r="G590" s="459"/>
      <c r="H590" s="459"/>
      <c r="I590" s="459"/>
      <c r="J590" s="443"/>
      <c r="K590" s="443"/>
      <c r="L590" s="443"/>
      <c r="M590" s="443"/>
      <c r="N590" s="443"/>
      <c r="O590" s="443"/>
      <c r="P590" s="443"/>
      <c r="Q590" s="443"/>
      <c r="R590" s="443"/>
      <c r="S590" s="443"/>
      <c r="T590" s="443"/>
      <c r="U590" s="443"/>
      <c r="V590" s="443"/>
      <c r="W590" s="443"/>
      <c r="X590" s="443"/>
      <c r="Y590" s="443"/>
      <c r="Z590" s="443"/>
      <c r="AA590" s="443"/>
    </row>
    <row r="591">
      <c r="A591" s="443"/>
      <c r="B591" s="459"/>
      <c r="C591" s="459"/>
      <c r="D591" s="459"/>
      <c r="E591" s="459"/>
      <c r="F591" s="459"/>
      <c r="G591" s="459"/>
      <c r="H591" s="459"/>
      <c r="I591" s="459"/>
      <c r="J591" s="443"/>
      <c r="K591" s="443"/>
      <c r="L591" s="443"/>
      <c r="M591" s="443"/>
      <c r="N591" s="443"/>
      <c r="O591" s="443"/>
      <c r="P591" s="443"/>
      <c r="Q591" s="443"/>
      <c r="R591" s="443"/>
      <c r="S591" s="443"/>
      <c r="T591" s="443"/>
      <c r="U591" s="443"/>
      <c r="V591" s="443"/>
      <c r="W591" s="443"/>
      <c r="X591" s="443"/>
      <c r="Y591" s="443"/>
      <c r="Z591" s="443"/>
      <c r="AA591" s="443"/>
    </row>
    <row r="592">
      <c r="A592" s="443"/>
      <c r="B592" s="459"/>
      <c r="C592" s="459"/>
      <c r="D592" s="459"/>
      <c r="E592" s="459"/>
      <c r="F592" s="459"/>
      <c r="G592" s="459"/>
      <c r="H592" s="459"/>
      <c r="I592" s="459"/>
      <c r="J592" s="443"/>
      <c r="K592" s="443"/>
      <c r="L592" s="443"/>
      <c r="M592" s="443"/>
      <c r="N592" s="443"/>
      <c r="O592" s="443"/>
      <c r="P592" s="443"/>
      <c r="Q592" s="443"/>
      <c r="R592" s="443"/>
      <c r="S592" s="443"/>
      <c r="T592" s="443"/>
      <c r="U592" s="443"/>
      <c r="V592" s="443"/>
      <c r="W592" s="443"/>
      <c r="X592" s="443"/>
      <c r="Y592" s="443"/>
      <c r="Z592" s="443"/>
      <c r="AA592" s="443"/>
    </row>
    <row r="593">
      <c r="A593" s="443"/>
      <c r="B593" s="459"/>
      <c r="C593" s="459"/>
      <c r="D593" s="459"/>
      <c r="E593" s="459"/>
      <c r="F593" s="459"/>
      <c r="G593" s="459"/>
      <c r="H593" s="459"/>
      <c r="I593" s="459"/>
      <c r="J593" s="443"/>
      <c r="K593" s="443"/>
      <c r="L593" s="443"/>
      <c r="M593" s="443"/>
      <c r="N593" s="443"/>
      <c r="O593" s="443"/>
      <c r="P593" s="443"/>
      <c r="Q593" s="443"/>
      <c r="R593" s="443"/>
      <c r="S593" s="443"/>
      <c r="T593" s="443"/>
      <c r="U593" s="443"/>
      <c r="V593" s="443"/>
      <c r="W593" s="443"/>
      <c r="X593" s="443"/>
      <c r="Y593" s="443"/>
      <c r="Z593" s="443"/>
      <c r="AA593" s="443"/>
    </row>
    <row r="594">
      <c r="A594" s="443"/>
      <c r="B594" s="459"/>
      <c r="C594" s="459"/>
      <c r="D594" s="459"/>
      <c r="E594" s="459"/>
      <c r="F594" s="459"/>
      <c r="G594" s="459"/>
      <c r="H594" s="459"/>
      <c r="I594" s="459"/>
      <c r="J594" s="443"/>
      <c r="K594" s="443"/>
      <c r="L594" s="443"/>
      <c r="M594" s="443"/>
      <c r="N594" s="443"/>
      <c r="O594" s="443"/>
      <c r="P594" s="443"/>
      <c r="Q594" s="443"/>
      <c r="R594" s="443"/>
      <c r="S594" s="443"/>
      <c r="T594" s="443"/>
      <c r="U594" s="443"/>
      <c r="V594" s="443"/>
      <c r="W594" s="443"/>
      <c r="X594" s="443"/>
      <c r="Y594" s="443"/>
      <c r="Z594" s="443"/>
      <c r="AA594" s="443"/>
    </row>
    <row r="595">
      <c r="A595" s="443"/>
      <c r="B595" s="459"/>
      <c r="C595" s="459"/>
      <c r="D595" s="459"/>
      <c r="E595" s="459"/>
      <c r="F595" s="459"/>
      <c r="G595" s="459"/>
      <c r="H595" s="459"/>
      <c r="I595" s="459"/>
      <c r="J595" s="443"/>
      <c r="K595" s="443"/>
      <c r="L595" s="443"/>
      <c r="M595" s="443"/>
      <c r="N595" s="443"/>
      <c r="O595" s="443"/>
      <c r="P595" s="443"/>
      <c r="Q595" s="443"/>
      <c r="R595" s="443"/>
      <c r="S595" s="443"/>
      <c r="T595" s="443"/>
      <c r="U595" s="443"/>
      <c r="V595" s="443"/>
      <c r="W595" s="443"/>
      <c r="X595" s="443"/>
      <c r="Y595" s="443"/>
      <c r="Z595" s="443"/>
      <c r="AA595" s="443"/>
    </row>
    <row r="596">
      <c r="A596" s="443"/>
      <c r="B596" s="459"/>
      <c r="C596" s="459"/>
      <c r="D596" s="459"/>
      <c r="E596" s="459"/>
      <c r="F596" s="459"/>
      <c r="G596" s="459"/>
      <c r="H596" s="459"/>
      <c r="I596" s="459"/>
      <c r="J596" s="443"/>
      <c r="K596" s="443"/>
      <c r="L596" s="443"/>
      <c r="M596" s="443"/>
      <c r="N596" s="443"/>
      <c r="O596" s="443"/>
      <c r="P596" s="443"/>
      <c r="Q596" s="443"/>
      <c r="R596" s="443"/>
      <c r="S596" s="443"/>
      <c r="T596" s="443"/>
      <c r="U596" s="443"/>
      <c r="V596" s="443"/>
      <c r="W596" s="443"/>
      <c r="X596" s="443"/>
      <c r="Y596" s="443"/>
      <c r="Z596" s="443"/>
      <c r="AA596" s="443"/>
    </row>
    <row r="597">
      <c r="A597" s="443"/>
      <c r="B597" s="459"/>
      <c r="C597" s="459"/>
      <c r="D597" s="459"/>
      <c r="E597" s="459"/>
      <c r="F597" s="459"/>
      <c r="G597" s="459"/>
      <c r="H597" s="459"/>
      <c r="I597" s="459"/>
      <c r="J597" s="443"/>
      <c r="K597" s="443"/>
      <c r="L597" s="443"/>
      <c r="M597" s="443"/>
      <c r="N597" s="443"/>
      <c r="O597" s="443"/>
      <c r="P597" s="443"/>
      <c r="Q597" s="443"/>
      <c r="R597" s="443"/>
      <c r="S597" s="443"/>
      <c r="T597" s="443"/>
      <c r="U597" s="443"/>
      <c r="V597" s="443"/>
      <c r="W597" s="443"/>
      <c r="X597" s="443"/>
      <c r="Y597" s="443"/>
      <c r="Z597" s="443"/>
      <c r="AA597" s="443"/>
    </row>
    <row r="598">
      <c r="A598" s="443"/>
      <c r="B598" s="459"/>
      <c r="C598" s="459"/>
      <c r="D598" s="459"/>
      <c r="E598" s="459"/>
      <c r="F598" s="459"/>
      <c r="G598" s="459"/>
      <c r="H598" s="459"/>
      <c r="I598" s="459"/>
      <c r="J598" s="443"/>
      <c r="K598" s="443"/>
      <c r="L598" s="443"/>
      <c r="M598" s="443"/>
      <c r="N598" s="443"/>
      <c r="O598" s="443"/>
      <c r="P598" s="443"/>
      <c r="Q598" s="443"/>
      <c r="R598" s="443"/>
      <c r="S598" s="443"/>
      <c r="T598" s="443"/>
      <c r="U598" s="443"/>
      <c r="V598" s="443"/>
      <c r="W598" s="443"/>
      <c r="X598" s="443"/>
      <c r="Y598" s="443"/>
      <c r="Z598" s="443"/>
      <c r="AA598" s="443"/>
    </row>
    <row r="599">
      <c r="A599" s="443"/>
      <c r="B599" s="459"/>
      <c r="C599" s="459"/>
      <c r="D599" s="459"/>
      <c r="E599" s="459"/>
      <c r="F599" s="459"/>
      <c r="G599" s="459"/>
      <c r="H599" s="459"/>
      <c r="I599" s="459"/>
      <c r="J599" s="443"/>
      <c r="K599" s="443"/>
      <c r="L599" s="443"/>
      <c r="M599" s="443"/>
      <c r="N599" s="443"/>
      <c r="O599" s="443"/>
      <c r="P599" s="443"/>
      <c r="Q599" s="443"/>
      <c r="R599" s="443"/>
      <c r="S599" s="443"/>
      <c r="T599" s="443"/>
      <c r="U599" s="443"/>
      <c r="V599" s="443"/>
      <c r="W599" s="443"/>
      <c r="X599" s="443"/>
      <c r="Y599" s="443"/>
      <c r="Z599" s="443"/>
      <c r="AA599" s="443"/>
    </row>
    <row r="600">
      <c r="A600" s="443"/>
      <c r="B600" s="459"/>
      <c r="C600" s="459"/>
      <c r="D600" s="459"/>
      <c r="E600" s="459"/>
      <c r="F600" s="459"/>
      <c r="G600" s="459"/>
      <c r="H600" s="459"/>
      <c r="I600" s="459"/>
      <c r="J600" s="443"/>
      <c r="K600" s="443"/>
      <c r="L600" s="443"/>
      <c r="M600" s="443"/>
      <c r="N600" s="443"/>
      <c r="O600" s="443"/>
      <c r="P600" s="443"/>
      <c r="Q600" s="443"/>
      <c r="R600" s="443"/>
      <c r="S600" s="443"/>
      <c r="T600" s="443"/>
      <c r="U600" s="443"/>
      <c r="V600" s="443"/>
      <c r="W600" s="443"/>
      <c r="X600" s="443"/>
      <c r="Y600" s="443"/>
      <c r="Z600" s="443"/>
      <c r="AA600" s="443"/>
    </row>
    <row r="601">
      <c r="A601" s="443"/>
      <c r="B601" s="459"/>
      <c r="C601" s="459"/>
      <c r="D601" s="459"/>
      <c r="E601" s="459"/>
      <c r="F601" s="459"/>
      <c r="G601" s="459"/>
      <c r="H601" s="459"/>
      <c r="I601" s="459"/>
      <c r="J601" s="443"/>
      <c r="K601" s="443"/>
      <c r="L601" s="443"/>
      <c r="M601" s="443"/>
      <c r="N601" s="443"/>
      <c r="O601" s="443"/>
      <c r="P601" s="443"/>
      <c r="Q601" s="443"/>
      <c r="R601" s="443"/>
      <c r="S601" s="443"/>
      <c r="T601" s="443"/>
      <c r="U601" s="443"/>
      <c r="V601" s="443"/>
      <c r="W601" s="443"/>
      <c r="X601" s="443"/>
      <c r="Y601" s="443"/>
      <c r="Z601" s="443"/>
      <c r="AA601" s="443"/>
    </row>
    <row r="602">
      <c r="A602" s="443"/>
      <c r="B602" s="459"/>
      <c r="C602" s="459"/>
      <c r="D602" s="459"/>
      <c r="E602" s="459"/>
      <c r="F602" s="459"/>
      <c r="G602" s="459"/>
      <c r="H602" s="459"/>
      <c r="I602" s="459"/>
      <c r="J602" s="443"/>
      <c r="K602" s="443"/>
      <c r="L602" s="443"/>
      <c r="M602" s="443"/>
      <c r="N602" s="443"/>
      <c r="O602" s="443"/>
      <c r="P602" s="443"/>
      <c r="Q602" s="443"/>
      <c r="R602" s="443"/>
      <c r="S602" s="443"/>
      <c r="T602" s="443"/>
      <c r="U602" s="443"/>
      <c r="V602" s="443"/>
      <c r="W602" s="443"/>
      <c r="X602" s="443"/>
      <c r="Y602" s="443"/>
      <c r="Z602" s="443"/>
      <c r="AA602" s="443"/>
    </row>
    <row r="603">
      <c r="A603" s="443"/>
      <c r="B603" s="459"/>
      <c r="C603" s="459"/>
      <c r="D603" s="459"/>
      <c r="E603" s="459"/>
      <c r="F603" s="459"/>
      <c r="G603" s="459"/>
      <c r="H603" s="459"/>
      <c r="I603" s="459"/>
      <c r="J603" s="443"/>
      <c r="K603" s="443"/>
      <c r="L603" s="443"/>
      <c r="M603" s="443"/>
      <c r="N603" s="443"/>
      <c r="O603" s="443"/>
      <c r="P603" s="443"/>
      <c r="Q603" s="443"/>
      <c r="R603" s="443"/>
      <c r="S603" s="443"/>
      <c r="T603" s="443"/>
      <c r="U603" s="443"/>
      <c r="V603" s="443"/>
      <c r="W603" s="443"/>
      <c r="X603" s="443"/>
      <c r="Y603" s="443"/>
      <c r="Z603" s="443"/>
      <c r="AA603" s="443"/>
    </row>
    <row r="604">
      <c r="A604" s="443"/>
      <c r="B604" s="459"/>
      <c r="C604" s="459"/>
      <c r="D604" s="459"/>
      <c r="E604" s="459"/>
      <c r="F604" s="459"/>
      <c r="G604" s="459"/>
      <c r="H604" s="459"/>
      <c r="I604" s="459"/>
      <c r="J604" s="443"/>
      <c r="K604" s="443"/>
      <c r="L604" s="443"/>
      <c r="M604" s="443"/>
      <c r="N604" s="443"/>
      <c r="O604" s="443"/>
      <c r="P604" s="443"/>
      <c r="Q604" s="443"/>
      <c r="R604" s="443"/>
      <c r="S604" s="443"/>
      <c r="T604" s="443"/>
      <c r="U604" s="443"/>
      <c r="V604" s="443"/>
      <c r="W604" s="443"/>
      <c r="X604" s="443"/>
      <c r="Y604" s="443"/>
      <c r="Z604" s="443"/>
      <c r="AA604" s="443"/>
    </row>
    <row r="605">
      <c r="A605" s="443"/>
      <c r="B605" s="459"/>
      <c r="C605" s="459"/>
      <c r="D605" s="459"/>
      <c r="E605" s="459"/>
      <c r="F605" s="459"/>
      <c r="G605" s="459"/>
      <c r="H605" s="459"/>
      <c r="I605" s="459"/>
      <c r="J605" s="443"/>
      <c r="K605" s="443"/>
      <c r="L605" s="443"/>
      <c r="M605" s="443"/>
      <c r="N605" s="443"/>
      <c r="O605" s="443"/>
      <c r="P605" s="443"/>
      <c r="Q605" s="443"/>
      <c r="R605" s="443"/>
      <c r="S605" s="443"/>
      <c r="T605" s="443"/>
      <c r="U605" s="443"/>
      <c r="V605" s="443"/>
      <c r="W605" s="443"/>
      <c r="X605" s="443"/>
      <c r="Y605" s="443"/>
      <c r="Z605" s="443"/>
      <c r="AA605" s="443"/>
    </row>
    <row r="606">
      <c r="A606" s="443"/>
      <c r="B606" s="459"/>
      <c r="C606" s="459"/>
      <c r="D606" s="459"/>
      <c r="E606" s="459"/>
      <c r="F606" s="459"/>
      <c r="G606" s="459"/>
      <c r="H606" s="459"/>
      <c r="I606" s="459"/>
      <c r="J606" s="443"/>
      <c r="K606" s="443"/>
      <c r="L606" s="443"/>
      <c r="M606" s="443"/>
      <c r="N606" s="443"/>
      <c r="O606" s="443"/>
      <c r="P606" s="443"/>
      <c r="Q606" s="443"/>
      <c r="R606" s="443"/>
      <c r="S606" s="443"/>
      <c r="T606" s="443"/>
      <c r="U606" s="443"/>
      <c r="V606" s="443"/>
      <c r="W606" s="443"/>
      <c r="X606" s="443"/>
      <c r="Y606" s="443"/>
      <c r="Z606" s="443"/>
      <c r="AA606" s="443"/>
    </row>
    <row r="607">
      <c r="A607" s="443"/>
      <c r="B607" s="459"/>
      <c r="C607" s="459"/>
      <c r="D607" s="459"/>
      <c r="E607" s="459"/>
      <c r="F607" s="459"/>
      <c r="G607" s="459"/>
      <c r="H607" s="459"/>
      <c r="I607" s="459"/>
      <c r="J607" s="443"/>
      <c r="K607" s="443"/>
      <c r="L607" s="443"/>
      <c r="M607" s="443"/>
      <c r="N607" s="443"/>
      <c r="O607" s="443"/>
      <c r="P607" s="443"/>
      <c r="Q607" s="443"/>
      <c r="R607" s="443"/>
      <c r="S607" s="443"/>
      <c r="T607" s="443"/>
      <c r="U607" s="443"/>
      <c r="V607" s="443"/>
      <c r="W607" s="443"/>
      <c r="X607" s="443"/>
      <c r="Y607" s="443"/>
      <c r="Z607" s="443"/>
      <c r="AA607" s="443"/>
    </row>
    <row r="608">
      <c r="A608" s="443"/>
      <c r="B608" s="459"/>
      <c r="C608" s="459"/>
      <c r="D608" s="459"/>
      <c r="E608" s="459"/>
      <c r="F608" s="459"/>
      <c r="G608" s="459"/>
      <c r="H608" s="459"/>
      <c r="I608" s="459"/>
      <c r="J608" s="443"/>
      <c r="K608" s="443"/>
      <c r="L608" s="443"/>
      <c r="M608" s="443"/>
      <c r="N608" s="443"/>
      <c r="O608" s="443"/>
      <c r="P608" s="443"/>
      <c r="Q608" s="443"/>
      <c r="R608" s="443"/>
      <c r="S608" s="443"/>
      <c r="T608" s="443"/>
      <c r="U608" s="443"/>
      <c r="V608" s="443"/>
      <c r="W608" s="443"/>
      <c r="X608" s="443"/>
      <c r="Y608" s="443"/>
      <c r="Z608" s="443"/>
      <c r="AA608" s="443"/>
    </row>
    <row r="609">
      <c r="A609" s="443"/>
      <c r="B609" s="459"/>
      <c r="C609" s="459"/>
      <c r="D609" s="459"/>
      <c r="E609" s="459"/>
      <c r="F609" s="459"/>
      <c r="G609" s="459"/>
      <c r="H609" s="459"/>
      <c r="I609" s="459"/>
      <c r="J609" s="443"/>
      <c r="K609" s="443"/>
      <c r="L609" s="443"/>
      <c r="M609" s="443"/>
      <c r="N609" s="443"/>
      <c r="O609" s="443"/>
      <c r="P609" s="443"/>
      <c r="Q609" s="443"/>
      <c r="R609" s="443"/>
      <c r="S609" s="443"/>
      <c r="T609" s="443"/>
      <c r="U609" s="443"/>
      <c r="V609" s="443"/>
      <c r="W609" s="443"/>
      <c r="X609" s="443"/>
      <c r="Y609" s="443"/>
      <c r="Z609" s="443"/>
      <c r="AA609" s="443"/>
    </row>
    <row r="610">
      <c r="A610" s="443"/>
      <c r="B610" s="459"/>
      <c r="C610" s="459"/>
      <c r="D610" s="459"/>
      <c r="E610" s="459"/>
      <c r="F610" s="459"/>
      <c r="G610" s="459"/>
      <c r="H610" s="459"/>
      <c r="I610" s="459"/>
      <c r="J610" s="443"/>
      <c r="K610" s="443"/>
      <c r="L610" s="443"/>
      <c r="M610" s="443"/>
      <c r="N610" s="443"/>
      <c r="O610" s="443"/>
      <c r="P610" s="443"/>
      <c r="Q610" s="443"/>
      <c r="R610" s="443"/>
      <c r="S610" s="443"/>
      <c r="T610" s="443"/>
      <c r="U610" s="443"/>
      <c r="V610" s="443"/>
      <c r="W610" s="443"/>
      <c r="X610" s="443"/>
      <c r="Y610" s="443"/>
      <c r="Z610" s="443"/>
      <c r="AA610" s="443"/>
    </row>
    <row r="611">
      <c r="A611" s="443"/>
      <c r="B611" s="459"/>
      <c r="C611" s="459"/>
      <c r="D611" s="459"/>
      <c r="E611" s="459"/>
      <c r="F611" s="459"/>
      <c r="G611" s="459"/>
      <c r="H611" s="459"/>
      <c r="I611" s="459"/>
      <c r="J611" s="443"/>
      <c r="K611" s="443"/>
      <c r="L611" s="443"/>
      <c r="M611" s="443"/>
      <c r="N611" s="443"/>
      <c r="O611" s="443"/>
      <c r="P611" s="443"/>
      <c r="Q611" s="443"/>
      <c r="R611" s="443"/>
      <c r="S611" s="443"/>
      <c r="T611" s="443"/>
      <c r="U611" s="443"/>
      <c r="V611" s="443"/>
      <c r="W611" s="443"/>
      <c r="X611" s="443"/>
      <c r="Y611" s="443"/>
      <c r="Z611" s="443"/>
      <c r="AA611" s="443"/>
    </row>
    <row r="612">
      <c r="A612" s="443"/>
      <c r="B612" s="459"/>
      <c r="C612" s="459"/>
      <c r="D612" s="459"/>
      <c r="E612" s="459"/>
      <c r="F612" s="459"/>
      <c r="G612" s="459"/>
      <c r="H612" s="459"/>
      <c r="I612" s="459"/>
      <c r="J612" s="443"/>
      <c r="K612" s="443"/>
      <c r="L612" s="443"/>
      <c r="M612" s="443"/>
      <c r="N612" s="443"/>
      <c r="O612" s="443"/>
      <c r="P612" s="443"/>
      <c r="Q612" s="443"/>
      <c r="R612" s="443"/>
      <c r="S612" s="443"/>
      <c r="T612" s="443"/>
      <c r="U612" s="443"/>
      <c r="V612" s="443"/>
      <c r="W612" s="443"/>
      <c r="X612" s="443"/>
      <c r="Y612" s="443"/>
      <c r="Z612" s="443"/>
      <c r="AA612" s="443"/>
    </row>
    <row r="613">
      <c r="A613" s="443"/>
      <c r="B613" s="459"/>
      <c r="C613" s="459"/>
      <c r="D613" s="459"/>
      <c r="E613" s="459"/>
      <c r="F613" s="459"/>
      <c r="G613" s="459"/>
      <c r="H613" s="459"/>
      <c r="I613" s="459"/>
      <c r="J613" s="443"/>
      <c r="K613" s="443"/>
      <c r="L613" s="443"/>
      <c r="M613" s="443"/>
      <c r="N613" s="443"/>
      <c r="O613" s="443"/>
      <c r="P613" s="443"/>
      <c r="Q613" s="443"/>
      <c r="R613" s="443"/>
      <c r="S613" s="443"/>
      <c r="T613" s="443"/>
      <c r="U613" s="443"/>
      <c r="V613" s="443"/>
      <c r="W613" s="443"/>
      <c r="X613" s="443"/>
      <c r="Y613" s="443"/>
      <c r="Z613" s="443"/>
      <c r="AA613" s="443"/>
    </row>
    <row r="614">
      <c r="A614" s="443"/>
      <c r="B614" s="459"/>
      <c r="C614" s="459"/>
      <c r="D614" s="459"/>
      <c r="E614" s="459"/>
      <c r="F614" s="459"/>
      <c r="G614" s="459"/>
      <c r="H614" s="459"/>
      <c r="I614" s="459"/>
      <c r="J614" s="443"/>
      <c r="K614" s="443"/>
      <c r="L614" s="443"/>
      <c r="M614" s="443"/>
      <c r="N614" s="443"/>
      <c r="O614" s="443"/>
      <c r="P614" s="443"/>
      <c r="Q614" s="443"/>
      <c r="R614" s="443"/>
      <c r="S614" s="443"/>
      <c r="T614" s="443"/>
      <c r="U614" s="443"/>
      <c r="V614" s="443"/>
      <c r="W614" s="443"/>
      <c r="X614" s="443"/>
      <c r="Y614" s="443"/>
      <c r="Z614" s="443"/>
      <c r="AA614" s="443"/>
    </row>
    <row r="615">
      <c r="A615" s="443"/>
      <c r="B615" s="459"/>
      <c r="C615" s="459"/>
      <c r="D615" s="459"/>
      <c r="E615" s="459"/>
      <c r="F615" s="459"/>
      <c r="G615" s="459"/>
      <c r="H615" s="459"/>
      <c r="I615" s="459"/>
      <c r="J615" s="443"/>
      <c r="K615" s="443"/>
      <c r="L615" s="443"/>
      <c r="M615" s="443"/>
      <c r="N615" s="443"/>
      <c r="O615" s="443"/>
      <c r="P615" s="443"/>
      <c r="Q615" s="443"/>
      <c r="R615" s="443"/>
      <c r="S615" s="443"/>
      <c r="T615" s="443"/>
      <c r="U615" s="443"/>
      <c r="V615" s="443"/>
      <c r="W615" s="443"/>
      <c r="X615" s="443"/>
      <c r="Y615" s="443"/>
      <c r="Z615" s="443"/>
      <c r="AA615" s="443"/>
    </row>
    <row r="616">
      <c r="A616" s="443"/>
      <c r="B616" s="459"/>
      <c r="C616" s="459"/>
      <c r="D616" s="459"/>
      <c r="E616" s="459"/>
      <c r="F616" s="459"/>
      <c r="G616" s="459"/>
      <c r="H616" s="459"/>
      <c r="I616" s="459"/>
      <c r="J616" s="443"/>
      <c r="K616" s="443"/>
      <c r="L616" s="443"/>
      <c r="M616" s="443"/>
      <c r="N616" s="443"/>
      <c r="O616" s="443"/>
      <c r="P616" s="443"/>
      <c r="Q616" s="443"/>
      <c r="R616" s="443"/>
      <c r="S616" s="443"/>
      <c r="T616" s="443"/>
      <c r="U616" s="443"/>
      <c r="V616" s="443"/>
      <c r="W616" s="443"/>
      <c r="X616" s="443"/>
      <c r="Y616" s="443"/>
      <c r="Z616" s="443"/>
      <c r="AA616" s="443"/>
    </row>
    <row r="617">
      <c r="A617" s="443"/>
      <c r="B617" s="459"/>
      <c r="C617" s="459"/>
      <c r="D617" s="459"/>
      <c r="E617" s="459"/>
      <c r="F617" s="459"/>
      <c r="G617" s="459"/>
      <c r="H617" s="459"/>
      <c r="I617" s="459"/>
      <c r="J617" s="443"/>
      <c r="K617" s="443"/>
      <c r="L617" s="443"/>
      <c r="M617" s="443"/>
      <c r="N617" s="443"/>
      <c r="O617" s="443"/>
      <c r="P617" s="443"/>
      <c r="Q617" s="443"/>
      <c r="R617" s="443"/>
      <c r="S617" s="443"/>
      <c r="T617" s="443"/>
      <c r="U617" s="443"/>
      <c r="V617" s="443"/>
      <c r="W617" s="443"/>
      <c r="X617" s="443"/>
      <c r="Y617" s="443"/>
      <c r="Z617" s="443"/>
      <c r="AA617" s="443"/>
    </row>
    <row r="618">
      <c r="A618" s="443"/>
      <c r="B618" s="459"/>
      <c r="C618" s="459"/>
      <c r="D618" s="459"/>
      <c r="E618" s="459"/>
      <c r="F618" s="459"/>
      <c r="G618" s="459"/>
      <c r="H618" s="459"/>
      <c r="I618" s="459"/>
      <c r="J618" s="443"/>
      <c r="K618" s="443"/>
      <c r="L618" s="443"/>
      <c r="M618" s="443"/>
      <c r="N618" s="443"/>
      <c r="O618" s="443"/>
      <c r="P618" s="443"/>
      <c r="Q618" s="443"/>
      <c r="R618" s="443"/>
      <c r="S618" s="443"/>
      <c r="T618" s="443"/>
      <c r="U618" s="443"/>
      <c r="V618" s="443"/>
      <c r="W618" s="443"/>
      <c r="X618" s="443"/>
      <c r="Y618" s="443"/>
      <c r="Z618" s="443"/>
      <c r="AA618" s="443"/>
    </row>
    <row r="619">
      <c r="A619" s="443"/>
      <c r="B619" s="459"/>
      <c r="C619" s="459"/>
      <c r="D619" s="459"/>
      <c r="E619" s="459"/>
      <c r="F619" s="459"/>
      <c r="G619" s="459"/>
      <c r="H619" s="459"/>
      <c r="I619" s="459"/>
      <c r="J619" s="443"/>
      <c r="K619" s="443"/>
      <c r="L619" s="443"/>
      <c r="M619" s="443"/>
      <c r="N619" s="443"/>
      <c r="O619" s="443"/>
      <c r="P619" s="443"/>
      <c r="Q619" s="443"/>
      <c r="R619" s="443"/>
      <c r="S619" s="443"/>
      <c r="T619" s="443"/>
      <c r="U619" s="443"/>
      <c r="V619" s="443"/>
      <c r="W619" s="443"/>
      <c r="X619" s="443"/>
      <c r="Y619" s="443"/>
      <c r="Z619" s="443"/>
      <c r="AA619" s="443"/>
    </row>
    <row r="620">
      <c r="A620" s="443"/>
      <c r="B620" s="459"/>
      <c r="C620" s="459"/>
      <c r="D620" s="459"/>
      <c r="E620" s="459"/>
      <c r="F620" s="459"/>
      <c r="G620" s="459"/>
      <c r="H620" s="459"/>
      <c r="I620" s="459"/>
      <c r="J620" s="443"/>
      <c r="K620" s="443"/>
      <c r="L620" s="443"/>
      <c r="M620" s="443"/>
      <c r="N620" s="443"/>
      <c r="O620" s="443"/>
      <c r="P620" s="443"/>
      <c r="Q620" s="443"/>
      <c r="R620" s="443"/>
      <c r="S620" s="443"/>
      <c r="T620" s="443"/>
      <c r="U620" s="443"/>
      <c r="V620" s="443"/>
      <c r="W620" s="443"/>
      <c r="X620" s="443"/>
      <c r="Y620" s="443"/>
      <c r="Z620" s="443"/>
      <c r="AA620" s="443"/>
    </row>
    <row r="621">
      <c r="A621" s="443"/>
      <c r="B621" s="459"/>
      <c r="C621" s="459"/>
      <c r="D621" s="459"/>
      <c r="E621" s="459"/>
      <c r="F621" s="459"/>
      <c r="G621" s="459"/>
      <c r="H621" s="459"/>
      <c r="I621" s="459"/>
      <c r="J621" s="443"/>
      <c r="K621" s="443"/>
      <c r="L621" s="443"/>
      <c r="M621" s="443"/>
      <c r="N621" s="443"/>
      <c r="O621" s="443"/>
      <c r="P621" s="443"/>
      <c r="Q621" s="443"/>
      <c r="R621" s="443"/>
      <c r="S621" s="443"/>
      <c r="T621" s="443"/>
      <c r="U621" s="443"/>
      <c r="V621" s="443"/>
      <c r="W621" s="443"/>
      <c r="X621" s="443"/>
      <c r="Y621" s="443"/>
      <c r="Z621" s="443"/>
      <c r="AA621" s="443"/>
    </row>
    <row r="622">
      <c r="A622" s="443"/>
      <c r="B622" s="459"/>
      <c r="C622" s="459"/>
      <c r="D622" s="459"/>
      <c r="E622" s="459"/>
      <c r="F622" s="459"/>
      <c r="G622" s="459"/>
      <c r="H622" s="459"/>
      <c r="I622" s="459"/>
      <c r="J622" s="443"/>
      <c r="K622" s="443"/>
      <c r="L622" s="443"/>
      <c r="M622" s="443"/>
      <c r="N622" s="443"/>
      <c r="O622" s="443"/>
      <c r="P622" s="443"/>
      <c r="Q622" s="443"/>
      <c r="R622" s="443"/>
      <c r="S622" s="443"/>
      <c r="T622" s="443"/>
      <c r="U622" s="443"/>
      <c r="V622" s="443"/>
      <c r="W622" s="443"/>
      <c r="X622" s="443"/>
      <c r="Y622" s="443"/>
      <c r="Z622" s="443"/>
      <c r="AA622" s="443"/>
    </row>
    <row r="623">
      <c r="A623" s="443"/>
      <c r="B623" s="459"/>
      <c r="C623" s="459"/>
      <c r="D623" s="459"/>
      <c r="E623" s="459"/>
      <c r="F623" s="459"/>
      <c r="G623" s="459"/>
      <c r="H623" s="459"/>
      <c r="I623" s="459"/>
      <c r="J623" s="443"/>
      <c r="K623" s="443"/>
      <c r="L623" s="443"/>
      <c r="M623" s="443"/>
      <c r="N623" s="443"/>
      <c r="O623" s="443"/>
      <c r="P623" s="443"/>
      <c r="Q623" s="443"/>
      <c r="R623" s="443"/>
      <c r="S623" s="443"/>
      <c r="T623" s="443"/>
      <c r="U623" s="443"/>
      <c r="V623" s="443"/>
      <c r="W623" s="443"/>
      <c r="X623" s="443"/>
      <c r="Y623" s="443"/>
      <c r="Z623" s="443"/>
      <c r="AA623" s="443"/>
    </row>
    <row r="624">
      <c r="A624" s="443"/>
      <c r="B624" s="459"/>
      <c r="C624" s="459"/>
      <c r="D624" s="459"/>
      <c r="E624" s="459"/>
      <c r="F624" s="459"/>
      <c r="G624" s="459"/>
      <c r="H624" s="459"/>
      <c r="I624" s="459"/>
      <c r="J624" s="443"/>
      <c r="K624" s="443"/>
      <c r="L624" s="443"/>
      <c r="M624" s="443"/>
      <c r="N624" s="443"/>
      <c r="O624" s="443"/>
      <c r="P624" s="443"/>
      <c r="Q624" s="443"/>
      <c r="R624" s="443"/>
      <c r="S624" s="443"/>
      <c r="T624" s="443"/>
      <c r="U624" s="443"/>
      <c r="V624" s="443"/>
      <c r="W624" s="443"/>
      <c r="X624" s="443"/>
      <c r="Y624" s="443"/>
      <c r="Z624" s="443"/>
      <c r="AA624" s="443"/>
    </row>
    <row r="625">
      <c r="A625" s="443"/>
      <c r="B625" s="459"/>
      <c r="C625" s="459"/>
      <c r="D625" s="459"/>
      <c r="E625" s="459"/>
      <c r="F625" s="459"/>
      <c r="G625" s="459"/>
      <c r="H625" s="459"/>
      <c r="I625" s="459"/>
      <c r="J625" s="443"/>
      <c r="K625" s="443"/>
      <c r="L625" s="443"/>
      <c r="M625" s="443"/>
      <c r="N625" s="443"/>
      <c r="O625" s="443"/>
      <c r="P625" s="443"/>
      <c r="Q625" s="443"/>
      <c r="R625" s="443"/>
      <c r="S625" s="443"/>
      <c r="T625" s="443"/>
      <c r="U625" s="443"/>
      <c r="V625" s="443"/>
      <c r="W625" s="443"/>
      <c r="X625" s="443"/>
      <c r="Y625" s="443"/>
      <c r="Z625" s="443"/>
      <c r="AA625" s="443"/>
    </row>
    <row r="626">
      <c r="A626" s="443"/>
      <c r="B626" s="459"/>
      <c r="C626" s="459"/>
      <c r="D626" s="459"/>
      <c r="E626" s="459"/>
      <c r="F626" s="459"/>
      <c r="G626" s="459"/>
      <c r="H626" s="459"/>
      <c r="I626" s="459"/>
      <c r="J626" s="443"/>
      <c r="K626" s="443"/>
      <c r="L626" s="443"/>
      <c r="M626" s="443"/>
      <c r="N626" s="443"/>
      <c r="O626" s="443"/>
      <c r="P626" s="443"/>
      <c r="Q626" s="443"/>
      <c r="R626" s="443"/>
      <c r="S626" s="443"/>
      <c r="T626" s="443"/>
      <c r="U626" s="443"/>
      <c r="V626" s="443"/>
      <c r="W626" s="443"/>
      <c r="X626" s="443"/>
      <c r="Y626" s="443"/>
      <c r="Z626" s="443"/>
      <c r="AA626" s="443"/>
    </row>
    <row r="627">
      <c r="A627" s="443"/>
      <c r="B627" s="459"/>
      <c r="C627" s="459"/>
      <c r="D627" s="459"/>
      <c r="E627" s="459"/>
      <c r="F627" s="459"/>
      <c r="G627" s="459"/>
      <c r="H627" s="459"/>
      <c r="I627" s="459"/>
      <c r="J627" s="443"/>
      <c r="K627" s="443"/>
      <c r="L627" s="443"/>
      <c r="M627" s="443"/>
      <c r="N627" s="443"/>
      <c r="O627" s="443"/>
      <c r="P627" s="443"/>
      <c r="Q627" s="443"/>
      <c r="R627" s="443"/>
      <c r="S627" s="443"/>
      <c r="T627" s="443"/>
      <c r="U627" s="443"/>
      <c r="V627" s="443"/>
      <c r="W627" s="443"/>
      <c r="X627" s="443"/>
      <c r="Y627" s="443"/>
      <c r="Z627" s="443"/>
      <c r="AA627" s="443"/>
    </row>
    <row r="628">
      <c r="A628" s="443"/>
      <c r="B628" s="459"/>
      <c r="C628" s="459"/>
      <c r="D628" s="459"/>
      <c r="E628" s="459"/>
      <c r="F628" s="459"/>
      <c r="G628" s="459"/>
      <c r="H628" s="459"/>
      <c r="I628" s="459"/>
      <c r="J628" s="443"/>
      <c r="K628" s="443"/>
      <c r="L628" s="443"/>
      <c r="M628" s="443"/>
      <c r="N628" s="443"/>
      <c r="O628" s="443"/>
      <c r="P628" s="443"/>
      <c r="Q628" s="443"/>
      <c r="R628" s="443"/>
      <c r="S628" s="443"/>
      <c r="T628" s="443"/>
      <c r="U628" s="443"/>
      <c r="V628" s="443"/>
      <c r="W628" s="443"/>
      <c r="X628" s="443"/>
      <c r="Y628" s="443"/>
      <c r="Z628" s="443"/>
      <c r="AA628" s="443"/>
    </row>
    <row r="629">
      <c r="A629" s="443"/>
      <c r="B629" s="459"/>
      <c r="C629" s="459"/>
      <c r="D629" s="459"/>
      <c r="E629" s="459"/>
      <c r="F629" s="459"/>
      <c r="G629" s="459"/>
      <c r="H629" s="459"/>
      <c r="I629" s="459"/>
      <c r="J629" s="443"/>
      <c r="K629" s="443"/>
      <c r="L629" s="443"/>
      <c r="M629" s="443"/>
      <c r="N629" s="443"/>
      <c r="O629" s="443"/>
      <c r="P629" s="443"/>
      <c r="Q629" s="443"/>
      <c r="R629" s="443"/>
      <c r="S629" s="443"/>
      <c r="T629" s="443"/>
      <c r="U629" s="443"/>
      <c r="V629" s="443"/>
      <c r="W629" s="443"/>
      <c r="X629" s="443"/>
      <c r="Y629" s="443"/>
      <c r="Z629" s="443"/>
      <c r="AA629" s="443"/>
    </row>
    <row r="630">
      <c r="A630" s="443"/>
      <c r="B630" s="459"/>
      <c r="C630" s="459"/>
      <c r="D630" s="459"/>
      <c r="E630" s="459"/>
      <c r="F630" s="459"/>
      <c r="G630" s="459"/>
      <c r="H630" s="459"/>
      <c r="I630" s="459"/>
      <c r="J630" s="443"/>
      <c r="K630" s="443"/>
      <c r="L630" s="443"/>
      <c r="M630" s="443"/>
      <c r="N630" s="443"/>
      <c r="O630" s="443"/>
      <c r="P630" s="443"/>
      <c r="Q630" s="443"/>
      <c r="R630" s="443"/>
      <c r="S630" s="443"/>
      <c r="T630" s="443"/>
      <c r="U630" s="443"/>
      <c r="V630" s="443"/>
      <c r="W630" s="443"/>
      <c r="X630" s="443"/>
      <c r="Y630" s="443"/>
      <c r="Z630" s="443"/>
      <c r="AA630" s="443"/>
    </row>
    <row r="631">
      <c r="A631" s="443"/>
      <c r="B631" s="459"/>
      <c r="C631" s="459"/>
      <c r="D631" s="459"/>
      <c r="E631" s="459"/>
      <c r="F631" s="459"/>
      <c r="G631" s="459"/>
      <c r="H631" s="459"/>
      <c r="I631" s="459"/>
      <c r="J631" s="443"/>
      <c r="K631" s="443"/>
      <c r="L631" s="443"/>
      <c r="M631" s="443"/>
      <c r="N631" s="443"/>
      <c r="O631" s="443"/>
      <c r="P631" s="443"/>
      <c r="Q631" s="443"/>
      <c r="R631" s="443"/>
      <c r="S631" s="443"/>
      <c r="T631" s="443"/>
      <c r="U631" s="443"/>
      <c r="V631" s="443"/>
      <c r="W631" s="443"/>
      <c r="X631" s="443"/>
      <c r="Y631" s="443"/>
      <c r="Z631" s="443"/>
      <c r="AA631" s="443"/>
    </row>
    <row r="632">
      <c r="A632" s="443"/>
      <c r="B632" s="459"/>
      <c r="C632" s="459"/>
      <c r="D632" s="459"/>
      <c r="E632" s="459"/>
      <c r="F632" s="459"/>
      <c r="G632" s="459"/>
      <c r="H632" s="459"/>
      <c r="I632" s="459"/>
      <c r="J632" s="443"/>
      <c r="K632" s="443"/>
      <c r="L632" s="443"/>
      <c r="M632" s="443"/>
      <c r="N632" s="443"/>
      <c r="O632" s="443"/>
      <c r="P632" s="443"/>
      <c r="Q632" s="443"/>
      <c r="R632" s="443"/>
      <c r="S632" s="443"/>
      <c r="T632" s="443"/>
      <c r="U632" s="443"/>
      <c r="V632" s="443"/>
      <c r="W632" s="443"/>
      <c r="X632" s="443"/>
      <c r="Y632" s="443"/>
      <c r="Z632" s="443"/>
      <c r="AA632" s="443"/>
    </row>
    <row r="633">
      <c r="A633" s="443"/>
      <c r="B633" s="459"/>
      <c r="C633" s="459"/>
      <c r="D633" s="459"/>
      <c r="E633" s="459"/>
      <c r="F633" s="459"/>
      <c r="G633" s="459"/>
      <c r="H633" s="459"/>
      <c r="I633" s="459"/>
      <c r="J633" s="443"/>
      <c r="K633" s="443"/>
      <c r="L633" s="443"/>
      <c r="M633" s="443"/>
      <c r="N633" s="443"/>
      <c r="O633" s="443"/>
      <c r="P633" s="443"/>
      <c r="Q633" s="443"/>
      <c r="R633" s="443"/>
      <c r="S633" s="443"/>
      <c r="T633" s="443"/>
      <c r="U633" s="443"/>
      <c r="V633" s="443"/>
      <c r="W633" s="443"/>
      <c r="X633" s="443"/>
      <c r="Y633" s="443"/>
      <c r="Z633" s="443"/>
      <c r="AA633" s="443"/>
    </row>
    <row r="634">
      <c r="A634" s="443"/>
      <c r="B634" s="459"/>
      <c r="C634" s="459"/>
      <c r="D634" s="459"/>
      <c r="E634" s="459"/>
      <c r="F634" s="459"/>
      <c r="G634" s="459"/>
      <c r="H634" s="459"/>
      <c r="I634" s="459"/>
      <c r="J634" s="443"/>
      <c r="K634" s="443"/>
      <c r="L634" s="443"/>
      <c r="M634" s="443"/>
      <c r="N634" s="443"/>
      <c r="O634" s="443"/>
      <c r="P634" s="443"/>
      <c r="Q634" s="443"/>
      <c r="R634" s="443"/>
      <c r="S634" s="443"/>
      <c r="T634" s="443"/>
      <c r="U634" s="443"/>
      <c r="V634" s="443"/>
      <c r="W634" s="443"/>
      <c r="X634" s="443"/>
      <c r="Y634" s="443"/>
      <c r="Z634" s="443"/>
      <c r="AA634" s="443"/>
    </row>
    <row r="635">
      <c r="A635" s="443"/>
      <c r="B635" s="459"/>
      <c r="C635" s="459"/>
      <c r="D635" s="459"/>
      <c r="E635" s="459"/>
      <c r="F635" s="459"/>
      <c r="G635" s="459"/>
      <c r="H635" s="459"/>
      <c r="I635" s="459"/>
      <c r="J635" s="443"/>
      <c r="K635" s="443"/>
      <c r="L635" s="443"/>
      <c r="M635" s="443"/>
      <c r="N635" s="443"/>
      <c r="O635" s="443"/>
      <c r="P635" s="443"/>
      <c r="Q635" s="443"/>
      <c r="R635" s="443"/>
      <c r="S635" s="443"/>
      <c r="T635" s="443"/>
      <c r="U635" s="443"/>
      <c r="V635" s="443"/>
      <c r="W635" s="443"/>
      <c r="X635" s="443"/>
      <c r="Y635" s="443"/>
      <c r="Z635" s="443"/>
      <c r="AA635" s="443"/>
    </row>
    <row r="636">
      <c r="A636" s="443"/>
      <c r="B636" s="459"/>
      <c r="C636" s="459"/>
      <c r="D636" s="459"/>
      <c r="E636" s="459"/>
      <c r="F636" s="459"/>
      <c r="G636" s="459"/>
      <c r="H636" s="459"/>
      <c r="I636" s="459"/>
      <c r="J636" s="443"/>
      <c r="K636" s="443"/>
      <c r="L636" s="443"/>
      <c r="M636" s="443"/>
      <c r="N636" s="443"/>
      <c r="O636" s="443"/>
      <c r="P636" s="443"/>
      <c r="Q636" s="443"/>
      <c r="R636" s="443"/>
      <c r="S636" s="443"/>
      <c r="T636" s="443"/>
      <c r="U636" s="443"/>
      <c r="V636" s="443"/>
      <c r="W636" s="443"/>
      <c r="X636" s="443"/>
      <c r="Y636" s="443"/>
      <c r="Z636" s="443"/>
      <c r="AA636" s="443"/>
    </row>
    <row r="637">
      <c r="A637" s="443"/>
      <c r="B637" s="459"/>
      <c r="C637" s="459"/>
      <c r="D637" s="459"/>
      <c r="E637" s="459"/>
      <c r="F637" s="459"/>
      <c r="G637" s="459"/>
      <c r="H637" s="459"/>
      <c r="I637" s="459"/>
      <c r="J637" s="443"/>
      <c r="K637" s="443"/>
      <c r="L637" s="443"/>
      <c r="M637" s="443"/>
      <c r="N637" s="443"/>
      <c r="O637" s="443"/>
      <c r="P637" s="443"/>
      <c r="Q637" s="443"/>
      <c r="R637" s="443"/>
      <c r="S637" s="443"/>
      <c r="T637" s="443"/>
      <c r="U637" s="443"/>
      <c r="V637" s="443"/>
      <c r="W637" s="443"/>
      <c r="X637" s="443"/>
      <c r="Y637" s="443"/>
      <c r="Z637" s="443"/>
      <c r="AA637" s="443"/>
    </row>
    <row r="638">
      <c r="A638" s="443"/>
      <c r="B638" s="459"/>
      <c r="C638" s="459"/>
      <c r="D638" s="459"/>
      <c r="E638" s="459"/>
      <c r="F638" s="459"/>
      <c r="G638" s="459"/>
      <c r="H638" s="459"/>
      <c r="I638" s="459"/>
      <c r="J638" s="443"/>
      <c r="K638" s="443"/>
      <c r="L638" s="443"/>
      <c r="M638" s="443"/>
      <c r="N638" s="443"/>
      <c r="O638" s="443"/>
      <c r="P638" s="443"/>
      <c r="Q638" s="443"/>
      <c r="R638" s="443"/>
      <c r="S638" s="443"/>
      <c r="T638" s="443"/>
      <c r="U638" s="443"/>
      <c r="V638" s="443"/>
      <c r="W638" s="443"/>
      <c r="X638" s="443"/>
      <c r="Y638" s="443"/>
      <c r="Z638" s="443"/>
      <c r="AA638" s="443"/>
    </row>
    <row r="639">
      <c r="A639" s="443"/>
      <c r="B639" s="459"/>
      <c r="C639" s="459"/>
      <c r="D639" s="459"/>
      <c r="E639" s="459"/>
      <c r="F639" s="459"/>
      <c r="G639" s="459"/>
      <c r="H639" s="459"/>
      <c r="I639" s="459"/>
      <c r="J639" s="443"/>
      <c r="K639" s="443"/>
      <c r="L639" s="443"/>
      <c r="M639" s="443"/>
      <c r="N639" s="443"/>
      <c r="O639" s="443"/>
      <c r="P639" s="443"/>
      <c r="Q639" s="443"/>
      <c r="R639" s="443"/>
      <c r="S639" s="443"/>
      <c r="T639" s="443"/>
      <c r="U639" s="443"/>
      <c r="V639" s="443"/>
      <c r="W639" s="443"/>
      <c r="X639" s="443"/>
      <c r="Y639" s="443"/>
      <c r="Z639" s="443"/>
      <c r="AA639" s="443"/>
    </row>
    <row r="640">
      <c r="A640" s="443"/>
      <c r="B640" s="459"/>
      <c r="C640" s="459"/>
      <c r="D640" s="459"/>
      <c r="E640" s="459"/>
      <c r="F640" s="459"/>
      <c r="G640" s="459"/>
      <c r="H640" s="459"/>
      <c r="I640" s="459"/>
      <c r="J640" s="443"/>
      <c r="K640" s="443"/>
      <c r="L640" s="443"/>
      <c r="M640" s="443"/>
      <c r="N640" s="443"/>
      <c r="O640" s="443"/>
      <c r="P640" s="443"/>
      <c r="Q640" s="443"/>
      <c r="R640" s="443"/>
      <c r="S640" s="443"/>
      <c r="T640" s="443"/>
      <c r="U640" s="443"/>
      <c r="V640" s="443"/>
      <c r="W640" s="443"/>
      <c r="X640" s="443"/>
      <c r="Y640" s="443"/>
      <c r="Z640" s="443"/>
      <c r="AA640" s="443"/>
    </row>
    <row r="641">
      <c r="A641" s="443"/>
      <c r="B641" s="459"/>
      <c r="C641" s="459"/>
      <c r="D641" s="459"/>
      <c r="E641" s="459"/>
      <c r="F641" s="459"/>
      <c r="G641" s="459"/>
      <c r="H641" s="459"/>
      <c r="I641" s="459"/>
      <c r="J641" s="443"/>
      <c r="K641" s="443"/>
      <c r="L641" s="443"/>
      <c r="M641" s="443"/>
      <c r="N641" s="443"/>
      <c r="O641" s="443"/>
      <c r="P641" s="443"/>
      <c r="Q641" s="443"/>
      <c r="R641" s="443"/>
      <c r="S641" s="443"/>
      <c r="T641" s="443"/>
      <c r="U641" s="443"/>
      <c r="V641" s="443"/>
      <c r="W641" s="443"/>
      <c r="X641" s="443"/>
      <c r="Y641" s="443"/>
      <c r="Z641" s="443"/>
      <c r="AA641" s="443"/>
    </row>
    <row r="642">
      <c r="A642" s="443"/>
      <c r="B642" s="459"/>
      <c r="C642" s="459"/>
      <c r="D642" s="459"/>
      <c r="E642" s="459"/>
      <c r="F642" s="459"/>
      <c r="G642" s="459"/>
      <c r="H642" s="459"/>
      <c r="I642" s="459"/>
      <c r="J642" s="443"/>
      <c r="K642" s="443"/>
      <c r="L642" s="443"/>
      <c r="M642" s="443"/>
      <c r="N642" s="443"/>
      <c r="O642" s="443"/>
      <c r="P642" s="443"/>
      <c r="Q642" s="443"/>
      <c r="R642" s="443"/>
      <c r="S642" s="443"/>
      <c r="T642" s="443"/>
      <c r="U642" s="443"/>
      <c r="V642" s="443"/>
      <c r="W642" s="443"/>
      <c r="X642" s="443"/>
      <c r="Y642" s="443"/>
      <c r="Z642" s="443"/>
      <c r="AA642" s="443"/>
    </row>
    <row r="643">
      <c r="A643" s="443"/>
      <c r="B643" s="459"/>
      <c r="C643" s="459"/>
      <c r="D643" s="459"/>
      <c r="E643" s="459"/>
      <c r="F643" s="459"/>
      <c r="G643" s="459"/>
      <c r="H643" s="459"/>
      <c r="I643" s="459"/>
      <c r="J643" s="443"/>
      <c r="K643" s="443"/>
      <c r="L643" s="443"/>
      <c r="M643" s="443"/>
      <c r="N643" s="443"/>
      <c r="O643" s="443"/>
      <c r="P643" s="443"/>
      <c r="Q643" s="443"/>
      <c r="R643" s="443"/>
      <c r="S643" s="443"/>
      <c r="T643" s="443"/>
      <c r="U643" s="443"/>
      <c r="V643" s="443"/>
      <c r="W643" s="443"/>
      <c r="X643" s="443"/>
      <c r="Y643" s="443"/>
      <c r="Z643" s="443"/>
      <c r="AA643" s="443"/>
    </row>
    <row r="644">
      <c r="A644" s="443"/>
      <c r="B644" s="459"/>
      <c r="C644" s="459"/>
      <c r="D644" s="459"/>
      <c r="E644" s="459"/>
      <c r="F644" s="459"/>
      <c r="G644" s="459"/>
      <c r="H644" s="459"/>
      <c r="I644" s="459"/>
      <c r="J644" s="443"/>
      <c r="K644" s="443"/>
      <c r="L644" s="443"/>
      <c r="M644" s="443"/>
      <c r="N644" s="443"/>
      <c r="O644" s="443"/>
      <c r="P644" s="443"/>
      <c r="Q644" s="443"/>
      <c r="R644" s="443"/>
      <c r="S644" s="443"/>
      <c r="T644" s="443"/>
      <c r="U644" s="443"/>
      <c r="V644" s="443"/>
      <c r="W644" s="443"/>
      <c r="X644" s="443"/>
      <c r="Y644" s="443"/>
      <c r="Z644" s="443"/>
      <c r="AA644" s="443"/>
    </row>
    <row r="645">
      <c r="A645" s="443"/>
      <c r="B645" s="459"/>
      <c r="C645" s="459"/>
      <c r="D645" s="459"/>
      <c r="E645" s="459"/>
      <c r="F645" s="459"/>
      <c r="G645" s="459"/>
      <c r="H645" s="459"/>
      <c r="I645" s="459"/>
      <c r="J645" s="443"/>
      <c r="K645" s="443"/>
      <c r="L645" s="443"/>
      <c r="M645" s="443"/>
      <c r="N645" s="443"/>
      <c r="O645" s="443"/>
      <c r="P645" s="443"/>
      <c r="Q645" s="443"/>
      <c r="R645" s="443"/>
      <c r="S645" s="443"/>
      <c r="T645" s="443"/>
      <c r="U645" s="443"/>
      <c r="V645" s="443"/>
      <c r="W645" s="443"/>
      <c r="X645" s="443"/>
      <c r="Y645" s="443"/>
      <c r="Z645" s="443"/>
      <c r="AA645" s="443"/>
    </row>
    <row r="646">
      <c r="A646" s="443"/>
      <c r="B646" s="459"/>
      <c r="C646" s="459"/>
      <c r="D646" s="459"/>
      <c r="E646" s="459"/>
      <c r="F646" s="459"/>
      <c r="G646" s="459"/>
      <c r="H646" s="459"/>
      <c r="I646" s="459"/>
      <c r="J646" s="443"/>
      <c r="K646" s="443"/>
      <c r="L646" s="443"/>
      <c r="M646" s="443"/>
      <c r="N646" s="443"/>
      <c r="O646" s="443"/>
      <c r="P646" s="443"/>
      <c r="Q646" s="443"/>
      <c r="R646" s="443"/>
      <c r="S646" s="443"/>
      <c r="T646" s="443"/>
      <c r="U646" s="443"/>
      <c r="V646" s="443"/>
      <c r="W646" s="443"/>
      <c r="X646" s="443"/>
      <c r="Y646" s="443"/>
      <c r="Z646" s="443"/>
      <c r="AA646" s="443"/>
    </row>
    <row r="647">
      <c r="A647" s="443"/>
      <c r="B647" s="459"/>
      <c r="C647" s="459"/>
      <c r="D647" s="459"/>
      <c r="E647" s="459"/>
      <c r="F647" s="459"/>
      <c r="G647" s="459"/>
      <c r="H647" s="459"/>
      <c r="I647" s="459"/>
      <c r="J647" s="443"/>
      <c r="K647" s="443"/>
      <c r="L647" s="443"/>
      <c r="M647" s="443"/>
      <c r="N647" s="443"/>
      <c r="O647" s="443"/>
      <c r="P647" s="443"/>
      <c r="Q647" s="443"/>
      <c r="R647" s="443"/>
      <c r="S647" s="443"/>
      <c r="T647" s="443"/>
      <c r="U647" s="443"/>
      <c r="V647" s="443"/>
      <c r="W647" s="443"/>
      <c r="X647" s="443"/>
      <c r="Y647" s="443"/>
      <c r="Z647" s="443"/>
      <c r="AA647" s="443"/>
    </row>
    <row r="648">
      <c r="A648" s="443"/>
      <c r="B648" s="459"/>
      <c r="C648" s="459"/>
      <c r="D648" s="459"/>
      <c r="E648" s="459"/>
      <c r="F648" s="459"/>
      <c r="G648" s="459"/>
      <c r="H648" s="459"/>
      <c r="I648" s="459"/>
      <c r="J648" s="443"/>
      <c r="K648" s="443"/>
      <c r="L648" s="443"/>
      <c r="M648" s="443"/>
      <c r="N648" s="443"/>
      <c r="O648" s="443"/>
      <c r="P648" s="443"/>
      <c r="Q648" s="443"/>
      <c r="R648" s="443"/>
      <c r="S648" s="443"/>
      <c r="T648" s="443"/>
      <c r="U648" s="443"/>
      <c r="V648" s="443"/>
      <c r="W648" s="443"/>
      <c r="X648" s="443"/>
      <c r="Y648" s="443"/>
      <c r="Z648" s="443"/>
      <c r="AA648" s="443"/>
    </row>
    <row r="649">
      <c r="A649" s="443"/>
      <c r="B649" s="459"/>
      <c r="C649" s="459"/>
      <c r="D649" s="459"/>
      <c r="E649" s="459"/>
      <c r="F649" s="459"/>
      <c r="G649" s="459"/>
      <c r="H649" s="459"/>
      <c r="I649" s="459"/>
      <c r="J649" s="443"/>
      <c r="K649" s="443"/>
      <c r="L649" s="443"/>
      <c r="M649" s="443"/>
      <c r="N649" s="443"/>
      <c r="O649" s="443"/>
      <c r="P649" s="443"/>
      <c r="Q649" s="443"/>
      <c r="R649" s="443"/>
      <c r="S649" s="443"/>
      <c r="T649" s="443"/>
      <c r="U649" s="443"/>
      <c r="V649" s="443"/>
      <c r="W649" s="443"/>
      <c r="X649" s="443"/>
      <c r="Y649" s="443"/>
      <c r="Z649" s="443"/>
      <c r="AA649" s="443"/>
    </row>
    <row r="650">
      <c r="A650" s="443"/>
      <c r="B650" s="459"/>
      <c r="C650" s="459"/>
      <c r="D650" s="459"/>
      <c r="E650" s="459"/>
      <c r="F650" s="459"/>
      <c r="G650" s="459"/>
      <c r="H650" s="459"/>
      <c r="I650" s="459"/>
      <c r="J650" s="443"/>
      <c r="K650" s="443"/>
      <c r="L650" s="443"/>
      <c r="M650" s="443"/>
      <c r="N650" s="443"/>
      <c r="O650" s="443"/>
      <c r="P650" s="443"/>
      <c r="Q650" s="443"/>
      <c r="R650" s="443"/>
      <c r="S650" s="443"/>
      <c r="T650" s="443"/>
      <c r="U650" s="443"/>
      <c r="V650" s="443"/>
      <c r="W650" s="443"/>
      <c r="X650" s="443"/>
      <c r="Y650" s="443"/>
      <c r="Z650" s="443"/>
      <c r="AA650" s="443"/>
    </row>
    <row r="651">
      <c r="A651" s="443"/>
      <c r="B651" s="459"/>
      <c r="C651" s="459"/>
      <c r="D651" s="459"/>
      <c r="E651" s="459"/>
      <c r="F651" s="459"/>
      <c r="G651" s="459"/>
      <c r="H651" s="459"/>
      <c r="I651" s="459"/>
      <c r="J651" s="443"/>
      <c r="K651" s="443"/>
      <c r="L651" s="443"/>
      <c r="M651" s="443"/>
      <c r="N651" s="443"/>
      <c r="O651" s="443"/>
      <c r="P651" s="443"/>
      <c r="Q651" s="443"/>
      <c r="R651" s="443"/>
      <c r="S651" s="443"/>
      <c r="T651" s="443"/>
      <c r="U651" s="443"/>
      <c r="V651" s="443"/>
      <c r="W651" s="443"/>
      <c r="X651" s="443"/>
      <c r="Y651" s="443"/>
      <c r="Z651" s="443"/>
      <c r="AA651" s="443"/>
    </row>
    <row r="652">
      <c r="A652" s="443"/>
      <c r="B652" s="459"/>
      <c r="C652" s="459"/>
      <c r="D652" s="459"/>
      <c r="E652" s="459"/>
      <c r="F652" s="459"/>
      <c r="G652" s="459"/>
      <c r="H652" s="459"/>
      <c r="I652" s="459"/>
      <c r="J652" s="443"/>
      <c r="K652" s="443"/>
      <c r="L652" s="443"/>
      <c r="M652" s="443"/>
      <c r="N652" s="443"/>
      <c r="O652" s="443"/>
      <c r="P652" s="443"/>
      <c r="Q652" s="443"/>
      <c r="R652" s="443"/>
      <c r="S652" s="443"/>
      <c r="T652" s="443"/>
      <c r="U652" s="443"/>
      <c r="V652" s="443"/>
      <c r="W652" s="443"/>
      <c r="X652" s="443"/>
      <c r="Y652" s="443"/>
      <c r="Z652" s="443"/>
      <c r="AA652" s="443"/>
    </row>
    <row r="653">
      <c r="A653" s="443"/>
      <c r="B653" s="459"/>
      <c r="C653" s="459"/>
      <c r="D653" s="459"/>
      <c r="E653" s="459"/>
      <c r="F653" s="459"/>
      <c r="G653" s="459"/>
      <c r="H653" s="459"/>
      <c r="I653" s="459"/>
      <c r="J653" s="443"/>
      <c r="K653" s="443"/>
      <c r="L653" s="443"/>
      <c r="M653" s="443"/>
      <c r="N653" s="443"/>
      <c r="O653" s="443"/>
      <c r="P653" s="443"/>
      <c r="Q653" s="443"/>
      <c r="R653" s="443"/>
      <c r="S653" s="443"/>
      <c r="T653" s="443"/>
      <c r="U653" s="443"/>
      <c r="V653" s="443"/>
      <c r="W653" s="443"/>
      <c r="X653" s="443"/>
      <c r="Y653" s="443"/>
      <c r="Z653" s="443"/>
      <c r="AA653" s="443"/>
    </row>
    <row r="654">
      <c r="A654" s="443"/>
      <c r="B654" s="459"/>
      <c r="C654" s="459"/>
      <c r="D654" s="459"/>
      <c r="E654" s="459"/>
      <c r="F654" s="459"/>
      <c r="G654" s="459"/>
      <c r="H654" s="459"/>
      <c r="I654" s="459"/>
      <c r="J654" s="443"/>
      <c r="K654" s="443"/>
      <c r="L654" s="443"/>
      <c r="M654" s="443"/>
      <c r="N654" s="443"/>
      <c r="O654" s="443"/>
      <c r="P654" s="443"/>
      <c r="Q654" s="443"/>
      <c r="R654" s="443"/>
      <c r="S654" s="443"/>
      <c r="T654" s="443"/>
      <c r="U654" s="443"/>
      <c r="V654" s="443"/>
      <c r="W654" s="443"/>
      <c r="X654" s="443"/>
      <c r="Y654" s="443"/>
      <c r="Z654" s="443"/>
      <c r="AA654" s="443"/>
    </row>
    <row r="655">
      <c r="A655" s="443"/>
      <c r="B655" s="459"/>
      <c r="C655" s="459"/>
      <c r="D655" s="459"/>
      <c r="E655" s="459"/>
      <c r="F655" s="459"/>
      <c r="G655" s="459"/>
      <c r="H655" s="459"/>
      <c r="I655" s="459"/>
      <c r="J655" s="443"/>
      <c r="K655" s="443"/>
      <c r="L655" s="443"/>
      <c r="M655" s="443"/>
      <c r="N655" s="443"/>
      <c r="O655" s="443"/>
      <c r="P655" s="443"/>
      <c r="Q655" s="443"/>
      <c r="R655" s="443"/>
      <c r="S655" s="443"/>
      <c r="T655" s="443"/>
      <c r="U655" s="443"/>
      <c r="V655" s="443"/>
      <c r="W655" s="443"/>
      <c r="X655" s="443"/>
      <c r="Y655" s="443"/>
      <c r="Z655" s="443"/>
      <c r="AA655" s="443"/>
    </row>
    <row r="656">
      <c r="A656" s="443"/>
      <c r="B656" s="459"/>
      <c r="C656" s="459"/>
      <c r="D656" s="459"/>
      <c r="E656" s="459"/>
      <c r="F656" s="459"/>
      <c r="G656" s="459"/>
      <c r="H656" s="459"/>
      <c r="I656" s="459"/>
      <c r="J656" s="443"/>
      <c r="K656" s="443"/>
      <c r="L656" s="443"/>
      <c r="M656" s="443"/>
      <c r="N656" s="443"/>
      <c r="O656" s="443"/>
      <c r="P656" s="443"/>
      <c r="Q656" s="443"/>
      <c r="R656" s="443"/>
      <c r="S656" s="443"/>
      <c r="T656" s="443"/>
      <c r="U656" s="443"/>
      <c r="V656" s="443"/>
      <c r="W656" s="443"/>
      <c r="X656" s="443"/>
      <c r="Y656" s="443"/>
      <c r="Z656" s="443"/>
      <c r="AA656" s="443"/>
    </row>
    <row r="657">
      <c r="A657" s="443"/>
      <c r="B657" s="459"/>
      <c r="C657" s="459"/>
      <c r="D657" s="459"/>
      <c r="E657" s="459"/>
      <c r="F657" s="459"/>
      <c r="G657" s="459"/>
      <c r="H657" s="459"/>
      <c r="I657" s="459"/>
      <c r="J657" s="443"/>
      <c r="K657" s="443"/>
      <c r="L657" s="443"/>
      <c r="M657" s="443"/>
      <c r="N657" s="443"/>
      <c r="O657" s="443"/>
      <c r="P657" s="443"/>
      <c r="Q657" s="443"/>
      <c r="R657" s="443"/>
      <c r="S657" s="443"/>
      <c r="T657" s="443"/>
      <c r="U657" s="443"/>
      <c r="V657" s="443"/>
      <c r="W657" s="443"/>
      <c r="X657" s="443"/>
      <c r="Y657" s="443"/>
      <c r="Z657" s="443"/>
      <c r="AA657" s="443"/>
    </row>
    <row r="658">
      <c r="A658" s="443"/>
      <c r="B658" s="459"/>
      <c r="C658" s="459"/>
      <c r="D658" s="459"/>
      <c r="E658" s="459"/>
      <c r="F658" s="459"/>
      <c r="G658" s="459"/>
      <c r="H658" s="459"/>
      <c r="I658" s="459"/>
      <c r="J658" s="443"/>
      <c r="K658" s="443"/>
      <c r="L658" s="443"/>
      <c r="M658" s="443"/>
      <c r="N658" s="443"/>
      <c r="O658" s="443"/>
      <c r="P658" s="443"/>
      <c r="Q658" s="443"/>
      <c r="R658" s="443"/>
      <c r="S658" s="443"/>
      <c r="T658" s="443"/>
      <c r="U658" s="443"/>
      <c r="V658" s="443"/>
      <c r="W658" s="443"/>
      <c r="X658" s="443"/>
      <c r="Y658" s="443"/>
      <c r="Z658" s="443"/>
      <c r="AA658" s="443"/>
    </row>
    <row r="659">
      <c r="A659" s="443"/>
      <c r="B659" s="459"/>
      <c r="C659" s="459"/>
      <c r="D659" s="459"/>
      <c r="E659" s="459"/>
      <c r="F659" s="459"/>
      <c r="G659" s="459"/>
      <c r="H659" s="459"/>
      <c r="I659" s="459"/>
      <c r="J659" s="443"/>
      <c r="K659" s="443"/>
      <c r="L659" s="443"/>
      <c r="M659" s="443"/>
      <c r="N659" s="443"/>
      <c r="O659" s="443"/>
      <c r="P659" s="443"/>
      <c r="Q659" s="443"/>
      <c r="R659" s="443"/>
      <c r="S659" s="443"/>
      <c r="T659" s="443"/>
      <c r="U659" s="443"/>
      <c r="V659" s="443"/>
      <c r="W659" s="443"/>
      <c r="X659" s="443"/>
      <c r="Y659" s="443"/>
      <c r="Z659" s="443"/>
      <c r="AA659" s="443"/>
    </row>
    <row r="660">
      <c r="A660" s="443"/>
      <c r="B660" s="459"/>
      <c r="C660" s="459"/>
      <c r="D660" s="459"/>
      <c r="E660" s="459"/>
      <c r="F660" s="459"/>
      <c r="G660" s="459"/>
      <c r="H660" s="459"/>
      <c r="I660" s="459"/>
      <c r="J660" s="443"/>
      <c r="K660" s="443"/>
      <c r="L660" s="443"/>
      <c r="M660" s="443"/>
      <c r="N660" s="443"/>
      <c r="O660" s="443"/>
      <c r="P660" s="443"/>
      <c r="Q660" s="443"/>
      <c r="R660" s="443"/>
      <c r="S660" s="443"/>
      <c r="T660" s="443"/>
      <c r="U660" s="443"/>
      <c r="V660" s="443"/>
      <c r="W660" s="443"/>
      <c r="X660" s="443"/>
      <c r="Y660" s="443"/>
      <c r="Z660" s="443"/>
      <c r="AA660" s="443"/>
    </row>
    <row r="661">
      <c r="A661" s="443"/>
      <c r="B661" s="459"/>
      <c r="C661" s="459"/>
      <c r="D661" s="459"/>
      <c r="E661" s="459"/>
      <c r="F661" s="459"/>
      <c r="G661" s="459"/>
      <c r="H661" s="459"/>
      <c r="I661" s="459"/>
      <c r="J661" s="443"/>
      <c r="K661" s="443"/>
      <c r="L661" s="443"/>
      <c r="M661" s="443"/>
      <c r="N661" s="443"/>
      <c r="O661" s="443"/>
      <c r="P661" s="443"/>
      <c r="Q661" s="443"/>
      <c r="R661" s="443"/>
      <c r="S661" s="443"/>
      <c r="T661" s="443"/>
      <c r="U661" s="443"/>
      <c r="V661" s="443"/>
      <c r="W661" s="443"/>
      <c r="X661" s="443"/>
      <c r="Y661" s="443"/>
      <c r="Z661" s="443"/>
      <c r="AA661" s="443"/>
    </row>
    <row r="662">
      <c r="A662" s="443"/>
      <c r="B662" s="459"/>
      <c r="C662" s="459"/>
      <c r="D662" s="459"/>
      <c r="E662" s="459"/>
      <c r="F662" s="459"/>
      <c r="G662" s="459"/>
      <c r="H662" s="459"/>
      <c r="I662" s="459"/>
      <c r="J662" s="443"/>
      <c r="K662" s="443"/>
      <c r="L662" s="443"/>
      <c r="M662" s="443"/>
      <c r="N662" s="443"/>
      <c r="O662" s="443"/>
      <c r="P662" s="443"/>
      <c r="Q662" s="443"/>
      <c r="R662" s="443"/>
      <c r="S662" s="443"/>
      <c r="T662" s="443"/>
      <c r="U662" s="443"/>
      <c r="V662" s="443"/>
      <c r="W662" s="443"/>
      <c r="X662" s="443"/>
      <c r="Y662" s="443"/>
      <c r="Z662" s="443"/>
      <c r="AA662" s="443"/>
    </row>
    <row r="663">
      <c r="A663" s="443"/>
      <c r="B663" s="459"/>
      <c r="C663" s="459"/>
      <c r="D663" s="459"/>
      <c r="E663" s="459"/>
      <c r="F663" s="459"/>
      <c r="G663" s="459"/>
      <c r="H663" s="459"/>
      <c r="I663" s="459"/>
      <c r="J663" s="443"/>
      <c r="K663" s="443"/>
      <c r="L663" s="443"/>
      <c r="M663" s="443"/>
      <c r="N663" s="443"/>
      <c r="O663" s="443"/>
      <c r="P663" s="443"/>
      <c r="Q663" s="443"/>
      <c r="R663" s="443"/>
      <c r="S663" s="443"/>
      <c r="T663" s="443"/>
      <c r="U663" s="443"/>
      <c r="V663" s="443"/>
      <c r="W663" s="443"/>
      <c r="X663" s="443"/>
      <c r="Y663" s="443"/>
      <c r="Z663" s="443"/>
      <c r="AA663" s="443"/>
    </row>
    <row r="664">
      <c r="A664" s="443"/>
      <c r="B664" s="459"/>
      <c r="C664" s="459"/>
      <c r="D664" s="459"/>
      <c r="E664" s="459"/>
      <c r="F664" s="459"/>
      <c r="G664" s="459"/>
      <c r="H664" s="459"/>
      <c r="I664" s="459"/>
      <c r="J664" s="443"/>
      <c r="K664" s="443"/>
      <c r="L664" s="443"/>
      <c r="M664" s="443"/>
      <c r="N664" s="443"/>
      <c r="O664" s="443"/>
      <c r="P664" s="443"/>
      <c r="Q664" s="443"/>
      <c r="R664" s="443"/>
      <c r="S664" s="443"/>
      <c r="T664" s="443"/>
      <c r="U664" s="443"/>
      <c r="V664" s="443"/>
      <c r="W664" s="443"/>
      <c r="X664" s="443"/>
      <c r="Y664" s="443"/>
      <c r="Z664" s="443"/>
      <c r="AA664" s="443"/>
    </row>
    <row r="665">
      <c r="A665" s="443"/>
      <c r="B665" s="459"/>
      <c r="C665" s="459"/>
      <c r="D665" s="459"/>
      <c r="E665" s="459"/>
      <c r="F665" s="459"/>
      <c r="G665" s="459"/>
      <c r="H665" s="459"/>
      <c r="I665" s="459"/>
      <c r="J665" s="443"/>
      <c r="K665" s="443"/>
      <c r="L665" s="443"/>
      <c r="M665" s="443"/>
      <c r="N665" s="443"/>
      <c r="O665" s="443"/>
      <c r="P665" s="443"/>
      <c r="Q665" s="443"/>
      <c r="R665" s="443"/>
      <c r="S665" s="443"/>
      <c r="T665" s="443"/>
      <c r="U665" s="443"/>
      <c r="V665" s="443"/>
      <c r="W665" s="443"/>
      <c r="X665" s="443"/>
      <c r="Y665" s="443"/>
      <c r="Z665" s="443"/>
      <c r="AA665" s="443"/>
    </row>
    <row r="666">
      <c r="A666" s="443"/>
      <c r="B666" s="459"/>
      <c r="C666" s="459"/>
      <c r="D666" s="459"/>
      <c r="E666" s="459"/>
      <c r="F666" s="459"/>
      <c r="G666" s="459"/>
      <c r="H666" s="459"/>
      <c r="I666" s="459"/>
      <c r="J666" s="443"/>
      <c r="K666" s="443"/>
      <c r="L666" s="443"/>
      <c r="M666" s="443"/>
      <c r="N666" s="443"/>
      <c r="O666" s="443"/>
      <c r="P666" s="443"/>
      <c r="Q666" s="443"/>
      <c r="R666" s="443"/>
      <c r="S666" s="443"/>
      <c r="T666" s="443"/>
      <c r="U666" s="443"/>
      <c r="V666" s="443"/>
      <c r="W666" s="443"/>
      <c r="X666" s="443"/>
      <c r="Y666" s="443"/>
      <c r="Z666" s="443"/>
      <c r="AA666" s="443"/>
    </row>
    <row r="667">
      <c r="A667" s="443"/>
      <c r="B667" s="459"/>
      <c r="C667" s="459"/>
      <c r="D667" s="459"/>
      <c r="E667" s="459"/>
      <c r="F667" s="459"/>
      <c r="G667" s="459"/>
      <c r="H667" s="459"/>
      <c r="I667" s="459"/>
      <c r="J667" s="443"/>
      <c r="K667" s="443"/>
      <c r="L667" s="443"/>
      <c r="M667" s="443"/>
      <c r="N667" s="443"/>
      <c r="O667" s="443"/>
      <c r="P667" s="443"/>
      <c r="Q667" s="443"/>
      <c r="R667" s="443"/>
      <c r="S667" s="443"/>
      <c r="T667" s="443"/>
      <c r="U667" s="443"/>
      <c r="V667" s="443"/>
      <c r="W667" s="443"/>
      <c r="X667" s="443"/>
      <c r="Y667" s="443"/>
      <c r="Z667" s="443"/>
      <c r="AA667" s="443"/>
    </row>
    <row r="668">
      <c r="A668" s="443"/>
      <c r="B668" s="459"/>
      <c r="C668" s="459"/>
      <c r="D668" s="459"/>
      <c r="E668" s="459"/>
      <c r="F668" s="459"/>
      <c r="G668" s="459"/>
      <c r="H668" s="459"/>
      <c r="I668" s="459"/>
      <c r="J668" s="443"/>
      <c r="K668" s="443"/>
      <c r="L668" s="443"/>
      <c r="M668" s="443"/>
      <c r="N668" s="443"/>
      <c r="O668" s="443"/>
      <c r="P668" s="443"/>
      <c r="Q668" s="443"/>
      <c r="R668" s="443"/>
      <c r="S668" s="443"/>
      <c r="T668" s="443"/>
      <c r="U668" s="443"/>
      <c r="V668" s="443"/>
      <c r="W668" s="443"/>
      <c r="X668" s="443"/>
      <c r="Y668" s="443"/>
      <c r="Z668" s="443"/>
      <c r="AA668" s="443"/>
    </row>
    <row r="669">
      <c r="A669" s="443"/>
      <c r="B669" s="459"/>
      <c r="C669" s="459"/>
      <c r="D669" s="459"/>
      <c r="E669" s="459"/>
      <c r="F669" s="459"/>
      <c r="G669" s="459"/>
      <c r="H669" s="459"/>
      <c r="I669" s="459"/>
      <c r="J669" s="443"/>
      <c r="K669" s="443"/>
      <c r="L669" s="443"/>
      <c r="M669" s="443"/>
      <c r="N669" s="443"/>
      <c r="O669" s="443"/>
      <c r="P669" s="443"/>
      <c r="Q669" s="443"/>
      <c r="R669" s="443"/>
      <c r="S669" s="443"/>
      <c r="T669" s="443"/>
      <c r="U669" s="443"/>
      <c r="V669" s="443"/>
      <c r="W669" s="443"/>
      <c r="X669" s="443"/>
      <c r="Y669" s="443"/>
      <c r="Z669" s="443"/>
      <c r="AA669" s="443"/>
    </row>
    <row r="670">
      <c r="A670" s="443"/>
      <c r="B670" s="459"/>
      <c r="C670" s="459"/>
      <c r="D670" s="459"/>
      <c r="E670" s="459"/>
      <c r="F670" s="459"/>
      <c r="G670" s="459"/>
      <c r="H670" s="459"/>
      <c r="I670" s="459"/>
      <c r="J670" s="443"/>
      <c r="K670" s="443"/>
      <c r="L670" s="443"/>
      <c r="M670" s="443"/>
      <c r="N670" s="443"/>
      <c r="O670" s="443"/>
      <c r="P670" s="443"/>
      <c r="Q670" s="443"/>
      <c r="R670" s="443"/>
      <c r="S670" s="443"/>
      <c r="T670" s="443"/>
      <c r="U670" s="443"/>
      <c r="V670" s="443"/>
      <c r="W670" s="443"/>
      <c r="X670" s="443"/>
      <c r="Y670" s="443"/>
      <c r="Z670" s="443"/>
      <c r="AA670" s="443"/>
    </row>
    <row r="671">
      <c r="A671" s="443"/>
      <c r="B671" s="459"/>
      <c r="C671" s="459"/>
      <c r="D671" s="459"/>
      <c r="E671" s="459"/>
      <c r="F671" s="459"/>
      <c r="G671" s="459"/>
      <c r="H671" s="459"/>
      <c r="I671" s="459"/>
      <c r="J671" s="443"/>
      <c r="K671" s="443"/>
      <c r="L671" s="443"/>
      <c r="M671" s="443"/>
      <c r="N671" s="443"/>
      <c r="O671" s="443"/>
      <c r="P671" s="443"/>
      <c r="Q671" s="443"/>
      <c r="R671" s="443"/>
      <c r="S671" s="443"/>
      <c r="T671" s="443"/>
      <c r="U671" s="443"/>
      <c r="V671" s="443"/>
      <c r="W671" s="443"/>
      <c r="X671" s="443"/>
      <c r="Y671" s="443"/>
      <c r="Z671" s="443"/>
      <c r="AA671" s="443"/>
    </row>
    <row r="672">
      <c r="A672" s="443"/>
      <c r="B672" s="459"/>
      <c r="C672" s="459"/>
      <c r="D672" s="459"/>
      <c r="E672" s="459"/>
      <c r="F672" s="459"/>
      <c r="G672" s="459"/>
      <c r="H672" s="459"/>
      <c r="I672" s="459"/>
      <c r="J672" s="443"/>
      <c r="K672" s="443"/>
      <c r="L672" s="443"/>
      <c r="M672" s="443"/>
      <c r="N672" s="443"/>
      <c r="O672" s="443"/>
      <c r="P672" s="443"/>
      <c r="Q672" s="443"/>
      <c r="R672" s="443"/>
      <c r="S672" s="443"/>
      <c r="T672" s="443"/>
      <c r="U672" s="443"/>
      <c r="V672" s="443"/>
      <c r="W672" s="443"/>
      <c r="X672" s="443"/>
      <c r="Y672" s="443"/>
      <c r="Z672" s="443"/>
      <c r="AA672" s="443"/>
    </row>
    <row r="673">
      <c r="A673" s="443"/>
      <c r="B673" s="459"/>
      <c r="C673" s="459"/>
      <c r="D673" s="459"/>
      <c r="E673" s="459"/>
      <c r="F673" s="459"/>
      <c r="G673" s="459"/>
      <c r="H673" s="459"/>
      <c r="I673" s="459"/>
      <c r="J673" s="443"/>
      <c r="K673" s="443"/>
      <c r="L673" s="443"/>
      <c r="M673" s="443"/>
      <c r="N673" s="443"/>
      <c r="O673" s="443"/>
      <c r="P673" s="443"/>
      <c r="Q673" s="443"/>
      <c r="R673" s="443"/>
      <c r="S673" s="443"/>
      <c r="T673" s="443"/>
      <c r="U673" s="443"/>
      <c r="V673" s="443"/>
      <c r="W673" s="443"/>
      <c r="X673" s="443"/>
      <c r="Y673" s="443"/>
      <c r="Z673" s="443"/>
      <c r="AA673" s="443"/>
    </row>
    <row r="674">
      <c r="A674" s="443"/>
      <c r="B674" s="459"/>
      <c r="C674" s="459"/>
      <c r="D674" s="459"/>
      <c r="E674" s="459"/>
      <c r="F674" s="459"/>
      <c r="G674" s="459"/>
      <c r="H674" s="459"/>
      <c r="I674" s="459"/>
      <c r="J674" s="443"/>
      <c r="K674" s="443"/>
      <c r="L674" s="443"/>
      <c r="M674" s="443"/>
      <c r="N674" s="443"/>
      <c r="O674" s="443"/>
      <c r="P674" s="443"/>
      <c r="Q674" s="443"/>
      <c r="R674" s="443"/>
      <c r="S674" s="443"/>
      <c r="T674" s="443"/>
      <c r="U674" s="443"/>
      <c r="V674" s="443"/>
      <c r="W674" s="443"/>
      <c r="X674" s="443"/>
      <c r="Y674" s="443"/>
      <c r="Z674" s="443"/>
      <c r="AA674" s="443"/>
    </row>
    <row r="675">
      <c r="A675" s="443"/>
      <c r="B675" s="459"/>
      <c r="C675" s="459"/>
      <c r="D675" s="459"/>
      <c r="E675" s="459"/>
      <c r="F675" s="459"/>
      <c r="G675" s="459"/>
      <c r="H675" s="459"/>
      <c r="I675" s="459"/>
      <c r="J675" s="443"/>
      <c r="K675" s="443"/>
      <c r="L675" s="443"/>
      <c r="M675" s="443"/>
      <c r="N675" s="443"/>
      <c r="O675" s="443"/>
      <c r="P675" s="443"/>
      <c r="Q675" s="443"/>
      <c r="R675" s="443"/>
      <c r="S675" s="443"/>
      <c r="T675" s="443"/>
      <c r="U675" s="443"/>
      <c r="V675" s="443"/>
      <c r="W675" s="443"/>
      <c r="X675" s="443"/>
      <c r="Y675" s="443"/>
      <c r="Z675" s="443"/>
      <c r="AA675" s="443"/>
    </row>
    <row r="676">
      <c r="A676" s="443"/>
      <c r="B676" s="459"/>
      <c r="C676" s="459"/>
      <c r="D676" s="459"/>
      <c r="E676" s="459"/>
      <c r="F676" s="459"/>
      <c r="G676" s="459"/>
      <c r="H676" s="459"/>
      <c r="I676" s="459"/>
      <c r="J676" s="443"/>
      <c r="K676" s="443"/>
      <c r="L676" s="443"/>
      <c r="M676" s="443"/>
      <c r="N676" s="443"/>
      <c r="O676" s="443"/>
      <c r="P676" s="443"/>
      <c r="Q676" s="443"/>
      <c r="R676" s="443"/>
      <c r="S676" s="443"/>
      <c r="T676" s="443"/>
      <c r="U676" s="443"/>
      <c r="V676" s="443"/>
      <c r="W676" s="443"/>
      <c r="X676" s="443"/>
      <c r="Y676" s="443"/>
      <c r="Z676" s="443"/>
      <c r="AA676" s="443"/>
    </row>
    <row r="677">
      <c r="A677" s="443"/>
      <c r="B677" s="459"/>
      <c r="C677" s="459"/>
      <c r="D677" s="459"/>
      <c r="E677" s="459"/>
      <c r="F677" s="459"/>
      <c r="G677" s="459"/>
      <c r="H677" s="459"/>
      <c r="I677" s="459"/>
      <c r="J677" s="443"/>
      <c r="K677" s="443"/>
      <c r="L677" s="443"/>
      <c r="M677" s="443"/>
      <c r="N677" s="443"/>
      <c r="O677" s="443"/>
      <c r="P677" s="443"/>
      <c r="Q677" s="443"/>
      <c r="R677" s="443"/>
      <c r="S677" s="443"/>
      <c r="T677" s="443"/>
      <c r="U677" s="443"/>
      <c r="V677" s="443"/>
      <c r="W677" s="443"/>
      <c r="X677" s="443"/>
      <c r="Y677" s="443"/>
      <c r="Z677" s="443"/>
      <c r="AA677" s="443"/>
    </row>
    <row r="678">
      <c r="A678" s="443"/>
      <c r="B678" s="459"/>
      <c r="C678" s="459"/>
      <c r="D678" s="459"/>
      <c r="E678" s="459"/>
      <c r="F678" s="459"/>
      <c r="G678" s="459"/>
      <c r="H678" s="459"/>
      <c r="I678" s="459"/>
      <c r="J678" s="443"/>
      <c r="K678" s="443"/>
      <c r="L678" s="443"/>
      <c r="M678" s="443"/>
      <c r="N678" s="443"/>
      <c r="O678" s="443"/>
      <c r="P678" s="443"/>
      <c r="Q678" s="443"/>
      <c r="R678" s="443"/>
      <c r="S678" s="443"/>
      <c r="T678" s="443"/>
      <c r="U678" s="443"/>
      <c r="V678" s="443"/>
      <c r="W678" s="443"/>
      <c r="X678" s="443"/>
      <c r="Y678" s="443"/>
      <c r="Z678" s="443"/>
      <c r="AA678" s="443"/>
    </row>
    <row r="679">
      <c r="A679" s="443"/>
      <c r="B679" s="459"/>
      <c r="C679" s="459"/>
      <c r="D679" s="459"/>
      <c r="E679" s="459"/>
      <c r="F679" s="459"/>
      <c r="G679" s="459"/>
      <c r="H679" s="459"/>
      <c r="I679" s="459"/>
      <c r="J679" s="443"/>
      <c r="K679" s="443"/>
      <c r="L679" s="443"/>
      <c r="M679" s="443"/>
      <c r="N679" s="443"/>
      <c r="O679" s="443"/>
      <c r="P679" s="443"/>
      <c r="Q679" s="443"/>
      <c r="R679" s="443"/>
      <c r="S679" s="443"/>
      <c r="T679" s="443"/>
      <c r="U679" s="443"/>
      <c r="V679" s="443"/>
      <c r="W679" s="443"/>
      <c r="X679" s="443"/>
      <c r="Y679" s="443"/>
      <c r="Z679" s="443"/>
      <c r="AA679" s="443"/>
    </row>
    <row r="680">
      <c r="A680" s="443"/>
      <c r="B680" s="459"/>
      <c r="C680" s="459"/>
      <c r="D680" s="459"/>
      <c r="E680" s="459"/>
      <c r="F680" s="459"/>
      <c r="G680" s="459"/>
      <c r="H680" s="459"/>
      <c r="I680" s="459"/>
      <c r="J680" s="443"/>
      <c r="K680" s="443"/>
      <c r="L680" s="443"/>
      <c r="M680" s="443"/>
      <c r="N680" s="443"/>
      <c r="O680" s="443"/>
      <c r="P680" s="443"/>
      <c r="Q680" s="443"/>
      <c r="R680" s="443"/>
      <c r="S680" s="443"/>
      <c r="T680" s="443"/>
      <c r="U680" s="443"/>
      <c r="V680" s="443"/>
      <c r="W680" s="443"/>
      <c r="X680" s="443"/>
      <c r="Y680" s="443"/>
      <c r="Z680" s="443"/>
      <c r="AA680" s="443"/>
    </row>
    <row r="681">
      <c r="A681" s="443"/>
      <c r="B681" s="459"/>
      <c r="C681" s="459"/>
      <c r="D681" s="459"/>
      <c r="E681" s="459"/>
      <c r="F681" s="459"/>
      <c r="G681" s="459"/>
      <c r="H681" s="459"/>
      <c r="I681" s="459"/>
      <c r="J681" s="443"/>
      <c r="K681" s="443"/>
      <c r="L681" s="443"/>
      <c r="M681" s="443"/>
      <c r="N681" s="443"/>
      <c r="O681" s="443"/>
      <c r="P681" s="443"/>
      <c r="Q681" s="443"/>
      <c r="R681" s="443"/>
      <c r="S681" s="443"/>
      <c r="T681" s="443"/>
      <c r="U681" s="443"/>
      <c r="V681" s="443"/>
      <c r="W681" s="443"/>
      <c r="X681" s="443"/>
      <c r="Y681" s="443"/>
      <c r="Z681" s="443"/>
      <c r="AA681" s="443"/>
    </row>
    <row r="682">
      <c r="A682" s="443"/>
      <c r="B682" s="459"/>
      <c r="C682" s="459"/>
      <c r="D682" s="459"/>
      <c r="E682" s="459"/>
      <c r="F682" s="459"/>
      <c r="G682" s="459"/>
      <c r="H682" s="459"/>
      <c r="I682" s="459"/>
      <c r="J682" s="443"/>
      <c r="K682" s="443"/>
      <c r="L682" s="443"/>
      <c r="M682" s="443"/>
      <c r="N682" s="443"/>
      <c r="O682" s="443"/>
      <c r="P682" s="443"/>
      <c r="Q682" s="443"/>
      <c r="R682" s="443"/>
      <c r="S682" s="443"/>
      <c r="T682" s="443"/>
      <c r="U682" s="443"/>
      <c r="V682" s="443"/>
      <c r="W682" s="443"/>
      <c r="X682" s="443"/>
      <c r="Y682" s="443"/>
      <c r="Z682" s="443"/>
      <c r="AA682" s="443"/>
    </row>
    <row r="683">
      <c r="A683" s="443"/>
      <c r="B683" s="459"/>
      <c r="C683" s="459"/>
      <c r="D683" s="459"/>
      <c r="E683" s="459"/>
      <c r="F683" s="459"/>
      <c r="G683" s="459"/>
      <c r="H683" s="459"/>
      <c r="I683" s="459"/>
      <c r="J683" s="443"/>
      <c r="K683" s="443"/>
      <c r="L683" s="443"/>
      <c r="M683" s="443"/>
      <c r="N683" s="443"/>
      <c r="O683" s="443"/>
      <c r="P683" s="443"/>
      <c r="Q683" s="443"/>
      <c r="R683" s="443"/>
      <c r="S683" s="443"/>
      <c r="T683" s="443"/>
      <c r="U683" s="443"/>
      <c r="V683" s="443"/>
      <c r="W683" s="443"/>
      <c r="X683" s="443"/>
      <c r="Y683" s="443"/>
      <c r="Z683" s="443"/>
      <c r="AA683" s="443"/>
    </row>
    <row r="684">
      <c r="A684" s="443"/>
      <c r="B684" s="459"/>
      <c r="C684" s="459"/>
      <c r="D684" s="459"/>
      <c r="E684" s="459"/>
      <c r="F684" s="459"/>
      <c r="G684" s="459"/>
      <c r="H684" s="459"/>
      <c r="I684" s="459"/>
      <c r="J684" s="443"/>
      <c r="K684" s="443"/>
      <c r="L684" s="443"/>
      <c r="M684" s="443"/>
      <c r="N684" s="443"/>
      <c r="O684" s="443"/>
      <c r="P684" s="443"/>
      <c r="Q684" s="443"/>
      <c r="R684" s="443"/>
      <c r="S684" s="443"/>
      <c r="T684" s="443"/>
      <c r="U684" s="443"/>
      <c r="V684" s="443"/>
      <c r="W684" s="443"/>
      <c r="X684" s="443"/>
      <c r="Y684" s="443"/>
      <c r="Z684" s="443"/>
      <c r="AA684" s="443"/>
    </row>
    <row r="685">
      <c r="A685" s="443"/>
      <c r="B685" s="459"/>
      <c r="C685" s="459"/>
      <c r="D685" s="459"/>
      <c r="E685" s="459"/>
      <c r="F685" s="459"/>
      <c r="G685" s="459"/>
      <c r="H685" s="459"/>
      <c r="I685" s="459"/>
      <c r="J685" s="443"/>
      <c r="K685" s="443"/>
      <c r="L685" s="443"/>
      <c r="M685" s="443"/>
      <c r="N685" s="443"/>
      <c r="O685" s="443"/>
      <c r="P685" s="443"/>
      <c r="Q685" s="443"/>
      <c r="R685" s="443"/>
      <c r="S685" s="443"/>
      <c r="T685" s="443"/>
      <c r="U685" s="443"/>
      <c r="V685" s="443"/>
      <c r="W685" s="443"/>
      <c r="X685" s="443"/>
      <c r="Y685" s="443"/>
      <c r="Z685" s="443"/>
      <c r="AA685" s="443"/>
    </row>
    <row r="686">
      <c r="A686" s="443"/>
      <c r="B686" s="459"/>
      <c r="C686" s="459"/>
      <c r="D686" s="459"/>
      <c r="E686" s="459"/>
      <c r="F686" s="459"/>
      <c r="G686" s="459"/>
      <c r="H686" s="459"/>
      <c r="I686" s="459"/>
      <c r="J686" s="443"/>
      <c r="K686" s="443"/>
      <c r="L686" s="443"/>
      <c r="M686" s="443"/>
      <c r="N686" s="443"/>
      <c r="O686" s="443"/>
      <c r="P686" s="443"/>
      <c r="Q686" s="443"/>
      <c r="R686" s="443"/>
      <c r="S686" s="443"/>
      <c r="T686" s="443"/>
      <c r="U686" s="443"/>
      <c r="V686" s="443"/>
      <c r="W686" s="443"/>
      <c r="X686" s="443"/>
      <c r="Y686" s="443"/>
      <c r="Z686" s="443"/>
      <c r="AA686" s="443"/>
    </row>
    <row r="687">
      <c r="A687" s="443"/>
      <c r="B687" s="459"/>
      <c r="C687" s="459"/>
      <c r="D687" s="459"/>
      <c r="E687" s="459"/>
      <c r="F687" s="459"/>
      <c r="G687" s="459"/>
      <c r="H687" s="459"/>
      <c r="I687" s="459"/>
      <c r="J687" s="443"/>
      <c r="K687" s="443"/>
      <c r="L687" s="443"/>
      <c r="M687" s="443"/>
      <c r="N687" s="443"/>
      <c r="O687" s="443"/>
      <c r="P687" s="443"/>
      <c r="Q687" s="443"/>
      <c r="R687" s="443"/>
      <c r="S687" s="443"/>
      <c r="T687" s="443"/>
      <c r="U687" s="443"/>
      <c r="V687" s="443"/>
      <c r="W687" s="443"/>
      <c r="X687" s="443"/>
      <c r="Y687" s="443"/>
      <c r="Z687" s="443"/>
      <c r="AA687" s="443"/>
    </row>
    <row r="688">
      <c r="A688" s="443"/>
      <c r="B688" s="459"/>
      <c r="C688" s="459"/>
      <c r="D688" s="459"/>
      <c r="E688" s="459"/>
      <c r="F688" s="459"/>
      <c r="G688" s="459"/>
      <c r="H688" s="459"/>
      <c r="I688" s="459"/>
      <c r="J688" s="443"/>
      <c r="K688" s="443"/>
      <c r="L688" s="443"/>
      <c r="M688" s="443"/>
      <c r="N688" s="443"/>
      <c r="O688" s="443"/>
      <c r="P688" s="443"/>
      <c r="Q688" s="443"/>
      <c r="R688" s="443"/>
      <c r="S688" s="443"/>
      <c r="T688" s="443"/>
      <c r="U688" s="443"/>
      <c r="V688" s="443"/>
      <c r="W688" s="443"/>
      <c r="X688" s="443"/>
      <c r="Y688" s="443"/>
      <c r="Z688" s="443"/>
      <c r="AA688" s="443"/>
    </row>
    <row r="689">
      <c r="A689" s="443"/>
      <c r="B689" s="459"/>
      <c r="C689" s="459"/>
      <c r="D689" s="459"/>
      <c r="E689" s="459"/>
      <c r="F689" s="459"/>
      <c r="G689" s="459"/>
      <c r="H689" s="459"/>
      <c r="I689" s="459"/>
      <c r="J689" s="443"/>
      <c r="K689" s="443"/>
      <c r="L689" s="443"/>
      <c r="M689" s="443"/>
      <c r="N689" s="443"/>
      <c r="O689" s="443"/>
      <c r="P689" s="443"/>
      <c r="Q689" s="443"/>
      <c r="R689" s="443"/>
      <c r="S689" s="443"/>
      <c r="T689" s="443"/>
      <c r="U689" s="443"/>
      <c r="V689" s="443"/>
      <c r="W689" s="443"/>
      <c r="X689" s="443"/>
      <c r="Y689" s="443"/>
      <c r="Z689" s="443"/>
      <c r="AA689" s="443"/>
    </row>
    <row r="690">
      <c r="A690" s="443"/>
      <c r="B690" s="459"/>
      <c r="C690" s="459"/>
      <c r="D690" s="459"/>
      <c r="E690" s="459"/>
      <c r="F690" s="459"/>
      <c r="G690" s="459"/>
      <c r="H690" s="459"/>
      <c r="I690" s="459"/>
      <c r="J690" s="443"/>
      <c r="K690" s="443"/>
      <c r="L690" s="443"/>
      <c r="M690" s="443"/>
      <c r="N690" s="443"/>
      <c r="O690" s="443"/>
      <c r="P690" s="443"/>
      <c r="Q690" s="443"/>
      <c r="R690" s="443"/>
      <c r="S690" s="443"/>
      <c r="T690" s="443"/>
      <c r="U690" s="443"/>
      <c r="V690" s="443"/>
      <c r="W690" s="443"/>
      <c r="X690" s="443"/>
      <c r="Y690" s="443"/>
      <c r="Z690" s="443"/>
      <c r="AA690" s="443"/>
    </row>
    <row r="691">
      <c r="A691" s="443"/>
      <c r="B691" s="459"/>
      <c r="C691" s="459"/>
      <c r="D691" s="459"/>
      <c r="E691" s="459"/>
      <c r="F691" s="459"/>
      <c r="G691" s="459"/>
      <c r="H691" s="459"/>
      <c r="I691" s="459"/>
      <c r="J691" s="443"/>
      <c r="K691" s="443"/>
      <c r="L691" s="443"/>
      <c r="M691" s="443"/>
      <c r="N691" s="443"/>
      <c r="O691" s="443"/>
      <c r="P691" s="443"/>
      <c r="Q691" s="443"/>
      <c r="R691" s="443"/>
      <c r="S691" s="443"/>
      <c r="T691" s="443"/>
      <c r="U691" s="443"/>
      <c r="V691" s="443"/>
      <c r="W691" s="443"/>
      <c r="X691" s="443"/>
      <c r="Y691" s="443"/>
      <c r="Z691" s="443"/>
      <c r="AA691" s="443"/>
    </row>
    <row r="692">
      <c r="A692" s="443"/>
      <c r="B692" s="459"/>
      <c r="C692" s="459"/>
      <c r="D692" s="459"/>
      <c r="E692" s="459"/>
      <c r="F692" s="459"/>
      <c r="G692" s="459"/>
      <c r="H692" s="459"/>
      <c r="I692" s="459"/>
      <c r="J692" s="443"/>
      <c r="K692" s="443"/>
      <c r="L692" s="443"/>
      <c r="M692" s="443"/>
      <c r="N692" s="443"/>
      <c r="O692" s="443"/>
      <c r="P692" s="443"/>
      <c r="Q692" s="443"/>
      <c r="R692" s="443"/>
      <c r="S692" s="443"/>
      <c r="T692" s="443"/>
      <c r="U692" s="443"/>
      <c r="V692" s="443"/>
      <c r="W692" s="443"/>
      <c r="X692" s="443"/>
      <c r="Y692" s="443"/>
      <c r="Z692" s="443"/>
      <c r="AA692" s="443"/>
    </row>
    <row r="693">
      <c r="A693" s="443"/>
      <c r="B693" s="459"/>
      <c r="C693" s="459"/>
      <c r="D693" s="459"/>
      <c r="E693" s="459"/>
      <c r="F693" s="459"/>
      <c r="G693" s="459"/>
      <c r="H693" s="459"/>
      <c r="I693" s="459"/>
      <c r="J693" s="443"/>
      <c r="K693" s="443"/>
      <c r="L693" s="443"/>
      <c r="M693" s="443"/>
      <c r="N693" s="443"/>
      <c r="O693" s="443"/>
      <c r="P693" s="443"/>
      <c r="Q693" s="443"/>
      <c r="R693" s="443"/>
      <c r="S693" s="443"/>
      <c r="T693" s="443"/>
      <c r="U693" s="443"/>
      <c r="V693" s="443"/>
      <c r="W693" s="443"/>
      <c r="X693" s="443"/>
      <c r="Y693" s="443"/>
      <c r="Z693" s="443"/>
      <c r="AA693" s="443"/>
    </row>
    <row r="694">
      <c r="A694" s="443"/>
      <c r="B694" s="459"/>
      <c r="C694" s="459"/>
      <c r="D694" s="459"/>
      <c r="E694" s="459"/>
      <c r="F694" s="459"/>
      <c r="G694" s="459"/>
      <c r="H694" s="459"/>
      <c r="I694" s="459"/>
      <c r="J694" s="443"/>
      <c r="K694" s="443"/>
      <c r="L694" s="443"/>
      <c r="M694" s="443"/>
      <c r="N694" s="443"/>
      <c r="O694" s="443"/>
      <c r="P694" s="443"/>
      <c r="Q694" s="443"/>
      <c r="R694" s="443"/>
      <c r="S694" s="443"/>
      <c r="T694" s="443"/>
      <c r="U694" s="443"/>
      <c r="V694" s="443"/>
      <c r="W694" s="443"/>
      <c r="X694" s="443"/>
      <c r="Y694" s="443"/>
      <c r="Z694" s="443"/>
      <c r="AA694" s="443"/>
    </row>
    <row r="695">
      <c r="A695" s="443"/>
      <c r="B695" s="459"/>
      <c r="C695" s="459"/>
      <c r="D695" s="459"/>
      <c r="E695" s="459"/>
      <c r="F695" s="459"/>
      <c r="G695" s="459"/>
      <c r="H695" s="459"/>
      <c r="I695" s="459"/>
      <c r="J695" s="443"/>
      <c r="K695" s="443"/>
      <c r="L695" s="443"/>
      <c r="M695" s="443"/>
      <c r="N695" s="443"/>
      <c r="O695" s="443"/>
      <c r="P695" s="443"/>
      <c r="Q695" s="443"/>
      <c r="R695" s="443"/>
      <c r="S695" s="443"/>
      <c r="T695" s="443"/>
      <c r="U695" s="443"/>
      <c r="V695" s="443"/>
      <c r="W695" s="443"/>
      <c r="X695" s="443"/>
      <c r="Y695" s="443"/>
      <c r="Z695" s="443"/>
      <c r="AA695" s="443"/>
    </row>
    <row r="696">
      <c r="A696" s="443"/>
      <c r="B696" s="459"/>
      <c r="C696" s="459"/>
      <c r="D696" s="459"/>
      <c r="E696" s="459"/>
      <c r="F696" s="459"/>
      <c r="G696" s="459"/>
      <c r="H696" s="459"/>
      <c r="I696" s="459"/>
      <c r="J696" s="443"/>
      <c r="K696" s="443"/>
      <c r="L696" s="443"/>
      <c r="M696" s="443"/>
      <c r="N696" s="443"/>
      <c r="O696" s="443"/>
      <c r="P696" s="443"/>
      <c r="Q696" s="443"/>
      <c r="R696" s="443"/>
      <c r="S696" s="443"/>
      <c r="T696" s="443"/>
      <c r="U696" s="443"/>
      <c r="V696" s="443"/>
      <c r="W696" s="443"/>
      <c r="X696" s="443"/>
      <c r="Y696" s="443"/>
      <c r="Z696" s="443"/>
      <c r="AA696" s="443"/>
    </row>
    <row r="697">
      <c r="A697" s="443"/>
      <c r="B697" s="459"/>
      <c r="C697" s="459"/>
      <c r="D697" s="459"/>
      <c r="E697" s="459"/>
      <c r="F697" s="459"/>
      <c r="G697" s="459"/>
      <c r="H697" s="459"/>
      <c r="I697" s="459"/>
      <c r="J697" s="443"/>
      <c r="K697" s="443"/>
      <c r="L697" s="443"/>
      <c r="M697" s="443"/>
      <c r="N697" s="443"/>
      <c r="O697" s="443"/>
      <c r="P697" s="443"/>
      <c r="Q697" s="443"/>
      <c r="R697" s="443"/>
      <c r="S697" s="443"/>
      <c r="T697" s="443"/>
      <c r="U697" s="443"/>
      <c r="V697" s="443"/>
      <c r="W697" s="443"/>
      <c r="X697" s="443"/>
      <c r="Y697" s="443"/>
      <c r="Z697" s="443"/>
      <c r="AA697" s="443"/>
    </row>
    <row r="698">
      <c r="A698" s="443"/>
      <c r="B698" s="459"/>
      <c r="C698" s="459"/>
      <c r="D698" s="459"/>
      <c r="E698" s="459"/>
      <c r="F698" s="459"/>
      <c r="G698" s="459"/>
      <c r="H698" s="459"/>
      <c r="I698" s="459"/>
      <c r="J698" s="443"/>
      <c r="K698" s="443"/>
      <c r="L698" s="443"/>
      <c r="M698" s="443"/>
      <c r="N698" s="443"/>
      <c r="O698" s="443"/>
      <c r="P698" s="443"/>
      <c r="Q698" s="443"/>
      <c r="R698" s="443"/>
      <c r="S698" s="443"/>
      <c r="T698" s="443"/>
      <c r="U698" s="443"/>
      <c r="V698" s="443"/>
      <c r="W698" s="443"/>
      <c r="X698" s="443"/>
      <c r="Y698" s="443"/>
      <c r="Z698" s="443"/>
      <c r="AA698" s="443"/>
    </row>
    <row r="699">
      <c r="A699" s="443"/>
      <c r="B699" s="459"/>
      <c r="C699" s="459"/>
      <c r="D699" s="459"/>
      <c r="E699" s="459"/>
      <c r="F699" s="459"/>
      <c r="G699" s="459"/>
      <c r="H699" s="459"/>
      <c r="I699" s="459"/>
      <c r="J699" s="443"/>
      <c r="K699" s="443"/>
      <c r="L699" s="443"/>
      <c r="M699" s="443"/>
      <c r="N699" s="443"/>
      <c r="O699" s="443"/>
      <c r="P699" s="443"/>
      <c r="Q699" s="443"/>
      <c r="R699" s="443"/>
      <c r="S699" s="443"/>
      <c r="T699" s="443"/>
      <c r="U699" s="443"/>
      <c r="V699" s="443"/>
      <c r="W699" s="443"/>
      <c r="X699" s="443"/>
      <c r="Y699" s="443"/>
      <c r="Z699" s="443"/>
      <c r="AA699" s="443"/>
    </row>
    <row r="700">
      <c r="A700" s="443"/>
      <c r="B700" s="459"/>
      <c r="C700" s="459"/>
      <c r="D700" s="459"/>
      <c r="E700" s="459"/>
      <c r="F700" s="459"/>
      <c r="G700" s="459"/>
      <c r="H700" s="459"/>
      <c r="I700" s="459"/>
      <c r="J700" s="443"/>
      <c r="K700" s="443"/>
      <c r="L700" s="443"/>
      <c r="M700" s="443"/>
      <c r="N700" s="443"/>
      <c r="O700" s="443"/>
      <c r="P700" s="443"/>
      <c r="Q700" s="443"/>
      <c r="R700" s="443"/>
      <c r="S700" s="443"/>
      <c r="T700" s="443"/>
      <c r="U700" s="443"/>
      <c r="V700" s="443"/>
      <c r="W700" s="443"/>
      <c r="X700" s="443"/>
      <c r="Y700" s="443"/>
      <c r="Z700" s="443"/>
      <c r="AA700" s="443"/>
    </row>
    <row r="701">
      <c r="A701" s="443"/>
      <c r="B701" s="459"/>
      <c r="C701" s="459"/>
      <c r="D701" s="459"/>
      <c r="E701" s="459"/>
      <c r="F701" s="459"/>
      <c r="G701" s="459"/>
      <c r="H701" s="459"/>
      <c r="I701" s="459"/>
      <c r="J701" s="443"/>
      <c r="K701" s="443"/>
      <c r="L701" s="443"/>
      <c r="M701" s="443"/>
      <c r="N701" s="443"/>
      <c r="O701" s="443"/>
      <c r="P701" s="443"/>
      <c r="Q701" s="443"/>
      <c r="R701" s="443"/>
      <c r="S701" s="443"/>
      <c r="T701" s="443"/>
      <c r="U701" s="443"/>
      <c r="V701" s="443"/>
      <c r="W701" s="443"/>
      <c r="X701" s="443"/>
      <c r="Y701" s="443"/>
      <c r="Z701" s="443"/>
      <c r="AA701" s="443"/>
    </row>
    <row r="702">
      <c r="A702" s="443"/>
      <c r="B702" s="459"/>
      <c r="C702" s="459"/>
      <c r="D702" s="459"/>
      <c r="E702" s="459"/>
      <c r="F702" s="459"/>
      <c r="G702" s="459"/>
      <c r="H702" s="459"/>
      <c r="I702" s="459"/>
      <c r="J702" s="443"/>
      <c r="K702" s="443"/>
      <c r="L702" s="443"/>
      <c r="M702" s="443"/>
      <c r="N702" s="443"/>
      <c r="O702" s="443"/>
      <c r="P702" s="443"/>
      <c r="Q702" s="443"/>
      <c r="R702" s="443"/>
      <c r="S702" s="443"/>
      <c r="T702" s="443"/>
      <c r="U702" s="443"/>
      <c r="V702" s="443"/>
      <c r="W702" s="443"/>
      <c r="X702" s="443"/>
      <c r="Y702" s="443"/>
      <c r="Z702" s="443"/>
      <c r="AA702" s="443"/>
    </row>
    <row r="703">
      <c r="A703" s="443"/>
      <c r="B703" s="459"/>
      <c r="C703" s="459"/>
      <c r="D703" s="459"/>
      <c r="E703" s="459"/>
      <c r="F703" s="459"/>
      <c r="G703" s="459"/>
      <c r="H703" s="459"/>
      <c r="I703" s="459"/>
      <c r="J703" s="443"/>
      <c r="K703" s="443"/>
      <c r="L703" s="443"/>
      <c r="M703" s="443"/>
      <c r="N703" s="443"/>
      <c r="O703" s="443"/>
      <c r="P703" s="443"/>
      <c r="Q703" s="443"/>
      <c r="R703" s="443"/>
      <c r="S703" s="443"/>
      <c r="T703" s="443"/>
      <c r="U703" s="443"/>
      <c r="V703" s="443"/>
      <c r="W703" s="443"/>
      <c r="X703" s="443"/>
      <c r="Y703" s="443"/>
      <c r="Z703" s="443"/>
      <c r="AA703" s="443"/>
    </row>
    <row r="704">
      <c r="A704" s="443"/>
      <c r="B704" s="459"/>
      <c r="C704" s="459"/>
      <c r="D704" s="459"/>
      <c r="E704" s="459"/>
      <c r="F704" s="459"/>
      <c r="G704" s="459"/>
      <c r="H704" s="459"/>
      <c r="I704" s="459"/>
      <c r="J704" s="443"/>
      <c r="K704" s="443"/>
      <c r="L704" s="443"/>
      <c r="M704" s="443"/>
      <c r="N704" s="443"/>
      <c r="O704" s="443"/>
      <c r="P704" s="443"/>
      <c r="Q704" s="443"/>
      <c r="R704" s="443"/>
      <c r="S704" s="443"/>
      <c r="T704" s="443"/>
      <c r="U704" s="443"/>
      <c r="V704" s="443"/>
      <c r="W704" s="443"/>
      <c r="X704" s="443"/>
      <c r="Y704" s="443"/>
      <c r="Z704" s="443"/>
      <c r="AA704" s="443"/>
    </row>
    <row r="705">
      <c r="A705" s="443"/>
      <c r="B705" s="459"/>
      <c r="C705" s="459"/>
      <c r="D705" s="459"/>
      <c r="E705" s="459"/>
      <c r="F705" s="459"/>
      <c r="G705" s="459"/>
      <c r="H705" s="459"/>
      <c r="I705" s="459"/>
      <c r="J705" s="443"/>
      <c r="K705" s="443"/>
      <c r="L705" s="443"/>
      <c r="M705" s="443"/>
      <c r="N705" s="443"/>
      <c r="O705" s="443"/>
      <c r="P705" s="443"/>
      <c r="Q705" s="443"/>
      <c r="R705" s="443"/>
      <c r="S705" s="443"/>
      <c r="T705" s="443"/>
      <c r="U705" s="443"/>
      <c r="V705" s="443"/>
      <c r="W705" s="443"/>
      <c r="X705" s="443"/>
      <c r="Y705" s="443"/>
      <c r="Z705" s="443"/>
      <c r="AA705" s="443"/>
    </row>
    <row r="706">
      <c r="A706" s="443"/>
      <c r="B706" s="459"/>
      <c r="C706" s="459"/>
      <c r="D706" s="459"/>
      <c r="E706" s="459"/>
      <c r="F706" s="459"/>
      <c r="G706" s="459"/>
      <c r="H706" s="459"/>
      <c r="I706" s="459"/>
      <c r="J706" s="443"/>
      <c r="K706" s="443"/>
      <c r="L706" s="443"/>
      <c r="M706" s="443"/>
      <c r="N706" s="443"/>
      <c r="O706" s="443"/>
      <c r="P706" s="443"/>
      <c r="Q706" s="443"/>
      <c r="R706" s="443"/>
      <c r="S706" s="443"/>
      <c r="T706" s="443"/>
      <c r="U706" s="443"/>
      <c r="V706" s="443"/>
      <c r="W706" s="443"/>
      <c r="X706" s="443"/>
      <c r="Y706" s="443"/>
      <c r="Z706" s="443"/>
      <c r="AA706" s="443"/>
    </row>
    <row r="707">
      <c r="A707" s="443"/>
      <c r="B707" s="459"/>
      <c r="C707" s="459"/>
      <c r="D707" s="459"/>
      <c r="E707" s="459"/>
      <c r="F707" s="459"/>
      <c r="G707" s="459"/>
      <c r="H707" s="459"/>
      <c r="I707" s="459"/>
      <c r="J707" s="443"/>
      <c r="K707" s="443"/>
      <c r="L707" s="443"/>
      <c r="M707" s="443"/>
      <c r="N707" s="443"/>
      <c r="O707" s="443"/>
      <c r="P707" s="443"/>
      <c r="Q707" s="443"/>
      <c r="R707" s="443"/>
      <c r="S707" s="443"/>
      <c r="T707" s="443"/>
      <c r="U707" s="443"/>
      <c r="V707" s="443"/>
      <c r="W707" s="443"/>
      <c r="X707" s="443"/>
      <c r="Y707" s="443"/>
      <c r="Z707" s="443"/>
      <c r="AA707" s="443"/>
    </row>
    <row r="708">
      <c r="A708" s="443"/>
      <c r="B708" s="459"/>
      <c r="C708" s="459"/>
      <c r="D708" s="459"/>
      <c r="E708" s="459"/>
      <c r="F708" s="459"/>
      <c r="G708" s="459"/>
      <c r="H708" s="459"/>
      <c r="I708" s="459"/>
      <c r="J708" s="443"/>
      <c r="K708" s="443"/>
      <c r="L708" s="443"/>
      <c r="M708" s="443"/>
      <c r="N708" s="443"/>
      <c r="O708" s="443"/>
      <c r="P708" s="443"/>
      <c r="Q708" s="443"/>
      <c r="R708" s="443"/>
      <c r="S708" s="443"/>
      <c r="T708" s="443"/>
      <c r="U708" s="443"/>
      <c r="V708" s="443"/>
      <c r="W708" s="443"/>
      <c r="X708" s="443"/>
      <c r="Y708" s="443"/>
      <c r="Z708" s="443"/>
      <c r="AA708" s="443"/>
    </row>
    <row r="709">
      <c r="A709" s="443"/>
      <c r="B709" s="459"/>
      <c r="C709" s="459"/>
      <c r="D709" s="459"/>
      <c r="E709" s="459"/>
      <c r="F709" s="459"/>
      <c r="G709" s="459"/>
      <c r="H709" s="459"/>
      <c r="I709" s="459"/>
      <c r="J709" s="443"/>
      <c r="K709" s="443"/>
      <c r="L709" s="443"/>
      <c r="M709" s="443"/>
      <c r="N709" s="443"/>
      <c r="O709" s="443"/>
      <c r="P709" s="443"/>
      <c r="Q709" s="443"/>
      <c r="R709" s="443"/>
      <c r="S709" s="443"/>
      <c r="T709" s="443"/>
      <c r="U709" s="443"/>
      <c r="V709" s="443"/>
      <c r="W709" s="443"/>
      <c r="X709" s="443"/>
      <c r="Y709" s="443"/>
      <c r="Z709" s="443"/>
      <c r="AA709" s="443"/>
    </row>
    <row r="710">
      <c r="A710" s="443"/>
      <c r="B710" s="459"/>
      <c r="C710" s="459"/>
      <c r="D710" s="459"/>
      <c r="E710" s="459"/>
      <c r="F710" s="459"/>
      <c r="G710" s="459"/>
      <c r="H710" s="459"/>
      <c r="I710" s="459"/>
      <c r="J710" s="443"/>
      <c r="K710" s="443"/>
      <c r="L710" s="443"/>
      <c r="M710" s="443"/>
      <c r="N710" s="443"/>
      <c r="O710" s="443"/>
      <c r="P710" s="443"/>
      <c r="Q710" s="443"/>
      <c r="R710" s="443"/>
      <c r="S710" s="443"/>
      <c r="T710" s="443"/>
      <c r="U710" s="443"/>
      <c r="V710" s="443"/>
      <c r="W710" s="443"/>
      <c r="X710" s="443"/>
      <c r="Y710" s="443"/>
      <c r="Z710" s="443"/>
      <c r="AA710" s="443"/>
    </row>
    <row r="711">
      <c r="A711" s="443"/>
      <c r="B711" s="459"/>
      <c r="C711" s="459"/>
      <c r="D711" s="459"/>
      <c r="E711" s="459"/>
      <c r="F711" s="459"/>
      <c r="G711" s="459"/>
      <c r="H711" s="459"/>
      <c r="I711" s="459"/>
      <c r="J711" s="443"/>
      <c r="K711" s="443"/>
      <c r="L711" s="443"/>
      <c r="M711" s="443"/>
      <c r="N711" s="443"/>
      <c r="O711" s="443"/>
      <c r="P711" s="443"/>
      <c r="Q711" s="443"/>
      <c r="R711" s="443"/>
      <c r="S711" s="443"/>
      <c r="T711" s="443"/>
      <c r="U711" s="443"/>
      <c r="V711" s="443"/>
      <c r="W711" s="443"/>
      <c r="X711" s="443"/>
      <c r="Y711" s="443"/>
      <c r="Z711" s="443"/>
      <c r="AA711" s="443"/>
    </row>
    <row r="712">
      <c r="A712" s="443"/>
      <c r="B712" s="459"/>
      <c r="C712" s="459"/>
      <c r="D712" s="459"/>
      <c r="E712" s="459"/>
      <c r="F712" s="459"/>
      <c r="G712" s="459"/>
      <c r="H712" s="459"/>
      <c r="I712" s="459"/>
      <c r="J712" s="443"/>
      <c r="K712" s="443"/>
      <c r="L712" s="443"/>
      <c r="M712" s="443"/>
      <c r="N712" s="443"/>
      <c r="O712" s="443"/>
      <c r="P712" s="443"/>
      <c r="Q712" s="443"/>
      <c r="R712" s="443"/>
      <c r="S712" s="443"/>
      <c r="T712" s="443"/>
      <c r="U712" s="443"/>
      <c r="V712" s="443"/>
      <c r="W712" s="443"/>
      <c r="X712" s="443"/>
      <c r="Y712" s="443"/>
      <c r="Z712" s="443"/>
      <c r="AA712" s="443"/>
    </row>
    <row r="713">
      <c r="A713" s="443"/>
      <c r="B713" s="459"/>
      <c r="C713" s="459"/>
      <c r="D713" s="459"/>
      <c r="E713" s="459"/>
      <c r="F713" s="459"/>
      <c r="G713" s="459"/>
      <c r="H713" s="459"/>
      <c r="I713" s="459"/>
      <c r="J713" s="443"/>
      <c r="K713" s="443"/>
      <c r="L713" s="443"/>
      <c r="M713" s="443"/>
      <c r="N713" s="443"/>
      <c r="O713" s="443"/>
      <c r="P713" s="443"/>
      <c r="Q713" s="443"/>
      <c r="R713" s="443"/>
      <c r="S713" s="443"/>
      <c r="T713" s="443"/>
      <c r="U713" s="443"/>
      <c r="V713" s="443"/>
      <c r="W713" s="443"/>
      <c r="X713" s="443"/>
      <c r="Y713" s="443"/>
      <c r="Z713" s="443"/>
      <c r="AA713" s="443"/>
    </row>
    <row r="714">
      <c r="A714" s="443"/>
      <c r="B714" s="459"/>
      <c r="C714" s="459"/>
      <c r="D714" s="459"/>
      <c r="E714" s="459"/>
      <c r="F714" s="459"/>
      <c r="G714" s="459"/>
      <c r="H714" s="459"/>
      <c r="I714" s="459"/>
      <c r="J714" s="443"/>
      <c r="K714" s="443"/>
      <c r="L714" s="443"/>
      <c r="M714" s="443"/>
      <c r="N714" s="443"/>
      <c r="O714" s="443"/>
      <c r="P714" s="443"/>
      <c r="Q714" s="443"/>
      <c r="R714" s="443"/>
      <c r="S714" s="443"/>
      <c r="T714" s="443"/>
      <c r="U714" s="443"/>
      <c r="V714" s="443"/>
      <c r="W714" s="443"/>
      <c r="X714" s="443"/>
      <c r="Y714" s="443"/>
      <c r="Z714" s="443"/>
      <c r="AA714" s="443"/>
    </row>
    <row r="715">
      <c r="A715" s="443"/>
      <c r="B715" s="459"/>
      <c r="C715" s="459"/>
      <c r="D715" s="459"/>
      <c r="E715" s="459"/>
      <c r="F715" s="459"/>
      <c r="G715" s="459"/>
      <c r="H715" s="459"/>
      <c r="I715" s="459"/>
      <c r="J715" s="443"/>
      <c r="K715" s="443"/>
      <c r="L715" s="443"/>
      <c r="M715" s="443"/>
      <c r="N715" s="443"/>
      <c r="O715" s="443"/>
      <c r="P715" s="443"/>
      <c r="Q715" s="443"/>
      <c r="R715" s="443"/>
      <c r="S715" s="443"/>
      <c r="T715" s="443"/>
      <c r="U715" s="443"/>
      <c r="V715" s="443"/>
      <c r="W715" s="443"/>
      <c r="X715" s="443"/>
      <c r="Y715" s="443"/>
      <c r="Z715" s="443"/>
      <c r="AA715" s="443"/>
    </row>
    <row r="716">
      <c r="A716" s="443"/>
      <c r="B716" s="459"/>
      <c r="C716" s="459"/>
      <c r="D716" s="459"/>
      <c r="E716" s="459"/>
      <c r="F716" s="459"/>
      <c r="G716" s="459"/>
      <c r="H716" s="459"/>
      <c r="I716" s="459"/>
      <c r="J716" s="443"/>
      <c r="K716" s="443"/>
      <c r="L716" s="443"/>
      <c r="M716" s="443"/>
      <c r="N716" s="443"/>
      <c r="O716" s="443"/>
      <c r="P716" s="443"/>
      <c r="Q716" s="443"/>
      <c r="R716" s="443"/>
      <c r="S716" s="443"/>
      <c r="T716" s="443"/>
      <c r="U716" s="443"/>
      <c r="V716" s="443"/>
      <c r="W716" s="443"/>
      <c r="X716" s="443"/>
      <c r="Y716" s="443"/>
      <c r="Z716" s="443"/>
      <c r="AA716" s="443"/>
    </row>
    <row r="717">
      <c r="A717" s="443"/>
      <c r="B717" s="459"/>
      <c r="C717" s="459"/>
      <c r="D717" s="459"/>
      <c r="E717" s="459"/>
      <c r="F717" s="459"/>
      <c r="G717" s="459"/>
      <c r="H717" s="459"/>
      <c r="I717" s="459"/>
      <c r="J717" s="443"/>
      <c r="K717" s="443"/>
      <c r="L717" s="443"/>
      <c r="M717" s="443"/>
      <c r="N717" s="443"/>
      <c r="O717" s="443"/>
      <c r="P717" s="443"/>
      <c r="Q717" s="443"/>
      <c r="R717" s="443"/>
      <c r="S717" s="443"/>
      <c r="T717" s="443"/>
      <c r="U717" s="443"/>
      <c r="V717" s="443"/>
      <c r="W717" s="443"/>
      <c r="X717" s="443"/>
      <c r="Y717" s="443"/>
      <c r="Z717" s="443"/>
      <c r="AA717" s="443"/>
    </row>
    <row r="718">
      <c r="A718" s="443"/>
      <c r="B718" s="459"/>
      <c r="C718" s="459"/>
      <c r="D718" s="459"/>
      <c r="E718" s="459"/>
      <c r="F718" s="459"/>
      <c r="G718" s="459"/>
      <c r="H718" s="459"/>
      <c r="I718" s="459"/>
      <c r="J718" s="443"/>
      <c r="K718" s="443"/>
      <c r="L718" s="443"/>
      <c r="M718" s="443"/>
      <c r="N718" s="443"/>
      <c r="O718" s="443"/>
      <c r="P718" s="443"/>
      <c r="Q718" s="443"/>
      <c r="R718" s="443"/>
      <c r="S718" s="443"/>
      <c r="T718" s="443"/>
      <c r="U718" s="443"/>
      <c r="V718" s="443"/>
      <c r="W718" s="443"/>
      <c r="X718" s="443"/>
      <c r="Y718" s="443"/>
      <c r="Z718" s="443"/>
      <c r="AA718" s="443"/>
    </row>
    <row r="719">
      <c r="A719" s="443"/>
      <c r="B719" s="459"/>
      <c r="C719" s="459"/>
      <c r="D719" s="459"/>
      <c r="E719" s="459"/>
      <c r="F719" s="459"/>
      <c r="G719" s="459"/>
      <c r="H719" s="459"/>
      <c r="I719" s="459"/>
      <c r="J719" s="443"/>
      <c r="K719" s="443"/>
      <c r="L719" s="443"/>
      <c r="M719" s="443"/>
      <c r="N719" s="443"/>
      <c r="O719" s="443"/>
      <c r="P719" s="443"/>
      <c r="Q719" s="443"/>
      <c r="R719" s="443"/>
      <c r="S719" s="443"/>
      <c r="T719" s="443"/>
      <c r="U719" s="443"/>
      <c r="V719" s="443"/>
      <c r="W719" s="443"/>
      <c r="X719" s="443"/>
      <c r="Y719" s="443"/>
      <c r="Z719" s="443"/>
      <c r="AA719" s="443"/>
    </row>
    <row r="720">
      <c r="A720" s="443"/>
      <c r="B720" s="459"/>
      <c r="C720" s="459"/>
      <c r="D720" s="459"/>
      <c r="E720" s="459"/>
      <c r="F720" s="459"/>
      <c r="G720" s="459"/>
      <c r="H720" s="459"/>
      <c r="I720" s="459"/>
      <c r="J720" s="443"/>
      <c r="K720" s="443"/>
      <c r="L720" s="443"/>
      <c r="M720" s="443"/>
      <c r="N720" s="443"/>
      <c r="O720" s="443"/>
      <c r="P720" s="443"/>
      <c r="Q720" s="443"/>
      <c r="R720" s="443"/>
      <c r="S720" s="443"/>
      <c r="T720" s="443"/>
      <c r="U720" s="443"/>
      <c r="V720" s="443"/>
      <c r="W720" s="443"/>
      <c r="X720" s="443"/>
      <c r="Y720" s="443"/>
      <c r="Z720" s="443"/>
      <c r="AA720" s="443"/>
    </row>
    <row r="721">
      <c r="A721" s="443"/>
      <c r="B721" s="459"/>
      <c r="C721" s="459"/>
      <c r="D721" s="459"/>
      <c r="E721" s="459"/>
      <c r="F721" s="459"/>
      <c r="G721" s="459"/>
      <c r="H721" s="459"/>
      <c r="I721" s="459"/>
      <c r="J721" s="443"/>
      <c r="K721" s="443"/>
      <c r="L721" s="443"/>
      <c r="M721" s="443"/>
      <c r="N721" s="443"/>
      <c r="O721" s="443"/>
      <c r="P721" s="443"/>
      <c r="Q721" s="443"/>
      <c r="R721" s="443"/>
      <c r="S721" s="443"/>
      <c r="T721" s="443"/>
      <c r="U721" s="443"/>
      <c r="V721" s="443"/>
      <c r="W721" s="443"/>
      <c r="X721" s="443"/>
      <c r="Y721" s="443"/>
      <c r="Z721" s="443"/>
      <c r="AA721" s="443"/>
    </row>
    <row r="722">
      <c r="A722" s="443"/>
      <c r="B722" s="459"/>
      <c r="C722" s="459"/>
      <c r="D722" s="459"/>
      <c r="E722" s="459"/>
      <c r="F722" s="459"/>
      <c r="G722" s="459"/>
      <c r="H722" s="459"/>
      <c r="I722" s="459"/>
      <c r="J722" s="443"/>
      <c r="K722" s="443"/>
      <c r="L722" s="443"/>
      <c r="M722" s="443"/>
      <c r="N722" s="443"/>
      <c r="O722" s="443"/>
      <c r="P722" s="443"/>
      <c r="Q722" s="443"/>
      <c r="R722" s="443"/>
      <c r="S722" s="443"/>
      <c r="T722" s="443"/>
      <c r="U722" s="443"/>
      <c r="V722" s="443"/>
      <c r="W722" s="443"/>
      <c r="X722" s="443"/>
      <c r="Y722" s="443"/>
      <c r="Z722" s="443"/>
      <c r="AA722" s="443"/>
    </row>
    <row r="723">
      <c r="A723" s="443"/>
      <c r="B723" s="459"/>
      <c r="C723" s="459"/>
      <c r="D723" s="459"/>
      <c r="E723" s="459"/>
      <c r="F723" s="459"/>
      <c r="G723" s="459"/>
      <c r="H723" s="459"/>
      <c r="I723" s="459"/>
      <c r="J723" s="443"/>
      <c r="K723" s="443"/>
      <c r="L723" s="443"/>
      <c r="M723" s="443"/>
      <c r="N723" s="443"/>
      <c r="O723" s="443"/>
      <c r="P723" s="443"/>
      <c r="Q723" s="443"/>
      <c r="R723" s="443"/>
      <c r="S723" s="443"/>
      <c r="T723" s="443"/>
      <c r="U723" s="443"/>
      <c r="V723" s="443"/>
      <c r="W723" s="443"/>
      <c r="X723" s="443"/>
      <c r="Y723" s="443"/>
      <c r="Z723" s="443"/>
      <c r="AA723" s="443"/>
    </row>
    <row r="724">
      <c r="A724" s="443"/>
      <c r="B724" s="459"/>
      <c r="C724" s="459"/>
      <c r="D724" s="459"/>
      <c r="E724" s="459"/>
      <c r="F724" s="459"/>
      <c r="G724" s="459"/>
      <c r="H724" s="459"/>
      <c r="I724" s="459"/>
      <c r="J724" s="443"/>
      <c r="K724" s="443"/>
      <c r="L724" s="443"/>
      <c r="M724" s="443"/>
      <c r="N724" s="443"/>
      <c r="O724" s="443"/>
      <c r="P724" s="443"/>
      <c r="Q724" s="443"/>
      <c r="R724" s="443"/>
      <c r="S724" s="443"/>
      <c r="T724" s="443"/>
      <c r="U724" s="443"/>
      <c r="V724" s="443"/>
      <c r="W724" s="443"/>
      <c r="X724" s="443"/>
      <c r="Y724" s="443"/>
      <c r="Z724" s="443"/>
      <c r="AA724" s="443"/>
    </row>
    <row r="725">
      <c r="A725" s="443"/>
      <c r="B725" s="459"/>
      <c r="C725" s="459"/>
      <c r="D725" s="459"/>
      <c r="E725" s="459"/>
      <c r="F725" s="459"/>
      <c r="G725" s="459"/>
      <c r="H725" s="459"/>
      <c r="I725" s="459"/>
      <c r="J725" s="443"/>
      <c r="K725" s="443"/>
      <c r="L725" s="443"/>
      <c r="M725" s="443"/>
      <c r="N725" s="443"/>
      <c r="O725" s="443"/>
      <c r="P725" s="443"/>
      <c r="Q725" s="443"/>
      <c r="R725" s="443"/>
      <c r="S725" s="443"/>
      <c r="T725" s="443"/>
      <c r="U725" s="443"/>
      <c r="V725" s="443"/>
      <c r="W725" s="443"/>
      <c r="X725" s="443"/>
      <c r="Y725" s="443"/>
      <c r="Z725" s="443"/>
      <c r="AA725" s="443"/>
    </row>
    <row r="726">
      <c r="A726" s="443"/>
      <c r="B726" s="459"/>
      <c r="C726" s="459"/>
      <c r="D726" s="459"/>
      <c r="E726" s="459"/>
      <c r="F726" s="459"/>
      <c r="G726" s="459"/>
      <c r="H726" s="459"/>
      <c r="I726" s="459"/>
      <c r="J726" s="443"/>
      <c r="K726" s="443"/>
      <c r="L726" s="443"/>
      <c r="M726" s="443"/>
      <c r="N726" s="443"/>
      <c r="O726" s="443"/>
      <c r="P726" s="443"/>
      <c r="Q726" s="443"/>
      <c r="R726" s="443"/>
      <c r="S726" s="443"/>
      <c r="T726" s="443"/>
      <c r="U726" s="443"/>
      <c r="V726" s="443"/>
      <c r="W726" s="443"/>
      <c r="X726" s="443"/>
      <c r="Y726" s="443"/>
      <c r="Z726" s="443"/>
      <c r="AA726" s="443"/>
    </row>
    <row r="727">
      <c r="A727" s="443"/>
      <c r="B727" s="459"/>
      <c r="C727" s="459"/>
      <c r="D727" s="459"/>
      <c r="E727" s="459"/>
      <c r="F727" s="459"/>
      <c r="G727" s="459"/>
      <c r="H727" s="459"/>
      <c r="I727" s="459"/>
      <c r="J727" s="443"/>
      <c r="K727" s="443"/>
      <c r="L727" s="443"/>
      <c r="M727" s="443"/>
      <c r="N727" s="443"/>
      <c r="O727" s="443"/>
      <c r="P727" s="443"/>
      <c r="Q727" s="443"/>
      <c r="R727" s="443"/>
      <c r="S727" s="443"/>
      <c r="T727" s="443"/>
      <c r="U727" s="443"/>
      <c r="V727" s="443"/>
      <c r="W727" s="443"/>
      <c r="X727" s="443"/>
      <c r="Y727" s="443"/>
      <c r="Z727" s="443"/>
      <c r="AA727" s="443"/>
    </row>
    <row r="728">
      <c r="A728" s="443"/>
      <c r="B728" s="459"/>
      <c r="C728" s="459"/>
      <c r="D728" s="459"/>
      <c r="E728" s="459"/>
      <c r="F728" s="459"/>
      <c r="G728" s="459"/>
      <c r="H728" s="459"/>
      <c r="I728" s="459"/>
      <c r="J728" s="443"/>
      <c r="K728" s="443"/>
      <c r="L728" s="443"/>
      <c r="M728" s="443"/>
      <c r="N728" s="443"/>
      <c r="O728" s="443"/>
      <c r="P728" s="443"/>
      <c r="Q728" s="443"/>
      <c r="R728" s="443"/>
      <c r="S728" s="443"/>
      <c r="T728" s="443"/>
      <c r="U728" s="443"/>
      <c r="V728" s="443"/>
      <c r="W728" s="443"/>
      <c r="X728" s="443"/>
      <c r="Y728" s="443"/>
      <c r="Z728" s="443"/>
      <c r="AA728" s="443"/>
    </row>
    <row r="729">
      <c r="A729" s="443"/>
      <c r="B729" s="459"/>
      <c r="C729" s="459"/>
      <c r="D729" s="459"/>
      <c r="E729" s="459"/>
      <c r="F729" s="459"/>
      <c r="G729" s="459"/>
      <c r="H729" s="459"/>
      <c r="I729" s="459"/>
      <c r="J729" s="443"/>
      <c r="K729" s="443"/>
      <c r="L729" s="443"/>
      <c r="M729" s="443"/>
      <c r="N729" s="443"/>
      <c r="O729" s="443"/>
      <c r="P729" s="443"/>
      <c r="Q729" s="443"/>
      <c r="R729" s="443"/>
      <c r="S729" s="443"/>
      <c r="T729" s="443"/>
      <c r="U729" s="443"/>
      <c r="V729" s="443"/>
      <c r="W729" s="443"/>
      <c r="X729" s="443"/>
      <c r="Y729" s="443"/>
      <c r="Z729" s="443"/>
      <c r="AA729" s="443"/>
    </row>
    <row r="730">
      <c r="A730" s="443"/>
      <c r="B730" s="459"/>
      <c r="C730" s="459"/>
      <c r="D730" s="459"/>
      <c r="E730" s="459"/>
      <c r="F730" s="459"/>
      <c r="G730" s="459"/>
      <c r="H730" s="459"/>
      <c r="I730" s="459"/>
      <c r="J730" s="443"/>
      <c r="K730" s="443"/>
      <c r="L730" s="443"/>
      <c r="M730" s="443"/>
      <c r="N730" s="443"/>
      <c r="O730" s="443"/>
      <c r="P730" s="443"/>
      <c r="Q730" s="443"/>
      <c r="R730" s="443"/>
      <c r="S730" s="443"/>
      <c r="T730" s="443"/>
      <c r="U730" s="443"/>
      <c r="V730" s="443"/>
      <c r="W730" s="443"/>
      <c r="X730" s="443"/>
      <c r="Y730" s="443"/>
      <c r="Z730" s="443"/>
      <c r="AA730" s="443"/>
    </row>
    <row r="731">
      <c r="A731" s="443"/>
      <c r="B731" s="459"/>
      <c r="C731" s="459"/>
      <c r="D731" s="459"/>
      <c r="E731" s="459"/>
      <c r="F731" s="459"/>
      <c r="G731" s="459"/>
      <c r="H731" s="459"/>
      <c r="I731" s="459"/>
      <c r="J731" s="443"/>
      <c r="K731" s="443"/>
      <c r="L731" s="443"/>
      <c r="M731" s="443"/>
      <c r="N731" s="443"/>
      <c r="O731" s="443"/>
      <c r="P731" s="443"/>
      <c r="Q731" s="443"/>
      <c r="R731" s="443"/>
      <c r="S731" s="443"/>
      <c r="T731" s="443"/>
      <c r="U731" s="443"/>
      <c r="V731" s="443"/>
      <c r="W731" s="443"/>
      <c r="X731" s="443"/>
      <c r="Y731" s="443"/>
      <c r="Z731" s="443"/>
      <c r="AA731" s="443"/>
    </row>
    <row r="732">
      <c r="A732" s="443"/>
      <c r="B732" s="459"/>
      <c r="C732" s="459"/>
      <c r="D732" s="459"/>
      <c r="E732" s="459"/>
      <c r="F732" s="459"/>
      <c r="G732" s="459"/>
      <c r="H732" s="459"/>
      <c r="I732" s="459"/>
      <c r="J732" s="443"/>
      <c r="K732" s="443"/>
      <c r="L732" s="443"/>
      <c r="M732" s="443"/>
      <c r="N732" s="443"/>
      <c r="O732" s="443"/>
      <c r="P732" s="443"/>
      <c r="Q732" s="443"/>
      <c r="R732" s="443"/>
      <c r="S732" s="443"/>
      <c r="T732" s="443"/>
      <c r="U732" s="443"/>
      <c r="V732" s="443"/>
      <c r="W732" s="443"/>
      <c r="X732" s="443"/>
      <c r="Y732" s="443"/>
      <c r="Z732" s="443"/>
      <c r="AA732" s="443"/>
    </row>
    <row r="733">
      <c r="A733" s="443"/>
      <c r="B733" s="459"/>
      <c r="C733" s="459"/>
      <c r="D733" s="459"/>
      <c r="E733" s="459"/>
      <c r="F733" s="459"/>
      <c r="G733" s="459"/>
      <c r="H733" s="459"/>
      <c r="I733" s="459"/>
      <c r="J733" s="443"/>
      <c r="K733" s="443"/>
      <c r="L733" s="443"/>
      <c r="M733" s="443"/>
      <c r="N733" s="443"/>
      <c r="O733" s="443"/>
      <c r="P733" s="443"/>
      <c r="Q733" s="443"/>
      <c r="R733" s="443"/>
      <c r="S733" s="443"/>
      <c r="T733" s="443"/>
      <c r="U733" s="443"/>
      <c r="V733" s="443"/>
      <c r="W733" s="443"/>
      <c r="X733" s="443"/>
      <c r="Y733" s="443"/>
      <c r="Z733" s="443"/>
      <c r="AA733" s="443"/>
    </row>
    <row r="734">
      <c r="A734" s="443"/>
      <c r="B734" s="459"/>
      <c r="C734" s="459"/>
      <c r="D734" s="459"/>
      <c r="E734" s="459"/>
      <c r="F734" s="459"/>
      <c r="G734" s="459"/>
      <c r="H734" s="459"/>
      <c r="I734" s="459"/>
      <c r="J734" s="443"/>
      <c r="K734" s="443"/>
      <c r="L734" s="443"/>
      <c r="M734" s="443"/>
      <c r="N734" s="443"/>
      <c r="O734" s="443"/>
      <c r="P734" s="443"/>
      <c r="Q734" s="443"/>
      <c r="R734" s="443"/>
      <c r="S734" s="443"/>
      <c r="T734" s="443"/>
      <c r="U734" s="443"/>
      <c r="V734" s="443"/>
      <c r="W734" s="443"/>
      <c r="X734" s="443"/>
      <c r="Y734" s="443"/>
      <c r="Z734" s="443"/>
      <c r="AA734" s="443"/>
    </row>
    <row r="735">
      <c r="A735" s="443"/>
      <c r="B735" s="459"/>
      <c r="C735" s="459"/>
      <c r="D735" s="459"/>
      <c r="E735" s="459"/>
      <c r="F735" s="459"/>
      <c r="G735" s="459"/>
      <c r="H735" s="459"/>
      <c r="I735" s="459"/>
      <c r="J735" s="443"/>
      <c r="K735" s="443"/>
      <c r="L735" s="443"/>
      <c r="M735" s="443"/>
      <c r="N735" s="443"/>
      <c r="O735" s="443"/>
      <c r="P735" s="443"/>
      <c r="Q735" s="443"/>
      <c r="R735" s="443"/>
      <c r="S735" s="443"/>
      <c r="T735" s="443"/>
      <c r="U735" s="443"/>
      <c r="V735" s="443"/>
      <c r="W735" s="443"/>
      <c r="X735" s="443"/>
      <c r="Y735" s="443"/>
      <c r="Z735" s="443"/>
      <c r="AA735" s="443"/>
    </row>
    <row r="736">
      <c r="A736" s="443"/>
      <c r="B736" s="459"/>
      <c r="C736" s="459"/>
      <c r="D736" s="459"/>
      <c r="E736" s="459"/>
      <c r="F736" s="459"/>
      <c r="G736" s="459"/>
      <c r="H736" s="459"/>
      <c r="I736" s="459"/>
      <c r="J736" s="443"/>
      <c r="K736" s="443"/>
      <c r="L736" s="443"/>
      <c r="M736" s="443"/>
      <c r="N736" s="443"/>
      <c r="O736" s="443"/>
      <c r="P736" s="443"/>
      <c r="Q736" s="443"/>
      <c r="R736" s="443"/>
      <c r="S736" s="443"/>
      <c r="T736" s="443"/>
      <c r="U736" s="443"/>
      <c r="V736" s="443"/>
      <c r="W736" s="443"/>
      <c r="X736" s="443"/>
      <c r="Y736" s="443"/>
      <c r="Z736" s="443"/>
      <c r="AA736" s="443"/>
    </row>
    <row r="737">
      <c r="A737" s="443"/>
      <c r="B737" s="459"/>
      <c r="C737" s="459"/>
      <c r="D737" s="459"/>
      <c r="E737" s="459"/>
      <c r="F737" s="459"/>
      <c r="G737" s="459"/>
      <c r="H737" s="459"/>
      <c r="I737" s="459"/>
      <c r="J737" s="443"/>
      <c r="K737" s="443"/>
      <c r="L737" s="443"/>
      <c r="M737" s="443"/>
      <c r="N737" s="443"/>
      <c r="O737" s="443"/>
      <c r="P737" s="443"/>
      <c r="Q737" s="443"/>
      <c r="R737" s="443"/>
      <c r="S737" s="443"/>
      <c r="T737" s="443"/>
      <c r="U737" s="443"/>
      <c r="V737" s="443"/>
      <c r="W737" s="443"/>
      <c r="X737" s="443"/>
      <c r="Y737" s="443"/>
      <c r="Z737" s="443"/>
      <c r="AA737" s="443"/>
    </row>
    <row r="738">
      <c r="A738" s="443"/>
      <c r="B738" s="459"/>
      <c r="C738" s="459"/>
      <c r="D738" s="459"/>
      <c r="E738" s="459"/>
      <c r="F738" s="459"/>
      <c r="G738" s="459"/>
      <c r="H738" s="459"/>
      <c r="I738" s="459"/>
      <c r="J738" s="443"/>
      <c r="K738" s="443"/>
      <c r="L738" s="443"/>
      <c r="M738" s="443"/>
      <c r="N738" s="443"/>
      <c r="O738" s="443"/>
      <c r="P738" s="443"/>
      <c r="Q738" s="443"/>
      <c r="R738" s="443"/>
      <c r="S738" s="443"/>
      <c r="T738" s="443"/>
      <c r="U738" s="443"/>
      <c r="V738" s="443"/>
      <c r="W738" s="443"/>
      <c r="X738" s="443"/>
      <c r="Y738" s="443"/>
      <c r="Z738" s="443"/>
      <c r="AA738" s="443"/>
    </row>
    <row r="739">
      <c r="A739" s="443"/>
      <c r="B739" s="459"/>
      <c r="C739" s="459"/>
      <c r="D739" s="459"/>
      <c r="E739" s="459"/>
      <c r="F739" s="459"/>
      <c r="G739" s="459"/>
      <c r="H739" s="459"/>
      <c r="I739" s="459"/>
      <c r="J739" s="443"/>
      <c r="K739" s="443"/>
      <c r="L739" s="443"/>
      <c r="M739" s="443"/>
      <c r="N739" s="443"/>
      <c r="O739" s="443"/>
      <c r="P739" s="443"/>
      <c r="Q739" s="443"/>
      <c r="R739" s="443"/>
      <c r="S739" s="443"/>
      <c r="T739" s="443"/>
      <c r="U739" s="443"/>
      <c r="V739" s="443"/>
      <c r="W739" s="443"/>
      <c r="X739" s="443"/>
      <c r="Y739" s="443"/>
      <c r="Z739" s="443"/>
      <c r="AA739" s="443"/>
    </row>
    <row r="740">
      <c r="A740" s="443"/>
      <c r="B740" s="459"/>
      <c r="C740" s="459"/>
      <c r="D740" s="459"/>
      <c r="E740" s="459"/>
      <c r="F740" s="459"/>
      <c r="G740" s="459"/>
      <c r="H740" s="459"/>
      <c r="I740" s="459"/>
      <c r="J740" s="443"/>
      <c r="K740" s="443"/>
      <c r="L740" s="443"/>
      <c r="M740" s="443"/>
      <c r="N740" s="443"/>
      <c r="O740" s="443"/>
      <c r="P740" s="443"/>
      <c r="Q740" s="443"/>
      <c r="R740" s="443"/>
      <c r="S740" s="443"/>
      <c r="T740" s="443"/>
      <c r="U740" s="443"/>
      <c r="V740" s="443"/>
      <c r="W740" s="443"/>
      <c r="X740" s="443"/>
      <c r="Y740" s="443"/>
      <c r="Z740" s="443"/>
      <c r="AA740" s="443"/>
    </row>
    <row r="741">
      <c r="A741" s="443"/>
      <c r="B741" s="459"/>
      <c r="C741" s="459"/>
      <c r="D741" s="459"/>
      <c r="E741" s="459"/>
      <c r="F741" s="459"/>
      <c r="G741" s="459"/>
      <c r="H741" s="459"/>
      <c r="I741" s="459"/>
      <c r="J741" s="443"/>
      <c r="K741" s="443"/>
      <c r="L741" s="443"/>
      <c r="M741" s="443"/>
      <c r="N741" s="443"/>
      <c r="O741" s="443"/>
      <c r="P741" s="443"/>
      <c r="Q741" s="443"/>
      <c r="R741" s="443"/>
      <c r="S741" s="443"/>
      <c r="T741" s="443"/>
      <c r="U741" s="443"/>
      <c r="V741" s="443"/>
      <c r="W741" s="443"/>
      <c r="X741" s="443"/>
      <c r="Y741" s="443"/>
      <c r="Z741" s="443"/>
      <c r="AA741" s="443"/>
    </row>
    <row r="742">
      <c r="A742" s="443"/>
      <c r="B742" s="459"/>
      <c r="C742" s="459"/>
      <c r="D742" s="459"/>
      <c r="E742" s="459"/>
      <c r="F742" s="459"/>
      <c r="G742" s="459"/>
      <c r="H742" s="459"/>
      <c r="I742" s="459"/>
      <c r="J742" s="443"/>
      <c r="K742" s="443"/>
      <c r="L742" s="443"/>
      <c r="M742" s="443"/>
      <c r="N742" s="443"/>
      <c r="O742" s="443"/>
      <c r="P742" s="443"/>
      <c r="Q742" s="443"/>
      <c r="R742" s="443"/>
      <c r="S742" s="443"/>
      <c r="T742" s="443"/>
      <c r="U742" s="443"/>
      <c r="V742" s="443"/>
      <c r="W742" s="443"/>
      <c r="X742" s="443"/>
      <c r="Y742" s="443"/>
      <c r="Z742" s="443"/>
      <c r="AA742" s="443"/>
    </row>
    <row r="743">
      <c r="A743" s="443"/>
      <c r="B743" s="459"/>
      <c r="C743" s="459"/>
      <c r="D743" s="459"/>
      <c r="E743" s="459"/>
      <c r="F743" s="459"/>
      <c r="G743" s="459"/>
      <c r="H743" s="459"/>
      <c r="I743" s="459"/>
      <c r="J743" s="443"/>
      <c r="K743" s="443"/>
      <c r="L743" s="443"/>
      <c r="M743" s="443"/>
      <c r="N743" s="443"/>
      <c r="O743" s="443"/>
      <c r="P743" s="443"/>
      <c r="Q743" s="443"/>
      <c r="R743" s="443"/>
      <c r="S743" s="443"/>
      <c r="T743" s="443"/>
      <c r="U743" s="443"/>
      <c r="V743" s="443"/>
      <c r="W743" s="443"/>
      <c r="X743" s="443"/>
      <c r="Y743" s="443"/>
      <c r="Z743" s="443"/>
      <c r="AA743" s="443"/>
    </row>
    <row r="744">
      <c r="A744" s="443"/>
      <c r="B744" s="459"/>
      <c r="C744" s="459"/>
      <c r="D744" s="459"/>
      <c r="E744" s="459"/>
      <c r="F744" s="459"/>
      <c r="G744" s="459"/>
      <c r="H744" s="459"/>
      <c r="I744" s="459"/>
      <c r="J744" s="443"/>
      <c r="K744" s="443"/>
      <c r="L744" s="443"/>
      <c r="M744" s="443"/>
      <c r="N744" s="443"/>
      <c r="O744" s="443"/>
      <c r="P744" s="443"/>
      <c r="Q744" s="443"/>
      <c r="R744" s="443"/>
      <c r="S744" s="443"/>
      <c r="T744" s="443"/>
      <c r="U744" s="443"/>
      <c r="V744" s="443"/>
      <c r="W744" s="443"/>
      <c r="X744" s="443"/>
      <c r="Y744" s="443"/>
      <c r="Z744" s="443"/>
      <c r="AA744" s="443"/>
    </row>
    <row r="745">
      <c r="A745" s="443"/>
      <c r="B745" s="459"/>
      <c r="C745" s="459"/>
      <c r="D745" s="459"/>
      <c r="E745" s="459"/>
      <c r="F745" s="459"/>
      <c r="G745" s="459"/>
      <c r="H745" s="459"/>
      <c r="I745" s="459"/>
      <c r="J745" s="443"/>
      <c r="K745" s="443"/>
      <c r="L745" s="443"/>
      <c r="M745" s="443"/>
      <c r="N745" s="443"/>
      <c r="O745" s="443"/>
      <c r="P745" s="443"/>
      <c r="Q745" s="443"/>
      <c r="R745" s="443"/>
      <c r="S745" s="443"/>
      <c r="T745" s="443"/>
      <c r="U745" s="443"/>
      <c r="V745" s="443"/>
      <c r="W745" s="443"/>
      <c r="X745" s="443"/>
      <c r="Y745" s="443"/>
      <c r="Z745" s="443"/>
      <c r="AA745" s="443"/>
    </row>
    <row r="746">
      <c r="A746" s="443"/>
      <c r="B746" s="459"/>
      <c r="C746" s="459"/>
      <c r="D746" s="459"/>
      <c r="E746" s="459"/>
      <c r="F746" s="459"/>
      <c r="G746" s="459"/>
      <c r="H746" s="459"/>
      <c r="I746" s="459"/>
      <c r="J746" s="443"/>
      <c r="K746" s="443"/>
      <c r="L746" s="443"/>
      <c r="M746" s="443"/>
      <c r="N746" s="443"/>
      <c r="O746" s="443"/>
      <c r="P746" s="443"/>
      <c r="Q746" s="443"/>
      <c r="R746" s="443"/>
      <c r="S746" s="443"/>
      <c r="T746" s="443"/>
      <c r="U746" s="443"/>
      <c r="V746" s="443"/>
      <c r="W746" s="443"/>
      <c r="X746" s="443"/>
      <c r="Y746" s="443"/>
      <c r="Z746" s="443"/>
      <c r="AA746" s="443"/>
    </row>
    <row r="747">
      <c r="A747" s="443"/>
      <c r="B747" s="459"/>
      <c r="C747" s="459"/>
      <c r="D747" s="459"/>
      <c r="E747" s="459"/>
      <c r="F747" s="459"/>
      <c r="G747" s="459"/>
      <c r="H747" s="459"/>
      <c r="I747" s="459"/>
      <c r="J747" s="443"/>
      <c r="K747" s="443"/>
      <c r="L747" s="443"/>
      <c r="M747" s="443"/>
      <c r="N747" s="443"/>
      <c r="O747" s="443"/>
      <c r="P747" s="443"/>
      <c r="Q747" s="443"/>
      <c r="R747" s="443"/>
      <c r="S747" s="443"/>
      <c r="T747" s="443"/>
      <c r="U747" s="443"/>
      <c r="V747" s="443"/>
      <c r="W747" s="443"/>
      <c r="X747" s="443"/>
      <c r="Y747" s="443"/>
      <c r="Z747" s="443"/>
      <c r="AA747" s="443"/>
    </row>
    <row r="748">
      <c r="A748" s="443"/>
      <c r="B748" s="459"/>
      <c r="C748" s="459"/>
      <c r="D748" s="459"/>
      <c r="E748" s="459"/>
      <c r="F748" s="459"/>
      <c r="G748" s="459"/>
      <c r="H748" s="459"/>
      <c r="I748" s="459"/>
      <c r="J748" s="443"/>
      <c r="K748" s="443"/>
      <c r="L748" s="443"/>
      <c r="M748" s="443"/>
      <c r="N748" s="443"/>
      <c r="O748" s="443"/>
      <c r="P748" s="443"/>
      <c r="Q748" s="443"/>
      <c r="R748" s="443"/>
      <c r="S748" s="443"/>
      <c r="T748" s="443"/>
      <c r="U748" s="443"/>
      <c r="V748" s="443"/>
      <c r="W748" s="443"/>
      <c r="X748" s="443"/>
      <c r="Y748" s="443"/>
      <c r="Z748" s="443"/>
      <c r="AA748" s="443"/>
    </row>
    <row r="749">
      <c r="A749" s="443"/>
      <c r="B749" s="459"/>
      <c r="C749" s="459"/>
      <c r="D749" s="459"/>
      <c r="E749" s="459"/>
      <c r="F749" s="459"/>
      <c r="G749" s="459"/>
      <c r="H749" s="459"/>
      <c r="I749" s="459"/>
      <c r="J749" s="443"/>
      <c r="K749" s="443"/>
      <c r="L749" s="443"/>
      <c r="M749" s="443"/>
      <c r="N749" s="443"/>
      <c r="O749" s="443"/>
      <c r="P749" s="443"/>
      <c r="Q749" s="443"/>
      <c r="R749" s="443"/>
      <c r="S749" s="443"/>
      <c r="T749" s="443"/>
      <c r="U749" s="443"/>
      <c r="V749" s="443"/>
      <c r="W749" s="443"/>
      <c r="X749" s="443"/>
      <c r="Y749" s="443"/>
      <c r="Z749" s="443"/>
      <c r="AA749" s="443"/>
    </row>
    <row r="750">
      <c r="A750" s="443"/>
      <c r="B750" s="459"/>
      <c r="C750" s="459"/>
      <c r="D750" s="459"/>
      <c r="E750" s="459"/>
      <c r="F750" s="459"/>
      <c r="G750" s="459"/>
      <c r="H750" s="459"/>
      <c r="I750" s="459"/>
      <c r="J750" s="443"/>
      <c r="K750" s="443"/>
      <c r="L750" s="443"/>
      <c r="M750" s="443"/>
      <c r="N750" s="443"/>
      <c r="O750" s="443"/>
      <c r="P750" s="443"/>
      <c r="Q750" s="443"/>
      <c r="R750" s="443"/>
      <c r="S750" s="443"/>
      <c r="T750" s="443"/>
      <c r="U750" s="443"/>
      <c r="V750" s="443"/>
      <c r="W750" s="443"/>
      <c r="X750" s="443"/>
      <c r="Y750" s="443"/>
      <c r="Z750" s="443"/>
      <c r="AA750" s="443"/>
    </row>
    <row r="751">
      <c r="A751" s="443"/>
      <c r="B751" s="459"/>
      <c r="C751" s="459"/>
      <c r="D751" s="459"/>
      <c r="E751" s="459"/>
      <c r="F751" s="459"/>
      <c r="G751" s="459"/>
      <c r="H751" s="459"/>
      <c r="I751" s="459"/>
      <c r="J751" s="443"/>
      <c r="K751" s="443"/>
      <c r="L751" s="443"/>
      <c r="M751" s="443"/>
      <c r="N751" s="443"/>
      <c r="O751" s="443"/>
      <c r="P751" s="443"/>
      <c r="Q751" s="443"/>
      <c r="R751" s="443"/>
      <c r="S751" s="443"/>
      <c r="T751" s="443"/>
      <c r="U751" s="443"/>
      <c r="V751" s="443"/>
      <c r="W751" s="443"/>
      <c r="X751" s="443"/>
      <c r="Y751" s="443"/>
      <c r="Z751" s="443"/>
      <c r="AA751" s="443"/>
    </row>
    <row r="752">
      <c r="A752" s="443"/>
      <c r="B752" s="459"/>
      <c r="C752" s="459"/>
      <c r="D752" s="459"/>
      <c r="E752" s="459"/>
      <c r="F752" s="459"/>
      <c r="G752" s="459"/>
      <c r="H752" s="459"/>
      <c r="I752" s="459"/>
      <c r="J752" s="443"/>
      <c r="K752" s="443"/>
      <c r="L752" s="443"/>
      <c r="M752" s="443"/>
      <c r="N752" s="443"/>
      <c r="O752" s="443"/>
      <c r="P752" s="443"/>
      <c r="Q752" s="443"/>
      <c r="R752" s="443"/>
      <c r="S752" s="443"/>
      <c r="T752" s="443"/>
      <c r="U752" s="443"/>
      <c r="V752" s="443"/>
      <c r="W752" s="443"/>
      <c r="X752" s="443"/>
      <c r="Y752" s="443"/>
      <c r="Z752" s="443"/>
      <c r="AA752" s="443"/>
    </row>
    <row r="753">
      <c r="A753" s="443"/>
      <c r="B753" s="459"/>
      <c r="C753" s="459"/>
      <c r="D753" s="459"/>
      <c r="E753" s="459"/>
      <c r="F753" s="459"/>
      <c r="G753" s="459"/>
      <c r="H753" s="459"/>
      <c r="I753" s="459"/>
      <c r="J753" s="443"/>
      <c r="K753" s="443"/>
      <c r="L753" s="443"/>
      <c r="M753" s="443"/>
      <c r="N753" s="443"/>
      <c r="O753" s="443"/>
      <c r="P753" s="443"/>
      <c r="Q753" s="443"/>
      <c r="R753" s="443"/>
      <c r="S753" s="443"/>
      <c r="T753" s="443"/>
      <c r="U753" s="443"/>
      <c r="V753" s="443"/>
      <c r="W753" s="443"/>
      <c r="X753" s="443"/>
      <c r="Y753" s="443"/>
      <c r="Z753" s="443"/>
      <c r="AA753" s="443"/>
    </row>
    <row r="754">
      <c r="A754" s="443"/>
      <c r="B754" s="459"/>
      <c r="C754" s="459"/>
      <c r="D754" s="459"/>
      <c r="E754" s="459"/>
      <c r="F754" s="459"/>
      <c r="G754" s="459"/>
      <c r="H754" s="459"/>
      <c r="I754" s="459"/>
      <c r="J754" s="443"/>
      <c r="K754" s="443"/>
      <c r="L754" s="443"/>
      <c r="M754" s="443"/>
      <c r="N754" s="443"/>
      <c r="O754" s="443"/>
      <c r="P754" s="443"/>
      <c r="Q754" s="443"/>
      <c r="R754" s="443"/>
      <c r="S754" s="443"/>
      <c r="T754" s="443"/>
      <c r="U754" s="443"/>
      <c r="V754" s="443"/>
      <c r="W754" s="443"/>
      <c r="X754" s="443"/>
      <c r="Y754" s="443"/>
      <c r="Z754" s="443"/>
      <c r="AA754" s="443"/>
    </row>
    <row r="755">
      <c r="A755" s="443"/>
      <c r="B755" s="459"/>
      <c r="C755" s="459"/>
      <c r="D755" s="459"/>
      <c r="E755" s="459"/>
      <c r="F755" s="459"/>
      <c r="G755" s="459"/>
      <c r="H755" s="459"/>
      <c r="I755" s="459"/>
      <c r="J755" s="443"/>
      <c r="K755" s="443"/>
      <c r="L755" s="443"/>
      <c r="M755" s="443"/>
      <c r="N755" s="443"/>
      <c r="O755" s="443"/>
      <c r="P755" s="443"/>
      <c r="Q755" s="443"/>
      <c r="R755" s="443"/>
      <c r="S755" s="443"/>
      <c r="T755" s="443"/>
      <c r="U755" s="443"/>
      <c r="V755" s="443"/>
      <c r="W755" s="443"/>
      <c r="X755" s="443"/>
      <c r="Y755" s="443"/>
      <c r="Z755" s="443"/>
      <c r="AA755" s="443"/>
    </row>
    <row r="756">
      <c r="A756" s="443"/>
      <c r="B756" s="459"/>
      <c r="C756" s="459"/>
      <c r="D756" s="459"/>
      <c r="E756" s="459"/>
      <c r="F756" s="459"/>
      <c r="G756" s="459"/>
      <c r="H756" s="459"/>
      <c r="I756" s="459"/>
      <c r="J756" s="443"/>
      <c r="K756" s="443"/>
      <c r="L756" s="443"/>
      <c r="M756" s="443"/>
      <c r="N756" s="443"/>
      <c r="O756" s="443"/>
      <c r="P756" s="443"/>
      <c r="Q756" s="443"/>
      <c r="R756" s="443"/>
      <c r="S756" s="443"/>
      <c r="T756" s="443"/>
      <c r="U756" s="443"/>
      <c r="V756" s="443"/>
      <c r="W756" s="443"/>
      <c r="X756" s="443"/>
      <c r="Y756" s="443"/>
      <c r="Z756" s="443"/>
      <c r="AA756" s="443"/>
    </row>
    <row r="757">
      <c r="A757" s="443"/>
      <c r="B757" s="459"/>
      <c r="C757" s="459"/>
      <c r="D757" s="459"/>
      <c r="E757" s="459"/>
      <c r="F757" s="459"/>
      <c r="G757" s="459"/>
      <c r="H757" s="459"/>
      <c r="I757" s="459"/>
      <c r="J757" s="443"/>
      <c r="K757" s="443"/>
      <c r="L757" s="443"/>
      <c r="M757" s="443"/>
      <c r="N757" s="443"/>
      <c r="O757" s="443"/>
      <c r="P757" s="443"/>
      <c r="Q757" s="443"/>
      <c r="R757" s="443"/>
      <c r="S757" s="443"/>
      <c r="T757" s="443"/>
      <c r="U757" s="443"/>
      <c r="V757" s="443"/>
      <c r="W757" s="443"/>
      <c r="X757" s="443"/>
      <c r="Y757" s="443"/>
      <c r="Z757" s="443"/>
      <c r="AA757" s="443"/>
    </row>
    <row r="758">
      <c r="A758" s="443"/>
      <c r="B758" s="459"/>
      <c r="C758" s="459"/>
      <c r="D758" s="459"/>
      <c r="E758" s="459"/>
      <c r="F758" s="459"/>
      <c r="G758" s="459"/>
      <c r="H758" s="459"/>
      <c r="I758" s="459"/>
      <c r="J758" s="443"/>
      <c r="K758" s="443"/>
      <c r="L758" s="443"/>
      <c r="M758" s="443"/>
      <c r="N758" s="443"/>
      <c r="O758" s="443"/>
      <c r="P758" s="443"/>
      <c r="Q758" s="443"/>
      <c r="R758" s="443"/>
      <c r="S758" s="443"/>
      <c r="T758" s="443"/>
      <c r="U758" s="443"/>
      <c r="V758" s="443"/>
      <c r="W758" s="443"/>
      <c r="X758" s="443"/>
      <c r="Y758" s="443"/>
      <c r="Z758" s="443"/>
      <c r="AA758" s="443"/>
    </row>
    <row r="759">
      <c r="A759" s="443"/>
      <c r="B759" s="459"/>
      <c r="C759" s="459"/>
      <c r="D759" s="459"/>
      <c r="E759" s="459"/>
      <c r="F759" s="459"/>
      <c r="G759" s="459"/>
      <c r="H759" s="459"/>
      <c r="I759" s="459"/>
      <c r="J759" s="443"/>
      <c r="K759" s="443"/>
      <c r="L759" s="443"/>
      <c r="M759" s="443"/>
      <c r="N759" s="443"/>
      <c r="O759" s="443"/>
      <c r="P759" s="443"/>
      <c r="Q759" s="443"/>
      <c r="R759" s="443"/>
      <c r="S759" s="443"/>
      <c r="T759" s="443"/>
      <c r="U759" s="443"/>
      <c r="V759" s="443"/>
      <c r="W759" s="443"/>
      <c r="X759" s="443"/>
      <c r="Y759" s="443"/>
      <c r="Z759" s="443"/>
      <c r="AA759" s="443"/>
    </row>
    <row r="760">
      <c r="A760" s="443"/>
      <c r="B760" s="459"/>
      <c r="C760" s="459"/>
      <c r="D760" s="459"/>
      <c r="E760" s="459"/>
      <c r="F760" s="459"/>
      <c r="G760" s="459"/>
      <c r="H760" s="459"/>
      <c r="I760" s="459"/>
      <c r="J760" s="443"/>
      <c r="K760" s="443"/>
      <c r="L760" s="443"/>
      <c r="M760" s="443"/>
      <c r="N760" s="443"/>
      <c r="O760" s="443"/>
      <c r="P760" s="443"/>
      <c r="Q760" s="443"/>
      <c r="R760" s="443"/>
      <c r="S760" s="443"/>
      <c r="T760" s="443"/>
      <c r="U760" s="443"/>
      <c r="V760" s="443"/>
      <c r="W760" s="443"/>
      <c r="X760" s="443"/>
      <c r="Y760" s="443"/>
      <c r="Z760" s="443"/>
      <c r="AA760" s="443"/>
    </row>
    <row r="761">
      <c r="A761" s="443"/>
      <c r="B761" s="459"/>
      <c r="C761" s="459"/>
      <c r="D761" s="459"/>
      <c r="E761" s="459"/>
      <c r="F761" s="459"/>
      <c r="G761" s="459"/>
      <c r="H761" s="459"/>
      <c r="I761" s="459"/>
      <c r="J761" s="443"/>
      <c r="K761" s="443"/>
      <c r="L761" s="443"/>
      <c r="M761" s="443"/>
      <c r="N761" s="443"/>
      <c r="O761" s="443"/>
      <c r="P761" s="443"/>
      <c r="Q761" s="443"/>
      <c r="R761" s="443"/>
      <c r="S761" s="443"/>
      <c r="T761" s="443"/>
      <c r="U761" s="443"/>
      <c r="V761" s="443"/>
      <c r="W761" s="443"/>
      <c r="X761" s="443"/>
      <c r="Y761" s="443"/>
      <c r="Z761" s="443"/>
      <c r="AA761" s="443"/>
    </row>
    <row r="762">
      <c r="A762" s="443"/>
      <c r="B762" s="459"/>
      <c r="C762" s="459"/>
      <c r="D762" s="459"/>
      <c r="E762" s="459"/>
      <c r="F762" s="459"/>
      <c r="G762" s="459"/>
      <c r="H762" s="459"/>
      <c r="I762" s="459"/>
      <c r="J762" s="443"/>
      <c r="K762" s="443"/>
      <c r="L762" s="443"/>
      <c r="M762" s="443"/>
      <c r="N762" s="443"/>
      <c r="O762" s="443"/>
      <c r="P762" s="443"/>
      <c r="Q762" s="443"/>
      <c r="R762" s="443"/>
      <c r="S762" s="443"/>
      <c r="T762" s="443"/>
      <c r="U762" s="443"/>
      <c r="V762" s="443"/>
      <c r="W762" s="443"/>
      <c r="X762" s="443"/>
      <c r="Y762" s="443"/>
      <c r="Z762" s="443"/>
      <c r="AA762" s="443"/>
    </row>
    <row r="763">
      <c r="A763" s="443"/>
      <c r="B763" s="459"/>
      <c r="C763" s="459"/>
      <c r="D763" s="459"/>
      <c r="E763" s="459"/>
      <c r="F763" s="459"/>
      <c r="G763" s="459"/>
      <c r="H763" s="459"/>
      <c r="I763" s="459"/>
      <c r="J763" s="443"/>
      <c r="K763" s="443"/>
      <c r="L763" s="443"/>
      <c r="M763" s="443"/>
      <c r="N763" s="443"/>
      <c r="O763" s="443"/>
      <c r="P763" s="443"/>
      <c r="Q763" s="443"/>
      <c r="R763" s="443"/>
      <c r="S763" s="443"/>
      <c r="T763" s="443"/>
      <c r="U763" s="443"/>
      <c r="V763" s="443"/>
      <c r="W763" s="443"/>
      <c r="X763" s="443"/>
      <c r="Y763" s="443"/>
      <c r="Z763" s="443"/>
      <c r="AA763" s="443"/>
    </row>
    <row r="764">
      <c r="A764" s="443"/>
      <c r="B764" s="459"/>
      <c r="C764" s="459"/>
      <c r="D764" s="459"/>
      <c r="E764" s="459"/>
      <c r="F764" s="459"/>
      <c r="G764" s="459"/>
      <c r="H764" s="459"/>
      <c r="I764" s="459"/>
      <c r="J764" s="443"/>
      <c r="K764" s="443"/>
      <c r="L764" s="443"/>
      <c r="M764" s="443"/>
      <c r="N764" s="443"/>
      <c r="O764" s="443"/>
      <c r="P764" s="443"/>
      <c r="Q764" s="443"/>
      <c r="R764" s="443"/>
      <c r="S764" s="443"/>
      <c r="T764" s="443"/>
      <c r="U764" s="443"/>
      <c r="V764" s="443"/>
      <c r="W764" s="443"/>
      <c r="X764" s="443"/>
      <c r="Y764" s="443"/>
      <c r="Z764" s="443"/>
      <c r="AA764" s="443"/>
    </row>
    <row r="765">
      <c r="A765" s="443"/>
      <c r="B765" s="459"/>
      <c r="C765" s="459"/>
      <c r="D765" s="459"/>
      <c r="E765" s="459"/>
      <c r="F765" s="459"/>
      <c r="G765" s="459"/>
      <c r="H765" s="459"/>
      <c r="I765" s="459"/>
      <c r="J765" s="443"/>
      <c r="K765" s="443"/>
      <c r="L765" s="443"/>
      <c r="M765" s="443"/>
      <c r="N765" s="443"/>
      <c r="O765" s="443"/>
      <c r="P765" s="443"/>
      <c r="Q765" s="443"/>
      <c r="R765" s="443"/>
      <c r="S765" s="443"/>
      <c r="T765" s="443"/>
      <c r="U765" s="443"/>
      <c r="V765" s="443"/>
      <c r="W765" s="443"/>
      <c r="X765" s="443"/>
      <c r="Y765" s="443"/>
      <c r="Z765" s="443"/>
      <c r="AA765" s="443"/>
    </row>
    <row r="766">
      <c r="A766" s="443"/>
      <c r="B766" s="459"/>
      <c r="C766" s="459"/>
      <c r="D766" s="459"/>
      <c r="E766" s="459"/>
      <c r="F766" s="459"/>
      <c r="G766" s="459"/>
      <c r="H766" s="459"/>
      <c r="I766" s="459"/>
      <c r="J766" s="443"/>
      <c r="K766" s="443"/>
      <c r="L766" s="443"/>
      <c r="M766" s="443"/>
      <c r="N766" s="443"/>
      <c r="O766" s="443"/>
      <c r="P766" s="443"/>
      <c r="Q766" s="443"/>
      <c r="R766" s="443"/>
      <c r="S766" s="443"/>
      <c r="T766" s="443"/>
      <c r="U766" s="443"/>
      <c r="V766" s="443"/>
      <c r="W766" s="443"/>
      <c r="X766" s="443"/>
      <c r="Y766" s="443"/>
      <c r="Z766" s="443"/>
      <c r="AA766" s="443"/>
    </row>
    <row r="767">
      <c r="A767" s="443"/>
      <c r="B767" s="459"/>
      <c r="C767" s="459"/>
      <c r="D767" s="459"/>
      <c r="E767" s="459"/>
      <c r="F767" s="459"/>
      <c r="G767" s="459"/>
      <c r="H767" s="459"/>
      <c r="I767" s="459"/>
      <c r="J767" s="443"/>
      <c r="K767" s="443"/>
      <c r="L767" s="443"/>
      <c r="M767" s="443"/>
      <c r="N767" s="443"/>
      <c r="O767" s="443"/>
      <c r="P767" s="443"/>
      <c r="Q767" s="443"/>
      <c r="R767" s="443"/>
      <c r="S767" s="443"/>
      <c r="T767" s="443"/>
      <c r="U767" s="443"/>
      <c r="V767" s="443"/>
      <c r="W767" s="443"/>
      <c r="X767" s="443"/>
      <c r="Y767" s="443"/>
      <c r="Z767" s="443"/>
      <c r="AA767" s="443"/>
    </row>
    <row r="768">
      <c r="A768" s="443"/>
      <c r="B768" s="459"/>
      <c r="C768" s="459"/>
      <c r="D768" s="459"/>
      <c r="E768" s="459"/>
      <c r="F768" s="459"/>
      <c r="G768" s="459"/>
      <c r="H768" s="459"/>
      <c r="I768" s="459"/>
      <c r="J768" s="443"/>
      <c r="K768" s="443"/>
      <c r="L768" s="443"/>
      <c r="M768" s="443"/>
      <c r="N768" s="443"/>
      <c r="O768" s="443"/>
      <c r="P768" s="443"/>
      <c r="Q768" s="443"/>
      <c r="R768" s="443"/>
      <c r="S768" s="443"/>
      <c r="T768" s="443"/>
      <c r="U768" s="443"/>
      <c r="V768" s="443"/>
      <c r="W768" s="443"/>
      <c r="X768" s="443"/>
      <c r="Y768" s="443"/>
      <c r="Z768" s="443"/>
      <c r="AA768" s="443"/>
    </row>
    <row r="769">
      <c r="A769" s="443"/>
      <c r="B769" s="459"/>
      <c r="C769" s="459"/>
      <c r="D769" s="459"/>
      <c r="E769" s="459"/>
      <c r="F769" s="459"/>
      <c r="G769" s="459"/>
      <c r="H769" s="459"/>
      <c r="I769" s="459"/>
      <c r="J769" s="443"/>
      <c r="K769" s="443"/>
      <c r="L769" s="443"/>
      <c r="M769" s="443"/>
      <c r="N769" s="443"/>
      <c r="O769" s="443"/>
      <c r="P769" s="443"/>
      <c r="Q769" s="443"/>
      <c r="R769" s="443"/>
      <c r="S769" s="443"/>
      <c r="T769" s="443"/>
      <c r="U769" s="443"/>
      <c r="V769" s="443"/>
      <c r="W769" s="443"/>
      <c r="X769" s="443"/>
      <c r="Y769" s="443"/>
      <c r="Z769" s="443"/>
      <c r="AA769" s="443"/>
    </row>
    <row r="770">
      <c r="A770" s="443"/>
      <c r="B770" s="459"/>
      <c r="C770" s="459"/>
      <c r="D770" s="459"/>
      <c r="E770" s="459"/>
      <c r="F770" s="459"/>
      <c r="G770" s="459"/>
      <c r="H770" s="459"/>
      <c r="I770" s="459"/>
      <c r="J770" s="443"/>
      <c r="K770" s="443"/>
      <c r="L770" s="443"/>
      <c r="M770" s="443"/>
      <c r="N770" s="443"/>
      <c r="O770" s="443"/>
      <c r="P770" s="443"/>
      <c r="Q770" s="443"/>
      <c r="R770" s="443"/>
      <c r="S770" s="443"/>
      <c r="T770" s="443"/>
      <c r="U770" s="443"/>
      <c r="V770" s="443"/>
      <c r="W770" s="443"/>
      <c r="X770" s="443"/>
      <c r="Y770" s="443"/>
      <c r="Z770" s="443"/>
      <c r="AA770" s="443"/>
    </row>
    <row r="771">
      <c r="A771" s="443"/>
      <c r="B771" s="459"/>
      <c r="C771" s="459"/>
      <c r="D771" s="459"/>
      <c r="E771" s="459"/>
      <c r="F771" s="459"/>
      <c r="G771" s="459"/>
      <c r="H771" s="459"/>
      <c r="I771" s="459"/>
      <c r="J771" s="443"/>
      <c r="K771" s="443"/>
      <c r="L771" s="443"/>
      <c r="M771" s="443"/>
      <c r="N771" s="443"/>
      <c r="O771" s="443"/>
      <c r="P771" s="443"/>
      <c r="Q771" s="443"/>
      <c r="R771" s="443"/>
      <c r="S771" s="443"/>
      <c r="T771" s="443"/>
      <c r="U771" s="443"/>
      <c r="V771" s="443"/>
      <c r="W771" s="443"/>
      <c r="X771" s="443"/>
      <c r="Y771" s="443"/>
      <c r="Z771" s="443"/>
      <c r="AA771" s="443"/>
    </row>
    <row r="772">
      <c r="A772" s="443"/>
      <c r="B772" s="459"/>
      <c r="C772" s="459"/>
      <c r="D772" s="459"/>
      <c r="E772" s="459"/>
      <c r="F772" s="459"/>
      <c r="G772" s="459"/>
      <c r="H772" s="459"/>
      <c r="I772" s="459"/>
      <c r="J772" s="443"/>
      <c r="K772" s="443"/>
      <c r="L772" s="443"/>
      <c r="M772" s="443"/>
      <c r="N772" s="443"/>
      <c r="O772" s="443"/>
      <c r="P772" s="443"/>
      <c r="Q772" s="443"/>
      <c r="R772" s="443"/>
      <c r="S772" s="443"/>
      <c r="T772" s="443"/>
      <c r="U772" s="443"/>
      <c r="V772" s="443"/>
      <c r="W772" s="443"/>
      <c r="X772" s="443"/>
      <c r="Y772" s="443"/>
      <c r="Z772" s="443"/>
      <c r="AA772" s="443"/>
    </row>
    <row r="773">
      <c r="A773" s="443"/>
      <c r="B773" s="459"/>
      <c r="C773" s="459"/>
      <c r="D773" s="459"/>
      <c r="E773" s="459"/>
      <c r="F773" s="459"/>
      <c r="G773" s="459"/>
      <c r="H773" s="459"/>
      <c r="I773" s="459"/>
      <c r="J773" s="443"/>
      <c r="K773" s="443"/>
      <c r="L773" s="443"/>
      <c r="M773" s="443"/>
      <c r="N773" s="443"/>
      <c r="O773" s="443"/>
      <c r="P773" s="443"/>
      <c r="Q773" s="443"/>
      <c r="R773" s="443"/>
      <c r="S773" s="443"/>
      <c r="T773" s="443"/>
      <c r="U773" s="443"/>
      <c r="V773" s="443"/>
      <c r="W773" s="443"/>
      <c r="X773" s="443"/>
      <c r="Y773" s="443"/>
      <c r="Z773" s="443"/>
      <c r="AA773" s="443"/>
    </row>
    <row r="774">
      <c r="A774" s="443"/>
      <c r="B774" s="459"/>
      <c r="C774" s="459"/>
      <c r="D774" s="459"/>
      <c r="E774" s="459"/>
      <c r="F774" s="459"/>
      <c r="G774" s="459"/>
      <c r="H774" s="459"/>
      <c r="I774" s="459"/>
      <c r="J774" s="443"/>
      <c r="K774" s="443"/>
      <c r="L774" s="443"/>
      <c r="M774" s="443"/>
      <c r="N774" s="443"/>
      <c r="O774" s="443"/>
      <c r="P774" s="443"/>
      <c r="Q774" s="443"/>
      <c r="R774" s="443"/>
      <c r="S774" s="443"/>
      <c r="T774" s="443"/>
      <c r="U774" s="443"/>
      <c r="V774" s="443"/>
      <c r="W774" s="443"/>
      <c r="X774" s="443"/>
      <c r="Y774" s="443"/>
      <c r="Z774" s="443"/>
      <c r="AA774" s="443"/>
    </row>
    <row r="775">
      <c r="A775" s="443"/>
      <c r="B775" s="459"/>
      <c r="C775" s="459"/>
      <c r="D775" s="459"/>
      <c r="E775" s="459"/>
      <c r="F775" s="459"/>
      <c r="G775" s="459"/>
      <c r="H775" s="459"/>
      <c r="I775" s="459"/>
      <c r="J775" s="443"/>
      <c r="K775" s="443"/>
      <c r="L775" s="443"/>
      <c r="M775" s="443"/>
      <c r="N775" s="443"/>
      <c r="O775" s="443"/>
      <c r="P775" s="443"/>
      <c r="Q775" s="443"/>
      <c r="R775" s="443"/>
      <c r="S775" s="443"/>
      <c r="T775" s="443"/>
      <c r="U775" s="443"/>
      <c r="V775" s="443"/>
      <c r="W775" s="443"/>
      <c r="X775" s="443"/>
      <c r="Y775" s="443"/>
      <c r="Z775" s="443"/>
      <c r="AA775" s="443"/>
    </row>
    <row r="776">
      <c r="A776" s="443"/>
      <c r="B776" s="459"/>
      <c r="C776" s="459"/>
      <c r="D776" s="459"/>
      <c r="E776" s="459"/>
      <c r="F776" s="459"/>
      <c r="G776" s="459"/>
      <c r="H776" s="459"/>
      <c r="I776" s="459"/>
      <c r="J776" s="443"/>
      <c r="K776" s="443"/>
      <c r="L776" s="443"/>
      <c r="M776" s="443"/>
      <c r="N776" s="443"/>
      <c r="O776" s="443"/>
      <c r="P776" s="443"/>
      <c r="Q776" s="443"/>
      <c r="R776" s="443"/>
      <c r="S776" s="443"/>
      <c r="T776" s="443"/>
      <c r="U776" s="443"/>
      <c r="V776" s="443"/>
      <c r="W776" s="443"/>
      <c r="X776" s="443"/>
      <c r="Y776" s="443"/>
      <c r="Z776" s="443"/>
      <c r="AA776" s="443"/>
    </row>
    <row r="777">
      <c r="A777" s="443"/>
      <c r="B777" s="459"/>
      <c r="C777" s="459"/>
      <c r="D777" s="459"/>
      <c r="E777" s="459"/>
      <c r="F777" s="459"/>
      <c r="G777" s="459"/>
      <c r="H777" s="459"/>
      <c r="I777" s="459"/>
      <c r="J777" s="443"/>
      <c r="K777" s="443"/>
      <c r="L777" s="443"/>
      <c r="M777" s="443"/>
      <c r="N777" s="443"/>
      <c r="O777" s="443"/>
      <c r="P777" s="443"/>
      <c r="Q777" s="443"/>
      <c r="R777" s="443"/>
      <c r="S777" s="443"/>
      <c r="T777" s="443"/>
      <c r="U777" s="443"/>
      <c r="V777" s="443"/>
      <c r="W777" s="443"/>
      <c r="X777" s="443"/>
      <c r="Y777" s="443"/>
      <c r="Z777" s="443"/>
      <c r="AA777" s="443"/>
    </row>
    <row r="778">
      <c r="A778" s="443"/>
      <c r="B778" s="459"/>
      <c r="C778" s="459"/>
      <c r="D778" s="459"/>
      <c r="E778" s="459"/>
      <c r="F778" s="459"/>
      <c r="G778" s="459"/>
      <c r="H778" s="459"/>
      <c r="I778" s="459"/>
      <c r="J778" s="443"/>
      <c r="K778" s="443"/>
      <c r="L778" s="443"/>
      <c r="M778" s="443"/>
      <c r="N778" s="443"/>
      <c r="O778" s="443"/>
      <c r="P778" s="443"/>
      <c r="Q778" s="443"/>
      <c r="R778" s="443"/>
      <c r="S778" s="443"/>
      <c r="T778" s="443"/>
      <c r="U778" s="443"/>
      <c r="V778" s="443"/>
      <c r="W778" s="443"/>
      <c r="X778" s="443"/>
      <c r="Y778" s="443"/>
      <c r="Z778" s="443"/>
      <c r="AA778" s="443"/>
    </row>
    <row r="779">
      <c r="A779" s="443"/>
      <c r="B779" s="459"/>
      <c r="C779" s="459"/>
      <c r="D779" s="459"/>
      <c r="E779" s="459"/>
      <c r="F779" s="459"/>
      <c r="G779" s="459"/>
      <c r="H779" s="459"/>
      <c r="I779" s="459"/>
      <c r="J779" s="443"/>
      <c r="K779" s="443"/>
      <c r="L779" s="443"/>
      <c r="M779" s="443"/>
      <c r="N779" s="443"/>
      <c r="O779" s="443"/>
      <c r="P779" s="443"/>
      <c r="Q779" s="443"/>
      <c r="R779" s="443"/>
      <c r="S779" s="443"/>
      <c r="T779" s="443"/>
      <c r="U779" s="443"/>
      <c r="V779" s="443"/>
      <c r="W779" s="443"/>
      <c r="X779" s="443"/>
      <c r="Y779" s="443"/>
      <c r="Z779" s="443"/>
      <c r="AA779" s="443"/>
    </row>
    <row r="780">
      <c r="A780" s="443"/>
      <c r="B780" s="459"/>
      <c r="C780" s="459"/>
      <c r="D780" s="459"/>
      <c r="E780" s="459"/>
      <c r="F780" s="459"/>
      <c r="G780" s="459"/>
      <c r="H780" s="459"/>
      <c r="I780" s="459"/>
      <c r="J780" s="443"/>
      <c r="K780" s="443"/>
      <c r="L780" s="443"/>
      <c r="M780" s="443"/>
      <c r="N780" s="443"/>
      <c r="O780" s="443"/>
      <c r="P780" s="443"/>
      <c r="Q780" s="443"/>
      <c r="R780" s="443"/>
      <c r="S780" s="443"/>
      <c r="T780" s="443"/>
      <c r="U780" s="443"/>
      <c r="V780" s="443"/>
      <c r="W780" s="443"/>
      <c r="X780" s="443"/>
      <c r="Y780" s="443"/>
      <c r="Z780" s="443"/>
      <c r="AA780" s="443"/>
    </row>
    <row r="781">
      <c r="A781" s="443"/>
      <c r="B781" s="459"/>
      <c r="C781" s="459"/>
      <c r="D781" s="459"/>
      <c r="E781" s="459"/>
      <c r="F781" s="459"/>
      <c r="G781" s="459"/>
      <c r="H781" s="459"/>
      <c r="I781" s="459"/>
      <c r="J781" s="443"/>
      <c r="K781" s="443"/>
      <c r="L781" s="443"/>
      <c r="M781" s="443"/>
      <c r="N781" s="443"/>
      <c r="O781" s="443"/>
      <c r="P781" s="443"/>
      <c r="Q781" s="443"/>
      <c r="R781" s="443"/>
      <c r="S781" s="443"/>
      <c r="T781" s="443"/>
      <c r="U781" s="443"/>
      <c r="V781" s="443"/>
      <c r="W781" s="443"/>
      <c r="X781" s="443"/>
      <c r="Y781" s="443"/>
      <c r="Z781" s="443"/>
      <c r="AA781" s="443"/>
    </row>
    <row r="782">
      <c r="A782" s="443"/>
      <c r="B782" s="459"/>
      <c r="C782" s="459"/>
      <c r="D782" s="459"/>
      <c r="E782" s="459"/>
      <c r="F782" s="459"/>
      <c r="G782" s="459"/>
      <c r="H782" s="459"/>
      <c r="I782" s="459"/>
      <c r="J782" s="443"/>
      <c r="K782" s="443"/>
      <c r="L782" s="443"/>
      <c r="M782" s="443"/>
      <c r="N782" s="443"/>
      <c r="O782" s="443"/>
      <c r="P782" s="443"/>
      <c r="Q782" s="443"/>
      <c r="R782" s="443"/>
      <c r="S782" s="443"/>
      <c r="T782" s="443"/>
      <c r="U782" s="443"/>
      <c r="V782" s="443"/>
      <c r="W782" s="443"/>
      <c r="X782" s="443"/>
      <c r="Y782" s="443"/>
      <c r="Z782" s="443"/>
      <c r="AA782" s="443"/>
    </row>
    <row r="783">
      <c r="A783" s="443"/>
      <c r="B783" s="459"/>
      <c r="C783" s="459"/>
      <c r="D783" s="459"/>
      <c r="E783" s="459"/>
      <c r="F783" s="459"/>
      <c r="G783" s="459"/>
      <c r="H783" s="459"/>
      <c r="I783" s="459"/>
      <c r="J783" s="443"/>
      <c r="K783" s="443"/>
      <c r="L783" s="443"/>
      <c r="M783" s="443"/>
      <c r="N783" s="443"/>
      <c r="O783" s="443"/>
      <c r="P783" s="443"/>
      <c r="Q783" s="443"/>
      <c r="R783" s="443"/>
      <c r="S783" s="443"/>
      <c r="T783" s="443"/>
      <c r="U783" s="443"/>
      <c r="V783" s="443"/>
      <c r="W783" s="443"/>
      <c r="X783" s="443"/>
      <c r="Y783" s="443"/>
      <c r="Z783" s="443"/>
      <c r="AA783" s="443"/>
    </row>
    <row r="784">
      <c r="A784" s="443"/>
      <c r="B784" s="459"/>
      <c r="C784" s="459"/>
      <c r="D784" s="459"/>
      <c r="E784" s="459"/>
      <c r="F784" s="459"/>
      <c r="G784" s="459"/>
      <c r="H784" s="459"/>
      <c r="I784" s="459"/>
      <c r="J784" s="443"/>
      <c r="K784" s="443"/>
      <c r="L784" s="443"/>
      <c r="M784" s="443"/>
      <c r="N784" s="443"/>
      <c r="O784" s="443"/>
      <c r="P784" s="443"/>
      <c r="Q784" s="443"/>
      <c r="R784" s="443"/>
      <c r="S784" s="443"/>
      <c r="T784" s="443"/>
      <c r="U784" s="443"/>
      <c r="V784" s="443"/>
      <c r="W784" s="443"/>
      <c r="X784" s="443"/>
      <c r="Y784" s="443"/>
      <c r="Z784" s="443"/>
      <c r="AA784" s="443"/>
    </row>
    <row r="785">
      <c r="A785" s="443"/>
      <c r="B785" s="459"/>
      <c r="C785" s="459"/>
      <c r="D785" s="459"/>
      <c r="E785" s="459"/>
      <c r="F785" s="459"/>
      <c r="G785" s="459"/>
      <c r="H785" s="459"/>
      <c r="I785" s="459"/>
      <c r="J785" s="443"/>
      <c r="K785" s="443"/>
      <c r="L785" s="443"/>
      <c r="M785" s="443"/>
      <c r="N785" s="443"/>
      <c r="O785" s="443"/>
      <c r="P785" s="443"/>
      <c r="Q785" s="443"/>
      <c r="R785" s="443"/>
      <c r="S785" s="443"/>
      <c r="T785" s="443"/>
      <c r="U785" s="443"/>
      <c r="V785" s="443"/>
      <c r="W785" s="443"/>
      <c r="X785" s="443"/>
      <c r="Y785" s="443"/>
      <c r="Z785" s="443"/>
      <c r="AA785" s="443"/>
    </row>
    <row r="786">
      <c r="A786" s="443"/>
      <c r="B786" s="459"/>
      <c r="C786" s="459"/>
      <c r="D786" s="459"/>
      <c r="E786" s="459"/>
      <c r="F786" s="459"/>
      <c r="G786" s="459"/>
      <c r="H786" s="459"/>
      <c r="I786" s="459"/>
      <c r="J786" s="443"/>
      <c r="K786" s="443"/>
      <c r="L786" s="443"/>
      <c r="M786" s="443"/>
      <c r="N786" s="443"/>
      <c r="O786" s="443"/>
      <c r="P786" s="443"/>
      <c r="Q786" s="443"/>
      <c r="R786" s="443"/>
      <c r="S786" s="443"/>
      <c r="T786" s="443"/>
      <c r="U786" s="443"/>
      <c r="V786" s="443"/>
      <c r="W786" s="443"/>
      <c r="X786" s="443"/>
      <c r="Y786" s="443"/>
      <c r="Z786" s="443"/>
      <c r="AA786" s="443"/>
    </row>
    <row r="787">
      <c r="A787" s="443"/>
      <c r="B787" s="459"/>
      <c r="C787" s="459"/>
      <c r="D787" s="459"/>
      <c r="E787" s="459"/>
      <c r="F787" s="459"/>
      <c r="G787" s="459"/>
      <c r="H787" s="459"/>
      <c r="I787" s="459"/>
      <c r="J787" s="443"/>
      <c r="K787" s="443"/>
      <c r="L787" s="443"/>
      <c r="M787" s="443"/>
      <c r="N787" s="443"/>
      <c r="O787" s="443"/>
      <c r="P787" s="443"/>
      <c r="Q787" s="443"/>
      <c r="R787" s="443"/>
      <c r="S787" s="443"/>
      <c r="T787" s="443"/>
      <c r="U787" s="443"/>
      <c r="V787" s="443"/>
      <c r="W787" s="443"/>
      <c r="X787" s="443"/>
      <c r="Y787" s="443"/>
      <c r="Z787" s="443"/>
      <c r="AA787" s="443"/>
    </row>
    <row r="788">
      <c r="A788" s="443"/>
      <c r="B788" s="459"/>
      <c r="C788" s="459"/>
      <c r="D788" s="459"/>
      <c r="E788" s="459"/>
      <c r="F788" s="459"/>
      <c r="G788" s="459"/>
      <c r="H788" s="459"/>
      <c r="I788" s="459"/>
      <c r="J788" s="443"/>
      <c r="K788" s="443"/>
      <c r="L788" s="443"/>
      <c r="M788" s="443"/>
      <c r="N788" s="443"/>
      <c r="O788" s="443"/>
      <c r="P788" s="443"/>
      <c r="Q788" s="443"/>
      <c r="R788" s="443"/>
      <c r="S788" s="443"/>
      <c r="T788" s="443"/>
      <c r="U788" s="443"/>
      <c r="V788" s="443"/>
      <c r="W788" s="443"/>
      <c r="X788" s="443"/>
      <c r="Y788" s="443"/>
      <c r="Z788" s="443"/>
      <c r="AA788" s="443"/>
    </row>
    <row r="789">
      <c r="A789" s="443"/>
      <c r="B789" s="459"/>
      <c r="C789" s="459"/>
      <c r="D789" s="459"/>
      <c r="E789" s="459"/>
      <c r="F789" s="459"/>
      <c r="G789" s="459"/>
      <c r="H789" s="459"/>
      <c r="I789" s="459"/>
      <c r="J789" s="443"/>
      <c r="K789" s="443"/>
      <c r="L789" s="443"/>
      <c r="M789" s="443"/>
      <c r="N789" s="443"/>
      <c r="O789" s="443"/>
      <c r="P789" s="443"/>
      <c r="Q789" s="443"/>
      <c r="R789" s="443"/>
      <c r="S789" s="443"/>
      <c r="T789" s="443"/>
      <c r="U789" s="443"/>
      <c r="V789" s="443"/>
      <c r="W789" s="443"/>
      <c r="X789" s="443"/>
      <c r="Y789" s="443"/>
      <c r="Z789" s="443"/>
      <c r="AA789" s="443"/>
    </row>
    <row r="790">
      <c r="A790" s="443"/>
      <c r="B790" s="459"/>
      <c r="C790" s="459"/>
      <c r="D790" s="459"/>
      <c r="E790" s="459"/>
      <c r="F790" s="459"/>
      <c r="G790" s="459"/>
      <c r="H790" s="459"/>
      <c r="I790" s="459"/>
      <c r="J790" s="443"/>
      <c r="K790" s="443"/>
      <c r="L790" s="443"/>
      <c r="M790" s="443"/>
      <c r="N790" s="443"/>
      <c r="O790" s="443"/>
      <c r="P790" s="443"/>
      <c r="Q790" s="443"/>
      <c r="R790" s="443"/>
      <c r="S790" s="443"/>
      <c r="T790" s="443"/>
      <c r="U790" s="443"/>
      <c r="V790" s="443"/>
      <c r="W790" s="443"/>
      <c r="X790" s="443"/>
      <c r="Y790" s="443"/>
      <c r="Z790" s="443"/>
      <c r="AA790" s="443"/>
    </row>
    <row r="791">
      <c r="A791" s="443"/>
      <c r="B791" s="459"/>
      <c r="C791" s="459"/>
      <c r="D791" s="459"/>
      <c r="E791" s="459"/>
      <c r="F791" s="459"/>
      <c r="G791" s="459"/>
      <c r="H791" s="459"/>
      <c r="I791" s="459"/>
      <c r="J791" s="443"/>
      <c r="K791" s="443"/>
      <c r="L791" s="443"/>
      <c r="M791" s="443"/>
      <c r="N791" s="443"/>
      <c r="O791" s="443"/>
      <c r="P791" s="443"/>
      <c r="Q791" s="443"/>
      <c r="R791" s="443"/>
      <c r="S791" s="443"/>
      <c r="T791" s="443"/>
      <c r="U791" s="443"/>
      <c r="V791" s="443"/>
      <c r="W791" s="443"/>
      <c r="X791" s="443"/>
      <c r="Y791" s="443"/>
      <c r="Z791" s="443"/>
      <c r="AA791" s="443"/>
    </row>
    <row r="792">
      <c r="A792" s="443"/>
      <c r="B792" s="459"/>
      <c r="C792" s="459"/>
      <c r="D792" s="459"/>
      <c r="E792" s="459"/>
      <c r="F792" s="459"/>
      <c r="G792" s="459"/>
      <c r="H792" s="459"/>
      <c r="I792" s="459"/>
      <c r="J792" s="443"/>
      <c r="K792" s="443"/>
      <c r="L792" s="443"/>
      <c r="M792" s="443"/>
      <c r="N792" s="443"/>
      <c r="O792" s="443"/>
      <c r="P792" s="443"/>
      <c r="Q792" s="443"/>
      <c r="R792" s="443"/>
      <c r="S792" s="443"/>
      <c r="T792" s="443"/>
      <c r="U792" s="443"/>
      <c r="V792" s="443"/>
      <c r="W792" s="443"/>
      <c r="X792" s="443"/>
      <c r="Y792" s="443"/>
      <c r="Z792" s="443"/>
      <c r="AA792" s="443"/>
    </row>
    <row r="793">
      <c r="A793" s="443"/>
      <c r="B793" s="459"/>
      <c r="C793" s="459"/>
      <c r="D793" s="459"/>
      <c r="E793" s="459"/>
      <c r="F793" s="459"/>
      <c r="G793" s="459"/>
      <c r="H793" s="459"/>
      <c r="I793" s="459"/>
      <c r="J793" s="443"/>
      <c r="K793" s="443"/>
      <c r="L793" s="443"/>
      <c r="M793" s="443"/>
      <c r="N793" s="443"/>
      <c r="O793" s="443"/>
      <c r="P793" s="443"/>
      <c r="Q793" s="443"/>
      <c r="R793" s="443"/>
      <c r="S793" s="443"/>
      <c r="T793" s="443"/>
      <c r="U793" s="443"/>
      <c r="V793" s="443"/>
      <c r="W793" s="443"/>
      <c r="X793" s="443"/>
      <c r="Y793" s="443"/>
      <c r="Z793" s="443"/>
      <c r="AA793" s="443"/>
    </row>
    <row r="794">
      <c r="A794" s="443"/>
      <c r="B794" s="459"/>
      <c r="C794" s="459"/>
      <c r="D794" s="459"/>
      <c r="E794" s="459"/>
      <c r="F794" s="459"/>
      <c r="G794" s="459"/>
      <c r="H794" s="459"/>
      <c r="I794" s="459"/>
      <c r="J794" s="443"/>
      <c r="K794" s="443"/>
      <c r="L794" s="443"/>
      <c r="M794" s="443"/>
      <c r="N794" s="443"/>
      <c r="O794" s="443"/>
      <c r="P794" s="443"/>
      <c r="Q794" s="443"/>
      <c r="R794" s="443"/>
      <c r="S794" s="443"/>
      <c r="T794" s="443"/>
      <c r="U794" s="443"/>
      <c r="V794" s="443"/>
      <c r="W794" s="443"/>
      <c r="X794" s="443"/>
      <c r="Y794" s="443"/>
      <c r="Z794" s="443"/>
      <c r="AA794" s="443"/>
    </row>
    <row r="795">
      <c r="A795" s="443"/>
      <c r="B795" s="459"/>
      <c r="C795" s="459"/>
      <c r="D795" s="459"/>
      <c r="E795" s="459"/>
      <c r="F795" s="459"/>
      <c r="G795" s="459"/>
      <c r="H795" s="459"/>
      <c r="I795" s="459"/>
      <c r="J795" s="443"/>
      <c r="K795" s="443"/>
      <c r="L795" s="443"/>
      <c r="M795" s="443"/>
      <c r="N795" s="443"/>
      <c r="O795" s="443"/>
      <c r="P795" s="443"/>
      <c r="Q795" s="443"/>
      <c r="R795" s="443"/>
      <c r="S795" s="443"/>
      <c r="T795" s="443"/>
      <c r="U795" s="443"/>
      <c r="V795" s="443"/>
      <c r="W795" s="443"/>
      <c r="X795" s="443"/>
      <c r="Y795" s="443"/>
      <c r="Z795" s="443"/>
      <c r="AA795" s="443"/>
    </row>
    <row r="796">
      <c r="A796" s="443"/>
      <c r="B796" s="459"/>
      <c r="C796" s="459"/>
      <c r="D796" s="459"/>
      <c r="E796" s="459"/>
      <c r="F796" s="459"/>
      <c r="G796" s="459"/>
      <c r="H796" s="459"/>
      <c r="I796" s="459"/>
      <c r="J796" s="443"/>
      <c r="K796" s="443"/>
      <c r="L796" s="443"/>
      <c r="M796" s="443"/>
      <c r="N796" s="443"/>
      <c r="O796" s="443"/>
      <c r="P796" s="443"/>
      <c r="Q796" s="443"/>
      <c r="R796" s="443"/>
      <c r="S796" s="443"/>
      <c r="T796" s="443"/>
      <c r="U796" s="443"/>
      <c r="V796" s="443"/>
      <c r="W796" s="443"/>
      <c r="X796" s="443"/>
      <c r="Y796" s="443"/>
      <c r="Z796" s="443"/>
      <c r="AA796" s="443"/>
    </row>
    <row r="797">
      <c r="A797" s="443"/>
      <c r="B797" s="459"/>
      <c r="C797" s="459"/>
      <c r="D797" s="459"/>
      <c r="E797" s="459"/>
      <c r="F797" s="459"/>
      <c r="G797" s="459"/>
      <c r="H797" s="459"/>
      <c r="I797" s="459"/>
      <c r="J797" s="443"/>
      <c r="K797" s="443"/>
      <c r="L797" s="443"/>
      <c r="M797" s="443"/>
      <c r="N797" s="443"/>
      <c r="O797" s="443"/>
      <c r="P797" s="443"/>
      <c r="Q797" s="443"/>
      <c r="R797" s="443"/>
      <c r="S797" s="443"/>
      <c r="T797" s="443"/>
      <c r="U797" s="443"/>
      <c r="V797" s="443"/>
      <c r="W797" s="443"/>
      <c r="X797" s="443"/>
      <c r="Y797" s="443"/>
      <c r="Z797" s="443"/>
      <c r="AA797" s="443"/>
    </row>
    <row r="798">
      <c r="A798" s="443"/>
      <c r="B798" s="459"/>
      <c r="C798" s="459"/>
      <c r="D798" s="459"/>
      <c r="E798" s="459"/>
      <c r="F798" s="459"/>
      <c r="G798" s="459"/>
      <c r="H798" s="459"/>
      <c r="I798" s="459"/>
      <c r="J798" s="443"/>
      <c r="K798" s="443"/>
      <c r="L798" s="443"/>
      <c r="M798" s="443"/>
      <c r="N798" s="443"/>
      <c r="O798" s="443"/>
      <c r="P798" s="443"/>
      <c r="Q798" s="443"/>
      <c r="R798" s="443"/>
      <c r="S798" s="443"/>
      <c r="T798" s="443"/>
      <c r="U798" s="443"/>
      <c r="V798" s="443"/>
      <c r="W798" s="443"/>
      <c r="X798" s="443"/>
      <c r="Y798" s="443"/>
      <c r="Z798" s="443"/>
      <c r="AA798" s="443"/>
    </row>
    <row r="799">
      <c r="A799" s="443"/>
      <c r="B799" s="459"/>
      <c r="C799" s="459"/>
      <c r="D799" s="459"/>
      <c r="E799" s="459"/>
      <c r="F799" s="459"/>
      <c r="G799" s="459"/>
      <c r="H799" s="459"/>
      <c r="I799" s="459"/>
      <c r="J799" s="443"/>
      <c r="K799" s="443"/>
      <c r="L799" s="443"/>
      <c r="M799" s="443"/>
      <c r="N799" s="443"/>
      <c r="O799" s="443"/>
      <c r="P799" s="443"/>
      <c r="Q799" s="443"/>
      <c r="R799" s="443"/>
      <c r="S799" s="443"/>
      <c r="T799" s="443"/>
      <c r="U799" s="443"/>
      <c r="V799" s="443"/>
      <c r="W799" s="443"/>
      <c r="X799" s="443"/>
      <c r="Y799" s="443"/>
      <c r="Z799" s="443"/>
      <c r="AA799" s="443"/>
    </row>
    <row r="800">
      <c r="A800" s="443"/>
      <c r="B800" s="459"/>
      <c r="C800" s="459"/>
      <c r="D800" s="459"/>
      <c r="E800" s="459"/>
      <c r="F800" s="459"/>
      <c r="G800" s="459"/>
      <c r="H800" s="459"/>
      <c r="I800" s="459"/>
      <c r="J800" s="443"/>
      <c r="K800" s="443"/>
      <c r="L800" s="443"/>
      <c r="M800" s="443"/>
      <c r="N800" s="443"/>
      <c r="O800" s="443"/>
      <c r="P800" s="443"/>
      <c r="Q800" s="443"/>
      <c r="R800" s="443"/>
      <c r="S800" s="443"/>
      <c r="T800" s="443"/>
      <c r="U800" s="443"/>
      <c r="V800" s="443"/>
      <c r="W800" s="443"/>
      <c r="X800" s="443"/>
      <c r="Y800" s="443"/>
      <c r="Z800" s="443"/>
      <c r="AA800" s="443"/>
    </row>
    <row r="801">
      <c r="A801" s="443"/>
      <c r="B801" s="459"/>
      <c r="C801" s="459"/>
      <c r="D801" s="459"/>
      <c r="E801" s="459"/>
      <c r="F801" s="459"/>
      <c r="G801" s="459"/>
      <c r="H801" s="459"/>
      <c r="I801" s="459"/>
      <c r="J801" s="443"/>
      <c r="K801" s="443"/>
      <c r="L801" s="443"/>
      <c r="M801" s="443"/>
      <c r="N801" s="443"/>
      <c r="O801" s="443"/>
      <c r="P801" s="443"/>
      <c r="Q801" s="443"/>
      <c r="R801" s="443"/>
      <c r="S801" s="443"/>
      <c r="T801" s="443"/>
      <c r="U801" s="443"/>
      <c r="V801" s="443"/>
      <c r="W801" s="443"/>
      <c r="X801" s="443"/>
      <c r="Y801" s="443"/>
      <c r="Z801" s="443"/>
      <c r="AA801" s="443"/>
    </row>
    <row r="802">
      <c r="A802" s="443"/>
      <c r="B802" s="459"/>
      <c r="C802" s="459"/>
      <c r="D802" s="459"/>
      <c r="E802" s="459"/>
      <c r="F802" s="459"/>
      <c r="G802" s="459"/>
      <c r="H802" s="459"/>
      <c r="I802" s="459"/>
      <c r="J802" s="443"/>
      <c r="K802" s="443"/>
      <c r="L802" s="443"/>
      <c r="M802" s="443"/>
      <c r="N802" s="443"/>
      <c r="O802" s="443"/>
      <c r="P802" s="443"/>
      <c r="Q802" s="443"/>
      <c r="R802" s="443"/>
      <c r="S802" s="443"/>
      <c r="T802" s="443"/>
      <c r="U802" s="443"/>
      <c r="V802" s="443"/>
      <c r="W802" s="443"/>
      <c r="X802" s="443"/>
      <c r="Y802" s="443"/>
      <c r="Z802" s="443"/>
      <c r="AA802" s="443"/>
    </row>
    <row r="803">
      <c r="A803" s="443"/>
      <c r="B803" s="459"/>
      <c r="C803" s="459"/>
      <c r="D803" s="459"/>
      <c r="E803" s="459"/>
      <c r="F803" s="459"/>
      <c r="G803" s="459"/>
      <c r="H803" s="459"/>
      <c r="I803" s="459"/>
      <c r="J803" s="443"/>
      <c r="K803" s="443"/>
      <c r="L803" s="443"/>
      <c r="M803" s="443"/>
      <c r="N803" s="443"/>
      <c r="O803" s="443"/>
      <c r="P803" s="443"/>
      <c r="Q803" s="443"/>
      <c r="R803" s="443"/>
      <c r="S803" s="443"/>
      <c r="T803" s="443"/>
      <c r="U803" s="443"/>
      <c r="V803" s="443"/>
      <c r="W803" s="443"/>
      <c r="X803" s="443"/>
      <c r="Y803" s="443"/>
      <c r="Z803" s="443"/>
      <c r="AA803" s="443"/>
    </row>
    <row r="804">
      <c r="A804" s="443"/>
      <c r="B804" s="459"/>
      <c r="C804" s="459"/>
      <c r="D804" s="459"/>
      <c r="E804" s="459"/>
      <c r="F804" s="459"/>
      <c r="G804" s="459"/>
      <c r="H804" s="459"/>
      <c r="I804" s="459"/>
      <c r="J804" s="443"/>
      <c r="K804" s="443"/>
      <c r="L804" s="443"/>
      <c r="M804" s="443"/>
      <c r="N804" s="443"/>
      <c r="O804" s="443"/>
      <c r="P804" s="443"/>
      <c r="Q804" s="443"/>
      <c r="R804" s="443"/>
      <c r="S804" s="443"/>
      <c r="T804" s="443"/>
      <c r="U804" s="443"/>
      <c r="V804" s="443"/>
      <c r="W804" s="443"/>
      <c r="X804" s="443"/>
      <c r="Y804" s="443"/>
      <c r="Z804" s="443"/>
      <c r="AA804" s="443"/>
    </row>
    <row r="805">
      <c r="A805" s="443"/>
      <c r="B805" s="459"/>
      <c r="C805" s="459"/>
      <c r="D805" s="459"/>
      <c r="E805" s="459"/>
      <c r="F805" s="459"/>
      <c r="G805" s="459"/>
      <c r="H805" s="459"/>
      <c r="I805" s="459"/>
      <c r="J805" s="443"/>
      <c r="K805" s="443"/>
      <c r="L805" s="443"/>
      <c r="M805" s="443"/>
      <c r="N805" s="443"/>
      <c r="O805" s="443"/>
      <c r="P805" s="443"/>
      <c r="Q805" s="443"/>
      <c r="R805" s="443"/>
      <c r="S805" s="443"/>
      <c r="T805" s="443"/>
      <c r="U805" s="443"/>
      <c r="V805" s="443"/>
      <c r="W805" s="443"/>
      <c r="X805" s="443"/>
      <c r="Y805" s="443"/>
      <c r="Z805" s="443"/>
      <c r="AA805" s="443"/>
    </row>
    <row r="806">
      <c r="A806" s="443"/>
      <c r="B806" s="459"/>
      <c r="C806" s="459"/>
      <c r="D806" s="459"/>
      <c r="E806" s="459"/>
      <c r="F806" s="459"/>
      <c r="G806" s="459"/>
      <c r="H806" s="459"/>
      <c r="I806" s="459"/>
      <c r="J806" s="443"/>
      <c r="K806" s="443"/>
      <c r="L806" s="443"/>
      <c r="M806" s="443"/>
      <c r="N806" s="443"/>
      <c r="O806" s="443"/>
      <c r="P806" s="443"/>
      <c r="Q806" s="443"/>
      <c r="R806" s="443"/>
      <c r="S806" s="443"/>
      <c r="T806" s="443"/>
      <c r="U806" s="443"/>
      <c r="V806" s="443"/>
      <c r="W806" s="443"/>
      <c r="X806" s="443"/>
      <c r="Y806" s="443"/>
      <c r="Z806" s="443"/>
      <c r="AA806" s="443"/>
    </row>
    <row r="807">
      <c r="A807" s="443"/>
      <c r="B807" s="459"/>
      <c r="C807" s="459"/>
      <c r="D807" s="459"/>
      <c r="E807" s="459"/>
      <c r="F807" s="459"/>
      <c r="G807" s="459"/>
      <c r="H807" s="459"/>
      <c r="I807" s="459"/>
      <c r="J807" s="443"/>
      <c r="K807" s="443"/>
      <c r="L807" s="443"/>
      <c r="M807" s="443"/>
      <c r="N807" s="443"/>
      <c r="O807" s="443"/>
      <c r="P807" s="443"/>
      <c r="Q807" s="443"/>
      <c r="R807" s="443"/>
      <c r="S807" s="443"/>
      <c r="T807" s="443"/>
      <c r="U807" s="443"/>
      <c r="V807" s="443"/>
      <c r="W807" s="443"/>
      <c r="X807" s="443"/>
      <c r="Y807" s="443"/>
      <c r="Z807" s="443"/>
      <c r="AA807" s="443"/>
    </row>
    <row r="808">
      <c r="A808" s="443"/>
      <c r="B808" s="459"/>
      <c r="C808" s="459"/>
      <c r="D808" s="459"/>
      <c r="E808" s="459"/>
      <c r="F808" s="459"/>
      <c r="G808" s="459"/>
      <c r="H808" s="459"/>
      <c r="I808" s="459"/>
      <c r="J808" s="443"/>
      <c r="K808" s="443"/>
      <c r="L808" s="443"/>
      <c r="M808" s="443"/>
      <c r="N808" s="443"/>
      <c r="O808" s="443"/>
      <c r="P808" s="443"/>
      <c r="Q808" s="443"/>
      <c r="R808" s="443"/>
      <c r="S808" s="443"/>
      <c r="T808" s="443"/>
      <c r="U808" s="443"/>
      <c r="V808" s="443"/>
      <c r="W808" s="443"/>
      <c r="X808" s="443"/>
      <c r="Y808" s="443"/>
      <c r="Z808" s="443"/>
      <c r="AA808" s="443"/>
    </row>
    <row r="809">
      <c r="A809" s="443"/>
      <c r="B809" s="459"/>
      <c r="C809" s="459"/>
      <c r="D809" s="459"/>
      <c r="E809" s="459"/>
      <c r="F809" s="459"/>
      <c r="G809" s="459"/>
      <c r="H809" s="459"/>
      <c r="I809" s="459"/>
      <c r="J809" s="443"/>
      <c r="K809" s="443"/>
      <c r="L809" s="443"/>
      <c r="M809" s="443"/>
      <c r="N809" s="443"/>
      <c r="O809" s="443"/>
      <c r="P809" s="443"/>
      <c r="Q809" s="443"/>
      <c r="R809" s="443"/>
      <c r="S809" s="443"/>
      <c r="T809" s="443"/>
      <c r="U809" s="443"/>
      <c r="V809" s="443"/>
      <c r="W809" s="443"/>
      <c r="X809" s="443"/>
      <c r="Y809" s="443"/>
      <c r="Z809" s="443"/>
      <c r="AA809" s="443"/>
    </row>
    <row r="810">
      <c r="A810" s="443"/>
      <c r="B810" s="459"/>
      <c r="C810" s="459"/>
      <c r="D810" s="459"/>
      <c r="E810" s="459"/>
      <c r="F810" s="459"/>
      <c r="G810" s="459"/>
      <c r="H810" s="459"/>
      <c r="I810" s="459"/>
      <c r="J810" s="443"/>
      <c r="K810" s="443"/>
      <c r="L810" s="443"/>
      <c r="M810" s="443"/>
      <c r="N810" s="443"/>
      <c r="O810" s="443"/>
      <c r="P810" s="443"/>
      <c r="Q810" s="443"/>
      <c r="R810" s="443"/>
      <c r="S810" s="443"/>
      <c r="T810" s="443"/>
      <c r="U810" s="443"/>
      <c r="V810" s="443"/>
      <c r="W810" s="443"/>
      <c r="X810" s="443"/>
      <c r="Y810" s="443"/>
      <c r="Z810" s="443"/>
      <c r="AA810" s="443"/>
    </row>
    <row r="811">
      <c r="A811" s="443"/>
      <c r="B811" s="459"/>
      <c r="C811" s="459"/>
      <c r="D811" s="459"/>
      <c r="E811" s="459"/>
      <c r="F811" s="459"/>
      <c r="G811" s="459"/>
      <c r="H811" s="459"/>
      <c r="I811" s="459"/>
      <c r="J811" s="443"/>
      <c r="K811" s="443"/>
      <c r="L811" s="443"/>
      <c r="M811" s="443"/>
      <c r="N811" s="443"/>
      <c r="O811" s="443"/>
      <c r="P811" s="443"/>
      <c r="Q811" s="443"/>
      <c r="R811" s="443"/>
      <c r="S811" s="443"/>
      <c r="T811" s="443"/>
      <c r="U811" s="443"/>
      <c r="V811" s="443"/>
      <c r="W811" s="443"/>
      <c r="X811" s="443"/>
      <c r="Y811" s="443"/>
      <c r="Z811" s="443"/>
      <c r="AA811" s="443"/>
    </row>
    <row r="812">
      <c r="A812" s="443"/>
      <c r="B812" s="459"/>
      <c r="C812" s="459"/>
      <c r="D812" s="459"/>
      <c r="E812" s="459"/>
      <c r="F812" s="459"/>
      <c r="G812" s="459"/>
      <c r="H812" s="459"/>
      <c r="I812" s="459"/>
      <c r="J812" s="443"/>
      <c r="K812" s="443"/>
      <c r="L812" s="443"/>
      <c r="M812" s="443"/>
      <c r="N812" s="443"/>
      <c r="O812" s="443"/>
      <c r="P812" s="443"/>
      <c r="Q812" s="443"/>
      <c r="R812" s="443"/>
      <c r="S812" s="443"/>
      <c r="T812" s="443"/>
      <c r="U812" s="443"/>
      <c r="V812" s="443"/>
      <c r="W812" s="443"/>
      <c r="X812" s="443"/>
      <c r="Y812" s="443"/>
      <c r="Z812" s="443"/>
      <c r="AA812" s="443"/>
    </row>
    <row r="813">
      <c r="A813" s="443"/>
      <c r="B813" s="459"/>
      <c r="C813" s="459"/>
      <c r="D813" s="459"/>
      <c r="E813" s="459"/>
      <c r="F813" s="459"/>
      <c r="G813" s="459"/>
      <c r="H813" s="459"/>
      <c r="I813" s="459"/>
      <c r="J813" s="443"/>
      <c r="K813" s="443"/>
      <c r="L813" s="443"/>
      <c r="M813" s="443"/>
      <c r="N813" s="443"/>
      <c r="O813" s="443"/>
      <c r="P813" s="443"/>
      <c r="Q813" s="443"/>
      <c r="R813" s="443"/>
      <c r="S813" s="443"/>
      <c r="T813" s="443"/>
      <c r="U813" s="443"/>
      <c r="V813" s="443"/>
      <c r="W813" s="443"/>
      <c r="X813" s="443"/>
      <c r="Y813" s="443"/>
      <c r="Z813" s="443"/>
      <c r="AA813" s="443"/>
    </row>
    <row r="814">
      <c r="A814" s="443"/>
      <c r="B814" s="459"/>
      <c r="C814" s="459"/>
      <c r="D814" s="459"/>
      <c r="E814" s="459"/>
      <c r="F814" s="459"/>
      <c r="G814" s="459"/>
      <c r="H814" s="459"/>
      <c r="I814" s="459"/>
      <c r="J814" s="443"/>
      <c r="K814" s="443"/>
      <c r="L814" s="443"/>
      <c r="M814" s="443"/>
      <c r="N814" s="443"/>
      <c r="O814" s="443"/>
      <c r="P814" s="443"/>
      <c r="Q814" s="443"/>
      <c r="R814" s="443"/>
      <c r="S814" s="443"/>
      <c r="T814" s="443"/>
      <c r="U814" s="443"/>
      <c r="V814" s="443"/>
      <c r="W814" s="443"/>
      <c r="X814" s="443"/>
      <c r="Y814" s="443"/>
      <c r="Z814" s="443"/>
      <c r="AA814" s="443"/>
    </row>
    <row r="815">
      <c r="A815" s="443"/>
      <c r="B815" s="459"/>
      <c r="C815" s="459"/>
      <c r="D815" s="459"/>
      <c r="E815" s="459"/>
      <c r="F815" s="459"/>
      <c r="G815" s="459"/>
      <c r="H815" s="459"/>
      <c r="I815" s="459"/>
      <c r="J815" s="443"/>
      <c r="K815" s="443"/>
      <c r="L815" s="443"/>
      <c r="M815" s="443"/>
      <c r="N815" s="443"/>
      <c r="O815" s="443"/>
      <c r="P815" s="443"/>
      <c r="Q815" s="443"/>
      <c r="R815" s="443"/>
      <c r="S815" s="443"/>
      <c r="T815" s="443"/>
      <c r="U815" s="443"/>
      <c r="V815" s="443"/>
      <c r="W815" s="443"/>
      <c r="X815" s="443"/>
      <c r="Y815" s="443"/>
      <c r="Z815" s="443"/>
      <c r="AA815" s="443"/>
    </row>
    <row r="816">
      <c r="A816" s="443"/>
      <c r="B816" s="459"/>
      <c r="C816" s="459"/>
      <c r="D816" s="459"/>
      <c r="E816" s="459"/>
      <c r="F816" s="459"/>
      <c r="G816" s="459"/>
      <c r="H816" s="459"/>
      <c r="I816" s="459"/>
      <c r="J816" s="443"/>
      <c r="K816" s="443"/>
      <c r="L816" s="443"/>
      <c r="M816" s="443"/>
      <c r="N816" s="443"/>
      <c r="O816" s="443"/>
      <c r="P816" s="443"/>
      <c r="Q816" s="443"/>
      <c r="R816" s="443"/>
      <c r="S816" s="443"/>
      <c r="T816" s="443"/>
      <c r="U816" s="443"/>
      <c r="V816" s="443"/>
      <c r="W816" s="443"/>
      <c r="X816" s="443"/>
      <c r="Y816" s="443"/>
      <c r="Z816" s="443"/>
      <c r="AA816" s="443"/>
    </row>
    <row r="817">
      <c r="A817" s="443"/>
      <c r="B817" s="459"/>
      <c r="C817" s="459"/>
      <c r="D817" s="459"/>
      <c r="E817" s="459"/>
      <c r="F817" s="459"/>
      <c r="G817" s="459"/>
      <c r="H817" s="459"/>
      <c r="I817" s="459"/>
      <c r="J817" s="443"/>
      <c r="K817" s="443"/>
      <c r="L817" s="443"/>
      <c r="M817" s="443"/>
      <c r="N817" s="443"/>
      <c r="O817" s="443"/>
      <c r="P817" s="443"/>
      <c r="Q817" s="443"/>
      <c r="R817" s="443"/>
      <c r="S817" s="443"/>
      <c r="T817" s="443"/>
      <c r="U817" s="443"/>
      <c r="V817" s="443"/>
      <c r="W817" s="443"/>
      <c r="X817" s="443"/>
      <c r="Y817" s="443"/>
      <c r="Z817" s="443"/>
      <c r="AA817" s="443"/>
    </row>
    <row r="818">
      <c r="A818" s="443"/>
      <c r="B818" s="459"/>
      <c r="C818" s="459"/>
      <c r="D818" s="459"/>
      <c r="E818" s="459"/>
      <c r="F818" s="459"/>
      <c r="G818" s="459"/>
      <c r="H818" s="459"/>
      <c r="I818" s="459"/>
      <c r="J818" s="443"/>
      <c r="K818" s="443"/>
      <c r="L818" s="443"/>
      <c r="M818" s="443"/>
      <c r="N818" s="443"/>
      <c r="O818" s="443"/>
      <c r="P818" s="443"/>
      <c r="Q818" s="443"/>
      <c r="R818" s="443"/>
      <c r="S818" s="443"/>
      <c r="T818" s="443"/>
      <c r="U818" s="443"/>
      <c r="V818" s="443"/>
      <c r="W818" s="443"/>
      <c r="X818" s="443"/>
      <c r="Y818" s="443"/>
      <c r="Z818" s="443"/>
      <c r="AA818" s="443"/>
    </row>
    <row r="819">
      <c r="A819" s="443"/>
      <c r="B819" s="459"/>
      <c r="C819" s="459"/>
      <c r="D819" s="459"/>
      <c r="E819" s="459"/>
      <c r="F819" s="459"/>
      <c r="G819" s="459"/>
      <c r="H819" s="459"/>
      <c r="I819" s="459"/>
      <c r="J819" s="443"/>
      <c r="K819" s="443"/>
      <c r="L819" s="443"/>
      <c r="M819" s="443"/>
      <c r="N819" s="443"/>
      <c r="O819" s="443"/>
      <c r="P819" s="443"/>
      <c r="Q819" s="443"/>
      <c r="R819" s="443"/>
      <c r="S819" s="443"/>
      <c r="T819" s="443"/>
      <c r="U819" s="443"/>
      <c r="V819" s="443"/>
      <c r="W819" s="443"/>
      <c r="X819" s="443"/>
      <c r="Y819" s="443"/>
      <c r="Z819" s="443"/>
      <c r="AA819" s="443"/>
    </row>
    <row r="820">
      <c r="A820" s="443"/>
      <c r="B820" s="459"/>
      <c r="C820" s="459"/>
      <c r="D820" s="459"/>
      <c r="E820" s="459"/>
      <c r="F820" s="459"/>
      <c r="G820" s="459"/>
      <c r="H820" s="459"/>
      <c r="I820" s="459"/>
      <c r="J820" s="443"/>
      <c r="K820" s="443"/>
      <c r="L820" s="443"/>
      <c r="M820" s="443"/>
      <c r="N820" s="443"/>
      <c r="O820" s="443"/>
      <c r="P820" s="443"/>
      <c r="Q820" s="443"/>
      <c r="R820" s="443"/>
      <c r="S820" s="443"/>
      <c r="T820" s="443"/>
      <c r="U820" s="443"/>
      <c r="V820" s="443"/>
      <c r="W820" s="443"/>
      <c r="X820" s="443"/>
      <c r="Y820" s="443"/>
      <c r="Z820" s="443"/>
      <c r="AA820" s="443"/>
    </row>
    <row r="821">
      <c r="A821" s="443"/>
      <c r="B821" s="459"/>
      <c r="C821" s="459"/>
      <c r="D821" s="459"/>
      <c r="E821" s="459"/>
      <c r="F821" s="459"/>
      <c r="G821" s="459"/>
      <c r="H821" s="459"/>
      <c r="I821" s="459"/>
      <c r="J821" s="443"/>
      <c r="K821" s="443"/>
      <c r="L821" s="443"/>
      <c r="M821" s="443"/>
      <c r="N821" s="443"/>
      <c r="O821" s="443"/>
      <c r="P821" s="443"/>
      <c r="Q821" s="443"/>
      <c r="R821" s="443"/>
      <c r="S821" s="443"/>
      <c r="T821" s="443"/>
      <c r="U821" s="443"/>
      <c r="V821" s="443"/>
      <c r="W821" s="443"/>
      <c r="X821" s="443"/>
      <c r="Y821" s="443"/>
      <c r="Z821" s="443"/>
      <c r="AA821" s="443"/>
    </row>
    <row r="822">
      <c r="A822" s="443"/>
      <c r="B822" s="459"/>
      <c r="C822" s="459"/>
      <c r="D822" s="459"/>
      <c r="E822" s="459"/>
      <c r="F822" s="459"/>
      <c r="G822" s="459"/>
      <c r="H822" s="459"/>
      <c r="I822" s="459"/>
      <c r="J822" s="443"/>
      <c r="K822" s="443"/>
      <c r="L822" s="443"/>
      <c r="M822" s="443"/>
      <c r="N822" s="443"/>
      <c r="O822" s="443"/>
      <c r="P822" s="443"/>
      <c r="Q822" s="443"/>
      <c r="R822" s="443"/>
      <c r="S822" s="443"/>
      <c r="T822" s="443"/>
      <c r="U822" s="443"/>
      <c r="V822" s="443"/>
      <c r="W822" s="443"/>
      <c r="X822" s="443"/>
      <c r="Y822" s="443"/>
      <c r="Z822" s="443"/>
      <c r="AA822" s="443"/>
    </row>
    <row r="823">
      <c r="A823" s="443"/>
      <c r="B823" s="459"/>
      <c r="C823" s="459"/>
      <c r="D823" s="459"/>
      <c r="E823" s="459"/>
      <c r="F823" s="459"/>
      <c r="G823" s="459"/>
      <c r="H823" s="459"/>
      <c r="I823" s="459"/>
      <c r="J823" s="443"/>
      <c r="K823" s="443"/>
      <c r="L823" s="443"/>
      <c r="M823" s="443"/>
      <c r="N823" s="443"/>
      <c r="O823" s="443"/>
      <c r="P823" s="443"/>
      <c r="Q823" s="443"/>
      <c r="R823" s="443"/>
      <c r="S823" s="443"/>
      <c r="T823" s="443"/>
      <c r="U823" s="443"/>
      <c r="V823" s="443"/>
      <c r="W823" s="443"/>
      <c r="X823" s="443"/>
      <c r="Y823" s="443"/>
      <c r="Z823" s="443"/>
      <c r="AA823" s="443"/>
    </row>
    <row r="824">
      <c r="A824" s="443"/>
      <c r="B824" s="459"/>
      <c r="C824" s="459"/>
      <c r="D824" s="459"/>
      <c r="E824" s="459"/>
      <c r="F824" s="459"/>
      <c r="G824" s="459"/>
      <c r="H824" s="459"/>
      <c r="I824" s="459"/>
      <c r="J824" s="443"/>
      <c r="K824" s="443"/>
      <c r="L824" s="443"/>
      <c r="M824" s="443"/>
      <c r="N824" s="443"/>
      <c r="O824" s="443"/>
      <c r="P824" s="443"/>
      <c r="Q824" s="443"/>
      <c r="R824" s="443"/>
      <c r="S824" s="443"/>
      <c r="T824" s="443"/>
      <c r="U824" s="443"/>
      <c r="V824" s="443"/>
      <c r="W824" s="443"/>
      <c r="X824" s="443"/>
      <c r="Y824" s="443"/>
      <c r="Z824" s="443"/>
      <c r="AA824" s="443"/>
    </row>
    <row r="825">
      <c r="A825" s="443"/>
      <c r="B825" s="459"/>
      <c r="C825" s="459"/>
      <c r="D825" s="459"/>
      <c r="E825" s="459"/>
      <c r="F825" s="459"/>
      <c r="G825" s="459"/>
      <c r="H825" s="459"/>
      <c r="I825" s="459"/>
      <c r="J825" s="443"/>
      <c r="K825" s="443"/>
      <c r="L825" s="443"/>
      <c r="M825" s="443"/>
      <c r="N825" s="443"/>
      <c r="O825" s="443"/>
      <c r="P825" s="443"/>
      <c r="Q825" s="443"/>
      <c r="R825" s="443"/>
      <c r="S825" s="443"/>
      <c r="T825" s="443"/>
      <c r="U825" s="443"/>
      <c r="V825" s="443"/>
      <c r="W825" s="443"/>
      <c r="X825" s="443"/>
      <c r="Y825" s="443"/>
      <c r="Z825" s="443"/>
      <c r="AA825" s="443"/>
    </row>
    <row r="826">
      <c r="A826" s="443"/>
      <c r="B826" s="459"/>
      <c r="C826" s="459"/>
      <c r="D826" s="459"/>
      <c r="E826" s="459"/>
      <c r="F826" s="459"/>
      <c r="G826" s="459"/>
      <c r="H826" s="459"/>
      <c r="I826" s="459"/>
      <c r="J826" s="443"/>
      <c r="K826" s="443"/>
      <c r="L826" s="443"/>
      <c r="M826" s="443"/>
      <c r="N826" s="443"/>
      <c r="O826" s="443"/>
      <c r="P826" s="443"/>
      <c r="Q826" s="443"/>
      <c r="R826" s="443"/>
      <c r="S826" s="443"/>
      <c r="T826" s="443"/>
      <c r="U826" s="443"/>
      <c r="V826" s="443"/>
      <c r="W826" s="443"/>
      <c r="X826" s="443"/>
      <c r="Y826" s="443"/>
      <c r="Z826" s="443"/>
      <c r="AA826" s="443"/>
    </row>
    <row r="827">
      <c r="A827" s="443"/>
      <c r="B827" s="459"/>
      <c r="C827" s="459"/>
      <c r="D827" s="459"/>
      <c r="E827" s="459"/>
      <c r="F827" s="459"/>
      <c r="G827" s="459"/>
      <c r="H827" s="459"/>
      <c r="I827" s="459"/>
      <c r="J827" s="443"/>
      <c r="K827" s="443"/>
      <c r="L827" s="443"/>
      <c r="M827" s="443"/>
      <c r="N827" s="443"/>
      <c r="O827" s="443"/>
      <c r="P827" s="443"/>
      <c r="Q827" s="443"/>
      <c r="R827" s="443"/>
      <c r="S827" s="443"/>
      <c r="T827" s="443"/>
      <c r="U827" s="443"/>
      <c r="V827" s="443"/>
      <c r="W827" s="443"/>
      <c r="X827" s="443"/>
      <c r="Y827" s="443"/>
      <c r="Z827" s="443"/>
      <c r="AA827" s="443"/>
    </row>
    <row r="828">
      <c r="A828" s="443"/>
      <c r="B828" s="459"/>
      <c r="C828" s="459"/>
      <c r="D828" s="459"/>
      <c r="E828" s="459"/>
      <c r="F828" s="459"/>
      <c r="G828" s="459"/>
      <c r="H828" s="459"/>
      <c r="I828" s="459"/>
      <c r="J828" s="443"/>
      <c r="K828" s="443"/>
      <c r="L828" s="443"/>
      <c r="M828" s="443"/>
      <c r="N828" s="443"/>
      <c r="O828" s="443"/>
      <c r="P828" s="443"/>
      <c r="Q828" s="443"/>
      <c r="R828" s="443"/>
      <c r="S828" s="443"/>
      <c r="T828" s="443"/>
      <c r="U828" s="443"/>
      <c r="V828" s="443"/>
      <c r="W828" s="443"/>
      <c r="X828" s="443"/>
      <c r="Y828" s="443"/>
      <c r="Z828" s="443"/>
      <c r="AA828" s="443"/>
    </row>
    <row r="829">
      <c r="A829" s="443"/>
      <c r="B829" s="459"/>
      <c r="C829" s="459"/>
      <c r="D829" s="459"/>
      <c r="E829" s="459"/>
      <c r="F829" s="459"/>
      <c r="G829" s="459"/>
      <c r="H829" s="459"/>
      <c r="I829" s="459"/>
      <c r="J829" s="443"/>
      <c r="K829" s="443"/>
      <c r="L829" s="443"/>
      <c r="M829" s="443"/>
      <c r="N829" s="443"/>
      <c r="O829" s="443"/>
      <c r="P829" s="443"/>
      <c r="Q829" s="443"/>
      <c r="R829" s="443"/>
      <c r="S829" s="443"/>
      <c r="T829" s="443"/>
      <c r="U829" s="443"/>
      <c r="V829" s="443"/>
      <c r="W829" s="443"/>
      <c r="X829" s="443"/>
      <c r="Y829" s="443"/>
      <c r="Z829" s="443"/>
      <c r="AA829" s="443"/>
    </row>
    <row r="830">
      <c r="A830" s="443"/>
      <c r="B830" s="459"/>
      <c r="C830" s="459"/>
      <c r="D830" s="459"/>
      <c r="E830" s="459"/>
      <c r="F830" s="459"/>
      <c r="G830" s="459"/>
      <c r="H830" s="459"/>
      <c r="I830" s="459"/>
      <c r="J830" s="443"/>
      <c r="K830" s="443"/>
      <c r="L830" s="443"/>
      <c r="M830" s="443"/>
      <c r="N830" s="443"/>
      <c r="O830" s="443"/>
      <c r="P830" s="443"/>
      <c r="Q830" s="443"/>
      <c r="R830" s="443"/>
      <c r="S830" s="443"/>
      <c r="T830" s="443"/>
      <c r="U830" s="443"/>
      <c r="V830" s="443"/>
      <c r="W830" s="443"/>
      <c r="X830" s="443"/>
      <c r="Y830" s="443"/>
      <c r="Z830" s="443"/>
      <c r="AA830" s="443"/>
    </row>
    <row r="831">
      <c r="A831" s="443"/>
      <c r="B831" s="459"/>
      <c r="C831" s="459"/>
      <c r="D831" s="459"/>
      <c r="E831" s="459"/>
      <c r="F831" s="459"/>
      <c r="G831" s="459"/>
      <c r="H831" s="459"/>
      <c r="I831" s="459"/>
      <c r="J831" s="443"/>
      <c r="K831" s="443"/>
      <c r="L831" s="443"/>
      <c r="M831" s="443"/>
      <c r="N831" s="443"/>
      <c r="O831" s="443"/>
      <c r="P831" s="443"/>
      <c r="Q831" s="443"/>
      <c r="R831" s="443"/>
      <c r="S831" s="443"/>
      <c r="T831" s="443"/>
      <c r="U831" s="443"/>
      <c r="V831" s="443"/>
      <c r="W831" s="443"/>
      <c r="X831" s="443"/>
      <c r="Y831" s="443"/>
      <c r="Z831" s="443"/>
      <c r="AA831" s="443"/>
    </row>
  </sheetData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2" width="11.86"/>
    <col customWidth="1" min="13" max="13" width="12.0"/>
    <col customWidth="1" min="14" max="14" width="11.86"/>
    <col customWidth="1" min="15" max="15" width="12.0"/>
    <col customWidth="1" min="16" max="16" width="11.86"/>
    <col customWidth="1" min="17" max="17" width="12.0"/>
    <col customWidth="1" min="18" max="18" width="11.29"/>
    <col customWidth="1" min="19" max="19" width="12.0"/>
    <col customWidth="1" min="20" max="22" width="11.29"/>
    <col customWidth="1" min="23" max="23" width="14.57"/>
    <col customWidth="1" min="24" max="25" width="11.29"/>
  </cols>
  <sheetData>
    <row r="1">
      <c r="A1" s="329" t="s">
        <v>309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346"/>
      <c r="V1" s="346"/>
      <c r="W1" s="7"/>
      <c r="X1" s="7"/>
      <c r="Y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348" t="s">
        <v>247</v>
      </c>
      <c r="V2" s="348" t="s">
        <v>248</v>
      </c>
      <c r="W2" s="349" t="s">
        <v>249</v>
      </c>
      <c r="X2" s="330"/>
      <c r="Y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310</v>
      </c>
      <c r="I3" s="26" t="s">
        <v>16</v>
      </c>
      <c r="J3" s="27"/>
      <c r="K3" s="26" t="s">
        <v>17</v>
      </c>
      <c r="L3" s="27"/>
      <c r="M3" s="26" t="s">
        <v>18</v>
      </c>
      <c r="N3" s="27"/>
      <c r="O3" s="26" t="s">
        <v>90</v>
      </c>
      <c r="P3" s="27"/>
      <c r="Q3" s="26" t="s">
        <v>91</v>
      </c>
      <c r="R3" s="27"/>
      <c r="S3" s="26" t="s">
        <v>93</v>
      </c>
      <c r="T3" s="27"/>
      <c r="U3" s="351" t="s">
        <v>251</v>
      </c>
      <c r="V3" s="351" t="s">
        <v>251</v>
      </c>
      <c r="W3" s="351" t="s">
        <v>251</v>
      </c>
      <c r="X3" s="352"/>
      <c r="Y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7" t="s">
        <v>28</v>
      </c>
      <c r="M4" s="36" t="s">
        <v>27</v>
      </c>
      <c r="N4" s="37" t="s">
        <v>28</v>
      </c>
      <c r="O4" s="36" t="s">
        <v>27</v>
      </c>
      <c r="P4" s="37" t="s">
        <v>28</v>
      </c>
      <c r="Q4" s="36" t="s">
        <v>27</v>
      </c>
      <c r="R4" s="37" t="s">
        <v>28</v>
      </c>
      <c r="S4" s="36" t="s">
        <v>27</v>
      </c>
      <c r="T4" s="37" t="s">
        <v>28</v>
      </c>
      <c r="U4" s="354"/>
      <c r="V4" s="354"/>
      <c r="W4" s="355"/>
      <c r="X4" s="355"/>
      <c r="Y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58.5</v>
      </c>
      <c r="I5" s="272">
        <v>200.0</v>
      </c>
      <c r="J5" s="72">
        <f t="shared" ref="J5:J12" si="1">I5/F5</f>
        <v>2</v>
      </c>
      <c r="K5" s="179">
        <v>122.5</v>
      </c>
      <c r="L5" s="72">
        <f t="shared" ref="L5:L12" si="2">K5/F5</f>
        <v>1.225</v>
      </c>
      <c r="M5" s="179">
        <v>105.0</v>
      </c>
      <c r="N5" s="72">
        <f t="shared" ref="N5:N12" si="3">M5/F5</f>
        <v>1.05</v>
      </c>
      <c r="O5" s="179">
        <v>87.5</v>
      </c>
      <c r="P5" s="72">
        <f t="shared" ref="P5:P12" si="4">O5/F5</f>
        <v>0.875</v>
      </c>
      <c r="Q5" s="179">
        <v>78.74999999999999</v>
      </c>
      <c r="R5" s="72">
        <f t="shared" ref="R5:R12" si="5">Q5/F5</f>
        <v>0.7875</v>
      </c>
      <c r="S5" s="179">
        <f t="shared" ref="S5:S13" si="6">Q5-Q5*$S$2</f>
        <v>70.875</v>
      </c>
      <c r="T5" s="72">
        <f t="shared" ref="T5:T12" si="7">S5/F5</f>
        <v>0.70875</v>
      </c>
      <c r="U5" s="358">
        <v>250.0</v>
      </c>
      <c r="V5" s="358">
        <v>165.0</v>
      </c>
      <c r="W5" s="358" t="s">
        <v>311</v>
      </c>
      <c r="X5" s="177">
        <f>Q5-Q5*10%</f>
        <v>70.875</v>
      </c>
      <c r="Y5" s="358"/>
    </row>
    <row r="6" ht="15.75" customHeight="1">
      <c r="A6" s="55"/>
      <c r="D6" s="56"/>
      <c r="E6" s="57" t="s">
        <v>34</v>
      </c>
      <c r="F6" s="58">
        <v>500.0</v>
      </c>
      <c r="H6" s="332">
        <v>260.14</v>
      </c>
      <c r="I6" s="181">
        <v>756.0</v>
      </c>
      <c r="J6" s="76">
        <f t="shared" si="1"/>
        <v>1.512</v>
      </c>
      <c r="K6" s="181">
        <v>529.2</v>
      </c>
      <c r="L6" s="76">
        <f t="shared" si="2"/>
        <v>1.0584</v>
      </c>
      <c r="M6" s="181">
        <v>453.59999999999997</v>
      </c>
      <c r="N6" s="76">
        <f t="shared" si="3"/>
        <v>0.9072</v>
      </c>
      <c r="O6" s="181">
        <v>378.0</v>
      </c>
      <c r="P6" s="76">
        <f t="shared" si="4"/>
        <v>0.756</v>
      </c>
      <c r="Q6" s="181">
        <v>340.2</v>
      </c>
      <c r="R6" s="76">
        <f t="shared" si="5"/>
        <v>0.6804</v>
      </c>
      <c r="S6" s="181">
        <f t="shared" si="6"/>
        <v>306.18</v>
      </c>
      <c r="T6" s="76">
        <f t="shared" si="7"/>
        <v>0.61236</v>
      </c>
      <c r="U6" s="358">
        <v>1050.0</v>
      </c>
      <c r="V6" s="358">
        <v>690.0</v>
      </c>
      <c r="W6" s="177">
        <v>739.0</v>
      </c>
      <c r="X6" s="177"/>
      <c r="Y6" s="177"/>
    </row>
    <row r="7" ht="15.75" customHeight="1">
      <c r="A7" s="55"/>
      <c r="D7" s="56"/>
      <c r="E7" s="64" t="s">
        <v>35</v>
      </c>
      <c r="F7" s="58">
        <v>1000.0</v>
      </c>
      <c r="H7" s="332">
        <v>514.66</v>
      </c>
      <c r="I7" s="181">
        <v>1501.5</v>
      </c>
      <c r="J7" s="76">
        <f t="shared" si="1"/>
        <v>1.5015</v>
      </c>
      <c r="K7" s="181">
        <v>1051.05</v>
      </c>
      <c r="L7" s="76">
        <f t="shared" si="2"/>
        <v>1.05105</v>
      </c>
      <c r="M7" s="181">
        <v>900.9</v>
      </c>
      <c r="N7" s="76">
        <f t="shared" si="3"/>
        <v>0.9009</v>
      </c>
      <c r="O7" s="181">
        <v>750.75</v>
      </c>
      <c r="P7" s="76">
        <f t="shared" si="4"/>
        <v>0.75075</v>
      </c>
      <c r="Q7" s="181">
        <v>675.675</v>
      </c>
      <c r="R7" s="76">
        <f t="shared" si="5"/>
        <v>0.675675</v>
      </c>
      <c r="S7" s="181">
        <f t="shared" si="6"/>
        <v>608.1075</v>
      </c>
      <c r="T7" s="76">
        <f t="shared" si="7"/>
        <v>0.6081075</v>
      </c>
      <c r="U7" s="358"/>
      <c r="V7" s="358"/>
      <c r="W7" s="177"/>
      <c r="X7" s="177"/>
      <c r="Y7" s="177"/>
    </row>
    <row r="8" ht="15.75" customHeight="1">
      <c r="A8" s="55"/>
      <c r="D8" s="56"/>
      <c r="E8" s="64" t="s">
        <v>36</v>
      </c>
      <c r="F8" s="58">
        <v>3000.0</v>
      </c>
      <c r="H8" s="332">
        <v>1527.35</v>
      </c>
      <c r="I8" s="181">
        <v>4473.0</v>
      </c>
      <c r="J8" s="76">
        <f t="shared" si="1"/>
        <v>1.491</v>
      </c>
      <c r="K8" s="181">
        <v>3131.1000000000004</v>
      </c>
      <c r="L8" s="76">
        <f t="shared" si="2"/>
        <v>1.0437</v>
      </c>
      <c r="M8" s="181">
        <v>2683.8</v>
      </c>
      <c r="N8" s="76">
        <f t="shared" si="3"/>
        <v>0.8946</v>
      </c>
      <c r="O8" s="181">
        <v>2236.5</v>
      </c>
      <c r="P8" s="76">
        <f t="shared" si="4"/>
        <v>0.7455</v>
      </c>
      <c r="Q8" s="181">
        <v>2012.85</v>
      </c>
      <c r="R8" s="76">
        <f t="shared" si="5"/>
        <v>0.67095</v>
      </c>
      <c r="S8" s="181">
        <f t="shared" si="6"/>
        <v>1811.565</v>
      </c>
      <c r="T8" s="76">
        <f t="shared" si="7"/>
        <v>0.603855</v>
      </c>
      <c r="U8" s="358"/>
      <c r="V8" s="358"/>
      <c r="W8" s="177"/>
      <c r="X8" s="177"/>
      <c r="Y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87.86</v>
      </c>
      <c r="I9" s="179">
        <v>241.5</v>
      </c>
      <c r="J9" s="72">
        <f t="shared" si="1"/>
        <v>4.83</v>
      </c>
      <c r="K9" s="179">
        <v>169.05</v>
      </c>
      <c r="L9" s="72">
        <f t="shared" si="2"/>
        <v>3.381</v>
      </c>
      <c r="M9" s="179">
        <v>144.89999999999998</v>
      </c>
      <c r="N9" s="72">
        <f t="shared" si="3"/>
        <v>2.898</v>
      </c>
      <c r="O9" s="179">
        <v>138.0</v>
      </c>
      <c r="P9" s="72">
        <f t="shared" si="4"/>
        <v>2.76</v>
      </c>
      <c r="Q9" s="179">
        <v>138.0</v>
      </c>
      <c r="R9" s="72">
        <f t="shared" si="5"/>
        <v>2.76</v>
      </c>
      <c r="S9" s="179">
        <f t="shared" si="6"/>
        <v>124.2</v>
      </c>
      <c r="T9" s="72">
        <f t="shared" si="7"/>
        <v>2.484</v>
      </c>
      <c r="U9" s="358">
        <v>290.0</v>
      </c>
      <c r="V9" s="358">
        <f>320/100*50</f>
        <v>160</v>
      </c>
      <c r="W9" s="177">
        <v>135.0</v>
      </c>
      <c r="X9" s="177"/>
      <c r="Y9" s="177"/>
    </row>
    <row r="10" ht="15.75" customHeight="1">
      <c r="A10" s="55"/>
      <c r="D10" s="56"/>
      <c r="E10" s="74">
        <v>10.0</v>
      </c>
      <c r="F10" s="58">
        <v>200.0</v>
      </c>
      <c r="H10" s="332">
        <v>329.98</v>
      </c>
      <c r="I10" s="181">
        <v>892.5</v>
      </c>
      <c r="J10" s="76">
        <f t="shared" si="1"/>
        <v>4.4625</v>
      </c>
      <c r="K10" s="181">
        <v>624.75</v>
      </c>
      <c r="L10" s="76">
        <f t="shared" si="2"/>
        <v>3.12375</v>
      </c>
      <c r="M10" s="181">
        <v>535.5</v>
      </c>
      <c r="N10" s="76">
        <f t="shared" si="3"/>
        <v>2.6775</v>
      </c>
      <c r="O10" s="181">
        <v>510.0</v>
      </c>
      <c r="P10" s="76">
        <f t="shared" si="4"/>
        <v>2.55</v>
      </c>
      <c r="Q10" s="181">
        <v>510.0</v>
      </c>
      <c r="R10" s="76">
        <f t="shared" si="5"/>
        <v>2.55</v>
      </c>
      <c r="S10" s="181">
        <f t="shared" si="6"/>
        <v>459</v>
      </c>
      <c r="T10" s="76">
        <f t="shared" si="7"/>
        <v>2.295</v>
      </c>
      <c r="U10" s="358"/>
      <c r="V10" s="358"/>
      <c r="W10" s="177">
        <v>654.0</v>
      </c>
      <c r="X10" s="177"/>
      <c r="Y10" s="177"/>
    </row>
    <row r="11" ht="15.75" customHeight="1">
      <c r="A11" s="55"/>
      <c r="D11" s="56"/>
      <c r="E11" s="74">
        <v>3.0</v>
      </c>
      <c r="F11" s="58">
        <v>500.0</v>
      </c>
      <c r="H11" s="332">
        <v>810.65</v>
      </c>
      <c r="I11" s="181">
        <v>2205.0</v>
      </c>
      <c r="J11" s="76">
        <f t="shared" si="1"/>
        <v>4.41</v>
      </c>
      <c r="K11" s="181">
        <v>1543.5</v>
      </c>
      <c r="L11" s="76">
        <f t="shared" si="2"/>
        <v>3.087</v>
      </c>
      <c r="M11" s="181">
        <v>1323.0</v>
      </c>
      <c r="N11" s="76">
        <f t="shared" si="3"/>
        <v>2.646</v>
      </c>
      <c r="O11" s="181">
        <v>1260.0</v>
      </c>
      <c r="P11" s="76">
        <f t="shared" si="4"/>
        <v>2.52</v>
      </c>
      <c r="Q11" s="181">
        <v>1260.0</v>
      </c>
      <c r="R11" s="76">
        <f t="shared" si="5"/>
        <v>2.52</v>
      </c>
      <c r="S11" s="181">
        <f t="shared" si="6"/>
        <v>1134</v>
      </c>
      <c r="T11" s="76">
        <f t="shared" si="7"/>
        <v>2.268</v>
      </c>
      <c r="U11" s="358"/>
      <c r="V11" s="358"/>
      <c r="W11" s="177"/>
      <c r="X11" s="177"/>
      <c r="Y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2433.5</v>
      </c>
      <c r="I12" s="181">
        <v>6615.0</v>
      </c>
      <c r="J12" s="76">
        <f t="shared" si="1"/>
        <v>4.41</v>
      </c>
      <c r="K12" s="181">
        <v>4630.5</v>
      </c>
      <c r="L12" s="76">
        <f t="shared" si="2"/>
        <v>3.087</v>
      </c>
      <c r="M12" s="181">
        <v>3969.0</v>
      </c>
      <c r="N12" s="76">
        <f t="shared" si="3"/>
        <v>2.646</v>
      </c>
      <c r="O12" s="181">
        <v>3780.0</v>
      </c>
      <c r="P12" s="76">
        <f t="shared" si="4"/>
        <v>2.52</v>
      </c>
      <c r="Q12" s="181">
        <v>3780.0</v>
      </c>
      <c r="R12" s="76">
        <f t="shared" si="5"/>
        <v>2.52</v>
      </c>
      <c r="S12" s="181">
        <f t="shared" si="6"/>
        <v>3402</v>
      </c>
      <c r="T12" s="76">
        <f t="shared" si="7"/>
        <v>2.268</v>
      </c>
      <c r="U12" s="358"/>
      <c r="V12" s="358"/>
      <c r="W12" s="177"/>
      <c r="X12" s="177"/>
      <c r="Y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113.07</v>
      </c>
      <c r="I13" s="284">
        <f>J5*50+J9*50</f>
        <v>341.5</v>
      </c>
      <c r="J13" s="91">
        <f>I13/50</f>
        <v>6.83</v>
      </c>
      <c r="K13" s="93">
        <v>230.055</v>
      </c>
      <c r="L13" s="91">
        <f>K13/50</f>
        <v>4.6011</v>
      </c>
      <c r="M13" s="93">
        <v>197.18999999999997</v>
      </c>
      <c r="N13" s="91">
        <f>M13/50</f>
        <v>3.9438</v>
      </c>
      <c r="O13" s="93">
        <v>179.5</v>
      </c>
      <c r="P13" s="91">
        <f>O13/50</f>
        <v>3.59</v>
      </c>
      <c r="Q13" s="93">
        <v>175.35</v>
      </c>
      <c r="R13" s="91">
        <f>Q13/50</f>
        <v>3.507</v>
      </c>
      <c r="S13" s="93">
        <f t="shared" si="6"/>
        <v>157.815</v>
      </c>
      <c r="T13" s="91"/>
      <c r="U13" s="358"/>
      <c r="V13" s="358"/>
      <c r="W13" s="177"/>
      <c r="X13" s="177"/>
      <c r="Y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99"/>
      <c r="T14" s="107"/>
      <c r="U14" s="368"/>
      <c r="V14" s="368"/>
      <c r="W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310</v>
      </c>
      <c r="I15" s="26" t="s">
        <v>16</v>
      </c>
      <c r="J15" s="27"/>
      <c r="K15" s="26" t="s">
        <v>17</v>
      </c>
      <c r="L15" s="27"/>
      <c r="M15" s="26" t="s">
        <v>18</v>
      </c>
      <c r="N15" s="27"/>
      <c r="O15" s="26" t="s">
        <v>90</v>
      </c>
      <c r="P15" s="27"/>
      <c r="Q15" s="26" t="s">
        <v>91</v>
      </c>
      <c r="R15" s="27"/>
      <c r="S15" s="26" t="s">
        <v>95</v>
      </c>
      <c r="T15" s="27"/>
      <c r="U15" s="351"/>
      <c r="V15" s="351"/>
      <c r="W15" s="352"/>
      <c r="X15" s="352"/>
      <c r="Y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7" t="s">
        <v>28</v>
      </c>
      <c r="M16" s="36" t="s">
        <v>27</v>
      </c>
      <c r="N16" s="37" t="s">
        <v>28</v>
      </c>
      <c r="O16" s="36" t="s">
        <v>27</v>
      </c>
      <c r="P16" s="37" t="s">
        <v>28</v>
      </c>
      <c r="Q16" s="36" t="s">
        <v>27</v>
      </c>
      <c r="R16" s="37" t="s">
        <v>28</v>
      </c>
      <c r="S16" s="36" t="s">
        <v>27</v>
      </c>
      <c r="T16" s="37" t="s">
        <v>28</v>
      </c>
      <c r="U16" s="354"/>
      <c r="V16" s="354"/>
      <c r="W16" s="355"/>
      <c r="X16" s="355"/>
      <c r="Y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312</v>
      </c>
      <c r="E17" s="71">
        <v>40.0</v>
      </c>
      <c r="F17" s="45">
        <v>100.0</v>
      </c>
      <c r="H17" s="332">
        <v>60.14</v>
      </c>
      <c r="I17" s="272">
        <v>220.0</v>
      </c>
      <c r="J17" s="72">
        <f t="shared" ref="J17:J24" si="8">I17/F17</f>
        <v>2.2</v>
      </c>
      <c r="K17" s="179">
        <v>135.975</v>
      </c>
      <c r="L17" s="72">
        <f t="shared" ref="L17:L24" si="9">K17/F17</f>
        <v>1.35975</v>
      </c>
      <c r="M17" s="179">
        <v>116.55</v>
      </c>
      <c r="N17" s="72">
        <f t="shared" ref="N17:N24" si="10">M17/F17</f>
        <v>1.1655</v>
      </c>
      <c r="O17" s="179">
        <v>97.125</v>
      </c>
      <c r="P17" s="72">
        <f t="shared" ref="P17:P24" si="11">O17/F17</f>
        <v>0.97125</v>
      </c>
      <c r="Q17" s="179">
        <v>87.4125</v>
      </c>
      <c r="R17" s="72">
        <f t="shared" ref="R17:R24" si="12">Q17/F17</f>
        <v>0.874125</v>
      </c>
      <c r="S17" s="179">
        <f t="shared" ref="S17:S25" si="13">Q17-Q17*$S$2</f>
        <v>78.67125</v>
      </c>
      <c r="T17" s="72">
        <f t="shared" ref="T17:T24" si="14">S17/F17</f>
        <v>0.7867125</v>
      </c>
      <c r="U17" s="358">
        <f>630/300*100</f>
        <v>210</v>
      </c>
      <c r="V17" s="358">
        <v>235.0</v>
      </c>
      <c r="W17" s="177">
        <v>155.0</v>
      </c>
      <c r="X17" s="177"/>
      <c r="Y17" s="177"/>
    </row>
    <row r="18" ht="15.75" customHeight="1">
      <c r="A18" s="55"/>
      <c r="E18" s="74">
        <v>10.0</v>
      </c>
      <c r="F18" s="101">
        <v>500.0</v>
      </c>
      <c r="G18" s="98"/>
      <c r="H18" s="342">
        <v>268.6</v>
      </c>
      <c r="I18" s="276">
        <v>950.0</v>
      </c>
      <c r="J18" s="49">
        <f t="shared" si="8"/>
        <v>1.9</v>
      </c>
      <c r="K18" s="62">
        <v>617.4000000000001</v>
      </c>
      <c r="L18" s="49">
        <f t="shared" si="9"/>
        <v>1.2348</v>
      </c>
      <c r="M18" s="62">
        <v>529.2</v>
      </c>
      <c r="N18" s="49">
        <f t="shared" si="10"/>
        <v>1.0584</v>
      </c>
      <c r="O18" s="62">
        <v>441.0</v>
      </c>
      <c r="P18" s="49">
        <f t="shared" si="11"/>
        <v>0.882</v>
      </c>
      <c r="Q18" s="62">
        <v>396.9</v>
      </c>
      <c r="R18" s="76">
        <f t="shared" si="12"/>
        <v>0.7938</v>
      </c>
      <c r="S18" s="181">
        <f t="shared" si="13"/>
        <v>357.21</v>
      </c>
      <c r="T18" s="76">
        <f t="shared" si="14"/>
        <v>0.71442</v>
      </c>
      <c r="U18" s="358">
        <f>630/300*500</f>
        <v>1050</v>
      </c>
      <c r="V18" s="358">
        <v>845.0</v>
      </c>
      <c r="W18" s="177">
        <v>738.0</v>
      </c>
      <c r="X18" s="177"/>
      <c r="Y18" s="177"/>
    </row>
    <row r="19" ht="15.75" customHeight="1">
      <c r="A19" s="55"/>
      <c r="E19" s="74">
        <v>4.0</v>
      </c>
      <c r="F19" s="58">
        <v>1000.0</v>
      </c>
      <c r="H19" s="332">
        <v>533.5</v>
      </c>
      <c r="I19" s="276">
        <v>1850.0</v>
      </c>
      <c r="J19" s="76">
        <f t="shared" si="8"/>
        <v>1.85</v>
      </c>
      <c r="K19" s="181">
        <v>1205.4</v>
      </c>
      <c r="L19" s="76">
        <f t="shared" si="9"/>
        <v>1.2054</v>
      </c>
      <c r="M19" s="181">
        <v>1033.1999999999998</v>
      </c>
      <c r="N19" s="76">
        <f t="shared" si="10"/>
        <v>1.0332</v>
      </c>
      <c r="O19" s="181">
        <v>861.0</v>
      </c>
      <c r="P19" s="76">
        <f t="shared" si="11"/>
        <v>0.861</v>
      </c>
      <c r="Q19" s="181">
        <v>774.9</v>
      </c>
      <c r="R19" s="76">
        <f t="shared" si="12"/>
        <v>0.7749</v>
      </c>
      <c r="S19" s="181">
        <f t="shared" si="13"/>
        <v>697.41</v>
      </c>
      <c r="T19" s="76">
        <f t="shared" si="14"/>
        <v>0.69741</v>
      </c>
      <c r="U19" s="358">
        <f>630/300*1000</f>
        <v>2100</v>
      </c>
      <c r="V19" s="358"/>
      <c r="W19" s="177"/>
      <c r="X19" s="177"/>
      <c r="Y19" s="177"/>
    </row>
    <row r="20" ht="15.75" customHeight="1">
      <c r="A20" s="55"/>
      <c r="E20" s="123">
        <v>1.0</v>
      </c>
      <c r="F20" s="113">
        <v>4000.0</v>
      </c>
      <c r="H20" s="332">
        <v>2096.89</v>
      </c>
      <c r="I20" s="276">
        <v>7300.0</v>
      </c>
      <c r="J20" s="76">
        <f t="shared" si="8"/>
        <v>1.825</v>
      </c>
      <c r="K20" s="181">
        <v>4792.200000000001</v>
      </c>
      <c r="L20" s="76">
        <f t="shared" si="9"/>
        <v>1.19805</v>
      </c>
      <c r="M20" s="181">
        <v>4107.6</v>
      </c>
      <c r="N20" s="76">
        <f t="shared" si="10"/>
        <v>1.0269</v>
      </c>
      <c r="O20" s="181">
        <v>3423.0</v>
      </c>
      <c r="P20" s="76">
        <f t="shared" si="11"/>
        <v>0.85575</v>
      </c>
      <c r="Q20" s="181">
        <v>3080.7</v>
      </c>
      <c r="R20" s="76">
        <f t="shared" si="12"/>
        <v>0.770175</v>
      </c>
      <c r="S20" s="181">
        <f t="shared" si="13"/>
        <v>2772.63</v>
      </c>
      <c r="T20" s="76">
        <f t="shared" si="14"/>
        <v>0.6931575</v>
      </c>
      <c r="U20" s="358">
        <f>630/300*4000</f>
        <v>8400</v>
      </c>
      <c r="V20" s="358">
        <f>3100/2000*4000</f>
        <v>6200</v>
      </c>
      <c r="W20" s="177"/>
      <c r="X20" s="177"/>
      <c r="Y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109.94</v>
      </c>
      <c r="I21" s="272">
        <v>395.0</v>
      </c>
      <c r="J21" s="72">
        <f t="shared" si="8"/>
        <v>3.95</v>
      </c>
      <c r="K21" s="179">
        <v>209.47500000000002</v>
      </c>
      <c r="L21" s="72">
        <f t="shared" si="9"/>
        <v>2.09475</v>
      </c>
      <c r="M21" s="179">
        <v>179.55</v>
      </c>
      <c r="N21" s="72">
        <f t="shared" si="10"/>
        <v>1.7955</v>
      </c>
      <c r="O21" s="179">
        <v>156.75</v>
      </c>
      <c r="P21" s="72">
        <f t="shared" si="11"/>
        <v>1.5675</v>
      </c>
      <c r="Q21" s="179">
        <v>156.75</v>
      </c>
      <c r="R21" s="72">
        <f t="shared" si="12"/>
        <v>1.5675</v>
      </c>
      <c r="S21" s="179">
        <f t="shared" si="13"/>
        <v>141.075</v>
      </c>
      <c r="T21" s="72">
        <f t="shared" si="14"/>
        <v>1.41075</v>
      </c>
      <c r="U21" s="358">
        <v>410.0</v>
      </c>
      <c r="V21" s="358">
        <v>385.0</v>
      </c>
      <c r="W21" s="177">
        <v>279.0</v>
      </c>
      <c r="X21" s="177"/>
      <c r="Y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216.1</v>
      </c>
      <c r="I22" s="276">
        <v>780.0</v>
      </c>
      <c r="J22" s="49">
        <f t="shared" si="8"/>
        <v>3.9</v>
      </c>
      <c r="K22" s="62">
        <v>396.9</v>
      </c>
      <c r="L22" s="49">
        <f t="shared" si="9"/>
        <v>1.9845</v>
      </c>
      <c r="M22" s="62">
        <v>340.2</v>
      </c>
      <c r="N22" s="49">
        <f t="shared" si="10"/>
        <v>1.701</v>
      </c>
      <c r="O22" s="62">
        <v>297.0</v>
      </c>
      <c r="P22" s="49">
        <f t="shared" si="11"/>
        <v>1.485</v>
      </c>
      <c r="Q22" s="62">
        <v>297.0</v>
      </c>
      <c r="R22" s="76">
        <f t="shared" si="12"/>
        <v>1.485</v>
      </c>
      <c r="S22" s="181">
        <f t="shared" si="13"/>
        <v>267.3</v>
      </c>
      <c r="T22" s="76">
        <f t="shared" si="14"/>
        <v>1.3365</v>
      </c>
      <c r="U22" s="358"/>
      <c r="V22" s="358"/>
      <c r="W22" s="177">
        <v>558.0</v>
      </c>
      <c r="X22" s="177"/>
      <c r="Y22" s="177"/>
    </row>
    <row r="23" ht="15.75" customHeight="1">
      <c r="A23" s="55"/>
      <c r="D23" s="56"/>
      <c r="E23" s="74">
        <v>5.0</v>
      </c>
      <c r="F23" s="58">
        <v>500.0</v>
      </c>
      <c r="H23" s="332">
        <v>525.96</v>
      </c>
      <c r="I23" s="276">
        <v>1930.0</v>
      </c>
      <c r="J23" s="76">
        <f t="shared" si="8"/>
        <v>3.86</v>
      </c>
      <c r="K23" s="181">
        <v>970.2</v>
      </c>
      <c r="L23" s="76">
        <f t="shared" si="9"/>
        <v>1.9404</v>
      </c>
      <c r="M23" s="181">
        <v>831.6</v>
      </c>
      <c r="N23" s="76">
        <f t="shared" si="10"/>
        <v>1.6632</v>
      </c>
      <c r="O23" s="181">
        <v>726.0</v>
      </c>
      <c r="P23" s="76">
        <f t="shared" si="11"/>
        <v>1.452</v>
      </c>
      <c r="Q23" s="181">
        <v>726.0</v>
      </c>
      <c r="R23" s="76">
        <f t="shared" si="12"/>
        <v>1.452</v>
      </c>
      <c r="S23" s="181">
        <f t="shared" si="13"/>
        <v>653.4</v>
      </c>
      <c r="T23" s="76">
        <f t="shared" si="14"/>
        <v>1.3068</v>
      </c>
      <c r="U23" s="358"/>
      <c r="V23" s="358"/>
      <c r="W23" s="177"/>
      <c r="X23" s="177"/>
      <c r="Y23" s="177"/>
    </row>
    <row r="24" ht="15.75" customHeight="1">
      <c r="A24" s="55"/>
      <c r="D24" s="56"/>
      <c r="E24" s="74">
        <v>1.0</v>
      </c>
      <c r="F24" s="58">
        <v>2500.0</v>
      </c>
      <c r="H24" s="332">
        <v>2584.3</v>
      </c>
      <c r="I24" s="276">
        <v>9550.0</v>
      </c>
      <c r="J24" s="76">
        <f t="shared" si="8"/>
        <v>3.82</v>
      </c>
      <c r="K24" s="181">
        <v>4777.5</v>
      </c>
      <c r="L24" s="76">
        <f t="shared" si="9"/>
        <v>1.911</v>
      </c>
      <c r="M24" s="181">
        <v>4095.0</v>
      </c>
      <c r="N24" s="76">
        <f t="shared" si="10"/>
        <v>1.638</v>
      </c>
      <c r="O24" s="181">
        <v>3575.0</v>
      </c>
      <c r="P24" s="76">
        <f t="shared" si="11"/>
        <v>1.43</v>
      </c>
      <c r="Q24" s="181">
        <v>3575.0</v>
      </c>
      <c r="R24" s="76">
        <f t="shared" si="12"/>
        <v>1.43</v>
      </c>
      <c r="S24" s="181">
        <f t="shared" si="13"/>
        <v>3217.5</v>
      </c>
      <c r="T24" s="76">
        <f t="shared" si="14"/>
        <v>1.287</v>
      </c>
      <c r="U24" s="358"/>
      <c r="V24" s="358"/>
      <c r="W24" s="177"/>
      <c r="X24" s="177"/>
      <c r="Y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85.24</v>
      </c>
      <c r="I25" s="284">
        <f>J17*50+J21*50</f>
        <v>307.5</v>
      </c>
      <c r="J25" s="91">
        <f>I25/50</f>
        <v>6.15</v>
      </c>
      <c r="K25" s="93">
        <v>172.72500000000002</v>
      </c>
      <c r="L25" s="91">
        <f>K25/50</f>
        <v>3.4545</v>
      </c>
      <c r="M25" s="93">
        <v>148.05</v>
      </c>
      <c r="N25" s="91">
        <f>M25/50</f>
        <v>2.961</v>
      </c>
      <c r="O25" s="93">
        <v>124.63</v>
      </c>
      <c r="P25" s="91">
        <f>O25/50</f>
        <v>2.4926</v>
      </c>
      <c r="Q25" s="93">
        <v>120.0</v>
      </c>
      <c r="R25" s="91">
        <f>Q25/50</f>
        <v>2.4</v>
      </c>
      <c r="S25" s="93">
        <f t="shared" si="13"/>
        <v>108</v>
      </c>
      <c r="T25" s="91"/>
      <c r="U25" s="358"/>
      <c r="V25" s="358"/>
      <c r="W25" s="177"/>
      <c r="X25" s="177"/>
      <c r="Y25" s="177"/>
    </row>
    <row r="26" ht="15.75" customHeight="1">
      <c r="A26" s="94"/>
      <c r="B26" s="94"/>
      <c r="C26" s="94"/>
      <c r="D26" s="81"/>
      <c r="E26" s="94"/>
      <c r="F26" s="94"/>
      <c r="H26" s="81"/>
      <c r="S26" s="107"/>
      <c r="T26" s="107"/>
      <c r="U26" s="368"/>
      <c r="V26" s="368"/>
      <c r="W26" s="369"/>
    </row>
    <row r="27">
      <c r="A27" s="22" t="s">
        <v>55</v>
      </c>
      <c r="B27" s="23"/>
      <c r="C27" s="23"/>
      <c r="D27" s="24"/>
      <c r="E27" s="22" t="s">
        <v>12</v>
      </c>
      <c r="F27" s="24"/>
      <c r="H27" s="331" t="s">
        <v>310</v>
      </c>
      <c r="I27" s="26" t="s">
        <v>16</v>
      </c>
      <c r="J27" s="27"/>
      <c r="K27" s="26" t="s">
        <v>17</v>
      </c>
      <c r="L27" s="27"/>
      <c r="M27" s="26" t="s">
        <v>18</v>
      </c>
      <c r="N27" s="27"/>
      <c r="O27" s="26" t="s">
        <v>90</v>
      </c>
      <c r="P27" s="27"/>
      <c r="Q27" s="26" t="s">
        <v>91</v>
      </c>
      <c r="R27" s="27"/>
      <c r="S27" s="26" t="s">
        <v>95</v>
      </c>
      <c r="T27" s="27"/>
      <c r="U27" s="351"/>
      <c r="V27" s="351"/>
      <c r="W27" s="352"/>
      <c r="X27" s="352"/>
      <c r="Y27" s="352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6" t="s">
        <v>27</v>
      </c>
      <c r="J28" s="37" t="s">
        <v>28</v>
      </c>
      <c r="K28" s="36" t="s">
        <v>27</v>
      </c>
      <c r="L28" s="37" t="s">
        <v>28</v>
      </c>
      <c r="M28" s="36" t="s">
        <v>27</v>
      </c>
      <c r="N28" s="37" t="s">
        <v>28</v>
      </c>
      <c r="O28" s="36" t="s">
        <v>27</v>
      </c>
      <c r="P28" s="37" t="s">
        <v>28</v>
      </c>
      <c r="Q28" s="36" t="s">
        <v>27</v>
      </c>
      <c r="R28" s="37" t="s">
        <v>28</v>
      </c>
      <c r="S28" s="36" t="s">
        <v>27</v>
      </c>
      <c r="T28" s="37" t="s">
        <v>28</v>
      </c>
      <c r="U28" s="354"/>
      <c r="V28" s="354"/>
      <c r="W28" s="355"/>
      <c r="X28" s="355"/>
      <c r="Y28" s="355"/>
    </row>
    <row r="29" ht="15.75" customHeight="1">
      <c r="A29" s="40" t="s">
        <v>48</v>
      </c>
      <c r="B29" s="41" t="s">
        <v>56</v>
      </c>
      <c r="C29" s="42">
        <v>1.0</v>
      </c>
      <c r="D29" s="43" t="s">
        <v>57</v>
      </c>
      <c r="E29" s="108"/>
      <c r="F29" s="45">
        <v>50.0</v>
      </c>
      <c r="H29" s="332">
        <v>65.59</v>
      </c>
      <c r="I29" s="179">
        <v>184.8</v>
      </c>
      <c r="J29" s="72">
        <f t="shared" ref="J29:J39" si="15">I29/F29</f>
        <v>3.696</v>
      </c>
      <c r="K29" s="179">
        <v>129.36</v>
      </c>
      <c r="L29" s="72">
        <f t="shared" ref="L29:L39" si="16">K29/F29</f>
        <v>2.5872</v>
      </c>
      <c r="M29" s="179">
        <v>110.88000000000001</v>
      </c>
      <c r="N29" s="72">
        <f t="shared" ref="N29:N39" si="17">M29/F29</f>
        <v>2.2176</v>
      </c>
      <c r="O29" s="179">
        <v>92.4</v>
      </c>
      <c r="P29" s="72">
        <f t="shared" ref="P29:P39" si="18">O29/F29</f>
        <v>1.848</v>
      </c>
      <c r="Q29" s="179">
        <v>83.16</v>
      </c>
      <c r="R29" s="72">
        <f t="shared" ref="R29:R39" si="19">Q29/F29</f>
        <v>1.6632</v>
      </c>
      <c r="S29" s="179">
        <v>74.844</v>
      </c>
      <c r="T29" s="72">
        <f t="shared" ref="T29:T39" si="20">S29/F29</f>
        <v>1.49688</v>
      </c>
      <c r="U29" s="358"/>
      <c r="V29" s="358"/>
      <c r="W29" s="177"/>
      <c r="X29" s="177"/>
      <c r="Y29" s="177"/>
    </row>
    <row r="30" ht="15.75" customHeight="1">
      <c r="A30" s="55"/>
      <c r="D30" s="56"/>
      <c r="E30" s="110"/>
      <c r="F30" s="58">
        <v>200.0</v>
      </c>
      <c r="H30" s="332">
        <v>239.7</v>
      </c>
      <c r="I30" s="181">
        <v>672.0</v>
      </c>
      <c r="J30" s="76">
        <f t="shared" si="15"/>
        <v>3.36</v>
      </c>
      <c r="K30" s="181">
        <v>470.4</v>
      </c>
      <c r="L30" s="76">
        <f t="shared" si="16"/>
        <v>2.352</v>
      </c>
      <c r="M30" s="181">
        <v>403.2</v>
      </c>
      <c r="N30" s="76">
        <f t="shared" si="17"/>
        <v>2.016</v>
      </c>
      <c r="O30" s="181">
        <v>336.0</v>
      </c>
      <c r="P30" s="76">
        <f t="shared" si="18"/>
        <v>1.68</v>
      </c>
      <c r="Q30" s="181">
        <v>302.4</v>
      </c>
      <c r="R30" s="76">
        <f t="shared" si="19"/>
        <v>1.512</v>
      </c>
      <c r="S30" s="181">
        <v>272.15999999999997</v>
      </c>
      <c r="T30" s="76">
        <f t="shared" si="20"/>
        <v>1.3608</v>
      </c>
      <c r="U30" s="358"/>
      <c r="V30" s="358"/>
      <c r="W30" s="177"/>
      <c r="X30" s="177"/>
      <c r="Y30" s="177"/>
    </row>
    <row r="31" ht="15.75" customHeight="1">
      <c r="A31" s="55"/>
      <c r="D31" s="56"/>
      <c r="E31" s="112"/>
      <c r="F31" s="113">
        <v>500.0</v>
      </c>
      <c r="H31" s="332">
        <v>581.92</v>
      </c>
      <c r="I31" s="181">
        <v>1648.5</v>
      </c>
      <c r="J31" s="76">
        <f t="shared" si="15"/>
        <v>3.297</v>
      </c>
      <c r="K31" s="181">
        <v>1153.95</v>
      </c>
      <c r="L31" s="76">
        <f t="shared" si="16"/>
        <v>2.3079</v>
      </c>
      <c r="M31" s="181">
        <v>989.0999999999999</v>
      </c>
      <c r="N31" s="76">
        <f t="shared" si="17"/>
        <v>1.9782</v>
      </c>
      <c r="O31" s="181">
        <v>824.25</v>
      </c>
      <c r="P31" s="76">
        <f t="shared" si="18"/>
        <v>1.6485</v>
      </c>
      <c r="Q31" s="181">
        <v>741.8249999999999</v>
      </c>
      <c r="R31" s="76">
        <f t="shared" si="19"/>
        <v>1.48365</v>
      </c>
      <c r="S31" s="181">
        <v>667.6424999999999</v>
      </c>
      <c r="T31" s="76">
        <f t="shared" si="20"/>
        <v>1.335285</v>
      </c>
      <c r="U31" s="358"/>
      <c r="V31" s="358"/>
      <c r="W31" s="177"/>
      <c r="X31" s="177"/>
      <c r="Y31" s="177"/>
    </row>
    <row r="32" ht="15.75" customHeight="1">
      <c r="A32" s="78"/>
      <c r="B32" s="79"/>
      <c r="C32" s="79"/>
      <c r="D32" s="80"/>
      <c r="E32" s="114"/>
      <c r="F32" s="34">
        <v>2000.0</v>
      </c>
      <c r="H32" s="332">
        <v>2096.04</v>
      </c>
      <c r="I32" s="400">
        <v>6510.0</v>
      </c>
      <c r="J32" s="401">
        <f t="shared" si="15"/>
        <v>3.255</v>
      </c>
      <c r="K32" s="400">
        <v>4557.0</v>
      </c>
      <c r="L32" s="402">
        <f t="shared" si="16"/>
        <v>2.2785</v>
      </c>
      <c r="M32" s="400">
        <v>3906.0</v>
      </c>
      <c r="N32" s="402">
        <f t="shared" si="17"/>
        <v>1.953</v>
      </c>
      <c r="O32" s="400">
        <v>3255.0</v>
      </c>
      <c r="P32" s="402">
        <f t="shared" si="18"/>
        <v>1.6275</v>
      </c>
      <c r="Q32" s="400">
        <v>2929.4999999999995</v>
      </c>
      <c r="R32" s="402">
        <f t="shared" si="19"/>
        <v>1.46475</v>
      </c>
      <c r="S32" s="400">
        <v>2636.5499999999997</v>
      </c>
      <c r="T32" s="76">
        <f t="shared" si="20"/>
        <v>1.318275</v>
      </c>
      <c r="U32" s="371"/>
      <c r="V32" s="371"/>
      <c r="W32" s="372"/>
      <c r="X32" s="372"/>
      <c r="Y32" s="372"/>
    </row>
    <row r="33" ht="15.75" customHeight="1">
      <c r="A33" s="119" t="s">
        <v>48</v>
      </c>
      <c r="B33" s="120" t="s">
        <v>58</v>
      </c>
      <c r="C33" s="121">
        <v>1.0</v>
      </c>
      <c r="D33" s="122" t="s">
        <v>57</v>
      </c>
      <c r="E33" s="71">
        <v>40.0</v>
      </c>
      <c r="F33" s="45">
        <v>50.0</v>
      </c>
      <c r="H33" s="332">
        <v>77.05</v>
      </c>
      <c r="I33" s="179">
        <v>216.3</v>
      </c>
      <c r="J33" s="72">
        <f t="shared" si="15"/>
        <v>4.326</v>
      </c>
      <c r="K33" s="179">
        <v>151.41000000000003</v>
      </c>
      <c r="L33" s="72">
        <f t="shared" si="16"/>
        <v>3.0282</v>
      </c>
      <c r="M33" s="179">
        <v>129.78</v>
      </c>
      <c r="N33" s="72">
        <f t="shared" si="17"/>
        <v>2.5956</v>
      </c>
      <c r="O33" s="179">
        <v>108.15</v>
      </c>
      <c r="P33" s="72">
        <f t="shared" si="18"/>
        <v>2.163</v>
      </c>
      <c r="Q33" s="179">
        <v>97.335</v>
      </c>
      <c r="R33" s="72">
        <f t="shared" si="19"/>
        <v>1.9467</v>
      </c>
      <c r="S33" s="179">
        <v>87.60149999999999</v>
      </c>
      <c r="T33" s="72">
        <f t="shared" si="20"/>
        <v>1.75203</v>
      </c>
      <c r="U33" s="358"/>
      <c r="V33" s="358"/>
      <c r="W33" s="177"/>
      <c r="X33" s="177"/>
      <c r="Y33" s="177"/>
    </row>
    <row r="34" ht="15.75" customHeight="1">
      <c r="A34" s="55"/>
      <c r="D34" s="56"/>
      <c r="E34" s="74">
        <v>12.0</v>
      </c>
      <c r="F34" s="58">
        <v>200.0</v>
      </c>
      <c r="H34" s="332">
        <v>285.52</v>
      </c>
      <c r="I34" s="181">
        <v>798.0</v>
      </c>
      <c r="J34" s="76">
        <f t="shared" si="15"/>
        <v>3.99</v>
      </c>
      <c r="K34" s="181">
        <v>558.6</v>
      </c>
      <c r="L34" s="76">
        <f t="shared" si="16"/>
        <v>2.793</v>
      </c>
      <c r="M34" s="181">
        <v>478.79999999999995</v>
      </c>
      <c r="N34" s="76">
        <f t="shared" si="17"/>
        <v>2.394</v>
      </c>
      <c r="O34" s="181">
        <v>399.0</v>
      </c>
      <c r="P34" s="76">
        <f t="shared" si="18"/>
        <v>1.995</v>
      </c>
      <c r="Q34" s="181">
        <v>359.09999999999997</v>
      </c>
      <c r="R34" s="76">
        <f t="shared" si="19"/>
        <v>1.7955</v>
      </c>
      <c r="S34" s="181">
        <v>323.18999999999994</v>
      </c>
      <c r="T34" s="76">
        <f t="shared" si="20"/>
        <v>1.61595</v>
      </c>
      <c r="U34" s="358"/>
      <c r="V34" s="358"/>
      <c r="W34" s="177"/>
      <c r="X34" s="177"/>
      <c r="Y34" s="177"/>
    </row>
    <row r="35" ht="15.75" customHeight="1">
      <c r="A35" s="55"/>
      <c r="D35" s="56"/>
      <c r="E35" s="123">
        <v>4.0</v>
      </c>
      <c r="F35" s="113">
        <v>500.0</v>
      </c>
      <c r="H35" s="332">
        <v>702.55</v>
      </c>
      <c r="I35" s="181">
        <v>1953.0</v>
      </c>
      <c r="J35" s="76">
        <f t="shared" si="15"/>
        <v>3.906</v>
      </c>
      <c r="K35" s="181">
        <v>1367.1</v>
      </c>
      <c r="L35" s="76">
        <f t="shared" si="16"/>
        <v>2.7342</v>
      </c>
      <c r="M35" s="181">
        <v>1171.8</v>
      </c>
      <c r="N35" s="76">
        <f t="shared" si="17"/>
        <v>2.3436</v>
      </c>
      <c r="O35" s="181">
        <v>976.5</v>
      </c>
      <c r="P35" s="76">
        <f t="shared" si="18"/>
        <v>1.953</v>
      </c>
      <c r="Q35" s="181">
        <v>878.8499999999999</v>
      </c>
      <c r="R35" s="76">
        <f t="shared" si="19"/>
        <v>1.7577</v>
      </c>
      <c r="S35" s="181">
        <v>790.9649999999999</v>
      </c>
      <c r="T35" s="76">
        <f t="shared" si="20"/>
        <v>1.58193</v>
      </c>
      <c r="U35" s="358"/>
      <c r="V35" s="358"/>
      <c r="W35" s="177"/>
      <c r="X35" s="177"/>
      <c r="Y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332">
        <v>2072.8</v>
      </c>
      <c r="I36" s="181">
        <v>5575.5</v>
      </c>
      <c r="J36" s="76">
        <f t="shared" si="15"/>
        <v>3.717</v>
      </c>
      <c r="K36" s="181">
        <v>3902.8500000000004</v>
      </c>
      <c r="L36" s="76">
        <f t="shared" si="16"/>
        <v>2.6019</v>
      </c>
      <c r="M36" s="181">
        <v>3345.2999999999997</v>
      </c>
      <c r="N36" s="76">
        <f t="shared" si="17"/>
        <v>2.2302</v>
      </c>
      <c r="O36" s="181">
        <v>2787.75</v>
      </c>
      <c r="P36" s="76">
        <f t="shared" si="18"/>
        <v>1.8585</v>
      </c>
      <c r="Q36" s="181">
        <v>2508.975</v>
      </c>
      <c r="R36" s="76">
        <f t="shared" si="19"/>
        <v>1.67265</v>
      </c>
      <c r="S36" s="181">
        <v>2258.0775</v>
      </c>
      <c r="T36" s="76">
        <f t="shared" si="20"/>
        <v>1.505385</v>
      </c>
      <c r="U36" s="358"/>
      <c r="V36" s="358"/>
      <c r="W36" s="177"/>
      <c r="X36" s="177"/>
      <c r="Y36" s="177"/>
    </row>
    <row r="37">
      <c r="A37" s="40" t="s">
        <v>52</v>
      </c>
      <c r="B37" s="41" t="s">
        <v>59</v>
      </c>
      <c r="C37" s="42" t="s">
        <v>40</v>
      </c>
      <c r="D37" s="43" t="s">
        <v>60</v>
      </c>
      <c r="E37" s="71"/>
      <c r="F37" s="45">
        <v>30.0</v>
      </c>
      <c r="H37" s="332">
        <v>80.58</v>
      </c>
      <c r="I37" s="179">
        <f>241.5*1.05</f>
        <v>253.575</v>
      </c>
      <c r="J37" s="72">
        <f t="shared" si="15"/>
        <v>8.4525</v>
      </c>
      <c r="K37" s="179">
        <v>177.5025</v>
      </c>
      <c r="L37" s="72">
        <f t="shared" si="16"/>
        <v>5.91675</v>
      </c>
      <c r="M37" s="179">
        <v>152.145</v>
      </c>
      <c r="N37" s="72">
        <f t="shared" si="17"/>
        <v>5.0715</v>
      </c>
      <c r="O37" s="179">
        <v>126.78750000000001</v>
      </c>
      <c r="P37" s="72">
        <f t="shared" si="18"/>
        <v>4.22625</v>
      </c>
      <c r="Q37" s="179">
        <v>114.10874999999999</v>
      </c>
      <c r="R37" s="72">
        <f t="shared" si="19"/>
        <v>3.803625</v>
      </c>
      <c r="S37" s="179">
        <v>102.69787499999998</v>
      </c>
      <c r="T37" s="72">
        <f t="shared" si="20"/>
        <v>3.4232625</v>
      </c>
      <c r="U37" s="358"/>
      <c r="V37" s="358"/>
      <c r="W37" s="177"/>
      <c r="X37" s="177"/>
      <c r="Y37" s="177"/>
    </row>
    <row r="38">
      <c r="A38" s="55"/>
      <c r="D38" s="56"/>
      <c r="E38" s="123"/>
      <c r="F38" s="113">
        <v>100.0</v>
      </c>
      <c r="H38" s="332">
        <v>253.06</v>
      </c>
      <c r="I38" s="181">
        <f>757.05*1.05</f>
        <v>794.9025</v>
      </c>
      <c r="J38" s="76">
        <f t="shared" si="15"/>
        <v>7.949025</v>
      </c>
      <c r="K38" s="181">
        <v>556.43175</v>
      </c>
      <c r="L38" s="76">
        <f t="shared" si="16"/>
        <v>5.5643175</v>
      </c>
      <c r="M38" s="181">
        <v>476.9415</v>
      </c>
      <c r="N38" s="76">
        <f t="shared" si="17"/>
        <v>4.769415</v>
      </c>
      <c r="O38" s="181">
        <v>397.45125</v>
      </c>
      <c r="P38" s="76">
        <f t="shared" si="18"/>
        <v>3.9745125</v>
      </c>
      <c r="Q38" s="181">
        <v>357.706125</v>
      </c>
      <c r="R38" s="76">
        <f t="shared" si="19"/>
        <v>3.57706125</v>
      </c>
      <c r="S38" s="181">
        <v>321.93551249999996</v>
      </c>
      <c r="T38" s="76">
        <f t="shared" si="20"/>
        <v>3.219355125</v>
      </c>
      <c r="U38" s="358"/>
      <c r="V38" s="358"/>
      <c r="W38" s="177"/>
      <c r="X38" s="177"/>
      <c r="Y38" s="177"/>
    </row>
    <row r="39">
      <c r="A39" s="78"/>
      <c r="B39" s="79"/>
      <c r="C39" s="79"/>
      <c r="D39" s="80"/>
      <c r="E39" s="124"/>
      <c r="F39" s="34">
        <v>300.0</v>
      </c>
      <c r="H39" s="332">
        <v>737.92</v>
      </c>
      <c r="I39" s="210">
        <f>2191.35*1.05</f>
        <v>2300.9175</v>
      </c>
      <c r="J39" s="211">
        <f t="shared" si="15"/>
        <v>7.669725</v>
      </c>
      <c r="K39" s="210">
        <v>1610.6422499999999</v>
      </c>
      <c r="L39" s="211">
        <f t="shared" si="16"/>
        <v>5.3688075</v>
      </c>
      <c r="M39" s="210">
        <v>1380.5504999999998</v>
      </c>
      <c r="N39" s="211">
        <f t="shared" si="17"/>
        <v>4.601835</v>
      </c>
      <c r="O39" s="210">
        <v>1150.45875</v>
      </c>
      <c r="P39" s="211">
        <f t="shared" si="18"/>
        <v>3.8348625</v>
      </c>
      <c r="Q39" s="210">
        <v>1035.412875</v>
      </c>
      <c r="R39" s="211">
        <f t="shared" si="19"/>
        <v>3.45137625</v>
      </c>
      <c r="S39" s="210">
        <v>931.8715875</v>
      </c>
      <c r="T39" s="211">
        <f t="shared" si="20"/>
        <v>3.106238625</v>
      </c>
      <c r="U39" s="358"/>
      <c r="V39" s="358"/>
      <c r="W39" s="177"/>
      <c r="X39" s="177"/>
      <c r="Y39" s="177"/>
    </row>
    <row r="40" ht="15.75" customHeight="1">
      <c r="A40" s="94"/>
      <c r="B40" s="94"/>
      <c r="C40" s="94"/>
      <c r="D40" s="81"/>
      <c r="E40" s="94"/>
      <c r="F40" s="94"/>
      <c r="H40" s="81"/>
      <c r="S40" s="107"/>
      <c r="T40" s="107"/>
      <c r="U40" s="368"/>
      <c r="V40" s="368"/>
      <c r="W40" s="369"/>
    </row>
    <row r="41" ht="15.75" customHeight="1">
      <c r="A41" s="94"/>
      <c r="B41" s="94"/>
      <c r="C41" s="94"/>
      <c r="D41" s="81"/>
      <c r="E41" s="94"/>
      <c r="F41" s="94"/>
      <c r="H41" s="81"/>
      <c r="S41" s="107"/>
      <c r="T41" s="107"/>
      <c r="U41" s="368"/>
      <c r="V41" s="368"/>
      <c r="W41" s="369"/>
    </row>
    <row r="42">
      <c r="A42" s="22" t="s">
        <v>61</v>
      </c>
      <c r="B42" s="23"/>
      <c r="C42" s="23"/>
      <c r="D42" s="24"/>
      <c r="E42" s="22" t="s">
        <v>12</v>
      </c>
      <c r="F42" s="24"/>
      <c r="H42" s="331" t="s">
        <v>310</v>
      </c>
      <c r="I42" s="26" t="s">
        <v>16</v>
      </c>
      <c r="J42" s="27"/>
      <c r="K42" s="26" t="s">
        <v>17</v>
      </c>
      <c r="L42" s="27"/>
      <c r="M42" s="26" t="s">
        <v>18</v>
      </c>
      <c r="N42" s="27"/>
      <c r="O42" s="26" t="s">
        <v>90</v>
      </c>
      <c r="P42" s="27"/>
      <c r="Q42" s="26" t="s">
        <v>91</v>
      </c>
      <c r="R42" s="27"/>
      <c r="S42" s="26" t="s">
        <v>95</v>
      </c>
      <c r="T42" s="27"/>
      <c r="U42" s="351"/>
      <c r="V42" s="351"/>
      <c r="W42" s="352"/>
      <c r="X42" s="352"/>
      <c r="Y42" s="352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35"/>
      <c r="I43" s="36" t="s">
        <v>27</v>
      </c>
      <c r="J43" s="37" t="s">
        <v>28</v>
      </c>
      <c r="K43" s="36" t="s">
        <v>27</v>
      </c>
      <c r="L43" s="37" t="s">
        <v>28</v>
      </c>
      <c r="M43" s="36" t="s">
        <v>27</v>
      </c>
      <c r="N43" s="37" t="s">
        <v>28</v>
      </c>
      <c r="O43" s="36" t="s">
        <v>27</v>
      </c>
      <c r="P43" s="37" t="s">
        <v>28</v>
      </c>
      <c r="Q43" s="36" t="s">
        <v>27</v>
      </c>
      <c r="R43" s="37" t="s">
        <v>28</v>
      </c>
      <c r="S43" s="36" t="s">
        <v>27</v>
      </c>
      <c r="T43" s="37" t="s">
        <v>28</v>
      </c>
      <c r="U43" s="354"/>
      <c r="V43" s="354"/>
      <c r="W43" s="355"/>
      <c r="X43" s="355"/>
      <c r="Y43" s="355"/>
    </row>
    <row r="44">
      <c r="A44" s="40" t="s">
        <v>62</v>
      </c>
      <c r="B44" s="132" t="s">
        <v>63</v>
      </c>
      <c r="C44" s="23"/>
      <c r="D44" s="133" t="s">
        <v>64</v>
      </c>
      <c r="E44" s="71">
        <v>50.0</v>
      </c>
      <c r="F44" s="45">
        <v>50.0</v>
      </c>
      <c r="H44" s="381">
        <v>89.96</v>
      </c>
      <c r="I44" s="204">
        <v>220.5</v>
      </c>
      <c r="J44" s="91">
        <f t="shared" ref="J44:J60" si="21">I44/F44</f>
        <v>4.41</v>
      </c>
      <c r="K44" s="204">
        <v>154.35000000000002</v>
      </c>
      <c r="L44" s="91">
        <f t="shared" ref="L44:L60" si="22">K44/F44</f>
        <v>3.087</v>
      </c>
      <c r="M44" s="204">
        <v>132.3</v>
      </c>
      <c r="N44" s="91">
        <f t="shared" ref="N44:N60" si="23">M44/F44</f>
        <v>2.646</v>
      </c>
      <c r="O44" s="204">
        <v>110.25</v>
      </c>
      <c r="P44" s="91">
        <f t="shared" ref="P44:P60" si="24">O44/F44</f>
        <v>2.205</v>
      </c>
      <c r="Q44" s="204">
        <v>99.225</v>
      </c>
      <c r="R44" s="91">
        <f t="shared" ref="R44:R60" si="25">Q44/F44</f>
        <v>1.9845</v>
      </c>
      <c r="S44" s="93">
        <f>Q44-Q44*$S$2</f>
        <v>89.3025</v>
      </c>
      <c r="T44" s="91">
        <f t="shared" ref="T44:T49" si="26">S44/F44</f>
        <v>1.78605</v>
      </c>
      <c r="U44" s="358">
        <v>150.0</v>
      </c>
      <c r="V44" s="358">
        <f>270/100*50</f>
        <v>135</v>
      </c>
      <c r="W44" s="177" t="s">
        <v>313</v>
      </c>
      <c r="X44" s="177"/>
      <c r="Y44" s="177"/>
    </row>
    <row r="45">
      <c r="A45" s="40" t="s">
        <v>65</v>
      </c>
      <c r="B45" s="132"/>
      <c r="C45" s="23"/>
      <c r="D45" s="133" t="s">
        <v>66</v>
      </c>
      <c r="E45" s="71">
        <v>50.0</v>
      </c>
      <c r="F45" s="45">
        <v>50.0</v>
      </c>
      <c r="H45" s="381">
        <v>72.47</v>
      </c>
      <c r="I45" s="283">
        <v>127.0</v>
      </c>
      <c r="J45" s="91">
        <f t="shared" si="21"/>
        <v>2.54</v>
      </c>
      <c r="K45" s="283">
        <v>97.0</v>
      </c>
      <c r="L45" s="91">
        <f t="shared" si="22"/>
        <v>1.94</v>
      </c>
      <c r="M45" s="283">
        <v>86.0</v>
      </c>
      <c r="N45" s="91">
        <f t="shared" si="23"/>
        <v>1.72</v>
      </c>
      <c r="O45" s="283">
        <v>74.0</v>
      </c>
      <c r="P45" s="91">
        <f t="shared" si="24"/>
        <v>1.48</v>
      </c>
      <c r="Q45" s="283">
        <v>74.0</v>
      </c>
      <c r="R45" s="91">
        <f t="shared" si="25"/>
        <v>1.48</v>
      </c>
      <c r="S45" s="284">
        <v>74.0</v>
      </c>
      <c r="T45" s="91">
        <f t="shared" si="26"/>
        <v>1.48</v>
      </c>
      <c r="U45" s="358">
        <v>138.0</v>
      </c>
      <c r="V45" s="358"/>
      <c r="W45" s="177"/>
      <c r="X45" s="177"/>
      <c r="Y45" s="177"/>
    </row>
    <row r="46">
      <c r="A46" s="40" t="s">
        <v>181</v>
      </c>
      <c r="B46" s="41" t="s">
        <v>182</v>
      </c>
      <c r="C46" s="23"/>
      <c r="D46" s="133" t="s">
        <v>68</v>
      </c>
      <c r="E46" s="71">
        <v>40.0</v>
      </c>
      <c r="F46" s="45">
        <v>40.0</v>
      </c>
      <c r="H46" s="381">
        <v>156.13</v>
      </c>
      <c r="I46" s="283">
        <v>580.0</v>
      </c>
      <c r="J46" s="91">
        <f t="shared" si="21"/>
        <v>14.5</v>
      </c>
      <c r="K46" s="204">
        <v>343.0</v>
      </c>
      <c r="L46" s="91">
        <f t="shared" si="22"/>
        <v>8.575</v>
      </c>
      <c r="M46" s="204">
        <v>294.0</v>
      </c>
      <c r="N46" s="91">
        <f t="shared" si="23"/>
        <v>7.35</v>
      </c>
      <c r="O46" s="204">
        <v>245.0</v>
      </c>
      <c r="P46" s="91">
        <f t="shared" si="24"/>
        <v>6.125</v>
      </c>
      <c r="Q46" s="204">
        <v>220.5</v>
      </c>
      <c r="R46" s="91">
        <f t="shared" si="25"/>
        <v>5.5125</v>
      </c>
      <c r="S46" s="93">
        <f t="shared" ref="S46:S47" si="27">Q46-Q46*$S$2</f>
        <v>198.45</v>
      </c>
      <c r="T46" s="91">
        <f t="shared" si="26"/>
        <v>4.96125</v>
      </c>
      <c r="U46" s="358">
        <f>660/50*40</f>
        <v>528</v>
      </c>
      <c r="V46" s="358">
        <f>290/20*40</f>
        <v>580</v>
      </c>
      <c r="W46" s="177"/>
      <c r="X46" s="177"/>
      <c r="Y46" s="177"/>
    </row>
    <row r="47" ht="39.0" customHeight="1">
      <c r="A47" s="82" t="s">
        <v>69</v>
      </c>
      <c r="B47" s="83" t="s">
        <v>70</v>
      </c>
      <c r="C47" s="2"/>
      <c r="D47" s="141" t="s">
        <v>71</v>
      </c>
      <c r="E47" s="142">
        <v>50.0</v>
      </c>
      <c r="F47" s="87">
        <v>1.0</v>
      </c>
      <c r="H47" s="381">
        <v>616.5</v>
      </c>
      <c r="I47" s="93">
        <f>1323*1.15</f>
        <v>1521.45</v>
      </c>
      <c r="J47" s="374">
        <f t="shared" si="21"/>
        <v>1521.45</v>
      </c>
      <c r="K47" s="93">
        <v>1159.1999999999998</v>
      </c>
      <c r="L47" s="374">
        <f t="shared" si="22"/>
        <v>1159.2</v>
      </c>
      <c r="M47" s="93">
        <v>1086.75</v>
      </c>
      <c r="N47" s="374">
        <f t="shared" si="23"/>
        <v>1086.75</v>
      </c>
      <c r="O47" s="93">
        <v>1014.3</v>
      </c>
      <c r="P47" s="374">
        <f t="shared" si="24"/>
        <v>1014.3</v>
      </c>
      <c r="Q47" s="93">
        <v>869.4</v>
      </c>
      <c r="R47" s="374">
        <f t="shared" si="25"/>
        <v>869.4</v>
      </c>
      <c r="S47" s="93">
        <f t="shared" si="27"/>
        <v>782.46</v>
      </c>
      <c r="T47" s="374">
        <f t="shared" si="26"/>
        <v>782.46</v>
      </c>
      <c r="U47" s="358">
        <v>1175.0</v>
      </c>
      <c r="V47" s="358">
        <v>1100.0</v>
      </c>
      <c r="W47" s="177"/>
      <c r="X47" s="177"/>
      <c r="Y47" s="177"/>
    </row>
    <row r="48">
      <c r="A48" s="40" t="s">
        <v>73</v>
      </c>
      <c r="B48" s="83" t="s">
        <v>72</v>
      </c>
      <c r="C48" s="2"/>
      <c r="D48" s="141" t="s">
        <v>74</v>
      </c>
      <c r="E48" s="71">
        <v>50.0</v>
      </c>
      <c r="F48" s="45">
        <v>100.0</v>
      </c>
      <c r="H48" s="381">
        <v>211.89</v>
      </c>
      <c r="I48" s="283">
        <v>407.0</v>
      </c>
      <c r="J48" s="91">
        <f t="shared" si="21"/>
        <v>4.07</v>
      </c>
      <c r="K48" s="283">
        <v>310.0</v>
      </c>
      <c r="L48" s="91">
        <f t="shared" si="22"/>
        <v>3.1</v>
      </c>
      <c r="M48" s="283">
        <v>291.0</v>
      </c>
      <c r="N48" s="91">
        <f t="shared" si="23"/>
        <v>2.91</v>
      </c>
      <c r="O48" s="283">
        <v>272.0</v>
      </c>
      <c r="P48" s="91">
        <f t="shared" si="24"/>
        <v>2.72</v>
      </c>
      <c r="Q48" s="283">
        <v>233.0</v>
      </c>
      <c r="R48" s="91">
        <f t="shared" si="25"/>
        <v>2.33</v>
      </c>
      <c r="S48" s="284">
        <v>233.0</v>
      </c>
      <c r="T48" s="91">
        <f t="shared" si="26"/>
        <v>2.33</v>
      </c>
      <c r="U48" s="358">
        <v>339.0</v>
      </c>
      <c r="V48" s="358"/>
      <c r="W48" s="177"/>
      <c r="X48" s="177"/>
      <c r="Y48" s="177"/>
    </row>
    <row r="49">
      <c r="A49" s="40" t="s">
        <v>73</v>
      </c>
      <c r="B49" s="83" t="s">
        <v>72</v>
      </c>
      <c r="C49" s="2"/>
      <c r="D49" s="141" t="s">
        <v>74</v>
      </c>
      <c r="E49" s="71">
        <v>100.0</v>
      </c>
      <c r="F49" s="45">
        <v>50.0</v>
      </c>
      <c r="H49" s="381">
        <v>109.68</v>
      </c>
      <c r="I49" s="283">
        <v>223.0</v>
      </c>
      <c r="J49" s="91">
        <f t="shared" si="21"/>
        <v>4.46</v>
      </c>
      <c r="K49" s="283">
        <v>169.0</v>
      </c>
      <c r="L49" s="91">
        <f t="shared" si="22"/>
        <v>3.38</v>
      </c>
      <c r="M49" s="283">
        <v>159.0</v>
      </c>
      <c r="N49" s="91">
        <f t="shared" si="23"/>
        <v>3.18</v>
      </c>
      <c r="O49" s="283">
        <v>148.0</v>
      </c>
      <c r="P49" s="91">
        <f t="shared" si="24"/>
        <v>2.96</v>
      </c>
      <c r="Q49" s="283">
        <v>127.0</v>
      </c>
      <c r="R49" s="91">
        <f t="shared" si="25"/>
        <v>2.54</v>
      </c>
      <c r="S49" s="284">
        <v>127.0</v>
      </c>
      <c r="T49" s="91">
        <f t="shared" si="26"/>
        <v>2.54</v>
      </c>
      <c r="U49" s="358">
        <v>170.0</v>
      </c>
      <c r="V49" s="358"/>
      <c r="W49" s="177"/>
      <c r="X49" s="177"/>
      <c r="Y49" s="177"/>
    </row>
    <row r="50" ht="39.0" customHeight="1">
      <c r="A50" s="40" t="s">
        <v>73</v>
      </c>
      <c r="B50" s="83" t="s">
        <v>96</v>
      </c>
      <c r="C50" s="2"/>
      <c r="D50" s="207"/>
      <c r="E50" s="71">
        <v>60.0</v>
      </c>
      <c r="F50" s="45">
        <v>100.0</v>
      </c>
      <c r="H50" s="381">
        <v>261.95</v>
      </c>
      <c r="I50" s="204">
        <v>262.5</v>
      </c>
      <c r="J50" s="91">
        <f t="shared" si="21"/>
        <v>2.625</v>
      </c>
      <c r="K50" s="204">
        <v>200.0</v>
      </c>
      <c r="L50" s="91">
        <f t="shared" si="22"/>
        <v>2</v>
      </c>
      <c r="M50" s="204">
        <v>187.5</v>
      </c>
      <c r="N50" s="91">
        <f t="shared" si="23"/>
        <v>1.875</v>
      </c>
      <c r="O50" s="204">
        <v>175.0</v>
      </c>
      <c r="P50" s="91">
        <f t="shared" si="24"/>
        <v>1.75</v>
      </c>
      <c r="Q50" s="204">
        <v>175.0</v>
      </c>
      <c r="R50" s="91">
        <f t="shared" si="25"/>
        <v>1.75</v>
      </c>
      <c r="S50" s="93" t="s">
        <v>285</v>
      </c>
      <c r="T50" s="91" t="s">
        <v>256</v>
      </c>
      <c r="U50" s="358"/>
      <c r="V50" s="358"/>
      <c r="W50" s="177"/>
      <c r="X50" s="177"/>
      <c r="Y50" s="177"/>
    </row>
    <row r="51">
      <c r="A51" s="40" t="s">
        <v>75</v>
      </c>
      <c r="B51" s="41" t="s">
        <v>76</v>
      </c>
      <c r="C51" s="23"/>
      <c r="D51" s="133" t="s">
        <v>72</v>
      </c>
      <c r="E51" s="147">
        <v>300.0</v>
      </c>
      <c r="F51" s="45">
        <v>100.0</v>
      </c>
      <c r="H51" s="381">
        <v>20.16</v>
      </c>
      <c r="I51" s="179">
        <v>40.95</v>
      </c>
      <c r="J51" s="72">
        <f t="shared" si="21"/>
        <v>0.4095</v>
      </c>
      <c r="K51" s="179">
        <v>31.2</v>
      </c>
      <c r="L51" s="72">
        <f t="shared" si="22"/>
        <v>0.312</v>
      </c>
      <c r="M51" s="179">
        <v>29.25</v>
      </c>
      <c r="N51" s="72">
        <f t="shared" si="23"/>
        <v>0.2925</v>
      </c>
      <c r="O51" s="179">
        <v>27.3</v>
      </c>
      <c r="P51" s="72">
        <f t="shared" si="24"/>
        <v>0.273</v>
      </c>
      <c r="Q51" s="179">
        <v>27.3</v>
      </c>
      <c r="R51" s="72">
        <f t="shared" si="25"/>
        <v>0.273</v>
      </c>
      <c r="S51" s="404" t="s">
        <v>286</v>
      </c>
      <c r="T51" s="72" t="s">
        <v>263</v>
      </c>
      <c r="U51" s="358"/>
      <c r="V51" s="358"/>
      <c r="W51" s="177"/>
      <c r="X51" s="177">
        <v>60.0</v>
      </c>
      <c r="Y51" s="177"/>
    </row>
    <row r="52">
      <c r="A52" s="78"/>
      <c r="B52" s="79"/>
      <c r="C52" s="79"/>
      <c r="D52" s="80"/>
      <c r="E52" s="151">
        <v>200.0</v>
      </c>
      <c r="F52" s="34">
        <v>200.0</v>
      </c>
      <c r="H52" s="381">
        <v>31.26</v>
      </c>
      <c r="I52" s="210">
        <v>57.75</v>
      </c>
      <c r="J52" s="211">
        <f t="shared" si="21"/>
        <v>0.28875</v>
      </c>
      <c r="K52" s="210">
        <v>44.0</v>
      </c>
      <c r="L52" s="211">
        <f t="shared" si="22"/>
        <v>0.22</v>
      </c>
      <c r="M52" s="210">
        <v>41.25</v>
      </c>
      <c r="N52" s="211">
        <f t="shared" si="23"/>
        <v>0.20625</v>
      </c>
      <c r="O52" s="210">
        <v>38.5</v>
      </c>
      <c r="P52" s="211">
        <f t="shared" si="24"/>
        <v>0.1925</v>
      </c>
      <c r="Q52" s="210">
        <v>38.5</v>
      </c>
      <c r="R52" s="211">
        <f t="shared" si="25"/>
        <v>0.1925</v>
      </c>
      <c r="S52" s="405" t="s">
        <v>287</v>
      </c>
      <c r="T52" s="211" t="s">
        <v>264</v>
      </c>
      <c r="U52" s="358"/>
      <c r="V52" s="358"/>
      <c r="W52" s="177"/>
      <c r="X52" s="177"/>
      <c r="Y52" s="177"/>
    </row>
    <row r="53">
      <c r="A53" s="40" t="s">
        <v>75</v>
      </c>
      <c r="B53" s="41" t="s">
        <v>77</v>
      </c>
      <c r="C53" s="23"/>
      <c r="D53" s="133" t="s">
        <v>72</v>
      </c>
      <c r="E53" s="147">
        <v>100.0</v>
      </c>
      <c r="F53" s="45">
        <v>100.0</v>
      </c>
      <c r="H53" s="381">
        <v>40.34</v>
      </c>
      <c r="I53" s="181">
        <v>75.6</v>
      </c>
      <c r="J53" s="72">
        <f t="shared" si="21"/>
        <v>0.756</v>
      </c>
      <c r="K53" s="181">
        <v>57.6</v>
      </c>
      <c r="L53" s="72">
        <f t="shared" si="22"/>
        <v>0.576</v>
      </c>
      <c r="M53" s="181">
        <v>54.0</v>
      </c>
      <c r="N53" s="72">
        <f t="shared" si="23"/>
        <v>0.54</v>
      </c>
      <c r="O53" s="181">
        <v>50.4</v>
      </c>
      <c r="P53" s="72">
        <f t="shared" si="24"/>
        <v>0.504</v>
      </c>
      <c r="Q53" s="181">
        <v>50.4</v>
      </c>
      <c r="R53" s="72">
        <f t="shared" si="25"/>
        <v>0.504</v>
      </c>
      <c r="S53" s="406" t="s">
        <v>288</v>
      </c>
      <c r="T53" s="72" t="s">
        <v>265</v>
      </c>
      <c r="U53" s="358"/>
      <c r="V53" s="358"/>
      <c r="W53" s="177"/>
      <c r="X53" s="177"/>
      <c r="Y53" s="177"/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381">
        <v>71.71</v>
      </c>
      <c r="I54" s="181">
        <v>131.25</v>
      </c>
      <c r="J54" s="211">
        <f t="shared" si="21"/>
        <v>0.65625</v>
      </c>
      <c r="K54" s="181">
        <v>100.0</v>
      </c>
      <c r="L54" s="211">
        <f t="shared" si="22"/>
        <v>0.5</v>
      </c>
      <c r="M54" s="181">
        <v>93.75</v>
      </c>
      <c r="N54" s="211">
        <f t="shared" si="23"/>
        <v>0.46875</v>
      </c>
      <c r="O54" s="181">
        <v>87.5</v>
      </c>
      <c r="P54" s="211">
        <f t="shared" si="24"/>
        <v>0.4375</v>
      </c>
      <c r="Q54" s="181">
        <v>87.5</v>
      </c>
      <c r="R54" s="211">
        <f t="shared" si="25"/>
        <v>0.4375</v>
      </c>
      <c r="S54" s="406" t="s">
        <v>289</v>
      </c>
      <c r="T54" s="211" t="s">
        <v>266</v>
      </c>
      <c r="U54" s="358"/>
      <c r="V54" s="358"/>
      <c r="W54" s="177"/>
      <c r="X54" s="177"/>
      <c r="Y54" s="177"/>
    </row>
    <row r="55">
      <c r="A55" s="40" t="s">
        <v>78</v>
      </c>
      <c r="B55" s="41" t="s">
        <v>79</v>
      </c>
      <c r="C55" s="23"/>
      <c r="D55" s="133" t="s">
        <v>72</v>
      </c>
      <c r="E55" s="147">
        <v>300.0</v>
      </c>
      <c r="F55" s="45">
        <v>100.0</v>
      </c>
      <c r="H55" s="381">
        <v>15.21</v>
      </c>
      <c r="I55" s="179">
        <v>29.4</v>
      </c>
      <c r="J55" s="72">
        <f t="shared" si="21"/>
        <v>0.294</v>
      </c>
      <c r="K55" s="179">
        <v>22.4</v>
      </c>
      <c r="L55" s="72">
        <f t="shared" si="22"/>
        <v>0.224</v>
      </c>
      <c r="M55" s="179">
        <v>21.0</v>
      </c>
      <c r="N55" s="72">
        <f t="shared" si="23"/>
        <v>0.21</v>
      </c>
      <c r="O55" s="179">
        <v>19.6</v>
      </c>
      <c r="P55" s="72">
        <f t="shared" si="24"/>
        <v>0.196</v>
      </c>
      <c r="Q55" s="179">
        <v>19.6</v>
      </c>
      <c r="R55" s="72">
        <f t="shared" si="25"/>
        <v>0.196</v>
      </c>
      <c r="S55" s="404" t="s">
        <v>290</v>
      </c>
      <c r="T55" s="72" t="s">
        <v>267</v>
      </c>
      <c r="U55" s="358"/>
      <c r="V55" s="358"/>
      <c r="W55" s="177"/>
      <c r="X55" s="177"/>
      <c r="Y55" s="177"/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381">
        <v>21.33</v>
      </c>
      <c r="I56" s="210">
        <v>38.85</v>
      </c>
      <c r="J56" s="211">
        <f t="shared" si="21"/>
        <v>0.19425</v>
      </c>
      <c r="K56" s="210">
        <v>29.6</v>
      </c>
      <c r="L56" s="211">
        <f t="shared" si="22"/>
        <v>0.148</v>
      </c>
      <c r="M56" s="210">
        <v>27.75</v>
      </c>
      <c r="N56" s="211">
        <f t="shared" si="23"/>
        <v>0.13875</v>
      </c>
      <c r="O56" s="210">
        <v>25.9</v>
      </c>
      <c r="P56" s="211">
        <f t="shared" si="24"/>
        <v>0.1295</v>
      </c>
      <c r="Q56" s="210">
        <v>25.9</v>
      </c>
      <c r="R56" s="211">
        <f t="shared" si="25"/>
        <v>0.1295</v>
      </c>
      <c r="S56" s="405" t="s">
        <v>291</v>
      </c>
      <c r="T56" s="211" t="s">
        <v>268</v>
      </c>
      <c r="U56" s="358">
        <v>28.0</v>
      </c>
      <c r="V56" s="358"/>
      <c r="W56" s="177"/>
      <c r="X56" s="177">
        <v>60.0</v>
      </c>
      <c r="Y56" s="177"/>
    </row>
    <row r="57">
      <c r="A57" s="40" t="s">
        <v>78</v>
      </c>
      <c r="B57" s="41" t="s">
        <v>80</v>
      </c>
      <c r="C57" s="23"/>
      <c r="D57" s="133" t="s">
        <v>72</v>
      </c>
      <c r="E57" s="147">
        <v>300.0</v>
      </c>
      <c r="F57" s="45">
        <v>100.0</v>
      </c>
      <c r="H57" s="381">
        <v>16.21</v>
      </c>
      <c r="I57" s="181">
        <v>31.5</v>
      </c>
      <c r="J57" s="72">
        <f t="shared" si="21"/>
        <v>0.315</v>
      </c>
      <c r="K57" s="181">
        <v>24.0</v>
      </c>
      <c r="L57" s="72">
        <f t="shared" si="22"/>
        <v>0.24</v>
      </c>
      <c r="M57" s="181">
        <v>22.5</v>
      </c>
      <c r="N57" s="72">
        <f t="shared" si="23"/>
        <v>0.225</v>
      </c>
      <c r="O57" s="181">
        <v>21.0</v>
      </c>
      <c r="P57" s="72">
        <f t="shared" si="24"/>
        <v>0.21</v>
      </c>
      <c r="Q57" s="181">
        <v>21.0</v>
      </c>
      <c r="R57" s="72">
        <f t="shared" si="25"/>
        <v>0.21</v>
      </c>
      <c r="S57" s="406" t="s">
        <v>292</v>
      </c>
      <c r="T57" s="72" t="s">
        <v>269</v>
      </c>
      <c r="U57" s="358"/>
      <c r="V57" s="358"/>
      <c r="W57" s="177"/>
      <c r="X57" s="177"/>
      <c r="Y57" s="177"/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381">
        <v>23.33</v>
      </c>
      <c r="I58" s="181">
        <v>44.1</v>
      </c>
      <c r="J58" s="211">
        <f t="shared" si="21"/>
        <v>0.2205</v>
      </c>
      <c r="K58" s="181">
        <v>33.6</v>
      </c>
      <c r="L58" s="211">
        <f t="shared" si="22"/>
        <v>0.168</v>
      </c>
      <c r="M58" s="181">
        <v>31.5</v>
      </c>
      <c r="N58" s="211">
        <f t="shared" si="23"/>
        <v>0.1575</v>
      </c>
      <c r="O58" s="181">
        <v>29.4</v>
      </c>
      <c r="P58" s="211">
        <f t="shared" si="24"/>
        <v>0.147</v>
      </c>
      <c r="Q58" s="181">
        <v>29.4</v>
      </c>
      <c r="R58" s="211">
        <f t="shared" si="25"/>
        <v>0.147</v>
      </c>
      <c r="S58" s="406" t="s">
        <v>293</v>
      </c>
      <c r="T58" s="211" t="s">
        <v>270</v>
      </c>
      <c r="U58" s="358">
        <v>61.0</v>
      </c>
      <c r="V58" s="358"/>
      <c r="W58" s="177"/>
      <c r="X58" s="177">
        <v>60.0</v>
      </c>
      <c r="Y58" s="177"/>
    </row>
    <row r="59">
      <c r="A59" s="40" t="s">
        <v>78</v>
      </c>
      <c r="B59" s="41" t="s">
        <v>81</v>
      </c>
      <c r="C59" s="23"/>
      <c r="D59" s="133" t="s">
        <v>72</v>
      </c>
      <c r="E59" s="147">
        <v>300.0</v>
      </c>
      <c r="F59" s="45">
        <v>100.0</v>
      </c>
      <c r="H59" s="381">
        <v>19.21</v>
      </c>
      <c r="I59" s="179">
        <v>31.5</v>
      </c>
      <c r="J59" s="72">
        <f t="shared" si="21"/>
        <v>0.315</v>
      </c>
      <c r="K59" s="179">
        <v>24.0</v>
      </c>
      <c r="L59" s="72">
        <f t="shared" si="22"/>
        <v>0.24</v>
      </c>
      <c r="M59" s="179">
        <v>22.5</v>
      </c>
      <c r="N59" s="72">
        <f t="shared" si="23"/>
        <v>0.225</v>
      </c>
      <c r="O59" s="179">
        <v>21.0</v>
      </c>
      <c r="P59" s="72">
        <f t="shared" si="24"/>
        <v>0.21</v>
      </c>
      <c r="Q59" s="179">
        <v>21.0</v>
      </c>
      <c r="R59" s="72">
        <f t="shared" si="25"/>
        <v>0.21</v>
      </c>
      <c r="S59" s="404" t="s">
        <v>292</v>
      </c>
      <c r="T59" s="72" t="s">
        <v>269</v>
      </c>
      <c r="U59" s="358"/>
      <c r="V59" s="358"/>
      <c r="W59" s="177"/>
      <c r="X59" s="177"/>
      <c r="Y59" s="177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381">
        <v>29.33</v>
      </c>
      <c r="I60" s="210">
        <v>48.3</v>
      </c>
      <c r="J60" s="211">
        <f t="shared" si="21"/>
        <v>0.2415</v>
      </c>
      <c r="K60" s="210">
        <v>36.8</v>
      </c>
      <c r="L60" s="211">
        <f t="shared" si="22"/>
        <v>0.184</v>
      </c>
      <c r="M60" s="210">
        <v>34.5</v>
      </c>
      <c r="N60" s="211">
        <f t="shared" si="23"/>
        <v>0.1725</v>
      </c>
      <c r="O60" s="210">
        <v>32.2</v>
      </c>
      <c r="P60" s="211">
        <f t="shared" si="24"/>
        <v>0.161</v>
      </c>
      <c r="Q60" s="210">
        <v>32.2</v>
      </c>
      <c r="R60" s="211">
        <f t="shared" si="25"/>
        <v>0.161</v>
      </c>
      <c r="S60" s="405" t="s">
        <v>294</v>
      </c>
      <c r="T60" s="211" t="s">
        <v>271</v>
      </c>
      <c r="U60" s="358"/>
      <c r="V60" s="358"/>
      <c r="W60" s="177"/>
      <c r="X60" s="177"/>
      <c r="Y60" s="177"/>
    </row>
    <row r="61" ht="15.75" customHeight="1">
      <c r="A61" s="94"/>
      <c r="B61" s="94"/>
      <c r="C61" s="94"/>
      <c r="D61" s="81"/>
      <c r="E61" s="94"/>
      <c r="F61" s="94"/>
      <c r="H61" s="81"/>
      <c r="U61" s="368"/>
      <c r="V61" s="368"/>
      <c r="W61" s="369"/>
    </row>
    <row r="62" ht="15.75" customHeight="1">
      <c r="A62" s="94"/>
      <c r="B62" s="94"/>
      <c r="C62" s="94"/>
      <c r="D62" s="81"/>
      <c r="E62" s="94"/>
      <c r="F62" s="94"/>
      <c r="H62" s="81"/>
      <c r="U62" s="368"/>
      <c r="V62" s="368"/>
      <c r="W62" s="369"/>
    </row>
    <row r="63" ht="15.75" customHeight="1">
      <c r="A63" s="94"/>
      <c r="B63" s="94"/>
      <c r="C63" s="94"/>
      <c r="D63" s="81"/>
      <c r="E63" s="94"/>
      <c r="F63" s="94"/>
      <c r="H63" s="81"/>
      <c r="U63" s="368"/>
      <c r="V63" s="368"/>
      <c r="W63" s="369"/>
    </row>
    <row r="64" ht="15.75" customHeight="1">
      <c r="A64" s="94"/>
      <c r="B64" s="94"/>
      <c r="C64" s="94"/>
      <c r="D64" s="81"/>
      <c r="E64" s="94"/>
      <c r="F64" s="94"/>
      <c r="H64" s="81"/>
      <c r="U64" s="368"/>
      <c r="V64" s="368"/>
      <c r="W64" s="369"/>
    </row>
    <row r="65" ht="15.75" customHeight="1">
      <c r="A65" s="94"/>
      <c r="B65" s="94"/>
      <c r="C65" s="94"/>
      <c r="D65" s="81"/>
      <c r="E65" s="94"/>
      <c r="F65" s="94"/>
      <c r="H65" s="81"/>
      <c r="U65" s="368"/>
      <c r="V65" s="368"/>
      <c r="W65" s="369"/>
    </row>
    <row r="66" ht="15.75" customHeight="1">
      <c r="A66" s="94"/>
      <c r="B66" s="94"/>
      <c r="C66" s="94"/>
      <c r="D66" s="81"/>
      <c r="E66" s="94"/>
      <c r="F66" s="94"/>
      <c r="H66" s="81"/>
      <c r="U66" s="368"/>
      <c r="V66" s="368"/>
      <c r="W66" s="369"/>
    </row>
    <row r="67" ht="15.75" customHeight="1">
      <c r="A67" s="94"/>
      <c r="B67" s="94"/>
      <c r="C67" s="94"/>
      <c r="D67" s="81"/>
      <c r="E67" s="94"/>
      <c r="F67" s="94"/>
      <c r="H67" s="81"/>
      <c r="U67" s="368"/>
      <c r="V67" s="368"/>
      <c r="W67" s="369"/>
    </row>
    <row r="68" ht="15.75" customHeight="1">
      <c r="A68" s="94"/>
      <c r="B68" s="94"/>
      <c r="C68" s="94"/>
      <c r="D68" s="81"/>
      <c r="E68" s="94"/>
      <c r="F68" s="94"/>
      <c r="H68" s="81"/>
      <c r="U68" s="368"/>
      <c r="V68" s="368"/>
      <c r="W68" s="369"/>
    </row>
    <row r="69" ht="15.75" customHeight="1">
      <c r="A69" s="94"/>
      <c r="B69" s="94"/>
      <c r="C69" s="94"/>
      <c r="D69" s="81"/>
      <c r="E69" s="94"/>
      <c r="F69" s="94"/>
      <c r="H69" s="81"/>
      <c r="U69" s="368"/>
      <c r="V69" s="368"/>
      <c r="W69" s="369"/>
    </row>
    <row r="70" ht="15.75" customHeight="1">
      <c r="A70" s="94"/>
      <c r="B70" s="94"/>
      <c r="C70" s="94"/>
      <c r="D70" s="81"/>
      <c r="E70" s="94"/>
      <c r="F70" s="94"/>
      <c r="H70" s="81"/>
      <c r="U70" s="368"/>
      <c r="V70" s="368"/>
      <c r="W70" s="369"/>
    </row>
    <row r="71" ht="15.75" customHeight="1">
      <c r="A71" s="94"/>
      <c r="B71" s="94"/>
      <c r="C71" s="94"/>
      <c r="D71" s="81"/>
      <c r="E71" s="94"/>
      <c r="F71" s="94"/>
      <c r="H71" s="81"/>
      <c r="U71" s="368"/>
      <c r="V71" s="368"/>
      <c r="W71" s="369"/>
    </row>
    <row r="72" ht="15.75" customHeight="1">
      <c r="A72" s="94"/>
      <c r="B72" s="94"/>
      <c r="C72" s="94"/>
      <c r="D72" s="81"/>
      <c r="E72" s="94"/>
      <c r="F72" s="94"/>
      <c r="H72" s="81"/>
      <c r="U72" s="368"/>
      <c r="V72" s="368"/>
      <c r="W72" s="369"/>
    </row>
    <row r="73" ht="15.75" customHeight="1">
      <c r="A73" s="94"/>
      <c r="B73" s="94"/>
      <c r="C73" s="94"/>
      <c r="D73" s="81"/>
      <c r="E73" s="94"/>
      <c r="F73" s="94"/>
      <c r="H73" s="81"/>
      <c r="U73" s="368"/>
      <c r="V73" s="368"/>
      <c r="W73" s="369"/>
    </row>
    <row r="74" ht="15.75" customHeight="1">
      <c r="A74" s="94"/>
      <c r="B74" s="94"/>
      <c r="C74" s="94"/>
      <c r="D74" s="81"/>
      <c r="E74" s="94"/>
      <c r="F74" s="94"/>
      <c r="H74" s="81"/>
      <c r="U74" s="368"/>
      <c r="V74" s="368"/>
      <c r="W74" s="369"/>
    </row>
    <row r="75" ht="15.75" customHeight="1">
      <c r="A75" s="94"/>
      <c r="B75" s="94"/>
      <c r="C75" s="94"/>
      <c r="D75" s="81"/>
      <c r="E75" s="94"/>
      <c r="F75" s="94"/>
      <c r="H75" s="81"/>
      <c r="U75" s="368"/>
      <c r="V75" s="368"/>
      <c r="W75" s="369"/>
    </row>
    <row r="76" ht="15.75" customHeight="1">
      <c r="A76" s="94"/>
      <c r="B76" s="94"/>
      <c r="C76" s="94"/>
      <c r="D76" s="81"/>
      <c r="E76" s="94"/>
      <c r="F76" s="94"/>
      <c r="H76" s="81"/>
      <c r="U76" s="368"/>
      <c r="V76" s="368"/>
      <c r="W76" s="369"/>
    </row>
    <row r="77" ht="15.75" customHeight="1">
      <c r="A77" s="94"/>
      <c r="B77" s="94"/>
      <c r="C77" s="94"/>
      <c r="D77" s="81"/>
      <c r="E77" s="94"/>
      <c r="F77" s="94"/>
      <c r="H77" s="81"/>
      <c r="U77" s="368"/>
      <c r="V77" s="368"/>
      <c r="W77" s="369"/>
    </row>
    <row r="78" ht="15.75" customHeight="1">
      <c r="A78" s="94"/>
      <c r="B78" s="94"/>
      <c r="C78" s="94"/>
      <c r="D78" s="81"/>
      <c r="E78" s="94"/>
      <c r="F78" s="94"/>
      <c r="H78" s="81"/>
      <c r="U78" s="368"/>
      <c r="V78" s="368"/>
      <c r="W78" s="369"/>
    </row>
    <row r="79" ht="15.75" customHeight="1">
      <c r="A79" s="94"/>
      <c r="B79" s="94"/>
      <c r="C79" s="94"/>
      <c r="D79" s="81"/>
      <c r="E79" s="94"/>
      <c r="F79" s="94"/>
      <c r="H79" s="81"/>
      <c r="U79" s="368"/>
      <c r="V79" s="368"/>
      <c r="W79" s="369"/>
    </row>
    <row r="80" ht="15.75" customHeight="1">
      <c r="A80" s="94"/>
      <c r="B80" s="94"/>
      <c r="C80" s="94"/>
      <c r="D80" s="81"/>
      <c r="E80" s="94"/>
      <c r="F80" s="94"/>
      <c r="H80" s="81"/>
      <c r="U80" s="368"/>
      <c r="V80" s="368"/>
      <c r="W80" s="369"/>
    </row>
    <row r="81" ht="15.75" customHeight="1">
      <c r="A81" s="94"/>
      <c r="B81" s="94"/>
      <c r="C81" s="94"/>
      <c r="D81" s="81"/>
      <c r="E81" s="94"/>
      <c r="F81" s="94"/>
      <c r="H81" s="81"/>
      <c r="U81" s="368"/>
      <c r="V81" s="368"/>
      <c r="W81" s="369"/>
    </row>
    <row r="82" ht="15.75" customHeight="1">
      <c r="A82" s="94"/>
      <c r="B82" s="94"/>
      <c r="C82" s="94"/>
      <c r="D82" s="81"/>
      <c r="E82" s="94"/>
      <c r="F82" s="94"/>
      <c r="H82" s="81"/>
      <c r="U82" s="368"/>
      <c r="V82" s="368"/>
      <c r="W82" s="369"/>
    </row>
    <row r="83" ht="15.75" customHeight="1">
      <c r="A83" s="94"/>
      <c r="B83" s="94"/>
      <c r="C83" s="94"/>
      <c r="D83" s="81"/>
      <c r="E83" s="94"/>
      <c r="F83" s="94"/>
      <c r="H83" s="81"/>
      <c r="U83" s="368"/>
      <c r="V83" s="368"/>
      <c r="W83" s="369"/>
    </row>
    <row r="84" ht="15.75" customHeight="1">
      <c r="A84" s="94"/>
      <c r="B84" s="94"/>
      <c r="C84" s="94"/>
      <c r="D84" s="81"/>
      <c r="E84" s="94"/>
      <c r="F84" s="94"/>
      <c r="H84" s="81"/>
      <c r="U84" s="368"/>
      <c r="V84" s="368"/>
      <c r="W84" s="369"/>
    </row>
    <row r="85" ht="15.75" customHeight="1">
      <c r="A85" s="94"/>
      <c r="B85" s="94"/>
      <c r="C85" s="94"/>
      <c r="D85" s="81"/>
      <c r="E85" s="94"/>
      <c r="F85" s="94"/>
      <c r="H85" s="81"/>
      <c r="U85" s="368"/>
      <c r="V85" s="368"/>
      <c r="W85" s="369"/>
    </row>
    <row r="86" ht="15.75" customHeight="1">
      <c r="A86" s="94"/>
      <c r="B86" s="94"/>
      <c r="C86" s="94"/>
      <c r="D86" s="81"/>
      <c r="E86" s="94"/>
      <c r="F86" s="94"/>
      <c r="H86" s="81"/>
      <c r="U86" s="368"/>
      <c r="V86" s="368"/>
      <c r="W86" s="369"/>
    </row>
    <row r="87" ht="15.75" customHeight="1">
      <c r="A87" s="94"/>
      <c r="B87" s="94"/>
      <c r="C87" s="94"/>
      <c r="D87" s="81"/>
      <c r="E87" s="94"/>
      <c r="F87" s="94"/>
      <c r="H87" s="81"/>
      <c r="U87" s="368"/>
      <c r="V87" s="368"/>
      <c r="W87" s="369"/>
    </row>
    <row r="88" ht="15.75" customHeight="1">
      <c r="A88" s="94"/>
      <c r="B88" s="94"/>
      <c r="C88" s="94"/>
      <c r="D88" s="81"/>
      <c r="E88" s="94"/>
      <c r="F88" s="94"/>
      <c r="H88" s="81"/>
      <c r="U88" s="368"/>
      <c r="V88" s="368"/>
      <c r="W88" s="369"/>
    </row>
    <row r="89" ht="15.75" customHeight="1">
      <c r="A89" s="94"/>
      <c r="B89" s="94"/>
      <c r="C89" s="94"/>
      <c r="D89" s="81"/>
      <c r="E89" s="94"/>
      <c r="F89" s="94"/>
      <c r="H89" s="81"/>
      <c r="U89" s="368"/>
      <c r="V89" s="368"/>
      <c r="W89" s="369"/>
    </row>
    <row r="90" ht="15.75" customHeight="1">
      <c r="A90" s="94"/>
      <c r="B90" s="94"/>
      <c r="C90" s="94"/>
      <c r="D90" s="81"/>
      <c r="E90" s="94"/>
      <c r="F90" s="94"/>
      <c r="H90" s="81"/>
      <c r="U90" s="368"/>
      <c r="V90" s="368"/>
      <c r="W90" s="369"/>
    </row>
    <row r="91" ht="15.75" customHeight="1">
      <c r="A91" s="94"/>
      <c r="B91" s="94"/>
      <c r="C91" s="94"/>
      <c r="D91" s="81"/>
      <c r="E91" s="94"/>
      <c r="F91" s="94"/>
      <c r="H91" s="81"/>
      <c r="U91" s="368"/>
      <c r="V91" s="368"/>
      <c r="W91" s="369"/>
    </row>
    <row r="92" ht="15.75" customHeight="1">
      <c r="A92" s="94"/>
      <c r="B92" s="94"/>
      <c r="C92" s="94"/>
      <c r="D92" s="81"/>
      <c r="E92" s="94"/>
      <c r="F92" s="94"/>
      <c r="H92" s="81"/>
      <c r="U92" s="368"/>
      <c r="V92" s="368"/>
      <c r="W92" s="369"/>
    </row>
    <row r="93" ht="15.75" customHeight="1">
      <c r="A93" s="94"/>
      <c r="B93" s="94"/>
      <c r="C93" s="94"/>
      <c r="D93" s="81"/>
      <c r="E93" s="94"/>
      <c r="F93" s="94"/>
      <c r="H93" s="81"/>
      <c r="U93" s="368"/>
      <c r="V93" s="368"/>
      <c r="W93" s="369"/>
    </row>
    <row r="94" ht="15.75" customHeight="1">
      <c r="A94" s="94"/>
      <c r="B94" s="94"/>
      <c r="C94" s="94"/>
      <c r="D94" s="81"/>
      <c r="E94" s="94"/>
      <c r="F94" s="94"/>
      <c r="H94" s="81"/>
      <c r="U94" s="368"/>
      <c r="V94" s="368"/>
      <c r="W94" s="369"/>
    </row>
    <row r="95" ht="15.75" customHeight="1">
      <c r="A95" s="94"/>
      <c r="B95" s="94"/>
      <c r="C95" s="94"/>
      <c r="D95" s="81"/>
      <c r="E95" s="94"/>
      <c r="F95" s="94"/>
      <c r="H95" s="81"/>
      <c r="U95" s="368"/>
      <c r="V95" s="368"/>
      <c r="W95" s="369"/>
    </row>
    <row r="96" ht="15.75" customHeight="1">
      <c r="A96" s="94"/>
      <c r="B96" s="94"/>
      <c r="C96" s="94"/>
      <c r="D96" s="81"/>
      <c r="E96" s="94"/>
      <c r="F96" s="94"/>
      <c r="H96" s="81"/>
      <c r="U96" s="368"/>
      <c r="V96" s="368"/>
      <c r="W96" s="369"/>
    </row>
    <row r="97" ht="15.75" customHeight="1">
      <c r="A97" s="94"/>
      <c r="B97" s="94"/>
      <c r="C97" s="94"/>
      <c r="D97" s="81"/>
      <c r="E97" s="94"/>
      <c r="F97" s="94"/>
      <c r="H97" s="81"/>
      <c r="U97" s="368"/>
      <c r="V97" s="368"/>
      <c r="W97" s="369"/>
    </row>
    <row r="98" ht="15.75" customHeight="1">
      <c r="A98" s="94"/>
      <c r="B98" s="94"/>
      <c r="C98" s="94"/>
      <c r="D98" s="81"/>
      <c r="E98" s="94"/>
      <c r="F98" s="94"/>
      <c r="H98" s="81"/>
      <c r="U98" s="368"/>
      <c r="V98" s="368"/>
      <c r="W98" s="369"/>
    </row>
    <row r="99" ht="15.75" customHeight="1">
      <c r="A99" s="94"/>
      <c r="B99" s="94"/>
      <c r="C99" s="94"/>
      <c r="D99" s="81"/>
      <c r="E99" s="94"/>
      <c r="F99" s="94"/>
      <c r="H99" s="81"/>
      <c r="U99" s="368"/>
      <c r="V99" s="368"/>
      <c r="W99" s="369"/>
    </row>
    <row r="100" ht="15.75" customHeight="1">
      <c r="A100" s="94"/>
      <c r="B100" s="94"/>
      <c r="C100" s="94"/>
      <c r="D100" s="81"/>
      <c r="E100" s="94"/>
      <c r="F100" s="94"/>
      <c r="H100" s="81"/>
      <c r="U100" s="368"/>
      <c r="V100" s="368"/>
      <c r="W100" s="369"/>
    </row>
    <row r="101" ht="15.75" customHeight="1">
      <c r="A101" s="94"/>
      <c r="B101" s="94"/>
      <c r="C101" s="94"/>
      <c r="D101" s="81"/>
      <c r="E101" s="94"/>
      <c r="F101" s="94"/>
      <c r="H101" s="81"/>
      <c r="U101" s="368"/>
      <c r="V101" s="368"/>
      <c r="W101" s="369"/>
    </row>
    <row r="102" ht="15.75" customHeight="1">
      <c r="A102" s="94"/>
      <c r="B102" s="94"/>
      <c r="C102" s="94"/>
      <c r="D102" s="81"/>
      <c r="E102" s="94"/>
      <c r="F102" s="94"/>
      <c r="H102" s="81"/>
      <c r="U102" s="368"/>
      <c r="V102" s="368"/>
      <c r="W102" s="369"/>
    </row>
    <row r="103" ht="15.75" customHeight="1">
      <c r="A103" s="94"/>
      <c r="B103" s="94"/>
      <c r="C103" s="94"/>
      <c r="D103" s="81"/>
      <c r="E103" s="94"/>
      <c r="F103" s="94"/>
      <c r="H103" s="81"/>
      <c r="U103" s="368"/>
      <c r="V103" s="368"/>
      <c r="W103" s="369"/>
    </row>
    <row r="104" ht="15.75" customHeight="1">
      <c r="A104" s="94"/>
      <c r="B104" s="94"/>
      <c r="C104" s="94"/>
      <c r="D104" s="81"/>
      <c r="E104" s="94"/>
      <c r="F104" s="94"/>
      <c r="H104" s="81"/>
      <c r="U104" s="368"/>
      <c r="V104" s="368"/>
      <c r="W104" s="369"/>
    </row>
    <row r="105" ht="15.75" customHeight="1">
      <c r="A105" s="94"/>
      <c r="B105" s="94"/>
      <c r="C105" s="94"/>
      <c r="D105" s="81"/>
      <c r="E105" s="94"/>
      <c r="F105" s="94"/>
      <c r="H105" s="81"/>
      <c r="U105" s="368"/>
      <c r="V105" s="368"/>
      <c r="W105" s="369"/>
    </row>
    <row r="106" ht="15.75" customHeight="1">
      <c r="A106" s="94"/>
      <c r="B106" s="94"/>
      <c r="C106" s="94"/>
      <c r="D106" s="81"/>
      <c r="E106" s="94"/>
      <c r="F106" s="94"/>
      <c r="H106" s="81"/>
      <c r="U106" s="368"/>
      <c r="V106" s="368"/>
      <c r="W106" s="369"/>
    </row>
    <row r="107" ht="15.75" customHeight="1">
      <c r="A107" s="94"/>
      <c r="B107" s="94"/>
      <c r="C107" s="94"/>
      <c r="D107" s="81"/>
      <c r="E107" s="94"/>
      <c r="F107" s="94"/>
      <c r="H107" s="81"/>
      <c r="U107" s="368"/>
      <c r="V107" s="368"/>
      <c r="W107" s="369"/>
    </row>
    <row r="108" ht="15.75" customHeight="1">
      <c r="A108" s="94"/>
      <c r="B108" s="94"/>
      <c r="C108" s="94"/>
      <c r="D108" s="81"/>
      <c r="E108" s="94"/>
      <c r="F108" s="94"/>
      <c r="H108" s="81"/>
      <c r="U108" s="368"/>
      <c r="V108" s="368"/>
      <c r="W108" s="369"/>
    </row>
    <row r="109" ht="15.75" customHeight="1">
      <c r="A109" s="94"/>
      <c r="B109" s="94"/>
      <c r="C109" s="94"/>
      <c r="D109" s="81"/>
      <c r="E109" s="94"/>
      <c r="F109" s="94"/>
      <c r="H109" s="81"/>
      <c r="U109" s="368"/>
      <c r="V109" s="368"/>
      <c r="W109" s="369"/>
    </row>
    <row r="110" ht="15.75" customHeight="1">
      <c r="A110" s="94"/>
      <c r="B110" s="94"/>
      <c r="C110" s="94"/>
      <c r="D110" s="81"/>
      <c r="E110" s="94"/>
      <c r="F110" s="94"/>
      <c r="H110" s="81"/>
      <c r="U110" s="368"/>
      <c r="V110" s="368"/>
      <c r="W110" s="369"/>
    </row>
    <row r="111" ht="15.75" customHeight="1">
      <c r="A111" s="94"/>
      <c r="B111" s="94"/>
      <c r="C111" s="94"/>
      <c r="D111" s="81"/>
      <c r="E111" s="94"/>
      <c r="F111" s="94"/>
      <c r="H111" s="81"/>
      <c r="U111" s="368"/>
      <c r="V111" s="368"/>
      <c r="W111" s="369"/>
    </row>
    <row r="112" ht="15.75" customHeight="1">
      <c r="A112" s="94"/>
      <c r="B112" s="94"/>
      <c r="C112" s="94"/>
      <c r="D112" s="81"/>
      <c r="E112" s="94"/>
      <c r="F112" s="94"/>
      <c r="H112" s="81"/>
      <c r="U112" s="368"/>
      <c r="V112" s="368"/>
      <c r="W112" s="369"/>
    </row>
    <row r="113" ht="15.75" customHeight="1">
      <c r="A113" s="94"/>
      <c r="B113" s="94"/>
      <c r="C113" s="94"/>
      <c r="D113" s="81"/>
      <c r="E113" s="94"/>
      <c r="F113" s="94"/>
      <c r="H113" s="81"/>
      <c r="U113" s="368"/>
      <c r="V113" s="368"/>
      <c r="W113" s="369"/>
    </row>
    <row r="114" ht="15.75" customHeight="1">
      <c r="A114" s="94"/>
      <c r="B114" s="94"/>
      <c r="C114" s="94"/>
      <c r="D114" s="81"/>
      <c r="E114" s="94"/>
      <c r="F114" s="94"/>
      <c r="H114" s="81"/>
      <c r="U114" s="368"/>
      <c r="V114" s="368"/>
      <c r="W114" s="369"/>
    </row>
    <row r="115" ht="15.75" customHeight="1">
      <c r="A115" s="94"/>
      <c r="B115" s="94"/>
      <c r="C115" s="94"/>
      <c r="D115" s="81"/>
      <c r="E115" s="94"/>
      <c r="F115" s="94"/>
      <c r="H115" s="81"/>
      <c r="U115" s="368"/>
      <c r="V115" s="368"/>
      <c r="W115" s="369"/>
    </row>
    <row r="116" ht="15.75" customHeight="1">
      <c r="A116" s="94"/>
      <c r="B116" s="94"/>
      <c r="C116" s="94"/>
      <c r="D116" s="81"/>
      <c r="E116" s="94"/>
      <c r="F116" s="94"/>
      <c r="H116" s="81"/>
      <c r="U116" s="368"/>
      <c r="V116" s="368"/>
      <c r="W116" s="369"/>
    </row>
    <row r="117" ht="15.75" customHeight="1">
      <c r="A117" s="94"/>
      <c r="B117" s="94"/>
      <c r="C117" s="94"/>
      <c r="D117" s="81"/>
      <c r="E117" s="94"/>
      <c r="F117" s="94"/>
      <c r="H117" s="81"/>
      <c r="U117" s="368"/>
      <c r="V117" s="368"/>
      <c r="W117" s="369"/>
    </row>
    <row r="118" ht="15.75" customHeight="1">
      <c r="A118" s="94"/>
      <c r="B118" s="94"/>
      <c r="C118" s="94"/>
      <c r="D118" s="81"/>
      <c r="E118" s="94"/>
      <c r="F118" s="94"/>
      <c r="H118" s="81"/>
      <c r="U118" s="368"/>
      <c r="V118" s="368"/>
      <c r="W118" s="369"/>
    </row>
    <row r="119" ht="15.75" customHeight="1">
      <c r="A119" s="94"/>
      <c r="B119" s="94"/>
      <c r="C119" s="94"/>
      <c r="D119" s="81"/>
      <c r="E119" s="94"/>
      <c r="F119" s="94"/>
      <c r="H119" s="81"/>
      <c r="U119" s="368"/>
      <c r="V119" s="368"/>
      <c r="W119" s="369"/>
    </row>
    <row r="120" ht="15.75" customHeight="1">
      <c r="A120" s="94"/>
      <c r="B120" s="94"/>
      <c r="C120" s="94"/>
      <c r="D120" s="81"/>
      <c r="E120" s="94"/>
      <c r="F120" s="94"/>
      <c r="H120" s="81"/>
      <c r="U120" s="368"/>
      <c r="V120" s="368"/>
      <c r="W120" s="369"/>
    </row>
    <row r="121" ht="15.75" customHeight="1">
      <c r="A121" s="94"/>
      <c r="B121" s="94"/>
      <c r="C121" s="94"/>
      <c r="D121" s="81"/>
      <c r="E121" s="94"/>
      <c r="F121" s="94"/>
      <c r="H121" s="81"/>
      <c r="U121" s="368"/>
      <c r="V121" s="368"/>
      <c r="W121" s="369"/>
    </row>
    <row r="122" ht="15.75" customHeight="1">
      <c r="A122" s="94"/>
      <c r="B122" s="94"/>
      <c r="C122" s="94"/>
      <c r="D122" s="81"/>
      <c r="E122" s="94"/>
      <c r="F122" s="94"/>
      <c r="H122" s="81"/>
      <c r="U122" s="368"/>
      <c r="V122" s="368"/>
      <c r="W122" s="369"/>
    </row>
    <row r="123" ht="15.75" customHeight="1">
      <c r="A123" s="94"/>
      <c r="B123" s="94"/>
      <c r="C123" s="94"/>
      <c r="D123" s="81"/>
      <c r="E123" s="94"/>
      <c r="F123" s="94"/>
      <c r="H123" s="81"/>
      <c r="U123" s="368"/>
      <c r="V123" s="368"/>
      <c r="W123" s="369"/>
    </row>
    <row r="124" ht="15.75" customHeight="1">
      <c r="A124" s="94"/>
      <c r="B124" s="94"/>
      <c r="C124" s="94"/>
      <c r="D124" s="81"/>
      <c r="E124" s="94"/>
      <c r="F124" s="94"/>
      <c r="H124" s="81"/>
      <c r="U124" s="368"/>
      <c r="V124" s="368"/>
      <c r="W124" s="369"/>
    </row>
    <row r="125" ht="15.75" customHeight="1">
      <c r="A125" s="94"/>
      <c r="B125" s="94"/>
      <c r="C125" s="94"/>
      <c r="D125" s="81"/>
      <c r="E125" s="94"/>
      <c r="F125" s="94"/>
      <c r="H125" s="81"/>
      <c r="U125" s="368"/>
      <c r="V125" s="368"/>
      <c r="W125" s="369"/>
    </row>
    <row r="126" ht="15.75" customHeight="1">
      <c r="A126" s="94"/>
      <c r="B126" s="94"/>
      <c r="C126" s="94"/>
      <c r="D126" s="81"/>
      <c r="E126" s="94"/>
      <c r="F126" s="94"/>
      <c r="H126" s="81"/>
      <c r="U126" s="368"/>
      <c r="V126" s="368"/>
      <c r="W126" s="369"/>
    </row>
    <row r="127" ht="15.75" customHeight="1">
      <c r="A127" s="94"/>
      <c r="B127" s="94"/>
      <c r="C127" s="94"/>
      <c r="D127" s="81"/>
      <c r="E127" s="94"/>
      <c r="F127" s="94"/>
      <c r="H127" s="81"/>
      <c r="U127" s="368"/>
      <c r="V127" s="368"/>
      <c r="W127" s="369"/>
    </row>
    <row r="128" ht="15.75" customHeight="1">
      <c r="A128" s="94"/>
      <c r="B128" s="94"/>
      <c r="C128" s="94"/>
      <c r="D128" s="81"/>
      <c r="E128" s="94"/>
      <c r="F128" s="94"/>
      <c r="H128" s="81"/>
      <c r="U128" s="368"/>
      <c r="V128" s="368"/>
      <c r="W128" s="369"/>
    </row>
    <row r="129" ht="15.75" customHeight="1">
      <c r="A129" s="94"/>
      <c r="B129" s="94"/>
      <c r="C129" s="94"/>
      <c r="D129" s="81"/>
      <c r="E129" s="94"/>
      <c r="F129" s="94"/>
      <c r="H129" s="81"/>
      <c r="U129" s="368"/>
      <c r="V129" s="368"/>
      <c r="W129" s="369"/>
    </row>
    <row r="130" ht="15.75" customHeight="1">
      <c r="A130" s="94"/>
      <c r="B130" s="94"/>
      <c r="C130" s="94"/>
      <c r="D130" s="81"/>
      <c r="E130" s="94"/>
      <c r="F130" s="94"/>
      <c r="H130" s="81"/>
      <c r="U130" s="368"/>
      <c r="V130" s="368"/>
      <c r="W130" s="369"/>
    </row>
    <row r="131" ht="15.75" customHeight="1">
      <c r="A131" s="94"/>
      <c r="B131" s="94"/>
      <c r="C131" s="94"/>
      <c r="D131" s="81"/>
      <c r="E131" s="94"/>
      <c r="F131" s="94"/>
      <c r="H131" s="81"/>
      <c r="U131" s="368"/>
      <c r="V131" s="368"/>
      <c r="W131" s="369"/>
    </row>
    <row r="132" ht="15.75" customHeight="1">
      <c r="A132" s="94"/>
      <c r="B132" s="94"/>
      <c r="C132" s="94"/>
      <c r="D132" s="81"/>
      <c r="E132" s="94"/>
      <c r="F132" s="94"/>
      <c r="H132" s="81"/>
      <c r="U132" s="368"/>
      <c r="V132" s="368"/>
      <c r="W132" s="369"/>
    </row>
    <row r="133" ht="15.75" customHeight="1">
      <c r="A133" s="94"/>
      <c r="B133" s="94"/>
      <c r="C133" s="94"/>
      <c r="D133" s="81"/>
      <c r="E133" s="94"/>
      <c r="F133" s="94"/>
      <c r="H133" s="81"/>
      <c r="U133" s="368"/>
      <c r="V133" s="368"/>
      <c r="W133" s="369"/>
    </row>
    <row r="134" ht="15.75" customHeight="1">
      <c r="A134" s="94"/>
      <c r="B134" s="94"/>
      <c r="C134" s="94"/>
      <c r="D134" s="81"/>
      <c r="E134" s="94"/>
      <c r="F134" s="94"/>
      <c r="H134" s="81"/>
      <c r="U134" s="368"/>
      <c r="V134" s="368"/>
      <c r="W134" s="369"/>
    </row>
    <row r="135" ht="15.75" customHeight="1">
      <c r="A135" s="94"/>
      <c r="B135" s="94"/>
      <c r="C135" s="94"/>
      <c r="D135" s="81"/>
      <c r="E135" s="94"/>
      <c r="F135" s="94"/>
      <c r="H135" s="81"/>
      <c r="U135" s="368"/>
      <c r="V135" s="368"/>
      <c r="W135" s="369"/>
    </row>
    <row r="136" ht="15.75" customHeight="1">
      <c r="A136" s="94"/>
      <c r="B136" s="94"/>
      <c r="C136" s="94"/>
      <c r="D136" s="81"/>
      <c r="E136" s="94"/>
      <c r="F136" s="94"/>
      <c r="H136" s="81"/>
      <c r="U136" s="368"/>
      <c r="V136" s="368"/>
      <c r="W136" s="369"/>
    </row>
    <row r="137" ht="15.75" customHeight="1">
      <c r="A137" s="94"/>
      <c r="B137" s="94"/>
      <c r="C137" s="94"/>
      <c r="D137" s="81"/>
      <c r="E137" s="94"/>
      <c r="F137" s="94"/>
      <c r="H137" s="81"/>
      <c r="U137" s="368"/>
      <c r="V137" s="368"/>
      <c r="W137" s="369"/>
    </row>
    <row r="138" ht="15.75" customHeight="1">
      <c r="A138" s="94"/>
      <c r="B138" s="94"/>
      <c r="C138" s="94"/>
      <c r="D138" s="81"/>
      <c r="E138" s="94"/>
      <c r="F138" s="94"/>
      <c r="H138" s="81"/>
      <c r="U138" s="368"/>
      <c r="V138" s="368"/>
      <c r="W138" s="369"/>
    </row>
    <row r="139" ht="15.75" customHeight="1">
      <c r="A139" s="94"/>
      <c r="B139" s="94"/>
      <c r="C139" s="94"/>
      <c r="D139" s="81"/>
      <c r="E139" s="94"/>
      <c r="F139" s="94"/>
      <c r="H139" s="81"/>
      <c r="U139" s="368"/>
      <c r="V139" s="368"/>
      <c r="W139" s="369"/>
    </row>
    <row r="140" ht="15.75" customHeight="1">
      <c r="A140" s="94"/>
      <c r="B140" s="94"/>
      <c r="C140" s="94"/>
      <c r="D140" s="81"/>
      <c r="E140" s="94"/>
      <c r="F140" s="94"/>
      <c r="H140" s="81"/>
      <c r="U140" s="368"/>
      <c r="V140" s="368"/>
      <c r="W140" s="369"/>
    </row>
    <row r="141" ht="15.75" customHeight="1">
      <c r="A141" s="94"/>
      <c r="B141" s="94"/>
      <c r="C141" s="94"/>
      <c r="D141" s="81"/>
      <c r="E141" s="94"/>
      <c r="F141" s="94"/>
      <c r="H141" s="81"/>
      <c r="U141" s="368"/>
      <c r="V141" s="368"/>
      <c r="W141" s="369"/>
    </row>
    <row r="142" ht="15.75" customHeight="1">
      <c r="A142" s="94"/>
      <c r="B142" s="94"/>
      <c r="C142" s="94"/>
      <c r="D142" s="81"/>
      <c r="E142" s="94"/>
      <c r="F142" s="94"/>
      <c r="H142" s="81"/>
      <c r="U142" s="368"/>
      <c r="V142" s="368"/>
      <c r="W142" s="369"/>
    </row>
    <row r="143" ht="15.75" customHeight="1">
      <c r="A143" s="94"/>
      <c r="B143" s="94"/>
      <c r="C143" s="94"/>
      <c r="D143" s="81"/>
      <c r="E143" s="94"/>
      <c r="F143" s="94"/>
      <c r="H143" s="81"/>
      <c r="U143" s="368"/>
      <c r="V143" s="368"/>
      <c r="W143" s="369"/>
    </row>
    <row r="144" ht="15.75" customHeight="1">
      <c r="A144" s="94"/>
      <c r="B144" s="94"/>
      <c r="C144" s="94"/>
      <c r="D144" s="81"/>
      <c r="E144" s="94"/>
      <c r="F144" s="94"/>
      <c r="H144" s="81"/>
      <c r="U144" s="368"/>
      <c r="V144" s="368"/>
      <c r="W144" s="369"/>
    </row>
    <row r="145" ht="15.75" customHeight="1">
      <c r="A145" s="94"/>
      <c r="B145" s="94"/>
      <c r="C145" s="94"/>
      <c r="D145" s="81"/>
      <c r="E145" s="94"/>
      <c r="F145" s="94"/>
      <c r="H145" s="81"/>
      <c r="U145" s="368"/>
      <c r="V145" s="368"/>
      <c r="W145" s="369"/>
    </row>
    <row r="146" ht="15.75" customHeight="1">
      <c r="A146" s="94"/>
      <c r="B146" s="94"/>
      <c r="C146" s="94"/>
      <c r="D146" s="81"/>
      <c r="E146" s="94"/>
      <c r="F146" s="94"/>
      <c r="H146" s="81"/>
      <c r="U146" s="368"/>
      <c r="V146" s="368"/>
      <c r="W146" s="369"/>
    </row>
    <row r="147" ht="15.75" customHeight="1">
      <c r="A147" s="94"/>
      <c r="B147" s="94"/>
      <c r="C147" s="94"/>
      <c r="D147" s="81"/>
      <c r="E147" s="94"/>
      <c r="F147" s="94"/>
      <c r="H147" s="81"/>
      <c r="U147" s="368"/>
      <c r="V147" s="368"/>
      <c r="W147" s="369"/>
    </row>
    <row r="148" ht="15.75" customHeight="1">
      <c r="A148" s="94"/>
      <c r="B148" s="94"/>
      <c r="C148" s="94"/>
      <c r="D148" s="81"/>
      <c r="E148" s="94"/>
      <c r="F148" s="94"/>
      <c r="H148" s="81"/>
      <c r="U148" s="368"/>
      <c r="V148" s="368"/>
      <c r="W148" s="369"/>
    </row>
    <row r="149" ht="15.75" customHeight="1">
      <c r="A149" s="94"/>
      <c r="B149" s="94"/>
      <c r="C149" s="94"/>
      <c r="D149" s="81"/>
      <c r="E149" s="94"/>
      <c r="F149" s="94"/>
      <c r="H149" s="81"/>
      <c r="U149" s="368"/>
      <c r="V149" s="368"/>
      <c r="W149" s="369"/>
    </row>
    <row r="150" ht="15.75" customHeight="1">
      <c r="A150" s="94"/>
      <c r="B150" s="94"/>
      <c r="C150" s="94"/>
      <c r="D150" s="81"/>
      <c r="E150" s="94"/>
      <c r="F150" s="94"/>
      <c r="H150" s="81"/>
      <c r="U150" s="368"/>
      <c r="V150" s="368"/>
      <c r="W150" s="369"/>
    </row>
    <row r="151" ht="15.75" customHeight="1">
      <c r="A151" s="94"/>
      <c r="B151" s="94"/>
      <c r="C151" s="94"/>
      <c r="D151" s="81"/>
      <c r="E151" s="94"/>
      <c r="F151" s="94"/>
      <c r="H151" s="81"/>
      <c r="U151" s="368"/>
      <c r="V151" s="368"/>
      <c r="W151" s="369"/>
    </row>
    <row r="152" ht="15.75" customHeight="1">
      <c r="A152" s="94"/>
      <c r="B152" s="94"/>
      <c r="C152" s="94"/>
      <c r="D152" s="81"/>
      <c r="E152" s="94"/>
      <c r="F152" s="94"/>
      <c r="H152" s="81"/>
      <c r="U152" s="368"/>
      <c r="V152" s="368"/>
      <c r="W152" s="369"/>
    </row>
    <row r="153" ht="15.75" customHeight="1">
      <c r="A153" s="94"/>
      <c r="B153" s="94"/>
      <c r="C153" s="94"/>
      <c r="D153" s="81"/>
      <c r="E153" s="94"/>
      <c r="F153" s="94"/>
      <c r="H153" s="81"/>
      <c r="U153" s="368"/>
      <c r="V153" s="368"/>
      <c r="W153" s="369"/>
    </row>
    <row r="154" ht="15.75" customHeight="1">
      <c r="A154" s="94"/>
      <c r="B154" s="94"/>
      <c r="C154" s="94"/>
      <c r="D154" s="81"/>
      <c r="E154" s="94"/>
      <c r="F154" s="94"/>
      <c r="H154" s="81"/>
      <c r="U154" s="368"/>
      <c r="V154" s="368"/>
      <c r="W154" s="369"/>
    </row>
    <row r="155" ht="15.75" customHeight="1">
      <c r="A155" s="94"/>
      <c r="B155" s="94"/>
      <c r="C155" s="94"/>
      <c r="D155" s="81"/>
      <c r="E155" s="94"/>
      <c r="F155" s="94"/>
      <c r="H155" s="81"/>
      <c r="U155" s="368"/>
      <c r="V155" s="368"/>
      <c r="W155" s="369"/>
    </row>
    <row r="156" ht="15.75" customHeight="1">
      <c r="A156" s="94"/>
      <c r="B156" s="94"/>
      <c r="C156" s="94"/>
      <c r="D156" s="81"/>
      <c r="E156" s="94"/>
      <c r="F156" s="94"/>
      <c r="H156" s="81"/>
      <c r="U156" s="368"/>
      <c r="V156" s="368"/>
      <c r="W156" s="369"/>
    </row>
    <row r="157" ht="15.75" customHeight="1">
      <c r="A157" s="94"/>
      <c r="B157" s="94"/>
      <c r="C157" s="94"/>
      <c r="D157" s="81"/>
      <c r="E157" s="94"/>
      <c r="F157" s="94"/>
      <c r="H157" s="81"/>
      <c r="U157" s="368"/>
      <c r="V157" s="368"/>
      <c r="W157" s="369"/>
    </row>
    <row r="158" ht="15.75" customHeight="1">
      <c r="A158" s="94"/>
      <c r="B158" s="94"/>
      <c r="C158" s="94"/>
      <c r="D158" s="81"/>
      <c r="E158" s="94"/>
      <c r="F158" s="94"/>
      <c r="H158" s="81"/>
      <c r="U158" s="368"/>
      <c r="V158" s="368"/>
      <c r="W158" s="369"/>
    </row>
    <row r="159" ht="15.75" customHeight="1">
      <c r="A159" s="94"/>
      <c r="B159" s="94"/>
      <c r="C159" s="94"/>
      <c r="D159" s="81"/>
      <c r="E159" s="94"/>
      <c r="F159" s="94"/>
      <c r="H159" s="81"/>
      <c r="U159" s="368"/>
      <c r="V159" s="368"/>
      <c r="W159" s="369"/>
    </row>
    <row r="160" ht="15.75" customHeight="1">
      <c r="A160" s="94"/>
      <c r="B160" s="94"/>
      <c r="C160" s="94"/>
      <c r="D160" s="81"/>
      <c r="E160" s="94"/>
      <c r="F160" s="94"/>
      <c r="H160" s="81"/>
      <c r="U160" s="368"/>
      <c r="V160" s="368"/>
      <c r="W160" s="369"/>
    </row>
    <row r="161" ht="15.75" customHeight="1">
      <c r="A161" s="94"/>
      <c r="B161" s="94"/>
      <c r="C161" s="94"/>
      <c r="D161" s="81"/>
      <c r="E161" s="94"/>
      <c r="F161" s="94"/>
      <c r="H161" s="81"/>
      <c r="U161" s="368"/>
      <c r="V161" s="368"/>
      <c r="W161" s="369"/>
    </row>
    <row r="162" ht="15.75" customHeight="1">
      <c r="A162" s="94"/>
      <c r="B162" s="94"/>
      <c r="C162" s="94"/>
      <c r="D162" s="81"/>
      <c r="E162" s="94"/>
      <c r="F162" s="94"/>
      <c r="H162" s="81"/>
      <c r="U162" s="368"/>
      <c r="V162" s="368"/>
      <c r="W162" s="369"/>
    </row>
    <row r="163" ht="15.75" customHeight="1">
      <c r="A163" s="94"/>
      <c r="B163" s="94"/>
      <c r="C163" s="94"/>
      <c r="D163" s="81"/>
      <c r="E163" s="94"/>
      <c r="F163" s="94"/>
      <c r="H163" s="81"/>
      <c r="U163" s="368"/>
      <c r="V163" s="368"/>
      <c r="W163" s="369"/>
    </row>
    <row r="164" ht="15.75" customHeight="1">
      <c r="A164" s="94"/>
      <c r="B164" s="94"/>
      <c r="C164" s="94"/>
      <c r="D164" s="81"/>
      <c r="E164" s="94"/>
      <c r="F164" s="94"/>
      <c r="H164" s="81"/>
      <c r="U164" s="368"/>
      <c r="V164" s="368"/>
      <c r="W164" s="369"/>
    </row>
    <row r="165" ht="15.75" customHeight="1">
      <c r="A165" s="94"/>
      <c r="B165" s="94"/>
      <c r="C165" s="94"/>
      <c r="D165" s="81"/>
      <c r="E165" s="94"/>
      <c r="F165" s="94"/>
      <c r="H165" s="81"/>
      <c r="U165" s="368"/>
      <c r="V165" s="368"/>
      <c r="W165" s="369"/>
    </row>
    <row r="166" ht="15.75" customHeight="1">
      <c r="A166" s="94"/>
      <c r="B166" s="94"/>
      <c r="C166" s="94"/>
      <c r="D166" s="81"/>
      <c r="E166" s="94"/>
      <c r="F166" s="94"/>
      <c r="H166" s="81"/>
      <c r="U166" s="368"/>
      <c r="V166" s="368"/>
      <c r="W166" s="369"/>
    </row>
    <row r="167" ht="15.75" customHeight="1">
      <c r="A167" s="94"/>
      <c r="B167" s="94"/>
      <c r="C167" s="94"/>
      <c r="D167" s="81"/>
      <c r="E167" s="94"/>
      <c r="F167" s="94"/>
      <c r="H167" s="81"/>
      <c r="U167" s="368"/>
      <c r="V167" s="368"/>
      <c r="W167" s="369"/>
    </row>
    <row r="168" ht="15.75" customHeight="1">
      <c r="A168" s="94"/>
      <c r="B168" s="94"/>
      <c r="C168" s="94"/>
      <c r="D168" s="81"/>
      <c r="E168" s="94"/>
      <c r="F168" s="94"/>
      <c r="H168" s="81"/>
      <c r="U168" s="368"/>
      <c r="V168" s="368"/>
      <c r="W168" s="369"/>
    </row>
    <row r="169" ht="15.75" customHeight="1">
      <c r="A169" s="94"/>
      <c r="B169" s="94"/>
      <c r="C169" s="94"/>
      <c r="D169" s="81"/>
      <c r="E169" s="94"/>
      <c r="F169" s="94"/>
      <c r="H169" s="81"/>
      <c r="U169" s="368"/>
      <c r="V169" s="368"/>
      <c r="W169" s="369"/>
    </row>
    <row r="170" ht="15.75" customHeight="1">
      <c r="A170" s="94"/>
      <c r="B170" s="94"/>
      <c r="C170" s="94"/>
      <c r="D170" s="81"/>
      <c r="E170" s="94"/>
      <c r="F170" s="94"/>
      <c r="H170" s="81"/>
      <c r="U170" s="368"/>
      <c r="V170" s="368"/>
      <c r="W170" s="369"/>
    </row>
    <row r="171" ht="15.75" customHeight="1">
      <c r="A171" s="94"/>
      <c r="B171" s="94"/>
      <c r="C171" s="94"/>
      <c r="D171" s="81"/>
      <c r="E171" s="94"/>
      <c r="F171" s="94"/>
      <c r="H171" s="81"/>
      <c r="U171" s="368"/>
      <c r="V171" s="368"/>
      <c r="W171" s="369"/>
    </row>
    <row r="172" ht="15.75" customHeight="1">
      <c r="A172" s="94"/>
      <c r="B172" s="94"/>
      <c r="C172" s="94"/>
      <c r="D172" s="81"/>
      <c r="E172" s="94"/>
      <c r="F172" s="94"/>
      <c r="H172" s="81"/>
      <c r="U172" s="368"/>
      <c r="V172" s="368"/>
      <c r="W172" s="369"/>
    </row>
    <row r="173" ht="15.75" customHeight="1">
      <c r="A173" s="94"/>
      <c r="B173" s="94"/>
      <c r="C173" s="94"/>
      <c r="D173" s="81"/>
      <c r="E173" s="94"/>
      <c r="F173" s="94"/>
      <c r="H173" s="81"/>
      <c r="U173" s="368"/>
      <c r="V173" s="368"/>
      <c r="W173" s="369"/>
    </row>
    <row r="174" ht="15.75" customHeight="1">
      <c r="A174" s="94"/>
      <c r="B174" s="94"/>
      <c r="C174" s="94"/>
      <c r="D174" s="81"/>
      <c r="E174" s="94"/>
      <c r="F174" s="94"/>
      <c r="H174" s="81"/>
      <c r="U174" s="368"/>
      <c r="V174" s="368"/>
      <c r="W174" s="369"/>
    </row>
    <row r="175" ht="15.75" customHeight="1">
      <c r="A175" s="94"/>
      <c r="B175" s="94"/>
      <c r="C175" s="94"/>
      <c r="D175" s="81"/>
      <c r="E175" s="94"/>
      <c r="F175" s="94"/>
      <c r="H175" s="81"/>
      <c r="U175" s="368"/>
      <c r="V175" s="368"/>
      <c r="W175" s="369"/>
    </row>
    <row r="176" ht="15.75" customHeight="1">
      <c r="A176" s="94"/>
      <c r="B176" s="94"/>
      <c r="C176" s="94"/>
      <c r="D176" s="81"/>
      <c r="E176" s="94"/>
      <c r="F176" s="94"/>
      <c r="H176" s="81"/>
      <c r="U176" s="368"/>
      <c r="V176" s="368"/>
      <c r="W176" s="369"/>
    </row>
    <row r="177" ht="15.75" customHeight="1">
      <c r="A177" s="94"/>
      <c r="B177" s="94"/>
      <c r="C177" s="94"/>
      <c r="D177" s="81"/>
      <c r="E177" s="94"/>
      <c r="F177" s="94"/>
      <c r="H177" s="81"/>
      <c r="U177" s="368"/>
      <c r="V177" s="368"/>
      <c r="W177" s="369"/>
    </row>
    <row r="178" ht="15.75" customHeight="1">
      <c r="A178" s="94"/>
      <c r="B178" s="94"/>
      <c r="C178" s="94"/>
      <c r="D178" s="81"/>
      <c r="E178" s="94"/>
      <c r="F178" s="94"/>
      <c r="H178" s="81"/>
      <c r="U178" s="368"/>
      <c r="V178" s="368"/>
      <c r="W178" s="369"/>
    </row>
    <row r="179" ht="15.75" customHeight="1">
      <c r="A179" s="94"/>
      <c r="B179" s="94"/>
      <c r="C179" s="94"/>
      <c r="D179" s="81"/>
      <c r="E179" s="94"/>
      <c r="F179" s="94"/>
      <c r="H179" s="81"/>
      <c r="U179" s="368"/>
      <c r="V179" s="368"/>
      <c r="W179" s="369"/>
    </row>
    <row r="180" ht="15.75" customHeight="1">
      <c r="A180" s="94"/>
      <c r="B180" s="94"/>
      <c r="C180" s="94"/>
      <c r="D180" s="81"/>
      <c r="E180" s="94"/>
      <c r="F180" s="94"/>
      <c r="H180" s="81"/>
      <c r="U180" s="368"/>
      <c r="V180" s="368"/>
      <c r="W180" s="369"/>
    </row>
    <row r="181" ht="15.75" customHeight="1">
      <c r="A181" s="94"/>
      <c r="B181" s="94"/>
      <c r="C181" s="94"/>
      <c r="D181" s="81"/>
      <c r="E181" s="94"/>
      <c r="F181" s="94"/>
      <c r="H181" s="81"/>
      <c r="U181" s="368"/>
      <c r="V181" s="368"/>
      <c r="W181" s="369"/>
    </row>
    <row r="182" ht="15.75" customHeight="1">
      <c r="A182" s="94"/>
      <c r="B182" s="94"/>
      <c r="C182" s="94"/>
      <c r="D182" s="81"/>
      <c r="E182" s="94"/>
      <c r="F182" s="94"/>
      <c r="H182" s="81"/>
      <c r="U182" s="368"/>
      <c r="V182" s="368"/>
      <c r="W182" s="369"/>
    </row>
    <row r="183" ht="15.75" customHeight="1">
      <c r="A183" s="94"/>
      <c r="B183" s="94"/>
      <c r="C183" s="94"/>
      <c r="D183" s="81"/>
      <c r="E183" s="94"/>
      <c r="F183" s="94"/>
      <c r="H183" s="81"/>
      <c r="U183" s="368"/>
      <c r="V183" s="368"/>
      <c r="W183" s="369"/>
    </row>
    <row r="184" ht="15.75" customHeight="1">
      <c r="A184" s="94"/>
      <c r="B184" s="94"/>
      <c r="C184" s="94"/>
      <c r="D184" s="81"/>
      <c r="E184" s="94"/>
      <c r="F184" s="94"/>
      <c r="H184" s="81"/>
      <c r="U184" s="368"/>
      <c r="V184" s="368"/>
      <c r="W184" s="369"/>
    </row>
    <row r="185" ht="15.75" customHeight="1">
      <c r="A185" s="94"/>
      <c r="B185" s="94"/>
      <c r="C185" s="94"/>
      <c r="D185" s="81"/>
      <c r="E185" s="94"/>
      <c r="F185" s="94"/>
      <c r="H185" s="81"/>
      <c r="U185" s="368"/>
      <c r="V185" s="368"/>
      <c r="W185" s="369"/>
    </row>
    <row r="186" ht="15.75" customHeight="1">
      <c r="A186" s="94"/>
      <c r="B186" s="94"/>
      <c r="C186" s="94"/>
      <c r="D186" s="81"/>
      <c r="E186" s="94"/>
      <c r="F186" s="94"/>
      <c r="H186" s="81"/>
      <c r="U186" s="368"/>
      <c r="V186" s="368"/>
      <c r="W186" s="369"/>
    </row>
    <row r="187" ht="15.75" customHeight="1">
      <c r="A187" s="94"/>
      <c r="B187" s="94"/>
      <c r="C187" s="94"/>
      <c r="D187" s="81"/>
      <c r="E187" s="94"/>
      <c r="F187" s="94"/>
      <c r="H187" s="81"/>
      <c r="U187" s="368"/>
      <c r="V187" s="368"/>
      <c r="W187" s="369"/>
    </row>
    <row r="188" ht="15.75" customHeight="1">
      <c r="A188" s="94"/>
      <c r="B188" s="94"/>
      <c r="C188" s="94"/>
      <c r="D188" s="81"/>
      <c r="E188" s="94"/>
      <c r="F188" s="94"/>
      <c r="H188" s="81"/>
      <c r="U188" s="368"/>
      <c r="V188" s="368"/>
      <c r="W188" s="369"/>
    </row>
    <row r="189" ht="15.75" customHeight="1">
      <c r="A189" s="94"/>
      <c r="B189" s="94"/>
      <c r="C189" s="94"/>
      <c r="D189" s="81"/>
      <c r="E189" s="94"/>
      <c r="F189" s="94"/>
      <c r="H189" s="81"/>
      <c r="U189" s="368"/>
      <c r="V189" s="368"/>
      <c r="W189" s="369"/>
    </row>
    <row r="190" ht="15.75" customHeight="1">
      <c r="A190" s="94"/>
      <c r="B190" s="94"/>
      <c r="C190" s="94"/>
      <c r="D190" s="81"/>
      <c r="E190" s="94"/>
      <c r="F190" s="94"/>
      <c r="H190" s="81"/>
      <c r="U190" s="368"/>
      <c r="V190" s="368"/>
      <c r="W190" s="369"/>
    </row>
    <row r="191" ht="15.75" customHeight="1">
      <c r="A191" s="94"/>
      <c r="B191" s="94"/>
      <c r="C191" s="94"/>
      <c r="D191" s="81"/>
      <c r="E191" s="94"/>
      <c r="F191" s="94"/>
      <c r="H191" s="81"/>
      <c r="U191" s="368"/>
      <c r="V191" s="368"/>
      <c r="W191" s="369"/>
    </row>
    <row r="192" ht="15.75" customHeight="1">
      <c r="A192" s="94"/>
      <c r="B192" s="94"/>
      <c r="C192" s="94"/>
      <c r="D192" s="81"/>
      <c r="E192" s="94"/>
      <c r="F192" s="94"/>
      <c r="H192" s="81"/>
      <c r="U192" s="368"/>
      <c r="V192" s="368"/>
      <c r="W192" s="369"/>
    </row>
    <row r="193" ht="15.75" customHeight="1">
      <c r="A193" s="94"/>
      <c r="B193" s="94"/>
      <c r="C193" s="94"/>
      <c r="D193" s="81"/>
      <c r="E193" s="94"/>
      <c r="F193" s="94"/>
      <c r="H193" s="81"/>
      <c r="U193" s="368"/>
      <c r="V193" s="368"/>
      <c r="W193" s="369"/>
    </row>
    <row r="194" ht="15.75" customHeight="1">
      <c r="A194" s="94"/>
      <c r="B194" s="94"/>
      <c r="C194" s="94"/>
      <c r="D194" s="81"/>
      <c r="E194" s="94"/>
      <c r="F194" s="94"/>
      <c r="H194" s="81"/>
      <c r="U194" s="368"/>
      <c r="V194" s="368"/>
      <c r="W194" s="369"/>
    </row>
    <row r="195" ht="15.75" customHeight="1">
      <c r="A195" s="94"/>
      <c r="B195" s="94"/>
      <c r="C195" s="94"/>
      <c r="D195" s="81"/>
      <c r="E195" s="94"/>
      <c r="F195" s="94"/>
      <c r="H195" s="81"/>
      <c r="U195" s="368"/>
      <c r="V195" s="368"/>
      <c r="W195" s="369"/>
    </row>
    <row r="196" ht="15.75" customHeight="1">
      <c r="A196" s="94"/>
      <c r="B196" s="94"/>
      <c r="C196" s="94"/>
      <c r="D196" s="81"/>
      <c r="E196" s="94"/>
      <c r="F196" s="94"/>
      <c r="H196" s="81"/>
      <c r="U196" s="368"/>
      <c r="V196" s="368"/>
      <c r="W196" s="369"/>
    </row>
    <row r="197" ht="15.75" customHeight="1">
      <c r="A197" s="94"/>
      <c r="B197" s="94"/>
      <c r="C197" s="94"/>
      <c r="D197" s="81"/>
      <c r="E197" s="94"/>
      <c r="F197" s="94"/>
      <c r="H197" s="81"/>
      <c r="U197" s="368"/>
      <c r="V197" s="368"/>
      <c r="W197" s="369"/>
    </row>
    <row r="198" ht="15.75" customHeight="1">
      <c r="A198" s="94"/>
      <c r="B198" s="94"/>
      <c r="C198" s="94"/>
      <c r="D198" s="81"/>
      <c r="E198" s="94"/>
      <c r="F198" s="94"/>
      <c r="H198" s="81"/>
      <c r="U198" s="368"/>
      <c r="V198" s="368"/>
      <c r="W198" s="369"/>
    </row>
    <row r="199" ht="15.75" customHeight="1">
      <c r="A199" s="94"/>
      <c r="B199" s="94"/>
      <c r="C199" s="94"/>
      <c r="D199" s="81"/>
      <c r="E199" s="94"/>
      <c r="F199" s="94"/>
      <c r="H199" s="81"/>
      <c r="U199" s="368"/>
      <c r="V199" s="368"/>
      <c r="W199" s="369"/>
    </row>
    <row r="200" ht="15.75" customHeight="1">
      <c r="A200" s="94"/>
      <c r="B200" s="94"/>
      <c r="C200" s="94"/>
      <c r="D200" s="81"/>
      <c r="E200" s="94"/>
      <c r="F200" s="94"/>
      <c r="H200" s="81"/>
      <c r="U200" s="368"/>
      <c r="V200" s="368"/>
      <c r="W200" s="369"/>
    </row>
    <row r="201" ht="15.75" customHeight="1">
      <c r="A201" s="94"/>
      <c r="B201" s="94"/>
      <c r="C201" s="94"/>
      <c r="D201" s="81"/>
      <c r="E201" s="94"/>
      <c r="F201" s="94"/>
      <c r="H201" s="81"/>
      <c r="U201" s="368"/>
      <c r="V201" s="368"/>
      <c r="W201" s="369"/>
    </row>
    <row r="202" ht="15.75" customHeight="1">
      <c r="A202" s="94"/>
      <c r="B202" s="94"/>
      <c r="C202" s="94"/>
      <c r="D202" s="81"/>
      <c r="E202" s="94"/>
      <c r="F202" s="94"/>
      <c r="H202" s="81"/>
      <c r="U202" s="368"/>
      <c r="V202" s="368"/>
      <c r="W202" s="369"/>
    </row>
    <row r="203" ht="15.75" customHeight="1">
      <c r="A203" s="94"/>
      <c r="B203" s="94"/>
      <c r="C203" s="94"/>
      <c r="D203" s="81"/>
      <c r="E203" s="94"/>
      <c r="F203" s="94"/>
      <c r="H203" s="81"/>
      <c r="U203" s="368"/>
      <c r="V203" s="368"/>
      <c r="W203" s="369"/>
    </row>
    <row r="204" ht="15.75" customHeight="1">
      <c r="A204" s="94"/>
      <c r="B204" s="94"/>
      <c r="C204" s="94"/>
      <c r="D204" s="81"/>
      <c r="E204" s="94"/>
      <c r="F204" s="94"/>
      <c r="H204" s="81"/>
      <c r="U204" s="368"/>
      <c r="V204" s="368"/>
      <c r="W204" s="369"/>
    </row>
    <row r="205" ht="15.75" customHeight="1">
      <c r="A205" s="94"/>
      <c r="B205" s="94"/>
      <c r="C205" s="94"/>
      <c r="D205" s="81"/>
      <c r="E205" s="94"/>
      <c r="F205" s="94"/>
      <c r="H205" s="81"/>
      <c r="U205" s="368"/>
      <c r="V205" s="368"/>
      <c r="W205" s="369"/>
    </row>
    <row r="206" ht="15.75" customHeight="1">
      <c r="A206" s="94"/>
      <c r="B206" s="94"/>
      <c r="C206" s="94"/>
      <c r="D206" s="81"/>
      <c r="E206" s="94"/>
      <c r="F206" s="94"/>
      <c r="H206" s="81"/>
      <c r="U206" s="368"/>
      <c r="V206" s="368"/>
      <c r="W206" s="369"/>
    </row>
    <row r="207" ht="15.75" customHeight="1">
      <c r="A207" s="94"/>
      <c r="B207" s="94"/>
      <c r="C207" s="94"/>
      <c r="D207" s="81"/>
      <c r="E207" s="94"/>
      <c r="F207" s="94"/>
      <c r="H207" s="81"/>
      <c r="U207" s="368"/>
      <c r="V207" s="368"/>
      <c r="W207" s="369"/>
    </row>
    <row r="208" ht="15.75" customHeight="1">
      <c r="A208" s="94"/>
      <c r="B208" s="94"/>
      <c r="C208" s="94"/>
      <c r="D208" s="81"/>
      <c r="E208" s="94"/>
      <c r="F208" s="94"/>
      <c r="H208" s="81"/>
      <c r="U208" s="368"/>
      <c r="V208" s="368"/>
      <c r="W208" s="369"/>
    </row>
    <row r="209" ht="15.75" customHeight="1">
      <c r="A209" s="94"/>
      <c r="B209" s="94"/>
      <c r="C209" s="94"/>
      <c r="D209" s="81"/>
      <c r="E209" s="94"/>
      <c r="F209" s="94"/>
      <c r="H209" s="81"/>
      <c r="U209" s="368"/>
      <c r="V209" s="368"/>
      <c r="W209" s="369"/>
    </row>
    <row r="210" ht="15.75" customHeight="1">
      <c r="A210" s="94"/>
      <c r="B210" s="94"/>
      <c r="C210" s="94"/>
      <c r="D210" s="81"/>
      <c r="E210" s="94"/>
      <c r="F210" s="94"/>
      <c r="H210" s="81"/>
      <c r="U210" s="368"/>
      <c r="V210" s="368"/>
      <c r="W210" s="369"/>
    </row>
    <row r="211" ht="15.75" customHeight="1">
      <c r="A211" s="94"/>
      <c r="B211" s="94"/>
      <c r="C211" s="94"/>
      <c r="D211" s="81"/>
      <c r="E211" s="94"/>
      <c r="F211" s="94"/>
      <c r="H211" s="81"/>
      <c r="U211" s="368"/>
      <c r="V211" s="368"/>
      <c r="W211" s="369"/>
    </row>
    <row r="212" ht="15.75" customHeight="1">
      <c r="A212" s="94"/>
      <c r="B212" s="94"/>
      <c r="C212" s="94"/>
      <c r="D212" s="81"/>
      <c r="E212" s="94"/>
      <c r="F212" s="94"/>
      <c r="H212" s="81"/>
      <c r="U212" s="368"/>
      <c r="V212" s="368"/>
      <c r="W212" s="369"/>
    </row>
    <row r="213" ht="15.75" customHeight="1">
      <c r="A213" s="94"/>
      <c r="B213" s="94"/>
      <c r="C213" s="94"/>
      <c r="D213" s="81"/>
      <c r="E213" s="94"/>
      <c r="F213" s="94"/>
      <c r="H213" s="81"/>
      <c r="U213" s="368"/>
      <c r="V213" s="368"/>
      <c r="W213" s="369"/>
    </row>
    <row r="214" ht="15.75" customHeight="1">
      <c r="A214" s="94"/>
      <c r="B214" s="94"/>
      <c r="C214" s="94"/>
      <c r="D214" s="81"/>
      <c r="E214" s="94"/>
      <c r="F214" s="94"/>
      <c r="H214" s="81"/>
      <c r="U214" s="368"/>
      <c r="V214" s="368"/>
      <c r="W214" s="369"/>
    </row>
    <row r="215" ht="15.75" customHeight="1">
      <c r="A215" s="94"/>
      <c r="B215" s="94"/>
      <c r="C215" s="94"/>
      <c r="D215" s="81"/>
      <c r="E215" s="94"/>
      <c r="F215" s="94"/>
      <c r="H215" s="81"/>
      <c r="U215" s="368"/>
      <c r="V215" s="368"/>
      <c r="W215" s="369"/>
    </row>
    <row r="216" ht="15.75" customHeight="1">
      <c r="A216" s="94"/>
      <c r="B216" s="94"/>
      <c r="C216" s="94"/>
      <c r="D216" s="81"/>
      <c r="E216" s="94"/>
      <c r="F216" s="94"/>
      <c r="H216" s="81"/>
      <c r="U216" s="368"/>
      <c r="V216" s="368"/>
      <c r="W216" s="369"/>
    </row>
    <row r="217" ht="15.75" customHeight="1">
      <c r="A217" s="94"/>
      <c r="B217" s="94"/>
      <c r="C217" s="94"/>
      <c r="D217" s="81"/>
      <c r="E217" s="94"/>
      <c r="F217" s="94"/>
      <c r="H217" s="81"/>
      <c r="U217" s="368"/>
      <c r="V217" s="368"/>
      <c r="W217" s="369"/>
    </row>
    <row r="218" ht="15.75" customHeight="1">
      <c r="A218" s="94"/>
      <c r="B218" s="94"/>
      <c r="C218" s="94"/>
      <c r="D218" s="81"/>
      <c r="E218" s="94"/>
      <c r="F218" s="94"/>
      <c r="H218" s="81"/>
      <c r="U218" s="368"/>
      <c r="V218" s="368"/>
      <c r="W218" s="369"/>
    </row>
    <row r="219" ht="15.75" customHeight="1">
      <c r="A219" s="94"/>
      <c r="B219" s="94"/>
      <c r="C219" s="94"/>
      <c r="D219" s="81"/>
      <c r="E219" s="94"/>
      <c r="F219" s="94"/>
      <c r="H219" s="81"/>
      <c r="U219" s="368"/>
      <c r="V219" s="368"/>
      <c r="W219" s="369"/>
    </row>
    <row r="220" ht="15.75" customHeight="1">
      <c r="A220" s="94"/>
      <c r="B220" s="94"/>
      <c r="C220" s="94"/>
      <c r="D220" s="81"/>
      <c r="E220" s="94"/>
      <c r="F220" s="94"/>
      <c r="H220" s="81"/>
      <c r="U220" s="368"/>
      <c r="V220" s="368"/>
      <c r="W220" s="369"/>
    </row>
    <row r="221" ht="15.75" customHeight="1">
      <c r="A221" s="94"/>
      <c r="B221" s="94"/>
      <c r="C221" s="94"/>
      <c r="D221" s="81"/>
      <c r="E221" s="94"/>
      <c r="F221" s="94"/>
      <c r="H221" s="81"/>
      <c r="U221" s="368"/>
      <c r="V221" s="368"/>
      <c r="W221" s="369"/>
    </row>
    <row r="222" ht="15.75" customHeight="1">
      <c r="A222" s="94"/>
      <c r="B222" s="94"/>
      <c r="C222" s="94"/>
      <c r="D222" s="81"/>
      <c r="E222" s="94"/>
      <c r="F222" s="94"/>
      <c r="H222" s="81"/>
      <c r="U222" s="368"/>
      <c r="V222" s="368"/>
      <c r="W222" s="369"/>
    </row>
    <row r="223" ht="15.75" customHeight="1">
      <c r="A223" s="94"/>
      <c r="B223" s="94"/>
      <c r="C223" s="94"/>
      <c r="D223" s="81"/>
      <c r="E223" s="94"/>
      <c r="F223" s="94"/>
      <c r="H223" s="81"/>
      <c r="U223" s="368"/>
      <c r="V223" s="368"/>
      <c r="W223" s="369"/>
    </row>
    <row r="224" ht="15.75" customHeight="1">
      <c r="A224" s="94"/>
      <c r="B224" s="94"/>
      <c r="C224" s="94"/>
      <c r="D224" s="81"/>
      <c r="E224" s="94"/>
      <c r="F224" s="94"/>
      <c r="H224" s="81"/>
      <c r="U224" s="368"/>
      <c r="V224" s="368"/>
      <c r="W224" s="369"/>
    </row>
    <row r="225" ht="15.75" customHeight="1">
      <c r="A225" s="94"/>
      <c r="B225" s="94"/>
      <c r="C225" s="94"/>
      <c r="D225" s="81"/>
      <c r="E225" s="94"/>
      <c r="F225" s="94"/>
      <c r="H225" s="81"/>
      <c r="U225" s="368"/>
      <c r="V225" s="368"/>
      <c r="W225" s="369"/>
    </row>
    <row r="226" ht="15.75" customHeight="1">
      <c r="A226" s="94"/>
      <c r="B226" s="94"/>
      <c r="C226" s="94"/>
      <c r="D226" s="81"/>
      <c r="E226" s="94"/>
      <c r="F226" s="94"/>
      <c r="H226" s="81"/>
      <c r="U226" s="368"/>
      <c r="V226" s="368"/>
      <c r="W226" s="369"/>
    </row>
    <row r="227" ht="15.75" customHeight="1">
      <c r="A227" s="94"/>
      <c r="B227" s="94"/>
      <c r="C227" s="94"/>
      <c r="D227" s="81"/>
      <c r="E227" s="94"/>
      <c r="F227" s="94"/>
      <c r="H227" s="81"/>
      <c r="U227" s="368"/>
      <c r="V227" s="368"/>
      <c r="W227" s="369"/>
    </row>
    <row r="228" ht="15.75" customHeight="1">
      <c r="A228" s="94"/>
      <c r="B228" s="94"/>
      <c r="C228" s="94"/>
      <c r="D228" s="81"/>
      <c r="E228" s="94"/>
      <c r="F228" s="94"/>
      <c r="H228" s="81"/>
      <c r="U228" s="368"/>
      <c r="V228" s="368"/>
      <c r="W228" s="369"/>
    </row>
    <row r="229" ht="15.75" customHeight="1">
      <c r="A229" s="94"/>
      <c r="B229" s="94"/>
      <c r="C229" s="94"/>
      <c r="D229" s="81"/>
      <c r="E229" s="94"/>
      <c r="F229" s="94"/>
      <c r="H229" s="81"/>
      <c r="U229" s="368"/>
      <c r="V229" s="368"/>
      <c r="W229" s="369"/>
    </row>
    <row r="230" ht="15.75" customHeight="1">
      <c r="A230" s="94"/>
      <c r="B230" s="94"/>
      <c r="C230" s="94"/>
      <c r="D230" s="81"/>
      <c r="E230" s="94"/>
      <c r="F230" s="94"/>
      <c r="H230" s="81"/>
      <c r="U230" s="368"/>
      <c r="V230" s="368"/>
      <c r="W230" s="369"/>
    </row>
    <row r="231" ht="15.75" customHeight="1">
      <c r="A231" s="94"/>
      <c r="B231" s="94"/>
      <c r="C231" s="94"/>
      <c r="D231" s="81"/>
      <c r="E231" s="94"/>
      <c r="F231" s="94"/>
      <c r="H231" s="81"/>
      <c r="U231" s="368"/>
      <c r="V231" s="368"/>
      <c r="W231" s="369"/>
    </row>
    <row r="232" ht="15.75" customHeight="1">
      <c r="A232" s="94"/>
      <c r="B232" s="94"/>
      <c r="C232" s="94"/>
      <c r="D232" s="81"/>
      <c r="E232" s="94"/>
      <c r="F232" s="94"/>
      <c r="H232" s="81"/>
      <c r="U232" s="368"/>
      <c r="V232" s="368"/>
      <c r="W232" s="369"/>
    </row>
    <row r="233" ht="15.75" customHeight="1">
      <c r="A233" s="94"/>
      <c r="B233" s="94"/>
      <c r="C233" s="94"/>
      <c r="D233" s="81"/>
      <c r="E233" s="94"/>
      <c r="F233" s="94"/>
      <c r="H233" s="81"/>
      <c r="U233" s="368"/>
      <c r="V233" s="368"/>
      <c r="W233" s="369"/>
    </row>
    <row r="234" ht="15.75" customHeight="1">
      <c r="A234" s="94"/>
      <c r="B234" s="94"/>
      <c r="C234" s="94"/>
      <c r="D234" s="81"/>
      <c r="E234" s="94"/>
      <c r="F234" s="94"/>
      <c r="H234" s="81"/>
      <c r="U234" s="368"/>
      <c r="V234" s="368"/>
      <c r="W234" s="369"/>
    </row>
    <row r="235" ht="15.75" customHeight="1">
      <c r="A235" s="94"/>
      <c r="B235" s="94"/>
      <c r="C235" s="94"/>
      <c r="D235" s="81"/>
      <c r="E235" s="94"/>
      <c r="F235" s="94"/>
      <c r="H235" s="81"/>
      <c r="U235" s="368"/>
      <c r="V235" s="368"/>
      <c r="W235" s="369"/>
    </row>
    <row r="236" ht="15.75" customHeight="1">
      <c r="A236" s="94"/>
      <c r="B236" s="94"/>
      <c r="C236" s="94"/>
      <c r="D236" s="81"/>
      <c r="E236" s="94"/>
      <c r="F236" s="94"/>
      <c r="H236" s="81"/>
      <c r="U236" s="368"/>
      <c r="V236" s="368"/>
      <c r="W236" s="369"/>
    </row>
    <row r="237" ht="15.75" customHeight="1">
      <c r="A237" s="94"/>
      <c r="B237" s="94"/>
      <c r="C237" s="94"/>
      <c r="D237" s="81"/>
      <c r="E237" s="94"/>
      <c r="F237" s="94"/>
      <c r="H237" s="81"/>
      <c r="U237" s="368"/>
      <c r="V237" s="368"/>
      <c r="W237" s="369"/>
    </row>
    <row r="238" ht="15.75" customHeight="1">
      <c r="A238" s="94"/>
      <c r="B238" s="94"/>
      <c r="C238" s="94"/>
      <c r="D238" s="81"/>
      <c r="E238" s="94"/>
      <c r="F238" s="94"/>
      <c r="H238" s="81"/>
      <c r="U238" s="368"/>
      <c r="V238" s="368"/>
      <c r="W238" s="369"/>
    </row>
    <row r="239" ht="15.75" customHeight="1">
      <c r="A239" s="94"/>
      <c r="B239" s="94"/>
      <c r="C239" s="94"/>
      <c r="D239" s="81"/>
      <c r="E239" s="94"/>
      <c r="F239" s="94"/>
      <c r="H239" s="81"/>
      <c r="U239" s="368"/>
      <c r="V239" s="368"/>
      <c r="W239" s="369"/>
    </row>
    <row r="240" ht="15.75" customHeight="1">
      <c r="A240" s="94"/>
      <c r="B240" s="94"/>
      <c r="C240" s="94"/>
      <c r="D240" s="81"/>
      <c r="E240" s="94"/>
      <c r="F240" s="94"/>
      <c r="H240" s="81"/>
      <c r="U240" s="368"/>
      <c r="V240" s="368"/>
      <c r="W240" s="369"/>
    </row>
    <row r="241" ht="15.75" customHeight="1">
      <c r="A241" s="94"/>
      <c r="B241" s="94"/>
      <c r="C241" s="94"/>
      <c r="D241" s="81"/>
      <c r="E241" s="94"/>
      <c r="F241" s="94"/>
      <c r="H241" s="81"/>
      <c r="U241" s="368"/>
      <c r="V241" s="368"/>
      <c r="W241" s="369"/>
    </row>
    <row r="242" ht="15.75" customHeight="1">
      <c r="A242" s="94"/>
      <c r="B242" s="94"/>
      <c r="C242" s="94"/>
      <c r="D242" s="81"/>
      <c r="E242" s="94"/>
      <c r="F242" s="94"/>
      <c r="H242" s="81"/>
      <c r="U242" s="368"/>
      <c r="V242" s="368"/>
      <c r="W242" s="369"/>
    </row>
    <row r="243" ht="15.75" customHeight="1">
      <c r="A243" s="94"/>
      <c r="B243" s="94"/>
      <c r="C243" s="94"/>
      <c r="D243" s="81"/>
      <c r="E243" s="94"/>
      <c r="F243" s="94"/>
      <c r="H243" s="81"/>
      <c r="U243" s="368"/>
      <c r="V243" s="368"/>
      <c r="W243" s="369"/>
    </row>
    <row r="244" ht="15.75" customHeight="1">
      <c r="A244" s="94"/>
      <c r="B244" s="94"/>
      <c r="C244" s="94"/>
      <c r="D244" s="81"/>
      <c r="E244" s="94"/>
      <c r="F244" s="94"/>
      <c r="H244" s="81"/>
      <c r="U244" s="368"/>
      <c r="V244" s="368"/>
      <c r="W244" s="369"/>
    </row>
    <row r="245" ht="15.75" customHeight="1">
      <c r="A245" s="94"/>
      <c r="B245" s="94"/>
      <c r="C245" s="94"/>
      <c r="D245" s="81"/>
      <c r="E245" s="94"/>
      <c r="F245" s="94"/>
      <c r="H245" s="81"/>
      <c r="U245" s="368"/>
      <c r="V245" s="368"/>
      <c r="W245" s="369"/>
    </row>
    <row r="246" ht="15.75" customHeight="1">
      <c r="A246" s="94"/>
      <c r="B246" s="94"/>
      <c r="C246" s="94"/>
      <c r="D246" s="81"/>
      <c r="E246" s="94"/>
      <c r="F246" s="94"/>
      <c r="H246" s="81"/>
      <c r="U246" s="368"/>
      <c r="V246" s="368"/>
      <c r="W246" s="369"/>
    </row>
    <row r="247" ht="15.75" customHeight="1">
      <c r="A247" s="94"/>
      <c r="B247" s="94"/>
      <c r="C247" s="94"/>
      <c r="D247" s="81"/>
      <c r="E247" s="94"/>
      <c r="F247" s="94"/>
      <c r="H247" s="81"/>
      <c r="U247" s="368"/>
      <c r="V247" s="368"/>
      <c r="W247" s="369"/>
    </row>
    <row r="248" ht="15.75" customHeight="1">
      <c r="A248" s="94"/>
      <c r="B248" s="94"/>
      <c r="C248" s="94"/>
      <c r="D248" s="81"/>
      <c r="E248" s="94"/>
      <c r="F248" s="94"/>
      <c r="H248" s="81"/>
      <c r="U248" s="368"/>
      <c r="V248" s="368"/>
      <c r="W248" s="369"/>
    </row>
    <row r="249" ht="15.75" customHeight="1">
      <c r="A249" s="94"/>
      <c r="B249" s="94"/>
      <c r="C249" s="94"/>
      <c r="D249" s="81"/>
      <c r="E249" s="94"/>
      <c r="F249" s="94"/>
      <c r="H249" s="81"/>
      <c r="U249" s="368"/>
      <c r="V249" s="368"/>
      <c r="W249" s="369"/>
    </row>
    <row r="250" ht="15.75" customHeight="1">
      <c r="A250" s="94"/>
      <c r="B250" s="94"/>
      <c r="C250" s="94"/>
      <c r="D250" s="81"/>
      <c r="E250" s="94"/>
      <c r="F250" s="94"/>
      <c r="H250" s="81"/>
      <c r="U250" s="368"/>
      <c r="V250" s="368"/>
      <c r="W250" s="369"/>
    </row>
    <row r="251" ht="15.75" customHeight="1">
      <c r="A251" s="94"/>
      <c r="B251" s="94"/>
      <c r="C251" s="94"/>
      <c r="D251" s="81"/>
      <c r="E251" s="94"/>
      <c r="F251" s="94"/>
      <c r="H251" s="81"/>
      <c r="U251" s="368"/>
      <c r="V251" s="368"/>
      <c r="W251" s="369"/>
    </row>
    <row r="252" ht="15.75" customHeight="1">
      <c r="A252" s="94"/>
      <c r="B252" s="94"/>
      <c r="C252" s="94"/>
      <c r="D252" s="81"/>
      <c r="E252" s="94"/>
      <c r="F252" s="94"/>
      <c r="H252" s="81"/>
      <c r="U252" s="368"/>
      <c r="V252" s="368"/>
      <c r="W252" s="369"/>
    </row>
    <row r="253" ht="15.75" customHeight="1">
      <c r="A253" s="94"/>
      <c r="B253" s="94"/>
      <c r="C253" s="94"/>
      <c r="D253" s="81"/>
      <c r="E253" s="94"/>
      <c r="F253" s="94"/>
      <c r="H253" s="81"/>
      <c r="U253" s="368"/>
      <c r="V253" s="368"/>
      <c r="W253" s="369"/>
    </row>
    <row r="254" ht="15.75" customHeight="1">
      <c r="A254" s="94"/>
      <c r="B254" s="94"/>
      <c r="C254" s="94"/>
      <c r="D254" s="81"/>
      <c r="E254" s="94"/>
      <c r="F254" s="94"/>
      <c r="H254" s="81"/>
      <c r="U254" s="368"/>
      <c r="V254" s="368"/>
      <c r="W254" s="369"/>
    </row>
    <row r="255" ht="15.75" customHeight="1">
      <c r="A255" s="94"/>
      <c r="B255" s="94"/>
      <c r="C255" s="94"/>
      <c r="D255" s="81"/>
      <c r="E255" s="94"/>
      <c r="F255" s="94"/>
      <c r="H255" s="81"/>
      <c r="U255" s="368"/>
      <c r="V255" s="368"/>
      <c r="W255" s="369"/>
    </row>
    <row r="256" ht="15.75" customHeight="1">
      <c r="A256" s="94"/>
      <c r="B256" s="94"/>
      <c r="C256" s="94"/>
      <c r="D256" s="81"/>
      <c r="E256" s="94"/>
      <c r="F256" s="94"/>
      <c r="H256" s="81"/>
      <c r="U256" s="368"/>
      <c r="V256" s="368"/>
      <c r="W256" s="369"/>
    </row>
    <row r="257" ht="15.75" customHeight="1">
      <c r="A257" s="94"/>
      <c r="B257" s="94"/>
      <c r="C257" s="94"/>
      <c r="D257" s="81"/>
      <c r="E257" s="94"/>
      <c r="F257" s="94"/>
      <c r="H257" s="81"/>
      <c r="U257" s="368"/>
      <c r="V257" s="368"/>
      <c r="W257" s="369"/>
    </row>
    <row r="258" ht="15.75" customHeight="1">
      <c r="A258" s="94"/>
      <c r="B258" s="94"/>
      <c r="C258" s="94"/>
      <c r="D258" s="81"/>
      <c r="E258" s="94"/>
      <c r="F258" s="94"/>
      <c r="H258" s="81"/>
      <c r="U258" s="368"/>
      <c r="V258" s="368"/>
      <c r="W258" s="369"/>
    </row>
    <row r="259" ht="15.75" customHeight="1">
      <c r="A259" s="94"/>
      <c r="B259" s="94"/>
      <c r="C259" s="94"/>
      <c r="D259" s="81"/>
      <c r="E259" s="94"/>
      <c r="F259" s="94"/>
      <c r="H259" s="81"/>
      <c r="U259" s="368"/>
      <c r="V259" s="368"/>
      <c r="W259" s="369"/>
    </row>
    <row r="260" ht="15.75" customHeight="1">
      <c r="A260" s="94"/>
      <c r="B260" s="94"/>
      <c r="C260" s="94"/>
      <c r="D260" s="81"/>
      <c r="E260" s="94"/>
      <c r="F260" s="94"/>
      <c r="H260" s="81"/>
      <c r="U260" s="368"/>
      <c r="V260" s="368"/>
      <c r="W260" s="369"/>
    </row>
    <row r="261" ht="15.75" customHeight="1">
      <c r="A261" s="94"/>
      <c r="B261" s="94"/>
      <c r="C261" s="94"/>
      <c r="D261" s="81"/>
      <c r="E261" s="94"/>
      <c r="F261" s="94"/>
      <c r="H261" s="81"/>
      <c r="U261" s="368"/>
      <c r="V261" s="368"/>
      <c r="W261" s="369"/>
    </row>
    <row r="262" ht="15.75" customHeight="1">
      <c r="A262" s="94"/>
      <c r="B262" s="94"/>
      <c r="C262" s="94"/>
      <c r="D262" s="81"/>
      <c r="E262" s="94"/>
      <c r="F262" s="94"/>
      <c r="H262" s="81"/>
      <c r="U262" s="368"/>
      <c r="V262" s="368"/>
      <c r="W262" s="369"/>
    </row>
    <row r="263" ht="15.75" customHeight="1">
      <c r="A263" s="94"/>
      <c r="B263" s="94"/>
      <c r="C263" s="94"/>
      <c r="D263" s="81"/>
      <c r="E263" s="94"/>
      <c r="F263" s="94"/>
      <c r="H263" s="81"/>
      <c r="U263" s="368"/>
      <c r="V263" s="368"/>
      <c r="W263" s="369"/>
    </row>
    <row r="264" ht="15.75" customHeight="1">
      <c r="A264" s="94"/>
      <c r="B264" s="94"/>
      <c r="C264" s="94"/>
      <c r="D264" s="81"/>
      <c r="E264" s="94"/>
      <c r="F264" s="94"/>
      <c r="H264" s="81"/>
      <c r="U264" s="368"/>
      <c r="V264" s="368"/>
      <c r="W264" s="369"/>
    </row>
    <row r="265" ht="15.75" customHeight="1">
      <c r="A265" s="94"/>
      <c r="B265" s="94"/>
      <c r="C265" s="94"/>
      <c r="D265" s="81"/>
      <c r="E265" s="94"/>
      <c r="F265" s="94"/>
      <c r="H265" s="81"/>
      <c r="U265" s="368"/>
      <c r="V265" s="368"/>
      <c r="W265" s="369"/>
    </row>
    <row r="266" ht="15.75" customHeight="1">
      <c r="A266" s="94"/>
      <c r="B266" s="94"/>
      <c r="C266" s="94"/>
      <c r="D266" s="81"/>
      <c r="E266" s="94"/>
      <c r="F266" s="94"/>
      <c r="H266" s="81"/>
      <c r="U266" s="368"/>
      <c r="V266" s="368"/>
      <c r="W266" s="369"/>
    </row>
    <row r="267" ht="15.75" customHeight="1">
      <c r="A267" s="94"/>
      <c r="B267" s="94"/>
      <c r="C267" s="94"/>
      <c r="D267" s="81"/>
      <c r="E267" s="94"/>
      <c r="F267" s="94"/>
      <c r="H267" s="81"/>
      <c r="U267" s="368"/>
      <c r="V267" s="368"/>
      <c r="W267" s="369"/>
    </row>
    <row r="268" ht="15.75" customHeight="1">
      <c r="A268" s="94"/>
      <c r="B268" s="94"/>
      <c r="C268" s="94"/>
      <c r="D268" s="81"/>
      <c r="E268" s="94"/>
      <c r="F268" s="94"/>
      <c r="H268" s="81"/>
      <c r="U268" s="368"/>
      <c r="V268" s="368"/>
      <c r="W268" s="369"/>
    </row>
    <row r="269" ht="15.75" customHeight="1">
      <c r="A269" s="94"/>
      <c r="B269" s="94"/>
      <c r="C269" s="94"/>
      <c r="D269" s="81"/>
      <c r="E269" s="94"/>
      <c r="F269" s="94"/>
      <c r="H269" s="81"/>
      <c r="U269" s="368"/>
      <c r="V269" s="368"/>
      <c r="W269" s="369"/>
    </row>
    <row r="270" ht="15.75" customHeight="1">
      <c r="A270" s="94"/>
      <c r="B270" s="94"/>
      <c r="C270" s="94"/>
      <c r="D270" s="81"/>
      <c r="E270" s="94"/>
      <c r="F270" s="94"/>
      <c r="H270" s="81"/>
      <c r="U270" s="368"/>
      <c r="V270" s="368"/>
      <c r="W270" s="369"/>
    </row>
    <row r="271" ht="15.75" customHeight="1">
      <c r="A271" s="94"/>
      <c r="B271" s="94"/>
      <c r="C271" s="94"/>
      <c r="D271" s="81"/>
      <c r="E271" s="94"/>
      <c r="F271" s="94"/>
      <c r="H271" s="81"/>
      <c r="U271" s="368"/>
      <c r="V271" s="368"/>
      <c r="W271" s="369"/>
    </row>
    <row r="272" ht="15.75" customHeight="1">
      <c r="A272" s="94"/>
      <c r="B272" s="94"/>
      <c r="C272" s="94"/>
      <c r="D272" s="81"/>
      <c r="E272" s="94"/>
      <c r="F272" s="94"/>
      <c r="H272" s="81"/>
      <c r="U272" s="368"/>
      <c r="V272" s="368"/>
      <c r="W272" s="369"/>
    </row>
    <row r="273" ht="15.75" customHeight="1">
      <c r="A273" s="94"/>
      <c r="B273" s="94"/>
      <c r="C273" s="94"/>
      <c r="D273" s="81"/>
      <c r="E273" s="94"/>
      <c r="F273" s="94"/>
      <c r="H273" s="81"/>
      <c r="U273" s="368"/>
      <c r="V273" s="368"/>
      <c r="W273" s="369"/>
    </row>
    <row r="274" ht="15.75" customHeight="1">
      <c r="A274" s="94"/>
      <c r="B274" s="94"/>
      <c r="C274" s="94"/>
      <c r="D274" s="81"/>
      <c r="E274" s="94"/>
      <c r="F274" s="94"/>
      <c r="H274" s="81"/>
      <c r="U274" s="368"/>
      <c r="V274" s="368"/>
      <c r="W274" s="369"/>
    </row>
    <row r="275" ht="15.75" customHeight="1">
      <c r="A275" s="94"/>
      <c r="B275" s="94"/>
      <c r="C275" s="94"/>
      <c r="D275" s="81"/>
      <c r="E275" s="94"/>
      <c r="F275" s="94"/>
      <c r="H275" s="81"/>
      <c r="U275" s="368"/>
      <c r="V275" s="368"/>
      <c r="W275" s="369"/>
    </row>
    <row r="276" ht="15.75" customHeight="1">
      <c r="A276" s="94"/>
      <c r="B276" s="94"/>
      <c r="C276" s="94"/>
      <c r="D276" s="81"/>
      <c r="E276" s="94"/>
      <c r="F276" s="94"/>
      <c r="H276" s="81"/>
      <c r="U276" s="368"/>
      <c r="V276" s="368"/>
      <c r="W276" s="369"/>
    </row>
    <row r="277" ht="15.75" customHeight="1">
      <c r="A277" s="94"/>
      <c r="B277" s="94"/>
      <c r="C277" s="94"/>
      <c r="D277" s="81"/>
      <c r="E277" s="94"/>
      <c r="F277" s="94"/>
      <c r="H277" s="81"/>
      <c r="U277" s="368"/>
      <c r="V277" s="368"/>
      <c r="W277" s="369"/>
    </row>
    <row r="278" ht="15.75" customHeight="1">
      <c r="A278" s="94"/>
      <c r="B278" s="94"/>
      <c r="C278" s="94"/>
      <c r="D278" s="81"/>
      <c r="E278" s="94"/>
      <c r="F278" s="94"/>
      <c r="H278" s="81"/>
      <c r="U278" s="368"/>
      <c r="V278" s="368"/>
      <c r="W278" s="369"/>
    </row>
    <row r="279" ht="15.75" customHeight="1">
      <c r="A279" s="94"/>
      <c r="B279" s="94"/>
      <c r="C279" s="94"/>
      <c r="D279" s="81"/>
      <c r="E279" s="94"/>
      <c r="F279" s="94"/>
      <c r="H279" s="81"/>
      <c r="U279" s="368"/>
      <c r="V279" s="368"/>
      <c r="W279" s="369"/>
    </row>
    <row r="280" ht="15.75" customHeight="1">
      <c r="A280" s="94"/>
      <c r="B280" s="94"/>
      <c r="C280" s="94"/>
      <c r="D280" s="81"/>
      <c r="E280" s="94"/>
      <c r="F280" s="94"/>
      <c r="H280" s="81"/>
      <c r="U280" s="368"/>
      <c r="V280" s="368"/>
      <c r="W280" s="369"/>
    </row>
    <row r="281" ht="15.75" customHeight="1">
      <c r="A281" s="94"/>
      <c r="B281" s="94"/>
      <c r="C281" s="94"/>
      <c r="D281" s="81"/>
      <c r="E281" s="94"/>
      <c r="F281" s="94"/>
      <c r="H281" s="81"/>
      <c r="U281" s="368"/>
      <c r="V281" s="368"/>
      <c r="W281" s="369"/>
    </row>
    <row r="282" ht="15.75" customHeight="1">
      <c r="A282" s="94"/>
      <c r="B282" s="94"/>
      <c r="C282" s="94"/>
      <c r="D282" s="81"/>
      <c r="E282" s="94"/>
      <c r="F282" s="94"/>
      <c r="H282" s="81"/>
      <c r="U282" s="368"/>
      <c r="V282" s="368"/>
      <c r="W282" s="369"/>
    </row>
    <row r="283" ht="15.75" customHeight="1">
      <c r="A283" s="94"/>
      <c r="B283" s="94"/>
      <c r="C283" s="94"/>
      <c r="D283" s="81"/>
      <c r="E283" s="94"/>
      <c r="F283" s="94"/>
      <c r="H283" s="81"/>
      <c r="U283" s="368"/>
      <c r="V283" s="368"/>
      <c r="W283" s="369"/>
    </row>
    <row r="284" ht="15.75" customHeight="1">
      <c r="A284" s="94"/>
      <c r="B284" s="94"/>
      <c r="C284" s="94"/>
      <c r="D284" s="81"/>
      <c r="E284" s="94"/>
      <c r="F284" s="94"/>
      <c r="H284" s="81"/>
      <c r="U284" s="368"/>
      <c r="V284" s="368"/>
      <c r="W284" s="369"/>
    </row>
    <row r="285" ht="15.75" customHeight="1">
      <c r="A285" s="94"/>
      <c r="B285" s="94"/>
      <c r="C285" s="94"/>
      <c r="D285" s="81"/>
      <c r="E285" s="94"/>
      <c r="F285" s="94"/>
      <c r="H285" s="81"/>
      <c r="U285" s="368"/>
      <c r="V285" s="368"/>
      <c r="W285" s="369"/>
    </row>
    <row r="286" ht="15.75" customHeight="1">
      <c r="A286" s="94"/>
      <c r="B286" s="94"/>
      <c r="C286" s="94"/>
      <c r="D286" s="81"/>
      <c r="E286" s="94"/>
      <c r="F286" s="94"/>
      <c r="H286" s="81"/>
      <c r="U286" s="368"/>
      <c r="V286" s="368"/>
      <c r="W286" s="369"/>
    </row>
    <row r="287" ht="15.75" customHeight="1">
      <c r="A287" s="94"/>
      <c r="B287" s="94"/>
      <c r="C287" s="94"/>
      <c r="D287" s="81"/>
      <c r="E287" s="94"/>
      <c r="F287" s="94"/>
      <c r="H287" s="81"/>
      <c r="U287" s="368"/>
      <c r="V287" s="368"/>
      <c r="W287" s="369"/>
    </row>
    <row r="288" ht="15.75" customHeight="1">
      <c r="A288" s="94"/>
      <c r="B288" s="94"/>
      <c r="C288" s="94"/>
      <c r="D288" s="81"/>
      <c r="E288" s="94"/>
      <c r="F288" s="94"/>
      <c r="H288" s="81"/>
      <c r="U288" s="368"/>
      <c r="V288" s="368"/>
      <c r="W288" s="369"/>
    </row>
    <row r="289" ht="15.75" customHeight="1">
      <c r="A289" s="94"/>
      <c r="B289" s="94"/>
      <c r="C289" s="94"/>
      <c r="D289" s="81"/>
      <c r="E289" s="94"/>
      <c r="F289" s="94"/>
      <c r="H289" s="81"/>
      <c r="U289" s="368"/>
      <c r="V289" s="368"/>
      <c r="W289" s="369"/>
    </row>
    <row r="290" ht="15.75" customHeight="1">
      <c r="A290" s="94"/>
      <c r="B290" s="94"/>
      <c r="C290" s="94"/>
      <c r="D290" s="81"/>
      <c r="E290" s="94"/>
      <c r="F290" s="94"/>
      <c r="H290" s="81"/>
      <c r="U290" s="368"/>
      <c r="V290" s="368"/>
      <c r="W290" s="369"/>
    </row>
    <row r="291" ht="15.75" customHeight="1">
      <c r="A291" s="94"/>
      <c r="B291" s="94"/>
      <c r="C291" s="94"/>
      <c r="D291" s="81"/>
      <c r="E291" s="94"/>
      <c r="F291" s="94"/>
      <c r="H291" s="81"/>
      <c r="U291" s="368"/>
      <c r="V291" s="368"/>
      <c r="W291" s="369"/>
    </row>
    <row r="292" ht="15.75" customHeight="1">
      <c r="A292" s="94"/>
      <c r="B292" s="94"/>
      <c r="C292" s="94"/>
      <c r="D292" s="81"/>
      <c r="E292" s="94"/>
      <c r="F292" s="94"/>
      <c r="H292" s="81"/>
      <c r="U292" s="368"/>
      <c r="V292" s="368"/>
      <c r="W292" s="369"/>
    </row>
    <row r="293" ht="15.75" customHeight="1">
      <c r="A293" s="94"/>
      <c r="B293" s="94"/>
      <c r="C293" s="94"/>
      <c r="D293" s="81"/>
      <c r="E293" s="94"/>
      <c r="F293" s="94"/>
      <c r="H293" s="81"/>
      <c r="U293" s="368"/>
      <c r="V293" s="368"/>
      <c r="W293" s="369"/>
    </row>
    <row r="294" ht="15.75" customHeight="1">
      <c r="A294" s="94"/>
      <c r="B294" s="94"/>
      <c r="C294" s="94"/>
      <c r="D294" s="81"/>
      <c r="E294" s="94"/>
      <c r="F294" s="94"/>
      <c r="H294" s="81"/>
      <c r="U294" s="368"/>
      <c r="V294" s="368"/>
      <c r="W294" s="369"/>
    </row>
    <row r="295" ht="15.75" customHeight="1">
      <c r="A295" s="94"/>
      <c r="B295" s="94"/>
      <c r="C295" s="94"/>
      <c r="D295" s="81"/>
      <c r="E295" s="94"/>
      <c r="F295" s="94"/>
      <c r="H295" s="81"/>
      <c r="U295" s="368"/>
      <c r="V295" s="368"/>
      <c r="W295" s="369"/>
    </row>
    <row r="296" ht="15.75" customHeight="1">
      <c r="A296" s="94"/>
      <c r="B296" s="94"/>
      <c r="C296" s="94"/>
      <c r="D296" s="81"/>
      <c r="E296" s="94"/>
      <c r="F296" s="94"/>
      <c r="H296" s="81"/>
      <c r="U296" s="368"/>
      <c r="V296" s="368"/>
      <c r="W296" s="369"/>
    </row>
    <row r="297" ht="15.75" customHeight="1">
      <c r="A297" s="94"/>
      <c r="B297" s="94"/>
      <c r="C297" s="94"/>
      <c r="D297" s="81"/>
      <c r="E297" s="94"/>
      <c r="F297" s="94"/>
      <c r="H297" s="81"/>
      <c r="U297" s="368"/>
      <c r="V297" s="368"/>
      <c r="W297" s="369"/>
    </row>
    <row r="298" ht="15.75" customHeight="1">
      <c r="A298" s="94"/>
      <c r="B298" s="94"/>
      <c r="C298" s="94"/>
      <c r="D298" s="81"/>
      <c r="E298" s="94"/>
      <c r="F298" s="94"/>
      <c r="H298" s="81"/>
      <c r="U298" s="368"/>
      <c r="V298" s="368"/>
      <c r="W298" s="369"/>
    </row>
    <row r="299" ht="15.75" customHeight="1">
      <c r="A299" s="94"/>
      <c r="B299" s="94"/>
      <c r="C299" s="94"/>
      <c r="D299" s="81"/>
      <c r="E299" s="94"/>
      <c r="F299" s="94"/>
      <c r="H299" s="81"/>
      <c r="U299" s="368"/>
      <c r="V299" s="368"/>
      <c r="W299" s="369"/>
    </row>
    <row r="300" ht="15.75" customHeight="1">
      <c r="A300" s="94"/>
      <c r="B300" s="94"/>
      <c r="C300" s="94"/>
      <c r="D300" s="81"/>
      <c r="E300" s="94"/>
      <c r="F300" s="94"/>
      <c r="H300" s="81"/>
      <c r="U300" s="368"/>
      <c r="V300" s="368"/>
      <c r="W300" s="369"/>
    </row>
    <row r="301" ht="15.75" customHeight="1">
      <c r="A301" s="94"/>
      <c r="B301" s="94"/>
      <c r="C301" s="94"/>
      <c r="D301" s="81"/>
      <c r="E301" s="94"/>
      <c r="F301" s="94"/>
      <c r="H301" s="81"/>
      <c r="U301" s="368"/>
      <c r="V301" s="368"/>
      <c r="W301" s="369"/>
    </row>
    <row r="302" ht="15.75" customHeight="1">
      <c r="A302" s="94"/>
      <c r="B302" s="94"/>
      <c r="C302" s="94"/>
      <c r="D302" s="81"/>
      <c r="E302" s="94"/>
      <c r="F302" s="94"/>
      <c r="H302" s="81"/>
      <c r="U302" s="368"/>
      <c r="V302" s="368"/>
      <c r="W302" s="369"/>
    </row>
    <row r="303" ht="15.75" customHeight="1">
      <c r="A303" s="94"/>
      <c r="B303" s="94"/>
      <c r="C303" s="94"/>
      <c r="D303" s="81"/>
      <c r="E303" s="94"/>
      <c r="F303" s="94"/>
      <c r="H303" s="81"/>
      <c r="U303" s="368"/>
      <c r="V303" s="368"/>
      <c r="W303" s="369"/>
    </row>
    <row r="304" ht="15.75" customHeight="1">
      <c r="A304" s="94"/>
      <c r="B304" s="94"/>
      <c r="C304" s="94"/>
      <c r="D304" s="81"/>
      <c r="E304" s="94"/>
      <c r="F304" s="94"/>
      <c r="H304" s="81"/>
      <c r="U304" s="368"/>
      <c r="V304" s="368"/>
      <c r="W304" s="369"/>
    </row>
    <row r="305" ht="15.75" customHeight="1">
      <c r="A305" s="94"/>
      <c r="B305" s="94"/>
      <c r="C305" s="94"/>
      <c r="D305" s="81"/>
      <c r="E305" s="94"/>
      <c r="F305" s="94"/>
      <c r="H305" s="81"/>
      <c r="U305" s="368"/>
      <c r="V305" s="368"/>
      <c r="W305" s="369"/>
    </row>
    <row r="306" ht="15.75" customHeight="1">
      <c r="A306" s="94"/>
      <c r="B306" s="94"/>
      <c r="C306" s="94"/>
      <c r="D306" s="81"/>
      <c r="E306" s="94"/>
      <c r="F306" s="94"/>
      <c r="H306" s="81"/>
      <c r="U306" s="368"/>
      <c r="V306" s="368"/>
      <c r="W306" s="369"/>
    </row>
    <row r="307" ht="15.75" customHeight="1">
      <c r="A307" s="94"/>
      <c r="B307" s="94"/>
      <c r="C307" s="94"/>
      <c r="D307" s="81"/>
      <c r="E307" s="94"/>
      <c r="F307" s="94"/>
      <c r="H307" s="81"/>
      <c r="U307" s="368"/>
      <c r="V307" s="368"/>
      <c r="W307" s="369"/>
    </row>
    <row r="308" ht="15.75" customHeight="1">
      <c r="A308" s="94"/>
      <c r="B308" s="94"/>
      <c r="C308" s="94"/>
      <c r="D308" s="81"/>
      <c r="E308" s="94"/>
      <c r="F308" s="94"/>
      <c r="H308" s="81"/>
      <c r="U308" s="368"/>
      <c r="V308" s="368"/>
      <c r="W308" s="369"/>
    </row>
    <row r="309" ht="15.75" customHeight="1">
      <c r="A309" s="94"/>
      <c r="B309" s="94"/>
      <c r="C309" s="94"/>
      <c r="D309" s="81"/>
      <c r="E309" s="94"/>
      <c r="F309" s="94"/>
      <c r="H309" s="81"/>
      <c r="U309" s="368"/>
      <c r="V309" s="368"/>
      <c r="W309" s="369"/>
    </row>
    <row r="310" ht="15.75" customHeight="1">
      <c r="A310" s="94"/>
      <c r="B310" s="94"/>
      <c r="C310" s="94"/>
      <c r="D310" s="81"/>
      <c r="E310" s="94"/>
      <c r="F310" s="94"/>
      <c r="H310" s="81"/>
      <c r="U310" s="368"/>
      <c r="V310" s="368"/>
      <c r="W310" s="369"/>
    </row>
    <row r="311" ht="15.75" customHeight="1">
      <c r="A311" s="94"/>
      <c r="B311" s="94"/>
      <c r="C311" s="94"/>
      <c r="D311" s="81"/>
      <c r="E311" s="94"/>
      <c r="F311" s="94"/>
      <c r="H311" s="81"/>
      <c r="U311" s="368"/>
      <c r="V311" s="368"/>
      <c r="W311" s="369"/>
    </row>
    <row r="312" ht="15.75" customHeight="1">
      <c r="A312" s="94"/>
      <c r="B312" s="94"/>
      <c r="C312" s="94"/>
      <c r="D312" s="81"/>
      <c r="E312" s="94"/>
      <c r="F312" s="94"/>
      <c r="H312" s="81"/>
      <c r="U312" s="368"/>
      <c r="V312" s="368"/>
      <c r="W312" s="369"/>
    </row>
    <row r="313" ht="15.75" customHeight="1">
      <c r="A313" s="94"/>
      <c r="B313" s="94"/>
      <c r="C313" s="94"/>
      <c r="D313" s="81"/>
      <c r="E313" s="94"/>
      <c r="F313" s="94"/>
      <c r="H313" s="81"/>
      <c r="U313" s="368"/>
      <c r="V313" s="368"/>
      <c r="W313" s="369"/>
    </row>
    <row r="314" ht="15.75" customHeight="1">
      <c r="A314" s="94"/>
      <c r="B314" s="94"/>
      <c r="C314" s="94"/>
      <c r="D314" s="81"/>
      <c r="E314" s="94"/>
      <c r="F314" s="94"/>
      <c r="H314" s="81"/>
      <c r="U314" s="368"/>
      <c r="V314" s="368"/>
      <c r="W314" s="369"/>
    </row>
    <row r="315" ht="15.75" customHeight="1">
      <c r="A315" s="94"/>
      <c r="B315" s="94"/>
      <c r="C315" s="94"/>
      <c r="D315" s="81"/>
      <c r="E315" s="94"/>
      <c r="F315" s="94"/>
      <c r="H315" s="81"/>
      <c r="U315" s="368"/>
      <c r="V315" s="368"/>
      <c r="W315" s="369"/>
    </row>
    <row r="316" ht="15.75" customHeight="1">
      <c r="A316" s="94"/>
      <c r="B316" s="94"/>
      <c r="C316" s="94"/>
      <c r="D316" s="81"/>
      <c r="E316" s="94"/>
      <c r="F316" s="94"/>
      <c r="H316" s="81"/>
      <c r="U316" s="368"/>
      <c r="V316" s="368"/>
      <c r="W316" s="369"/>
    </row>
    <row r="317" ht="15.75" customHeight="1">
      <c r="A317" s="94"/>
      <c r="B317" s="94"/>
      <c r="C317" s="94"/>
      <c r="D317" s="81"/>
      <c r="E317" s="94"/>
      <c r="F317" s="94"/>
      <c r="H317" s="81"/>
      <c r="U317" s="368"/>
      <c r="V317" s="368"/>
      <c r="W317" s="369"/>
    </row>
    <row r="318" ht="15.75" customHeight="1">
      <c r="A318" s="94"/>
      <c r="B318" s="94"/>
      <c r="C318" s="94"/>
      <c r="D318" s="81"/>
      <c r="E318" s="94"/>
      <c r="F318" s="94"/>
      <c r="H318" s="81"/>
      <c r="U318" s="368"/>
      <c r="V318" s="368"/>
      <c r="W318" s="369"/>
    </row>
    <row r="319" ht="15.75" customHeight="1">
      <c r="A319" s="94"/>
      <c r="B319" s="94"/>
      <c r="C319" s="94"/>
      <c r="D319" s="81"/>
      <c r="E319" s="94"/>
      <c r="F319" s="94"/>
      <c r="H319" s="81"/>
      <c r="U319" s="368"/>
      <c r="V319" s="368"/>
      <c r="W319" s="369"/>
    </row>
    <row r="320" ht="15.75" customHeight="1">
      <c r="A320" s="94"/>
      <c r="B320" s="94"/>
      <c r="C320" s="94"/>
      <c r="D320" s="81"/>
      <c r="E320" s="94"/>
      <c r="F320" s="94"/>
      <c r="H320" s="81"/>
      <c r="U320" s="368"/>
      <c r="V320" s="368"/>
      <c r="W320" s="369"/>
    </row>
    <row r="321" ht="15.75" customHeight="1">
      <c r="A321" s="94"/>
      <c r="B321" s="94"/>
      <c r="C321" s="94"/>
      <c r="D321" s="81"/>
      <c r="E321" s="94"/>
      <c r="F321" s="94"/>
      <c r="H321" s="81"/>
      <c r="U321" s="368"/>
      <c r="V321" s="368"/>
      <c r="W321" s="369"/>
    </row>
    <row r="322" ht="15.75" customHeight="1">
      <c r="A322" s="94"/>
      <c r="B322" s="94"/>
      <c r="C322" s="94"/>
      <c r="D322" s="81"/>
      <c r="E322" s="94"/>
      <c r="F322" s="94"/>
      <c r="H322" s="81"/>
      <c r="U322" s="368"/>
      <c r="V322" s="368"/>
      <c r="W322" s="369"/>
    </row>
    <row r="323" ht="15.75" customHeight="1">
      <c r="A323" s="94"/>
      <c r="B323" s="94"/>
      <c r="C323" s="94"/>
      <c r="D323" s="81"/>
      <c r="E323" s="94"/>
      <c r="F323" s="94"/>
      <c r="H323" s="81"/>
      <c r="U323" s="368"/>
      <c r="V323" s="368"/>
      <c r="W323" s="369"/>
    </row>
    <row r="324" ht="15.75" customHeight="1">
      <c r="A324" s="94"/>
      <c r="B324" s="94"/>
      <c r="C324" s="94"/>
      <c r="D324" s="81"/>
      <c r="E324" s="94"/>
      <c r="F324" s="94"/>
      <c r="H324" s="81"/>
      <c r="U324" s="368"/>
      <c r="V324" s="368"/>
      <c r="W324" s="369"/>
    </row>
    <row r="325" ht="15.75" customHeight="1">
      <c r="A325" s="94"/>
      <c r="B325" s="94"/>
      <c r="C325" s="94"/>
      <c r="D325" s="81"/>
      <c r="E325" s="94"/>
      <c r="F325" s="94"/>
      <c r="H325" s="81"/>
      <c r="U325" s="368"/>
      <c r="V325" s="368"/>
      <c r="W325" s="369"/>
    </row>
    <row r="326" ht="15.75" customHeight="1">
      <c r="A326" s="94"/>
      <c r="B326" s="94"/>
      <c r="C326" s="94"/>
      <c r="D326" s="81"/>
      <c r="E326" s="94"/>
      <c r="F326" s="94"/>
      <c r="H326" s="81"/>
      <c r="U326" s="368"/>
      <c r="V326" s="368"/>
      <c r="W326" s="369"/>
    </row>
    <row r="327" ht="15.75" customHeight="1">
      <c r="A327" s="94"/>
      <c r="B327" s="94"/>
      <c r="C327" s="94"/>
      <c r="D327" s="81"/>
      <c r="E327" s="94"/>
      <c r="F327" s="94"/>
      <c r="H327" s="81"/>
      <c r="U327" s="368"/>
      <c r="V327" s="368"/>
      <c r="W327" s="369"/>
    </row>
    <row r="328" ht="15.75" customHeight="1">
      <c r="A328" s="94"/>
      <c r="B328" s="94"/>
      <c r="C328" s="94"/>
      <c r="D328" s="81"/>
      <c r="E328" s="94"/>
      <c r="F328" s="94"/>
      <c r="H328" s="81"/>
      <c r="U328" s="368"/>
      <c r="V328" s="368"/>
      <c r="W328" s="369"/>
    </row>
    <row r="329" ht="15.75" customHeight="1">
      <c r="A329" s="94"/>
      <c r="B329" s="94"/>
      <c r="C329" s="94"/>
      <c r="D329" s="81"/>
      <c r="E329" s="94"/>
      <c r="F329" s="94"/>
      <c r="H329" s="81"/>
      <c r="U329" s="368"/>
      <c r="V329" s="368"/>
      <c r="W329" s="369"/>
    </row>
    <row r="330" ht="15.75" customHeight="1">
      <c r="A330" s="94"/>
      <c r="B330" s="94"/>
      <c r="C330" s="94"/>
      <c r="D330" s="81"/>
      <c r="E330" s="94"/>
      <c r="F330" s="94"/>
      <c r="H330" s="81"/>
      <c r="U330" s="368"/>
      <c r="V330" s="368"/>
      <c r="W330" s="369"/>
    </row>
    <row r="331" ht="15.75" customHeight="1">
      <c r="A331" s="94"/>
      <c r="B331" s="94"/>
      <c r="C331" s="94"/>
      <c r="D331" s="81"/>
      <c r="E331" s="94"/>
      <c r="F331" s="94"/>
      <c r="H331" s="81"/>
      <c r="U331" s="368"/>
      <c r="V331" s="368"/>
      <c r="W331" s="369"/>
    </row>
    <row r="332" ht="15.75" customHeight="1">
      <c r="A332" s="94"/>
      <c r="B332" s="94"/>
      <c r="C332" s="94"/>
      <c r="D332" s="81"/>
      <c r="E332" s="94"/>
      <c r="F332" s="94"/>
      <c r="H332" s="81"/>
      <c r="U332" s="368"/>
      <c r="V332" s="368"/>
      <c r="W332" s="369"/>
    </row>
    <row r="333" ht="15.75" customHeight="1">
      <c r="A333" s="94"/>
      <c r="B333" s="94"/>
      <c r="C333" s="94"/>
      <c r="D333" s="81"/>
      <c r="E333" s="94"/>
      <c r="F333" s="94"/>
      <c r="H333" s="81"/>
      <c r="U333" s="368"/>
      <c r="V333" s="368"/>
      <c r="W333" s="369"/>
    </row>
    <row r="334" ht="15.75" customHeight="1">
      <c r="A334" s="94"/>
      <c r="B334" s="94"/>
      <c r="C334" s="94"/>
      <c r="D334" s="81"/>
      <c r="E334" s="94"/>
      <c r="F334" s="94"/>
      <c r="H334" s="81"/>
      <c r="U334" s="368"/>
      <c r="V334" s="368"/>
      <c r="W334" s="369"/>
    </row>
    <row r="335" ht="15.75" customHeight="1">
      <c r="A335" s="94"/>
      <c r="B335" s="94"/>
      <c r="C335" s="94"/>
      <c r="D335" s="81"/>
      <c r="E335" s="94"/>
      <c r="F335" s="94"/>
      <c r="H335" s="81"/>
      <c r="U335" s="368"/>
      <c r="V335" s="368"/>
      <c r="W335" s="369"/>
    </row>
    <row r="336" ht="15.75" customHeight="1">
      <c r="A336" s="94"/>
      <c r="B336" s="94"/>
      <c r="C336" s="94"/>
      <c r="D336" s="81"/>
      <c r="E336" s="94"/>
      <c r="F336" s="94"/>
      <c r="H336" s="81"/>
      <c r="U336" s="368"/>
      <c r="V336" s="368"/>
      <c r="W336" s="369"/>
    </row>
    <row r="337" ht="15.75" customHeight="1">
      <c r="A337" s="94"/>
      <c r="B337" s="94"/>
      <c r="C337" s="94"/>
      <c r="D337" s="81"/>
      <c r="E337" s="94"/>
      <c r="F337" s="94"/>
      <c r="H337" s="81"/>
      <c r="U337" s="368"/>
      <c r="V337" s="368"/>
      <c r="W337" s="369"/>
    </row>
    <row r="338" ht="15.75" customHeight="1">
      <c r="A338" s="94"/>
      <c r="B338" s="94"/>
      <c r="C338" s="94"/>
      <c r="D338" s="81"/>
      <c r="E338" s="94"/>
      <c r="F338" s="94"/>
      <c r="H338" s="81"/>
      <c r="U338" s="368"/>
      <c r="V338" s="368"/>
      <c r="W338" s="369"/>
    </row>
    <row r="339" ht="15.75" customHeight="1">
      <c r="A339" s="94"/>
      <c r="B339" s="94"/>
      <c r="C339" s="94"/>
      <c r="D339" s="81"/>
      <c r="E339" s="94"/>
      <c r="F339" s="94"/>
      <c r="H339" s="81"/>
      <c r="U339" s="368"/>
      <c r="V339" s="368"/>
      <c r="W339" s="369"/>
    </row>
    <row r="340" ht="15.75" customHeight="1">
      <c r="A340" s="94"/>
      <c r="B340" s="94"/>
      <c r="C340" s="94"/>
      <c r="D340" s="81"/>
      <c r="E340" s="94"/>
      <c r="F340" s="94"/>
      <c r="H340" s="81"/>
      <c r="U340" s="368"/>
      <c r="V340" s="368"/>
      <c r="W340" s="369"/>
    </row>
    <row r="341" ht="15.75" customHeight="1">
      <c r="A341" s="94"/>
      <c r="B341" s="94"/>
      <c r="C341" s="94"/>
      <c r="D341" s="81"/>
      <c r="E341" s="94"/>
      <c r="F341" s="94"/>
      <c r="H341" s="81"/>
      <c r="U341" s="368"/>
      <c r="V341" s="368"/>
      <c r="W341" s="369"/>
    </row>
    <row r="342" ht="15.75" customHeight="1">
      <c r="A342" s="94"/>
      <c r="B342" s="94"/>
      <c r="C342" s="94"/>
      <c r="D342" s="81"/>
      <c r="E342" s="94"/>
      <c r="F342" s="94"/>
      <c r="H342" s="81"/>
      <c r="U342" s="368"/>
      <c r="V342" s="368"/>
      <c r="W342" s="369"/>
    </row>
    <row r="343" ht="15.75" customHeight="1">
      <c r="A343" s="94"/>
      <c r="B343" s="94"/>
      <c r="C343" s="94"/>
      <c r="D343" s="81"/>
      <c r="E343" s="94"/>
      <c r="F343" s="94"/>
      <c r="H343" s="81"/>
      <c r="U343" s="368"/>
      <c r="V343" s="368"/>
      <c r="W343" s="369"/>
    </row>
    <row r="344" ht="15.75" customHeight="1">
      <c r="A344" s="94"/>
      <c r="B344" s="94"/>
      <c r="C344" s="94"/>
      <c r="D344" s="81"/>
      <c r="E344" s="94"/>
      <c r="F344" s="94"/>
      <c r="H344" s="81"/>
      <c r="U344" s="368"/>
      <c r="V344" s="368"/>
      <c r="W344" s="369"/>
    </row>
    <row r="345" ht="15.75" customHeight="1">
      <c r="A345" s="94"/>
      <c r="B345" s="94"/>
      <c r="C345" s="94"/>
      <c r="D345" s="81"/>
      <c r="E345" s="94"/>
      <c r="F345" s="94"/>
      <c r="H345" s="81"/>
      <c r="U345" s="368"/>
      <c r="V345" s="368"/>
      <c r="W345" s="369"/>
    </row>
    <row r="346" ht="15.75" customHeight="1">
      <c r="A346" s="94"/>
      <c r="B346" s="94"/>
      <c r="C346" s="94"/>
      <c r="D346" s="81"/>
      <c r="E346" s="94"/>
      <c r="F346" s="94"/>
      <c r="H346" s="81"/>
      <c r="U346" s="368"/>
      <c r="V346" s="368"/>
      <c r="W346" s="369"/>
    </row>
    <row r="347" ht="15.75" customHeight="1">
      <c r="A347" s="94"/>
      <c r="B347" s="94"/>
      <c r="C347" s="94"/>
      <c r="D347" s="81"/>
      <c r="E347" s="94"/>
      <c r="F347" s="94"/>
      <c r="H347" s="81"/>
      <c r="U347" s="368"/>
      <c r="V347" s="368"/>
      <c r="W347" s="369"/>
    </row>
    <row r="348" ht="15.75" customHeight="1">
      <c r="A348" s="94"/>
      <c r="B348" s="94"/>
      <c r="C348" s="94"/>
      <c r="D348" s="81"/>
      <c r="E348" s="94"/>
      <c r="F348" s="94"/>
      <c r="H348" s="81"/>
      <c r="U348" s="368"/>
      <c r="V348" s="368"/>
      <c r="W348" s="369"/>
    </row>
    <row r="349" ht="15.75" customHeight="1">
      <c r="A349" s="94"/>
      <c r="B349" s="94"/>
      <c r="C349" s="94"/>
      <c r="D349" s="81"/>
      <c r="E349" s="94"/>
      <c r="F349" s="94"/>
      <c r="H349" s="81"/>
      <c r="U349" s="368"/>
      <c r="V349" s="368"/>
      <c r="W349" s="369"/>
    </row>
    <row r="350" ht="15.75" customHeight="1">
      <c r="A350" s="94"/>
      <c r="B350" s="94"/>
      <c r="C350" s="94"/>
      <c r="D350" s="81"/>
      <c r="E350" s="94"/>
      <c r="F350" s="94"/>
      <c r="H350" s="81"/>
      <c r="U350" s="368"/>
      <c r="V350" s="368"/>
      <c r="W350" s="369"/>
    </row>
    <row r="351" ht="15.75" customHeight="1">
      <c r="A351" s="94"/>
      <c r="B351" s="94"/>
      <c r="C351" s="94"/>
      <c r="D351" s="81"/>
      <c r="E351" s="94"/>
      <c r="F351" s="94"/>
      <c r="H351" s="81"/>
      <c r="U351" s="368"/>
      <c r="V351" s="368"/>
      <c r="W351" s="369"/>
    </row>
    <row r="352" ht="15.75" customHeight="1">
      <c r="A352" s="94"/>
      <c r="B352" s="94"/>
      <c r="C352" s="94"/>
      <c r="D352" s="81"/>
      <c r="E352" s="94"/>
      <c r="F352" s="94"/>
      <c r="H352" s="81"/>
      <c r="U352" s="368"/>
      <c r="V352" s="368"/>
      <c r="W352" s="369"/>
    </row>
    <row r="353" ht="15.75" customHeight="1">
      <c r="A353" s="94"/>
      <c r="B353" s="94"/>
      <c r="C353" s="94"/>
      <c r="D353" s="81"/>
      <c r="E353" s="94"/>
      <c r="F353" s="94"/>
      <c r="H353" s="81"/>
      <c r="U353" s="368"/>
      <c r="V353" s="368"/>
      <c r="W353" s="369"/>
    </row>
    <row r="354" ht="15.75" customHeight="1">
      <c r="A354" s="94"/>
      <c r="B354" s="94"/>
      <c r="C354" s="94"/>
      <c r="D354" s="81"/>
      <c r="E354" s="94"/>
      <c r="F354" s="94"/>
      <c r="H354" s="81"/>
      <c r="U354" s="368"/>
      <c r="V354" s="368"/>
      <c r="W354" s="369"/>
    </row>
    <row r="355" ht="15.75" customHeight="1">
      <c r="A355" s="94"/>
      <c r="B355" s="94"/>
      <c r="C355" s="94"/>
      <c r="D355" s="81"/>
      <c r="E355" s="94"/>
      <c r="F355" s="94"/>
      <c r="H355" s="81"/>
      <c r="U355" s="368"/>
      <c r="V355" s="368"/>
      <c r="W355" s="369"/>
    </row>
    <row r="356" ht="15.75" customHeight="1">
      <c r="A356" s="94"/>
      <c r="B356" s="94"/>
      <c r="C356" s="94"/>
      <c r="D356" s="81"/>
      <c r="E356" s="94"/>
      <c r="F356" s="94"/>
      <c r="H356" s="81"/>
      <c r="U356" s="368"/>
      <c r="V356" s="368"/>
      <c r="W356" s="369"/>
    </row>
    <row r="357" ht="15.75" customHeight="1">
      <c r="A357" s="94"/>
      <c r="B357" s="94"/>
      <c r="C357" s="94"/>
      <c r="D357" s="81"/>
      <c r="E357" s="94"/>
      <c r="F357" s="94"/>
      <c r="H357" s="81"/>
      <c r="U357" s="368"/>
      <c r="V357" s="368"/>
      <c r="W357" s="369"/>
    </row>
    <row r="358" ht="15.75" customHeight="1">
      <c r="A358" s="94"/>
      <c r="B358" s="94"/>
      <c r="C358" s="94"/>
      <c r="D358" s="81"/>
      <c r="E358" s="94"/>
      <c r="F358" s="94"/>
      <c r="H358" s="81"/>
      <c r="U358" s="368"/>
      <c r="V358" s="368"/>
      <c r="W358" s="369"/>
    </row>
    <row r="359" ht="15.75" customHeight="1">
      <c r="A359" s="94"/>
      <c r="B359" s="94"/>
      <c r="C359" s="94"/>
      <c r="D359" s="81"/>
      <c r="E359" s="94"/>
      <c r="F359" s="94"/>
      <c r="H359" s="81"/>
      <c r="U359" s="368"/>
      <c r="V359" s="368"/>
      <c r="W359" s="369"/>
    </row>
    <row r="360" ht="15.75" customHeight="1">
      <c r="A360" s="94"/>
      <c r="B360" s="94"/>
      <c r="C360" s="94"/>
      <c r="D360" s="81"/>
      <c r="E360" s="94"/>
      <c r="F360" s="94"/>
      <c r="H360" s="81"/>
      <c r="U360" s="368"/>
      <c r="V360" s="368"/>
      <c r="W360" s="369"/>
    </row>
    <row r="361" ht="15.75" customHeight="1">
      <c r="A361" s="94"/>
      <c r="B361" s="94"/>
      <c r="C361" s="94"/>
      <c r="D361" s="81"/>
      <c r="E361" s="94"/>
      <c r="F361" s="94"/>
      <c r="H361" s="81"/>
      <c r="U361" s="368"/>
      <c r="V361" s="368"/>
      <c r="W361" s="369"/>
    </row>
    <row r="362" ht="15.75" customHeight="1">
      <c r="A362" s="94"/>
      <c r="B362" s="94"/>
      <c r="C362" s="94"/>
      <c r="D362" s="81"/>
      <c r="E362" s="94"/>
      <c r="F362" s="94"/>
      <c r="H362" s="81"/>
      <c r="U362" s="368"/>
      <c r="V362" s="368"/>
      <c r="W362" s="369"/>
    </row>
    <row r="363" ht="15.75" customHeight="1">
      <c r="A363" s="94"/>
      <c r="B363" s="94"/>
      <c r="C363" s="94"/>
      <c r="D363" s="81"/>
      <c r="E363" s="94"/>
      <c r="F363" s="94"/>
      <c r="H363" s="81"/>
      <c r="U363" s="368"/>
      <c r="V363" s="368"/>
      <c r="W363" s="369"/>
    </row>
    <row r="364" ht="15.75" customHeight="1">
      <c r="A364" s="94"/>
      <c r="B364" s="94"/>
      <c r="C364" s="94"/>
      <c r="D364" s="81"/>
      <c r="E364" s="94"/>
      <c r="F364" s="94"/>
      <c r="H364" s="81"/>
      <c r="U364" s="368"/>
      <c r="V364" s="368"/>
      <c r="W364" s="369"/>
    </row>
    <row r="365" ht="15.75" customHeight="1">
      <c r="A365" s="94"/>
      <c r="B365" s="94"/>
      <c r="C365" s="94"/>
      <c r="D365" s="81"/>
      <c r="E365" s="94"/>
      <c r="F365" s="94"/>
      <c r="H365" s="81"/>
      <c r="U365" s="368"/>
      <c r="V365" s="368"/>
      <c r="W365" s="369"/>
    </row>
    <row r="366" ht="15.75" customHeight="1">
      <c r="A366" s="94"/>
      <c r="B366" s="94"/>
      <c r="C366" s="94"/>
      <c r="D366" s="81"/>
      <c r="E366" s="94"/>
      <c r="F366" s="94"/>
      <c r="H366" s="81"/>
      <c r="U366" s="368"/>
      <c r="V366" s="368"/>
      <c r="W366" s="369"/>
    </row>
    <row r="367" ht="15.75" customHeight="1">
      <c r="A367" s="94"/>
      <c r="B367" s="94"/>
      <c r="C367" s="94"/>
      <c r="D367" s="81"/>
      <c r="E367" s="94"/>
      <c r="F367" s="94"/>
      <c r="H367" s="81"/>
      <c r="U367" s="368"/>
      <c r="V367" s="368"/>
      <c r="W367" s="369"/>
    </row>
    <row r="368" ht="15.75" customHeight="1">
      <c r="A368" s="94"/>
      <c r="B368" s="94"/>
      <c r="C368" s="94"/>
      <c r="D368" s="81"/>
      <c r="E368" s="94"/>
      <c r="F368" s="94"/>
      <c r="H368" s="81"/>
      <c r="U368" s="368"/>
      <c r="V368" s="368"/>
      <c r="W368" s="369"/>
    </row>
    <row r="369" ht="15.75" customHeight="1">
      <c r="A369" s="94"/>
      <c r="B369" s="94"/>
      <c r="C369" s="94"/>
      <c r="D369" s="81"/>
      <c r="E369" s="94"/>
      <c r="F369" s="94"/>
      <c r="H369" s="81"/>
      <c r="U369" s="368"/>
      <c r="V369" s="368"/>
      <c r="W369" s="369"/>
    </row>
    <row r="370" ht="15.75" customHeight="1">
      <c r="A370" s="94"/>
      <c r="B370" s="94"/>
      <c r="C370" s="94"/>
      <c r="D370" s="81"/>
      <c r="E370" s="94"/>
      <c r="F370" s="94"/>
      <c r="H370" s="81"/>
      <c r="U370" s="368"/>
      <c r="V370" s="368"/>
      <c r="W370" s="369"/>
    </row>
    <row r="371" ht="15.75" customHeight="1">
      <c r="A371" s="94"/>
      <c r="B371" s="94"/>
      <c r="C371" s="94"/>
      <c r="D371" s="81"/>
      <c r="E371" s="94"/>
      <c r="F371" s="94"/>
      <c r="H371" s="81"/>
      <c r="U371" s="368"/>
      <c r="V371" s="368"/>
      <c r="W371" s="369"/>
    </row>
    <row r="372" ht="15.75" customHeight="1">
      <c r="A372" s="94"/>
      <c r="B372" s="94"/>
      <c r="C372" s="94"/>
      <c r="D372" s="81"/>
      <c r="E372" s="94"/>
      <c r="F372" s="94"/>
      <c r="H372" s="81"/>
      <c r="U372" s="368"/>
      <c r="V372" s="368"/>
      <c r="W372" s="369"/>
    </row>
    <row r="373" ht="15.75" customHeight="1">
      <c r="A373" s="94"/>
      <c r="B373" s="94"/>
      <c r="C373" s="94"/>
      <c r="D373" s="81"/>
      <c r="E373" s="94"/>
      <c r="F373" s="94"/>
      <c r="H373" s="81"/>
      <c r="U373" s="368"/>
      <c r="V373" s="368"/>
      <c r="W373" s="369"/>
    </row>
    <row r="374" ht="15.75" customHeight="1">
      <c r="A374" s="94"/>
      <c r="B374" s="94"/>
      <c r="C374" s="94"/>
      <c r="D374" s="81"/>
      <c r="E374" s="94"/>
      <c r="F374" s="94"/>
      <c r="H374" s="81"/>
      <c r="U374" s="368"/>
      <c r="V374" s="368"/>
      <c r="W374" s="369"/>
    </row>
    <row r="375" ht="15.75" customHeight="1">
      <c r="A375" s="94"/>
      <c r="B375" s="94"/>
      <c r="C375" s="94"/>
      <c r="D375" s="81"/>
      <c r="E375" s="94"/>
      <c r="F375" s="94"/>
      <c r="H375" s="81"/>
      <c r="U375" s="368"/>
      <c r="V375" s="368"/>
      <c r="W375" s="369"/>
    </row>
    <row r="376" ht="15.75" customHeight="1">
      <c r="A376" s="94"/>
      <c r="B376" s="94"/>
      <c r="C376" s="94"/>
      <c r="D376" s="81"/>
      <c r="E376" s="94"/>
      <c r="F376" s="94"/>
      <c r="H376" s="81"/>
      <c r="U376" s="368"/>
      <c r="V376" s="368"/>
      <c r="W376" s="369"/>
    </row>
    <row r="377" ht="15.75" customHeight="1">
      <c r="A377" s="94"/>
      <c r="B377" s="94"/>
      <c r="C377" s="94"/>
      <c r="D377" s="81"/>
      <c r="E377" s="94"/>
      <c r="F377" s="94"/>
      <c r="H377" s="81"/>
      <c r="U377" s="368"/>
      <c r="V377" s="368"/>
      <c r="W377" s="369"/>
    </row>
    <row r="378" ht="15.75" customHeight="1">
      <c r="A378" s="94"/>
      <c r="B378" s="94"/>
      <c r="C378" s="94"/>
      <c r="D378" s="81"/>
      <c r="E378" s="94"/>
      <c r="F378" s="94"/>
      <c r="H378" s="81"/>
      <c r="U378" s="368"/>
      <c r="V378" s="368"/>
      <c r="W378" s="369"/>
    </row>
    <row r="379" ht="15.75" customHeight="1">
      <c r="A379" s="94"/>
      <c r="B379" s="94"/>
      <c r="C379" s="94"/>
      <c r="D379" s="81"/>
      <c r="E379" s="94"/>
      <c r="F379" s="94"/>
      <c r="H379" s="81"/>
      <c r="U379" s="368"/>
      <c r="V379" s="368"/>
      <c r="W379" s="369"/>
    </row>
    <row r="380" ht="15.75" customHeight="1">
      <c r="A380" s="94"/>
      <c r="B380" s="94"/>
      <c r="C380" s="94"/>
      <c r="D380" s="81"/>
      <c r="E380" s="94"/>
      <c r="F380" s="94"/>
      <c r="H380" s="81"/>
      <c r="U380" s="368"/>
      <c r="V380" s="368"/>
      <c r="W380" s="369"/>
    </row>
    <row r="381" ht="15.75" customHeight="1">
      <c r="A381" s="94"/>
      <c r="B381" s="94"/>
      <c r="C381" s="94"/>
      <c r="D381" s="81"/>
      <c r="E381" s="94"/>
      <c r="F381" s="94"/>
      <c r="H381" s="81"/>
      <c r="U381" s="368"/>
      <c r="V381" s="368"/>
      <c r="W381" s="369"/>
    </row>
    <row r="382" ht="15.75" customHeight="1">
      <c r="A382" s="94"/>
      <c r="B382" s="94"/>
      <c r="C382" s="94"/>
      <c r="D382" s="81"/>
      <c r="E382" s="94"/>
      <c r="F382" s="94"/>
      <c r="H382" s="81"/>
      <c r="U382" s="368"/>
      <c r="V382" s="368"/>
      <c r="W382" s="369"/>
    </row>
    <row r="383" ht="15.75" customHeight="1">
      <c r="A383" s="94"/>
      <c r="B383" s="94"/>
      <c r="C383" s="94"/>
      <c r="D383" s="81"/>
      <c r="E383" s="94"/>
      <c r="F383" s="94"/>
      <c r="H383" s="81"/>
      <c r="U383" s="368"/>
      <c r="V383" s="368"/>
      <c r="W383" s="369"/>
    </row>
    <row r="384" ht="15.75" customHeight="1">
      <c r="A384" s="94"/>
      <c r="B384" s="94"/>
      <c r="C384" s="94"/>
      <c r="D384" s="81"/>
      <c r="E384" s="94"/>
      <c r="F384" s="94"/>
      <c r="H384" s="81"/>
      <c r="U384" s="368"/>
      <c r="V384" s="368"/>
      <c r="W384" s="369"/>
    </row>
    <row r="385" ht="15.75" customHeight="1">
      <c r="A385" s="94"/>
      <c r="B385" s="94"/>
      <c r="C385" s="94"/>
      <c r="D385" s="81"/>
      <c r="E385" s="94"/>
      <c r="F385" s="94"/>
      <c r="H385" s="81"/>
      <c r="U385" s="368"/>
      <c r="V385" s="368"/>
      <c r="W385" s="369"/>
    </row>
    <row r="386" ht="15.75" customHeight="1">
      <c r="A386" s="94"/>
      <c r="B386" s="94"/>
      <c r="C386" s="94"/>
      <c r="D386" s="81"/>
      <c r="E386" s="94"/>
      <c r="F386" s="94"/>
      <c r="H386" s="81"/>
      <c r="U386" s="368"/>
      <c r="V386" s="368"/>
      <c r="W386" s="369"/>
    </row>
    <row r="387" ht="15.75" customHeight="1">
      <c r="A387" s="94"/>
      <c r="B387" s="94"/>
      <c r="C387" s="94"/>
      <c r="D387" s="81"/>
      <c r="E387" s="94"/>
      <c r="F387" s="94"/>
      <c r="H387" s="81"/>
      <c r="U387" s="368"/>
      <c r="V387" s="368"/>
      <c r="W387" s="369"/>
    </row>
    <row r="388" ht="15.75" customHeight="1">
      <c r="A388" s="94"/>
      <c r="B388" s="94"/>
      <c r="C388" s="94"/>
      <c r="D388" s="81"/>
      <c r="E388" s="94"/>
      <c r="F388" s="94"/>
      <c r="H388" s="81"/>
      <c r="U388" s="368"/>
      <c r="V388" s="368"/>
      <c r="W388" s="369"/>
    </row>
    <row r="389" ht="15.75" customHeight="1">
      <c r="A389" s="94"/>
      <c r="B389" s="94"/>
      <c r="C389" s="94"/>
      <c r="D389" s="81"/>
      <c r="E389" s="94"/>
      <c r="F389" s="94"/>
      <c r="H389" s="81"/>
      <c r="U389" s="368"/>
      <c r="V389" s="368"/>
      <c r="W389" s="369"/>
    </row>
    <row r="390" ht="15.75" customHeight="1">
      <c r="A390" s="94"/>
      <c r="B390" s="94"/>
      <c r="C390" s="94"/>
      <c r="D390" s="81"/>
      <c r="E390" s="94"/>
      <c r="F390" s="94"/>
      <c r="H390" s="81"/>
      <c r="U390" s="368"/>
      <c r="V390" s="368"/>
      <c r="W390" s="369"/>
    </row>
    <row r="391" ht="15.75" customHeight="1">
      <c r="A391" s="94"/>
      <c r="B391" s="94"/>
      <c r="C391" s="94"/>
      <c r="D391" s="81"/>
      <c r="E391" s="94"/>
      <c r="F391" s="94"/>
      <c r="H391" s="81"/>
      <c r="U391" s="368"/>
      <c r="V391" s="368"/>
      <c r="W391" s="369"/>
    </row>
    <row r="392" ht="15.75" customHeight="1">
      <c r="A392" s="94"/>
      <c r="B392" s="94"/>
      <c r="C392" s="94"/>
      <c r="D392" s="81"/>
      <c r="E392" s="94"/>
      <c r="F392" s="94"/>
      <c r="H392" s="81"/>
      <c r="U392" s="368"/>
      <c r="V392" s="368"/>
      <c r="W392" s="369"/>
    </row>
    <row r="393" ht="15.75" customHeight="1">
      <c r="A393" s="94"/>
      <c r="B393" s="94"/>
      <c r="C393" s="94"/>
      <c r="D393" s="81"/>
      <c r="E393" s="94"/>
      <c r="F393" s="94"/>
      <c r="H393" s="81"/>
      <c r="U393" s="368"/>
      <c r="V393" s="368"/>
      <c r="W393" s="369"/>
    </row>
    <row r="394" ht="15.75" customHeight="1">
      <c r="A394" s="94"/>
      <c r="B394" s="94"/>
      <c r="C394" s="94"/>
      <c r="D394" s="81"/>
      <c r="E394" s="94"/>
      <c r="F394" s="94"/>
      <c r="H394" s="81"/>
      <c r="U394" s="368"/>
      <c r="V394" s="368"/>
      <c r="W394" s="369"/>
    </row>
    <row r="395" ht="15.75" customHeight="1">
      <c r="A395" s="94"/>
      <c r="B395" s="94"/>
      <c r="C395" s="94"/>
      <c r="D395" s="81"/>
      <c r="E395" s="94"/>
      <c r="F395" s="94"/>
      <c r="H395" s="81"/>
      <c r="U395" s="368"/>
      <c r="V395" s="368"/>
      <c r="W395" s="369"/>
    </row>
    <row r="396" ht="15.75" customHeight="1">
      <c r="A396" s="94"/>
      <c r="B396" s="94"/>
      <c r="C396" s="94"/>
      <c r="D396" s="81"/>
      <c r="E396" s="94"/>
      <c r="F396" s="94"/>
      <c r="H396" s="81"/>
      <c r="U396" s="368"/>
      <c r="V396" s="368"/>
      <c r="W396" s="369"/>
    </row>
    <row r="397" ht="15.75" customHeight="1">
      <c r="A397" s="94"/>
      <c r="B397" s="94"/>
      <c r="C397" s="94"/>
      <c r="D397" s="81"/>
      <c r="E397" s="94"/>
      <c r="F397" s="94"/>
      <c r="H397" s="81"/>
      <c r="U397" s="368"/>
      <c r="V397" s="368"/>
      <c r="W397" s="369"/>
    </row>
    <row r="398" ht="15.75" customHeight="1">
      <c r="A398" s="94"/>
      <c r="B398" s="94"/>
      <c r="C398" s="94"/>
      <c r="D398" s="81"/>
      <c r="E398" s="94"/>
      <c r="F398" s="94"/>
      <c r="H398" s="81"/>
      <c r="U398" s="368"/>
      <c r="V398" s="368"/>
      <c r="W398" s="369"/>
    </row>
    <row r="399" ht="15.75" customHeight="1">
      <c r="A399" s="94"/>
      <c r="B399" s="94"/>
      <c r="C399" s="94"/>
      <c r="D399" s="81"/>
      <c r="E399" s="94"/>
      <c r="F399" s="94"/>
      <c r="H399" s="81"/>
      <c r="U399" s="368"/>
      <c r="V399" s="368"/>
      <c r="W399" s="369"/>
    </row>
    <row r="400" ht="15.75" customHeight="1">
      <c r="A400" s="94"/>
      <c r="B400" s="94"/>
      <c r="C400" s="94"/>
      <c r="D400" s="81"/>
      <c r="E400" s="94"/>
      <c r="F400" s="94"/>
      <c r="H400" s="81"/>
      <c r="U400" s="368"/>
      <c r="V400" s="368"/>
      <c r="W400" s="369"/>
    </row>
    <row r="401" ht="15.75" customHeight="1">
      <c r="A401" s="94"/>
      <c r="B401" s="94"/>
      <c r="C401" s="94"/>
      <c r="D401" s="81"/>
      <c r="E401" s="94"/>
      <c r="F401" s="94"/>
      <c r="H401" s="81"/>
      <c r="U401" s="368"/>
      <c r="V401" s="368"/>
      <c r="W401" s="369"/>
    </row>
    <row r="402" ht="15.75" customHeight="1">
      <c r="A402" s="94"/>
      <c r="B402" s="94"/>
      <c r="C402" s="94"/>
      <c r="D402" s="81"/>
      <c r="E402" s="94"/>
      <c r="F402" s="94"/>
      <c r="H402" s="81"/>
      <c r="U402" s="368"/>
      <c r="V402" s="368"/>
      <c r="W402" s="369"/>
    </row>
    <row r="403" ht="15.75" customHeight="1">
      <c r="A403" s="94"/>
      <c r="B403" s="94"/>
      <c r="C403" s="94"/>
      <c r="D403" s="81"/>
      <c r="E403" s="94"/>
      <c r="F403" s="94"/>
      <c r="H403" s="81"/>
      <c r="U403" s="368"/>
      <c r="V403" s="368"/>
      <c r="W403" s="369"/>
    </row>
    <row r="404" ht="15.75" customHeight="1">
      <c r="A404" s="94"/>
      <c r="B404" s="94"/>
      <c r="C404" s="94"/>
      <c r="D404" s="81"/>
      <c r="E404" s="94"/>
      <c r="F404" s="94"/>
      <c r="H404" s="81"/>
      <c r="U404" s="368"/>
      <c r="V404" s="368"/>
      <c r="W404" s="369"/>
    </row>
    <row r="405" ht="15.75" customHeight="1">
      <c r="A405" s="94"/>
      <c r="B405" s="94"/>
      <c r="C405" s="94"/>
      <c r="D405" s="81"/>
      <c r="E405" s="94"/>
      <c r="F405" s="94"/>
      <c r="H405" s="81"/>
      <c r="U405" s="368"/>
      <c r="V405" s="368"/>
      <c r="W405" s="369"/>
    </row>
    <row r="406" ht="15.75" customHeight="1">
      <c r="A406" s="94"/>
      <c r="B406" s="94"/>
      <c r="C406" s="94"/>
      <c r="D406" s="81"/>
      <c r="E406" s="94"/>
      <c r="F406" s="94"/>
      <c r="H406" s="81"/>
      <c r="U406" s="368"/>
      <c r="V406" s="368"/>
      <c r="W406" s="369"/>
    </row>
    <row r="407" ht="15.75" customHeight="1">
      <c r="A407" s="94"/>
      <c r="B407" s="94"/>
      <c r="C407" s="94"/>
      <c r="D407" s="81"/>
      <c r="E407" s="94"/>
      <c r="F407" s="94"/>
      <c r="H407" s="81"/>
      <c r="U407" s="368"/>
      <c r="V407" s="368"/>
      <c r="W407" s="369"/>
    </row>
    <row r="408" ht="15.75" customHeight="1">
      <c r="A408" s="94"/>
      <c r="B408" s="94"/>
      <c r="C408" s="94"/>
      <c r="D408" s="81"/>
      <c r="E408" s="94"/>
      <c r="F408" s="94"/>
      <c r="H408" s="81"/>
      <c r="U408" s="368"/>
      <c r="V408" s="368"/>
      <c r="W408" s="369"/>
    </row>
    <row r="409" ht="15.75" customHeight="1">
      <c r="A409" s="94"/>
      <c r="B409" s="94"/>
      <c r="C409" s="94"/>
      <c r="D409" s="81"/>
      <c r="E409" s="94"/>
      <c r="F409" s="94"/>
      <c r="H409" s="81"/>
      <c r="U409" s="368"/>
      <c r="V409" s="368"/>
      <c r="W409" s="369"/>
    </row>
    <row r="410" ht="15.75" customHeight="1">
      <c r="A410" s="94"/>
      <c r="B410" s="94"/>
      <c r="C410" s="94"/>
      <c r="D410" s="81"/>
      <c r="E410" s="94"/>
      <c r="F410" s="94"/>
      <c r="H410" s="81"/>
      <c r="U410" s="368"/>
      <c r="V410" s="368"/>
      <c r="W410" s="369"/>
    </row>
    <row r="411" ht="15.75" customHeight="1">
      <c r="A411" s="94"/>
      <c r="B411" s="94"/>
      <c r="C411" s="94"/>
      <c r="D411" s="81"/>
      <c r="E411" s="94"/>
      <c r="F411" s="94"/>
      <c r="H411" s="81"/>
      <c r="U411" s="368"/>
      <c r="V411" s="368"/>
      <c r="W411" s="369"/>
    </row>
    <row r="412" ht="15.75" customHeight="1">
      <c r="A412" s="94"/>
      <c r="B412" s="94"/>
      <c r="C412" s="94"/>
      <c r="D412" s="81"/>
      <c r="E412" s="94"/>
      <c r="F412" s="94"/>
      <c r="H412" s="81"/>
      <c r="U412" s="368"/>
      <c r="V412" s="368"/>
      <c r="W412" s="369"/>
    </row>
    <row r="413" ht="15.75" customHeight="1">
      <c r="A413" s="94"/>
      <c r="B413" s="94"/>
      <c r="C413" s="94"/>
      <c r="D413" s="81"/>
      <c r="E413" s="94"/>
      <c r="F413" s="94"/>
      <c r="H413" s="81"/>
      <c r="U413" s="368"/>
      <c r="V413" s="368"/>
      <c r="W413" s="369"/>
    </row>
    <row r="414" ht="15.75" customHeight="1">
      <c r="A414" s="94"/>
      <c r="B414" s="94"/>
      <c r="C414" s="94"/>
      <c r="D414" s="81"/>
      <c r="E414" s="94"/>
      <c r="F414" s="94"/>
      <c r="H414" s="81"/>
      <c r="U414" s="368"/>
      <c r="V414" s="368"/>
      <c r="W414" s="369"/>
    </row>
    <row r="415" ht="15.75" customHeight="1">
      <c r="A415" s="94"/>
      <c r="B415" s="94"/>
      <c r="C415" s="94"/>
      <c r="D415" s="81"/>
      <c r="E415" s="94"/>
      <c r="F415" s="94"/>
      <c r="H415" s="81"/>
      <c r="U415" s="368"/>
      <c r="V415" s="368"/>
      <c r="W415" s="369"/>
    </row>
    <row r="416" ht="15.75" customHeight="1">
      <c r="A416" s="94"/>
      <c r="B416" s="94"/>
      <c r="C416" s="94"/>
      <c r="D416" s="81"/>
      <c r="E416" s="94"/>
      <c r="F416" s="94"/>
      <c r="H416" s="81"/>
      <c r="U416" s="368"/>
      <c r="V416" s="368"/>
      <c r="W416" s="369"/>
    </row>
    <row r="417" ht="15.75" customHeight="1">
      <c r="A417" s="94"/>
      <c r="B417" s="94"/>
      <c r="C417" s="94"/>
      <c r="D417" s="81"/>
      <c r="E417" s="94"/>
      <c r="F417" s="94"/>
      <c r="H417" s="81"/>
      <c r="U417" s="368"/>
      <c r="V417" s="368"/>
      <c r="W417" s="369"/>
    </row>
    <row r="418" ht="15.75" customHeight="1">
      <c r="A418" s="94"/>
      <c r="B418" s="94"/>
      <c r="C418" s="94"/>
      <c r="D418" s="81"/>
      <c r="E418" s="94"/>
      <c r="F418" s="94"/>
      <c r="H418" s="81"/>
      <c r="U418" s="368"/>
      <c r="V418" s="368"/>
      <c r="W418" s="369"/>
    </row>
    <row r="419" ht="15.75" customHeight="1">
      <c r="A419" s="94"/>
      <c r="B419" s="94"/>
      <c r="C419" s="94"/>
      <c r="D419" s="81"/>
      <c r="E419" s="94"/>
      <c r="F419" s="94"/>
      <c r="H419" s="81"/>
      <c r="U419" s="368"/>
      <c r="V419" s="368"/>
      <c r="W419" s="369"/>
    </row>
    <row r="420" ht="15.75" customHeight="1">
      <c r="A420" s="94"/>
      <c r="B420" s="94"/>
      <c r="C420" s="94"/>
      <c r="D420" s="81"/>
      <c r="E420" s="94"/>
      <c r="F420" s="94"/>
      <c r="H420" s="81"/>
      <c r="U420" s="368"/>
      <c r="V420" s="368"/>
      <c r="W420" s="369"/>
    </row>
    <row r="421" ht="15.75" customHeight="1">
      <c r="A421" s="94"/>
      <c r="B421" s="94"/>
      <c r="C421" s="94"/>
      <c r="D421" s="81"/>
      <c r="E421" s="94"/>
      <c r="F421" s="94"/>
      <c r="H421" s="81"/>
      <c r="U421" s="368"/>
      <c r="V421" s="368"/>
      <c r="W421" s="369"/>
    </row>
    <row r="422" ht="15.75" customHeight="1">
      <c r="A422" s="94"/>
      <c r="B422" s="94"/>
      <c r="C422" s="94"/>
      <c r="D422" s="81"/>
      <c r="E422" s="94"/>
      <c r="F422" s="94"/>
      <c r="H422" s="81"/>
      <c r="U422" s="368"/>
      <c r="V422" s="368"/>
      <c r="W422" s="369"/>
    </row>
    <row r="423" ht="15.75" customHeight="1">
      <c r="A423" s="94"/>
      <c r="B423" s="94"/>
      <c r="C423" s="94"/>
      <c r="D423" s="81"/>
      <c r="E423" s="94"/>
      <c r="F423" s="94"/>
      <c r="H423" s="81"/>
      <c r="U423" s="368"/>
      <c r="V423" s="368"/>
      <c r="W423" s="369"/>
    </row>
    <row r="424" ht="15.75" customHeight="1">
      <c r="A424" s="94"/>
      <c r="B424" s="94"/>
      <c r="C424" s="94"/>
      <c r="D424" s="81"/>
      <c r="E424" s="94"/>
      <c r="F424" s="94"/>
      <c r="H424" s="81"/>
      <c r="U424" s="368"/>
      <c r="V424" s="368"/>
      <c r="W424" s="369"/>
    </row>
    <row r="425" ht="15.75" customHeight="1">
      <c r="A425" s="94"/>
      <c r="B425" s="94"/>
      <c r="C425" s="94"/>
      <c r="D425" s="81"/>
      <c r="E425" s="94"/>
      <c r="F425" s="94"/>
      <c r="H425" s="81"/>
      <c r="U425" s="368"/>
      <c r="V425" s="368"/>
      <c r="W425" s="369"/>
    </row>
    <row r="426" ht="15.75" customHeight="1">
      <c r="A426" s="94"/>
      <c r="B426" s="94"/>
      <c r="C426" s="94"/>
      <c r="D426" s="81"/>
      <c r="E426" s="94"/>
      <c r="F426" s="94"/>
      <c r="H426" s="81"/>
      <c r="U426" s="368"/>
      <c r="V426" s="368"/>
      <c r="W426" s="369"/>
    </row>
    <row r="427" ht="15.75" customHeight="1">
      <c r="A427" s="94"/>
      <c r="B427" s="94"/>
      <c r="C427" s="94"/>
      <c r="D427" s="81"/>
      <c r="E427" s="94"/>
      <c r="F427" s="94"/>
      <c r="H427" s="81"/>
      <c r="U427" s="368"/>
      <c r="V427" s="368"/>
      <c r="W427" s="369"/>
    </row>
    <row r="428" ht="15.75" customHeight="1">
      <c r="A428" s="94"/>
      <c r="B428" s="94"/>
      <c r="C428" s="94"/>
      <c r="D428" s="81"/>
      <c r="E428" s="94"/>
      <c r="F428" s="94"/>
      <c r="H428" s="81"/>
      <c r="U428" s="368"/>
      <c r="V428" s="368"/>
      <c r="W428" s="369"/>
    </row>
    <row r="429" ht="15.75" customHeight="1">
      <c r="A429" s="94"/>
      <c r="B429" s="94"/>
      <c r="C429" s="94"/>
      <c r="D429" s="81"/>
      <c r="E429" s="94"/>
      <c r="F429" s="94"/>
      <c r="H429" s="81"/>
      <c r="U429" s="368"/>
      <c r="V429" s="368"/>
      <c r="W429" s="369"/>
    </row>
    <row r="430" ht="15.75" customHeight="1">
      <c r="A430" s="94"/>
      <c r="B430" s="94"/>
      <c r="C430" s="94"/>
      <c r="D430" s="81"/>
      <c r="E430" s="94"/>
      <c r="F430" s="94"/>
      <c r="H430" s="81"/>
      <c r="U430" s="368"/>
      <c r="V430" s="368"/>
      <c r="W430" s="369"/>
    </row>
    <row r="431" ht="15.75" customHeight="1">
      <c r="A431" s="94"/>
      <c r="B431" s="94"/>
      <c r="C431" s="94"/>
      <c r="D431" s="81"/>
      <c r="E431" s="94"/>
      <c r="F431" s="94"/>
      <c r="H431" s="81"/>
      <c r="U431" s="368"/>
      <c r="V431" s="368"/>
      <c r="W431" s="369"/>
    </row>
    <row r="432" ht="15.75" customHeight="1">
      <c r="A432" s="94"/>
      <c r="B432" s="94"/>
      <c r="C432" s="94"/>
      <c r="D432" s="81"/>
      <c r="E432" s="94"/>
      <c r="F432" s="94"/>
      <c r="H432" s="81"/>
      <c r="U432" s="368"/>
      <c r="V432" s="368"/>
      <c r="W432" s="369"/>
    </row>
    <row r="433" ht="15.75" customHeight="1">
      <c r="A433" s="94"/>
      <c r="B433" s="94"/>
      <c r="C433" s="94"/>
      <c r="D433" s="81"/>
      <c r="E433" s="94"/>
      <c r="F433" s="94"/>
      <c r="H433" s="81"/>
      <c r="U433" s="368"/>
      <c r="V433" s="368"/>
      <c r="W433" s="369"/>
    </row>
    <row r="434" ht="15.75" customHeight="1">
      <c r="A434" s="94"/>
      <c r="B434" s="94"/>
      <c r="C434" s="94"/>
      <c r="D434" s="81"/>
      <c r="E434" s="94"/>
      <c r="F434" s="94"/>
      <c r="H434" s="81"/>
      <c r="U434" s="368"/>
      <c r="V434" s="368"/>
      <c r="W434" s="369"/>
    </row>
    <row r="435" ht="15.75" customHeight="1">
      <c r="A435" s="94"/>
      <c r="B435" s="94"/>
      <c r="C435" s="94"/>
      <c r="D435" s="81"/>
      <c r="E435" s="94"/>
      <c r="F435" s="94"/>
      <c r="H435" s="81"/>
      <c r="U435" s="368"/>
      <c r="V435" s="368"/>
      <c r="W435" s="369"/>
    </row>
    <row r="436" ht="15.75" customHeight="1">
      <c r="A436" s="94"/>
      <c r="B436" s="94"/>
      <c r="C436" s="94"/>
      <c r="D436" s="81"/>
      <c r="E436" s="94"/>
      <c r="F436" s="94"/>
      <c r="H436" s="81"/>
      <c r="U436" s="368"/>
      <c r="V436" s="368"/>
      <c r="W436" s="369"/>
    </row>
    <row r="437" ht="15.75" customHeight="1">
      <c r="A437" s="94"/>
      <c r="B437" s="94"/>
      <c r="C437" s="94"/>
      <c r="D437" s="81"/>
      <c r="E437" s="94"/>
      <c r="F437" s="94"/>
      <c r="H437" s="81"/>
      <c r="U437" s="368"/>
      <c r="V437" s="368"/>
      <c r="W437" s="369"/>
    </row>
    <row r="438" ht="15.75" customHeight="1">
      <c r="A438" s="94"/>
      <c r="B438" s="94"/>
      <c r="C438" s="94"/>
      <c r="D438" s="81"/>
      <c r="E438" s="94"/>
      <c r="F438" s="94"/>
      <c r="H438" s="81"/>
      <c r="U438" s="368"/>
      <c r="V438" s="368"/>
      <c r="W438" s="369"/>
    </row>
    <row r="439" ht="15.75" customHeight="1">
      <c r="A439" s="94"/>
      <c r="B439" s="94"/>
      <c r="C439" s="94"/>
      <c r="D439" s="81"/>
      <c r="E439" s="94"/>
      <c r="F439" s="94"/>
      <c r="H439" s="81"/>
      <c r="U439" s="368"/>
      <c r="V439" s="368"/>
      <c r="W439" s="369"/>
    </row>
    <row r="440" ht="15.75" customHeight="1">
      <c r="A440" s="94"/>
      <c r="B440" s="94"/>
      <c r="C440" s="94"/>
      <c r="D440" s="81"/>
      <c r="E440" s="94"/>
      <c r="F440" s="94"/>
      <c r="H440" s="81"/>
      <c r="U440" s="368"/>
      <c r="V440" s="368"/>
      <c r="W440" s="369"/>
    </row>
    <row r="441" ht="15.75" customHeight="1">
      <c r="A441" s="94"/>
      <c r="B441" s="94"/>
      <c r="C441" s="94"/>
      <c r="D441" s="81"/>
      <c r="E441" s="94"/>
      <c r="F441" s="94"/>
      <c r="H441" s="81"/>
      <c r="U441" s="368"/>
      <c r="V441" s="368"/>
      <c r="W441" s="369"/>
    </row>
    <row r="442" ht="15.75" customHeight="1">
      <c r="A442" s="94"/>
      <c r="B442" s="94"/>
      <c r="C442" s="94"/>
      <c r="D442" s="81"/>
      <c r="E442" s="94"/>
      <c r="F442" s="94"/>
      <c r="H442" s="81"/>
      <c r="U442" s="368"/>
      <c r="V442" s="368"/>
      <c r="W442" s="369"/>
    </row>
    <row r="443" ht="15.75" customHeight="1">
      <c r="A443" s="94"/>
      <c r="B443" s="94"/>
      <c r="C443" s="94"/>
      <c r="D443" s="81"/>
      <c r="E443" s="94"/>
      <c r="F443" s="94"/>
      <c r="H443" s="81"/>
      <c r="U443" s="368"/>
      <c r="V443" s="368"/>
      <c r="W443" s="369"/>
    </row>
    <row r="444" ht="15.75" customHeight="1">
      <c r="A444" s="94"/>
      <c r="B444" s="94"/>
      <c r="C444" s="94"/>
      <c r="D444" s="81"/>
      <c r="E444" s="94"/>
      <c r="F444" s="94"/>
      <c r="H444" s="81"/>
      <c r="U444" s="368"/>
      <c r="V444" s="368"/>
      <c r="W444" s="369"/>
    </row>
    <row r="445" ht="15.75" customHeight="1">
      <c r="A445" s="94"/>
      <c r="B445" s="94"/>
      <c r="C445" s="94"/>
      <c r="D445" s="81"/>
      <c r="E445" s="94"/>
      <c r="F445" s="94"/>
      <c r="H445" s="81"/>
      <c r="U445" s="368"/>
      <c r="V445" s="368"/>
      <c r="W445" s="369"/>
    </row>
    <row r="446" ht="15.75" customHeight="1">
      <c r="A446" s="94"/>
      <c r="B446" s="94"/>
      <c r="C446" s="94"/>
      <c r="D446" s="81"/>
      <c r="E446" s="94"/>
      <c r="F446" s="94"/>
      <c r="H446" s="81"/>
      <c r="U446" s="368"/>
      <c r="V446" s="368"/>
      <c r="W446" s="369"/>
    </row>
    <row r="447" ht="15.75" customHeight="1">
      <c r="A447" s="94"/>
      <c r="B447" s="94"/>
      <c r="C447" s="94"/>
      <c r="D447" s="81"/>
      <c r="E447" s="94"/>
      <c r="F447" s="94"/>
      <c r="H447" s="81"/>
      <c r="U447" s="368"/>
      <c r="V447" s="368"/>
      <c r="W447" s="369"/>
    </row>
    <row r="448" ht="15.75" customHeight="1">
      <c r="A448" s="94"/>
      <c r="B448" s="94"/>
      <c r="C448" s="94"/>
      <c r="D448" s="81"/>
      <c r="E448" s="94"/>
      <c r="F448" s="94"/>
      <c r="H448" s="81"/>
      <c r="U448" s="368"/>
      <c r="V448" s="368"/>
      <c r="W448" s="369"/>
    </row>
    <row r="449" ht="15.75" customHeight="1">
      <c r="A449" s="94"/>
      <c r="B449" s="94"/>
      <c r="C449" s="94"/>
      <c r="D449" s="81"/>
      <c r="E449" s="94"/>
      <c r="F449" s="94"/>
      <c r="H449" s="81"/>
      <c r="U449" s="368"/>
      <c r="V449" s="368"/>
      <c r="W449" s="369"/>
    </row>
    <row r="450" ht="15.75" customHeight="1">
      <c r="A450" s="94"/>
      <c r="B450" s="94"/>
      <c r="C450" s="94"/>
      <c r="D450" s="81"/>
      <c r="E450" s="94"/>
      <c r="F450" s="94"/>
      <c r="H450" s="81"/>
      <c r="U450" s="368"/>
      <c r="V450" s="368"/>
      <c r="W450" s="369"/>
    </row>
    <row r="451" ht="15.75" customHeight="1">
      <c r="A451" s="94"/>
      <c r="B451" s="94"/>
      <c r="C451" s="94"/>
      <c r="D451" s="81"/>
      <c r="E451" s="94"/>
      <c r="F451" s="94"/>
      <c r="H451" s="81"/>
      <c r="U451" s="368"/>
      <c r="V451" s="368"/>
      <c r="W451" s="369"/>
    </row>
    <row r="452" ht="15.75" customHeight="1">
      <c r="A452" s="94"/>
      <c r="B452" s="94"/>
      <c r="C452" s="94"/>
      <c r="D452" s="81"/>
      <c r="E452" s="94"/>
      <c r="F452" s="94"/>
      <c r="H452" s="81"/>
      <c r="U452" s="368"/>
      <c r="V452" s="368"/>
      <c r="W452" s="369"/>
    </row>
    <row r="453" ht="15.75" customHeight="1">
      <c r="A453" s="94"/>
      <c r="B453" s="94"/>
      <c r="C453" s="94"/>
      <c r="D453" s="81"/>
      <c r="E453" s="94"/>
      <c r="F453" s="94"/>
      <c r="H453" s="81"/>
      <c r="U453" s="368"/>
      <c r="V453" s="368"/>
      <c r="W453" s="369"/>
    </row>
    <row r="454" ht="15.75" customHeight="1">
      <c r="A454" s="94"/>
      <c r="B454" s="94"/>
      <c r="C454" s="94"/>
      <c r="D454" s="81"/>
      <c r="E454" s="94"/>
      <c r="F454" s="94"/>
      <c r="H454" s="81"/>
      <c r="U454" s="368"/>
      <c r="V454" s="368"/>
      <c r="W454" s="369"/>
    </row>
    <row r="455" ht="15.75" customHeight="1">
      <c r="A455" s="94"/>
      <c r="B455" s="94"/>
      <c r="C455" s="94"/>
      <c r="D455" s="81"/>
      <c r="E455" s="94"/>
      <c r="F455" s="94"/>
      <c r="H455" s="81"/>
      <c r="U455" s="368"/>
      <c r="V455" s="368"/>
      <c r="W455" s="369"/>
    </row>
    <row r="456" ht="15.75" customHeight="1">
      <c r="A456" s="94"/>
      <c r="B456" s="94"/>
      <c r="C456" s="94"/>
      <c r="D456" s="81"/>
      <c r="E456" s="94"/>
      <c r="F456" s="94"/>
      <c r="H456" s="81"/>
      <c r="U456" s="368"/>
      <c r="V456" s="368"/>
      <c r="W456" s="369"/>
    </row>
    <row r="457" ht="15.75" customHeight="1">
      <c r="A457" s="94"/>
      <c r="B457" s="94"/>
      <c r="C457" s="94"/>
      <c r="D457" s="81"/>
      <c r="E457" s="94"/>
      <c r="F457" s="94"/>
      <c r="H457" s="81"/>
      <c r="U457" s="368"/>
      <c r="V457" s="368"/>
      <c r="W457" s="369"/>
    </row>
    <row r="458" ht="15.75" customHeight="1">
      <c r="A458" s="94"/>
      <c r="B458" s="94"/>
      <c r="C458" s="94"/>
      <c r="D458" s="81"/>
      <c r="E458" s="94"/>
      <c r="F458" s="94"/>
      <c r="H458" s="81"/>
      <c r="U458" s="368"/>
      <c r="V458" s="368"/>
      <c r="W458" s="369"/>
    </row>
    <row r="459" ht="15.75" customHeight="1">
      <c r="A459" s="94"/>
      <c r="B459" s="94"/>
      <c r="C459" s="94"/>
      <c r="D459" s="81"/>
      <c r="E459" s="94"/>
      <c r="F459" s="94"/>
      <c r="H459" s="81"/>
      <c r="U459" s="368"/>
      <c r="V459" s="368"/>
      <c r="W459" s="369"/>
    </row>
    <row r="460" ht="15.75" customHeight="1">
      <c r="A460" s="94"/>
      <c r="B460" s="94"/>
      <c r="C460" s="94"/>
      <c r="D460" s="81"/>
      <c r="E460" s="94"/>
      <c r="F460" s="94"/>
      <c r="H460" s="81"/>
      <c r="U460" s="368"/>
      <c r="V460" s="368"/>
      <c r="W460" s="369"/>
    </row>
    <row r="461" ht="15.75" customHeight="1">
      <c r="A461" s="94"/>
      <c r="B461" s="94"/>
      <c r="C461" s="94"/>
      <c r="D461" s="81"/>
      <c r="E461" s="94"/>
      <c r="F461" s="94"/>
      <c r="H461" s="81"/>
      <c r="U461" s="368"/>
      <c r="V461" s="368"/>
      <c r="W461" s="369"/>
    </row>
    <row r="462" ht="15.75" customHeight="1">
      <c r="A462" s="94"/>
      <c r="B462" s="94"/>
      <c r="C462" s="94"/>
      <c r="D462" s="81"/>
      <c r="E462" s="94"/>
      <c r="F462" s="94"/>
      <c r="H462" s="81"/>
      <c r="U462" s="368"/>
      <c r="V462" s="368"/>
      <c r="W462" s="369"/>
    </row>
    <row r="463" ht="15.75" customHeight="1">
      <c r="A463" s="94"/>
      <c r="B463" s="94"/>
      <c r="C463" s="94"/>
      <c r="D463" s="81"/>
      <c r="E463" s="94"/>
      <c r="F463" s="94"/>
      <c r="H463" s="81"/>
      <c r="U463" s="368"/>
      <c r="V463" s="368"/>
      <c r="W463" s="369"/>
    </row>
    <row r="464" ht="15.75" customHeight="1">
      <c r="A464" s="94"/>
      <c r="B464" s="94"/>
      <c r="C464" s="94"/>
      <c r="D464" s="81"/>
      <c r="E464" s="94"/>
      <c r="F464" s="94"/>
      <c r="H464" s="81"/>
      <c r="U464" s="368"/>
      <c r="V464" s="368"/>
      <c r="W464" s="369"/>
    </row>
    <row r="465" ht="15.75" customHeight="1">
      <c r="A465" s="94"/>
      <c r="B465" s="94"/>
      <c r="C465" s="94"/>
      <c r="D465" s="81"/>
      <c r="E465" s="94"/>
      <c r="F465" s="94"/>
      <c r="H465" s="81"/>
      <c r="U465" s="368"/>
      <c r="V465" s="368"/>
      <c r="W465" s="369"/>
    </row>
    <row r="466" ht="15.75" customHeight="1">
      <c r="A466" s="94"/>
      <c r="B466" s="94"/>
      <c r="C466" s="94"/>
      <c r="D466" s="81"/>
      <c r="E466" s="94"/>
      <c r="F466" s="94"/>
      <c r="H466" s="81"/>
      <c r="U466" s="368"/>
      <c r="V466" s="368"/>
      <c r="W466" s="369"/>
    </row>
    <row r="467" ht="15.75" customHeight="1">
      <c r="A467" s="94"/>
      <c r="B467" s="94"/>
      <c r="C467" s="94"/>
      <c r="D467" s="81"/>
      <c r="E467" s="94"/>
      <c r="F467" s="94"/>
      <c r="H467" s="81"/>
      <c r="U467" s="368"/>
      <c r="V467" s="368"/>
      <c r="W467" s="369"/>
    </row>
    <row r="468" ht="15.75" customHeight="1">
      <c r="A468" s="94"/>
      <c r="B468" s="94"/>
      <c r="C468" s="94"/>
      <c r="D468" s="81"/>
      <c r="E468" s="94"/>
      <c r="F468" s="94"/>
      <c r="H468" s="81"/>
      <c r="U468" s="368"/>
      <c r="V468" s="368"/>
      <c r="W468" s="369"/>
    </row>
    <row r="469" ht="15.75" customHeight="1">
      <c r="A469" s="94"/>
      <c r="B469" s="94"/>
      <c r="C469" s="94"/>
      <c r="D469" s="81"/>
      <c r="E469" s="94"/>
      <c r="F469" s="94"/>
      <c r="H469" s="81"/>
      <c r="U469" s="368"/>
      <c r="V469" s="368"/>
      <c r="W469" s="369"/>
    </row>
    <row r="470" ht="15.75" customHeight="1">
      <c r="A470" s="94"/>
      <c r="B470" s="94"/>
      <c r="C470" s="94"/>
      <c r="D470" s="81"/>
      <c r="E470" s="94"/>
      <c r="F470" s="94"/>
      <c r="H470" s="81"/>
      <c r="U470" s="368"/>
      <c r="V470" s="368"/>
      <c r="W470" s="369"/>
    </row>
    <row r="471" ht="15.75" customHeight="1">
      <c r="A471" s="94"/>
      <c r="B471" s="94"/>
      <c r="C471" s="94"/>
      <c r="D471" s="81"/>
      <c r="E471" s="94"/>
      <c r="F471" s="94"/>
      <c r="H471" s="81"/>
      <c r="U471" s="368"/>
      <c r="V471" s="368"/>
      <c r="W471" s="369"/>
    </row>
    <row r="472" ht="15.75" customHeight="1">
      <c r="A472" s="94"/>
      <c r="B472" s="94"/>
      <c r="C472" s="94"/>
      <c r="D472" s="81"/>
      <c r="E472" s="94"/>
      <c r="F472" s="94"/>
      <c r="H472" s="81"/>
      <c r="U472" s="368"/>
      <c r="V472" s="368"/>
      <c r="W472" s="369"/>
    </row>
    <row r="473" ht="15.75" customHeight="1">
      <c r="A473" s="94"/>
      <c r="B473" s="94"/>
      <c r="C473" s="94"/>
      <c r="D473" s="81"/>
      <c r="E473" s="94"/>
      <c r="F473" s="94"/>
      <c r="H473" s="81"/>
      <c r="U473" s="368"/>
      <c r="V473" s="368"/>
      <c r="W473" s="369"/>
    </row>
    <row r="474" ht="15.75" customHeight="1">
      <c r="A474" s="94"/>
      <c r="B474" s="94"/>
      <c r="C474" s="94"/>
      <c r="D474" s="81"/>
      <c r="E474" s="94"/>
      <c r="F474" s="94"/>
      <c r="H474" s="81"/>
      <c r="U474" s="368"/>
      <c r="V474" s="368"/>
      <c r="W474" s="369"/>
    </row>
    <row r="475" ht="15.75" customHeight="1">
      <c r="A475" s="94"/>
      <c r="B475" s="94"/>
      <c r="C475" s="94"/>
      <c r="D475" s="81"/>
      <c r="E475" s="94"/>
      <c r="F475" s="94"/>
      <c r="H475" s="81"/>
      <c r="U475" s="368"/>
      <c r="V475" s="368"/>
      <c r="W475" s="369"/>
    </row>
    <row r="476" ht="15.75" customHeight="1">
      <c r="A476" s="94"/>
      <c r="B476" s="94"/>
      <c r="C476" s="94"/>
      <c r="D476" s="81"/>
      <c r="E476" s="94"/>
      <c r="F476" s="94"/>
      <c r="H476" s="81"/>
      <c r="U476" s="368"/>
      <c r="V476" s="368"/>
      <c r="W476" s="369"/>
    </row>
    <row r="477" ht="15.75" customHeight="1">
      <c r="A477" s="94"/>
      <c r="B477" s="94"/>
      <c r="C477" s="94"/>
      <c r="D477" s="81"/>
      <c r="E477" s="94"/>
      <c r="F477" s="94"/>
      <c r="H477" s="81"/>
      <c r="U477" s="368"/>
      <c r="V477" s="368"/>
      <c r="W477" s="369"/>
    </row>
    <row r="478" ht="15.75" customHeight="1">
      <c r="A478" s="94"/>
      <c r="B478" s="94"/>
      <c r="C478" s="94"/>
      <c r="D478" s="81"/>
      <c r="E478" s="94"/>
      <c r="F478" s="94"/>
      <c r="H478" s="81"/>
      <c r="U478" s="368"/>
      <c r="V478" s="368"/>
      <c r="W478" s="369"/>
    </row>
    <row r="479" ht="15.75" customHeight="1">
      <c r="A479" s="94"/>
      <c r="B479" s="94"/>
      <c r="C479" s="94"/>
      <c r="D479" s="81"/>
      <c r="E479" s="94"/>
      <c r="F479" s="94"/>
      <c r="H479" s="81"/>
      <c r="U479" s="368"/>
      <c r="V479" s="368"/>
      <c r="W479" s="369"/>
    </row>
    <row r="480" ht="15.75" customHeight="1">
      <c r="A480" s="94"/>
      <c r="B480" s="94"/>
      <c r="C480" s="94"/>
      <c r="D480" s="81"/>
      <c r="E480" s="94"/>
      <c r="F480" s="94"/>
      <c r="H480" s="81"/>
      <c r="U480" s="368"/>
      <c r="V480" s="368"/>
      <c r="W480" s="369"/>
    </row>
    <row r="481" ht="15.75" customHeight="1">
      <c r="A481" s="94"/>
      <c r="B481" s="94"/>
      <c r="C481" s="94"/>
      <c r="D481" s="81"/>
      <c r="E481" s="94"/>
      <c r="F481" s="94"/>
      <c r="H481" s="81"/>
      <c r="U481" s="368"/>
      <c r="V481" s="368"/>
      <c r="W481" s="369"/>
    </row>
    <row r="482" ht="15.75" customHeight="1">
      <c r="A482" s="94"/>
      <c r="B482" s="94"/>
      <c r="C482" s="94"/>
      <c r="D482" s="81"/>
      <c r="E482" s="94"/>
      <c r="F482" s="94"/>
      <c r="H482" s="81"/>
      <c r="U482" s="368"/>
      <c r="V482" s="368"/>
      <c r="W482" s="369"/>
    </row>
    <row r="483" ht="15.75" customHeight="1">
      <c r="A483" s="94"/>
      <c r="B483" s="94"/>
      <c r="C483" s="94"/>
      <c r="D483" s="81"/>
      <c r="E483" s="94"/>
      <c r="F483" s="94"/>
      <c r="H483" s="81"/>
      <c r="U483" s="368"/>
      <c r="V483" s="368"/>
      <c r="W483" s="369"/>
    </row>
    <row r="484" ht="15.75" customHeight="1">
      <c r="A484" s="94"/>
      <c r="B484" s="94"/>
      <c r="C484" s="94"/>
      <c r="D484" s="81"/>
      <c r="E484" s="94"/>
      <c r="F484" s="94"/>
      <c r="H484" s="81"/>
      <c r="U484" s="368"/>
      <c r="V484" s="368"/>
      <c r="W484" s="369"/>
    </row>
    <row r="485" ht="15.75" customHeight="1">
      <c r="A485" s="94"/>
      <c r="B485" s="94"/>
      <c r="C485" s="94"/>
      <c r="D485" s="81"/>
      <c r="E485" s="94"/>
      <c r="F485" s="94"/>
      <c r="H485" s="81"/>
      <c r="U485" s="368"/>
      <c r="V485" s="368"/>
      <c r="W485" s="369"/>
    </row>
    <row r="486" ht="15.75" customHeight="1">
      <c r="A486" s="94"/>
      <c r="B486" s="94"/>
      <c r="C486" s="94"/>
      <c r="D486" s="81"/>
      <c r="E486" s="94"/>
      <c r="F486" s="94"/>
      <c r="H486" s="81"/>
      <c r="U486" s="368"/>
      <c r="V486" s="368"/>
      <c r="W486" s="369"/>
    </row>
    <row r="487" ht="15.75" customHeight="1">
      <c r="A487" s="94"/>
      <c r="B487" s="94"/>
      <c r="C487" s="94"/>
      <c r="D487" s="81"/>
      <c r="E487" s="94"/>
      <c r="F487" s="94"/>
      <c r="H487" s="81"/>
      <c r="U487" s="368"/>
      <c r="V487" s="368"/>
      <c r="W487" s="369"/>
    </row>
    <row r="488" ht="15.75" customHeight="1">
      <c r="A488" s="94"/>
      <c r="B488" s="94"/>
      <c r="C488" s="94"/>
      <c r="D488" s="81"/>
      <c r="E488" s="94"/>
      <c r="F488" s="94"/>
      <c r="H488" s="81"/>
      <c r="U488" s="368"/>
      <c r="V488" s="368"/>
      <c r="W488" s="369"/>
    </row>
    <row r="489" ht="15.75" customHeight="1">
      <c r="A489" s="94"/>
      <c r="B489" s="94"/>
      <c r="C489" s="94"/>
      <c r="D489" s="81"/>
      <c r="E489" s="94"/>
      <c r="F489" s="94"/>
      <c r="H489" s="81"/>
      <c r="U489" s="368"/>
      <c r="V489" s="368"/>
      <c r="W489" s="369"/>
    </row>
    <row r="490" ht="15.75" customHeight="1">
      <c r="A490" s="94"/>
      <c r="B490" s="94"/>
      <c r="C490" s="94"/>
      <c r="D490" s="81"/>
      <c r="E490" s="94"/>
      <c r="F490" s="94"/>
      <c r="H490" s="81"/>
      <c r="U490" s="368"/>
      <c r="V490" s="368"/>
      <c r="W490" s="369"/>
    </row>
    <row r="491" ht="15.75" customHeight="1">
      <c r="A491" s="94"/>
      <c r="B491" s="94"/>
      <c r="C491" s="94"/>
      <c r="D491" s="81"/>
      <c r="E491" s="94"/>
      <c r="F491" s="94"/>
      <c r="H491" s="81"/>
      <c r="U491" s="368"/>
      <c r="V491" s="368"/>
      <c r="W491" s="369"/>
    </row>
    <row r="492" ht="15.75" customHeight="1">
      <c r="A492" s="94"/>
      <c r="B492" s="94"/>
      <c r="C492" s="94"/>
      <c r="D492" s="81"/>
      <c r="E492" s="94"/>
      <c r="F492" s="94"/>
      <c r="H492" s="81"/>
      <c r="U492" s="368"/>
      <c r="V492" s="368"/>
      <c r="W492" s="369"/>
    </row>
    <row r="493" ht="15.75" customHeight="1">
      <c r="A493" s="94"/>
      <c r="B493" s="94"/>
      <c r="C493" s="94"/>
      <c r="D493" s="81"/>
      <c r="E493" s="94"/>
      <c r="F493" s="94"/>
      <c r="H493" s="81"/>
      <c r="U493" s="368"/>
      <c r="V493" s="368"/>
      <c r="W493" s="369"/>
    </row>
    <row r="494" ht="15.75" customHeight="1">
      <c r="A494" s="94"/>
      <c r="B494" s="94"/>
      <c r="C494" s="94"/>
      <c r="D494" s="81"/>
      <c r="E494" s="94"/>
      <c r="F494" s="94"/>
      <c r="H494" s="81"/>
      <c r="U494" s="368"/>
      <c r="V494" s="368"/>
      <c r="W494" s="369"/>
    </row>
    <row r="495" ht="15.75" customHeight="1">
      <c r="A495" s="94"/>
      <c r="B495" s="94"/>
      <c r="C495" s="94"/>
      <c r="D495" s="81"/>
      <c r="E495" s="94"/>
      <c r="F495" s="94"/>
      <c r="H495" s="81"/>
      <c r="U495" s="368"/>
      <c r="V495" s="368"/>
      <c r="W495" s="369"/>
    </row>
    <row r="496" ht="15.75" customHeight="1">
      <c r="A496" s="94"/>
      <c r="B496" s="94"/>
      <c r="C496" s="94"/>
      <c r="D496" s="81"/>
      <c r="E496" s="94"/>
      <c r="F496" s="94"/>
      <c r="H496" s="81"/>
      <c r="U496" s="368"/>
      <c r="V496" s="368"/>
      <c r="W496" s="369"/>
    </row>
    <row r="497" ht="15.75" customHeight="1">
      <c r="A497" s="94"/>
      <c r="B497" s="94"/>
      <c r="C497" s="94"/>
      <c r="D497" s="81"/>
      <c r="E497" s="94"/>
      <c r="F497" s="94"/>
      <c r="H497" s="81"/>
      <c r="U497" s="368"/>
      <c r="V497" s="368"/>
      <c r="W497" s="369"/>
    </row>
    <row r="498" ht="15.75" customHeight="1">
      <c r="A498" s="94"/>
      <c r="B498" s="94"/>
      <c r="C498" s="94"/>
      <c r="D498" s="81"/>
      <c r="E498" s="94"/>
      <c r="F498" s="94"/>
      <c r="H498" s="81"/>
      <c r="U498" s="368"/>
      <c r="V498" s="368"/>
      <c r="W498" s="369"/>
    </row>
    <row r="499" ht="15.75" customHeight="1">
      <c r="A499" s="94"/>
      <c r="B499" s="94"/>
      <c r="C499" s="94"/>
      <c r="D499" s="81"/>
      <c r="E499" s="94"/>
      <c r="F499" s="94"/>
      <c r="H499" s="81"/>
      <c r="U499" s="368"/>
      <c r="V499" s="368"/>
      <c r="W499" s="369"/>
    </row>
    <row r="500" ht="15.75" customHeight="1">
      <c r="A500" s="94"/>
      <c r="B500" s="94"/>
      <c r="C500" s="94"/>
      <c r="D500" s="81"/>
      <c r="E500" s="94"/>
      <c r="F500" s="94"/>
      <c r="H500" s="81"/>
      <c r="U500" s="368"/>
      <c r="V500" s="368"/>
      <c r="W500" s="369"/>
    </row>
    <row r="501" ht="15.75" customHeight="1">
      <c r="A501" s="94"/>
      <c r="B501" s="94"/>
      <c r="C501" s="94"/>
      <c r="D501" s="81"/>
      <c r="E501" s="94"/>
      <c r="F501" s="94"/>
      <c r="H501" s="81"/>
      <c r="U501" s="368"/>
      <c r="V501" s="368"/>
      <c r="W501" s="369"/>
    </row>
    <row r="502" ht="15.75" customHeight="1">
      <c r="A502" s="94"/>
      <c r="B502" s="94"/>
      <c r="C502" s="94"/>
      <c r="D502" s="81"/>
      <c r="E502" s="94"/>
      <c r="F502" s="94"/>
      <c r="H502" s="81"/>
      <c r="U502" s="368"/>
      <c r="V502" s="368"/>
      <c r="W502" s="369"/>
    </row>
    <row r="503" ht="15.75" customHeight="1">
      <c r="A503" s="94"/>
      <c r="B503" s="94"/>
      <c r="C503" s="94"/>
      <c r="D503" s="81"/>
      <c r="E503" s="94"/>
      <c r="F503" s="94"/>
      <c r="H503" s="81"/>
      <c r="U503" s="368"/>
      <c r="V503" s="368"/>
      <c r="W503" s="369"/>
    </row>
    <row r="504" ht="15.75" customHeight="1">
      <c r="A504" s="94"/>
      <c r="B504" s="94"/>
      <c r="C504" s="94"/>
      <c r="D504" s="81"/>
      <c r="E504" s="94"/>
      <c r="F504" s="94"/>
      <c r="H504" s="81"/>
      <c r="U504" s="368"/>
      <c r="V504" s="368"/>
      <c r="W504" s="369"/>
    </row>
    <row r="505" ht="15.75" customHeight="1">
      <c r="A505" s="94"/>
      <c r="B505" s="94"/>
      <c r="C505" s="94"/>
      <c r="D505" s="81"/>
      <c r="E505" s="94"/>
      <c r="F505" s="94"/>
      <c r="H505" s="81"/>
      <c r="U505" s="368"/>
      <c r="V505" s="368"/>
      <c r="W505" s="369"/>
    </row>
    <row r="506" ht="15.75" customHeight="1">
      <c r="A506" s="94"/>
      <c r="B506" s="94"/>
      <c r="C506" s="94"/>
      <c r="D506" s="81"/>
      <c r="E506" s="94"/>
      <c r="F506" s="94"/>
      <c r="H506" s="81"/>
      <c r="U506" s="368"/>
      <c r="V506" s="368"/>
      <c r="W506" s="369"/>
    </row>
    <row r="507" ht="15.75" customHeight="1">
      <c r="A507" s="94"/>
      <c r="B507" s="94"/>
      <c r="C507" s="94"/>
      <c r="D507" s="81"/>
      <c r="E507" s="94"/>
      <c r="F507" s="94"/>
      <c r="H507" s="81"/>
      <c r="U507" s="368"/>
      <c r="V507" s="368"/>
      <c r="W507" s="369"/>
    </row>
    <row r="508" ht="15.75" customHeight="1">
      <c r="A508" s="94"/>
      <c r="B508" s="94"/>
      <c r="C508" s="94"/>
      <c r="D508" s="81"/>
      <c r="E508" s="94"/>
      <c r="F508" s="94"/>
      <c r="H508" s="81"/>
      <c r="U508" s="368"/>
      <c r="V508" s="368"/>
      <c r="W508" s="369"/>
    </row>
    <row r="509" ht="15.75" customHeight="1">
      <c r="A509" s="94"/>
      <c r="B509" s="94"/>
      <c r="C509" s="94"/>
      <c r="D509" s="81"/>
      <c r="E509" s="94"/>
      <c r="F509" s="94"/>
      <c r="H509" s="81"/>
      <c r="U509" s="368"/>
      <c r="V509" s="368"/>
      <c r="W509" s="369"/>
    </row>
    <row r="510" ht="15.75" customHeight="1">
      <c r="A510" s="94"/>
      <c r="B510" s="94"/>
      <c r="C510" s="94"/>
      <c r="D510" s="81"/>
      <c r="E510" s="94"/>
      <c r="F510" s="94"/>
      <c r="H510" s="81"/>
      <c r="U510" s="368"/>
      <c r="V510" s="368"/>
      <c r="W510" s="369"/>
    </row>
    <row r="511" ht="15.75" customHeight="1">
      <c r="A511" s="94"/>
      <c r="B511" s="94"/>
      <c r="C511" s="94"/>
      <c r="D511" s="81"/>
      <c r="E511" s="94"/>
      <c r="F511" s="94"/>
      <c r="H511" s="81"/>
      <c r="U511" s="368"/>
      <c r="V511" s="368"/>
      <c r="W511" s="369"/>
    </row>
    <row r="512" ht="15.75" customHeight="1">
      <c r="A512" s="94"/>
      <c r="B512" s="94"/>
      <c r="C512" s="94"/>
      <c r="D512" s="81"/>
      <c r="E512" s="94"/>
      <c r="F512" s="94"/>
      <c r="H512" s="81"/>
      <c r="U512" s="368"/>
      <c r="V512" s="368"/>
      <c r="W512" s="369"/>
    </row>
    <row r="513" ht="15.75" customHeight="1">
      <c r="A513" s="94"/>
      <c r="B513" s="94"/>
      <c r="C513" s="94"/>
      <c r="D513" s="81"/>
      <c r="E513" s="94"/>
      <c r="F513" s="94"/>
      <c r="H513" s="81"/>
      <c r="U513" s="368"/>
      <c r="V513" s="368"/>
      <c r="W513" s="369"/>
    </row>
    <row r="514" ht="15.75" customHeight="1">
      <c r="A514" s="94"/>
      <c r="B514" s="94"/>
      <c r="C514" s="94"/>
      <c r="D514" s="81"/>
      <c r="E514" s="94"/>
      <c r="F514" s="94"/>
      <c r="H514" s="81"/>
      <c r="U514" s="368"/>
      <c r="V514" s="368"/>
      <c r="W514" s="369"/>
    </row>
    <row r="515" ht="15.75" customHeight="1">
      <c r="A515" s="94"/>
      <c r="B515" s="94"/>
      <c r="C515" s="94"/>
      <c r="D515" s="81"/>
      <c r="E515" s="94"/>
      <c r="F515" s="94"/>
      <c r="H515" s="81"/>
      <c r="U515" s="368"/>
      <c r="V515" s="368"/>
      <c r="W515" s="369"/>
    </row>
    <row r="516" ht="15.75" customHeight="1">
      <c r="A516" s="94"/>
      <c r="B516" s="94"/>
      <c r="C516" s="94"/>
      <c r="D516" s="81"/>
      <c r="E516" s="94"/>
      <c r="F516" s="94"/>
      <c r="H516" s="81"/>
      <c r="U516" s="368"/>
      <c r="V516" s="368"/>
      <c r="W516" s="369"/>
    </row>
    <row r="517" ht="15.75" customHeight="1">
      <c r="A517" s="94"/>
      <c r="B517" s="94"/>
      <c r="C517" s="94"/>
      <c r="D517" s="81"/>
      <c r="E517" s="94"/>
      <c r="F517" s="94"/>
      <c r="H517" s="81"/>
      <c r="U517" s="368"/>
      <c r="V517" s="368"/>
      <c r="W517" s="369"/>
    </row>
    <row r="518" ht="15.75" customHeight="1">
      <c r="A518" s="94"/>
      <c r="B518" s="94"/>
      <c r="C518" s="94"/>
      <c r="D518" s="81"/>
      <c r="E518" s="94"/>
      <c r="F518" s="94"/>
      <c r="H518" s="81"/>
      <c r="U518" s="368"/>
      <c r="V518" s="368"/>
      <c r="W518" s="369"/>
    </row>
    <row r="519" ht="15.75" customHeight="1">
      <c r="A519" s="94"/>
      <c r="B519" s="94"/>
      <c r="C519" s="94"/>
      <c r="D519" s="81"/>
      <c r="E519" s="94"/>
      <c r="F519" s="94"/>
      <c r="H519" s="81"/>
      <c r="U519" s="368"/>
      <c r="V519" s="368"/>
      <c r="W519" s="369"/>
    </row>
    <row r="520" ht="15.75" customHeight="1">
      <c r="A520" s="94"/>
      <c r="B520" s="94"/>
      <c r="C520" s="94"/>
      <c r="D520" s="81"/>
      <c r="E520" s="94"/>
      <c r="F520" s="94"/>
      <c r="H520" s="81"/>
      <c r="U520" s="368"/>
      <c r="V520" s="368"/>
      <c r="W520" s="369"/>
    </row>
    <row r="521" ht="15.75" customHeight="1">
      <c r="A521" s="94"/>
      <c r="B521" s="94"/>
      <c r="C521" s="94"/>
      <c r="D521" s="81"/>
      <c r="E521" s="94"/>
      <c r="F521" s="94"/>
      <c r="H521" s="81"/>
      <c r="U521" s="368"/>
      <c r="V521" s="368"/>
      <c r="W521" s="369"/>
    </row>
    <row r="522" ht="15.75" customHeight="1">
      <c r="A522" s="94"/>
      <c r="B522" s="94"/>
      <c r="C522" s="94"/>
      <c r="D522" s="81"/>
      <c r="E522" s="94"/>
      <c r="F522" s="94"/>
      <c r="H522" s="81"/>
      <c r="U522" s="368"/>
      <c r="V522" s="368"/>
      <c r="W522" s="369"/>
    </row>
    <row r="523" ht="15.75" customHeight="1">
      <c r="A523" s="94"/>
      <c r="B523" s="94"/>
      <c r="C523" s="94"/>
      <c r="D523" s="81"/>
      <c r="E523" s="94"/>
      <c r="F523" s="94"/>
      <c r="H523" s="81"/>
      <c r="U523" s="368"/>
      <c r="V523" s="368"/>
      <c r="W523" s="369"/>
    </row>
    <row r="524" ht="15.75" customHeight="1">
      <c r="A524" s="94"/>
      <c r="B524" s="94"/>
      <c r="C524" s="94"/>
      <c r="D524" s="81"/>
      <c r="E524" s="94"/>
      <c r="F524" s="94"/>
      <c r="H524" s="81"/>
      <c r="U524" s="368"/>
      <c r="V524" s="368"/>
      <c r="W524" s="369"/>
    </row>
    <row r="525" ht="15.75" customHeight="1">
      <c r="A525" s="94"/>
      <c r="B525" s="94"/>
      <c r="C525" s="94"/>
      <c r="D525" s="81"/>
      <c r="E525" s="94"/>
      <c r="F525" s="94"/>
      <c r="H525" s="81"/>
      <c r="U525" s="368"/>
      <c r="V525" s="368"/>
      <c r="W525" s="369"/>
    </row>
    <row r="526" ht="15.75" customHeight="1">
      <c r="A526" s="94"/>
      <c r="B526" s="94"/>
      <c r="C526" s="94"/>
      <c r="D526" s="81"/>
      <c r="E526" s="94"/>
      <c r="F526" s="94"/>
      <c r="H526" s="81"/>
      <c r="U526" s="368"/>
      <c r="V526" s="368"/>
      <c r="W526" s="369"/>
    </row>
    <row r="527" ht="15.75" customHeight="1">
      <c r="A527" s="94"/>
      <c r="B527" s="94"/>
      <c r="C527" s="94"/>
      <c r="D527" s="81"/>
      <c r="E527" s="94"/>
      <c r="F527" s="94"/>
      <c r="H527" s="81"/>
      <c r="U527" s="368"/>
      <c r="V527" s="368"/>
      <c r="W527" s="369"/>
    </row>
    <row r="528" ht="15.75" customHeight="1">
      <c r="A528" s="94"/>
      <c r="B528" s="94"/>
      <c r="C528" s="94"/>
      <c r="D528" s="81"/>
      <c r="E528" s="94"/>
      <c r="F528" s="94"/>
      <c r="H528" s="81"/>
      <c r="U528" s="368"/>
      <c r="V528" s="368"/>
      <c r="W528" s="369"/>
    </row>
    <row r="529" ht="15.75" customHeight="1">
      <c r="A529" s="94"/>
      <c r="B529" s="94"/>
      <c r="C529" s="94"/>
      <c r="D529" s="81"/>
      <c r="E529" s="94"/>
      <c r="F529" s="94"/>
      <c r="H529" s="81"/>
      <c r="U529" s="368"/>
      <c r="V529" s="368"/>
      <c r="W529" s="369"/>
    </row>
    <row r="530" ht="15.75" customHeight="1">
      <c r="A530" s="94"/>
      <c r="B530" s="94"/>
      <c r="C530" s="94"/>
      <c r="D530" s="81"/>
      <c r="E530" s="94"/>
      <c r="F530" s="94"/>
      <c r="H530" s="81"/>
      <c r="U530" s="368"/>
      <c r="V530" s="368"/>
      <c r="W530" s="369"/>
    </row>
    <row r="531" ht="15.75" customHeight="1">
      <c r="A531" s="94"/>
      <c r="B531" s="94"/>
      <c r="C531" s="94"/>
      <c r="D531" s="81"/>
      <c r="E531" s="94"/>
      <c r="F531" s="94"/>
      <c r="H531" s="81"/>
      <c r="U531" s="368"/>
      <c r="V531" s="368"/>
      <c r="W531" s="369"/>
    </row>
    <row r="532" ht="15.75" customHeight="1">
      <c r="A532" s="94"/>
      <c r="B532" s="94"/>
      <c r="C532" s="94"/>
      <c r="D532" s="81"/>
      <c r="E532" s="94"/>
      <c r="F532" s="94"/>
      <c r="H532" s="81"/>
      <c r="U532" s="368"/>
      <c r="V532" s="368"/>
      <c r="W532" s="369"/>
    </row>
    <row r="533" ht="15.75" customHeight="1">
      <c r="A533" s="94"/>
      <c r="B533" s="94"/>
      <c r="C533" s="94"/>
      <c r="D533" s="81"/>
      <c r="E533" s="94"/>
      <c r="F533" s="94"/>
      <c r="H533" s="81"/>
      <c r="U533" s="368"/>
      <c r="V533" s="368"/>
      <c r="W533" s="369"/>
    </row>
    <row r="534" ht="15.75" customHeight="1">
      <c r="A534" s="94"/>
      <c r="B534" s="94"/>
      <c r="C534" s="94"/>
      <c r="D534" s="81"/>
      <c r="E534" s="94"/>
      <c r="F534" s="94"/>
      <c r="H534" s="81"/>
      <c r="U534" s="368"/>
      <c r="V534" s="368"/>
      <c r="W534" s="369"/>
    </row>
    <row r="535" ht="15.75" customHeight="1">
      <c r="A535" s="94"/>
      <c r="B535" s="94"/>
      <c r="C535" s="94"/>
      <c r="D535" s="81"/>
      <c r="E535" s="94"/>
      <c r="F535" s="94"/>
      <c r="H535" s="81"/>
      <c r="U535" s="368"/>
      <c r="V535" s="368"/>
      <c r="W535" s="369"/>
    </row>
    <row r="536" ht="15.75" customHeight="1">
      <c r="A536" s="94"/>
      <c r="B536" s="94"/>
      <c r="C536" s="94"/>
      <c r="D536" s="81"/>
      <c r="E536" s="94"/>
      <c r="F536" s="94"/>
      <c r="H536" s="81"/>
      <c r="U536" s="368"/>
      <c r="V536" s="368"/>
      <c r="W536" s="369"/>
    </row>
    <row r="537" ht="15.75" customHeight="1">
      <c r="A537" s="94"/>
      <c r="B537" s="94"/>
      <c r="C537" s="94"/>
      <c r="D537" s="81"/>
      <c r="E537" s="94"/>
      <c r="F537" s="94"/>
      <c r="H537" s="81"/>
      <c r="U537" s="368"/>
      <c r="V537" s="368"/>
      <c r="W537" s="369"/>
    </row>
    <row r="538" ht="15.75" customHeight="1">
      <c r="A538" s="94"/>
      <c r="B538" s="94"/>
      <c r="C538" s="94"/>
      <c r="D538" s="81"/>
      <c r="E538" s="94"/>
      <c r="F538" s="94"/>
      <c r="H538" s="81"/>
      <c r="U538" s="368"/>
      <c r="V538" s="368"/>
      <c r="W538" s="369"/>
    </row>
    <row r="539" ht="15.75" customHeight="1">
      <c r="A539" s="94"/>
      <c r="B539" s="94"/>
      <c r="C539" s="94"/>
      <c r="D539" s="81"/>
      <c r="E539" s="94"/>
      <c r="F539" s="94"/>
      <c r="H539" s="81"/>
      <c r="U539" s="368"/>
      <c r="V539" s="368"/>
      <c r="W539" s="369"/>
    </row>
    <row r="540" ht="15.75" customHeight="1">
      <c r="A540" s="94"/>
      <c r="B540" s="94"/>
      <c r="C540" s="94"/>
      <c r="D540" s="81"/>
      <c r="E540" s="94"/>
      <c r="F540" s="94"/>
      <c r="H540" s="81"/>
      <c r="U540" s="368"/>
      <c r="V540" s="368"/>
      <c r="W540" s="369"/>
    </row>
    <row r="541" ht="15.75" customHeight="1">
      <c r="A541" s="94"/>
      <c r="B541" s="94"/>
      <c r="C541" s="94"/>
      <c r="D541" s="81"/>
      <c r="E541" s="94"/>
      <c r="F541" s="94"/>
      <c r="H541" s="81"/>
      <c r="U541" s="368"/>
      <c r="V541" s="368"/>
      <c r="W541" s="369"/>
    </row>
    <row r="542" ht="15.75" customHeight="1">
      <c r="A542" s="94"/>
      <c r="B542" s="94"/>
      <c r="C542" s="94"/>
      <c r="D542" s="81"/>
      <c r="E542" s="94"/>
      <c r="F542" s="94"/>
      <c r="H542" s="81"/>
      <c r="U542" s="368"/>
      <c r="V542" s="368"/>
      <c r="W542" s="369"/>
    </row>
    <row r="543" ht="15.75" customHeight="1">
      <c r="A543" s="94"/>
      <c r="B543" s="94"/>
      <c r="C543" s="94"/>
      <c r="D543" s="81"/>
      <c r="E543" s="94"/>
      <c r="F543" s="94"/>
      <c r="H543" s="81"/>
      <c r="U543" s="368"/>
      <c r="V543" s="368"/>
      <c r="W543" s="369"/>
    </row>
    <row r="544" ht="15.75" customHeight="1">
      <c r="A544" s="94"/>
      <c r="B544" s="94"/>
      <c r="C544" s="94"/>
      <c r="D544" s="81"/>
      <c r="E544" s="94"/>
      <c r="F544" s="94"/>
      <c r="H544" s="81"/>
      <c r="U544" s="368"/>
      <c r="V544" s="368"/>
      <c r="W544" s="369"/>
    </row>
    <row r="545" ht="15.75" customHeight="1">
      <c r="A545" s="94"/>
      <c r="B545" s="94"/>
      <c r="C545" s="94"/>
      <c r="D545" s="81"/>
      <c r="E545" s="94"/>
      <c r="F545" s="94"/>
      <c r="H545" s="81"/>
      <c r="U545" s="368"/>
      <c r="V545" s="368"/>
      <c r="W545" s="369"/>
    </row>
    <row r="546" ht="15.75" customHeight="1">
      <c r="A546" s="94"/>
      <c r="B546" s="94"/>
      <c r="C546" s="94"/>
      <c r="D546" s="81"/>
      <c r="E546" s="94"/>
      <c r="F546" s="94"/>
      <c r="H546" s="81"/>
      <c r="U546" s="368"/>
      <c r="V546" s="368"/>
      <c r="W546" s="369"/>
    </row>
    <row r="547" ht="15.75" customHeight="1">
      <c r="A547" s="94"/>
      <c r="B547" s="94"/>
      <c r="C547" s="94"/>
      <c r="D547" s="81"/>
      <c r="E547" s="94"/>
      <c r="F547" s="94"/>
      <c r="H547" s="81"/>
      <c r="U547" s="368"/>
      <c r="V547" s="368"/>
      <c r="W547" s="369"/>
    </row>
    <row r="548" ht="15.75" customHeight="1">
      <c r="A548" s="94"/>
      <c r="B548" s="94"/>
      <c r="C548" s="94"/>
      <c r="D548" s="81"/>
      <c r="E548" s="94"/>
      <c r="F548" s="94"/>
      <c r="H548" s="81"/>
      <c r="U548" s="368"/>
      <c r="V548" s="368"/>
      <c r="W548" s="369"/>
    </row>
    <row r="549" ht="15.75" customHeight="1">
      <c r="A549" s="94"/>
      <c r="B549" s="94"/>
      <c r="C549" s="94"/>
      <c r="D549" s="81"/>
      <c r="E549" s="94"/>
      <c r="F549" s="94"/>
      <c r="H549" s="81"/>
      <c r="U549" s="368"/>
      <c r="V549" s="368"/>
      <c r="W549" s="369"/>
    </row>
    <row r="550" ht="15.75" customHeight="1">
      <c r="A550" s="94"/>
      <c r="B550" s="94"/>
      <c r="C550" s="94"/>
      <c r="D550" s="81"/>
      <c r="E550" s="94"/>
      <c r="F550" s="94"/>
      <c r="H550" s="81"/>
      <c r="U550" s="368"/>
      <c r="V550" s="368"/>
      <c r="W550" s="369"/>
    </row>
    <row r="551" ht="15.75" customHeight="1">
      <c r="A551" s="94"/>
      <c r="B551" s="94"/>
      <c r="C551" s="94"/>
      <c r="D551" s="81"/>
      <c r="E551" s="94"/>
      <c r="F551" s="94"/>
      <c r="H551" s="81"/>
      <c r="U551" s="368"/>
      <c r="V551" s="368"/>
      <c r="W551" s="369"/>
    </row>
    <row r="552" ht="15.75" customHeight="1">
      <c r="A552" s="94"/>
      <c r="B552" s="94"/>
      <c r="C552" s="94"/>
      <c r="D552" s="81"/>
      <c r="E552" s="94"/>
      <c r="F552" s="94"/>
      <c r="H552" s="81"/>
      <c r="U552" s="368"/>
      <c r="V552" s="368"/>
      <c r="W552" s="369"/>
    </row>
    <row r="553" ht="15.75" customHeight="1">
      <c r="A553" s="94"/>
      <c r="B553" s="94"/>
      <c r="C553" s="94"/>
      <c r="D553" s="81"/>
      <c r="E553" s="94"/>
      <c r="F553" s="94"/>
      <c r="H553" s="81"/>
      <c r="U553" s="368"/>
      <c r="V553" s="368"/>
      <c r="W553" s="369"/>
    </row>
    <row r="554" ht="15.75" customHeight="1">
      <c r="A554" s="94"/>
      <c r="B554" s="94"/>
      <c r="C554" s="94"/>
      <c r="D554" s="81"/>
      <c r="E554" s="94"/>
      <c r="F554" s="94"/>
      <c r="H554" s="81"/>
      <c r="U554" s="368"/>
      <c r="V554" s="368"/>
      <c r="W554" s="369"/>
    </row>
    <row r="555" ht="15.75" customHeight="1">
      <c r="A555" s="94"/>
      <c r="B555" s="94"/>
      <c r="C555" s="94"/>
      <c r="D555" s="81"/>
      <c r="E555" s="94"/>
      <c r="F555" s="94"/>
      <c r="H555" s="81"/>
      <c r="U555" s="368"/>
      <c r="V555" s="368"/>
      <c r="W555" s="369"/>
    </row>
    <row r="556" ht="15.75" customHeight="1">
      <c r="A556" s="94"/>
      <c r="B556" s="94"/>
      <c r="C556" s="94"/>
      <c r="D556" s="81"/>
      <c r="E556" s="94"/>
      <c r="F556" s="94"/>
      <c r="H556" s="81"/>
      <c r="U556" s="368"/>
      <c r="V556" s="368"/>
      <c r="W556" s="369"/>
    </row>
    <row r="557" ht="15.75" customHeight="1">
      <c r="A557" s="94"/>
      <c r="B557" s="94"/>
      <c r="C557" s="94"/>
      <c r="D557" s="81"/>
      <c r="E557" s="94"/>
      <c r="F557" s="94"/>
      <c r="H557" s="81"/>
      <c r="U557" s="368"/>
      <c r="V557" s="368"/>
      <c r="W557" s="369"/>
    </row>
    <row r="558" ht="15.75" customHeight="1">
      <c r="A558" s="94"/>
      <c r="B558" s="94"/>
      <c r="C558" s="94"/>
      <c r="D558" s="81"/>
      <c r="E558" s="94"/>
      <c r="F558" s="94"/>
      <c r="H558" s="81"/>
      <c r="U558" s="368"/>
      <c r="V558" s="368"/>
      <c r="W558" s="369"/>
    </row>
    <row r="559" ht="15.75" customHeight="1">
      <c r="A559" s="94"/>
      <c r="B559" s="94"/>
      <c r="C559" s="94"/>
      <c r="D559" s="81"/>
      <c r="E559" s="94"/>
      <c r="F559" s="94"/>
      <c r="H559" s="81"/>
      <c r="U559" s="368"/>
      <c r="V559" s="368"/>
      <c r="W559" s="369"/>
    </row>
    <row r="560" ht="15.75" customHeight="1">
      <c r="A560" s="94"/>
      <c r="B560" s="94"/>
      <c r="C560" s="94"/>
      <c r="D560" s="81"/>
      <c r="E560" s="94"/>
      <c r="F560" s="94"/>
      <c r="H560" s="81"/>
      <c r="U560" s="368"/>
      <c r="V560" s="368"/>
      <c r="W560" s="369"/>
    </row>
    <row r="561" ht="15.75" customHeight="1">
      <c r="A561" s="94"/>
      <c r="B561" s="94"/>
      <c r="C561" s="94"/>
      <c r="D561" s="81"/>
      <c r="E561" s="94"/>
      <c r="F561" s="94"/>
      <c r="H561" s="81"/>
      <c r="U561" s="368"/>
      <c r="V561" s="368"/>
      <c r="W561" s="369"/>
    </row>
    <row r="562" ht="15.75" customHeight="1">
      <c r="A562" s="94"/>
      <c r="B562" s="94"/>
      <c r="C562" s="94"/>
      <c r="D562" s="81"/>
      <c r="E562" s="94"/>
      <c r="F562" s="94"/>
      <c r="H562" s="81"/>
      <c r="U562" s="368"/>
      <c r="V562" s="368"/>
      <c r="W562" s="369"/>
    </row>
    <row r="563" ht="15.75" customHeight="1">
      <c r="A563" s="94"/>
      <c r="B563" s="94"/>
      <c r="C563" s="94"/>
      <c r="D563" s="81"/>
      <c r="E563" s="94"/>
      <c r="F563" s="94"/>
      <c r="H563" s="81"/>
      <c r="U563" s="368"/>
      <c r="V563" s="368"/>
      <c r="W563" s="369"/>
    </row>
    <row r="564" ht="15.75" customHeight="1">
      <c r="A564" s="94"/>
      <c r="B564" s="94"/>
      <c r="C564" s="94"/>
      <c r="D564" s="81"/>
      <c r="E564" s="94"/>
      <c r="F564" s="94"/>
      <c r="H564" s="81"/>
      <c r="U564" s="368"/>
      <c r="V564" s="368"/>
      <c r="W564" s="369"/>
    </row>
    <row r="565" ht="15.75" customHeight="1">
      <c r="A565" s="94"/>
      <c r="B565" s="94"/>
      <c r="C565" s="94"/>
      <c r="D565" s="81"/>
      <c r="E565" s="94"/>
      <c r="F565" s="94"/>
      <c r="H565" s="81"/>
      <c r="U565" s="368"/>
      <c r="V565" s="368"/>
      <c r="W565" s="369"/>
    </row>
    <row r="566" ht="15.75" customHeight="1">
      <c r="A566" s="94"/>
      <c r="B566" s="94"/>
      <c r="C566" s="94"/>
      <c r="D566" s="81"/>
      <c r="E566" s="94"/>
      <c r="F566" s="94"/>
      <c r="H566" s="81"/>
      <c r="U566" s="368"/>
      <c r="V566" s="368"/>
      <c r="W566" s="369"/>
    </row>
    <row r="567" ht="15.75" customHeight="1">
      <c r="A567" s="94"/>
      <c r="B567" s="94"/>
      <c r="C567" s="94"/>
      <c r="D567" s="81"/>
      <c r="E567" s="94"/>
      <c r="F567" s="94"/>
      <c r="H567" s="81"/>
      <c r="U567" s="368"/>
      <c r="V567" s="368"/>
      <c r="W567" s="369"/>
    </row>
    <row r="568" ht="15.75" customHeight="1">
      <c r="A568" s="94"/>
      <c r="B568" s="94"/>
      <c r="C568" s="94"/>
      <c r="D568" s="81"/>
      <c r="E568" s="94"/>
      <c r="F568" s="94"/>
      <c r="H568" s="81"/>
      <c r="U568" s="368"/>
      <c r="V568" s="368"/>
      <c r="W568" s="369"/>
    </row>
    <row r="569" ht="15.75" customHeight="1">
      <c r="A569" s="94"/>
      <c r="B569" s="94"/>
      <c r="C569" s="94"/>
      <c r="D569" s="81"/>
      <c r="E569" s="94"/>
      <c r="F569" s="94"/>
      <c r="H569" s="81"/>
      <c r="U569" s="368"/>
      <c r="V569" s="368"/>
      <c r="W569" s="369"/>
    </row>
    <row r="570" ht="15.75" customHeight="1">
      <c r="A570" s="94"/>
      <c r="B570" s="94"/>
      <c r="C570" s="94"/>
      <c r="D570" s="81"/>
      <c r="E570" s="94"/>
      <c r="F570" s="94"/>
      <c r="H570" s="81"/>
      <c r="U570" s="368"/>
      <c r="V570" s="368"/>
      <c r="W570" s="369"/>
    </row>
    <row r="571" ht="15.75" customHeight="1">
      <c r="A571" s="94"/>
      <c r="B571" s="94"/>
      <c r="C571" s="94"/>
      <c r="D571" s="81"/>
      <c r="E571" s="94"/>
      <c r="F571" s="94"/>
      <c r="H571" s="81"/>
      <c r="U571" s="368"/>
      <c r="V571" s="368"/>
      <c r="W571" s="369"/>
    </row>
    <row r="572" ht="15.75" customHeight="1">
      <c r="A572" s="94"/>
      <c r="B572" s="94"/>
      <c r="C572" s="94"/>
      <c r="D572" s="81"/>
      <c r="E572" s="94"/>
      <c r="F572" s="94"/>
      <c r="H572" s="81"/>
      <c r="U572" s="368"/>
      <c r="V572" s="368"/>
      <c r="W572" s="369"/>
    </row>
    <row r="573" ht="15.75" customHeight="1">
      <c r="A573" s="94"/>
      <c r="B573" s="94"/>
      <c r="C573" s="94"/>
      <c r="D573" s="81"/>
      <c r="E573" s="94"/>
      <c r="F573" s="94"/>
      <c r="H573" s="81"/>
      <c r="U573" s="368"/>
      <c r="V573" s="368"/>
      <c r="W573" s="369"/>
    </row>
    <row r="574" ht="15.75" customHeight="1">
      <c r="A574" s="94"/>
      <c r="B574" s="94"/>
      <c r="C574" s="94"/>
      <c r="D574" s="81"/>
      <c r="E574" s="94"/>
      <c r="F574" s="94"/>
      <c r="H574" s="81"/>
      <c r="U574" s="368"/>
      <c r="V574" s="368"/>
      <c r="W574" s="369"/>
    </row>
    <row r="575" ht="15.75" customHeight="1">
      <c r="A575" s="94"/>
      <c r="B575" s="94"/>
      <c r="C575" s="94"/>
      <c r="D575" s="81"/>
      <c r="E575" s="94"/>
      <c r="F575" s="94"/>
      <c r="H575" s="81"/>
      <c r="U575" s="368"/>
      <c r="V575" s="368"/>
      <c r="W575" s="369"/>
    </row>
    <row r="576" ht="15.75" customHeight="1">
      <c r="A576" s="94"/>
      <c r="B576" s="94"/>
      <c r="C576" s="94"/>
      <c r="D576" s="81"/>
      <c r="E576" s="94"/>
      <c r="F576" s="94"/>
      <c r="H576" s="81"/>
      <c r="U576" s="368"/>
      <c r="V576" s="368"/>
      <c r="W576" s="369"/>
    </row>
    <row r="577" ht="15.75" customHeight="1">
      <c r="A577" s="94"/>
      <c r="B577" s="94"/>
      <c r="C577" s="94"/>
      <c r="D577" s="81"/>
      <c r="E577" s="94"/>
      <c r="F577" s="94"/>
      <c r="H577" s="81"/>
      <c r="U577" s="368"/>
      <c r="V577" s="368"/>
      <c r="W577" s="369"/>
    </row>
    <row r="578" ht="15.75" customHeight="1">
      <c r="A578" s="94"/>
      <c r="B578" s="94"/>
      <c r="C578" s="94"/>
      <c r="D578" s="81"/>
      <c r="E578" s="94"/>
      <c r="F578" s="94"/>
      <c r="H578" s="81"/>
      <c r="U578" s="368"/>
      <c r="V578" s="368"/>
      <c r="W578" s="369"/>
    </row>
    <row r="579" ht="15.75" customHeight="1">
      <c r="A579" s="94"/>
      <c r="B579" s="94"/>
      <c r="C579" s="94"/>
      <c r="D579" s="81"/>
      <c r="E579" s="94"/>
      <c r="F579" s="94"/>
      <c r="H579" s="81"/>
      <c r="U579" s="368"/>
      <c r="V579" s="368"/>
      <c r="W579" s="369"/>
    </row>
    <row r="580" ht="15.75" customHeight="1">
      <c r="A580" s="94"/>
      <c r="B580" s="94"/>
      <c r="C580" s="94"/>
      <c r="D580" s="81"/>
      <c r="E580" s="94"/>
      <c r="F580" s="94"/>
      <c r="H580" s="81"/>
      <c r="U580" s="368"/>
      <c r="V580" s="368"/>
      <c r="W580" s="369"/>
    </row>
    <row r="581" ht="15.75" customHeight="1">
      <c r="A581" s="94"/>
      <c r="B581" s="94"/>
      <c r="C581" s="94"/>
      <c r="D581" s="81"/>
      <c r="E581" s="94"/>
      <c r="F581" s="94"/>
      <c r="H581" s="81"/>
      <c r="U581" s="368"/>
      <c r="V581" s="368"/>
      <c r="W581" s="369"/>
    </row>
    <row r="582" ht="15.75" customHeight="1">
      <c r="A582" s="94"/>
      <c r="B582" s="94"/>
      <c r="C582" s="94"/>
      <c r="D582" s="81"/>
      <c r="E582" s="94"/>
      <c r="F582" s="94"/>
      <c r="H582" s="81"/>
      <c r="U582" s="368"/>
      <c r="V582" s="368"/>
      <c r="W582" s="369"/>
    </row>
    <row r="583" ht="15.75" customHeight="1">
      <c r="A583" s="94"/>
      <c r="B583" s="94"/>
      <c r="C583" s="94"/>
      <c r="D583" s="81"/>
      <c r="E583" s="94"/>
      <c r="F583" s="94"/>
      <c r="H583" s="81"/>
      <c r="U583" s="368"/>
      <c r="V583" s="368"/>
      <c r="W583" s="369"/>
    </row>
    <row r="584" ht="15.75" customHeight="1">
      <c r="A584" s="94"/>
      <c r="B584" s="94"/>
      <c r="C584" s="94"/>
      <c r="D584" s="81"/>
      <c r="E584" s="94"/>
      <c r="F584" s="94"/>
      <c r="H584" s="81"/>
      <c r="U584" s="368"/>
      <c r="V584" s="368"/>
      <c r="W584" s="369"/>
    </row>
    <row r="585" ht="15.75" customHeight="1">
      <c r="A585" s="94"/>
      <c r="B585" s="94"/>
      <c r="C585" s="94"/>
      <c r="D585" s="81"/>
      <c r="E585" s="94"/>
      <c r="F585" s="94"/>
      <c r="H585" s="81"/>
      <c r="U585" s="368"/>
      <c r="V585" s="368"/>
      <c r="W585" s="369"/>
    </row>
    <row r="586" ht="15.75" customHeight="1">
      <c r="A586" s="94"/>
      <c r="B586" s="94"/>
      <c r="C586" s="94"/>
      <c r="D586" s="81"/>
      <c r="E586" s="94"/>
      <c r="F586" s="94"/>
      <c r="H586" s="81"/>
      <c r="U586" s="368"/>
      <c r="V586" s="368"/>
      <c r="W586" s="369"/>
    </row>
    <row r="587" ht="15.75" customHeight="1">
      <c r="A587" s="94"/>
      <c r="B587" s="94"/>
      <c r="C587" s="94"/>
      <c r="D587" s="81"/>
      <c r="E587" s="94"/>
      <c r="F587" s="94"/>
      <c r="H587" s="81"/>
      <c r="U587" s="368"/>
      <c r="V587" s="368"/>
      <c r="W587" s="369"/>
    </row>
    <row r="588" ht="15.75" customHeight="1">
      <c r="A588" s="94"/>
      <c r="B588" s="94"/>
      <c r="C588" s="94"/>
      <c r="D588" s="81"/>
      <c r="E588" s="94"/>
      <c r="F588" s="94"/>
      <c r="H588" s="81"/>
      <c r="U588" s="368"/>
      <c r="V588" s="368"/>
      <c r="W588" s="369"/>
    </row>
    <row r="589" ht="15.75" customHeight="1">
      <c r="A589" s="94"/>
      <c r="B589" s="94"/>
      <c r="C589" s="94"/>
      <c r="D589" s="81"/>
      <c r="E589" s="94"/>
      <c r="F589" s="94"/>
      <c r="H589" s="81"/>
      <c r="U589" s="368"/>
      <c r="V589" s="368"/>
      <c r="W589" s="369"/>
    </row>
    <row r="590" ht="15.75" customHeight="1">
      <c r="A590" s="94"/>
      <c r="B590" s="94"/>
      <c r="C590" s="94"/>
      <c r="D590" s="81"/>
      <c r="E590" s="94"/>
      <c r="F590" s="94"/>
      <c r="H590" s="81"/>
      <c r="U590" s="368"/>
      <c r="V590" s="368"/>
      <c r="W590" s="369"/>
    </row>
    <row r="591" ht="15.75" customHeight="1">
      <c r="A591" s="94"/>
      <c r="B591" s="94"/>
      <c r="C591" s="94"/>
      <c r="D591" s="81"/>
      <c r="E591" s="94"/>
      <c r="F591" s="94"/>
      <c r="H591" s="81"/>
      <c r="U591" s="368"/>
      <c r="V591" s="368"/>
      <c r="W591" s="369"/>
    </row>
    <row r="592" ht="15.75" customHeight="1">
      <c r="A592" s="94"/>
      <c r="B592" s="94"/>
      <c r="C592" s="94"/>
      <c r="D592" s="81"/>
      <c r="E592" s="94"/>
      <c r="F592" s="94"/>
      <c r="H592" s="81"/>
      <c r="U592" s="368"/>
      <c r="V592" s="368"/>
      <c r="W592" s="369"/>
    </row>
    <row r="593" ht="15.75" customHeight="1">
      <c r="A593" s="94"/>
      <c r="B593" s="94"/>
      <c r="C593" s="94"/>
      <c r="D593" s="81"/>
      <c r="E593" s="94"/>
      <c r="F593" s="94"/>
      <c r="H593" s="81"/>
      <c r="U593" s="368"/>
      <c r="V593" s="368"/>
      <c r="W593" s="369"/>
    </row>
    <row r="594" ht="15.75" customHeight="1">
      <c r="A594" s="94"/>
      <c r="B594" s="94"/>
      <c r="C594" s="94"/>
      <c r="D594" s="81"/>
      <c r="E594" s="94"/>
      <c r="F594" s="94"/>
      <c r="H594" s="81"/>
      <c r="U594" s="368"/>
      <c r="V594" s="368"/>
      <c r="W594" s="369"/>
    </row>
    <row r="595" ht="15.75" customHeight="1">
      <c r="A595" s="94"/>
      <c r="B595" s="94"/>
      <c r="C595" s="94"/>
      <c r="D595" s="81"/>
      <c r="E595" s="94"/>
      <c r="F595" s="94"/>
      <c r="H595" s="81"/>
      <c r="U595" s="368"/>
      <c r="V595" s="368"/>
      <c r="W595" s="369"/>
    </row>
    <row r="596" ht="15.75" customHeight="1">
      <c r="A596" s="94"/>
      <c r="B596" s="94"/>
      <c r="C596" s="94"/>
      <c r="D596" s="81"/>
      <c r="E596" s="94"/>
      <c r="F596" s="94"/>
      <c r="H596" s="81"/>
      <c r="U596" s="368"/>
      <c r="V596" s="368"/>
      <c r="W596" s="369"/>
    </row>
    <row r="597" ht="15.75" customHeight="1">
      <c r="A597" s="94"/>
      <c r="B597" s="94"/>
      <c r="C597" s="94"/>
      <c r="D597" s="81"/>
      <c r="E597" s="94"/>
      <c r="F597" s="94"/>
      <c r="H597" s="81"/>
      <c r="U597" s="368"/>
      <c r="V597" s="368"/>
      <c r="W597" s="369"/>
    </row>
    <row r="598" ht="15.75" customHeight="1">
      <c r="A598" s="94"/>
      <c r="B598" s="94"/>
      <c r="C598" s="94"/>
      <c r="D598" s="81"/>
      <c r="E598" s="94"/>
      <c r="F598" s="94"/>
      <c r="H598" s="81"/>
      <c r="U598" s="368"/>
      <c r="V598" s="368"/>
      <c r="W598" s="369"/>
    </row>
    <row r="599" ht="15.75" customHeight="1">
      <c r="A599" s="94"/>
      <c r="B599" s="94"/>
      <c r="C599" s="94"/>
      <c r="D599" s="81"/>
      <c r="E599" s="94"/>
      <c r="F599" s="94"/>
      <c r="H599" s="81"/>
      <c r="U599" s="368"/>
      <c r="V599" s="368"/>
      <c r="W599" s="369"/>
    </row>
    <row r="600" ht="15.75" customHeight="1">
      <c r="A600" s="94"/>
      <c r="B600" s="94"/>
      <c r="C600" s="94"/>
      <c r="D600" s="81"/>
      <c r="E600" s="94"/>
      <c r="F600" s="94"/>
      <c r="H600" s="81"/>
      <c r="U600" s="368"/>
      <c r="V600" s="368"/>
      <c r="W600" s="369"/>
    </row>
    <row r="601" ht="15.75" customHeight="1">
      <c r="A601" s="94"/>
      <c r="B601" s="94"/>
      <c r="C601" s="94"/>
      <c r="D601" s="81"/>
      <c r="E601" s="94"/>
      <c r="F601" s="94"/>
      <c r="H601" s="81"/>
      <c r="U601" s="368"/>
      <c r="V601" s="368"/>
      <c r="W601" s="369"/>
    </row>
    <row r="602" ht="15.75" customHeight="1">
      <c r="A602" s="94"/>
      <c r="B602" s="94"/>
      <c r="C602" s="94"/>
      <c r="D602" s="81"/>
      <c r="E602" s="94"/>
      <c r="F602" s="94"/>
      <c r="H602" s="81"/>
      <c r="U602" s="368"/>
      <c r="V602" s="368"/>
      <c r="W602" s="369"/>
    </row>
    <row r="603" ht="15.75" customHeight="1">
      <c r="A603" s="94"/>
      <c r="B603" s="94"/>
      <c r="C603" s="94"/>
      <c r="D603" s="81"/>
      <c r="E603" s="94"/>
      <c r="F603" s="94"/>
      <c r="H603" s="81"/>
      <c r="U603" s="368"/>
      <c r="V603" s="368"/>
      <c r="W603" s="369"/>
    </row>
    <row r="604" ht="15.75" customHeight="1">
      <c r="A604" s="94"/>
      <c r="B604" s="94"/>
      <c r="C604" s="94"/>
      <c r="D604" s="81"/>
      <c r="E604" s="94"/>
      <c r="F604" s="94"/>
      <c r="H604" s="81"/>
      <c r="U604" s="368"/>
      <c r="V604" s="368"/>
      <c r="W604" s="369"/>
    </row>
    <row r="605" ht="15.75" customHeight="1">
      <c r="A605" s="94"/>
      <c r="B605" s="94"/>
      <c r="C605" s="94"/>
      <c r="D605" s="81"/>
      <c r="E605" s="94"/>
      <c r="F605" s="94"/>
      <c r="H605" s="81"/>
      <c r="U605" s="368"/>
      <c r="V605" s="368"/>
      <c r="W605" s="369"/>
    </row>
    <row r="606" ht="15.75" customHeight="1">
      <c r="A606" s="94"/>
      <c r="B606" s="94"/>
      <c r="C606" s="94"/>
      <c r="D606" s="81"/>
      <c r="E606" s="94"/>
      <c r="F606" s="94"/>
      <c r="H606" s="81"/>
      <c r="U606" s="368"/>
      <c r="V606" s="368"/>
      <c r="W606" s="369"/>
    </row>
    <row r="607" ht="15.75" customHeight="1">
      <c r="A607" s="94"/>
      <c r="B607" s="94"/>
      <c r="C607" s="94"/>
      <c r="D607" s="81"/>
      <c r="E607" s="94"/>
      <c r="F607" s="94"/>
      <c r="H607" s="81"/>
      <c r="U607" s="368"/>
      <c r="V607" s="368"/>
      <c r="W607" s="369"/>
    </row>
    <row r="608" ht="15.75" customHeight="1">
      <c r="A608" s="94"/>
      <c r="B608" s="94"/>
      <c r="C608" s="94"/>
      <c r="D608" s="81"/>
      <c r="E608" s="94"/>
      <c r="F608" s="94"/>
      <c r="H608" s="81"/>
      <c r="U608" s="368"/>
      <c r="V608" s="368"/>
      <c r="W608" s="369"/>
    </row>
    <row r="609" ht="15.75" customHeight="1">
      <c r="A609" s="94"/>
      <c r="B609" s="94"/>
      <c r="C609" s="94"/>
      <c r="D609" s="81"/>
      <c r="E609" s="94"/>
      <c r="F609" s="94"/>
      <c r="H609" s="81"/>
      <c r="U609" s="368"/>
      <c r="V609" s="368"/>
      <c r="W609" s="369"/>
    </row>
    <row r="610" ht="15.75" customHeight="1">
      <c r="A610" s="94"/>
      <c r="B610" s="94"/>
      <c r="C610" s="94"/>
      <c r="D610" s="81"/>
      <c r="E610" s="94"/>
      <c r="F610" s="94"/>
      <c r="H610" s="81"/>
      <c r="U610" s="368"/>
      <c r="V610" s="368"/>
      <c r="W610" s="369"/>
    </row>
    <row r="611" ht="15.75" customHeight="1">
      <c r="A611" s="94"/>
      <c r="B611" s="94"/>
      <c r="C611" s="94"/>
      <c r="D611" s="81"/>
      <c r="E611" s="94"/>
      <c r="F611" s="94"/>
      <c r="H611" s="81"/>
      <c r="U611" s="368"/>
      <c r="V611" s="368"/>
      <c r="W611" s="369"/>
    </row>
    <row r="612" ht="15.75" customHeight="1">
      <c r="A612" s="94"/>
      <c r="B612" s="94"/>
      <c r="C612" s="94"/>
      <c r="D612" s="81"/>
      <c r="E612" s="94"/>
      <c r="F612" s="94"/>
      <c r="H612" s="81"/>
      <c r="U612" s="368"/>
      <c r="V612" s="368"/>
      <c r="W612" s="369"/>
    </row>
    <row r="613" ht="15.75" customHeight="1">
      <c r="A613" s="94"/>
      <c r="B613" s="94"/>
      <c r="C613" s="94"/>
      <c r="D613" s="81"/>
      <c r="E613" s="94"/>
      <c r="F613" s="94"/>
      <c r="H613" s="81"/>
      <c r="U613" s="368"/>
      <c r="V613" s="368"/>
      <c r="W613" s="369"/>
    </row>
    <row r="614" ht="15.75" customHeight="1">
      <c r="A614" s="94"/>
      <c r="B614" s="94"/>
      <c r="C614" s="94"/>
      <c r="D614" s="81"/>
      <c r="E614" s="94"/>
      <c r="F614" s="94"/>
      <c r="H614" s="81"/>
      <c r="U614" s="368"/>
      <c r="V614" s="368"/>
      <c r="W614" s="369"/>
    </row>
    <row r="615" ht="15.75" customHeight="1">
      <c r="A615" s="94"/>
      <c r="B615" s="94"/>
      <c r="C615" s="94"/>
      <c r="D615" s="81"/>
      <c r="E615" s="94"/>
      <c r="F615" s="94"/>
      <c r="H615" s="81"/>
      <c r="U615" s="368"/>
      <c r="V615" s="368"/>
      <c r="W615" s="369"/>
    </row>
    <row r="616" ht="15.75" customHeight="1">
      <c r="A616" s="94"/>
      <c r="B616" s="94"/>
      <c r="C616" s="94"/>
      <c r="D616" s="81"/>
      <c r="E616" s="94"/>
      <c r="F616" s="94"/>
      <c r="H616" s="81"/>
      <c r="U616" s="368"/>
      <c r="V616" s="368"/>
      <c r="W616" s="369"/>
    </row>
    <row r="617" ht="15.75" customHeight="1">
      <c r="A617" s="94"/>
      <c r="B617" s="94"/>
      <c r="C617" s="94"/>
      <c r="D617" s="81"/>
      <c r="E617" s="94"/>
      <c r="F617" s="94"/>
      <c r="H617" s="81"/>
      <c r="U617" s="368"/>
      <c r="V617" s="368"/>
      <c r="W617" s="369"/>
    </row>
    <row r="618" ht="15.75" customHeight="1">
      <c r="A618" s="94"/>
      <c r="B618" s="94"/>
      <c r="C618" s="94"/>
      <c r="D618" s="81"/>
      <c r="E618" s="94"/>
      <c r="F618" s="94"/>
      <c r="H618" s="81"/>
      <c r="U618" s="368"/>
      <c r="V618" s="368"/>
      <c r="W618" s="369"/>
    </row>
    <row r="619" ht="15.75" customHeight="1">
      <c r="A619" s="94"/>
      <c r="B619" s="94"/>
      <c r="C619" s="94"/>
      <c r="D619" s="81"/>
      <c r="E619" s="94"/>
      <c r="F619" s="94"/>
      <c r="H619" s="81"/>
      <c r="U619" s="368"/>
      <c r="V619" s="368"/>
      <c r="W619" s="369"/>
    </row>
    <row r="620" ht="15.75" customHeight="1">
      <c r="A620" s="94"/>
      <c r="B620" s="94"/>
      <c r="C620" s="94"/>
      <c r="D620" s="81"/>
      <c r="E620" s="94"/>
      <c r="F620" s="94"/>
      <c r="H620" s="81"/>
      <c r="U620" s="368"/>
      <c r="V620" s="368"/>
      <c r="W620" s="369"/>
    </row>
    <row r="621" ht="15.75" customHeight="1">
      <c r="A621" s="94"/>
      <c r="B621" s="94"/>
      <c r="C621" s="94"/>
      <c r="D621" s="81"/>
      <c r="E621" s="94"/>
      <c r="F621" s="94"/>
      <c r="H621" s="81"/>
      <c r="U621" s="368"/>
      <c r="V621" s="368"/>
      <c r="W621" s="369"/>
    </row>
    <row r="622" ht="15.75" customHeight="1">
      <c r="A622" s="94"/>
      <c r="B622" s="94"/>
      <c r="C622" s="94"/>
      <c r="D622" s="81"/>
      <c r="E622" s="94"/>
      <c r="F622" s="94"/>
      <c r="H622" s="81"/>
      <c r="U622" s="368"/>
      <c r="V622" s="368"/>
      <c r="W622" s="369"/>
    </row>
    <row r="623" ht="15.75" customHeight="1">
      <c r="A623" s="94"/>
      <c r="B623" s="94"/>
      <c r="C623" s="94"/>
      <c r="D623" s="81"/>
      <c r="E623" s="94"/>
      <c r="F623" s="94"/>
      <c r="H623" s="81"/>
      <c r="U623" s="368"/>
      <c r="V623" s="368"/>
      <c r="W623" s="369"/>
    </row>
    <row r="624" ht="15.75" customHeight="1">
      <c r="A624" s="94"/>
      <c r="B624" s="94"/>
      <c r="C624" s="94"/>
      <c r="D624" s="81"/>
      <c r="E624" s="94"/>
      <c r="F624" s="94"/>
      <c r="H624" s="81"/>
      <c r="U624" s="368"/>
      <c r="V624" s="368"/>
      <c r="W624" s="369"/>
    </row>
    <row r="625" ht="15.75" customHeight="1">
      <c r="A625" s="94"/>
      <c r="B625" s="94"/>
      <c r="C625" s="94"/>
      <c r="D625" s="81"/>
      <c r="E625" s="94"/>
      <c r="F625" s="94"/>
      <c r="H625" s="81"/>
      <c r="U625" s="368"/>
      <c r="V625" s="368"/>
      <c r="W625" s="369"/>
    </row>
    <row r="626" ht="15.75" customHeight="1">
      <c r="A626" s="94"/>
      <c r="B626" s="94"/>
      <c r="C626" s="94"/>
      <c r="D626" s="81"/>
      <c r="E626" s="94"/>
      <c r="F626" s="94"/>
      <c r="H626" s="81"/>
      <c r="U626" s="368"/>
      <c r="V626" s="368"/>
      <c r="W626" s="369"/>
    </row>
    <row r="627" ht="15.75" customHeight="1">
      <c r="A627" s="94"/>
      <c r="B627" s="94"/>
      <c r="C627" s="94"/>
      <c r="D627" s="81"/>
      <c r="E627" s="94"/>
      <c r="F627" s="94"/>
      <c r="H627" s="81"/>
      <c r="U627" s="368"/>
      <c r="V627" s="368"/>
      <c r="W627" s="369"/>
    </row>
    <row r="628" ht="15.75" customHeight="1">
      <c r="A628" s="94"/>
      <c r="B628" s="94"/>
      <c r="C628" s="94"/>
      <c r="D628" s="81"/>
      <c r="E628" s="94"/>
      <c r="F628" s="94"/>
      <c r="H628" s="81"/>
      <c r="U628" s="368"/>
      <c r="V628" s="368"/>
      <c r="W628" s="369"/>
    </row>
    <row r="629" ht="15.75" customHeight="1">
      <c r="A629" s="94"/>
      <c r="B629" s="94"/>
      <c r="C629" s="94"/>
      <c r="D629" s="81"/>
      <c r="E629" s="94"/>
      <c r="F629" s="94"/>
      <c r="H629" s="81"/>
      <c r="U629" s="368"/>
      <c r="V629" s="368"/>
      <c r="W629" s="369"/>
    </row>
    <row r="630" ht="15.75" customHeight="1">
      <c r="A630" s="94"/>
      <c r="B630" s="94"/>
      <c r="C630" s="94"/>
      <c r="D630" s="81"/>
      <c r="E630" s="94"/>
      <c r="F630" s="94"/>
      <c r="H630" s="81"/>
      <c r="U630" s="368"/>
      <c r="V630" s="368"/>
      <c r="W630" s="369"/>
    </row>
    <row r="631" ht="15.75" customHeight="1">
      <c r="A631" s="94"/>
      <c r="B631" s="94"/>
      <c r="C631" s="94"/>
      <c r="D631" s="81"/>
      <c r="E631" s="94"/>
      <c r="F631" s="94"/>
      <c r="H631" s="81"/>
      <c r="U631" s="368"/>
      <c r="V631" s="368"/>
      <c r="W631" s="369"/>
    </row>
    <row r="632" ht="15.75" customHeight="1">
      <c r="A632" s="94"/>
      <c r="B632" s="94"/>
      <c r="C632" s="94"/>
      <c r="D632" s="81"/>
      <c r="E632" s="94"/>
      <c r="F632" s="94"/>
      <c r="H632" s="81"/>
      <c r="U632" s="368"/>
      <c r="V632" s="368"/>
      <c r="W632" s="369"/>
    </row>
    <row r="633" ht="15.75" customHeight="1">
      <c r="A633" s="94"/>
      <c r="B633" s="94"/>
      <c r="C633" s="94"/>
      <c r="D633" s="81"/>
      <c r="E633" s="94"/>
      <c r="F633" s="94"/>
      <c r="H633" s="81"/>
      <c r="U633" s="368"/>
      <c r="V633" s="368"/>
      <c r="W633" s="369"/>
    </row>
    <row r="634" ht="15.75" customHeight="1">
      <c r="A634" s="94"/>
      <c r="B634" s="94"/>
      <c r="C634" s="94"/>
      <c r="D634" s="81"/>
      <c r="E634" s="94"/>
      <c r="F634" s="94"/>
      <c r="H634" s="81"/>
      <c r="U634" s="368"/>
      <c r="V634" s="368"/>
      <c r="W634" s="369"/>
    </row>
    <row r="635" ht="15.75" customHeight="1">
      <c r="A635" s="94"/>
      <c r="B635" s="94"/>
      <c r="C635" s="94"/>
      <c r="D635" s="81"/>
      <c r="E635" s="94"/>
      <c r="F635" s="94"/>
      <c r="H635" s="81"/>
      <c r="U635" s="368"/>
      <c r="V635" s="368"/>
      <c r="W635" s="369"/>
    </row>
    <row r="636" ht="15.75" customHeight="1">
      <c r="A636" s="94"/>
      <c r="B636" s="94"/>
      <c r="C636" s="94"/>
      <c r="D636" s="81"/>
      <c r="E636" s="94"/>
      <c r="F636" s="94"/>
      <c r="H636" s="81"/>
      <c r="U636" s="368"/>
      <c r="V636" s="368"/>
      <c r="W636" s="369"/>
    </row>
    <row r="637" ht="15.75" customHeight="1">
      <c r="A637" s="94"/>
      <c r="B637" s="94"/>
      <c r="C637" s="94"/>
      <c r="D637" s="81"/>
      <c r="E637" s="94"/>
      <c r="F637" s="94"/>
      <c r="H637" s="81"/>
      <c r="U637" s="368"/>
      <c r="V637" s="368"/>
      <c r="W637" s="369"/>
    </row>
    <row r="638" ht="15.75" customHeight="1">
      <c r="A638" s="94"/>
      <c r="B638" s="94"/>
      <c r="C638" s="94"/>
      <c r="D638" s="81"/>
      <c r="E638" s="94"/>
      <c r="F638" s="94"/>
      <c r="H638" s="81"/>
      <c r="U638" s="368"/>
      <c r="V638" s="368"/>
      <c r="W638" s="369"/>
    </row>
    <row r="639" ht="15.75" customHeight="1">
      <c r="A639" s="94"/>
      <c r="B639" s="94"/>
      <c r="C639" s="94"/>
      <c r="D639" s="81"/>
      <c r="E639" s="94"/>
      <c r="F639" s="94"/>
      <c r="H639" s="81"/>
      <c r="U639" s="368"/>
      <c r="V639" s="368"/>
      <c r="W639" s="369"/>
    </row>
    <row r="640" ht="15.75" customHeight="1">
      <c r="A640" s="94"/>
      <c r="B640" s="94"/>
      <c r="C640" s="94"/>
      <c r="D640" s="81"/>
      <c r="E640" s="94"/>
      <c r="F640" s="94"/>
      <c r="H640" s="81"/>
      <c r="U640" s="368"/>
      <c r="V640" s="368"/>
      <c r="W640" s="369"/>
    </row>
    <row r="641" ht="15.75" customHeight="1">
      <c r="A641" s="94"/>
      <c r="B641" s="94"/>
      <c r="C641" s="94"/>
      <c r="D641" s="81"/>
      <c r="E641" s="94"/>
      <c r="F641" s="94"/>
      <c r="H641" s="81"/>
      <c r="U641" s="368"/>
      <c r="V641" s="368"/>
      <c r="W641" s="369"/>
    </row>
    <row r="642" ht="15.75" customHeight="1">
      <c r="A642" s="94"/>
      <c r="B642" s="94"/>
      <c r="C642" s="94"/>
      <c r="D642" s="81"/>
      <c r="E642" s="94"/>
      <c r="F642" s="94"/>
      <c r="H642" s="81"/>
      <c r="U642" s="368"/>
      <c r="V642" s="368"/>
      <c r="W642" s="369"/>
    </row>
    <row r="643" ht="15.75" customHeight="1">
      <c r="A643" s="94"/>
      <c r="B643" s="94"/>
      <c r="C643" s="94"/>
      <c r="D643" s="81"/>
      <c r="E643" s="94"/>
      <c r="F643" s="94"/>
      <c r="H643" s="81"/>
      <c r="U643" s="368"/>
      <c r="V643" s="368"/>
      <c r="W643" s="369"/>
    </row>
    <row r="644" ht="15.75" customHeight="1">
      <c r="A644" s="94"/>
      <c r="B644" s="94"/>
      <c r="C644" s="94"/>
      <c r="D644" s="81"/>
      <c r="E644" s="94"/>
      <c r="F644" s="94"/>
      <c r="H644" s="81"/>
      <c r="U644" s="368"/>
      <c r="V644" s="368"/>
      <c r="W644" s="369"/>
    </row>
    <row r="645" ht="15.75" customHeight="1">
      <c r="A645" s="94"/>
      <c r="B645" s="94"/>
      <c r="C645" s="94"/>
      <c r="D645" s="81"/>
      <c r="E645" s="94"/>
      <c r="F645" s="94"/>
      <c r="H645" s="81"/>
      <c r="U645" s="368"/>
      <c r="V645" s="368"/>
      <c r="W645" s="369"/>
    </row>
    <row r="646" ht="15.75" customHeight="1">
      <c r="A646" s="94"/>
      <c r="B646" s="94"/>
      <c r="C646" s="94"/>
      <c r="D646" s="81"/>
      <c r="E646" s="94"/>
      <c r="F646" s="94"/>
      <c r="H646" s="81"/>
      <c r="U646" s="368"/>
      <c r="V646" s="368"/>
      <c r="W646" s="369"/>
    </row>
    <row r="647" ht="15.75" customHeight="1">
      <c r="A647" s="94"/>
      <c r="B647" s="94"/>
      <c r="C647" s="94"/>
      <c r="D647" s="81"/>
      <c r="E647" s="94"/>
      <c r="F647" s="94"/>
      <c r="H647" s="81"/>
      <c r="U647" s="368"/>
      <c r="V647" s="368"/>
      <c r="W647" s="369"/>
    </row>
    <row r="648" ht="15.75" customHeight="1">
      <c r="A648" s="94"/>
      <c r="B648" s="94"/>
      <c r="C648" s="94"/>
      <c r="D648" s="81"/>
      <c r="E648" s="94"/>
      <c r="F648" s="94"/>
      <c r="H648" s="81"/>
      <c r="U648" s="368"/>
      <c r="V648" s="368"/>
      <c r="W648" s="369"/>
    </row>
    <row r="649" ht="15.75" customHeight="1">
      <c r="A649" s="94"/>
      <c r="B649" s="94"/>
      <c r="C649" s="94"/>
      <c r="D649" s="81"/>
      <c r="E649" s="94"/>
      <c r="F649" s="94"/>
      <c r="H649" s="81"/>
      <c r="U649" s="368"/>
      <c r="V649" s="368"/>
      <c r="W649" s="369"/>
    </row>
    <row r="650" ht="15.75" customHeight="1">
      <c r="A650" s="94"/>
      <c r="B650" s="94"/>
      <c r="C650" s="94"/>
      <c r="D650" s="81"/>
      <c r="E650" s="94"/>
      <c r="F650" s="94"/>
      <c r="H650" s="81"/>
      <c r="U650" s="368"/>
      <c r="V650" s="368"/>
      <c r="W650" s="369"/>
    </row>
    <row r="651" ht="15.75" customHeight="1">
      <c r="A651" s="94"/>
      <c r="B651" s="94"/>
      <c r="C651" s="94"/>
      <c r="D651" s="81"/>
      <c r="E651" s="94"/>
      <c r="F651" s="94"/>
      <c r="H651" s="81"/>
      <c r="U651" s="368"/>
      <c r="V651" s="368"/>
      <c r="W651" s="369"/>
    </row>
    <row r="652" ht="15.75" customHeight="1">
      <c r="A652" s="94"/>
      <c r="B652" s="94"/>
      <c r="C652" s="94"/>
      <c r="D652" s="81"/>
      <c r="E652" s="94"/>
      <c r="F652" s="94"/>
      <c r="H652" s="81"/>
      <c r="U652" s="368"/>
      <c r="V652" s="368"/>
      <c r="W652" s="369"/>
    </row>
    <row r="653" ht="15.75" customHeight="1">
      <c r="A653" s="94"/>
      <c r="B653" s="94"/>
      <c r="C653" s="94"/>
      <c r="D653" s="81"/>
      <c r="E653" s="94"/>
      <c r="F653" s="94"/>
      <c r="H653" s="81"/>
      <c r="U653" s="368"/>
      <c r="V653" s="368"/>
      <c r="W653" s="369"/>
    </row>
    <row r="654" ht="15.75" customHeight="1">
      <c r="A654" s="94"/>
      <c r="B654" s="94"/>
      <c r="C654" s="94"/>
      <c r="D654" s="81"/>
      <c r="E654" s="94"/>
      <c r="F654" s="94"/>
      <c r="H654" s="81"/>
      <c r="U654" s="368"/>
      <c r="V654" s="368"/>
      <c r="W654" s="369"/>
    </row>
    <row r="655" ht="15.75" customHeight="1">
      <c r="A655" s="94"/>
      <c r="B655" s="94"/>
      <c r="C655" s="94"/>
      <c r="D655" s="81"/>
      <c r="E655" s="94"/>
      <c r="F655" s="94"/>
      <c r="H655" s="81"/>
      <c r="U655" s="368"/>
      <c r="V655" s="368"/>
      <c r="W655" s="369"/>
    </row>
    <row r="656" ht="15.75" customHeight="1">
      <c r="A656" s="94"/>
      <c r="B656" s="94"/>
      <c r="C656" s="94"/>
      <c r="D656" s="81"/>
      <c r="E656" s="94"/>
      <c r="F656" s="94"/>
      <c r="H656" s="81"/>
      <c r="U656" s="368"/>
      <c r="V656" s="368"/>
      <c r="W656" s="369"/>
    </row>
    <row r="657" ht="15.75" customHeight="1">
      <c r="A657" s="94"/>
      <c r="B657" s="94"/>
      <c r="C657" s="94"/>
      <c r="D657" s="81"/>
      <c r="E657" s="94"/>
      <c r="F657" s="94"/>
      <c r="H657" s="81"/>
      <c r="U657" s="368"/>
      <c r="V657" s="368"/>
      <c r="W657" s="369"/>
    </row>
    <row r="658" ht="15.75" customHeight="1">
      <c r="A658" s="94"/>
      <c r="B658" s="94"/>
      <c r="C658" s="94"/>
      <c r="D658" s="81"/>
      <c r="E658" s="94"/>
      <c r="F658" s="94"/>
      <c r="H658" s="81"/>
      <c r="U658" s="368"/>
      <c r="V658" s="368"/>
      <c r="W658" s="369"/>
    </row>
    <row r="659" ht="15.75" customHeight="1">
      <c r="A659" s="94"/>
      <c r="B659" s="94"/>
      <c r="C659" s="94"/>
      <c r="D659" s="81"/>
      <c r="E659" s="94"/>
      <c r="F659" s="94"/>
      <c r="H659" s="81"/>
      <c r="U659" s="368"/>
      <c r="V659" s="368"/>
      <c r="W659" s="369"/>
    </row>
    <row r="660" ht="15.75" customHeight="1">
      <c r="A660" s="94"/>
      <c r="B660" s="94"/>
      <c r="C660" s="94"/>
      <c r="D660" s="81"/>
      <c r="E660" s="94"/>
      <c r="F660" s="94"/>
      <c r="H660" s="81"/>
      <c r="U660" s="368"/>
      <c r="V660" s="368"/>
      <c r="W660" s="369"/>
    </row>
    <row r="661" ht="15.75" customHeight="1">
      <c r="A661" s="94"/>
      <c r="B661" s="94"/>
      <c r="C661" s="94"/>
      <c r="D661" s="81"/>
      <c r="E661" s="94"/>
      <c r="F661" s="94"/>
      <c r="H661" s="81"/>
      <c r="U661" s="368"/>
      <c r="V661" s="368"/>
      <c r="W661" s="369"/>
    </row>
    <row r="662" ht="15.75" customHeight="1">
      <c r="A662" s="94"/>
      <c r="B662" s="94"/>
      <c r="C662" s="94"/>
      <c r="D662" s="81"/>
      <c r="E662" s="94"/>
      <c r="F662" s="94"/>
      <c r="H662" s="81"/>
      <c r="U662" s="368"/>
      <c r="V662" s="368"/>
      <c r="W662" s="369"/>
    </row>
    <row r="663" ht="15.75" customHeight="1">
      <c r="A663" s="94"/>
      <c r="B663" s="94"/>
      <c r="C663" s="94"/>
      <c r="D663" s="81"/>
      <c r="E663" s="94"/>
      <c r="F663" s="94"/>
      <c r="H663" s="81"/>
      <c r="U663" s="368"/>
      <c r="V663" s="368"/>
      <c r="W663" s="369"/>
    </row>
    <row r="664" ht="15.75" customHeight="1">
      <c r="A664" s="94"/>
      <c r="B664" s="94"/>
      <c r="C664" s="94"/>
      <c r="D664" s="81"/>
      <c r="E664" s="94"/>
      <c r="F664" s="94"/>
      <c r="H664" s="81"/>
      <c r="U664" s="368"/>
      <c r="V664" s="368"/>
      <c r="W664" s="369"/>
    </row>
    <row r="665" ht="15.75" customHeight="1">
      <c r="A665" s="94"/>
      <c r="B665" s="94"/>
      <c r="C665" s="94"/>
      <c r="D665" s="81"/>
      <c r="E665" s="94"/>
      <c r="F665" s="94"/>
      <c r="H665" s="81"/>
      <c r="U665" s="368"/>
      <c r="V665" s="368"/>
      <c r="W665" s="369"/>
    </row>
    <row r="666" ht="15.75" customHeight="1">
      <c r="A666" s="94"/>
      <c r="B666" s="94"/>
      <c r="C666" s="94"/>
      <c r="D666" s="81"/>
      <c r="E666" s="94"/>
      <c r="F666" s="94"/>
      <c r="H666" s="81"/>
      <c r="U666" s="368"/>
      <c r="V666" s="368"/>
      <c r="W666" s="369"/>
    </row>
    <row r="667" ht="15.75" customHeight="1">
      <c r="A667" s="94"/>
      <c r="B667" s="94"/>
      <c r="C667" s="94"/>
      <c r="D667" s="81"/>
      <c r="E667" s="94"/>
      <c r="F667" s="94"/>
      <c r="H667" s="81"/>
      <c r="U667" s="368"/>
      <c r="V667" s="368"/>
      <c r="W667" s="369"/>
    </row>
    <row r="668" ht="15.75" customHeight="1">
      <c r="A668" s="94"/>
      <c r="B668" s="94"/>
      <c r="C668" s="94"/>
      <c r="D668" s="81"/>
      <c r="E668" s="94"/>
      <c r="F668" s="94"/>
      <c r="H668" s="81"/>
      <c r="U668" s="368"/>
      <c r="V668" s="368"/>
      <c r="W668" s="369"/>
    </row>
    <row r="669" ht="15.75" customHeight="1">
      <c r="A669" s="94"/>
      <c r="B669" s="94"/>
      <c r="C669" s="94"/>
      <c r="D669" s="81"/>
      <c r="E669" s="94"/>
      <c r="F669" s="94"/>
      <c r="H669" s="81"/>
      <c r="U669" s="368"/>
      <c r="V669" s="368"/>
      <c r="W669" s="369"/>
    </row>
    <row r="670" ht="15.75" customHeight="1">
      <c r="A670" s="94"/>
      <c r="B670" s="94"/>
      <c r="C670" s="94"/>
      <c r="D670" s="81"/>
      <c r="E670" s="94"/>
      <c r="F670" s="94"/>
      <c r="H670" s="81"/>
      <c r="U670" s="368"/>
      <c r="V670" s="368"/>
      <c r="W670" s="369"/>
    </row>
    <row r="671" ht="15.75" customHeight="1">
      <c r="A671" s="94"/>
      <c r="B671" s="94"/>
      <c r="C671" s="94"/>
      <c r="D671" s="81"/>
      <c r="E671" s="94"/>
      <c r="F671" s="94"/>
      <c r="H671" s="81"/>
      <c r="U671" s="368"/>
      <c r="V671" s="368"/>
      <c r="W671" s="369"/>
    </row>
    <row r="672" ht="15.75" customHeight="1">
      <c r="A672" s="94"/>
      <c r="B672" s="94"/>
      <c r="C672" s="94"/>
      <c r="D672" s="81"/>
      <c r="E672" s="94"/>
      <c r="F672" s="94"/>
      <c r="H672" s="81"/>
      <c r="U672" s="368"/>
      <c r="V672" s="368"/>
      <c r="W672" s="369"/>
    </row>
    <row r="673" ht="15.75" customHeight="1">
      <c r="A673" s="94"/>
      <c r="B673" s="94"/>
      <c r="C673" s="94"/>
      <c r="D673" s="81"/>
      <c r="E673" s="94"/>
      <c r="F673" s="94"/>
      <c r="H673" s="81"/>
      <c r="U673" s="368"/>
      <c r="V673" s="368"/>
      <c r="W673" s="369"/>
    </row>
    <row r="674" ht="15.75" customHeight="1">
      <c r="A674" s="94"/>
      <c r="B674" s="94"/>
      <c r="C674" s="94"/>
      <c r="D674" s="81"/>
      <c r="E674" s="94"/>
      <c r="F674" s="94"/>
      <c r="H674" s="81"/>
      <c r="U674" s="368"/>
      <c r="V674" s="368"/>
      <c r="W674" s="369"/>
    </row>
    <row r="675" ht="15.75" customHeight="1">
      <c r="A675" s="94"/>
      <c r="B675" s="94"/>
      <c r="C675" s="94"/>
      <c r="D675" s="81"/>
      <c r="E675" s="94"/>
      <c r="F675" s="94"/>
      <c r="H675" s="81"/>
      <c r="U675" s="368"/>
      <c r="V675" s="368"/>
      <c r="W675" s="369"/>
    </row>
    <row r="676" ht="15.75" customHeight="1">
      <c r="A676" s="94"/>
      <c r="B676" s="94"/>
      <c r="C676" s="94"/>
      <c r="D676" s="81"/>
      <c r="E676" s="94"/>
      <c r="F676" s="94"/>
      <c r="H676" s="81"/>
      <c r="U676" s="368"/>
      <c r="V676" s="368"/>
      <c r="W676" s="369"/>
    </row>
    <row r="677" ht="15.75" customHeight="1">
      <c r="A677" s="94"/>
      <c r="B677" s="94"/>
      <c r="C677" s="94"/>
      <c r="D677" s="81"/>
      <c r="E677" s="94"/>
      <c r="F677" s="94"/>
      <c r="H677" s="81"/>
      <c r="U677" s="368"/>
      <c r="V677" s="368"/>
      <c r="W677" s="369"/>
    </row>
    <row r="678" ht="15.75" customHeight="1">
      <c r="A678" s="94"/>
      <c r="B678" s="94"/>
      <c r="C678" s="94"/>
      <c r="D678" s="81"/>
      <c r="E678" s="94"/>
      <c r="F678" s="94"/>
      <c r="H678" s="81"/>
      <c r="U678" s="368"/>
      <c r="V678" s="368"/>
      <c r="W678" s="369"/>
    </row>
    <row r="679" ht="15.75" customHeight="1">
      <c r="A679" s="94"/>
      <c r="B679" s="94"/>
      <c r="C679" s="94"/>
      <c r="D679" s="81"/>
      <c r="E679" s="94"/>
      <c r="F679" s="94"/>
      <c r="H679" s="81"/>
      <c r="U679" s="368"/>
      <c r="V679" s="368"/>
      <c r="W679" s="369"/>
    </row>
    <row r="680" ht="15.75" customHeight="1">
      <c r="A680" s="94"/>
      <c r="B680" s="94"/>
      <c r="C680" s="94"/>
      <c r="D680" s="81"/>
      <c r="E680" s="94"/>
      <c r="F680" s="94"/>
      <c r="H680" s="81"/>
      <c r="U680" s="368"/>
      <c r="V680" s="368"/>
      <c r="W680" s="369"/>
    </row>
    <row r="681" ht="15.75" customHeight="1">
      <c r="A681" s="94"/>
      <c r="B681" s="94"/>
      <c r="C681" s="94"/>
      <c r="D681" s="81"/>
      <c r="E681" s="94"/>
      <c r="F681" s="94"/>
      <c r="H681" s="81"/>
      <c r="U681" s="368"/>
      <c r="V681" s="368"/>
      <c r="W681" s="369"/>
    </row>
    <row r="682" ht="15.75" customHeight="1">
      <c r="A682" s="94"/>
      <c r="B682" s="94"/>
      <c r="C682" s="94"/>
      <c r="D682" s="81"/>
      <c r="E682" s="94"/>
      <c r="F682" s="94"/>
      <c r="H682" s="81"/>
      <c r="U682" s="368"/>
      <c r="V682" s="368"/>
      <c r="W682" s="369"/>
    </row>
    <row r="683" ht="15.75" customHeight="1">
      <c r="A683" s="94"/>
      <c r="B683" s="94"/>
      <c r="C683" s="94"/>
      <c r="D683" s="81"/>
      <c r="E683" s="94"/>
      <c r="F683" s="94"/>
      <c r="H683" s="81"/>
      <c r="U683" s="368"/>
      <c r="V683" s="368"/>
      <c r="W683" s="369"/>
    </row>
    <row r="684" ht="15.75" customHeight="1">
      <c r="A684" s="94"/>
      <c r="B684" s="94"/>
      <c r="C684" s="94"/>
      <c r="D684" s="81"/>
      <c r="E684" s="94"/>
      <c r="F684" s="94"/>
      <c r="H684" s="81"/>
      <c r="U684" s="368"/>
      <c r="V684" s="368"/>
      <c r="W684" s="369"/>
    </row>
    <row r="685" ht="15.75" customHeight="1">
      <c r="A685" s="94"/>
      <c r="B685" s="94"/>
      <c r="C685" s="94"/>
      <c r="D685" s="81"/>
      <c r="E685" s="94"/>
      <c r="F685" s="94"/>
      <c r="H685" s="81"/>
      <c r="U685" s="368"/>
      <c r="V685" s="368"/>
      <c r="W685" s="369"/>
    </row>
    <row r="686" ht="15.75" customHeight="1">
      <c r="A686" s="94"/>
      <c r="B686" s="94"/>
      <c r="C686" s="94"/>
      <c r="D686" s="81"/>
      <c r="E686" s="94"/>
      <c r="F686" s="94"/>
      <c r="H686" s="81"/>
      <c r="U686" s="368"/>
      <c r="V686" s="368"/>
      <c r="W686" s="369"/>
    </row>
    <row r="687" ht="15.75" customHeight="1">
      <c r="A687" s="94"/>
      <c r="B687" s="94"/>
      <c r="C687" s="94"/>
      <c r="D687" s="81"/>
      <c r="E687" s="94"/>
      <c r="F687" s="94"/>
      <c r="H687" s="81"/>
      <c r="U687" s="368"/>
      <c r="V687" s="368"/>
      <c r="W687" s="369"/>
    </row>
    <row r="688" ht="15.75" customHeight="1">
      <c r="A688" s="94"/>
      <c r="B688" s="94"/>
      <c r="C688" s="94"/>
      <c r="D688" s="81"/>
      <c r="E688" s="94"/>
      <c r="F688" s="94"/>
      <c r="H688" s="81"/>
      <c r="U688" s="368"/>
      <c r="V688" s="368"/>
      <c r="W688" s="369"/>
    </row>
    <row r="689" ht="15.75" customHeight="1">
      <c r="A689" s="94"/>
      <c r="B689" s="94"/>
      <c r="C689" s="94"/>
      <c r="D689" s="81"/>
      <c r="E689" s="94"/>
      <c r="F689" s="94"/>
      <c r="H689" s="81"/>
      <c r="U689" s="368"/>
      <c r="V689" s="368"/>
      <c r="W689" s="369"/>
    </row>
    <row r="690" ht="15.75" customHeight="1">
      <c r="A690" s="94"/>
      <c r="B690" s="94"/>
      <c r="C690" s="94"/>
      <c r="D690" s="81"/>
      <c r="E690" s="94"/>
      <c r="F690" s="94"/>
      <c r="H690" s="81"/>
      <c r="U690" s="368"/>
      <c r="V690" s="368"/>
      <c r="W690" s="369"/>
    </row>
    <row r="691" ht="15.75" customHeight="1">
      <c r="A691" s="94"/>
      <c r="B691" s="94"/>
      <c r="C691" s="94"/>
      <c r="D691" s="81"/>
      <c r="E691" s="94"/>
      <c r="F691" s="94"/>
      <c r="H691" s="81"/>
      <c r="U691" s="368"/>
      <c r="V691" s="368"/>
      <c r="W691" s="369"/>
    </row>
    <row r="692" ht="15.75" customHeight="1">
      <c r="A692" s="94"/>
      <c r="B692" s="94"/>
      <c r="C692" s="94"/>
      <c r="D692" s="81"/>
      <c r="E692" s="94"/>
      <c r="F692" s="94"/>
      <c r="H692" s="81"/>
      <c r="U692" s="368"/>
      <c r="V692" s="368"/>
      <c r="W692" s="369"/>
    </row>
    <row r="693" ht="15.75" customHeight="1">
      <c r="A693" s="94"/>
      <c r="B693" s="94"/>
      <c r="C693" s="94"/>
      <c r="D693" s="81"/>
      <c r="E693" s="94"/>
      <c r="F693" s="94"/>
      <c r="H693" s="81"/>
      <c r="U693" s="368"/>
      <c r="V693" s="368"/>
      <c r="W693" s="369"/>
    </row>
    <row r="694" ht="15.75" customHeight="1">
      <c r="A694" s="94"/>
      <c r="B694" s="94"/>
      <c r="C694" s="94"/>
      <c r="D694" s="81"/>
      <c r="E694" s="94"/>
      <c r="F694" s="94"/>
      <c r="H694" s="81"/>
      <c r="U694" s="368"/>
      <c r="V694" s="368"/>
      <c r="W694" s="369"/>
    </row>
    <row r="695" ht="15.75" customHeight="1">
      <c r="A695" s="94"/>
      <c r="B695" s="94"/>
      <c r="C695" s="94"/>
      <c r="D695" s="81"/>
      <c r="E695" s="94"/>
      <c r="F695" s="94"/>
      <c r="H695" s="81"/>
      <c r="U695" s="368"/>
      <c r="V695" s="368"/>
      <c r="W695" s="369"/>
    </row>
    <row r="696" ht="15.75" customHeight="1">
      <c r="A696" s="94"/>
      <c r="B696" s="94"/>
      <c r="C696" s="94"/>
      <c r="D696" s="81"/>
      <c r="E696" s="94"/>
      <c r="F696" s="94"/>
      <c r="H696" s="81"/>
      <c r="U696" s="368"/>
      <c r="V696" s="368"/>
      <c r="W696" s="369"/>
    </row>
    <row r="697" ht="15.75" customHeight="1">
      <c r="A697" s="94"/>
      <c r="B697" s="94"/>
      <c r="C697" s="94"/>
      <c r="D697" s="81"/>
      <c r="E697" s="94"/>
      <c r="F697" s="94"/>
      <c r="H697" s="81"/>
      <c r="U697" s="368"/>
      <c r="V697" s="368"/>
      <c r="W697" s="369"/>
    </row>
    <row r="698" ht="15.75" customHeight="1">
      <c r="A698" s="94"/>
      <c r="B698" s="94"/>
      <c r="C698" s="94"/>
      <c r="D698" s="81"/>
      <c r="E698" s="94"/>
      <c r="F698" s="94"/>
      <c r="H698" s="81"/>
      <c r="U698" s="368"/>
      <c r="V698" s="368"/>
      <c r="W698" s="369"/>
    </row>
    <row r="699" ht="15.75" customHeight="1">
      <c r="A699" s="94"/>
      <c r="B699" s="94"/>
      <c r="C699" s="94"/>
      <c r="D699" s="81"/>
      <c r="E699" s="94"/>
      <c r="F699" s="94"/>
      <c r="H699" s="81"/>
      <c r="U699" s="368"/>
      <c r="V699" s="368"/>
      <c r="W699" s="369"/>
    </row>
    <row r="700" ht="15.75" customHeight="1">
      <c r="A700" s="94"/>
      <c r="B700" s="94"/>
      <c r="C700" s="94"/>
      <c r="D700" s="81"/>
      <c r="E700" s="94"/>
      <c r="F700" s="94"/>
      <c r="H700" s="81"/>
      <c r="U700" s="368"/>
      <c r="V700" s="368"/>
      <c r="W700" s="369"/>
    </row>
    <row r="701" ht="15.75" customHeight="1">
      <c r="A701" s="94"/>
      <c r="B701" s="94"/>
      <c r="C701" s="94"/>
      <c r="D701" s="81"/>
      <c r="E701" s="94"/>
      <c r="F701" s="94"/>
      <c r="H701" s="81"/>
      <c r="U701" s="368"/>
      <c r="V701" s="368"/>
      <c r="W701" s="369"/>
    </row>
    <row r="702" ht="15.75" customHeight="1">
      <c r="A702" s="94"/>
      <c r="B702" s="94"/>
      <c r="C702" s="94"/>
      <c r="D702" s="81"/>
      <c r="E702" s="94"/>
      <c r="F702" s="94"/>
      <c r="H702" s="81"/>
      <c r="U702" s="368"/>
      <c r="V702" s="368"/>
      <c r="W702" s="369"/>
    </row>
    <row r="703" ht="15.75" customHeight="1">
      <c r="A703" s="94"/>
      <c r="B703" s="94"/>
      <c r="C703" s="94"/>
      <c r="D703" s="81"/>
      <c r="E703" s="94"/>
      <c r="F703" s="94"/>
      <c r="H703" s="81"/>
      <c r="U703" s="368"/>
      <c r="V703" s="368"/>
      <c r="W703" s="369"/>
    </row>
    <row r="704" ht="15.75" customHeight="1">
      <c r="A704" s="94"/>
      <c r="B704" s="94"/>
      <c r="C704" s="94"/>
      <c r="D704" s="81"/>
      <c r="E704" s="94"/>
      <c r="F704" s="94"/>
      <c r="H704" s="81"/>
      <c r="U704" s="368"/>
      <c r="V704" s="368"/>
      <c r="W704" s="369"/>
    </row>
    <row r="705" ht="15.75" customHeight="1">
      <c r="A705" s="94"/>
      <c r="B705" s="94"/>
      <c r="C705" s="94"/>
      <c r="D705" s="81"/>
      <c r="E705" s="94"/>
      <c r="F705" s="94"/>
      <c r="H705" s="81"/>
      <c r="U705" s="368"/>
      <c r="V705" s="368"/>
      <c r="W705" s="369"/>
    </row>
    <row r="706" ht="15.75" customHeight="1">
      <c r="A706" s="94"/>
      <c r="B706" s="94"/>
      <c r="C706" s="94"/>
      <c r="D706" s="81"/>
      <c r="E706" s="94"/>
      <c r="F706" s="94"/>
      <c r="H706" s="81"/>
      <c r="U706" s="368"/>
      <c r="V706" s="368"/>
      <c r="W706" s="369"/>
    </row>
    <row r="707" ht="15.75" customHeight="1">
      <c r="A707" s="94"/>
      <c r="B707" s="94"/>
      <c r="C707" s="94"/>
      <c r="D707" s="81"/>
      <c r="E707" s="94"/>
      <c r="F707" s="94"/>
      <c r="H707" s="81"/>
      <c r="U707" s="368"/>
      <c r="V707" s="368"/>
      <c r="W707" s="369"/>
    </row>
    <row r="708" ht="15.75" customHeight="1">
      <c r="A708" s="94"/>
      <c r="B708" s="94"/>
      <c r="C708" s="94"/>
      <c r="D708" s="81"/>
      <c r="E708" s="94"/>
      <c r="F708" s="94"/>
      <c r="H708" s="81"/>
      <c r="U708" s="368"/>
      <c r="V708" s="368"/>
      <c r="W708" s="369"/>
    </row>
    <row r="709" ht="15.75" customHeight="1">
      <c r="A709" s="94"/>
      <c r="B709" s="94"/>
      <c r="C709" s="94"/>
      <c r="D709" s="81"/>
      <c r="E709" s="94"/>
      <c r="F709" s="94"/>
      <c r="H709" s="81"/>
      <c r="U709" s="368"/>
      <c r="V709" s="368"/>
      <c r="W709" s="369"/>
    </row>
    <row r="710" ht="15.75" customHeight="1">
      <c r="A710" s="94"/>
      <c r="B710" s="94"/>
      <c r="C710" s="94"/>
      <c r="D710" s="81"/>
      <c r="E710" s="94"/>
      <c r="F710" s="94"/>
      <c r="H710" s="81"/>
      <c r="U710" s="368"/>
      <c r="V710" s="368"/>
      <c r="W710" s="369"/>
    </row>
    <row r="711" ht="15.75" customHeight="1">
      <c r="A711" s="94"/>
      <c r="B711" s="94"/>
      <c r="C711" s="94"/>
      <c r="D711" s="81"/>
      <c r="E711" s="94"/>
      <c r="F711" s="94"/>
      <c r="H711" s="81"/>
      <c r="U711" s="368"/>
      <c r="V711" s="368"/>
      <c r="W711" s="369"/>
    </row>
    <row r="712" ht="15.75" customHeight="1">
      <c r="A712" s="94"/>
      <c r="B712" s="94"/>
      <c r="C712" s="94"/>
      <c r="D712" s="81"/>
      <c r="E712" s="94"/>
      <c r="F712" s="94"/>
      <c r="H712" s="81"/>
      <c r="U712" s="368"/>
      <c r="V712" s="368"/>
      <c r="W712" s="369"/>
    </row>
    <row r="713" ht="15.75" customHeight="1">
      <c r="A713" s="94"/>
      <c r="B713" s="94"/>
      <c r="C713" s="94"/>
      <c r="D713" s="81"/>
      <c r="E713" s="94"/>
      <c r="F713" s="94"/>
      <c r="H713" s="81"/>
      <c r="U713" s="368"/>
      <c r="V713" s="368"/>
      <c r="W713" s="369"/>
    </row>
    <row r="714" ht="15.75" customHeight="1">
      <c r="A714" s="94"/>
      <c r="B714" s="94"/>
      <c r="C714" s="94"/>
      <c r="D714" s="81"/>
      <c r="E714" s="94"/>
      <c r="F714" s="94"/>
      <c r="H714" s="81"/>
      <c r="U714" s="368"/>
      <c r="V714" s="368"/>
      <c r="W714" s="369"/>
    </row>
    <row r="715" ht="15.75" customHeight="1">
      <c r="A715" s="94"/>
      <c r="B715" s="94"/>
      <c r="C715" s="94"/>
      <c r="D715" s="81"/>
      <c r="E715" s="94"/>
      <c r="F715" s="94"/>
      <c r="H715" s="81"/>
      <c r="U715" s="368"/>
      <c r="V715" s="368"/>
      <c r="W715" s="369"/>
    </row>
    <row r="716" ht="15.75" customHeight="1">
      <c r="A716" s="94"/>
      <c r="B716" s="94"/>
      <c r="C716" s="94"/>
      <c r="D716" s="81"/>
      <c r="E716" s="94"/>
      <c r="F716" s="94"/>
      <c r="H716" s="81"/>
      <c r="U716" s="368"/>
      <c r="V716" s="368"/>
      <c r="W716" s="369"/>
    </row>
    <row r="717" ht="15.75" customHeight="1">
      <c r="A717" s="94"/>
      <c r="B717" s="94"/>
      <c r="C717" s="94"/>
      <c r="D717" s="81"/>
      <c r="E717" s="94"/>
      <c r="F717" s="94"/>
      <c r="H717" s="81"/>
      <c r="U717" s="368"/>
      <c r="V717" s="368"/>
      <c r="W717" s="369"/>
    </row>
    <row r="718" ht="15.75" customHeight="1">
      <c r="A718" s="94"/>
      <c r="B718" s="94"/>
      <c r="C718" s="94"/>
      <c r="D718" s="81"/>
      <c r="E718" s="94"/>
      <c r="F718" s="94"/>
      <c r="H718" s="81"/>
      <c r="U718" s="368"/>
      <c r="V718" s="368"/>
      <c r="W718" s="369"/>
    </row>
    <row r="719" ht="15.75" customHeight="1">
      <c r="A719" s="94"/>
      <c r="B719" s="94"/>
      <c r="C719" s="94"/>
      <c r="D719" s="81"/>
      <c r="E719" s="94"/>
      <c r="F719" s="94"/>
      <c r="H719" s="81"/>
      <c r="U719" s="368"/>
      <c r="V719" s="368"/>
      <c r="W719" s="369"/>
    </row>
    <row r="720" ht="15.75" customHeight="1">
      <c r="A720" s="94"/>
      <c r="B720" s="94"/>
      <c r="C720" s="94"/>
      <c r="D720" s="81"/>
      <c r="E720" s="94"/>
      <c r="F720" s="94"/>
      <c r="H720" s="81"/>
      <c r="U720" s="368"/>
      <c r="V720" s="368"/>
      <c r="W720" s="369"/>
    </row>
    <row r="721" ht="15.75" customHeight="1">
      <c r="A721" s="94"/>
      <c r="B721" s="94"/>
      <c r="C721" s="94"/>
      <c r="D721" s="81"/>
      <c r="E721" s="94"/>
      <c r="F721" s="94"/>
      <c r="H721" s="81"/>
      <c r="U721" s="368"/>
      <c r="V721" s="368"/>
      <c r="W721" s="369"/>
    </row>
    <row r="722" ht="15.75" customHeight="1">
      <c r="A722" s="94"/>
      <c r="B722" s="94"/>
      <c r="C722" s="94"/>
      <c r="D722" s="81"/>
      <c r="E722" s="94"/>
      <c r="F722" s="94"/>
      <c r="H722" s="81"/>
      <c r="U722" s="368"/>
      <c r="V722" s="368"/>
      <c r="W722" s="369"/>
    </row>
    <row r="723" ht="15.75" customHeight="1">
      <c r="A723" s="94"/>
      <c r="B723" s="94"/>
      <c r="C723" s="94"/>
      <c r="D723" s="81"/>
      <c r="E723" s="94"/>
      <c r="F723" s="94"/>
      <c r="H723" s="81"/>
      <c r="U723" s="368"/>
      <c r="V723" s="368"/>
      <c r="W723" s="369"/>
    </row>
    <row r="724" ht="15.75" customHeight="1">
      <c r="A724" s="94"/>
      <c r="B724" s="94"/>
      <c r="C724" s="94"/>
      <c r="D724" s="81"/>
      <c r="E724" s="94"/>
      <c r="F724" s="94"/>
      <c r="H724" s="81"/>
      <c r="U724" s="368"/>
      <c r="V724" s="368"/>
      <c r="W724" s="369"/>
    </row>
    <row r="725" ht="15.75" customHeight="1">
      <c r="A725" s="94"/>
      <c r="B725" s="94"/>
      <c r="C725" s="94"/>
      <c r="D725" s="81"/>
      <c r="E725" s="94"/>
      <c r="F725" s="94"/>
      <c r="H725" s="81"/>
      <c r="U725" s="368"/>
      <c r="V725" s="368"/>
      <c r="W725" s="369"/>
    </row>
    <row r="726" ht="15.75" customHeight="1">
      <c r="A726" s="94"/>
      <c r="B726" s="94"/>
      <c r="C726" s="94"/>
      <c r="D726" s="81"/>
      <c r="E726" s="94"/>
      <c r="F726" s="94"/>
      <c r="H726" s="81"/>
      <c r="U726" s="368"/>
      <c r="V726" s="368"/>
      <c r="W726" s="369"/>
    </row>
    <row r="727" ht="15.75" customHeight="1">
      <c r="A727" s="94"/>
      <c r="B727" s="94"/>
      <c r="C727" s="94"/>
      <c r="D727" s="81"/>
      <c r="E727" s="94"/>
      <c r="F727" s="94"/>
      <c r="H727" s="81"/>
      <c r="U727" s="368"/>
      <c r="V727" s="368"/>
      <c r="W727" s="369"/>
    </row>
    <row r="728" ht="15.75" customHeight="1">
      <c r="A728" s="94"/>
      <c r="B728" s="94"/>
      <c r="C728" s="94"/>
      <c r="D728" s="81"/>
      <c r="E728" s="94"/>
      <c r="F728" s="94"/>
      <c r="H728" s="81"/>
      <c r="U728" s="368"/>
      <c r="V728" s="368"/>
      <c r="W728" s="369"/>
    </row>
    <row r="729" ht="15.75" customHeight="1">
      <c r="A729" s="94"/>
      <c r="B729" s="94"/>
      <c r="C729" s="94"/>
      <c r="D729" s="81"/>
      <c r="E729" s="94"/>
      <c r="F729" s="94"/>
      <c r="H729" s="81"/>
      <c r="U729" s="368"/>
      <c r="V729" s="368"/>
      <c r="W729" s="369"/>
    </row>
    <row r="730" ht="15.75" customHeight="1">
      <c r="A730" s="94"/>
      <c r="B730" s="94"/>
      <c r="C730" s="94"/>
      <c r="D730" s="81"/>
      <c r="E730" s="94"/>
      <c r="F730" s="94"/>
      <c r="H730" s="81"/>
      <c r="U730" s="368"/>
      <c r="V730" s="368"/>
      <c r="W730" s="369"/>
    </row>
    <row r="731" ht="15.75" customHeight="1">
      <c r="A731" s="94"/>
      <c r="B731" s="94"/>
      <c r="C731" s="94"/>
      <c r="D731" s="81"/>
      <c r="E731" s="94"/>
      <c r="F731" s="94"/>
      <c r="H731" s="81"/>
      <c r="U731" s="368"/>
      <c r="V731" s="368"/>
      <c r="W731" s="369"/>
    </row>
    <row r="732" ht="15.75" customHeight="1">
      <c r="A732" s="94"/>
      <c r="B732" s="94"/>
      <c r="C732" s="94"/>
      <c r="D732" s="81"/>
      <c r="E732" s="94"/>
      <c r="F732" s="94"/>
      <c r="H732" s="81"/>
      <c r="U732" s="368"/>
      <c r="V732" s="368"/>
      <c r="W732" s="369"/>
    </row>
    <row r="733" ht="15.75" customHeight="1">
      <c r="A733" s="94"/>
      <c r="B733" s="94"/>
      <c r="C733" s="94"/>
      <c r="D733" s="81"/>
      <c r="E733" s="94"/>
      <c r="F733" s="94"/>
      <c r="H733" s="81"/>
      <c r="U733" s="368"/>
      <c r="V733" s="368"/>
      <c r="W733" s="369"/>
    </row>
    <row r="734" ht="15.75" customHeight="1">
      <c r="A734" s="94"/>
      <c r="B734" s="94"/>
      <c r="C734" s="94"/>
      <c r="D734" s="81"/>
      <c r="E734" s="94"/>
      <c r="F734" s="94"/>
      <c r="H734" s="81"/>
      <c r="U734" s="368"/>
      <c r="V734" s="368"/>
      <c r="W734" s="369"/>
    </row>
    <row r="735" ht="15.75" customHeight="1">
      <c r="A735" s="94"/>
      <c r="B735" s="94"/>
      <c r="C735" s="94"/>
      <c r="D735" s="81"/>
      <c r="E735" s="94"/>
      <c r="F735" s="94"/>
      <c r="H735" s="81"/>
      <c r="U735" s="368"/>
      <c r="V735" s="368"/>
      <c r="W735" s="369"/>
    </row>
    <row r="736" ht="15.75" customHeight="1">
      <c r="A736" s="94"/>
      <c r="B736" s="94"/>
      <c r="C736" s="94"/>
      <c r="D736" s="81"/>
      <c r="E736" s="94"/>
      <c r="F736" s="94"/>
      <c r="H736" s="81"/>
      <c r="U736" s="368"/>
      <c r="V736" s="368"/>
      <c r="W736" s="369"/>
    </row>
    <row r="737" ht="15.75" customHeight="1">
      <c r="A737" s="94"/>
      <c r="B737" s="94"/>
      <c r="C737" s="94"/>
      <c r="D737" s="81"/>
      <c r="E737" s="94"/>
      <c r="F737" s="94"/>
      <c r="H737" s="81"/>
      <c r="U737" s="368"/>
      <c r="V737" s="368"/>
      <c r="W737" s="369"/>
    </row>
    <row r="738" ht="15.75" customHeight="1">
      <c r="A738" s="94"/>
      <c r="B738" s="94"/>
      <c r="C738" s="94"/>
      <c r="D738" s="81"/>
      <c r="E738" s="94"/>
      <c r="F738" s="94"/>
      <c r="H738" s="81"/>
      <c r="U738" s="368"/>
      <c r="V738" s="368"/>
      <c r="W738" s="369"/>
    </row>
    <row r="739" ht="15.75" customHeight="1">
      <c r="A739" s="94"/>
      <c r="B739" s="94"/>
      <c r="C739" s="94"/>
      <c r="D739" s="81"/>
      <c r="E739" s="94"/>
      <c r="F739" s="94"/>
      <c r="H739" s="81"/>
      <c r="U739" s="368"/>
      <c r="V739" s="368"/>
      <c r="W739" s="369"/>
    </row>
    <row r="740" ht="15.75" customHeight="1">
      <c r="A740" s="94"/>
      <c r="B740" s="94"/>
      <c r="C740" s="94"/>
      <c r="D740" s="81"/>
      <c r="E740" s="94"/>
      <c r="F740" s="94"/>
      <c r="H740" s="81"/>
      <c r="U740" s="368"/>
      <c r="V740" s="368"/>
      <c r="W740" s="369"/>
    </row>
    <row r="741" ht="15.75" customHeight="1">
      <c r="A741" s="94"/>
      <c r="B741" s="94"/>
      <c r="C741" s="94"/>
      <c r="D741" s="81"/>
      <c r="E741" s="94"/>
      <c r="F741" s="94"/>
      <c r="H741" s="81"/>
      <c r="U741" s="368"/>
      <c r="V741" s="368"/>
      <c r="W741" s="369"/>
    </row>
    <row r="742" ht="15.75" customHeight="1">
      <c r="A742" s="94"/>
      <c r="B742" s="94"/>
      <c r="C742" s="94"/>
      <c r="D742" s="81"/>
      <c r="E742" s="94"/>
      <c r="F742" s="94"/>
      <c r="H742" s="81"/>
      <c r="U742" s="368"/>
      <c r="V742" s="368"/>
      <c r="W742" s="369"/>
    </row>
    <row r="743" ht="15.75" customHeight="1">
      <c r="A743" s="94"/>
      <c r="B743" s="94"/>
      <c r="C743" s="94"/>
      <c r="D743" s="81"/>
      <c r="E743" s="94"/>
      <c r="F743" s="94"/>
      <c r="H743" s="81"/>
      <c r="U743" s="368"/>
      <c r="V743" s="368"/>
      <c r="W743" s="369"/>
    </row>
    <row r="744" ht="15.75" customHeight="1">
      <c r="A744" s="94"/>
      <c r="B744" s="94"/>
      <c r="C744" s="94"/>
      <c r="D744" s="81"/>
      <c r="E744" s="94"/>
      <c r="F744" s="94"/>
      <c r="H744" s="81"/>
      <c r="U744" s="368"/>
      <c r="V744" s="368"/>
      <c r="W744" s="369"/>
    </row>
    <row r="745" ht="15.75" customHeight="1">
      <c r="A745" s="94"/>
      <c r="B745" s="94"/>
      <c r="C745" s="94"/>
      <c r="D745" s="81"/>
      <c r="E745" s="94"/>
      <c r="F745" s="94"/>
      <c r="H745" s="81"/>
      <c r="U745" s="368"/>
      <c r="V745" s="368"/>
      <c r="W745" s="369"/>
    </row>
    <row r="746" ht="15.75" customHeight="1">
      <c r="A746" s="94"/>
      <c r="B746" s="94"/>
      <c r="C746" s="94"/>
      <c r="D746" s="81"/>
      <c r="E746" s="94"/>
      <c r="F746" s="94"/>
      <c r="H746" s="81"/>
      <c r="U746" s="368"/>
      <c r="V746" s="368"/>
      <c r="W746" s="369"/>
    </row>
    <row r="747" ht="15.75" customHeight="1">
      <c r="A747" s="94"/>
      <c r="B747" s="94"/>
      <c r="C747" s="94"/>
      <c r="D747" s="81"/>
      <c r="E747" s="94"/>
      <c r="F747" s="94"/>
      <c r="H747" s="81"/>
      <c r="U747" s="368"/>
      <c r="V747" s="368"/>
      <c r="W747" s="369"/>
    </row>
    <row r="748" ht="15.75" customHeight="1">
      <c r="A748" s="94"/>
      <c r="B748" s="94"/>
      <c r="C748" s="94"/>
      <c r="D748" s="81"/>
      <c r="E748" s="94"/>
      <c r="F748" s="94"/>
      <c r="H748" s="81"/>
      <c r="U748" s="368"/>
      <c r="V748" s="368"/>
      <c r="W748" s="369"/>
    </row>
    <row r="749" ht="15.75" customHeight="1">
      <c r="A749" s="94"/>
      <c r="B749" s="94"/>
      <c r="C749" s="94"/>
      <c r="D749" s="81"/>
      <c r="E749" s="94"/>
      <c r="F749" s="94"/>
      <c r="H749" s="81"/>
      <c r="U749" s="368"/>
      <c r="V749" s="368"/>
      <c r="W749" s="369"/>
    </row>
    <row r="750" ht="15.75" customHeight="1">
      <c r="A750" s="94"/>
      <c r="B750" s="94"/>
      <c r="C750" s="94"/>
      <c r="D750" s="81"/>
      <c r="E750" s="94"/>
      <c r="F750" s="94"/>
      <c r="H750" s="81"/>
      <c r="U750" s="368"/>
      <c r="V750" s="368"/>
      <c r="W750" s="369"/>
    </row>
    <row r="751" ht="15.75" customHeight="1">
      <c r="A751" s="94"/>
      <c r="B751" s="94"/>
      <c r="C751" s="94"/>
      <c r="D751" s="81"/>
      <c r="E751" s="94"/>
      <c r="F751" s="94"/>
      <c r="H751" s="81"/>
      <c r="U751" s="368"/>
      <c r="V751" s="368"/>
      <c r="W751" s="369"/>
    </row>
    <row r="752" ht="15.75" customHeight="1">
      <c r="A752" s="94"/>
      <c r="B752" s="94"/>
      <c r="C752" s="94"/>
      <c r="D752" s="81"/>
      <c r="E752" s="94"/>
      <c r="F752" s="94"/>
      <c r="H752" s="81"/>
      <c r="U752" s="368"/>
      <c r="V752" s="368"/>
      <c r="W752" s="369"/>
    </row>
    <row r="753" ht="15.75" customHeight="1">
      <c r="A753" s="94"/>
      <c r="B753" s="94"/>
      <c r="C753" s="94"/>
      <c r="D753" s="81"/>
      <c r="E753" s="94"/>
      <c r="F753" s="94"/>
      <c r="H753" s="81"/>
      <c r="U753" s="368"/>
      <c r="V753" s="368"/>
      <c r="W753" s="369"/>
    </row>
    <row r="754" ht="15.75" customHeight="1">
      <c r="A754" s="94"/>
      <c r="B754" s="94"/>
      <c r="C754" s="94"/>
      <c r="D754" s="81"/>
      <c r="E754" s="94"/>
      <c r="F754" s="94"/>
      <c r="H754" s="81"/>
      <c r="U754" s="368"/>
      <c r="V754" s="368"/>
      <c r="W754" s="369"/>
    </row>
    <row r="755" ht="15.75" customHeight="1">
      <c r="A755" s="94"/>
      <c r="B755" s="94"/>
      <c r="C755" s="94"/>
      <c r="D755" s="81"/>
      <c r="E755" s="94"/>
      <c r="F755" s="94"/>
      <c r="H755" s="81"/>
      <c r="U755" s="368"/>
      <c r="V755" s="368"/>
      <c r="W755" s="369"/>
    </row>
    <row r="756" ht="15.75" customHeight="1">
      <c r="A756" s="94"/>
      <c r="B756" s="94"/>
      <c r="C756" s="94"/>
      <c r="D756" s="81"/>
      <c r="E756" s="94"/>
      <c r="F756" s="94"/>
      <c r="H756" s="81"/>
      <c r="U756" s="368"/>
      <c r="V756" s="368"/>
      <c r="W756" s="369"/>
    </row>
    <row r="757" ht="15.75" customHeight="1">
      <c r="A757" s="94"/>
      <c r="B757" s="94"/>
      <c r="C757" s="94"/>
      <c r="D757" s="81"/>
      <c r="E757" s="94"/>
      <c r="F757" s="94"/>
      <c r="H757" s="81"/>
      <c r="U757" s="368"/>
      <c r="V757" s="368"/>
      <c r="W757" s="369"/>
    </row>
    <row r="758" ht="15.75" customHeight="1">
      <c r="A758" s="94"/>
      <c r="B758" s="94"/>
      <c r="C758" s="94"/>
      <c r="D758" s="81"/>
      <c r="E758" s="94"/>
      <c r="F758" s="94"/>
      <c r="H758" s="81"/>
      <c r="U758" s="368"/>
      <c r="V758" s="368"/>
      <c r="W758" s="369"/>
    </row>
    <row r="759" ht="15.75" customHeight="1">
      <c r="A759" s="94"/>
      <c r="B759" s="94"/>
      <c r="C759" s="94"/>
      <c r="D759" s="81"/>
      <c r="E759" s="94"/>
      <c r="F759" s="94"/>
      <c r="H759" s="81"/>
      <c r="U759" s="368"/>
      <c r="V759" s="368"/>
      <c r="W759" s="369"/>
    </row>
    <row r="760" ht="15.75" customHeight="1">
      <c r="A760" s="94"/>
      <c r="B760" s="94"/>
      <c r="C760" s="94"/>
      <c r="D760" s="81"/>
      <c r="E760" s="94"/>
      <c r="F760" s="94"/>
      <c r="H760" s="81"/>
      <c r="U760" s="368"/>
      <c r="V760" s="368"/>
      <c r="W760" s="369"/>
    </row>
    <row r="761" ht="15.75" customHeight="1">
      <c r="A761" s="94"/>
      <c r="B761" s="94"/>
      <c r="C761" s="94"/>
      <c r="D761" s="81"/>
      <c r="E761" s="94"/>
      <c r="F761" s="94"/>
      <c r="H761" s="81"/>
      <c r="U761" s="368"/>
      <c r="V761" s="368"/>
      <c r="W761" s="369"/>
    </row>
    <row r="762" ht="15.75" customHeight="1">
      <c r="A762" s="94"/>
      <c r="B762" s="94"/>
      <c r="C762" s="94"/>
      <c r="D762" s="81"/>
      <c r="E762" s="94"/>
      <c r="F762" s="94"/>
      <c r="H762" s="81"/>
      <c r="U762" s="368"/>
      <c r="V762" s="368"/>
      <c r="W762" s="369"/>
    </row>
    <row r="763" ht="15.75" customHeight="1">
      <c r="A763" s="94"/>
      <c r="B763" s="94"/>
      <c r="C763" s="94"/>
      <c r="D763" s="81"/>
      <c r="E763" s="94"/>
      <c r="F763" s="94"/>
      <c r="H763" s="81"/>
      <c r="U763" s="368"/>
      <c r="V763" s="368"/>
      <c r="W763" s="369"/>
    </row>
    <row r="764" ht="15.75" customHeight="1">
      <c r="A764" s="94"/>
      <c r="B764" s="94"/>
      <c r="C764" s="94"/>
      <c r="D764" s="81"/>
      <c r="E764" s="94"/>
      <c r="F764" s="94"/>
      <c r="H764" s="81"/>
      <c r="U764" s="368"/>
      <c r="V764" s="368"/>
      <c r="W764" s="369"/>
    </row>
    <row r="765" ht="15.75" customHeight="1">
      <c r="A765" s="94"/>
      <c r="B765" s="94"/>
      <c r="C765" s="94"/>
      <c r="D765" s="81"/>
      <c r="E765" s="94"/>
      <c r="F765" s="94"/>
      <c r="H765" s="81"/>
      <c r="U765" s="368"/>
      <c r="V765" s="368"/>
      <c r="W765" s="369"/>
    </row>
    <row r="766" ht="15.75" customHeight="1">
      <c r="A766" s="94"/>
      <c r="B766" s="94"/>
      <c r="C766" s="94"/>
      <c r="D766" s="81"/>
      <c r="E766" s="94"/>
      <c r="F766" s="94"/>
      <c r="H766" s="81"/>
      <c r="U766" s="368"/>
      <c r="V766" s="368"/>
      <c r="W766" s="369"/>
    </row>
    <row r="767" ht="15.75" customHeight="1">
      <c r="A767" s="94"/>
      <c r="B767" s="94"/>
      <c r="C767" s="94"/>
      <c r="D767" s="81"/>
      <c r="E767" s="94"/>
      <c r="F767" s="94"/>
      <c r="H767" s="81"/>
      <c r="U767" s="368"/>
      <c r="V767" s="368"/>
      <c r="W767" s="369"/>
    </row>
    <row r="768" ht="15.75" customHeight="1">
      <c r="A768" s="94"/>
      <c r="B768" s="94"/>
      <c r="C768" s="94"/>
      <c r="D768" s="81"/>
      <c r="E768" s="94"/>
      <c r="F768" s="94"/>
      <c r="H768" s="81"/>
      <c r="U768" s="368"/>
      <c r="V768" s="368"/>
      <c r="W768" s="369"/>
    </row>
    <row r="769" ht="15.75" customHeight="1">
      <c r="A769" s="94"/>
      <c r="B769" s="94"/>
      <c r="C769" s="94"/>
      <c r="D769" s="81"/>
      <c r="E769" s="94"/>
      <c r="F769" s="94"/>
      <c r="H769" s="81"/>
      <c r="U769" s="368"/>
      <c r="V769" s="368"/>
      <c r="W769" s="369"/>
    </row>
    <row r="770" ht="15.75" customHeight="1">
      <c r="A770" s="94"/>
      <c r="B770" s="94"/>
      <c r="C770" s="94"/>
      <c r="D770" s="81"/>
      <c r="E770" s="94"/>
      <c r="F770" s="94"/>
      <c r="H770" s="81"/>
      <c r="U770" s="368"/>
      <c r="V770" s="368"/>
      <c r="W770" s="369"/>
    </row>
    <row r="771" ht="15.75" customHeight="1">
      <c r="A771" s="94"/>
      <c r="B771" s="94"/>
      <c r="C771" s="94"/>
      <c r="D771" s="81"/>
      <c r="E771" s="94"/>
      <c r="F771" s="94"/>
      <c r="H771" s="81"/>
      <c r="U771" s="368"/>
      <c r="V771" s="368"/>
      <c r="W771" s="369"/>
    </row>
    <row r="772" ht="15.75" customHeight="1">
      <c r="A772" s="94"/>
      <c r="B772" s="94"/>
      <c r="C772" s="94"/>
      <c r="D772" s="81"/>
      <c r="E772" s="94"/>
      <c r="F772" s="94"/>
      <c r="H772" s="81"/>
      <c r="U772" s="368"/>
      <c r="V772" s="368"/>
      <c r="W772" s="369"/>
    </row>
    <row r="773" ht="15.75" customHeight="1">
      <c r="A773" s="94"/>
      <c r="B773" s="94"/>
      <c r="C773" s="94"/>
      <c r="D773" s="81"/>
      <c r="E773" s="94"/>
      <c r="F773" s="94"/>
      <c r="H773" s="81"/>
      <c r="U773" s="368"/>
      <c r="V773" s="368"/>
      <c r="W773" s="369"/>
    </row>
    <row r="774" ht="15.75" customHeight="1">
      <c r="A774" s="94"/>
      <c r="B774" s="94"/>
      <c r="C774" s="94"/>
      <c r="D774" s="81"/>
      <c r="E774" s="94"/>
      <c r="F774" s="94"/>
      <c r="H774" s="81"/>
      <c r="U774" s="368"/>
      <c r="V774" s="368"/>
      <c r="W774" s="369"/>
    </row>
    <row r="775" ht="15.75" customHeight="1">
      <c r="A775" s="94"/>
      <c r="B775" s="94"/>
      <c r="C775" s="94"/>
      <c r="D775" s="81"/>
      <c r="E775" s="94"/>
      <c r="F775" s="94"/>
      <c r="H775" s="81"/>
      <c r="U775" s="368"/>
      <c r="V775" s="368"/>
      <c r="W775" s="369"/>
    </row>
    <row r="776" ht="15.75" customHeight="1">
      <c r="A776" s="94"/>
      <c r="B776" s="94"/>
      <c r="C776" s="94"/>
      <c r="D776" s="81"/>
      <c r="E776" s="94"/>
      <c r="F776" s="94"/>
      <c r="H776" s="81"/>
      <c r="U776" s="368"/>
      <c r="V776" s="368"/>
      <c r="W776" s="369"/>
    </row>
    <row r="777" ht="15.75" customHeight="1">
      <c r="A777" s="94"/>
      <c r="B777" s="94"/>
      <c r="C777" s="94"/>
      <c r="D777" s="81"/>
      <c r="E777" s="94"/>
      <c r="F777" s="94"/>
      <c r="H777" s="81"/>
      <c r="U777" s="368"/>
      <c r="V777" s="368"/>
      <c r="W777" s="369"/>
    </row>
    <row r="778" ht="15.75" customHeight="1">
      <c r="A778" s="94"/>
      <c r="B778" s="94"/>
      <c r="C778" s="94"/>
      <c r="D778" s="81"/>
      <c r="E778" s="94"/>
      <c r="F778" s="94"/>
      <c r="H778" s="81"/>
      <c r="U778" s="368"/>
      <c r="V778" s="368"/>
      <c r="W778" s="369"/>
    </row>
    <row r="779" ht="15.75" customHeight="1">
      <c r="A779" s="94"/>
      <c r="B779" s="94"/>
      <c r="C779" s="94"/>
      <c r="D779" s="81"/>
      <c r="E779" s="94"/>
      <c r="F779" s="94"/>
      <c r="H779" s="81"/>
      <c r="U779" s="368"/>
      <c r="V779" s="368"/>
      <c r="W779" s="369"/>
    </row>
    <row r="780" ht="15.75" customHeight="1">
      <c r="A780" s="94"/>
      <c r="B780" s="94"/>
      <c r="C780" s="94"/>
      <c r="D780" s="81"/>
      <c r="E780" s="94"/>
      <c r="F780" s="94"/>
      <c r="H780" s="81"/>
      <c r="U780" s="368"/>
      <c r="V780" s="368"/>
      <c r="W780" s="369"/>
    </row>
    <row r="781" ht="15.75" customHeight="1">
      <c r="A781" s="94"/>
      <c r="B781" s="94"/>
      <c r="C781" s="94"/>
      <c r="D781" s="81"/>
      <c r="E781" s="94"/>
      <c r="F781" s="94"/>
      <c r="H781" s="81"/>
      <c r="U781" s="368"/>
      <c r="V781" s="368"/>
      <c r="W781" s="369"/>
    </row>
    <row r="782" ht="15.75" customHeight="1">
      <c r="A782" s="94"/>
      <c r="B782" s="94"/>
      <c r="C782" s="94"/>
      <c r="D782" s="81"/>
      <c r="E782" s="94"/>
      <c r="F782" s="94"/>
      <c r="H782" s="81"/>
      <c r="U782" s="368"/>
      <c r="V782" s="368"/>
      <c r="W782" s="369"/>
    </row>
    <row r="783" ht="15.75" customHeight="1">
      <c r="A783" s="94"/>
      <c r="B783" s="94"/>
      <c r="C783" s="94"/>
      <c r="D783" s="81"/>
      <c r="E783" s="94"/>
      <c r="F783" s="94"/>
      <c r="H783" s="81"/>
      <c r="U783" s="368"/>
      <c r="V783" s="368"/>
      <c r="W783" s="369"/>
    </row>
    <row r="784" ht="15.75" customHeight="1">
      <c r="A784" s="94"/>
      <c r="B784" s="94"/>
      <c r="C784" s="94"/>
      <c r="D784" s="81"/>
      <c r="E784" s="94"/>
      <c r="F784" s="94"/>
      <c r="H784" s="81"/>
      <c r="U784" s="368"/>
      <c r="V784" s="368"/>
      <c r="W784" s="369"/>
    </row>
    <row r="785" ht="15.75" customHeight="1">
      <c r="A785" s="94"/>
      <c r="B785" s="94"/>
      <c r="C785" s="94"/>
      <c r="D785" s="81"/>
      <c r="E785" s="94"/>
      <c r="F785" s="94"/>
      <c r="H785" s="81"/>
      <c r="U785" s="368"/>
      <c r="V785" s="368"/>
      <c r="W785" s="369"/>
    </row>
    <row r="786" ht="15.75" customHeight="1">
      <c r="A786" s="94"/>
      <c r="B786" s="94"/>
      <c r="C786" s="94"/>
      <c r="D786" s="81"/>
      <c r="E786" s="94"/>
      <c r="F786" s="94"/>
      <c r="H786" s="81"/>
      <c r="U786" s="368"/>
      <c r="V786" s="368"/>
      <c r="W786" s="369"/>
    </row>
    <row r="787" ht="15.75" customHeight="1">
      <c r="A787" s="94"/>
      <c r="B787" s="94"/>
      <c r="C787" s="94"/>
      <c r="D787" s="81"/>
      <c r="E787" s="94"/>
      <c r="F787" s="94"/>
      <c r="H787" s="81"/>
      <c r="U787" s="368"/>
      <c r="V787" s="368"/>
      <c r="W787" s="369"/>
    </row>
    <row r="788" ht="15.75" customHeight="1">
      <c r="A788" s="94"/>
      <c r="B788" s="94"/>
      <c r="C788" s="94"/>
      <c r="D788" s="81"/>
      <c r="E788" s="94"/>
      <c r="F788" s="94"/>
      <c r="H788" s="81"/>
      <c r="U788" s="368"/>
      <c r="V788" s="368"/>
      <c r="W788" s="369"/>
    </row>
    <row r="789" ht="15.75" customHeight="1">
      <c r="A789" s="94"/>
      <c r="B789" s="94"/>
      <c r="C789" s="94"/>
      <c r="D789" s="81"/>
      <c r="E789" s="94"/>
      <c r="F789" s="94"/>
      <c r="H789" s="81"/>
      <c r="U789" s="368"/>
      <c r="V789" s="368"/>
      <c r="W789" s="369"/>
    </row>
    <row r="790" ht="15.75" customHeight="1">
      <c r="A790" s="94"/>
      <c r="B790" s="94"/>
      <c r="C790" s="94"/>
      <c r="D790" s="81"/>
      <c r="E790" s="94"/>
      <c r="F790" s="94"/>
      <c r="H790" s="81"/>
      <c r="U790" s="368"/>
      <c r="V790" s="368"/>
      <c r="W790" s="369"/>
    </row>
    <row r="791" ht="15.75" customHeight="1">
      <c r="A791" s="94"/>
      <c r="B791" s="94"/>
      <c r="C791" s="94"/>
      <c r="D791" s="81"/>
      <c r="E791" s="94"/>
      <c r="F791" s="94"/>
      <c r="H791" s="81"/>
      <c r="U791" s="368"/>
      <c r="V791" s="368"/>
      <c r="W791" s="369"/>
    </row>
    <row r="792" ht="15.75" customHeight="1">
      <c r="A792" s="94"/>
      <c r="B792" s="94"/>
      <c r="C792" s="94"/>
      <c r="D792" s="81"/>
      <c r="E792" s="94"/>
      <c r="F792" s="94"/>
      <c r="H792" s="81"/>
      <c r="U792" s="368"/>
      <c r="V792" s="368"/>
      <c r="W792" s="369"/>
    </row>
    <row r="793" ht="15.75" customHeight="1">
      <c r="A793" s="94"/>
      <c r="B793" s="94"/>
      <c r="C793" s="94"/>
      <c r="D793" s="81"/>
      <c r="E793" s="94"/>
      <c r="F793" s="94"/>
      <c r="H793" s="81"/>
      <c r="U793" s="368"/>
      <c r="V793" s="368"/>
      <c r="W793" s="369"/>
    </row>
    <row r="794" ht="15.75" customHeight="1">
      <c r="A794" s="94"/>
      <c r="B794" s="94"/>
      <c r="C794" s="94"/>
      <c r="D794" s="81"/>
      <c r="E794" s="94"/>
      <c r="F794" s="94"/>
      <c r="H794" s="81"/>
      <c r="U794" s="368"/>
      <c r="V794" s="368"/>
      <c r="W794" s="369"/>
    </row>
    <row r="795" ht="15.75" customHeight="1">
      <c r="A795" s="94"/>
      <c r="B795" s="94"/>
      <c r="C795" s="94"/>
      <c r="D795" s="81"/>
      <c r="E795" s="94"/>
      <c r="F795" s="94"/>
      <c r="H795" s="81"/>
      <c r="U795" s="368"/>
      <c r="V795" s="368"/>
      <c r="W795" s="369"/>
    </row>
    <row r="796" ht="15.75" customHeight="1">
      <c r="A796" s="94"/>
      <c r="B796" s="94"/>
      <c r="C796" s="94"/>
      <c r="D796" s="81"/>
      <c r="E796" s="94"/>
      <c r="F796" s="94"/>
      <c r="H796" s="81"/>
      <c r="U796" s="368"/>
      <c r="V796" s="368"/>
      <c r="W796" s="369"/>
    </row>
    <row r="797" ht="15.75" customHeight="1">
      <c r="A797" s="94"/>
      <c r="B797" s="94"/>
      <c r="C797" s="94"/>
      <c r="D797" s="81"/>
      <c r="E797" s="94"/>
      <c r="F797" s="94"/>
      <c r="H797" s="81"/>
      <c r="U797" s="368"/>
      <c r="V797" s="368"/>
      <c r="W797" s="369"/>
    </row>
    <row r="798" ht="15.75" customHeight="1">
      <c r="A798" s="94"/>
      <c r="B798" s="94"/>
      <c r="C798" s="94"/>
      <c r="D798" s="81"/>
      <c r="E798" s="94"/>
      <c r="F798" s="94"/>
      <c r="H798" s="81"/>
      <c r="U798" s="368"/>
      <c r="V798" s="368"/>
      <c r="W798" s="369"/>
    </row>
    <row r="799" ht="15.75" customHeight="1">
      <c r="A799" s="94"/>
      <c r="B799" s="94"/>
      <c r="C799" s="94"/>
      <c r="D799" s="81"/>
      <c r="E799" s="94"/>
      <c r="F799" s="94"/>
      <c r="H799" s="81"/>
      <c r="U799" s="368"/>
      <c r="V799" s="368"/>
      <c r="W799" s="369"/>
    </row>
    <row r="800" ht="15.75" customHeight="1">
      <c r="A800" s="94"/>
      <c r="B800" s="94"/>
      <c r="C800" s="94"/>
      <c r="D800" s="81"/>
      <c r="E800" s="94"/>
      <c r="F800" s="94"/>
      <c r="H800" s="81"/>
      <c r="U800" s="368"/>
      <c r="V800" s="368"/>
      <c r="W800" s="369"/>
    </row>
    <row r="801" ht="15.75" customHeight="1">
      <c r="A801" s="94"/>
      <c r="B801" s="94"/>
      <c r="C801" s="94"/>
      <c r="D801" s="81"/>
      <c r="E801" s="94"/>
      <c r="F801" s="94"/>
      <c r="H801" s="81"/>
      <c r="U801" s="368"/>
      <c r="V801" s="368"/>
      <c r="W801" s="369"/>
    </row>
    <row r="802" ht="15.75" customHeight="1">
      <c r="A802" s="94"/>
      <c r="B802" s="94"/>
      <c r="C802" s="94"/>
      <c r="D802" s="81"/>
      <c r="E802" s="94"/>
      <c r="F802" s="94"/>
      <c r="H802" s="81"/>
      <c r="U802" s="368"/>
      <c r="V802" s="368"/>
      <c r="W802" s="369"/>
    </row>
    <row r="803" ht="15.75" customHeight="1">
      <c r="A803" s="94"/>
      <c r="B803" s="94"/>
      <c r="C803" s="94"/>
      <c r="D803" s="81"/>
      <c r="E803" s="94"/>
      <c r="F803" s="94"/>
      <c r="H803" s="81"/>
      <c r="U803" s="368"/>
      <c r="V803" s="368"/>
      <c r="W803" s="369"/>
    </row>
    <row r="804" ht="15.75" customHeight="1">
      <c r="A804" s="94"/>
      <c r="B804" s="94"/>
      <c r="C804" s="94"/>
      <c r="D804" s="81"/>
      <c r="E804" s="94"/>
      <c r="F804" s="94"/>
      <c r="H804" s="81"/>
      <c r="U804" s="368"/>
      <c r="V804" s="368"/>
      <c r="W804" s="369"/>
    </row>
    <row r="805" ht="15.75" customHeight="1">
      <c r="A805" s="94"/>
      <c r="B805" s="94"/>
      <c r="C805" s="94"/>
      <c r="D805" s="81"/>
      <c r="E805" s="94"/>
      <c r="F805" s="94"/>
      <c r="H805" s="81"/>
      <c r="U805" s="368"/>
      <c r="V805" s="368"/>
      <c r="W805" s="369"/>
    </row>
    <row r="806" ht="15.75" customHeight="1">
      <c r="A806" s="94"/>
      <c r="B806" s="94"/>
      <c r="C806" s="94"/>
      <c r="D806" s="81"/>
      <c r="E806" s="94"/>
      <c r="F806" s="94"/>
      <c r="H806" s="81"/>
      <c r="U806" s="368"/>
      <c r="V806" s="368"/>
      <c r="W806" s="369"/>
    </row>
    <row r="807" ht="15.75" customHeight="1">
      <c r="A807" s="94"/>
      <c r="B807" s="94"/>
      <c r="C807" s="94"/>
      <c r="D807" s="81"/>
      <c r="E807" s="94"/>
      <c r="F807" s="94"/>
      <c r="H807" s="81"/>
      <c r="U807" s="368"/>
      <c r="V807" s="368"/>
      <c r="W807" s="369"/>
    </row>
    <row r="808" ht="15.75" customHeight="1">
      <c r="A808" s="94"/>
      <c r="B808" s="94"/>
      <c r="C808" s="94"/>
      <c r="D808" s="81"/>
      <c r="E808" s="94"/>
      <c r="F808" s="94"/>
      <c r="H808" s="81"/>
      <c r="U808" s="368"/>
      <c r="V808" s="368"/>
      <c r="W808" s="369"/>
    </row>
    <row r="809" ht="15.75" customHeight="1">
      <c r="A809" s="94"/>
      <c r="B809" s="94"/>
      <c r="C809" s="94"/>
      <c r="D809" s="81"/>
      <c r="E809" s="94"/>
      <c r="F809" s="94"/>
      <c r="H809" s="81"/>
      <c r="U809" s="368"/>
      <c r="V809" s="368"/>
      <c r="W809" s="369"/>
    </row>
    <row r="810" ht="15.75" customHeight="1">
      <c r="A810" s="94"/>
      <c r="B810" s="94"/>
      <c r="C810" s="94"/>
      <c r="D810" s="81"/>
      <c r="E810" s="94"/>
      <c r="F810" s="94"/>
      <c r="H810" s="81"/>
      <c r="U810" s="368"/>
      <c r="V810" s="368"/>
      <c r="W810" s="369"/>
    </row>
    <row r="811" ht="15.75" customHeight="1">
      <c r="A811" s="94"/>
      <c r="B811" s="94"/>
      <c r="C811" s="94"/>
      <c r="D811" s="81"/>
      <c r="E811" s="94"/>
      <c r="F811" s="94"/>
      <c r="H811" s="81"/>
      <c r="U811" s="368"/>
      <c r="V811" s="368"/>
      <c r="W811" s="369"/>
    </row>
    <row r="812" ht="15.75" customHeight="1">
      <c r="A812" s="94"/>
      <c r="B812" s="94"/>
      <c r="C812" s="94"/>
      <c r="D812" s="81"/>
      <c r="E812" s="94"/>
      <c r="F812" s="94"/>
      <c r="H812" s="81"/>
      <c r="U812" s="368"/>
      <c r="V812" s="368"/>
      <c r="W812" s="369"/>
    </row>
    <row r="813" ht="15.75" customHeight="1">
      <c r="A813" s="94"/>
      <c r="B813" s="94"/>
      <c r="C813" s="94"/>
      <c r="D813" s="81"/>
      <c r="E813" s="94"/>
      <c r="F813" s="94"/>
      <c r="H813" s="81"/>
      <c r="U813" s="368"/>
      <c r="V813" s="368"/>
      <c r="W813" s="369"/>
    </row>
    <row r="814" ht="15.75" customHeight="1">
      <c r="A814" s="94"/>
      <c r="B814" s="94"/>
      <c r="C814" s="94"/>
      <c r="D814" s="81"/>
      <c r="E814" s="94"/>
      <c r="F814" s="94"/>
      <c r="H814" s="81"/>
      <c r="U814" s="368"/>
      <c r="V814" s="368"/>
      <c r="W814" s="369"/>
    </row>
    <row r="815" ht="15.75" customHeight="1">
      <c r="A815" s="94"/>
      <c r="B815" s="94"/>
      <c r="C815" s="94"/>
      <c r="D815" s="81"/>
      <c r="E815" s="94"/>
      <c r="F815" s="94"/>
      <c r="H815" s="81"/>
      <c r="U815" s="368"/>
      <c r="V815" s="368"/>
      <c r="W815" s="369"/>
    </row>
    <row r="816" ht="15.75" customHeight="1">
      <c r="A816" s="94"/>
      <c r="B816" s="94"/>
      <c r="C816" s="94"/>
      <c r="D816" s="81"/>
      <c r="E816" s="94"/>
      <c r="F816" s="94"/>
      <c r="H816" s="81"/>
      <c r="U816" s="368"/>
      <c r="V816" s="368"/>
      <c r="W816" s="369"/>
    </row>
    <row r="817" ht="15.75" customHeight="1">
      <c r="A817" s="94"/>
      <c r="B817" s="94"/>
      <c r="C817" s="94"/>
      <c r="D817" s="81"/>
      <c r="E817" s="94"/>
      <c r="F817" s="94"/>
      <c r="H817" s="81"/>
      <c r="U817" s="368"/>
      <c r="V817" s="368"/>
      <c r="W817" s="369"/>
    </row>
    <row r="818" ht="15.75" customHeight="1">
      <c r="A818" s="94"/>
      <c r="B818" s="94"/>
      <c r="C818" s="94"/>
      <c r="D818" s="81"/>
      <c r="E818" s="94"/>
      <c r="F818" s="94"/>
      <c r="H818" s="81"/>
      <c r="U818" s="368"/>
      <c r="V818" s="368"/>
      <c r="W818" s="369"/>
    </row>
    <row r="819" ht="15.75" customHeight="1">
      <c r="A819" s="94"/>
      <c r="B819" s="94"/>
      <c r="C819" s="94"/>
      <c r="D819" s="81"/>
      <c r="E819" s="94"/>
      <c r="F819" s="94"/>
      <c r="H819" s="81"/>
      <c r="U819" s="368"/>
      <c r="V819" s="368"/>
      <c r="W819" s="369"/>
    </row>
    <row r="820" ht="15.75" customHeight="1">
      <c r="A820" s="94"/>
      <c r="B820" s="94"/>
      <c r="C820" s="94"/>
      <c r="D820" s="81"/>
      <c r="E820" s="94"/>
      <c r="F820" s="94"/>
      <c r="H820" s="81"/>
      <c r="U820" s="368"/>
      <c r="V820" s="368"/>
      <c r="W820" s="369"/>
    </row>
    <row r="821" ht="15.75" customHeight="1">
      <c r="A821" s="94"/>
      <c r="B821" s="94"/>
      <c r="C821" s="94"/>
      <c r="D821" s="81"/>
      <c r="E821" s="94"/>
      <c r="F821" s="94"/>
      <c r="H821" s="81"/>
      <c r="U821" s="368"/>
      <c r="V821" s="368"/>
      <c r="W821" s="369"/>
    </row>
    <row r="822" ht="15.75" customHeight="1">
      <c r="A822" s="94"/>
      <c r="B822" s="94"/>
      <c r="C822" s="94"/>
      <c r="D822" s="81"/>
      <c r="E822" s="94"/>
      <c r="F822" s="94"/>
      <c r="H822" s="81"/>
      <c r="U822" s="368"/>
      <c r="V822" s="368"/>
      <c r="W822" s="369"/>
    </row>
    <row r="823" ht="15.75" customHeight="1">
      <c r="A823" s="94"/>
      <c r="B823" s="94"/>
      <c r="C823" s="94"/>
      <c r="D823" s="81"/>
      <c r="E823" s="94"/>
      <c r="F823" s="94"/>
      <c r="H823" s="81"/>
      <c r="U823" s="368"/>
      <c r="V823" s="368"/>
      <c r="W823" s="369"/>
    </row>
    <row r="824" ht="15.75" customHeight="1">
      <c r="A824" s="94"/>
      <c r="B824" s="94"/>
      <c r="C824" s="94"/>
      <c r="D824" s="81"/>
      <c r="E824" s="94"/>
      <c r="F824" s="94"/>
      <c r="H824" s="81"/>
      <c r="U824" s="368"/>
      <c r="V824" s="368"/>
      <c r="W824" s="369"/>
    </row>
    <row r="825" ht="15.75" customHeight="1">
      <c r="A825" s="94"/>
      <c r="B825" s="94"/>
      <c r="C825" s="94"/>
      <c r="D825" s="81"/>
      <c r="E825" s="94"/>
      <c r="F825" s="94"/>
      <c r="H825" s="81"/>
      <c r="U825" s="368"/>
      <c r="V825" s="368"/>
      <c r="W825" s="369"/>
    </row>
    <row r="826" ht="15.75" customHeight="1">
      <c r="A826" s="94"/>
      <c r="B826" s="94"/>
      <c r="C826" s="94"/>
      <c r="D826" s="81"/>
      <c r="E826" s="94"/>
      <c r="F826" s="94"/>
      <c r="H826" s="81"/>
      <c r="U826" s="368"/>
      <c r="V826" s="368"/>
      <c r="W826" s="369"/>
    </row>
    <row r="827" ht="15.75" customHeight="1">
      <c r="A827" s="94"/>
      <c r="B827" s="94"/>
      <c r="C827" s="94"/>
      <c r="D827" s="81"/>
      <c r="E827" s="94"/>
      <c r="F827" s="94"/>
      <c r="H827" s="81"/>
      <c r="U827" s="368"/>
      <c r="V827" s="368"/>
      <c r="W827" s="369"/>
    </row>
    <row r="828" ht="15.75" customHeight="1">
      <c r="A828" s="94"/>
      <c r="B828" s="94"/>
      <c r="C828" s="94"/>
      <c r="D828" s="81"/>
      <c r="E828" s="94"/>
      <c r="F828" s="94"/>
      <c r="H828" s="81"/>
      <c r="U828" s="368"/>
      <c r="V828" s="368"/>
      <c r="W828" s="369"/>
    </row>
    <row r="829" ht="15.75" customHeight="1">
      <c r="A829" s="94"/>
      <c r="B829" s="94"/>
      <c r="C829" s="94"/>
      <c r="D829" s="81"/>
      <c r="E829" s="94"/>
      <c r="F829" s="94"/>
      <c r="H829" s="81"/>
      <c r="U829" s="368"/>
      <c r="V829" s="368"/>
      <c r="W829" s="369"/>
    </row>
    <row r="830" ht="15.75" customHeight="1">
      <c r="A830" s="94"/>
      <c r="B830" s="94"/>
      <c r="C830" s="94"/>
      <c r="D830" s="81"/>
      <c r="E830" s="94"/>
      <c r="F830" s="94"/>
      <c r="H830" s="81"/>
      <c r="U830" s="368"/>
      <c r="V830" s="368"/>
      <c r="W830" s="369"/>
    </row>
    <row r="831" ht="15.75" customHeight="1">
      <c r="A831" s="94"/>
      <c r="B831" s="94"/>
      <c r="C831" s="94"/>
      <c r="D831" s="81"/>
      <c r="E831" s="94"/>
      <c r="F831" s="94"/>
      <c r="H831" s="81"/>
      <c r="U831" s="368"/>
      <c r="V831" s="368"/>
      <c r="W831" s="369"/>
    </row>
    <row r="832" ht="15.75" customHeight="1">
      <c r="A832" s="94"/>
      <c r="B832" s="94"/>
      <c r="C832" s="94"/>
      <c r="D832" s="81"/>
      <c r="E832" s="94"/>
      <c r="F832" s="94"/>
      <c r="H832" s="81"/>
      <c r="U832" s="368"/>
      <c r="V832" s="368"/>
      <c r="W832" s="369"/>
    </row>
    <row r="833" ht="15.75" customHeight="1">
      <c r="A833" s="94"/>
      <c r="B833" s="94"/>
      <c r="C833" s="94"/>
      <c r="D833" s="81"/>
      <c r="E833" s="94"/>
      <c r="F833" s="94"/>
      <c r="H833" s="81"/>
      <c r="U833" s="368"/>
      <c r="V833" s="368"/>
      <c r="W833" s="369"/>
    </row>
    <row r="834" ht="15.75" customHeight="1">
      <c r="A834" s="94"/>
      <c r="B834" s="94"/>
      <c r="C834" s="94"/>
      <c r="D834" s="81"/>
      <c r="E834" s="94"/>
      <c r="F834" s="94"/>
      <c r="H834" s="81"/>
      <c r="U834" s="368"/>
      <c r="V834" s="368"/>
      <c r="W834" s="369"/>
    </row>
    <row r="835" ht="15.75" customHeight="1">
      <c r="A835" s="94"/>
      <c r="B835" s="94"/>
      <c r="C835" s="94"/>
      <c r="D835" s="81"/>
      <c r="E835" s="94"/>
      <c r="F835" s="94"/>
      <c r="H835" s="81"/>
      <c r="U835" s="368"/>
      <c r="V835" s="368"/>
      <c r="W835" s="369"/>
    </row>
    <row r="836" ht="15.75" customHeight="1">
      <c r="A836" s="94"/>
      <c r="B836" s="94"/>
      <c r="C836" s="94"/>
      <c r="D836" s="81"/>
      <c r="E836" s="94"/>
      <c r="F836" s="94"/>
      <c r="H836" s="81"/>
      <c r="U836" s="368"/>
      <c r="V836" s="368"/>
      <c r="W836" s="369"/>
    </row>
    <row r="837" ht="15.75" customHeight="1">
      <c r="A837" s="94"/>
      <c r="B837" s="94"/>
      <c r="C837" s="94"/>
      <c r="D837" s="81"/>
      <c r="E837" s="94"/>
      <c r="F837" s="94"/>
      <c r="H837" s="81"/>
      <c r="U837" s="368"/>
      <c r="V837" s="368"/>
      <c r="W837" s="369"/>
    </row>
    <row r="838" ht="15.75" customHeight="1">
      <c r="A838" s="94"/>
      <c r="B838" s="94"/>
      <c r="C838" s="94"/>
      <c r="D838" s="81"/>
      <c r="E838" s="94"/>
      <c r="F838" s="94"/>
      <c r="H838" s="81"/>
      <c r="U838" s="368"/>
      <c r="V838" s="368"/>
      <c r="W838" s="369"/>
    </row>
    <row r="839" ht="15.75" customHeight="1">
      <c r="A839" s="94"/>
      <c r="B839" s="94"/>
      <c r="C839" s="94"/>
      <c r="D839" s="81"/>
      <c r="E839" s="94"/>
      <c r="F839" s="94"/>
      <c r="H839" s="81"/>
      <c r="U839" s="368"/>
      <c r="V839" s="368"/>
      <c r="W839" s="369"/>
    </row>
    <row r="840" ht="15.75" customHeight="1">
      <c r="A840" s="94"/>
      <c r="B840" s="94"/>
      <c r="C840" s="94"/>
      <c r="D840" s="81"/>
      <c r="E840" s="94"/>
      <c r="F840" s="94"/>
      <c r="H840" s="81"/>
      <c r="U840" s="368"/>
      <c r="V840" s="368"/>
      <c r="W840" s="369"/>
    </row>
    <row r="841" ht="15.75" customHeight="1">
      <c r="A841" s="94"/>
      <c r="B841" s="94"/>
      <c r="C841" s="94"/>
      <c r="D841" s="81"/>
      <c r="E841" s="94"/>
      <c r="F841" s="94"/>
      <c r="H841" s="81"/>
      <c r="U841" s="368"/>
      <c r="V841" s="368"/>
      <c r="W841" s="369"/>
    </row>
    <row r="842" ht="15.75" customHeight="1">
      <c r="A842" s="94"/>
      <c r="B842" s="94"/>
      <c r="C842" s="94"/>
      <c r="D842" s="81"/>
      <c r="E842" s="94"/>
      <c r="F842" s="94"/>
      <c r="H842" s="81"/>
      <c r="U842" s="368"/>
      <c r="V842" s="368"/>
      <c r="W842" s="369"/>
    </row>
    <row r="843" ht="15.75" customHeight="1">
      <c r="A843" s="94"/>
      <c r="B843" s="94"/>
      <c r="C843" s="94"/>
      <c r="D843" s="81"/>
      <c r="E843" s="94"/>
      <c r="F843" s="94"/>
      <c r="H843" s="81"/>
      <c r="U843" s="368"/>
      <c r="V843" s="368"/>
      <c r="W843" s="369"/>
    </row>
    <row r="844" ht="15.75" customHeight="1">
      <c r="A844" s="94"/>
      <c r="B844" s="94"/>
      <c r="C844" s="94"/>
      <c r="D844" s="81"/>
      <c r="E844" s="94"/>
      <c r="F844" s="94"/>
      <c r="H844" s="81"/>
      <c r="U844" s="368"/>
      <c r="V844" s="368"/>
      <c r="W844" s="369"/>
    </row>
    <row r="845" ht="15.75" customHeight="1">
      <c r="A845" s="94"/>
      <c r="B845" s="94"/>
      <c r="C845" s="94"/>
      <c r="D845" s="81"/>
      <c r="E845" s="94"/>
      <c r="F845" s="94"/>
      <c r="H845" s="81"/>
      <c r="U845" s="368"/>
      <c r="V845" s="368"/>
      <c r="W845" s="369"/>
    </row>
    <row r="846" ht="15.75" customHeight="1">
      <c r="A846" s="94"/>
      <c r="B846" s="94"/>
      <c r="C846" s="94"/>
      <c r="D846" s="81"/>
      <c r="E846" s="94"/>
      <c r="F846" s="94"/>
      <c r="H846" s="81"/>
      <c r="U846" s="368"/>
      <c r="V846" s="368"/>
      <c r="W846" s="369"/>
    </row>
    <row r="847" ht="15.75" customHeight="1">
      <c r="A847" s="94"/>
      <c r="B847" s="94"/>
      <c r="C847" s="94"/>
      <c r="D847" s="81"/>
      <c r="E847" s="94"/>
      <c r="F847" s="94"/>
      <c r="H847" s="81"/>
      <c r="U847" s="368"/>
      <c r="V847" s="368"/>
      <c r="W847" s="369"/>
    </row>
    <row r="848" ht="15.75" customHeight="1">
      <c r="A848" s="94"/>
      <c r="B848" s="94"/>
      <c r="C848" s="94"/>
      <c r="D848" s="81"/>
      <c r="E848" s="94"/>
      <c r="F848" s="94"/>
      <c r="H848" s="81"/>
      <c r="U848" s="368"/>
      <c r="V848" s="368"/>
      <c r="W848" s="369"/>
    </row>
    <row r="849" ht="15.75" customHeight="1">
      <c r="A849" s="94"/>
      <c r="B849" s="94"/>
      <c r="C849" s="94"/>
      <c r="D849" s="81"/>
      <c r="E849" s="94"/>
      <c r="F849" s="94"/>
      <c r="H849" s="81"/>
      <c r="U849" s="368"/>
      <c r="V849" s="368"/>
      <c r="W849" s="369"/>
    </row>
    <row r="850" ht="15.75" customHeight="1">
      <c r="A850" s="94"/>
      <c r="B850" s="94"/>
      <c r="C850" s="94"/>
      <c r="D850" s="81"/>
      <c r="E850" s="94"/>
      <c r="F850" s="94"/>
      <c r="H850" s="81"/>
      <c r="U850" s="368"/>
      <c r="V850" s="368"/>
      <c r="W850" s="369"/>
    </row>
    <row r="851" ht="15.75" customHeight="1">
      <c r="A851" s="94"/>
      <c r="B851" s="94"/>
      <c r="C851" s="94"/>
      <c r="D851" s="81"/>
      <c r="E851" s="94"/>
      <c r="F851" s="94"/>
      <c r="H851" s="81"/>
      <c r="U851" s="368"/>
      <c r="V851" s="368"/>
      <c r="W851" s="369"/>
    </row>
    <row r="852" ht="15.75" customHeight="1">
      <c r="A852" s="94"/>
      <c r="B852" s="94"/>
      <c r="C852" s="94"/>
      <c r="D852" s="81"/>
      <c r="E852" s="94"/>
      <c r="F852" s="94"/>
      <c r="H852" s="81"/>
      <c r="U852" s="368"/>
      <c r="V852" s="368"/>
      <c r="W852" s="369"/>
    </row>
    <row r="853" ht="15.75" customHeight="1">
      <c r="A853" s="94"/>
      <c r="B853" s="94"/>
      <c r="C853" s="94"/>
      <c r="D853" s="81"/>
      <c r="E853" s="94"/>
      <c r="F853" s="94"/>
      <c r="H853" s="81"/>
      <c r="U853" s="368"/>
      <c r="V853" s="368"/>
      <c r="W853" s="369"/>
    </row>
    <row r="854" ht="15.75" customHeight="1">
      <c r="A854" s="94"/>
      <c r="B854" s="94"/>
      <c r="C854" s="94"/>
      <c r="D854" s="81"/>
      <c r="E854" s="94"/>
      <c r="F854" s="94"/>
      <c r="H854" s="81"/>
      <c r="U854" s="368"/>
      <c r="V854" s="368"/>
      <c r="W854" s="369"/>
    </row>
    <row r="855" ht="15.75" customHeight="1">
      <c r="A855" s="94"/>
      <c r="B855" s="94"/>
      <c r="C855" s="94"/>
      <c r="D855" s="81"/>
      <c r="E855" s="94"/>
      <c r="F855" s="94"/>
      <c r="H855" s="81"/>
      <c r="U855" s="368"/>
      <c r="V855" s="368"/>
      <c r="W855" s="369"/>
    </row>
    <row r="856" ht="15.75" customHeight="1">
      <c r="A856" s="94"/>
      <c r="B856" s="94"/>
      <c r="C856" s="94"/>
      <c r="D856" s="81"/>
      <c r="E856" s="94"/>
      <c r="F856" s="94"/>
      <c r="H856" s="81"/>
      <c r="U856" s="368"/>
      <c r="V856" s="368"/>
      <c r="W856" s="369"/>
    </row>
    <row r="857" ht="15.75" customHeight="1">
      <c r="A857" s="94"/>
      <c r="B857" s="94"/>
      <c r="C857" s="94"/>
      <c r="D857" s="81"/>
      <c r="E857" s="94"/>
      <c r="F857" s="94"/>
      <c r="H857" s="81"/>
      <c r="U857" s="368"/>
      <c r="V857" s="368"/>
      <c r="W857" s="369"/>
    </row>
    <row r="858" ht="15.75" customHeight="1">
      <c r="A858" s="94"/>
      <c r="B858" s="94"/>
      <c r="C858" s="94"/>
      <c r="D858" s="81"/>
      <c r="E858" s="94"/>
      <c r="F858" s="94"/>
      <c r="H858" s="81"/>
      <c r="U858" s="368"/>
      <c r="V858" s="368"/>
      <c r="W858" s="369"/>
    </row>
    <row r="859" ht="15.75" customHeight="1">
      <c r="A859" s="94"/>
      <c r="B859" s="94"/>
      <c r="C859" s="94"/>
      <c r="D859" s="81"/>
      <c r="E859" s="94"/>
      <c r="F859" s="94"/>
      <c r="H859" s="81"/>
      <c r="U859" s="368"/>
      <c r="V859" s="368"/>
      <c r="W859" s="369"/>
    </row>
    <row r="860" ht="15.75" customHeight="1">
      <c r="A860" s="94"/>
      <c r="B860" s="94"/>
      <c r="C860" s="94"/>
      <c r="D860" s="81"/>
      <c r="E860" s="94"/>
      <c r="F860" s="94"/>
      <c r="H860" s="81"/>
      <c r="U860" s="368"/>
      <c r="V860" s="368"/>
      <c r="W860" s="369"/>
    </row>
    <row r="861" ht="15.75" customHeight="1">
      <c r="A861" s="94"/>
      <c r="B861" s="94"/>
      <c r="C861" s="94"/>
      <c r="D861" s="81"/>
      <c r="E861" s="94"/>
      <c r="F861" s="94"/>
      <c r="H861" s="81"/>
      <c r="U861" s="368"/>
      <c r="V861" s="368"/>
      <c r="W861" s="369"/>
    </row>
    <row r="862" ht="15.75" customHeight="1">
      <c r="A862" s="94"/>
      <c r="B862" s="94"/>
      <c r="C862" s="94"/>
      <c r="D862" s="81"/>
      <c r="E862" s="94"/>
      <c r="F862" s="94"/>
      <c r="H862" s="81"/>
      <c r="U862" s="368"/>
      <c r="V862" s="368"/>
      <c r="W862" s="369"/>
    </row>
    <row r="863" ht="15.75" customHeight="1">
      <c r="A863" s="94"/>
      <c r="B863" s="94"/>
      <c r="C863" s="94"/>
      <c r="D863" s="81"/>
      <c r="E863" s="94"/>
      <c r="F863" s="94"/>
      <c r="H863" s="81"/>
      <c r="U863" s="368"/>
      <c r="V863" s="368"/>
      <c r="W863" s="369"/>
    </row>
    <row r="864" ht="15.75" customHeight="1">
      <c r="A864" s="94"/>
      <c r="B864" s="94"/>
      <c r="C864" s="94"/>
      <c r="D864" s="81"/>
      <c r="E864" s="94"/>
      <c r="F864" s="94"/>
      <c r="H864" s="81"/>
      <c r="U864" s="368"/>
      <c r="V864" s="368"/>
      <c r="W864" s="369"/>
    </row>
    <row r="865" ht="15.75" customHeight="1">
      <c r="A865" s="94"/>
      <c r="B865" s="94"/>
      <c r="C865" s="94"/>
      <c r="D865" s="81"/>
      <c r="E865" s="94"/>
      <c r="F865" s="94"/>
      <c r="H865" s="81"/>
      <c r="U865" s="368"/>
      <c r="V865" s="368"/>
      <c r="W865" s="369"/>
    </row>
    <row r="866" ht="15.75" customHeight="1">
      <c r="A866" s="94"/>
      <c r="B866" s="94"/>
      <c r="C866" s="94"/>
      <c r="D866" s="81"/>
      <c r="E866" s="94"/>
      <c r="F866" s="94"/>
      <c r="H866" s="81"/>
      <c r="U866" s="368"/>
      <c r="V866" s="368"/>
      <c r="W866" s="369"/>
    </row>
    <row r="867" ht="15.75" customHeight="1">
      <c r="A867" s="94"/>
      <c r="B867" s="94"/>
      <c r="C867" s="94"/>
      <c r="D867" s="81"/>
      <c r="E867" s="94"/>
      <c r="F867" s="94"/>
      <c r="H867" s="81"/>
      <c r="U867" s="368"/>
      <c r="V867" s="368"/>
      <c r="W867" s="369"/>
    </row>
    <row r="868" ht="15.75" customHeight="1">
      <c r="A868" s="94"/>
      <c r="B868" s="94"/>
      <c r="C868" s="94"/>
      <c r="D868" s="81"/>
      <c r="E868" s="94"/>
      <c r="F868" s="94"/>
      <c r="H868" s="81"/>
      <c r="U868" s="368"/>
      <c r="V868" s="368"/>
      <c r="W868" s="369"/>
    </row>
    <row r="869" ht="15.75" customHeight="1">
      <c r="A869" s="94"/>
      <c r="B869" s="94"/>
      <c r="C869" s="94"/>
      <c r="D869" s="81"/>
      <c r="E869" s="94"/>
      <c r="F869" s="94"/>
      <c r="H869" s="81"/>
      <c r="U869" s="368"/>
      <c r="V869" s="368"/>
      <c r="W869" s="369"/>
    </row>
    <row r="870" ht="15.75" customHeight="1">
      <c r="A870" s="94"/>
      <c r="B870" s="94"/>
      <c r="C870" s="94"/>
      <c r="D870" s="81"/>
      <c r="E870" s="94"/>
      <c r="F870" s="94"/>
      <c r="H870" s="81"/>
      <c r="U870" s="368"/>
      <c r="V870" s="368"/>
      <c r="W870" s="369"/>
    </row>
    <row r="871" ht="15.75" customHeight="1">
      <c r="A871" s="94"/>
      <c r="B871" s="94"/>
      <c r="C871" s="94"/>
      <c r="D871" s="81"/>
      <c r="E871" s="94"/>
      <c r="F871" s="94"/>
      <c r="H871" s="81"/>
      <c r="U871" s="368"/>
      <c r="V871" s="368"/>
      <c r="W871" s="369"/>
    </row>
    <row r="872" ht="15.75" customHeight="1">
      <c r="A872" s="94"/>
      <c r="B872" s="94"/>
      <c r="C872" s="94"/>
      <c r="D872" s="81"/>
      <c r="E872" s="94"/>
      <c r="F872" s="94"/>
      <c r="H872" s="81"/>
      <c r="U872" s="368"/>
      <c r="V872" s="368"/>
      <c r="W872" s="369"/>
    </row>
    <row r="873" ht="15.75" customHeight="1">
      <c r="A873" s="94"/>
      <c r="B873" s="94"/>
      <c r="C873" s="94"/>
      <c r="D873" s="81"/>
      <c r="E873" s="94"/>
      <c r="F873" s="94"/>
      <c r="H873" s="81"/>
      <c r="U873" s="368"/>
      <c r="V873" s="368"/>
      <c r="W873" s="369"/>
    </row>
    <row r="874" ht="15.75" customHeight="1">
      <c r="A874" s="94"/>
      <c r="B874" s="94"/>
      <c r="C874" s="94"/>
      <c r="D874" s="81"/>
      <c r="E874" s="94"/>
      <c r="F874" s="94"/>
      <c r="H874" s="81"/>
      <c r="U874" s="368"/>
      <c r="V874" s="368"/>
      <c r="W874" s="369"/>
    </row>
    <row r="875" ht="15.75" customHeight="1">
      <c r="A875" s="94"/>
      <c r="B875" s="94"/>
      <c r="C875" s="94"/>
      <c r="D875" s="81"/>
      <c r="E875" s="94"/>
      <c r="F875" s="94"/>
      <c r="H875" s="81"/>
      <c r="U875" s="368"/>
      <c r="V875" s="368"/>
      <c r="W875" s="369"/>
    </row>
    <row r="876" ht="15.75" customHeight="1">
      <c r="A876" s="94"/>
      <c r="B876" s="94"/>
      <c r="C876" s="94"/>
      <c r="D876" s="81"/>
      <c r="E876" s="94"/>
      <c r="F876" s="94"/>
      <c r="H876" s="81"/>
      <c r="U876" s="368"/>
      <c r="V876" s="368"/>
      <c r="W876" s="369"/>
    </row>
    <row r="877" ht="15.75" customHeight="1">
      <c r="A877" s="94"/>
      <c r="B877" s="94"/>
      <c r="C877" s="94"/>
      <c r="D877" s="81"/>
      <c r="E877" s="94"/>
      <c r="F877" s="94"/>
      <c r="H877" s="81"/>
      <c r="U877" s="368"/>
      <c r="V877" s="368"/>
      <c r="W877" s="369"/>
    </row>
    <row r="878" ht="15.75" customHeight="1">
      <c r="A878" s="94"/>
      <c r="B878" s="94"/>
      <c r="C878" s="94"/>
      <c r="D878" s="81"/>
      <c r="E878" s="94"/>
      <c r="F878" s="94"/>
      <c r="H878" s="81"/>
      <c r="U878" s="368"/>
      <c r="V878" s="368"/>
      <c r="W878" s="369"/>
    </row>
    <row r="879" ht="15.75" customHeight="1">
      <c r="A879" s="94"/>
      <c r="B879" s="94"/>
      <c r="C879" s="94"/>
      <c r="D879" s="81"/>
      <c r="E879" s="94"/>
      <c r="F879" s="94"/>
      <c r="H879" s="81"/>
      <c r="U879" s="368"/>
      <c r="V879" s="368"/>
      <c r="W879" s="369"/>
    </row>
    <row r="880" ht="15.75" customHeight="1">
      <c r="A880" s="94"/>
      <c r="B880" s="94"/>
      <c r="C880" s="94"/>
      <c r="D880" s="81"/>
      <c r="E880" s="94"/>
      <c r="F880" s="94"/>
      <c r="H880" s="81"/>
      <c r="U880" s="368"/>
      <c r="V880" s="368"/>
      <c r="W880" s="369"/>
    </row>
    <row r="881" ht="15.75" customHeight="1">
      <c r="A881" s="94"/>
      <c r="B881" s="94"/>
      <c r="C881" s="94"/>
      <c r="D881" s="81"/>
      <c r="E881" s="94"/>
      <c r="F881" s="94"/>
      <c r="H881" s="81"/>
      <c r="U881" s="368"/>
      <c r="V881" s="368"/>
      <c r="W881" s="369"/>
    </row>
    <row r="882" ht="15.75" customHeight="1">
      <c r="A882" s="94"/>
      <c r="B882" s="94"/>
      <c r="C882" s="94"/>
      <c r="D882" s="81"/>
      <c r="E882" s="94"/>
      <c r="F882" s="94"/>
      <c r="H882" s="81"/>
      <c r="U882" s="368"/>
      <c r="V882" s="368"/>
      <c r="W882" s="369"/>
    </row>
    <row r="883" ht="15.75" customHeight="1">
      <c r="A883" s="94"/>
      <c r="B883" s="94"/>
      <c r="C883" s="94"/>
      <c r="D883" s="81"/>
      <c r="E883" s="94"/>
      <c r="F883" s="94"/>
      <c r="H883" s="81"/>
      <c r="U883" s="368"/>
      <c r="V883" s="368"/>
      <c r="W883" s="369"/>
    </row>
    <row r="884" ht="15.75" customHeight="1">
      <c r="A884" s="94"/>
      <c r="B884" s="94"/>
      <c r="C884" s="94"/>
      <c r="D884" s="81"/>
      <c r="E884" s="94"/>
      <c r="F884" s="94"/>
      <c r="H884" s="81"/>
      <c r="U884" s="368"/>
      <c r="V884" s="368"/>
      <c r="W884" s="369"/>
    </row>
    <row r="885" ht="15.75" customHeight="1">
      <c r="A885" s="94"/>
      <c r="B885" s="94"/>
      <c r="C885" s="94"/>
      <c r="D885" s="81"/>
      <c r="E885" s="94"/>
      <c r="F885" s="94"/>
      <c r="H885" s="81"/>
      <c r="U885" s="368"/>
      <c r="V885" s="368"/>
      <c r="W885" s="369"/>
    </row>
    <row r="886" ht="15.75" customHeight="1">
      <c r="A886" s="94"/>
      <c r="B886" s="94"/>
      <c r="C886" s="94"/>
      <c r="D886" s="81"/>
      <c r="E886" s="94"/>
      <c r="F886" s="94"/>
      <c r="H886" s="81"/>
      <c r="U886" s="368"/>
      <c r="V886" s="368"/>
      <c r="W886" s="369"/>
    </row>
    <row r="887" ht="15.75" customHeight="1">
      <c r="A887" s="94"/>
      <c r="B887" s="94"/>
      <c r="C887" s="94"/>
      <c r="D887" s="81"/>
      <c r="E887" s="94"/>
      <c r="F887" s="94"/>
      <c r="H887" s="81"/>
      <c r="U887" s="368"/>
      <c r="V887" s="368"/>
      <c r="W887" s="369"/>
    </row>
    <row r="888" ht="15.75" customHeight="1">
      <c r="A888" s="94"/>
      <c r="B888" s="94"/>
      <c r="C888" s="94"/>
      <c r="D888" s="81"/>
      <c r="E888" s="94"/>
      <c r="F888" s="94"/>
      <c r="H888" s="81"/>
      <c r="U888" s="368"/>
      <c r="V888" s="368"/>
      <c r="W888" s="369"/>
    </row>
    <row r="889" ht="15.75" customHeight="1">
      <c r="A889" s="94"/>
      <c r="B889" s="94"/>
      <c r="C889" s="94"/>
      <c r="D889" s="81"/>
      <c r="E889" s="94"/>
      <c r="F889" s="94"/>
      <c r="H889" s="81"/>
      <c r="U889" s="368"/>
      <c r="V889" s="368"/>
      <c r="W889" s="369"/>
    </row>
    <row r="890" ht="15.75" customHeight="1">
      <c r="A890" s="94"/>
      <c r="B890" s="94"/>
      <c r="C890" s="94"/>
      <c r="D890" s="81"/>
      <c r="E890" s="94"/>
      <c r="F890" s="94"/>
      <c r="H890" s="81"/>
      <c r="U890" s="368"/>
      <c r="V890" s="368"/>
      <c r="W890" s="369"/>
    </row>
    <row r="891" ht="15.75" customHeight="1">
      <c r="A891" s="94"/>
      <c r="B891" s="94"/>
      <c r="C891" s="94"/>
      <c r="D891" s="81"/>
      <c r="E891" s="94"/>
      <c r="F891" s="94"/>
      <c r="H891" s="81"/>
      <c r="U891" s="368"/>
      <c r="V891" s="368"/>
      <c r="W891" s="369"/>
    </row>
    <row r="892" ht="15.75" customHeight="1">
      <c r="A892" s="94"/>
      <c r="B892" s="94"/>
      <c r="C892" s="94"/>
      <c r="D892" s="81"/>
      <c r="E892" s="94"/>
      <c r="F892" s="94"/>
      <c r="H892" s="81"/>
      <c r="U892" s="368"/>
      <c r="V892" s="368"/>
      <c r="W892" s="369"/>
    </row>
    <row r="893" ht="15.75" customHeight="1">
      <c r="A893" s="94"/>
      <c r="B893" s="94"/>
      <c r="C893" s="94"/>
      <c r="D893" s="81"/>
      <c r="E893" s="94"/>
      <c r="F893" s="94"/>
      <c r="H893" s="81"/>
      <c r="U893" s="368"/>
      <c r="V893" s="368"/>
      <c r="W893" s="369"/>
    </row>
    <row r="894" ht="15.75" customHeight="1">
      <c r="A894" s="94"/>
      <c r="B894" s="94"/>
      <c r="C894" s="94"/>
      <c r="D894" s="81"/>
      <c r="E894" s="94"/>
      <c r="F894" s="94"/>
      <c r="H894" s="81"/>
      <c r="U894" s="368"/>
      <c r="V894" s="368"/>
      <c r="W894" s="369"/>
    </row>
    <row r="895" ht="15.75" customHeight="1">
      <c r="A895" s="94"/>
      <c r="B895" s="94"/>
      <c r="C895" s="94"/>
      <c r="D895" s="81"/>
      <c r="E895" s="94"/>
      <c r="F895" s="94"/>
      <c r="H895" s="81"/>
      <c r="U895" s="368"/>
      <c r="V895" s="368"/>
      <c r="W895" s="369"/>
    </row>
    <row r="896" ht="15.75" customHeight="1">
      <c r="A896" s="94"/>
      <c r="B896" s="94"/>
      <c r="C896" s="94"/>
      <c r="D896" s="81"/>
      <c r="E896" s="94"/>
      <c r="F896" s="94"/>
      <c r="H896" s="81"/>
      <c r="U896" s="368"/>
      <c r="V896" s="368"/>
      <c r="W896" s="369"/>
    </row>
    <row r="897" ht="15.75" customHeight="1">
      <c r="A897" s="94"/>
      <c r="B897" s="94"/>
      <c r="C897" s="94"/>
      <c r="D897" s="81"/>
      <c r="E897" s="94"/>
      <c r="F897" s="94"/>
      <c r="H897" s="81"/>
      <c r="U897" s="368"/>
      <c r="V897" s="368"/>
      <c r="W897" s="369"/>
    </row>
    <row r="898" ht="15.75" customHeight="1">
      <c r="A898" s="94"/>
      <c r="B898" s="94"/>
      <c r="C898" s="94"/>
      <c r="D898" s="81"/>
      <c r="E898" s="94"/>
      <c r="F898" s="94"/>
      <c r="H898" s="81"/>
      <c r="U898" s="368"/>
      <c r="V898" s="368"/>
      <c r="W898" s="369"/>
    </row>
    <row r="899" ht="15.75" customHeight="1">
      <c r="A899" s="94"/>
      <c r="B899" s="94"/>
      <c r="C899" s="94"/>
      <c r="D899" s="81"/>
      <c r="E899" s="94"/>
      <c r="F899" s="94"/>
      <c r="H899" s="81"/>
      <c r="U899" s="368"/>
      <c r="V899" s="368"/>
      <c r="W899" s="369"/>
    </row>
    <row r="900" ht="15.75" customHeight="1">
      <c r="A900" s="94"/>
      <c r="B900" s="94"/>
      <c r="C900" s="94"/>
      <c r="D900" s="81"/>
      <c r="E900" s="94"/>
      <c r="F900" s="94"/>
      <c r="H900" s="81"/>
      <c r="U900" s="368"/>
      <c r="V900" s="368"/>
      <c r="W900" s="369"/>
    </row>
    <row r="901" ht="15.75" customHeight="1">
      <c r="A901" s="94"/>
      <c r="B901" s="94"/>
      <c r="C901" s="94"/>
      <c r="D901" s="81"/>
      <c r="E901" s="94"/>
      <c r="F901" s="94"/>
      <c r="H901" s="81"/>
      <c r="U901" s="368"/>
      <c r="V901" s="368"/>
      <c r="W901" s="369"/>
    </row>
    <row r="902" ht="15.75" customHeight="1">
      <c r="A902" s="94"/>
      <c r="B902" s="94"/>
      <c r="C902" s="94"/>
      <c r="D902" s="81"/>
      <c r="E902" s="94"/>
      <c r="F902" s="94"/>
      <c r="H902" s="81"/>
      <c r="U902" s="368"/>
      <c r="V902" s="368"/>
      <c r="W902" s="369"/>
    </row>
    <row r="903" ht="15.75" customHeight="1">
      <c r="A903" s="94"/>
      <c r="B903" s="94"/>
      <c r="C903" s="94"/>
      <c r="D903" s="81"/>
      <c r="E903" s="94"/>
      <c r="F903" s="94"/>
      <c r="H903" s="81"/>
      <c r="U903" s="368"/>
      <c r="V903" s="368"/>
      <c r="W903" s="369"/>
    </row>
    <row r="904" ht="15.75" customHeight="1">
      <c r="A904" s="94"/>
      <c r="B904" s="94"/>
      <c r="C904" s="94"/>
      <c r="D904" s="81"/>
      <c r="E904" s="94"/>
      <c r="F904" s="94"/>
      <c r="H904" s="81"/>
      <c r="U904" s="368"/>
      <c r="V904" s="368"/>
      <c r="W904" s="369"/>
    </row>
    <row r="905" ht="15.75" customHeight="1">
      <c r="A905" s="94"/>
      <c r="B905" s="94"/>
      <c r="C905" s="94"/>
      <c r="D905" s="81"/>
      <c r="E905" s="94"/>
      <c r="F905" s="94"/>
      <c r="H905" s="81"/>
      <c r="U905" s="368"/>
      <c r="V905" s="368"/>
      <c r="W905" s="369"/>
    </row>
    <row r="906" ht="15.75" customHeight="1">
      <c r="A906" s="94"/>
      <c r="B906" s="94"/>
      <c r="C906" s="94"/>
      <c r="D906" s="81"/>
      <c r="E906" s="94"/>
      <c r="F906" s="94"/>
      <c r="H906" s="81"/>
      <c r="U906" s="368"/>
      <c r="V906" s="368"/>
      <c r="W906" s="369"/>
    </row>
    <row r="907" ht="15.75" customHeight="1">
      <c r="A907" s="94"/>
      <c r="B907" s="94"/>
      <c r="C907" s="94"/>
      <c r="D907" s="81"/>
      <c r="E907" s="94"/>
      <c r="F907" s="94"/>
      <c r="H907" s="81"/>
      <c r="U907" s="368"/>
      <c r="V907" s="368"/>
      <c r="W907" s="369"/>
    </row>
    <row r="908" ht="15.75" customHeight="1">
      <c r="A908" s="94"/>
      <c r="B908" s="94"/>
      <c r="C908" s="94"/>
      <c r="D908" s="81"/>
      <c r="E908" s="94"/>
      <c r="F908" s="94"/>
      <c r="H908" s="81"/>
      <c r="U908" s="368"/>
      <c r="V908" s="368"/>
      <c r="W908" s="369"/>
    </row>
    <row r="909" ht="15.75" customHeight="1">
      <c r="A909" s="94"/>
      <c r="B909" s="94"/>
      <c r="C909" s="94"/>
      <c r="D909" s="81"/>
      <c r="E909" s="94"/>
      <c r="F909" s="94"/>
      <c r="H909" s="81"/>
      <c r="U909" s="368"/>
      <c r="V909" s="368"/>
      <c r="W909" s="369"/>
    </row>
    <row r="910" ht="15.75" customHeight="1">
      <c r="A910" s="94"/>
      <c r="B910" s="94"/>
      <c r="C910" s="94"/>
      <c r="D910" s="81"/>
      <c r="E910" s="94"/>
      <c r="F910" s="94"/>
      <c r="H910" s="81"/>
      <c r="U910" s="368"/>
      <c r="V910" s="368"/>
      <c r="W910" s="369"/>
    </row>
    <row r="911" ht="15.75" customHeight="1">
      <c r="A911" s="94"/>
      <c r="B911" s="94"/>
      <c r="C911" s="94"/>
      <c r="D911" s="81"/>
      <c r="E911" s="94"/>
      <c r="F911" s="94"/>
      <c r="H911" s="81"/>
      <c r="U911" s="368"/>
      <c r="V911" s="368"/>
      <c r="W911" s="369"/>
    </row>
    <row r="912" ht="15.75" customHeight="1">
      <c r="A912" s="94"/>
      <c r="B912" s="94"/>
      <c r="C912" s="94"/>
      <c r="D912" s="81"/>
      <c r="E912" s="94"/>
      <c r="F912" s="94"/>
      <c r="H912" s="81"/>
      <c r="U912" s="368"/>
      <c r="V912" s="368"/>
      <c r="W912" s="369"/>
    </row>
    <row r="913" ht="15.75" customHeight="1">
      <c r="A913" s="94"/>
      <c r="B913" s="94"/>
      <c r="C913" s="94"/>
      <c r="D913" s="81"/>
      <c r="E913" s="94"/>
      <c r="F913" s="94"/>
      <c r="H913" s="81"/>
      <c r="U913" s="368"/>
      <c r="V913" s="368"/>
      <c r="W913" s="369"/>
    </row>
    <row r="914" ht="15.75" customHeight="1">
      <c r="A914" s="94"/>
      <c r="B914" s="94"/>
      <c r="C914" s="94"/>
      <c r="D914" s="81"/>
      <c r="E914" s="94"/>
      <c r="F914" s="94"/>
      <c r="H914" s="81"/>
      <c r="U914" s="368"/>
      <c r="V914" s="368"/>
      <c r="W914" s="369"/>
    </row>
    <row r="915" ht="15.75" customHeight="1">
      <c r="A915" s="94"/>
      <c r="B915" s="94"/>
      <c r="C915" s="94"/>
      <c r="D915" s="81"/>
      <c r="E915" s="94"/>
      <c r="F915" s="94"/>
      <c r="H915" s="81"/>
      <c r="U915" s="368"/>
      <c r="V915" s="368"/>
      <c r="W915" s="369"/>
    </row>
    <row r="916" ht="15.75" customHeight="1">
      <c r="A916" s="94"/>
      <c r="B916" s="94"/>
      <c r="C916" s="94"/>
      <c r="D916" s="81"/>
      <c r="E916" s="94"/>
      <c r="F916" s="94"/>
      <c r="H916" s="81"/>
      <c r="U916" s="368"/>
      <c r="V916" s="368"/>
      <c r="W916" s="369"/>
    </row>
    <row r="917" ht="15.75" customHeight="1">
      <c r="A917" s="94"/>
      <c r="B917" s="94"/>
      <c r="C917" s="94"/>
      <c r="D917" s="81"/>
      <c r="E917" s="94"/>
      <c r="F917" s="94"/>
      <c r="H917" s="81"/>
      <c r="U917" s="368"/>
      <c r="V917" s="368"/>
      <c r="W917" s="369"/>
    </row>
    <row r="918" ht="15.75" customHeight="1">
      <c r="A918" s="94"/>
      <c r="B918" s="94"/>
      <c r="C918" s="94"/>
      <c r="D918" s="81"/>
      <c r="E918" s="94"/>
      <c r="F918" s="94"/>
      <c r="H918" s="81"/>
      <c r="U918" s="368"/>
      <c r="V918" s="368"/>
      <c r="W918" s="369"/>
    </row>
    <row r="919" ht="15.75" customHeight="1">
      <c r="A919" s="94"/>
      <c r="B919" s="94"/>
      <c r="C919" s="94"/>
      <c r="D919" s="81"/>
      <c r="E919" s="94"/>
      <c r="F919" s="94"/>
      <c r="H919" s="81"/>
      <c r="U919" s="368"/>
      <c r="V919" s="368"/>
      <c r="W919" s="369"/>
    </row>
    <row r="920" ht="15.75" customHeight="1">
      <c r="A920" s="94"/>
      <c r="B920" s="94"/>
      <c r="C920" s="94"/>
      <c r="D920" s="81"/>
      <c r="E920" s="94"/>
      <c r="F920" s="94"/>
      <c r="H920" s="81"/>
      <c r="U920" s="368"/>
      <c r="V920" s="368"/>
      <c r="W920" s="369"/>
    </row>
    <row r="921" ht="15.75" customHeight="1">
      <c r="A921" s="94"/>
      <c r="B921" s="94"/>
      <c r="C921" s="94"/>
      <c r="D921" s="81"/>
      <c r="E921" s="94"/>
      <c r="F921" s="94"/>
      <c r="H921" s="81"/>
      <c r="U921" s="368"/>
      <c r="V921" s="368"/>
      <c r="W921" s="369"/>
    </row>
    <row r="922" ht="15.75" customHeight="1">
      <c r="A922" s="94"/>
      <c r="B922" s="94"/>
      <c r="C922" s="94"/>
      <c r="D922" s="81"/>
      <c r="E922" s="94"/>
      <c r="F922" s="94"/>
      <c r="H922" s="81"/>
      <c r="U922" s="368"/>
      <c r="V922" s="368"/>
      <c r="W922" s="369"/>
    </row>
    <row r="923" ht="15.75" customHeight="1">
      <c r="A923" s="94"/>
      <c r="B923" s="94"/>
      <c r="C923" s="94"/>
      <c r="D923" s="81"/>
      <c r="E923" s="94"/>
      <c r="F923" s="94"/>
      <c r="H923" s="81"/>
      <c r="U923" s="368"/>
      <c r="V923" s="368"/>
      <c r="W923" s="369"/>
    </row>
    <row r="924" ht="15.75" customHeight="1">
      <c r="A924" s="94"/>
      <c r="B924" s="94"/>
      <c r="C924" s="94"/>
      <c r="D924" s="81"/>
      <c r="E924" s="94"/>
      <c r="F924" s="94"/>
      <c r="H924" s="81"/>
      <c r="U924" s="368"/>
      <c r="V924" s="368"/>
      <c r="W924" s="369"/>
    </row>
    <row r="925" ht="15.75" customHeight="1">
      <c r="A925" s="94"/>
      <c r="B925" s="94"/>
      <c r="C925" s="94"/>
      <c r="D925" s="81"/>
      <c r="E925" s="94"/>
      <c r="F925" s="94"/>
      <c r="H925" s="81"/>
      <c r="U925" s="368"/>
      <c r="V925" s="368"/>
      <c r="W925" s="369"/>
    </row>
    <row r="926" ht="15.75" customHeight="1">
      <c r="A926" s="94"/>
      <c r="B926" s="94"/>
      <c r="C926" s="94"/>
      <c r="D926" s="81"/>
      <c r="E926" s="94"/>
      <c r="F926" s="94"/>
      <c r="H926" s="81"/>
      <c r="U926" s="368"/>
      <c r="V926" s="368"/>
      <c r="W926" s="369"/>
    </row>
    <row r="927" ht="15.75" customHeight="1">
      <c r="A927" s="94"/>
      <c r="B927" s="94"/>
      <c r="C927" s="94"/>
      <c r="D927" s="81"/>
      <c r="E927" s="94"/>
      <c r="F927" s="94"/>
      <c r="H927" s="81"/>
      <c r="U927" s="368"/>
      <c r="V927" s="368"/>
      <c r="W927" s="369"/>
    </row>
    <row r="928" ht="15.75" customHeight="1">
      <c r="A928" s="94"/>
      <c r="B928" s="94"/>
      <c r="C928" s="94"/>
      <c r="D928" s="81"/>
      <c r="E928" s="94"/>
      <c r="F928" s="94"/>
      <c r="H928" s="81"/>
      <c r="U928" s="368"/>
      <c r="V928" s="368"/>
      <c r="W928" s="369"/>
    </row>
    <row r="929" ht="15.75" customHeight="1">
      <c r="A929" s="94"/>
      <c r="B929" s="94"/>
      <c r="C929" s="94"/>
      <c r="D929" s="81"/>
      <c r="E929" s="94"/>
      <c r="F929" s="94"/>
      <c r="H929" s="81"/>
      <c r="U929" s="368"/>
      <c r="V929" s="368"/>
      <c r="W929" s="369"/>
    </row>
    <row r="930" ht="15.75" customHeight="1">
      <c r="A930" s="94"/>
      <c r="B930" s="94"/>
      <c r="C930" s="94"/>
      <c r="D930" s="81"/>
      <c r="E930" s="94"/>
      <c r="F930" s="94"/>
      <c r="H930" s="81"/>
      <c r="U930" s="368"/>
      <c r="V930" s="368"/>
      <c r="W930" s="369"/>
    </row>
    <row r="931" ht="15.75" customHeight="1">
      <c r="A931" s="94"/>
      <c r="B931" s="94"/>
      <c r="C931" s="94"/>
      <c r="D931" s="81"/>
      <c r="E931" s="94"/>
      <c r="F931" s="94"/>
      <c r="H931" s="81"/>
      <c r="U931" s="368"/>
      <c r="V931" s="368"/>
      <c r="W931" s="369"/>
    </row>
    <row r="932" ht="15.75" customHeight="1">
      <c r="A932" s="94"/>
      <c r="B932" s="94"/>
      <c r="C932" s="94"/>
      <c r="D932" s="81"/>
      <c r="E932" s="94"/>
      <c r="F932" s="94"/>
      <c r="H932" s="81"/>
      <c r="U932" s="368"/>
      <c r="V932" s="368"/>
      <c r="W932" s="369"/>
    </row>
    <row r="933" ht="15.75" customHeight="1">
      <c r="A933" s="94"/>
      <c r="B933" s="94"/>
      <c r="C933" s="94"/>
      <c r="D933" s="81"/>
      <c r="E933" s="94"/>
      <c r="F933" s="94"/>
      <c r="H933" s="81"/>
      <c r="U933" s="368"/>
      <c r="V933" s="368"/>
      <c r="W933" s="369"/>
    </row>
    <row r="934" ht="15.75" customHeight="1">
      <c r="A934" s="94"/>
      <c r="B934" s="94"/>
      <c r="C934" s="94"/>
      <c r="D934" s="81"/>
      <c r="E934" s="94"/>
      <c r="F934" s="94"/>
      <c r="H934" s="81"/>
      <c r="U934" s="368"/>
      <c r="V934" s="368"/>
      <c r="W934" s="369"/>
    </row>
    <row r="935" ht="15.75" customHeight="1">
      <c r="A935" s="94"/>
      <c r="B935" s="94"/>
      <c r="C935" s="94"/>
      <c r="D935" s="81"/>
      <c r="E935" s="94"/>
      <c r="F935" s="94"/>
      <c r="H935" s="81"/>
      <c r="U935" s="368"/>
      <c r="V935" s="368"/>
      <c r="W935" s="369"/>
    </row>
    <row r="936" ht="15.75" customHeight="1">
      <c r="A936" s="94"/>
      <c r="B936" s="94"/>
      <c r="C936" s="94"/>
      <c r="D936" s="81"/>
      <c r="E936" s="94"/>
      <c r="F936" s="94"/>
      <c r="H936" s="81"/>
      <c r="U936" s="368"/>
      <c r="V936" s="368"/>
      <c r="W936" s="369"/>
    </row>
    <row r="937" ht="15.75" customHeight="1">
      <c r="A937" s="94"/>
      <c r="B937" s="94"/>
      <c r="C937" s="94"/>
      <c r="D937" s="81"/>
      <c r="E937" s="94"/>
      <c r="F937" s="94"/>
      <c r="H937" s="81"/>
      <c r="U937" s="368"/>
      <c r="V937" s="368"/>
      <c r="W937" s="369"/>
    </row>
    <row r="938" ht="15.75" customHeight="1">
      <c r="A938" s="94"/>
      <c r="B938" s="94"/>
      <c r="C938" s="94"/>
      <c r="D938" s="81"/>
      <c r="E938" s="94"/>
      <c r="F938" s="94"/>
      <c r="H938" s="81"/>
      <c r="U938" s="368"/>
      <c r="V938" s="368"/>
      <c r="W938" s="369"/>
    </row>
    <row r="939" ht="15.75" customHeight="1">
      <c r="A939" s="94"/>
      <c r="B939" s="94"/>
      <c r="C939" s="94"/>
      <c r="D939" s="81"/>
      <c r="E939" s="94"/>
      <c r="F939" s="94"/>
      <c r="H939" s="81"/>
      <c r="U939" s="368"/>
      <c r="V939" s="368"/>
      <c r="W939" s="369"/>
    </row>
    <row r="940" ht="15.75" customHeight="1">
      <c r="A940" s="94"/>
      <c r="B940" s="94"/>
      <c r="C940" s="94"/>
      <c r="D940" s="81"/>
      <c r="E940" s="94"/>
      <c r="F940" s="94"/>
      <c r="H940" s="81"/>
      <c r="U940" s="368"/>
      <c r="V940" s="368"/>
      <c r="W940" s="369"/>
    </row>
    <row r="941" ht="15.75" customHeight="1">
      <c r="A941" s="94"/>
      <c r="B941" s="94"/>
      <c r="C941" s="94"/>
      <c r="D941" s="81"/>
      <c r="E941" s="94"/>
      <c r="F941" s="94"/>
      <c r="H941" s="81"/>
      <c r="U941" s="368"/>
      <c r="V941" s="368"/>
      <c r="W941" s="369"/>
    </row>
    <row r="942" ht="15.75" customHeight="1">
      <c r="A942" s="94"/>
      <c r="B942" s="94"/>
      <c r="C942" s="94"/>
      <c r="D942" s="81"/>
      <c r="E942" s="94"/>
      <c r="F942" s="94"/>
      <c r="H942" s="81"/>
      <c r="U942" s="368"/>
      <c r="V942" s="368"/>
      <c r="W942" s="369"/>
    </row>
    <row r="943" ht="15.75" customHeight="1">
      <c r="A943" s="94"/>
      <c r="B943" s="94"/>
      <c r="C943" s="94"/>
      <c r="D943" s="81"/>
      <c r="E943" s="94"/>
      <c r="F943" s="94"/>
      <c r="H943" s="81"/>
      <c r="U943" s="368"/>
      <c r="V943" s="368"/>
      <c r="W943" s="369"/>
    </row>
    <row r="944" ht="15.75" customHeight="1">
      <c r="A944" s="94"/>
      <c r="B944" s="94"/>
      <c r="C944" s="94"/>
      <c r="D944" s="81"/>
      <c r="E944" s="94"/>
      <c r="F944" s="94"/>
      <c r="H944" s="81"/>
      <c r="U944" s="368"/>
      <c r="V944" s="368"/>
      <c r="W944" s="369"/>
    </row>
    <row r="945" ht="15.75" customHeight="1">
      <c r="A945" s="94"/>
      <c r="B945" s="94"/>
      <c r="C945" s="94"/>
      <c r="D945" s="81"/>
      <c r="E945" s="94"/>
      <c r="F945" s="94"/>
      <c r="H945" s="81"/>
      <c r="U945" s="368"/>
      <c r="V945" s="368"/>
      <c r="W945" s="369"/>
    </row>
    <row r="946" ht="15.75" customHeight="1">
      <c r="A946" s="94"/>
      <c r="B946" s="94"/>
      <c r="C946" s="94"/>
      <c r="D946" s="81"/>
      <c r="E946" s="94"/>
      <c r="F946" s="94"/>
      <c r="H946" s="81"/>
      <c r="U946" s="368"/>
      <c r="V946" s="368"/>
      <c r="W946" s="369"/>
    </row>
    <row r="947" ht="15.75" customHeight="1">
      <c r="A947" s="94"/>
      <c r="B947" s="94"/>
      <c r="C947" s="94"/>
      <c r="D947" s="81"/>
      <c r="E947" s="94"/>
      <c r="F947" s="94"/>
      <c r="H947" s="81"/>
      <c r="U947" s="368"/>
      <c r="V947" s="368"/>
      <c r="W947" s="369"/>
    </row>
    <row r="948" ht="15.75" customHeight="1">
      <c r="A948" s="94"/>
      <c r="B948" s="94"/>
      <c r="C948" s="94"/>
      <c r="D948" s="81"/>
      <c r="E948" s="94"/>
      <c r="F948" s="94"/>
      <c r="H948" s="81"/>
      <c r="U948" s="368"/>
      <c r="V948" s="368"/>
      <c r="W948" s="369"/>
    </row>
    <row r="949" ht="15.75" customHeight="1">
      <c r="A949" s="94"/>
      <c r="B949" s="94"/>
      <c r="C949" s="94"/>
      <c r="D949" s="81"/>
      <c r="E949" s="94"/>
      <c r="F949" s="94"/>
      <c r="H949" s="81"/>
      <c r="U949" s="368"/>
      <c r="V949" s="368"/>
      <c r="W949" s="369"/>
    </row>
    <row r="950" ht="15.75" customHeight="1">
      <c r="A950" s="94"/>
      <c r="B950" s="94"/>
      <c r="C950" s="94"/>
      <c r="D950" s="81"/>
      <c r="E950" s="94"/>
      <c r="F950" s="94"/>
      <c r="H950" s="81"/>
      <c r="U950" s="368"/>
      <c r="V950" s="368"/>
      <c r="W950" s="369"/>
    </row>
    <row r="951" ht="15.75" customHeight="1">
      <c r="A951" s="94"/>
      <c r="B951" s="94"/>
      <c r="C951" s="94"/>
      <c r="D951" s="81"/>
      <c r="E951" s="94"/>
      <c r="F951" s="94"/>
      <c r="H951" s="81"/>
      <c r="U951" s="368"/>
      <c r="V951" s="368"/>
      <c r="W951" s="369"/>
    </row>
    <row r="952" ht="15.75" customHeight="1">
      <c r="A952" s="94"/>
      <c r="B952" s="94"/>
      <c r="C952" s="94"/>
      <c r="D952" s="81"/>
      <c r="E952" s="94"/>
      <c r="F952" s="94"/>
      <c r="H952" s="81"/>
      <c r="U952" s="368"/>
      <c r="V952" s="368"/>
      <c r="W952" s="369"/>
    </row>
    <row r="953" ht="15.75" customHeight="1">
      <c r="A953" s="94"/>
      <c r="B953" s="94"/>
      <c r="C953" s="94"/>
      <c r="D953" s="81"/>
      <c r="E953" s="94"/>
      <c r="F953" s="94"/>
      <c r="H953" s="81"/>
      <c r="U953" s="368"/>
      <c r="V953" s="368"/>
      <c r="W953" s="369"/>
    </row>
    <row r="954" ht="15.75" customHeight="1">
      <c r="A954" s="94"/>
      <c r="B954" s="94"/>
      <c r="C954" s="94"/>
      <c r="D954" s="81"/>
      <c r="E954" s="94"/>
      <c r="F954" s="94"/>
      <c r="H954" s="81"/>
      <c r="U954" s="368"/>
      <c r="V954" s="368"/>
      <c r="W954" s="369"/>
    </row>
    <row r="955" ht="15.75" customHeight="1">
      <c r="A955" s="94"/>
      <c r="B955" s="94"/>
      <c r="C955" s="94"/>
      <c r="D955" s="81"/>
      <c r="E955" s="94"/>
      <c r="F955" s="94"/>
      <c r="H955" s="81"/>
      <c r="U955" s="368"/>
      <c r="V955" s="368"/>
      <c r="W955" s="369"/>
    </row>
    <row r="956" ht="15.75" customHeight="1">
      <c r="A956" s="94"/>
      <c r="B956" s="94"/>
      <c r="C956" s="94"/>
      <c r="D956" s="81"/>
      <c r="E956" s="94"/>
      <c r="F956" s="94"/>
      <c r="H956" s="81"/>
      <c r="U956" s="368"/>
      <c r="V956" s="368"/>
      <c r="W956" s="369"/>
    </row>
    <row r="957" ht="15.75" customHeight="1">
      <c r="A957" s="94"/>
      <c r="B957" s="94"/>
      <c r="C957" s="94"/>
      <c r="D957" s="81"/>
      <c r="E957" s="94"/>
      <c r="F957" s="94"/>
      <c r="H957" s="81"/>
      <c r="U957" s="368"/>
      <c r="V957" s="368"/>
      <c r="W957" s="369"/>
    </row>
    <row r="958" ht="15.75" customHeight="1">
      <c r="A958" s="94"/>
      <c r="B958" s="94"/>
      <c r="C958" s="94"/>
      <c r="D958" s="81"/>
      <c r="E958" s="94"/>
      <c r="F958" s="94"/>
      <c r="H958" s="81"/>
      <c r="U958" s="368"/>
      <c r="V958" s="368"/>
      <c r="W958" s="369"/>
    </row>
    <row r="959" ht="15.75" customHeight="1">
      <c r="A959" s="94"/>
      <c r="B959" s="94"/>
      <c r="C959" s="94"/>
      <c r="D959" s="81"/>
      <c r="E959" s="94"/>
      <c r="F959" s="94"/>
      <c r="H959" s="81"/>
      <c r="U959" s="368"/>
      <c r="V959" s="368"/>
      <c r="W959" s="369"/>
    </row>
    <row r="960" ht="15.75" customHeight="1">
      <c r="A960" s="94"/>
      <c r="B960" s="94"/>
      <c r="C960" s="94"/>
      <c r="D960" s="81"/>
      <c r="E960" s="94"/>
      <c r="F960" s="94"/>
      <c r="H960" s="81"/>
      <c r="U960" s="368"/>
      <c r="V960" s="368"/>
      <c r="W960" s="369"/>
    </row>
    <row r="961" ht="15.75" customHeight="1">
      <c r="A961" s="94"/>
      <c r="B961" s="94"/>
      <c r="C961" s="94"/>
      <c r="D961" s="81"/>
      <c r="E961" s="94"/>
      <c r="F961" s="94"/>
      <c r="H961" s="81"/>
      <c r="U961" s="368"/>
      <c r="V961" s="368"/>
      <c r="W961" s="369"/>
    </row>
    <row r="962" ht="15.75" customHeight="1">
      <c r="A962" s="94"/>
      <c r="B962" s="94"/>
      <c r="C962" s="94"/>
      <c r="D962" s="81"/>
      <c r="E962" s="94"/>
      <c r="F962" s="94"/>
      <c r="H962" s="81"/>
      <c r="U962" s="368"/>
      <c r="V962" s="368"/>
      <c r="W962" s="369"/>
    </row>
    <row r="963" ht="15.75" customHeight="1">
      <c r="A963" s="94"/>
      <c r="B963" s="94"/>
      <c r="C963" s="94"/>
      <c r="D963" s="81"/>
      <c r="E963" s="94"/>
      <c r="F963" s="94"/>
      <c r="H963" s="81"/>
      <c r="U963" s="368"/>
      <c r="V963" s="368"/>
      <c r="W963" s="369"/>
    </row>
    <row r="964" ht="15.75" customHeight="1">
      <c r="A964" s="94"/>
      <c r="B964" s="94"/>
      <c r="C964" s="94"/>
      <c r="D964" s="81"/>
      <c r="E964" s="94"/>
      <c r="F964" s="94"/>
      <c r="H964" s="81"/>
      <c r="U964" s="368"/>
      <c r="V964" s="368"/>
      <c r="W964" s="369"/>
    </row>
    <row r="965" ht="15.75" customHeight="1">
      <c r="A965" s="94"/>
      <c r="B965" s="94"/>
      <c r="C965" s="94"/>
      <c r="D965" s="81"/>
      <c r="E965" s="94"/>
      <c r="F965" s="94"/>
      <c r="H965" s="81"/>
      <c r="U965" s="368"/>
      <c r="V965" s="368"/>
      <c r="W965" s="369"/>
    </row>
    <row r="966" ht="15.75" customHeight="1">
      <c r="A966" s="94"/>
      <c r="B966" s="94"/>
      <c r="C966" s="94"/>
      <c r="D966" s="81"/>
      <c r="E966" s="94"/>
      <c r="F966" s="94"/>
      <c r="H966" s="81"/>
      <c r="U966" s="368"/>
      <c r="V966" s="368"/>
      <c r="W966" s="369"/>
    </row>
    <row r="967" ht="15.75" customHeight="1">
      <c r="A967" s="94"/>
      <c r="B967" s="94"/>
      <c r="C967" s="94"/>
      <c r="D967" s="81"/>
      <c r="E967" s="94"/>
      <c r="F967" s="94"/>
      <c r="H967" s="81"/>
      <c r="U967" s="368"/>
      <c r="V967" s="368"/>
      <c r="W967" s="369"/>
    </row>
    <row r="968" ht="15.75" customHeight="1">
      <c r="A968" s="94"/>
      <c r="B968" s="94"/>
      <c r="C968" s="94"/>
      <c r="D968" s="81"/>
      <c r="E968" s="94"/>
      <c r="F968" s="94"/>
      <c r="H968" s="81"/>
      <c r="U968" s="368"/>
      <c r="V968" s="368"/>
      <c r="W968" s="369"/>
    </row>
    <row r="969" ht="15.75" customHeight="1">
      <c r="A969" s="94"/>
      <c r="B969" s="94"/>
      <c r="C969" s="94"/>
      <c r="D969" s="81"/>
      <c r="E969" s="94"/>
      <c r="F969" s="94"/>
      <c r="H969" s="81"/>
      <c r="U969" s="368"/>
      <c r="V969" s="368"/>
      <c r="W969" s="369"/>
    </row>
    <row r="970" ht="15.75" customHeight="1">
      <c r="A970" s="94"/>
      <c r="B970" s="94"/>
      <c r="C970" s="94"/>
      <c r="D970" s="81"/>
      <c r="E970" s="94"/>
      <c r="F970" s="94"/>
      <c r="H970" s="81"/>
      <c r="U970" s="368"/>
      <c r="V970" s="368"/>
      <c r="W970" s="369"/>
    </row>
    <row r="971" ht="15.75" customHeight="1">
      <c r="A971" s="94"/>
      <c r="B971" s="94"/>
      <c r="C971" s="94"/>
      <c r="D971" s="81"/>
      <c r="E971" s="94"/>
      <c r="F971" s="94"/>
      <c r="H971" s="81"/>
      <c r="U971" s="368"/>
      <c r="V971" s="368"/>
      <c r="W971" s="369"/>
    </row>
    <row r="972" ht="15.75" customHeight="1">
      <c r="A972" s="94"/>
      <c r="B972" s="94"/>
      <c r="C972" s="94"/>
      <c r="D972" s="81"/>
      <c r="E972" s="94"/>
      <c r="F972" s="94"/>
      <c r="H972" s="81"/>
      <c r="U972" s="368"/>
      <c r="V972" s="368"/>
      <c r="W972" s="369"/>
    </row>
    <row r="973" ht="15.75" customHeight="1">
      <c r="A973" s="94"/>
      <c r="B973" s="94"/>
      <c r="C973" s="94"/>
      <c r="D973" s="81"/>
      <c r="E973" s="94"/>
      <c r="F973" s="94"/>
      <c r="H973" s="81"/>
      <c r="U973" s="368"/>
      <c r="V973" s="368"/>
      <c r="W973" s="369"/>
    </row>
    <row r="974" ht="15.75" customHeight="1">
      <c r="A974" s="94"/>
      <c r="B974" s="94"/>
      <c r="C974" s="94"/>
      <c r="D974" s="81"/>
      <c r="E974" s="94"/>
      <c r="F974" s="94"/>
      <c r="H974" s="81"/>
      <c r="U974" s="368"/>
      <c r="V974" s="368"/>
      <c r="W974" s="369"/>
    </row>
    <row r="975" ht="15.75" customHeight="1">
      <c r="A975" s="94"/>
      <c r="B975" s="94"/>
      <c r="C975" s="94"/>
      <c r="D975" s="81"/>
      <c r="E975" s="94"/>
      <c r="F975" s="94"/>
      <c r="H975" s="81"/>
      <c r="U975" s="368"/>
      <c r="V975" s="368"/>
      <c r="W975" s="369"/>
    </row>
    <row r="976" ht="15.75" customHeight="1">
      <c r="A976" s="94"/>
      <c r="B976" s="94"/>
      <c r="C976" s="94"/>
      <c r="D976" s="81"/>
      <c r="E976" s="94"/>
      <c r="F976" s="94"/>
      <c r="H976" s="81"/>
      <c r="U976" s="368"/>
      <c r="V976" s="368"/>
      <c r="W976" s="369"/>
    </row>
    <row r="977" ht="15.75" customHeight="1">
      <c r="A977" s="94"/>
      <c r="B977" s="94"/>
      <c r="C977" s="94"/>
      <c r="D977" s="81"/>
      <c r="E977" s="94"/>
      <c r="F977" s="94"/>
      <c r="H977" s="81"/>
      <c r="U977" s="368"/>
      <c r="V977" s="368"/>
      <c r="W977" s="369"/>
    </row>
    <row r="978" ht="15.75" customHeight="1">
      <c r="A978" s="94"/>
      <c r="B978" s="94"/>
      <c r="C978" s="94"/>
      <c r="D978" s="81"/>
      <c r="E978" s="94"/>
      <c r="F978" s="94"/>
      <c r="H978" s="81"/>
      <c r="U978" s="368"/>
      <c r="V978" s="368"/>
      <c r="W978" s="369"/>
    </row>
    <row r="979" ht="15.75" customHeight="1">
      <c r="A979" s="94"/>
      <c r="B979" s="94"/>
      <c r="C979" s="94"/>
      <c r="D979" s="81"/>
      <c r="E979" s="94"/>
      <c r="F979" s="94"/>
      <c r="H979" s="81"/>
      <c r="U979" s="368"/>
      <c r="V979" s="368"/>
      <c r="W979" s="369"/>
    </row>
    <row r="980" ht="15.75" customHeight="1">
      <c r="A980" s="94"/>
      <c r="B980" s="94"/>
      <c r="C980" s="94"/>
      <c r="D980" s="81"/>
      <c r="E980" s="94"/>
      <c r="F980" s="94"/>
      <c r="H980" s="81"/>
      <c r="U980" s="368"/>
      <c r="V980" s="368"/>
      <c r="W980" s="369"/>
    </row>
    <row r="981" ht="15.75" customHeight="1">
      <c r="A981" s="94"/>
      <c r="B981" s="94"/>
      <c r="C981" s="94"/>
      <c r="D981" s="81"/>
      <c r="E981" s="94"/>
      <c r="F981" s="94"/>
      <c r="H981" s="81"/>
      <c r="U981" s="368"/>
      <c r="V981" s="368"/>
      <c r="W981" s="369"/>
    </row>
    <row r="982" ht="15.75" customHeight="1">
      <c r="A982" s="94"/>
      <c r="B982" s="94"/>
      <c r="C982" s="94"/>
      <c r="D982" s="81"/>
      <c r="E982" s="94"/>
      <c r="F982" s="94"/>
      <c r="H982" s="81"/>
      <c r="U982" s="368"/>
      <c r="V982" s="368"/>
      <c r="W982" s="369"/>
    </row>
    <row r="983" ht="15.75" customHeight="1">
      <c r="A983" s="94"/>
      <c r="B983" s="94"/>
      <c r="C983" s="94"/>
      <c r="D983" s="81"/>
      <c r="E983" s="94"/>
      <c r="F983" s="94"/>
      <c r="H983" s="81"/>
      <c r="U983" s="368"/>
      <c r="V983" s="368"/>
      <c r="W983" s="369"/>
    </row>
    <row r="984" ht="15.75" customHeight="1">
      <c r="A984" s="94"/>
      <c r="B984" s="94"/>
      <c r="C984" s="94"/>
      <c r="D984" s="81"/>
      <c r="E984" s="94"/>
      <c r="F984" s="94"/>
      <c r="H984" s="81"/>
      <c r="U984" s="368"/>
      <c r="V984" s="368"/>
      <c r="W984" s="369"/>
    </row>
    <row r="985" ht="15.75" customHeight="1">
      <c r="A985" s="94"/>
      <c r="B985" s="94"/>
      <c r="C985" s="94"/>
      <c r="D985" s="81"/>
      <c r="E985" s="94"/>
      <c r="F985" s="94"/>
      <c r="H985" s="81"/>
      <c r="U985" s="368"/>
      <c r="V985" s="368"/>
      <c r="W985" s="369"/>
    </row>
    <row r="986" ht="15.75" customHeight="1">
      <c r="A986" s="94"/>
      <c r="B986" s="94"/>
      <c r="C986" s="94"/>
      <c r="D986" s="81"/>
      <c r="E986" s="94"/>
      <c r="F986" s="94"/>
      <c r="H986" s="81"/>
      <c r="U986" s="368"/>
      <c r="V986" s="368"/>
      <c r="W986" s="369"/>
    </row>
    <row r="987" ht="15.75" customHeight="1">
      <c r="A987" s="94"/>
      <c r="B987" s="94"/>
      <c r="C987" s="94"/>
      <c r="D987" s="81"/>
      <c r="E987" s="94"/>
      <c r="F987" s="94"/>
      <c r="H987" s="81"/>
      <c r="U987" s="368"/>
      <c r="V987" s="368"/>
      <c r="W987" s="369"/>
    </row>
    <row r="988" ht="15.75" customHeight="1">
      <c r="A988" s="94"/>
      <c r="B988" s="94"/>
      <c r="C988" s="94"/>
      <c r="D988" s="81"/>
      <c r="E988" s="94"/>
      <c r="F988" s="94"/>
      <c r="H988" s="81"/>
      <c r="U988" s="368"/>
      <c r="V988" s="368"/>
      <c r="W988" s="369"/>
    </row>
    <row r="989" ht="15.75" customHeight="1">
      <c r="A989" s="94"/>
      <c r="B989" s="94"/>
      <c r="C989" s="94"/>
      <c r="D989" s="81"/>
      <c r="E989" s="94"/>
      <c r="F989" s="94"/>
      <c r="H989" s="81"/>
      <c r="U989" s="368"/>
      <c r="V989" s="368"/>
      <c r="W989" s="369"/>
    </row>
    <row r="990" ht="15.75" customHeight="1">
      <c r="A990" s="94"/>
      <c r="B990" s="94"/>
      <c r="C990" s="94"/>
      <c r="D990" s="81"/>
      <c r="E990" s="94"/>
      <c r="F990" s="94"/>
      <c r="H990" s="81"/>
      <c r="U990" s="368"/>
      <c r="V990" s="368"/>
      <c r="W990" s="369"/>
    </row>
    <row r="991" ht="15.75" customHeight="1">
      <c r="A991" s="94"/>
      <c r="B991" s="94"/>
      <c r="C991" s="94"/>
      <c r="D991" s="81"/>
      <c r="E991" s="94"/>
      <c r="F991" s="94"/>
      <c r="H991" s="81"/>
      <c r="U991" s="368"/>
      <c r="V991" s="368"/>
      <c r="W991" s="369"/>
    </row>
    <row r="992" ht="15.75" customHeight="1">
      <c r="A992" s="94"/>
      <c r="B992" s="94"/>
      <c r="C992" s="94"/>
      <c r="D992" s="81"/>
      <c r="E992" s="94"/>
      <c r="F992" s="94"/>
      <c r="H992" s="81"/>
      <c r="U992" s="368"/>
      <c r="V992" s="368"/>
      <c r="W992" s="369"/>
    </row>
    <row r="993" ht="15.75" customHeight="1">
      <c r="A993" s="94"/>
      <c r="B993" s="94"/>
      <c r="C993" s="94"/>
      <c r="D993" s="81"/>
      <c r="E993" s="94"/>
      <c r="F993" s="94"/>
      <c r="H993" s="81"/>
      <c r="U993" s="368"/>
      <c r="V993" s="368"/>
      <c r="W993" s="369"/>
    </row>
    <row r="994" ht="15.75" customHeight="1">
      <c r="A994" s="94"/>
      <c r="B994" s="94"/>
      <c r="C994" s="94"/>
      <c r="D994" s="81"/>
      <c r="E994" s="94"/>
      <c r="F994" s="94"/>
      <c r="H994" s="81"/>
      <c r="U994" s="368"/>
      <c r="V994" s="368"/>
      <c r="W994" s="369"/>
    </row>
    <row r="995" ht="15.75" customHeight="1">
      <c r="A995" s="94"/>
      <c r="B995" s="94"/>
      <c r="C995" s="94"/>
      <c r="D995" s="81"/>
      <c r="E995" s="94"/>
      <c r="F995" s="94"/>
      <c r="H995" s="81"/>
      <c r="U995" s="368"/>
      <c r="V995" s="368"/>
      <c r="W995" s="369"/>
    </row>
    <row r="996" ht="15.75" customHeight="1">
      <c r="A996" s="94"/>
      <c r="B996" s="94"/>
      <c r="C996" s="94"/>
      <c r="D996" s="81"/>
      <c r="E996" s="94"/>
      <c r="F996" s="94"/>
      <c r="H996" s="81"/>
      <c r="U996" s="368"/>
      <c r="V996" s="368"/>
      <c r="W996" s="369"/>
    </row>
    <row r="997" ht="15.75" customHeight="1">
      <c r="A997" s="94"/>
      <c r="B997" s="94"/>
      <c r="C997" s="94"/>
      <c r="D997" s="81"/>
      <c r="E997" s="94"/>
      <c r="F997" s="94"/>
      <c r="H997" s="81"/>
      <c r="U997" s="368"/>
      <c r="V997" s="368"/>
      <c r="W997" s="369"/>
    </row>
    <row r="998" ht="15.75" customHeight="1">
      <c r="A998" s="94"/>
      <c r="B998" s="94"/>
      <c r="C998" s="94"/>
      <c r="D998" s="81"/>
      <c r="E998" s="94"/>
      <c r="F998" s="94"/>
      <c r="H998" s="81"/>
      <c r="U998" s="368"/>
      <c r="V998" s="368"/>
      <c r="W998" s="369"/>
    </row>
    <row r="999" ht="15.75" customHeight="1">
      <c r="A999" s="94"/>
      <c r="B999" s="94"/>
      <c r="C999" s="94"/>
      <c r="D999" s="81"/>
      <c r="E999" s="94"/>
      <c r="F999" s="94"/>
      <c r="H999" s="81"/>
      <c r="U999" s="368"/>
      <c r="V999" s="368"/>
      <c r="W999" s="369"/>
    </row>
    <row r="1000" ht="15.75" customHeight="1">
      <c r="A1000" s="94"/>
      <c r="B1000" s="94"/>
      <c r="C1000" s="94"/>
      <c r="D1000" s="81"/>
      <c r="E1000" s="94"/>
      <c r="F1000" s="94"/>
      <c r="H1000" s="81"/>
      <c r="U1000" s="368"/>
      <c r="V1000" s="368"/>
      <c r="W1000" s="369"/>
    </row>
    <row r="1001" ht="15.75" customHeight="1">
      <c r="A1001" s="94"/>
      <c r="B1001" s="94"/>
      <c r="C1001" s="94"/>
      <c r="D1001" s="81"/>
      <c r="E1001" s="94"/>
      <c r="F1001" s="94"/>
      <c r="H1001" s="81"/>
      <c r="U1001" s="368"/>
      <c r="V1001" s="368"/>
      <c r="W1001" s="369"/>
    </row>
    <row r="1002" ht="15.75" customHeight="1">
      <c r="A1002" s="94"/>
      <c r="B1002" s="94"/>
      <c r="C1002" s="94"/>
      <c r="D1002" s="81"/>
      <c r="E1002" s="94"/>
      <c r="F1002" s="94"/>
      <c r="H1002" s="81"/>
      <c r="U1002" s="368"/>
      <c r="V1002" s="368"/>
      <c r="W1002" s="369"/>
    </row>
  </sheetData>
  <mergeCells count="92">
    <mergeCell ref="I3:J3"/>
    <mergeCell ref="K3:L3"/>
    <mergeCell ref="M3:N3"/>
    <mergeCell ref="O3:P3"/>
    <mergeCell ref="Q3:R3"/>
    <mergeCell ref="S3:T3"/>
    <mergeCell ref="A1:F1"/>
    <mergeCell ref="K1:L1"/>
    <mergeCell ref="M1:N1"/>
    <mergeCell ref="O1:P1"/>
    <mergeCell ref="Q1:R1"/>
    <mergeCell ref="S1:T1"/>
    <mergeCell ref="A3:D4"/>
    <mergeCell ref="E3:F3"/>
    <mergeCell ref="H3:H4"/>
    <mergeCell ref="A5:A8"/>
    <mergeCell ref="B5:B8"/>
    <mergeCell ref="C5:C8"/>
    <mergeCell ref="D5:D8"/>
    <mergeCell ref="A9:A12"/>
    <mergeCell ref="D9:D12"/>
    <mergeCell ref="M15:N15"/>
    <mergeCell ref="O15:P15"/>
    <mergeCell ref="Q15:R15"/>
    <mergeCell ref="S15:T15"/>
    <mergeCell ref="B9:B12"/>
    <mergeCell ref="C9:C12"/>
    <mergeCell ref="A15:D16"/>
    <mergeCell ref="E15:F15"/>
    <mergeCell ref="H15:H16"/>
    <mergeCell ref="I15:J15"/>
    <mergeCell ref="K15:L15"/>
    <mergeCell ref="B55:C56"/>
    <mergeCell ref="D55:D56"/>
    <mergeCell ref="A57:A58"/>
    <mergeCell ref="B57:C58"/>
    <mergeCell ref="D57:D58"/>
    <mergeCell ref="A59:A60"/>
    <mergeCell ref="B59:C60"/>
    <mergeCell ref="D59:D60"/>
    <mergeCell ref="A51:A52"/>
    <mergeCell ref="B51:C52"/>
    <mergeCell ref="D51:D52"/>
    <mergeCell ref="A53:A54"/>
    <mergeCell ref="B53:C54"/>
    <mergeCell ref="D53:D54"/>
    <mergeCell ref="A55:A56"/>
    <mergeCell ref="O27:P27"/>
    <mergeCell ref="Q27:R27"/>
    <mergeCell ref="S27:T27"/>
    <mergeCell ref="D21:D24"/>
    <mergeCell ref="A27:D28"/>
    <mergeCell ref="E27:F27"/>
    <mergeCell ref="H27:H28"/>
    <mergeCell ref="I27:J27"/>
    <mergeCell ref="K27:L27"/>
    <mergeCell ref="M27:N27"/>
    <mergeCell ref="A17:A20"/>
    <mergeCell ref="B17:B20"/>
    <mergeCell ref="C17:C20"/>
    <mergeCell ref="D17:D20"/>
    <mergeCell ref="A21:A24"/>
    <mergeCell ref="B21:B24"/>
    <mergeCell ref="C21:C24"/>
    <mergeCell ref="A29:A32"/>
    <mergeCell ref="B29:B32"/>
    <mergeCell ref="C29:C32"/>
    <mergeCell ref="D29:D32"/>
    <mergeCell ref="B33:B36"/>
    <mergeCell ref="C33:C36"/>
    <mergeCell ref="D33:D36"/>
    <mergeCell ref="H42:H43"/>
    <mergeCell ref="I42:J42"/>
    <mergeCell ref="K42:L42"/>
    <mergeCell ref="M42:N42"/>
    <mergeCell ref="O42:P42"/>
    <mergeCell ref="Q42:R42"/>
    <mergeCell ref="S42:T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2" width="11.86"/>
    <col customWidth="1" min="13" max="14" width="12.0"/>
    <col customWidth="1" min="15" max="15" width="11.86"/>
    <col customWidth="1" min="16" max="18" width="12.0"/>
    <col customWidth="1" min="19" max="19" width="11.86"/>
    <col customWidth="1" min="20" max="22" width="12.0"/>
    <col customWidth="1" min="23" max="23" width="11.29"/>
    <col customWidth="1" min="24" max="24" width="12.0"/>
    <col customWidth="1" min="25" max="27" width="11.29"/>
    <col customWidth="1" min="28" max="28" width="14.57"/>
    <col customWidth="1" min="29" max="30" width="11.29"/>
  </cols>
  <sheetData>
    <row r="1">
      <c r="A1" s="329" t="s">
        <v>309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/>
      <c r="N1" s="7" t="s">
        <v>2</v>
      </c>
      <c r="P1" s="7"/>
      <c r="Q1" s="7"/>
      <c r="R1" s="7" t="s">
        <v>3</v>
      </c>
      <c r="T1" s="7"/>
      <c r="U1" s="7"/>
      <c r="V1" s="7" t="s">
        <v>4</v>
      </c>
      <c r="X1" s="7" t="s">
        <v>88</v>
      </c>
      <c r="Z1" s="346"/>
      <c r="AA1" s="346"/>
      <c r="AB1" s="7"/>
      <c r="AC1" s="7"/>
      <c r="AD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/>
      <c r="N2" s="16">
        <v>0.4</v>
      </c>
      <c r="O2" s="330" t="s">
        <v>9</v>
      </c>
      <c r="P2" s="16"/>
      <c r="Q2" s="16"/>
      <c r="R2" s="16">
        <v>0.5</v>
      </c>
      <c r="S2" s="330" t="s">
        <v>9</v>
      </c>
      <c r="T2" s="16"/>
      <c r="U2" s="16"/>
      <c r="V2" s="16">
        <v>0.55</v>
      </c>
      <c r="W2" s="330" t="s">
        <v>9</v>
      </c>
      <c r="X2" s="19">
        <v>0.1</v>
      </c>
      <c r="Y2" s="173" t="s">
        <v>89</v>
      </c>
      <c r="Z2" s="348" t="s">
        <v>247</v>
      </c>
      <c r="AA2" s="348" t="s">
        <v>248</v>
      </c>
      <c r="AB2" s="349" t="s">
        <v>249</v>
      </c>
      <c r="AC2" s="330"/>
      <c r="AD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310</v>
      </c>
      <c r="I3" s="26" t="s">
        <v>16</v>
      </c>
      <c r="J3" s="27"/>
      <c r="K3" s="26" t="s">
        <v>17</v>
      </c>
      <c r="L3" s="27"/>
      <c r="M3" s="461" t="s">
        <v>314</v>
      </c>
      <c r="N3" s="26" t="s">
        <v>18</v>
      </c>
      <c r="O3" s="27"/>
      <c r="P3" s="461" t="s">
        <v>315</v>
      </c>
      <c r="Q3" s="461" t="s">
        <v>316</v>
      </c>
      <c r="R3" s="26" t="s">
        <v>90</v>
      </c>
      <c r="S3" s="27"/>
      <c r="T3" s="461" t="s">
        <v>317</v>
      </c>
      <c r="U3" s="461" t="s">
        <v>318</v>
      </c>
      <c r="V3" s="26" t="s">
        <v>91</v>
      </c>
      <c r="W3" s="27"/>
      <c r="X3" s="26" t="s">
        <v>95</v>
      </c>
      <c r="Y3" s="27"/>
      <c r="Z3" s="351" t="s">
        <v>251</v>
      </c>
      <c r="AA3" s="351" t="s">
        <v>251</v>
      </c>
      <c r="AB3" s="351" t="s">
        <v>251</v>
      </c>
      <c r="AC3" s="352"/>
      <c r="AD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7" t="s">
        <v>28</v>
      </c>
      <c r="M4" s="462"/>
      <c r="N4" s="36" t="s">
        <v>27</v>
      </c>
      <c r="O4" s="37" t="s">
        <v>28</v>
      </c>
      <c r="P4" s="462"/>
      <c r="Q4" s="462"/>
      <c r="R4" s="36" t="s">
        <v>27</v>
      </c>
      <c r="S4" s="37" t="s">
        <v>28</v>
      </c>
      <c r="T4" s="462"/>
      <c r="U4" s="462"/>
      <c r="V4" s="36" t="s">
        <v>27</v>
      </c>
      <c r="W4" s="37" t="s">
        <v>28</v>
      </c>
      <c r="X4" s="36" t="s">
        <v>27</v>
      </c>
      <c r="Y4" s="37" t="s">
        <v>28</v>
      </c>
      <c r="Z4" s="354"/>
      <c r="AA4" s="354"/>
      <c r="AB4" s="355"/>
      <c r="AC4" s="355"/>
      <c r="AD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58.5</v>
      </c>
      <c r="I5" s="272">
        <v>200.0</v>
      </c>
      <c r="J5" s="72">
        <f t="shared" ref="J5:J12" si="1">I5/F5</f>
        <v>2</v>
      </c>
      <c r="K5" s="179">
        <v>122.5</v>
      </c>
      <c r="L5" s="72">
        <f t="shared" ref="L5:L12" si="2">K5/F5</f>
        <v>1.225</v>
      </c>
      <c r="M5" s="463">
        <v>60.0</v>
      </c>
      <c r="N5" s="179">
        <v>105.0</v>
      </c>
      <c r="O5" s="72">
        <f t="shared" ref="O5:O12" si="3">N5/F5</f>
        <v>1.05</v>
      </c>
      <c r="P5" s="463" t="s">
        <v>319</v>
      </c>
      <c r="Q5" s="463" t="s">
        <v>320</v>
      </c>
      <c r="R5" s="179">
        <v>87.5</v>
      </c>
      <c r="S5" s="72">
        <f t="shared" ref="S5:S12" si="4">R5/F5</f>
        <v>0.875</v>
      </c>
      <c r="T5" s="463">
        <v>80.0</v>
      </c>
      <c r="U5" s="463" t="s">
        <v>321</v>
      </c>
      <c r="V5" s="179">
        <v>78.74999999999999</v>
      </c>
      <c r="W5" s="72">
        <f t="shared" ref="W5:W12" si="5">V5/F5</f>
        <v>0.7875</v>
      </c>
      <c r="X5" s="179">
        <f t="shared" ref="X5:X13" si="6">V5-V5*$X$2</f>
        <v>70.875</v>
      </c>
      <c r="Y5" s="72">
        <f t="shared" ref="Y5:Y12" si="7">X5/F5</f>
        <v>0.70875</v>
      </c>
      <c r="Z5" s="358">
        <v>250.0</v>
      </c>
      <c r="AA5" s="358">
        <v>165.0</v>
      </c>
      <c r="AB5" s="358" t="s">
        <v>311</v>
      </c>
      <c r="AC5" s="177">
        <f>V5-V5*10%</f>
        <v>70.875</v>
      </c>
      <c r="AD5" s="358"/>
    </row>
    <row r="6" ht="15.75" customHeight="1">
      <c r="A6" s="55"/>
      <c r="D6" s="56"/>
      <c r="E6" s="57" t="s">
        <v>34</v>
      </c>
      <c r="F6" s="58">
        <v>500.0</v>
      </c>
      <c r="H6" s="332">
        <v>260.14</v>
      </c>
      <c r="I6" s="181">
        <v>756.0</v>
      </c>
      <c r="J6" s="76">
        <f t="shared" si="1"/>
        <v>1.512</v>
      </c>
      <c r="K6" s="181">
        <v>529.2</v>
      </c>
      <c r="L6" s="76">
        <f t="shared" si="2"/>
        <v>1.0584</v>
      </c>
      <c r="M6" s="464">
        <v>275.0</v>
      </c>
      <c r="N6" s="181">
        <v>453.59999999999997</v>
      </c>
      <c r="O6" s="76">
        <f t="shared" si="3"/>
        <v>0.9072</v>
      </c>
      <c r="P6" s="464" t="s">
        <v>322</v>
      </c>
      <c r="Q6" s="464" t="s">
        <v>323</v>
      </c>
      <c r="R6" s="181">
        <v>378.0</v>
      </c>
      <c r="S6" s="76">
        <f t="shared" si="4"/>
        <v>0.756</v>
      </c>
      <c r="T6" s="464">
        <v>375.0</v>
      </c>
      <c r="U6" s="464" t="s">
        <v>324</v>
      </c>
      <c r="V6" s="181">
        <v>340.2</v>
      </c>
      <c r="W6" s="76">
        <f t="shared" si="5"/>
        <v>0.6804</v>
      </c>
      <c r="X6" s="181">
        <f t="shared" si="6"/>
        <v>306.18</v>
      </c>
      <c r="Y6" s="76">
        <f t="shared" si="7"/>
        <v>0.61236</v>
      </c>
      <c r="Z6" s="358">
        <v>1050.0</v>
      </c>
      <c r="AA6" s="358">
        <v>690.0</v>
      </c>
      <c r="AB6" s="177">
        <v>739.0</v>
      </c>
      <c r="AC6" s="177"/>
      <c r="AD6" s="177"/>
    </row>
    <row r="7" ht="15.75" customHeight="1">
      <c r="A7" s="55"/>
      <c r="D7" s="56"/>
      <c r="E7" s="64" t="s">
        <v>35</v>
      </c>
      <c r="F7" s="58">
        <v>1000.0</v>
      </c>
      <c r="H7" s="332">
        <v>514.66</v>
      </c>
      <c r="I7" s="181">
        <v>1501.5</v>
      </c>
      <c r="J7" s="76">
        <f t="shared" si="1"/>
        <v>1.5015</v>
      </c>
      <c r="K7" s="181">
        <v>1051.05</v>
      </c>
      <c r="L7" s="76">
        <f t="shared" si="2"/>
        <v>1.05105</v>
      </c>
      <c r="M7" s="464"/>
      <c r="N7" s="181">
        <v>900.9</v>
      </c>
      <c r="O7" s="76">
        <f t="shared" si="3"/>
        <v>0.9009</v>
      </c>
      <c r="P7" s="464"/>
      <c r="Q7" s="464"/>
      <c r="R7" s="181">
        <v>750.75</v>
      </c>
      <c r="S7" s="76">
        <f t="shared" si="4"/>
        <v>0.75075</v>
      </c>
      <c r="T7" s="464"/>
      <c r="U7" s="464"/>
      <c r="V7" s="181">
        <v>675.675</v>
      </c>
      <c r="W7" s="76">
        <f t="shared" si="5"/>
        <v>0.675675</v>
      </c>
      <c r="X7" s="181">
        <f t="shared" si="6"/>
        <v>608.1075</v>
      </c>
      <c r="Y7" s="76">
        <f t="shared" si="7"/>
        <v>0.6081075</v>
      </c>
      <c r="Z7" s="358"/>
      <c r="AA7" s="358"/>
      <c r="AB7" s="177"/>
      <c r="AC7" s="177"/>
      <c r="AD7" s="177"/>
    </row>
    <row r="8" ht="15.75" customHeight="1">
      <c r="A8" s="55"/>
      <c r="D8" s="56"/>
      <c r="E8" s="64" t="s">
        <v>36</v>
      </c>
      <c r="F8" s="58">
        <v>3000.0</v>
      </c>
      <c r="H8" s="332">
        <v>1527.35</v>
      </c>
      <c r="I8" s="181">
        <v>4473.0</v>
      </c>
      <c r="J8" s="76">
        <f t="shared" si="1"/>
        <v>1.491</v>
      </c>
      <c r="K8" s="181">
        <v>3131.1000000000004</v>
      </c>
      <c r="L8" s="76">
        <f t="shared" si="2"/>
        <v>1.0437</v>
      </c>
      <c r="M8" s="464"/>
      <c r="N8" s="181">
        <v>2683.8</v>
      </c>
      <c r="O8" s="76">
        <f t="shared" si="3"/>
        <v>0.8946</v>
      </c>
      <c r="P8" s="464"/>
      <c r="Q8" s="464"/>
      <c r="R8" s="181">
        <v>2236.5</v>
      </c>
      <c r="S8" s="76">
        <f t="shared" si="4"/>
        <v>0.7455</v>
      </c>
      <c r="T8" s="464"/>
      <c r="U8" s="464"/>
      <c r="V8" s="181">
        <v>2012.85</v>
      </c>
      <c r="W8" s="76">
        <f t="shared" si="5"/>
        <v>0.67095</v>
      </c>
      <c r="X8" s="181">
        <f t="shared" si="6"/>
        <v>1811.565</v>
      </c>
      <c r="Y8" s="76">
        <f t="shared" si="7"/>
        <v>0.603855</v>
      </c>
      <c r="Z8" s="358"/>
      <c r="AA8" s="358"/>
      <c r="AB8" s="177"/>
      <c r="AC8" s="177"/>
      <c r="AD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87.86</v>
      </c>
      <c r="I9" s="179">
        <v>241.5</v>
      </c>
      <c r="J9" s="72">
        <f t="shared" si="1"/>
        <v>4.83</v>
      </c>
      <c r="K9" s="179">
        <v>169.05</v>
      </c>
      <c r="L9" s="72">
        <f t="shared" si="2"/>
        <v>3.381</v>
      </c>
      <c r="M9" s="463">
        <v>85.0</v>
      </c>
      <c r="N9" s="179">
        <v>144.89999999999998</v>
      </c>
      <c r="O9" s="72">
        <f t="shared" si="3"/>
        <v>2.898</v>
      </c>
      <c r="P9" s="463" t="s">
        <v>325</v>
      </c>
      <c r="Q9" s="463" t="s">
        <v>326</v>
      </c>
      <c r="R9" s="179">
        <v>138.0</v>
      </c>
      <c r="S9" s="72">
        <f t="shared" si="4"/>
        <v>2.76</v>
      </c>
      <c r="T9" s="463">
        <v>83.0</v>
      </c>
      <c r="U9" s="465" t="s">
        <v>327</v>
      </c>
      <c r="V9" s="179">
        <v>138.0</v>
      </c>
      <c r="W9" s="72">
        <f t="shared" si="5"/>
        <v>2.76</v>
      </c>
      <c r="X9" s="179">
        <f t="shared" si="6"/>
        <v>124.2</v>
      </c>
      <c r="Y9" s="72">
        <f t="shared" si="7"/>
        <v>2.484</v>
      </c>
      <c r="Z9" s="358">
        <v>290.0</v>
      </c>
      <c r="AA9" s="358">
        <f>320/100*50</f>
        <v>160</v>
      </c>
      <c r="AB9" s="177">
        <v>135.0</v>
      </c>
      <c r="AC9" s="177"/>
      <c r="AD9" s="177"/>
    </row>
    <row r="10" ht="15.75" customHeight="1">
      <c r="A10" s="55"/>
      <c r="D10" s="56"/>
      <c r="E10" s="74">
        <v>10.0</v>
      </c>
      <c r="F10" s="58">
        <v>200.0</v>
      </c>
      <c r="H10" s="332">
        <v>329.98</v>
      </c>
      <c r="I10" s="181">
        <v>892.5</v>
      </c>
      <c r="J10" s="76">
        <f t="shared" si="1"/>
        <v>4.4625</v>
      </c>
      <c r="K10" s="181">
        <v>624.75</v>
      </c>
      <c r="L10" s="76">
        <f t="shared" si="2"/>
        <v>3.12375</v>
      </c>
      <c r="M10" s="464">
        <v>320.0</v>
      </c>
      <c r="N10" s="181">
        <v>535.5</v>
      </c>
      <c r="O10" s="76">
        <f t="shared" si="3"/>
        <v>2.6775</v>
      </c>
      <c r="P10" s="464" t="s">
        <v>328</v>
      </c>
      <c r="Q10" s="464" t="s">
        <v>329</v>
      </c>
      <c r="R10" s="181">
        <v>510.0</v>
      </c>
      <c r="S10" s="76">
        <f t="shared" si="4"/>
        <v>2.55</v>
      </c>
      <c r="T10" s="464">
        <v>330.0</v>
      </c>
      <c r="U10" s="464" t="s">
        <v>330</v>
      </c>
      <c r="V10" s="181">
        <v>510.0</v>
      </c>
      <c r="W10" s="76">
        <f t="shared" si="5"/>
        <v>2.55</v>
      </c>
      <c r="X10" s="181">
        <f t="shared" si="6"/>
        <v>459</v>
      </c>
      <c r="Y10" s="76">
        <f t="shared" si="7"/>
        <v>2.295</v>
      </c>
      <c r="Z10" s="358"/>
      <c r="AA10" s="358"/>
      <c r="AB10" s="177">
        <v>654.0</v>
      </c>
      <c r="AC10" s="177"/>
      <c r="AD10" s="177"/>
    </row>
    <row r="11" ht="15.75" customHeight="1">
      <c r="A11" s="55"/>
      <c r="D11" s="56"/>
      <c r="E11" s="74">
        <v>3.0</v>
      </c>
      <c r="F11" s="58">
        <v>500.0</v>
      </c>
      <c r="H11" s="332">
        <v>810.65</v>
      </c>
      <c r="I11" s="181">
        <v>2205.0</v>
      </c>
      <c r="J11" s="76">
        <f t="shared" si="1"/>
        <v>4.41</v>
      </c>
      <c r="K11" s="181">
        <v>1543.5</v>
      </c>
      <c r="L11" s="76">
        <f t="shared" si="2"/>
        <v>3.087</v>
      </c>
      <c r="M11" s="464"/>
      <c r="N11" s="181">
        <v>1323.0</v>
      </c>
      <c r="O11" s="76">
        <f t="shared" si="3"/>
        <v>2.646</v>
      </c>
      <c r="P11" s="464" t="s">
        <v>331</v>
      </c>
      <c r="Q11" s="464"/>
      <c r="R11" s="181">
        <v>1260.0</v>
      </c>
      <c r="S11" s="76">
        <f t="shared" si="4"/>
        <v>2.52</v>
      </c>
      <c r="T11" s="464">
        <v>830.0</v>
      </c>
      <c r="U11" s="464"/>
      <c r="V11" s="181">
        <v>1260.0</v>
      </c>
      <c r="W11" s="76">
        <f t="shared" si="5"/>
        <v>2.52</v>
      </c>
      <c r="X11" s="181">
        <f t="shared" si="6"/>
        <v>1134</v>
      </c>
      <c r="Y11" s="76">
        <f t="shared" si="7"/>
        <v>2.268</v>
      </c>
      <c r="Z11" s="358"/>
      <c r="AA11" s="358"/>
      <c r="AB11" s="177"/>
      <c r="AC11" s="177"/>
      <c r="AD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2433.5</v>
      </c>
      <c r="I12" s="181">
        <v>6615.0</v>
      </c>
      <c r="J12" s="76">
        <f t="shared" si="1"/>
        <v>4.41</v>
      </c>
      <c r="K12" s="181">
        <v>4630.5</v>
      </c>
      <c r="L12" s="76">
        <f t="shared" si="2"/>
        <v>3.087</v>
      </c>
      <c r="M12" s="464"/>
      <c r="N12" s="181">
        <v>3969.0</v>
      </c>
      <c r="O12" s="76">
        <f t="shared" si="3"/>
        <v>2.646</v>
      </c>
      <c r="P12" s="464"/>
      <c r="Q12" s="464"/>
      <c r="R12" s="181">
        <v>3780.0</v>
      </c>
      <c r="S12" s="76">
        <f t="shared" si="4"/>
        <v>2.52</v>
      </c>
      <c r="T12" s="464"/>
      <c r="U12" s="464"/>
      <c r="V12" s="181">
        <v>3780.0</v>
      </c>
      <c r="W12" s="76">
        <f t="shared" si="5"/>
        <v>2.52</v>
      </c>
      <c r="X12" s="181">
        <f t="shared" si="6"/>
        <v>3402</v>
      </c>
      <c r="Y12" s="76">
        <f t="shared" si="7"/>
        <v>2.268</v>
      </c>
      <c r="Z12" s="358"/>
      <c r="AA12" s="358"/>
      <c r="AB12" s="177"/>
      <c r="AC12" s="177"/>
      <c r="AD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113.07</v>
      </c>
      <c r="I13" s="284">
        <f>J5*50+J9*50</f>
        <v>341.5</v>
      </c>
      <c r="J13" s="91">
        <f>I13/50</f>
        <v>6.83</v>
      </c>
      <c r="K13" s="93">
        <v>230.055</v>
      </c>
      <c r="L13" s="91">
        <f>K13/50</f>
        <v>4.6011</v>
      </c>
      <c r="M13" s="466"/>
      <c r="N13" s="93">
        <v>197.18999999999997</v>
      </c>
      <c r="O13" s="91">
        <f>N13/50</f>
        <v>3.9438</v>
      </c>
      <c r="P13" s="466"/>
      <c r="Q13" s="466"/>
      <c r="R13" s="93">
        <v>179.5</v>
      </c>
      <c r="S13" s="91">
        <f>R13/50</f>
        <v>3.59</v>
      </c>
      <c r="T13" s="466"/>
      <c r="U13" s="466"/>
      <c r="V13" s="93">
        <v>175.35</v>
      </c>
      <c r="W13" s="91">
        <f>V13/50</f>
        <v>3.507</v>
      </c>
      <c r="X13" s="93">
        <f t="shared" si="6"/>
        <v>157.815</v>
      </c>
      <c r="Y13" s="91"/>
      <c r="Z13" s="358"/>
      <c r="AA13" s="358"/>
      <c r="AB13" s="177"/>
      <c r="AC13" s="177"/>
      <c r="AD13" s="177"/>
    </row>
    <row r="14" ht="21.75" customHeight="1">
      <c r="A14" s="94"/>
      <c r="B14" s="94"/>
      <c r="C14" s="94"/>
      <c r="D14" s="81"/>
      <c r="E14" s="94"/>
      <c r="F14" s="94"/>
      <c r="H14" s="81"/>
      <c r="T14" s="96"/>
      <c r="U14" s="96"/>
      <c r="V14" s="96"/>
      <c r="X14" s="399"/>
      <c r="Y14" s="107"/>
      <c r="Z14" s="368"/>
      <c r="AA14" s="368"/>
      <c r="AB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310</v>
      </c>
      <c r="I15" s="26" t="s">
        <v>16</v>
      </c>
      <c r="J15" s="27"/>
      <c r="K15" s="26" t="s">
        <v>17</v>
      </c>
      <c r="L15" s="27"/>
      <c r="M15" s="461" t="s">
        <v>332</v>
      </c>
      <c r="N15" s="26" t="s">
        <v>18</v>
      </c>
      <c r="O15" s="27"/>
      <c r="P15" s="461" t="s">
        <v>315</v>
      </c>
      <c r="Q15" s="461" t="s">
        <v>316</v>
      </c>
      <c r="R15" s="26" t="s">
        <v>90</v>
      </c>
      <c r="S15" s="27"/>
      <c r="T15" s="461" t="s">
        <v>317</v>
      </c>
      <c r="U15" s="461" t="s">
        <v>318</v>
      </c>
      <c r="V15" s="26" t="s">
        <v>91</v>
      </c>
      <c r="W15" s="27"/>
      <c r="X15" s="26" t="s">
        <v>95</v>
      </c>
      <c r="Y15" s="27"/>
      <c r="Z15" s="351"/>
      <c r="AA15" s="351"/>
      <c r="AB15" s="352"/>
      <c r="AC15" s="352"/>
      <c r="AD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7" t="s">
        <v>28</v>
      </c>
      <c r="M16" s="462"/>
      <c r="N16" s="36" t="s">
        <v>27</v>
      </c>
      <c r="O16" s="37" t="s">
        <v>28</v>
      </c>
      <c r="P16" s="462"/>
      <c r="Q16" s="462"/>
      <c r="R16" s="36" t="s">
        <v>27</v>
      </c>
      <c r="S16" s="37" t="s">
        <v>28</v>
      </c>
      <c r="T16" s="462"/>
      <c r="U16" s="462"/>
      <c r="V16" s="36" t="s">
        <v>27</v>
      </c>
      <c r="W16" s="37" t="s">
        <v>28</v>
      </c>
      <c r="X16" s="36" t="s">
        <v>27</v>
      </c>
      <c r="Y16" s="37" t="s">
        <v>28</v>
      </c>
      <c r="Z16" s="354"/>
      <c r="AA16" s="354"/>
      <c r="AB16" s="355"/>
      <c r="AC16" s="355"/>
      <c r="AD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333</v>
      </c>
      <c r="E17" s="71">
        <v>40.0</v>
      </c>
      <c r="F17" s="45">
        <v>100.0</v>
      </c>
      <c r="H17" s="332">
        <v>60.14</v>
      </c>
      <c r="I17" s="272">
        <v>220.0</v>
      </c>
      <c r="J17" s="72">
        <f t="shared" ref="J17:J24" si="8">I17/F17</f>
        <v>2.2</v>
      </c>
      <c r="K17" s="179">
        <v>135.975</v>
      </c>
      <c r="L17" s="72">
        <f t="shared" ref="L17:L24" si="9">K17/F17</f>
        <v>1.35975</v>
      </c>
      <c r="M17" s="463"/>
      <c r="N17" s="179">
        <v>116.55</v>
      </c>
      <c r="O17" s="72">
        <f t="shared" ref="O17:O24" si="10">N17/F17</f>
        <v>1.1655</v>
      </c>
      <c r="P17" s="463" t="s">
        <v>334</v>
      </c>
      <c r="Q17" s="463">
        <v>120.0</v>
      </c>
      <c r="R17" s="179">
        <v>97.125</v>
      </c>
      <c r="S17" s="72">
        <f t="shared" ref="S17:S24" si="11">R17/F17</f>
        <v>0.97125</v>
      </c>
      <c r="T17" s="463">
        <v>90.0</v>
      </c>
      <c r="U17" s="463">
        <v>108.0</v>
      </c>
      <c r="V17" s="179">
        <v>87.4125</v>
      </c>
      <c r="W17" s="72">
        <f t="shared" ref="W17:W24" si="12">V17/F17</f>
        <v>0.874125</v>
      </c>
      <c r="X17" s="179">
        <f t="shared" ref="X17:X25" si="13">V17-V17*$X$2</f>
        <v>78.67125</v>
      </c>
      <c r="Y17" s="72">
        <f t="shared" ref="Y17:Y24" si="14">X17/F17</f>
        <v>0.7867125</v>
      </c>
      <c r="Z17" s="358">
        <f>630/300*100</f>
        <v>210</v>
      </c>
      <c r="AA17" s="358">
        <v>235.0</v>
      </c>
      <c r="AB17" s="177">
        <v>155.0</v>
      </c>
      <c r="AC17" s="177"/>
      <c r="AD17" s="177"/>
    </row>
    <row r="18" ht="15.75" customHeight="1">
      <c r="A18" s="55"/>
      <c r="E18" s="74">
        <v>10.0</v>
      </c>
      <c r="F18" s="101">
        <v>500.0</v>
      </c>
      <c r="G18" s="98"/>
      <c r="H18" s="342">
        <v>268.6</v>
      </c>
      <c r="I18" s="276">
        <v>950.0</v>
      </c>
      <c r="J18" s="49">
        <f t="shared" si="8"/>
        <v>1.9</v>
      </c>
      <c r="K18" s="62">
        <v>617.4000000000001</v>
      </c>
      <c r="L18" s="49">
        <f t="shared" si="9"/>
        <v>1.2348</v>
      </c>
      <c r="M18" s="464"/>
      <c r="N18" s="62">
        <v>529.2</v>
      </c>
      <c r="O18" s="49">
        <f t="shared" si="10"/>
        <v>1.0584</v>
      </c>
      <c r="P18" s="464" t="s">
        <v>335</v>
      </c>
      <c r="Q18" s="464">
        <f>Q17*5</f>
        <v>600</v>
      </c>
      <c r="R18" s="62">
        <v>441.0</v>
      </c>
      <c r="S18" s="49">
        <f t="shared" si="11"/>
        <v>0.882</v>
      </c>
      <c r="T18" s="464">
        <v>415.0</v>
      </c>
      <c r="U18" s="464">
        <f>U17*5</f>
        <v>540</v>
      </c>
      <c r="V18" s="62">
        <v>396.9</v>
      </c>
      <c r="W18" s="76">
        <f t="shared" si="12"/>
        <v>0.7938</v>
      </c>
      <c r="X18" s="181">
        <f t="shared" si="13"/>
        <v>357.21</v>
      </c>
      <c r="Y18" s="76">
        <f t="shared" si="14"/>
        <v>0.71442</v>
      </c>
      <c r="Z18" s="358">
        <f>630/300*500</f>
        <v>1050</v>
      </c>
      <c r="AA18" s="358">
        <v>845.0</v>
      </c>
      <c r="AB18" s="177">
        <v>738.0</v>
      </c>
      <c r="AC18" s="177"/>
      <c r="AD18" s="177"/>
    </row>
    <row r="19" ht="15.75" customHeight="1">
      <c r="A19" s="55"/>
      <c r="E19" s="74">
        <v>4.0</v>
      </c>
      <c r="F19" s="58">
        <v>1000.0</v>
      </c>
      <c r="H19" s="332">
        <v>533.5</v>
      </c>
      <c r="I19" s="276">
        <v>1850.0</v>
      </c>
      <c r="J19" s="76">
        <f t="shared" si="8"/>
        <v>1.85</v>
      </c>
      <c r="K19" s="181">
        <v>1205.4</v>
      </c>
      <c r="L19" s="76">
        <f t="shared" si="9"/>
        <v>1.2054</v>
      </c>
      <c r="M19" s="464"/>
      <c r="N19" s="181">
        <v>1033.1999999999998</v>
      </c>
      <c r="O19" s="76">
        <f t="shared" si="10"/>
        <v>1.0332</v>
      </c>
      <c r="P19" s="464"/>
      <c r="Q19" s="464"/>
      <c r="R19" s="181">
        <v>861.0</v>
      </c>
      <c r="S19" s="76">
        <f t="shared" si="11"/>
        <v>0.861</v>
      </c>
      <c r="T19" s="464"/>
      <c r="U19" s="464"/>
      <c r="V19" s="181">
        <v>774.9</v>
      </c>
      <c r="W19" s="76">
        <f t="shared" si="12"/>
        <v>0.7749</v>
      </c>
      <c r="X19" s="181">
        <f t="shared" si="13"/>
        <v>697.41</v>
      </c>
      <c r="Y19" s="76">
        <f t="shared" si="14"/>
        <v>0.69741</v>
      </c>
      <c r="Z19" s="358">
        <f>630/300*1000</f>
        <v>2100</v>
      </c>
      <c r="AA19" s="358"/>
      <c r="AB19" s="177"/>
      <c r="AC19" s="177"/>
      <c r="AD19" s="177"/>
    </row>
    <row r="20" ht="15.75" customHeight="1">
      <c r="A20" s="55"/>
      <c r="E20" s="123">
        <v>1.0</v>
      </c>
      <c r="F20" s="113">
        <v>4000.0</v>
      </c>
      <c r="H20" s="332">
        <v>2096.89</v>
      </c>
      <c r="I20" s="276">
        <v>7300.0</v>
      </c>
      <c r="J20" s="76">
        <f t="shared" si="8"/>
        <v>1.825</v>
      </c>
      <c r="K20" s="181">
        <v>4792.200000000001</v>
      </c>
      <c r="L20" s="76">
        <f t="shared" si="9"/>
        <v>1.19805</v>
      </c>
      <c r="M20" s="464"/>
      <c r="N20" s="181">
        <v>4107.6</v>
      </c>
      <c r="O20" s="76">
        <f t="shared" si="10"/>
        <v>1.0269</v>
      </c>
      <c r="P20" s="464"/>
      <c r="Q20" s="464"/>
      <c r="R20" s="181">
        <v>3423.0</v>
      </c>
      <c r="S20" s="76">
        <f t="shared" si="11"/>
        <v>0.85575</v>
      </c>
      <c r="T20" s="464"/>
      <c r="U20" s="464"/>
      <c r="V20" s="181">
        <v>3080.7</v>
      </c>
      <c r="W20" s="76">
        <f t="shared" si="12"/>
        <v>0.770175</v>
      </c>
      <c r="X20" s="181">
        <f t="shared" si="13"/>
        <v>2772.63</v>
      </c>
      <c r="Y20" s="76">
        <f t="shared" si="14"/>
        <v>0.6931575</v>
      </c>
      <c r="Z20" s="358">
        <f>630/300*4000</f>
        <v>8400</v>
      </c>
      <c r="AA20" s="358">
        <f>3100/2000*4000</f>
        <v>6200</v>
      </c>
      <c r="AB20" s="177"/>
      <c r="AC20" s="177"/>
      <c r="AD20" s="177"/>
    </row>
    <row r="21" ht="15.75" customHeight="1">
      <c r="A21" s="40" t="s">
        <v>52</v>
      </c>
      <c r="B21" s="41" t="s">
        <v>53</v>
      </c>
      <c r="C21" s="42" t="s">
        <v>40</v>
      </c>
      <c r="D21" s="43" t="s">
        <v>41</v>
      </c>
      <c r="E21" s="71">
        <v>30.0</v>
      </c>
      <c r="F21" s="45">
        <v>100.0</v>
      </c>
      <c r="H21" s="332">
        <v>109.94</v>
      </c>
      <c r="I21" s="272">
        <v>395.0</v>
      </c>
      <c r="J21" s="72">
        <f t="shared" si="8"/>
        <v>3.95</v>
      </c>
      <c r="K21" s="179">
        <v>209.47500000000002</v>
      </c>
      <c r="L21" s="72">
        <f t="shared" si="9"/>
        <v>2.09475</v>
      </c>
      <c r="M21" s="463"/>
      <c r="N21" s="179">
        <v>179.55</v>
      </c>
      <c r="O21" s="72">
        <f t="shared" si="10"/>
        <v>1.7955</v>
      </c>
      <c r="P21" s="463" t="s">
        <v>336</v>
      </c>
      <c r="Q21" s="463">
        <v>210.0</v>
      </c>
      <c r="R21" s="179">
        <v>156.75</v>
      </c>
      <c r="S21" s="72">
        <f t="shared" si="11"/>
        <v>1.5675</v>
      </c>
      <c r="T21" s="463">
        <v>175.0</v>
      </c>
      <c r="U21" s="463">
        <v>193.0</v>
      </c>
      <c r="V21" s="179">
        <v>156.75</v>
      </c>
      <c r="W21" s="72">
        <f t="shared" si="12"/>
        <v>1.5675</v>
      </c>
      <c r="X21" s="179">
        <f t="shared" si="13"/>
        <v>141.075</v>
      </c>
      <c r="Y21" s="72">
        <f t="shared" si="14"/>
        <v>1.41075</v>
      </c>
      <c r="Z21" s="358">
        <v>410.0</v>
      </c>
      <c r="AA21" s="358">
        <v>385.0</v>
      </c>
      <c r="AB21" s="177">
        <v>279.0</v>
      </c>
      <c r="AC21" s="177"/>
      <c r="AD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332">
        <v>216.1</v>
      </c>
      <c r="I22" s="276">
        <v>780.0</v>
      </c>
      <c r="J22" s="49">
        <f t="shared" si="8"/>
        <v>3.9</v>
      </c>
      <c r="K22" s="62">
        <v>396.9</v>
      </c>
      <c r="L22" s="49">
        <f t="shared" si="9"/>
        <v>1.9845</v>
      </c>
      <c r="M22" s="464"/>
      <c r="N22" s="62">
        <v>340.2</v>
      </c>
      <c r="O22" s="49">
        <f t="shared" si="10"/>
        <v>1.701</v>
      </c>
      <c r="P22" s="464"/>
      <c r="Q22" s="464"/>
      <c r="R22" s="62">
        <v>297.0</v>
      </c>
      <c r="S22" s="49">
        <f t="shared" si="11"/>
        <v>1.485</v>
      </c>
      <c r="T22" s="464"/>
      <c r="U22" s="464"/>
      <c r="V22" s="62">
        <v>297.0</v>
      </c>
      <c r="W22" s="76">
        <f t="shared" si="12"/>
        <v>1.485</v>
      </c>
      <c r="X22" s="181">
        <f t="shared" si="13"/>
        <v>267.3</v>
      </c>
      <c r="Y22" s="76">
        <f t="shared" si="14"/>
        <v>1.3365</v>
      </c>
      <c r="Z22" s="358"/>
      <c r="AA22" s="358"/>
      <c r="AB22" s="177">
        <v>558.0</v>
      </c>
      <c r="AC22" s="177"/>
      <c r="AD22" s="177"/>
    </row>
    <row r="23" ht="15.75" customHeight="1">
      <c r="A23" s="55"/>
      <c r="D23" s="56"/>
      <c r="E23" s="74">
        <v>5.0</v>
      </c>
      <c r="F23" s="58">
        <v>500.0</v>
      </c>
      <c r="H23" s="332">
        <v>525.96</v>
      </c>
      <c r="I23" s="276">
        <v>1930.0</v>
      </c>
      <c r="J23" s="76">
        <f t="shared" si="8"/>
        <v>3.86</v>
      </c>
      <c r="K23" s="181">
        <v>970.2</v>
      </c>
      <c r="L23" s="76">
        <f t="shared" si="9"/>
        <v>1.9404</v>
      </c>
      <c r="M23" s="464"/>
      <c r="N23" s="181">
        <v>831.6</v>
      </c>
      <c r="O23" s="76">
        <f t="shared" si="10"/>
        <v>1.6632</v>
      </c>
      <c r="P23" s="464"/>
      <c r="Q23" s="464"/>
      <c r="R23" s="181">
        <v>726.0</v>
      </c>
      <c r="S23" s="76">
        <f t="shared" si="11"/>
        <v>1.452</v>
      </c>
      <c r="T23" s="464"/>
      <c r="U23" s="464"/>
      <c r="V23" s="181">
        <v>726.0</v>
      </c>
      <c r="W23" s="76">
        <f t="shared" si="12"/>
        <v>1.452</v>
      </c>
      <c r="X23" s="181">
        <f t="shared" si="13"/>
        <v>653.4</v>
      </c>
      <c r="Y23" s="76">
        <f t="shared" si="14"/>
        <v>1.3068</v>
      </c>
      <c r="Z23" s="358"/>
      <c r="AA23" s="358"/>
      <c r="AB23" s="177"/>
      <c r="AC23" s="177"/>
      <c r="AD23" s="177"/>
    </row>
    <row r="24" ht="15.75" customHeight="1">
      <c r="A24" s="55"/>
      <c r="D24" s="56"/>
      <c r="E24" s="74">
        <v>1.0</v>
      </c>
      <c r="F24" s="58">
        <v>2500.0</v>
      </c>
      <c r="H24" s="332">
        <v>2584.3</v>
      </c>
      <c r="I24" s="276">
        <v>9550.0</v>
      </c>
      <c r="J24" s="76">
        <f t="shared" si="8"/>
        <v>3.82</v>
      </c>
      <c r="K24" s="181">
        <v>4777.5</v>
      </c>
      <c r="L24" s="76">
        <f t="shared" si="9"/>
        <v>1.911</v>
      </c>
      <c r="M24" s="464"/>
      <c r="N24" s="181">
        <v>4095.0</v>
      </c>
      <c r="O24" s="76">
        <f t="shared" si="10"/>
        <v>1.638</v>
      </c>
      <c r="P24" s="464"/>
      <c r="Q24" s="464"/>
      <c r="R24" s="181">
        <v>3575.0</v>
      </c>
      <c r="S24" s="76">
        <f t="shared" si="11"/>
        <v>1.43</v>
      </c>
      <c r="T24" s="464"/>
      <c r="U24" s="464"/>
      <c r="V24" s="181">
        <v>3575.0</v>
      </c>
      <c r="W24" s="76">
        <f t="shared" si="12"/>
        <v>1.43</v>
      </c>
      <c r="X24" s="181">
        <f t="shared" si="13"/>
        <v>3217.5</v>
      </c>
      <c r="Y24" s="76">
        <f t="shared" si="14"/>
        <v>1.287</v>
      </c>
      <c r="Z24" s="358"/>
      <c r="AA24" s="358"/>
      <c r="AB24" s="177"/>
      <c r="AC24" s="177"/>
      <c r="AD24" s="177"/>
    </row>
    <row r="25">
      <c r="A25" s="82" t="s">
        <v>42</v>
      </c>
      <c r="B25" s="84" t="s">
        <v>54</v>
      </c>
      <c r="C25" s="84" t="s">
        <v>50</v>
      </c>
      <c r="D25" s="85" t="s">
        <v>44</v>
      </c>
      <c r="E25" s="86">
        <v>40.0</v>
      </c>
      <c r="F25" s="87" t="s">
        <v>45</v>
      </c>
      <c r="G25" s="81"/>
      <c r="H25" s="332">
        <v>85.24</v>
      </c>
      <c r="I25" s="284">
        <f>J17*50+J21*50</f>
        <v>307.5</v>
      </c>
      <c r="J25" s="91">
        <f>I25/50</f>
        <v>6.15</v>
      </c>
      <c r="K25" s="93">
        <v>172.72500000000002</v>
      </c>
      <c r="L25" s="91">
        <f>K25/50</f>
        <v>3.4545</v>
      </c>
      <c r="M25" s="466"/>
      <c r="N25" s="93">
        <v>148.05</v>
      </c>
      <c r="O25" s="91">
        <f>N25/50</f>
        <v>2.961</v>
      </c>
      <c r="P25" s="466"/>
      <c r="Q25" s="466"/>
      <c r="R25" s="93">
        <v>124.63</v>
      </c>
      <c r="S25" s="91">
        <f>R25/50</f>
        <v>2.4926</v>
      </c>
      <c r="T25" s="466"/>
      <c r="U25" s="466"/>
      <c r="V25" s="93">
        <v>120.0</v>
      </c>
      <c r="W25" s="91">
        <f>V25/50</f>
        <v>2.4</v>
      </c>
      <c r="X25" s="93">
        <f t="shared" si="13"/>
        <v>108</v>
      </c>
      <c r="Y25" s="91"/>
      <c r="Z25" s="358"/>
      <c r="AA25" s="358"/>
      <c r="AB25" s="177"/>
      <c r="AC25" s="177"/>
      <c r="AD25" s="177"/>
    </row>
    <row r="26" ht="15.75" customHeight="1">
      <c r="A26" s="94"/>
      <c r="B26" s="94"/>
      <c r="C26" s="94"/>
      <c r="D26" s="81"/>
      <c r="E26" s="94"/>
      <c r="F26" s="94"/>
      <c r="H26" s="81"/>
      <c r="X26" s="107"/>
      <c r="Y26" s="107"/>
      <c r="Z26" s="368"/>
      <c r="AA26" s="368"/>
      <c r="AB26" s="369"/>
    </row>
    <row r="27" ht="15.75" customHeight="1">
      <c r="A27" s="94"/>
      <c r="B27" s="94"/>
      <c r="C27" s="94"/>
      <c r="D27" s="81"/>
      <c r="E27" s="94"/>
      <c r="F27" s="94"/>
      <c r="H27" s="81"/>
      <c r="X27" s="107"/>
      <c r="Y27" s="107"/>
      <c r="Z27" s="368"/>
      <c r="AA27" s="368"/>
      <c r="AB27" s="369"/>
    </row>
    <row r="28">
      <c r="A28" s="22" t="s">
        <v>61</v>
      </c>
      <c r="B28" s="23"/>
      <c r="C28" s="23"/>
      <c r="D28" s="24"/>
      <c r="E28" s="22" t="s">
        <v>12</v>
      </c>
      <c r="F28" s="24"/>
      <c r="H28" s="331" t="s">
        <v>310</v>
      </c>
      <c r="I28" s="26" t="s">
        <v>16</v>
      </c>
      <c r="J28" s="27"/>
      <c r="K28" s="26" t="s">
        <v>17</v>
      </c>
      <c r="L28" s="27"/>
      <c r="M28" s="461" t="s">
        <v>332</v>
      </c>
      <c r="N28" s="26" t="s">
        <v>18</v>
      </c>
      <c r="O28" s="27"/>
      <c r="P28" s="461" t="s">
        <v>315</v>
      </c>
      <c r="Q28" s="461" t="s">
        <v>316</v>
      </c>
      <c r="R28" s="26" t="s">
        <v>90</v>
      </c>
      <c r="S28" s="27"/>
      <c r="T28" s="461" t="s">
        <v>317</v>
      </c>
      <c r="U28" s="461" t="s">
        <v>318</v>
      </c>
      <c r="V28" s="26" t="s">
        <v>91</v>
      </c>
      <c r="W28" s="27"/>
      <c r="X28" s="26" t="s">
        <v>95</v>
      </c>
      <c r="Y28" s="27"/>
      <c r="Z28" s="351"/>
      <c r="AA28" s="351"/>
      <c r="AB28" s="352"/>
      <c r="AC28" s="352"/>
      <c r="AD28" s="352"/>
    </row>
    <row r="29" ht="21.0" customHeight="1">
      <c r="A29" s="30"/>
      <c r="B29" s="31"/>
      <c r="C29" s="31"/>
      <c r="D29" s="32"/>
      <c r="E29" s="33" t="s">
        <v>25</v>
      </c>
      <c r="F29" s="34" t="s">
        <v>26</v>
      </c>
      <c r="H29" s="35"/>
      <c r="I29" s="36" t="s">
        <v>27</v>
      </c>
      <c r="J29" s="37" t="s">
        <v>28</v>
      </c>
      <c r="K29" s="36" t="s">
        <v>27</v>
      </c>
      <c r="L29" s="37" t="s">
        <v>28</v>
      </c>
      <c r="M29" s="462"/>
      <c r="N29" s="36" t="s">
        <v>27</v>
      </c>
      <c r="O29" s="37" t="s">
        <v>28</v>
      </c>
      <c r="P29" s="462"/>
      <c r="Q29" s="462"/>
      <c r="R29" s="36" t="s">
        <v>27</v>
      </c>
      <c r="S29" s="37" t="s">
        <v>28</v>
      </c>
      <c r="T29" s="462"/>
      <c r="U29" s="462"/>
      <c r="V29" s="36" t="s">
        <v>27</v>
      </c>
      <c r="W29" s="37" t="s">
        <v>28</v>
      </c>
      <c r="X29" s="36" t="s">
        <v>27</v>
      </c>
      <c r="Y29" s="37" t="s">
        <v>28</v>
      </c>
      <c r="Z29" s="354"/>
      <c r="AA29" s="354"/>
      <c r="AB29" s="355"/>
      <c r="AC29" s="355"/>
      <c r="AD29" s="355"/>
    </row>
    <row r="30">
      <c r="A30" s="40" t="s">
        <v>62</v>
      </c>
      <c r="B30" s="132" t="s">
        <v>63</v>
      </c>
      <c r="C30" s="23"/>
      <c r="D30" s="133" t="s">
        <v>64</v>
      </c>
      <c r="E30" s="71">
        <v>50.0</v>
      </c>
      <c r="F30" s="45">
        <v>50.0</v>
      </c>
      <c r="H30" s="381">
        <v>89.96</v>
      </c>
      <c r="I30" s="204">
        <v>220.5</v>
      </c>
      <c r="J30" s="91">
        <f t="shared" ref="J30:J46" si="15">I30/F30</f>
        <v>4.41</v>
      </c>
      <c r="K30" s="204">
        <v>154.35000000000002</v>
      </c>
      <c r="L30" s="91">
        <f t="shared" ref="L30:L46" si="16">K30/F30</f>
        <v>3.087</v>
      </c>
      <c r="M30" s="467"/>
      <c r="N30" s="204">
        <v>132.3</v>
      </c>
      <c r="O30" s="91">
        <f t="shared" ref="O30:O46" si="17">N30/F30</f>
        <v>2.646</v>
      </c>
      <c r="P30" s="467" t="s">
        <v>337</v>
      </c>
      <c r="Q30" s="467" t="s">
        <v>338</v>
      </c>
      <c r="R30" s="204">
        <v>110.25</v>
      </c>
      <c r="S30" s="91">
        <f t="shared" ref="S30:S46" si="18">R30/F30</f>
        <v>2.205</v>
      </c>
      <c r="T30" s="467">
        <v>96.0</v>
      </c>
      <c r="U30" s="467" t="s">
        <v>338</v>
      </c>
      <c r="V30" s="204">
        <v>99.225</v>
      </c>
      <c r="W30" s="91">
        <f t="shared" ref="W30:W46" si="19">V30/F30</f>
        <v>1.9845</v>
      </c>
      <c r="X30" s="93">
        <f>V30-V30*$X$2</f>
        <v>89.3025</v>
      </c>
      <c r="Y30" s="91">
        <f t="shared" ref="Y30:Y35" si="20">X30/F30</f>
        <v>1.78605</v>
      </c>
      <c r="Z30" s="358">
        <v>150.0</v>
      </c>
      <c r="AA30" s="358">
        <f>270/100*50</f>
        <v>135</v>
      </c>
      <c r="AB30" s="177" t="s">
        <v>313</v>
      </c>
      <c r="AC30" s="177"/>
      <c r="AD30" s="177"/>
    </row>
    <row r="31">
      <c r="A31" s="40" t="s">
        <v>65</v>
      </c>
      <c r="B31" s="132"/>
      <c r="C31" s="23"/>
      <c r="D31" s="133" t="s">
        <v>66</v>
      </c>
      <c r="E31" s="71">
        <v>50.0</v>
      </c>
      <c r="F31" s="45">
        <v>50.0</v>
      </c>
      <c r="H31" s="381">
        <v>72.47</v>
      </c>
      <c r="I31" s="283">
        <v>127.0</v>
      </c>
      <c r="J31" s="91">
        <f t="shared" si="15"/>
        <v>2.54</v>
      </c>
      <c r="K31" s="283">
        <v>97.0</v>
      </c>
      <c r="L31" s="91">
        <f t="shared" si="16"/>
        <v>1.94</v>
      </c>
      <c r="M31" s="467"/>
      <c r="N31" s="283">
        <v>86.0</v>
      </c>
      <c r="O31" s="91">
        <f t="shared" si="17"/>
        <v>1.72</v>
      </c>
      <c r="P31" s="467"/>
      <c r="Q31" s="467">
        <v>99.5</v>
      </c>
      <c r="R31" s="283">
        <v>74.0</v>
      </c>
      <c r="S31" s="91">
        <f t="shared" si="18"/>
        <v>1.48</v>
      </c>
      <c r="T31" s="467"/>
      <c r="U31" s="467">
        <v>94.5</v>
      </c>
      <c r="V31" s="283">
        <v>74.0</v>
      </c>
      <c r="W31" s="91">
        <f t="shared" si="19"/>
        <v>1.48</v>
      </c>
      <c r="X31" s="284">
        <v>74.0</v>
      </c>
      <c r="Y31" s="91">
        <f t="shared" si="20"/>
        <v>1.48</v>
      </c>
      <c r="Z31" s="358">
        <v>138.0</v>
      </c>
      <c r="AA31" s="358"/>
      <c r="AB31" s="177"/>
      <c r="AC31" s="177"/>
      <c r="AD31" s="177"/>
    </row>
    <row r="32">
      <c r="A32" s="40" t="s">
        <v>181</v>
      </c>
      <c r="B32" s="41" t="s">
        <v>182</v>
      </c>
      <c r="C32" s="23"/>
      <c r="D32" s="133" t="s">
        <v>68</v>
      </c>
      <c r="E32" s="71">
        <v>40.0</v>
      </c>
      <c r="F32" s="45">
        <v>40.0</v>
      </c>
      <c r="H32" s="381">
        <v>156.13</v>
      </c>
      <c r="I32" s="283">
        <v>580.0</v>
      </c>
      <c r="J32" s="91">
        <f t="shared" si="15"/>
        <v>14.5</v>
      </c>
      <c r="K32" s="204">
        <v>343.0</v>
      </c>
      <c r="L32" s="91">
        <f t="shared" si="16"/>
        <v>8.575</v>
      </c>
      <c r="M32" s="467"/>
      <c r="N32" s="204">
        <v>294.0</v>
      </c>
      <c r="O32" s="91">
        <f t="shared" si="17"/>
        <v>7.35</v>
      </c>
      <c r="P32" s="467" t="s">
        <v>339</v>
      </c>
      <c r="Q32" s="467" t="s">
        <v>340</v>
      </c>
      <c r="R32" s="204">
        <v>245.0</v>
      </c>
      <c r="S32" s="91">
        <f t="shared" si="18"/>
        <v>6.125</v>
      </c>
      <c r="T32" s="467">
        <v>250.0</v>
      </c>
      <c r="U32" s="467" t="s">
        <v>341</v>
      </c>
      <c r="V32" s="204">
        <v>220.5</v>
      </c>
      <c r="W32" s="91">
        <f t="shared" si="19"/>
        <v>5.5125</v>
      </c>
      <c r="X32" s="93">
        <f t="shared" ref="X32:X33" si="21">V32-V32*$X$2</f>
        <v>198.45</v>
      </c>
      <c r="Y32" s="91">
        <f t="shared" si="20"/>
        <v>4.96125</v>
      </c>
      <c r="Z32" s="358">
        <f>660/50*40</f>
        <v>528</v>
      </c>
      <c r="AA32" s="358">
        <f>290/20*40</f>
        <v>580</v>
      </c>
      <c r="AB32" s="177"/>
      <c r="AC32" s="177"/>
      <c r="AD32" s="177"/>
    </row>
    <row r="33" ht="39.0" customHeight="1">
      <c r="A33" s="82" t="s">
        <v>69</v>
      </c>
      <c r="B33" s="83" t="s">
        <v>70</v>
      </c>
      <c r="C33" s="2"/>
      <c r="D33" s="141" t="s">
        <v>71</v>
      </c>
      <c r="E33" s="142">
        <v>50.0</v>
      </c>
      <c r="F33" s="87">
        <v>1.0</v>
      </c>
      <c r="H33" s="381">
        <v>616.5</v>
      </c>
      <c r="I33" s="93">
        <f>1323*1.15</f>
        <v>1521.45</v>
      </c>
      <c r="J33" s="374">
        <f t="shared" si="15"/>
        <v>1521.45</v>
      </c>
      <c r="K33" s="93">
        <v>1159.1999999999998</v>
      </c>
      <c r="L33" s="374">
        <f t="shared" si="16"/>
        <v>1159.2</v>
      </c>
      <c r="M33" s="466"/>
      <c r="N33" s="93">
        <v>1086.75</v>
      </c>
      <c r="O33" s="374">
        <f t="shared" si="17"/>
        <v>1086.75</v>
      </c>
      <c r="P33" s="466"/>
      <c r="Q33" s="466"/>
      <c r="R33" s="93">
        <v>1014.3</v>
      </c>
      <c r="S33" s="374">
        <f t="shared" si="18"/>
        <v>1014.3</v>
      </c>
      <c r="T33" s="466"/>
      <c r="U33" s="466"/>
      <c r="V33" s="93">
        <v>869.4</v>
      </c>
      <c r="W33" s="374">
        <f t="shared" si="19"/>
        <v>869.4</v>
      </c>
      <c r="X33" s="93">
        <f t="shared" si="21"/>
        <v>782.46</v>
      </c>
      <c r="Y33" s="374">
        <f t="shared" si="20"/>
        <v>782.46</v>
      </c>
      <c r="Z33" s="358">
        <v>1175.0</v>
      </c>
      <c r="AA33" s="358">
        <v>1100.0</v>
      </c>
      <c r="AB33" s="177"/>
      <c r="AC33" s="177"/>
      <c r="AD33" s="177"/>
    </row>
    <row r="34">
      <c r="A34" s="40" t="s">
        <v>73</v>
      </c>
      <c r="B34" s="83" t="s">
        <v>72</v>
      </c>
      <c r="C34" s="2"/>
      <c r="D34" s="141" t="s">
        <v>74</v>
      </c>
      <c r="E34" s="71">
        <v>50.0</v>
      </c>
      <c r="F34" s="45">
        <v>100.0</v>
      </c>
      <c r="H34" s="381">
        <v>211.89</v>
      </c>
      <c r="I34" s="284">
        <v>407.0</v>
      </c>
      <c r="J34" s="91">
        <f t="shared" si="15"/>
        <v>4.07</v>
      </c>
      <c r="K34" s="284">
        <v>310.0</v>
      </c>
      <c r="L34" s="91">
        <f t="shared" si="16"/>
        <v>3.1</v>
      </c>
      <c r="M34" s="466"/>
      <c r="N34" s="284">
        <v>291.0</v>
      </c>
      <c r="O34" s="91">
        <f t="shared" si="17"/>
        <v>2.91</v>
      </c>
      <c r="P34" s="466"/>
      <c r="Q34" s="466">
        <v>226.0</v>
      </c>
      <c r="R34" s="284">
        <v>272.0</v>
      </c>
      <c r="S34" s="91">
        <f t="shared" si="18"/>
        <v>2.72</v>
      </c>
      <c r="T34" s="466"/>
      <c r="U34" s="466">
        <v>215.0</v>
      </c>
      <c r="V34" s="284">
        <v>233.0</v>
      </c>
      <c r="W34" s="91">
        <f t="shared" si="19"/>
        <v>2.33</v>
      </c>
      <c r="X34" s="284">
        <v>233.0</v>
      </c>
      <c r="Y34" s="91">
        <f t="shared" si="20"/>
        <v>2.33</v>
      </c>
      <c r="Z34" s="358">
        <v>339.0</v>
      </c>
      <c r="AA34" s="358"/>
      <c r="AB34" s="177"/>
      <c r="AC34" s="177"/>
      <c r="AD34" s="177"/>
    </row>
    <row r="35">
      <c r="A35" s="40" t="s">
        <v>73</v>
      </c>
      <c r="B35" s="83" t="s">
        <v>72</v>
      </c>
      <c r="C35" s="2"/>
      <c r="D35" s="141" t="s">
        <v>74</v>
      </c>
      <c r="E35" s="71">
        <v>100.0</v>
      </c>
      <c r="F35" s="45">
        <v>50.0</v>
      </c>
      <c r="H35" s="381">
        <v>109.68</v>
      </c>
      <c r="I35" s="284">
        <v>223.0</v>
      </c>
      <c r="J35" s="91">
        <f t="shared" si="15"/>
        <v>4.46</v>
      </c>
      <c r="K35" s="284">
        <v>169.0</v>
      </c>
      <c r="L35" s="91">
        <f t="shared" si="16"/>
        <v>3.38</v>
      </c>
      <c r="M35" s="466"/>
      <c r="N35" s="284">
        <v>159.0</v>
      </c>
      <c r="O35" s="91">
        <f t="shared" si="17"/>
        <v>3.18</v>
      </c>
      <c r="P35" s="466"/>
      <c r="Q35" s="466"/>
      <c r="R35" s="284">
        <v>148.0</v>
      </c>
      <c r="S35" s="91">
        <f t="shared" si="18"/>
        <v>2.96</v>
      </c>
      <c r="T35" s="466"/>
      <c r="U35" s="466"/>
      <c r="V35" s="284">
        <v>127.0</v>
      </c>
      <c r="W35" s="91">
        <f t="shared" si="19"/>
        <v>2.54</v>
      </c>
      <c r="X35" s="284">
        <v>127.0</v>
      </c>
      <c r="Y35" s="91">
        <f t="shared" si="20"/>
        <v>2.54</v>
      </c>
      <c r="Z35" s="358">
        <v>170.0</v>
      </c>
      <c r="AA35" s="358"/>
      <c r="AB35" s="177"/>
      <c r="AC35" s="177"/>
      <c r="AD35" s="177"/>
    </row>
    <row r="36" ht="39.0" customHeight="1">
      <c r="A36" s="40" t="s">
        <v>73</v>
      </c>
      <c r="B36" s="83" t="s">
        <v>96</v>
      </c>
      <c r="C36" s="2"/>
      <c r="D36" s="207"/>
      <c r="E36" s="71">
        <v>60.0</v>
      </c>
      <c r="F36" s="45">
        <v>100.0</v>
      </c>
      <c r="H36" s="381">
        <v>261.95</v>
      </c>
      <c r="I36" s="204">
        <v>262.5</v>
      </c>
      <c r="J36" s="91">
        <f t="shared" si="15"/>
        <v>2.625</v>
      </c>
      <c r="K36" s="204">
        <v>200.0</v>
      </c>
      <c r="L36" s="91">
        <f t="shared" si="16"/>
        <v>2</v>
      </c>
      <c r="M36" s="467"/>
      <c r="N36" s="204">
        <v>187.5</v>
      </c>
      <c r="O36" s="91">
        <f t="shared" si="17"/>
        <v>1.875</v>
      </c>
      <c r="P36" s="467"/>
      <c r="Q36" s="467"/>
      <c r="R36" s="204">
        <v>175.0</v>
      </c>
      <c r="S36" s="91">
        <f t="shared" si="18"/>
        <v>1.75</v>
      </c>
      <c r="T36" s="467"/>
      <c r="U36" s="467"/>
      <c r="V36" s="204">
        <v>175.0</v>
      </c>
      <c r="W36" s="91">
        <f t="shared" si="19"/>
        <v>1.75</v>
      </c>
      <c r="X36" s="93" t="s">
        <v>285</v>
      </c>
      <c r="Y36" s="91" t="s">
        <v>256</v>
      </c>
      <c r="Z36" s="358"/>
      <c r="AA36" s="358"/>
      <c r="AB36" s="177"/>
      <c r="AC36" s="177"/>
      <c r="AD36" s="177"/>
    </row>
    <row r="37">
      <c r="A37" s="40" t="s">
        <v>75</v>
      </c>
      <c r="B37" s="41" t="s">
        <v>76</v>
      </c>
      <c r="C37" s="23"/>
      <c r="D37" s="133" t="s">
        <v>72</v>
      </c>
      <c r="E37" s="147">
        <v>300.0</v>
      </c>
      <c r="F37" s="45">
        <v>100.0</v>
      </c>
      <c r="H37" s="381">
        <v>20.16</v>
      </c>
      <c r="I37" s="179">
        <v>40.95</v>
      </c>
      <c r="J37" s="72">
        <f t="shared" si="15"/>
        <v>0.4095</v>
      </c>
      <c r="K37" s="179">
        <v>31.2</v>
      </c>
      <c r="L37" s="72">
        <f t="shared" si="16"/>
        <v>0.312</v>
      </c>
      <c r="M37" s="463"/>
      <c r="N37" s="179">
        <v>29.25</v>
      </c>
      <c r="O37" s="72">
        <f t="shared" si="17"/>
        <v>0.2925</v>
      </c>
      <c r="P37" s="463"/>
      <c r="Q37" s="463"/>
      <c r="R37" s="179">
        <v>27.3</v>
      </c>
      <c r="S37" s="72">
        <f t="shared" si="18"/>
        <v>0.273</v>
      </c>
      <c r="T37" s="463"/>
      <c r="U37" s="463"/>
      <c r="V37" s="179">
        <v>27.3</v>
      </c>
      <c r="W37" s="72">
        <f t="shared" si="19"/>
        <v>0.273</v>
      </c>
      <c r="X37" s="404" t="s">
        <v>286</v>
      </c>
      <c r="Y37" s="72" t="s">
        <v>263</v>
      </c>
      <c r="Z37" s="358"/>
      <c r="AA37" s="358"/>
      <c r="AB37" s="177"/>
      <c r="AC37" s="177">
        <v>60.0</v>
      </c>
      <c r="AD37" s="177"/>
    </row>
    <row r="38">
      <c r="A38" s="78"/>
      <c r="B38" s="79"/>
      <c r="C38" s="79"/>
      <c r="D38" s="80"/>
      <c r="E38" s="151">
        <v>200.0</v>
      </c>
      <c r="F38" s="34">
        <v>200.0</v>
      </c>
      <c r="H38" s="381">
        <v>31.26</v>
      </c>
      <c r="I38" s="210">
        <v>57.75</v>
      </c>
      <c r="J38" s="211">
        <f t="shared" si="15"/>
        <v>0.28875</v>
      </c>
      <c r="K38" s="210">
        <v>44.0</v>
      </c>
      <c r="L38" s="211">
        <f t="shared" si="16"/>
        <v>0.22</v>
      </c>
      <c r="M38" s="468"/>
      <c r="N38" s="210">
        <v>41.25</v>
      </c>
      <c r="O38" s="211">
        <f t="shared" si="17"/>
        <v>0.20625</v>
      </c>
      <c r="P38" s="469"/>
      <c r="Q38" s="468"/>
      <c r="R38" s="210">
        <v>38.5</v>
      </c>
      <c r="S38" s="211">
        <f t="shared" si="18"/>
        <v>0.1925</v>
      </c>
      <c r="T38" s="469"/>
      <c r="U38" s="468"/>
      <c r="V38" s="210">
        <v>38.5</v>
      </c>
      <c r="W38" s="211">
        <f t="shared" si="19"/>
        <v>0.1925</v>
      </c>
      <c r="X38" s="405" t="s">
        <v>287</v>
      </c>
      <c r="Y38" s="211" t="s">
        <v>264</v>
      </c>
      <c r="Z38" s="358"/>
      <c r="AA38" s="358"/>
      <c r="AB38" s="177"/>
      <c r="AC38" s="177"/>
      <c r="AD38" s="177"/>
    </row>
    <row r="39">
      <c r="A39" s="40" t="s">
        <v>75</v>
      </c>
      <c r="B39" s="41" t="s">
        <v>77</v>
      </c>
      <c r="C39" s="23"/>
      <c r="D39" s="133" t="s">
        <v>72</v>
      </c>
      <c r="E39" s="147">
        <v>100.0</v>
      </c>
      <c r="F39" s="45">
        <v>100.0</v>
      </c>
      <c r="H39" s="381">
        <v>40.34</v>
      </c>
      <c r="I39" s="181">
        <v>75.6</v>
      </c>
      <c r="J39" s="72">
        <f t="shared" si="15"/>
        <v>0.756</v>
      </c>
      <c r="K39" s="181">
        <v>57.6</v>
      </c>
      <c r="L39" s="72">
        <f t="shared" si="16"/>
        <v>0.576</v>
      </c>
      <c r="M39" s="470"/>
      <c r="N39" s="181">
        <v>54.0</v>
      </c>
      <c r="O39" s="72">
        <f t="shared" si="17"/>
        <v>0.54</v>
      </c>
      <c r="P39" s="470"/>
      <c r="Q39" s="470"/>
      <c r="R39" s="181">
        <v>50.4</v>
      </c>
      <c r="S39" s="72">
        <f t="shared" si="18"/>
        <v>0.504</v>
      </c>
      <c r="T39" s="470"/>
      <c r="U39" s="470"/>
      <c r="V39" s="181">
        <v>50.4</v>
      </c>
      <c r="W39" s="72">
        <f t="shared" si="19"/>
        <v>0.504</v>
      </c>
      <c r="X39" s="406" t="s">
        <v>288</v>
      </c>
      <c r="Y39" s="72" t="s">
        <v>265</v>
      </c>
      <c r="Z39" s="358"/>
      <c r="AA39" s="358"/>
      <c r="AB39" s="177"/>
      <c r="AC39" s="177"/>
      <c r="AD39" s="177"/>
    </row>
    <row r="40" ht="16.5" customHeight="1">
      <c r="A40" s="78"/>
      <c r="B40" s="79"/>
      <c r="C40" s="79"/>
      <c r="D40" s="80"/>
      <c r="E40" s="151">
        <v>80.0</v>
      </c>
      <c r="F40" s="34">
        <v>200.0</v>
      </c>
      <c r="H40" s="381">
        <v>71.71</v>
      </c>
      <c r="I40" s="181">
        <v>131.25</v>
      </c>
      <c r="J40" s="211">
        <f t="shared" si="15"/>
        <v>0.65625</v>
      </c>
      <c r="K40" s="181">
        <v>100.0</v>
      </c>
      <c r="L40" s="211">
        <f t="shared" si="16"/>
        <v>0.5</v>
      </c>
      <c r="M40" s="471"/>
      <c r="N40" s="181">
        <v>93.75</v>
      </c>
      <c r="O40" s="211">
        <f t="shared" si="17"/>
        <v>0.46875</v>
      </c>
      <c r="P40" s="471"/>
      <c r="Q40" s="471"/>
      <c r="R40" s="181">
        <v>87.5</v>
      </c>
      <c r="S40" s="211">
        <f t="shared" si="18"/>
        <v>0.4375</v>
      </c>
      <c r="T40" s="471"/>
      <c r="U40" s="471"/>
      <c r="V40" s="181">
        <v>87.5</v>
      </c>
      <c r="W40" s="211">
        <f t="shared" si="19"/>
        <v>0.4375</v>
      </c>
      <c r="X40" s="406" t="s">
        <v>289</v>
      </c>
      <c r="Y40" s="211" t="s">
        <v>266</v>
      </c>
      <c r="Z40" s="358"/>
      <c r="AA40" s="358"/>
      <c r="AB40" s="177"/>
      <c r="AC40" s="177"/>
      <c r="AD40" s="177"/>
    </row>
    <row r="41">
      <c r="A41" s="40" t="s">
        <v>78</v>
      </c>
      <c r="B41" s="41" t="s">
        <v>79</v>
      </c>
      <c r="C41" s="23"/>
      <c r="D41" s="133" t="s">
        <v>72</v>
      </c>
      <c r="E41" s="147">
        <v>300.0</v>
      </c>
      <c r="F41" s="45">
        <v>100.0</v>
      </c>
      <c r="H41" s="381">
        <v>15.21</v>
      </c>
      <c r="I41" s="179">
        <v>29.4</v>
      </c>
      <c r="J41" s="72">
        <f t="shared" si="15"/>
        <v>0.294</v>
      </c>
      <c r="K41" s="179">
        <v>22.4</v>
      </c>
      <c r="L41" s="72">
        <f t="shared" si="16"/>
        <v>0.224</v>
      </c>
      <c r="M41" s="463"/>
      <c r="N41" s="179">
        <v>21.0</v>
      </c>
      <c r="O41" s="72">
        <f t="shared" si="17"/>
        <v>0.21</v>
      </c>
      <c r="P41" s="463"/>
      <c r="Q41" s="463"/>
      <c r="R41" s="179">
        <v>19.6</v>
      </c>
      <c r="S41" s="72">
        <f t="shared" si="18"/>
        <v>0.196</v>
      </c>
      <c r="T41" s="463"/>
      <c r="U41" s="463"/>
      <c r="V41" s="179">
        <v>19.6</v>
      </c>
      <c r="W41" s="72">
        <f t="shared" si="19"/>
        <v>0.196</v>
      </c>
      <c r="X41" s="404" t="s">
        <v>290</v>
      </c>
      <c r="Y41" s="72" t="s">
        <v>267</v>
      </c>
      <c r="Z41" s="358"/>
      <c r="AA41" s="358"/>
      <c r="AB41" s="177"/>
      <c r="AC41" s="177"/>
      <c r="AD41" s="177"/>
    </row>
    <row r="42" ht="16.5" customHeight="1">
      <c r="A42" s="78"/>
      <c r="B42" s="79"/>
      <c r="C42" s="79"/>
      <c r="D42" s="80"/>
      <c r="E42" s="151">
        <v>200.0</v>
      </c>
      <c r="F42" s="34">
        <v>200.0</v>
      </c>
      <c r="H42" s="381">
        <v>21.33</v>
      </c>
      <c r="I42" s="210">
        <v>38.85</v>
      </c>
      <c r="J42" s="211">
        <f t="shared" si="15"/>
        <v>0.19425</v>
      </c>
      <c r="K42" s="210">
        <v>29.6</v>
      </c>
      <c r="L42" s="211">
        <f t="shared" si="16"/>
        <v>0.148</v>
      </c>
      <c r="M42" s="468"/>
      <c r="N42" s="210">
        <v>27.75</v>
      </c>
      <c r="O42" s="211">
        <f t="shared" si="17"/>
        <v>0.13875</v>
      </c>
      <c r="P42" s="469"/>
      <c r="Q42" s="468">
        <v>28.5</v>
      </c>
      <c r="R42" s="210">
        <v>25.9</v>
      </c>
      <c r="S42" s="211">
        <f t="shared" si="18"/>
        <v>0.1295</v>
      </c>
      <c r="T42" s="469"/>
      <c r="U42" s="468">
        <v>28.5</v>
      </c>
      <c r="V42" s="210">
        <v>25.9</v>
      </c>
      <c r="W42" s="211">
        <f t="shared" si="19"/>
        <v>0.1295</v>
      </c>
      <c r="X42" s="405" t="s">
        <v>291</v>
      </c>
      <c r="Y42" s="211" t="s">
        <v>268</v>
      </c>
      <c r="Z42" s="358">
        <v>28.0</v>
      </c>
      <c r="AA42" s="358"/>
      <c r="AB42" s="177"/>
      <c r="AC42" s="177">
        <v>60.0</v>
      </c>
      <c r="AD42" s="177"/>
    </row>
    <row r="43">
      <c r="A43" s="40" t="s">
        <v>78</v>
      </c>
      <c r="B43" s="41" t="s">
        <v>80</v>
      </c>
      <c r="C43" s="23"/>
      <c r="D43" s="133" t="s">
        <v>72</v>
      </c>
      <c r="E43" s="147">
        <v>300.0</v>
      </c>
      <c r="F43" s="45">
        <v>100.0</v>
      </c>
      <c r="H43" s="381">
        <v>16.21</v>
      </c>
      <c r="I43" s="181">
        <v>31.5</v>
      </c>
      <c r="J43" s="72">
        <f t="shared" si="15"/>
        <v>0.315</v>
      </c>
      <c r="K43" s="181">
        <v>24.0</v>
      </c>
      <c r="L43" s="72">
        <f t="shared" si="16"/>
        <v>0.24</v>
      </c>
      <c r="M43" s="470"/>
      <c r="N43" s="181">
        <v>22.5</v>
      </c>
      <c r="O43" s="72">
        <f t="shared" si="17"/>
        <v>0.225</v>
      </c>
      <c r="P43" s="470"/>
      <c r="Q43" s="470"/>
      <c r="R43" s="181">
        <v>21.0</v>
      </c>
      <c r="S43" s="72">
        <f t="shared" si="18"/>
        <v>0.21</v>
      </c>
      <c r="T43" s="470"/>
      <c r="U43" s="470"/>
      <c r="V43" s="181">
        <v>21.0</v>
      </c>
      <c r="W43" s="72">
        <f t="shared" si="19"/>
        <v>0.21</v>
      </c>
      <c r="X43" s="406" t="s">
        <v>292</v>
      </c>
      <c r="Y43" s="72" t="s">
        <v>269</v>
      </c>
      <c r="Z43" s="358"/>
      <c r="AA43" s="358"/>
      <c r="AB43" s="177"/>
      <c r="AC43" s="177"/>
      <c r="AD43" s="177"/>
    </row>
    <row r="44" ht="16.5" customHeight="1">
      <c r="A44" s="78"/>
      <c r="B44" s="79"/>
      <c r="C44" s="79"/>
      <c r="D44" s="80"/>
      <c r="E44" s="151">
        <v>200.0</v>
      </c>
      <c r="F44" s="34">
        <v>200.0</v>
      </c>
      <c r="H44" s="381">
        <v>23.33</v>
      </c>
      <c r="I44" s="181">
        <v>44.1</v>
      </c>
      <c r="J44" s="211">
        <f t="shared" si="15"/>
        <v>0.2205</v>
      </c>
      <c r="K44" s="181">
        <v>33.6</v>
      </c>
      <c r="L44" s="211">
        <f t="shared" si="16"/>
        <v>0.168</v>
      </c>
      <c r="M44" s="472"/>
      <c r="N44" s="181">
        <v>31.5</v>
      </c>
      <c r="O44" s="211">
        <f t="shared" si="17"/>
        <v>0.1575</v>
      </c>
      <c r="P44" s="471"/>
      <c r="Q44" s="472">
        <v>31.5</v>
      </c>
      <c r="R44" s="181">
        <v>29.4</v>
      </c>
      <c r="S44" s="211">
        <f t="shared" si="18"/>
        <v>0.147</v>
      </c>
      <c r="T44" s="471"/>
      <c r="U44" s="472">
        <v>31.5</v>
      </c>
      <c r="V44" s="181">
        <v>29.4</v>
      </c>
      <c r="W44" s="211">
        <f t="shared" si="19"/>
        <v>0.147</v>
      </c>
      <c r="X44" s="406" t="s">
        <v>293</v>
      </c>
      <c r="Y44" s="211" t="s">
        <v>270</v>
      </c>
      <c r="Z44" s="358">
        <v>61.0</v>
      </c>
      <c r="AA44" s="358"/>
      <c r="AB44" s="177"/>
      <c r="AC44" s="177">
        <v>60.0</v>
      </c>
      <c r="AD44" s="177"/>
    </row>
    <row r="45">
      <c r="A45" s="40" t="s">
        <v>78</v>
      </c>
      <c r="B45" s="41" t="s">
        <v>81</v>
      </c>
      <c r="C45" s="23"/>
      <c r="D45" s="133" t="s">
        <v>72</v>
      </c>
      <c r="E45" s="147">
        <v>300.0</v>
      </c>
      <c r="F45" s="45">
        <v>100.0</v>
      </c>
      <c r="H45" s="381">
        <v>19.21</v>
      </c>
      <c r="I45" s="179">
        <v>31.5</v>
      </c>
      <c r="J45" s="72">
        <f t="shared" si="15"/>
        <v>0.315</v>
      </c>
      <c r="K45" s="179">
        <v>24.0</v>
      </c>
      <c r="L45" s="72">
        <f t="shared" si="16"/>
        <v>0.24</v>
      </c>
      <c r="M45" s="463"/>
      <c r="N45" s="179">
        <v>22.5</v>
      </c>
      <c r="O45" s="72">
        <f t="shared" si="17"/>
        <v>0.225</v>
      </c>
      <c r="P45" s="463"/>
      <c r="Q45" s="463"/>
      <c r="R45" s="179">
        <v>21.0</v>
      </c>
      <c r="S45" s="72">
        <f t="shared" si="18"/>
        <v>0.21</v>
      </c>
      <c r="T45" s="463"/>
      <c r="U45" s="463"/>
      <c r="V45" s="179">
        <v>21.0</v>
      </c>
      <c r="W45" s="72">
        <f t="shared" si="19"/>
        <v>0.21</v>
      </c>
      <c r="X45" s="404" t="s">
        <v>292</v>
      </c>
      <c r="Y45" s="72" t="s">
        <v>269</v>
      </c>
      <c r="Z45" s="358"/>
      <c r="AA45" s="358"/>
      <c r="AB45" s="177"/>
      <c r="AC45" s="177"/>
      <c r="AD45" s="177"/>
    </row>
    <row r="46" ht="16.5" customHeight="1">
      <c r="A46" s="78"/>
      <c r="B46" s="79"/>
      <c r="C46" s="79"/>
      <c r="D46" s="80"/>
      <c r="E46" s="151">
        <v>200.0</v>
      </c>
      <c r="F46" s="34">
        <v>200.0</v>
      </c>
      <c r="H46" s="381">
        <v>29.33</v>
      </c>
      <c r="I46" s="210">
        <v>48.3</v>
      </c>
      <c r="J46" s="211">
        <f t="shared" si="15"/>
        <v>0.2415</v>
      </c>
      <c r="K46" s="210">
        <v>36.8</v>
      </c>
      <c r="L46" s="211">
        <f t="shared" si="16"/>
        <v>0.184</v>
      </c>
      <c r="M46" s="472"/>
      <c r="N46" s="210">
        <v>34.5</v>
      </c>
      <c r="O46" s="211">
        <f t="shared" si="17"/>
        <v>0.1725</v>
      </c>
      <c r="P46" s="469"/>
      <c r="Q46" s="472">
        <v>36.5</v>
      </c>
      <c r="R46" s="210">
        <v>32.2</v>
      </c>
      <c r="S46" s="211">
        <f t="shared" si="18"/>
        <v>0.161</v>
      </c>
      <c r="T46" s="469"/>
      <c r="U46" s="472">
        <v>36.5</v>
      </c>
      <c r="V46" s="210">
        <v>32.2</v>
      </c>
      <c r="W46" s="211">
        <f t="shared" si="19"/>
        <v>0.161</v>
      </c>
      <c r="X46" s="405" t="s">
        <v>294</v>
      </c>
      <c r="Y46" s="211" t="s">
        <v>271</v>
      </c>
      <c r="Z46" s="358"/>
      <c r="AA46" s="358"/>
      <c r="AB46" s="177"/>
      <c r="AC46" s="177"/>
      <c r="AD46" s="177"/>
    </row>
    <row r="47" ht="15.75" customHeight="1">
      <c r="A47" s="94"/>
      <c r="B47" s="94"/>
      <c r="C47" s="94"/>
      <c r="D47" s="81"/>
      <c r="E47" s="94"/>
      <c r="F47" s="94"/>
      <c r="H47" s="81"/>
      <c r="Z47" s="368"/>
      <c r="AA47" s="368"/>
      <c r="AB47" s="369"/>
    </row>
    <row r="48" ht="15.75" customHeight="1">
      <c r="A48" s="94"/>
      <c r="B48" s="94"/>
      <c r="C48" s="94"/>
      <c r="D48" s="81"/>
      <c r="E48" s="94"/>
      <c r="F48" s="94"/>
      <c r="H48" s="81"/>
      <c r="Z48" s="368"/>
      <c r="AA48" s="368"/>
      <c r="AB48" s="369"/>
    </row>
    <row r="49" ht="15.75" customHeight="1">
      <c r="A49" s="94"/>
      <c r="B49" s="94"/>
      <c r="C49" s="94"/>
      <c r="D49" s="81"/>
      <c r="E49" s="94"/>
      <c r="F49" s="94"/>
      <c r="H49" s="81"/>
      <c r="Z49" s="368"/>
      <c r="AA49" s="368"/>
      <c r="AB49" s="369"/>
    </row>
    <row r="50" ht="15.75" customHeight="1">
      <c r="A50" s="94"/>
      <c r="B50" s="94"/>
      <c r="C50" s="94"/>
      <c r="D50" s="81"/>
      <c r="E50" s="94"/>
      <c r="F50" s="94"/>
      <c r="H50" s="81"/>
      <c r="Z50" s="368"/>
      <c r="AA50" s="368"/>
      <c r="AB50" s="369"/>
    </row>
    <row r="51" ht="15.75" customHeight="1">
      <c r="A51" s="94"/>
      <c r="B51" s="94"/>
      <c r="C51" s="94"/>
      <c r="D51" s="81"/>
      <c r="E51" s="94"/>
      <c r="F51" s="94"/>
      <c r="H51" s="81"/>
      <c r="Z51" s="368"/>
      <c r="AA51" s="368"/>
      <c r="AB51" s="369"/>
    </row>
    <row r="52" ht="15.75" customHeight="1">
      <c r="A52" s="94"/>
      <c r="B52" s="94"/>
      <c r="C52" s="94"/>
      <c r="D52" s="81"/>
      <c r="E52" s="94"/>
      <c r="F52" s="94"/>
      <c r="H52" s="81"/>
      <c r="Z52" s="368"/>
      <c r="AA52" s="368"/>
      <c r="AB52" s="369"/>
    </row>
    <row r="53" ht="15.75" customHeight="1">
      <c r="A53" s="94"/>
      <c r="B53" s="94"/>
      <c r="C53" s="94"/>
      <c r="D53" s="81"/>
      <c r="E53" s="94"/>
      <c r="F53" s="94"/>
      <c r="H53" s="81"/>
      <c r="Z53" s="368"/>
      <c r="AA53" s="368"/>
      <c r="AB53" s="369"/>
    </row>
    <row r="54" ht="15.75" customHeight="1">
      <c r="A54" s="94"/>
      <c r="B54" s="94"/>
      <c r="C54" s="94"/>
      <c r="D54" s="81"/>
      <c r="E54" s="94"/>
      <c r="F54" s="94"/>
      <c r="H54" s="81"/>
      <c r="Z54" s="368"/>
      <c r="AA54" s="368"/>
      <c r="AB54" s="369"/>
    </row>
    <row r="55" ht="15.75" customHeight="1">
      <c r="A55" s="94"/>
      <c r="B55" s="94"/>
      <c r="C55" s="94"/>
      <c r="D55" s="81"/>
      <c r="E55" s="94"/>
      <c r="F55" s="94"/>
      <c r="H55" s="81"/>
      <c r="Z55" s="368"/>
      <c r="AA55" s="368"/>
      <c r="AB55" s="369"/>
    </row>
    <row r="56" ht="15.75" customHeight="1">
      <c r="A56" s="94"/>
      <c r="B56" s="94"/>
      <c r="C56" s="94"/>
      <c r="D56" s="81"/>
      <c r="E56" s="94"/>
      <c r="F56" s="94"/>
      <c r="H56" s="81"/>
      <c r="Z56" s="368"/>
      <c r="AA56" s="368"/>
      <c r="AB56" s="369"/>
    </row>
    <row r="57" ht="15.75" customHeight="1">
      <c r="A57" s="94"/>
      <c r="B57" s="94"/>
      <c r="C57" s="94"/>
      <c r="D57" s="81"/>
      <c r="E57" s="94"/>
      <c r="F57" s="94"/>
      <c r="H57" s="81"/>
      <c r="Z57" s="368"/>
      <c r="AA57" s="368"/>
      <c r="AB57" s="369"/>
    </row>
    <row r="58" ht="15.75" customHeight="1">
      <c r="A58" s="94"/>
      <c r="B58" s="94"/>
      <c r="C58" s="94"/>
      <c r="D58" s="81"/>
      <c r="E58" s="94"/>
      <c r="F58" s="94"/>
      <c r="H58" s="81"/>
      <c r="Z58" s="368"/>
      <c r="AA58" s="368"/>
      <c r="AB58" s="369"/>
    </row>
    <row r="59" ht="15.75" customHeight="1">
      <c r="A59" s="94"/>
      <c r="B59" s="94"/>
      <c r="C59" s="94"/>
      <c r="D59" s="81"/>
      <c r="E59" s="94"/>
      <c r="F59" s="94"/>
      <c r="H59" s="81"/>
      <c r="Z59" s="368"/>
      <c r="AA59" s="368"/>
      <c r="AB59" s="369"/>
    </row>
    <row r="60" ht="15.75" customHeight="1">
      <c r="A60" s="94"/>
      <c r="B60" s="94"/>
      <c r="C60" s="94"/>
      <c r="D60" s="81"/>
      <c r="E60" s="94"/>
      <c r="F60" s="94"/>
      <c r="H60" s="81"/>
      <c r="Z60" s="368"/>
      <c r="AA60" s="368"/>
      <c r="AB60" s="369"/>
    </row>
    <row r="61" ht="15.75" customHeight="1">
      <c r="A61" s="94"/>
      <c r="B61" s="94"/>
      <c r="C61" s="94"/>
      <c r="D61" s="81"/>
      <c r="E61" s="94"/>
      <c r="F61" s="94"/>
      <c r="H61" s="81"/>
      <c r="Z61" s="368"/>
      <c r="AA61" s="368"/>
      <c r="AB61" s="369"/>
    </row>
    <row r="62" ht="15.75" customHeight="1">
      <c r="A62" s="94"/>
      <c r="B62" s="94"/>
      <c r="C62" s="94"/>
      <c r="D62" s="81"/>
      <c r="E62" s="94"/>
      <c r="F62" s="94"/>
      <c r="H62" s="81"/>
      <c r="Z62" s="368"/>
      <c r="AA62" s="368"/>
      <c r="AB62" s="369"/>
    </row>
    <row r="63" ht="15.75" customHeight="1">
      <c r="A63" s="94"/>
      <c r="B63" s="94"/>
      <c r="C63" s="94"/>
      <c r="D63" s="81"/>
      <c r="E63" s="94"/>
      <c r="F63" s="94"/>
      <c r="H63" s="81"/>
      <c r="Z63" s="368"/>
      <c r="AA63" s="368"/>
      <c r="AB63" s="369"/>
    </row>
    <row r="64" ht="15.75" customHeight="1">
      <c r="A64" s="94"/>
      <c r="B64" s="94"/>
      <c r="C64" s="94"/>
      <c r="D64" s="81"/>
      <c r="E64" s="94"/>
      <c r="F64" s="94"/>
      <c r="H64" s="81"/>
      <c r="Z64" s="368"/>
      <c r="AA64" s="368"/>
      <c r="AB64" s="369"/>
    </row>
    <row r="65" ht="15.75" customHeight="1">
      <c r="A65" s="94"/>
      <c r="B65" s="94"/>
      <c r="C65" s="94"/>
      <c r="D65" s="81"/>
      <c r="E65" s="94"/>
      <c r="F65" s="94"/>
      <c r="H65" s="81"/>
      <c r="Z65" s="368"/>
      <c r="AA65" s="368"/>
      <c r="AB65" s="369"/>
    </row>
    <row r="66" ht="15.75" customHeight="1">
      <c r="A66" s="94"/>
      <c r="B66" s="94"/>
      <c r="C66" s="94"/>
      <c r="D66" s="81"/>
      <c r="E66" s="94"/>
      <c r="F66" s="94"/>
      <c r="H66" s="81"/>
      <c r="Z66" s="368"/>
      <c r="AA66" s="368"/>
      <c r="AB66" s="369"/>
    </row>
    <row r="67" ht="15.75" customHeight="1">
      <c r="A67" s="94"/>
      <c r="B67" s="94"/>
      <c r="C67" s="94"/>
      <c r="D67" s="81"/>
      <c r="E67" s="94"/>
      <c r="F67" s="94"/>
      <c r="H67" s="81"/>
      <c r="Z67" s="368"/>
      <c r="AA67" s="368"/>
      <c r="AB67" s="369"/>
    </row>
    <row r="68" ht="15.75" customHeight="1">
      <c r="A68" s="94"/>
      <c r="B68" s="94"/>
      <c r="C68" s="94"/>
      <c r="D68" s="81"/>
      <c r="E68" s="94"/>
      <c r="F68" s="94"/>
      <c r="H68" s="81"/>
      <c r="Z68" s="368"/>
      <c r="AA68" s="368"/>
      <c r="AB68" s="369"/>
    </row>
    <row r="69" ht="15.75" customHeight="1">
      <c r="A69" s="94"/>
      <c r="B69" s="94"/>
      <c r="C69" s="94"/>
      <c r="D69" s="81"/>
      <c r="E69" s="94"/>
      <c r="F69" s="94"/>
      <c r="H69" s="81"/>
      <c r="Z69" s="368"/>
      <c r="AA69" s="368"/>
      <c r="AB69" s="369"/>
    </row>
    <row r="70" ht="15.75" customHeight="1">
      <c r="A70" s="94"/>
      <c r="B70" s="94"/>
      <c r="C70" s="94"/>
      <c r="D70" s="81"/>
      <c r="E70" s="94"/>
      <c r="F70" s="94"/>
      <c r="H70" s="81"/>
      <c r="Z70" s="368"/>
      <c r="AA70" s="368"/>
      <c r="AB70" s="369"/>
    </row>
    <row r="71" ht="15.75" customHeight="1">
      <c r="A71" s="94"/>
      <c r="B71" s="94"/>
      <c r="C71" s="94"/>
      <c r="D71" s="81"/>
      <c r="E71" s="94"/>
      <c r="F71" s="94"/>
      <c r="H71" s="81"/>
      <c r="Z71" s="368"/>
      <c r="AA71" s="368"/>
      <c r="AB71" s="369"/>
    </row>
    <row r="72" ht="15.75" customHeight="1">
      <c r="A72" s="94"/>
      <c r="B72" s="94"/>
      <c r="C72" s="94"/>
      <c r="D72" s="81"/>
      <c r="E72" s="94"/>
      <c r="F72" s="94"/>
      <c r="H72" s="81"/>
      <c r="Z72" s="368"/>
      <c r="AA72" s="368"/>
      <c r="AB72" s="369"/>
    </row>
    <row r="73" ht="15.75" customHeight="1">
      <c r="A73" s="94"/>
      <c r="B73" s="94"/>
      <c r="C73" s="94"/>
      <c r="D73" s="81"/>
      <c r="E73" s="94"/>
      <c r="F73" s="94"/>
      <c r="H73" s="81"/>
      <c r="Z73" s="368"/>
      <c r="AA73" s="368"/>
      <c r="AB73" s="369"/>
    </row>
    <row r="74" ht="15.75" customHeight="1">
      <c r="A74" s="94"/>
      <c r="B74" s="94"/>
      <c r="C74" s="94"/>
      <c r="D74" s="81"/>
      <c r="E74" s="94"/>
      <c r="F74" s="94"/>
      <c r="H74" s="81"/>
      <c r="Z74" s="368"/>
      <c r="AA74" s="368"/>
      <c r="AB74" s="369"/>
    </row>
    <row r="75" ht="15.75" customHeight="1">
      <c r="A75" s="94"/>
      <c r="B75" s="94"/>
      <c r="C75" s="94"/>
      <c r="D75" s="81"/>
      <c r="E75" s="94"/>
      <c r="F75" s="94"/>
      <c r="H75" s="81"/>
      <c r="Z75" s="368"/>
      <c r="AA75" s="368"/>
      <c r="AB75" s="369"/>
    </row>
    <row r="76" ht="15.75" customHeight="1">
      <c r="A76" s="94"/>
      <c r="B76" s="94"/>
      <c r="C76" s="94"/>
      <c r="D76" s="81"/>
      <c r="E76" s="94"/>
      <c r="F76" s="94"/>
      <c r="H76" s="81"/>
      <c r="Z76" s="368"/>
      <c r="AA76" s="368"/>
      <c r="AB76" s="369"/>
    </row>
    <row r="77" ht="15.75" customHeight="1">
      <c r="A77" s="94"/>
      <c r="B77" s="94"/>
      <c r="C77" s="94"/>
      <c r="D77" s="81"/>
      <c r="E77" s="94"/>
      <c r="F77" s="94"/>
      <c r="H77" s="81"/>
      <c r="Z77" s="368"/>
      <c r="AA77" s="368"/>
      <c r="AB77" s="369"/>
    </row>
    <row r="78" ht="15.75" customHeight="1">
      <c r="A78" s="94"/>
      <c r="B78" s="94"/>
      <c r="C78" s="94"/>
      <c r="D78" s="81"/>
      <c r="E78" s="94"/>
      <c r="F78" s="94"/>
      <c r="H78" s="81"/>
      <c r="Z78" s="368"/>
      <c r="AA78" s="368"/>
      <c r="AB78" s="369"/>
    </row>
    <row r="79" ht="15.75" customHeight="1">
      <c r="A79" s="94"/>
      <c r="B79" s="94"/>
      <c r="C79" s="94"/>
      <c r="D79" s="81"/>
      <c r="E79" s="94"/>
      <c r="F79" s="94"/>
      <c r="H79" s="81"/>
      <c r="Z79" s="368"/>
      <c r="AA79" s="368"/>
      <c r="AB79" s="369"/>
    </row>
    <row r="80" ht="15.75" customHeight="1">
      <c r="A80" s="94"/>
      <c r="B80" s="94"/>
      <c r="C80" s="94"/>
      <c r="D80" s="81"/>
      <c r="E80" s="94"/>
      <c r="F80" s="94"/>
      <c r="H80" s="81"/>
      <c r="Z80" s="368"/>
      <c r="AA80" s="368"/>
      <c r="AB80" s="369"/>
    </row>
    <row r="81" ht="15.75" customHeight="1">
      <c r="A81" s="94"/>
      <c r="B81" s="94"/>
      <c r="C81" s="94"/>
      <c r="D81" s="81"/>
      <c r="E81" s="94"/>
      <c r="F81" s="94"/>
      <c r="H81" s="81"/>
      <c r="Z81" s="368"/>
      <c r="AA81" s="368"/>
      <c r="AB81" s="369"/>
    </row>
    <row r="82" ht="15.75" customHeight="1">
      <c r="A82" s="94"/>
      <c r="B82" s="94"/>
      <c r="C82" s="94"/>
      <c r="D82" s="81"/>
      <c r="E82" s="94"/>
      <c r="F82" s="94"/>
      <c r="H82" s="81"/>
      <c r="Z82" s="368"/>
      <c r="AA82" s="368"/>
      <c r="AB82" s="369"/>
    </row>
    <row r="83" ht="15.75" customHeight="1">
      <c r="A83" s="94"/>
      <c r="B83" s="94"/>
      <c r="C83" s="94"/>
      <c r="D83" s="81"/>
      <c r="E83" s="94"/>
      <c r="F83" s="94"/>
      <c r="H83" s="81"/>
      <c r="Z83" s="368"/>
      <c r="AA83" s="368"/>
      <c r="AB83" s="369"/>
    </row>
    <row r="84" ht="15.75" customHeight="1">
      <c r="A84" s="94"/>
      <c r="B84" s="94"/>
      <c r="C84" s="94"/>
      <c r="D84" s="81"/>
      <c r="E84" s="94"/>
      <c r="F84" s="94"/>
      <c r="H84" s="81"/>
      <c r="Z84" s="368"/>
      <c r="AA84" s="368"/>
      <c r="AB84" s="369"/>
    </row>
    <row r="85" ht="15.75" customHeight="1">
      <c r="A85" s="94"/>
      <c r="B85" s="94"/>
      <c r="C85" s="94"/>
      <c r="D85" s="81"/>
      <c r="E85" s="94"/>
      <c r="F85" s="94"/>
      <c r="H85" s="81"/>
      <c r="Z85" s="368"/>
      <c r="AA85" s="368"/>
      <c r="AB85" s="369"/>
    </row>
    <row r="86" ht="15.75" customHeight="1">
      <c r="A86" s="94"/>
      <c r="B86" s="94"/>
      <c r="C86" s="94"/>
      <c r="D86" s="81"/>
      <c r="E86" s="94"/>
      <c r="F86" s="94"/>
      <c r="H86" s="81"/>
      <c r="Z86" s="368"/>
      <c r="AA86" s="368"/>
      <c r="AB86" s="369"/>
    </row>
    <row r="87" ht="15.75" customHeight="1">
      <c r="A87" s="94"/>
      <c r="B87" s="94"/>
      <c r="C87" s="94"/>
      <c r="D87" s="81"/>
      <c r="E87" s="94"/>
      <c r="F87" s="94"/>
      <c r="H87" s="81"/>
      <c r="Z87" s="368"/>
      <c r="AA87" s="368"/>
      <c r="AB87" s="369"/>
    </row>
    <row r="88" ht="15.75" customHeight="1">
      <c r="A88" s="94"/>
      <c r="B88" s="94"/>
      <c r="C88" s="94"/>
      <c r="D88" s="81"/>
      <c r="E88" s="94"/>
      <c r="F88" s="94"/>
      <c r="H88" s="81"/>
      <c r="Z88" s="368"/>
      <c r="AA88" s="368"/>
      <c r="AB88" s="369"/>
    </row>
    <row r="89" ht="15.75" customHeight="1">
      <c r="A89" s="94"/>
      <c r="B89" s="94"/>
      <c r="C89" s="94"/>
      <c r="D89" s="81"/>
      <c r="E89" s="94"/>
      <c r="F89" s="94"/>
      <c r="H89" s="81"/>
      <c r="Z89" s="368"/>
      <c r="AA89" s="368"/>
      <c r="AB89" s="369"/>
    </row>
    <row r="90" ht="15.75" customHeight="1">
      <c r="A90" s="94"/>
      <c r="B90" s="94"/>
      <c r="C90" s="94"/>
      <c r="D90" s="81"/>
      <c r="E90" s="94"/>
      <c r="F90" s="94"/>
      <c r="H90" s="81"/>
      <c r="Z90" s="368"/>
      <c r="AA90" s="368"/>
      <c r="AB90" s="369"/>
    </row>
    <row r="91" ht="15.75" customHeight="1">
      <c r="A91" s="94"/>
      <c r="B91" s="94"/>
      <c r="C91" s="94"/>
      <c r="D91" s="81"/>
      <c r="E91" s="94"/>
      <c r="F91" s="94"/>
      <c r="H91" s="81"/>
      <c r="Z91" s="368"/>
      <c r="AA91" s="368"/>
      <c r="AB91" s="369"/>
    </row>
    <row r="92" ht="15.75" customHeight="1">
      <c r="A92" s="94"/>
      <c r="B92" s="94"/>
      <c r="C92" s="94"/>
      <c r="D92" s="81"/>
      <c r="E92" s="94"/>
      <c r="F92" s="94"/>
      <c r="H92" s="81"/>
      <c r="Z92" s="368"/>
      <c r="AA92" s="368"/>
      <c r="AB92" s="369"/>
    </row>
    <row r="93" ht="15.75" customHeight="1">
      <c r="A93" s="94"/>
      <c r="B93" s="94"/>
      <c r="C93" s="94"/>
      <c r="D93" s="81"/>
      <c r="E93" s="94"/>
      <c r="F93" s="94"/>
      <c r="H93" s="81"/>
      <c r="Z93" s="368"/>
      <c r="AA93" s="368"/>
      <c r="AB93" s="369"/>
    </row>
    <row r="94" ht="15.75" customHeight="1">
      <c r="A94" s="94"/>
      <c r="B94" s="94"/>
      <c r="C94" s="94"/>
      <c r="D94" s="81"/>
      <c r="E94" s="94"/>
      <c r="F94" s="94"/>
      <c r="H94" s="81"/>
      <c r="Z94" s="368"/>
      <c r="AA94" s="368"/>
      <c r="AB94" s="369"/>
    </row>
    <row r="95" ht="15.75" customHeight="1">
      <c r="A95" s="94"/>
      <c r="B95" s="94"/>
      <c r="C95" s="94"/>
      <c r="D95" s="81"/>
      <c r="E95" s="94"/>
      <c r="F95" s="94"/>
      <c r="H95" s="81"/>
      <c r="Z95" s="368"/>
      <c r="AA95" s="368"/>
      <c r="AB95" s="369"/>
    </row>
    <row r="96" ht="15.75" customHeight="1">
      <c r="A96" s="94"/>
      <c r="B96" s="94"/>
      <c r="C96" s="94"/>
      <c r="D96" s="81"/>
      <c r="E96" s="94"/>
      <c r="F96" s="94"/>
      <c r="H96" s="81"/>
      <c r="Z96" s="368"/>
      <c r="AA96" s="368"/>
      <c r="AB96" s="369"/>
    </row>
    <row r="97" ht="15.75" customHeight="1">
      <c r="A97" s="94"/>
      <c r="B97" s="94"/>
      <c r="C97" s="94"/>
      <c r="D97" s="81"/>
      <c r="E97" s="94"/>
      <c r="F97" s="94"/>
      <c r="H97" s="81"/>
      <c r="Z97" s="368"/>
      <c r="AA97" s="368"/>
      <c r="AB97" s="369"/>
    </row>
    <row r="98" ht="15.75" customHeight="1">
      <c r="A98" s="94"/>
      <c r="B98" s="94"/>
      <c r="C98" s="94"/>
      <c r="D98" s="81"/>
      <c r="E98" s="94"/>
      <c r="F98" s="94"/>
      <c r="H98" s="81"/>
      <c r="Z98" s="368"/>
      <c r="AA98" s="368"/>
      <c r="AB98" s="369"/>
    </row>
    <row r="99" ht="15.75" customHeight="1">
      <c r="A99" s="94"/>
      <c r="B99" s="94"/>
      <c r="C99" s="94"/>
      <c r="D99" s="81"/>
      <c r="E99" s="94"/>
      <c r="F99" s="94"/>
      <c r="H99" s="81"/>
      <c r="Z99" s="368"/>
      <c r="AA99" s="368"/>
      <c r="AB99" s="369"/>
    </row>
    <row r="100" ht="15.75" customHeight="1">
      <c r="A100" s="94"/>
      <c r="B100" s="94"/>
      <c r="C100" s="94"/>
      <c r="D100" s="81"/>
      <c r="E100" s="94"/>
      <c r="F100" s="94"/>
      <c r="H100" s="81"/>
      <c r="Z100" s="368"/>
      <c r="AA100" s="368"/>
      <c r="AB100" s="369"/>
    </row>
    <row r="101" ht="15.75" customHeight="1">
      <c r="A101" s="94"/>
      <c r="B101" s="94"/>
      <c r="C101" s="94"/>
      <c r="D101" s="81"/>
      <c r="E101" s="94"/>
      <c r="F101" s="94"/>
      <c r="H101" s="81"/>
      <c r="Z101" s="368"/>
      <c r="AA101" s="368"/>
      <c r="AB101" s="369"/>
    </row>
    <row r="102" ht="15.75" customHeight="1">
      <c r="A102" s="94"/>
      <c r="B102" s="94"/>
      <c r="C102" s="94"/>
      <c r="D102" s="81"/>
      <c r="E102" s="94"/>
      <c r="F102" s="94"/>
      <c r="H102" s="81"/>
      <c r="Z102" s="368"/>
      <c r="AA102" s="368"/>
      <c r="AB102" s="369"/>
    </row>
    <row r="103" ht="15.75" customHeight="1">
      <c r="A103" s="94"/>
      <c r="B103" s="94"/>
      <c r="C103" s="94"/>
      <c r="D103" s="81"/>
      <c r="E103" s="94"/>
      <c r="F103" s="94"/>
      <c r="H103" s="81"/>
      <c r="Z103" s="368"/>
      <c r="AA103" s="368"/>
      <c r="AB103" s="369"/>
    </row>
    <row r="104" ht="15.75" customHeight="1">
      <c r="A104" s="94"/>
      <c r="B104" s="94"/>
      <c r="C104" s="94"/>
      <c r="D104" s="81"/>
      <c r="E104" s="94"/>
      <c r="F104" s="94"/>
      <c r="H104" s="81"/>
      <c r="Z104" s="368"/>
      <c r="AA104" s="368"/>
      <c r="AB104" s="369"/>
    </row>
    <row r="105" ht="15.75" customHeight="1">
      <c r="A105" s="94"/>
      <c r="B105" s="94"/>
      <c r="C105" s="94"/>
      <c r="D105" s="81"/>
      <c r="E105" s="94"/>
      <c r="F105" s="94"/>
      <c r="H105" s="81"/>
      <c r="Z105" s="368"/>
      <c r="AA105" s="368"/>
      <c r="AB105" s="369"/>
    </row>
    <row r="106" ht="15.75" customHeight="1">
      <c r="A106" s="94"/>
      <c r="B106" s="94"/>
      <c r="C106" s="94"/>
      <c r="D106" s="81"/>
      <c r="E106" s="94"/>
      <c r="F106" s="94"/>
      <c r="H106" s="81"/>
      <c r="Z106" s="368"/>
      <c r="AA106" s="368"/>
      <c r="AB106" s="369"/>
    </row>
    <row r="107" ht="15.75" customHeight="1">
      <c r="A107" s="94"/>
      <c r="B107" s="94"/>
      <c r="C107" s="94"/>
      <c r="D107" s="81"/>
      <c r="E107" s="94"/>
      <c r="F107" s="94"/>
      <c r="H107" s="81"/>
      <c r="Z107" s="368"/>
      <c r="AA107" s="368"/>
      <c r="AB107" s="369"/>
    </row>
    <row r="108" ht="15.75" customHeight="1">
      <c r="A108" s="94"/>
      <c r="B108" s="94"/>
      <c r="C108" s="94"/>
      <c r="D108" s="81"/>
      <c r="E108" s="94"/>
      <c r="F108" s="94"/>
      <c r="H108" s="81"/>
      <c r="Z108" s="368"/>
      <c r="AA108" s="368"/>
      <c r="AB108" s="369"/>
    </row>
    <row r="109" ht="15.75" customHeight="1">
      <c r="A109" s="94"/>
      <c r="B109" s="94"/>
      <c r="C109" s="94"/>
      <c r="D109" s="81"/>
      <c r="E109" s="94"/>
      <c r="F109" s="94"/>
      <c r="H109" s="81"/>
      <c r="Z109" s="368"/>
      <c r="AA109" s="368"/>
      <c r="AB109" s="369"/>
    </row>
    <row r="110" ht="15.75" customHeight="1">
      <c r="A110" s="94"/>
      <c r="B110" s="94"/>
      <c r="C110" s="94"/>
      <c r="D110" s="81"/>
      <c r="E110" s="94"/>
      <c r="F110" s="94"/>
      <c r="H110" s="81"/>
      <c r="Z110" s="368"/>
      <c r="AA110" s="368"/>
      <c r="AB110" s="369"/>
    </row>
    <row r="111" ht="15.75" customHeight="1">
      <c r="A111" s="94"/>
      <c r="B111" s="94"/>
      <c r="C111" s="94"/>
      <c r="D111" s="81"/>
      <c r="E111" s="94"/>
      <c r="F111" s="94"/>
      <c r="H111" s="81"/>
      <c r="Z111" s="368"/>
      <c r="AA111" s="368"/>
      <c r="AB111" s="369"/>
    </row>
    <row r="112" ht="15.75" customHeight="1">
      <c r="A112" s="94"/>
      <c r="B112" s="94"/>
      <c r="C112" s="94"/>
      <c r="D112" s="81"/>
      <c r="E112" s="94"/>
      <c r="F112" s="94"/>
      <c r="H112" s="81"/>
      <c r="Z112" s="368"/>
      <c r="AA112" s="368"/>
      <c r="AB112" s="369"/>
    </row>
    <row r="113" ht="15.75" customHeight="1">
      <c r="A113" s="94"/>
      <c r="B113" s="94"/>
      <c r="C113" s="94"/>
      <c r="D113" s="81"/>
      <c r="E113" s="94"/>
      <c r="F113" s="94"/>
      <c r="H113" s="81"/>
      <c r="Z113" s="368"/>
      <c r="AA113" s="368"/>
      <c r="AB113" s="369"/>
    </row>
    <row r="114" ht="15.75" customHeight="1">
      <c r="A114" s="94"/>
      <c r="B114" s="94"/>
      <c r="C114" s="94"/>
      <c r="D114" s="81"/>
      <c r="E114" s="94"/>
      <c r="F114" s="94"/>
      <c r="H114" s="81"/>
      <c r="Z114" s="368"/>
      <c r="AA114" s="368"/>
      <c r="AB114" s="369"/>
    </row>
    <row r="115" ht="15.75" customHeight="1">
      <c r="A115" s="94"/>
      <c r="B115" s="94"/>
      <c r="C115" s="94"/>
      <c r="D115" s="81"/>
      <c r="E115" s="94"/>
      <c r="F115" s="94"/>
      <c r="H115" s="81"/>
      <c r="Z115" s="368"/>
      <c r="AA115" s="368"/>
      <c r="AB115" s="369"/>
    </row>
    <row r="116" ht="15.75" customHeight="1">
      <c r="A116" s="94"/>
      <c r="B116" s="94"/>
      <c r="C116" s="94"/>
      <c r="D116" s="81"/>
      <c r="E116" s="94"/>
      <c r="F116" s="94"/>
      <c r="H116" s="81"/>
      <c r="Z116" s="368"/>
      <c r="AA116" s="368"/>
      <c r="AB116" s="369"/>
    </row>
    <row r="117" ht="15.75" customHeight="1">
      <c r="A117" s="94"/>
      <c r="B117" s="94"/>
      <c r="C117" s="94"/>
      <c r="D117" s="81"/>
      <c r="E117" s="94"/>
      <c r="F117" s="94"/>
      <c r="H117" s="81"/>
      <c r="Z117" s="368"/>
      <c r="AA117" s="368"/>
      <c r="AB117" s="369"/>
    </row>
    <row r="118" ht="15.75" customHeight="1">
      <c r="A118" s="94"/>
      <c r="B118" s="94"/>
      <c r="C118" s="94"/>
      <c r="D118" s="81"/>
      <c r="E118" s="94"/>
      <c r="F118" s="94"/>
      <c r="H118" s="81"/>
      <c r="Z118" s="368"/>
      <c r="AA118" s="368"/>
      <c r="AB118" s="369"/>
    </row>
    <row r="119" ht="15.75" customHeight="1">
      <c r="A119" s="94"/>
      <c r="B119" s="94"/>
      <c r="C119" s="94"/>
      <c r="D119" s="81"/>
      <c r="E119" s="94"/>
      <c r="F119" s="94"/>
      <c r="H119" s="81"/>
      <c r="Z119" s="368"/>
      <c r="AA119" s="368"/>
      <c r="AB119" s="369"/>
    </row>
    <row r="120" ht="15.75" customHeight="1">
      <c r="A120" s="94"/>
      <c r="B120" s="94"/>
      <c r="C120" s="94"/>
      <c r="D120" s="81"/>
      <c r="E120" s="94"/>
      <c r="F120" s="94"/>
      <c r="H120" s="81"/>
      <c r="Z120" s="368"/>
      <c r="AA120" s="368"/>
      <c r="AB120" s="369"/>
    </row>
    <row r="121" ht="15.75" customHeight="1">
      <c r="A121" s="94"/>
      <c r="B121" s="94"/>
      <c r="C121" s="94"/>
      <c r="D121" s="81"/>
      <c r="E121" s="94"/>
      <c r="F121" s="94"/>
      <c r="H121" s="81"/>
      <c r="Z121" s="368"/>
      <c r="AA121" s="368"/>
      <c r="AB121" s="369"/>
    </row>
    <row r="122" ht="15.75" customHeight="1">
      <c r="A122" s="94"/>
      <c r="B122" s="94"/>
      <c r="C122" s="94"/>
      <c r="D122" s="81"/>
      <c r="E122" s="94"/>
      <c r="F122" s="94"/>
      <c r="H122" s="81"/>
      <c r="Z122" s="368"/>
      <c r="AA122" s="368"/>
      <c r="AB122" s="369"/>
    </row>
    <row r="123" ht="15.75" customHeight="1">
      <c r="A123" s="94"/>
      <c r="B123" s="94"/>
      <c r="C123" s="94"/>
      <c r="D123" s="81"/>
      <c r="E123" s="94"/>
      <c r="F123" s="94"/>
      <c r="H123" s="81"/>
      <c r="Z123" s="368"/>
      <c r="AA123" s="368"/>
      <c r="AB123" s="369"/>
    </row>
    <row r="124" ht="15.75" customHeight="1">
      <c r="A124" s="94"/>
      <c r="B124" s="94"/>
      <c r="C124" s="94"/>
      <c r="D124" s="81"/>
      <c r="E124" s="94"/>
      <c r="F124" s="94"/>
      <c r="H124" s="81"/>
      <c r="Z124" s="368"/>
      <c r="AA124" s="368"/>
      <c r="AB124" s="369"/>
    </row>
    <row r="125" ht="15.75" customHeight="1">
      <c r="A125" s="94"/>
      <c r="B125" s="94"/>
      <c r="C125" s="94"/>
      <c r="D125" s="81"/>
      <c r="E125" s="94"/>
      <c r="F125" s="94"/>
      <c r="H125" s="81"/>
      <c r="Z125" s="368"/>
      <c r="AA125" s="368"/>
      <c r="AB125" s="369"/>
    </row>
    <row r="126" ht="15.75" customHeight="1">
      <c r="A126" s="94"/>
      <c r="B126" s="94"/>
      <c r="C126" s="94"/>
      <c r="D126" s="81"/>
      <c r="E126" s="94"/>
      <c r="F126" s="94"/>
      <c r="H126" s="81"/>
      <c r="Z126" s="368"/>
      <c r="AA126" s="368"/>
      <c r="AB126" s="369"/>
    </row>
    <row r="127" ht="15.75" customHeight="1">
      <c r="A127" s="94"/>
      <c r="B127" s="94"/>
      <c r="C127" s="94"/>
      <c r="D127" s="81"/>
      <c r="E127" s="94"/>
      <c r="F127" s="94"/>
      <c r="H127" s="81"/>
      <c r="Z127" s="368"/>
      <c r="AA127" s="368"/>
      <c r="AB127" s="369"/>
    </row>
    <row r="128" ht="15.75" customHeight="1">
      <c r="A128" s="94"/>
      <c r="B128" s="94"/>
      <c r="C128" s="94"/>
      <c r="D128" s="81"/>
      <c r="E128" s="94"/>
      <c r="F128" s="94"/>
      <c r="H128" s="81"/>
      <c r="Z128" s="368"/>
      <c r="AA128" s="368"/>
      <c r="AB128" s="369"/>
    </row>
    <row r="129" ht="15.75" customHeight="1">
      <c r="A129" s="94"/>
      <c r="B129" s="94"/>
      <c r="C129" s="94"/>
      <c r="D129" s="81"/>
      <c r="E129" s="94"/>
      <c r="F129" s="94"/>
      <c r="H129" s="81"/>
      <c r="Z129" s="368"/>
      <c r="AA129" s="368"/>
      <c r="AB129" s="369"/>
    </row>
    <row r="130" ht="15.75" customHeight="1">
      <c r="A130" s="94"/>
      <c r="B130" s="94"/>
      <c r="C130" s="94"/>
      <c r="D130" s="81"/>
      <c r="E130" s="94"/>
      <c r="F130" s="94"/>
      <c r="H130" s="81"/>
      <c r="Z130" s="368"/>
      <c r="AA130" s="368"/>
      <c r="AB130" s="369"/>
    </row>
    <row r="131" ht="15.75" customHeight="1">
      <c r="A131" s="94"/>
      <c r="B131" s="94"/>
      <c r="C131" s="94"/>
      <c r="D131" s="81"/>
      <c r="E131" s="94"/>
      <c r="F131" s="94"/>
      <c r="H131" s="81"/>
      <c r="Z131" s="368"/>
      <c r="AA131" s="368"/>
      <c r="AB131" s="369"/>
    </row>
    <row r="132" ht="15.75" customHeight="1">
      <c r="A132" s="94"/>
      <c r="B132" s="94"/>
      <c r="C132" s="94"/>
      <c r="D132" s="81"/>
      <c r="E132" s="94"/>
      <c r="F132" s="94"/>
      <c r="H132" s="81"/>
      <c r="Z132" s="368"/>
      <c r="AA132" s="368"/>
      <c r="AB132" s="369"/>
    </row>
    <row r="133" ht="15.75" customHeight="1">
      <c r="A133" s="94"/>
      <c r="B133" s="94"/>
      <c r="C133" s="94"/>
      <c r="D133" s="81"/>
      <c r="E133" s="94"/>
      <c r="F133" s="94"/>
      <c r="H133" s="81"/>
      <c r="Z133" s="368"/>
      <c r="AA133" s="368"/>
      <c r="AB133" s="369"/>
    </row>
    <row r="134" ht="15.75" customHeight="1">
      <c r="A134" s="94"/>
      <c r="B134" s="94"/>
      <c r="C134" s="94"/>
      <c r="D134" s="81"/>
      <c r="E134" s="94"/>
      <c r="F134" s="94"/>
      <c r="H134" s="81"/>
      <c r="Z134" s="368"/>
      <c r="AA134" s="368"/>
      <c r="AB134" s="369"/>
    </row>
    <row r="135" ht="15.75" customHeight="1">
      <c r="A135" s="94"/>
      <c r="B135" s="94"/>
      <c r="C135" s="94"/>
      <c r="D135" s="81"/>
      <c r="E135" s="94"/>
      <c r="F135" s="94"/>
      <c r="H135" s="81"/>
      <c r="Z135" s="368"/>
      <c r="AA135" s="368"/>
      <c r="AB135" s="369"/>
    </row>
    <row r="136" ht="15.75" customHeight="1">
      <c r="A136" s="94"/>
      <c r="B136" s="94"/>
      <c r="C136" s="94"/>
      <c r="D136" s="81"/>
      <c r="E136" s="94"/>
      <c r="F136" s="94"/>
      <c r="H136" s="81"/>
      <c r="Z136" s="368"/>
      <c r="AA136" s="368"/>
      <c r="AB136" s="369"/>
    </row>
    <row r="137" ht="15.75" customHeight="1">
      <c r="A137" s="94"/>
      <c r="B137" s="94"/>
      <c r="C137" s="94"/>
      <c r="D137" s="81"/>
      <c r="E137" s="94"/>
      <c r="F137" s="94"/>
      <c r="H137" s="81"/>
      <c r="Z137" s="368"/>
      <c r="AA137" s="368"/>
      <c r="AB137" s="369"/>
    </row>
    <row r="138" ht="15.75" customHeight="1">
      <c r="A138" s="94"/>
      <c r="B138" s="94"/>
      <c r="C138" s="94"/>
      <c r="D138" s="81"/>
      <c r="E138" s="94"/>
      <c r="F138" s="94"/>
      <c r="H138" s="81"/>
      <c r="Z138" s="368"/>
      <c r="AA138" s="368"/>
      <c r="AB138" s="369"/>
    </row>
    <row r="139" ht="15.75" customHeight="1">
      <c r="A139" s="94"/>
      <c r="B139" s="94"/>
      <c r="C139" s="94"/>
      <c r="D139" s="81"/>
      <c r="E139" s="94"/>
      <c r="F139" s="94"/>
      <c r="H139" s="81"/>
      <c r="Z139" s="368"/>
      <c r="AA139" s="368"/>
      <c r="AB139" s="369"/>
    </row>
    <row r="140" ht="15.75" customHeight="1">
      <c r="A140" s="94"/>
      <c r="B140" s="94"/>
      <c r="C140" s="94"/>
      <c r="D140" s="81"/>
      <c r="E140" s="94"/>
      <c r="F140" s="94"/>
      <c r="H140" s="81"/>
      <c r="Z140" s="368"/>
      <c r="AA140" s="368"/>
      <c r="AB140" s="369"/>
    </row>
    <row r="141" ht="15.75" customHeight="1">
      <c r="A141" s="94"/>
      <c r="B141" s="94"/>
      <c r="C141" s="94"/>
      <c r="D141" s="81"/>
      <c r="E141" s="94"/>
      <c r="F141" s="94"/>
      <c r="H141" s="81"/>
      <c r="Z141" s="368"/>
      <c r="AA141" s="368"/>
      <c r="AB141" s="369"/>
    </row>
    <row r="142" ht="15.75" customHeight="1">
      <c r="A142" s="94"/>
      <c r="B142" s="94"/>
      <c r="C142" s="94"/>
      <c r="D142" s="81"/>
      <c r="E142" s="94"/>
      <c r="F142" s="94"/>
      <c r="H142" s="81"/>
      <c r="Z142" s="368"/>
      <c r="AA142" s="368"/>
      <c r="AB142" s="369"/>
    </row>
    <row r="143" ht="15.75" customHeight="1">
      <c r="A143" s="94"/>
      <c r="B143" s="94"/>
      <c r="C143" s="94"/>
      <c r="D143" s="81"/>
      <c r="E143" s="94"/>
      <c r="F143" s="94"/>
      <c r="H143" s="81"/>
      <c r="Z143" s="368"/>
      <c r="AA143" s="368"/>
      <c r="AB143" s="369"/>
    </row>
    <row r="144" ht="15.75" customHeight="1">
      <c r="A144" s="94"/>
      <c r="B144" s="94"/>
      <c r="C144" s="94"/>
      <c r="D144" s="81"/>
      <c r="E144" s="94"/>
      <c r="F144" s="94"/>
      <c r="H144" s="81"/>
      <c r="Z144" s="368"/>
      <c r="AA144" s="368"/>
      <c r="AB144" s="369"/>
    </row>
    <row r="145" ht="15.75" customHeight="1">
      <c r="A145" s="94"/>
      <c r="B145" s="94"/>
      <c r="C145" s="94"/>
      <c r="D145" s="81"/>
      <c r="E145" s="94"/>
      <c r="F145" s="94"/>
      <c r="H145" s="81"/>
      <c r="Z145" s="368"/>
      <c r="AA145" s="368"/>
      <c r="AB145" s="369"/>
    </row>
    <row r="146" ht="15.75" customHeight="1">
      <c r="A146" s="94"/>
      <c r="B146" s="94"/>
      <c r="C146" s="94"/>
      <c r="D146" s="81"/>
      <c r="E146" s="94"/>
      <c r="F146" s="94"/>
      <c r="H146" s="81"/>
      <c r="Z146" s="368"/>
      <c r="AA146" s="368"/>
      <c r="AB146" s="369"/>
    </row>
    <row r="147" ht="15.75" customHeight="1">
      <c r="A147" s="94"/>
      <c r="B147" s="94"/>
      <c r="C147" s="94"/>
      <c r="D147" s="81"/>
      <c r="E147" s="94"/>
      <c r="F147" s="94"/>
      <c r="H147" s="81"/>
      <c r="Z147" s="368"/>
      <c r="AA147" s="368"/>
      <c r="AB147" s="369"/>
    </row>
    <row r="148" ht="15.75" customHeight="1">
      <c r="A148" s="94"/>
      <c r="B148" s="94"/>
      <c r="C148" s="94"/>
      <c r="D148" s="81"/>
      <c r="E148" s="94"/>
      <c r="F148" s="94"/>
      <c r="H148" s="81"/>
      <c r="Z148" s="368"/>
      <c r="AA148" s="368"/>
      <c r="AB148" s="369"/>
    </row>
    <row r="149" ht="15.75" customHeight="1">
      <c r="A149" s="94"/>
      <c r="B149" s="94"/>
      <c r="C149" s="94"/>
      <c r="D149" s="81"/>
      <c r="E149" s="94"/>
      <c r="F149" s="94"/>
      <c r="H149" s="81"/>
      <c r="Z149" s="368"/>
      <c r="AA149" s="368"/>
      <c r="AB149" s="369"/>
    </row>
    <row r="150" ht="15.75" customHeight="1">
      <c r="A150" s="94"/>
      <c r="B150" s="94"/>
      <c r="C150" s="94"/>
      <c r="D150" s="81"/>
      <c r="E150" s="94"/>
      <c r="F150" s="94"/>
      <c r="H150" s="81"/>
      <c r="Z150" s="368"/>
      <c r="AA150" s="368"/>
      <c r="AB150" s="369"/>
    </row>
    <row r="151" ht="15.75" customHeight="1">
      <c r="A151" s="94"/>
      <c r="B151" s="94"/>
      <c r="C151" s="94"/>
      <c r="D151" s="81"/>
      <c r="E151" s="94"/>
      <c r="F151" s="94"/>
      <c r="H151" s="81"/>
      <c r="Z151" s="368"/>
      <c r="AA151" s="368"/>
      <c r="AB151" s="369"/>
    </row>
    <row r="152" ht="15.75" customHeight="1">
      <c r="A152" s="94"/>
      <c r="B152" s="94"/>
      <c r="C152" s="94"/>
      <c r="D152" s="81"/>
      <c r="E152" s="94"/>
      <c r="F152" s="94"/>
      <c r="H152" s="81"/>
      <c r="Z152" s="368"/>
      <c r="AA152" s="368"/>
      <c r="AB152" s="369"/>
    </row>
    <row r="153" ht="15.75" customHeight="1">
      <c r="A153" s="94"/>
      <c r="B153" s="94"/>
      <c r="C153" s="94"/>
      <c r="D153" s="81"/>
      <c r="E153" s="94"/>
      <c r="F153" s="94"/>
      <c r="H153" s="81"/>
      <c r="Z153" s="368"/>
      <c r="AA153" s="368"/>
      <c r="AB153" s="369"/>
    </row>
    <row r="154" ht="15.75" customHeight="1">
      <c r="A154" s="94"/>
      <c r="B154" s="94"/>
      <c r="C154" s="94"/>
      <c r="D154" s="81"/>
      <c r="E154" s="94"/>
      <c r="F154" s="94"/>
      <c r="H154" s="81"/>
      <c r="Z154" s="368"/>
      <c r="AA154" s="368"/>
      <c r="AB154" s="369"/>
    </row>
    <row r="155" ht="15.75" customHeight="1">
      <c r="A155" s="94"/>
      <c r="B155" s="94"/>
      <c r="C155" s="94"/>
      <c r="D155" s="81"/>
      <c r="E155" s="94"/>
      <c r="F155" s="94"/>
      <c r="H155" s="81"/>
      <c r="Z155" s="368"/>
      <c r="AA155" s="368"/>
      <c r="AB155" s="369"/>
    </row>
    <row r="156" ht="15.75" customHeight="1">
      <c r="A156" s="94"/>
      <c r="B156" s="94"/>
      <c r="C156" s="94"/>
      <c r="D156" s="81"/>
      <c r="E156" s="94"/>
      <c r="F156" s="94"/>
      <c r="H156" s="81"/>
      <c r="Z156" s="368"/>
      <c r="AA156" s="368"/>
      <c r="AB156" s="369"/>
    </row>
    <row r="157" ht="15.75" customHeight="1">
      <c r="A157" s="94"/>
      <c r="B157" s="94"/>
      <c r="C157" s="94"/>
      <c r="D157" s="81"/>
      <c r="E157" s="94"/>
      <c r="F157" s="94"/>
      <c r="H157" s="81"/>
      <c r="Z157" s="368"/>
      <c r="AA157" s="368"/>
      <c r="AB157" s="369"/>
    </row>
    <row r="158" ht="15.75" customHeight="1">
      <c r="A158" s="94"/>
      <c r="B158" s="94"/>
      <c r="C158" s="94"/>
      <c r="D158" s="81"/>
      <c r="E158" s="94"/>
      <c r="F158" s="94"/>
      <c r="H158" s="81"/>
      <c r="Z158" s="368"/>
      <c r="AA158" s="368"/>
      <c r="AB158" s="369"/>
    </row>
    <row r="159" ht="15.75" customHeight="1">
      <c r="A159" s="94"/>
      <c r="B159" s="94"/>
      <c r="C159" s="94"/>
      <c r="D159" s="81"/>
      <c r="E159" s="94"/>
      <c r="F159" s="94"/>
      <c r="H159" s="81"/>
      <c r="Z159" s="368"/>
      <c r="AA159" s="368"/>
      <c r="AB159" s="369"/>
    </row>
    <row r="160" ht="15.75" customHeight="1">
      <c r="A160" s="94"/>
      <c r="B160" s="94"/>
      <c r="C160" s="94"/>
      <c r="D160" s="81"/>
      <c r="E160" s="94"/>
      <c r="F160" s="94"/>
      <c r="H160" s="81"/>
      <c r="Z160" s="368"/>
      <c r="AA160" s="368"/>
      <c r="AB160" s="369"/>
    </row>
    <row r="161" ht="15.75" customHeight="1">
      <c r="A161" s="94"/>
      <c r="B161" s="94"/>
      <c r="C161" s="94"/>
      <c r="D161" s="81"/>
      <c r="E161" s="94"/>
      <c r="F161" s="94"/>
      <c r="H161" s="81"/>
      <c r="Z161" s="368"/>
      <c r="AA161" s="368"/>
      <c r="AB161" s="369"/>
    </row>
    <row r="162" ht="15.75" customHeight="1">
      <c r="A162" s="94"/>
      <c r="B162" s="94"/>
      <c r="C162" s="94"/>
      <c r="D162" s="81"/>
      <c r="E162" s="94"/>
      <c r="F162" s="94"/>
      <c r="H162" s="81"/>
      <c r="Z162" s="368"/>
      <c r="AA162" s="368"/>
      <c r="AB162" s="369"/>
    </row>
    <row r="163" ht="15.75" customHeight="1">
      <c r="A163" s="94"/>
      <c r="B163" s="94"/>
      <c r="C163" s="94"/>
      <c r="D163" s="81"/>
      <c r="E163" s="94"/>
      <c r="F163" s="94"/>
      <c r="H163" s="81"/>
      <c r="Z163" s="368"/>
      <c r="AA163" s="368"/>
      <c r="AB163" s="369"/>
    </row>
    <row r="164" ht="15.75" customHeight="1">
      <c r="A164" s="94"/>
      <c r="B164" s="94"/>
      <c r="C164" s="94"/>
      <c r="D164" s="81"/>
      <c r="E164" s="94"/>
      <c r="F164" s="94"/>
      <c r="H164" s="81"/>
      <c r="Z164" s="368"/>
      <c r="AA164" s="368"/>
      <c r="AB164" s="369"/>
    </row>
    <row r="165" ht="15.75" customHeight="1">
      <c r="A165" s="94"/>
      <c r="B165" s="94"/>
      <c r="C165" s="94"/>
      <c r="D165" s="81"/>
      <c r="E165" s="94"/>
      <c r="F165" s="94"/>
      <c r="H165" s="81"/>
      <c r="Z165" s="368"/>
      <c r="AA165" s="368"/>
      <c r="AB165" s="369"/>
    </row>
    <row r="166" ht="15.75" customHeight="1">
      <c r="A166" s="94"/>
      <c r="B166" s="94"/>
      <c r="C166" s="94"/>
      <c r="D166" s="81"/>
      <c r="E166" s="94"/>
      <c r="F166" s="94"/>
      <c r="H166" s="81"/>
      <c r="Z166" s="368"/>
      <c r="AA166" s="368"/>
      <c r="AB166" s="369"/>
    </row>
    <row r="167" ht="15.75" customHeight="1">
      <c r="A167" s="94"/>
      <c r="B167" s="94"/>
      <c r="C167" s="94"/>
      <c r="D167" s="81"/>
      <c r="E167" s="94"/>
      <c r="F167" s="94"/>
      <c r="H167" s="81"/>
      <c r="Z167" s="368"/>
      <c r="AA167" s="368"/>
      <c r="AB167" s="369"/>
    </row>
    <row r="168" ht="15.75" customHeight="1">
      <c r="A168" s="94"/>
      <c r="B168" s="94"/>
      <c r="C168" s="94"/>
      <c r="D168" s="81"/>
      <c r="E168" s="94"/>
      <c r="F168" s="94"/>
      <c r="H168" s="81"/>
      <c r="Z168" s="368"/>
      <c r="AA168" s="368"/>
      <c r="AB168" s="369"/>
    </row>
    <row r="169" ht="15.75" customHeight="1">
      <c r="A169" s="94"/>
      <c r="B169" s="94"/>
      <c r="C169" s="94"/>
      <c r="D169" s="81"/>
      <c r="E169" s="94"/>
      <c r="F169" s="94"/>
      <c r="H169" s="81"/>
      <c r="Z169" s="368"/>
      <c r="AA169" s="368"/>
      <c r="AB169" s="369"/>
    </row>
    <row r="170" ht="15.75" customHeight="1">
      <c r="A170" s="94"/>
      <c r="B170" s="94"/>
      <c r="C170" s="94"/>
      <c r="D170" s="81"/>
      <c r="E170" s="94"/>
      <c r="F170" s="94"/>
      <c r="H170" s="81"/>
      <c r="Z170" s="368"/>
      <c r="AA170" s="368"/>
      <c r="AB170" s="369"/>
    </row>
    <row r="171" ht="15.75" customHeight="1">
      <c r="A171" s="94"/>
      <c r="B171" s="94"/>
      <c r="C171" s="94"/>
      <c r="D171" s="81"/>
      <c r="E171" s="94"/>
      <c r="F171" s="94"/>
      <c r="H171" s="81"/>
      <c r="Z171" s="368"/>
      <c r="AA171" s="368"/>
      <c r="AB171" s="369"/>
    </row>
    <row r="172" ht="15.75" customHeight="1">
      <c r="A172" s="94"/>
      <c r="B172" s="94"/>
      <c r="C172" s="94"/>
      <c r="D172" s="81"/>
      <c r="E172" s="94"/>
      <c r="F172" s="94"/>
      <c r="H172" s="81"/>
      <c r="Z172" s="368"/>
      <c r="AA172" s="368"/>
      <c r="AB172" s="369"/>
    </row>
    <row r="173" ht="15.75" customHeight="1">
      <c r="A173" s="94"/>
      <c r="B173" s="94"/>
      <c r="C173" s="94"/>
      <c r="D173" s="81"/>
      <c r="E173" s="94"/>
      <c r="F173" s="94"/>
      <c r="H173" s="81"/>
      <c r="Z173" s="368"/>
      <c r="AA173" s="368"/>
      <c r="AB173" s="369"/>
    </row>
    <row r="174" ht="15.75" customHeight="1">
      <c r="A174" s="94"/>
      <c r="B174" s="94"/>
      <c r="C174" s="94"/>
      <c r="D174" s="81"/>
      <c r="E174" s="94"/>
      <c r="F174" s="94"/>
      <c r="H174" s="81"/>
      <c r="Z174" s="368"/>
      <c r="AA174" s="368"/>
      <c r="AB174" s="369"/>
    </row>
    <row r="175" ht="15.75" customHeight="1">
      <c r="A175" s="94"/>
      <c r="B175" s="94"/>
      <c r="C175" s="94"/>
      <c r="D175" s="81"/>
      <c r="E175" s="94"/>
      <c r="F175" s="94"/>
      <c r="H175" s="81"/>
      <c r="Z175" s="368"/>
      <c r="AA175" s="368"/>
      <c r="AB175" s="369"/>
    </row>
    <row r="176" ht="15.75" customHeight="1">
      <c r="A176" s="94"/>
      <c r="B176" s="94"/>
      <c r="C176" s="94"/>
      <c r="D176" s="81"/>
      <c r="E176" s="94"/>
      <c r="F176" s="94"/>
      <c r="H176" s="81"/>
      <c r="Z176" s="368"/>
      <c r="AA176" s="368"/>
      <c r="AB176" s="369"/>
    </row>
    <row r="177" ht="15.75" customHeight="1">
      <c r="A177" s="94"/>
      <c r="B177" s="94"/>
      <c r="C177" s="94"/>
      <c r="D177" s="81"/>
      <c r="E177" s="94"/>
      <c r="F177" s="94"/>
      <c r="H177" s="81"/>
      <c r="Z177" s="368"/>
      <c r="AA177" s="368"/>
      <c r="AB177" s="369"/>
    </row>
    <row r="178" ht="15.75" customHeight="1">
      <c r="A178" s="94"/>
      <c r="B178" s="94"/>
      <c r="C178" s="94"/>
      <c r="D178" s="81"/>
      <c r="E178" s="94"/>
      <c r="F178" s="94"/>
      <c r="H178" s="81"/>
      <c r="Z178" s="368"/>
      <c r="AA178" s="368"/>
      <c r="AB178" s="369"/>
    </row>
    <row r="179" ht="15.75" customHeight="1">
      <c r="A179" s="94"/>
      <c r="B179" s="94"/>
      <c r="C179" s="94"/>
      <c r="D179" s="81"/>
      <c r="E179" s="94"/>
      <c r="F179" s="94"/>
      <c r="H179" s="81"/>
      <c r="Z179" s="368"/>
      <c r="AA179" s="368"/>
      <c r="AB179" s="369"/>
    </row>
    <row r="180" ht="15.75" customHeight="1">
      <c r="A180" s="94"/>
      <c r="B180" s="94"/>
      <c r="C180" s="94"/>
      <c r="D180" s="81"/>
      <c r="E180" s="94"/>
      <c r="F180" s="94"/>
      <c r="H180" s="81"/>
      <c r="Z180" s="368"/>
      <c r="AA180" s="368"/>
      <c r="AB180" s="369"/>
    </row>
    <row r="181" ht="15.75" customHeight="1">
      <c r="A181" s="94"/>
      <c r="B181" s="94"/>
      <c r="C181" s="94"/>
      <c r="D181" s="81"/>
      <c r="E181" s="94"/>
      <c r="F181" s="94"/>
      <c r="H181" s="81"/>
      <c r="Z181" s="368"/>
      <c r="AA181" s="368"/>
      <c r="AB181" s="369"/>
    </row>
    <row r="182" ht="15.75" customHeight="1">
      <c r="A182" s="94"/>
      <c r="B182" s="94"/>
      <c r="C182" s="94"/>
      <c r="D182" s="81"/>
      <c r="E182" s="94"/>
      <c r="F182" s="94"/>
      <c r="H182" s="81"/>
      <c r="Z182" s="368"/>
      <c r="AA182" s="368"/>
      <c r="AB182" s="369"/>
    </row>
    <row r="183" ht="15.75" customHeight="1">
      <c r="A183" s="94"/>
      <c r="B183" s="94"/>
      <c r="C183" s="94"/>
      <c r="D183" s="81"/>
      <c r="E183" s="94"/>
      <c r="F183" s="94"/>
      <c r="H183" s="81"/>
      <c r="Z183" s="368"/>
      <c r="AA183" s="368"/>
      <c r="AB183" s="369"/>
    </row>
    <row r="184" ht="15.75" customHeight="1">
      <c r="A184" s="94"/>
      <c r="B184" s="94"/>
      <c r="C184" s="94"/>
      <c r="D184" s="81"/>
      <c r="E184" s="94"/>
      <c r="F184" s="94"/>
      <c r="H184" s="81"/>
      <c r="Z184" s="368"/>
      <c r="AA184" s="368"/>
      <c r="AB184" s="369"/>
    </row>
    <row r="185" ht="15.75" customHeight="1">
      <c r="A185" s="94"/>
      <c r="B185" s="94"/>
      <c r="C185" s="94"/>
      <c r="D185" s="81"/>
      <c r="E185" s="94"/>
      <c r="F185" s="94"/>
      <c r="H185" s="81"/>
      <c r="Z185" s="368"/>
      <c r="AA185" s="368"/>
      <c r="AB185" s="369"/>
    </row>
    <row r="186" ht="15.75" customHeight="1">
      <c r="A186" s="94"/>
      <c r="B186" s="94"/>
      <c r="C186" s="94"/>
      <c r="D186" s="81"/>
      <c r="E186" s="94"/>
      <c r="F186" s="94"/>
      <c r="H186" s="81"/>
      <c r="Z186" s="368"/>
      <c r="AA186" s="368"/>
      <c r="AB186" s="369"/>
    </row>
    <row r="187" ht="15.75" customHeight="1">
      <c r="A187" s="94"/>
      <c r="B187" s="94"/>
      <c r="C187" s="94"/>
      <c r="D187" s="81"/>
      <c r="E187" s="94"/>
      <c r="F187" s="94"/>
      <c r="H187" s="81"/>
      <c r="Z187" s="368"/>
      <c r="AA187" s="368"/>
      <c r="AB187" s="369"/>
    </row>
    <row r="188" ht="15.75" customHeight="1">
      <c r="A188" s="94"/>
      <c r="B188" s="94"/>
      <c r="C188" s="94"/>
      <c r="D188" s="81"/>
      <c r="E188" s="94"/>
      <c r="F188" s="94"/>
      <c r="H188" s="81"/>
      <c r="Z188" s="368"/>
      <c r="AA188" s="368"/>
      <c r="AB188" s="369"/>
    </row>
    <row r="189" ht="15.75" customHeight="1">
      <c r="A189" s="94"/>
      <c r="B189" s="94"/>
      <c r="C189" s="94"/>
      <c r="D189" s="81"/>
      <c r="E189" s="94"/>
      <c r="F189" s="94"/>
      <c r="H189" s="81"/>
      <c r="Z189" s="368"/>
      <c r="AA189" s="368"/>
      <c r="AB189" s="369"/>
    </row>
    <row r="190" ht="15.75" customHeight="1">
      <c r="A190" s="94"/>
      <c r="B190" s="94"/>
      <c r="C190" s="94"/>
      <c r="D190" s="81"/>
      <c r="E190" s="94"/>
      <c r="F190" s="94"/>
      <c r="H190" s="81"/>
      <c r="Z190" s="368"/>
      <c r="AA190" s="368"/>
      <c r="AB190" s="369"/>
    </row>
    <row r="191" ht="15.75" customHeight="1">
      <c r="A191" s="94"/>
      <c r="B191" s="94"/>
      <c r="C191" s="94"/>
      <c r="D191" s="81"/>
      <c r="E191" s="94"/>
      <c r="F191" s="94"/>
      <c r="H191" s="81"/>
      <c r="Z191" s="368"/>
      <c r="AA191" s="368"/>
      <c r="AB191" s="369"/>
    </row>
    <row r="192" ht="15.75" customHeight="1">
      <c r="A192" s="94"/>
      <c r="B192" s="94"/>
      <c r="C192" s="94"/>
      <c r="D192" s="81"/>
      <c r="E192" s="94"/>
      <c r="F192" s="94"/>
      <c r="H192" s="81"/>
      <c r="Z192" s="368"/>
      <c r="AA192" s="368"/>
      <c r="AB192" s="369"/>
    </row>
    <row r="193" ht="15.75" customHeight="1">
      <c r="A193" s="94"/>
      <c r="B193" s="94"/>
      <c r="C193" s="94"/>
      <c r="D193" s="81"/>
      <c r="E193" s="94"/>
      <c r="F193" s="94"/>
      <c r="H193" s="81"/>
      <c r="Z193" s="368"/>
      <c r="AA193" s="368"/>
      <c r="AB193" s="369"/>
    </row>
    <row r="194" ht="15.75" customHeight="1">
      <c r="A194" s="94"/>
      <c r="B194" s="94"/>
      <c r="C194" s="94"/>
      <c r="D194" s="81"/>
      <c r="E194" s="94"/>
      <c r="F194" s="94"/>
      <c r="H194" s="81"/>
      <c r="Z194" s="368"/>
      <c r="AA194" s="368"/>
      <c r="AB194" s="369"/>
    </row>
    <row r="195" ht="15.75" customHeight="1">
      <c r="A195" s="94"/>
      <c r="B195" s="94"/>
      <c r="C195" s="94"/>
      <c r="D195" s="81"/>
      <c r="E195" s="94"/>
      <c r="F195" s="94"/>
      <c r="H195" s="81"/>
      <c r="Z195" s="368"/>
      <c r="AA195" s="368"/>
      <c r="AB195" s="369"/>
    </row>
    <row r="196" ht="15.75" customHeight="1">
      <c r="A196" s="94"/>
      <c r="B196" s="94"/>
      <c r="C196" s="94"/>
      <c r="D196" s="81"/>
      <c r="E196" s="94"/>
      <c r="F196" s="94"/>
      <c r="H196" s="81"/>
      <c r="Z196" s="368"/>
      <c r="AA196" s="368"/>
      <c r="AB196" s="369"/>
    </row>
    <row r="197" ht="15.75" customHeight="1">
      <c r="A197" s="94"/>
      <c r="B197" s="94"/>
      <c r="C197" s="94"/>
      <c r="D197" s="81"/>
      <c r="E197" s="94"/>
      <c r="F197" s="94"/>
      <c r="H197" s="81"/>
      <c r="Z197" s="368"/>
      <c r="AA197" s="368"/>
      <c r="AB197" s="369"/>
    </row>
    <row r="198" ht="15.75" customHeight="1">
      <c r="A198" s="94"/>
      <c r="B198" s="94"/>
      <c r="C198" s="94"/>
      <c r="D198" s="81"/>
      <c r="E198" s="94"/>
      <c r="F198" s="94"/>
      <c r="H198" s="81"/>
      <c r="Z198" s="368"/>
      <c r="AA198" s="368"/>
      <c r="AB198" s="369"/>
    </row>
    <row r="199" ht="15.75" customHeight="1">
      <c r="A199" s="94"/>
      <c r="B199" s="94"/>
      <c r="C199" s="94"/>
      <c r="D199" s="81"/>
      <c r="E199" s="94"/>
      <c r="F199" s="94"/>
      <c r="H199" s="81"/>
      <c r="Z199" s="368"/>
      <c r="AA199" s="368"/>
      <c r="AB199" s="369"/>
    </row>
    <row r="200" ht="15.75" customHeight="1">
      <c r="A200" s="94"/>
      <c r="B200" s="94"/>
      <c r="C200" s="94"/>
      <c r="D200" s="81"/>
      <c r="E200" s="94"/>
      <c r="F200" s="94"/>
      <c r="H200" s="81"/>
      <c r="Z200" s="368"/>
      <c r="AA200" s="368"/>
      <c r="AB200" s="369"/>
    </row>
    <row r="201" ht="15.75" customHeight="1">
      <c r="A201" s="94"/>
      <c r="B201" s="94"/>
      <c r="C201" s="94"/>
      <c r="D201" s="81"/>
      <c r="E201" s="94"/>
      <c r="F201" s="94"/>
      <c r="H201" s="81"/>
      <c r="Z201" s="368"/>
      <c r="AA201" s="368"/>
      <c r="AB201" s="369"/>
    </row>
    <row r="202" ht="15.75" customHeight="1">
      <c r="A202" s="94"/>
      <c r="B202" s="94"/>
      <c r="C202" s="94"/>
      <c r="D202" s="81"/>
      <c r="E202" s="94"/>
      <c r="F202" s="94"/>
      <c r="H202" s="81"/>
      <c r="Z202" s="368"/>
      <c r="AA202" s="368"/>
      <c r="AB202" s="369"/>
    </row>
    <row r="203" ht="15.75" customHeight="1">
      <c r="A203" s="94"/>
      <c r="B203" s="94"/>
      <c r="C203" s="94"/>
      <c r="D203" s="81"/>
      <c r="E203" s="94"/>
      <c r="F203" s="94"/>
      <c r="H203" s="81"/>
      <c r="Z203" s="368"/>
      <c r="AA203" s="368"/>
      <c r="AB203" s="369"/>
    </row>
    <row r="204" ht="15.75" customHeight="1">
      <c r="A204" s="94"/>
      <c r="B204" s="94"/>
      <c r="C204" s="94"/>
      <c r="D204" s="81"/>
      <c r="E204" s="94"/>
      <c r="F204" s="94"/>
      <c r="H204" s="81"/>
      <c r="Z204" s="368"/>
      <c r="AA204" s="368"/>
      <c r="AB204" s="369"/>
    </row>
    <row r="205" ht="15.75" customHeight="1">
      <c r="A205" s="94"/>
      <c r="B205" s="94"/>
      <c r="C205" s="94"/>
      <c r="D205" s="81"/>
      <c r="E205" s="94"/>
      <c r="F205" s="94"/>
      <c r="H205" s="81"/>
      <c r="Z205" s="368"/>
      <c r="AA205" s="368"/>
      <c r="AB205" s="369"/>
    </row>
    <row r="206" ht="15.75" customHeight="1">
      <c r="A206" s="94"/>
      <c r="B206" s="94"/>
      <c r="C206" s="94"/>
      <c r="D206" s="81"/>
      <c r="E206" s="94"/>
      <c r="F206" s="94"/>
      <c r="H206" s="81"/>
      <c r="Z206" s="368"/>
      <c r="AA206" s="368"/>
      <c r="AB206" s="369"/>
    </row>
    <row r="207" ht="15.75" customHeight="1">
      <c r="A207" s="94"/>
      <c r="B207" s="94"/>
      <c r="C207" s="94"/>
      <c r="D207" s="81"/>
      <c r="E207" s="94"/>
      <c r="F207" s="94"/>
      <c r="H207" s="81"/>
      <c r="Z207" s="368"/>
      <c r="AA207" s="368"/>
      <c r="AB207" s="369"/>
    </row>
    <row r="208" ht="15.75" customHeight="1">
      <c r="A208" s="94"/>
      <c r="B208" s="94"/>
      <c r="C208" s="94"/>
      <c r="D208" s="81"/>
      <c r="E208" s="94"/>
      <c r="F208" s="94"/>
      <c r="H208" s="81"/>
      <c r="Z208" s="368"/>
      <c r="AA208" s="368"/>
      <c r="AB208" s="369"/>
    </row>
    <row r="209" ht="15.75" customHeight="1">
      <c r="A209" s="94"/>
      <c r="B209" s="94"/>
      <c r="C209" s="94"/>
      <c r="D209" s="81"/>
      <c r="E209" s="94"/>
      <c r="F209" s="94"/>
      <c r="H209" s="81"/>
      <c r="Z209" s="368"/>
      <c r="AA209" s="368"/>
      <c r="AB209" s="369"/>
    </row>
    <row r="210" ht="15.75" customHeight="1">
      <c r="A210" s="94"/>
      <c r="B210" s="94"/>
      <c r="C210" s="94"/>
      <c r="D210" s="81"/>
      <c r="E210" s="94"/>
      <c r="F210" s="94"/>
      <c r="H210" s="81"/>
      <c r="Z210" s="368"/>
      <c r="AA210" s="368"/>
      <c r="AB210" s="369"/>
    </row>
    <row r="211" ht="15.75" customHeight="1">
      <c r="A211" s="94"/>
      <c r="B211" s="94"/>
      <c r="C211" s="94"/>
      <c r="D211" s="81"/>
      <c r="E211" s="94"/>
      <c r="F211" s="94"/>
      <c r="H211" s="81"/>
      <c r="Z211" s="368"/>
      <c r="AA211" s="368"/>
      <c r="AB211" s="369"/>
    </row>
    <row r="212" ht="15.75" customHeight="1">
      <c r="A212" s="94"/>
      <c r="B212" s="94"/>
      <c r="C212" s="94"/>
      <c r="D212" s="81"/>
      <c r="E212" s="94"/>
      <c r="F212" s="94"/>
      <c r="H212" s="81"/>
      <c r="Z212" s="368"/>
      <c r="AA212" s="368"/>
      <c r="AB212" s="369"/>
    </row>
    <row r="213" ht="15.75" customHeight="1">
      <c r="A213" s="94"/>
      <c r="B213" s="94"/>
      <c r="C213" s="94"/>
      <c r="D213" s="81"/>
      <c r="E213" s="94"/>
      <c r="F213" s="94"/>
      <c r="H213" s="81"/>
      <c r="Z213" s="368"/>
      <c r="AA213" s="368"/>
      <c r="AB213" s="369"/>
    </row>
    <row r="214" ht="15.75" customHeight="1">
      <c r="A214" s="94"/>
      <c r="B214" s="94"/>
      <c r="C214" s="94"/>
      <c r="D214" s="81"/>
      <c r="E214" s="94"/>
      <c r="F214" s="94"/>
      <c r="H214" s="81"/>
      <c r="Z214" s="368"/>
      <c r="AA214" s="368"/>
      <c r="AB214" s="369"/>
    </row>
    <row r="215" ht="15.75" customHeight="1">
      <c r="A215" s="94"/>
      <c r="B215" s="94"/>
      <c r="C215" s="94"/>
      <c r="D215" s="81"/>
      <c r="E215" s="94"/>
      <c r="F215" s="94"/>
      <c r="H215" s="81"/>
      <c r="Z215" s="368"/>
      <c r="AA215" s="368"/>
      <c r="AB215" s="369"/>
    </row>
    <row r="216" ht="15.75" customHeight="1">
      <c r="A216" s="94"/>
      <c r="B216" s="94"/>
      <c r="C216" s="94"/>
      <c r="D216" s="81"/>
      <c r="E216" s="94"/>
      <c r="F216" s="94"/>
      <c r="H216" s="81"/>
      <c r="Z216" s="368"/>
      <c r="AA216" s="368"/>
      <c r="AB216" s="369"/>
    </row>
    <row r="217" ht="15.75" customHeight="1">
      <c r="A217" s="94"/>
      <c r="B217" s="94"/>
      <c r="C217" s="94"/>
      <c r="D217" s="81"/>
      <c r="E217" s="94"/>
      <c r="F217" s="94"/>
      <c r="H217" s="81"/>
      <c r="Z217" s="368"/>
      <c r="AA217" s="368"/>
      <c r="AB217" s="369"/>
    </row>
    <row r="218" ht="15.75" customHeight="1">
      <c r="A218" s="94"/>
      <c r="B218" s="94"/>
      <c r="C218" s="94"/>
      <c r="D218" s="81"/>
      <c r="E218" s="94"/>
      <c r="F218" s="94"/>
      <c r="H218" s="81"/>
      <c r="Z218" s="368"/>
      <c r="AA218" s="368"/>
      <c r="AB218" s="369"/>
    </row>
    <row r="219" ht="15.75" customHeight="1">
      <c r="A219" s="94"/>
      <c r="B219" s="94"/>
      <c r="C219" s="94"/>
      <c r="D219" s="81"/>
      <c r="E219" s="94"/>
      <c r="F219" s="94"/>
      <c r="H219" s="81"/>
      <c r="Z219" s="368"/>
      <c r="AA219" s="368"/>
      <c r="AB219" s="369"/>
    </row>
    <row r="220" ht="15.75" customHeight="1">
      <c r="A220" s="94"/>
      <c r="B220" s="94"/>
      <c r="C220" s="94"/>
      <c r="D220" s="81"/>
      <c r="E220" s="94"/>
      <c r="F220" s="94"/>
      <c r="H220" s="81"/>
      <c r="Z220" s="368"/>
      <c r="AA220" s="368"/>
      <c r="AB220" s="369"/>
    </row>
    <row r="221" ht="15.75" customHeight="1">
      <c r="A221" s="94"/>
      <c r="B221" s="94"/>
      <c r="C221" s="94"/>
      <c r="D221" s="81"/>
      <c r="E221" s="94"/>
      <c r="F221" s="94"/>
      <c r="H221" s="81"/>
      <c r="Z221" s="368"/>
      <c r="AA221" s="368"/>
      <c r="AB221" s="369"/>
    </row>
    <row r="222" ht="15.75" customHeight="1">
      <c r="A222" s="94"/>
      <c r="B222" s="94"/>
      <c r="C222" s="94"/>
      <c r="D222" s="81"/>
      <c r="E222" s="94"/>
      <c r="F222" s="94"/>
      <c r="H222" s="81"/>
      <c r="Z222" s="368"/>
      <c r="AA222" s="368"/>
      <c r="AB222" s="369"/>
    </row>
    <row r="223" ht="15.75" customHeight="1">
      <c r="A223" s="94"/>
      <c r="B223" s="94"/>
      <c r="C223" s="94"/>
      <c r="D223" s="81"/>
      <c r="E223" s="94"/>
      <c r="F223" s="94"/>
      <c r="H223" s="81"/>
      <c r="Z223" s="368"/>
      <c r="AA223" s="368"/>
      <c r="AB223" s="369"/>
    </row>
    <row r="224" ht="15.75" customHeight="1">
      <c r="A224" s="94"/>
      <c r="B224" s="94"/>
      <c r="C224" s="94"/>
      <c r="D224" s="81"/>
      <c r="E224" s="94"/>
      <c r="F224" s="94"/>
      <c r="H224" s="81"/>
      <c r="Z224" s="368"/>
      <c r="AA224" s="368"/>
      <c r="AB224" s="369"/>
    </row>
    <row r="225" ht="15.75" customHeight="1">
      <c r="A225" s="94"/>
      <c r="B225" s="94"/>
      <c r="C225" s="94"/>
      <c r="D225" s="81"/>
      <c r="E225" s="94"/>
      <c r="F225" s="94"/>
      <c r="H225" s="81"/>
      <c r="Z225" s="368"/>
      <c r="AA225" s="368"/>
      <c r="AB225" s="369"/>
    </row>
    <row r="226" ht="15.75" customHeight="1">
      <c r="A226" s="94"/>
      <c r="B226" s="94"/>
      <c r="C226" s="94"/>
      <c r="D226" s="81"/>
      <c r="E226" s="94"/>
      <c r="F226" s="94"/>
      <c r="H226" s="81"/>
      <c r="Z226" s="368"/>
      <c r="AA226" s="368"/>
      <c r="AB226" s="369"/>
    </row>
    <row r="227" ht="15.75" customHeight="1">
      <c r="A227" s="94"/>
      <c r="B227" s="94"/>
      <c r="C227" s="94"/>
      <c r="D227" s="81"/>
      <c r="E227" s="94"/>
      <c r="F227" s="94"/>
      <c r="H227" s="81"/>
      <c r="Z227" s="368"/>
      <c r="AA227" s="368"/>
      <c r="AB227" s="369"/>
    </row>
    <row r="228" ht="15.75" customHeight="1">
      <c r="A228" s="94"/>
      <c r="B228" s="94"/>
      <c r="C228" s="94"/>
      <c r="D228" s="81"/>
      <c r="E228" s="94"/>
      <c r="F228" s="94"/>
      <c r="H228" s="81"/>
      <c r="Z228" s="368"/>
      <c r="AA228" s="368"/>
      <c r="AB228" s="369"/>
    </row>
    <row r="229" ht="15.75" customHeight="1">
      <c r="A229" s="94"/>
      <c r="B229" s="94"/>
      <c r="C229" s="94"/>
      <c r="D229" s="81"/>
      <c r="E229" s="94"/>
      <c r="F229" s="94"/>
      <c r="H229" s="81"/>
      <c r="Z229" s="368"/>
      <c r="AA229" s="368"/>
      <c r="AB229" s="369"/>
    </row>
    <row r="230" ht="15.75" customHeight="1">
      <c r="A230" s="94"/>
      <c r="B230" s="94"/>
      <c r="C230" s="94"/>
      <c r="D230" s="81"/>
      <c r="E230" s="94"/>
      <c r="F230" s="94"/>
      <c r="H230" s="81"/>
      <c r="Z230" s="368"/>
      <c r="AA230" s="368"/>
      <c r="AB230" s="369"/>
    </row>
    <row r="231" ht="15.75" customHeight="1">
      <c r="A231" s="94"/>
      <c r="B231" s="94"/>
      <c r="C231" s="94"/>
      <c r="D231" s="81"/>
      <c r="E231" s="94"/>
      <c r="F231" s="94"/>
      <c r="H231" s="81"/>
      <c r="Z231" s="368"/>
      <c r="AA231" s="368"/>
      <c r="AB231" s="369"/>
    </row>
    <row r="232" ht="15.75" customHeight="1">
      <c r="A232" s="94"/>
      <c r="B232" s="94"/>
      <c r="C232" s="94"/>
      <c r="D232" s="81"/>
      <c r="E232" s="94"/>
      <c r="F232" s="94"/>
      <c r="H232" s="81"/>
      <c r="Z232" s="368"/>
      <c r="AA232" s="368"/>
      <c r="AB232" s="369"/>
    </row>
    <row r="233" ht="15.75" customHeight="1">
      <c r="A233" s="94"/>
      <c r="B233" s="94"/>
      <c r="C233" s="94"/>
      <c r="D233" s="81"/>
      <c r="E233" s="94"/>
      <c r="F233" s="94"/>
      <c r="H233" s="81"/>
      <c r="Z233" s="368"/>
      <c r="AA233" s="368"/>
      <c r="AB233" s="369"/>
    </row>
    <row r="234" ht="15.75" customHeight="1">
      <c r="A234" s="94"/>
      <c r="B234" s="94"/>
      <c r="C234" s="94"/>
      <c r="D234" s="81"/>
      <c r="E234" s="94"/>
      <c r="F234" s="94"/>
      <c r="H234" s="81"/>
      <c r="Z234" s="368"/>
      <c r="AA234" s="368"/>
      <c r="AB234" s="369"/>
    </row>
    <row r="235" ht="15.75" customHeight="1">
      <c r="A235" s="94"/>
      <c r="B235" s="94"/>
      <c r="C235" s="94"/>
      <c r="D235" s="81"/>
      <c r="E235" s="94"/>
      <c r="F235" s="94"/>
      <c r="H235" s="81"/>
      <c r="Z235" s="368"/>
      <c r="AA235" s="368"/>
      <c r="AB235" s="369"/>
    </row>
    <row r="236" ht="15.75" customHeight="1">
      <c r="A236" s="94"/>
      <c r="B236" s="94"/>
      <c r="C236" s="94"/>
      <c r="D236" s="81"/>
      <c r="E236" s="94"/>
      <c r="F236" s="94"/>
      <c r="H236" s="81"/>
      <c r="Z236" s="368"/>
      <c r="AA236" s="368"/>
      <c r="AB236" s="369"/>
    </row>
    <row r="237" ht="15.75" customHeight="1">
      <c r="A237" s="94"/>
      <c r="B237" s="94"/>
      <c r="C237" s="94"/>
      <c r="D237" s="81"/>
      <c r="E237" s="94"/>
      <c r="F237" s="94"/>
      <c r="H237" s="81"/>
      <c r="Z237" s="368"/>
      <c r="AA237" s="368"/>
      <c r="AB237" s="369"/>
    </row>
    <row r="238" ht="15.75" customHeight="1">
      <c r="A238" s="94"/>
      <c r="B238" s="94"/>
      <c r="C238" s="94"/>
      <c r="D238" s="81"/>
      <c r="E238" s="94"/>
      <c r="F238" s="94"/>
      <c r="H238" s="81"/>
      <c r="Z238" s="368"/>
      <c r="AA238" s="368"/>
      <c r="AB238" s="369"/>
    </row>
    <row r="239" ht="15.75" customHeight="1">
      <c r="A239" s="94"/>
      <c r="B239" s="94"/>
      <c r="C239" s="94"/>
      <c r="D239" s="81"/>
      <c r="E239" s="94"/>
      <c r="F239" s="94"/>
      <c r="H239" s="81"/>
      <c r="Z239" s="368"/>
      <c r="AA239" s="368"/>
      <c r="AB239" s="369"/>
    </row>
    <row r="240" ht="15.75" customHeight="1">
      <c r="A240" s="94"/>
      <c r="B240" s="94"/>
      <c r="C240" s="94"/>
      <c r="D240" s="81"/>
      <c r="E240" s="94"/>
      <c r="F240" s="94"/>
      <c r="H240" s="81"/>
      <c r="Z240" s="368"/>
      <c r="AA240" s="368"/>
      <c r="AB240" s="369"/>
    </row>
    <row r="241" ht="15.75" customHeight="1">
      <c r="A241" s="94"/>
      <c r="B241" s="94"/>
      <c r="C241" s="94"/>
      <c r="D241" s="81"/>
      <c r="E241" s="94"/>
      <c r="F241" s="94"/>
      <c r="H241" s="81"/>
      <c r="Z241" s="368"/>
      <c r="AA241" s="368"/>
      <c r="AB241" s="369"/>
    </row>
    <row r="242" ht="15.75" customHeight="1">
      <c r="A242" s="94"/>
      <c r="B242" s="94"/>
      <c r="C242" s="94"/>
      <c r="D242" s="81"/>
      <c r="E242" s="94"/>
      <c r="F242" s="94"/>
      <c r="H242" s="81"/>
      <c r="Z242" s="368"/>
      <c r="AA242" s="368"/>
      <c r="AB242" s="369"/>
    </row>
    <row r="243" ht="15.75" customHeight="1">
      <c r="A243" s="94"/>
      <c r="B243" s="94"/>
      <c r="C243" s="94"/>
      <c r="D243" s="81"/>
      <c r="E243" s="94"/>
      <c r="F243" s="94"/>
      <c r="H243" s="81"/>
      <c r="Z243" s="368"/>
      <c r="AA243" s="368"/>
      <c r="AB243" s="369"/>
    </row>
    <row r="244" ht="15.75" customHeight="1">
      <c r="A244" s="94"/>
      <c r="B244" s="94"/>
      <c r="C244" s="94"/>
      <c r="D244" s="81"/>
      <c r="E244" s="94"/>
      <c r="F244" s="94"/>
      <c r="H244" s="81"/>
      <c r="Z244" s="368"/>
      <c r="AA244" s="368"/>
      <c r="AB244" s="369"/>
    </row>
    <row r="245" ht="15.75" customHeight="1">
      <c r="A245" s="94"/>
      <c r="B245" s="94"/>
      <c r="C245" s="94"/>
      <c r="D245" s="81"/>
      <c r="E245" s="94"/>
      <c r="F245" s="94"/>
      <c r="H245" s="81"/>
      <c r="Z245" s="368"/>
      <c r="AA245" s="368"/>
      <c r="AB245" s="369"/>
    </row>
    <row r="246" ht="15.75" customHeight="1">
      <c r="A246" s="94"/>
      <c r="B246" s="94"/>
      <c r="C246" s="94"/>
      <c r="D246" s="81"/>
      <c r="E246" s="94"/>
      <c r="F246" s="94"/>
      <c r="H246" s="81"/>
      <c r="Z246" s="368"/>
      <c r="AA246" s="368"/>
      <c r="AB246" s="369"/>
    </row>
    <row r="247" ht="15.75" customHeight="1">
      <c r="A247" s="94"/>
      <c r="B247" s="94"/>
      <c r="C247" s="94"/>
      <c r="D247" s="81"/>
      <c r="E247" s="94"/>
      <c r="F247" s="94"/>
      <c r="H247" s="81"/>
      <c r="Z247" s="368"/>
      <c r="AA247" s="368"/>
      <c r="AB247" s="369"/>
    </row>
    <row r="248" ht="15.75" customHeight="1">
      <c r="A248" s="94"/>
      <c r="B248" s="94"/>
      <c r="C248" s="94"/>
      <c r="D248" s="81"/>
      <c r="E248" s="94"/>
      <c r="F248" s="94"/>
      <c r="H248" s="81"/>
      <c r="Z248" s="368"/>
      <c r="AA248" s="368"/>
      <c r="AB248" s="369"/>
    </row>
    <row r="249" ht="15.75" customHeight="1">
      <c r="A249" s="94"/>
      <c r="B249" s="94"/>
      <c r="C249" s="94"/>
      <c r="D249" s="81"/>
      <c r="E249" s="94"/>
      <c r="F249" s="94"/>
      <c r="H249" s="81"/>
      <c r="Z249" s="368"/>
      <c r="AA249" s="368"/>
      <c r="AB249" s="369"/>
    </row>
    <row r="250" ht="15.75" customHeight="1">
      <c r="A250" s="94"/>
      <c r="B250" s="94"/>
      <c r="C250" s="94"/>
      <c r="D250" s="81"/>
      <c r="E250" s="94"/>
      <c r="F250" s="94"/>
      <c r="H250" s="81"/>
      <c r="Z250" s="368"/>
      <c r="AA250" s="368"/>
      <c r="AB250" s="369"/>
    </row>
    <row r="251" ht="15.75" customHeight="1">
      <c r="A251" s="94"/>
      <c r="B251" s="94"/>
      <c r="C251" s="94"/>
      <c r="D251" s="81"/>
      <c r="E251" s="94"/>
      <c r="F251" s="94"/>
      <c r="H251" s="81"/>
      <c r="Z251" s="368"/>
      <c r="AA251" s="368"/>
      <c r="AB251" s="369"/>
    </row>
    <row r="252" ht="15.75" customHeight="1">
      <c r="A252" s="94"/>
      <c r="B252" s="94"/>
      <c r="C252" s="94"/>
      <c r="D252" s="81"/>
      <c r="E252" s="94"/>
      <c r="F252" s="94"/>
      <c r="H252" s="81"/>
      <c r="Z252" s="368"/>
      <c r="AA252" s="368"/>
      <c r="AB252" s="369"/>
    </row>
    <row r="253" ht="15.75" customHeight="1">
      <c r="A253" s="94"/>
      <c r="B253" s="94"/>
      <c r="C253" s="94"/>
      <c r="D253" s="81"/>
      <c r="E253" s="94"/>
      <c r="F253" s="94"/>
      <c r="H253" s="81"/>
      <c r="Z253" s="368"/>
      <c r="AA253" s="368"/>
      <c r="AB253" s="369"/>
    </row>
    <row r="254" ht="15.75" customHeight="1">
      <c r="A254" s="94"/>
      <c r="B254" s="94"/>
      <c r="C254" s="94"/>
      <c r="D254" s="81"/>
      <c r="E254" s="94"/>
      <c r="F254" s="94"/>
      <c r="H254" s="81"/>
      <c r="Z254" s="368"/>
      <c r="AA254" s="368"/>
      <c r="AB254" s="369"/>
    </row>
    <row r="255" ht="15.75" customHeight="1">
      <c r="A255" s="94"/>
      <c r="B255" s="94"/>
      <c r="C255" s="94"/>
      <c r="D255" s="81"/>
      <c r="E255" s="94"/>
      <c r="F255" s="94"/>
      <c r="H255" s="81"/>
      <c r="Z255" s="368"/>
      <c r="AA255" s="368"/>
      <c r="AB255" s="369"/>
    </row>
    <row r="256" ht="15.75" customHeight="1">
      <c r="A256" s="94"/>
      <c r="B256" s="94"/>
      <c r="C256" s="94"/>
      <c r="D256" s="81"/>
      <c r="E256" s="94"/>
      <c r="F256" s="94"/>
      <c r="H256" s="81"/>
      <c r="Z256" s="368"/>
      <c r="AA256" s="368"/>
      <c r="AB256" s="369"/>
    </row>
    <row r="257" ht="15.75" customHeight="1">
      <c r="A257" s="94"/>
      <c r="B257" s="94"/>
      <c r="C257" s="94"/>
      <c r="D257" s="81"/>
      <c r="E257" s="94"/>
      <c r="F257" s="94"/>
      <c r="H257" s="81"/>
      <c r="Z257" s="368"/>
      <c r="AA257" s="368"/>
      <c r="AB257" s="369"/>
    </row>
    <row r="258" ht="15.75" customHeight="1">
      <c r="A258" s="94"/>
      <c r="B258" s="94"/>
      <c r="C258" s="94"/>
      <c r="D258" s="81"/>
      <c r="E258" s="94"/>
      <c r="F258" s="94"/>
      <c r="H258" s="81"/>
      <c r="Z258" s="368"/>
      <c r="AA258" s="368"/>
      <c r="AB258" s="369"/>
    </row>
    <row r="259" ht="15.75" customHeight="1">
      <c r="A259" s="94"/>
      <c r="B259" s="94"/>
      <c r="C259" s="94"/>
      <c r="D259" s="81"/>
      <c r="E259" s="94"/>
      <c r="F259" s="94"/>
      <c r="H259" s="81"/>
      <c r="Z259" s="368"/>
      <c r="AA259" s="368"/>
      <c r="AB259" s="369"/>
    </row>
    <row r="260" ht="15.75" customHeight="1">
      <c r="A260" s="94"/>
      <c r="B260" s="94"/>
      <c r="C260" s="94"/>
      <c r="D260" s="81"/>
      <c r="E260" s="94"/>
      <c r="F260" s="94"/>
      <c r="H260" s="81"/>
      <c r="Z260" s="368"/>
      <c r="AA260" s="368"/>
      <c r="AB260" s="369"/>
    </row>
    <row r="261" ht="15.75" customHeight="1">
      <c r="A261" s="94"/>
      <c r="B261" s="94"/>
      <c r="C261" s="94"/>
      <c r="D261" s="81"/>
      <c r="E261" s="94"/>
      <c r="F261" s="94"/>
      <c r="H261" s="81"/>
      <c r="Z261" s="368"/>
      <c r="AA261" s="368"/>
      <c r="AB261" s="369"/>
    </row>
    <row r="262" ht="15.75" customHeight="1">
      <c r="A262" s="94"/>
      <c r="B262" s="94"/>
      <c r="C262" s="94"/>
      <c r="D262" s="81"/>
      <c r="E262" s="94"/>
      <c r="F262" s="94"/>
      <c r="H262" s="81"/>
      <c r="Z262" s="368"/>
      <c r="AA262" s="368"/>
      <c r="AB262" s="369"/>
    </row>
    <row r="263" ht="15.75" customHeight="1">
      <c r="A263" s="94"/>
      <c r="B263" s="94"/>
      <c r="C263" s="94"/>
      <c r="D263" s="81"/>
      <c r="E263" s="94"/>
      <c r="F263" s="94"/>
      <c r="H263" s="81"/>
      <c r="Z263" s="368"/>
      <c r="AA263" s="368"/>
      <c r="AB263" s="369"/>
    </row>
    <row r="264" ht="15.75" customHeight="1">
      <c r="A264" s="94"/>
      <c r="B264" s="94"/>
      <c r="C264" s="94"/>
      <c r="D264" s="81"/>
      <c r="E264" s="94"/>
      <c r="F264" s="94"/>
      <c r="H264" s="81"/>
      <c r="Z264" s="368"/>
      <c r="AA264" s="368"/>
      <c r="AB264" s="369"/>
    </row>
    <row r="265" ht="15.75" customHeight="1">
      <c r="A265" s="94"/>
      <c r="B265" s="94"/>
      <c r="C265" s="94"/>
      <c r="D265" s="81"/>
      <c r="E265" s="94"/>
      <c r="F265" s="94"/>
      <c r="H265" s="81"/>
      <c r="Z265" s="368"/>
      <c r="AA265" s="368"/>
      <c r="AB265" s="369"/>
    </row>
    <row r="266" ht="15.75" customHeight="1">
      <c r="A266" s="94"/>
      <c r="B266" s="94"/>
      <c r="C266" s="94"/>
      <c r="D266" s="81"/>
      <c r="E266" s="94"/>
      <c r="F266" s="94"/>
      <c r="H266" s="81"/>
      <c r="Z266" s="368"/>
      <c r="AA266" s="368"/>
      <c r="AB266" s="369"/>
    </row>
    <row r="267" ht="15.75" customHeight="1">
      <c r="A267" s="94"/>
      <c r="B267" s="94"/>
      <c r="C267" s="94"/>
      <c r="D267" s="81"/>
      <c r="E267" s="94"/>
      <c r="F267" s="94"/>
      <c r="H267" s="81"/>
      <c r="Z267" s="368"/>
      <c r="AA267" s="368"/>
      <c r="AB267" s="369"/>
    </row>
    <row r="268" ht="15.75" customHeight="1">
      <c r="A268" s="94"/>
      <c r="B268" s="94"/>
      <c r="C268" s="94"/>
      <c r="D268" s="81"/>
      <c r="E268" s="94"/>
      <c r="F268" s="94"/>
      <c r="H268" s="81"/>
      <c r="Z268" s="368"/>
      <c r="AA268" s="368"/>
      <c r="AB268" s="369"/>
    </row>
    <row r="269" ht="15.75" customHeight="1">
      <c r="A269" s="94"/>
      <c r="B269" s="94"/>
      <c r="C269" s="94"/>
      <c r="D269" s="81"/>
      <c r="E269" s="94"/>
      <c r="F269" s="94"/>
      <c r="H269" s="81"/>
      <c r="Z269" s="368"/>
      <c r="AA269" s="368"/>
      <c r="AB269" s="369"/>
    </row>
    <row r="270" ht="15.75" customHeight="1">
      <c r="A270" s="94"/>
      <c r="B270" s="94"/>
      <c r="C270" s="94"/>
      <c r="D270" s="81"/>
      <c r="E270" s="94"/>
      <c r="F270" s="94"/>
      <c r="H270" s="81"/>
      <c r="Z270" s="368"/>
      <c r="AA270" s="368"/>
      <c r="AB270" s="369"/>
    </row>
    <row r="271" ht="15.75" customHeight="1">
      <c r="A271" s="94"/>
      <c r="B271" s="94"/>
      <c r="C271" s="94"/>
      <c r="D271" s="81"/>
      <c r="E271" s="94"/>
      <c r="F271" s="94"/>
      <c r="H271" s="81"/>
      <c r="Z271" s="368"/>
      <c r="AA271" s="368"/>
      <c r="AB271" s="369"/>
    </row>
    <row r="272" ht="15.75" customHeight="1">
      <c r="A272" s="94"/>
      <c r="B272" s="94"/>
      <c r="C272" s="94"/>
      <c r="D272" s="81"/>
      <c r="E272" s="94"/>
      <c r="F272" s="94"/>
      <c r="H272" s="81"/>
      <c r="Z272" s="368"/>
      <c r="AA272" s="368"/>
      <c r="AB272" s="369"/>
    </row>
    <row r="273" ht="15.75" customHeight="1">
      <c r="A273" s="94"/>
      <c r="B273" s="94"/>
      <c r="C273" s="94"/>
      <c r="D273" s="81"/>
      <c r="E273" s="94"/>
      <c r="F273" s="94"/>
      <c r="H273" s="81"/>
      <c r="Z273" s="368"/>
      <c r="AA273" s="368"/>
      <c r="AB273" s="369"/>
    </row>
    <row r="274" ht="15.75" customHeight="1">
      <c r="A274" s="94"/>
      <c r="B274" s="94"/>
      <c r="C274" s="94"/>
      <c r="D274" s="81"/>
      <c r="E274" s="94"/>
      <c r="F274" s="94"/>
      <c r="H274" s="81"/>
      <c r="Z274" s="368"/>
      <c r="AA274" s="368"/>
      <c r="AB274" s="369"/>
    </row>
    <row r="275" ht="15.75" customHeight="1">
      <c r="A275" s="94"/>
      <c r="B275" s="94"/>
      <c r="C275" s="94"/>
      <c r="D275" s="81"/>
      <c r="E275" s="94"/>
      <c r="F275" s="94"/>
      <c r="H275" s="81"/>
      <c r="Z275" s="368"/>
      <c r="AA275" s="368"/>
      <c r="AB275" s="369"/>
    </row>
    <row r="276" ht="15.75" customHeight="1">
      <c r="A276" s="94"/>
      <c r="B276" s="94"/>
      <c r="C276" s="94"/>
      <c r="D276" s="81"/>
      <c r="E276" s="94"/>
      <c r="F276" s="94"/>
      <c r="H276" s="81"/>
      <c r="Z276" s="368"/>
      <c r="AA276" s="368"/>
      <c r="AB276" s="369"/>
    </row>
    <row r="277" ht="15.75" customHeight="1">
      <c r="A277" s="94"/>
      <c r="B277" s="94"/>
      <c r="C277" s="94"/>
      <c r="D277" s="81"/>
      <c r="E277" s="94"/>
      <c r="F277" s="94"/>
      <c r="H277" s="81"/>
      <c r="Z277" s="368"/>
      <c r="AA277" s="368"/>
      <c r="AB277" s="369"/>
    </row>
    <row r="278" ht="15.75" customHeight="1">
      <c r="A278" s="94"/>
      <c r="B278" s="94"/>
      <c r="C278" s="94"/>
      <c r="D278" s="81"/>
      <c r="E278" s="94"/>
      <c r="F278" s="94"/>
      <c r="H278" s="81"/>
      <c r="Z278" s="368"/>
      <c r="AA278" s="368"/>
      <c r="AB278" s="369"/>
    </row>
    <row r="279" ht="15.75" customHeight="1">
      <c r="A279" s="94"/>
      <c r="B279" s="94"/>
      <c r="C279" s="94"/>
      <c r="D279" s="81"/>
      <c r="E279" s="94"/>
      <c r="F279" s="94"/>
      <c r="H279" s="81"/>
      <c r="Z279" s="368"/>
      <c r="AA279" s="368"/>
      <c r="AB279" s="369"/>
    </row>
    <row r="280" ht="15.75" customHeight="1">
      <c r="A280" s="94"/>
      <c r="B280" s="94"/>
      <c r="C280" s="94"/>
      <c r="D280" s="81"/>
      <c r="E280" s="94"/>
      <c r="F280" s="94"/>
      <c r="H280" s="81"/>
      <c r="Z280" s="368"/>
      <c r="AA280" s="368"/>
      <c r="AB280" s="369"/>
    </row>
    <row r="281" ht="15.75" customHeight="1">
      <c r="A281" s="94"/>
      <c r="B281" s="94"/>
      <c r="C281" s="94"/>
      <c r="D281" s="81"/>
      <c r="E281" s="94"/>
      <c r="F281" s="94"/>
      <c r="H281" s="81"/>
      <c r="Z281" s="368"/>
      <c r="AA281" s="368"/>
      <c r="AB281" s="369"/>
    </row>
    <row r="282" ht="15.75" customHeight="1">
      <c r="A282" s="94"/>
      <c r="B282" s="94"/>
      <c r="C282" s="94"/>
      <c r="D282" s="81"/>
      <c r="E282" s="94"/>
      <c r="F282" s="94"/>
      <c r="H282" s="81"/>
      <c r="Z282" s="368"/>
      <c r="AA282" s="368"/>
      <c r="AB282" s="369"/>
    </row>
    <row r="283" ht="15.75" customHeight="1">
      <c r="A283" s="94"/>
      <c r="B283" s="94"/>
      <c r="C283" s="94"/>
      <c r="D283" s="81"/>
      <c r="E283" s="94"/>
      <c r="F283" s="94"/>
      <c r="H283" s="81"/>
      <c r="Z283" s="368"/>
      <c r="AA283" s="368"/>
      <c r="AB283" s="369"/>
    </row>
    <row r="284" ht="15.75" customHeight="1">
      <c r="A284" s="94"/>
      <c r="B284" s="94"/>
      <c r="C284" s="94"/>
      <c r="D284" s="81"/>
      <c r="E284" s="94"/>
      <c r="F284" s="94"/>
      <c r="H284" s="81"/>
      <c r="Z284" s="368"/>
      <c r="AA284" s="368"/>
      <c r="AB284" s="369"/>
    </row>
    <row r="285" ht="15.75" customHeight="1">
      <c r="A285" s="94"/>
      <c r="B285" s="94"/>
      <c r="C285" s="94"/>
      <c r="D285" s="81"/>
      <c r="E285" s="94"/>
      <c r="F285" s="94"/>
      <c r="H285" s="81"/>
      <c r="Z285" s="368"/>
      <c r="AA285" s="368"/>
      <c r="AB285" s="369"/>
    </row>
    <row r="286" ht="15.75" customHeight="1">
      <c r="A286" s="94"/>
      <c r="B286" s="94"/>
      <c r="C286" s="94"/>
      <c r="D286" s="81"/>
      <c r="E286" s="94"/>
      <c r="F286" s="94"/>
      <c r="H286" s="81"/>
      <c r="Z286" s="368"/>
      <c r="AA286" s="368"/>
      <c r="AB286" s="369"/>
    </row>
    <row r="287" ht="15.75" customHeight="1">
      <c r="A287" s="94"/>
      <c r="B287" s="94"/>
      <c r="C287" s="94"/>
      <c r="D287" s="81"/>
      <c r="E287" s="94"/>
      <c r="F287" s="94"/>
      <c r="H287" s="81"/>
      <c r="Z287" s="368"/>
      <c r="AA287" s="368"/>
      <c r="AB287" s="369"/>
    </row>
    <row r="288" ht="15.75" customHeight="1">
      <c r="A288" s="94"/>
      <c r="B288" s="94"/>
      <c r="C288" s="94"/>
      <c r="D288" s="81"/>
      <c r="E288" s="94"/>
      <c r="F288" s="94"/>
      <c r="H288" s="81"/>
      <c r="Z288" s="368"/>
      <c r="AA288" s="368"/>
      <c r="AB288" s="369"/>
    </row>
    <row r="289" ht="15.75" customHeight="1">
      <c r="A289" s="94"/>
      <c r="B289" s="94"/>
      <c r="C289" s="94"/>
      <c r="D289" s="81"/>
      <c r="E289" s="94"/>
      <c r="F289" s="94"/>
      <c r="H289" s="81"/>
      <c r="Z289" s="368"/>
      <c r="AA289" s="368"/>
      <c r="AB289" s="369"/>
    </row>
    <row r="290" ht="15.75" customHeight="1">
      <c r="A290" s="94"/>
      <c r="B290" s="94"/>
      <c r="C290" s="94"/>
      <c r="D290" s="81"/>
      <c r="E290" s="94"/>
      <c r="F290" s="94"/>
      <c r="H290" s="81"/>
      <c r="Z290" s="368"/>
      <c r="AA290" s="368"/>
      <c r="AB290" s="369"/>
    </row>
    <row r="291" ht="15.75" customHeight="1">
      <c r="A291" s="94"/>
      <c r="B291" s="94"/>
      <c r="C291" s="94"/>
      <c r="D291" s="81"/>
      <c r="E291" s="94"/>
      <c r="F291" s="94"/>
      <c r="H291" s="81"/>
      <c r="Z291" s="368"/>
      <c r="AA291" s="368"/>
      <c r="AB291" s="369"/>
    </row>
    <row r="292" ht="15.75" customHeight="1">
      <c r="A292" s="94"/>
      <c r="B292" s="94"/>
      <c r="C292" s="94"/>
      <c r="D292" s="81"/>
      <c r="E292" s="94"/>
      <c r="F292" s="94"/>
      <c r="H292" s="81"/>
      <c r="Z292" s="368"/>
      <c r="AA292" s="368"/>
      <c r="AB292" s="369"/>
    </row>
    <row r="293" ht="15.75" customHeight="1">
      <c r="A293" s="94"/>
      <c r="B293" s="94"/>
      <c r="C293" s="94"/>
      <c r="D293" s="81"/>
      <c r="E293" s="94"/>
      <c r="F293" s="94"/>
      <c r="H293" s="81"/>
      <c r="Z293" s="368"/>
      <c r="AA293" s="368"/>
      <c r="AB293" s="369"/>
    </row>
    <row r="294" ht="15.75" customHeight="1">
      <c r="A294" s="94"/>
      <c r="B294" s="94"/>
      <c r="C294" s="94"/>
      <c r="D294" s="81"/>
      <c r="E294" s="94"/>
      <c r="F294" s="94"/>
      <c r="H294" s="81"/>
      <c r="Z294" s="368"/>
      <c r="AA294" s="368"/>
      <c r="AB294" s="369"/>
    </row>
    <row r="295" ht="15.75" customHeight="1">
      <c r="A295" s="94"/>
      <c r="B295" s="94"/>
      <c r="C295" s="94"/>
      <c r="D295" s="81"/>
      <c r="E295" s="94"/>
      <c r="F295" s="94"/>
      <c r="H295" s="81"/>
      <c r="Z295" s="368"/>
      <c r="AA295" s="368"/>
      <c r="AB295" s="369"/>
    </row>
    <row r="296" ht="15.75" customHeight="1">
      <c r="A296" s="94"/>
      <c r="B296" s="94"/>
      <c r="C296" s="94"/>
      <c r="D296" s="81"/>
      <c r="E296" s="94"/>
      <c r="F296" s="94"/>
      <c r="H296" s="81"/>
      <c r="Z296" s="368"/>
      <c r="AA296" s="368"/>
      <c r="AB296" s="369"/>
    </row>
    <row r="297" ht="15.75" customHeight="1">
      <c r="A297" s="94"/>
      <c r="B297" s="94"/>
      <c r="C297" s="94"/>
      <c r="D297" s="81"/>
      <c r="E297" s="94"/>
      <c r="F297" s="94"/>
      <c r="H297" s="81"/>
      <c r="Z297" s="368"/>
      <c r="AA297" s="368"/>
      <c r="AB297" s="369"/>
    </row>
    <row r="298" ht="15.75" customHeight="1">
      <c r="A298" s="94"/>
      <c r="B298" s="94"/>
      <c r="C298" s="94"/>
      <c r="D298" s="81"/>
      <c r="E298" s="94"/>
      <c r="F298" s="94"/>
      <c r="H298" s="81"/>
      <c r="Z298" s="368"/>
      <c r="AA298" s="368"/>
      <c r="AB298" s="369"/>
    </row>
    <row r="299" ht="15.75" customHeight="1">
      <c r="A299" s="94"/>
      <c r="B299" s="94"/>
      <c r="C299" s="94"/>
      <c r="D299" s="81"/>
      <c r="E299" s="94"/>
      <c r="F299" s="94"/>
      <c r="H299" s="81"/>
      <c r="Z299" s="368"/>
      <c r="AA299" s="368"/>
      <c r="AB299" s="369"/>
    </row>
    <row r="300" ht="15.75" customHeight="1">
      <c r="A300" s="94"/>
      <c r="B300" s="94"/>
      <c r="C300" s="94"/>
      <c r="D300" s="81"/>
      <c r="E300" s="94"/>
      <c r="F300" s="94"/>
      <c r="H300" s="81"/>
      <c r="Z300" s="368"/>
      <c r="AA300" s="368"/>
      <c r="AB300" s="369"/>
    </row>
    <row r="301" ht="15.75" customHeight="1">
      <c r="A301" s="94"/>
      <c r="B301" s="94"/>
      <c r="C301" s="94"/>
      <c r="D301" s="81"/>
      <c r="E301" s="94"/>
      <c r="F301" s="94"/>
      <c r="H301" s="81"/>
      <c r="Z301" s="368"/>
      <c r="AA301" s="368"/>
      <c r="AB301" s="369"/>
    </row>
    <row r="302" ht="15.75" customHeight="1">
      <c r="A302" s="94"/>
      <c r="B302" s="94"/>
      <c r="C302" s="94"/>
      <c r="D302" s="81"/>
      <c r="E302" s="94"/>
      <c r="F302" s="94"/>
      <c r="H302" s="81"/>
      <c r="Z302" s="368"/>
      <c r="AA302" s="368"/>
      <c r="AB302" s="369"/>
    </row>
    <row r="303" ht="15.75" customHeight="1">
      <c r="A303" s="94"/>
      <c r="B303" s="94"/>
      <c r="C303" s="94"/>
      <c r="D303" s="81"/>
      <c r="E303" s="94"/>
      <c r="F303" s="94"/>
      <c r="H303" s="81"/>
      <c r="Z303" s="368"/>
      <c r="AA303" s="368"/>
      <c r="AB303" s="369"/>
    </row>
    <row r="304" ht="15.75" customHeight="1">
      <c r="A304" s="94"/>
      <c r="B304" s="94"/>
      <c r="C304" s="94"/>
      <c r="D304" s="81"/>
      <c r="E304" s="94"/>
      <c r="F304" s="94"/>
      <c r="H304" s="81"/>
      <c r="Z304" s="368"/>
      <c r="AA304" s="368"/>
      <c r="AB304" s="369"/>
    </row>
    <row r="305" ht="15.75" customHeight="1">
      <c r="A305" s="94"/>
      <c r="B305" s="94"/>
      <c r="C305" s="94"/>
      <c r="D305" s="81"/>
      <c r="E305" s="94"/>
      <c r="F305" s="94"/>
      <c r="H305" s="81"/>
      <c r="Z305" s="368"/>
      <c r="AA305" s="368"/>
      <c r="AB305" s="369"/>
    </row>
    <row r="306" ht="15.75" customHeight="1">
      <c r="A306" s="94"/>
      <c r="B306" s="94"/>
      <c r="C306" s="94"/>
      <c r="D306" s="81"/>
      <c r="E306" s="94"/>
      <c r="F306" s="94"/>
      <c r="H306" s="81"/>
      <c r="Z306" s="368"/>
      <c r="AA306" s="368"/>
      <c r="AB306" s="369"/>
    </row>
    <row r="307" ht="15.75" customHeight="1">
      <c r="A307" s="94"/>
      <c r="B307" s="94"/>
      <c r="C307" s="94"/>
      <c r="D307" s="81"/>
      <c r="E307" s="94"/>
      <c r="F307" s="94"/>
      <c r="H307" s="81"/>
      <c r="Z307" s="368"/>
      <c r="AA307" s="368"/>
      <c r="AB307" s="369"/>
    </row>
    <row r="308" ht="15.75" customHeight="1">
      <c r="A308" s="94"/>
      <c r="B308" s="94"/>
      <c r="C308" s="94"/>
      <c r="D308" s="81"/>
      <c r="E308" s="94"/>
      <c r="F308" s="94"/>
      <c r="H308" s="81"/>
      <c r="Z308" s="368"/>
      <c r="AA308" s="368"/>
      <c r="AB308" s="369"/>
    </row>
    <row r="309" ht="15.75" customHeight="1">
      <c r="A309" s="94"/>
      <c r="B309" s="94"/>
      <c r="C309" s="94"/>
      <c r="D309" s="81"/>
      <c r="E309" s="94"/>
      <c r="F309" s="94"/>
      <c r="H309" s="81"/>
      <c r="Z309" s="368"/>
      <c r="AA309" s="368"/>
      <c r="AB309" s="369"/>
    </row>
    <row r="310" ht="15.75" customHeight="1">
      <c r="A310" s="94"/>
      <c r="B310" s="94"/>
      <c r="C310" s="94"/>
      <c r="D310" s="81"/>
      <c r="E310" s="94"/>
      <c r="F310" s="94"/>
      <c r="H310" s="81"/>
      <c r="Z310" s="368"/>
      <c r="AA310" s="368"/>
      <c r="AB310" s="369"/>
    </row>
    <row r="311" ht="15.75" customHeight="1">
      <c r="A311" s="94"/>
      <c r="B311" s="94"/>
      <c r="C311" s="94"/>
      <c r="D311" s="81"/>
      <c r="E311" s="94"/>
      <c r="F311" s="94"/>
      <c r="H311" s="81"/>
      <c r="Z311" s="368"/>
      <c r="AA311" s="368"/>
      <c r="AB311" s="369"/>
    </row>
    <row r="312" ht="15.75" customHeight="1">
      <c r="A312" s="94"/>
      <c r="B312" s="94"/>
      <c r="C312" s="94"/>
      <c r="D312" s="81"/>
      <c r="E312" s="94"/>
      <c r="F312" s="94"/>
      <c r="H312" s="81"/>
      <c r="Z312" s="368"/>
      <c r="AA312" s="368"/>
      <c r="AB312" s="369"/>
    </row>
    <row r="313" ht="15.75" customHeight="1">
      <c r="A313" s="94"/>
      <c r="B313" s="94"/>
      <c r="C313" s="94"/>
      <c r="D313" s="81"/>
      <c r="E313" s="94"/>
      <c r="F313" s="94"/>
      <c r="H313" s="81"/>
      <c r="Z313" s="368"/>
      <c r="AA313" s="368"/>
      <c r="AB313" s="369"/>
    </row>
    <row r="314" ht="15.75" customHeight="1">
      <c r="A314" s="94"/>
      <c r="B314" s="94"/>
      <c r="C314" s="94"/>
      <c r="D314" s="81"/>
      <c r="E314" s="94"/>
      <c r="F314" s="94"/>
      <c r="H314" s="81"/>
      <c r="Z314" s="368"/>
      <c r="AA314" s="368"/>
      <c r="AB314" s="369"/>
    </row>
    <row r="315" ht="15.75" customHeight="1">
      <c r="A315" s="94"/>
      <c r="B315" s="94"/>
      <c r="C315" s="94"/>
      <c r="D315" s="81"/>
      <c r="E315" s="94"/>
      <c r="F315" s="94"/>
      <c r="H315" s="81"/>
      <c r="Z315" s="368"/>
      <c r="AA315" s="368"/>
      <c r="AB315" s="369"/>
    </row>
    <row r="316" ht="15.75" customHeight="1">
      <c r="A316" s="94"/>
      <c r="B316" s="94"/>
      <c r="C316" s="94"/>
      <c r="D316" s="81"/>
      <c r="E316" s="94"/>
      <c r="F316" s="94"/>
      <c r="H316" s="81"/>
      <c r="Z316" s="368"/>
      <c r="AA316" s="368"/>
      <c r="AB316" s="369"/>
    </row>
    <row r="317" ht="15.75" customHeight="1">
      <c r="A317" s="94"/>
      <c r="B317" s="94"/>
      <c r="C317" s="94"/>
      <c r="D317" s="81"/>
      <c r="E317" s="94"/>
      <c r="F317" s="94"/>
      <c r="H317" s="81"/>
      <c r="Z317" s="368"/>
      <c r="AA317" s="368"/>
      <c r="AB317" s="369"/>
    </row>
    <row r="318" ht="15.75" customHeight="1">
      <c r="A318" s="94"/>
      <c r="B318" s="94"/>
      <c r="C318" s="94"/>
      <c r="D318" s="81"/>
      <c r="E318" s="94"/>
      <c r="F318" s="94"/>
      <c r="H318" s="81"/>
      <c r="Z318" s="368"/>
      <c r="AA318" s="368"/>
      <c r="AB318" s="369"/>
    </row>
    <row r="319" ht="15.75" customHeight="1">
      <c r="A319" s="94"/>
      <c r="B319" s="94"/>
      <c r="C319" s="94"/>
      <c r="D319" s="81"/>
      <c r="E319" s="94"/>
      <c r="F319" s="94"/>
      <c r="H319" s="81"/>
      <c r="Z319" s="368"/>
      <c r="AA319" s="368"/>
      <c r="AB319" s="369"/>
    </row>
    <row r="320" ht="15.75" customHeight="1">
      <c r="A320" s="94"/>
      <c r="B320" s="94"/>
      <c r="C320" s="94"/>
      <c r="D320" s="81"/>
      <c r="E320" s="94"/>
      <c r="F320" s="94"/>
      <c r="H320" s="81"/>
      <c r="Z320" s="368"/>
      <c r="AA320" s="368"/>
      <c r="AB320" s="369"/>
    </row>
    <row r="321" ht="15.75" customHeight="1">
      <c r="A321" s="94"/>
      <c r="B321" s="94"/>
      <c r="C321" s="94"/>
      <c r="D321" s="81"/>
      <c r="E321" s="94"/>
      <c r="F321" s="94"/>
      <c r="H321" s="81"/>
      <c r="Z321" s="368"/>
      <c r="AA321" s="368"/>
      <c r="AB321" s="369"/>
    </row>
    <row r="322" ht="15.75" customHeight="1">
      <c r="A322" s="94"/>
      <c r="B322" s="94"/>
      <c r="C322" s="94"/>
      <c r="D322" s="81"/>
      <c r="E322" s="94"/>
      <c r="F322" s="94"/>
      <c r="H322" s="81"/>
      <c r="Z322" s="368"/>
      <c r="AA322" s="368"/>
      <c r="AB322" s="369"/>
    </row>
    <row r="323" ht="15.75" customHeight="1">
      <c r="A323" s="94"/>
      <c r="B323" s="94"/>
      <c r="C323" s="94"/>
      <c r="D323" s="81"/>
      <c r="E323" s="94"/>
      <c r="F323" s="94"/>
      <c r="H323" s="81"/>
      <c r="Z323" s="368"/>
      <c r="AA323" s="368"/>
      <c r="AB323" s="369"/>
    </row>
    <row r="324" ht="15.75" customHeight="1">
      <c r="A324" s="94"/>
      <c r="B324" s="94"/>
      <c r="C324" s="94"/>
      <c r="D324" s="81"/>
      <c r="E324" s="94"/>
      <c r="F324" s="94"/>
      <c r="H324" s="81"/>
      <c r="Z324" s="368"/>
      <c r="AA324" s="368"/>
      <c r="AB324" s="369"/>
    </row>
    <row r="325" ht="15.75" customHeight="1">
      <c r="A325" s="94"/>
      <c r="B325" s="94"/>
      <c r="C325" s="94"/>
      <c r="D325" s="81"/>
      <c r="E325" s="94"/>
      <c r="F325" s="94"/>
      <c r="H325" s="81"/>
      <c r="Z325" s="368"/>
      <c r="AA325" s="368"/>
      <c r="AB325" s="369"/>
    </row>
    <row r="326" ht="15.75" customHeight="1">
      <c r="A326" s="94"/>
      <c r="B326" s="94"/>
      <c r="C326" s="94"/>
      <c r="D326" s="81"/>
      <c r="E326" s="94"/>
      <c r="F326" s="94"/>
      <c r="H326" s="81"/>
      <c r="Z326" s="368"/>
      <c r="AA326" s="368"/>
      <c r="AB326" s="369"/>
    </row>
    <row r="327" ht="15.75" customHeight="1">
      <c r="A327" s="94"/>
      <c r="B327" s="94"/>
      <c r="C327" s="94"/>
      <c r="D327" s="81"/>
      <c r="E327" s="94"/>
      <c r="F327" s="94"/>
      <c r="H327" s="81"/>
      <c r="Z327" s="368"/>
      <c r="AA327" s="368"/>
      <c r="AB327" s="369"/>
    </row>
    <row r="328" ht="15.75" customHeight="1">
      <c r="A328" s="94"/>
      <c r="B328" s="94"/>
      <c r="C328" s="94"/>
      <c r="D328" s="81"/>
      <c r="E328" s="94"/>
      <c r="F328" s="94"/>
      <c r="H328" s="81"/>
      <c r="Z328" s="368"/>
      <c r="AA328" s="368"/>
      <c r="AB328" s="369"/>
    </row>
    <row r="329" ht="15.75" customHeight="1">
      <c r="A329" s="94"/>
      <c r="B329" s="94"/>
      <c r="C329" s="94"/>
      <c r="D329" s="81"/>
      <c r="E329" s="94"/>
      <c r="F329" s="94"/>
      <c r="H329" s="81"/>
      <c r="Z329" s="368"/>
      <c r="AA329" s="368"/>
      <c r="AB329" s="369"/>
    </row>
    <row r="330" ht="15.75" customHeight="1">
      <c r="A330" s="94"/>
      <c r="B330" s="94"/>
      <c r="C330" s="94"/>
      <c r="D330" s="81"/>
      <c r="E330" s="94"/>
      <c r="F330" s="94"/>
      <c r="H330" s="81"/>
      <c r="Z330" s="368"/>
      <c r="AA330" s="368"/>
      <c r="AB330" s="369"/>
    </row>
    <row r="331" ht="15.75" customHeight="1">
      <c r="A331" s="94"/>
      <c r="B331" s="94"/>
      <c r="C331" s="94"/>
      <c r="D331" s="81"/>
      <c r="E331" s="94"/>
      <c r="F331" s="94"/>
      <c r="H331" s="81"/>
      <c r="Z331" s="368"/>
      <c r="AA331" s="368"/>
      <c r="AB331" s="369"/>
    </row>
    <row r="332" ht="15.75" customHeight="1">
      <c r="A332" s="94"/>
      <c r="B332" s="94"/>
      <c r="C332" s="94"/>
      <c r="D332" s="81"/>
      <c r="E332" s="94"/>
      <c r="F332" s="94"/>
      <c r="H332" s="81"/>
      <c r="Z332" s="368"/>
      <c r="AA332" s="368"/>
      <c r="AB332" s="369"/>
    </row>
    <row r="333" ht="15.75" customHeight="1">
      <c r="A333" s="94"/>
      <c r="B333" s="94"/>
      <c r="C333" s="94"/>
      <c r="D333" s="81"/>
      <c r="E333" s="94"/>
      <c r="F333" s="94"/>
      <c r="H333" s="81"/>
      <c r="Z333" s="368"/>
      <c r="AA333" s="368"/>
      <c r="AB333" s="369"/>
    </row>
    <row r="334" ht="15.75" customHeight="1">
      <c r="A334" s="94"/>
      <c r="B334" s="94"/>
      <c r="C334" s="94"/>
      <c r="D334" s="81"/>
      <c r="E334" s="94"/>
      <c r="F334" s="94"/>
      <c r="H334" s="81"/>
      <c r="Z334" s="368"/>
      <c r="AA334" s="368"/>
      <c r="AB334" s="369"/>
    </row>
    <row r="335" ht="15.75" customHeight="1">
      <c r="A335" s="94"/>
      <c r="B335" s="94"/>
      <c r="C335" s="94"/>
      <c r="D335" s="81"/>
      <c r="E335" s="94"/>
      <c r="F335" s="94"/>
      <c r="H335" s="81"/>
      <c r="Z335" s="368"/>
      <c r="AA335" s="368"/>
      <c r="AB335" s="369"/>
    </row>
    <row r="336" ht="15.75" customHeight="1">
      <c r="A336" s="94"/>
      <c r="B336" s="94"/>
      <c r="C336" s="94"/>
      <c r="D336" s="81"/>
      <c r="E336" s="94"/>
      <c r="F336" s="94"/>
      <c r="H336" s="81"/>
      <c r="Z336" s="368"/>
      <c r="AA336" s="368"/>
      <c r="AB336" s="369"/>
    </row>
    <row r="337" ht="15.75" customHeight="1">
      <c r="A337" s="94"/>
      <c r="B337" s="94"/>
      <c r="C337" s="94"/>
      <c r="D337" s="81"/>
      <c r="E337" s="94"/>
      <c r="F337" s="94"/>
      <c r="H337" s="81"/>
      <c r="Z337" s="368"/>
      <c r="AA337" s="368"/>
      <c r="AB337" s="369"/>
    </row>
    <row r="338" ht="15.75" customHeight="1">
      <c r="A338" s="94"/>
      <c r="B338" s="94"/>
      <c r="C338" s="94"/>
      <c r="D338" s="81"/>
      <c r="E338" s="94"/>
      <c r="F338" s="94"/>
      <c r="H338" s="81"/>
      <c r="Z338" s="368"/>
      <c r="AA338" s="368"/>
      <c r="AB338" s="369"/>
    </row>
    <row r="339" ht="15.75" customHeight="1">
      <c r="A339" s="94"/>
      <c r="B339" s="94"/>
      <c r="C339" s="94"/>
      <c r="D339" s="81"/>
      <c r="E339" s="94"/>
      <c r="F339" s="94"/>
      <c r="H339" s="81"/>
      <c r="Z339" s="368"/>
      <c r="AA339" s="368"/>
      <c r="AB339" s="369"/>
    </row>
    <row r="340" ht="15.75" customHeight="1">
      <c r="A340" s="94"/>
      <c r="B340" s="94"/>
      <c r="C340" s="94"/>
      <c r="D340" s="81"/>
      <c r="E340" s="94"/>
      <c r="F340" s="94"/>
      <c r="H340" s="81"/>
      <c r="Z340" s="368"/>
      <c r="AA340" s="368"/>
      <c r="AB340" s="369"/>
    </row>
    <row r="341" ht="15.75" customHeight="1">
      <c r="A341" s="94"/>
      <c r="B341" s="94"/>
      <c r="C341" s="94"/>
      <c r="D341" s="81"/>
      <c r="E341" s="94"/>
      <c r="F341" s="94"/>
      <c r="H341" s="81"/>
      <c r="Z341" s="368"/>
      <c r="AA341" s="368"/>
      <c r="AB341" s="369"/>
    </row>
    <row r="342" ht="15.75" customHeight="1">
      <c r="A342" s="94"/>
      <c r="B342" s="94"/>
      <c r="C342" s="94"/>
      <c r="D342" s="81"/>
      <c r="E342" s="94"/>
      <c r="F342" s="94"/>
      <c r="H342" s="81"/>
      <c r="Z342" s="368"/>
      <c r="AA342" s="368"/>
      <c r="AB342" s="369"/>
    </row>
    <row r="343" ht="15.75" customHeight="1">
      <c r="A343" s="94"/>
      <c r="B343" s="94"/>
      <c r="C343" s="94"/>
      <c r="D343" s="81"/>
      <c r="E343" s="94"/>
      <c r="F343" s="94"/>
      <c r="H343" s="81"/>
      <c r="Z343" s="368"/>
      <c r="AA343" s="368"/>
      <c r="AB343" s="369"/>
    </row>
    <row r="344" ht="15.75" customHeight="1">
      <c r="A344" s="94"/>
      <c r="B344" s="94"/>
      <c r="C344" s="94"/>
      <c r="D344" s="81"/>
      <c r="E344" s="94"/>
      <c r="F344" s="94"/>
      <c r="H344" s="81"/>
      <c r="Z344" s="368"/>
      <c r="AA344" s="368"/>
      <c r="AB344" s="369"/>
    </row>
    <row r="345" ht="15.75" customHeight="1">
      <c r="A345" s="94"/>
      <c r="B345" s="94"/>
      <c r="C345" s="94"/>
      <c r="D345" s="81"/>
      <c r="E345" s="94"/>
      <c r="F345" s="94"/>
      <c r="H345" s="81"/>
      <c r="Z345" s="368"/>
      <c r="AA345" s="368"/>
      <c r="AB345" s="369"/>
    </row>
    <row r="346" ht="15.75" customHeight="1">
      <c r="A346" s="94"/>
      <c r="B346" s="94"/>
      <c r="C346" s="94"/>
      <c r="D346" s="81"/>
      <c r="E346" s="94"/>
      <c r="F346" s="94"/>
      <c r="H346" s="81"/>
      <c r="Z346" s="368"/>
      <c r="AA346" s="368"/>
      <c r="AB346" s="369"/>
    </row>
    <row r="347" ht="15.75" customHeight="1">
      <c r="A347" s="94"/>
      <c r="B347" s="94"/>
      <c r="C347" s="94"/>
      <c r="D347" s="81"/>
      <c r="E347" s="94"/>
      <c r="F347" s="94"/>
      <c r="H347" s="81"/>
      <c r="Z347" s="368"/>
      <c r="AA347" s="368"/>
      <c r="AB347" s="369"/>
    </row>
    <row r="348" ht="15.75" customHeight="1">
      <c r="A348" s="94"/>
      <c r="B348" s="94"/>
      <c r="C348" s="94"/>
      <c r="D348" s="81"/>
      <c r="E348" s="94"/>
      <c r="F348" s="94"/>
      <c r="H348" s="81"/>
      <c r="Z348" s="368"/>
      <c r="AA348" s="368"/>
      <c r="AB348" s="369"/>
    </row>
    <row r="349" ht="15.75" customHeight="1">
      <c r="A349" s="94"/>
      <c r="B349" s="94"/>
      <c r="C349" s="94"/>
      <c r="D349" s="81"/>
      <c r="E349" s="94"/>
      <c r="F349" s="94"/>
      <c r="H349" s="81"/>
      <c r="Z349" s="368"/>
      <c r="AA349" s="368"/>
      <c r="AB349" s="369"/>
    </row>
    <row r="350" ht="15.75" customHeight="1">
      <c r="A350" s="94"/>
      <c r="B350" s="94"/>
      <c r="C350" s="94"/>
      <c r="D350" s="81"/>
      <c r="E350" s="94"/>
      <c r="F350" s="94"/>
      <c r="H350" s="81"/>
      <c r="Z350" s="368"/>
      <c r="AA350" s="368"/>
      <c r="AB350" s="369"/>
    </row>
    <row r="351" ht="15.75" customHeight="1">
      <c r="A351" s="94"/>
      <c r="B351" s="94"/>
      <c r="C351" s="94"/>
      <c r="D351" s="81"/>
      <c r="E351" s="94"/>
      <c r="F351" s="94"/>
      <c r="H351" s="81"/>
      <c r="Z351" s="368"/>
      <c r="AA351" s="368"/>
      <c r="AB351" s="369"/>
    </row>
    <row r="352" ht="15.75" customHeight="1">
      <c r="A352" s="94"/>
      <c r="B352" s="94"/>
      <c r="C352" s="94"/>
      <c r="D352" s="81"/>
      <c r="E352" s="94"/>
      <c r="F352" s="94"/>
      <c r="H352" s="81"/>
      <c r="Z352" s="368"/>
      <c r="AA352" s="368"/>
      <c r="AB352" s="369"/>
    </row>
    <row r="353" ht="15.75" customHeight="1">
      <c r="A353" s="94"/>
      <c r="B353" s="94"/>
      <c r="C353" s="94"/>
      <c r="D353" s="81"/>
      <c r="E353" s="94"/>
      <c r="F353" s="94"/>
      <c r="H353" s="81"/>
      <c r="Z353" s="368"/>
      <c r="AA353" s="368"/>
      <c r="AB353" s="369"/>
    </row>
    <row r="354" ht="15.75" customHeight="1">
      <c r="A354" s="94"/>
      <c r="B354" s="94"/>
      <c r="C354" s="94"/>
      <c r="D354" s="81"/>
      <c r="E354" s="94"/>
      <c r="F354" s="94"/>
      <c r="H354" s="81"/>
      <c r="Z354" s="368"/>
      <c r="AA354" s="368"/>
      <c r="AB354" s="369"/>
    </row>
    <row r="355" ht="15.75" customHeight="1">
      <c r="A355" s="94"/>
      <c r="B355" s="94"/>
      <c r="C355" s="94"/>
      <c r="D355" s="81"/>
      <c r="E355" s="94"/>
      <c r="F355" s="94"/>
      <c r="H355" s="81"/>
      <c r="Z355" s="368"/>
      <c r="AA355" s="368"/>
      <c r="AB355" s="369"/>
    </row>
    <row r="356" ht="15.75" customHeight="1">
      <c r="A356" s="94"/>
      <c r="B356" s="94"/>
      <c r="C356" s="94"/>
      <c r="D356" s="81"/>
      <c r="E356" s="94"/>
      <c r="F356" s="94"/>
      <c r="H356" s="81"/>
      <c r="Z356" s="368"/>
      <c r="AA356" s="368"/>
      <c r="AB356" s="369"/>
    </row>
    <row r="357" ht="15.75" customHeight="1">
      <c r="A357" s="94"/>
      <c r="B357" s="94"/>
      <c r="C357" s="94"/>
      <c r="D357" s="81"/>
      <c r="E357" s="94"/>
      <c r="F357" s="94"/>
      <c r="H357" s="81"/>
      <c r="Z357" s="368"/>
      <c r="AA357" s="368"/>
      <c r="AB357" s="369"/>
    </row>
    <row r="358" ht="15.75" customHeight="1">
      <c r="A358" s="94"/>
      <c r="B358" s="94"/>
      <c r="C358" s="94"/>
      <c r="D358" s="81"/>
      <c r="E358" s="94"/>
      <c r="F358" s="94"/>
      <c r="H358" s="81"/>
      <c r="Z358" s="368"/>
      <c r="AA358" s="368"/>
      <c r="AB358" s="369"/>
    </row>
    <row r="359" ht="15.75" customHeight="1">
      <c r="A359" s="94"/>
      <c r="B359" s="94"/>
      <c r="C359" s="94"/>
      <c r="D359" s="81"/>
      <c r="E359" s="94"/>
      <c r="F359" s="94"/>
      <c r="H359" s="81"/>
      <c r="Z359" s="368"/>
      <c r="AA359" s="368"/>
      <c r="AB359" s="369"/>
    </row>
    <row r="360" ht="15.75" customHeight="1">
      <c r="A360" s="94"/>
      <c r="B360" s="94"/>
      <c r="C360" s="94"/>
      <c r="D360" s="81"/>
      <c r="E360" s="94"/>
      <c r="F360" s="94"/>
      <c r="H360" s="81"/>
      <c r="Z360" s="368"/>
      <c r="AA360" s="368"/>
      <c r="AB360" s="369"/>
    </row>
    <row r="361" ht="15.75" customHeight="1">
      <c r="A361" s="94"/>
      <c r="B361" s="94"/>
      <c r="C361" s="94"/>
      <c r="D361" s="81"/>
      <c r="E361" s="94"/>
      <c r="F361" s="94"/>
      <c r="H361" s="81"/>
      <c r="Z361" s="368"/>
      <c r="AA361" s="368"/>
      <c r="AB361" s="369"/>
    </row>
    <row r="362" ht="15.75" customHeight="1">
      <c r="A362" s="94"/>
      <c r="B362" s="94"/>
      <c r="C362" s="94"/>
      <c r="D362" s="81"/>
      <c r="E362" s="94"/>
      <c r="F362" s="94"/>
      <c r="H362" s="81"/>
      <c r="Z362" s="368"/>
      <c r="AA362" s="368"/>
      <c r="AB362" s="369"/>
    </row>
    <row r="363" ht="15.75" customHeight="1">
      <c r="A363" s="94"/>
      <c r="B363" s="94"/>
      <c r="C363" s="94"/>
      <c r="D363" s="81"/>
      <c r="E363" s="94"/>
      <c r="F363" s="94"/>
      <c r="H363" s="81"/>
      <c r="Z363" s="368"/>
      <c r="AA363" s="368"/>
      <c r="AB363" s="369"/>
    </row>
    <row r="364" ht="15.75" customHeight="1">
      <c r="A364" s="94"/>
      <c r="B364" s="94"/>
      <c r="C364" s="94"/>
      <c r="D364" s="81"/>
      <c r="E364" s="94"/>
      <c r="F364" s="94"/>
      <c r="H364" s="81"/>
      <c r="Z364" s="368"/>
      <c r="AA364" s="368"/>
      <c r="AB364" s="369"/>
    </row>
    <row r="365" ht="15.75" customHeight="1">
      <c r="A365" s="94"/>
      <c r="B365" s="94"/>
      <c r="C365" s="94"/>
      <c r="D365" s="81"/>
      <c r="E365" s="94"/>
      <c r="F365" s="94"/>
      <c r="H365" s="81"/>
      <c r="Z365" s="368"/>
      <c r="AA365" s="368"/>
      <c r="AB365" s="369"/>
    </row>
    <row r="366" ht="15.75" customHeight="1">
      <c r="A366" s="94"/>
      <c r="B366" s="94"/>
      <c r="C366" s="94"/>
      <c r="D366" s="81"/>
      <c r="E366" s="94"/>
      <c r="F366" s="94"/>
      <c r="H366" s="81"/>
      <c r="Z366" s="368"/>
      <c r="AA366" s="368"/>
      <c r="AB366" s="369"/>
    </row>
    <row r="367" ht="15.75" customHeight="1">
      <c r="A367" s="94"/>
      <c r="B367" s="94"/>
      <c r="C367" s="94"/>
      <c r="D367" s="81"/>
      <c r="E367" s="94"/>
      <c r="F367" s="94"/>
      <c r="H367" s="81"/>
      <c r="Z367" s="368"/>
      <c r="AA367" s="368"/>
      <c r="AB367" s="369"/>
    </row>
    <row r="368" ht="15.75" customHeight="1">
      <c r="A368" s="94"/>
      <c r="B368" s="94"/>
      <c r="C368" s="94"/>
      <c r="D368" s="81"/>
      <c r="E368" s="94"/>
      <c r="F368" s="94"/>
      <c r="H368" s="81"/>
      <c r="Z368" s="368"/>
      <c r="AA368" s="368"/>
      <c r="AB368" s="369"/>
    </row>
    <row r="369" ht="15.75" customHeight="1">
      <c r="A369" s="94"/>
      <c r="B369" s="94"/>
      <c r="C369" s="94"/>
      <c r="D369" s="81"/>
      <c r="E369" s="94"/>
      <c r="F369" s="94"/>
      <c r="H369" s="81"/>
      <c r="Z369" s="368"/>
      <c r="AA369" s="368"/>
      <c r="AB369" s="369"/>
    </row>
    <row r="370" ht="15.75" customHeight="1">
      <c r="A370" s="94"/>
      <c r="B370" s="94"/>
      <c r="C370" s="94"/>
      <c r="D370" s="81"/>
      <c r="E370" s="94"/>
      <c r="F370" s="94"/>
      <c r="H370" s="81"/>
      <c r="Z370" s="368"/>
      <c r="AA370" s="368"/>
      <c r="AB370" s="369"/>
    </row>
    <row r="371" ht="15.75" customHeight="1">
      <c r="A371" s="94"/>
      <c r="B371" s="94"/>
      <c r="C371" s="94"/>
      <c r="D371" s="81"/>
      <c r="E371" s="94"/>
      <c r="F371" s="94"/>
      <c r="H371" s="81"/>
      <c r="Z371" s="368"/>
      <c r="AA371" s="368"/>
      <c r="AB371" s="369"/>
    </row>
    <row r="372" ht="15.75" customHeight="1">
      <c r="A372" s="94"/>
      <c r="B372" s="94"/>
      <c r="C372" s="94"/>
      <c r="D372" s="81"/>
      <c r="E372" s="94"/>
      <c r="F372" s="94"/>
      <c r="H372" s="81"/>
      <c r="Z372" s="368"/>
      <c r="AA372" s="368"/>
      <c r="AB372" s="369"/>
    </row>
    <row r="373" ht="15.75" customHeight="1">
      <c r="A373" s="94"/>
      <c r="B373" s="94"/>
      <c r="C373" s="94"/>
      <c r="D373" s="81"/>
      <c r="E373" s="94"/>
      <c r="F373" s="94"/>
      <c r="H373" s="81"/>
      <c r="Z373" s="368"/>
      <c r="AA373" s="368"/>
      <c r="AB373" s="369"/>
    </row>
    <row r="374" ht="15.75" customHeight="1">
      <c r="A374" s="94"/>
      <c r="B374" s="94"/>
      <c r="C374" s="94"/>
      <c r="D374" s="81"/>
      <c r="E374" s="94"/>
      <c r="F374" s="94"/>
      <c r="H374" s="81"/>
      <c r="Z374" s="368"/>
      <c r="AA374" s="368"/>
      <c r="AB374" s="369"/>
    </row>
    <row r="375" ht="15.75" customHeight="1">
      <c r="A375" s="94"/>
      <c r="B375" s="94"/>
      <c r="C375" s="94"/>
      <c r="D375" s="81"/>
      <c r="E375" s="94"/>
      <c r="F375" s="94"/>
      <c r="H375" s="81"/>
      <c r="Z375" s="368"/>
      <c r="AA375" s="368"/>
      <c r="AB375" s="369"/>
    </row>
    <row r="376" ht="15.75" customHeight="1">
      <c r="A376" s="94"/>
      <c r="B376" s="94"/>
      <c r="C376" s="94"/>
      <c r="D376" s="81"/>
      <c r="E376" s="94"/>
      <c r="F376" s="94"/>
      <c r="H376" s="81"/>
      <c r="Z376" s="368"/>
      <c r="AA376" s="368"/>
      <c r="AB376" s="369"/>
    </row>
    <row r="377" ht="15.75" customHeight="1">
      <c r="A377" s="94"/>
      <c r="B377" s="94"/>
      <c r="C377" s="94"/>
      <c r="D377" s="81"/>
      <c r="E377" s="94"/>
      <c r="F377" s="94"/>
      <c r="H377" s="81"/>
      <c r="Z377" s="368"/>
      <c r="AA377" s="368"/>
      <c r="AB377" s="369"/>
    </row>
    <row r="378" ht="15.75" customHeight="1">
      <c r="A378" s="94"/>
      <c r="B378" s="94"/>
      <c r="C378" s="94"/>
      <c r="D378" s="81"/>
      <c r="E378" s="94"/>
      <c r="F378" s="94"/>
      <c r="H378" s="81"/>
      <c r="Z378" s="368"/>
      <c r="AA378" s="368"/>
      <c r="AB378" s="369"/>
    </row>
    <row r="379" ht="15.75" customHeight="1">
      <c r="A379" s="94"/>
      <c r="B379" s="94"/>
      <c r="C379" s="94"/>
      <c r="D379" s="81"/>
      <c r="E379" s="94"/>
      <c r="F379" s="94"/>
      <c r="H379" s="81"/>
      <c r="Z379" s="368"/>
      <c r="AA379" s="368"/>
      <c r="AB379" s="369"/>
    </row>
    <row r="380" ht="15.75" customHeight="1">
      <c r="A380" s="94"/>
      <c r="B380" s="94"/>
      <c r="C380" s="94"/>
      <c r="D380" s="81"/>
      <c r="E380" s="94"/>
      <c r="F380" s="94"/>
      <c r="H380" s="81"/>
      <c r="Z380" s="368"/>
      <c r="AA380" s="368"/>
      <c r="AB380" s="369"/>
    </row>
    <row r="381" ht="15.75" customHeight="1">
      <c r="A381" s="94"/>
      <c r="B381" s="94"/>
      <c r="C381" s="94"/>
      <c r="D381" s="81"/>
      <c r="E381" s="94"/>
      <c r="F381" s="94"/>
      <c r="H381" s="81"/>
      <c r="Z381" s="368"/>
      <c r="AA381" s="368"/>
      <c r="AB381" s="369"/>
    </row>
    <row r="382" ht="15.75" customHeight="1">
      <c r="A382" s="94"/>
      <c r="B382" s="94"/>
      <c r="C382" s="94"/>
      <c r="D382" s="81"/>
      <c r="E382" s="94"/>
      <c r="F382" s="94"/>
      <c r="H382" s="81"/>
      <c r="Z382" s="368"/>
      <c r="AA382" s="368"/>
      <c r="AB382" s="369"/>
    </row>
    <row r="383" ht="15.75" customHeight="1">
      <c r="A383" s="94"/>
      <c r="B383" s="94"/>
      <c r="C383" s="94"/>
      <c r="D383" s="81"/>
      <c r="E383" s="94"/>
      <c r="F383" s="94"/>
      <c r="H383" s="81"/>
      <c r="Z383" s="368"/>
      <c r="AA383" s="368"/>
      <c r="AB383" s="369"/>
    </row>
    <row r="384" ht="15.75" customHeight="1">
      <c r="A384" s="94"/>
      <c r="B384" s="94"/>
      <c r="C384" s="94"/>
      <c r="D384" s="81"/>
      <c r="E384" s="94"/>
      <c r="F384" s="94"/>
      <c r="H384" s="81"/>
      <c r="Z384" s="368"/>
      <c r="AA384" s="368"/>
      <c r="AB384" s="369"/>
    </row>
    <row r="385" ht="15.75" customHeight="1">
      <c r="A385" s="94"/>
      <c r="B385" s="94"/>
      <c r="C385" s="94"/>
      <c r="D385" s="81"/>
      <c r="E385" s="94"/>
      <c r="F385" s="94"/>
      <c r="H385" s="81"/>
      <c r="Z385" s="368"/>
      <c r="AA385" s="368"/>
      <c r="AB385" s="369"/>
    </row>
    <row r="386" ht="15.75" customHeight="1">
      <c r="A386" s="94"/>
      <c r="B386" s="94"/>
      <c r="C386" s="94"/>
      <c r="D386" s="81"/>
      <c r="E386" s="94"/>
      <c r="F386" s="94"/>
      <c r="H386" s="81"/>
      <c r="Z386" s="368"/>
      <c r="AA386" s="368"/>
      <c r="AB386" s="369"/>
    </row>
    <row r="387" ht="15.75" customHeight="1">
      <c r="A387" s="94"/>
      <c r="B387" s="94"/>
      <c r="C387" s="94"/>
      <c r="D387" s="81"/>
      <c r="E387" s="94"/>
      <c r="F387" s="94"/>
      <c r="H387" s="81"/>
      <c r="Z387" s="368"/>
      <c r="AA387" s="368"/>
      <c r="AB387" s="369"/>
    </row>
    <row r="388" ht="15.75" customHeight="1">
      <c r="A388" s="94"/>
      <c r="B388" s="94"/>
      <c r="C388" s="94"/>
      <c r="D388" s="81"/>
      <c r="E388" s="94"/>
      <c r="F388" s="94"/>
      <c r="H388" s="81"/>
      <c r="Z388" s="368"/>
      <c r="AA388" s="368"/>
      <c r="AB388" s="369"/>
    </row>
    <row r="389" ht="15.75" customHeight="1">
      <c r="A389" s="94"/>
      <c r="B389" s="94"/>
      <c r="C389" s="94"/>
      <c r="D389" s="81"/>
      <c r="E389" s="94"/>
      <c r="F389" s="94"/>
      <c r="H389" s="81"/>
      <c r="Z389" s="368"/>
      <c r="AA389" s="368"/>
      <c r="AB389" s="369"/>
    </row>
    <row r="390" ht="15.75" customHeight="1">
      <c r="A390" s="94"/>
      <c r="B390" s="94"/>
      <c r="C390" s="94"/>
      <c r="D390" s="81"/>
      <c r="E390" s="94"/>
      <c r="F390" s="94"/>
      <c r="H390" s="81"/>
      <c r="Z390" s="368"/>
      <c r="AA390" s="368"/>
      <c r="AB390" s="369"/>
    </row>
    <row r="391" ht="15.75" customHeight="1">
      <c r="A391" s="94"/>
      <c r="B391" s="94"/>
      <c r="C391" s="94"/>
      <c r="D391" s="81"/>
      <c r="E391" s="94"/>
      <c r="F391" s="94"/>
      <c r="H391" s="81"/>
      <c r="Z391" s="368"/>
      <c r="AA391" s="368"/>
      <c r="AB391" s="369"/>
    </row>
    <row r="392" ht="15.75" customHeight="1">
      <c r="A392" s="94"/>
      <c r="B392" s="94"/>
      <c r="C392" s="94"/>
      <c r="D392" s="81"/>
      <c r="E392" s="94"/>
      <c r="F392" s="94"/>
      <c r="H392" s="81"/>
      <c r="Z392" s="368"/>
      <c r="AA392" s="368"/>
      <c r="AB392" s="369"/>
    </row>
    <row r="393" ht="15.75" customHeight="1">
      <c r="A393" s="94"/>
      <c r="B393" s="94"/>
      <c r="C393" s="94"/>
      <c r="D393" s="81"/>
      <c r="E393" s="94"/>
      <c r="F393" s="94"/>
      <c r="H393" s="81"/>
      <c r="Z393" s="368"/>
      <c r="AA393" s="368"/>
      <c r="AB393" s="369"/>
    </row>
    <row r="394" ht="15.75" customHeight="1">
      <c r="A394" s="94"/>
      <c r="B394" s="94"/>
      <c r="C394" s="94"/>
      <c r="D394" s="81"/>
      <c r="E394" s="94"/>
      <c r="F394" s="94"/>
      <c r="H394" s="81"/>
      <c r="Z394" s="368"/>
      <c r="AA394" s="368"/>
      <c r="AB394" s="369"/>
    </row>
    <row r="395" ht="15.75" customHeight="1">
      <c r="A395" s="94"/>
      <c r="B395" s="94"/>
      <c r="C395" s="94"/>
      <c r="D395" s="81"/>
      <c r="E395" s="94"/>
      <c r="F395" s="94"/>
      <c r="H395" s="81"/>
      <c r="Z395" s="368"/>
      <c r="AA395" s="368"/>
      <c r="AB395" s="369"/>
    </row>
    <row r="396" ht="15.75" customHeight="1">
      <c r="A396" s="94"/>
      <c r="B396" s="94"/>
      <c r="C396" s="94"/>
      <c r="D396" s="81"/>
      <c r="E396" s="94"/>
      <c r="F396" s="94"/>
      <c r="H396" s="81"/>
      <c r="Z396" s="368"/>
      <c r="AA396" s="368"/>
      <c r="AB396" s="369"/>
    </row>
    <row r="397" ht="15.75" customHeight="1">
      <c r="A397" s="94"/>
      <c r="B397" s="94"/>
      <c r="C397" s="94"/>
      <c r="D397" s="81"/>
      <c r="E397" s="94"/>
      <c r="F397" s="94"/>
      <c r="H397" s="81"/>
      <c r="Z397" s="368"/>
      <c r="AA397" s="368"/>
      <c r="AB397" s="369"/>
    </row>
    <row r="398" ht="15.75" customHeight="1">
      <c r="A398" s="94"/>
      <c r="B398" s="94"/>
      <c r="C398" s="94"/>
      <c r="D398" s="81"/>
      <c r="E398" s="94"/>
      <c r="F398" s="94"/>
      <c r="H398" s="81"/>
      <c r="Z398" s="368"/>
      <c r="AA398" s="368"/>
      <c r="AB398" s="369"/>
    </row>
    <row r="399" ht="15.75" customHeight="1">
      <c r="A399" s="94"/>
      <c r="B399" s="94"/>
      <c r="C399" s="94"/>
      <c r="D399" s="81"/>
      <c r="E399" s="94"/>
      <c r="F399" s="94"/>
      <c r="H399" s="81"/>
      <c r="Z399" s="368"/>
      <c r="AA399" s="368"/>
      <c r="AB399" s="369"/>
    </row>
    <row r="400" ht="15.75" customHeight="1">
      <c r="A400" s="94"/>
      <c r="B400" s="94"/>
      <c r="C400" s="94"/>
      <c r="D400" s="81"/>
      <c r="E400" s="94"/>
      <c r="F400" s="94"/>
      <c r="H400" s="81"/>
      <c r="Z400" s="368"/>
      <c r="AA400" s="368"/>
      <c r="AB400" s="369"/>
    </row>
    <row r="401" ht="15.75" customHeight="1">
      <c r="A401" s="94"/>
      <c r="B401" s="94"/>
      <c r="C401" s="94"/>
      <c r="D401" s="81"/>
      <c r="E401" s="94"/>
      <c r="F401" s="94"/>
      <c r="H401" s="81"/>
      <c r="Z401" s="368"/>
      <c r="AA401" s="368"/>
      <c r="AB401" s="369"/>
    </row>
    <row r="402" ht="15.75" customHeight="1">
      <c r="A402" s="94"/>
      <c r="B402" s="94"/>
      <c r="C402" s="94"/>
      <c r="D402" s="81"/>
      <c r="E402" s="94"/>
      <c r="F402" s="94"/>
      <c r="H402" s="81"/>
      <c r="Z402" s="368"/>
      <c r="AA402" s="368"/>
      <c r="AB402" s="369"/>
    </row>
    <row r="403" ht="15.75" customHeight="1">
      <c r="A403" s="94"/>
      <c r="B403" s="94"/>
      <c r="C403" s="94"/>
      <c r="D403" s="81"/>
      <c r="E403" s="94"/>
      <c r="F403" s="94"/>
      <c r="H403" s="81"/>
      <c r="Z403" s="368"/>
      <c r="AA403" s="368"/>
      <c r="AB403" s="369"/>
    </row>
    <row r="404" ht="15.75" customHeight="1">
      <c r="A404" s="94"/>
      <c r="B404" s="94"/>
      <c r="C404" s="94"/>
      <c r="D404" s="81"/>
      <c r="E404" s="94"/>
      <c r="F404" s="94"/>
      <c r="H404" s="81"/>
      <c r="Z404" s="368"/>
      <c r="AA404" s="368"/>
      <c r="AB404" s="369"/>
    </row>
    <row r="405" ht="15.75" customHeight="1">
      <c r="A405" s="94"/>
      <c r="B405" s="94"/>
      <c r="C405" s="94"/>
      <c r="D405" s="81"/>
      <c r="E405" s="94"/>
      <c r="F405" s="94"/>
      <c r="H405" s="81"/>
      <c r="Z405" s="368"/>
      <c r="AA405" s="368"/>
      <c r="AB405" s="369"/>
    </row>
    <row r="406" ht="15.75" customHeight="1">
      <c r="A406" s="94"/>
      <c r="B406" s="94"/>
      <c r="C406" s="94"/>
      <c r="D406" s="81"/>
      <c r="E406" s="94"/>
      <c r="F406" s="94"/>
      <c r="H406" s="81"/>
      <c r="Z406" s="368"/>
      <c r="AA406" s="368"/>
      <c r="AB406" s="369"/>
    </row>
    <row r="407" ht="15.75" customHeight="1">
      <c r="A407" s="94"/>
      <c r="B407" s="94"/>
      <c r="C407" s="94"/>
      <c r="D407" s="81"/>
      <c r="E407" s="94"/>
      <c r="F407" s="94"/>
      <c r="H407" s="81"/>
      <c r="Z407" s="368"/>
      <c r="AA407" s="368"/>
      <c r="AB407" s="369"/>
    </row>
    <row r="408" ht="15.75" customHeight="1">
      <c r="A408" s="94"/>
      <c r="B408" s="94"/>
      <c r="C408" s="94"/>
      <c r="D408" s="81"/>
      <c r="E408" s="94"/>
      <c r="F408" s="94"/>
      <c r="H408" s="81"/>
      <c r="Z408" s="368"/>
      <c r="AA408" s="368"/>
      <c r="AB408" s="369"/>
    </row>
    <row r="409" ht="15.75" customHeight="1">
      <c r="A409" s="94"/>
      <c r="B409" s="94"/>
      <c r="C409" s="94"/>
      <c r="D409" s="81"/>
      <c r="E409" s="94"/>
      <c r="F409" s="94"/>
      <c r="H409" s="81"/>
      <c r="Z409" s="368"/>
      <c r="AA409" s="368"/>
      <c r="AB409" s="369"/>
    </row>
    <row r="410" ht="15.75" customHeight="1">
      <c r="A410" s="94"/>
      <c r="B410" s="94"/>
      <c r="C410" s="94"/>
      <c r="D410" s="81"/>
      <c r="E410" s="94"/>
      <c r="F410" s="94"/>
      <c r="H410" s="81"/>
      <c r="Z410" s="368"/>
      <c r="AA410" s="368"/>
      <c r="AB410" s="369"/>
    </row>
    <row r="411" ht="15.75" customHeight="1">
      <c r="A411" s="94"/>
      <c r="B411" s="94"/>
      <c r="C411" s="94"/>
      <c r="D411" s="81"/>
      <c r="E411" s="94"/>
      <c r="F411" s="94"/>
      <c r="H411" s="81"/>
      <c r="Z411" s="368"/>
      <c r="AA411" s="368"/>
      <c r="AB411" s="369"/>
    </row>
    <row r="412" ht="15.75" customHeight="1">
      <c r="A412" s="94"/>
      <c r="B412" s="94"/>
      <c r="C412" s="94"/>
      <c r="D412" s="81"/>
      <c r="E412" s="94"/>
      <c r="F412" s="94"/>
      <c r="H412" s="81"/>
      <c r="Z412" s="368"/>
      <c r="AA412" s="368"/>
      <c r="AB412" s="369"/>
    </row>
    <row r="413" ht="15.75" customHeight="1">
      <c r="A413" s="94"/>
      <c r="B413" s="94"/>
      <c r="C413" s="94"/>
      <c r="D413" s="81"/>
      <c r="E413" s="94"/>
      <c r="F413" s="94"/>
      <c r="H413" s="81"/>
      <c r="Z413" s="368"/>
      <c r="AA413" s="368"/>
      <c r="AB413" s="369"/>
    </row>
    <row r="414" ht="15.75" customHeight="1">
      <c r="A414" s="94"/>
      <c r="B414" s="94"/>
      <c r="C414" s="94"/>
      <c r="D414" s="81"/>
      <c r="E414" s="94"/>
      <c r="F414" s="94"/>
      <c r="H414" s="81"/>
      <c r="Z414" s="368"/>
      <c r="AA414" s="368"/>
      <c r="AB414" s="369"/>
    </row>
    <row r="415" ht="15.75" customHeight="1">
      <c r="A415" s="94"/>
      <c r="B415" s="94"/>
      <c r="C415" s="94"/>
      <c r="D415" s="81"/>
      <c r="E415" s="94"/>
      <c r="F415" s="94"/>
      <c r="H415" s="81"/>
      <c r="Z415" s="368"/>
      <c r="AA415" s="368"/>
      <c r="AB415" s="369"/>
    </row>
    <row r="416" ht="15.75" customHeight="1">
      <c r="A416" s="94"/>
      <c r="B416" s="94"/>
      <c r="C416" s="94"/>
      <c r="D416" s="81"/>
      <c r="E416" s="94"/>
      <c r="F416" s="94"/>
      <c r="H416" s="81"/>
      <c r="Z416" s="368"/>
      <c r="AA416" s="368"/>
      <c r="AB416" s="369"/>
    </row>
    <row r="417" ht="15.75" customHeight="1">
      <c r="A417" s="94"/>
      <c r="B417" s="94"/>
      <c r="C417" s="94"/>
      <c r="D417" s="81"/>
      <c r="E417" s="94"/>
      <c r="F417" s="94"/>
      <c r="H417" s="81"/>
      <c r="Z417" s="368"/>
      <c r="AA417" s="368"/>
      <c r="AB417" s="369"/>
    </row>
    <row r="418" ht="15.75" customHeight="1">
      <c r="A418" s="94"/>
      <c r="B418" s="94"/>
      <c r="C418" s="94"/>
      <c r="D418" s="81"/>
      <c r="E418" s="94"/>
      <c r="F418" s="94"/>
      <c r="H418" s="81"/>
      <c r="Z418" s="368"/>
      <c r="AA418" s="368"/>
      <c r="AB418" s="369"/>
    </row>
    <row r="419" ht="15.75" customHeight="1">
      <c r="A419" s="94"/>
      <c r="B419" s="94"/>
      <c r="C419" s="94"/>
      <c r="D419" s="81"/>
      <c r="E419" s="94"/>
      <c r="F419" s="94"/>
      <c r="H419" s="81"/>
      <c r="Z419" s="368"/>
      <c r="AA419" s="368"/>
      <c r="AB419" s="369"/>
    </row>
    <row r="420" ht="15.75" customHeight="1">
      <c r="A420" s="94"/>
      <c r="B420" s="94"/>
      <c r="C420" s="94"/>
      <c r="D420" s="81"/>
      <c r="E420" s="94"/>
      <c r="F420" s="94"/>
      <c r="H420" s="81"/>
      <c r="Z420" s="368"/>
      <c r="AA420" s="368"/>
      <c r="AB420" s="369"/>
    </row>
    <row r="421" ht="15.75" customHeight="1">
      <c r="A421" s="94"/>
      <c r="B421" s="94"/>
      <c r="C421" s="94"/>
      <c r="D421" s="81"/>
      <c r="E421" s="94"/>
      <c r="F421" s="94"/>
      <c r="H421" s="81"/>
      <c r="Z421" s="368"/>
      <c r="AA421" s="368"/>
      <c r="AB421" s="369"/>
    </row>
    <row r="422" ht="15.75" customHeight="1">
      <c r="A422" s="94"/>
      <c r="B422" s="94"/>
      <c r="C422" s="94"/>
      <c r="D422" s="81"/>
      <c r="E422" s="94"/>
      <c r="F422" s="94"/>
      <c r="H422" s="81"/>
      <c r="Z422" s="368"/>
      <c r="AA422" s="368"/>
      <c r="AB422" s="369"/>
    </row>
    <row r="423" ht="15.75" customHeight="1">
      <c r="A423" s="94"/>
      <c r="B423" s="94"/>
      <c r="C423" s="94"/>
      <c r="D423" s="81"/>
      <c r="E423" s="94"/>
      <c r="F423" s="94"/>
      <c r="H423" s="81"/>
      <c r="Z423" s="368"/>
      <c r="AA423" s="368"/>
      <c r="AB423" s="369"/>
    </row>
    <row r="424" ht="15.75" customHeight="1">
      <c r="A424" s="94"/>
      <c r="B424" s="94"/>
      <c r="C424" s="94"/>
      <c r="D424" s="81"/>
      <c r="E424" s="94"/>
      <c r="F424" s="94"/>
      <c r="H424" s="81"/>
      <c r="Z424" s="368"/>
      <c r="AA424" s="368"/>
      <c r="AB424" s="369"/>
    </row>
    <row r="425" ht="15.75" customHeight="1">
      <c r="A425" s="94"/>
      <c r="B425" s="94"/>
      <c r="C425" s="94"/>
      <c r="D425" s="81"/>
      <c r="E425" s="94"/>
      <c r="F425" s="94"/>
      <c r="H425" s="81"/>
      <c r="Z425" s="368"/>
      <c r="AA425" s="368"/>
      <c r="AB425" s="369"/>
    </row>
    <row r="426" ht="15.75" customHeight="1">
      <c r="A426" s="94"/>
      <c r="B426" s="94"/>
      <c r="C426" s="94"/>
      <c r="D426" s="81"/>
      <c r="E426" s="94"/>
      <c r="F426" s="94"/>
      <c r="H426" s="81"/>
      <c r="Z426" s="368"/>
      <c r="AA426" s="368"/>
      <c r="AB426" s="369"/>
    </row>
    <row r="427" ht="15.75" customHeight="1">
      <c r="A427" s="94"/>
      <c r="B427" s="94"/>
      <c r="C427" s="94"/>
      <c r="D427" s="81"/>
      <c r="E427" s="94"/>
      <c r="F427" s="94"/>
      <c r="H427" s="81"/>
      <c r="Z427" s="368"/>
      <c r="AA427" s="368"/>
      <c r="AB427" s="369"/>
    </row>
    <row r="428" ht="15.75" customHeight="1">
      <c r="A428" s="94"/>
      <c r="B428" s="94"/>
      <c r="C428" s="94"/>
      <c r="D428" s="81"/>
      <c r="E428" s="94"/>
      <c r="F428" s="94"/>
      <c r="H428" s="81"/>
      <c r="Z428" s="368"/>
      <c r="AA428" s="368"/>
      <c r="AB428" s="369"/>
    </row>
    <row r="429" ht="15.75" customHeight="1">
      <c r="A429" s="94"/>
      <c r="B429" s="94"/>
      <c r="C429" s="94"/>
      <c r="D429" s="81"/>
      <c r="E429" s="94"/>
      <c r="F429" s="94"/>
      <c r="H429" s="81"/>
      <c r="Z429" s="368"/>
      <c r="AA429" s="368"/>
      <c r="AB429" s="369"/>
    </row>
    <row r="430" ht="15.75" customHeight="1">
      <c r="A430" s="94"/>
      <c r="B430" s="94"/>
      <c r="C430" s="94"/>
      <c r="D430" s="81"/>
      <c r="E430" s="94"/>
      <c r="F430" s="94"/>
      <c r="H430" s="81"/>
      <c r="Z430" s="368"/>
      <c r="AA430" s="368"/>
      <c r="AB430" s="369"/>
    </row>
    <row r="431" ht="15.75" customHeight="1">
      <c r="A431" s="94"/>
      <c r="B431" s="94"/>
      <c r="C431" s="94"/>
      <c r="D431" s="81"/>
      <c r="E431" s="94"/>
      <c r="F431" s="94"/>
      <c r="H431" s="81"/>
      <c r="Z431" s="368"/>
      <c r="AA431" s="368"/>
      <c r="AB431" s="369"/>
    </row>
    <row r="432" ht="15.75" customHeight="1">
      <c r="A432" s="94"/>
      <c r="B432" s="94"/>
      <c r="C432" s="94"/>
      <c r="D432" s="81"/>
      <c r="E432" s="94"/>
      <c r="F432" s="94"/>
      <c r="H432" s="81"/>
      <c r="Z432" s="368"/>
      <c r="AA432" s="368"/>
      <c r="AB432" s="369"/>
    </row>
    <row r="433" ht="15.75" customHeight="1">
      <c r="A433" s="94"/>
      <c r="B433" s="94"/>
      <c r="C433" s="94"/>
      <c r="D433" s="81"/>
      <c r="E433" s="94"/>
      <c r="F433" s="94"/>
      <c r="H433" s="81"/>
      <c r="Z433" s="368"/>
      <c r="AA433" s="368"/>
      <c r="AB433" s="369"/>
    </row>
    <row r="434" ht="15.75" customHeight="1">
      <c r="A434" s="94"/>
      <c r="B434" s="94"/>
      <c r="C434" s="94"/>
      <c r="D434" s="81"/>
      <c r="E434" s="94"/>
      <c r="F434" s="94"/>
      <c r="H434" s="81"/>
      <c r="Z434" s="368"/>
      <c r="AA434" s="368"/>
      <c r="AB434" s="369"/>
    </row>
    <row r="435" ht="15.75" customHeight="1">
      <c r="A435" s="94"/>
      <c r="B435" s="94"/>
      <c r="C435" s="94"/>
      <c r="D435" s="81"/>
      <c r="E435" s="94"/>
      <c r="F435" s="94"/>
      <c r="H435" s="81"/>
      <c r="Z435" s="368"/>
      <c r="AA435" s="368"/>
      <c r="AB435" s="369"/>
    </row>
    <row r="436" ht="15.75" customHeight="1">
      <c r="A436" s="94"/>
      <c r="B436" s="94"/>
      <c r="C436" s="94"/>
      <c r="D436" s="81"/>
      <c r="E436" s="94"/>
      <c r="F436" s="94"/>
      <c r="H436" s="81"/>
      <c r="Z436" s="368"/>
      <c r="AA436" s="368"/>
      <c r="AB436" s="369"/>
    </row>
    <row r="437" ht="15.75" customHeight="1">
      <c r="A437" s="94"/>
      <c r="B437" s="94"/>
      <c r="C437" s="94"/>
      <c r="D437" s="81"/>
      <c r="E437" s="94"/>
      <c r="F437" s="94"/>
      <c r="H437" s="81"/>
      <c r="Z437" s="368"/>
      <c r="AA437" s="368"/>
      <c r="AB437" s="369"/>
    </row>
    <row r="438" ht="15.75" customHeight="1">
      <c r="A438" s="94"/>
      <c r="B438" s="94"/>
      <c r="C438" s="94"/>
      <c r="D438" s="81"/>
      <c r="E438" s="94"/>
      <c r="F438" s="94"/>
      <c r="H438" s="81"/>
      <c r="Z438" s="368"/>
      <c r="AA438" s="368"/>
      <c r="AB438" s="369"/>
    </row>
    <row r="439" ht="15.75" customHeight="1">
      <c r="A439" s="94"/>
      <c r="B439" s="94"/>
      <c r="C439" s="94"/>
      <c r="D439" s="81"/>
      <c r="E439" s="94"/>
      <c r="F439" s="94"/>
      <c r="H439" s="81"/>
      <c r="Z439" s="368"/>
      <c r="AA439" s="368"/>
      <c r="AB439" s="369"/>
    </row>
    <row r="440" ht="15.75" customHeight="1">
      <c r="A440" s="94"/>
      <c r="B440" s="94"/>
      <c r="C440" s="94"/>
      <c r="D440" s="81"/>
      <c r="E440" s="94"/>
      <c r="F440" s="94"/>
      <c r="H440" s="81"/>
      <c r="Z440" s="368"/>
      <c r="AA440" s="368"/>
      <c r="AB440" s="369"/>
    </row>
    <row r="441" ht="15.75" customHeight="1">
      <c r="A441" s="94"/>
      <c r="B441" s="94"/>
      <c r="C441" s="94"/>
      <c r="D441" s="81"/>
      <c r="E441" s="94"/>
      <c r="F441" s="94"/>
      <c r="H441" s="81"/>
      <c r="Z441" s="368"/>
      <c r="AA441" s="368"/>
      <c r="AB441" s="369"/>
    </row>
    <row r="442" ht="15.75" customHeight="1">
      <c r="A442" s="94"/>
      <c r="B442" s="94"/>
      <c r="C442" s="94"/>
      <c r="D442" s="81"/>
      <c r="E442" s="94"/>
      <c r="F442" s="94"/>
      <c r="H442" s="81"/>
      <c r="Z442" s="368"/>
      <c r="AA442" s="368"/>
      <c r="AB442" s="369"/>
    </row>
    <row r="443" ht="15.75" customHeight="1">
      <c r="A443" s="94"/>
      <c r="B443" s="94"/>
      <c r="C443" s="94"/>
      <c r="D443" s="81"/>
      <c r="E443" s="94"/>
      <c r="F443" s="94"/>
      <c r="H443" s="81"/>
      <c r="Z443" s="368"/>
      <c r="AA443" s="368"/>
      <c r="AB443" s="369"/>
    </row>
    <row r="444" ht="15.75" customHeight="1">
      <c r="A444" s="94"/>
      <c r="B444" s="94"/>
      <c r="C444" s="94"/>
      <c r="D444" s="81"/>
      <c r="E444" s="94"/>
      <c r="F444" s="94"/>
      <c r="H444" s="81"/>
      <c r="Z444" s="368"/>
      <c r="AA444" s="368"/>
      <c r="AB444" s="369"/>
    </row>
    <row r="445" ht="15.75" customHeight="1">
      <c r="A445" s="94"/>
      <c r="B445" s="94"/>
      <c r="C445" s="94"/>
      <c r="D445" s="81"/>
      <c r="E445" s="94"/>
      <c r="F445" s="94"/>
      <c r="H445" s="81"/>
      <c r="Z445" s="368"/>
      <c r="AA445" s="368"/>
      <c r="AB445" s="369"/>
    </row>
    <row r="446" ht="15.75" customHeight="1">
      <c r="A446" s="94"/>
      <c r="B446" s="94"/>
      <c r="C446" s="94"/>
      <c r="D446" s="81"/>
      <c r="E446" s="94"/>
      <c r="F446" s="94"/>
      <c r="H446" s="81"/>
      <c r="Z446" s="368"/>
      <c r="AA446" s="368"/>
      <c r="AB446" s="369"/>
    </row>
    <row r="447" ht="15.75" customHeight="1">
      <c r="A447" s="94"/>
      <c r="B447" s="94"/>
      <c r="C447" s="94"/>
      <c r="D447" s="81"/>
      <c r="E447" s="94"/>
      <c r="F447" s="94"/>
      <c r="H447" s="81"/>
      <c r="Z447" s="368"/>
      <c r="AA447" s="368"/>
      <c r="AB447" s="369"/>
    </row>
    <row r="448" ht="15.75" customHeight="1">
      <c r="A448" s="94"/>
      <c r="B448" s="94"/>
      <c r="C448" s="94"/>
      <c r="D448" s="81"/>
      <c r="E448" s="94"/>
      <c r="F448" s="94"/>
      <c r="H448" s="81"/>
      <c r="Z448" s="368"/>
      <c r="AA448" s="368"/>
      <c r="AB448" s="369"/>
    </row>
    <row r="449" ht="15.75" customHeight="1">
      <c r="A449" s="94"/>
      <c r="B449" s="94"/>
      <c r="C449" s="94"/>
      <c r="D449" s="81"/>
      <c r="E449" s="94"/>
      <c r="F449" s="94"/>
      <c r="H449" s="81"/>
      <c r="Z449" s="368"/>
      <c r="AA449" s="368"/>
      <c r="AB449" s="369"/>
    </row>
    <row r="450" ht="15.75" customHeight="1">
      <c r="A450" s="94"/>
      <c r="B450" s="94"/>
      <c r="C450" s="94"/>
      <c r="D450" s="81"/>
      <c r="E450" s="94"/>
      <c r="F450" s="94"/>
      <c r="H450" s="81"/>
      <c r="Z450" s="368"/>
      <c r="AA450" s="368"/>
      <c r="AB450" s="369"/>
    </row>
    <row r="451" ht="15.75" customHeight="1">
      <c r="A451" s="94"/>
      <c r="B451" s="94"/>
      <c r="C451" s="94"/>
      <c r="D451" s="81"/>
      <c r="E451" s="94"/>
      <c r="F451" s="94"/>
      <c r="H451" s="81"/>
      <c r="Z451" s="368"/>
      <c r="AA451" s="368"/>
      <c r="AB451" s="369"/>
    </row>
    <row r="452" ht="15.75" customHeight="1">
      <c r="A452" s="94"/>
      <c r="B452" s="94"/>
      <c r="C452" s="94"/>
      <c r="D452" s="81"/>
      <c r="E452" s="94"/>
      <c r="F452" s="94"/>
      <c r="H452" s="81"/>
      <c r="Z452" s="368"/>
      <c r="AA452" s="368"/>
      <c r="AB452" s="369"/>
    </row>
    <row r="453" ht="15.75" customHeight="1">
      <c r="A453" s="94"/>
      <c r="B453" s="94"/>
      <c r="C453" s="94"/>
      <c r="D453" s="81"/>
      <c r="E453" s="94"/>
      <c r="F453" s="94"/>
      <c r="H453" s="81"/>
      <c r="Z453" s="368"/>
      <c r="AA453" s="368"/>
      <c r="AB453" s="369"/>
    </row>
    <row r="454" ht="15.75" customHeight="1">
      <c r="A454" s="94"/>
      <c r="B454" s="94"/>
      <c r="C454" s="94"/>
      <c r="D454" s="81"/>
      <c r="E454" s="94"/>
      <c r="F454" s="94"/>
      <c r="H454" s="81"/>
      <c r="Z454" s="368"/>
      <c r="AA454" s="368"/>
      <c r="AB454" s="369"/>
    </row>
    <row r="455" ht="15.75" customHeight="1">
      <c r="A455" s="94"/>
      <c r="B455" s="94"/>
      <c r="C455" s="94"/>
      <c r="D455" s="81"/>
      <c r="E455" s="94"/>
      <c r="F455" s="94"/>
      <c r="H455" s="81"/>
      <c r="Z455" s="368"/>
      <c r="AA455" s="368"/>
      <c r="AB455" s="369"/>
    </row>
    <row r="456" ht="15.75" customHeight="1">
      <c r="A456" s="94"/>
      <c r="B456" s="94"/>
      <c r="C456" s="94"/>
      <c r="D456" s="81"/>
      <c r="E456" s="94"/>
      <c r="F456" s="94"/>
      <c r="H456" s="81"/>
      <c r="Z456" s="368"/>
      <c r="AA456" s="368"/>
      <c r="AB456" s="369"/>
    </row>
    <row r="457" ht="15.75" customHeight="1">
      <c r="A457" s="94"/>
      <c r="B457" s="94"/>
      <c r="C457" s="94"/>
      <c r="D457" s="81"/>
      <c r="E457" s="94"/>
      <c r="F457" s="94"/>
      <c r="H457" s="81"/>
      <c r="Z457" s="368"/>
      <c r="AA457" s="368"/>
      <c r="AB457" s="369"/>
    </row>
    <row r="458" ht="15.75" customHeight="1">
      <c r="A458" s="94"/>
      <c r="B458" s="94"/>
      <c r="C458" s="94"/>
      <c r="D458" s="81"/>
      <c r="E458" s="94"/>
      <c r="F458" s="94"/>
      <c r="H458" s="81"/>
      <c r="Z458" s="368"/>
      <c r="AA458" s="368"/>
      <c r="AB458" s="369"/>
    </row>
    <row r="459" ht="15.75" customHeight="1">
      <c r="A459" s="94"/>
      <c r="B459" s="94"/>
      <c r="C459" s="94"/>
      <c r="D459" s="81"/>
      <c r="E459" s="94"/>
      <c r="F459" s="94"/>
      <c r="H459" s="81"/>
      <c r="Z459" s="368"/>
      <c r="AA459" s="368"/>
      <c r="AB459" s="369"/>
    </row>
    <row r="460" ht="15.75" customHeight="1">
      <c r="A460" s="94"/>
      <c r="B460" s="94"/>
      <c r="C460" s="94"/>
      <c r="D460" s="81"/>
      <c r="E460" s="94"/>
      <c r="F460" s="94"/>
      <c r="H460" s="81"/>
      <c r="Z460" s="368"/>
      <c r="AA460" s="368"/>
      <c r="AB460" s="369"/>
    </row>
    <row r="461" ht="15.75" customHeight="1">
      <c r="A461" s="94"/>
      <c r="B461" s="94"/>
      <c r="C461" s="94"/>
      <c r="D461" s="81"/>
      <c r="E461" s="94"/>
      <c r="F461" s="94"/>
      <c r="H461" s="81"/>
      <c r="Z461" s="368"/>
      <c r="AA461" s="368"/>
      <c r="AB461" s="369"/>
    </row>
    <row r="462" ht="15.75" customHeight="1">
      <c r="A462" s="94"/>
      <c r="B462" s="94"/>
      <c r="C462" s="94"/>
      <c r="D462" s="81"/>
      <c r="E462" s="94"/>
      <c r="F462" s="94"/>
      <c r="H462" s="81"/>
      <c r="Z462" s="368"/>
      <c r="AA462" s="368"/>
      <c r="AB462" s="369"/>
    </row>
    <row r="463" ht="15.75" customHeight="1">
      <c r="A463" s="94"/>
      <c r="B463" s="94"/>
      <c r="C463" s="94"/>
      <c r="D463" s="81"/>
      <c r="E463" s="94"/>
      <c r="F463" s="94"/>
      <c r="H463" s="81"/>
      <c r="Z463" s="368"/>
      <c r="AA463" s="368"/>
      <c r="AB463" s="369"/>
    </row>
    <row r="464" ht="15.75" customHeight="1">
      <c r="A464" s="94"/>
      <c r="B464" s="94"/>
      <c r="C464" s="94"/>
      <c r="D464" s="81"/>
      <c r="E464" s="94"/>
      <c r="F464" s="94"/>
      <c r="H464" s="81"/>
      <c r="Z464" s="368"/>
      <c r="AA464" s="368"/>
      <c r="AB464" s="369"/>
    </row>
    <row r="465" ht="15.75" customHeight="1">
      <c r="A465" s="94"/>
      <c r="B465" s="94"/>
      <c r="C465" s="94"/>
      <c r="D465" s="81"/>
      <c r="E465" s="94"/>
      <c r="F465" s="94"/>
      <c r="H465" s="81"/>
      <c r="Z465" s="368"/>
      <c r="AA465" s="368"/>
      <c r="AB465" s="369"/>
    </row>
    <row r="466" ht="15.75" customHeight="1">
      <c r="A466" s="94"/>
      <c r="B466" s="94"/>
      <c r="C466" s="94"/>
      <c r="D466" s="81"/>
      <c r="E466" s="94"/>
      <c r="F466" s="94"/>
      <c r="H466" s="81"/>
      <c r="Z466" s="368"/>
      <c r="AA466" s="368"/>
      <c r="AB466" s="369"/>
    </row>
    <row r="467" ht="15.75" customHeight="1">
      <c r="A467" s="94"/>
      <c r="B467" s="94"/>
      <c r="C467" s="94"/>
      <c r="D467" s="81"/>
      <c r="E467" s="94"/>
      <c r="F467" s="94"/>
      <c r="H467" s="81"/>
      <c r="Z467" s="368"/>
      <c r="AA467" s="368"/>
      <c r="AB467" s="369"/>
    </row>
    <row r="468" ht="15.75" customHeight="1">
      <c r="A468" s="94"/>
      <c r="B468" s="94"/>
      <c r="C468" s="94"/>
      <c r="D468" s="81"/>
      <c r="E468" s="94"/>
      <c r="F468" s="94"/>
      <c r="H468" s="81"/>
      <c r="Z468" s="368"/>
      <c r="AA468" s="368"/>
      <c r="AB468" s="369"/>
    </row>
    <row r="469" ht="15.75" customHeight="1">
      <c r="A469" s="94"/>
      <c r="B469" s="94"/>
      <c r="C469" s="94"/>
      <c r="D469" s="81"/>
      <c r="E469" s="94"/>
      <c r="F469" s="94"/>
      <c r="H469" s="81"/>
      <c r="Z469" s="368"/>
      <c r="AA469" s="368"/>
      <c r="AB469" s="369"/>
    </row>
    <row r="470" ht="15.75" customHeight="1">
      <c r="A470" s="94"/>
      <c r="B470" s="94"/>
      <c r="C470" s="94"/>
      <c r="D470" s="81"/>
      <c r="E470" s="94"/>
      <c r="F470" s="94"/>
      <c r="H470" s="81"/>
      <c r="Z470" s="368"/>
      <c r="AA470" s="368"/>
      <c r="AB470" s="369"/>
    </row>
    <row r="471" ht="15.75" customHeight="1">
      <c r="A471" s="94"/>
      <c r="B471" s="94"/>
      <c r="C471" s="94"/>
      <c r="D471" s="81"/>
      <c r="E471" s="94"/>
      <c r="F471" s="94"/>
      <c r="H471" s="81"/>
      <c r="Z471" s="368"/>
      <c r="AA471" s="368"/>
      <c r="AB471" s="369"/>
    </row>
    <row r="472" ht="15.75" customHeight="1">
      <c r="A472" s="94"/>
      <c r="B472" s="94"/>
      <c r="C472" s="94"/>
      <c r="D472" s="81"/>
      <c r="E472" s="94"/>
      <c r="F472" s="94"/>
      <c r="H472" s="81"/>
      <c r="Z472" s="368"/>
      <c r="AA472" s="368"/>
      <c r="AB472" s="369"/>
    </row>
    <row r="473" ht="15.75" customHeight="1">
      <c r="A473" s="94"/>
      <c r="B473" s="94"/>
      <c r="C473" s="94"/>
      <c r="D473" s="81"/>
      <c r="E473" s="94"/>
      <c r="F473" s="94"/>
      <c r="H473" s="81"/>
      <c r="Z473" s="368"/>
      <c r="AA473" s="368"/>
      <c r="AB473" s="369"/>
    </row>
    <row r="474" ht="15.75" customHeight="1">
      <c r="A474" s="94"/>
      <c r="B474" s="94"/>
      <c r="C474" s="94"/>
      <c r="D474" s="81"/>
      <c r="E474" s="94"/>
      <c r="F474" s="94"/>
      <c r="H474" s="81"/>
      <c r="Z474" s="368"/>
      <c r="AA474" s="368"/>
      <c r="AB474" s="369"/>
    </row>
    <row r="475" ht="15.75" customHeight="1">
      <c r="A475" s="94"/>
      <c r="B475" s="94"/>
      <c r="C475" s="94"/>
      <c r="D475" s="81"/>
      <c r="E475" s="94"/>
      <c r="F475" s="94"/>
      <c r="H475" s="81"/>
      <c r="Z475" s="368"/>
      <c r="AA475" s="368"/>
      <c r="AB475" s="369"/>
    </row>
    <row r="476" ht="15.75" customHeight="1">
      <c r="A476" s="94"/>
      <c r="B476" s="94"/>
      <c r="C476" s="94"/>
      <c r="D476" s="81"/>
      <c r="E476" s="94"/>
      <c r="F476" s="94"/>
      <c r="H476" s="81"/>
      <c r="Z476" s="368"/>
      <c r="AA476" s="368"/>
      <c r="AB476" s="369"/>
    </row>
    <row r="477" ht="15.75" customHeight="1">
      <c r="A477" s="94"/>
      <c r="B477" s="94"/>
      <c r="C477" s="94"/>
      <c r="D477" s="81"/>
      <c r="E477" s="94"/>
      <c r="F477" s="94"/>
      <c r="H477" s="81"/>
      <c r="Z477" s="368"/>
      <c r="AA477" s="368"/>
      <c r="AB477" s="369"/>
    </row>
    <row r="478" ht="15.75" customHeight="1">
      <c r="A478" s="94"/>
      <c r="B478" s="94"/>
      <c r="C478" s="94"/>
      <c r="D478" s="81"/>
      <c r="E478" s="94"/>
      <c r="F478" s="94"/>
      <c r="H478" s="81"/>
      <c r="Z478" s="368"/>
      <c r="AA478" s="368"/>
      <c r="AB478" s="369"/>
    </row>
    <row r="479" ht="15.75" customHeight="1">
      <c r="A479" s="94"/>
      <c r="B479" s="94"/>
      <c r="C479" s="94"/>
      <c r="D479" s="81"/>
      <c r="E479" s="94"/>
      <c r="F479" s="94"/>
      <c r="H479" s="81"/>
      <c r="Z479" s="368"/>
      <c r="AA479" s="368"/>
      <c r="AB479" s="369"/>
    </row>
    <row r="480" ht="15.75" customHeight="1">
      <c r="A480" s="94"/>
      <c r="B480" s="94"/>
      <c r="C480" s="94"/>
      <c r="D480" s="81"/>
      <c r="E480" s="94"/>
      <c r="F480" s="94"/>
      <c r="H480" s="81"/>
      <c r="Z480" s="368"/>
      <c r="AA480" s="368"/>
      <c r="AB480" s="369"/>
    </row>
    <row r="481" ht="15.75" customHeight="1">
      <c r="A481" s="94"/>
      <c r="B481" s="94"/>
      <c r="C481" s="94"/>
      <c r="D481" s="81"/>
      <c r="E481" s="94"/>
      <c r="F481" s="94"/>
      <c r="H481" s="81"/>
      <c r="Z481" s="368"/>
      <c r="AA481" s="368"/>
      <c r="AB481" s="369"/>
    </row>
    <row r="482" ht="15.75" customHeight="1">
      <c r="A482" s="94"/>
      <c r="B482" s="94"/>
      <c r="C482" s="94"/>
      <c r="D482" s="81"/>
      <c r="E482" s="94"/>
      <c r="F482" s="94"/>
      <c r="H482" s="81"/>
      <c r="Z482" s="368"/>
      <c r="AA482" s="368"/>
      <c r="AB482" s="369"/>
    </row>
    <row r="483" ht="15.75" customHeight="1">
      <c r="A483" s="94"/>
      <c r="B483" s="94"/>
      <c r="C483" s="94"/>
      <c r="D483" s="81"/>
      <c r="E483" s="94"/>
      <c r="F483" s="94"/>
      <c r="H483" s="81"/>
      <c r="Z483" s="368"/>
      <c r="AA483" s="368"/>
      <c r="AB483" s="369"/>
    </row>
    <row r="484" ht="15.75" customHeight="1">
      <c r="A484" s="94"/>
      <c r="B484" s="94"/>
      <c r="C484" s="94"/>
      <c r="D484" s="81"/>
      <c r="E484" s="94"/>
      <c r="F484" s="94"/>
      <c r="H484" s="81"/>
      <c r="Z484" s="368"/>
      <c r="AA484" s="368"/>
      <c r="AB484" s="369"/>
    </row>
    <row r="485" ht="15.75" customHeight="1">
      <c r="A485" s="94"/>
      <c r="B485" s="94"/>
      <c r="C485" s="94"/>
      <c r="D485" s="81"/>
      <c r="E485" s="94"/>
      <c r="F485" s="94"/>
      <c r="H485" s="81"/>
      <c r="Z485" s="368"/>
      <c r="AA485" s="368"/>
      <c r="AB485" s="369"/>
    </row>
    <row r="486" ht="15.75" customHeight="1">
      <c r="A486" s="94"/>
      <c r="B486" s="94"/>
      <c r="C486" s="94"/>
      <c r="D486" s="81"/>
      <c r="E486" s="94"/>
      <c r="F486" s="94"/>
      <c r="H486" s="81"/>
      <c r="Z486" s="368"/>
      <c r="AA486" s="368"/>
      <c r="AB486" s="369"/>
    </row>
    <row r="487" ht="15.75" customHeight="1">
      <c r="A487" s="94"/>
      <c r="B487" s="94"/>
      <c r="C487" s="94"/>
      <c r="D487" s="81"/>
      <c r="E487" s="94"/>
      <c r="F487" s="94"/>
      <c r="H487" s="81"/>
      <c r="Z487" s="368"/>
      <c r="AA487" s="368"/>
      <c r="AB487" s="369"/>
    </row>
    <row r="488" ht="15.75" customHeight="1">
      <c r="A488" s="94"/>
      <c r="B488" s="94"/>
      <c r="C488" s="94"/>
      <c r="D488" s="81"/>
      <c r="E488" s="94"/>
      <c r="F488" s="94"/>
      <c r="H488" s="81"/>
      <c r="Z488" s="368"/>
      <c r="AA488" s="368"/>
      <c r="AB488" s="369"/>
    </row>
    <row r="489" ht="15.75" customHeight="1">
      <c r="A489" s="94"/>
      <c r="B489" s="94"/>
      <c r="C489" s="94"/>
      <c r="D489" s="81"/>
      <c r="E489" s="94"/>
      <c r="F489" s="94"/>
      <c r="H489" s="81"/>
      <c r="Z489" s="368"/>
      <c r="AA489" s="368"/>
      <c r="AB489" s="369"/>
    </row>
    <row r="490" ht="15.75" customHeight="1">
      <c r="A490" s="94"/>
      <c r="B490" s="94"/>
      <c r="C490" s="94"/>
      <c r="D490" s="81"/>
      <c r="E490" s="94"/>
      <c r="F490" s="94"/>
      <c r="H490" s="81"/>
      <c r="Z490" s="368"/>
      <c r="AA490" s="368"/>
      <c r="AB490" s="369"/>
    </row>
    <row r="491" ht="15.75" customHeight="1">
      <c r="A491" s="94"/>
      <c r="B491" s="94"/>
      <c r="C491" s="94"/>
      <c r="D491" s="81"/>
      <c r="E491" s="94"/>
      <c r="F491" s="94"/>
      <c r="H491" s="81"/>
      <c r="Z491" s="368"/>
      <c r="AA491" s="368"/>
      <c r="AB491" s="369"/>
    </row>
    <row r="492" ht="15.75" customHeight="1">
      <c r="A492" s="94"/>
      <c r="B492" s="94"/>
      <c r="C492" s="94"/>
      <c r="D492" s="81"/>
      <c r="E492" s="94"/>
      <c r="F492" s="94"/>
      <c r="H492" s="81"/>
      <c r="Z492" s="368"/>
      <c r="AA492" s="368"/>
      <c r="AB492" s="369"/>
    </row>
    <row r="493" ht="15.75" customHeight="1">
      <c r="A493" s="94"/>
      <c r="B493" s="94"/>
      <c r="C493" s="94"/>
      <c r="D493" s="81"/>
      <c r="E493" s="94"/>
      <c r="F493" s="94"/>
      <c r="H493" s="81"/>
      <c r="Z493" s="368"/>
      <c r="AA493" s="368"/>
      <c r="AB493" s="369"/>
    </row>
    <row r="494" ht="15.75" customHeight="1">
      <c r="A494" s="94"/>
      <c r="B494" s="94"/>
      <c r="C494" s="94"/>
      <c r="D494" s="81"/>
      <c r="E494" s="94"/>
      <c r="F494" s="94"/>
      <c r="H494" s="81"/>
      <c r="Z494" s="368"/>
      <c r="AA494" s="368"/>
      <c r="AB494" s="369"/>
    </row>
    <row r="495" ht="15.75" customHeight="1">
      <c r="A495" s="94"/>
      <c r="B495" s="94"/>
      <c r="C495" s="94"/>
      <c r="D495" s="81"/>
      <c r="E495" s="94"/>
      <c r="F495" s="94"/>
      <c r="H495" s="81"/>
      <c r="Z495" s="368"/>
      <c r="AA495" s="368"/>
      <c r="AB495" s="369"/>
    </row>
    <row r="496" ht="15.75" customHeight="1">
      <c r="A496" s="94"/>
      <c r="B496" s="94"/>
      <c r="C496" s="94"/>
      <c r="D496" s="81"/>
      <c r="E496" s="94"/>
      <c r="F496" s="94"/>
      <c r="H496" s="81"/>
      <c r="Z496" s="368"/>
      <c r="AA496" s="368"/>
      <c r="AB496" s="369"/>
    </row>
    <row r="497" ht="15.75" customHeight="1">
      <c r="A497" s="94"/>
      <c r="B497" s="94"/>
      <c r="C497" s="94"/>
      <c r="D497" s="81"/>
      <c r="E497" s="94"/>
      <c r="F497" s="94"/>
      <c r="H497" s="81"/>
      <c r="Z497" s="368"/>
      <c r="AA497" s="368"/>
      <c r="AB497" s="369"/>
    </row>
    <row r="498" ht="15.75" customHeight="1">
      <c r="A498" s="94"/>
      <c r="B498" s="94"/>
      <c r="C498" s="94"/>
      <c r="D498" s="81"/>
      <c r="E498" s="94"/>
      <c r="F498" s="94"/>
      <c r="H498" s="81"/>
      <c r="Z498" s="368"/>
      <c r="AA498" s="368"/>
      <c r="AB498" s="369"/>
    </row>
    <row r="499" ht="15.75" customHeight="1">
      <c r="A499" s="94"/>
      <c r="B499" s="94"/>
      <c r="C499" s="94"/>
      <c r="D499" s="81"/>
      <c r="E499" s="94"/>
      <c r="F499" s="94"/>
      <c r="H499" s="81"/>
      <c r="Z499" s="368"/>
      <c r="AA499" s="368"/>
      <c r="AB499" s="369"/>
    </row>
    <row r="500" ht="15.75" customHeight="1">
      <c r="A500" s="94"/>
      <c r="B500" s="94"/>
      <c r="C500" s="94"/>
      <c r="D500" s="81"/>
      <c r="E500" s="94"/>
      <c r="F500" s="94"/>
      <c r="H500" s="81"/>
      <c r="Z500" s="368"/>
      <c r="AA500" s="368"/>
      <c r="AB500" s="369"/>
    </row>
    <row r="501" ht="15.75" customHeight="1">
      <c r="A501" s="94"/>
      <c r="B501" s="94"/>
      <c r="C501" s="94"/>
      <c r="D501" s="81"/>
      <c r="E501" s="94"/>
      <c r="F501" s="94"/>
      <c r="H501" s="81"/>
      <c r="Z501" s="368"/>
      <c r="AA501" s="368"/>
      <c r="AB501" s="369"/>
    </row>
    <row r="502" ht="15.75" customHeight="1">
      <c r="A502" s="94"/>
      <c r="B502" s="94"/>
      <c r="C502" s="94"/>
      <c r="D502" s="81"/>
      <c r="E502" s="94"/>
      <c r="F502" s="94"/>
      <c r="H502" s="81"/>
      <c r="Z502" s="368"/>
      <c r="AA502" s="368"/>
      <c r="AB502" s="369"/>
    </row>
    <row r="503" ht="15.75" customHeight="1">
      <c r="A503" s="94"/>
      <c r="B503" s="94"/>
      <c r="C503" s="94"/>
      <c r="D503" s="81"/>
      <c r="E503" s="94"/>
      <c r="F503" s="94"/>
      <c r="H503" s="81"/>
      <c r="Z503" s="368"/>
      <c r="AA503" s="368"/>
      <c r="AB503" s="369"/>
    </row>
    <row r="504" ht="15.75" customHeight="1">
      <c r="A504" s="94"/>
      <c r="B504" s="94"/>
      <c r="C504" s="94"/>
      <c r="D504" s="81"/>
      <c r="E504" s="94"/>
      <c r="F504" s="94"/>
      <c r="H504" s="81"/>
      <c r="Z504" s="368"/>
      <c r="AA504" s="368"/>
      <c r="AB504" s="369"/>
    </row>
    <row r="505" ht="15.75" customHeight="1">
      <c r="A505" s="94"/>
      <c r="B505" s="94"/>
      <c r="C505" s="94"/>
      <c r="D505" s="81"/>
      <c r="E505" s="94"/>
      <c r="F505" s="94"/>
      <c r="H505" s="81"/>
      <c r="Z505" s="368"/>
      <c r="AA505" s="368"/>
      <c r="AB505" s="369"/>
    </row>
    <row r="506" ht="15.75" customHeight="1">
      <c r="A506" s="94"/>
      <c r="B506" s="94"/>
      <c r="C506" s="94"/>
      <c r="D506" s="81"/>
      <c r="E506" s="94"/>
      <c r="F506" s="94"/>
      <c r="H506" s="81"/>
      <c r="Z506" s="368"/>
      <c r="AA506" s="368"/>
      <c r="AB506" s="369"/>
    </row>
    <row r="507" ht="15.75" customHeight="1">
      <c r="A507" s="94"/>
      <c r="B507" s="94"/>
      <c r="C507" s="94"/>
      <c r="D507" s="81"/>
      <c r="E507" s="94"/>
      <c r="F507" s="94"/>
      <c r="H507" s="81"/>
      <c r="Z507" s="368"/>
      <c r="AA507" s="368"/>
      <c r="AB507" s="369"/>
    </row>
    <row r="508" ht="15.75" customHeight="1">
      <c r="A508" s="94"/>
      <c r="B508" s="94"/>
      <c r="C508" s="94"/>
      <c r="D508" s="81"/>
      <c r="E508" s="94"/>
      <c r="F508" s="94"/>
      <c r="H508" s="81"/>
      <c r="Z508" s="368"/>
      <c r="AA508" s="368"/>
      <c r="AB508" s="369"/>
    </row>
    <row r="509" ht="15.75" customHeight="1">
      <c r="A509" s="94"/>
      <c r="B509" s="94"/>
      <c r="C509" s="94"/>
      <c r="D509" s="81"/>
      <c r="E509" s="94"/>
      <c r="F509" s="94"/>
      <c r="H509" s="81"/>
      <c r="Z509" s="368"/>
      <c r="AA509" s="368"/>
      <c r="AB509" s="369"/>
    </row>
    <row r="510" ht="15.75" customHeight="1">
      <c r="A510" s="94"/>
      <c r="B510" s="94"/>
      <c r="C510" s="94"/>
      <c r="D510" s="81"/>
      <c r="E510" s="94"/>
      <c r="F510" s="94"/>
      <c r="H510" s="81"/>
      <c r="Z510" s="368"/>
      <c r="AA510" s="368"/>
      <c r="AB510" s="369"/>
    </row>
    <row r="511" ht="15.75" customHeight="1">
      <c r="A511" s="94"/>
      <c r="B511" s="94"/>
      <c r="C511" s="94"/>
      <c r="D511" s="81"/>
      <c r="E511" s="94"/>
      <c r="F511" s="94"/>
      <c r="H511" s="81"/>
      <c r="Z511" s="368"/>
      <c r="AA511" s="368"/>
      <c r="AB511" s="369"/>
    </row>
    <row r="512" ht="15.75" customHeight="1">
      <c r="A512" s="94"/>
      <c r="B512" s="94"/>
      <c r="C512" s="94"/>
      <c r="D512" s="81"/>
      <c r="E512" s="94"/>
      <c r="F512" s="94"/>
      <c r="H512" s="81"/>
      <c r="Z512" s="368"/>
      <c r="AA512" s="368"/>
      <c r="AB512" s="369"/>
    </row>
    <row r="513" ht="15.75" customHeight="1">
      <c r="A513" s="94"/>
      <c r="B513" s="94"/>
      <c r="C513" s="94"/>
      <c r="D513" s="81"/>
      <c r="E513" s="94"/>
      <c r="F513" s="94"/>
      <c r="H513" s="81"/>
      <c r="Z513" s="368"/>
      <c r="AA513" s="368"/>
      <c r="AB513" s="369"/>
    </row>
    <row r="514" ht="15.75" customHeight="1">
      <c r="A514" s="94"/>
      <c r="B514" s="94"/>
      <c r="C514" s="94"/>
      <c r="D514" s="81"/>
      <c r="E514" s="94"/>
      <c r="F514" s="94"/>
      <c r="H514" s="81"/>
      <c r="Z514" s="368"/>
      <c r="AA514" s="368"/>
      <c r="AB514" s="369"/>
    </row>
    <row r="515" ht="15.75" customHeight="1">
      <c r="A515" s="94"/>
      <c r="B515" s="94"/>
      <c r="C515" s="94"/>
      <c r="D515" s="81"/>
      <c r="E515" s="94"/>
      <c r="F515" s="94"/>
      <c r="H515" s="81"/>
      <c r="Z515" s="368"/>
      <c r="AA515" s="368"/>
      <c r="AB515" s="369"/>
    </row>
    <row r="516" ht="15.75" customHeight="1">
      <c r="A516" s="94"/>
      <c r="B516" s="94"/>
      <c r="C516" s="94"/>
      <c r="D516" s="81"/>
      <c r="E516" s="94"/>
      <c r="F516" s="94"/>
      <c r="H516" s="81"/>
      <c r="Z516" s="368"/>
      <c r="AA516" s="368"/>
      <c r="AB516" s="369"/>
    </row>
    <row r="517" ht="15.75" customHeight="1">
      <c r="A517" s="94"/>
      <c r="B517" s="94"/>
      <c r="C517" s="94"/>
      <c r="D517" s="81"/>
      <c r="E517" s="94"/>
      <c r="F517" s="94"/>
      <c r="H517" s="81"/>
      <c r="Z517" s="368"/>
      <c r="AA517" s="368"/>
      <c r="AB517" s="369"/>
    </row>
    <row r="518" ht="15.75" customHeight="1">
      <c r="A518" s="94"/>
      <c r="B518" s="94"/>
      <c r="C518" s="94"/>
      <c r="D518" s="81"/>
      <c r="E518" s="94"/>
      <c r="F518" s="94"/>
      <c r="H518" s="81"/>
      <c r="Z518" s="368"/>
      <c r="AA518" s="368"/>
      <c r="AB518" s="369"/>
    </row>
    <row r="519" ht="15.75" customHeight="1">
      <c r="A519" s="94"/>
      <c r="B519" s="94"/>
      <c r="C519" s="94"/>
      <c r="D519" s="81"/>
      <c r="E519" s="94"/>
      <c r="F519" s="94"/>
      <c r="H519" s="81"/>
      <c r="Z519" s="368"/>
      <c r="AA519" s="368"/>
      <c r="AB519" s="369"/>
    </row>
    <row r="520" ht="15.75" customHeight="1">
      <c r="A520" s="94"/>
      <c r="B520" s="94"/>
      <c r="C520" s="94"/>
      <c r="D520" s="81"/>
      <c r="E520" s="94"/>
      <c r="F520" s="94"/>
      <c r="H520" s="81"/>
      <c r="Z520" s="368"/>
      <c r="AA520" s="368"/>
      <c r="AB520" s="369"/>
    </row>
    <row r="521" ht="15.75" customHeight="1">
      <c r="A521" s="94"/>
      <c r="B521" s="94"/>
      <c r="C521" s="94"/>
      <c r="D521" s="81"/>
      <c r="E521" s="94"/>
      <c r="F521" s="94"/>
      <c r="H521" s="81"/>
      <c r="Z521" s="368"/>
      <c r="AA521" s="368"/>
      <c r="AB521" s="369"/>
    </row>
    <row r="522" ht="15.75" customHeight="1">
      <c r="A522" s="94"/>
      <c r="B522" s="94"/>
      <c r="C522" s="94"/>
      <c r="D522" s="81"/>
      <c r="E522" s="94"/>
      <c r="F522" s="94"/>
      <c r="H522" s="81"/>
      <c r="Z522" s="368"/>
      <c r="AA522" s="368"/>
      <c r="AB522" s="369"/>
    </row>
    <row r="523" ht="15.75" customHeight="1">
      <c r="A523" s="94"/>
      <c r="B523" s="94"/>
      <c r="C523" s="94"/>
      <c r="D523" s="81"/>
      <c r="E523" s="94"/>
      <c r="F523" s="94"/>
      <c r="H523" s="81"/>
      <c r="Z523" s="368"/>
      <c r="AA523" s="368"/>
      <c r="AB523" s="369"/>
    </row>
    <row r="524" ht="15.75" customHeight="1">
      <c r="A524" s="94"/>
      <c r="B524" s="94"/>
      <c r="C524" s="94"/>
      <c r="D524" s="81"/>
      <c r="E524" s="94"/>
      <c r="F524" s="94"/>
      <c r="H524" s="81"/>
      <c r="Z524" s="368"/>
      <c r="AA524" s="368"/>
      <c r="AB524" s="369"/>
    </row>
    <row r="525" ht="15.75" customHeight="1">
      <c r="A525" s="94"/>
      <c r="B525" s="94"/>
      <c r="C525" s="94"/>
      <c r="D525" s="81"/>
      <c r="E525" s="94"/>
      <c r="F525" s="94"/>
      <c r="H525" s="81"/>
      <c r="Z525" s="368"/>
      <c r="AA525" s="368"/>
      <c r="AB525" s="369"/>
    </row>
    <row r="526" ht="15.75" customHeight="1">
      <c r="A526" s="94"/>
      <c r="B526" s="94"/>
      <c r="C526" s="94"/>
      <c r="D526" s="81"/>
      <c r="E526" s="94"/>
      <c r="F526" s="94"/>
      <c r="H526" s="81"/>
      <c r="Z526" s="368"/>
      <c r="AA526" s="368"/>
      <c r="AB526" s="369"/>
    </row>
    <row r="527" ht="15.75" customHeight="1">
      <c r="A527" s="94"/>
      <c r="B527" s="94"/>
      <c r="C527" s="94"/>
      <c r="D527" s="81"/>
      <c r="E527" s="94"/>
      <c r="F527" s="94"/>
      <c r="H527" s="81"/>
      <c r="Z527" s="368"/>
      <c r="AA527" s="368"/>
      <c r="AB527" s="369"/>
    </row>
    <row r="528" ht="15.75" customHeight="1">
      <c r="A528" s="94"/>
      <c r="B528" s="94"/>
      <c r="C528" s="94"/>
      <c r="D528" s="81"/>
      <c r="E528" s="94"/>
      <c r="F528" s="94"/>
      <c r="H528" s="81"/>
      <c r="Z528" s="368"/>
      <c r="AA528" s="368"/>
      <c r="AB528" s="369"/>
    </row>
    <row r="529" ht="15.75" customHeight="1">
      <c r="A529" s="94"/>
      <c r="B529" s="94"/>
      <c r="C529" s="94"/>
      <c r="D529" s="81"/>
      <c r="E529" s="94"/>
      <c r="F529" s="94"/>
      <c r="H529" s="81"/>
      <c r="Z529" s="368"/>
      <c r="AA529" s="368"/>
      <c r="AB529" s="369"/>
    </row>
    <row r="530" ht="15.75" customHeight="1">
      <c r="A530" s="94"/>
      <c r="B530" s="94"/>
      <c r="C530" s="94"/>
      <c r="D530" s="81"/>
      <c r="E530" s="94"/>
      <c r="F530" s="94"/>
      <c r="H530" s="81"/>
      <c r="Z530" s="368"/>
      <c r="AA530" s="368"/>
      <c r="AB530" s="369"/>
    </row>
    <row r="531" ht="15.75" customHeight="1">
      <c r="A531" s="94"/>
      <c r="B531" s="94"/>
      <c r="C531" s="94"/>
      <c r="D531" s="81"/>
      <c r="E531" s="94"/>
      <c r="F531" s="94"/>
      <c r="H531" s="81"/>
      <c r="Z531" s="368"/>
      <c r="AA531" s="368"/>
      <c r="AB531" s="369"/>
    </row>
    <row r="532" ht="15.75" customHeight="1">
      <c r="A532" s="94"/>
      <c r="B532" s="94"/>
      <c r="C532" s="94"/>
      <c r="D532" s="81"/>
      <c r="E532" s="94"/>
      <c r="F532" s="94"/>
      <c r="H532" s="81"/>
      <c r="Z532" s="368"/>
      <c r="AA532" s="368"/>
      <c r="AB532" s="369"/>
    </row>
    <row r="533" ht="15.75" customHeight="1">
      <c r="A533" s="94"/>
      <c r="B533" s="94"/>
      <c r="C533" s="94"/>
      <c r="D533" s="81"/>
      <c r="E533" s="94"/>
      <c r="F533" s="94"/>
      <c r="H533" s="81"/>
      <c r="Z533" s="368"/>
      <c r="AA533" s="368"/>
      <c r="AB533" s="369"/>
    </row>
    <row r="534" ht="15.75" customHeight="1">
      <c r="A534" s="94"/>
      <c r="B534" s="94"/>
      <c r="C534" s="94"/>
      <c r="D534" s="81"/>
      <c r="E534" s="94"/>
      <c r="F534" s="94"/>
      <c r="H534" s="81"/>
      <c r="Z534" s="368"/>
      <c r="AA534" s="368"/>
      <c r="AB534" s="369"/>
    </row>
    <row r="535" ht="15.75" customHeight="1">
      <c r="A535" s="94"/>
      <c r="B535" s="94"/>
      <c r="C535" s="94"/>
      <c r="D535" s="81"/>
      <c r="E535" s="94"/>
      <c r="F535" s="94"/>
      <c r="H535" s="81"/>
      <c r="Z535" s="368"/>
      <c r="AA535" s="368"/>
      <c r="AB535" s="369"/>
    </row>
    <row r="536" ht="15.75" customHeight="1">
      <c r="A536" s="94"/>
      <c r="B536" s="94"/>
      <c r="C536" s="94"/>
      <c r="D536" s="81"/>
      <c r="E536" s="94"/>
      <c r="F536" s="94"/>
      <c r="H536" s="81"/>
      <c r="Z536" s="368"/>
      <c r="AA536" s="368"/>
      <c r="AB536" s="369"/>
    </row>
    <row r="537" ht="15.75" customHeight="1">
      <c r="A537" s="94"/>
      <c r="B537" s="94"/>
      <c r="C537" s="94"/>
      <c r="D537" s="81"/>
      <c r="E537" s="94"/>
      <c r="F537" s="94"/>
      <c r="H537" s="81"/>
      <c r="Z537" s="368"/>
      <c r="AA537" s="368"/>
      <c r="AB537" s="369"/>
    </row>
    <row r="538" ht="15.75" customHeight="1">
      <c r="A538" s="94"/>
      <c r="B538" s="94"/>
      <c r="C538" s="94"/>
      <c r="D538" s="81"/>
      <c r="E538" s="94"/>
      <c r="F538" s="94"/>
      <c r="H538" s="81"/>
      <c r="Z538" s="368"/>
      <c r="AA538" s="368"/>
      <c r="AB538" s="369"/>
    </row>
    <row r="539" ht="15.75" customHeight="1">
      <c r="A539" s="94"/>
      <c r="B539" s="94"/>
      <c r="C539" s="94"/>
      <c r="D539" s="81"/>
      <c r="E539" s="94"/>
      <c r="F539" s="94"/>
      <c r="H539" s="81"/>
      <c r="Z539" s="368"/>
      <c r="AA539" s="368"/>
      <c r="AB539" s="369"/>
    </row>
    <row r="540" ht="15.75" customHeight="1">
      <c r="A540" s="94"/>
      <c r="B540" s="94"/>
      <c r="C540" s="94"/>
      <c r="D540" s="81"/>
      <c r="E540" s="94"/>
      <c r="F540" s="94"/>
      <c r="H540" s="81"/>
      <c r="Z540" s="368"/>
      <c r="AA540" s="368"/>
      <c r="AB540" s="369"/>
    </row>
    <row r="541" ht="15.75" customHeight="1">
      <c r="A541" s="94"/>
      <c r="B541" s="94"/>
      <c r="C541" s="94"/>
      <c r="D541" s="81"/>
      <c r="E541" s="94"/>
      <c r="F541" s="94"/>
      <c r="H541" s="81"/>
      <c r="Z541" s="368"/>
      <c r="AA541" s="368"/>
      <c r="AB541" s="369"/>
    </row>
    <row r="542" ht="15.75" customHeight="1">
      <c r="A542" s="94"/>
      <c r="B542" s="94"/>
      <c r="C542" s="94"/>
      <c r="D542" s="81"/>
      <c r="E542" s="94"/>
      <c r="F542" s="94"/>
      <c r="H542" s="81"/>
      <c r="Z542" s="368"/>
      <c r="AA542" s="368"/>
      <c r="AB542" s="369"/>
    </row>
    <row r="543" ht="15.75" customHeight="1">
      <c r="A543" s="94"/>
      <c r="B543" s="94"/>
      <c r="C543" s="94"/>
      <c r="D543" s="81"/>
      <c r="E543" s="94"/>
      <c r="F543" s="94"/>
      <c r="H543" s="81"/>
      <c r="Z543" s="368"/>
      <c r="AA543" s="368"/>
      <c r="AB543" s="369"/>
    </row>
    <row r="544" ht="15.75" customHeight="1">
      <c r="A544" s="94"/>
      <c r="B544" s="94"/>
      <c r="C544" s="94"/>
      <c r="D544" s="81"/>
      <c r="E544" s="94"/>
      <c r="F544" s="94"/>
      <c r="H544" s="81"/>
      <c r="Z544" s="368"/>
      <c r="AA544" s="368"/>
      <c r="AB544" s="369"/>
    </row>
    <row r="545" ht="15.75" customHeight="1">
      <c r="A545" s="94"/>
      <c r="B545" s="94"/>
      <c r="C545" s="94"/>
      <c r="D545" s="81"/>
      <c r="E545" s="94"/>
      <c r="F545" s="94"/>
      <c r="H545" s="81"/>
      <c r="Z545" s="368"/>
      <c r="AA545" s="368"/>
      <c r="AB545" s="369"/>
    </row>
    <row r="546" ht="15.75" customHeight="1">
      <c r="A546" s="94"/>
      <c r="B546" s="94"/>
      <c r="C546" s="94"/>
      <c r="D546" s="81"/>
      <c r="E546" s="94"/>
      <c r="F546" s="94"/>
      <c r="H546" s="81"/>
      <c r="Z546" s="368"/>
      <c r="AA546" s="368"/>
      <c r="AB546" s="369"/>
    </row>
    <row r="547" ht="15.75" customHeight="1">
      <c r="A547" s="94"/>
      <c r="B547" s="94"/>
      <c r="C547" s="94"/>
      <c r="D547" s="81"/>
      <c r="E547" s="94"/>
      <c r="F547" s="94"/>
      <c r="H547" s="81"/>
      <c r="Z547" s="368"/>
      <c r="AA547" s="368"/>
      <c r="AB547" s="369"/>
    </row>
    <row r="548" ht="15.75" customHeight="1">
      <c r="A548" s="94"/>
      <c r="B548" s="94"/>
      <c r="C548" s="94"/>
      <c r="D548" s="81"/>
      <c r="E548" s="94"/>
      <c r="F548" s="94"/>
      <c r="H548" s="81"/>
      <c r="Z548" s="368"/>
      <c r="AA548" s="368"/>
      <c r="AB548" s="369"/>
    </row>
    <row r="549" ht="15.75" customHeight="1">
      <c r="A549" s="94"/>
      <c r="B549" s="94"/>
      <c r="C549" s="94"/>
      <c r="D549" s="81"/>
      <c r="E549" s="94"/>
      <c r="F549" s="94"/>
      <c r="H549" s="81"/>
      <c r="Z549" s="368"/>
      <c r="AA549" s="368"/>
      <c r="AB549" s="369"/>
    </row>
    <row r="550" ht="15.75" customHeight="1">
      <c r="A550" s="94"/>
      <c r="B550" s="94"/>
      <c r="C550" s="94"/>
      <c r="D550" s="81"/>
      <c r="E550" s="94"/>
      <c r="F550" s="94"/>
      <c r="H550" s="81"/>
      <c r="Z550" s="368"/>
      <c r="AA550" s="368"/>
      <c r="AB550" s="369"/>
    </row>
    <row r="551" ht="15.75" customHeight="1">
      <c r="A551" s="94"/>
      <c r="B551" s="94"/>
      <c r="C551" s="94"/>
      <c r="D551" s="81"/>
      <c r="E551" s="94"/>
      <c r="F551" s="94"/>
      <c r="H551" s="81"/>
      <c r="Z551" s="368"/>
      <c r="AA551" s="368"/>
      <c r="AB551" s="369"/>
    </row>
    <row r="552" ht="15.75" customHeight="1">
      <c r="A552" s="94"/>
      <c r="B552" s="94"/>
      <c r="C552" s="94"/>
      <c r="D552" s="81"/>
      <c r="E552" s="94"/>
      <c r="F552" s="94"/>
      <c r="H552" s="81"/>
      <c r="Z552" s="368"/>
      <c r="AA552" s="368"/>
      <c r="AB552" s="369"/>
    </row>
    <row r="553" ht="15.75" customHeight="1">
      <c r="A553" s="94"/>
      <c r="B553" s="94"/>
      <c r="C553" s="94"/>
      <c r="D553" s="81"/>
      <c r="E553" s="94"/>
      <c r="F553" s="94"/>
      <c r="H553" s="81"/>
      <c r="Z553" s="368"/>
      <c r="AA553" s="368"/>
      <c r="AB553" s="369"/>
    </row>
    <row r="554" ht="15.75" customHeight="1">
      <c r="A554" s="94"/>
      <c r="B554" s="94"/>
      <c r="C554" s="94"/>
      <c r="D554" s="81"/>
      <c r="E554" s="94"/>
      <c r="F554" s="94"/>
      <c r="H554" s="81"/>
      <c r="Z554" s="368"/>
      <c r="AA554" s="368"/>
      <c r="AB554" s="369"/>
    </row>
    <row r="555" ht="15.75" customHeight="1">
      <c r="A555" s="94"/>
      <c r="B555" s="94"/>
      <c r="C555" s="94"/>
      <c r="D555" s="81"/>
      <c r="E555" s="94"/>
      <c r="F555" s="94"/>
      <c r="H555" s="81"/>
      <c r="Z555" s="368"/>
      <c r="AA555" s="368"/>
      <c r="AB555" s="369"/>
    </row>
    <row r="556" ht="15.75" customHeight="1">
      <c r="A556" s="94"/>
      <c r="B556" s="94"/>
      <c r="C556" s="94"/>
      <c r="D556" s="81"/>
      <c r="E556" s="94"/>
      <c r="F556" s="94"/>
      <c r="H556" s="81"/>
      <c r="Z556" s="368"/>
      <c r="AA556" s="368"/>
      <c r="AB556" s="369"/>
    </row>
    <row r="557" ht="15.75" customHeight="1">
      <c r="A557" s="94"/>
      <c r="B557" s="94"/>
      <c r="C557" s="94"/>
      <c r="D557" s="81"/>
      <c r="E557" s="94"/>
      <c r="F557" s="94"/>
      <c r="H557" s="81"/>
      <c r="Z557" s="368"/>
      <c r="AA557" s="368"/>
      <c r="AB557" s="369"/>
    </row>
    <row r="558" ht="15.75" customHeight="1">
      <c r="A558" s="94"/>
      <c r="B558" s="94"/>
      <c r="C558" s="94"/>
      <c r="D558" s="81"/>
      <c r="E558" s="94"/>
      <c r="F558" s="94"/>
      <c r="H558" s="81"/>
      <c r="Z558" s="368"/>
      <c r="AA558" s="368"/>
      <c r="AB558" s="369"/>
    </row>
    <row r="559" ht="15.75" customHeight="1">
      <c r="A559" s="94"/>
      <c r="B559" s="94"/>
      <c r="C559" s="94"/>
      <c r="D559" s="81"/>
      <c r="E559" s="94"/>
      <c r="F559" s="94"/>
      <c r="H559" s="81"/>
      <c r="Z559" s="368"/>
      <c r="AA559" s="368"/>
      <c r="AB559" s="369"/>
    </row>
    <row r="560" ht="15.75" customHeight="1">
      <c r="A560" s="94"/>
      <c r="B560" s="94"/>
      <c r="C560" s="94"/>
      <c r="D560" s="81"/>
      <c r="E560" s="94"/>
      <c r="F560" s="94"/>
      <c r="H560" s="81"/>
      <c r="Z560" s="368"/>
      <c r="AA560" s="368"/>
      <c r="AB560" s="369"/>
    </row>
    <row r="561" ht="15.75" customHeight="1">
      <c r="A561" s="94"/>
      <c r="B561" s="94"/>
      <c r="C561" s="94"/>
      <c r="D561" s="81"/>
      <c r="E561" s="94"/>
      <c r="F561" s="94"/>
      <c r="H561" s="81"/>
      <c r="Z561" s="368"/>
      <c r="AA561" s="368"/>
      <c r="AB561" s="369"/>
    </row>
    <row r="562" ht="15.75" customHeight="1">
      <c r="A562" s="94"/>
      <c r="B562" s="94"/>
      <c r="C562" s="94"/>
      <c r="D562" s="81"/>
      <c r="E562" s="94"/>
      <c r="F562" s="94"/>
      <c r="H562" s="81"/>
      <c r="Z562" s="368"/>
      <c r="AA562" s="368"/>
      <c r="AB562" s="369"/>
    </row>
    <row r="563" ht="15.75" customHeight="1">
      <c r="A563" s="94"/>
      <c r="B563" s="94"/>
      <c r="C563" s="94"/>
      <c r="D563" s="81"/>
      <c r="E563" s="94"/>
      <c r="F563" s="94"/>
      <c r="H563" s="81"/>
      <c r="Z563" s="368"/>
      <c r="AA563" s="368"/>
      <c r="AB563" s="369"/>
    </row>
    <row r="564" ht="15.75" customHeight="1">
      <c r="A564" s="94"/>
      <c r="B564" s="94"/>
      <c r="C564" s="94"/>
      <c r="D564" s="81"/>
      <c r="E564" s="94"/>
      <c r="F564" s="94"/>
      <c r="H564" s="81"/>
      <c r="Z564" s="368"/>
      <c r="AA564" s="368"/>
      <c r="AB564" s="369"/>
    </row>
    <row r="565" ht="15.75" customHeight="1">
      <c r="A565" s="94"/>
      <c r="B565" s="94"/>
      <c r="C565" s="94"/>
      <c r="D565" s="81"/>
      <c r="E565" s="94"/>
      <c r="F565" s="94"/>
      <c r="H565" s="81"/>
      <c r="Z565" s="368"/>
      <c r="AA565" s="368"/>
      <c r="AB565" s="369"/>
    </row>
    <row r="566" ht="15.75" customHeight="1">
      <c r="A566" s="94"/>
      <c r="B566" s="94"/>
      <c r="C566" s="94"/>
      <c r="D566" s="81"/>
      <c r="E566" s="94"/>
      <c r="F566" s="94"/>
      <c r="H566" s="81"/>
      <c r="Z566" s="368"/>
      <c r="AA566" s="368"/>
      <c r="AB566" s="369"/>
    </row>
    <row r="567" ht="15.75" customHeight="1">
      <c r="A567" s="94"/>
      <c r="B567" s="94"/>
      <c r="C567" s="94"/>
      <c r="D567" s="81"/>
      <c r="E567" s="94"/>
      <c r="F567" s="94"/>
      <c r="H567" s="81"/>
      <c r="Z567" s="368"/>
      <c r="AA567" s="368"/>
      <c r="AB567" s="369"/>
    </row>
    <row r="568" ht="15.75" customHeight="1">
      <c r="A568" s="94"/>
      <c r="B568" s="94"/>
      <c r="C568" s="94"/>
      <c r="D568" s="81"/>
      <c r="E568" s="94"/>
      <c r="F568" s="94"/>
      <c r="H568" s="81"/>
      <c r="Z568" s="368"/>
      <c r="AA568" s="368"/>
      <c r="AB568" s="369"/>
    </row>
    <row r="569" ht="15.75" customHeight="1">
      <c r="A569" s="94"/>
      <c r="B569" s="94"/>
      <c r="C569" s="94"/>
      <c r="D569" s="81"/>
      <c r="E569" s="94"/>
      <c r="F569" s="94"/>
      <c r="H569" s="81"/>
      <c r="Z569" s="368"/>
      <c r="AA569" s="368"/>
      <c r="AB569" s="369"/>
    </row>
    <row r="570" ht="15.75" customHeight="1">
      <c r="A570" s="94"/>
      <c r="B570" s="94"/>
      <c r="C570" s="94"/>
      <c r="D570" s="81"/>
      <c r="E570" s="94"/>
      <c r="F570" s="94"/>
      <c r="H570" s="81"/>
      <c r="Z570" s="368"/>
      <c r="AA570" s="368"/>
      <c r="AB570" s="369"/>
    </row>
    <row r="571" ht="15.75" customHeight="1">
      <c r="A571" s="94"/>
      <c r="B571" s="94"/>
      <c r="C571" s="94"/>
      <c r="D571" s="81"/>
      <c r="E571" s="94"/>
      <c r="F571" s="94"/>
      <c r="H571" s="81"/>
      <c r="Z571" s="368"/>
      <c r="AA571" s="368"/>
      <c r="AB571" s="369"/>
    </row>
    <row r="572" ht="15.75" customHeight="1">
      <c r="A572" s="94"/>
      <c r="B572" s="94"/>
      <c r="C572" s="94"/>
      <c r="D572" s="81"/>
      <c r="E572" s="94"/>
      <c r="F572" s="94"/>
      <c r="H572" s="81"/>
      <c r="Z572" s="368"/>
      <c r="AA572" s="368"/>
      <c r="AB572" s="369"/>
    </row>
    <row r="573" ht="15.75" customHeight="1">
      <c r="A573" s="94"/>
      <c r="B573" s="94"/>
      <c r="C573" s="94"/>
      <c r="D573" s="81"/>
      <c r="E573" s="94"/>
      <c r="F573" s="94"/>
      <c r="H573" s="81"/>
      <c r="Z573" s="368"/>
      <c r="AA573" s="368"/>
      <c r="AB573" s="369"/>
    </row>
    <row r="574" ht="15.75" customHeight="1">
      <c r="A574" s="94"/>
      <c r="B574" s="94"/>
      <c r="C574" s="94"/>
      <c r="D574" s="81"/>
      <c r="E574" s="94"/>
      <c r="F574" s="94"/>
      <c r="H574" s="81"/>
      <c r="Z574" s="368"/>
      <c r="AA574" s="368"/>
      <c r="AB574" s="369"/>
    </row>
    <row r="575" ht="15.75" customHeight="1">
      <c r="A575" s="94"/>
      <c r="B575" s="94"/>
      <c r="C575" s="94"/>
      <c r="D575" s="81"/>
      <c r="E575" s="94"/>
      <c r="F575" s="94"/>
      <c r="H575" s="81"/>
      <c r="Z575" s="368"/>
      <c r="AA575" s="368"/>
      <c r="AB575" s="369"/>
    </row>
    <row r="576" ht="15.75" customHeight="1">
      <c r="A576" s="94"/>
      <c r="B576" s="94"/>
      <c r="C576" s="94"/>
      <c r="D576" s="81"/>
      <c r="E576" s="94"/>
      <c r="F576" s="94"/>
      <c r="H576" s="81"/>
      <c r="Z576" s="368"/>
      <c r="AA576" s="368"/>
      <c r="AB576" s="369"/>
    </row>
    <row r="577" ht="15.75" customHeight="1">
      <c r="A577" s="94"/>
      <c r="B577" s="94"/>
      <c r="C577" s="94"/>
      <c r="D577" s="81"/>
      <c r="E577" s="94"/>
      <c r="F577" s="94"/>
      <c r="H577" s="81"/>
      <c r="Z577" s="368"/>
      <c r="AA577" s="368"/>
      <c r="AB577" s="369"/>
    </row>
    <row r="578" ht="15.75" customHeight="1">
      <c r="A578" s="94"/>
      <c r="B578" s="94"/>
      <c r="C578" s="94"/>
      <c r="D578" s="81"/>
      <c r="E578" s="94"/>
      <c r="F578" s="94"/>
      <c r="H578" s="81"/>
      <c r="Z578" s="368"/>
      <c r="AA578" s="368"/>
      <c r="AB578" s="369"/>
    </row>
    <row r="579" ht="15.75" customHeight="1">
      <c r="A579" s="94"/>
      <c r="B579" s="94"/>
      <c r="C579" s="94"/>
      <c r="D579" s="81"/>
      <c r="E579" s="94"/>
      <c r="F579" s="94"/>
      <c r="H579" s="81"/>
      <c r="Z579" s="368"/>
      <c r="AA579" s="368"/>
      <c r="AB579" s="369"/>
    </row>
    <row r="580" ht="15.75" customHeight="1">
      <c r="A580" s="94"/>
      <c r="B580" s="94"/>
      <c r="C580" s="94"/>
      <c r="D580" s="81"/>
      <c r="E580" s="94"/>
      <c r="F580" s="94"/>
      <c r="H580" s="81"/>
      <c r="Z580" s="368"/>
      <c r="AA580" s="368"/>
      <c r="AB580" s="369"/>
    </row>
    <row r="581" ht="15.75" customHeight="1">
      <c r="A581" s="94"/>
      <c r="B581" s="94"/>
      <c r="C581" s="94"/>
      <c r="D581" s="81"/>
      <c r="E581" s="94"/>
      <c r="F581" s="94"/>
      <c r="H581" s="81"/>
      <c r="Z581" s="368"/>
      <c r="AA581" s="368"/>
      <c r="AB581" s="369"/>
    </row>
    <row r="582" ht="15.75" customHeight="1">
      <c r="A582" s="94"/>
      <c r="B582" s="94"/>
      <c r="C582" s="94"/>
      <c r="D582" s="81"/>
      <c r="E582" s="94"/>
      <c r="F582" s="94"/>
      <c r="H582" s="81"/>
      <c r="Z582" s="368"/>
      <c r="AA582" s="368"/>
      <c r="AB582" s="369"/>
    </row>
    <row r="583" ht="15.75" customHeight="1">
      <c r="A583" s="94"/>
      <c r="B583" s="94"/>
      <c r="C583" s="94"/>
      <c r="D583" s="81"/>
      <c r="E583" s="94"/>
      <c r="F583" s="94"/>
      <c r="H583" s="81"/>
      <c r="Z583" s="368"/>
      <c r="AA583" s="368"/>
      <c r="AB583" s="369"/>
    </row>
    <row r="584" ht="15.75" customHeight="1">
      <c r="A584" s="94"/>
      <c r="B584" s="94"/>
      <c r="C584" s="94"/>
      <c r="D584" s="81"/>
      <c r="E584" s="94"/>
      <c r="F584" s="94"/>
      <c r="H584" s="81"/>
      <c r="Z584" s="368"/>
      <c r="AA584" s="368"/>
      <c r="AB584" s="369"/>
    </row>
    <row r="585" ht="15.75" customHeight="1">
      <c r="A585" s="94"/>
      <c r="B585" s="94"/>
      <c r="C585" s="94"/>
      <c r="D585" s="81"/>
      <c r="E585" s="94"/>
      <c r="F585" s="94"/>
      <c r="H585" s="81"/>
      <c r="Z585" s="368"/>
      <c r="AA585" s="368"/>
      <c r="AB585" s="369"/>
    </row>
    <row r="586" ht="15.75" customHeight="1">
      <c r="A586" s="94"/>
      <c r="B586" s="94"/>
      <c r="C586" s="94"/>
      <c r="D586" s="81"/>
      <c r="E586" s="94"/>
      <c r="F586" s="94"/>
      <c r="H586" s="81"/>
      <c r="Z586" s="368"/>
      <c r="AA586" s="368"/>
      <c r="AB586" s="369"/>
    </row>
    <row r="587" ht="15.75" customHeight="1">
      <c r="A587" s="94"/>
      <c r="B587" s="94"/>
      <c r="C587" s="94"/>
      <c r="D587" s="81"/>
      <c r="E587" s="94"/>
      <c r="F587" s="94"/>
      <c r="H587" s="81"/>
      <c r="Z587" s="368"/>
      <c r="AA587" s="368"/>
      <c r="AB587" s="369"/>
    </row>
    <row r="588" ht="15.75" customHeight="1">
      <c r="A588" s="94"/>
      <c r="B588" s="94"/>
      <c r="C588" s="94"/>
      <c r="D588" s="81"/>
      <c r="E588" s="94"/>
      <c r="F588" s="94"/>
      <c r="H588" s="81"/>
      <c r="Z588" s="368"/>
      <c r="AA588" s="368"/>
      <c r="AB588" s="369"/>
    </row>
    <row r="589" ht="15.75" customHeight="1">
      <c r="A589" s="94"/>
      <c r="B589" s="94"/>
      <c r="C589" s="94"/>
      <c r="D589" s="81"/>
      <c r="E589" s="94"/>
      <c r="F589" s="94"/>
      <c r="H589" s="81"/>
      <c r="Z589" s="368"/>
      <c r="AA589" s="368"/>
      <c r="AB589" s="369"/>
    </row>
    <row r="590" ht="15.75" customHeight="1">
      <c r="A590" s="94"/>
      <c r="B590" s="94"/>
      <c r="C590" s="94"/>
      <c r="D590" s="81"/>
      <c r="E590" s="94"/>
      <c r="F590" s="94"/>
      <c r="H590" s="81"/>
      <c r="Z590" s="368"/>
      <c r="AA590" s="368"/>
      <c r="AB590" s="369"/>
    </row>
    <row r="591" ht="15.75" customHeight="1">
      <c r="A591" s="94"/>
      <c r="B591" s="94"/>
      <c r="C591" s="94"/>
      <c r="D591" s="81"/>
      <c r="E591" s="94"/>
      <c r="F591" s="94"/>
      <c r="H591" s="81"/>
      <c r="Z591" s="368"/>
      <c r="AA591" s="368"/>
      <c r="AB591" s="369"/>
    </row>
    <row r="592" ht="15.75" customHeight="1">
      <c r="A592" s="94"/>
      <c r="B592" s="94"/>
      <c r="C592" s="94"/>
      <c r="D592" s="81"/>
      <c r="E592" s="94"/>
      <c r="F592" s="94"/>
      <c r="H592" s="81"/>
      <c r="Z592" s="368"/>
      <c r="AA592" s="368"/>
      <c r="AB592" s="369"/>
    </row>
    <row r="593" ht="15.75" customHeight="1">
      <c r="A593" s="94"/>
      <c r="B593" s="94"/>
      <c r="C593" s="94"/>
      <c r="D593" s="81"/>
      <c r="E593" s="94"/>
      <c r="F593" s="94"/>
      <c r="H593" s="81"/>
      <c r="Z593" s="368"/>
      <c r="AA593" s="368"/>
      <c r="AB593" s="369"/>
    </row>
    <row r="594" ht="15.75" customHeight="1">
      <c r="A594" s="94"/>
      <c r="B594" s="94"/>
      <c r="C594" s="94"/>
      <c r="D594" s="81"/>
      <c r="E594" s="94"/>
      <c r="F594" s="94"/>
      <c r="H594" s="81"/>
      <c r="Z594" s="368"/>
      <c r="AA594" s="368"/>
      <c r="AB594" s="369"/>
    </row>
    <row r="595" ht="15.75" customHeight="1">
      <c r="A595" s="94"/>
      <c r="B595" s="94"/>
      <c r="C595" s="94"/>
      <c r="D595" s="81"/>
      <c r="E595" s="94"/>
      <c r="F595" s="94"/>
      <c r="H595" s="81"/>
      <c r="Z595" s="368"/>
      <c r="AA595" s="368"/>
      <c r="AB595" s="369"/>
    </row>
    <row r="596" ht="15.75" customHeight="1">
      <c r="A596" s="94"/>
      <c r="B596" s="94"/>
      <c r="C596" s="94"/>
      <c r="D596" s="81"/>
      <c r="E596" s="94"/>
      <c r="F596" s="94"/>
      <c r="H596" s="81"/>
      <c r="Z596" s="368"/>
      <c r="AA596" s="368"/>
      <c r="AB596" s="369"/>
    </row>
    <row r="597" ht="15.75" customHeight="1">
      <c r="A597" s="94"/>
      <c r="B597" s="94"/>
      <c r="C597" s="94"/>
      <c r="D597" s="81"/>
      <c r="E597" s="94"/>
      <c r="F597" s="94"/>
      <c r="H597" s="81"/>
      <c r="Z597" s="368"/>
      <c r="AA597" s="368"/>
      <c r="AB597" s="369"/>
    </row>
    <row r="598" ht="15.75" customHeight="1">
      <c r="A598" s="94"/>
      <c r="B598" s="94"/>
      <c r="C598" s="94"/>
      <c r="D598" s="81"/>
      <c r="E598" s="94"/>
      <c r="F598" s="94"/>
      <c r="H598" s="81"/>
      <c r="Z598" s="368"/>
      <c r="AA598" s="368"/>
      <c r="AB598" s="369"/>
    </row>
    <row r="599" ht="15.75" customHeight="1">
      <c r="A599" s="94"/>
      <c r="B599" s="94"/>
      <c r="C599" s="94"/>
      <c r="D599" s="81"/>
      <c r="E599" s="94"/>
      <c r="F599" s="94"/>
      <c r="H599" s="81"/>
      <c r="Z599" s="368"/>
      <c r="AA599" s="368"/>
      <c r="AB599" s="369"/>
    </row>
    <row r="600" ht="15.75" customHeight="1">
      <c r="A600" s="94"/>
      <c r="B600" s="94"/>
      <c r="C600" s="94"/>
      <c r="D600" s="81"/>
      <c r="E600" s="94"/>
      <c r="F600" s="94"/>
      <c r="H600" s="81"/>
      <c r="Z600" s="368"/>
      <c r="AA600" s="368"/>
      <c r="AB600" s="369"/>
    </row>
    <row r="601" ht="15.75" customHeight="1">
      <c r="A601" s="94"/>
      <c r="B601" s="94"/>
      <c r="C601" s="94"/>
      <c r="D601" s="81"/>
      <c r="E601" s="94"/>
      <c r="F601" s="94"/>
      <c r="H601" s="81"/>
      <c r="Z601" s="368"/>
      <c r="AA601" s="368"/>
      <c r="AB601" s="369"/>
    </row>
    <row r="602" ht="15.75" customHeight="1">
      <c r="A602" s="94"/>
      <c r="B602" s="94"/>
      <c r="C602" s="94"/>
      <c r="D602" s="81"/>
      <c r="E602" s="94"/>
      <c r="F602" s="94"/>
      <c r="H602" s="81"/>
      <c r="Z602" s="368"/>
      <c r="AA602" s="368"/>
      <c r="AB602" s="369"/>
    </row>
    <row r="603" ht="15.75" customHeight="1">
      <c r="A603" s="94"/>
      <c r="B603" s="94"/>
      <c r="C603" s="94"/>
      <c r="D603" s="81"/>
      <c r="E603" s="94"/>
      <c r="F603" s="94"/>
      <c r="H603" s="81"/>
      <c r="Z603" s="368"/>
      <c r="AA603" s="368"/>
      <c r="AB603" s="369"/>
    </row>
    <row r="604" ht="15.75" customHeight="1">
      <c r="A604" s="94"/>
      <c r="B604" s="94"/>
      <c r="C604" s="94"/>
      <c r="D604" s="81"/>
      <c r="E604" s="94"/>
      <c r="F604" s="94"/>
      <c r="H604" s="81"/>
      <c r="Z604" s="368"/>
      <c r="AA604" s="368"/>
      <c r="AB604" s="369"/>
    </row>
    <row r="605" ht="15.75" customHeight="1">
      <c r="A605" s="94"/>
      <c r="B605" s="94"/>
      <c r="C605" s="94"/>
      <c r="D605" s="81"/>
      <c r="E605" s="94"/>
      <c r="F605" s="94"/>
      <c r="H605" s="81"/>
      <c r="Z605" s="368"/>
      <c r="AA605" s="368"/>
      <c r="AB605" s="369"/>
    </row>
    <row r="606" ht="15.75" customHeight="1">
      <c r="A606" s="94"/>
      <c r="B606" s="94"/>
      <c r="C606" s="94"/>
      <c r="D606" s="81"/>
      <c r="E606" s="94"/>
      <c r="F606" s="94"/>
      <c r="H606" s="81"/>
      <c r="Z606" s="368"/>
      <c r="AA606" s="368"/>
      <c r="AB606" s="369"/>
    </row>
    <row r="607" ht="15.75" customHeight="1">
      <c r="A607" s="94"/>
      <c r="B607" s="94"/>
      <c r="C607" s="94"/>
      <c r="D607" s="81"/>
      <c r="E607" s="94"/>
      <c r="F607" s="94"/>
      <c r="H607" s="81"/>
      <c r="Z607" s="368"/>
      <c r="AA607" s="368"/>
      <c r="AB607" s="369"/>
    </row>
    <row r="608" ht="15.75" customHeight="1">
      <c r="A608" s="94"/>
      <c r="B608" s="94"/>
      <c r="C608" s="94"/>
      <c r="D608" s="81"/>
      <c r="E608" s="94"/>
      <c r="F608" s="94"/>
      <c r="H608" s="81"/>
      <c r="Z608" s="368"/>
      <c r="AA608" s="368"/>
      <c r="AB608" s="369"/>
    </row>
    <row r="609" ht="15.75" customHeight="1">
      <c r="A609" s="94"/>
      <c r="B609" s="94"/>
      <c r="C609" s="94"/>
      <c r="D609" s="81"/>
      <c r="E609" s="94"/>
      <c r="F609" s="94"/>
      <c r="H609" s="81"/>
      <c r="Z609" s="368"/>
      <c r="AA609" s="368"/>
      <c r="AB609" s="369"/>
    </row>
    <row r="610" ht="15.75" customHeight="1">
      <c r="A610" s="94"/>
      <c r="B610" s="94"/>
      <c r="C610" s="94"/>
      <c r="D610" s="81"/>
      <c r="E610" s="94"/>
      <c r="F610" s="94"/>
      <c r="H610" s="81"/>
      <c r="Z610" s="368"/>
      <c r="AA610" s="368"/>
      <c r="AB610" s="369"/>
    </row>
    <row r="611" ht="15.75" customHeight="1">
      <c r="A611" s="94"/>
      <c r="B611" s="94"/>
      <c r="C611" s="94"/>
      <c r="D611" s="81"/>
      <c r="E611" s="94"/>
      <c r="F611" s="94"/>
      <c r="H611" s="81"/>
      <c r="Z611" s="368"/>
      <c r="AA611" s="368"/>
      <c r="AB611" s="369"/>
    </row>
    <row r="612" ht="15.75" customHeight="1">
      <c r="A612" s="94"/>
      <c r="B612" s="94"/>
      <c r="C612" s="94"/>
      <c r="D612" s="81"/>
      <c r="E612" s="94"/>
      <c r="F612" s="94"/>
      <c r="H612" s="81"/>
      <c r="Z612" s="368"/>
      <c r="AA612" s="368"/>
      <c r="AB612" s="369"/>
    </row>
    <row r="613" ht="15.75" customHeight="1">
      <c r="A613" s="94"/>
      <c r="B613" s="94"/>
      <c r="C613" s="94"/>
      <c r="D613" s="81"/>
      <c r="E613" s="94"/>
      <c r="F613" s="94"/>
      <c r="H613" s="81"/>
      <c r="Z613" s="368"/>
      <c r="AA613" s="368"/>
      <c r="AB613" s="369"/>
    </row>
    <row r="614" ht="15.75" customHeight="1">
      <c r="A614" s="94"/>
      <c r="B614" s="94"/>
      <c r="C614" s="94"/>
      <c r="D614" s="81"/>
      <c r="E614" s="94"/>
      <c r="F614" s="94"/>
      <c r="H614" s="81"/>
      <c r="Z614" s="368"/>
      <c r="AA614" s="368"/>
      <c r="AB614" s="369"/>
    </row>
    <row r="615" ht="15.75" customHeight="1">
      <c r="A615" s="94"/>
      <c r="B615" s="94"/>
      <c r="C615" s="94"/>
      <c r="D615" s="81"/>
      <c r="E615" s="94"/>
      <c r="F615" s="94"/>
      <c r="H615" s="81"/>
      <c r="Z615" s="368"/>
      <c r="AA615" s="368"/>
      <c r="AB615" s="369"/>
    </row>
    <row r="616" ht="15.75" customHeight="1">
      <c r="A616" s="94"/>
      <c r="B616" s="94"/>
      <c r="C616" s="94"/>
      <c r="D616" s="81"/>
      <c r="E616" s="94"/>
      <c r="F616" s="94"/>
      <c r="H616" s="81"/>
      <c r="Z616" s="368"/>
      <c r="AA616" s="368"/>
      <c r="AB616" s="369"/>
    </row>
    <row r="617" ht="15.75" customHeight="1">
      <c r="A617" s="94"/>
      <c r="B617" s="94"/>
      <c r="C617" s="94"/>
      <c r="D617" s="81"/>
      <c r="E617" s="94"/>
      <c r="F617" s="94"/>
      <c r="H617" s="81"/>
      <c r="Z617" s="368"/>
      <c r="AA617" s="368"/>
      <c r="AB617" s="369"/>
    </row>
    <row r="618" ht="15.75" customHeight="1">
      <c r="A618" s="94"/>
      <c r="B618" s="94"/>
      <c r="C618" s="94"/>
      <c r="D618" s="81"/>
      <c r="E618" s="94"/>
      <c r="F618" s="94"/>
      <c r="H618" s="81"/>
      <c r="Z618" s="368"/>
      <c r="AA618" s="368"/>
      <c r="AB618" s="369"/>
    </row>
    <row r="619" ht="15.75" customHeight="1">
      <c r="A619" s="94"/>
      <c r="B619" s="94"/>
      <c r="C619" s="94"/>
      <c r="D619" s="81"/>
      <c r="E619" s="94"/>
      <c r="F619" s="94"/>
      <c r="H619" s="81"/>
      <c r="Z619" s="368"/>
      <c r="AA619" s="368"/>
      <c r="AB619" s="369"/>
    </row>
    <row r="620" ht="15.75" customHeight="1">
      <c r="A620" s="94"/>
      <c r="B620" s="94"/>
      <c r="C620" s="94"/>
      <c r="D620" s="81"/>
      <c r="E620" s="94"/>
      <c r="F620" s="94"/>
      <c r="H620" s="81"/>
      <c r="Z620" s="368"/>
      <c r="AA620" s="368"/>
      <c r="AB620" s="369"/>
    </row>
    <row r="621" ht="15.75" customHeight="1">
      <c r="A621" s="94"/>
      <c r="B621" s="94"/>
      <c r="C621" s="94"/>
      <c r="D621" s="81"/>
      <c r="E621" s="94"/>
      <c r="F621" s="94"/>
      <c r="H621" s="81"/>
      <c r="Z621" s="368"/>
      <c r="AA621" s="368"/>
      <c r="AB621" s="369"/>
    </row>
    <row r="622" ht="15.75" customHeight="1">
      <c r="A622" s="94"/>
      <c r="B622" s="94"/>
      <c r="C622" s="94"/>
      <c r="D622" s="81"/>
      <c r="E622" s="94"/>
      <c r="F622" s="94"/>
      <c r="H622" s="81"/>
      <c r="Z622" s="368"/>
      <c r="AA622" s="368"/>
      <c r="AB622" s="369"/>
    </row>
    <row r="623" ht="15.75" customHeight="1">
      <c r="A623" s="94"/>
      <c r="B623" s="94"/>
      <c r="C623" s="94"/>
      <c r="D623" s="81"/>
      <c r="E623" s="94"/>
      <c r="F623" s="94"/>
      <c r="H623" s="81"/>
      <c r="Z623" s="368"/>
      <c r="AA623" s="368"/>
      <c r="AB623" s="369"/>
    </row>
    <row r="624" ht="15.75" customHeight="1">
      <c r="A624" s="94"/>
      <c r="B624" s="94"/>
      <c r="C624" s="94"/>
      <c r="D624" s="81"/>
      <c r="E624" s="94"/>
      <c r="F624" s="94"/>
      <c r="H624" s="81"/>
      <c r="Z624" s="368"/>
      <c r="AA624" s="368"/>
      <c r="AB624" s="369"/>
    </row>
    <row r="625" ht="15.75" customHeight="1">
      <c r="A625" s="94"/>
      <c r="B625" s="94"/>
      <c r="C625" s="94"/>
      <c r="D625" s="81"/>
      <c r="E625" s="94"/>
      <c r="F625" s="94"/>
      <c r="H625" s="81"/>
      <c r="Z625" s="368"/>
      <c r="AA625" s="368"/>
      <c r="AB625" s="369"/>
    </row>
    <row r="626" ht="15.75" customHeight="1">
      <c r="A626" s="94"/>
      <c r="B626" s="94"/>
      <c r="C626" s="94"/>
      <c r="D626" s="81"/>
      <c r="E626" s="94"/>
      <c r="F626" s="94"/>
      <c r="H626" s="81"/>
      <c r="Z626" s="368"/>
      <c r="AA626" s="368"/>
      <c r="AB626" s="369"/>
    </row>
    <row r="627" ht="15.75" customHeight="1">
      <c r="A627" s="94"/>
      <c r="B627" s="94"/>
      <c r="C627" s="94"/>
      <c r="D627" s="81"/>
      <c r="E627" s="94"/>
      <c r="F627" s="94"/>
      <c r="H627" s="81"/>
      <c r="Z627" s="368"/>
      <c r="AA627" s="368"/>
      <c r="AB627" s="369"/>
    </row>
    <row r="628" ht="15.75" customHeight="1">
      <c r="A628" s="94"/>
      <c r="B628" s="94"/>
      <c r="C628" s="94"/>
      <c r="D628" s="81"/>
      <c r="E628" s="94"/>
      <c r="F628" s="94"/>
      <c r="H628" s="81"/>
      <c r="Z628" s="368"/>
      <c r="AA628" s="368"/>
      <c r="AB628" s="369"/>
    </row>
    <row r="629" ht="15.75" customHeight="1">
      <c r="A629" s="94"/>
      <c r="B629" s="94"/>
      <c r="C629" s="94"/>
      <c r="D629" s="81"/>
      <c r="E629" s="94"/>
      <c r="F629" s="94"/>
      <c r="H629" s="81"/>
      <c r="Z629" s="368"/>
      <c r="AA629" s="368"/>
      <c r="AB629" s="369"/>
    </row>
    <row r="630" ht="15.75" customHeight="1">
      <c r="A630" s="94"/>
      <c r="B630" s="94"/>
      <c r="C630" s="94"/>
      <c r="D630" s="81"/>
      <c r="E630" s="94"/>
      <c r="F630" s="94"/>
      <c r="H630" s="81"/>
      <c r="Z630" s="368"/>
      <c r="AA630" s="368"/>
      <c r="AB630" s="369"/>
    </row>
    <row r="631" ht="15.75" customHeight="1">
      <c r="A631" s="94"/>
      <c r="B631" s="94"/>
      <c r="C631" s="94"/>
      <c r="D631" s="81"/>
      <c r="E631" s="94"/>
      <c r="F631" s="94"/>
      <c r="H631" s="81"/>
      <c r="Z631" s="368"/>
      <c r="AA631" s="368"/>
      <c r="AB631" s="369"/>
    </row>
    <row r="632" ht="15.75" customHeight="1">
      <c r="A632" s="94"/>
      <c r="B632" s="94"/>
      <c r="C632" s="94"/>
      <c r="D632" s="81"/>
      <c r="E632" s="94"/>
      <c r="F632" s="94"/>
      <c r="H632" s="81"/>
      <c r="Z632" s="368"/>
      <c r="AA632" s="368"/>
      <c r="AB632" s="369"/>
    </row>
    <row r="633" ht="15.75" customHeight="1">
      <c r="A633" s="94"/>
      <c r="B633" s="94"/>
      <c r="C633" s="94"/>
      <c r="D633" s="81"/>
      <c r="E633" s="94"/>
      <c r="F633" s="94"/>
      <c r="H633" s="81"/>
      <c r="Z633" s="368"/>
      <c r="AA633" s="368"/>
      <c r="AB633" s="369"/>
    </row>
    <row r="634" ht="15.75" customHeight="1">
      <c r="A634" s="94"/>
      <c r="B634" s="94"/>
      <c r="C634" s="94"/>
      <c r="D634" s="81"/>
      <c r="E634" s="94"/>
      <c r="F634" s="94"/>
      <c r="H634" s="81"/>
      <c r="Z634" s="368"/>
      <c r="AA634" s="368"/>
      <c r="AB634" s="369"/>
    </row>
    <row r="635" ht="15.75" customHeight="1">
      <c r="A635" s="94"/>
      <c r="B635" s="94"/>
      <c r="C635" s="94"/>
      <c r="D635" s="81"/>
      <c r="E635" s="94"/>
      <c r="F635" s="94"/>
      <c r="H635" s="81"/>
      <c r="Z635" s="368"/>
      <c r="AA635" s="368"/>
      <c r="AB635" s="369"/>
    </row>
    <row r="636" ht="15.75" customHeight="1">
      <c r="A636" s="94"/>
      <c r="B636" s="94"/>
      <c r="C636" s="94"/>
      <c r="D636" s="81"/>
      <c r="E636" s="94"/>
      <c r="F636" s="94"/>
      <c r="H636" s="81"/>
      <c r="Z636" s="368"/>
      <c r="AA636" s="368"/>
      <c r="AB636" s="369"/>
    </row>
    <row r="637" ht="15.75" customHeight="1">
      <c r="A637" s="94"/>
      <c r="B637" s="94"/>
      <c r="C637" s="94"/>
      <c r="D637" s="81"/>
      <c r="E637" s="94"/>
      <c r="F637" s="94"/>
      <c r="H637" s="81"/>
      <c r="Z637" s="368"/>
      <c r="AA637" s="368"/>
      <c r="AB637" s="369"/>
    </row>
    <row r="638" ht="15.75" customHeight="1">
      <c r="A638" s="94"/>
      <c r="B638" s="94"/>
      <c r="C638" s="94"/>
      <c r="D638" s="81"/>
      <c r="E638" s="94"/>
      <c r="F638" s="94"/>
      <c r="H638" s="81"/>
      <c r="Z638" s="368"/>
      <c r="AA638" s="368"/>
      <c r="AB638" s="369"/>
    </row>
    <row r="639" ht="15.75" customHeight="1">
      <c r="A639" s="94"/>
      <c r="B639" s="94"/>
      <c r="C639" s="94"/>
      <c r="D639" s="81"/>
      <c r="E639" s="94"/>
      <c r="F639" s="94"/>
      <c r="H639" s="81"/>
      <c r="Z639" s="368"/>
      <c r="AA639" s="368"/>
      <c r="AB639" s="369"/>
    </row>
    <row r="640" ht="15.75" customHeight="1">
      <c r="A640" s="94"/>
      <c r="B640" s="94"/>
      <c r="C640" s="94"/>
      <c r="D640" s="81"/>
      <c r="E640" s="94"/>
      <c r="F640" s="94"/>
      <c r="H640" s="81"/>
      <c r="Z640" s="368"/>
      <c r="AA640" s="368"/>
      <c r="AB640" s="369"/>
    </row>
    <row r="641" ht="15.75" customHeight="1">
      <c r="A641" s="94"/>
      <c r="B641" s="94"/>
      <c r="C641" s="94"/>
      <c r="D641" s="81"/>
      <c r="E641" s="94"/>
      <c r="F641" s="94"/>
      <c r="H641" s="81"/>
      <c r="Z641" s="368"/>
      <c r="AA641" s="368"/>
      <c r="AB641" s="369"/>
    </row>
    <row r="642" ht="15.75" customHeight="1">
      <c r="A642" s="94"/>
      <c r="B642" s="94"/>
      <c r="C642" s="94"/>
      <c r="D642" s="81"/>
      <c r="E642" s="94"/>
      <c r="F642" s="94"/>
      <c r="H642" s="81"/>
      <c r="Z642" s="368"/>
      <c r="AA642" s="368"/>
      <c r="AB642" s="369"/>
    </row>
    <row r="643" ht="15.75" customHeight="1">
      <c r="A643" s="94"/>
      <c r="B643" s="94"/>
      <c r="C643" s="94"/>
      <c r="D643" s="81"/>
      <c r="E643" s="94"/>
      <c r="F643" s="94"/>
      <c r="H643" s="81"/>
      <c r="Z643" s="368"/>
      <c r="AA643" s="368"/>
      <c r="AB643" s="369"/>
    </row>
    <row r="644" ht="15.75" customHeight="1">
      <c r="A644" s="94"/>
      <c r="B644" s="94"/>
      <c r="C644" s="94"/>
      <c r="D644" s="81"/>
      <c r="E644" s="94"/>
      <c r="F644" s="94"/>
      <c r="H644" s="81"/>
      <c r="Z644" s="368"/>
      <c r="AA644" s="368"/>
      <c r="AB644" s="369"/>
    </row>
    <row r="645" ht="15.75" customHeight="1">
      <c r="A645" s="94"/>
      <c r="B645" s="94"/>
      <c r="C645" s="94"/>
      <c r="D645" s="81"/>
      <c r="E645" s="94"/>
      <c r="F645" s="94"/>
      <c r="H645" s="81"/>
      <c r="Z645" s="368"/>
      <c r="AA645" s="368"/>
      <c r="AB645" s="369"/>
    </row>
    <row r="646" ht="15.75" customHeight="1">
      <c r="A646" s="94"/>
      <c r="B646" s="94"/>
      <c r="C646" s="94"/>
      <c r="D646" s="81"/>
      <c r="E646" s="94"/>
      <c r="F646" s="94"/>
      <c r="H646" s="81"/>
      <c r="Z646" s="368"/>
      <c r="AA646" s="368"/>
      <c r="AB646" s="369"/>
    </row>
    <row r="647" ht="15.75" customHeight="1">
      <c r="A647" s="94"/>
      <c r="B647" s="94"/>
      <c r="C647" s="94"/>
      <c r="D647" s="81"/>
      <c r="E647" s="94"/>
      <c r="F647" s="94"/>
      <c r="H647" s="81"/>
      <c r="Z647" s="368"/>
      <c r="AA647" s="368"/>
      <c r="AB647" s="369"/>
    </row>
    <row r="648" ht="15.75" customHeight="1">
      <c r="A648" s="94"/>
      <c r="B648" s="94"/>
      <c r="C648" s="94"/>
      <c r="D648" s="81"/>
      <c r="E648" s="94"/>
      <c r="F648" s="94"/>
      <c r="H648" s="81"/>
      <c r="Z648" s="368"/>
      <c r="AA648" s="368"/>
      <c r="AB648" s="369"/>
    </row>
    <row r="649" ht="15.75" customHeight="1">
      <c r="A649" s="94"/>
      <c r="B649" s="94"/>
      <c r="C649" s="94"/>
      <c r="D649" s="81"/>
      <c r="E649" s="94"/>
      <c r="F649" s="94"/>
      <c r="H649" s="81"/>
      <c r="Z649" s="368"/>
      <c r="AA649" s="368"/>
      <c r="AB649" s="369"/>
    </row>
    <row r="650" ht="15.75" customHeight="1">
      <c r="A650" s="94"/>
      <c r="B650" s="94"/>
      <c r="C650" s="94"/>
      <c r="D650" s="81"/>
      <c r="E650" s="94"/>
      <c r="F650" s="94"/>
      <c r="H650" s="81"/>
      <c r="Z650" s="368"/>
      <c r="AA650" s="368"/>
      <c r="AB650" s="369"/>
    </row>
    <row r="651" ht="15.75" customHeight="1">
      <c r="A651" s="94"/>
      <c r="B651" s="94"/>
      <c r="C651" s="94"/>
      <c r="D651" s="81"/>
      <c r="E651" s="94"/>
      <c r="F651" s="94"/>
      <c r="H651" s="81"/>
      <c r="Z651" s="368"/>
      <c r="AA651" s="368"/>
      <c r="AB651" s="369"/>
    </row>
    <row r="652" ht="15.75" customHeight="1">
      <c r="A652" s="94"/>
      <c r="B652" s="94"/>
      <c r="C652" s="94"/>
      <c r="D652" s="81"/>
      <c r="E652" s="94"/>
      <c r="F652" s="94"/>
      <c r="H652" s="81"/>
      <c r="Z652" s="368"/>
      <c r="AA652" s="368"/>
      <c r="AB652" s="369"/>
    </row>
    <row r="653" ht="15.75" customHeight="1">
      <c r="A653" s="94"/>
      <c r="B653" s="94"/>
      <c r="C653" s="94"/>
      <c r="D653" s="81"/>
      <c r="E653" s="94"/>
      <c r="F653" s="94"/>
      <c r="H653" s="81"/>
      <c r="Z653" s="368"/>
      <c r="AA653" s="368"/>
      <c r="AB653" s="369"/>
    </row>
    <row r="654" ht="15.75" customHeight="1">
      <c r="A654" s="94"/>
      <c r="B654" s="94"/>
      <c r="C654" s="94"/>
      <c r="D654" s="81"/>
      <c r="E654" s="94"/>
      <c r="F654" s="94"/>
      <c r="H654" s="81"/>
      <c r="Z654" s="368"/>
      <c r="AA654" s="368"/>
      <c r="AB654" s="369"/>
    </row>
    <row r="655" ht="15.75" customHeight="1">
      <c r="A655" s="94"/>
      <c r="B655" s="94"/>
      <c r="C655" s="94"/>
      <c r="D655" s="81"/>
      <c r="E655" s="94"/>
      <c r="F655" s="94"/>
      <c r="H655" s="81"/>
      <c r="Z655" s="368"/>
      <c r="AA655" s="368"/>
      <c r="AB655" s="369"/>
    </row>
    <row r="656" ht="15.75" customHeight="1">
      <c r="A656" s="94"/>
      <c r="B656" s="94"/>
      <c r="C656" s="94"/>
      <c r="D656" s="81"/>
      <c r="E656" s="94"/>
      <c r="F656" s="94"/>
      <c r="H656" s="81"/>
      <c r="Z656" s="368"/>
      <c r="AA656" s="368"/>
      <c r="AB656" s="369"/>
    </row>
    <row r="657" ht="15.75" customHeight="1">
      <c r="A657" s="94"/>
      <c r="B657" s="94"/>
      <c r="C657" s="94"/>
      <c r="D657" s="81"/>
      <c r="E657" s="94"/>
      <c r="F657" s="94"/>
      <c r="H657" s="81"/>
      <c r="Z657" s="368"/>
      <c r="AA657" s="368"/>
      <c r="AB657" s="369"/>
    </row>
    <row r="658" ht="15.75" customHeight="1">
      <c r="A658" s="94"/>
      <c r="B658" s="94"/>
      <c r="C658" s="94"/>
      <c r="D658" s="81"/>
      <c r="E658" s="94"/>
      <c r="F658" s="94"/>
      <c r="H658" s="81"/>
      <c r="Z658" s="368"/>
      <c r="AA658" s="368"/>
      <c r="AB658" s="369"/>
    </row>
    <row r="659" ht="15.75" customHeight="1">
      <c r="A659" s="94"/>
      <c r="B659" s="94"/>
      <c r="C659" s="94"/>
      <c r="D659" s="81"/>
      <c r="E659" s="94"/>
      <c r="F659" s="94"/>
      <c r="H659" s="81"/>
      <c r="Z659" s="368"/>
      <c r="AA659" s="368"/>
      <c r="AB659" s="369"/>
    </row>
    <row r="660" ht="15.75" customHeight="1">
      <c r="A660" s="94"/>
      <c r="B660" s="94"/>
      <c r="C660" s="94"/>
      <c r="D660" s="81"/>
      <c r="E660" s="94"/>
      <c r="F660" s="94"/>
      <c r="H660" s="81"/>
      <c r="Z660" s="368"/>
      <c r="AA660" s="368"/>
      <c r="AB660" s="369"/>
    </row>
    <row r="661" ht="15.75" customHeight="1">
      <c r="A661" s="94"/>
      <c r="B661" s="94"/>
      <c r="C661" s="94"/>
      <c r="D661" s="81"/>
      <c r="E661" s="94"/>
      <c r="F661" s="94"/>
      <c r="H661" s="81"/>
      <c r="Z661" s="368"/>
      <c r="AA661" s="368"/>
      <c r="AB661" s="369"/>
    </row>
    <row r="662" ht="15.75" customHeight="1">
      <c r="A662" s="94"/>
      <c r="B662" s="94"/>
      <c r="C662" s="94"/>
      <c r="D662" s="81"/>
      <c r="E662" s="94"/>
      <c r="F662" s="94"/>
      <c r="H662" s="81"/>
      <c r="Z662" s="368"/>
      <c r="AA662" s="368"/>
      <c r="AB662" s="369"/>
    </row>
    <row r="663" ht="15.75" customHeight="1">
      <c r="A663" s="94"/>
      <c r="B663" s="94"/>
      <c r="C663" s="94"/>
      <c r="D663" s="81"/>
      <c r="E663" s="94"/>
      <c r="F663" s="94"/>
      <c r="H663" s="81"/>
      <c r="Z663" s="368"/>
      <c r="AA663" s="368"/>
      <c r="AB663" s="369"/>
    </row>
    <row r="664" ht="15.75" customHeight="1">
      <c r="A664" s="94"/>
      <c r="B664" s="94"/>
      <c r="C664" s="94"/>
      <c r="D664" s="81"/>
      <c r="E664" s="94"/>
      <c r="F664" s="94"/>
      <c r="H664" s="81"/>
      <c r="Z664" s="368"/>
      <c r="AA664" s="368"/>
      <c r="AB664" s="369"/>
    </row>
    <row r="665" ht="15.75" customHeight="1">
      <c r="A665" s="94"/>
      <c r="B665" s="94"/>
      <c r="C665" s="94"/>
      <c r="D665" s="81"/>
      <c r="E665" s="94"/>
      <c r="F665" s="94"/>
      <c r="H665" s="81"/>
      <c r="Z665" s="368"/>
      <c r="AA665" s="368"/>
      <c r="AB665" s="369"/>
    </row>
    <row r="666" ht="15.75" customHeight="1">
      <c r="A666" s="94"/>
      <c r="B666" s="94"/>
      <c r="C666" s="94"/>
      <c r="D666" s="81"/>
      <c r="E666" s="94"/>
      <c r="F666" s="94"/>
      <c r="H666" s="81"/>
      <c r="Z666" s="368"/>
      <c r="AA666" s="368"/>
      <c r="AB666" s="369"/>
    </row>
    <row r="667" ht="15.75" customHeight="1">
      <c r="A667" s="94"/>
      <c r="B667" s="94"/>
      <c r="C667" s="94"/>
      <c r="D667" s="81"/>
      <c r="E667" s="94"/>
      <c r="F667" s="94"/>
      <c r="H667" s="81"/>
      <c r="Z667" s="368"/>
      <c r="AA667" s="368"/>
      <c r="AB667" s="369"/>
    </row>
    <row r="668" ht="15.75" customHeight="1">
      <c r="A668" s="94"/>
      <c r="B668" s="94"/>
      <c r="C668" s="94"/>
      <c r="D668" s="81"/>
      <c r="E668" s="94"/>
      <c r="F668" s="94"/>
      <c r="H668" s="81"/>
      <c r="Z668" s="368"/>
      <c r="AA668" s="368"/>
      <c r="AB668" s="369"/>
    </row>
    <row r="669" ht="15.75" customHeight="1">
      <c r="A669" s="94"/>
      <c r="B669" s="94"/>
      <c r="C669" s="94"/>
      <c r="D669" s="81"/>
      <c r="E669" s="94"/>
      <c r="F669" s="94"/>
      <c r="H669" s="81"/>
      <c r="Z669" s="368"/>
      <c r="AA669" s="368"/>
      <c r="AB669" s="369"/>
    </row>
    <row r="670" ht="15.75" customHeight="1">
      <c r="A670" s="94"/>
      <c r="B670" s="94"/>
      <c r="C670" s="94"/>
      <c r="D670" s="81"/>
      <c r="E670" s="94"/>
      <c r="F670" s="94"/>
      <c r="H670" s="81"/>
      <c r="Z670" s="368"/>
      <c r="AA670" s="368"/>
      <c r="AB670" s="369"/>
    </row>
    <row r="671" ht="15.75" customHeight="1">
      <c r="A671" s="94"/>
      <c r="B671" s="94"/>
      <c r="C671" s="94"/>
      <c r="D671" s="81"/>
      <c r="E671" s="94"/>
      <c r="F671" s="94"/>
      <c r="H671" s="81"/>
      <c r="Z671" s="368"/>
      <c r="AA671" s="368"/>
      <c r="AB671" s="369"/>
    </row>
    <row r="672" ht="15.75" customHeight="1">
      <c r="A672" s="94"/>
      <c r="B672" s="94"/>
      <c r="C672" s="94"/>
      <c r="D672" s="81"/>
      <c r="E672" s="94"/>
      <c r="F672" s="94"/>
      <c r="H672" s="81"/>
      <c r="Z672" s="368"/>
      <c r="AA672" s="368"/>
      <c r="AB672" s="369"/>
    </row>
    <row r="673" ht="15.75" customHeight="1">
      <c r="A673" s="94"/>
      <c r="B673" s="94"/>
      <c r="C673" s="94"/>
      <c r="D673" s="81"/>
      <c r="E673" s="94"/>
      <c r="F673" s="94"/>
      <c r="H673" s="81"/>
      <c r="Z673" s="368"/>
      <c r="AA673" s="368"/>
      <c r="AB673" s="369"/>
    </row>
    <row r="674" ht="15.75" customHeight="1">
      <c r="A674" s="94"/>
      <c r="B674" s="94"/>
      <c r="C674" s="94"/>
      <c r="D674" s="81"/>
      <c r="E674" s="94"/>
      <c r="F674" s="94"/>
      <c r="H674" s="81"/>
      <c r="Z674" s="368"/>
      <c r="AA674" s="368"/>
      <c r="AB674" s="369"/>
    </row>
    <row r="675" ht="15.75" customHeight="1">
      <c r="A675" s="94"/>
      <c r="B675" s="94"/>
      <c r="C675" s="94"/>
      <c r="D675" s="81"/>
      <c r="E675" s="94"/>
      <c r="F675" s="94"/>
      <c r="H675" s="81"/>
      <c r="Z675" s="368"/>
      <c r="AA675" s="368"/>
      <c r="AB675" s="369"/>
    </row>
    <row r="676" ht="15.75" customHeight="1">
      <c r="A676" s="94"/>
      <c r="B676" s="94"/>
      <c r="C676" s="94"/>
      <c r="D676" s="81"/>
      <c r="E676" s="94"/>
      <c r="F676" s="94"/>
      <c r="H676" s="81"/>
      <c r="Z676" s="368"/>
      <c r="AA676" s="368"/>
      <c r="AB676" s="369"/>
    </row>
    <row r="677" ht="15.75" customHeight="1">
      <c r="A677" s="94"/>
      <c r="B677" s="94"/>
      <c r="C677" s="94"/>
      <c r="D677" s="81"/>
      <c r="E677" s="94"/>
      <c r="F677" s="94"/>
      <c r="H677" s="81"/>
      <c r="Z677" s="368"/>
      <c r="AA677" s="368"/>
      <c r="AB677" s="369"/>
    </row>
    <row r="678" ht="15.75" customHeight="1">
      <c r="A678" s="94"/>
      <c r="B678" s="94"/>
      <c r="C678" s="94"/>
      <c r="D678" s="81"/>
      <c r="E678" s="94"/>
      <c r="F678" s="94"/>
      <c r="H678" s="81"/>
      <c r="Z678" s="368"/>
      <c r="AA678" s="368"/>
      <c r="AB678" s="369"/>
    </row>
    <row r="679" ht="15.75" customHeight="1">
      <c r="A679" s="94"/>
      <c r="B679" s="94"/>
      <c r="C679" s="94"/>
      <c r="D679" s="81"/>
      <c r="E679" s="94"/>
      <c r="F679" s="94"/>
      <c r="H679" s="81"/>
      <c r="Z679" s="368"/>
      <c r="AA679" s="368"/>
      <c r="AB679" s="369"/>
    </row>
    <row r="680" ht="15.75" customHeight="1">
      <c r="A680" s="94"/>
      <c r="B680" s="94"/>
      <c r="C680" s="94"/>
      <c r="D680" s="81"/>
      <c r="E680" s="94"/>
      <c r="F680" s="94"/>
      <c r="H680" s="81"/>
      <c r="Z680" s="368"/>
      <c r="AA680" s="368"/>
      <c r="AB680" s="369"/>
    </row>
    <row r="681" ht="15.75" customHeight="1">
      <c r="A681" s="94"/>
      <c r="B681" s="94"/>
      <c r="C681" s="94"/>
      <c r="D681" s="81"/>
      <c r="E681" s="94"/>
      <c r="F681" s="94"/>
      <c r="H681" s="81"/>
      <c r="Z681" s="368"/>
      <c r="AA681" s="368"/>
      <c r="AB681" s="369"/>
    </row>
    <row r="682" ht="15.75" customHeight="1">
      <c r="A682" s="94"/>
      <c r="B682" s="94"/>
      <c r="C682" s="94"/>
      <c r="D682" s="81"/>
      <c r="E682" s="94"/>
      <c r="F682" s="94"/>
      <c r="H682" s="81"/>
      <c r="Z682" s="368"/>
      <c r="AA682" s="368"/>
      <c r="AB682" s="369"/>
    </row>
    <row r="683" ht="15.75" customHeight="1">
      <c r="A683" s="94"/>
      <c r="B683" s="94"/>
      <c r="C683" s="94"/>
      <c r="D683" s="81"/>
      <c r="E683" s="94"/>
      <c r="F683" s="94"/>
      <c r="H683" s="81"/>
      <c r="Z683" s="368"/>
      <c r="AA683" s="368"/>
      <c r="AB683" s="369"/>
    </row>
    <row r="684" ht="15.75" customHeight="1">
      <c r="A684" s="94"/>
      <c r="B684" s="94"/>
      <c r="C684" s="94"/>
      <c r="D684" s="81"/>
      <c r="E684" s="94"/>
      <c r="F684" s="94"/>
      <c r="H684" s="81"/>
      <c r="Z684" s="368"/>
      <c r="AA684" s="368"/>
      <c r="AB684" s="369"/>
    </row>
    <row r="685" ht="15.75" customHeight="1">
      <c r="A685" s="94"/>
      <c r="B685" s="94"/>
      <c r="C685" s="94"/>
      <c r="D685" s="81"/>
      <c r="E685" s="94"/>
      <c r="F685" s="94"/>
      <c r="H685" s="81"/>
      <c r="Z685" s="368"/>
      <c r="AA685" s="368"/>
      <c r="AB685" s="369"/>
    </row>
    <row r="686" ht="15.75" customHeight="1">
      <c r="A686" s="94"/>
      <c r="B686" s="94"/>
      <c r="C686" s="94"/>
      <c r="D686" s="81"/>
      <c r="E686" s="94"/>
      <c r="F686" s="94"/>
      <c r="H686" s="81"/>
      <c r="Z686" s="368"/>
      <c r="AA686" s="368"/>
      <c r="AB686" s="369"/>
    </row>
    <row r="687" ht="15.75" customHeight="1">
      <c r="A687" s="94"/>
      <c r="B687" s="94"/>
      <c r="C687" s="94"/>
      <c r="D687" s="81"/>
      <c r="E687" s="94"/>
      <c r="F687" s="94"/>
      <c r="H687" s="81"/>
      <c r="Z687" s="368"/>
      <c r="AA687" s="368"/>
      <c r="AB687" s="369"/>
    </row>
    <row r="688" ht="15.75" customHeight="1">
      <c r="A688" s="94"/>
      <c r="B688" s="94"/>
      <c r="C688" s="94"/>
      <c r="D688" s="81"/>
      <c r="E688" s="94"/>
      <c r="F688" s="94"/>
      <c r="H688" s="81"/>
      <c r="Z688" s="368"/>
      <c r="AA688" s="368"/>
      <c r="AB688" s="369"/>
    </row>
    <row r="689" ht="15.75" customHeight="1">
      <c r="A689" s="94"/>
      <c r="B689" s="94"/>
      <c r="C689" s="94"/>
      <c r="D689" s="81"/>
      <c r="E689" s="94"/>
      <c r="F689" s="94"/>
      <c r="H689" s="81"/>
      <c r="Z689" s="368"/>
      <c r="AA689" s="368"/>
      <c r="AB689" s="369"/>
    </row>
    <row r="690" ht="15.75" customHeight="1">
      <c r="A690" s="94"/>
      <c r="B690" s="94"/>
      <c r="C690" s="94"/>
      <c r="D690" s="81"/>
      <c r="E690" s="94"/>
      <c r="F690" s="94"/>
      <c r="H690" s="81"/>
      <c r="Z690" s="368"/>
      <c r="AA690" s="368"/>
      <c r="AB690" s="369"/>
    </row>
    <row r="691" ht="15.75" customHeight="1">
      <c r="A691" s="94"/>
      <c r="B691" s="94"/>
      <c r="C691" s="94"/>
      <c r="D691" s="81"/>
      <c r="E691" s="94"/>
      <c r="F691" s="94"/>
      <c r="H691" s="81"/>
      <c r="Z691" s="368"/>
      <c r="AA691" s="368"/>
      <c r="AB691" s="369"/>
    </row>
    <row r="692" ht="15.75" customHeight="1">
      <c r="A692" s="94"/>
      <c r="B692" s="94"/>
      <c r="C692" s="94"/>
      <c r="D692" s="81"/>
      <c r="E692" s="94"/>
      <c r="F692" s="94"/>
      <c r="H692" s="81"/>
      <c r="Z692" s="368"/>
      <c r="AA692" s="368"/>
      <c r="AB692" s="369"/>
    </row>
    <row r="693" ht="15.75" customHeight="1">
      <c r="A693" s="94"/>
      <c r="B693" s="94"/>
      <c r="C693" s="94"/>
      <c r="D693" s="81"/>
      <c r="E693" s="94"/>
      <c r="F693" s="94"/>
      <c r="H693" s="81"/>
      <c r="Z693" s="368"/>
      <c r="AA693" s="368"/>
      <c r="AB693" s="369"/>
    </row>
    <row r="694" ht="15.75" customHeight="1">
      <c r="A694" s="94"/>
      <c r="B694" s="94"/>
      <c r="C694" s="94"/>
      <c r="D694" s="81"/>
      <c r="E694" s="94"/>
      <c r="F694" s="94"/>
      <c r="H694" s="81"/>
      <c r="Z694" s="368"/>
      <c r="AA694" s="368"/>
      <c r="AB694" s="369"/>
    </row>
    <row r="695" ht="15.75" customHeight="1">
      <c r="A695" s="94"/>
      <c r="B695" s="94"/>
      <c r="C695" s="94"/>
      <c r="D695" s="81"/>
      <c r="E695" s="94"/>
      <c r="F695" s="94"/>
      <c r="H695" s="81"/>
      <c r="Z695" s="368"/>
      <c r="AA695" s="368"/>
      <c r="AB695" s="369"/>
    </row>
    <row r="696" ht="15.75" customHeight="1">
      <c r="A696" s="94"/>
      <c r="B696" s="94"/>
      <c r="C696" s="94"/>
      <c r="D696" s="81"/>
      <c r="E696" s="94"/>
      <c r="F696" s="94"/>
      <c r="H696" s="81"/>
      <c r="Z696" s="368"/>
      <c r="AA696" s="368"/>
      <c r="AB696" s="369"/>
    </row>
    <row r="697" ht="15.75" customHeight="1">
      <c r="A697" s="94"/>
      <c r="B697" s="94"/>
      <c r="C697" s="94"/>
      <c r="D697" s="81"/>
      <c r="E697" s="94"/>
      <c r="F697" s="94"/>
      <c r="H697" s="81"/>
      <c r="Z697" s="368"/>
      <c r="AA697" s="368"/>
      <c r="AB697" s="369"/>
    </row>
    <row r="698" ht="15.75" customHeight="1">
      <c r="A698" s="94"/>
      <c r="B698" s="94"/>
      <c r="C698" s="94"/>
      <c r="D698" s="81"/>
      <c r="E698" s="94"/>
      <c r="F698" s="94"/>
      <c r="H698" s="81"/>
      <c r="Z698" s="368"/>
      <c r="AA698" s="368"/>
      <c r="AB698" s="369"/>
    </row>
    <row r="699" ht="15.75" customHeight="1">
      <c r="A699" s="94"/>
      <c r="B699" s="94"/>
      <c r="C699" s="94"/>
      <c r="D699" s="81"/>
      <c r="E699" s="94"/>
      <c r="F699" s="94"/>
      <c r="H699" s="81"/>
      <c r="Z699" s="368"/>
      <c r="AA699" s="368"/>
      <c r="AB699" s="369"/>
    </row>
    <row r="700" ht="15.75" customHeight="1">
      <c r="A700" s="94"/>
      <c r="B700" s="94"/>
      <c r="C700" s="94"/>
      <c r="D700" s="81"/>
      <c r="E700" s="94"/>
      <c r="F700" s="94"/>
      <c r="H700" s="81"/>
      <c r="Z700" s="368"/>
      <c r="AA700" s="368"/>
      <c r="AB700" s="369"/>
    </row>
    <row r="701" ht="15.75" customHeight="1">
      <c r="A701" s="94"/>
      <c r="B701" s="94"/>
      <c r="C701" s="94"/>
      <c r="D701" s="81"/>
      <c r="E701" s="94"/>
      <c r="F701" s="94"/>
      <c r="H701" s="81"/>
      <c r="Z701" s="368"/>
      <c r="AA701" s="368"/>
      <c r="AB701" s="369"/>
    </row>
    <row r="702" ht="15.75" customHeight="1">
      <c r="A702" s="94"/>
      <c r="B702" s="94"/>
      <c r="C702" s="94"/>
      <c r="D702" s="81"/>
      <c r="E702" s="94"/>
      <c r="F702" s="94"/>
      <c r="H702" s="81"/>
      <c r="Z702" s="368"/>
      <c r="AA702" s="368"/>
      <c r="AB702" s="369"/>
    </row>
    <row r="703" ht="15.75" customHeight="1">
      <c r="A703" s="94"/>
      <c r="B703" s="94"/>
      <c r="C703" s="94"/>
      <c r="D703" s="81"/>
      <c r="E703" s="94"/>
      <c r="F703" s="94"/>
      <c r="H703" s="81"/>
      <c r="Z703" s="368"/>
      <c r="AA703" s="368"/>
      <c r="AB703" s="369"/>
    </row>
    <row r="704" ht="15.75" customHeight="1">
      <c r="A704" s="94"/>
      <c r="B704" s="94"/>
      <c r="C704" s="94"/>
      <c r="D704" s="81"/>
      <c r="E704" s="94"/>
      <c r="F704" s="94"/>
      <c r="H704" s="81"/>
      <c r="Z704" s="368"/>
      <c r="AA704" s="368"/>
      <c r="AB704" s="369"/>
    </row>
    <row r="705" ht="15.75" customHeight="1">
      <c r="A705" s="94"/>
      <c r="B705" s="94"/>
      <c r="C705" s="94"/>
      <c r="D705" s="81"/>
      <c r="E705" s="94"/>
      <c r="F705" s="94"/>
      <c r="H705" s="81"/>
      <c r="Z705" s="368"/>
      <c r="AA705" s="368"/>
      <c r="AB705" s="369"/>
    </row>
    <row r="706" ht="15.75" customHeight="1">
      <c r="A706" s="94"/>
      <c r="B706" s="94"/>
      <c r="C706" s="94"/>
      <c r="D706" s="81"/>
      <c r="E706" s="94"/>
      <c r="F706" s="94"/>
      <c r="H706" s="81"/>
      <c r="Z706" s="368"/>
      <c r="AA706" s="368"/>
      <c r="AB706" s="369"/>
    </row>
    <row r="707" ht="15.75" customHeight="1">
      <c r="A707" s="94"/>
      <c r="B707" s="94"/>
      <c r="C707" s="94"/>
      <c r="D707" s="81"/>
      <c r="E707" s="94"/>
      <c r="F707" s="94"/>
      <c r="H707" s="81"/>
      <c r="Z707" s="368"/>
      <c r="AA707" s="368"/>
      <c r="AB707" s="369"/>
    </row>
    <row r="708" ht="15.75" customHeight="1">
      <c r="A708" s="94"/>
      <c r="B708" s="94"/>
      <c r="C708" s="94"/>
      <c r="D708" s="81"/>
      <c r="E708" s="94"/>
      <c r="F708" s="94"/>
      <c r="H708" s="81"/>
      <c r="Z708" s="368"/>
      <c r="AA708" s="368"/>
      <c r="AB708" s="369"/>
    </row>
    <row r="709" ht="15.75" customHeight="1">
      <c r="A709" s="94"/>
      <c r="B709" s="94"/>
      <c r="C709" s="94"/>
      <c r="D709" s="81"/>
      <c r="E709" s="94"/>
      <c r="F709" s="94"/>
      <c r="H709" s="81"/>
      <c r="Z709" s="368"/>
      <c r="AA709" s="368"/>
      <c r="AB709" s="369"/>
    </row>
    <row r="710" ht="15.75" customHeight="1">
      <c r="A710" s="94"/>
      <c r="B710" s="94"/>
      <c r="C710" s="94"/>
      <c r="D710" s="81"/>
      <c r="E710" s="94"/>
      <c r="F710" s="94"/>
      <c r="H710" s="81"/>
      <c r="Z710" s="368"/>
      <c r="AA710" s="368"/>
      <c r="AB710" s="369"/>
    </row>
    <row r="711" ht="15.75" customHeight="1">
      <c r="A711" s="94"/>
      <c r="B711" s="94"/>
      <c r="C711" s="94"/>
      <c r="D711" s="81"/>
      <c r="E711" s="94"/>
      <c r="F711" s="94"/>
      <c r="H711" s="81"/>
      <c r="Z711" s="368"/>
      <c r="AA711" s="368"/>
      <c r="AB711" s="369"/>
    </row>
    <row r="712" ht="15.75" customHeight="1">
      <c r="A712" s="94"/>
      <c r="B712" s="94"/>
      <c r="C712" s="94"/>
      <c r="D712" s="81"/>
      <c r="E712" s="94"/>
      <c r="F712" s="94"/>
      <c r="H712" s="81"/>
      <c r="Z712" s="368"/>
      <c r="AA712" s="368"/>
      <c r="AB712" s="369"/>
    </row>
    <row r="713" ht="15.75" customHeight="1">
      <c r="A713" s="94"/>
      <c r="B713" s="94"/>
      <c r="C713" s="94"/>
      <c r="D713" s="81"/>
      <c r="E713" s="94"/>
      <c r="F713" s="94"/>
      <c r="H713" s="81"/>
      <c r="Z713" s="368"/>
      <c r="AA713" s="368"/>
      <c r="AB713" s="369"/>
    </row>
    <row r="714" ht="15.75" customHeight="1">
      <c r="A714" s="94"/>
      <c r="B714" s="94"/>
      <c r="C714" s="94"/>
      <c r="D714" s="81"/>
      <c r="E714" s="94"/>
      <c r="F714" s="94"/>
      <c r="H714" s="81"/>
      <c r="Z714" s="368"/>
      <c r="AA714" s="368"/>
      <c r="AB714" s="369"/>
    </row>
    <row r="715" ht="15.75" customHeight="1">
      <c r="A715" s="94"/>
      <c r="B715" s="94"/>
      <c r="C715" s="94"/>
      <c r="D715" s="81"/>
      <c r="E715" s="94"/>
      <c r="F715" s="94"/>
      <c r="H715" s="81"/>
      <c r="Z715" s="368"/>
      <c r="AA715" s="368"/>
      <c r="AB715" s="369"/>
    </row>
    <row r="716" ht="15.75" customHeight="1">
      <c r="A716" s="94"/>
      <c r="B716" s="94"/>
      <c r="C716" s="94"/>
      <c r="D716" s="81"/>
      <c r="E716" s="94"/>
      <c r="F716" s="94"/>
      <c r="H716" s="81"/>
      <c r="Z716" s="368"/>
      <c r="AA716" s="368"/>
      <c r="AB716" s="369"/>
    </row>
    <row r="717" ht="15.75" customHeight="1">
      <c r="A717" s="94"/>
      <c r="B717" s="94"/>
      <c r="C717" s="94"/>
      <c r="D717" s="81"/>
      <c r="E717" s="94"/>
      <c r="F717" s="94"/>
      <c r="H717" s="81"/>
      <c r="Z717" s="368"/>
      <c r="AA717" s="368"/>
      <c r="AB717" s="369"/>
    </row>
    <row r="718" ht="15.75" customHeight="1">
      <c r="A718" s="94"/>
      <c r="B718" s="94"/>
      <c r="C718" s="94"/>
      <c r="D718" s="81"/>
      <c r="E718" s="94"/>
      <c r="F718" s="94"/>
      <c r="H718" s="81"/>
      <c r="Z718" s="368"/>
      <c r="AA718" s="368"/>
      <c r="AB718" s="369"/>
    </row>
    <row r="719" ht="15.75" customHeight="1">
      <c r="A719" s="94"/>
      <c r="B719" s="94"/>
      <c r="C719" s="94"/>
      <c r="D719" s="81"/>
      <c r="E719" s="94"/>
      <c r="F719" s="94"/>
      <c r="H719" s="81"/>
      <c r="Z719" s="368"/>
      <c r="AA719" s="368"/>
      <c r="AB719" s="369"/>
    </row>
    <row r="720" ht="15.75" customHeight="1">
      <c r="A720" s="94"/>
      <c r="B720" s="94"/>
      <c r="C720" s="94"/>
      <c r="D720" s="81"/>
      <c r="E720" s="94"/>
      <c r="F720" s="94"/>
      <c r="H720" s="81"/>
      <c r="Z720" s="368"/>
      <c r="AA720" s="368"/>
      <c r="AB720" s="369"/>
    </row>
    <row r="721" ht="15.75" customHeight="1">
      <c r="A721" s="94"/>
      <c r="B721" s="94"/>
      <c r="C721" s="94"/>
      <c r="D721" s="81"/>
      <c r="E721" s="94"/>
      <c r="F721" s="94"/>
      <c r="H721" s="81"/>
      <c r="Z721" s="368"/>
      <c r="AA721" s="368"/>
      <c r="AB721" s="369"/>
    </row>
    <row r="722" ht="15.75" customHeight="1">
      <c r="A722" s="94"/>
      <c r="B722" s="94"/>
      <c r="C722" s="94"/>
      <c r="D722" s="81"/>
      <c r="E722" s="94"/>
      <c r="F722" s="94"/>
      <c r="H722" s="81"/>
      <c r="Z722" s="368"/>
      <c r="AA722" s="368"/>
      <c r="AB722" s="369"/>
    </row>
    <row r="723" ht="15.75" customHeight="1">
      <c r="A723" s="94"/>
      <c r="B723" s="94"/>
      <c r="C723" s="94"/>
      <c r="D723" s="81"/>
      <c r="E723" s="94"/>
      <c r="F723" s="94"/>
      <c r="H723" s="81"/>
      <c r="Z723" s="368"/>
      <c r="AA723" s="368"/>
      <c r="AB723" s="369"/>
    </row>
    <row r="724" ht="15.75" customHeight="1">
      <c r="A724" s="94"/>
      <c r="B724" s="94"/>
      <c r="C724" s="94"/>
      <c r="D724" s="81"/>
      <c r="E724" s="94"/>
      <c r="F724" s="94"/>
      <c r="H724" s="81"/>
      <c r="Z724" s="368"/>
      <c r="AA724" s="368"/>
      <c r="AB724" s="369"/>
    </row>
    <row r="725" ht="15.75" customHeight="1">
      <c r="A725" s="94"/>
      <c r="B725" s="94"/>
      <c r="C725" s="94"/>
      <c r="D725" s="81"/>
      <c r="E725" s="94"/>
      <c r="F725" s="94"/>
      <c r="H725" s="81"/>
      <c r="Z725" s="368"/>
      <c r="AA725" s="368"/>
      <c r="AB725" s="369"/>
    </row>
    <row r="726" ht="15.75" customHeight="1">
      <c r="A726" s="94"/>
      <c r="B726" s="94"/>
      <c r="C726" s="94"/>
      <c r="D726" s="81"/>
      <c r="E726" s="94"/>
      <c r="F726" s="94"/>
      <c r="H726" s="81"/>
      <c r="Z726" s="368"/>
      <c r="AA726" s="368"/>
      <c r="AB726" s="369"/>
    </row>
    <row r="727" ht="15.75" customHeight="1">
      <c r="A727" s="94"/>
      <c r="B727" s="94"/>
      <c r="C727" s="94"/>
      <c r="D727" s="81"/>
      <c r="E727" s="94"/>
      <c r="F727" s="94"/>
      <c r="H727" s="81"/>
      <c r="Z727" s="368"/>
      <c r="AA727" s="368"/>
      <c r="AB727" s="369"/>
    </row>
    <row r="728" ht="15.75" customHeight="1">
      <c r="A728" s="94"/>
      <c r="B728" s="94"/>
      <c r="C728" s="94"/>
      <c r="D728" s="81"/>
      <c r="E728" s="94"/>
      <c r="F728" s="94"/>
      <c r="H728" s="81"/>
      <c r="Z728" s="368"/>
      <c r="AA728" s="368"/>
      <c r="AB728" s="369"/>
    </row>
    <row r="729" ht="15.75" customHeight="1">
      <c r="A729" s="94"/>
      <c r="B729" s="94"/>
      <c r="C729" s="94"/>
      <c r="D729" s="81"/>
      <c r="E729" s="94"/>
      <c r="F729" s="94"/>
      <c r="H729" s="81"/>
      <c r="Z729" s="368"/>
      <c r="AA729" s="368"/>
      <c r="AB729" s="369"/>
    </row>
    <row r="730" ht="15.75" customHeight="1">
      <c r="A730" s="94"/>
      <c r="B730" s="94"/>
      <c r="C730" s="94"/>
      <c r="D730" s="81"/>
      <c r="E730" s="94"/>
      <c r="F730" s="94"/>
      <c r="H730" s="81"/>
      <c r="Z730" s="368"/>
      <c r="AA730" s="368"/>
      <c r="AB730" s="369"/>
    </row>
    <row r="731" ht="15.75" customHeight="1">
      <c r="A731" s="94"/>
      <c r="B731" s="94"/>
      <c r="C731" s="94"/>
      <c r="D731" s="81"/>
      <c r="E731" s="94"/>
      <c r="F731" s="94"/>
      <c r="H731" s="81"/>
      <c r="Z731" s="368"/>
      <c r="AA731" s="368"/>
      <c r="AB731" s="369"/>
    </row>
    <row r="732" ht="15.75" customHeight="1">
      <c r="A732" s="94"/>
      <c r="B732" s="94"/>
      <c r="C732" s="94"/>
      <c r="D732" s="81"/>
      <c r="E732" s="94"/>
      <c r="F732" s="94"/>
      <c r="H732" s="81"/>
      <c r="Z732" s="368"/>
      <c r="AA732" s="368"/>
      <c r="AB732" s="369"/>
    </row>
    <row r="733" ht="15.75" customHeight="1">
      <c r="A733" s="94"/>
      <c r="B733" s="94"/>
      <c r="C733" s="94"/>
      <c r="D733" s="81"/>
      <c r="E733" s="94"/>
      <c r="F733" s="94"/>
      <c r="H733" s="81"/>
      <c r="Z733" s="368"/>
      <c r="AA733" s="368"/>
      <c r="AB733" s="369"/>
    </row>
    <row r="734" ht="15.75" customHeight="1">
      <c r="A734" s="94"/>
      <c r="B734" s="94"/>
      <c r="C734" s="94"/>
      <c r="D734" s="81"/>
      <c r="E734" s="94"/>
      <c r="F734" s="94"/>
      <c r="H734" s="81"/>
      <c r="Z734" s="368"/>
      <c r="AA734" s="368"/>
      <c r="AB734" s="369"/>
    </row>
    <row r="735" ht="15.75" customHeight="1">
      <c r="A735" s="94"/>
      <c r="B735" s="94"/>
      <c r="C735" s="94"/>
      <c r="D735" s="81"/>
      <c r="E735" s="94"/>
      <c r="F735" s="94"/>
      <c r="H735" s="81"/>
      <c r="Z735" s="368"/>
      <c r="AA735" s="368"/>
      <c r="AB735" s="369"/>
    </row>
    <row r="736" ht="15.75" customHeight="1">
      <c r="A736" s="94"/>
      <c r="B736" s="94"/>
      <c r="C736" s="94"/>
      <c r="D736" s="81"/>
      <c r="E736" s="94"/>
      <c r="F736" s="94"/>
      <c r="H736" s="81"/>
      <c r="Z736" s="368"/>
      <c r="AA736" s="368"/>
      <c r="AB736" s="369"/>
    </row>
    <row r="737" ht="15.75" customHeight="1">
      <c r="A737" s="94"/>
      <c r="B737" s="94"/>
      <c r="C737" s="94"/>
      <c r="D737" s="81"/>
      <c r="E737" s="94"/>
      <c r="F737" s="94"/>
      <c r="H737" s="81"/>
      <c r="Z737" s="368"/>
      <c r="AA737" s="368"/>
      <c r="AB737" s="369"/>
    </row>
    <row r="738" ht="15.75" customHeight="1">
      <c r="A738" s="94"/>
      <c r="B738" s="94"/>
      <c r="C738" s="94"/>
      <c r="D738" s="81"/>
      <c r="E738" s="94"/>
      <c r="F738" s="94"/>
      <c r="H738" s="81"/>
      <c r="Z738" s="368"/>
      <c r="AA738" s="368"/>
      <c r="AB738" s="369"/>
    </row>
    <row r="739" ht="15.75" customHeight="1">
      <c r="A739" s="94"/>
      <c r="B739" s="94"/>
      <c r="C739" s="94"/>
      <c r="D739" s="81"/>
      <c r="E739" s="94"/>
      <c r="F739" s="94"/>
      <c r="H739" s="81"/>
      <c r="Z739" s="368"/>
      <c r="AA739" s="368"/>
      <c r="AB739" s="369"/>
    </row>
    <row r="740" ht="15.75" customHeight="1">
      <c r="A740" s="94"/>
      <c r="B740" s="94"/>
      <c r="C740" s="94"/>
      <c r="D740" s="81"/>
      <c r="E740" s="94"/>
      <c r="F740" s="94"/>
      <c r="H740" s="81"/>
      <c r="Z740" s="368"/>
      <c r="AA740" s="368"/>
      <c r="AB740" s="369"/>
    </row>
    <row r="741" ht="15.75" customHeight="1">
      <c r="A741" s="94"/>
      <c r="B741" s="94"/>
      <c r="C741" s="94"/>
      <c r="D741" s="81"/>
      <c r="E741" s="94"/>
      <c r="F741" s="94"/>
      <c r="H741" s="81"/>
      <c r="Z741" s="368"/>
      <c r="AA741" s="368"/>
      <c r="AB741" s="369"/>
    </row>
    <row r="742" ht="15.75" customHeight="1">
      <c r="A742" s="94"/>
      <c r="B742" s="94"/>
      <c r="C742" s="94"/>
      <c r="D742" s="81"/>
      <c r="E742" s="94"/>
      <c r="F742" s="94"/>
      <c r="H742" s="81"/>
      <c r="Z742" s="368"/>
      <c r="AA742" s="368"/>
      <c r="AB742" s="369"/>
    </row>
    <row r="743" ht="15.75" customHeight="1">
      <c r="A743" s="94"/>
      <c r="B743" s="94"/>
      <c r="C743" s="94"/>
      <c r="D743" s="81"/>
      <c r="E743" s="94"/>
      <c r="F743" s="94"/>
      <c r="H743" s="81"/>
      <c r="Z743" s="368"/>
      <c r="AA743" s="368"/>
      <c r="AB743" s="369"/>
    </row>
    <row r="744" ht="15.75" customHeight="1">
      <c r="A744" s="94"/>
      <c r="B744" s="94"/>
      <c r="C744" s="94"/>
      <c r="D744" s="81"/>
      <c r="E744" s="94"/>
      <c r="F744" s="94"/>
      <c r="H744" s="81"/>
      <c r="Z744" s="368"/>
      <c r="AA744" s="368"/>
      <c r="AB744" s="369"/>
    </row>
    <row r="745" ht="15.75" customHeight="1">
      <c r="A745" s="94"/>
      <c r="B745" s="94"/>
      <c r="C745" s="94"/>
      <c r="D745" s="81"/>
      <c r="E745" s="94"/>
      <c r="F745" s="94"/>
      <c r="H745" s="81"/>
      <c r="Z745" s="368"/>
      <c r="AA745" s="368"/>
      <c r="AB745" s="369"/>
    </row>
    <row r="746" ht="15.75" customHeight="1">
      <c r="A746" s="94"/>
      <c r="B746" s="94"/>
      <c r="C746" s="94"/>
      <c r="D746" s="81"/>
      <c r="E746" s="94"/>
      <c r="F746" s="94"/>
      <c r="H746" s="81"/>
      <c r="Z746" s="368"/>
      <c r="AA746" s="368"/>
      <c r="AB746" s="369"/>
    </row>
    <row r="747" ht="15.75" customHeight="1">
      <c r="A747" s="94"/>
      <c r="B747" s="94"/>
      <c r="C747" s="94"/>
      <c r="D747" s="81"/>
      <c r="E747" s="94"/>
      <c r="F747" s="94"/>
      <c r="H747" s="81"/>
      <c r="Z747" s="368"/>
      <c r="AA747" s="368"/>
      <c r="AB747" s="369"/>
    </row>
    <row r="748" ht="15.75" customHeight="1">
      <c r="A748" s="94"/>
      <c r="B748" s="94"/>
      <c r="C748" s="94"/>
      <c r="D748" s="81"/>
      <c r="E748" s="94"/>
      <c r="F748" s="94"/>
      <c r="H748" s="81"/>
      <c r="Z748" s="368"/>
      <c r="AA748" s="368"/>
      <c r="AB748" s="369"/>
    </row>
    <row r="749" ht="15.75" customHeight="1">
      <c r="A749" s="94"/>
      <c r="B749" s="94"/>
      <c r="C749" s="94"/>
      <c r="D749" s="81"/>
      <c r="E749" s="94"/>
      <c r="F749" s="94"/>
      <c r="H749" s="81"/>
      <c r="Z749" s="368"/>
      <c r="AA749" s="368"/>
      <c r="AB749" s="369"/>
    </row>
    <row r="750" ht="15.75" customHeight="1">
      <c r="A750" s="94"/>
      <c r="B750" s="94"/>
      <c r="C750" s="94"/>
      <c r="D750" s="81"/>
      <c r="E750" s="94"/>
      <c r="F750" s="94"/>
      <c r="H750" s="81"/>
      <c r="Z750" s="368"/>
      <c r="AA750" s="368"/>
      <c r="AB750" s="369"/>
    </row>
    <row r="751" ht="15.75" customHeight="1">
      <c r="A751" s="94"/>
      <c r="B751" s="94"/>
      <c r="C751" s="94"/>
      <c r="D751" s="81"/>
      <c r="E751" s="94"/>
      <c r="F751" s="94"/>
      <c r="H751" s="81"/>
      <c r="Z751" s="368"/>
      <c r="AA751" s="368"/>
      <c r="AB751" s="369"/>
    </row>
    <row r="752" ht="15.75" customHeight="1">
      <c r="A752" s="94"/>
      <c r="B752" s="94"/>
      <c r="C752" s="94"/>
      <c r="D752" s="81"/>
      <c r="E752" s="94"/>
      <c r="F752" s="94"/>
      <c r="H752" s="81"/>
      <c r="Z752" s="368"/>
      <c r="AA752" s="368"/>
      <c r="AB752" s="369"/>
    </row>
    <row r="753" ht="15.75" customHeight="1">
      <c r="A753" s="94"/>
      <c r="B753" s="94"/>
      <c r="C753" s="94"/>
      <c r="D753" s="81"/>
      <c r="E753" s="94"/>
      <c r="F753" s="94"/>
      <c r="H753" s="81"/>
      <c r="Z753" s="368"/>
      <c r="AA753" s="368"/>
      <c r="AB753" s="369"/>
    </row>
    <row r="754" ht="15.75" customHeight="1">
      <c r="A754" s="94"/>
      <c r="B754" s="94"/>
      <c r="C754" s="94"/>
      <c r="D754" s="81"/>
      <c r="E754" s="94"/>
      <c r="F754" s="94"/>
      <c r="H754" s="81"/>
      <c r="Z754" s="368"/>
      <c r="AA754" s="368"/>
      <c r="AB754" s="369"/>
    </row>
    <row r="755" ht="15.75" customHeight="1">
      <c r="A755" s="94"/>
      <c r="B755" s="94"/>
      <c r="C755" s="94"/>
      <c r="D755" s="81"/>
      <c r="E755" s="94"/>
      <c r="F755" s="94"/>
      <c r="H755" s="81"/>
      <c r="Z755" s="368"/>
      <c r="AA755" s="368"/>
      <c r="AB755" s="369"/>
    </row>
    <row r="756" ht="15.75" customHeight="1">
      <c r="A756" s="94"/>
      <c r="B756" s="94"/>
      <c r="C756" s="94"/>
      <c r="D756" s="81"/>
      <c r="E756" s="94"/>
      <c r="F756" s="94"/>
      <c r="H756" s="81"/>
      <c r="Z756" s="368"/>
      <c r="AA756" s="368"/>
      <c r="AB756" s="369"/>
    </row>
    <row r="757" ht="15.75" customHeight="1">
      <c r="A757" s="94"/>
      <c r="B757" s="94"/>
      <c r="C757" s="94"/>
      <c r="D757" s="81"/>
      <c r="E757" s="94"/>
      <c r="F757" s="94"/>
      <c r="H757" s="81"/>
      <c r="Z757" s="368"/>
      <c r="AA757" s="368"/>
      <c r="AB757" s="369"/>
    </row>
    <row r="758" ht="15.75" customHeight="1">
      <c r="A758" s="94"/>
      <c r="B758" s="94"/>
      <c r="C758" s="94"/>
      <c r="D758" s="81"/>
      <c r="E758" s="94"/>
      <c r="F758" s="94"/>
      <c r="H758" s="81"/>
      <c r="Z758" s="368"/>
      <c r="AA758" s="368"/>
      <c r="AB758" s="369"/>
    </row>
    <row r="759" ht="15.75" customHeight="1">
      <c r="A759" s="94"/>
      <c r="B759" s="94"/>
      <c r="C759" s="94"/>
      <c r="D759" s="81"/>
      <c r="E759" s="94"/>
      <c r="F759" s="94"/>
      <c r="H759" s="81"/>
      <c r="Z759" s="368"/>
      <c r="AA759" s="368"/>
      <c r="AB759" s="369"/>
    </row>
    <row r="760" ht="15.75" customHeight="1">
      <c r="A760" s="94"/>
      <c r="B760" s="94"/>
      <c r="C760" s="94"/>
      <c r="D760" s="81"/>
      <c r="E760" s="94"/>
      <c r="F760" s="94"/>
      <c r="H760" s="81"/>
      <c r="Z760" s="368"/>
      <c r="AA760" s="368"/>
      <c r="AB760" s="369"/>
    </row>
    <row r="761" ht="15.75" customHeight="1">
      <c r="A761" s="94"/>
      <c r="B761" s="94"/>
      <c r="C761" s="94"/>
      <c r="D761" s="81"/>
      <c r="E761" s="94"/>
      <c r="F761" s="94"/>
      <c r="H761" s="81"/>
      <c r="Z761" s="368"/>
      <c r="AA761" s="368"/>
      <c r="AB761" s="369"/>
    </row>
    <row r="762" ht="15.75" customHeight="1">
      <c r="A762" s="94"/>
      <c r="B762" s="94"/>
      <c r="C762" s="94"/>
      <c r="D762" s="81"/>
      <c r="E762" s="94"/>
      <c r="F762" s="94"/>
      <c r="H762" s="81"/>
      <c r="Z762" s="368"/>
      <c r="AA762" s="368"/>
      <c r="AB762" s="369"/>
    </row>
    <row r="763" ht="15.75" customHeight="1">
      <c r="A763" s="94"/>
      <c r="B763" s="94"/>
      <c r="C763" s="94"/>
      <c r="D763" s="81"/>
      <c r="E763" s="94"/>
      <c r="F763" s="94"/>
      <c r="H763" s="81"/>
      <c r="Z763" s="368"/>
      <c r="AA763" s="368"/>
      <c r="AB763" s="369"/>
    </row>
    <row r="764" ht="15.75" customHeight="1">
      <c r="A764" s="94"/>
      <c r="B764" s="94"/>
      <c r="C764" s="94"/>
      <c r="D764" s="81"/>
      <c r="E764" s="94"/>
      <c r="F764" s="94"/>
      <c r="H764" s="81"/>
      <c r="Z764" s="368"/>
      <c r="AA764" s="368"/>
      <c r="AB764" s="369"/>
    </row>
    <row r="765" ht="15.75" customHeight="1">
      <c r="A765" s="94"/>
      <c r="B765" s="94"/>
      <c r="C765" s="94"/>
      <c r="D765" s="81"/>
      <c r="E765" s="94"/>
      <c r="F765" s="94"/>
      <c r="H765" s="81"/>
      <c r="Z765" s="368"/>
      <c r="AA765" s="368"/>
      <c r="AB765" s="369"/>
    </row>
    <row r="766" ht="15.75" customHeight="1">
      <c r="A766" s="94"/>
      <c r="B766" s="94"/>
      <c r="C766" s="94"/>
      <c r="D766" s="81"/>
      <c r="E766" s="94"/>
      <c r="F766" s="94"/>
      <c r="H766" s="81"/>
      <c r="Z766" s="368"/>
      <c r="AA766" s="368"/>
      <c r="AB766" s="369"/>
    </row>
    <row r="767" ht="15.75" customHeight="1">
      <c r="A767" s="94"/>
      <c r="B767" s="94"/>
      <c r="C767" s="94"/>
      <c r="D767" s="81"/>
      <c r="E767" s="94"/>
      <c r="F767" s="94"/>
      <c r="H767" s="81"/>
      <c r="Z767" s="368"/>
      <c r="AA767" s="368"/>
      <c r="AB767" s="369"/>
    </row>
    <row r="768" ht="15.75" customHeight="1">
      <c r="A768" s="94"/>
      <c r="B768" s="94"/>
      <c r="C768" s="94"/>
      <c r="D768" s="81"/>
      <c r="E768" s="94"/>
      <c r="F768" s="94"/>
      <c r="H768" s="81"/>
      <c r="Z768" s="368"/>
      <c r="AA768" s="368"/>
      <c r="AB768" s="369"/>
    </row>
    <row r="769" ht="15.75" customHeight="1">
      <c r="A769" s="94"/>
      <c r="B769" s="94"/>
      <c r="C769" s="94"/>
      <c r="D769" s="81"/>
      <c r="E769" s="94"/>
      <c r="F769" s="94"/>
      <c r="H769" s="81"/>
      <c r="Z769" s="368"/>
      <c r="AA769" s="368"/>
      <c r="AB769" s="369"/>
    </row>
    <row r="770" ht="15.75" customHeight="1">
      <c r="A770" s="94"/>
      <c r="B770" s="94"/>
      <c r="C770" s="94"/>
      <c r="D770" s="81"/>
      <c r="E770" s="94"/>
      <c r="F770" s="94"/>
      <c r="H770" s="81"/>
      <c r="Z770" s="368"/>
      <c r="AA770" s="368"/>
      <c r="AB770" s="369"/>
    </row>
    <row r="771" ht="15.75" customHeight="1">
      <c r="A771" s="94"/>
      <c r="B771" s="94"/>
      <c r="C771" s="94"/>
      <c r="D771" s="81"/>
      <c r="E771" s="94"/>
      <c r="F771" s="94"/>
      <c r="H771" s="81"/>
      <c r="Z771" s="368"/>
      <c r="AA771" s="368"/>
      <c r="AB771" s="369"/>
    </row>
    <row r="772" ht="15.75" customHeight="1">
      <c r="A772" s="94"/>
      <c r="B772" s="94"/>
      <c r="C772" s="94"/>
      <c r="D772" s="81"/>
      <c r="E772" s="94"/>
      <c r="F772" s="94"/>
      <c r="H772" s="81"/>
      <c r="Z772" s="368"/>
      <c r="AA772" s="368"/>
      <c r="AB772" s="369"/>
    </row>
    <row r="773" ht="15.75" customHeight="1">
      <c r="A773" s="94"/>
      <c r="B773" s="94"/>
      <c r="C773" s="94"/>
      <c r="D773" s="81"/>
      <c r="E773" s="94"/>
      <c r="F773" s="94"/>
      <c r="H773" s="81"/>
      <c r="Z773" s="368"/>
      <c r="AA773" s="368"/>
      <c r="AB773" s="369"/>
    </row>
    <row r="774" ht="15.75" customHeight="1">
      <c r="A774" s="94"/>
      <c r="B774" s="94"/>
      <c r="C774" s="94"/>
      <c r="D774" s="81"/>
      <c r="E774" s="94"/>
      <c r="F774" s="94"/>
      <c r="H774" s="81"/>
      <c r="Z774" s="368"/>
      <c r="AA774" s="368"/>
      <c r="AB774" s="369"/>
    </row>
    <row r="775" ht="15.75" customHeight="1">
      <c r="A775" s="94"/>
      <c r="B775" s="94"/>
      <c r="C775" s="94"/>
      <c r="D775" s="81"/>
      <c r="E775" s="94"/>
      <c r="F775" s="94"/>
      <c r="H775" s="81"/>
      <c r="Z775" s="368"/>
      <c r="AA775" s="368"/>
      <c r="AB775" s="369"/>
    </row>
    <row r="776" ht="15.75" customHeight="1">
      <c r="A776" s="94"/>
      <c r="B776" s="94"/>
      <c r="C776" s="94"/>
      <c r="D776" s="81"/>
      <c r="E776" s="94"/>
      <c r="F776" s="94"/>
      <c r="H776" s="81"/>
      <c r="Z776" s="368"/>
      <c r="AA776" s="368"/>
      <c r="AB776" s="369"/>
    </row>
    <row r="777" ht="15.75" customHeight="1">
      <c r="A777" s="94"/>
      <c r="B777" s="94"/>
      <c r="C777" s="94"/>
      <c r="D777" s="81"/>
      <c r="E777" s="94"/>
      <c r="F777" s="94"/>
      <c r="H777" s="81"/>
      <c r="Z777" s="368"/>
      <c r="AA777" s="368"/>
      <c r="AB777" s="369"/>
    </row>
    <row r="778" ht="15.75" customHeight="1">
      <c r="A778" s="94"/>
      <c r="B778" s="94"/>
      <c r="C778" s="94"/>
      <c r="D778" s="81"/>
      <c r="E778" s="94"/>
      <c r="F778" s="94"/>
      <c r="H778" s="81"/>
      <c r="Z778" s="368"/>
      <c r="AA778" s="368"/>
      <c r="AB778" s="369"/>
    </row>
    <row r="779" ht="15.75" customHeight="1">
      <c r="A779" s="94"/>
      <c r="B779" s="94"/>
      <c r="C779" s="94"/>
      <c r="D779" s="81"/>
      <c r="E779" s="94"/>
      <c r="F779" s="94"/>
      <c r="H779" s="81"/>
      <c r="Z779" s="368"/>
      <c r="AA779" s="368"/>
      <c r="AB779" s="369"/>
    </row>
    <row r="780" ht="15.75" customHeight="1">
      <c r="A780" s="94"/>
      <c r="B780" s="94"/>
      <c r="C780" s="94"/>
      <c r="D780" s="81"/>
      <c r="E780" s="94"/>
      <c r="F780" s="94"/>
      <c r="H780" s="81"/>
      <c r="Z780" s="368"/>
      <c r="AA780" s="368"/>
      <c r="AB780" s="369"/>
    </row>
    <row r="781" ht="15.75" customHeight="1">
      <c r="A781" s="94"/>
      <c r="B781" s="94"/>
      <c r="C781" s="94"/>
      <c r="D781" s="81"/>
      <c r="E781" s="94"/>
      <c r="F781" s="94"/>
      <c r="H781" s="81"/>
      <c r="Z781" s="368"/>
      <c r="AA781" s="368"/>
      <c r="AB781" s="369"/>
    </row>
    <row r="782" ht="15.75" customHeight="1">
      <c r="A782" s="94"/>
      <c r="B782" s="94"/>
      <c r="C782" s="94"/>
      <c r="D782" s="81"/>
      <c r="E782" s="94"/>
      <c r="F782" s="94"/>
      <c r="H782" s="81"/>
      <c r="Z782" s="368"/>
      <c r="AA782" s="368"/>
      <c r="AB782" s="369"/>
    </row>
    <row r="783" ht="15.75" customHeight="1">
      <c r="A783" s="94"/>
      <c r="B783" s="94"/>
      <c r="C783" s="94"/>
      <c r="D783" s="81"/>
      <c r="E783" s="94"/>
      <c r="F783" s="94"/>
      <c r="H783" s="81"/>
      <c r="Z783" s="368"/>
      <c r="AA783" s="368"/>
      <c r="AB783" s="369"/>
    </row>
    <row r="784" ht="15.75" customHeight="1">
      <c r="A784" s="94"/>
      <c r="B784" s="94"/>
      <c r="C784" s="94"/>
      <c r="D784" s="81"/>
      <c r="E784" s="94"/>
      <c r="F784" s="94"/>
      <c r="H784" s="81"/>
      <c r="Z784" s="368"/>
      <c r="AA784" s="368"/>
      <c r="AB784" s="369"/>
    </row>
    <row r="785" ht="15.75" customHeight="1">
      <c r="A785" s="94"/>
      <c r="B785" s="94"/>
      <c r="C785" s="94"/>
      <c r="D785" s="81"/>
      <c r="E785" s="94"/>
      <c r="F785" s="94"/>
      <c r="H785" s="81"/>
      <c r="Z785" s="368"/>
      <c r="AA785" s="368"/>
      <c r="AB785" s="369"/>
    </row>
    <row r="786" ht="15.75" customHeight="1">
      <c r="A786" s="94"/>
      <c r="B786" s="94"/>
      <c r="C786" s="94"/>
      <c r="D786" s="81"/>
      <c r="E786" s="94"/>
      <c r="F786" s="94"/>
      <c r="H786" s="81"/>
      <c r="Z786" s="368"/>
      <c r="AA786" s="368"/>
      <c r="AB786" s="369"/>
    </row>
    <row r="787" ht="15.75" customHeight="1">
      <c r="A787" s="94"/>
      <c r="B787" s="94"/>
      <c r="C787" s="94"/>
      <c r="D787" s="81"/>
      <c r="E787" s="94"/>
      <c r="F787" s="94"/>
      <c r="H787" s="81"/>
      <c r="Z787" s="368"/>
      <c r="AA787" s="368"/>
      <c r="AB787" s="369"/>
    </row>
    <row r="788" ht="15.75" customHeight="1">
      <c r="A788" s="94"/>
      <c r="B788" s="94"/>
      <c r="C788" s="94"/>
      <c r="D788" s="81"/>
      <c r="E788" s="94"/>
      <c r="F788" s="94"/>
      <c r="H788" s="81"/>
      <c r="Z788" s="368"/>
      <c r="AA788" s="368"/>
      <c r="AB788" s="369"/>
    </row>
    <row r="789" ht="15.75" customHeight="1">
      <c r="A789" s="94"/>
      <c r="B789" s="94"/>
      <c r="C789" s="94"/>
      <c r="D789" s="81"/>
      <c r="E789" s="94"/>
      <c r="F789" s="94"/>
      <c r="H789" s="81"/>
      <c r="Z789" s="368"/>
      <c r="AA789" s="368"/>
      <c r="AB789" s="369"/>
    </row>
    <row r="790" ht="15.75" customHeight="1">
      <c r="A790" s="94"/>
      <c r="B790" s="94"/>
      <c r="C790" s="94"/>
      <c r="D790" s="81"/>
      <c r="E790" s="94"/>
      <c r="F790" s="94"/>
      <c r="H790" s="81"/>
      <c r="Z790" s="368"/>
      <c r="AA790" s="368"/>
      <c r="AB790" s="369"/>
    </row>
    <row r="791" ht="15.75" customHeight="1">
      <c r="A791" s="94"/>
      <c r="B791" s="94"/>
      <c r="C791" s="94"/>
      <c r="D791" s="81"/>
      <c r="E791" s="94"/>
      <c r="F791" s="94"/>
      <c r="H791" s="81"/>
      <c r="Z791" s="368"/>
      <c r="AA791" s="368"/>
      <c r="AB791" s="369"/>
    </row>
    <row r="792" ht="15.75" customHeight="1">
      <c r="A792" s="94"/>
      <c r="B792" s="94"/>
      <c r="C792" s="94"/>
      <c r="D792" s="81"/>
      <c r="E792" s="94"/>
      <c r="F792" s="94"/>
      <c r="H792" s="81"/>
      <c r="Z792" s="368"/>
      <c r="AA792" s="368"/>
      <c r="AB792" s="369"/>
    </row>
    <row r="793" ht="15.75" customHeight="1">
      <c r="A793" s="94"/>
      <c r="B793" s="94"/>
      <c r="C793" s="94"/>
      <c r="D793" s="81"/>
      <c r="E793" s="94"/>
      <c r="F793" s="94"/>
      <c r="H793" s="81"/>
      <c r="Z793" s="368"/>
      <c r="AA793" s="368"/>
      <c r="AB793" s="369"/>
    </row>
    <row r="794" ht="15.75" customHeight="1">
      <c r="A794" s="94"/>
      <c r="B794" s="94"/>
      <c r="C794" s="94"/>
      <c r="D794" s="81"/>
      <c r="E794" s="94"/>
      <c r="F794" s="94"/>
      <c r="H794" s="81"/>
      <c r="Z794" s="368"/>
      <c r="AA794" s="368"/>
      <c r="AB794" s="369"/>
    </row>
    <row r="795" ht="15.75" customHeight="1">
      <c r="A795" s="94"/>
      <c r="B795" s="94"/>
      <c r="C795" s="94"/>
      <c r="D795" s="81"/>
      <c r="E795" s="94"/>
      <c r="F795" s="94"/>
      <c r="H795" s="81"/>
      <c r="Z795" s="368"/>
      <c r="AA795" s="368"/>
      <c r="AB795" s="369"/>
    </row>
    <row r="796" ht="15.75" customHeight="1">
      <c r="A796" s="94"/>
      <c r="B796" s="94"/>
      <c r="C796" s="94"/>
      <c r="D796" s="81"/>
      <c r="E796" s="94"/>
      <c r="F796" s="94"/>
      <c r="H796" s="81"/>
      <c r="Z796" s="368"/>
      <c r="AA796" s="368"/>
      <c r="AB796" s="369"/>
    </row>
    <row r="797" ht="15.75" customHeight="1">
      <c r="A797" s="94"/>
      <c r="B797" s="94"/>
      <c r="C797" s="94"/>
      <c r="D797" s="81"/>
      <c r="E797" s="94"/>
      <c r="F797" s="94"/>
      <c r="H797" s="81"/>
      <c r="Z797" s="368"/>
      <c r="AA797" s="368"/>
      <c r="AB797" s="369"/>
    </row>
    <row r="798" ht="15.75" customHeight="1">
      <c r="A798" s="94"/>
      <c r="B798" s="94"/>
      <c r="C798" s="94"/>
      <c r="D798" s="81"/>
      <c r="E798" s="94"/>
      <c r="F798" s="94"/>
      <c r="H798" s="81"/>
      <c r="Z798" s="368"/>
      <c r="AA798" s="368"/>
      <c r="AB798" s="369"/>
    </row>
    <row r="799" ht="15.75" customHeight="1">
      <c r="A799" s="94"/>
      <c r="B799" s="94"/>
      <c r="C799" s="94"/>
      <c r="D799" s="81"/>
      <c r="E799" s="94"/>
      <c r="F799" s="94"/>
      <c r="H799" s="81"/>
      <c r="Z799" s="368"/>
      <c r="AA799" s="368"/>
      <c r="AB799" s="369"/>
    </row>
    <row r="800" ht="15.75" customHeight="1">
      <c r="A800" s="94"/>
      <c r="B800" s="94"/>
      <c r="C800" s="94"/>
      <c r="D800" s="81"/>
      <c r="E800" s="94"/>
      <c r="F800" s="94"/>
      <c r="H800" s="81"/>
      <c r="Z800" s="368"/>
      <c r="AA800" s="368"/>
      <c r="AB800" s="369"/>
    </row>
    <row r="801" ht="15.75" customHeight="1">
      <c r="A801" s="94"/>
      <c r="B801" s="94"/>
      <c r="C801" s="94"/>
      <c r="D801" s="81"/>
      <c r="E801" s="94"/>
      <c r="F801" s="94"/>
      <c r="H801" s="81"/>
      <c r="Z801" s="368"/>
      <c r="AA801" s="368"/>
      <c r="AB801" s="369"/>
    </row>
    <row r="802" ht="15.75" customHeight="1">
      <c r="A802" s="94"/>
      <c r="B802" s="94"/>
      <c r="C802" s="94"/>
      <c r="D802" s="81"/>
      <c r="E802" s="94"/>
      <c r="F802" s="94"/>
      <c r="H802" s="81"/>
      <c r="Z802" s="368"/>
      <c r="AA802" s="368"/>
      <c r="AB802" s="369"/>
    </row>
    <row r="803" ht="15.75" customHeight="1">
      <c r="A803" s="94"/>
      <c r="B803" s="94"/>
      <c r="C803" s="94"/>
      <c r="D803" s="81"/>
      <c r="E803" s="94"/>
      <c r="F803" s="94"/>
      <c r="H803" s="81"/>
      <c r="Z803" s="368"/>
      <c r="AA803" s="368"/>
      <c r="AB803" s="369"/>
    </row>
    <row r="804" ht="15.75" customHeight="1">
      <c r="A804" s="94"/>
      <c r="B804" s="94"/>
      <c r="C804" s="94"/>
      <c r="D804" s="81"/>
      <c r="E804" s="94"/>
      <c r="F804" s="94"/>
      <c r="H804" s="81"/>
      <c r="Z804" s="368"/>
      <c r="AA804" s="368"/>
      <c r="AB804" s="369"/>
    </row>
    <row r="805" ht="15.75" customHeight="1">
      <c r="A805" s="94"/>
      <c r="B805" s="94"/>
      <c r="C805" s="94"/>
      <c r="D805" s="81"/>
      <c r="E805" s="94"/>
      <c r="F805" s="94"/>
      <c r="H805" s="81"/>
      <c r="Z805" s="368"/>
      <c r="AA805" s="368"/>
      <c r="AB805" s="369"/>
    </row>
    <row r="806" ht="15.75" customHeight="1">
      <c r="A806" s="94"/>
      <c r="B806" s="94"/>
      <c r="C806" s="94"/>
      <c r="D806" s="81"/>
      <c r="E806" s="94"/>
      <c r="F806" s="94"/>
      <c r="H806" s="81"/>
      <c r="Z806" s="368"/>
      <c r="AA806" s="368"/>
      <c r="AB806" s="369"/>
    </row>
    <row r="807" ht="15.75" customHeight="1">
      <c r="A807" s="94"/>
      <c r="B807" s="94"/>
      <c r="C807" s="94"/>
      <c r="D807" s="81"/>
      <c r="E807" s="94"/>
      <c r="F807" s="94"/>
      <c r="H807" s="81"/>
      <c r="Z807" s="368"/>
      <c r="AA807" s="368"/>
      <c r="AB807" s="369"/>
    </row>
    <row r="808" ht="15.75" customHeight="1">
      <c r="A808" s="94"/>
      <c r="B808" s="94"/>
      <c r="C808" s="94"/>
      <c r="D808" s="81"/>
      <c r="E808" s="94"/>
      <c r="F808" s="94"/>
      <c r="H808" s="81"/>
      <c r="Z808" s="368"/>
      <c r="AA808" s="368"/>
      <c r="AB808" s="369"/>
    </row>
    <row r="809" ht="15.75" customHeight="1">
      <c r="A809" s="94"/>
      <c r="B809" s="94"/>
      <c r="C809" s="94"/>
      <c r="D809" s="81"/>
      <c r="E809" s="94"/>
      <c r="F809" s="94"/>
      <c r="H809" s="81"/>
      <c r="Z809" s="368"/>
      <c r="AA809" s="368"/>
      <c r="AB809" s="369"/>
    </row>
    <row r="810" ht="15.75" customHeight="1">
      <c r="A810" s="94"/>
      <c r="B810" s="94"/>
      <c r="C810" s="94"/>
      <c r="D810" s="81"/>
      <c r="E810" s="94"/>
      <c r="F810" s="94"/>
      <c r="H810" s="81"/>
      <c r="Z810" s="368"/>
      <c r="AA810" s="368"/>
      <c r="AB810" s="369"/>
    </row>
    <row r="811" ht="15.75" customHeight="1">
      <c r="A811" s="94"/>
      <c r="B811" s="94"/>
      <c r="C811" s="94"/>
      <c r="D811" s="81"/>
      <c r="E811" s="94"/>
      <c r="F811" s="94"/>
      <c r="H811" s="81"/>
      <c r="Z811" s="368"/>
      <c r="AA811" s="368"/>
      <c r="AB811" s="369"/>
    </row>
    <row r="812" ht="15.75" customHeight="1">
      <c r="A812" s="94"/>
      <c r="B812" s="94"/>
      <c r="C812" s="94"/>
      <c r="D812" s="81"/>
      <c r="E812" s="94"/>
      <c r="F812" s="94"/>
      <c r="H812" s="81"/>
      <c r="Z812" s="368"/>
      <c r="AA812" s="368"/>
      <c r="AB812" s="369"/>
    </row>
    <row r="813" ht="15.75" customHeight="1">
      <c r="A813" s="94"/>
      <c r="B813" s="94"/>
      <c r="C813" s="94"/>
      <c r="D813" s="81"/>
      <c r="E813" s="94"/>
      <c r="F813" s="94"/>
      <c r="H813" s="81"/>
      <c r="Z813" s="368"/>
      <c r="AA813" s="368"/>
      <c r="AB813" s="369"/>
    </row>
    <row r="814" ht="15.75" customHeight="1">
      <c r="A814" s="94"/>
      <c r="B814" s="94"/>
      <c r="C814" s="94"/>
      <c r="D814" s="81"/>
      <c r="E814" s="94"/>
      <c r="F814" s="94"/>
      <c r="H814" s="81"/>
      <c r="Z814" s="368"/>
      <c r="AA814" s="368"/>
      <c r="AB814" s="369"/>
    </row>
    <row r="815" ht="15.75" customHeight="1">
      <c r="A815" s="94"/>
      <c r="B815" s="94"/>
      <c r="C815" s="94"/>
      <c r="D815" s="81"/>
      <c r="E815" s="94"/>
      <c r="F815" s="94"/>
      <c r="H815" s="81"/>
      <c r="Z815" s="368"/>
      <c r="AA815" s="368"/>
      <c r="AB815" s="369"/>
    </row>
    <row r="816" ht="15.75" customHeight="1">
      <c r="A816" s="94"/>
      <c r="B816" s="94"/>
      <c r="C816" s="94"/>
      <c r="D816" s="81"/>
      <c r="E816" s="94"/>
      <c r="F816" s="94"/>
      <c r="H816" s="81"/>
      <c r="Z816" s="368"/>
      <c r="AA816" s="368"/>
      <c r="AB816" s="369"/>
    </row>
    <row r="817" ht="15.75" customHeight="1">
      <c r="A817" s="94"/>
      <c r="B817" s="94"/>
      <c r="C817" s="94"/>
      <c r="D817" s="81"/>
      <c r="E817" s="94"/>
      <c r="F817" s="94"/>
      <c r="H817" s="81"/>
      <c r="Z817" s="368"/>
      <c r="AA817" s="368"/>
      <c r="AB817" s="369"/>
    </row>
    <row r="818" ht="15.75" customHeight="1">
      <c r="A818" s="94"/>
      <c r="B818" s="94"/>
      <c r="C818" s="94"/>
      <c r="D818" s="81"/>
      <c r="E818" s="94"/>
      <c r="F818" s="94"/>
      <c r="H818" s="81"/>
      <c r="Z818" s="368"/>
      <c r="AA818" s="368"/>
      <c r="AB818" s="369"/>
    </row>
    <row r="819" ht="15.75" customHeight="1">
      <c r="A819" s="94"/>
      <c r="B819" s="94"/>
      <c r="C819" s="94"/>
      <c r="D819" s="81"/>
      <c r="E819" s="94"/>
      <c r="F819" s="94"/>
      <c r="H819" s="81"/>
      <c r="Z819" s="368"/>
      <c r="AA819" s="368"/>
      <c r="AB819" s="369"/>
    </row>
    <row r="820" ht="15.75" customHeight="1">
      <c r="A820" s="94"/>
      <c r="B820" s="94"/>
      <c r="C820" s="94"/>
      <c r="D820" s="81"/>
      <c r="E820" s="94"/>
      <c r="F820" s="94"/>
      <c r="H820" s="81"/>
      <c r="Z820" s="368"/>
      <c r="AA820" s="368"/>
      <c r="AB820" s="369"/>
    </row>
    <row r="821" ht="15.75" customHeight="1">
      <c r="A821" s="94"/>
      <c r="B821" s="94"/>
      <c r="C821" s="94"/>
      <c r="D821" s="81"/>
      <c r="E821" s="94"/>
      <c r="F821" s="94"/>
      <c r="H821" s="81"/>
      <c r="Z821" s="368"/>
      <c r="AA821" s="368"/>
      <c r="AB821" s="369"/>
    </row>
    <row r="822" ht="15.75" customHeight="1">
      <c r="A822" s="94"/>
      <c r="B822" s="94"/>
      <c r="C822" s="94"/>
      <c r="D822" s="81"/>
      <c r="E822" s="94"/>
      <c r="F822" s="94"/>
      <c r="H822" s="81"/>
      <c r="Z822" s="368"/>
      <c r="AA822" s="368"/>
      <c r="AB822" s="369"/>
    </row>
    <row r="823" ht="15.75" customHeight="1">
      <c r="A823" s="94"/>
      <c r="B823" s="94"/>
      <c r="C823" s="94"/>
      <c r="D823" s="81"/>
      <c r="E823" s="94"/>
      <c r="F823" s="94"/>
      <c r="H823" s="81"/>
      <c r="Z823" s="368"/>
      <c r="AA823" s="368"/>
      <c r="AB823" s="369"/>
    </row>
    <row r="824" ht="15.75" customHeight="1">
      <c r="A824" s="94"/>
      <c r="B824" s="94"/>
      <c r="C824" s="94"/>
      <c r="D824" s="81"/>
      <c r="E824" s="94"/>
      <c r="F824" s="94"/>
      <c r="H824" s="81"/>
      <c r="Z824" s="368"/>
      <c r="AA824" s="368"/>
      <c r="AB824" s="369"/>
    </row>
    <row r="825" ht="15.75" customHeight="1">
      <c r="A825" s="94"/>
      <c r="B825" s="94"/>
      <c r="C825" s="94"/>
      <c r="D825" s="81"/>
      <c r="E825" s="94"/>
      <c r="F825" s="94"/>
      <c r="H825" s="81"/>
      <c r="Z825" s="368"/>
      <c r="AA825" s="368"/>
      <c r="AB825" s="369"/>
    </row>
    <row r="826" ht="15.75" customHeight="1">
      <c r="A826" s="94"/>
      <c r="B826" s="94"/>
      <c r="C826" s="94"/>
      <c r="D826" s="81"/>
      <c r="E826" s="94"/>
      <c r="F826" s="94"/>
      <c r="H826" s="81"/>
      <c r="Z826" s="368"/>
      <c r="AA826" s="368"/>
      <c r="AB826" s="369"/>
    </row>
    <row r="827" ht="15.75" customHeight="1">
      <c r="A827" s="94"/>
      <c r="B827" s="94"/>
      <c r="C827" s="94"/>
      <c r="D827" s="81"/>
      <c r="E827" s="94"/>
      <c r="F827" s="94"/>
      <c r="H827" s="81"/>
      <c r="Z827" s="368"/>
      <c r="AA827" s="368"/>
      <c r="AB827" s="369"/>
    </row>
    <row r="828" ht="15.75" customHeight="1">
      <c r="A828" s="94"/>
      <c r="B828" s="94"/>
      <c r="C828" s="94"/>
      <c r="D828" s="81"/>
      <c r="E828" s="94"/>
      <c r="F828" s="94"/>
      <c r="H828" s="81"/>
      <c r="Z828" s="368"/>
      <c r="AA828" s="368"/>
      <c r="AB828" s="369"/>
    </row>
    <row r="829" ht="15.75" customHeight="1">
      <c r="A829" s="94"/>
      <c r="B829" s="94"/>
      <c r="C829" s="94"/>
      <c r="D829" s="81"/>
      <c r="E829" s="94"/>
      <c r="F829" s="94"/>
      <c r="H829" s="81"/>
      <c r="Z829" s="368"/>
      <c r="AA829" s="368"/>
      <c r="AB829" s="369"/>
    </row>
    <row r="830" ht="15.75" customHeight="1">
      <c r="A830" s="94"/>
      <c r="B830" s="94"/>
      <c r="C830" s="94"/>
      <c r="D830" s="81"/>
      <c r="E830" s="94"/>
      <c r="F830" s="94"/>
      <c r="H830" s="81"/>
      <c r="Z830" s="368"/>
      <c r="AA830" s="368"/>
      <c r="AB830" s="369"/>
    </row>
    <row r="831" ht="15.75" customHeight="1">
      <c r="A831" s="94"/>
      <c r="B831" s="94"/>
      <c r="C831" s="94"/>
      <c r="D831" s="81"/>
      <c r="E831" s="94"/>
      <c r="F831" s="94"/>
      <c r="H831" s="81"/>
      <c r="Z831" s="368"/>
      <c r="AA831" s="368"/>
      <c r="AB831" s="369"/>
    </row>
    <row r="832" ht="15.75" customHeight="1">
      <c r="A832" s="94"/>
      <c r="B832" s="94"/>
      <c r="C832" s="94"/>
      <c r="D832" s="81"/>
      <c r="E832" s="94"/>
      <c r="F832" s="94"/>
      <c r="H832" s="81"/>
      <c r="Z832" s="368"/>
      <c r="AA832" s="368"/>
      <c r="AB832" s="369"/>
    </row>
    <row r="833" ht="15.75" customHeight="1">
      <c r="A833" s="94"/>
      <c r="B833" s="94"/>
      <c r="C833" s="94"/>
      <c r="D833" s="81"/>
      <c r="E833" s="94"/>
      <c r="F833" s="94"/>
      <c r="H833" s="81"/>
      <c r="Z833" s="368"/>
      <c r="AA833" s="368"/>
      <c r="AB833" s="369"/>
    </row>
    <row r="834" ht="15.75" customHeight="1">
      <c r="A834" s="94"/>
      <c r="B834" s="94"/>
      <c r="C834" s="94"/>
      <c r="D834" s="81"/>
      <c r="E834" s="94"/>
      <c r="F834" s="94"/>
      <c r="H834" s="81"/>
      <c r="Z834" s="368"/>
      <c r="AA834" s="368"/>
      <c r="AB834" s="369"/>
    </row>
    <row r="835" ht="15.75" customHeight="1">
      <c r="A835" s="94"/>
      <c r="B835" s="94"/>
      <c r="C835" s="94"/>
      <c r="D835" s="81"/>
      <c r="E835" s="94"/>
      <c r="F835" s="94"/>
      <c r="H835" s="81"/>
      <c r="Z835" s="368"/>
      <c r="AA835" s="368"/>
      <c r="AB835" s="369"/>
    </row>
    <row r="836" ht="15.75" customHeight="1">
      <c r="A836" s="94"/>
      <c r="B836" s="94"/>
      <c r="C836" s="94"/>
      <c r="D836" s="81"/>
      <c r="E836" s="94"/>
      <c r="F836" s="94"/>
      <c r="H836" s="81"/>
      <c r="Z836" s="368"/>
      <c r="AA836" s="368"/>
      <c r="AB836" s="369"/>
    </row>
    <row r="837" ht="15.75" customHeight="1">
      <c r="A837" s="94"/>
      <c r="B837" s="94"/>
      <c r="C837" s="94"/>
      <c r="D837" s="81"/>
      <c r="E837" s="94"/>
      <c r="F837" s="94"/>
      <c r="H837" s="81"/>
      <c r="Z837" s="368"/>
      <c r="AA837" s="368"/>
      <c r="AB837" s="369"/>
    </row>
    <row r="838" ht="15.75" customHeight="1">
      <c r="A838" s="94"/>
      <c r="B838" s="94"/>
      <c r="C838" s="94"/>
      <c r="D838" s="81"/>
      <c r="E838" s="94"/>
      <c r="F838" s="94"/>
      <c r="H838" s="81"/>
      <c r="Z838" s="368"/>
      <c r="AA838" s="368"/>
      <c r="AB838" s="369"/>
    </row>
    <row r="839" ht="15.75" customHeight="1">
      <c r="A839" s="94"/>
      <c r="B839" s="94"/>
      <c r="C839" s="94"/>
      <c r="D839" s="81"/>
      <c r="E839" s="94"/>
      <c r="F839" s="94"/>
      <c r="H839" s="81"/>
      <c r="Z839" s="368"/>
      <c r="AA839" s="368"/>
      <c r="AB839" s="369"/>
    </row>
    <row r="840" ht="15.75" customHeight="1">
      <c r="A840" s="94"/>
      <c r="B840" s="94"/>
      <c r="C840" s="94"/>
      <c r="D840" s="81"/>
      <c r="E840" s="94"/>
      <c r="F840" s="94"/>
      <c r="H840" s="81"/>
      <c r="Z840" s="368"/>
      <c r="AA840" s="368"/>
      <c r="AB840" s="369"/>
    </row>
    <row r="841" ht="15.75" customHeight="1">
      <c r="A841" s="94"/>
      <c r="B841" s="94"/>
      <c r="C841" s="94"/>
      <c r="D841" s="81"/>
      <c r="E841" s="94"/>
      <c r="F841" s="94"/>
      <c r="H841" s="81"/>
      <c r="Z841" s="368"/>
      <c r="AA841" s="368"/>
      <c r="AB841" s="369"/>
    </row>
    <row r="842" ht="15.75" customHeight="1">
      <c r="A842" s="94"/>
      <c r="B842" s="94"/>
      <c r="C842" s="94"/>
      <c r="D842" s="81"/>
      <c r="E842" s="94"/>
      <c r="F842" s="94"/>
      <c r="H842" s="81"/>
      <c r="Z842" s="368"/>
      <c r="AA842" s="368"/>
      <c r="AB842" s="369"/>
    </row>
    <row r="843" ht="15.75" customHeight="1">
      <c r="A843" s="94"/>
      <c r="B843" s="94"/>
      <c r="C843" s="94"/>
      <c r="D843" s="81"/>
      <c r="E843" s="94"/>
      <c r="F843" s="94"/>
      <c r="H843" s="81"/>
      <c r="Z843" s="368"/>
      <c r="AA843" s="368"/>
      <c r="AB843" s="369"/>
    </row>
    <row r="844" ht="15.75" customHeight="1">
      <c r="A844" s="94"/>
      <c r="B844" s="94"/>
      <c r="C844" s="94"/>
      <c r="D844" s="81"/>
      <c r="E844" s="94"/>
      <c r="F844" s="94"/>
      <c r="H844" s="81"/>
      <c r="Z844" s="368"/>
      <c r="AA844" s="368"/>
      <c r="AB844" s="369"/>
    </row>
    <row r="845" ht="15.75" customHeight="1">
      <c r="A845" s="94"/>
      <c r="B845" s="94"/>
      <c r="C845" s="94"/>
      <c r="D845" s="81"/>
      <c r="E845" s="94"/>
      <c r="F845" s="94"/>
      <c r="H845" s="81"/>
      <c r="Z845" s="368"/>
      <c r="AA845" s="368"/>
      <c r="AB845" s="369"/>
    </row>
    <row r="846" ht="15.75" customHeight="1">
      <c r="A846" s="94"/>
      <c r="B846" s="94"/>
      <c r="C846" s="94"/>
      <c r="D846" s="81"/>
      <c r="E846" s="94"/>
      <c r="F846" s="94"/>
      <c r="H846" s="81"/>
      <c r="Z846" s="368"/>
      <c r="AA846" s="368"/>
      <c r="AB846" s="369"/>
    </row>
    <row r="847" ht="15.75" customHeight="1">
      <c r="A847" s="94"/>
      <c r="B847" s="94"/>
      <c r="C847" s="94"/>
      <c r="D847" s="81"/>
      <c r="E847" s="94"/>
      <c r="F847" s="94"/>
      <c r="H847" s="81"/>
      <c r="Z847" s="368"/>
      <c r="AA847" s="368"/>
      <c r="AB847" s="369"/>
    </row>
    <row r="848" ht="15.75" customHeight="1">
      <c r="A848" s="94"/>
      <c r="B848" s="94"/>
      <c r="C848" s="94"/>
      <c r="D848" s="81"/>
      <c r="E848" s="94"/>
      <c r="F848" s="94"/>
      <c r="H848" s="81"/>
      <c r="Z848" s="368"/>
      <c r="AA848" s="368"/>
      <c r="AB848" s="369"/>
    </row>
    <row r="849" ht="15.75" customHeight="1">
      <c r="A849" s="94"/>
      <c r="B849" s="94"/>
      <c r="C849" s="94"/>
      <c r="D849" s="81"/>
      <c r="E849" s="94"/>
      <c r="F849" s="94"/>
      <c r="H849" s="81"/>
      <c r="Z849" s="368"/>
      <c r="AA849" s="368"/>
      <c r="AB849" s="369"/>
    </row>
    <row r="850" ht="15.75" customHeight="1">
      <c r="A850" s="94"/>
      <c r="B850" s="94"/>
      <c r="C850" s="94"/>
      <c r="D850" s="81"/>
      <c r="E850" s="94"/>
      <c r="F850" s="94"/>
      <c r="H850" s="81"/>
      <c r="Z850" s="368"/>
      <c r="AA850" s="368"/>
      <c r="AB850" s="369"/>
    </row>
    <row r="851" ht="15.75" customHeight="1">
      <c r="A851" s="94"/>
      <c r="B851" s="94"/>
      <c r="C851" s="94"/>
      <c r="D851" s="81"/>
      <c r="E851" s="94"/>
      <c r="F851" s="94"/>
      <c r="H851" s="81"/>
      <c r="Z851" s="368"/>
      <c r="AA851" s="368"/>
      <c r="AB851" s="369"/>
    </row>
    <row r="852" ht="15.75" customHeight="1">
      <c r="A852" s="94"/>
      <c r="B852" s="94"/>
      <c r="C852" s="94"/>
      <c r="D852" s="81"/>
      <c r="E852" s="94"/>
      <c r="F852" s="94"/>
      <c r="H852" s="81"/>
      <c r="Z852" s="368"/>
      <c r="AA852" s="368"/>
      <c r="AB852" s="369"/>
    </row>
    <row r="853" ht="15.75" customHeight="1">
      <c r="A853" s="94"/>
      <c r="B853" s="94"/>
      <c r="C853" s="94"/>
      <c r="D853" s="81"/>
      <c r="E853" s="94"/>
      <c r="F853" s="94"/>
      <c r="H853" s="81"/>
      <c r="Z853" s="368"/>
      <c r="AA853" s="368"/>
      <c r="AB853" s="369"/>
    </row>
    <row r="854" ht="15.75" customHeight="1">
      <c r="A854" s="94"/>
      <c r="B854" s="94"/>
      <c r="C854" s="94"/>
      <c r="D854" s="81"/>
      <c r="E854" s="94"/>
      <c r="F854" s="94"/>
      <c r="H854" s="81"/>
      <c r="Z854" s="368"/>
      <c r="AA854" s="368"/>
      <c r="AB854" s="369"/>
    </row>
    <row r="855" ht="15.75" customHeight="1">
      <c r="A855" s="94"/>
      <c r="B855" s="94"/>
      <c r="C855" s="94"/>
      <c r="D855" s="81"/>
      <c r="E855" s="94"/>
      <c r="F855" s="94"/>
      <c r="H855" s="81"/>
      <c r="Z855" s="368"/>
      <c r="AA855" s="368"/>
      <c r="AB855" s="369"/>
    </row>
    <row r="856" ht="15.75" customHeight="1">
      <c r="A856" s="94"/>
      <c r="B856" s="94"/>
      <c r="C856" s="94"/>
      <c r="D856" s="81"/>
      <c r="E856" s="94"/>
      <c r="F856" s="94"/>
      <c r="H856" s="81"/>
      <c r="Z856" s="368"/>
      <c r="AA856" s="368"/>
      <c r="AB856" s="369"/>
    </row>
    <row r="857" ht="15.75" customHeight="1">
      <c r="A857" s="94"/>
      <c r="B857" s="94"/>
      <c r="C857" s="94"/>
      <c r="D857" s="81"/>
      <c r="E857" s="94"/>
      <c r="F857" s="94"/>
      <c r="H857" s="81"/>
      <c r="Z857" s="368"/>
      <c r="AA857" s="368"/>
      <c r="AB857" s="369"/>
    </row>
    <row r="858" ht="15.75" customHeight="1">
      <c r="A858" s="94"/>
      <c r="B858" s="94"/>
      <c r="C858" s="94"/>
      <c r="D858" s="81"/>
      <c r="E858" s="94"/>
      <c r="F858" s="94"/>
      <c r="H858" s="81"/>
      <c r="Z858" s="368"/>
      <c r="AA858" s="368"/>
      <c r="AB858" s="369"/>
    </row>
    <row r="859" ht="15.75" customHeight="1">
      <c r="A859" s="94"/>
      <c r="B859" s="94"/>
      <c r="C859" s="94"/>
      <c r="D859" s="81"/>
      <c r="E859" s="94"/>
      <c r="F859" s="94"/>
      <c r="H859" s="81"/>
      <c r="Z859" s="368"/>
      <c r="AA859" s="368"/>
      <c r="AB859" s="369"/>
    </row>
    <row r="860" ht="15.75" customHeight="1">
      <c r="A860" s="94"/>
      <c r="B860" s="94"/>
      <c r="C860" s="94"/>
      <c r="D860" s="81"/>
      <c r="E860" s="94"/>
      <c r="F860" s="94"/>
      <c r="H860" s="81"/>
      <c r="Z860" s="368"/>
      <c r="AA860" s="368"/>
      <c r="AB860" s="369"/>
    </row>
    <row r="861" ht="15.75" customHeight="1">
      <c r="A861" s="94"/>
      <c r="B861" s="94"/>
      <c r="C861" s="94"/>
      <c r="D861" s="81"/>
      <c r="E861" s="94"/>
      <c r="F861" s="94"/>
      <c r="H861" s="81"/>
      <c r="Z861" s="368"/>
      <c r="AA861" s="368"/>
      <c r="AB861" s="369"/>
    </row>
    <row r="862" ht="15.75" customHeight="1">
      <c r="A862" s="94"/>
      <c r="B862" s="94"/>
      <c r="C862" s="94"/>
      <c r="D862" s="81"/>
      <c r="E862" s="94"/>
      <c r="F862" s="94"/>
      <c r="H862" s="81"/>
      <c r="Z862" s="368"/>
      <c r="AA862" s="368"/>
      <c r="AB862" s="369"/>
    </row>
    <row r="863" ht="15.75" customHeight="1">
      <c r="A863" s="94"/>
      <c r="B863" s="94"/>
      <c r="C863" s="94"/>
      <c r="D863" s="81"/>
      <c r="E863" s="94"/>
      <c r="F863" s="94"/>
      <c r="H863" s="81"/>
      <c r="Z863" s="368"/>
      <c r="AA863" s="368"/>
      <c r="AB863" s="369"/>
    </row>
    <row r="864" ht="15.75" customHeight="1">
      <c r="A864" s="94"/>
      <c r="B864" s="94"/>
      <c r="C864" s="94"/>
      <c r="D864" s="81"/>
      <c r="E864" s="94"/>
      <c r="F864" s="94"/>
      <c r="H864" s="81"/>
      <c r="Z864" s="368"/>
      <c r="AA864" s="368"/>
      <c r="AB864" s="369"/>
    </row>
    <row r="865" ht="15.75" customHeight="1">
      <c r="A865" s="94"/>
      <c r="B865" s="94"/>
      <c r="C865" s="94"/>
      <c r="D865" s="81"/>
      <c r="E865" s="94"/>
      <c r="F865" s="94"/>
      <c r="H865" s="81"/>
      <c r="Z865" s="368"/>
      <c r="AA865" s="368"/>
      <c r="AB865" s="369"/>
    </row>
    <row r="866" ht="15.75" customHeight="1">
      <c r="A866" s="94"/>
      <c r="B866" s="94"/>
      <c r="C866" s="94"/>
      <c r="D866" s="81"/>
      <c r="E866" s="94"/>
      <c r="F866" s="94"/>
      <c r="H866" s="81"/>
      <c r="Z866" s="368"/>
      <c r="AA866" s="368"/>
      <c r="AB866" s="369"/>
    </row>
    <row r="867" ht="15.75" customHeight="1">
      <c r="A867" s="94"/>
      <c r="B867" s="94"/>
      <c r="C867" s="94"/>
      <c r="D867" s="81"/>
      <c r="E867" s="94"/>
      <c r="F867" s="94"/>
      <c r="H867" s="81"/>
      <c r="Z867" s="368"/>
      <c r="AA867" s="368"/>
      <c r="AB867" s="369"/>
    </row>
    <row r="868" ht="15.75" customHeight="1">
      <c r="A868" s="94"/>
      <c r="B868" s="94"/>
      <c r="C868" s="94"/>
      <c r="D868" s="81"/>
      <c r="E868" s="94"/>
      <c r="F868" s="94"/>
      <c r="H868" s="81"/>
      <c r="Z868" s="368"/>
      <c r="AA868" s="368"/>
      <c r="AB868" s="369"/>
    </row>
    <row r="869" ht="15.75" customHeight="1">
      <c r="A869" s="94"/>
      <c r="B869" s="94"/>
      <c r="C869" s="94"/>
      <c r="D869" s="81"/>
      <c r="E869" s="94"/>
      <c r="F869" s="94"/>
      <c r="H869" s="81"/>
      <c r="Z869" s="368"/>
      <c r="AA869" s="368"/>
      <c r="AB869" s="369"/>
    </row>
    <row r="870" ht="15.75" customHeight="1">
      <c r="A870" s="94"/>
      <c r="B870" s="94"/>
      <c r="C870" s="94"/>
      <c r="D870" s="81"/>
      <c r="E870" s="94"/>
      <c r="F870" s="94"/>
      <c r="H870" s="81"/>
      <c r="Z870" s="368"/>
      <c r="AA870" s="368"/>
      <c r="AB870" s="369"/>
    </row>
    <row r="871" ht="15.75" customHeight="1">
      <c r="A871" s="94"/>
      <c r="B871" s="94"/>
      <c r="C871" s="94"/>
      <c r="D871" s="81"/>
      <c r="E871" s="94"/>
      <c r="F871" s="94"/>
      <c r="H871" s="81"/>
      <c r="Z871" s="368"/>
      <c r="AA871" s="368"/>
      <c r="AB871" s="369"/>
    </row>
    <row r="872" ht="15.75" customHeight="1">
      <c r="A872" s="94"/>
      <c r="B872" s="94"/>
      <c r="C872" s="94"/>
      <c r="D872" s="81"/>
      <c r="E872" s="94"/>
      <c r="F872" s="94"/>
      <c r="H872" s="81"/>
      <c r="Z872" s="368"/>
      <c r="AA872" s="368"/>
      <c r="AB872" s="369"/>
    </row>
    <row r="873" ht="15.75" customHeight="1">
      <c r="A873" s="94"/>
      <c r="B873" s="94"/>
      <c r="C873" s="94"/>
      <c r="D873" s="81"/>
      <c r="E873" s="94"/>
      <c r="F873" s="94"/>
      <c r="H873" s="81"/>
      <c r="Z873" s="368"/>
      <c r="AA873" s="368"/>
      <c r="AB873" s="369"/>
    </row>
    <row r="874" ht="15.75" customHeight="1">
      <c r="A874" s="94"/>
      <c r="B874" s="94"/>
      <c r="C874" s="94"/>
      <c r="D874" s="81"/>
      <c r="E874" s="94"/>
      <c r="F874" s="94"/>
      <c r="H874" s="81"/>
      <c r="Z874" s="368"/>
      <c r="AA874" s="368"/>
      <c r="AB874" s="369"/>
    </row>
    <row r="875" ht="15.75" customHeight="1">
      <c r="A875" s="94"/>
      <c r="B875" s="94"/>
      <c r="C875" s="94"/>
      <c r="D875" s="81"/>
      <c r="E875" s="94"/>
      <c r="F875" s="94"/>
      <c r="H875" s="81"/>
      <c r="Z875" s="368"/>
      <c r="AA875" s="368"/>
      <c r="AB875" s="369"/>
    </row>
    <row r="876" ht="15.75" customHeight="1">
      <c r="A876" s="94"/>
      <c r="B876" s="94"/>
      <c r="C876" s="94"/>
      <c r="D876" s="81"/>
      <c r="E876" s="94"/>
      <c r="F876" s="94"/>
      <c r="H876" s="81"/>
      <c r="Z876" s="368"/>
      <c r="AA876" s="368"/>
      <c r="AB876" s="369"/>
    </row>
    <row r="877" ht="15.75" customHeight="1">
      <c r="A877" s="94"/>
      <c r="B877" s="94"/>
      <c r="C877" s="94"/>
      <c r="D877" s="81"/>
      <c r="E877" s="94"/>
      <c r="F877" s="94"/>
      <c r="H877" s="81"/>
      <c r="Z877" s="368"/>
      <c r="AA877" s="368"/>
      <c r="AB877" s="369"/>
    </row>
    <row r="878" ht="15.75" customHeight="1">
      <c r="A878" s="94"/>
      <c r="B878" s="94"/>
      <c r="C878" s="94"/>
      <c r="D878" s="81"/>
      <c r="E878" s="94"/>
      <c r="F878" s="94"/>
      <c r="H878" s="81"/>
      <c r="Z878" s="368"/>
      <c r="AA878" s="368"/>
      <c r="AB878" s="369"/>
    </row>
    <row r="879" ht="15.75" customHeight="1">
      <c r="A879" s="94"/>
      <c r="B879" s="94"/>
      <c r="C879" s="94"/>
      <c r="D879" s="81"/>
      <c r="E879" s="94"/>
      <c r="F879" s="94"/>
      <c r="H879" s="81"/>
      <c r="Z879" s="368"/>
      <c r="AA879" s="368"/>
      <c r="AB879" s="369"/>
    </row>
    <row r="880" ht="15.75" customHeight="1">
      <c r="A880" s="94"/>
      <c r="B880" s="94"/>
      <c r="C880" s="94"/>
      <c r="D880" s="81"/>
      <c r="E880" s="94"/>
      <c r="F880" s="94"/>
      <c r="H880" s="81"/>
      <c r="Z880" s="368"/>
      <c r="AA880" s="368"/>
      <c r="AB880" s="369"/>
    </row>
    <row r="881" ht="15.75" customHeight="1">
      <c r="A881" s="94"/>
      <c r="B881" s="94"/>
      <c r="C881" s="94"/>
      <c r="D881" s="81"/>
      <c r="E881" s="94"/>
      <c r="F881" s="94"/>
      <c r="H881" s="81"/>
      <c r="Z881" s="368"/>
      <c r="AA881" s="368"/>
      <c r="AB881" s="369"/>
    </row>
    <row r="882" ht="15.75" customHeight="1">
      <c r="A882" s="94"/>
      <c r="B882" s="94"/>
      <c r="C882" s="94"/>
      <c r="D882" s="81"/>
      <c r="E882" s="94"/>
      <c r="F882" s="94"/>
      <c r="H882" s="81"/>
      <c r="Z882" s="368"/>
      <c r="AA882" s="368"/>
      <c r="AB882" s="369"/>
    </row>
    <row r="883" ht="15.75" customHeight="1">
      <c r="A883" s="94"/>
      <c r="B883" s="94"/>
      <c r="C883" s="94"/>
      <c r="D883" s="81"/>
      <c r="E883" s="94"/>
      <c r="F883" s="94"/>
      <c r="H883" s="81"/>
      <c r="Z883" s="368"/>
      <c r="AA883" s="368"/>
      <c r="AB883" s="369"/>
    </row>
    <row r="884" ht="15.75" customHeight="1">
      <c r="A884" s="94"/>
      <c r="B884" s="94"/>
      <c r="C884" s="94"/>
      <c r="D884" s="81"/>
      <c r="E884" s="94"/>
      <c r="F884" s="94"/>
      <c r="H884" s="81"/>
      <c r="Z884" s="368"/>
      <c r="AA884" s="368"/>
      <c r="AB884" s="369"/>
    </row>
    <row r="885" ht="15.75" customHeight="1">
      <c r="A885" s="94"/>
      <c r="B885" s="94"/>
      <c r="C885" s="94"/>
      <c r="D885" s="81"/>
      <c r="E885" s="94"/>
      <c r="F885" s="94"/>
      <c r="H885" s="81"/>
      <c r="Z885" s="368"/>
      <c r="AA885" s="368"/>
      <c r="AB885" s="369"/>
    </row>
    <row r="886" ht="15.75" customHeight="1">
      <c r="A886" s="94"/>
      <c r="B886" s="94"/>
      <c r="C886" s="94"/>
      <c r="D886" s="81"/>
      <c r="E886" s="94"/>
      <c r="F886" s="94"/>
      <c r="H886" s="81"/>
      <c r="Z886" s="368"/>
      <c r="AA886" s="368"/>
      <c r="AB886" s="369"/>
    </row>
    <row r="887" ht="15.75" customHeight="1">
      <c r="A887" s="94"/>
      <c r="B887" s="94"/>
      <c r="C887" s="94"/>
      <c r="D887" s="81"/>
      <c r="E887" s="94"/>
      <c r="F887" s="94"/>
      <c r="H887" s="81"/>
      <c r="Z887" s="368"/>
      <c r="AA887" s="368"/>
      <c r="AB887" s="369"/>
    </row>
    <row r="888" ht="15.75" customHeight="1">
      <c r="A888" s="94"/>
      <c r="B888" s="94"/>
      <c r="C888" s="94"/>
      <c r="D888" s="81"/>
      <c r="E888" s="94"/>
      <c r="F888" s="94"/>
      <c r="H888" s="81"/>
      <c r="Z888" s="368"/>
      <c r="AA888" s="368"/>
      <c r="AB888" s="369"/>
    </row>
    <row r="889" ht="15.75" customHeight="1">
      <c r="A889" s="94"/>
      <c r="B889" s="94"/>
      <c r="C889" s="94"/>
      <c r="D889" s="81"/>
      <c r="E889" s="94"/>
      <c r="F889" s="94"/>
      <c r="H889" s="81"/>
      <c r="Z889" s="368"/>
      <c r="AA889" s="368"/>
      <c r="AB889" s="369"/>
    </row>
    <row r="890" ht="15.75" customHeight="1">
      <c r="A890" s="94"/>
      <c r="B890" s="94"/>
      <c r="C890" s="94"/>
      <c r="D890" s="81"/>
      <c r="E890" s="94"/>
      <c r="F890" s="94"/>
      <c r="H890" s="81"/>
      <c r="Z890" s="368"/>
      <c r="AA890" s="368"/>
      <c r="AB890" s="369"/>
    </row>
    <row r="891" ht="15.75" customHeight="1">
      <c r="A891" s="94"/>
      <c r="B891" s="94"/>
      <c r="C891" s="94"/>
      <c r="D891" s="81"/>
      <c r="E891" s="94"/>
      <c r="F891" s="94"/>
      <c r="H891" s="81"/>
      <c r="Z891" s="368"/>
      <c r="AA891" s="368"/>
      <c r="AB891" s="369"/>
    </row>
    <row r="892" ht="15.75" customHeight="1">
      <c r="A892" s="94"/>
      <c r="B892" s="94"/>
      <c r="C892" s="94"/>
      <c r="D892" s="81"/>
      <c r="E892" s="94"/>
      <c r="F892" s="94"/>
      <c r="H892" s="81"/>
      <c r="Z892" s="368"/>
      <c r="AA892" s="368"/>
      <c r="AB892" s="369"/>
    </row>
    <row r="893" ht="15.75" customHeight="1">
      <c r="A893" s="94"/>
      <c r="B893" s="94"/>
      <c r="C893" s="94"/>
      <c r="D893" s="81"/>
      <c r="E893" s="94"/>
      <c r="F893" s="94"/>
      <c r="H893" s="81"/>
      <c r="Z893" s="368"/>
      <c r="AA893" s="368"/>
      <c r="AB893" s="369"/>
    </row>
    <row r="894" ht="15.75" customHeight="1">
      <c r="A894" s="94"/>
      <c r="B894" s="94"/>
      <c r="C894" s="94"/>
      <c r="D894" s="81"/>
      <c r="E894" s="94"/>
      <c r="F894" s="94"/>
      <c r="H894" s="81"/>
      <c r="Z894" s="368"/>
      <c r="AA894" s="368"/>
      <c r="AB894" s="369"/>
    </row>
    <row r="895" ht="15.75" customHeight="1">
      <c r="A895" s="94"/>
      <c r="B895" s="94"/>
      <c r="C895" s="94"/>
      <c r="D895" s="81"/>
      <c r="E895" s="94"/>
      <c r="F895" s="94"/>
      <c r="H895" s="81"/>
      <c r="Z895" s="368"/>
      <c r="AA895" s="368"/>
      <c r="AB895" s="369"/>
    </row>
    <row r="896" ht="15.75" customHeight="1">
      <c r="A896" s="94"/>
      <c r="B896" s="94"/>
      <c r="C896" s="94"/>
      <c r="D896" s="81"/>
      <c r="E896" s="94"/>
      <c r="F896" s="94"/>
      <c r="H896" s="81"/>
      <c r="Z896" s="368"/>
      <c r="AA896" s="368"/>
      <c r="AB896" s="369"/>
    </row>
    <row r="897" ht="15.75" customHeight="1">
      <c r="A897" s="94"/>
      <c r="B897" s="94"/>
      <c r="C897" s="94"/>
      <c r="D897" s="81"/>
      <c r="E897" s="94"/>
      <c r="F897" s="94"/>
      <c r="H897" s="81"/>
      <c r="Z897" s="368"/>
      <c r="AA897" s="368"/>
      <c r="AB897" s="369"/>
    </row>
    <row r="898" ht="15.75" customHeight="1">
      <c r="A898" s="94"/>
      <c r="B898" s="94"/>
      <c r="C898" s="94"/>
      <c r="D898" s="81"/>
      <c r="E898" s="94"/>
      <c r="F898" s="94"/>
      <c r="H898" s="81"/>
      <c r="Z898" s="368"/>
      <c r="AA898" s="368"/>
      <c r="AB898" s="369"/>
    </row>
    <row r="899" ht="15.75" customHeight="1">
      <c r="A899" s="94"/>
      <c r="B899" s="94"/>
      <c r="C899" s="94"/>
      <c r="D899" s="81"/>
      <c r="E899" s="94"/>
      <c r="F899" s="94"/>
      <c r="H899" s="81"/>
      <c r="Z899" s="368"/>
      <c r="AA899" s="368"/>
      <c r="AB899" s="369"/>
    </row>
    <row r="900" ht="15.75" customHeight="1">
      <c r="A900" s="94"/>
      <c r="B900" s="94"/>
      <c r="C900" s="94"/>
      <c r="D900" s="81"/>
      <c r="E900" s="94"/>
      <c r="F900" s="94"/>
      <c r="H900" s="81"/>
      <c r="Z900" s="368"/>
      <c r="AA900" s="368"/>
      <c r="AB900" s="369"/>
    </row>
    <row r="901" ht="15.75" customHeight="1">
      <c r="A901" s="94"/>
      <c r="B901" s="94"/>
      <c r="C901" s="94"/>
      <c r="D901" s="81"/>
      <c r="E901" s="94"/>
      <c r="F901" s="94"/>
      <c r="H901" s="81"/>
      <c r="Z901" s="368"/>
      <c r="AA901" s="368"/>
      <c r="AB901" s="369"/>
    </row>
    <row r="902" ht="15.75" customHeight="1">
      <c r="A902" s="94"/>
      <c r="B902" s="94"/>
      <c r="C902" s="94"/>
      <c r="D902" s="81"/>
      <c r="E902" s="94"/>
      <c r="F902" s="94"/>
      <c r="H902" s="81"/>
      <c r="Z902" s="368"/>
      <c r="AA902" s="368"/>
      <c r="AB902" s="369"/>
    </row>
    <row r="903" ht="15.75" customHeight="1">
      <c r="A903" s="94"/>
      <c r="B903" s="94"/>
      <c r="C903" s="94"/>
      <c r="D903" s="81"/>
      <c r="E903" s="94"/>
      <c r="F903" s="94"/>
      <c r="H903" s="81"/>
      <c r="Z903" s="368"/>
      <c r="AA903" s="368"/>
      <c r="AB903" s="369"/>
    </row>
    <row r="904" ht="15.75" customHeight="1">
      <c r="A904" s="94"/>
      <c r="B904" s="94"/>
      <c r="C904" s="94"/>
      <c r="D904" s="81"/>
      <c r="E904" s="94"/>
      <c r="F904" s="94"/>
      <c r="H904" s="81"/>
      <c r="Z904" s="368"/>
      <c r="AA904" s="368"/>
      <c r="AB904" s="369"/>
    </row>
    <row r="905" ht="15.75" customHeight="1">
      <c r="A905" s="94"/>
      <c r="B905" s="94"/>
      <c r="C905" s="94"/>
      <c r="D905" s="81"/>
      <c r="E905" s="94"/>
      <c r="F905" s="94"/>
      <c r="H905" s="81"/>
      <c r="Z905" s="368"/>
      <c r="AA905" s="368"/>
      <c r="AB905" s="369"/>
    </row>
    <row r="906" ht="15.75" customHeight="1">
      <c r="A906" s="94"/>
      <c r="B906" s="94"/>
      <c r="C906" s="94"/>
      <c r="D906" s="81"/>
      <c r="E906" s="94"/>
      <c r="F906" s="94"/>
      <c r="H906" s="81"/>
      <c r="Z906" s="368"/>
      <c r="AA906" s="368"/>
      <c r="AB906" s="369"/>
    </row>
    <row r="907" ht="15.75" customHeight="1">
      <c r="A907" s="94"/>
      <c r="B907" s="94"/>
      <c r="C907" s="94"/>
      <c r="D907" s="81"/>
      <c r="E907" s="94"/>
      <c r="F907" s="94"/>
      <c r="H907" s="81"/>
      <c r="Z907" s="368"/>
      <c r="AA907" s="368"/>
      <c r="AB907" s="369"/>
    </row>
    <row r="908" ht="15.75" customHeight="1">
      <c r="A908" s="94"/>
      <c r="B908" s="94"/>
      <c r="C908" s="94"/>
      <c r="D908" s="81"/>
      <c r="E908" s="94"/>
      <c r="F908" s="94"/>
      <c r="H908" s="81"/>
      <c r="Z908" s="368"/>
      <c r="AA908" s="368"/>
      <c r="AB908" s="369"/>
    </row>
    <row r="909" ht="15.75" customHeight="1">
      <c r="A909" s="94"/>
      <c r="B909" s="94"/>
      <c r="C909" s="94"/>
      <c r="D909" s="81"/>
      <c r="E909" s="94"/>
      <c r="F909" s="94"/>
      <c r="H909" s="81"/>
      <c r="Z909" s="368"/>
      <c r="AA909" s="368"/>
      <c r="AB909" s="369"/>
    </row>
    <row r="910" ht="15.75" customHeight="1">
      <c r="A910" s="94"/>
      <c r="B910" s="94"/>
      <c r="C910" s="94"/>
      <c r="D910" s="81"/>
      <c r="E910" s="94"/>
      <c r="F910" s="94"/>
      <c r="H910" s="81"/>
      <c r="Z910" s="368"/>
      <c r="AA910" s="368"/>
      <c r="AB910" s="369"/>
    </row>
    <row r="911" ht="15.75" customHeight="1">
      <c r="A911" s="94"/>
      <c r="B911" s="94"/>
      <c r="C911" s="94"/>
      <c r="D911" s="81"/>
      <c r="E911" s="94"/>
      <c r="F911" s="94"/>
      <c r="H911" s="81"/>
      <c r="Z911" s="368"/>
      <c r="AA911" s="368"/>
      <c r="AB911" s="369"/>
    </row>
    <row r="912" ht="15.75" customHeight="1">
      <c r="A912" s="94"/>
      <c r="B912" s="94"/>
      <c r="C912" s="94"/>
      <c r="D912" s="81"/>
      <c r="E912" s="94"/>
      <c r="F912" s="94"/>
      <c r="H912" s="81"/>
      <c r="Z912" s="368"/>
      <c r="AA912" s="368"/>
      <c r="AB912" s="369"/>
    </row>
    <row r="913" ht="15.75" customHeight="1">
      <c r="A913" s="94"/>
      <c r="B913" s="94"/>
      <c r="C913" s="94"/>
      <c r="D913" s="81"/>
      <c r="E913" s="94"/>
      <c r="F913" s="94"/>
      <c r="H913" s="81"/>
      <c r="Z913" s="368"/>
      <c r="AA913" s="368"/>
      <c r="AB913" s="369"/>
    </row>
    <row r="914" ht="15.75" customHeight="1">
      <c r="A914" s="94"/>
      <c r="B914" s="94"/>
      <c r="C914" s="94"/>
      <c r="D914" s="81"/>
      <c r="E914" s="94"/>
      <c r="F914" s="94"/>
      <c r="H914" s="81"/>
      <c r="Z914" s="368"/>
      <c r="AA914" s="368"/>
      <c r="AB914" s="369"/>
    </row>
    <row r="915" ht="15.75" customHeight="1">
      <c r="A915" s="94"/>
      <c r="B915" s="94"/>
      <c r="C915" s="94"/>
      <c r="D915" s="81"/>
      <c r="E915" s="94"/>
      <c r="F915" s="94"/>
      <c r="H915" s="81"/>
      <c r="Z915" s="368"/>
      <c r="AA915" s="368"/>
      <c r="AB915" s="369"/>
    </row>
    <row r="916" ht="15.75" customHeight="1">
      <c r="A916" s="94"/>
      <c r="B916" s="94"/>
      <c r="C916" s="94"/>
      <c r="D916" s="81"/>
      <c r="E916" s="94"/>
      <c r="F916" s="94"/>
      <c r="H916" s="81"/>
      <c r="Z916" s="368"/>
      <c r="AA916" s="368"/>
      <c r="AB916" s="369"/>
    </row>
    <row r="917" ht="15.75" customHeight="1">
      <c r="A917" s="94"/>
      <c r="B917" s="94"/>
      <c r="C917" s="94"/>
      <c r="D917" s="81"/>
      <c r="E917" s="94"/>
      <c r="F917" s="94"/>
      <c r="H917" s="81"/>
      <c r="Z917" s="368"/>
      <c r="AA917" s="368"/>
      <c r="AB917" s="369"/>
    </row>
    <row r="918" ht="15.75" customHeight="1">
      <c r="A918" s="94"/>
      <c r="B918" s="94"/>
      <c r="C918" s="94"/>
      <c r="D918" s="81"/>
      <c r="E918" s="94"/>
      <c r="F918" s="94"/>
      <c r="H918" s="81"/>
      <c r="Z918" s="368"/>
      <c r="AA918" s="368"/>
      <c r="AB918" s="369"/>
    </row>
    <row r="919" ht="15.75" customHeight="1">
      <c r="A919" s="94"/>
      <c r="B919" s="94"/>
      <c r="C919" s="94"/>
      <c r="D919" s="81"/>
      <c r="E919" s="94"/>
      <c r="F919" s="94"/>
      <c r="H919" s="81"/>
      <c r="Z919" s="368"/>
      <c r="AA919" s="368"/>
      <c r="AB919" s="369"/>
    </row>
    <row r="920" ht="15.75" customHeight="1">
      <c r="A920" s="94"/>
      <c r="B920" s="94"/>
      <c r="C920" s="94"/>
      <c r="D920" s="81"/>
      <c r="E920" s="94"/>
      <c r="F920" s="94"/>
      <c r="H920" s="81"/>
      <c r="Z920" s="368"/>
      <c r="AA920" s="368"/>
      <c r="AB920" s="369"/>
    </row>
    <row r="921" ht="15.75" customHeight="1">
      <c r="A921" s="94"/>
      <c r="B921" s="94"/>
      <c r="C921" s="94"/>
      <c r="D921" s="81"/>
      <c r="E921" s="94"/>
      <c r="F921" s="94"/>
      <c r="H921" s="81"/>
      <c r="Z921" s="368"/>
      <c r="AA921" s="368"/>
      <c r="AB921" s="369"/>
    </row>
    <row r="922" ht="15.75" customHeight="1">
      <c r="A922" s="94"/>
      <c r="B922" s="94"/>
      <c r="C922" s="94"/>
      <c r="D922" s="81"/>
      <c r="E922" s="94"/>
      <c r="F922" s="94"/>
      <c r="H922" s="81"/>
      <c r="Z922" s="368"/>
      <c r="AA922" s="368"/>
      <c r="AB922" s="369"/>
    </row>
    <row r="923" ht="15.75" customHeight="1">
      <c r="A923" s="94"/>
      <c r="B923" s="94"/>
      <c r="C923" s="94"/>
      <c r="D923" s="81"/>
      <c r="E923" s="94"/>
      <c r="F923" s="94"/>
      <c r="H923" s="81"/>
      <c r="Z923" s="368"/>
      <c r="AA923" s="368"/>
      <c r="AB923" s="369"/>
    </row>
    <row r="924" ht="15.75" customHeight="1">
      <c r="A924" s="94"/>
      <c r="B924" s="94"/>
      <c r="C924" s="94"/>
      <c r="D924" s="81"/>
      <c r="E924" s="94"/>
      <c r="F924" s="94"/>
      <c r="H924" s="81"/>
      <c r="Z924" s="368"/>
      <c r="AA924" s="368"/>
      <c r="AB924" s="369"/>
    </row>
    <row r="925" ht="15.75" customHeight="1">
      <c r="A925" s="94"/>
      <c r="B925" s="94"/>
      <c r="C925" s="94"/>
      <c r="D925" s="81"/>
      <c r="E925" s="94"/>
      <c r="F925" s="94"/>
      <c r="H925" s="81"/>
      <c r="Z925" s="368"/>
      <c r="AA925" s="368"/>
      <c r="AB925" s="369"/>
    </row>
    <row r="926" ht="15.75" customHeight="1">
      <c r="A926" s="94"/>
      <c r="B926" s="94"/>
      <c r="C926" s="94"/>
      <c r="D926" s="81"/>
      <c r="E926" s="94"/>
      <c r="F926" s="94"/>
      <c r="H926" s="81"/>
      <c r="Z926" s="368"/>
      <c r="AA926" s="368"/>
      <c r="AB926" s="369"/>
    </row>
    <row r="927" ht="15.75" customHeight="1">
      <c r="A927" s="94"/>
      <c r="B927" s="94"/>
      <c r="C927" s="94"/>
      <c r="D927" s="81"/>
      <c r="E927" s="94"/>
      <c r="F927" s="94"/>
      <c r="H927" s="81"/>
      <c r="Z927" s="368"/>
      <c r="AA927" s="368"/>
      <c r="AB927" s="369"/>
    </row>
    <row r="928" ht="15.75" customHeight="1">
      <c r="A928" s="94"/>
      <c r="B928" s="94"/>
      <c r="C928" s="94"/>
      <c r="D928" s="81"/>
      <c r="E928" s="94"/>
      <c r="F928" s="94"/>
      <c r="H928" s="81"/>
      <c r="Z928" s="368"/>
      <c r="AA928" s="368"/>
      <c r="AB928" s="369"/>
    </row>
    <row r="929" ht="15.75" customHeight="1">
      <c r="A929" s="94"/>
      <c r="B929" s="94"/>
      <c r="C929" s="94"/>
      <c r="D929" s="81"/>
      <c r="E929" s="94"/>
      <c r="F929" s="94"/>
      <c r="H929" s="81"/>
      <c r="Z929" s="368"/>
      <c r="AA929" s="368"/>
      <c r="AB929" s="369"/>
    </row>
    <row r="930" ht="15.75" customHeight="1">
      <c r="A930" s="94"/>
      <c r="B930" s="94"/>
      <c r="C930" s="94"/>
      <c r="D930" s="81"/>
      <c r="E930" s="94"/>
      <c r="F930" s="94"/>
      <c r="H930" s="81"/>
      <c r="Z930" s="368"/>
      <c r="AA930" s="368"/>
      <c r="AB930" s="369"/>
    </row>
    <row r="931" ht="15.75" customHeight="1">
      <c r="A931" s="94"/>
      <c r="B931" s="94"/>
      <c r="C931" s="94"/>
      <c r="D931" s="81"/>
      <c r="E931" s="94"/>
      <c r="F931" s="94"/>
      <c r="H931" s="81"/>
      <c r="Z931" s="368"/>
      <c r="AA931" s="368"/>
      <c r="AB931" s="369"/>
    </row>
    <row r="932" ht="15.75" customHeight="1">
      <c r="A932" s="94"/>
      <c r="B932" s="94"/>
      <c r="C932" s="94"/>
      <c r="D932" s="81"/>
      <c r="E932" s="94"/>
      <c r="F932" s="94"/>
      <c r="H932" s="81"/>
      <c r="Z932" s="368"/>
      <c r="AA932" s="368"/>
      <c r="AB932" s="369"/>
    </row>
    <row r="933" ht="15.75" customHeight="1">
      <c r="A933" s="94"/>
      <c r="B933" s="94"/>
      <c r="C933" s="94"/>
      <c r="D933" s="81"/>
      <c r="E933" s="94"/>
      <c r="F933" s="94"/>
      <c r="H933" s="81"/>
      <c r="Z933" s="368"/>
      <c r="AA933" s="368"/>
      <c r="AB933" s="369"/>
    </row>
    <row r="934" ht="15.75" customHeight="1">
      <c r="A934" s="94"/>
      <c r="B934" s="94"/>
      <c r="C934" s="94"/>
      <c r="D934" s="81"/>
      <c r="E934" s="94"/>
      <c r="F934" s="94"/>
      <c r="H934" s="81"/>
      <c r="Z934" s="368"/>
      <c r="AA934" s="368"/>
      <c r="AB934" s="369"/>
    </row>
    <row r="935" ht="15.75" customHeight="1">
      <c r="A935" s="94"/>
      <c r="B935" s="94"/>
      <c r="C935" s="94"/>
      <c r="D935" s="81"/>
      <c r="E935" s="94"/>
      <c r="F935" s="94"/>
      <c r="H935" s="81"/>
      <c r="Z935" s="368"/>
      <c r="AA935" s="368"/>
      <c r="AB935" s="369"/>
    </row>
    <row r="936" ht="15.75" customHeight="1">
      <c r="A936" s="94"/>
      <c r="B936" s="94"/>
      <c r="C936" s="94"/>
      <c r="D936" s="81"/>
      <c r="E936" s="94"/>
      <c r="F936" s="94"/>
      <c r="H936" s="81"/>
      <c r="Z936" s="368"/>
      <c r="AA936" s="368"/>
      <c r="AB936" s="369"/>
    </row>
    <row r="937" ht="15.75" customHeight="1">
      <c r="A937" s="94"/>
      <c r="B937" s="94"/>
      <c r="C937" s="94"/>
      <c r="D937" s="81"/>
      <c r="E937" s="94"/>
      <c r="F937" s="94"/>
      <c r="H937" s="81"/>
      <c r="Z937" s="368"/>
      <c r="AA937" s="368"/>
      <c r="AB937" s="369"/>
    </row>
    <row r="938" ht="15.75" customHeight="1">
      <c r="A938" s="94"/>
      <c r="B938" s="94"/>
      <c r="C938" s="94"/>
      <c r="D938" s="81"/>
      <c r="E938" s="94"/>
      <c r="F938" s="94"/>
      <c r="H938" s="81"/>
      <c r="Z938" s="368"/>
      <c r="AA938" s="368"/>
      <c r="AB938" s="369"/>
    </row>
    <row r="939" ht="15.75" customHeight="1">
      <c r="A939" s="94"/>
      <c r="B939" s="94"/>
      <c r="C939" s="94"/>
      <c r="D939" s="81"/>
      <c r="E939" s="94"/>
      <c r="F939" s="94"/>
      <c r="H939" s="81"/>
      <c r="Z939" s="368"/>
      <c r="AA939" s="368"/>
      <c r="AB939" s="369"/>
    </row>
    <row r="940" ht="15.75" customHeight="1">
      <c r="A940" s="94"/>
      <c r="B940" s="94"/>
      <c r="C940" s="94"/>
      <c r="D940" s="81"/>
      <c r="E940" s="94"/>
      <c r="F940" s="94"/>
      <c r="H940" s="81"/>
      <c r="Z940" s="368"/>
      <c r="AA940" s="368"/>
      <c r="AB940" s="369"/>
    </row>
    <row r="941" ht="15.75" customHeight="1">
      <c r="A941" s="94"/>
      <c r="B941" s="94"/>
      <c r="C941" s="94"/>
      <c r="D941" s="81"/>
      <c r="E941" s="94"/>
      <c r="F941" s="94"/>
      <c r="H941" s="81"/>
      <c r="Z941" s="368"/>
      <c r="AA941" s="368"/>
      <c r="AB941" s="369"/>
    </row>
    <row r="942" ht="15.75" customHeight="1">
      <c r="A942" s="94"/>
      <c r="B942" s="94"/>
      <c r="C942" s="94"/>
      <c r="D942" s="81"/>
      <c r="E942" s="94"/>
      <c r="F942" s="94"/>
      <c r="H942" s="81"/>
      <c r="Z942" s="368"/>
      <c r="AA942" s="368"/>
      <c r="AB942" s="369"/>
    </row>
    <row r="943" ht="15.75" customHeight="1">
      <c r="A943" s="94"/>
      <c r="B943" s="94"/>
      <c r="C943" s="94"/>
      <c r="D943" s="81"/>
      <c r="E943" s="94"/>
      <c r="F943" s="94"/>
      <c r="H943" s="81"/>
      <c r="Z943" s="368"/>
      <c r="AA943" s="368"/>
      <c r="AB943" s="369"/>
    </row>
    <row r="944" ht="15.75" customHeight="1">
      <c r="A944" s="94"/>
      <c r="B944" s="94"/>
      <c r="C944" s="94"/>
      <c r="D944" s="81"/>
      <c r="E944" s="94"/>
      <c r="F944" s="94"/>
      <c r="H944" s="81"/>
      <c r="Z944" s="368"/>
      <c r="AA944" s="368"/>
      <c r="AB944" s="369"/>
    </row>
    <row r="945" ht="15.75" customHeight="1">
      <c r="A945" s="94"/>
      <c r="B945" s="94"/>
      <c r="C945" s="94"/>
      <c r="D945" s="81"/>
      <c r="E945" s="94"/>
      <c r="F945" s="94"/>
      <c r="H945" s="81"/>
      <c r="Z945" s="368"/>
      <c r="AA945" s="368"/>
      <c r="AB945" s="369"/>
    </row>
    <row r="946" ht="15.75" customHeight="1">
      <c r="A946" s="94"/>
      <c r="B946" s="94"/>
      <c r="C946" s="94"/>
      <c r="D946" s="81"/>
      <c r="E946" s="94"/>
      <c r="F946" s="94"/>
      <c r="H946" s="81"/>
      <c r="Z946" s="368"/>
      <c r="AA946" s="368"/>
      <c r="AB946" s="369"/>
    </row>
    <row r="947" ht="15.75" customHeight="1">
      <c r="A947" s="94"/>
      <c r="B947" s="94"/>
      <c r="C947" s="94"/>
      <c r="D947" s="81"/>
      <c r="E947" s="94"/>
      <c r="F947" s="94"/>
      <c r="H947" s="81"/>
      <c r="Z947" s="368"/>
      <c r="AA947" s="368"/>
      <c r="AB947" s="369"/>
    </row>
    <row r="948" ht="15.75" customHeight="1">
      <c r="A948" s="94"/>
      <c r="B948" s="94"/>
      <c r="C948" s="94"/>
      <c r="D948" s="81"/>
      <c r="E948" s="94"/>
      <c r="F948" s="94"/>
      <c r="H948" s="81"/>
      <c r="Z948" s="368"/>
      <c r="AA948" s="368"/>
      <c r="AB948" s="369"/>
    </row>
    <row r="949" ht="15.75" customHeight="1">
      <c r="A949" s="94"/>
      <c r="B949" s="94"/>
      <c r="C949" s="94"/>
      <c r="D949" s="81"/>
      <c r="E949" s="94"/>
      <c r="F949" s="94"/>
      <c r="H949" s="81"/>
      <c r="Z949" s="368"/>
      <c r="AA949" s="368"/>
      <c r="AB949" s="369"/>
    </row>
    <row r="950" ht="15.75" customHeight="1">
      <c r="A950" s="94"/>
      <c r="B950" s="94"/>
      <c r="C950" s="94"/>
      <c r="D950" s="81"/>
      <c r="E950" s="94"/>
      <c r="F950" s="94"/>
      <c r="H950" s="81"/>
      <c r="Z950" s="368"/>
      <c r="AA950" s="368"/>
      <c r="AB950" s="369"/>
    </row>
    <row r="951" ht="15.75" customHeight="1">
      <c r="A951" s="94"/>
      <c r="B951" s="94"/>
      <c r="C951" s="94"/>
      <c r="D951" s="81"/>
      <c r="E951" s="94"/>
      <c r="F951" s="94"/>
      <c r="H951" s="81"/>
      <c r="Z951" s="368"/>
      <c r="AA951" s="368"/>
      <c r="AB951" s="369"/>
    </row>
    <row r="952" ht="15.75" customHeight="1">
      <c r="A952" s="94"/>
      <c r="B952" s="94"/>
      <c r="C952" s="94"/>
      <c r="D952" s="81"/>
      <c r="E952" s="94"/>
      <c r="F952" s="94"/>
      <c r="H952" s="81"/>
      <c r="Z952" s="368"/>
      <c r="AA952" s="368"/>
      <c r="AB952" s="369"/>
    </row>
    <row r="953" ht="15.75" customHeight="1">
      <c r="A953" s="94"/>
      <c r="B953" s="94"/>
      <c r="C953" s="94"/>
      <c r="D953" s="81"/>
      <c r="E953" s="94"/>
      <c r="F953" s="94"/>
      <c r="H953" s="81"/>
      <c r="Z953" s="368"/>
      <c r="AA953" s="368"/>
      <c r="AB953" s="369"/>
    </row>
    <row r="954" ht="15.75" customHeight="1">
      <c r="A954" s="94"/>
      <c r="B954" s="94"/>
      <c r="C954" s="94"/>
      <c r="D954" s="81"/>
      <c r="E954" s="94"/>
      <c r="F954" s="94"/>
      <c r="H954" s="81"/>
      <c r="Z954" s="368"/>
      <c r="AA954" s="368"/>
      <c r="AB954" s="369"/>
    </row>
    <row r="955" ht="15.75" customHeight="1">
      <c r="A955" s="94"/>
      <c r="B955" s="94"/>
      <c r="C955" s="94"/>
      <c r="D955" s="81"/>
      <c r="E955" s="94"/>
      <c r="F955" s="94"/>
      <c r="H955" s="81"/>
      <c r="Z955" s="368"/>
      <c r="AA955" s="368"/>
      <c r="AB955" s="369"/>
    </row>
    <row r="956" ht="15.75" customHeight="1">
      <c r="A956" s="94"/>
      <c r="B956" s="94"/>
      <c r="C956" s="94"/>
      <c r="D956" s="81"/>
      <c r="E956" s="94"/>
      <c r="F956" s="94"/>
      <c r="H956" s="81"/>
      <c r="Z956" s="368"/>
      <c r="AA956" s="368"/>
      <c r="AB956" s="369"/>
    </row>
    <row r="957" ht="15.75" customHeight="1">
      <c r="A957" s="94"/>
      <c r="B957" s="94"/>
      <c r="C957" s="94"/>
      <c r="D957" s="81"/>
      <c r="E957" s="94"/>
      <c r="F957" s="94"/>
      <c r="H957" s="81"/>
      <c r="Z957" s="368"/>
      <c r="AA957" s="368"/>
      <c r="AB957" s="369"/>
    </row>
    <row r="958" ht="15.75" customHeight="1">
      <c r="A958" s="94"/>
      <c r="B958" s="94"/>
      <c r="C958" s="94"/>
      <c r="D958" s="81"/>
      <c r="E958" s="94"/>
      <c r="F958" s="94"/>
      <c r="H958" s="81"/>
      <c r="Z958" s="368"/>
      <c r="AA958" s="368"/>
      <c r="AB958" s="369"/>
    </row>
    <row r="959" ht="15.75" customHeight="1">
      <c r="A959" s="94"/>
      <c r="B959" s="94"/>
      <c r="C959" s="94"/>
      <c r="D959" s="81"/>
      <c r="E959" s="94"/>
      <c r="F959" s="94"/>
      <c r="H959" s="81"/>
      <c r="Z959" s="368"/>
      <c r="AA959" s="368"/>
      <c r="AB959" s="369"/>
    </row>
    <row r="960" ht="15.75" customHeight="1">
      <c r="A960" s="94"/>
      <c r="B960" s="94"/>
      <c r="C960" s="94"/>
      <c r="D960" s="81"/>
      <c r="E960" s="94"/>
      <c r="F960" s="94"/>
      <c r="H960" s="81"/>
      <c r="Z960" s="368"/>
      <c r="AA960" s="368"/>
      <c r="AB960" s="369"/>
    </row>
    <row r="961" ht="15.75" customHeight="1">
      <c r="A961" s="94"/>
      <c r="B961" s="94"/>
      <c r="C961" s="94"/>
      <c r="D961" s="81"/>
      <c r="E961" s="94"/>
      <c r="F961" s="94"/>
      <c r="H961" s="81"/>
      <c r="Z961" s="368"/>
      <c r="AA961" s="368"/>
      <c r="AB961" s="369"/>
    </row>
    <row r="962" ht="15.75" customHeight="1">
      <c r="A962" s="94"/>
      <c r="B962" s="94"/>
      <c r="C962" s="94"/>
      <c r="D962" s="81"/>
      <c r="E962" s="94"/>
      <c r="F962" s="94"/>
      <c r="H962" s="81"/>
      <c r="Z962" s="368"/>
      <c r="AA962" s="368"/>
      <c r="AB962" s="369"/>
    </row>
    <row r="963" ht="15.75" customHeight="1">
      <c r="A963" s="94"/>
      <c r="B963" s="94"/>
      <c r="C963" s="94"/>
      <c r="D963" s="81"/>
      <c r="E963" s="94"/>
      <c r="F963" s="94"/>
      <c r="H963" s="81"/>
      <c r="Z963" s="368"/>
      <c r="AA963" s="368"/>
      <c r="AB963" s="369"/>
    </row>
    <row r="964" ht="15.75" customHeight="1">
      <c r="A964" s="94"/>
      <c r="B964" s="94"/>
      <c r="C964" s="94"/>
      <c r="D964" s="81"/>
      <c r="E964" s="94"/>
      <c r="F964" s="94"/>
      <c r="H964" s="81"/>
      <c r="Z964" s="368"/>
      <c r="AA964" s="368"/>
      <c r="AB964" s="369"/>
    </row>
    <row r="965" ht="15.75" customHeight="1">
      <c r="A965" s="94"/>
      <c r="B965" s="94"/>
      <c r="C965" s="94"/>
      <c r="D965" s="81"/>
      <c r="E965" s="94"/>
      <c r="F965" s="94"/>
      <c r="H965" s="81"/>
      <c r="Z965" s="368"/>
      <c r="AA965" s="368"/>
      <c r="AB965" s="369"/>
    </row>
    <row r="966" ht="15.75" customHeight="1">
      <c r="A966" s="94"/>
      <c r="B966" s="94"/>
      <c r="C966" s="94"/>
      <c r="D966" s="81"/>
      <c r="E966" s="94"/>
      <c r="F966" s="94"/>
      <c r="H966" s="81"/>
      <c r="Z966" s="368"/>
      <c r="AA966" s="368"/>
      <c r="AB966" s="369"/>
    </row>
    <row r="967" ht="15.75" customHeight="1">
      <c r="A967" s="94"/>
      <c r="B967" s="94"/>
      <c r="C967" s="94"/>
      <c r="D967" s="81"/>
      <c r="E967" s="94"/>
      <c r="F967" s="94"/>
      <c r="H967" s="81"/>
      <c r="Z967" s="368"/>
      <c r="AA967" s="368"/>
      <c r="AB967" s="369"/>
    </row>
    <row r="968" ht="15.75" customHeight="1">
      <c r="A968" s="94"/>
      <c r="B968" s="94"/>
      <c r="C968" s="94"/>
      <c r="D968" s="81"/>
      <c r="E968" s="94"/>
      <c r="F968" s="94"/>
      <c r="H968" s="81"/>
      <c r="Z968" s="368"/>
      <c r="AA968" s="368"/>
      <c r="AB968" s="369"/>
    </row>
    <row r="969" ht="15.75" customHeight="1">
      <c r="A969" s="94"/>
      <c r="B969" s="94"/>
      <c r="C969" s="94"/>
      <c r="D969" s="81"/>
      <c r="E969" s="94"/>
      <c r="F969" s="94"/>
      <c r="H969" s="81"/>
      <c r="Z969" s="368"/>
      <c r="AA969" s="368"/>
      <c r="AB969" s="369"/>
    </row>
    <row r="970" ht="15.75" customHeight="1">
      <c r="A970" s="94"/>
      <c r="B970" s="94"/>
      <c r="C970" s="94"/>
      <c r="D970" s="81"/>
      <c r="E970" s="94"/>
      <c r="F970" s="94"/>
      <c r="H970" s="81"/>
      <c r="Z970" s="368"/>
      <c r="AA970" s="368"/>
      <c r="AB970" s="369"/>
    </row>
    <row r="971" ht="15.75" customHeight="1">
      <c r="A971" s="94"/>
      <c r="B971" s="94"/>
      <c r="C971" s="94"/>
      <c r="D971" s="81"/>
      <c r="E971" s="94"/>
      <c r="F971" s="94"/>
      <c r="H971" s="81"/>
      <c r="Z971" s="368"/>
      <c r="AA971" s="368"/>
      <c r="AB971" s="369"/>
    </row>
    <row r="972" ht="15.75" customHeight="1">
      <c r="A972" s="94"/>
      <c r="B972" s="94"/>
      <c r="C972" s="94"/>
      <c r="D972" s="81"/>
      <c r="E972" s="94"/>
      <c r="F972" s="94"/>
      <c r="H972" s="81"/>
      <c r="Z972" s="368"/>
      <c r="AA972" s="368"/>
      <c r="AB972" s="369"/>
    </row>
    <row r="973" ht="15.75" customHeight="1">
      <c r="A973" s="94"/>
      <c r="B973" s="94"/>
      <c r="C973" s="94"/>
      <c r="D973" s="81"/>
      <c r="E973" s="94"/>
      <c r="F973" s="94"/>
      <c r="H973" s="81"/>
      <c r="Z973" s="368"/>
      <c r="AA973" s="368"/>
      <c r="AB973" s="369"/>
    </row>
    <row r="974" ht="15.75" customHeight="1">
      <c r="A974" s="94"/>
      <c r="B974" s="94"/>
      <c r="C974" s="94"/>
      <c r="D974" s="81"/>
      <c r="E974" s="94"/>
      <c r="F974" s="94"/>
      <c r="H974" s="81"/>
      <c r="Z974" s="368"/>
      <c r="AA974" s="368"/>
      <c r="AB974" s="369"/>
    </row>
    <row r="975" ht="15.75" customHeight="1">
      <c r="A975" s="94"/>
      <c r="B975" s="94"/>
      <c r="C975" s="94"/>
      <c r="D975" s="81"/>
      <c r="E975" s="94"/>
      <c r="F975" s="94"/>
      <c r="H975" s="81"/>
      <c r="Z975" s="368"/>
      <c r="AA975" s="368"/>
      <c r="AB975" s="369"/>
    </row>
    <row r="976" ht="15.75" customHeight="1">
      <c r="A976" s="94"/>
      <c r="B976" s="94"/>
      <c r="C976" s="94"/>
      <c r="D976" s="81"/>
      <c r="E976" s="94"/>
      <c r="F976" s="94"/>
      <c r="H976" s="81"/>
      <c r="Z976" s="368"/>
      <c r="AA976" s="368"/>
      <c r="AB976" s="369"/>
    </row>
    <row r="977" ht="15.75" customHeight="1">
      <c r="A977" s="94"/>
      <c r="B977" s="94"/>
      <c r="C977" s="94"/>
      <c r="D977" s="81"/>
      <c r="E977" s="94"/>
      <c r="F977" s="94"/>
      <c r="H977" s="81"/>
      <c r="Z977" s="368"/>
      <c r="AA977" s="368"/>
      <c r="AB977" s="369"/>
    </row>
    <row r="978" ht="15.75" customHeight="1">
      <c r="A978" s="94"/>
      <c r="B978" s="94"/>
      <c r="C978" s="94"/>
      <c r="D978" s="81"/>
      <c r="E978" s="94"/>
      <c r="F978" s="94"/>
      <c r="H978" s="81"/>
      <c r="Z978" s="368"/>
      <c r="AA978" s="368"/>
      <c r="AB978" s="369"/>
    </row>
    <row r="979" ht="15.75" customHeight="1">
      <c r="A979" s="94"/>
      <c r="B979" s="94"/>
      <c r="C979" s="94"/>
      <c r="D979" s="81"/>
      <c r="E979" s="94"/>
      <c r="F979" s="94"/>
      <c r="H979" s="81"/>
      <c r="Z979" s="368"/>
      <c r="AA979" s="368"/>
      <c r="AB979" s="369"/>
    </row>
    <row r="980" ht="15.75" customHeight="1">
      <c r="A980" s="94"/>
      <c r="B980" s="94"/>
      <c r="C980" s="94"/>
      <c r="D980" s="81"/>
      <c r="E980" s="94"/>
      <c r="F980" s="94"/>
      <c r="H980" s="81"/>
      <c r="Z980" s="368"/>
      <c r="AA980" s="368"/>
      <c r="AB980" s="369"/>
    </row>
    <row r="981" ht="15.75" customHeight="1">
      <c r="A981" s="94"/>
      <c r="B981" s="94"/>
      <c r="C981" s="94"/>
      <c r="D981" s="81"/>
      <c r="E981" s="94"/>
      <c r="F981" s="94"/>
      <c r="H981" s="81"/>
      <c r="Z981" s="368"/>
      <c r="AA981" s="368"/>
      <c r="AB981" s="369"/>
    </row>
    <row r="982" ht="15.75" customHeight="1">
      <c r="A982" s="94"/>
      <c r="B982" s="94"/>
      <c r="C982" s="94"/>
      <c r="D982" s="81"/>
      <c r="E982" s="94"/>
      <c r="F982" s="94"/>
      <c r="H982" s="81"/>
      <c r="Z982" s="368"/>
      <c r="AA982" s="368"/>
      <c r="AB982" s="369"/>
    </row>
    <row r="983" ht="15.75" customHeight="1">
      <c r="A983" s="94"/>
      <c r="B983" s="94"/>
      <c r="C983" s="94"/>
      <c r="D983" s="81"/>
      <c r="E983" s="94"/>
      <c r="F983" s="94"/>
      <c r="H983" s="81"/>
      <c r="Z983" s="368"/>
      <c r="AA983" s="368"/>
      <c r="AB983" s="369"/>
    </row>
    <row r="984" ht="15.75" customHeight="1">
      <c r="A984" s="94"/>
      <c r="B984" s="94"/>
      <c r="C984" s="94"/>
      <c r="D984" s="81"/>
      <c r="E984" s="94"/>
      <c r="F984" s="94"/>
      <c r="H984" s="81"/>
      <c r="Z984" s="368"/>
      <c r="AA984" s="368"/>
      <c r="AB984" s="369"/>
    </row>
    <row r="985" ht="15.75" customHeight="1">
      <c r="A985" s="94"/>
      <c r="B985" s="94"/>
      <c r="C985" s="94"/>
      <c r="D985" s="81"/>
      <c r="E985" s="94"/>
      <c r="F985" s="94"/>
      <c r="H985" s="81"/>
      <c r="Z985" s="368"/>
      <c r="AA985" s="368"/>
      <c r="AB985" s="369"/>
    </row>
    <row r="986" ht="15.75" customHeight="1">
      <c r="A986" s="94"/>
      <c r="B986" s="94"/>
      <c r="C986" s="94"/>
      <c r="D986" s="81"/>
      <c r="E986" s="94"/>
      <c r="F986" s="94"/>
      <c r="H986" s="81"/>
      <c r="Z986" s="368"/>
      <c r="AA986" s="368"/>
      <c r="AB986" s="369"/>
    </row>
    <row r="987" ht="15.75" customHeight="1">
      <c r="A987" s="94"/>
      <c r="B987" s="94"/>
      <c r="C987" s="94"/>
      <c r="D987" s="81"/>
      <c r="E987" s="94"/>
      <c r="F987" s="94"/>
      <c r="H987" s="81"/>
      <c r="Z987" s="368"/>
      <c r="AA987" s="368"/>
      <c r="AB987" s="369"/>
    </row>
    <row r="988" ht="15.75" customHeight="1">
      <c r="A988" s="94"/>
      <c r="B988" s="94"/>
      <c r="C988" s="94"/>
      <c r="D988" s="81"/>
      <c r="E988" s="94"/>
      <c r="F988" s="94"/>
      <c r="H988" s="81"/>
      <c r="Z988" s="368"/>
      <c r="AA988" s="368"/>
      <c r="AB988" s="369"/>
    </row>
  </sheetData>
  <mergeCells count="71">
    <mergeCell ref="A17:A20"/>
    <mergeCell ref="B17:B20"/>
    <mergeCell ref="C17:C20"/>
    <mergeCell ref="D17:D20"/>
    <mergeCell ref="A21:A24"/>
    <mergeCell ref="B21:B24"/>
    <mergeCell ref="C21:C24"/>
    <mergeCell ref="R28:S28"/>
    <mergeCell ref="V28:W28"/>
    <mergeCell ref="X28:Y28"/>
    <mergeCell ref="D21:D24"/>
    <mergeCell ref="A28:D29"/>
    <mergeCell ref="E28:F28"/>
    <mergeCell ref="H28:H29"/>
    <mergeCell ref="I28:J28"/>
    <mergeCell ref="K28:L28"/>
    <mergeCell ref="N28:O28"/>
    <mergeCell ref="B30:C30"/>
    <mergeCell ref="B31:C31"/>
    <mergeCell ref="B32:C32"/>
    <mergeCell ref="B33:C33"/>
    <mergeCell ref="B34:C34"/>
    <mergeCell ref="B35:C35"/>
    <mergeCell ref="B36:C36"/>
    <mergeCell ref="B41:C42"/>
    <mergeCell ref="D41:D42"/>
    <mergeCell ref="A43:A44"/>
    <mergeCell ref="B43:C44"/>
    <mergeCell ref="D43:D44"/>
    <mergeCell ref="A45:A46"/>
    <mergeCell ref="B45:C46"/>
    <mergeCell ref="D45:D46"/>
    <mergeCell ref="A37:A38"/>
    <mergeCell ref="B37:C38"/>
    <mergeCell ref="D37:D38"/>
    <mergeCell ref="A39:A40"/>
    <mergeCell ref="B39:C40"/>
    <mergeCell ref="D39:D40"/>
    <mergeCell ref="A41:A42"/>
    <mergeCell ref="I3:J3"/>
    <mergeCell ref="K3:L3"/>
    <mergeCell ref="N3:O3"/>
    <mergeCell ref="R3:S3"/>
    <mergeCell ref="V3:W3"/>
    <mergeCell ref="X3:Y3"/>
    <mergeCell ref="A1:F1"/>
    <mergeCell ref="K1:L1"/>
    <mergeCell ref="N1:O1"/>
    <mergeCell ref="R1:S1"/>
    <mergeCell ref="V1:W1"/>
    <mergeCell ref="X1:Y1"/>
    <mergeCell ref="A3:D4"/>
    <mergeCell ref="E3:F3"/>
    <mergeCell ref="H3:H4"/>
    <mergeCell ref="A5:A8"/>
    <mergeCell ref="B5:B8"/>
    <mergeCell ref="C5:C8"/>
    <mergeCell ref="D5:D8"/>
    <mergeCell ref="A9:A12"/>
    <mergeCell ref="D9:D12"/>
    <mergeCell ref="N15:O15"/>
    <mergeCell ref="R15:S15"/>
    <mergeCell ref="V15:W15"/>
    <mergeCell ref="X15:Y15"/>
    <mergeCell ref="B9:B12"/>
    <mergeCell ref="C9:C12"/>
    <mergeCell ref="A15:D16"/>
    <mergeCell ref="E15:F15"/>
    <mergeCell ref="H15:H16"/>
    <mergeCell ref="I15:J15"/>
    <mergeCell ref="K15:L15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73"/>
      <c r="B1" s="473"/>
      <c r="C1" s="473"/>
      <c r="D1" s="473"/>
      <c r="E1" s="473"/>
      <c r="F1" s="369" t="s">
        <v>247</v>
      </c>
      <c r="G1" s="369" t="s">
        <v>248</v>
      </c>
      <c r="H1" s="369" t="s">
        <v>342</v>
      </c>
    </row>
    <row r="2">
      <c r="A2" s="22" t="s">
        <v>11</v>
      </c>
      <c r="B2" s="23"/>
      <c r="C2" s="23"/>
      <c r="D2" s="24"/>
      <c r="E2" s="474"/>
      <c r="F2" s="369"/>
      <c r="G2" s="369"/>
      <c r="H2" s="369"/>
    </row>
    <row r="3">
      <c r="A3" s="30"/>
      <c r="B3" s="31"/>
      <c r="C3" s="31"/>
      <c r="D3" s="32"/>
      <c r="E3" s="34" t="s">
        <v>26</v>
      </c>
      <c r="F3" s="369"/>
      <c r="G3" s="369"/>
      <c r="H3" s="369"/>
    </row>
    <row r="4">
      <c r="A4" s="40" t="s">
        <v>29</v>
      </c>
      <c r="B4" s="41" t="s">
        <v>30</v>
      </c>
      <c r="C4" s="42" t="s">
        <v>31</v>
      </c>
      <c r="D4" s="43" t="s">
        <v>32</v>
      </c>
      <c r="E4" s="45">
        <v>100.0</v>
      </c>
      <c r="F4" s="369">
        <v>100.0</v>
      </c>
      <c r="G4" s="369">
        <v>100.0</v>
      </c>
      <c r="H4" s="369">
        <v>100.0</v>
      </c>
    </row>
    <row r="5">
      <c r="A5" s="55"/>
      <c r="D5" s="56"/>
      <c r="E5" s="58">
        <v>500.0</v>
      </c>
      <c r="F5" s="369">
        <v>500.0</v>
      </c>
      <c r="G5" s="369">
        <v>500.0</v>
      </c>
      <c r="H5" s="369" t="s">
        <v>343</v>
      </c>
    </row>
    <row r="6">
      <c r="A6" s="55"/>
      <c r="D6" s="56"/>
      <c r="E6" s="58">
        <v>1000.0</v>
      </c>
      <c r="F6" s="369"/>
      <c r="G6" s="369"/>
      <c r="H6" s="369"/>
    </row>
    <row r="7">
      <c r="A7" s="55"/>
      <c r="D7" s="56"/>
      <c r="E7" s="58">
        <v>3000.0</v>
      </c>
      <c r="F7" s="369"/>
      <c r="G7" s="369"/>
      <c r="H7" s="369"/>
    </row>
    <row r="8">
      <c r="A8" s="40" t="s">
        <v>38</v>
      </c>
      <c r="B8" s="41" t="s">
        <v>39</v>
      </c>
      <c r="C8" s="42" t="s">
        <v>40</v>
      </c>
      <c r="D8" s="43" t="s">
        <v>41</v>
      </c>
      <c r="E8" s="45">
        <v>50.0</v>
      </c>
      <c r="F8" s="369">
        <v>50.0</v>
      </c>
      <c r="G8" s="369">
        <v>100.0</v>
      </c>
      <c r="H8" s="369"/>
    </row>
    <row r="9">
      <c r="A9" s="55"/>
      <c r="D9" s="56"/>
      <c r="E9" s="58">
        <v>200.0</v>
      </c>
      <c r="F9" s="369">
        <v>200.0</v>
      </c>
      <c r="G9" s="369"/>
      <c r="H9" s="369">
        <v>200.0</v>
      </c>
    </row>
    <row r="10">
      <c r="A10" s="55"/>
      <c r="D10" s="56"/>
      <c r="E10" s="58">
        <v>500.0</v>
      </c>
      <c r="F10" s="369"/>
      <c r="G10" s="369"/>
      <c r="H10" s="369"/>
    </row>
    <row r="11">
      <c r="A11" s="78"/>
      <c r="B11" s="79"/>
      <c r="C11" s="79"/>
      <c r="D11" s="80"/>
      <c r="E11" s="58">
        <v>1500.0</v>
      </c>
      <c r="F11" s="369"/>
      <c r="G11" s="369"/>
      <c r="H11" s="369"/>
    </row>
    <row r="12">
      <c r="A12" s="82" t="s">
        <v>42</v>
      </c>
      <c r="B12" s="83" t="s">
        <v>39</v>
      </c>
      <c r="C12" s="84" t="s">
        <v>43</v>
      </c>
      <c r="D12" s="85" t="s">
        <v>44</v>
      </c>
      <c r="E12" s="87" t="s">
        <v>45</v>
      </c>
      <c r="F12" s="369"/>
      <c r="G12" s="369"/>
      <c r="H12" s="369" t="s">
        <v>344</v>
      </c>
    </row>
    <row r="13">
      <c r="A13" s="94"/>
      <c r="B13" s="94"/>
      <c r="C13" s="94"/>
      <c r="D13" s="81"/>
      <c r="E13" s="94"/>
      <c r="F13" s="369"/>
      <c r="G13" s="369"/>
      <c r="H13" s="369"/>
    </row>
    <row r="14">
      <c r="A14" s="22" t="s">
        <v>46</v>
      </c>
      <c r="B14" s="23"/>
      <c r="C14" s="23"/>
      <c r="D14" s="24"/>
      <c r="E14" s="474"/>
      <c r="F14" s="369"/>
      <c r="G14" s="369"/>
      <c r="H14" s="369"/>
    </row>
    <row r="15">
      <c r="A15" s="78"/>
      <c r="B15" s="79"/>
      <c r="C15" s="79"/>
      <c r="D15" s="80"/>
      <c r="E15" s="34" t="s">
        <v>26</v>
      </c>
      <c r="F15" s="369"/>
      <c r="G15" s="369"/>
      <c r="H15" s="369"/>
    </row>
    <row r="16">
      <c r="A16" s="40" t="s">
        <v>48</v>
      </c>
      <c r="B16" s="41" t="s">
        <v>49</v>
      </c>
      <c r="C16" s="42" t="s">
        <v>50</v>
      </c>
      <c r="D16" s="97" t="s">
        <v>345</v>
      </c>
      <c r="E16" s="45">
        <v>100.0</v>
      </c>
      <c r="F16" s="369"/>
      <c r="G16" s="369">
        <v>100.0</v>
      </c>
      <c r="H16" s="369" t="s">
        <v>346</v>
      </c>
    </row>
    <row r="17">
      <c r="A17" s="55"/>
      <c r="E17" s="101">
        <v>500.0</v>
      </c>
      <c r="F17" s="369">
        <v>300.0</v>
      </c>
      <c r="G17" s="369">
        <v>500.0</v>
      </c>
      <c r="H17" s="369" t="s">
        <v>343</v>
      </c>
    </row>
    <row r="18">
      <c r="A18" s="55"/>
      <c r="E18" s="58">
        <v>1000.0</v>
      </c>
      <c r="F18" s="369"/>
      <c r="G18" s="369">
        <v>2000.0</v>
      </c>
      <c r="H18" s="369"/>
    </row>
    <row r="19">
      <c r="A19" s="40"/>
      <c r="B19" s="41"/>
      <c r="C19" s="42"/>
      <c r="D19" s="97"/>
      <c r="E19" s="475">
        <v>4000.0</v>
      </c>
      <c r="F19" s="369"/>
      <c r="G19" s="369"/>
      <c r="H19" s="369"/>
    </row>
    <row r="20">
      <c r="A20" s="40" t="s">
        <v>52</v>
      </c>
      <c r="B20" s="41" t="s">
        <v>53</v>
      </c>
      <c r="C20" s="42" t="s">
        <v>40</v>
      </c>
      <c r="D20" s="43" t="s">
        <v>41</v>
      </c>
      <c r="E20" s="45">
        <v>100.0</v>
      </c>
      <c r="F20" s="369">
        <v>100.0</v>
      </c>
      <c r="G20" s="369">
        <v>100.0</v>
      </c>
      <c r="H20" s="369">
        <v>100.0</v>
      </c>
    </row>
    <row r="21">
      <c r="A21" s="55"/>
      <c r="D21" s="56"/>
      <c r="E21" s="101">
        <v>200.0</v>
      </c>
      <c r="F21" s="369"/>
      <c r="G21" s="369"/>
      <c r="H21" s="369">
        <v>200.0</v>
      </c>
    </row>
    <row r="22">
      <c r="A22" s="55"/>
      <c r="D22" s="56"/>
      <c r="E22" s="58">
        <v>500.0</v>
      </c>
      <c r="F22" s="369"/>
      <c r="G22" s="369"/>
      <c r="H22" s="369"/>
    </row>
    <row r="23">
      <c r="A23" s="55"/>
      <c r="D23" s="56"/>
      <c r="E23" s="58">
        <v>2500.0</v>
      </c>
      <c r="F23" s="369"/>
      <c r="G23" s="369"/>
      <c r="H23" s="369"/>
    </row>
    <row r="24">
      <c r="A24" s="82" t="s">
        <v>42</v>
      </c>
      <c r="B24" s="84" t="s">
        <v>54</v>
      </c>
      <c r="C24" s="84" t="s">
        <v>50</v>
      </c>
      <c r="D24" s="85" t="s">
        <v>44</v>
      </c>
      <c r="E24" s="87" t="s">
        <v>45</v>
      </c>
      <c r="F24" s="369"/>
      <c r="G24" s="369"/>
      <c r="H24" s="369" t="s">
        <v>344</v>
      </c>
    </row>
    <row r="25">
      <c r="A25" s="94"/>
      <c r="B25" s="94"/>
      <c r="C25" s="94"/>
      <c r="D25" s="81"/>
      <c r="E25" s="94"/>
      <c r="F25" s="369"/>
      <c r="G25" s="369"/>
      <c r="H25" s="369"/>
    </row>
    <row r="26">
      <c r="A26" s="22" t="s">
        <v>55</v>
      </c>
      <c r="B26" s="23"/>
      <c r="C26" s="23"/>
      <c r="D26" s="24"/>
      <c r="E26" s="474"/>
      <c r="F26" s="369"/>
      <c r="G26" s="369"/>
      <c r="H26" s="369"/>
    </row>
    <row r="27">
      <c r="A27" s="78"/>
      <c r="B27" s="79"/>
      <c r="C27" s="79"/>
      <c r="D27" s="80"/>
      <c r="E27" s="34" t="s">
        <v>26</v>
      </c>
      <c r="F27" s="369"/>
      <c r="G27" s="369"/>
      <c r="H27" s="369"/>
    </row>
    <row r="28">
      <c r="A28" s="40" t="s">
        <v>48</v>
      </c>
      <c r="B28" s="41" t="s">
        <v>56</v>
      </c>
      <c r="C28" s="42">
        <v>1.0</v>
      </c>
      <c r="D28" s="43" t="s">
        <v>57</v>
      </c>
      <c r="E28" s="45">
        <v>50.0</v>
      </c>
      <c r="F28" s="369"/>
      <c r="G28" s="369"/>
      <c r="H28" s="369"/>
    </row>
    <row r="29">
      <c r="A29" s="55"/>
      <c r="D29" s="56"/>
      <c r="E29" s="58">
        <v>200.0</v>
      </c>
      <c r="F29" s="369"/>
      <c r="G29" s="369"/>
      <c r="H29" s="369"/>
    </row>
    <row r="30">
      <c r="A30" s="55"/>
      <c r="D30" s="56"/>
      <c r="E30" s="113">
        <v>500.0</v>
      </c>
      <c r="F30" s="369"/>
      <c r="G30" s="369"/>
      <c r="H30" s="369"/>
    </row>
    <row r="31">
      <c r="A31" s="78"/>
      <c r="B31" s="79"/>
      <c r="C31" s="79"/>
      <c r="D31" s="80"/>
      <c r="E31" s="34">
        <v>2000.0</v>
      </c>
      <c r="F31" s="369"/>
      <c r="G31" s="369"/>
      <c r="H31" s="369"/>
    </row>
    <row r="32">
      <c r="A32" s="119" t="s">
        <v>48</v>
      </c>
      <c r="B32" s="120" t="s">
        <v>58</v>
      </c>
      <c r="C32" s="121">
        <v>1.0</v>
      </c>
      <c r="D32" s="122" t="s">
        <v>57</v>
      </c>
      <c r="E32" s="45">
        <v>50.0</v>
      </c>
      <c r="F32" s="369"/>
      <c r="G32" s="369"/>
      <c r="H32" s="369"/>
    </row>
    <row r="33">
      <c r="A33" s="55"/>
      <c r="D33" s="56"/>
      <c r="E33" s="58">
        <v>200.0</v>
      </c>
      <c r="F33" s="369"/>
      <c r="G33" s="369"/>
      <c r="H33" s="369"/>
    </row>
    <row r="34">
      <c r="A34" s="55"/>
      <c r="D34" s="56"/>
      <c r="E34" s="113">
        <v>500.0</v>
      </c>
      <c r="F34" s="369"/>
      <c r="G34" s="369"/>
      <c r="H34" s="369"/>
    </row>
    <row r="35">
      <c r="A35" s="78"/>
      <c r="B35" s="79"/>
      <c r="C35" s="79"/>
      <c r="D35" s="80"/>
      <c r="E35" s="34">
        <v>1500.0</v>
      </c>
      <c r="F35" s="369"/>
      <c r="G35" s="369"/>
      <c r="H35" s="369"/>
    </row>
    <row r="36">
      <c r="A36" s="40" t="s">
        <v>52</v>
      </c>
      <c r="B36" s="41" t="s">
        <v>59</v>
      </c>
      <c r="C36" s="42" t="s">
        <v>40</v>
      </c>
      <c r="D36" s="43" t="s">
        <v>60</v>
      </c>
      <c r="E36" s="45">
        <v>30.0</v>
      </c>
      <c r="F36" s="369"/>
      <c r="G36" s="369"/>
      <c r="H36" s="369"/>
    </row>
    <row r="37">
      <c r="A37" s="55"/>
      <c r="D37" s="56"/>
      <c r="E37" s="113">
        <v>100.0</v>
      </c>
      <c r="F37" s="369"/>
      <c r="G37" s="369"/>
      <c r="H37" s="369"/>
    </row>
    <row r="38">
      <c r="A38" s="78"/>
      <c r="B38" s="79"/>
      <c r="C38" s="79"/>
      <c r="D38" s="80"/>
      <c r="E38" s="34">
        <v>300.0</v>
      </c>
      <c r="F38" s="369"/>
      <c r="G38" s="369"/>
      <c r="H38" s="369"/>
    </row>
    <row r="39">
      <c r="A39" s="94"/>
      <c r="B39" s="94"/>
      <c r="C39" s="94"/>
      <c r="D39" s="81"/>
      <c r="E39" s="94"/>
      <c r="F39" s="369"/>
      <c r="G39" s="369"/>
      <c r="H39" s="369"/>
    </row>
    <row r="40">
      <c r="A40" s="94"/>
      <c r="B40" s="94"/>
      <c r="C40" s="94"/>
      <c r="D40" s="81"/>
      <c r="E40" s="94"/>
      <c r="F40" s="369"/>
      <c r="G40" s="369"/>
      <c r="H40" s="369"/>
    </row>
    <row r="41">
      <c r="A41" s="22" t="s">
        <v>61</v>
      </c>
      <c r="B41" s="23"/>
      <c r="C41" s="23"/>
      <c r="D41" s="24"/>
      <c r="E41" s="474"/>
      <c r="F41" s="369"/>
      <c r="G41" s="369"/>
      <c r="H41" s="369"/>
    </row>
    <row r="42">
      <c r="A42" s="30"/>
      <c r="B42" s="31"/>
      <c r="C42" s="31"/>
      <c r="D42" s="32"/>
      <c r="E42" s="34" t="s">
        <v>26</v>
      </c>
      <c r="F42" s="369"/>
      <c r="G42" s="369"/>
      <c r="H42" s="369"/>
    </row>
    <row r="43">
      <c r="A43" s="40" t="s">
        <v>62</v>
      </c>
      <c r="B43" s="132" t="s">
        <v>63</v>
      </c>
      <c r="C43" s="23"/>
      <c r="D43" s="133" t="s">
        <v>64</v>
      </c>
      <c r="E43" s="45">
        <v>50.0</v>
      </c>
      <c r="F43" s="369">
        <v>50.0</v>
      </c>
      <c r="G43" s="369">
        <v>100.0</v>
      </c>
      <c r="H43" s="369"/>
    </row>
    <row r="44">
      <c r="A44" s="40" t="s">
        <v>65</v>
      </c>
      <c r="B44" s="132"/>
      <c r="C44" s="23"/>
      <c r="D44" s="133" t="s">
        <v>66</v>
      </c>
      <c r="E44" s="45">
        <v>50.0</v>
      </c>
      <c r="F44" s="369">
        <v>50.0</v>
      </c>
      <c r="G44" s="369"/>
      <c r="H44" s="369"/>
    </row>
    <row r="45">
      <c r="A45" s="40" t="s">
        <v>181</v>
      </c>
      <c r="B45" s="41" t="s">
        <v>182</v>
      </c>
      <c r="C45" s="23"/>
      <c r="D45" s="133" t="s">
        <v>68</v>
      </c>
      <c r="E45" s="45">
        <v>40.0</v>
      </c>
      <c r="F45" s="369" t="s">
        <v>347</v>
      </c>
      <c r="G45" s="369"/>
      <c r="H45" s="369">
        <v>20.0</v>
      </c>
    </row>
    <row r="46">
      <c r="A46" s="82" t="s">
        <v>69</v>
      </c>
      <c r="B46" s="83" t="s">
        <v>70</v>
      </c>
      <c r="C46" s="2"/>
      <c r="D46" s="141" t="s">
        <v>71</v>
      </c>
      <c r="E46" s="87">
        <v>1.0</v>
      </c>
      <c r="F46" s="369"/>
      <c r="G46" s="369"/>
      <c r="H46" s="369"/>
    </row>
    <row r="47">
      <c r="A47" s="40" t="s">
        <v>73</v>
      </c>
      <c r="B47" s="83" t="s">
        <v>72</v>
      </c>
      <c r="C47" s="2"/>
      <c r="D47" s="141" t="s">
        <v>74</v>
      </c>
      <c r="E47" s="45">
        <v>100.0</v>
      </c>
      <c r="F47" s="369">
        <v>100.0</v>
      </c>
      <c r="G47" s="369"/>
      <c r="H47" s="369"/>
    </row>
    <row r="48">
      <c r="A48" s="40" t="s">
        <v>73</v>
      </c>
      <c r="B48" s="83" t="s">
        <v>72</v>
      </c>
      <c r="C48" s="2"/>
      <c r="D48" s="141" t="s">
        <v>74</v>
      </c>
      <c r="E48" s="45">
        <v>50.0</v>
      </c>
      <c r="F48" s="369"/>
      <c r="G48" s="369"/>
      <c r="H48" s="369"/>
    </row>
    <row r="49">
      <c r="A49" s="40" t="s">
        <v>73</v>
      </c>
      <c r="B49" s="83" t="s">
        <v>96</v>
      </c>
      <c r="C49" s="2"/>
      <c r="D49" s="207"/>
      <c r="E49" s="45">
        <v>100.0</v>
      </c>
      <c r="F49" s="369"/>
      <c r="G49" s="369"/>
      <c r="H49" s="369"/>
    </row>
    <row r="50">
      <c r="A50" s="40" t="s">
        <v>75</v>
      </c>
      <c r="B50" s="41" t="s">
        <v>76</v>
      </c>
      <c r="C50" s="23"/>
      <c r="D50" s="133" t="s">
        <v>72</v>
      </c>
      <c r="E50" s="45">
        <v>100.0</v>
      </c>
      <c r="F50" s="369"/>
      <c r="G50" s="369"/>
      <c r="H50" s="369"/>
    </row>
    <row r="51">
      <c r="A51" s="78"/>
      <c r="B51" s="79"/>
      <c r="C51" s="79"/>
      <c r="D51" s="80"/>
      <c r="E51" s="34">
        <v>200.0</v>
      </c>
      <c r="F51" s="369"/>
      <c r="G51" s="369"/>
      <c r="H51" s="369"/>
    </row>
    <row r="52">
      <c r="A52" s="40" t="s">
        <v>75</v>
      </c>
      <c r="B52" s="41" t="s">
        <v>77</v>
      </c>
      <c r="C52" s="23"/>
      <c r="D52" s="133" t="s">
        <v>72</v>
      </c>
      <c r="E52" s="45">
        <v>100.0</v>
      </c>
      <c r="F52" s="369"/>
      <c r="G52" s="369"/>
      <c r="H52" s="369"/>
    </row>
    <row r="53">
      <c r="A53" s="78"/>
      <c r="B53" s="79"/>
      <c r="C53" s="79"/>
      <c r="D53" s="80"/>
      <c r="E53" s="34">
        <v>200.0</v>
      </c>
      <c r="F53" s="369"/>
      <c r="G53" s="369"/>
      <c r="H53" s="369"/>
    </row>
    <row r="54">
      <c r="A54" s="40" t="s">
        <v>78</v>
      </c>
      <c r="B54" s="41" t="s">
        <v>79</v>
      </c>
      <c r="C54" s="23"/>
      <c r="D54" s="133" t="s">
        <v>72</v>
      </c>
      <c r="E54" s="45">
        <v>100.0</v>
      </c>
      <c r="F54" s="369"/>
      <c r="G54" s="369"/>
      <c r="H54" s="369"/>
    </row>
    <row r="55">
      <c r="A55" s="78"/>
      <c r="B55" s="79"/>
      <c r="C55" s="79"/>
      <c r="D55" s="80"/>
      <c r="E55" s="34">
        <v>200.0</v>
      </c>
      <c r="F55" s="369">
        <v>200.0</v>
      </c>
      <c r="G55" s="369"/>
      <c r="H55" s="369"/>
    </row>
    <row r="56">
      <c r="A56" s="40" t="s">
        <v>78</v>
      </c>
      <c r="B56" s="41" t="s">
        <v>80</v>
      </c>
      <c r="C56" s="23"/>
      <c r="D56" s="133" t="s">
        <v>72</v>
      </c>
      <c r="E56" s="45">
        <v>100.0</v>
      </c>
      <c r="F56" s="369"/>
      <c r="G56" s="369"/>
      <c r="H56" s="369"/>
    </row>
    <row r="57">
      <c r="A57" s="78"/>
      <c r="B57" s="79"/>
      <c r="C57" s="79"/>
      <c r="D57" s="80"/>
      <c r="E57" s="34">
        <v>200.0</v>
      </c>
      <c r="F57" s="369">
        <v>200.0</v>
      </c>
      <c r="G57" s="369"/>
      <c r="H57" s="369"/>
    </row>
    <row r="58">
      <c r="A58" s="40" t="s">
        <v>78</v>
      </c>
      <c r="B58" s="41" t="s">
        <v>81</v>
      </c>
      <c r="C58" s="23"/>
      <c r="D58" s="133" t="s">
        <v>72</v>
      </c>
      <c r="E58" s="45">
        <v>100.0</v>
      </c>
      <c r="F58" s="369">
        <v>80.0</v>
      </c>
      <c r="G58" s="369"/>
      <c r="H58" s="369"/>
    </row>
    <row r="59">
      <c r="A59" s="78"/>
      <c r="B59" s="79"/>
      <c r="C59" s="79"/>
      <c r="D59" s="80"/>
      <c r="E59" s="34">
        <v>200.0</v>
      </c>
      <c r="F59" s="369"/>
      <c r="G59" s="369"/>
      <c r="H59" s="369"/>
    </row>
    <row r="60">
      <c r="F60" s="369"/>
      <c r="G60" s="369"/>
      <c r="H60" s="369"/>
    </row>
    <row r="61">
      <c r="F61" s="369"/>
      <c r="G61" s="369"/>
      <c r="H61" s="369"/>
    </row>
    <row r="62">
      <c r="F62" s="369"/>
      <c r="G62" s="369"/>
      <c r="H62" s="369"/>
    </row>
    <row r="63">
      <c r="F63" s="369"/>
      <c r="G63" s="369"/>
      <c r="H63" s="369"/>
    </row>
    <row r="64">
      <c r="F64" s="369"/>
      <c r="G64" s="369"/>
      <c r="H64" s="369"/>
    </row>
    <row r="65">
      <c r="F65" s="369"/>
      <c r="G65" s="369"/>
      <c r="H65" s="369"/>
    </row>
    <row r="66">
      <c r="F66" s="369"/>
      <c r="G66" s="369"/>
      <c r="H66" s="369"/>
    </row>
    <row r="67">
      <c r="F67" s="369"/>
      <c r="G67" s="369"/>
      <c r="H67" s="369"/>
    </row>
    <row r="68">
      <c r="F68" s="369"/>
      <c r="G68" s="369"/>
      <c r="H68" s="369"/>
    </row>
    <row r="69">
      <c r="F69" s="369"/>
      <c r="G69" s="369"/>
      <c r="H69" s="369"/>
    </row>
    <row r="70">
      <c r="F70" s="369"/>
      <c r="G70" s="369"/>
      <c r="H70" s="369"/>
    </row>
    <row r="71">
      <c r="F71" s="369"/>
      <c r="G71" s="369"/>
      <c r="H71" s="369"/>
    </row>
    <row r="72">
      <c r="F72" s="369"/>
      <c r="G72" s="369"/>
      <c r="H72" s="369"/>
    </row>
    <row r="73">
      <c r="F73" s="369"/>
      <c r="G73" s="369"/>
      <c r="H73" s="369"/>
    </row>
    <row r="74">
      <c r="F74" s="369"/>
      <c r="G74" s="369"/>
      <c r="H74" s="369"/>
    </row>
    <row r="75">
      <c r="F75" s="369"/>
      <c r="G75" s="369"/>
      <c r="H75" s="369"/>
    </row>
    <row r="76">
      <c r="F76" s="369"/>
      <c r="G76" s="369"/>
      <c r="H76" s="369"/>
    </row>
    <row r="77">
      <c r="F77" s="369"/>
      <c r="G77" s="369"/>
      <c r="H77" s="369"/>
    </row>
    <row r="78">
      <c r="F78" s="369"/>
      <c r="G78" s="369"/>
      <c r="H78" s="369"/>
    </row>
    <row r="79">
      <c r="F79" s="369"/>
      <c r="G79" s="369"/>
      <c r="H79" s="369"/>
    </row>
    <row r="80">
      <c r="F80" s="369"/>
      <c r="G80" s="369"/>
      <c r="H80" s="369"/>
    </row>
    <row r="81">
      <c r="F81" s="369"/>
      <c r="G81" s="369"/>
      <c r="H81" s="369"/>
    </row>
    <row r="82">
      <c r="F82" s="369"/>
      <c r="G82" s="369"/>
      <c r="H82" s="369"/>
    </row>
    <row r="83">
      <c r="F83" s="369"/>
      <c r="G83" s="369"/>
      <c r="H83" s="369"/>
    </row>
    <row r="84">
      <c r="F84" s="369"/>
      <c r="G84" s="369"/>
      <c r="H84" s="369"/>
    </row>
    <row r="85">
      <c r="F85" s="369"/>
      <c r="G85" s="369"/>
      <c r="H85" s="369"/>
    </row>
    <row r="86">
      <c r="F86" s="369"/>
      <c r="G86" s="369"/>
      <c r="H86" s="369"/>
    </row>
    <row r="87">
      <c r="F87" s="369"/>
      <c r="G87" s="369"/>
      <c r="H87" s="369"/>
    </row>
    <row r="88">
      <c r="F88" s="369"/>
      <c r="G88" s="369"/>
      <c r="H88" s="369"/>
    </row>
    <row r="89">
      <c r="F89" s="369"/>
      <c r="G89" s="369"/>
      <c r="H89" s="369"/>
    </row>
    <row r="90">
      <c r="F90" s="369"/>
      <c r="G90" s="369"/>
      <c r="H90" s="369"/>
    </row>
    <row r="91">
      <c r="F91" s="369"/>
      <c r="G91" s="369"/>
      <c r="H91" s="369"/>
    </row>
    <row r="92">
      <c r="F92" s="369"/>
      <c r="G92" s="369"/>
      <c r="H92" s="369"/>
    </row>
    <row r="93">
      <c r="F93" s="369"/>
      <c r="G93" s="369"/>
      <c r="H93" s="369"/>
    </row>
    <row r="94">
      <c r="F94" s="369"/>
      <c r="G94" s="369"/>
      <c r="H94" s="369"/>
    </row>
    <row r="95">
      <c r="F95" s="369"/>
      <c r="G95" s="369"/>
      <c r="H95" s="369"/>
    </row>
    <row r="96">
      <c r="F96" s="369"/>
      <c r="G96" s="369"/>
      <c r="H96" s="369"/>
    </row>
    <row r="97">
      <c r="F97" s="369"/>
      <c r="G97" s="369"/>
      <c r="H97" s="369"/>
    </row>
    <row r="98">
      <c r="F98" s="369"/>
      <c r="G98" s="369"/>
      <c r="H98" s="369"/>
    </row>
    <row r="99">
      <c r="F99" s="369"/>
      <c r="G99" s="369"/>
      <c r="H99" s="369"/>
    </row>
    <row r="100">
      <c r="F100" s="369"/>
      <c r="G100" s="369"/>
      <c r="H100" s="369"/>
    </row>
    <row r="101">
      <c r="F101" s="369"/>
      <c r="G101" s="369"/>
      <c r="H101" s="369"/>
    </row>
    <row r="102">
      <c r="F102" s="369"/>
      <c r="G102" s="369"/>
      <c r="H102" s="369"/>
    </row>
    <row r="103">
      <c r="F103" s="369"/>
      <c r="G103" s="369"/>
      <c r="H103" s="369"/>
    </row>
    <row r="104">
      <c r="F104" s="369"/>
      <c r="G104" s="369"/>
      <c r="H104" s="369"/>
    </row>
    <row r="105">
      <c r="F105" s="369"/>
      <c r="G105" s="369"/>
      <c r="H105" s="369"/>
    </row>
    <row r="106">
      <c r="F106" s="369"/>
      <c r="G106" s="369"/>
      <c r="H106" s="369"/>
    </row>
    <row r="107">
      <c r="F107" s="369"/>
      <c r="G107" s="369"/>
      <c r="H107" s="369"/>
    </row>
    <row r="108">
      <c r="F108" s="369"/>
      <c r="G108" s="369"/>
      <c r="H108" s="369"/>
    </row>
    <row r="109">
      <c r="F109" s="369"/>
      <c r="G109" s="369"/>
      <c r="H109" s="369"/>
    </row>
    <row r="110">
      <c r="F110" s="369"/>
      <c r="G110" s="369"/>
      <c r="H110" s="369"/>
    </row>
    <row r="111">
      <c r="F111" s="369"/>
      <c r="G111" s="369"/>
      <c r="H111" s="369"/>
    </row>
    <row r="112">
      <c r="F112" s="369"/>
      <c r="G112" s="369"/>
      <c r="H112" s="369"/>
    </row>
    <row r="113">
      <c r="F113" s="369"/>
      <c r="G113" s="369"/>
      <c r="H113" s="369"/>
    </row>
    <row r="114">
      <c r="F114" s="369"/>
      <c r="G114" s="369"/>
      <c r="H114" s="369"/>
    </row>
    <row r="115">
      <c r="F115" s="369"/>
      <c r="G115" s="369"/>
      <c r="H115" s="369"/>
    </row>
    <row r="116">
      <c r="F116" s="369"/>
      <c r="G116" s="369"/>
      <c r="H116" s="369"/>
    </row>
    <row r="117">
      <c r="F117" s="369"/>
      <c r="G117" s="369"/>
      <c r="H117" s="369"/>
    </row>
    <row r="118">
      <c r="F118" s="369"/>
      <c r="G118" s="369"/>
      <c r="H118" s="369"/>
    </row>
    <row r="119">
      <c r="F119" s="369"/>
      <c r="G119" s="369"/>
      <c r="H119" s="369"/>
    </row>
    <row r="120">
      <c r="F120" s="369"/>
      <c r="G120" s="369"/>
      <c r="H120" s="369"/>
    </row>
    <row r="121">
      <c r="F121" s="369"/>
      <c r="G121" s="369"/>
      <c r="H121" s="369"/>
    </row>
    <row r="122">
      <c r="F122" s="369"/>
      <c r="G122" s="369"/>
      <c r="H122" s="369"/>
    </row>
    <row r="123">
      <c r="F123" s="369"/>
      <c r="G123" s="369"/>
      <c r="H123" s="369"/>
    </row>
    <row r="124">
      <c r="F124" s="369"/>
      <c r="G124" s="369"/>
      <c r="H124" s="369"/>
    </row>
    <row r="125">
      <c r="F125" s="369"/>
      <c r="G125" s="369"/>
      <c r="H125" s="369"/>
    </row>
    <row r="126">
      <c r="F126" s="369"/>
      <c r="G126" s="369"/>
      <c r="H126" s="369"/>
    </row>
    <row r="127">
      <c r="F127" s="369"/>
      <c r="G127" s="369"/>
      <c r="H127" s="369"/>
    </row>
    <row r="128">
      <c r="F128" s="369"/>
      <c r="G128" s="369"/>
      <c r="H128" s="369"/>
    </row>
    <row r="129">
      <c r="F129" s="369"/>
      <c r="G129" s="369"/>
      <c r="H129" s="369"/>
    </row>
    <row r="130">
      <c r="F130" s="369"/>
      <c r="G130" s="369"/>
      <c r="H130" s="369"/>
    </row>
    <row r="131">
      <c r="F131" s="369"/>
      <c r="G131" s="369"/>
      <c r="H131" s="369"/>
    </row>
    <row r="132">
      <c r="F132" s="369"/>
      <c r="G132" s="369"/>
      <c r="H132" s="369"/>
    </row>
    <row r="133">
      <c r="F133" s="369"/>
      <c r="G133" s="369"/>
      <c r="H133" s="369"/>
    </row>
    <row r="134">
      <c r="F134" s="369"/>
      <c r="G134" s="369"/>
      <c r="H134" s="369"/>
    </row>
    <row r="135">
      <c r="F135" s="369"/>
      <c r="G135" s="369"/>
      <c r="H135" s="369"/>
    </row>
    <row r="136">
      <c r="F136" s="369"/>
      <c r="G136" s="369"/>
      <c r="H136" s="369"/>
    </row>
    <row r="137">
      <c r="F137" s="369"/>
      <c r="G137" s="369"/>
      <c r="H137" s="369"/>
    </row>
    <row r="138">
      <c r="F138" s="369"/>
      <c r="G138" s="369"/>
      <c r="H138" s="369"/>
    </row>
    <row r="139">
      <c r="F139" s="369"/>
      <c r="G139" s="369"/>
      <c r="H139" s="369"/>
    </row>
    <row r="140">
      <c r="F140" s="369"/>
      <c r="G140" s="369"/>
      <c r="H140" s="369"/>
    </row>
    <row r="141">
      <c r="F141" s="369"/>
      <c r="G141" s="369"/>
      <c r="H141" s="369"/>
    </row>
    <row r="142">
      <c r="F142" s="369"/>
      <c r="G142" s="369"/>
      <c r="H142" s="369"/>
    </row>
    <row r="143">
      <c r="F143" s="369"/>
      <c r="G143" s="369"/>
      <c r="H143" s="369"/>
    </row>
    <row r="144">
      <c r="F144" s="369"/>
      <c r="G144" s="369"/>
      <c r="H144" s="369"/>
    </row>
    <row r="145">
      <c r="F145" s="369"/>
      <c r="G145" s="369"/>
      <c r="H145" s="369"/>
    </row>
    <row r="146">
      <c r="F146" s="369"/>
      <c r="G146" s="369"/>
      <c r="H146" s="369"/>
    </row>
    <row r="147">
      <c r="F147" s="369"/>
      <c r="G147" s="369"/>
      <c r="H147" s="369"/>
    </row>
    <row r="148">
      <c r="F148" s="369"/>
      <c r="G148" s="369"/>
      <c r="H148" s="369"/>
    </row>
    <row r="149">
      <c r="F149" s="369"/>
      <c r="G149" s="369"/>
      <c r="H149" s="369"/>
    </row>
    <row r="150">
      <c r="F150" s="369"/>
      <c r="G150" s="369"/>
      <c r="H150" s="369"/>
    </row>
    <row r="151">
      <c r="F151" s="369"/>
      <c r="G151" s="369"/>
      <c r="H151" s="369"/>
    </row>
    <row r="152">
      <c r="F152" s="369"/>
      <c r="G152" s="369"/>
      <c r="H152" s="369"/>
    </row>
    <row r="153">
      <c r="F153" s="369"/>
      <c r="G153" s="369"/>
      <c r="H153" s="369"/>
    </row>
    <row r="154">
      <c r="F154" s="369"/>
      <c r="G154" s="369"/>
      <c r="H154" s="369"/>
    </row>
    <row r="155">
      <c r="F155" s="369"/>
      <c r="G155" s="369"/>
      <c r="H155" s="369"/>
    </row>
    <row r="156">
      <c r="F156" s="369"/>
      <c r="G156" s="369"/>
      <c r="H156" s="369"/>
    </row>
    <row r="157">
      <c r="F157" s="369"/>
      <c r="G157" s="369"/>
      <c r="H157" s="369"/>
    </row>
    <row r="158">
      <c r="F158" s="369"/>
      <c r="G158" s="369"/>
      <c r="H158" s="369"/>
    </row>
    <row r="159">
      <c r="F159" s="369"/>
      <c r="G159" s="369"/>
      <c r="H159" s="369"/>
    </row>
    <row r="160">
      <c r="F160" s="369"/>
      <c r="G160" s="369"/>
      <c r="H160" s="369"/>
    </row>
    <row r="161">
      <c r="F161" s="369"/>
      <c r="G161" s="369"/>
      <c r="H161" s="369"/>
    </row>
    <row r="162">
      <c r="F162" s="369"/>
      <c r="G162" s="369"/>
      <c r="H162" s="369"/>
    </row>
    <row r="163">
      <c r="F163" s="369"/>
      <c r="G163" s="369"/>
      <c r="H163" s="369"/>
    </row>
    <row r="164">
      <c r="F164" s="369"/>
      <c r="G164" s="369"/>
      <c r="H164" s="369"/>
    </row>
    <row r="165">
      <c r="F165" s="369"/>
      <c r="G165" s="369"/>
      <c r="H165" s="369"/>
    </row>
    <row r="166">
      <c r="F166" s="369"/>
      <c r="G166" s="369"/>
      <c r="H166" s="369"/>
    </row>
    <row r="167">
      <c r="F167" s="369"/>
      <c r="G167" s="369"/>
      <c r="H167" s="369"/>
    </row>
    <row r="168">
      <c r="F168" s="369"/>
      <c r="G168" s="369"/>
      <c r="H168" s="369"/>
    </row>
    <row r="169">
      <c r="F169" s="369"/>
      <c r="G169" s="369"/>
      <c r="H169" s="369"/>
    </row>
    <row r="170">
      <c r="F170" s="369"/>
      <c r="G170" s="369"/>
      <c r="H170" s="369"/>
    </row>
    <row r="171">
      <c r="F171" s="369"/>
      <c r="G171" s="369"/>
      <c r="H171" s="369"/>
    </row>
    <row r="172">
      <c r="F172" s="369"/>
      <c r="G172" s="369"/>
      <c r="H172" s="369"/>
    </row>
    <row r="173">
      <c r="F173" s="369"/>
      <c r="G173" s="369"/>
      <c r="H173" s="369"/>
    </row>
    <row r="174">
      <c r="F174" s="369"/>
      <c r="G174" s="369"/>
      <c r="H174" s="369"/>
    </row>
    <row r="175">
      <c r="F175" s="369"/>
      <c r="G175" s="369"/>
      <c r="H175" s="369"/>
    </row>
    <row r="176">
      <c r="F176" s="369"/>
      <c r="G176" s="369"/>
      <c r="H176" s="369"/>
    </row>
    <row r="177">
      <c r="F177" s="369"/>
      <c r="G177" s="369"/>
      <c r="H177" s="369"/>
    </row>
    <row r="178">
      <c r="F178" s="369"/>
      <c r="G178" s="369"/>
      <c r="H178" s="369"/>
    </row>
    <row r="179">
      <c r="F179" s="369"/>
      <c r="G179" s="369"/>
      <c r="H179" s="369"/>
    </row>
    <row r="180">
      <c r="F180" s="369"/>
      <c r="G180" s="369"/>
      <c r="H180" s="369"/>
    </row>
    <row r="181">
      <c r="F181" s="369"/>
      <c r="G181" s="369"/>
      <c r="H181" s="369"/>
    </row>
    <row r="182">
      <c r="F182" s="369"/>
      <c r="G182" s="369"/>
      <c r="H182" s="369"/>
    </row>
    <row r="183">
      <c r="F183" s="369"/>
      <c r="G183" s="369"/>
      <c r="H183" s="369"/>
    </row>
    <row r="184">
      <c r="F184" s="369"/>
      <c r="G184" s="369"/>
      <c r="H184" s="369"/>
    </row>
    <row r="185">
      <c r="F185" s="369"/>
      <c r="G185" s="369"/>
      <c r="H185" s="369"/>
    </row>
    <row r="186">
      <c r="F186" s="369"/>
      <c r="G186" s="369"/>
      <c r="H186" s="369"/>
    </row>
    <row r="187">
      <c r="F187" s="369"/>
      <c r="G187" s="369"/>
      <c r="H187" s="369"/>
    </row>
    <row r="188">
      <c r="F188" s="369"/>
      <c r="G188" s="369"/>
      <c r="H188" s="369"/>
    </row>
    <row r="189">
      <c r="F189" s="369"/>
      <c r="G189" s="369"/>
      <c r="H189" s="369"/>
    </row>
    <row r="190">
      <c r="F190" s="369"/>
      <c r="G190" s="369"/>
      <c r="H190" s="369"/>
    </row>
    <row r="191">
      <c r="F191" s="369"/>
      <c r="G191" s="369"/>
      <c r="H191" s="369"/>
    </row>
    <row r="192">
      <c r="F192" s="369"/>
      <c r="G192" s="369"/>
      <c r="H192" s="369"/>
    </row>
    <row r="193">
      <c r="F193" s="369"/>
      <c r="G193" s="369"/>
      <c r="H193" s="369"/>
    </row>
    <row r="194">
      <c r="F194" s="369"/>
      <c r="G194" s="369"/>
      <c r="H194" s="369"/>
    </row>
    <row r="195">
      <c r="F195" s="369"/>
      <c r="G195" s="369"/>
      <c r="H195" s="369"/>
    </row>
    <row r="196">
      <c r="F196" s="369"/>
      <c r="G196" s="369"/>
      <c r="H196" s="369"/>
    </row>
    <row r="197">
      <c r="F197" s="369"/>
      <c r="G197" s="369"/>
      <c r="H197" s="369"/>
    </row>
    <row r="198">
      <c r="F198" s="369"/>
      <c r="G198" s="369"/>
      <c r="H198" s="369"/>
    </row>
    <row r="199">
      <c r="F199" s="369"/>
      <c r="G199" s="369"/>
      <c r="H199" s="369"/>
    </row>
    <row r="200">
      <c r="F200" s="369"/>
      <c r="G200" s="369"/>
      <c r="H200" s="369"/>
    </row>
    <row r="201">
      <c r="F201" s="369"/>
      <c r="G201" s="369"/>
      <c r="H201" s="369"/>
    </row>
    <row r="202">
      <c r="F202" s="369"/>
      <c r="G202" s="369"/>
      <c r="H202" s="369"/>
    </row>
    <row r="203">
      <c r="F203" s="369"/>
      <c r="G203" s="369"/>
      <c r="H203" s="369"/>
    </row>
    <row r="204">
      <c r="F204" s="369"/>
      <c r="G204" s="369"/>
      <c r="H204" s="369"/>
    </row>
    <row r="205">
      <c r="F205" s="369"/>
      <c r="G205" s="369"/>
      <c r="H205" s="369"/>
    </row>
    <row r="206">
      <c r="F206" s="369"/>
      <c r="G206" s="369"/>
      <c r="H206" s="369"/>
    </row>
    <row r="207">
      <c r="F207" s="369"/>
      <c r="G207" s="369"/>
      <c r="H207" s="369"/>
    </row>
    <row r="208">
      <c r="F208" s="369"/>
      <c r="G208" s="369"/>
      <c r="H208" s="369"/>
    </row>
    <row r="209">
      <c r="F209" s="369"/>
      <c r="G209" s="369"/>
      <c r="H209" s="369"/>
    </row>
    <row r="210">
      <c r="F210" s="369"/>
      <c r="G210" s="369"/>
      <c r="H210" s="369"/>
    </row>
    <row r="211">
      <c r="F211" s="369"/>
      <c r="G211" s="369"/>
      <c r="H211" s="369"/>
    </row>
    <row r="212">
      <c r="F212" s="369"/>
      <c r="G212" s="369"/>
      <c r="H212" s="369"/>
    </row>
    <row r="213">
      <c r="F213" s="369"/>
      <c r="G213" s="369"/>
      <c r="H213" s="369"/>
    </row>
    <row r="214">
      <c r="F214" s="369"/>
      <c r="G214" s="369"/>
      <c r="H214" s="369"/>
    </row>
    <row r="215">
      <c r="F215" s="369"/>
      <c r="G215" s="369"/>
      <c r="H215" s="369"/>
    </row>
    <row r="216">
      <c r="F216" s="369"/>
      <c r="G216" s="369"/>
      <c r="H216" s="369"/>
    </row>
    <row r="217">
      <c r="F217" s="369"/>
      <c r="G217" s="369"/>
      <c r="H217" s="369"/>
    </row>
    <row r="218">
      <c r="F218" s="369"/>
      <c r="G218" s="369"/>
      <c r="H218" s="369"/>
    </row>
    <row r="219">
      <c r="F219" s="369"/>
      <c r="G219" s="369"/>
      <c r="H219" s="369"/>
    </row>
    <row r="220">
      <c r="F220" s="369"/>
      <c r="G220" s="369"/>
      <c r="H220" s="369"/>
    </row>
    <row r="221">
      <c r="F221" s="369"/>
      <c r="G221" s="369"/>
      <c r="H221" s="369"/>
    </row>
    <row r="222">
      <c r="F222" s="369"/>
      <c r="G222" s="369"/>
      <c r="H222" s="369"/>
    </row>
    <row r="223">
      <c r="F223" s="369"/>
      <c r="G223" s="369"/>
      <c r="H223" s="369"/>
    </row>
    <row r="224">
      <c r="F224" s="369"/>
      <c r="G224" s="369"/>
      <c r="H224" s="369"/>
    </row>
    <row r="225">
      <c r="F225" s="369"/>
      <c r="G225" s="369"/>
      <c r="H225" s="369"/>
    </row>
    <row r="226">
      <c r="F226" s="369"/>
      <c r="G226" s="369"/>
      <c r="H226" s="369"/>
    </row>
    <row r="227">
      <c r="F227" s="369"/>
      <c r="G227" s="369"/>
      <c r="H227" s="369"/>
    </row>
    <row r="228">
      <c r="F228" s="369"/>
      <c r="G228" s="369"/>
      <c r="H228" s="369"/>
    </row>
    <row r="229">
      <c r="F229" s="369"/>
      <c r="G229" s="369"/>
      <c r="H229" s="369"/>
    </row>
    <row r="230">
      <c r="F230" s="369"/>
      <c r="G230" s="369"/>
      <c r="H230" s="369"/>
    </row>
    <row r="231">
      <c r="F231" s="369"/>
      <c r="G231" s="369"/>
      <c r="H231" s="369"/>
    </row>
    <row r="232">
      <c r="F232" s="369"/>
      <c r="G232" s="369"/>
      <c r="H232" s="369"/>
    </row>
    <row r="233">
      <c r="F233" s="369"/>
      <c r="G233" s="369"/>
      <c r="H233" s="369"/>
    </row>
    <row r="234">
      <c r="F234" s="369"/>
      <c r="G234" s="369"/>
      <c r="H234" s="369"/>
    </row>
    <row r="235">
      <c r="F235" s="369"/>
      <c r="G235" s="369"/>
      <c r="H235" s="369"/>
    </row>
    <row r="236">
      <c r="F236" s="369"/>
      <c r="G236" s="369"/>
      <c r="H236" s="369"/>
    </row>
    <row r="237">
      <c r="F237" s="369"/>
      <c r="G237" s="369"/>
      <c r="H237" s="369"/>
    </row>
    <row r="238">
      <c r="F238" s="369"/>
      <c r="G238" s="369"/>
      <c r="H238" s="369"/>
    </row>
    <row r="239">
      <c r="F239" s="369"/>
      <c r="G239" s="369"/>
      <c r="H239" s="369"/>
    </row>
    <row r="240">
      <c r="F240" s="369"/>
      <c r="G240" s="369"/>
      <c r="H240" s="369"/>
    </row>
    <row r="241">
      <c r="F241" s="369"/>
      <c r="G241" s="369"/>
      <c r="H241" s="369"/>
    </row>
    <row r="242">
      <c r="F242" s="369"/>
      <c r="G242" s="369"/>
      <c r="H242" s="369"/>
    </row>
    <row r="243">
      <c r="F243" s="369"/>
      <c r="G243" s="369"/>
      <c r="H243" s="369"/>
    </row>
    <row r="244">
      <c r="F244" s="369"/>
      <c r="G244" s="369"/>
      <c r="H244" s="369"/>
    </row>
    <row r="245">
      <c r="F245" s="369"/>
      <c r="G245" s="369"/>
      <c r="H245" s="369"/>
    </row>
    <row r="246">
      <c r="F246" s="369"/>
      <c r="G246" s="369"/>
      <c r="H246" s="369"/>
    </row>
    <row r="247">
      <c r="F247" s="369"/>
      <c r="G247" s="369"/>
      <c r="H247" s="369"/>
    </row>
    <row r="248">
      <c r="F248" s="369"/>
      <c r="G248" s="369"/>
      <c r="H248" s="369"/>
    </row>
    <row r="249">
      <c r="F249" s="369"/>
      <c r="G249" s="369"/>
      <c r="H249" s="369"/>
    </row>
    <row r="250">
      <c r="F250" s="369"/>
      <c r="G250" s="369"/>
      <c r="H250" s="369"/>
    </row>
    <row r="251">
      <c r="F251" s="369"/>
      <c r="G251" s="369"/>
      <c r="H251" s="369"/>
    </row>
    <row r="252">
      <c r="F252" s="369"/>
      <c r="G252" s="369"/>
      <c r="H252" s="369"/>
    </row>
    <row r="253">
      <c r="F253" s="369"/>
      <c r="G253" s="369"/>
      <c r="H253" s="369"/>
    </row>
    <row r="254">
      <c r="F254" s="369"/>
      <c r="G254" s="369"/>
      <c r="H254" s="369"/>
    </row>
    <row r="255">
      <c r="F255" s="369"/>
      <c r="G255" s="369"/>
      <c r="H255" s="369"/>
    </row>
    <row r="256">
      <c r="F256" s="369"/>
      <c r="G256" s="369"/>
      <c r="H256" s="369"/>
    </row>
    <row r="257">
      <c r="F257" s="369"/>
      <c r="G257" s="369"/>
      <c r="H257" s="369"/>
    </row>
    <row r="258">
      <c r="F258" s="369"/>
      <c r="G258" s="369"/>
      <c r="H258" s="369"/>
    </row>
    <row r="259">
      <c r="F259" s="369"/>
      <c r="G259" s="369"/>
      <c r="H259" s="369"/>
    </row>
    <row r="260">
      <c r="F260" s="369"/>
      <c r="G260" s="369"/>
      <c r="H260" s="369"/>
    </row>
    <row r="261">
      <c r="F261" s="369"/>
      <c r="G261" s="369"/>
      <c r="H261" s="369"/>
    </row>
    <row r="262">
      <c r="F262" s="369"/>
      <c r="G262" s="369"/>
      <c r="H262" s="369"/>
    </row>
    <row r="263">
      <c r="F263" s="369"/>
      <c r="G263" s="369"/>
      <c r="H263" s="369"/>
    </row>
    <row r="264">
      <c r="F264" s="369"/>
      <c r="G264" s="369"/>
      <c r="H264" s="369"/>
    </row>
    <row r="265">
      <c r="F265" s="369"/>
      <c r="G265" s="369"/>
      <c r="H265" s="369"/>
    </row>
    <row r="266">
      <c r="F266" s="369"/>
      <c r="G266" s="369"/>
      <c r="H266" s="369"/>
    </row>
    <row r="267">
      <c r="F267" s="369"/>
      <c r="G267" s="369"/>
      <c r="H267" s="369"/>
    </row>
    <row r="268">
      <c r="F268" s="369"/>
      <c r="G268" s="369"/>
      <c r="H268" s="369"/>
    </row>
    <row r="269">
      <c r="F269" s="369"/>
      <c r="G269" s="369"/>
      <c r="H269" s="369"/>
    </row>
    <row r="270">
      <c r="F270" s="369"/>
      <c r="G270" s="369"/>
      <c r="H270" s="369"/>
    </row>
    <row r="271">
      <c r="F271" s="369"/>
      <c r="G271" s="369"/>
      <c r="H271" s="369"/>
    </row>
    <row r="272">
      <c r="F272" s="369"/>
      <c r="G272" s="369"/>
      <c r="H272" s="369"/>
    </row>
    <row r="273">
      <c r="F273" s="369"/>
      <c r="G273" s="369"/>
      <c r="H273" s="369"/>
    </row>
    <row r="274">
      <c r="F274" s="369"/>
      <c r="G274" s="369"/>
      <c r="H274" s="369"/>
    </row>
    <row r="275">
      <c r="F275" s="369"/>
      <c r="G275" s="369"/>
      <c r="H275" s="369"/>
    </row>
    <row r="276">
      <c r="F276" s="369"/>
      <c r="G276" s="369"/>
      <c r="H276" s="369"/>
    </row>
    <row r="277">
      <c r="F277" s="369"/>
      <c r="G277" s="369"/>
      <c r="H277" s="369"/>
    </row>
    <row r="278">
      <c r="F278" s="369"/>
      <c r="G278" s="369"/>
      <c r="H278" s="369"/>
    </row>
    <row r="279">
      <c r="F279" s="369"/>
      <c r="G279" s="369"/>
      <c r="H279" s="369"/>
    </row>
    <row r="280">
      <c r="F280" s="369"/>
      <c r="G280" s="369"/>
      <c r="H280" s="369"/>
    </row>
    <row r="281">
      <c r="F281" s="369"/>
      <c r="G281" s="369"/>
      <c r="H281" s="369"/>
    </row>
    <row r="282">
      <c r="F282" s="369"/>
      <c r="G282" s="369"/>
      <c r="H282" s="369"/>
    </row>
    <row r="283">
      <c r="F283" s="369"/>
      <c r="G283" s="369"/>
      <c r="H283" s="369"/>
    </row>
    <row r="284">
      <c r="F284" s="369"/>
      <c r="G284" s="369"/>
      <c r="H284" s="369"/>
    </row>
    <row r="285">
      <c r="F285" s="369"/>
      <c r="G285" s="369"/>
      <c r="H285" s="369"/>
    </row>
    <row r="286">
      <c r="F286" s="369"/>
      <c r="G286" s="369"/>
      <c r="H286" s="369"/>
    </row>
    <row r="287">
      <c r="F287" s="369"/>
      <c r="G287" s="369"/>
      <c r="H287" s="369"/>
    </row>
    <row r="288">
      <c r="F288" s="369"/>
      <c r="G288" s="369"/>
      <c r="H288" s="369"/>
    </row>
    <row r="289">
      <c r="F289" s="369"/>
      <c r="G289" s="369"/>
      <c r="H289" s="369"/>
    </row>
    <row r="290">
      <c r="F290" s="369"/>
      <c r="G290" s="369"/>
      <c r="H290" s="369"/>
    </row>
    <row r="291">
      <c r="F291" s="369"/>
      <c r="G291" s="369"/>
      <c r="H291" s="369"/>
    </row>
    <row r="292">
      <c r="F292" s="369"/>
      <c r="G292" s="369"/>
      <c r="H292" s="369"/>
    </row>
    <row r="293">
      <c r="F293" s="369"/>
      <c r="G293" s="369"/>
      <c r="H293" s="369"/>
    </row>
    <row r="294">
      <c r="F294" s="369"/>
      <c r="G294" s="369"/>
      <c r="H294" s="369"/>
    </row>
    <row r="295">
      <c r="F295" s="369"/>
      <c r="G295" s="369"/>
      <c r="H295" s="369"/>
    </row>
    <row r="296">
      <c r="F296" s="369"/>
      <c r="G296" s="369"/>
      <c r="H296" s="369"/>
    </row>
    <row r="297">
      <c r="F297" s="369"/>
      <c r="G297" s="369"/>
      <c r="H297" s="369"/>
    </row>
    <row r="298">
      <c r="F298" s="369"/>
      <c r="G298" s="369"/>
      <c r="H298" s="369"/>
    </row>
    <row r="299">
      <c r="F299" s="369"/>
      <c r="G299" s="369"/>
      <c r="H299" s="369"/>
    </row>
    <row r="300">
      <c r="F300" s="369"/>
      <c r="G300" s="369"/>
      <c r="H300" s="369"/>
    </row>
    <row r="301">
      <c r="F301" s="369"/>
      <c r="G301" s="369"/>
      <c r="H301" s="369"/>
    </row>
    <row r="302">
      <c r="F302" s="369"/>
      <c r="G302" s="369"/>
      <c r="H302" s="369"/>
    </row>
    <row r="303">
      <c r="F303" s="369"/>
      <c r="G303" s="369"/>
      <c r="H303" s="369"/>
    </row>
    <row r="304">
      <c r="F304" s="369"/>
      <c r="G304" s="369"/>
      <c r="H304" s="369"/>
    </row>
    <row r="305">
      <c r="F305" s="369"/>
      <c r="G305" s="369"/>
      <c r="H305" s="369"/>
    </row>
    <row r="306">
      <c r="F306" s="369"/>
      <c r="G306" s="369"/>
      <c r="H306" s="369"/>
    </row>
    <row r="307">
      <c r="F307" s="369"/>
      <c r="G307" s="369"/>
      <c r="H307" s="369"/>
    </row>
    <row r="308">
      <c r="F308" s="369"/>
      <c r="G308" s="369"/>
      <c r="H308" s="369"/>
    </row>
    <row r="309">
      <c r="F309" s="369"/>
      <c r="G309" s="369"/>
      <c r="H309" s="369"/>
    </row>
    <row r="310">
      <c r="F310" s="369"/>
      <c r="G310" s="369"/>
      <c r="H310" s="369"/>
    </row>
    <row r="311">
      <c r="F311" s="369"/>
      <c r="G311" s="369"/>
      <c r="H311" s="369"/>
    </row>
    <row r="312">
      <c r="F312" s="369"/>
      <c r="G312" s="369"/>
      <c r="H312" s="369"/>
    </row>
    <row r="313">
      <c r="F313" s="369"/>
      <c r="G313" s="369"/>
      <c r="H313" s="369"/>
    </row>
    <row r="314">
      <c r="F314" s="369"/>
      <c r="G314" s="369"/>
      <c r="H314" s="369"/>
    </row>
    <row r="315">
      <c r="F315" s="369"/>
      <c r="G315" s="369"/>
      <c r="H315" s="369"/>
    </row>
    <row r="316">
      <c r="F316" s="369"/>
      <c r="G316" s="369"/>
      <c r="H316" s="369"/>
    </row>
    <row r="317">
      <c r="F317" s="369"/>
      <c r="G317" s="369"/>
      <c r="H317" s="369"/>
    </row>
    <row r="318">
      <c r="F318" s="369"/>
      <c r="G318" s="369"/>
      <c r="H318" s="369"/>
    </row>
    <row r="319">
      <c r="F319" s="369"/>
      <c r="G319" s="369"/>
      <c r="H319" s="369"/>
    </row>
    <row r="320">
      <c r="F320" s="369"/>
      <c r="G320" s="369"/>
      <c r="H320" s="369"/>
    </row>
    <row r="321">
      <c r="F321" s="369"/>
      <c r="G321" s="369"/>
      <c r="H321" s="369"/>
    </row>
    <row r="322">
      <c r="F322" s="369"/>
      <c r="G322" s="369"/>
      <c r="H322" s="369"/>
    </row>
    <row r="323">
      <c r="F323" s="369"/>
      <c r="G323" s="369"/>
      <c r="H323" s="369"/>
    </row>
    <row r="324">
      <c r="F324" s="369"/>
      <c r="G324" s="369"/>
      <c r="H324" s="369"/>
    </row>
    <row r="325">
      <c r="F325" s="369"/>
      <c r="G325" s="369"/>
      <c r="H325" s="369"/>
    </row>
    <row r="326">
      <c r="F326" s="369"/>
      <c r="G326" s="369"/>
      <c r="H326" s="369"/>
    </row>
    <row r="327">
      <c r="F327" s="369"/>
      <c r="G327" s="369"/>
      <c r="H327" s="369"/>
    </row>
    <row r="328">
      <c r="F328" s="369"/>
      <c r="G328" s="369"/>
      <c r="H328" s="369"/>
    </row>
    <row r="329">
      <c r="F329" s="369"/>
      <c r="G329" s="369"/>
      <c r="H329" s="369"/>
    </row>
    <row r="330">
      <c r="F330" s="369"/>
      <c r="G330" s="369"/>
      <c r="H330" s="369"/>
    </row>
    <row r="331">
      <c r="F331" s="369"/>
      <c r="G331" s="369"/>
      <c r="H331" s="369"/>
    </row>
    <row r="332">
      <c r="F332" s="369"/>
      <c r="G332" s="369"/>
      <c r="H332" s="369"/>
    </row>
    <row r="333">
      <c r="F333" s="369"/>
      <c r="G333" s="369"/>
      <c r="H333" s="369"/>
    </row>
    <row r="334">
      <c r="F334" s="369"/>
      <c r="G334" s="369"/>
      <c r="H334" s="369"/>
    </row>
    <row r="335">
      <c r="F335" s="369"/>
      <c r="G335" s="369"/>
      <c r="H335" s="369"/>
    </row>
    <row r="336">
      <c r="F336" s="369"/>
      <c r="G336" s="369"/>
      <c r="H336" s="369"/>
    </row>
    <row r="337">
      <c r="F337" s="369"/>
      <c r="G337" s="369"/>
      <c r="H337" s="369"/>
    </row>
    <row r="338">
      <c r="F338" s="369"/>
      <c r="G338" s="369"/>
      <c r="H338" s="369"/>
    </row>
    <row r="339">
      <c r="F339" s="369"/>
      <c r="G339" s="369"/>
      <c r="H339" s="369"/>
    </row>
    <row r="340">
      <c r="F340" s="369"/>
      <c r="G340" s="369"/>
      <c r="H340" s="369"/>
    </row>
    <row r="341">
      <c r="F341" s="369"/>
      <c r="G341" s="369"/>
      <c r="H341" s="369"/>
    </row>
    <row r="342">
      <c r="F342" s="369"/>
      <c r="G342" s="369"/>
      <c r="H342" s="369"/>
    </row>
    <row r="343">
      <c r="F343" s="369"/>
      <c r="G343" s="369"/>
      <c r="H343" s="369"/>
    </row>
    <row r="344">
      <c r="F344" s="369"/>
      <c r="G344" s="369"/>
      <c r="H344" s="369"/>
    </row>
    <row r="345">
      <c r="F345" s="369"/>
      <c r="G345" s="369"/>
      <c r="H345" s="369"/>
    </row>
    <row r="346">
      <c r="F346" s="369"/>
      <c r="G346" s="369"/>
      <c r="H346" s="369"/>
    </row>
    <row r="347">
      <c r="F347" s="369"/>
      <c r="G347" s="369"/>
      <c r="H347" s="369"/>
    </row>
    <row r="348">
      <c r="F348" s="369"/>
      <c r="G348" s="369"/>
      <c r="H348" s="369"/>
    </row>
    <row r="349">
      <c r="F349" s="369"/>
      <c r="G349" s="369"/>
      <c r="H349" s="369"/>
    </row>
    <row r="350">
      <c r="F350" s="369"/>
      <c r="G350" s="369"/>
      <c r="H350" s="369"/>
    </row>
    <row r="351">
      <c r="F351" s="369"/>
      <c r="G351" s="369"/>
      <c r="H351" s="369"/>
    </row>
    <row r="352">
      <c r="F352" s="369"/>
      <c r="G352" s="369"/>
      <c r="H352" s="369"/>
    </row>
    <row r="353">
      <c r="F353" s="369"/>
      <c r="G353" s="369"/>
      <c r="H353" s="369"/>
    </row>
    <row r="354">
      <c r="F354" s="369"/>
      <c r="G354" s="369"/>
      <c r="H354" s="369"/>
    </row>
    <row r="355">
      <c r="F355" s="369"/>
      <c r="G355" s="369"/>
      <c r="H355" s="369"/>
    </row>
    <row r="356">
      <c r="F356" s="369"/>
      <c r="G356" s="369"/>
      <c r="H356" s="369"/>
    </row>
    <row r="357">
      <c r="F357" s="369"/>
      <c r="G357" s="369"/>
      <c r="H357" s="369"/>
    </row>
    <row r="358">
      <c r="F358" s="369"/>
      <c r="G358" s="369"/>
      <c r="H358" s="369"/>
    </row>
    <row r="359">
      <c r="F359" s="369"/>
      <c r="G359" s="369"/>
      <c r="H359" s="369"/>
    </row>
    <row r="360">
      <c r="F360" s="369"/>
      <c r="G360" s="369"/>
      <c r="H360" s="369"/>
    </row>
    <row r="361">
      <c r="F361" s="369"/>
      <c r="G361" s="369"/>
      <c r="H361" s="369"/>
    </row>
    <row r="362">
      <c r="F362" s="369"/>
      <c r="G362" s="369"/>
      <c r="H362" s="369"/>
    </row>
    <row r="363">
      <c r="F363" s="369"/>
      <c r="G363" s="369"/>
      <c r="H363" s="369"/>
    </row>
    <row r="364">
      <c r="F364" s="369"/>
      <c r="G364" s="369"/>
      <c r="H364" s="369"/>
    </row>
    <row r="365">
      <c r="F365" s="369"/>
      <c r="G365" s="369"/>
      <c r="H365" s="369"/>
    </row>
    <row r="366">
      <c r="F366" s="369"/>
      <c r="G366" s="369"/>
      <c r="H366" s="369"/>
    </row>
    <row r="367">
      <c r="F367" s="369"/>
      <c r="G367" s="369"/>
      <c r="H367" s="369"/>
    </row>
    <row r="368">
      <c r="F368" s="369"/>
      <c r="G368" s="369"/>
      <c r="H368" s="369"/>
    </row>
    <row r="369">
      <c r="F369" s="369"/>
      <c r="G369" s="369"/>
      <c r="H369" s="369"/>
    </row>
    <row r="370">
      <c r="F370" s="369"/>
      <c r="G370" s="369"/>
      <c r="H370" s="369"/>
    </row>
    <row r="371">
      <c r="F371" s="369"/>
      <c r="G371" s="369"/>
      <c r="H371" s="369"/>
    </row>
    <row r="372">
      <c r="F372" s="369"/>
      <c r="G372" s="369"/>
      <c r="H372" s="369"/>
    </row>
    <row r="373">
      <c r="F373" s="369"/>
      <c r="G373" s="369"/>
      <c r="H373" s="369"/>
    </row>
    <row r="374">
      <c r="F374" s="369"/>
      <c r="G374" s="369"/>
      <c r="H374" s="369"/>
    </row>
    <row r="375">
      <c r="F375" s="369"/>
      <c r="G375" s="369"/>
      <c r="H375" s="369"/>
    </row>
    <row r="376">
      <c r="F376" s="369"/>
      <c r="G376" s="369"/>
      <c r="H376" s="369"/>
    </row>
    <row r="377">
      <c r="F377" s="369"/>
      <c r="G377" s="369"/>
      <c r="H377" s="369"/>
    </row>
    <row r="378">
      <c r="F378" s="369"/>
      <c r="G378" s="369"/>
      <c r="H378" s="369"/>
    </row>
    <row r="379">
      <c r="F379" s="369"/>
      <c r="G379" s="369"/>
      <c r="H379" s="369"/>
    </row>
    <row r="380">
      <c r="F380" s="369"/>
      <c r="G380" s="369"/>
      <c r="H380" s="369"/>
    </row>
    <row r="381">
      <c r="F381" s="369"/>
      <c r="G381" s="369"/>
      <c r="H381" s="369"/>
    </row>
    <row r="382">
      <c r="F382" s="369"/>
      <c r="G382" s="369"/>
      <c r="H382" s="369"/>
    </row>
    <row r="383">
      <c r="F383" s="369"/>
      <c r="G383" s="369"/>
      <c r="H383" s="369"/>
    </row>
    <row r="384">
      <c r="F384" s="369"/>
      <c r="G384" s="369"/>
      <c r="H384" s="369"/>
    </row>
    <row r="385">
      <c r="F385" s="369"/>
      <c r="G385" s="369"/>
      <c r="H385" s="369"/>
    </row>
    <row r="386">
      <c r="F386" s="369"/>
      <c r="G386" s="369"/>
      <c r="H386" s="369"/>
    </row>
    <row r="387">
      <c r="F387" s="369"/>
      <c r="G387" s="369"/>
      <c r="H387" s="369"/>
    </row>
    <row r="388">
      <c r="F388" s="369"/>
      <c r="G388" s="369"/>
      <c r="H388" s="369"/>
    </row>
    <row r="389">
      <c r="F389" s="369"/>
      <c r="G389" s="369"/>
      <c r="H389" s="369"/>
    </row>
    <row r="390">
      <c r="F390" s="369"/>
      <c r="G390" s="369"/>
      <c r="H390" s="369"/>
    </row>
    <row r="391">
      <c r="F391" s="369"/>
      <c r="G391" s="369"/>
      <c r="H391" s="369"/>
    </row>
    <row r="392">
      <c r="F392" s="369"/>
      <c r="G392" s="369"/>
      <c r="H392" s="369"/>
    </row>
    <row r="393">
      <c r="F393" s="369"/>
      <c r="G393" s="369"/>
      <c r="H393" s="369"/>
    </row>
    <row r="394">
      <c r="F394" s="369"/>
      <c r="G394" s="369"/>
      <c r="H394" s="369"/>
    </row>
    <row r="395">
      <c r="F395" s="369"/>
      <c r="G395" s="369"/>
      <c r="H395" s="369"/>
    </row>
    <row r="396">
      <c r="F396" s="369"/>
      <c r="G396" s="369"/>
      <c r="H396" s="369"/>
    </row>
    <row r="397">
      <c r="F397" s="369"/>
      <c r="G397" s="369"/>
      <c r="H397" s="369"/>
    </row>
    <row r="398">
      <c r="F398" s="369"/>
      <c r="G398" s="369"/>
      <c r="H398" s="369"/>
    </row>
    <row r="399">
      <c r="F399" s="369"/>
      <c r="G399" s="369"/>
      <c r="H399" s="369"/>
    </row>
    <row r="400">
      <c r="F400" s="369"/>
      <c r="G400" s="369"/>
      <c r="H400" s="369"/>
    </row>
    <row r="401">
      <c r="F401" s="369"/>
      <c r="G401" s="369"/>
      <c r="H401" s="369"/>
    </row>
    <row r="402">
      <c r="F402" s="369"/>
      <c r="G402" s="369"/>
      <c r="H402" s="369"/>
    </row>
    <row r="403">
      <c r="F403" s="369"/>
      <c r="G403" s="369"/>
      <c r="H403" s="369"/>
    </row>
    <row r="404">
      <c r="F404" s="369"/>
      <c r="G404" s="369"/>
      <c r="H404" s="369"/>
    </row>
    <row r="405">
      <c r="F405" s="369"/>
      <c r="G405" s="369"/>
      <c r="H405" s="369"/>
    </row>
    <row r="406">
      <c r="F406" s="369"/>
      <c r="G406" s="369"/>
      <c r="H406" s="369"/>
    </row>
    <row r="407">
      <c r="F407" s="369"/>
      <c r="G407" s="369"/>
      <c r="H407" s="369"/>
    </row>
    <row r="408">
      <c r="F408" s="369"/>
      <c r="G408" s="369"/>
      <c r="H408" s="369"/>
    </row>
    <row r="409">
      <c r="F409" s="369"/>
      <c r="G409" s="369"/>
      <c r="H409" s="369"/>
    </row>
    <row r="410">
      <c r="F410" s="369"/>
      <c r="G410" s="369"/>
      <c r="H410" s="369"/>
    </row>
    <row r="411">
      <c r="F411" s="369"/>
      <c r="G411" s="369"/>
      <c r="H411" s="369"/>
    </row>
    <row r="412">
      <c r="F412" s="369"/>
      <c r="G412" s="369"/>
      <c r="H412" s="369"/>
    </row>
    <row r="413">
      <c r="F413" s="369"/>
      <c r="G413" s="369"/>
      <c r="H413" s="369"/>
    </row>
    <row r="414">
      <c r="F414" s="369"/>
      <c r="G414" s="369"/>
      <c r="H414" s="369"/>
    </row>
    <row r="415">
      <c r="F415" s="369"/>
      <c r="G415" s="369"/>
      <c r="H415" s="369"/>
    </row>
    <row r="416">
      <c r="F416" s="369"/>
      <c r="G416" s="369"/>
      <c r="H416" s="369"/>
    </row>
    <row r="417">
      <c r="F417" s="369"/>
      <c r="G417" s="369"/>
      <c r="H417" s="369"/>
    </row>
    <row r="418">
      <c r="F418" s="369"/>
      <c r="G418" s="369"/>
      <c r="H418" s="369"/>
    </row>
    <row r="419">
      <c r="F419" s="369"/>
      <c r="G419" s="369"/>
      <c r="H419" s="369"/>
    </row>
    <row r="420">
      <c r="F420" s="369"/>
      <c r="G420" s="369"/>
      <c r="H420" s="369"/>
    </row>
    <row r="421">
      <c r="F421" s="369"/>
      <c r="G421" s="369"/>
      <c r="H421" s="369"/>
    </row>
    <row r="422">
      <c r="F422" s="369"/>
      <c r="G422" s="369"/>
      <c r="H422" s="369"/>
    </row>
    <row r="423">
      <c r="F423" s="369"/>
      <c r="G423" s="369"/>
      <c r="H423" s="369"/>
    </row>
    <row r="424">
      <c r="F424" s="369"/>
      <c r="G424" s="369"/>
      <c r="H424" s="369"/>
    </row>
    <row r="425">
      <c r="F425" s="369"/>
      <c r="G425" s="369"/>
      <c r="H425" s="369"/>
    </row>
    <row r="426">
      <c r="F426" s="369"/>
      <c r="G426" s="369"/>
      <c r="H426" s="369"/>
    </row>
    <row r="427">
      <c r="F427" s="369"/>
      <c r="G427" s="369"/>
      <c r="H427" s="369"/>
    </row>
    <row r="428">
      <c r="F428" s="369"/>
      <c r="G428" s="369"/>
      <c r="H428" s="369"/>
    </row>
    <row r="429">
      <c r="F429" s="369"/>
      <c r="G429" s="369"/>
      <c r="H429" s="369"/>
    </row>
    <row r="430">
      <c r="F430" s="369"/>
      <c r="G430" s="369"/>
      <c r="H430" s="369"/>
    </row>
    <row r="431">
      <c r="F431" s="369"/>
      <c r="G431" s="369"/>
      <c r="H431" s="369"/>
    </row>
    <row r="432">
      <c r="F432" s="369"/>
      <c r="G432" s="369"/>
      <c r="H432" s="369"/>
    </row>
    <row r="433">
      <c r="F433" s="369"/>
      <c r="G433" s="369"/>
      <c r="H433" s="369"/>
    </row>
    <row r="434">
      <c r="F434" s="369"/>
      <c r="G434" s="369"/>
      <c r="H434" s="369"/>
    </row>
    <row r="435">
      <c r="F435" s="369"/>
      <c r="G435" s="369"/>
      <c r="H435" s="369"/>
    </row>
    <row r="436">
      <c r="F436" s="369"/>
      <c r="G436" s="369"/>
      <c r="H436" s="369"/>
    </row>
    <row r="437">
      <c r="F437" s="369"/>
      <c r="G437" s="369"/>
      <c r="H437" s="369"/>
    </row>
    <row r="438">
      <c r="F438" s="369"/>
      <c r="G438" s="369"/>
      <c r="H438" s="369"/>
    </row>
    <row r="439">
      <c r="F439" s="369"/>
      <c r="G439" s="369"/>
      <c r="H439" s="369"/>
    </row>
    <row r="440">
      <c r="F440" s="369"/>
      <c r="G440" s="369"/>
      <c r="H440" s="369"/>
    </row>
    <row r="441">
      <c r="F441" s="369"/>
      <c r="G441" s="369"/>
      <c r="H441" s="369"/>
    </row>
    <row r="442">
      <c r="F442" s="369"/>
      <c r="G442" s="369"/>
      <c r="H442" s="369"/>
    </row>
    <row r="443">
      <c r="F443" s="369"/>
      <c r="G443" s="369"/>
      <c r="H443" s="369"/>
    </row>
    <row r="444">
      <c r="F444" s="369"/>
      <c r="G444" s="369"/>
      <c r="H444" s="369"/>
    </row>
    <row r="445">
      <c r="F445" s="369"/>
      <c r="G445" s="369"/>
      <c r="H445" s="369"/>
    </row>
    <row r="446">
      <c r="F446" s="369"/>
      <c r="G446" s="369"/>
      <c r="H446" s="369"/>
    </row>
    <row r="447">
      <c r="F447" s="369"/>
      <c r="G447" s="369"/>
      <c r="H447" s="369"/>
    </row>
    <row r="448">
      <c r="F448" s="369"/>
      <c r="G448" s="369"/>
      <c r="H448" s="369"/>
    </row>
    <row r="449">
      <c r="F449" s="369"/>
      <c r="G449" s="369"/>
      <c r="H449" s="369"/>
    </row>
    <row r="450">
      <c r="F450" s="369"/>
      <c r="G450" s="369"/>
      <c r="H450" s="369"/>
    </row>
    <row r="451">
      <c r="F451" s="369"/>
      <c r="G451" s="369"/>
      <c r="H451" s="369"/>
    </row>
    <row r="452">
      <c r="F452" s="369"/>
      <c r="G452" s="369"/>
      <c r="H452" s="369"/>
    </row>
    <row r="453">
      <c r="F453" s="369"/>
      <c r="G453" s="369"/>
      <c r="H453" s="369"/>
    </row>
    <row r="454">
      <c r="F454" s="369"/>
      <c r="G454" s="369"/>
      <c r="H454" s="369"/>
    </row>
    <row r="455">
      <c r="F455" s="369"/>
      <c r="G455" s="369"/>
      <c r="H455" s="369"/>
    </row>
    <row r="456">
      <c r="F456" s="369"/>
      <c r="G456" s="369"/>
      <c r="H456" s="369"/>
    </row>
    <row r="457">
      <c r="F457" s="369"/>
      <c r="G457" s="369"/>
      <c r="H457" s="369"/>
    </row>
    <row r="458">
      <c r="F458" s="369"/>
      <c r="G458" s="369"/>
      <c r="H458" s="369"/>
    </row>
    <row r="459">
      <c r="F459" s="369"/>
      <c r="G459" s="369"/>
      <c r="H459" s="369"/>
    </row>
    <row r="460">
      <c r="F460" s="369"/>
      <c r="G460" s="369"/>
      <c r="H460" s="369"/>
    </row>
    <row r="461">
      <c r="F461" s="369"/>
      <c r="G461" s="369"/>
      <c r="H461" s="369"/>
    </row>
    <row r="462">
      <c r="F462" s="369"/>
      <c r="G462" s="369"/>
      <c r="H462" s="369"/>
    </row>
    <row r="463">
      <c r="F463" s="369"/>
      <c r="G463" s="369"/>
      <c r="H463" s="369"/>
    </row>
    <row r="464">
      <c r="F464" s="369"/>
      <c r="G464" s="369"/>
      <c r="H464" s="369"/>
    </row>
    <row r="465">
      <c r="F465" s="369"/>
      <c r="G465" s="369"/>
      <c r="H465" s="369"/>
    </row>
    <row r="466">
      <c r="F466" s="369"/>
      <c r="G466" s="369"/>
      <c r="H466" s="369"/>
    </row>
    <row r="467">
      <c r="F467" s="369"/>
      <c r="G467" s="369"/>
      <c r="H467" s="369"/>
    </row>
    <row r="468">
      <c r="F468" s="369"/>
      <c r="G468" s="369"/>
      <c r="H468" s="369"/>
    </row>
    <row r="469">
      <c r="F469" s="369"/>
      <c r="G469" s="369"/>
      <c r="H469" s="369"/>
    </row>
    <row r="470">
      <c r="F470" s="369"/>
      <c r="G470" s="369"/>
      <c r="H470" s="369"/>
    </row>
    <row r="471">
      <c r="F471" s="369"/>
      <c r="G471" s="369"/>
      <c r="H471" s="369"/>
    </row>
    <row r="472">
      <c r="F472" s="369"/>
      <c r="G472" s="369"/>
      <c r="H472" s="369"/>
    </row>
    <row r="473">
      <c r="F473" s="369"/>
      <c r="G473" s="369"/>
      <c r="H473" s="369"/>
    </row>
    <row r="474">
      <c r="F474" s="369"/>
      <c r="G474" s="369"/>
      <c r="H474" s="369"/>
    </row>
    <row r="475">
      <c r="F475" s="369"/>
      <c r="G475" s="369"/>
      <c r="H475" s="369"/>
    </row>
    <row r="476">
      <c r="F476" s="369"/>
      <c r="G476" s="369"/>
      <c r="H476" s="369"/>
    </row>
    <row r="477">
      <c r="F477" s="369"/>
      <c r="G477" s="369"/>
      <c r="H477" s="369"/>
    </row>
    <row r="478">
      <c r="F478" s="369"/>
      <c r="G478" s="369"/>
      <c r="H478" s="369"/>
    </row>
    <row r="479">
      <c r="F479" s="369"/>
      <c r="G479" s="369"/>
      <c r="H479" s="369"/>
    </row>
    <row r="480">
      <c r="F480" s="369"/>
      <c r="G480" s="369"/>
      <c r="H480" s="369"/>
    </row>
    <row r="481">
      <c r="F481" s="369"/>
      <c r="G481" s="369"/>
      <c r="H481" s="369"/>
    </row>
    <row r="482">
      <c r="F482" s="369"/>
      <c r="G482" s="369"/>
      <c r="H482" s="369"/>
    </row>
    <row r="483">
      <c r="F483" s="369"/>
      <c r="G483" s="369"/>
      <c r="H483" s="369"/>
    </row>
    <row r="484">
      <c r="F484" s="369"/>
      <c r="G484" s="369"/>
      <c r="H484" s="369"/>
    </row>
    <row r="485">
      <c r="F485" s="369"/>
      <c r="G485" s="369"/>
      <c r="H485" s="369"/>
    </row>
    <row r="486">
      <c r="F486" s="369"/>
      <c r="G486" s="369"/>
      <c r="H486" s="369"/>
    </row>
    <row r="487">
      <c r="F487" s="369"/>
      <c r="G487" s="369"/>
      <c r="H487" s="369"/>
    </row>
    <row r="488">
      <c r="F488" s="369"/>
      <c r="G488" s="369"/>
      <c r="H488" s="369"/>
    </row>
    <row r="489">
      <c r="F489" s="369"/>
      <c r="G489" s="369"/>
      <c r="H489" s="369"/>
    </row>
    <row r="490">
      <c r="F490" s="369"/>
      <c r="G490" s="369"/>
      <c r="H490" s="369"/>
    </row>
    <row r="491">
      <c r="F491" s="369"/>
      <c r="G491" s="369"/>
      <c r="H491" s="369"/>
    </row>
    <row r="492">
      <c r="F492" s="369"/>
      <c r="G492" s="369"/>
      <c r="H492" s="369"/>
    </row>
    <row r="493">
      <c r="F493" s="369"/>
      <c r="G493" s="369"/>
      <c r="H493" s="369"/>
    </row>
    <row r="494">
      <c r="F494" s="369"/>
      <c r="G494" s="369"/>
      <c r="H494" s="369"/>
    </row>
    <row r="495">
      <c r="F495" s="369"/>
      <c r="G495" s="369"/>
      <c r="H495" s="369"/>
    </row>
    <row r="496">
      <c r="F496" s="369"/>
      <c r="G496" s="369"/>
      <c r="H496" s="369"/>
    </row>
    <row r="497">
      <c r="F497" s="369"/>
      <c r="G497" s="369"/>
      <c r="H497" s="369"/>
    </row>
    <row r="498">
      <c r="F498" s="369"/>
      <c r="G498" s="369"/>
      <c r="H498" s="369"/>
    </row>
    <row r="499">
      <c r="F499" s="369"/>
      <c r="G499" s="369"/>
      <c r="H499" s="369"/>
    </row>
    <row r="500">
      <c r="F500" s="369"/>
      <c r="G500" s="369"/>
      <c r="H500" s="369"/>
    </row>
    <row r="501">
      <c r="F501" s="369"/>
      <c r="G501" s="369"/>
      <c r="H501" s="369"/>
    </row>
    <row r="502">
      <c r="F502" s="369"/>
      <c r="G502" s="369"/>
      <c r="H502" s="369"/>
    </row>
    <row r="503">
      <c r="F503" s="369"/>
      <c r="G503" s="369"/>
      <c r="H503" s="369"/>
    </row>
    <row r="504">
      <c r="F504" s="369"/>
      <c r="G504" s="369"/>
      <c r="H504" s="369"/>
    </row>
    <row r="505">
      <c r="F505" s="369"/>
      <c r="G505" s="369"/>
      <c r="H505" s="369"/>
    </row>
    <row r="506">
      <c r="F506" s="369"/>
      <c r="G506" s="369"/>
      <c r="H506" s="369"/>
    </row>
    <row r="507">
      <c r="F507" s="369"/>
      <c r="G507" s="369"/>
      <c r="H507" s="369"/>
    </row>
    <row r="508">
      <c r="F508" s="369"/>
      <c r="G508" s="369"/>
      <c r="H508" s="369"/>
    </row>
    <row r="509">
      <c r="F509" s="369"/>
      <c r="G509" s="369"/>
      <c r="H509" s="369"/>
    </row>
    <row r="510">
      <c r="F510" s="369"/>
      <c r="G510" s="369"/>
      <c r="H510" s="369"/>
    </row>
    <row r="511">
      <c r="F511" s="369"/>
      <c r="G511" s="369"/>
      <c r="H511" s="369"/>
    </row>
    <row r="512">
      <c r="F512" s="369"/>
      <c r="G512" s="369"/>
      <c r="H512" s="369"/>
    </row>
    <row r="513">
      <c r="F513" s="369"/>
      <c r="G513" s="369"/>
      <c r="H513" s="369"/>
    </row>
    <row r="514">
      <c r="F514" s="369"/>
      <c r="G514" s="369"/>
      <c r="H514" s="369"/>
    </row>
    <row r="515">
      <c r="F515" s="369"/>
      <c r="G515" s="369"/>
      <c r="H515" s="369"/>
    </row>
    <row r="516">
      <c r="F516" s="369"/>
      <c r="G516" s="369"/>
      <c r="H516" s="369"/>
    </row>
    <row r="517">
      <c r="F517" s="369"/>
      <c r="G517" s="369"/>
      <c r="H517" s="369"/>
    </row>
    <row r="518">
      <c r="F518" s="369"/>
      <c r="G518" s="369"/>
      <c r="H518" s="369"/>
    </row>
    <row r="519">
      <c r="F519" s="369"/>
      <c r="G519" s="369"/>
      <c r="H519" s="369"/>
    </row>
    <row r="520">
      <c r="F520" s="369"/>
      <c r="G520" s="369"/>
      <c r="H520" s="369"/>
    </row>
    <row r="521">
      <c r="F521" s="369"/>
      <c r="G521" s="369"/>
      <c r="H521" s="369"/>
    </row>
    <row r="522">
      <c r="F522" s="369"/>
      <c r="G522" s="369"/>
      <c r="H522" s="369"/>
    </row>
    <row r="523">
      <c r="F523" s="369"/>
      <c r="G523" s="369"/>
      <c r="H523" s="369"/>
    </row>
    <row r="524">
      <c r="F524" s="369"/>
      <c r="G524" s="369"/>
      <c r="H524" s="369"/>
    </row>
    <row r="525">
      <c r="F525" s="369"/>
      <c r="G525" s="369"/>
      <c r="H525" s="369"/>
    </row>
    <row r="526">
      <c r="F526" s="369"/>
      <c r="G526" s="369"/>
      <c r="H526" s="369"/>
    </row>
    <row r="527">
      <c r="F527" s="369"/>
      <c r="G527" s="369"/>
      <c r="H527" s="369"/>
    </row>
    <row r="528">
      <c r="F528" s="369"/>
      <c r="G528" s="369"/>
      <c r="H528" s="369"/>
    </row>
    <row r="529">
      <c r="F529" s="369"/>
      <c r="G529" s="369"/>
      <c r="H529" s="369"/>
    </row>
    <row r="530">
      <c r="F530" s="369"/>
      <c r="G530" s="369"/>
      <c r="H530" s="369"/>
    </row>
    <row r="531">
      <c r="F531" s="369"/>
      <c r="G531" s="369"/>
      <c r="H531" s="369"/>
    </row>
    <row r="532">
      <c r="F532" s="369"/>
      <c r="G532" s="369"/>
      <c r="H532" s="369"/>
    </row>
    <row r="533">
      <c r="F533" s="369"/>
      <c r="G533" s="369"/>
      <c r="H533" s="369"/>
    </row>
    <row r="534">
      <c r="F534" s="369"/>
      <c r="G534" s="369"/>
      <c r="H534" s="369"/>
    </row>
    <row r="535">
      <c r="F535" s="369"/>
      <c r="G535" s="369"/>
      <c r="H535" s="369"/>
    </row>
    <row r="536">
      <c r="F536" s="369"/>
      <c r="G536" s="369"/>
      <c r="H536" s="369"/>
    </row>
    <row r="537">
      <c r="F537" s="369"/>
      <c r="G537" s="369"/>
      <c r="H537" s="369"/>
    </row>
    <row r="538">
      <c r="F538" s="369"/>
      <c r="G538" s="369"/>
      <c r="H538" s="369"/>
    </row>
    <row r="539">
      <c r="F539" s="369"/>
      <c r="G539" s="369"/>
      <c r="H539" s="369"/>
    </row>
    <row r="540">
      <c r="F540" s="369"/>
      <c r="G540" s="369"/>
      <c r="H540" s="369"/>
    </row>
    <row r="541">
      <c r="F541" s="369"/>
      <c r="G541" s="369"/>
      <c r="H541" s="369"/>
    </row>
    <row r="542">
      <c r="F542" s="369"/>
      <c r="G542" s="369"/>
      <c r="H542" s="369"/>
    </row>
    <row r="543">
      <c r="F543" s="369"/>
      <c r="G543" s="369"/>
      <c r="H543" s="369"/>
    </row>
    <row r="544">
      <c r="F544" s="369"/>
      <c r="G544" s="369"/>
      <c r="H544" s="369"/>
    </row>
    <row r="545">
      <c r="F545" s="369"/>
      <c r="G545" s="369"/>
      <c r="H545" s="369"/>
    </row>
    <row r="546">
      <c r="F546" s="369"/>
      <c r="G546" s="369"/>
      <c r="H546" s="369"/>
    </row>
    <row r="547">
      <c r="F547" s="369"/>
      <c r="G547" s="369"/>
      <c r="H547" s="369"/>
    </row>
    <row r="548">
      <c r="F548" s="369"/>
      <c r="G548" s="369"/>
      <c r="H548" s="369"/>
    </row>
    <row r="549">
      <c r="F549" s="369"/>
      <c r="G549" s="369"/>
      <c r="H549" s="369"/>
    </row>
    <row r="550">
      <c r="F550" s="369"/>
      <c r="G550" s="369"/>
      <c r="H550" s="369"/>
    </row>
    <row r="551">
      <c r="F551" s="369"/>
      <c r="G551" s="369"/>
      <c r="H551" s="369"/>
    </row>
    <row r="552">
      <c r="F552" s="369"/>
      <c r="G552" s="369"/>
      <c r="H552" s="369"/>
    </row>
    <row r="553">
      <c r="F553" s="369"/>
      <c r="G553" s="369"/>
      <c r="H553" s="369"/>
    </row>
    <row r="554">
      <c r="F554" s="369"/>
      <c r="G554" s="369"/>
      <c r="H554" s="369"/>
    </row>
    <row r="555">
      <c r="F555" s="369"/>
      <c r="G555" s="369"/>
      <c r="H555" s="369"/>
    </row>
    <row r="556">
      <c r="F556" s="369"/>
      <c r="G556" s="369"/>
      <c r="H556" s="369"/>
    </row>
    <row r="557">
      <c r="F557" s="369"/>
      <c r="G557" s="369"/>
      <c r="H557" s="369"/>
    </row>
    <row r="558">
      <c r="F558" s="369"/>
      <c r="G558" s="369"/>
      <c r="H558" s="369"/>
    </row>
    <row r="559">
      <c r="F559" s="369"/>
      <c r="G559" s="369"/>
      <c r="H559" s="369"/>
    </row>
    <row r="560">
      <c r="F560" s="369"/>
      <c r="G560" s="369"/>
      <c r="H560" s="369"/>
    </row>
    <row r="561">
      <c r="F561" s="369"/>
      <c r="G561" s="369"/>
      <c r="H561" s="369"/>
    </row>
    <row r="562">
      <c r="F562" s="369"/>
      <c r="G562" s="369"/>
      <c r="H562" s="369"/>
    </row>
    <row r="563">
      <c r="F563" s="369"/>
      <c r="G563" s="369"/>
      <c r="H563" s="369"/>
    </row>
    <row r="564">
      <c r="F564" s="369"/>
      <c r="G564" s="369"/>
      <c r="H564" s="369"/>
    </row>
    <row r="565">
      <c r="F565" s="369"/>
      <c r="G565" s="369"/>
      <c r="H565" s="369"/>
    </row>
    <row r="566">
      <c r="F566" s="369"/>
      <c r="G566" s="369"/>
      <c r="H566" s="369"/>
    </row>
    <row r="567">
      <c r="F567" s="369"/>
      <c r="G567" s="369"/>
      <c r="H567" s="369"/>
    </row>
    <row r="568">
      <c r="F568" s="369"/>
      <c r="G568" s="369"/>
      <c r="H568" s="369"/>
    </row>
    <row r="569">
      <c r="F569" s="369"/>
      <c r="G569" s="369"/>
      <c r="H569" s="369"/>
    </row>
    <row r="570">
      <c r="F570" s="369"/>
      <c r="G570" s="369"/>
      <c r="H570" s="369"/>
    </row>
    <row r="571">
      <c r="F571" s="369"/>
      <c r="G571" s="369"/>
      <c r="H571" s="369"/>
    </row>
    <row r="572">
      <c r="F572" s="369"/>
      <c r="G572" s="369"/>
      <c r="H572" s="369"/>
    </row>
    <row r="573">
      <c r="F573" s="369"/>
      <c r="G573" s="369"/>
      <c r="H573" s="369"/>
    </row>
    <row r="574">
      <c r="F574" s="369"/>
      <c r="G574" s="369"/>
      <c r="H574" s="369"/>
    </row>
    <row r="575">
      <c r="F575" s="369"/>
      <c r="G575" s="369"/>
      <c r="H575" s="369"/>
    </row>
    <row r="576">
      <c r="F576" s="369"/>
      <c r="G576" s="369"/>
      <c r="H576" s="369"/>
    </row>
    <row r="577">
      <c r="F577" s="369"/>
      <c r="G577" s="369"/>
      <c r="H577" s="369"/>
    </row>
    <row r="578">
      <c r="F578" s="369"/>
      <c r="G578" s="369"/>
      <c r="H578" s="369"/>
    </row>
    <row r="579">
      <c r="F579" s="369"/>
      <c r="G579" s="369"/>
      <c r="H579" s="369"/>
    </row>
    <row r="580">
      <c r="F580" s="369"/>
      <c r="G580" s="369"/>
      <c r="H580" s="369"/>
    </row>
    <row r="581">
      <c r="F581" s="369"/>
      <c r="G581" s="369"/>
      <c r="H581" s="369"/>
    </row>
    <row r="582">
      <c r="F582" s="369"/>
      <c r="G582" s="369"/>
      <c r="H582" s="369"/>
    </row>
    <row r="583">
      <c r="F583" s="369"/>
      <c r="G583" s="369"/>
      <c r="H583" s="369"/>
    </row>
    <row r="584">
      <c r="F584" s="369"/>
      <c r="G584" s="369"/>
      <c r="H584" s="369"/>
    </row>
    <row r="585">
      <c r="F585" s="369"/>
      <c r="G585" s="369"/>
      <c r="H585" s="369"/>
    </row>
    <row r="586">
      <c r="F586" s="369"/>
      <c r="G586" s="369"/>
      <c r="H586" s="369"/>
    </row>
    <row r="587">
      <c r="F587" s="369"/>
      <c r="G587" s="369"/>
      <c r="H587" s="369"/>
    </row>
    <row r="588">
      <c r="F588" s="369"/>
      <c r="G588" s="369"/>
      <c r="H588" s="369"/>
    </row>
    <row r="589">
      <c r="F589" s="369"/>
      <c r="G589" s="369"/>
      <c r="H589" s="369"/>
    </row>
    <row r="590">
      <c r="F590" s="369"/>
      <c r="G590" s="369"/>
      <c r="H590" s="369"/>
    </row>
    <row r="591">
      <c r="F591" s="369"/>
      <c r="G591" s="369"/>
      <c r="H591" s="369"/>
    </row>
    <row r="592">
      <c r="F592" s="369"/>
      <c r="G592" s="369"/>
      <c r="H592" s="369"/>
    </row>
    <row r="593">
      <c r="F593" s="369"/>
      <c r="G593" s="369"/>
      <c r="H593" s="369"/>
    </row>
    <row r="594">
      <c r="F594" s="369"/>
      <c r="G594" s="369"/>
      <c r="H594" s="369"/>
    </row>
    <row r="595">
      <c r="F595" s="369"/>
      <c r="G595" s="369"/>
      <c r="H595" s="369"/>
    </row>
    <row r="596">
      <c r="F596" s="369"/>
      <c r="G596" s="369"/>
      <c r="H596" s="369"/>
    </row>
    <row r="597">
      <c r="F597" s="369"/>
      <c r="G597" s="369"/>
      <c r="H597" s="369"/>
    </row>
    <row r="598">
      <c r="F598" s="369"/>
      <c r="G598" s="369"/>
      <c r="H598" s="369"/>
    </row>
    <row r="599">
      <c r="F599" s="369"/>
      <c r="G599" s="369"/>
      <c r="H599" s="369"/>
    </row>
    <row r="600">
      <c r="F600" s="369"/>
      <c r="G600" s="369"/>
      <c r="H600" s="369"/>
    </row>
    <row r="601">
      <c r="F601" s="369"/>
      <c r="G601" s="369"/>
      <c r="H601" s="369"/>
    </row>
    <row r="602">
      <c r="F602" s="369"/>
      <c r="G602" s="369"/>
      <c r="H602" s="369"/>
    </row>
    <row r="603">
      <c r="F603" s="369"/>
      <c r="G603" s="369"/>
      <c r="H603" s="369"/>
    </row>
    <row r="604">
      <c r="F604" s="369"/>
      <c r="G604" s="369"/>
      <c r="H604" s="369"/>
    </row>
    <row r="605">
      <c r="F605" s="369"/>
      <c r="G605" s="369"/>
      <c r="H605" s="369"/>
    </row>
    <row r="606">
      <c r="F606" s="369"/>
      <c r="G606" s="369"/>
      <c r="H606" s="369"/>
    </row>
    <row r="607">
      <c r="F607" s="369"/>
      <c r="G607" s="369"/>
      <c r="H607" s="369"/>
    </row>
    <row r="608">
      <c r="F608" s="369"/>
      <c r="G608" s="369"/>
      <c r="H608" s="369"/>
    </row>
    <row r="609">
      <c r="F609" s="369"/>
      <c r="G609" s="369"/>
      <c r="H609" s="369"/>
    </row>
    <row r="610">
      <c r="F610" s="369"/>
      <c r="G610" s="369"/>
      <c r="H610" s="369"/>
    </row>
    <row r="611">
      <c r="F611" s="369"/>
      <c r="G611" s="369"/>
      <c r="H611" s="369"/>
    </row>
    <row r="612">
      <c r="F612" s="369"/>
      <c r="G612" s="369"/>
      <c r="H612" s="369"/>
    </row>
    <row r="613">
      <c r="F613" s="369"/>
      <c r="G613" s="369"/>
      <c r="H613" s="369"/>
    </row>
    <row r="614">
      <c r="F614" s="369"/>
      <c r="G614" s="369"/>
      <c r="H614" s="369"/>
    </row>
    <row r="615">
      <c r="F615" s="369"/>
      <c r="G615" s="369"/>
      <c r="H615" s="369"/>
    </row>
    <row r="616">
      <c r="F616" s="369"/>
      <c r="G616" s="369"/>
      <c r="H616" s="369"/>
    </row>
    <row r="617">
      <c r="F617" s="369"/>
      <c r="G617" s="369"/>
      <c r="H617" s="369"/>
    </row>
    <row r="618">
      <c r="F618" s="369"/>
      <c r="G618" s="369"/>
      <c r="H618" s="369"/>
    </row>
    <row r="619">
      <c r="F619" s="369"/>
      <c r="G619" s="369"/>
      <c r="H619" s="369"/>
    </row>
    <row r="620">
      <c r="F620" s="369"/>
      <c r="G620" s="369"/>
      <c r="H620" s="369"/>
    </row>
    <row r="621">
      <c r="F621" s="369"/>
      <c r="G621" s="369"/>
      <c r="H621" s="369"/>
    </row>
    <row r="622">
      <c r="F622" s="369"/>
      <c r="G622" s="369"/>
      <c r="H622" s="369"/>
    </row>
    <row r="623">
      <c r="F623" s="369"/>
      <c r="G623" s="369"/>
      <c r="H623" s="369"/>
    </row>
    <row r="624">
      <c r="F624" s="369"/>
      <c r="G624" s="369"/>
      <c r="H624" s="369"/>
    </row>
    <row r="625">
      <c r="F625" s="369"/>
      <c r="G625" s="369"/>
      <c r="H625" s="369"/>
    </row>
    <row r="626">
      <c r="F626" s="369"/>
      <c r="G626" s="369"/>
      <c r="H626" s="369"/>
    </row>
    <row r="627">
      <c r="F627" s="369"/>
      <c r="G627" s="369"/>
      <c r="H627" s="369"/>
    </row>
    <row r="628">
      <c r="F628" s="369"/>
      <c r="G628" s="369"/>
      <c r="H628" s="369"/>
    </row>
    <row r="629">
      <c r="F629" s="369"/>
      <c r="G629" s="369"/>
      <c r="H629" s="369"/>
    </row>
    <row r="630">
      <c r="F630" s="369"/>
      <c r="G630" s="369"/>
      <c r="H630" s="369"/>
    </row>
    <row r="631">
      <c r="F631" s="369"/>
      <c r="G631" s="369"/>
      <c r="H631" s="369"/>
    </row>
    <row r="632">
      <c r="F632" s="369"/>
      <c r="G632" s="369"/>
      <c r="H632" s="369"/>
    </row>
    <row r="633">
      <c r="F633" s="369"/>
      <c r="G633" s="369"/>
      <c r="H633" s="369"/>
    </row>
    <row r="634">
      <c r="F634" s="369"/>
      <c r="G634" s="369"/>
      <c r="H634" s="369"/>
    </row>
    <row r="635">
      <c r="F635" s="369"/>
      <c r="G635" s="369"/>
      <c r="H635" s="369"/>
    </row>
    <row r="636">
      <c r="F636" s="369"/>
      <c r="G636" s="369"/>
      <c r="H636" s="369"/>
    </row>
    <row r="637">
      <c r="F637" s="369"/>
      <c r="G637" s="369"/>
      <c r="H637" s="369"/>
    </row>
    <row r="638">
      <c r="F638" s="369"/>
      <c r="G638" s="369"/>
      <c r="H638" s="369"/>
    </row>
    <row r="639">
      <c r="F639" s="369"/>
      <c r="G639" s="369"/>
      <c r="H639" s="369"/>
    </row>
    <row r="640">
      <c r="F640" s="369"/>
      <c r="G640" s="369"/>
      <c r="H640" s="369"/>
    </row>
    <row r="641">
      <c r="F641" s="369"/>
      <c r="G641" s="369"/>
      <c r="H641" s="369"/>
    </row>
    <row r="642">
      <c r="F642" s="369"/>
      <c r="G642" s="369"/>
      <c r="H642" s="369"/>
    </row>
    <row r="643">
      <c r="F643" s="369"/>
      <c r="G643" s="369"/>
      <c r="H643" s="369"/>
    </row>
    <row r="644">
      <c r="F644" s="369"/>
      <c r="G644" s="369"/>
      <c r="H644" s="369"/>
    </row>
    <row r="645">
      <c r="F645" s="369"/>
      <c r="G645" s="369"/>
      <c r="H645" s="369"/>
    </row>
    <row r="646">
      <c r="F646" s="369"/>
      <c r="G646" s="369"/>
      <c r="H646" s="369"/>
    </row>
    <row r="647">
      <c r="F647" s="369"/>
      <c r="G647" s="369"/>
      <c r="H647" s="369"/>
    </row>
    <row r="648">
      <c r="F648" s="369"/>
      <c r="G648" s="369"/>
      <c r="H648" s="369"/>
    </row>
    <row r="649">
      <c r="F649" s="369"/>
      <c r="G649" s="369"/>
      <c r="H649" s="369"/>
    </row>
    <row r="650">
      <c r="F650" s="369"/>
      <c r="G650" s="369"/>
      <c r="H650" s="369"/>
    </row>
    <row r="651">
      <c r="F651" s="369"/>
      <c r="G651" s="369"/>
      <c r="H651" s="369"/>
    </row>
    <row r="652">
      <c r="F652" s="369"/>
      <c r="G652" s="369"/>
      <c r="H652" s="369"/>
    </row>
    <row r="653">
      <c r="F653" s="369"/>
      <c r="G653" s="369"/>
      <c r="H653" s="369"/>
    </row>
    <row r="654">
      <c r="F654" s="369"/>
      <c r="G654" s="369"/>
      <c r="H654" s="369"/>
    </row>
    <row r="655">
      <c r="F655" s="369"/>
      <c r="G655" s="369"/>
      <c r="H655" s="369"/>
    </row>
    <row r="656">
      <c r="F656" s="369"/>
      <c r="G656" s="369"/>
      <c r="H656" s="369"/>
    </row>
    <row r="657">
      <c r="F657" s="369"/>
      <c r="G657" s="369"/>
      <c r="H657" s="369"/>
    </row>
    <row r="658">
      <c r="F658" s="369"/>
      <c r="G658" s="369"/>
      <c r="H658" s="369"/>
    </row>
    <row r="659">
      <c r="F659" s="369"/>
      <c r="G659" s="369"/>
      <c r="H659" s="369"/>
    </row>
    <row r="660">
      <c r="F660" s="369"/>
      <c r="G660" s="369"/>
      <c r="H660" s="369"/>
    </row>
    <row r="661">
      <c r="F661" s="369"/>
      <c r="G661" s="369"/>
      <c r="H661" s="369"/>
    </row>
    <row r="662">
      <c r="F662" s="369"/>
      <c r="G662" s="369"/>
      <c r="H662" s="369"/>
    </row>
    <row r="663">
      <c r="F663" s="369"/>
      <c r="G663" s="369"/>
      <c r="H663" s="369"/>
    </row>
    <row r="664">
      <c r="F664" s="369"/>
      <c r="G664" s="369"/>
      <c r="H664" s="369"/>
    </row>
    <row r="665">
      <c r="F665" s="369"/>
      <c r="G665" s="369"/>
      <c r="H665" s="369"/>
    </row>
    <row r="666">
      <c r="F666" s="369"/>
      <c r="G666" s="369"/>
      <c r="H666" s="369"/>
    </row>
    <row r="667">
      <c r="F667" s="369"/>
      <c r="G667" s="369"/>
      <c r="H667" s="369"/>
    </row>
    <row r="668">
      <c r="F668" s="369"/>
      <c r="G668" s="369"/>
      <c r="H668" s="369"/>
    </row>
    <row r="669">
      <c r="F669" s="369"/>
      <c r="G669" s="369"/>
      <c r="H669" s="369"/>
    </row>
    <row r="670">
      <c r="F670" s="369"/>
      <c r="G670" s="369"/>
      <c r="H670" s="369"/>
    </row>
    <row r="671">
      <c r="F671" s="369"/>
      <c r="G671" s="369"/>
      <c r="H671" s="369"/>
    </row>
    <row r="672">
      <c r="F672" s="369"/>
      <c r="G672" s="369"/>
      <c r="H672" s="369"/>
    </row>
    <row r="673">
      <c r="F673" s="369"/>
      <c r="G673" s="369"/>
      <c r="H673" s="369"/>
    </row>
    <row r="674">
      <c r="F674" s="369"/>
      <c r="G674" s="369"/>
      <c r="H674" s="369"/>
    </row>
    <row r="675">
      <c r="F675" s="369"/>
      <c r="G675" s="369"/>
      <c r="H675" s="369"/>
    </row>
    <row r="676">
      <c r="F676" s="369"/>
      <c r="G676" s="369"/>
      <c r="H676" s="369"/>
    </row>
    <row r="677">
      <c r="F677" s="369"/>
      <c r="G677" s="369"/>
      <c r="H677" s="369"/>
    </row>
    <row r="678">
      <c r="F678" s="369"/>
      <c r="G678" s="369"/>
      <c r="H678" s="369"/>
    </row>
    <row r="679">
      <c r="F679" s="369"/>
      <c r="G679" s="369"/>
      <c r="H679" s="369"/>
    </row>
    <row r="680">
      <c r="F680" s="369"/>
      <c r="G680" s="369"/>
      <c r="H680" s="369"/>
    </row>
    <row r="681">
      <c r="F681" s="369"/>
      <c r="G681" s="369"/>
      <c r="H681" s="369"/>
    </row>
    <row r="682">
      <c r="F682" s="369"/>
      <c r="G682" s="369"/>
      <c r="H682" s="369"/>
    </row>
    <row r="683">
      <c r="F683" s="369"/>
      <c r="G683" s="369"/>
      <c r="H683" s="369"/>
    </row>
    <row r="684">
      <c r="F684" s="369"/>
      <c r="G684" s="369"/>
      <c r="H684" s="369"/>
    </row>
    <row r="685">
      <c r="F685" s="369"/>
      <c r="G685" s="369"/>
      <c r="H685" s="369"/>
    </row>
    <row r="686">
      <c r="F686" s="369"/>
      <c r="G686" s="369"/>
      <c r="H686" s="369"/>
    </row>
    <row r="687">
      <c r="F687" s="369"/>
      <c r="G687" s="369"/>
      <c r="H687" s="369"/>
    </row>
    <row r="688">
      <c r="F688" s="369"/>
      <c r="G688" s="369"/>
      <c r="H688" s="369"/>
    </row>
    <row r="689">
      <c r="F689" s="369"/>
      <c r="G689" s="369"/>
      <c r="H689" s="369"/>
    </row>
    <row r="690">
      <c r="F690" s="369"/>
      <c r="G690" s="369"/>
      <c r="H690" s="369"/>
    </row>
    <row r="691">
      <c r="F691" s="369"/>
      <c r="G691" s="369"/>
      <c r="H691" s="369"/>
    </row>
    <row r="692">
      <c r="F692" s="369"/>
      <c r="G692" s="369"/>
      <c r="H692" s="369"/>
    </row>
    <row r="693">
      <c r="F693" s="369"/>
      <c r="G693" s="369"/>
      <c r="H693" s="369"/>
    </row>
    <row r="694">
      <c r="F694" s="369"/>
      <c r="G694" s="369"/>
      <c r="H694" s="369"/>
    </row>
    <row r="695">
      <c r="F695" s="369"/>
      <c r="G695" s="369"/>
      <c r="H695" s="369"/>
    </row>
    <row r="696">
      <c r="F696" s="369"/>
      <c r="G696" s="369"/>
      <c r="H696" s="369"/>
    </row>
    <row r="697">
      <c r="F697" s="369"/>
      <c r="G697" s="369"/>
      <c r="H697" s="369"/>
    </row>
    <row r="698">
      <c r="F698" s="369"/>
      <c r="G698" s="369"/>
      <c r="H698" s="369"/>
    </row>
    <row r="699">
      <c r="F699" s="369"/>
      <c r="G699" s="369"/>
      <c r="H699" s="369"/>
    </row>
    <row r="700">
      <c r="F700" s="369"/>
      <c r="G700" s="369"/>
      <c r="H700" s="369"/>
    </row>
    <row r="701">
      <c r="F701" s="369"/>
      <c r="G701" s="369"/>
      <c r="H701" s="369"/>
    </row>
    <row r="702">
      <c r="F702" s="369"/>
      <c r="G702" s="369"/>
      <c r="H702" s="369"/>
    </row>
    <row r="703">
      <c r="F703" s="369"/>
      <c r="G703" s="369"/>
      <c r="H703" s="369"/>
    </row>
    <row r="704">
      <c r="F704" s="369"/>
      <c r="G704" s="369"/>
      <c r="H704" s="369"/>
    </row>
    <row r="705">
      <c r="F705" s="369"/>
      <c r="G705" s="369"/>
      <c r="H705" s="369"/>
    </row>
    <row r="706">
      <c r="F706" s="369"/>
      <c r="G706" s="369"/>
      <c r="H706" s="369"/>
    </row>
    <row r="707">
      <c r="F707" s="369"/>
      <c r="G707" s="369"/>
      <c r="H707" s="369"/>
    </row>
    <row r="708">
      <c r="F708" s="369"/>
      <c r="G708" s="369"/>
      <c r="H708" s="369"/>
    </row>
    <row r="709">
      <c r="F709" s="369"/>
      <c r="G709" s="369"/>
      <c r="H709" s="369"/>
    </row>
    <row r="710">
      <c r="F710" s="369"/>
      <c r="G710" s="369"/>
      <c r="H710" s="369"/>
    </row>
    <row r="711">
      <c r="F711" s="369"/>
      <c r="G711" s="369"/>
      <c r="H711" s="369"/>
    </row>
    <row r="712">
      <c r="F712" s="369"/>
      <c r="G712" s="369"/>
      <c r="H712" s="369"/>
    </row>
    <row r="713">
      <c r="F713" s="369"/>
      <c r="G713" s="369"/>
      <c r="H713" s="369"/>
    </row>
    <row r="714">
      <c r="F714" s="369"/>
      <c r="G714" s="369"/>
      <c r="H714" s="369"/>
    </row>
    <row r="715">
      <c r="F715" s="369"/>
      <c r="G715" s="369"/>
      <c r="H715" s="369"/>
    </row>
    <row r="716">
      <c r="F716" s="369"/>
      <c r="G716" s="369"/>
      <c r="H716" s="369"/>
    </row>
    <row r="717">
      <c r="F717" s="369"/>
      <c r="G717" s="369"/>
      <c r="H717" s="369"/>
    </row>
    <row r="718">
      <c r="F718" s="369"/>
      <c r="G718" s="369"/>
      <c r="H718" s="369"/>
    </row>
    <row r="719">
      <c r="F719" s="369"/>
      <c r="G719" s="369"/>
      <c r="H719" s="369"/>
    </row>
    <row r="720">
      <c r="F720" s="369"/>
      <c r="G720" s="369"/>
      <c r="H720" s="369"/>
    </row>
    <row r="721">
      <c r="F721" s="369"/>
      <c r="G721" s="369"/>
      <c r="H721" s="369"/>
    </row>
    <row r="722">
      <c r="F722" s="369"/>
      <c r="G722" s="369"/>
      <c r="H722" s="369"/>
    </row>
    <row r="723">
      <c r="F723" s="369"/>
      <c r="G723" s="369"/>
      <c r="H723" s="369"/>
    </row>
    <row r="724">
      <c r="F724" s="369"/>
      <c r="G724" s="369"/>
      <c r="H724" s="369"/>
    </row>
    <row r="725">
      <c r="F725" s="369"/>
      <c r="G725" s="369"/>
      <c r="H725" s="369"/>
    </row>
    <row r="726">
      <c r="F726" s="369"/>
      <c r="G726" s="369"/>
      <c r="H726" s="369"/>
    </row>
    <row r="727">
      <c r="F727" s="369"/>
      <c r="G727" s="369"/>
      <c r="H727" s="369"/>
    </row>
    <row r="728">
      <c r="F728" s="369"/>
      <c r="G728" s="369"/>
      <c r="H728" s="369"/>
    </row>
    <row r="729">
      <c r="F729" s="369"/>
      <c r="G729" s="369"/>
      <c r="H729" s="369"/>
    </row>
    <row r="730">
      <c r="F730" s="369"/>
      <c r="G730" s="369"/>
      <c r="H730" s="369"/>
    </row>
    <row r="731">
      <c r="F731" s="369"/>
      <c r="G731" s="369"/>
      <c r="H731" s="369"/>
    </row>
    <row r="732">
      <c r="F732" s="369"/>
      <c r="G732" s="369"/>
      <c r="H732" s="369"/>
    </row>
    <row r="733">
      <c r="F733" s="369"/>
      <c r="G733" s="369"/>
      <c r="H733" s="369"/>
    </row>
    <row r="734">
      <c r="F734" s="369"/>
      <c r="G734" s="369"/>
      <c r="H734" s="369"/>
    </row>
    <row r="735">
      <c r="F735" s="369"/>
      <c r="G735" s="369"/>
      <c r="H735" s="369"/>
    </row>
    <row r="736">
      <c r="F736" s="369"/>
      <c r="G736" s="369"/>
      <c r="H736" s="369"/>
    </row>
    <row r="737">
      <c r="F737" s="369"/>
      <c r="G737" s="369"/>
      <c r="H737" s="369"/>
    </row>
    <row r="738">
      <c r="F738" s="369"/>
      <c r="G738" s="369"/>
      <c r="H738" s="369"/>
    </row>
    <row r="739">
      <c r="F739" s="369"/>
      <c r="G739" s="369"/>
      <c r="H739" s="369"/>
    </row>
    <row r="740">
      <c r="F740" s="369"/>
      <c r="G740" s="369"/>
      <c r="H740" s="369"/>
    </row>
    <row r="741">
      <c r="F741" s="369"/>
      <c r="G741" s="369"/>
      <c r="H741" s="369"/>
    </row>
    <row r="742">
      <c r="F742" s="369"/>
      <c r="G742" s="369"/>
      <c r="H742" s="369"/>
    </row>
    <row r="743">
      <c r="F743" s="369"/>
      <c r="G743" s="369"/>
      <c r="H743" s="369"/>
    </row>
    <row r="744">
      <c r="F744" s="369"/>
      <c r="G744" s="369"/>
      <c r="H744" s="369"/>
    </row>
    <row r="745">
      <c r="F745" s="369"/>
      <c r="G745" s="369"/>
      <c r="H745" s="369"/>
    </row>
    <row r="746">
      <c r="F746" s="369"/>
      <c r="G746" s="369"/>
      <c r="H746" s="369"/>
    </row>
    <row r="747">
      <c r="F747" s="369"/>
      <c r="G747" s="369"/>
      <c r="H747" s="369"/>
    </row>
    <row r="748">
      <c r="F748" s="369"/>
      <c r="G748" s="369"/>
      <c r="H748" s="369"/>
    </row>
    <row r="749">
      <c r="F749" s="369"/>
      <c r="G749" s="369"/>
      <c r="H749" s="369"/>
    </row>
    <row r="750">
      <c r="F750" s="369"/>
      <c r="G750" s="369"/>
      <c r="H750" s="369"/>
    </row>
    <row r="751">
      <c r="F751" s="369"/>
      <c r="G751" s="369"/>
      <c r="H751" s="369"/>
    </row>
    <row r="752">
      <c r="F752" s="369"/>
      <c r="G752" s="369"/>
      <c r="H752" s="369"/>
    </row>
    <row r="753">
      <c r="F753" s="369"/>
      <c r="G753" s="369"/>
      <c r="H753" s="369"/>
    </row>
    <row r="754">
      <c r="F754" s="369"/>
      <c r="G754" s="369"/>
      <c r="H754" s="369"/>
    </row>
    <row r="755">
      <c r="F755" s="369"/>
      <c r="G755" s="369"/>
      <c r="H755" s="369"/>
    </row>
    <row r="756">
      <c r="F756" s="369"/>
      <c r="G756" s="369"/>
      <c r="H756" s="369"/>
    </row>
    <row r="757">
      <c r="F757" s="369"/>
      <c r="G757" s="369"/>
      <c r="H757" s="369"/>
    </row>
    <row r="758">
      <c r="F758" s="369"/>
      <c r="G758" s="369"/>
      <c r="H758" s="369"/>
    </row>
    <row r="759">
      <c r="F759" s="369"/>
      <c r="G759" s="369"/>
      <c r="H759" s="369"/>
    </row>
    <row r="760">
      <c r="F760" s="369"/>
      <c r="G760" s="369"/>
      <c r="H760" s="369"/>
    </row>
    <row r="761">
      <c r="F761" s="369"/>
      <c r="G761" s="369"/>
      <c r="H761" s="369"/>
    </row>
    <row r="762">
      <c r="F762" s="369"/>
      <c r="G762" s="369"/>
      <c r="H762" s="369"/>
    </row>
    <row r="763">
      <c r="F763" s="369"/>
      <c r="G763" s="369"/>
      <c r="H763" s="369"/>
    </row>
    <row r="764">
      <c r="F764" s="369"/>
      <c r="G764" s="369"/>
      <c r="H764" s="369"/>
    </row>
    <row r="765">
      <c r="F765" s="369"/>
      <c r="G765" s="369"/>
      <c r="H765" s="369"/>
    </row>
    <row r="766">
      <c r="F766" s="369"/>
      <c r="G766" s="369"/>
      <c r="H766" s="369"/>
    </row>
    <row r="767">
      <c r="F767" s="369"/>
      <c r="G767" s="369"/>
      <c r="H767" s="369"/>
    </row>
    <row r="768">
      <c r="F768" s="369"/>
      <c r="G768" s="369"/>
      <c r="H768" s="369"/>
    </row>
    <row r="769">
      <c r="F769" s="369"/>
      <c r="G769" s="369"/>
      <c r="H769" s="369"/>
    </row>
    <row r="770">
      <c r="F770" s="369"/>
      <c r="G770" s="369"/>
      <c r="H770" s="369"/>
    </row>
    <row r="771">
      <c r="F771" s="369"/>
      <c r="G771" s="369"/>
      <c r="H771" s="369"/>
    </row>
    <row r="772">
      <c r="F772" s="369"/>
      <c r="G772" s="369"/>
      <c r="H772" s="369"/>
    </row>
    <row r="773">
      <c r="F773" s="369"/>
      <c r="G773" s="369"/>
      <c r="H773" s="369"/>
    </row>
    <row r="774">
      <c r="F774" s="369"/>
      <c r="G774" s="369"/>
      <c r="H774" s="369"/>
    </row>
    <row r="775">
      <c r="F775" s="369"/>
      <c r="G775" s="369"/>
      <c r="H775" s="369"/>
    </row>
    <row r="776">
      <c r="F776" s="369"/>
      <c r="G776" s="369"/>
      <c r="H776" s="369"/>
    </row>
    <row r="777">
      <c r="F777" s="369"/>
      <c r="G777" s="369"/>
      <c r="H777" s="369"/>
    </row>
    <row r="778">
      <c r="F778" s="369"/>
      <c r="G778" s="369"/>
      <c r="H778" s="369"/>
    </row>
    <row r="779">
      <c r="F779" s="369"/>
      <c r="G779" s="369"/>
      <c r="H779" s="369"/>
    </row>
    <row r="780">
      <c r="F780" s="369"/>
      <c r="G780" s="369"/>
      <c r="H780" s="369"/>
    </row>
    <row r="781">
      <c r="F781" s="369"/>
      <c r="G781" s="369"/>
      <c r="H781" s="369"/>
    </row>
    <row r="782">
      <c r="F782" s="369"/>
      <c r="G782" s="369"/>
      <c r="H782" s="369"/>
    </row>
    <row r="783">
      <c r="F783" s="369"/>
      <c r="G783" s="369"/>
      <c r="H783" s="369"/>
    </row>
    <row r="784">
      <c r="F784" s="369"/>
      <c r="G784" s="369"/>
      <c r="H784" s="369"/>
    </row>
    <row r="785">
      <c r="F785" s="369"/>
      <c r="G785" s="369"/>
      <c r="H785" s="369"/>
    </row>
    <row r="786">
      <c r="F786" s="369"/>
      <c r="G786" s="369"/>
      <c r="H786" s="369"/>
    </row>
    <row r="787">
      <c r="F787" s="369"/>
      <c r="G787" s="369"/>
      <c r="H787" s="369"/>
    </row>
    <row r="788">
      <c r="F788" s="369"/>
      <c r="G788" s="369"/>
      <c r="H788" s="369"/>
    </row>
    <row r="789">
      <c r="F789" s="369"/>
      <c r="G789" s="369"/>
      <c r="H789" s="369"/>
    </row>
    <row r="790">
      <c r="F790" s="369"/>
      <c r="G790" s="369"/>
      <c r="H790" s="369"/>
    </row>
    <row r="791">
      <c r="F791" s="369"/>
      <c r="G791" s="369"/>
      <c r="H791" s="369"/>
    </row>
    <row r="792">
      <c r="F792" s="369"/>
      <c r="G792" s="369"/>
      <c r="H792" s="369"/>
    </row>
    <row r="793">
      <c r="F793" s="369"/>
      <c r="G793" s="369"/>
      <c r="H793" s="369"/>
    </row>
    <row r="794">
      <c r="F794" s="369"/>
      <c r="G794" s="369"/>
      <c r="H794" s="369"/>
    </row>
    <row r="795">
      <c r="F795" s="369"/>
      <c r="G795" s="369"/>
      <c r="H795" s="369"/>
    </row>
    <row r="796">
      <c r="F796" s="369"/>
      <c r="G796" s="369"/>
      <c r="H796" s="369"/>
    </row>
    <row r="797">
      <c r="F797" s="369"/>
      <c r="G797" s="369"/>
      <c r="H797" s="369"/>
    </row>
    <row r="798">
      <c r="F798" s="369"/>
      <c r="G798" s="369"/>
      <c r="H798" s="369"/>
    </row>
    <row r="799">
      <c r="F799" s="369"/>
      <c r="G799" s="369"/>
      <c r="H799" s="369"/>
    </row>
    <row r="800">
      <c r="F800" s="369"/>
      <c r="G800" s="369"/>
      <c r="H800" s="369"/>
    </row>
    <row r="801">
      <c r="F801" s="369"/>
      <c r="G801" s="369"/>
      <c r="H801" s="369"/>
    </row>
    <row r="802">
      <c r="F802" s="369"/>
      <c r="G802" s="369"/>
      <c r="H802" s="369"/>
    </row>
    <row r="803">
      <c r="F803" s="369"/>
      <c r="G803" s="369"/>
      <c r="H803" s="369"/>
    </row>
    <row r="804">
      <c r="F804" s="369"/>
      <c r="G804" s="369"/>
      <c r="H804" s="369"/>
    </row>
    <row r="805">
      <c r="F805" s="369"/>
      <c r="G805" s="369"/>
      <c r="H805" s="369"/>
    </row>
    <row r="806">
      <c r="F806" s="369"/>
      <c r="G806" s="369"/>
      <c r="H806" s="369"/>
    </row>
    <row r="807">
      <c r="F807" s="369"/>
      <c r="G807" s="369"/>
      <c r="H807" s="369"/>
    </row>
    <row r="808">
      <c r="F808" s="369"/>
      <c r="G808" s="369"/>
      <c r="H808" s="369"/>
    </row>
    <row r="809">
      <c r="F809" s="369"/>
      <c r="G809" s="369"/>
      <c r="H809" s="369"/>
    </row>
    <row r="810">
      <c r="F810" s="369"/>
      <c r="G810" s="369"/>
      <c r="H810" s="369"/>
    </row>
    <row r="811">
      <c r="F811" s="369"/>
      <c r="G811" s="369"/>
      <c r="H811" s="369"/>
    </row>
    <row r="812">
      <c r="F812" s="369"/>
      <c r="G812" s="369"/>
      <c r="H812" s="369"/>
    </row>
    <row r="813">
      <c r="F813" s="369"/>
      <c r="G813" s="369"/>
      <c r="H813" s="369"/>
    </row>
    <row r="814">
      <c r="F814" s="369"/>
      <c r="G814" s="369"/>
      <c r="H814" s="369"/>
    </row>
    <row r="815">
      <c r="F815" s="369"/>
      <c r="G815" s="369"/>
      <c r="H815" s="369"/>
    </row>
    <row r="816">
      <c r="F816" s="369"/>
      <c r="G816" s="369"/>
      <c r="H816" s="369"/>
    </row>
    <row r="817">
      <c r="F817" s="369"/>
      <c r="G817" s="369"/>
      <c r="H817" s="369"/>
    </row>
    <row r="818">
      <c r="F818" s="369"/>
      <c r="G818" s="369"/>
      <c r="H818" s="369"/>
    </row>
    <row r="819">
      <c r="F819" s="369"/>
      <c r="G819" s="369"/>
      <c r="H819" s="369"/>
    </row>
    <row r="820">
      <c r="F820" s="369"/>
      <c r="G820" s="369"/>
      <c r="H820" s="369"/>
    </row>
    <row r="821">
      <c r="F821" s="369"/>
      <c r="G821" s="369"/>
      <c r="H821" s="369"/>
    </row>
    <row r="822">
      <c r="F822" s="369"/>
      <c r="G822" s="369"/>
      <c r="H822" s="369"/>
    </row>
    <row r="823">
      <c r="F823" s="369"/>
      <c r="G823" s="369"/>
      <c r="H823" s="369"/>
    </row>
    <row r="824">
      <c r="F824" s="369"/>
      <c r="G824" s="369"/>
      <c r="H824" s="369"/>
    </row>
    <row r="825">
      <c r="F825" s="369"/>
      <c r="G825" s="369"/>
      <c r="H825" s="369"/>
    </row>
    <row r="826">
      <c r="F826" s="369"/>
      <c r="G826" s="369"/>
      <c r="H826" s="369"/>
    </row>
    <row r="827">
      <c r="F827" s="369"/>
      <c r="G827" s="369"/>
      <c r="H827" s="369"/>
    </row>
    <row r="828">
      <c r="F828" s="369"/>
      <c r="G828" s="369"/>
      <c r="H828" s="369"/>
    </row>
    <row r="829">
      <c r="F829" s="369"/>
      <c r="G829" s="369"/>
      <c r="H829" s="369"/>
    </row>
    <row r="830">
      <c r="F830" s="369"/>
      <c r="G830" s="369"/>
      <c r="H830" s="369"/>
    </row>
    <row r="831">
      <c r="F831" s="369"/>
      <c r="G831" s="369"/>
      <c r="H831" s="369"/>
    </row>
    <row r="832">
      <c r="F832" s="369"/>
      <c r="G832" s="369"/>
      <c r="H832" s="369"/>
    </row>
    <row r="833">
      <c r="F833" s="369"/>
      <c r="G833" s="369"/>
      <c r="H833" s="369"/>
    </row>
    <row r="834">
      <c r="F834" s="369"/>
      <c r="G834" s="369"/>
      <c r="H834" s="369"/>
    </row>
    <row r="835">
      <c r="F835" s="369"/>
      <c r="G835" s="369"/>
      <c r="H835" s="369"/>
    </row>
    <row r="836">
      <c r="F836" s="369"/>
      <c r="G836" s="369"/>
      <c r="H836" s="369"/>
    </row>
    <row r="837">
      <c r="F837" s="369"/>
      <c r="G837" s="369"/>
      <c r="H837" s="369"/>
    </row>
    <row r="838">
      <c r="F838" s="369"/>
      <c r="G838" s="369"/>
      <c r="H838" s="369"/>
    </row>
    <row r="839">
      <c r="F839" s="369"/>
      <c r="G839" s="369"/>
      <c r="H839" s="369"/>
    </row>
    <row r="840">
      <c r="F840" s="369"/>
      <c r="G840" s="369"/>
      <c r="H840" s="369"/>
    </row>
    <row r="841">
      <c r="F841" s="369"/>
      <c r="G841" s="369"/>
      <c r="H841" s="369"/>
    </row>
    <row r="842">
      <c r="F842" s="369"/>
      <c r="G842" s="369"/>
      <c r="H842" s="369"/>
    </row>
    <row r="843">
      <c r="F843" s="369"/>
      <c r="G843" s="369"/>
      <c r="H843" s="369"/>
    </row>
    <row r="844">
      <c r="F844" s="369"/>
      <c r="G844" s="369"/>
      <c r="H844" s="369"/>
    </row>
    <row r="845">
      <c r="F845" s="369"/>
      <c r="G845" s="369"/>
      <c r="H845" s="369"/>
    </row>
    <row r="846">
      <c r="F846" s="369"/>
      <c r="G846" s="369"/>
      <c r="H846" s="369"/>
    </row>
    <row r="847">
      <c r="F847" s="369"/>
      <c r="G847" s="369"/>
      <c r="H847" s="369"/>
    </row>
    <row r="848">
      <c r="F848" s="369"/>
      <c r="G848" s="369"/>
      <c r="H848" s="369"/>
    </row>
    <row r="849">
      <c r="F849" s="369"/>
      <c r="G849" s="369"/>
      <c r="H849" s="369"/>
    </row>
    <row r="850">
      <c r="F850" s="369"/>
      <c r="G850" s="369"/>
      <c r="H850" s="369"/>
    </row>
    <row r="851">
      <c r="F851" s="369"/>
      <c r="G851" s="369"/>
      <c r="H851" s="369"/>
    </row>
    <row r="852">
      <c r="F852" s="369"/>
      <c r="G852" s="369"/>
      <c r="H852" s="369"/>
    </row>
    <row r="853">
      <c r="F853" s="369"/>
      <c r="G853" s="369"/>
      <c r="H853" s="369"/>
    </row>
    <row r="854">
      <c r="F854" s="369"/>
      <c r="G854" s="369"/>
      <c r="H854" s="369"/>
    </row>
    <row r="855">
      <c r="F855" s="369"/>
      <c r="G855" s="369"/>
      <c r="H855" s="369"/>
    </row>
    <row r="856">
      <c r="F856" s="369"/>
      <c r="G856" s="369"/>
      <c r="H856" s="369"/>
    </row>
    <row r="857">
      <c r="F857" s="369"/>
      <c r="G857" s="369"/>
      <c r="H857" s="369"/>
    </row>
    <row r="858">
      <c r="F858" s="369"/>
      <c r="G858" s="369"/>
      <c r="H858" s="369"/>
    </row>
    <row r="859">
      <c r="F859" s="369"/>
      <c r="G859" s="369"/>
      <c r="H859" s="369"/>
    </row>
    <row r="860">
      <c r="F860" s="369"/>
      <c r="G860" s="369"/>
      <c r="H860" s="369"/>
    </row>
    <row r="861">
      <c r="F861" s="369"/>
      <c r="G861" s="369"/>
      <c r="H861" s="369"/>
    </row>
    <row r="862">
      <c r="F862" s="369"/>
      <c r="G862" s="369"/>
      <c r="H862" s="369"/>
    </row>
    <row r="863">
      <c r="F863" s="369"/>
      <c r="G863" s="369"/>
      <c r="H863" s="369"/>
    </row>
    <row r="864">
      <c r="F864" s="369"/>
      <c r="G864" s="369"/>
      <c r="H864" s="369"/>
    </row>
    <row r="865">
      <c r="F865" s="369"/>
      <c r="G865" s="369"/>
      <c r="H865" s="369"/>
    </row>
    <row r="866">
      <c r="F866" s="369"/>
      <c r="G866" s="369"/>
      <c r="H866" s="369"/>
    </row>
    <row r="867">
      <c r="F867" s="369"/>
      <c r="G867" s="369"/>
      <c r="H867" s="369"/>
    </row>
    <row r="868">
      <c r="F868" s="369"/>
      <c r="G868" s="369"/>
      <c r="H868" s="369"/>
    </row>
    <row r="869">
      <c r="F869" s="369"/>
      <c r="G869" s="369"/>
      <c r="H869" s="369"/>
    </row>
    <row r="870">
      <c r="F870" s="369"/>
      <c r="G870" s="369"/>
      <c r="H870" s="369"/>
    </row>
    <row r="871">
      <c r="F871" s="369"/>
      <c r="G871" s="369"/>
      <c r="H871" s="369"/>
    </row>
    <row r="872">
      <c r="F872" s="369"/>
      <c r="G872" s="369"/>
      <c r="H872" s="369"/>
    </row>
    <row r="873">
      <c r="F873" s="369"/>
      <c r="G873" s="369"/>
      <c r="H873" s="369"/>
    </row>
    <row r="874">
      <c r="F874" s="369"/>
      <c r="G874" s="369"/>
      <c r="H874" s="369"/>
    </row>
    <row r="875">
      <c r="F875" s="369"/>
      <c r="G875" s="369"/>
      <c r="H875" s="369"/>
    </row>
    <row r="876">
      <c r="F876" s="369"/>
      <c r="G876" s="369"/>
      <c r="H876" s="369"/>
    </row>
    <row r="877">
      <c r="F877" s="369"/>
      <c r="G877" s="369"/>
      <c r="H877" s="369"/>
    </row>
    <row r="878">
      <c r="F878" s="369"/>
      <c r="G878" s="369"/>
      <c r="H878" s="369"/>
    </row>
    <row r="879">
      <c r="F879" s="369"/>
      <c r="G879" s="369"/>
      <c r="H879" s="369"/>
    </row>
    <row r="880">
      <c r="F880" s="369"/>
      <c r="G880" s="369"/>
      <c r="H880" s="369"/>
    </row>
    <row r="881">
      <c r="F881" s="369"/>
      <c r="G881" s="369"/>
      <c r="H881" s="369"/>
    </row>
    <row r="882">
      <c r="F882" s="369"/>
      <c r="G882" s="369"/>
      <c r="H882" s="369"/>
    </row>
    <row r="883">
      <c r="F883" s="369"/>
      <c r="G883" s="369"/>
      <c r="H883" s="369"/>
    </row>
    <row r="884">
      <c r="F884" s="369"/>
      <c r="G884" s="369"/>
      <c r="H884" s="369"/>
    </row>
    <row r="885">
      <c r="F885" s="369"/>
      <c r="G885" s="369"/>
      <c r="H885" s="369"/>
    </row>
    <row r="886">
      <c r="F886" s="369"/>
      <c r="G886" s="369"/>
      <c r="H886" s="369"/>
    </row>
    <row r="887">
      <c r="F887" s="369"/>
      <c r="G887" s="369"/>
      <c r="H887" s="369"/>
    </row>
    <row r="888">
      <c r="F888" s="369"/>
      <c r="G888" s="369"/>
      <c r="H888" s="369"/>
    </row>
    <row r="889">
      <c r="F889" s="369"/>
      <c r="G889" s="369"/>
      <c r="H889" s="369"/>
    </row>
    <row r="890">
      <c r="F890" s="369"/>
      <c r="G890" s="369"/>
      <c r="H890" s="369"/>
    </row>
    <row r="891">
      <c r="F891" s="369"/>
      <c r="G891" s="369"/>
      <c r="H891" s="369"/>
    </row>
    <row r="892">
      <c r="F892" s="369"/>
      <c r="G892" s="369"/>
      <c r="H892" s="369"/>
    </row>
    <row r="893">
      <c r="F893" s="369"/>
      <c r="G893" s="369"/>
      <c r="H893" s="369"/>
    </row>
    <row r="894">
      <c r="F894" s="369"/>
      <c r="G894" s="369"/>
      <c r="H894" s="369"/>
    </row>
    <row r="895">
      <c r="F895" s="369"/>
      <c r="G895" s="369"/>
      <c r="H895" s="369"/>
    </row>
    <row r="896">
      <c r="F896" s="369"/>
      <c r="G896" s="369"/>
      <c r="H896" s="369"/>
    </row>
    <row r="897">
      <c r="F897" s="369"/>
      <c r="G897" s="369"/>
      <c r="H897" s="369"/>
    </row>
    <row r="898">
      <c r="F898" s="369"/>
      <c r="G898" s="369"/>
      <c r="H898" s="369"/>
    </row>
    <row r="899">
      <c r="F899" s="369"/>
      <c r="G899" s="369"/>
      <c r="H899" s="369"/>
    </row>
    <row r="900">
      <c r="F900" s="369"/>
      <c r="G900" s="369"/>
      <c r="H900" s="369"/>
    </row>
    <row r="901">
      <c r="F901" s="369"/>
      <c r="G901" s="369"/>
      <c r="H901" s="369"/>
    </row>
    <row r="902">
      <c r="F902" s="369"/>
      <c r="G902" s="369"/>
      <c r="H902" s="369"/>
    </row>
    <row r="903">
      <c r="F903" s="369"/>
      <c r="G903" s="369"/>
      <c r="H903" s="369"/>
    </row>
    <row r="904">
      <c r="F904" s="369"/>
      <c r="G904" s="369"/>
      <c r="H904" s="369"/>
    </row>
    <row r="905">
      <c r="F905" s="369"/>
      <c r="G905" s="369"/>
      <c r="H905" s="369"/>
    </row>
    <row r="906">
      <c r="F906" s="369"/>
      <c r="G906" s="369"/>
      <c r="H906" s="369"/>
    </row>
    <row r="907">
      <c r="F907" s="369"/>
      <c r="G907" s="369"/>
      <c r="H907" s="369"/>
    </row>
    <row r="908">
      <c r="F908" s="369"/>
      <c r="G908" s="369"/>
      <c r="H908" s="369"/>
    </row>
    <row r="909">
      <c r="F909" s="369"/>
      <c r="G909" s="369"/>
      <c r="H909" s="369"/>
    </row>
    <row r="910">
      <c r="F910" s="369"/>
      <c r="G910" s="369"/>
      <c r="H910" s="369"/>
    </row>
    <row r="911">
      <c r="F911" s="369"/>
      <c r="G911" s="369"/>
      <c r="H911" s="369"/>
    </row>
    <row r="912">
      <c r="F912" s="369"/>
      <c r="G912" s="369"/>
      <c r="H912" s="369"/>
    </row>
    <row r="913">
      <c r="F913" s="369"/>
      <c r="G913" s="369"/>
      <c r="H913" s="369"/>
    </row>
    <row r="914">
      <c r="F914" s="369"/>
      <c r="G914" s="369"/>
      <c r="H914" s="369"/>
    </row>
    <row r="915">
      <c r="F915" s="369"/>
      <c r="G915" s="369"/>
      <c r="H915" s="369"/>
    </row>
    <row r="916">
      <c r="F916" s="369"/>
      <c r="G916" s="369"/>
      <c r="H916" s="369"/>
    </row>
    <row r="917">
      <c r="F917" s="369"/>
      <c r="G917" s="369"/>
      <c r="H917" s="369"/>
    </row>
    <row r="918">
      <c r="F918" s="369"/>
      <c r="G918" s="369"/>
      <c r="H918" s="369"/>
    </row>
    <row r="919">
      <c r="F919" s="369"/>
      <c r="G919" s="369"/>
      <c r="H919" s="369"/>
    </row>
    <row r="920">
      <c r="F920" s="369"/>
      <c r="G920" s="369"/>
      <c r="H920" s="369"/>
    </row>
    <row r="921">
      <c r="F921" s="369"/>
      <c r="G921" s="369"/>
      <c r="H921" s="369"/>
    </row>
    <row r="922">
      <c r="F922" s="369"/>
      <c r="G922" s="369"/>
      <c r="H922" s="369"/>
    </row>
    <row r="923">
      <c r="F923" s="369"/>
      <c r="G923" s="369"/>
      <c r="H923" s="369"/>
    </row>
    <row r="924">
      <c r="F924" s="369"/>
      <c r="G924" s="369"/>
      <c r="H924" s="369"/>
    </row>
    <row r="925">
      <c r="F925" s="369"/>
      <c r="G925" s="369"/>
      <c r="H925" s="369"/>
    </row>
    <row r="926">
      <c r="F926" s="369"/>
      <c r="G926" s="369"/>
      <c r="H926" s="369"/>
    </row>
    <row r="927">
      <c r="F927" s="369"/>
      <c r="G927" s="369"/>
      <c r="H927" s="369"/>
    </row>
    <row r="928">
      <c r="F928" s="369"/>
      <c r="G928" s="369"/>
      <c r="H928" s="369"/>
    </row>
    <row r="929">
      <c r="F929" s="369"/>
      <c r="G929" s="369"/>
      <c r="H929" s="369"/>
    </row>
    <row r="930">
      <c r="F930" s="369"/>
      <c r="G930" s="369"/>
      <c r="H930" s="369"/>
    </row>
    <row r="931">
      <c r="F931" s="369"/>
      <c r="G931" s="369"/>
      <c r="H931" s="369"/>
    </row>
    <row r="932">
      <c r="F932" s="369"/>
      <c r="G932" s="369"/>
      <c r="H932" s="369"/>
    </row>
    <row r="933">
      <c r="F933" s="369"/>
      <c r="G933" s="369"/>
      <c r="H933" s="369"/>
    </row>
    <row r="934">
      <c r="F934" s="369"/>
      <c r="G934" s="369"/>
      <c r="H934" s="369"/>
    </row>
    <row r="935">
      <c r="F935" s="369"/>
      <c r="G935" s="369"/>
      <c r="H935" s="369"/>
    </row>
    <row r="936">
      <c r="F936" s="369"/>
      <c r="G936" s="369"/>
      <c r="H936" s="369"/>
    </row>
    <row r="937">
      <c r="F937" s="369"/>
      <c r="G937" s="369"/>
      <c r="H937" s="369"/>
    </row>
    <row r="938">
      <c r="F938" s="369"/>
      <c r="G938" s="369"/>
      <c r="H938" s="369"/>
    </row>
    <row r="939">
      <c r="F939" s="369"/>
      <c r="G939" s="369"/>
      <c r="H939" s="369"/>
    </row>
    <row r="940">
      <c r="F940" s="369"/>
      <c r="G940" s="369"/>
      <c r="H940" s="369"/>
    </row>
    <row r="941">
      <c r="F941" s="369"/>
      <c r="G941" s="369"/>
      <c r="H941" s="369"/>
    </row>
    <row r="942">
      <c r="F942" s="369"/>
      <c r="G942" s="369"/>
      <c r="H942" s="369"/>
    </row>
    <row r="943">
      <c r="F943" s="369"/>
      <c r="G943" s="369"/>
      <c r="H943" s="369"/>
    </row>
    <row r="944">
      <c r="F944" s="369"/>
      <c r="G944" s="369"/>
      <c r="H944" s="369"/>
    </row>
    <row r="945">
      <c r="F945" s="369"/>
      <c r="G945" s="369"/>
      <c r="H945" s="369"/>
    </row>
    <row r="946">
      <c r="F946" s="369"/>
      <c r="G946" s="369"/>
      <c r="H946" s="369"/>
    </row>
    <row r="947">
      <c r="F947" s="369"/>
      <c r="G947" s="369"/>
      <c r="H947" s="369"/>
    </row>
    <row r="948">
      <c r="F948" s="369"/>
      <c r="G948" s="369"/>
      <c r="H948" s="369"/>
    </row>
    <row r="949">
      <c r="F949" s="369"/>
      <c r="G949" s="369"/>
      <c r="H949" s="369"/>
    </row>
    <row r="950">
      <c r="F950" s="369"/>
      <c r="G950" s="369"/>
      <c r="H950" s="369"/>
    </row>
    <row r="951">
      <c r="F951" s="369"/>
      <c r="G951" s="369"/>
      <c r="H951" s="369"/>
    </row>
    <row r="952">
      <c r="F952" s="369"/>
      <c r="G952" s="369"/>
      <c r="H952" s="369"/>
    </row>
    <row r="953">
      <c r="F953" s="369"/>
      <c r="G953" s="369"/>
      <c r="H953" s="369"/>
    </row>
    <row r="954">
      <c r="F954" s="369"/>
      <c r="G954" s="369"/>
      <c r="H954" s="369"/>
    </row>
    <row r="955">
      <c r="F955" s="369"/>
      <c r="G955" s="369"/>
      <c r="H955" s="369"/>
    </row>
    <row r="956">
      <c r="F956" s="369"/>
      <c r="G956" s="369"/>
      <c r="H956" s="369"/>
    </row>
    <row r="957">
      <c r="F957" s="369"/>
      <c r="G957" s="369"/>
      <c r="H957" s="369"/>
    </row>
    <row r="958">
      <c r="F958" s="369"/>
      <c r="G958" s="369"/>
      <c r="H958" s="369"/>
    </row>
    <row r="959">
      <c r="F959" s="369"/>
      <c r="G959" s="369"/>
      <c r="H959" s="369"/>
    </row>
    <row r="960">
      <c r="F960" s="369"/>
      <c r="G960" s="369"/>
      <c r="H960" s="369"/>
    </row>
    <row r="961">
      <c r="F961" s="369"/>
      <c r="G961" s="369"/>
      <c r="H961" s="369"/>
    </row>
    <row r="962">
      <c r="F962" s="369"/>
      <c r="G962" s="369"/>
      <c r="H962" s="369"/>
    </row>
    <row r="963">
      <c r="F963" s="369"/>
      <c r="G963" s="369"/>
      <c r="H963" s="369"/>
    </row>
    <row r="964">
      <c r="F964" s="369"/>
      <c r="G964" s="369"/>
      <c r="H964" s="369"/>
    </row>
    <row r="965">
      <c r="F965" s="369"/>
      <c r="G965" s="369"/>
      <c r="H965" s="369"/>
    </row>
    <row r="966">
      <c r="F966" s="369"/>
      <c r="G966" s="369"/>
      <c r="H966" s="369"/>
    </row>
    <row r="967">
      <c r="F967" s="369"/>
      <c r="G967" s="369"/>
      <c r="H967" s="369"/>
    </row>
    <row r="968">
      <c r="F968" s="369"/>
      <c r="G968" s="369"/>
      <c r="H968" s="369"/>
    </row>
    <row r="969">
      <c r="F969" s="369"/>
      <c r="G969" s="369"/>
      <c r="H969" s="369"/>
    </row>
    <row r="970">
      <c r="F970" s="369"/>
      <c r="G970" s="369"/>
      <c r="H970" s="369"/>
    </row>
    <row r="971">
      <c r="F971" s="369"/>
      <c r="G971" s="369"/>
      <c r="H971" s="369"/>
    </row>
    <row r="972">
      <c r="F972" s="369"/>
      <c r="G972" s="369"/>
      <c r="H972" s="369"/>
    </row>
    <row r="973">
      <c r="F973" s="369"/>
      <c r="G973" s="369"/>
      <c r="H973" s="369"/>
    </row>
    <row r="974">
      <c r="F974" s="369"/>
      <c r="G974" s="369"/>
      <c r="H974" s="369"/>
    </row>
    <row r="975">
      <c r="F975" s="369"/>
      <c r="G975" s="369"/>
      <c r="H975" s="369"/>
    </row>
    <row r="976">
      <c r="F976" s="369"/>
      <c r="G976" s="369"/>
      <c r="H976" s="369"/>
    </row>
    <row r="977">
      <c r="F977" s="369"/>
      <c r="G977" s="369"/>
      <c r="H977" s="369"/>
    </row>
    <row r="978">
      <c r="F978" s="369"/>
      <c r="G978" s="369"/>
      <c r="H978" s="369"/>
    </row>
    <row r="979">
      <c r="F979" s="369"/>
      <c r="G979" s="369"/>
      <c r="H979" s="369"/>
    </row>
    <row r="980">
      <c r="F980" s="369"/>
      <c r="G980" s="369"/>
      <c r="H980" s="369"/>
    </row>
    <row r="981">
      <c r="F981" s="369"/>
      <c r="G981" s="369"/>
      <c r="H981" s="369"/>
    </row>
    <row r="982">
      <c r="F982" s="369"/>
      <c r="G982" s="369"/>
      <c r="H982" s="369"/>
    </row>
    <row r="983">
      <c r="F983" s="369"/>
      <c r="G983" s="369"/>
      <c r="H983" s="369"/>
    </row>
    <row r="984">
      <c r="F984" s="369"/>
      <c r="G984" s="369"/>
      <c r="H984" s="369"/>
    </row>
    <row r="985">
      <c r="F985" s="369"/>
      <c r="G985" s="369"/>
      <c r="H985" s="369"/>
    </row>
    <row r="986">
      <c r="F986" s="369"/>
      <c r="G986" s="369"/>
      <c r="H986" s="369"/>
    </row>
    <row r="987">
      <c r="F987" s="369"/>
      <c r="G987" s="369"/>
      <c r="H987" s="369"/>
    </row>
    <row r="988">
      <c r="F988" s="369"/>
      <c r="G988" s="369"/>
      <c r="H988" s="369"/>
    </row>
    <row r="989">
      <c r="F989" s="369"/>
      <c r="G989" s="369"/>
      <c r="H989" s="369"/>
    </row>
    <row r="990">
      <c r="F990" s="369"/>
      <c r="G990" s="369"/>
      <c r="H990" s="369"/>
    </row>
    <row r="991">
      <c r="F991" s="369"/>
      <c r="G991" s="369"/>
      <c r="H991" s="369"/>
    </row>
    <row r="992">
      <c r="F992" s="369"/>
      <c r="G992" s="369"/>
      <c r="H992" s="369"/>
    </row>
    <row r="993">
      <c r="F993" s="369"/>
      <c r="G993" s="369"/>
      <c r="H993" s="369"/>
    </row>
    <row r="994">
      <c r="F994" s="369"/>
      <c r="G994" s="369"/>
      <c r="H994" s="369"/>
    </row>
    <row r="995">
      <c r="F995" s="369"/>
      <c r="G995" s="369"/>
      <c r="H995" s="369"/>
    </row>
    <row r="996">
      <c r="F996" s="369"/>
      <c r="G996" s="369"/>
      <c r="H996" s="369"/>
    </row>
    <row r="997">
      <c r="F997" s="369"/>
      <c r="G997" s="369"/>
      <c r="H997" s="369"/>
    </row>
  </sheetData>
  <mergeCells count="54">
    <mergeCell ref="A36:A38"/>
    <mergeCell ref="B36:B38"/>
    <mergeCell ref="C36:C38"/>
    <mergeCell ref="D36:D38"/>
    <mergeCell ref="A41:D42"/>
    <mergeCell ref="B43:C43"/>
    <mergeCell ref="B44:C44"/>
    <mergeCell ref="B45:C45"/>
    <mergeCell ref="B46:C46"/>
    <mergeCell ref="B47:C47"/>
    <mergeCell ref="B48:C48"/>
    <mergeCell ref="B49:C49"/>
    <mergeCell ref="B50:C51"/>
    <mergeCell ref="D50:D51"/>
    <mergeCell ref="C8:C11"/>
    <mergeCell ref="D8:D11"/>
    <mergeCell ref="A2:D3"/>
    <mergeCell ref="A4:A7"/>
    <mergeCell ref="B4:B7"/>
    <mergeCell ref="C4:C7"/>
    <mergeCell ref="D4:D7"/>
    <mergeCell ref="B8:B11"/>
    <mergeCell ref="A14:D15"/>
    <mergeCell ref="C20:C23"/>
    <mergeCell ref="D20:D23"/>
    <mergeCell ref="A8:A11"/>
    <mergeCell ref="A16:A18"/>
    <mergeCell ref="B16:B18"/>
    <mergeCell ref="C16:C18"/>
    <mergeCell ref="D16:D18"/>
    <mergeCell ref="B20:B23"/>
    <mergeCell ref="A26:D27"/>
    <mergeCell ref="C32:C35"/>
    <mergeCell ref="D32:D35"/>
    <mergeCell ref="A20:A23"/>
    <mergeCell ref="A28:A31"/>
    <mergeCell ref="B28:B31"/>
    <mergeCell ref="C28:C31"/>
    <mergeCell ref="D28:D31"/>
    <mergeCell ref="A32:A35"/>
    <mergeCell ref="B32:B35"/>
    <mergeCell ref="A56:A57"/>
    <mergeCell ref="B56:C57"/>
    <mergeCell ref="D56:D57"/>
    <mergeCell ref="A58:A59"/>
    <mergeCell ref="B58:C59"/>
    <mergeCell ref="D58:D59"/>
    <mergeCell ref="A50:A51"/>
    <mergeCell ref="A52:A53"/>
    <mergeCell ref="B52:C53"/>
    <mergeCell ref="D52:D53"/>
    <mergeCell ref="A54:A55"/>
    <mergeCell ref="B54:C55"/>
    <mergeCell ref="D54:D55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58.29"/>
    <col customWidth="1" min="3" max="3" width="22.57"/>
    <col customWidth="1" min="4" max="4" width="22.43"/>
    <col customWidth="1" min="5" max="5" width="24.43"/>
    <col customWidth="1" min="6" max="6" width="11.29"/>
    <col customWidth="1" min="7" max="7" width="7.71"/>
    <col customWidth="1" min="8" max="30" width="11.29"/>
  </cols>
  <sheetData>
    <row r="1" ht="50.25" customHeight="1">
      <c r="A1" s="429" t="s">
        <v>99</v>
      </c>
      <c r="B1" s="429" t="s">
        <v>299</v>
      </c>
      <c r="C1" s="429" t="s">
        <v>300</v>
      </c>
      <c r="D1" s="429" t="s">
        <v>301</v>
      </c>
      <c r="E1" s="429" t="s">
        <v>302</v>
      </c>
      <c r="F1" s="431"/>
      <c r="G1" s="431"/>
      <c r="H1" s="431"/>
      <c r="I1" s="431"/>
      <c r="J1" s="431"/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  <c r="AA1" s="431"/>
      <c r="AB1" s="431"/>
      <c r="AC1" s="431"/>
      <c r="AD1" s="431"/>
    </row>
    <row r="2" ht="17.25" customHeight="1">
      <c r="A2" s="432">
        <v>1.0</v>
      </c>
      <c r="B2" s="476" t="s">
        <v>348</v>
      </c>
      <c r="C2" s="434">
        <v>80.91</v>
      </c>
      <c r="D2" s="434">
        <v>129.0</v>
      </c>
      <c r="E2" s="434">
        <v>113.0</v>
      </c>
      <c r="F2" s="95">
        <f t="shared" ref="F2:F19" si="1">E2/D2</f>
        <v>0.8759689922</v>
      </c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6"/>
      <c r="AD2" s="436"/>
    </row>
    <row r="3">
      <c r="A3" s="432">
        <v>2.0</v>
      </c>
      <c r="B3" s="477" t="s">
        <v>349</v>
      </c>
      <c r="C3" s="478">
        <v>149.69</v>
      </c>
      <c r="D3" s="479">
        <v>183.0</v>
      </c>
      <c r="E3" s="434">
        <v>210.0</v>
      </c>
      <c r="F3" s="95">
        <f t="shared" si="1"/>
        <v>1.147540984</v>
      </c>
      <c r="H3" s="480">
        <f>183+4.5+4+(183+4.5+4)*6%</f>
        <v>202.99</v>
      </c>
      <c r="I3" s="481">
        <f>(H3-C3)/C3</f>
        <v>0.3560692097</v>
      </c>
      <c r="J3" s="480"/>
      <c r="K3" s="481">
        <f>(D3-C3)/C3</f>
        <v>0.2225265549</v>
      </c>
      <c r="L3" s="480"/>
      <c r="M3" s="480"/>
      <c r="N3" s="480"/>
      <c r="O3" s="480"/>
      <c r="P3" s="480"/>
      <c r="Q3" s="480"/>
      <c r="R3" s="480"/>
      <c r="S3" s="480"/>
      <c r="T3" s="480"/>
      <c r="U3" s="480"/>
      <c r="V3" s="480"/>
      <c r="W3" s="480"/>
      <c r="X3" s="480"/>
      <c r="Y3" s="480"/>
      <c r="Z3" s="480"/>
      <c r="AA3" s="480"/>
      <c r="AB3" s="480"/>
      <c r="AC3" s="480"/>
      <c r="AD3" s="480"/>
    </row>
    <row r="4">
      <c r="A4" s="432">
        <v>3.0</v>
      </c>
      <c r="B4" s="477" t="s">
        <v>350</v>
      </c>
      <c r="C4" s="478">
        <v>184.49</v>
      </c>
      <c r="D4" s="434">
        <v>295.0</v>
      </c>
      <c r="E4" s="434">
        <v>258.0</v>
      </c>
      <c r="F4" s="95">
        <f t="shared" si="1"/>
        <v>0.8745762712</v>
      </c>
      <c r="H4" s="480"/>
      <c r="I4" s="480"/>
      <c r="J4" s="480"/>
      <c r="K4" s="480"/>
      <c r="L4" s="480"/>
      <c r="M4" s="480"/>
      <c r="N4" s="480"/>
      <c r="O4" s="480"/>
      <c r="P4" s="480"/>
      <c r="Q4" s="480"/>
      <c r="R4" s="480"/>
      <c r="S4" s="480"/>
      <c r="T4" s="480"/>
      <c r="U4" s="480"/>
      <c r="V4" s="480"/>
      <c r="W4" s="480"/>
      <c r="X4" s="480"/>
      <c r="Y4" s="480"/>
      <c r="Z4" s="480"/>
      <c r="AA4" s="480"/>
      <c r="AB4" s="480"/>
      <c r="AC4" s="480"/>
      <c r="AD4" s="480"/>
    </row>
    <row r="5" ht="15.75" customHeight="1">
      <c r="A5" s="432">
        <v>4.0</v>
      </c>
      <c r="B5" s="477" t="s">
        <v>351</v>
      </c>
      <c r="C5" s="478">
        <v>36.91</v>
      </c>
      <c r="D5" s="434">
        <v>59.0</v>
      </c>
      <c r="E5" s="434">
        <v>52.0</v>
      </c>
      <c r="F5" s="95">
        <f t="shared" si="1"/>
        <v>0.8813559322</v>
      </c>
      <c r="H5" s="482"/>
      <c r="I5" s="482"/>
      <c r="J5" s="482"/>
      <c r="K5" s="482"/>
      <c r="L5" s="482"/>
      <c r="M5" s="482"/>
      <c r="N5" s="482"/>
      <c r="O5" s="482"/>
      <c r="P5" s="482"/>
      <c r="Q5" s="482"/>
      <c r="R5" s="482"/>
      <c r="S5" s="482"/>
      <c r="T5" s="482"/>
      <c r="U5" s="482"/>
      <c r="V5" s="482"/>
      <c r="W5" s="482"/>
      <c r="X5" s="482"/>
      <c r="Y5" s="482"/>
      <c r="Z5" s="482"/>
      <c r="AA5" s="483"/>
      <c r="AB5" s="483"/>
      <c r="AC5" s="483"/>
      <c r="AD5" s="482"/>
    </row>
    <row r="6" ht="15.75" customHeight="1">
      <c r="A6" s="432">
        <v>5.0</v>
      </c>
      <c r="B6" s="477" t="s">
        <v>352</v>
      </c>
      <c r="C6" s="478">
        <v>61.69</v>
      </c>
      <c r="D6" s="434">
        <v>99.0</v>
      </c>
      <c r="E6" s="434">
        <v>86.0</v>
      </c>
      <c r="F6" s="95">
        <f t="shared" si="1"/>
        <v>0.8686868687</v>
      </c>
      <c r="H6" s="482"/>
      <c r="I6" s="482"/>
      <c r="J6" s="482"/>
      <c r="K6" s="482"/>
      <c r="L6" s="482"/>
      <c r="M6" s="482"/>
      <c r="N6" s="482"/>
      <c r="O6" s="482"/>
      <c r="P6" s="482"/>
      <c r="Q6" s="482"/>
      <c r="R6" s="482"/>
      <c r="S6" s="482"/>
      <c r="T6" s="482"/>
      <c r="U6" s="482"/>
      <c r="V6" s="482"/>
      <c r="W6" s="482"/>
      <c r="X6" s="482"/>
      <c r="Y6" s="482"/>
      <c r="Z6" s="482"/>
      <c r="AA6" s="483"/>
      <c r="AB6" s="483"/>
      <c r="AC6" s="483"/>
      <c r="AD6" s="482"/>
    </row>
    <row r="7" ht="15.75" customHeight="1">
      <c r="A7" s="432">
        <v>6.0</v>
      </c>
      <c r="B7" s="477" t="s">
        <v>353</v>
      </c>
      <c r="C7" s="478">
        <v>74.49</v>
      </c>
      <c r="D7" s="434">
        <v>119.0</v>
      </c>
      <c r="E7" s="434">
        <v>104.0</v>
      </c>
      <c r="F7" s="95">
        <f t="shared" si="1"/>
        <v>0.8739495798</v>
      </c>
      <c r="H7" s="482"/>
      <c r="I7" s="482"/>
      <c r="J7" s="482"/>
      <c r="K7" s="482"/>
      <c r="L7" s="482"/>
      <c r="M7" s="482"/>
      <c r="N7" s="482"/>
      <c r="O7" s="482"/>
      <c r="P7" s="482"/>
      <c r="Q7" s="482"/>
      <c r="R7" s="482"/>
      <c r="S7" s="482"/>
      <c r="T7" s="482"/>
      <c r="U7" s="482"/>
      <c r="V7" s="482"/>
      <c r="W7" s="482"/>
      <c r="X7" s="482"/>
      <c r="Y7" s="482"/>
      <c r="Z7" s="482"/>
      <c r="AA7" s="483"/>
      <c r="AB7" s="483"/>
      <c r="AC7" s="483"/>
      <c r="AD7" s="482"/>
    </row>
    <row r="8" ht="15.75" customHeight="1">
      <c r="A8" s="432">
        <v>7.0</v>
      </c>
      <c r="B8" s="477" t="s">
        <v>354</v>
      </c>
      <c r="C8" s="478">
        <v>33.86</v>
      </c>
      <c r="D8" s="434">
        <v>54.0</v>
      </c>
      <c r="E8" s="434">
        <v>47.0</v>
      </c>
      <c r="F8" s="95">
        <f t="shared" si="1"/>
        <v>0.8703703704</v>
      </c>
      <c r="H8" s="482"/>
      <c r="I8" s="482"/>
      <c r="J8" s="482"/>
      <c r="K8" s="482"/>
      <c r="L8" s="482"/>
      <c r="M8" s="482"/>
      <c r="N8" s="482"/>
      <c r="O8" s="482"/>
      <c r="P8" s="482"/>
      <c r="Q8" s="482"/>
      <c r="R8" s="482"/>
      <c r="S8" s="482"/>
      <c r="T8" s="482"/>
      <c r="U8" s="482"/>
      <c r="V8" s="482"/>
      <c r="W8" s="482"/>
      <c r="X8" s="482"/>
      <c r="Y8" s="482"/>
      <c r="Z8" s="482"/>
      <c r="AA8" s="483"/>
      <c r="AB8" s="483"/>
      <c r="AC8" s="483"/>
      <c r="AD8" s="482"/>
    </row>
    <row r="9" ht="15.75" customHeight="1">
      <c r="A9" s="432">
        <v>8.0</v>
      </c>
      <c r="B9" s="477" t="s">
        <v>355</v>
      </c>
      <c r="C9" s="478">
        <v>55.59</v>
      </c>
      <c r="D9" s="434">
        <v>89.0</v>
      </c>
      <c r="E9" s="434">
        <v>78.0</v>
      </c>
      <c r="F9" s="95">
        <f t="shared" si="1"/>
        <v>0.8764044944</v>
      </c>
      <c r="H9" s="483"/>
      <c r="I9" s="483"/>
      <c r="J9" s="483"/>
      <c r="K9" s="483"/>
      <c r="L9" s="483"/>
      <c r="M9" s="483"/>
      <c r="N9" s="483"/>
      <c r="O9" s="483"/>
      <c r="P9" s="483"/>
      <c r="Q9" s="483"/>
      <c r="R9" s="483"/>
      <c r="S9" s="483"/>
      <c r="T9" s="483"/>
      <c r="U9" s="483"/>
      <c r="V9" s="483"/>
      <c r="W9" s="483"/>
      <c r="X9" s="483"/>
      <c r="Y9" s="483"/>
      <c r="Z9" s="483"/>
      <c r="AA9" s="483"/>
      <c r="AB9" s="483"/>
      <c r="AC9" s="483"/>
      <c r="AD9" s="483"/>
    </row>
    <row r="10" ht="15.75" customHeight="1">
      <c r="A10" s="432">
        <v>9.0</v>
      </c>
      <c r="B10" s="477" t="s">
        <v>356</v>
      </c>
      <c r="C10" s="478">
        <v>66.87</v>
      </c>
      <c r="D10" s="434">
        <v>107.0</v>
      </c>
      <c r="E10" s="434">
        <v>94.0</v>
      </c>
      <c r="F10" s="95">
        <f t="shared" si="1"/>
        <v>0.8785046729</v>
      </c>
      <c r="H10" s="483"/>
      <c r="I10" s="483"/>
      <c r="J10" s="483"/>
      <c r="K10" s="483"/>
      <c r="L10" s="483"/>
      <c r="M10" s="483"/>
      <c r="N10" s="483"/>
      <c r="O10" s="483"/>
      <c r="P10" s="483"/>
      <c r="Q10" s="483"/>
      <c r="R10" s="483"/>
      <c r="S10" s="483"/>
      <c r="T10" s="483"/>
      <c r="U10" s="483"/>
      <c r="V10" s="483"/>
      <c r="W10" s="483"/>
      <c r="X10" s="483"/>
      <c r="Y10" s="483"/>
      <c r="Z10" s="483"/>
      <c r="AA10" s="483"/>
      <c r="AB10" s="483"/>
      <c r="AC10" s="483"/>
      <c r="AD10" s="483"/>
    </row>
    <row r="11" ht="15.75" customHeight="1">
      <c r="A11" s="432">
        <v>10.0</v>
      </c>
      <c r="B11" s="477" t="s">
        <v>357</v>
      </c>
      <c r="C11" s="478">
        <v>39.55</v>
      </c>
      <c r="D11" s="434">
        <v>63.0</v>
      </c>
      <c r="E11" s="434">
        <v>55.0</v>
      </c>
      <c r="F11" s="95">
        <f t="shared" si="1"/>
        <v>0.873015873</v>
      </c>
      <c r="H11" s="483"/>
      <c r="I11" s="483"/>
      <c r="J11" s="483"/>
      <c r="K11" s="483"/>
      <c r="L11" s="483"/>
      <c r="M11" s="483"/>
      <c r="N11" s="483"/>
      <c r="O11" s="483"/>
      <c r="P11" s="483"/>
      <c r="Q11" s="483"/>
      <c r="R11" s="483"/>
      <c r="S11" s="483"/>
      <c r="T11" s="483"/>
      <c r="U11" s="483"/>
      <c r="V11" s="483"/>
      <c r="W11" s="483"/>
      <c r="X11" s="483"/>
      <c r="Y11" s="483"/>
      <c r="Z11" s="483"/>
      <c r="AA11" s="483"/>
      <c r="AB11" s="483"/>
      <c r="AC11" s="483"/>
      <c r="AD11" s="483"/>
    </row>
    <row r="12" ht="15.75" customHeight="1">
      <c r="A12" s="432">
        <v>11.0</v>
      </c>
      <c r="B12" s="477" t="s">
        <v>358</v>
      </c>
      <c r="C12" s="478">
        <v>66.98</v>
      </c>
      <c r="D12" s="434">
        <v>107.0</v>
      </c>
      <c r="E12" s="434">
        <v>94.0</v>
      </c>
      <c r="F12" s="95">
        <f t="shared" si="1"/>
        <v>0.8785046729</v>
      </c>
      <c r="H12" s="483"/>
      <c r="I12" s="483"/>
      <c r="J12" s="483"/>
      <c r="K12" s="483"/>
      <c r="L12" s="483"/>
      <c r="M12" s="483"/>
      <c r="N12" s="483"/>
      <c r="O12" s="483"/>
      <c r="P12" s="483"/>
      <c r="Q12" s="483"/>
      <c r="R12" s="483"/>
      <c r="S12" s="483"/>
      <c r="T12" s="483"/>
      <c r="U12" s="483"/>
      <c r="V12" s="483"/>
      <c r="W12" s="483"/>
      <c r="X12" s="483"/>
      <c r="Y12" s="483"/>
      <c r="Z12" s="483"/>
      <c r="AA12" s="483"/>
      <c r="AB12" s="483"/>
      <c r="AC12" s="483"/>
      <c r="AD12" s="483"/>
    </row>
    <row r="13" ht="15.75" customHeight="1">
      <c r="A13" s="432">
        <v>12.0</v>
      </c>
      <c r="B13" s="477" t="s">
        <v>359</v>
      </c>
      <c r="C13" s="478">
        <v>81.1</v>
      </c>
      <c r="D13" s="434">
        <v>130.0</v>
      </c>
      <c r="E13" s="434">
        <v>114.0</v>
      </c>
      <c r="F13" s="95">
        <f t="shared" si="1"/>
        <v>0.8769230769</v>
      </c>
      <c r="H13" s="483"/>
      <c r="I13" s="483"/>
      <c r="J13" s="483"/>
      <c r="K13" s="483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483"/>
      <c r="X13" s="483"/>
      <c r="Y13" s="483"/>
      <c r="Z13" s="483"/>
      <c r="AA13" s="483"/>
      <c r="AB13" s="483"/>
      <c r="AC13" s="483"/>
      <c r="AD13" s="483"/>
    </row>
    <row r="14" ht="15.75" customHeight="1">
      <c r="A14" s="432">
        <v>13.0</v>
      </c>
      <c r="B14" s="477" t="s">
        <v>360</v>
      </c>
      <c r="C14" s="478">
        <v>40.86</v>
      </c>
      <c r="D14" s="434">
        <v>65.0</v>
      </c>
      <c r="E14" s="434">
        <v>57.0</v>
      </c>
      <c r="F14" s="95">
        <f t="shared" si="1"/>
        <v>0.8769230769</v>
      </c>
      <c r="H14" s="483"/>
      <c r="I14" s="483"/>
      <c r="J14" s="483"/>
      <c r="K14" s="483"/>
      <c r="L14" s="483"/>
      <c r="M14" s="483"/>
      <c r="N14" s="483"/>
      <c r="O14" s="483"/>
      <c r="P14" s="483"/>
      <c r="Q14" s="483"/>
      <c r="R14" s="483"/>
      <c r="S14" s="483"/>
      <c r="T14" s="483"/>
      <c r="U14" s="483"/>
      <c r="V14" s="483"/>
      <c r="W14" s="483"/>
      <c r="X14" s="483"/>
      <c r="Y14" s="483"/>
      <c r="Z14" s="483"/>
      <c r="AA14" s="483"/>
      <c r="AB14" s="483"/>
      <c r="AC14" s="483"/>
      <c r="AD14" s="483"/>
    </row>
    <row r="15" ht="15.75" customHeight="1">
      <c r="A15" s="432">
        <v>14.0</v>
      </c>
      <c r="B15" s="477" t="s">
        <v>361</v>
      </c>
      <c r="C15" s="478">
        <v>69.59</v>
      </c>
      <c r="D15" s="434">
        <v>111.0</v>
      </c>
      <c r="E15" s="434">
        <v>97.0</v>
      </c>
      <c r="F15" s="95">
        <f t="shared" si="1"/>
        <v>0.8738738739</v>
      </c>
      <c r="H15" s="483"/>
      <c r="I15" s="483"/>
      <c r="J15" s="483"/>
      <c r="K15" s="483"/>
      <c r="L15" s="483"/>
      <c r="M15" s="483"/>
      <c r="N15" s="483"/>
      <c r="O15" s="483"/>
      <c r="P15" s="483"/>
      <c r="Q15" s="483"/>
      <c r="R15" s="483"/>
      <c r="S15" s="483"/>
      <c r="T15" s="483"/>
      <c r="U15" s="483"/>
      <c r="V15" s="483"/>
      <c r="W15" s="483"/>
      <c r="X15" s="483"/>
      <c r="Y15" s="483"/>
      <c r="Z15" s="483"/>
      <c r="AA15" s="483"/>
      <c r="AB15" s="483"/>
      <c r="AC15" s="483"/>
      <c r="AD15" s="483"/>
    </row>
    <row r="16" ht="15.75" customHeight="1">
      <c r="A16" s="432">
        <v>15.0</v>
      </c>
      <c r="B16" s="477" t="s">
        <v>362</v>
      </c>
      <c r="C16" s="478">
        <v>84.36</v>
      </c>
      <c r="D16" s="434">
        <v>135.0</v>
      </c>
      <c r="E16" s="434">
        <v>118.0</v>
      </c>
      <c r="F16" s="95">
        <f t="shared" si="1"/>
        <v>0.8740740741</v>
      </c>
      <c r="H16" s="483"/>
      <c r="I16" s="483"/>
      <c r="J16" s="483"/>
      <c r="K16" s="483"/>
      <c r="L16" s="483"/>
      <c r="M16" s="483"/>
      <c r="N16" s="483"/>
      <c r="O16" s="483"/>
      <c r="P16" s="483"/>
      <c r="Q16" s="483"/>
      <c r="R16" s="483"/>
      <c r="S16" s="483"/>
      <c r="T16" s="483"/>
      <c r="U16" s="483"/>
      <c r="V16" s="483"/>
      <c r="W16" s="483"/>
      <c r="X16" s="483"/>
      <c r="Y16" s="483"/>
      <c r="Z16" s="483"/>
      <c r="AA16" s="483"/>
      <c r="AB16" s="483"/>
      <c r="AC16" s="483"/>
      <c r="AD16" s="483"/>
    </row>
    <row r="17" ht="15.75" customHeight="1">
      <c r="A17" s="432">
        <v>16.0</v>
      </c>
      <c r="B17" s="477" t="s">
        <v>363</v>
      </c>
      <c r="C17" s="478">
        <v>43.35</v>
      </c>
      <c r="D17" s="434">
        <v>69.0</v>
      </c>
      <c r="E17" s="434">
        <v>61.0</v>
      </c>
      <c r="F17" s="95">
        <f t="shared" si="1"/>
        <v>0.884057971</v>
      </c>
      <c r="H17" s="483"/>
      <c r="I17" s="483"/>
      <c r="J17" s="483"/>
      <c r="K17" s="483"/>
      <c r="L17" s="483"/>
      <c r="M17" s="483"/>
      <c r="N17" s="483"/>
      <c r="O17" s="483"/>
      <c r="P17" s="483"/>
      <c r="Q17" s="483"/>
      <c r="R17" s="483"/>
      <c r="S17" s="483"/>
      <c r="T17" s="483"/>
      <c r="U17" s="483"/>
      <c r="V17" s="483"/>
      <c r="W17" s="483"/>
      <c r="X17" s="483"/>
      <c r="Y17" s="483"/>
      <c r="Z17" s="483"/>
      <c r="AA17" s="483"/>
      <c r="AB17" s="483"/>
      <c r="AC17" s="483"/>
      <c r="AD17" s="483"/>
    </row>
    <row r="18" ht="15.75" customHeight="1">
      <c r="A18" s="432">
        <v>17.0</v>
      </c>
      <c r="B18" s="477" t="s">
        <v>364</v>
      </c>
      <c r="C18" s="478">
        <v>74.56</v>
      </c>
      <c r="D18" s="434">
        <v>119.0</v>
      </c>
      <c r="E18" s="434">
        <v>104.0</v>
      </c>
      <c r="F18" s="95">
        <f t="shared" si="1"/>
        <v>0.8739495798</v>
      </c>
      <c r="H18" s="483"/>
      <c r="I18" s="483"/>
      <c r="J18" s="483"/>
      <c r="K18" s="483"/>
      <c r="L18" s="483"/>
      <c r="M18" s="483"/>
      <c r="N18" s="483"/>
      <c r="O18" s="483"/>
      <c r="P18" s="483"/>
      <c r="Q18" s="483"/>
      <c r="R18" s="483"/>
      <c r="S18" s="483"/>
      <c r="T18" s="483"/>
      <c r="U18" s="483"/>
      <c r="V18" s="483"/>
      <c r="W18" s="483"/>
      <c r="X18" s="483"/>
      <c r="Y18" s="483"/>
      <c r="Z18" s="483"/>
      <c r="AA18" s="483"/>
      <c r="AB18" s="483"/>
      <c r="AC18" s="483"/>
      <c r="AD18" s="483"/>
    </row>
    <row r="19" ht="15.75" customHeight="1">
      <c r="A19" s="432">
        <v>18.0</v>
      </c>
      <c r="B19" s="477" t="s">
        <v>365</v>
      </c>
      <c r="C19" s="478">
        <v>90.58</v>
      </c>
      <c r="D19" s="434">
        <v>145.0</v>
      </c>
      <c r="E19" s="434">
        <v>127.0</v>
      </c>
      <c r="F19" s="95">
        <f t="shared" si="1"/>
        <v>0.875862069</v>
      </c>
      <c r="H19" s="483"/>
      <c r="I19" s="483"/>
      <c r="J19" s="483"/>
      <c r="K19" s="483"/>
      <c r="L19" s="483"/>
      <c r="M19" s="483"/>
      <c r="N19" s="483"/>
      <c r="O19" s="483"/>
      <c r="P19" s="483"/>
      <c r="Q19" s="483"/>
      <c r="R19" s="483"/>
      <c r="S19" s="483"/>
      <c r="T19" s="483"/>
      <c r="U19" s="483"/>
      <c r="V19" s="483"/>
      <c r="W19" s="483"/>
      <c r="X19" s="483"/>
      <c r="Y19" s="483"/>
      <c r="Z19" s="483"/>
      <c r="AA19" s="483"/>
      <c r="AB19" s="483"/>
      <c r="AC19" s="483"/>
      <c r="AD19" s="483"/>
    </row>
    <row r="20" ht="15.75" customHeight="1">
      <c r="A20" s="437"/>
      <c r="B20" s="438"/>
      <c r="C20" s="437"/>
      <c r="D20" s="437"/>
      <c r="E20" s="436"/>
      <c r="F20" s="436"/>
      <c r="G20" s="436"/>
      <c r="H20" s="436"/>
      <c r="I20" s="436"/>
      <c r="J20" s="436"/>
      <c r="K20" s="436"/>
      <c r="L20" s="436"/>
      <c r="M20" s="436"/>
      <c r="N20" s="436"/>
      <c r="O20" s="436"/>
      <c r="P20" s="436"/>
      <c r="Q20" s="436"/>
      <c r="R20" s="436"/>
      <c r="S20" s="436"/>
      <c r="T20" s="436"/>
      <c r="U20" s="436"/>
      <c r="V20" s="436"/>
      <c r="W20" s="436"/>
      <c r="X20" s="436"/>
      <c r="Y20" s="436"/>
      <c r="Z20" s="436"/>
      <c r="AA20" s="436"/>
      <c r="AB20" s="436"/>
      <c r="AC20" s="436"/>
      <c r="AD20" s="436"/>
    </row>
    <row r="21" ht="15.75" customHeight="1">
      <c r="A21" s="437"/>
      <c r="B21" s="438" t="s">
        <v>366</v>
      </c>
      <c r="C21" s="437"/>
      <c r="D21" s="437"/>
      <c r="E21" s="436"/>
      <c r="F21" s="436"/>
      <c r="G21" s="436"/>
      <c r="H21" s="436"/>
      <c r="I21" s="436"/>
      <c r="J21" s="436"/>
      <c r="K21" s="436"/>
      <c r="L21" s="436"/>
      <c r="M21" s="436"/>
      <c r="N21" s="436"/>
      <c r="O21" s="436"/>
      <c r="P21" s="436"/>
      <c r="Q21" s="436"/>
      <c r="R21" s="436"/>
      <c r="S21" s="436"/>
      <c r="T21" s="436"/>
      <c r="U21" s="436"/>
      <c r="V21" s="436"/>
      <c r="W21" s="436"/>
      <c r="X21" s="436"/>
      <c r="Y21" s="436"/>
      <c r="Z21" s="436"/>
      <c r="AA21" s="436"/>
      <c r="AB21" s="436"/>
      <c r="AC21" s="436"/>
      <c r="AD21" s="436"/>
    </row>
    <row r="22" ht="15.75" customHeight="1">
      <c r="A22" s="437"/>
      <c r="B22" s="438" t="s">
        <v>367</v>
      </c>
      <c r="C22" s="437"/>
      <c r="D22" s="437"/>
      <c r="E22" s="436"/>
      <c r="F22" s="436"/>
      <c r="G22" s="436"/>
      <c r="H22" s="436"/>
      <c r="I22" s="436"/>
      <c r="J22" s="436"/>
      <c r="K22" s="436"/>
      <c r="L22" s="436"/>
      <c r="M22" s="436"/>
      <c r="N22" s="436"/>
      <c r="O22" s="436"/>
      <c r="P22" s="436"/>
      <c r="Q22" s="436"/>
      <c r="R22" s="436"/>
      <c r="S22" s="436"/>
      <c r="T22" s="436"/>
      <c r="U22" s="436"/>
      <c r="V22" s="436"/>
      <c r="W22" s="436"/>
      <c r="X22" s="436"/>
      <c r="Y22" s="436"/>
      <c r="Z22" s="436"/>
      <c r="AA22" s="436"/>
      <c r="AB22" s="436"/>
      <c r="AC22" s="436"/>
      <c r="AD22" s="436"/>
    </row>
    <row r="23" ht="15.75" customHeight="1">
      <c r="A23" s="437"/>
      <c r="B23" s="438" t="s">
        <v>368</v>
      </c>
      <c r="C23" s="437"/>
      <c r="D23" s="437"/>
      <c r="E23" s="436"/>
      <c r="F23" s="436"/>
      <c r="G23" s="436"/>
      <c r="H23" s="436"/>
      <c r="I23" s="436"/>
      <c r="J23" s="436"/>
      <c r="K23" s="436"/>
      <c r="L23" s="436"/>
      <c r="M23" s="436"/>
      <c r="N23" s="436"/>
      <c r="O23" s="436"/>
      <c r="P23" s="436"/>
      <c r="Q23" s="436"/>
      <c r="R23" s="436"/>
      <c r="S23" s="436"/>
      <c r="T23" s="436"/>
      <c r="U23" s="436"/>
      <c r="V23" s="436"/>
      <c r="W23" s="436"/>
      <c r="X23" s="436"/>
      <c r="Y23" s="436"/>
      <c r="Z23" s="436"/>
      <c r="AA23" s="436"/>
      <c r="AB23" s="436"/>
      <c r="AC23" s="436"/>
      <c r="AD23" s="436"/>
    </row>
    <row r="24" ht="15.75" customHeight="1">
      <c r="A24" s="437"/>
      <c r="B24" s="438" t="s">
        <v>369</v>
      </c>
      <c r="C24" s="437"/>
      <c r="D24" s="437"/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436"/>
      <c r="V24" s="436"/>
      <c r="W24" s="436"/>
      <c r="X24" s="436"/>
      <c r="Y24" s="436"/>
      <c r="Z24" s="436"/>
      <c r="AA24" s="436"/>
      <c r="AB24" s="436"/>
      <c r="AC24" s="436"/>
      <c r="AD24" s="436"/>
    </row>
    <row r="25" ht="15.75" customHeight="1">
      <c r="A25" s="437"/>
      <c r="B25" s="438" t="s">
        <v>370</v>
      </c>
      <c r="C25" s="437"/>
      <c r="D25" s="437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  <c r="AA25" s="436"/>
      <c r="AB25" s="436"/>
      <c r="AC25" s="436"/>
      <c r="AD25" s="436"/>
    </row>
    <row r="26" ht="15.75" customHeight="1">
      <c r="A26" s="437"/>
      <c r="B26" s="438"/>
      <c r="C26" s="437"/>
      <c r="D26" s="437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436"/>
      <c r="V26" s="436"/>
      <c r="W26" s="436"/>
      <c r="X26" s="436"/>
      <c r="Y26" s="436"/>
      <c r="Z26" s="436"/>
      <c r="AA26" s="436"/>
      <c r="AB26" s="436"/>
      <c r="AC26" s="436"/>
      <c r="AD26" s="436"/>
    </row>
    <row r="27" ht="15.75" customHeight="1">
      <c r="A27" s="437"/>
      <c r="B27" s="438"/>
      <c r="C27" s="437"/>
      <c r="D27" s="437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36"/>
      <c r="U27" s="436"/>
      <c r="V27" s="436"/>
      <c r="W27" s="436"/>
      <c r="X27" s="436"/>
      <c r="Y27" s="436"/>
      <c r="Z27" s="436"/>
      <c r="AA27" s="436"/>
      <c r="AB27" s="436"/>
      <c r="AC27" s="436"/>
      <c r="AD27" s="436"/>
    </row>
    <row r="28" ht="15.75" customHeight="1">
      <c r="A28" s="437"/>
      <c r="B28" s="438"/>
      <c r="C28" s="437"/>
      <c r="D28" s="437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36"/>
      <c r="AD28" s="436"/>
    </row>
    <row r="29" ht="15.75" customHeight="1">
      <c r="A29" s="437"/>
      <c r="B29" s="438"/>
      <c r="C29" s="437"/>
      <c r="D29" s="437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436"/>
      <c r="V29" s="436"/>
      <c r="W29" s="436"/>
      <c r="X29" s="436"/>
      <c r="Y29" s="436"/>
      <c r="Z29" s="436"/>
      <c r="AA29" s="436"/>
      <c r="AB29" s="436"/>
      <c r="AC29" s="436"/>
      <c r="AD29" s="436"/>
    </row>
    <row r="30" ht="15.75" customHeight="1">
      <c r="A30" s="437"/>
      <c r="B30" s="438"/>
      <c r="C30" s="437"/>
      <c r="D30" s="437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36"/>
      <c r="S30" s="436"/>
      <c r="T30" s="436"/>
      <c r="U30" s="436"/>
      <c r="V30" s="436"/>
      <c r="W30" s="436"/>
      <c r="X30" s="436"/>
      <c r="Y30" s="436"/>
      <c r="Z30" s="436"/>
      <c r="AA30" s="436"/>
      <c r="AB30" s="436"/>
      <c r="AC30" s="436"/>
      <c r="AD30" s="436"/>
    </row>
    <row r="31" ht="15.75" customHeight="1">
      <c r="A31" s="437"/>
      <c r="B31" s="438"/>
      <c r="C31" s="437"/>
      <c r="D31" s="437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36"/>
      <c r="U31" s="436"/>
      <c r="V31" s="436"/>
      <c r="W31" s="436"/>
      <c r="X31" s="436"/>
      <c r="Y31" s="436"/>
      <c r="Z31" s="436"/>
      <c r="AA31" s="436"/>
      <c r="AB31" s="436"/>
      <c r="AC31" s="436"/>
      <c r="AD31" s="436"/>
    </row>
    <row r="32" ht="15.75" customHeight="1">
      <c r="A32" s="437"/>
      <c r="B32" s="438"/>
      <c r="C32" s="437"/>
      <c r="D32" s="437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36"/>
      <c r="S32" s="436"/>
      <c r="T32" s="436"/>
      <c r="U32" s="436"/>
      <c r="V32" s="436"/>
      <c r="W32" s="436"/>
      <c r="X32" s="436"/>
      <c r="Y32" s="436"/>
      <c r="Z32" s="436"/>
      <c r="AA32" s="436"/>
      <c r="AB32" s="436"/>
      <c r="AC32" s="436"/>
      <c r="AD32" s="436"/>
    </row>
    <row r="33" ht="15.75" customHeight="1">
      <c r="A33" s="437"/>
      <c r="B33" s="438"/>
      <c r="C33" s="437"/>
      <c r="D33" s="437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36"/>
      <c r="U33" s="436"/>
      <c r="V33" s="436"/>
      <c r="W33" s="436"/>
      <c r="X33" s="436"/>
      <c r="Y33" s="436"/>
      <c r="Z33" s="436"/>
      <c r="AA33" s="436"/>
      <c r="AB33" s="436"/>
      <c r="AC33" s="436"/>
      <c r="AD33" s="436"/>
    </row>
    <row r="34" ht="15.75" customHeight="1">
      <c r="A34" s="437"/>
      <c r="B34" s="438"/>
      <c r="C34" s="437"/>
      <c r="D34" s="437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36"/>
      <c r="V34" s="436"/>
      <c r="W34" s="436"/>
      <c r="X34" s="436"/>
      <c r="Y34" s="436"/>
      <c r="Z34" s="436"/>
      <c r="AA34" s="436"/>
      <c r="AB34" s="436"/>
      <c r="AC34" s="436"/>
      <c r="AD34" s="436"/>
    </row>
    <row r="35" ht="15.75" customHeight="1">
      <c r="A35" s="437"/>
      <c r="B35" s="438"/>
      <c r="C35" s="437"/>
      <c r="D35" s="437"/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36"/>
      <c r="T35" s="436"/>
      <c r="U35" s="436"/>
      <c r="V35" s="436"/>
      <c r="W35" s="436"/>
      <c r="X35" s="436"/>
      <c r="Y35" s="436"/>
      <c r="Z35" s="436"/>
      <c r="AA35" s="436"/>
      <c r="AB35" s="436"/>
      <c r="AC35" s="436"/>
      <c r="AD35" s="436"/>
    </row>
    <row r="36" ht="15.75" customHeight="1">
      <c r="A36" s="437"/>
      <c r="B36" s="438"/>
      <c r="C36" s="437"/>
      <c r="D36" s="437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436"/>
      <c r="V36" s="436"/>
      <c r="W36" s="436"/>
      <c r="X36" s="436"/>
      <c r="Y36" s="436"/>
      <c r="Z36" s="436"/>
      <c r="AA36" s="436"/>
      <c r="AB36" s="436"/>
      <c r="AC36" s="436"/>
      <c r="AD36" s="436"/>
    </row>
    <row r="37" ht="15.75" customHeight="1">
      <c r="A37" s="437"/>
      <c r="B37" s="438"/>
      <c r="C37" s="437"/>
      <c r="D37" s="437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36"/>
      <c r="T37" s="436"/>
      <c r="U37" s="436"/>
      <c r="V37" s="436"/>
      <c r="W37" s="436"/>
      <c r="X37" s="436"/>
      <c r="Y37" s="436"/>
      <c r="Z37" s="436"/>
      <c r="AA37" s="436"/>
      <c r="AB37" s="436"/>
      <c r="AC37" s="436"/>
      <c r="AD37" s="436"/>
    </row>
    <row r="38" ht="15.75" customHeight="1">
      <c r="A38" s="437"/>
      <c r="B38" s="438"/>
      <c r="C38" s="437"/>
      <c r="D38" s="437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436"/>
      <c r="V38" s="436"/>
      <c r="W38" s="436"/>
      <c r="X38" s="436"/>
      <c r="Y38" s="436"/>
      <c r="Z38" s="436"/>
      <c r="AA38" s="436"/>
      <c r="AB38" s="436"/>
      <c r="AC38" s="436"/>
      <c r="AD38" s="436"/>
    </row>
    <row r="39" ht="15.75" customHeight="1">
      <c r="A39" s="437"/>
      <c r="B39" s="438"/>
      <c r="C39" s="437"/>
      <c r="D39" s="437"/>
      <c r="E39" s="436"/>
      <c r="F39" s="436"/>
      <c r="G39" s="436"/>
      <c r="H39" s="436"/>
      <c r="I39" s="436"/>
      <c r="J39" s="436"/>
      <c r="K39" s="436"/>
      <c r="L39" s="436"/>
      <c r="M39" s="436"/>
      <c r="N39" s="436"/>
      <c r="O39" s="436"/>
      <c r="P39" s="436"/>
      <c r="Q39" s="436"/>
      <c r="R39" s="436"/>
      <c r="S39" s="436"/>
      <c r="T39" s="436"/>
      <c r="U39" s="436"/>
      <c r="V39" s="436"/>
      <c r="W39" s="436"/>
      <c r="X39" s="436"/>
      <c r="Y39" s="436"/>
      <c r="Z39" s="436"/>
      <c r="AA39" s="436"/>
      <c r="AB39" s="436"/>
      <c r="AC39" s="436"/>
      <c r="AD39" s="436"/>
    </row>
    <row r="40" ht="15.75" customHeight="1">
      <c r="A40" s="437"/>
      <c r="B40" s="438"/>
      <c r="C40" s="437"/>
      <c r="D40" s="437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436"/>
      <c r="V40" s="436"/>
      <c r="W40" s="436"/>
      <c r="X40" s="436"/>
      <c r="Y40" s="436"/>
      <c r="Z40" s="436"/>
      <c r="AA40" s="436"/>
      <c r="AB40" s="436"/>
      <c r="AC40" s="436"/>
      <c r="AD40" s="436"/>
    </row>
    <row r="41" ht="15.75" customHeight="1">
      <c r="A41" s="437"/>
      <c r="B41" s="438"/>
      <c r="C41" s="437"/>
      <c r="D41" s="437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436"/>
      <c r="V41" s="436"/>
      <c r="W41" s="436"/>
      <c r="X41" s="436"/>
      <c r="Y41" s="436"/>
      <c r="Z41" s="436"/>
      <c r="AA41" s="436"/>
      <c r="AB41" s="436"/>
      <c r="AC41" s="436"/>
      <c r="AD41" s="436"/>
    </row>
    <row r="42" ht="15.75" customHeight="1">
      <c r="A42" s="437"/>
      <c r="B42" s="438"/>
      <c r="C42" s="437"/>
      <c r="D42" s="437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36"/>
      <c r="V42" s="436"/>
      <c r="W42" s="436"/>
      <c r="X42" s="436"/>
      <c r="Y42" s="436"/>
      <c r="Z42" s="436"/>
      <c r="AA42" s="436"/>
      <c r="AB42" s="436"/>
      <c r="AC42" s="436"/>
      <c r="AD42" s="436"/>
    </row>
    <row r="43" ht="15.75" customHeight="1">
      <c r="A43" s="437"/>
      <c r="B43" s="438"/>
      <c r="C43" s="437"/>
      <c r="D43" s="437"/>
      <c r="E43" s="436"/>
      <c r="F43" s="436"/>
      <c r="G43" s="436"/>
      <c r="H43" s="436"/>
      <c r="I43" s="436"/>
      <c r="J43" s="436"/>
      <c r="K43" s="436"/>
      <c r="L43" s="436"/>
      <c r="M43" s="436"/>
      <c r="N43" s="436"/>
      <c r="O43" s="436"/>
      <c r="P43" s="436"/>
      <c r="Q43" s="436"/>
      <c r="R43" s="436"/>
      <c r="S43" s="436"/>
      <c r="T43" s="436"/>
      <c r="U43" s="436"/>
      <c r="V43" s="436"/>
      <c r="W43" s="436"/>
      <c r="X43" s="436"/>
      <c r="Y43" s="436"/>
      <c r="Z43" s="436"/>
      <c r="AA43" s="436"/>
      <c r="AB43" s="436"/>
      <c r="AC43" s="436"/>
      <c r="AD43" s="436"/>
    </row>
    <row r="44" ht="15.75" customHeight="1">
      <c r="A44" s="437"/>
      <c r="B44" s="438"/>
      <c r="C44" s="437"/>
      <c r="D44" s="437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36"/>
      <c r="V44" s="436"/>
      <c r="W44" s="436"/>
      <c r="X44" s="436"/>
      <c r="Y44" s="436"/>
      <c r="Z44" s="436"/>
      <c r="AA44" s="436"/>
      <c r="AB44" s="436"/>
      <c r="AC44" s="436"/>
      <c r="AD44" s="436"/>
    </row>
    <row r="45" ht="15.75" customHeight="1">
      <c r="A45" s="437"/>
      <c r="B45" s="438"/>
      <c r="C45" s="437"/>
      <c r="D45" s="437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436"/>
      <c r="V45" s="436"/>
      <c r="W45" s="436"/>
      <c r="X45" s="436"/>
      <c r="Y45" s="436"/>
      <c r="Z45" s="436"/>
      <c r="AA45" s="436"/>
      <c r="AB45" s="436"/>
      <c r="AC45" s="436"/>
      <c r="AD45" s="436"/>
    </row>
    <row r="46" ht="15.75" customHeight="1">
      <c r="A46" s="437"/>
      <c r="B46" s="438"/>
      <c r="C46" s="437"/>
      <c r="D46" s="437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36"/>
      <c r="U46" s="436"/>
      <c r="V46" s="436"/>
      <c r="W46" s="436"/>
      <c r="X46" s="436"/>
      <c r="Y46" s="436"/>
      <c r="Z46" s="436"/>
      <c r="AA46" s="436"/>
      <c r="AB46" s="436"/>
      <c r="AC46" s="436"/>
      <c r="AD46" s="436"/>
    </row>
    <row r="47" ht="15.75" customHeight="1">
      <c r="A47" s="437"/>
      <c r="B47" s="438"/>
      <c r="C47" s="437"/>
      <c r="D47" s="437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</row>
    <row r="48" ht="15.75" customHeight="1">
      <c r="A48" s="437"/>
      <c r="B48" s="438"/>
      <c r="C48" s="437"/>
      <c r="D48" s="437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36"/>
      <c r="V48" s="436"/>
      <c r="W48" s="436"/>
      <c r="X48" s="436"/>
      <c r="Y48" s="436"/>
      <c r="Z48" s="436"/>
      <c r="AA48" s="436"/>
      <c r="AB48" s="436"/>
      <c r="AC48" s="436"/>
      <c r="AD48" s="436"/>
    </row>
    <row r="49" ht="15.75" customHeight="1">
      <c r="A49" s="437"/>
      <c r="B49" s="438"/>
      <c r="C49" s="437"/>
      <c r="D49" s="437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436"/>
      <c r="W49" s="436"/>
      <c r="X49" s="436"/>
      <c r="Y49" s="436"/>
      <c r="Z49" s="436"/>
      <c r="AA49" s="436"/>
      <c r="AB49" s="436"/>
      <c r="AC49" s="436"/>
      <c r="AD49" s="436"/>
    </row>
    <row r="50" ht="15.75" customHeight="1">
      <c r="A50" s="437"/>
      <c r="B50" s="438"/>
      <c r="C50" s="437"/>
      <c r="D50" s="437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36"/>
      <c r="U50" s="436"/>
      <c r="V50" s="436"/>
      <c r="W50" s="436"/>
      <c r="X50" s="436"/>
      <c r="Y50" s="436"/>
      <c r="Z50" s="436"/>
      <c r="AA50" s="436"/>
      <c r="AB50" s="436"/>
      <c r="AC50" s="436"/>
      <c r="AD50" s="436"/>
    </row>
    <row r="51" ht="15.75" customHeight="1">
      <c r="A51" s="437"/>
      <c r="B51" s="438"/>
      <c r="C51" s="437"/>
      <c r="D51" s="437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436"/>
      <c r="W51" s="436"/>
      <c r="X51" s="436"/>
      <c r="Y51" s="436"/>
      <c r="Z51" s="436"/>
      <c r="AA51" s="436"/>
      <c r="AB51" s="436"/>
      <c r="AC51" s="436"/>
      <c r="AD51" s="436"/>
    </row>
    <row r="52" ht="15.75" customHeight="1">
      <c r="A52" s="437"/>
      <c r="B52" s="438"/>
      <c r="C52" s="437"/>
      <c r="D52" s="437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436"/>
      <c r="V52" s="436"/>
      <c r="W52" s="436"/>
      <c r="X52" s="436"/>
      <c r="Y52" s="436"/>
      <c r="Z52" s="436"/>
      <c r="AA52" s="436"/>
      <c r="AB52" s="436"/>
      <c r="AC52" s="436"/>
      <c r="AD52" s="436"/>
    </row>
    <row r="53" ht="15.75" customHeight="1">
      <c r="A53" s="437"/>
      <c r="B53" s="438"/>
      <c r="C53" s="437"/>
      <c r="D53" s="437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436"/>
      <c r="V53" s="436"/>
      <c r="W53" s="436"/>
      <c r="X53" s="436"/>
      <c r="Y53" s="436"/>
      <c r="Z53" s="436"/>
      <c r="AA53" s="436"/>
      <c r="AB53" s="436"/>
      <c r="AC53" s="436"/>
      <c r="AD53" s="436"/>
    </row>
    <row r="54" ht="15.75" customHeight="1">
      <c r="A54" s="437"/>
      <c r="B54" s="438"/>
      <c r="C54" s="437"/>
      <c r="D54" s="437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36"/>
      <c r="S54" s="436"/>
      <c r="T54" s="436"/>
      <c r="U54" s="436"/>
      <c r="V54" s="436"/>
      <c r="W54" s="436"/>
      <c r="X54" s="436"/>
      <c r="Y54" s="436"/>
      <c r="Z54" s="436"/>
      <c r="AA54" s="436"/>
      <c r="AB54" s="436"/>
      <c r="AC54" s="436"/>
      <c r="AD54" s="436"/>
    </row>
    <row r="55" ht="15.75" customHeight="1">
      <c r="A55" s="437"/>
      <c r="B55" s="438"/>
      <c r="C55" s="437"/>
      <c r="D55" s="437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36"/>
      <c r="V55" s="436"/>
      <c r="W55" s="436"/>
      <c r="X55" s="436"/>
      <c r="Y55" s="436"/>
      <c r="Z55" s="436"/>
      <c r="AA55" s="436"/>
      <c r="AB55" s="436"/>
      <c r="AC55" s="436"/>
      <c r="AD55" s="436"/>
    </row>
    <row r="56" ht="15.75" customHeight="1">
      <c r="A56" s="437"/>
      <c r="B56" s="438"/>
      <c r="C56" s="437"/>
      <c r="D56" s="437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36"/>
      <c r="T56" s="436"/>
      <c r="U56" s="436"/>
      <c r="V56" s="436"/>
      <c r="W56" s="436"/>
      <c r="X56" s="436"/>
      <c r="Y56" s="436"/>
      <c r="Z56" s="436"/>
      <c r="AA56" s="436"/>
      <c r="AB56" s="436"/>
      <c r="AC56" s="436"/>
      <c r="AD56" s="436"/>
    </row>
    <row r="57" ht="15.75" customHeight="1">
      <c r="A57" s="437"/>
      <c r="B57" s="438"/>
      <c r="C57" s="437"/>
      <c r="D57" s="437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436"/>
      <c r="V57" s="436"/>
      <c r="W57" s="436"/>
      <c r="X57" s="436"/>
      <c r="Y57" s="436"/>
      <c r="Z57" s="436"/>
      <c r="AA57" s="436"/>
      <c r="AB57" s="436"/>
      <c r="AC57" s="436"/>
      <c r="AD57" s="436"/>
    </row>
    <row r="58" ht="15.75" customHeight="1">
      <c r="A58" s="437"/>
      <c r="B58" s="438"/>
      <c r="C58" s="437"/>
      <c r="D58" s="437"/>
      <c r="E58" s="436"/>
      <c r="F58" s="436"/>
      <c r="G58" s="436"/>
      <c r="H58" s="436"/>
      <c r="I58" s="436"/>
      <c r="J58" s="436"/>
      <c r="K58" s="436"/>
      <c r="L58" s="436"/>
      <c r="M58" s="436"/>
      <c r="N58" s="436"/>
      <c r="O58" s="436"/>
      <c r="P58" s="436"/>
      <c r="Q58" s="436"/>
      <c r="R58" s="436"/>
      <c r="S58" s="436"/>
      <c r="T58" s="436"/>
      <c r="U58" s="436"/>
      <c r="V58" s="436"/>
      <c r="W58" s="436"/>
      <c r="X58" s="436"/>
      <c r="Y58" s="436"/>
      <c r="Z58" s="436"/>
      <c r="AA58" s="436"/>
      <c r="AB58" s="436"/>
      <c r="AC58" s="436"/>
      <c r="AD58" s="436"/>
    </row>
    <row r="59" ht="15.75" customHeight="1">
      <c r="A59" s="437"/>
      <c r="B59" s="438"/>
      <c r="C59" s="437"/>
      <c r="D59" s="437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436"/>
      <c r="V59" s="436"/>
      <c r="W59" s="436"/>
      <c r="X59" s="436"/>
      <c r="Y59" s="436"/>
      <c r="Z59" s="436"/>
      <c r="AA59" s="436"/>
      <c r="AB59" s="436"/>
      <c r="AC59" s="436"/>
      <c r="AD59" s="436"/>
    </row>
    <row r="60" ht="15.75" customHeight="1">
      <c r="A60" s="437"/>
      <c r="B60" s="438"/>
      <c r="C60" s="437"/>
      <c r="D60" s="437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6"/>
      <c r="S60" s="436"/>
      <c r="T60" s="436"/>
      <c r="U60" s="436"/>
      <c r="V60" s="436"/>
      <c r="W60" s="436"/>
      <c r="X60" s="436"/>
      <c r="Y60" s="436"/>
      <c r="Z60" s="436"/>
      <c r="AA60" s="436"/>
      <c r="AB60" s="436"/>
      <c r="AC60" s="436"/>
      <c r="AD60" s="436"/>
    </row>
    <row r="61" ht="15.75" customHeight="1">
      <c r="A61" s="437"/>
      <c r="B61" s="438"/>
      <c r="C61" s="437"/>
      <c r="D61" s="437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436"/>
      <c r="V61" s="436"/>
      <c r="W61" s="436"/>
      <c r="X61" s="436"/>
      <c r="Y61" s="436"/>
      <c r="Z61" s="436"/>
      <c r="AA61" s="436"/>
      <c r="AB61" s="436"/>
      <c r="AC61" s="436"/>
      <c r="AD61" s="436"/>
    </row>
    <row r="62" ht="15.75" customHeight="1">
      <c r="A62" s="437"/>
      <c r="B62" s="438"/>
      <c r="C62" s="437"/>
      <c r="D62" s="437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36"/>
      <c r="R62" s="436"/>
      <c r="S62" s="436"/>
      <c r="T62" s="436"/>
      <c r="U62" s="436"/>
      <c r="V62" s="436"/>
      <c r="W62" s="436"/>
      <c r="X62" s="436"/>
      <c r="Y62" s="436"/>
      <c r="Z62" s="436"/>
      <c r="AA62" s="436"/>
      <c r="AB62" s="436"/>
      <c r="AC62" s="436"/>
      <c r="AD62" s="436"/>
    </row>
    <row r="63" ht="15.75" customHeight="1">
      <c r="A63" s="437"/>
      <c r="B63" s="438"/>
      <c r="C63" s="437"/>
      <c r="D63" s="437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436"/>
      <c r="V63" s="436"/>
      <c r="W63" s="436"/>
      <c r="X63" s="436"/>
      <c r="Y63" s="436"/>
      <c r="Z63" s="436"/>
      <c r="AA63" s="436"/>
      <c r="AB63" s="436"/>
      <c r="AC63" s="436"/>
      <c r="AD63" s="436"/>
    </row>
    <row r="64" ht="15.75" customHeight="1">
      <c r="A64" s="437"/>
      <c r="B64" s="438"/>
      <c r="C64" s="437"/>
      <c r="D64" s="437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</row>
    <row r="65" ht="15.75" customHeight="1">
      <c r="A65" s="437"/>
      <c r="B65" s="438"/>
      <c r="C65" s="437"/>
      <c r="D65" s="437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436"/>
      <c r="W65" s="436"/>
      <c r="X65" s="436"/>
      <c r="Y65" s="436"/>
      <c r="Z65" s="436"/>
      <c r="AA65" s="436"/>
      <c r="AB65" s="436"/>
      <c r="AC65" s="436"/>
      <c r="AD65" s="436"/>
    </row>
    <row r="66" ht="15.75" customHeight="1">
      <c r="A66" s="437"/>
      <c r="B66" s="438"/>
      <c r="C66" s="437"/>
      <c r="D66" s="437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36"/>
      <c r="U66" s="436"/>
      <c r="V66" s="436"/>
      <c r="W66" s="436"/>
      <c r="X66" s="436"/>
      <c r="Y66" s="436"/>
      <c r="Z66" s="436"/>
      <c r="AA66" s="436"/>
      <c r="AB66" s="436"/>
      <c r="AC66" s="436"/>
      <c r="AD66" s="436"/>
    </row>
    <row r="67" ht="15.75" customHeight="1">
      <c r="A67" s="437"/>
      <c r="B67" s="438"/>
      <c r="C67" s="437"/>
      <c r="D67" s="437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36"/>
      <c r="AD67" s="436"/>
    </row>
    <row r="68" ht="15.75" customHeight="1">
      <c r="A68" s="437"/>
      <c r="B68" s="438"/>
      <c r="C68" s="437"/>
      <c r="D68" s="437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436"/>
      <c r="V68" s="436"/>
      <c r="W68" s="436"/>
      <c r="X68" s="436"/>
      <c r="Y68" s="436"/>
      <c r="Z68" s="436"/>
      <c r="AA68" s="436"/>
      <c r="AB68" s="436"/>
      <c r="AC68" s="436"/>
      <c r="AD68" s="436"/>
    </row>
    <row r="69" ht="15.75" customHeight="1">
      <c r="A69" s="437"/>
      <c r="B69" s="438"/>
      <c r="C69" s="437"/>
      <c r="D69" s="437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436"/>
      <c r="V69" s="436"/>
      <c r="W69" s="436"/>
      <c r="X69" s="436"/>
      <c r="Y69" s="436"/>
      <c r="Z69" s="436"/>
      <c r="AA69" s="436"/>
      <c r="AB69" s="436"/>
      <c r="AC69" s="436"/>
      <c r="AD69" s="436"/>
    </row>
    <row r="70" ht="15.75" customHeight="1">
      <c r="A70" s="437"/>
      <c r="B70" s="438"/>
      <c r="C70" s="437"/>
      <c r="D70" s="437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  <c r="AD70" s="436"/>
    </row>
    <row r="71" ht="15.75" customHeight="1">
      <c r="A71" s="437"/>
      <c r="B71" s="438"/>
      <c r="C71" s="437"/>
      <c r="D71" s="437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  <c r="AA71" s="436"/>
      <c r="AB71" s="436"/>
      <c r="AC71" s="436"/>
      <c r="AD71" s="436"/>
    </row>
    <row r="72" ht="15.75" customHeight="1">
      <c r="A72" s="437"/>
      <c r="B72" s="438"/>
      <c r="C72" s="437"/>
      <c r="D72" s="437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36"/>
      <c r="U72" s="436"/>
      <c r="V72" s="436"/>
      <c r="W72" s="436"/>
      <c r="X72" s="436"/>
      <c r="Y72" s="436"/>
      <c r="Z72" s="436"/>
      <c r="AA72" s="436"/>
      <c r="AB72" s="436"/>
      <c r="AC72" s="436"/>
      <c r="AD72" s="436"/>
    </row>
    <row r="73" ht="15.75" customHeight="1">
      <c r="A73" s="437"/>
      <c r="B73" s="438"/>
      <c r="C73" s="437"/>
      <c r="D73" s="437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436"/>
      <c r="V73" s="436"/>
      <c r="W73" s="436"/>
      <c r="X73" s="436"/>
      <c r="Y73" s="436"/>
      <c r="Z73" s="436"/>
      <c r="AA73" s="436"/>
      <c r="AB73" s="436"/>
      <c r="AC73" s="436"/>
      <c r="AD73" s="436"/>
    </row>
    <row r="74" ht="15.75" customHeight="1">
      <c r="A74" s="437"/>
      <c r="B74" s="438"/>
      <c r="C74" s="437"/>
      <c r="D74" s="437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  <c r="AD74" s="436"/>
    </row>
    <row r="75" ht="15.75" customHeight="1">
      <c r="A75" s="437"/>
      <c r="B75" s="438"/>
      <c r="C75" s="437"/>
      <c r="D75" s="437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  <c r="AD75" s="436"/>
    </row>
    <row r="76" ht="15.75" customHeight="1">
      <c r="A76" s="437"/>
      <c r="B76" s="438"/>
      <c r="C76" s="437"/>
      <c r="D76" s="437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436"/>
      <c r="W76" s="436"/>
      <c r="X76" s="436"/>
      <c r="Y76" s="436"/>
      <c r="Z76" s="436"/>
      <c r="AA76" s="436"/>
      <c r="AB76" s="436"/>
      <c r="AC76" s="436"/>
      <c r="AD76" s="436"/>
    </row>
    <row r="77" ht="15.75" customHeight="1">
      <c r="A77" s="437"/>
      <c r="B77" s="438"/>
      <c r="C77" s="437"/>
      <c r="D77" s="437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436"/>
      <c r="V77" s="436"/>
      <c r="W77" s="436"/>
      <c r="X77" s="436"/>
      <c r="Y77" s="436"/>
      <c r="Z77" s="436"/>
      <c r="AA77" s="436"/>
      <c r="AB77" s="436"/>
      <c r="AC77" s="436"/>
      <c r="AD77" s="436"/>
    </row>
    <row r="78" ht="15.75" customHeight="1">
      <c r="A78" s="437"/>
      <c r="B78" s="438"/>
      <c r="C78" s="437"/>
      <c r="D78" s="437"/>
      <c r="E78" s="436"/>
      <c r="F78" s="436"/>
      <c r="G78" s="436"/>
      <c r="H78" s="436"/>
      <c r="I78" s="436"/>
      <c r="J78" s="436"/>
      <c r="K78" s="436"/>
      <c r="L78" s="436"/>
      <c r="M78" s="436"/>
      <c r="N78" s="436"/>
      <c r="O78" s="436"/>
      <c r="P78" s="436"/>
      <c r="Q78" s="436"/>
      <c r="R78" s="436"/>
      <c r="S78" s="436"/>
      <c r="T78" s="436"/>
      <c r="U78" s="436"/>
      <c r="V78" s="436"/>
      <c r="W78" s="436"/>
      <c r="X78" s="436"/>
      <c r="Y78" s="436"/>
      <c r="Z78" s="436"/>
      <c r="AA78" s="436"/>
      <c r="AB78" s="436"/>
      <c r="AC78" s="436"/>
      <c r="AD78" s="436"/>
    </row>
    <row r="79" ht="15.75" customHeight="1">
      <c r="A79" s="437"/>
      <c r="B79" s="438"/>
      <c r="C79" s="437"/>
      <c r="D79" s="437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436"/>
      <c r="V79" s="436"/>
      <c r="W79" s="436"/>
      <c r="X79" s="436"/>
      <c r="Y79" s="436"/>
      <c r="Z79" s="436"/>
      <c r="AA79" s="436"/>
      <c r="AB79" s="436"/>
      <c r="AC79" s="436"/>
      <c r="AD79" s="436"/>
    </row>
    <row r="80" ht="15.75" customHeight="1">
      <c r="A80" s="437"/>
      <c r="B80" s="438"/>
      <c r="C80" s="437"/>
      <c r="D80" s="437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36"/>
      <c r="S80" s="436"/>
      <c r="T80" s="436"/>
      <c r="U80" s="436"/>
      <c r="V80" s="436"/>
      <c r="W80" s="436"/>
      <c r="X80" s="436"/>
      <c r="Y80" s="436"/>
      <c r="Z80" s="436"/>
      <c r="AA80" s="436"/>
      <c r="AB80" s="436"/>
      <c r="AC80" s="436"/>
      <c r="AD80" s="436"/>
    </row>
    <row r="81" ht="15.75" customHeight="1">
      <c r="A81" s="437"/>
      <c r="B81" s="438"/>
      <c r="C81" s="437"/>
      <c r="D81" s="437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436"/>
      <c r="V81" s="436"/>
      <c r="W81" s="436"/>
      <c r="X81" s="436"/>
      <c r="Y81" s="436"/>
      <c r="Z81" s="436"/>
      <c r="AA81" s="436"/>
      <c r="AB81" s="436"/>
      <c r="AC81" s="436"/>
      <c r="AD81" s="436"/>
    </row>
    <row r="82" ht="15.75" customHeight="1">
      <c r="A82" s="437"/>
      <c r="B82" s="438"/>
      <c r="C82" s="437"/>
      <c r="D82" s="437"/>
      <c r="E82" s="436"/>
      <c r="F82" s="436"/>
      <c r="G82" s="436"/>
      <c r="H82" s="436"/>
      <c r="I82" s="436"/>
      <c r="J82" s="436"/>
      <c r="K82" s="436"/>
      <c r="L82" s="436"/>
      <c r="M82" s="436"/>
      <c r="N82" s="436"/>
      <c r="O82" s="436"/>
      <c r="P82" s="436"/>
      <c r="Q82" s="436"/>
      <c r="R82" s="436"/>
      <c r="S82" s="436"/>
      <c r="T82" s="436"/>
      <c r="U82" s="436"/>
      <c r="V82" s="436"/>
      <c r="W82" s="436"/>
      <c r="X82" s="436"/>
      <c r="Y82" s="436"/>
      <c r="Z82" s="436"/>
      <c r="AA82" s="436"/>
      <c r="AB82" s="436"/>
      <c r="AC82" s="436"/>
      <c r="AD82" s="436"/>
    </row>
    <row r="83" ht="15.75" customHeight="1">
      <c r="A83" s="437"/>
      <c r="B83" s="438"/>
      <c r="C83" s="437"/>
      <c r="D83" s="437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436"/>
      <c r="V83" s="436"/>
      <c r="W83" s="436"/>
      <c r="X83" s="436"/>
      <c r="Y83" s="436"/>
      <c r="Z83" s="436"/>
      <c r="AA83" s="436"/>
      <c r="AB83" s="436"/>
      <c r="AC83" s="436"/>
      <c r="AD83" s="436"/>
    </row>
    <row r="84" ht="15.75" customHeight="1">
      <c r="A84" s="437"/>
      <c r="B84" s="438"/>
      <c r="C84" s="437"/>
      <c r="D84" s="437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36"/>
      <c r="S84" s="436"/>
      <c r="T84" s="436"/>
      <c r="U84" s="436"/>
      <c r="V84" s="436"/>
      <c r="W84" s="436"/>
      <c r="X84" s="436"/>
      <c r="Y84" s="436"/>
      <c r="Z84" s="436"/>
      <c r="AA84" s="436"/>
      <c r="AB84" s="436"/>
      <c r="AC84" s="436"/>
      <c r="AD84" s="436"/>
    </row>
    <row r="85" ht="15.75" customHeight="1">
      <c r="A85" s="437"/>
      <c r="B85" s="438"/>
      <c r="C85" s="437"/>
      <c r="D85" s="437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36"/>
      <c r="U85" s="436"/>
      <c r="V85" s="436"/>
      <c r="W85" s="436"/>
      <c r="X85" s="436"/>
      <c r="Y85" s="436"/>
      <c r="Z85" s="436"/>
      <c r="AA85" s="436"/>
      <c r="AB85" s="436"/>
      <c r="AC85" s="436"/>
      <c r="AD85" s="436"/>
    </row>
    <row r="86" ht="15.75" customHeight="1">
      <c r="A86" s="437"/>
      <c r="B86" s="438"/>
      <c r="C86" s="437"/>
      <c r="D86" s="437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/>
      <c r="U86" s="436"/>
      <c r="V86" s="436"/>
      <c r="W86" s="436"/>
      <c r="X86" s="436"/>
      <c r="Y86" s="436"/>
      <c r="Z86" s="436"/>
      <c r="AA86" s="436"/>
      <c r="AB86" s="436"/>
      <c r="AC86" s="436"/>
      <c r="AD86" s="436"/>
    </row>
    <row r="87" ht="15.75" customHeight="1">
      <c r="A87" s="437"/>
      <c r="B87" s="438"/>
      <c r="C87" s="437"/>
      <c r="D87" s="437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36"/>
      <c r="U87" s="436"/>
      <c r="V87" s="436"/>
      <c r="W87" s="436"/>
      <c r="X87" s="436"/>
      <c r="Y87" s="436"/>
      <c r="Z87" s="436"/>
      <c r="AA87" s="436"/>
      <c r="AB87" s="436"/>
      <c r="AC87" s="436"/>
      <c r="AD87" s="436"/>
    </row>
    <row r="88" ht="15.75" customHeight="1">
      <c r="A88" s="437"/>
      <c r="B88" s="438"/>
      <c r="C88" s="437"/>
      <c r="D88" s="437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/>
      <c r="U88" s="436"/>
      <c r="V88" s="436"/>
      <c r="W88" s="436"/>
      <c r="X88" s="436"/>
      <c r="Y88" s="436"/>
      <c r="Z88" s="436"/>
      <c r="AA88" s="436"/>
      <c r="AB88" s="436"/>
      <c r="AC88" s="436"/>
      <c r="AD88" s="436"/>
    </row>
    <row r="89" ht="15.75" customHeight="1">
      <c r="A89" s="437"/>
      <c r="B89" s="438"/>
      <c r="C89" s="437"/>
      <c r="D89" s="437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36"/>
      <c r="T89" s="436"/>
      <c r="U89" s="436"/>
      <c r="V89" s="436"/>
      <c r="W89" s="436"/>
      <c r="X89" s="436"/>
      <c r="Y89" s="436"/>
      <c r="Z89" s="436"/>
      <c r="AA89" s="436"/>
      <c r="AB89" s="436"/>
      <c r="AC89" s="436"/>
      <c r="AD89" s="436"/>
    </row>
    <row r="90" ht="15.75" customHeight="1">
      <c r="A90" s="437"/>
      <c r="B90" s="438"/>
      <c r="C90" s="437"/>
      <c r="D90" s="437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/>
      <c r="U90" s="436"/>
      <c r="V90" s="436"/>
      <c r="W90" s="436"/>
      <c r="X90" s="436"/>
      <c r="Y90" s="436"/>
      <c r="Z90" s="436"/>
      <c r="AA90" s="436"/>
      <c r="AB90" s="436"/>
      <c r="AC90" s="436"/>
      <c r="AD90" s="436"/>
    </row>
    <row r="91" ht="15.75" customHeight="1">
      <c r="A91" s="437"/>
      <c r="B91" s="438"/>
      <c r="C91" s="437"/>
      <c r="D91" s="437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36"/>
      <c r="U91" s="436"/>
      <c r="V91" s="436"/>
      <c r="W91" s="436"/>
      <c r="X91" s="436"/>
      <c r="Y91" s="436"/>
      <c r="Z91" s="436"/>
      <c r="AA91" s="436"/>
      <c r="AB91" s="436"/>
      <c r="AC91" s="436"/>
      <c r="AD91" s="436"/>
    </row>
    <row r="92" ht="15.75" customHeight="1">
      <c r="A92" s="437"/>
      <c r="B92" s="438"/>
      <c r="C92" s="437"/>
      <c r="D92" s="437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36"/>
      <c r="S92" s="436"/>
      <c r="T92" s="436"/>
      <c r="U92" s="436"/>
      <c r="V92" s="436"/>
      <c r="W92" s="436"/>
      <c r="X92" s="436"/>
      <c r="Y92" s="436"/>
      <c r="Z92" s="436"/>
      <c r="AA92" s="436"/>
      <c r="AB92" s="436"/>
      <c r="AC92" s="436"/>
      <c r="AD92" s="436"/>
    </row>
    <row r="93" ht="15.75" customHeight="1">
      <c r="A93" s="437"/>
      <c r="B93" s="438"/>
      <c r="C93" s="437"/>
      <c r="D93" s="437"/>
      <c r="E93" s="436"/>
      <c r="F93" s="436"/>
      <c r="G93" s="436"/>
      <c r="H93" s="436"/>
      <c r="I93" s="436"/>
      <c r="J93" s="436"/>
      <c r="K93" s="436"/>
      <c r="L93" s="436"/>
      <c r="M93" s="436"/>
      <c r="N93" s="436"/>
      <c r="O93" s="436"/>
      <c r="P93" s="436"/>
      <c r="Q93" s="436"/>
      <c r="R93" s="436"/>
      <c r="S93" s="436"/>
      <c r="T93" s="436"/>
      <c r="U93" s="436"/>
      <c r="V93" s="436"/>
      <c r="W93" s="436"/>
      <c r="X93" s="436"/>
      <c r="Y93" s="436"/>
      <c r="Z93" s="436"/>
      <c r="AA93" s="436"/>
      <c r="AB93" s="436"/>
      <c r="AC93" s="436"/>
      <c r="AD93" s="436"/>
    </row>
    <row r="94" ht="15.75" customHeight="1">
      <c r="A94" s="437"/>
      <c r="B94" s="438"/>
      <c r="C94" s="437"/>
      <c r="D94" s="437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436"/>
      <c r="V94" s="436"/>
      <c r="W94" s="436"/>
      <c r="X94" s="436"/>
      <c r="Y94" s="436"/>
      <c r="Z94" s="436"/>
      <c r="AA94" s="436"/>
      <c r="AB94" s="436"/>
      <c r="AC94" s="436"/>
      <c r="AD94" s="436"/>
    </row>
    <row r="95" ht="15.75" customHeight="1">
      <c r="A95" s="437"/>
      <c r="B95" s="438"/>
      <c r="C95" s="437"/>
      <c r="D95" s="437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436"/>
      <c r="W95" s="436"/>
      <c r="X95" s="436"/>
      <c r="Y95" s="436"/>
      <c r="Z95" s="436"/>
      <c r="AA95" s="436"/>
      <c r="AB95" s="436"/>
      <c r="AC95" s="436"/>
      <c r="AD95" s="436"/>
    </row>
    <row r="96" ht="15.75" customHeight="1">
      <c r="A96" s="437"/>
      <c r="B96" s="438"/>
      <c r="C96" s="437"/>
      <c r="D96" s="437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436"/>
      <c r="V96" s="436"/>
      <c r="W96" s="436"/>
      <c r="X96" s="436"/>
      <c r="Y96" s="436"/>
      <c r="Z96" s="436"/>
      <c r="AA96" s="436"/>
      <c r="AB96" s="436"/>
      <c r="AC96" s="436"/>
      <c r="AD96" s="436"/>
    </row>
    <row r="97" ht="15.75" customHeight="1">
      <c r="A97" s="437"/>
      <c r="B97" s="438"/>
      <c r="C97" s="437"/>
      <c r="D97" s="437"/>
      <c r="E97" s="436"/>
      <c r="F97" s="436"/>
      <c r="G97" s="436"/>
      <c r="H97" s="436"/>
      <c r="I97" s="436"/>
      <c r="J97" s="436"/>
      <c r="K97" s="436"/>
      <c r="L97" s="436"/>
      <c r="M97" s="436"/>
      <c r="N97" s="436"/>
      <c r="O97" s="436"/>
      <c r="P97" s="436"/>
      <c r="Q97" s="436"/>
      <c r="R97" s="436"/>
      <c r="S97" s="436"/>
      <c r="T97" s="436"/>
      <c r="U97" s="436"/>
      <c r="V97" s="436"/>
      <c r="W97" s="436"/>
      <c r="X97" s="436"/>
      <c r="Y97" s="436"/>
      <c r="Z97" s="436"/>
      <c r="AA97" s="436"/>
      <c r="AB97" s="436"/>
      <c r="AC97" s="436"/>
      <c r="AD97" s="436"/>
    </row>
    <row r="98" ht="15.75" customHeight="1">
      <c r="A98" s="437"/>
      <c r="B98" s="438"/>
      <c r="C98" s="437"/>
      <c r="D98" s="437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436"/>
      <c r="V98" s="436"/>
      <c r="W98" s="436"/>
      <c r="X98" s="436"/>
      <c r="Y98" s="436"/>
      <c r="Z98" s="436"/>
      <c r="AA98" s="436"/>
      <c r="AB98" s="436"/>
      <c r="AC98" s="436"/>
      <c r="AD98" s="436"/>
    </row>
    <row r="99" ht="15.75" customHeight="1">
      <c r="A99" s="437"/>
      <c r="B99" s="438"/>
      <c r="C99" s="437"/>
      <c r="D99" s="437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436"/>
      <c r="V99" s="436"/>
      <c r="W99" s="436"/>
      <c r="X99" s="436"/>
      <c r="Y99" s="436"/>
      <c r="Z99" s="436"/>
      <c r="AA99" s="436"/>
      <c r="AB99" s="436"/>
      <c r="AC99" s="436"/>
      <c r="AD99" s="436"/>
    </row>
    <row r="100" ht="15.75" customHeight="1">
      <c r="A100" s="437"/>
      <c r="B100" s="438"/>
      <c r="C100" s="437"/>
      <c r="D100" s="437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436"/>
      <c r="W100" s="436"/>
      <c r="X100" s="436"/>
      <c r="Y100" s="436"/>
      <c r="Z100" s="436"/>
      <c r="AA100" s="436"/>
      <c r="AB100" s="436"/>
      <c r="AC100" s="436"/>
      <c r="AD100" s="436"/>
    </row>
    <row r="101" ht="15.75" customHeight="1">
      <c r="A101" s="437"/>
      <c r="B101" s="438"/>
      <c r="C101" s="437"/>
      <c r="D101" s="437"/>
      <c r="E101" s="436"/>
      <c r="F101" s="436"/>
      <c r="G101" s="436"/>
      <c r="H101" s="436"/>
      <c r="I101" s="436"/>
      <c r="J101" s="436"/>
      <c r="K101" s="436"/>
      <c r="L101" s="436"/>
      <c r="M101" s="436"/>
      <c r="N101" s="436"/>
      <c r="O101" s="436"/>
      <c r="P101" s="436"/>
      <c r="Q101" s="436"/>
      <c r="R101" s="436"/>
      <c r="S101" s="436"/>
      <c r="T101" s="436"/>
      <c r="U101" s="436"/>
      <c r="V101" s="436"/>
      <c r="W101" s="436"/>
      <c r="X101" s="436"/>
      <c r="Y101" s="436"/>
      <c r="Z101" s="436"/>
      <c r="AA101" s="436"/>
      <c r="AB101" s="436"/>
      <c r="AC101" s="436"/>
      <c r="AD101" s="436"/>
    </row>
    <row r="102" ht="15.75" customHeight="1">
      <c r="A102" s="437"/>
      <c r="B102" s="438"/>
      <c r="C102" s="437"/>
      <c r="D102" s="437"/>
      <c r="E102" s="436"/>
      <c r="F102" s="436"/>
      <c r="G102" s="436"/>
      <c r="H102" s="436"/>
      <c r="I102" s="436"/>
      <c r="J102" s="436"/>
      <c r="K102" s="436"/>
      <c r="L102" s="436"/>
      <c r="M102" s="436"/>
      <c r="N102" s="436"/>
      <c r="O102" s="436"/>
      <c r="P102" s="436"/>
      <c r="Q102" s="436"/>
      <c r="R102" s="436"/>
      <c r="S102" s="436"/>
      <c r="T102" s="436"/>
      <c r="U102" s="436"/>
      <c r="V102" s="436"/>
      <c r="W102" s="436"/>
      <c r="X102" s="436"/>
      <c r="Y102" s="436"/>
      <c r="Z102" s="436"/>
      <c r="AA102" s="436"/>
      <c r="AB102" s="436"/>
      <c r="AC102" s="436"/>
      <c r="AD102" s="436"/>
    </row>
    <row r="103" ht="15.75" customHeight="1">
      <c r="A103" s="437"/>
      <c r="B103" s="438"/>
      <c r="C103" s="437"/>
      <c r="D103" s="437"/>
      <c r="E103" s="436"/>
      <c r="F103" s="436"/>
      <c r="G103" s="436"/>
      <c r="H103" s="436"/>
      <c r="I103" s="436"/>
      <c r="J103" s="436"/>
      <c r="K103" s="436"/>
      <c r="L103" s="436"/>
      <c r="M103" s="436"/>
      <c r="N103" s="436"/>
      <c r="O103" s="436"/>
      <c r="P103" s="436"/>
      <c r="Q103" s="436"/>
      <c r="R103" s="436"/>
      <c r="S103" s="436"/>
      <c r="T103" s="436"/>
      <c r="U103" s="436"/>
      <c r="V103" s="436"/>
      <c r="W103" s="436"/>
      <c r="X103" s="436"/>
      <c r="Y103" s="436"/>
      <c r="Z103" s="436"/>
      <c r="AA103" s="436"/>
      <c r="AB103" s="436"/>
      <c r="AC103" s="436"/>
      <c r="AD103" s="436"/>
    </row>
    <row r="104" ht="15.75" customHeight="1">
      <c r="A104" s="437"/>
      <c r="B104" s="438"/>
      <c r="C104" s="437"/>
      <c r="D104" s="437"/>
      <c r="E104" s="436"/>
      <c r="F104" s="436"/>
      <c r="G104" s="436"/>
      <c r="H104" s="436"/>
      <c r="I104" s="436"/>
      <c r="J104" s="436"/>
      <c r="K104" s="436"/>
      <c r="L104" s="436"/>
      <c r="M104" s="436"/>
      <c r="N104" s="436"/>
      <c r="O104" s="436"/>
      <c r="P104" s="436"/>
      <c r="Q104" s="436"/>
      <c r="R104" s="436"/>
      <c r="S104" s="436"/>
      <c r="T104" s="436"/>
      <c r="U104" s="436"/>
      <c r="V104" s="436"/>
      <c r="W104" s="436"/>
      <c r="X104" s="436"/>
      <c r="Y104" s="436"/>
      <c r="Z104" s="436"/>
      <c r="AA104" s="436"/>
      <c r="AB104" s="436"/>
      <c r="AC104" s="436"/>
      <c r="AD104" s="436"/>
    </row>
    <row r="105" ht="15.75" customHeight="1">
      <c r="A105" s="437"/>
      <c r="B105" s="438"/>
      <c r="C105" s="437"/>
      <c r="D105" s="437"/>
      <c r="E105" s="436"/>
      <c r="F105" s="436"/>
      <c r="G105" s="436"/>
      <c r="H105" s="436"/>
      <c r="I105" s="436"/>
      <c r="J105" s="436"/>
      <c r="K105" s="436"/>
      <c r="L105" s="436"/>
      <c r="M105" s="436"/>
      <c r="N105" s="436"/>
      <c r="O105" s="436"/>
      <c r="P105" s="436"/>
      <c r="Q105" s="436"/>
      <c r="R105" s="436"/>
      <c r="S105" s="436"/>
      <c r="T105" s="436"/>
      <c r="U105" s="436"/>
      <c r="V105" s="436"/>
      <c r="W105" s="436"/>
      <c r="X105" s="436"/>
      <c r="Y105" s="436"/>
      <c r="Z105" s="436"/>
      <c r="AA105" s="436"/>
      <c r="AB105" s="436"/>
      <c r="AC105" s="436"/>
      <c r="AD105" s="436"/>
    </row>
    <row r="106" ht="15.75" customHeight="1">
      <c r="A106" s="437"/>
      <c r="B106" s="438"/>
      <c r="C106" s="437"/>
      <c r="D106" s="437"/>
      <c r="E106" s="436"/>
      <c r="F106" s="436"/>
      <c r="G106" s="436"/>
      <c r="H106" s="436"/>
      <c r="I106" s="436"/>
      <c r="J106" s="436"/>
      <c r="K106" s="436"/>
      <c r="L106" s="436"/>
      <c r="M106" s="436"/>
      <c r="N106" s="436"/>
      <c r="O106" s="436"/>
      <c r="P106" s="436"/>
      <c r="Q106" s="436"/>
      <c r="R106" s="436"/>
      <c r="S106" s="436"/>
      <c r="T106" s="436"/>
      <c r="U106" s="436"/>
      <c r="V106" s="436"/>
      <c r="W106" s="436"/>
      <c r="X106" s="436"/>
      <c r="Y106" s="436"/>
      <c r="Z106" s="436"/>
      <c r="AA106" s="436"/>
      <c r="AB106" s="436"/>
      <c r="AC106" s="436"/>
      <c r="AD106" s="436"/>
    </row>
    <row r="107" ht="15.75" customHeight="1">
      <c r="A107" s="437"/>
      <c r="B107" s="438"/>
      <c r="C107" s="437"/>
      <c r="D107" s="437"/>
      <c r="E107" s="436"/>
      <c r="F107" s="436"/>
      <c r="G107" s="436"/>
      <c r="H107" s="436"/>
      <c r="I107" s="436"/>
      <c r="J107" s="436"/>
      <c r="K107" s="436"/>
      <c r="L107" s="436"/>
      <c r="M107" s="436"/>
      <c r="N107" s="436"/>
      <c r="O107" s="436"/>
      <c r="P107" s="436"/>
      <c r="Q107" s="436"/>
      <c r="R107" s="436"/>
      <c r="S107" s="436"/>
      <c r="T107" s="436"/>
      <c r="U107" s="436"/>
      <c r="V107" s="436"/>
      <c r="W107" s="436"/>
      <c r="X107" s="436"/>
      <c r="Y107" s="436"/>
      <c r="Z107" s="436"/>
      <c r="AA107" s="436"/>
      <c r="AB107" s="436"/>
      <c r="AC107" s="436"/>
      <c r="AD107" s="436"/>
    </row>
    <row r="108" ht="15.75" customHeight="1">
      <c r="A108" s="437"/>
      <c r="B108" s="438"/>
      <c r="C108" s="437"/>
      <c r="D108" s="437"/>
      <c r="E108" s="436"/>
      <c r="F108" s="436"/>
      <c r="G108" s="436"/>
      <c r="H108" s="436"/>
      <c r="I108" s="436"/>
      <c r="J108" s="436"/>
      <c r="K108" s="436"/>
      <c r="L108" s="436"/>
      <c r="M108" s="436"/>
      <c r="N108" s="436"/>
      <c r="O108" s="436"/>
      <c r="P108" s="436"/>
      <c r="Q108" s="436"/>
      <c r="R108" s="436"/>
      <c r="S108" s="436"/>
      <c r="T108" s="436"/>
      <c r="U108" s="436"/>
      <c r="V108" s="436"/>
      <c r="W108" s="436"/>
      <c r="X108" s="436"/>
      <c r="Y108" s="436"/>
      <c r="Z108" s="436"/>
      <c r="AA108" s="436"/>
      <c r="AB108" s="436"/>
      <c r="AC108" s="436"/>
      <c r="AD108" s="436"/>
    </row>
    <row r="109" ht="15.75" customHeight="1">
      <c r="A109" s="437"/>
      <c r="B109" s="438"/>
      <c r="C109" s="437"/>
      <c r="D109" s="437"/>
      <c r="E109" s="436"/>
      <c r="F109" s="436"/>
      <c r="G109" s="436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436"/>
      <c r="V109" s="436"/>
      <c r="W109" s="436"/>
      <c r="X109" s="436"/>
      <c r="Y109" s="436"/>
      <c r="Z109" s="436"/>
      <c r="AA109" s="436"/>
      <c r="AB109" s="436"/>
      <c r="AC109" s="436"/>
      <c r="AD109" s="436"/>
    </row>
    <row r="110" ht="15.75" customHeight="1">
      <c r="A110" s="437"/>
      <c r="B110" s="438"/>
      <c r="C110" s="437"/>
      <c r="D110" s="437"/>
      <c r="E110" s="436"/>
      <c r="F110" s="436"/>
      <c r="G110" s="436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436"/>
      <c r="W110" s="436"/>
      <c r="X110" s="436"/>
      <c r="Y110" s="436"/>
      <c r="Z110" s="436"/>
      <c r="AA110" s="436"/>
      <c r="AB110" s="436"/>
      <c r="AC110" s="436"/>
      <c r="AD110" s="436"/>
    </row>
    <row r="111" ht="15.75" customHeight="1">
      <c r="A111" s="437"/>
      <c r="B111" s="438"/>
      <c r="C111" s="437"/>
      <c r="D111" s="437"/>
      <c r="E111" s="436"/>
      <c r="F111" s="436"/>
      <c r="G111" s="436"/>
      <c r="H111" s="436"/>
      <c r="I111" s="436"/>
      <c r="J111" s="436"/>
      <c r="K111" s="436"/>
      <c r="L111" s="436"/>
      <c r="M111" s="436"/>
      <c r="N111" s="436"/>
      <c r="O111" s="436"/>
      <c r="P111" s="436"/>
      <c r="Q111" s="436"/>
      <c r="R111" s="436"/>
      <c r="S111" s="436"/>
      <c r="T111" s="436"/>
      <c r="U111" s="436"/>
      <c r="V111" s="436"/>
      <c r="W111" s="436"/>
      <c r="X111" s="436"/>
      <c r="Y111" s="436"/>
      <c r="Z111" s="436"/>
      <c r="AA111" s="436"/>
      <c r="AB111" s="436"/>
      <c r="AC111" s="436"/>
      <c r="AD111" s="436"/>
    </row>
    <row r="112" ht="15.75" customHeight="1">
      <c r="A112" s="437"/>
      <c r="B112" s="438"/>
      <c r="C112" s="437"/>
      <c r="D112" s="437"/>
      <c r="E112" s="436"/>
      <c r="F112" s="436"/>
      <c r="G112" s="436"/>
      <c r="H112" s="436"/>
      <c r="I112" s="436"/>
      <c r="J112" s="436"/>
      <c r="K112" s="436"/>
      <c r="L112" s="436"/>
      <c r="M112" s="436"/>
      <c r="N112" s="436"/>
      <c r="O112" s="436"/>
      <c r="P112" s="436"/>
      <c r="Q112" s="436"/>
      <c r="R112" s="436"/>
      <c r="S112" s="436"/>
      <c r="T112" s="436"/>
      <c r="U112" s="436"/>
      <c r="V112" s="436"/>
      <c r="W112" s="436"/>
      <c r="X112" s="436"/>
      <c r="Y112" s="436"/>
      <c r="Z112" s="436"/>
      <c r="AA112" s="436"/>
      <c r="AB112" s="436"/>
      <c r="AC112" s="436"/>
      <c r="AD112" s="436"/>
    </row>
    <row r="113" ht="15.75" customHeight="1">
      <c r="A113" s="437"/>
      <c r="B113" s="438"/>
      <c r="C113" s="437"/>
      <c r="D113" s="437"/>
      <c r="E113" s="436"/>
      <c r="F113" s="436"/>
      <c r="G113" s="436"/>
      <c r="H113" s="436"/>
      <c r="I113" s="436"/>
      <c r="J113" s="436"/>
      <c r="K113" s="436"/>
      <c r="L113" s="436"/>
      <c r="M113" s="436"/>
      <c r="N113" s="436"/>
      <c r="O113" s="436"/>
      <c r="P113" s="436"/>
      <c r="Q113" s="436"/>
      <c r="R113" s="436"/>
      <c r="S113" s="436"/>
      <c r="T113" s="436"/>
      <c r="U113" s="436"/>
      <c r="V113" s="436"/>
      <c r="W113" s="436"/>
      <c r="X113" s="436"/>
      <c r="Y113" s="436"/>
      <c r="Z113" s="436"/>
      <c r="AA113" s="436"/>
      <c r="AB113" s="436"/>
      <c r="AC113" s="436"/>
      <c r="AD113" s="436"/>
    </row>
    <row r="114" ht="15.75" customHeight="1">
      <c r="A114" s="437"/>
      <c r="B114" s="438"/>
      <c r="C114" s="437"/>
      <c r="D114" s="437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6"/>
      <c r="T114" s="436"/>
      <c r="U114" s="436"/>
      <c r="V114" s="436"/>
      <c r="W114" s="436"/>
      <c r="X114" s="436"/>
      <c r="Y114" s="436"/>
      <c r="Z114" s="436"/>
      <c r="AA114" s="436"/>
      <c r="AB114" s="436"/>
      <c r="AC114" s="436"/>
      <c r="AD114" s="436"/>
    </row>
    <row r="115" ht="15.75" customHeight="1">
      <c r="A115" s="437"/>
      <c r="B115" s="438"/>
      <c r="C115" s="437"/>
      <c r="D115" s="437"/>
      <c r="E115" s="436"/>
      <c r="F115" s="436"/>
      <c r="G115" s="436"/>
      <c r="H115" s="436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436"/>
      <c r="V115" s="436"/>
      <c r="W115" s="436"/>
      <c r="X115" s="436"/>
      <c r="Y115" s="436"/>
      <c r="Z115" s="436"/>
      <c r="AA115" s="436"/>
      <c r="AB115" s="436"/>
      <c r="AC115" s="436"/>
      <c r="AD115" s="436"/>
    </row>
    <row r="116" ht="15.75" customHeight="1">
      <c r="A116" s="437"/>
      <c r="B116" s="438"/>
      <c r="C116" s="437"/>
      <c r="D116" s="437"/>
      <c r="E116" s="436"/>
      <c r="F116" s="436"/>
      <c r="G116" s="436"/>
      <c r="H116" s="436"/>
      <c r="I116" s="436"/>
      <c r="J116" s="436"/>
      <c r="K116" s="436"/>
      <c r="L116" s="436"/>
      <c r="M116" s="436"/>
      <c r="N116" s="436"/>
      <c r="O116" s="436"/>
      <c r="P116" s="436"/>
      <c r="Q116" s="436"/>
      <c r="R116" s="436"/>
      <c r="S116" s="436"/>
      <c r="T116" s="436"/>
      <c r="U116" s="436"/>
      <c r="V116" s="436"/>
      <c r="W116" s="436"/>
      <c r="X116" s="436"/>
      <c r="Y116" s="436"/>
      <c r="Z116" s="436"/>
      <c r="AA116" s="436"/>
      <c r="AB116" s="436"/>
      <c r="AC116" s="436"/>
      <c r="AD116" s="436"/>
    </row>
    <row r="117" ht="15.75" customHeight="1">
      <c r="A117" s="437"/>
      <c r="B117" s="438"/>
      <c r="C117" s="437"/>
      <c r="D117" s="437"/>
      <c r="E117" s="436"/>
      <c r="F117" s="436"/>
      <c r="G117" s="436"/>
      <c r="H117" s="436"/>
      <c r="I117" s="436"/>
      <c r="J117" s="436"/>
      <c r="K117" s="436"/>
      <c r="L117" s="436"/>
      <c r="M117" s="436"/>
      <c r="N117" s="436"/>
      <c r="O117" s="436"/>
      <c r="P117" s="436"/>
      <c r="Q117" s="436"/>
      <c r="R117" s="436"/>
      <c r="S117" s="436"/>
      <c r="T117" s="436"/>
      <c r="U117" s="436"/>
      <c r="V117" s="436"/>
      <c r="W117" s="436"/>
      <c r="X117" s="436"/>
      <c r="Y117" s="436"/>
      <c r="Z117" s="436"/>
      <c r="AA117" s="436"/>
      <c r="AB117" s="436"/>
      <c r="AC117" s="436"/>
      <c r="AD117" s="436"/>
    </row>
    <row r="118" ht="15.75" customHeight="1">
      <c r="A118" s="437"/>
      <c r="B118" s="438"/>
      <c r="C118" s="437"/>
      <c r="D118" s="437"/>
      <c r="E118" s="436"/>
      <c r="F118" s="436"/>
      <c r="G118" s="436"/>
      <c r="H118" s="436"/>
      <c r="I118" s="436"/>
      <c r="J118" s="436"/>
      <c r="K118" s="436"/>
      <c r="L118" s="436"/>
      <c r="M118" s="436"/>
      <c r="N118" s="436"/>
      <c r="O118" s="436"/>
      <c r="P118" s="436"/>
      <c r="Q118" s="436"/>
      <c r="R118" s="436"/>
      <c r="S118" s="436"/>
      <c r="T118" s="436"/>
      <c r="U118" s="436"/>
      <c r="V118" s="436"/>
      <c r="W118" s="436"/>
      <c r="X118" s="436"/>
      <c r="Y118" s="436"/>
      <c r="Z118" s="436"/>
      <c r="AA118" s="436"/>
      <c r="AB118" s="436"/>
      <c r="AC118" s="436"/>
      <c r="AD118" s="436"/>
    </row>
    <row r="119" ht="15.75" customHeight="1">
      <c r="A119" s="437"/>
      <c r="B119" s="438"/>
      <c r="C119" s="437"/>
      <c r="D119" s="437"/>
      <c r="E119" s="436"/>
      <c r="F119" s="436"/>
      <c r="G119" s="436"/>
      <c r="H119" s="436"/>
      <c r="I119" s="436"/>
      <c r="J119" s="436"/>
      <c r="K119" s="436"/>
      <c r="L119" s="436"/>
      <c r="M119" s="436"/>
      <c r="N119" s="436"/>
      <c r="O119" s="436"/>
      <c r="P119" s="436"/>
      <c r="Q119" s="436"/>
      <c r="R119" s="436"/>
      <c r="S119" s="436"/>
      <c r="T119" s="436"/>
      <c r="U119" s="436"/>
      <c r="V119" s="436"/>
      <c r="W119" s="436"/>
      <c r="X119" s="436"/>
      <c r="Y119" s="436"/>
      <c r="Z119" s="436"/>
      <c r="AA119" s="436"/>
      <c r="AB119" s="436"/>
      <c r="AC119" s="436"/>
      <c r="AD119" s="436"/>
    </row>
    <row r="120" ht="15.75" customHeight="1">
      <c r="A120" s="437"/>
      <c r="B120" s="438"/>
      <c r="C120" s="437"/>
      <c r="D120" s="437"/>
      <c r="E120" s="436"/>
      <c r="F120" s="436"/>
      <c r="G120" s="436"/>
      <c r="H120" s="436"/>
      <c r="I120" s="436"/>
      <c r="J120" s="436"/>
      <c r="K120" s="436"/>
      <c r="L120" s="436"/>
      <c r="M120" s="436"/>
      <c r="N120" s="436"/>
      <c r="O120" s="436"/>
      <c r="P120" s="436"/>
      <c r="Q120" s="436"/>
      <c r="R120" s="436"/>
      <c r="S120" s="436"/>
      <c r="T120" s="436"/>
      <c r="U120" s="436"/>
      <c r="V120" s="436"/>
      <c r="W120" s="436"/>
      <c r="X120" s="436"/>
      <c r="Y120" s="436"/>
      <c r="Z120" s="436"/>
      <c r="AA120" s="436"/>
      <c r="AB120" s="436"/>
      <c r="AC120" s="436"/>
      <c r="AD120" s="436"/>
    </row>
    <row r="121" ht="15.75" customHeight="1">
      <c r="A121" s="437"/>
      <c r="B121" s="438"/>
      <c r="C121" s="437"/>
      <c r="D121" s="437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</row>
    <row r="122" ht="15.75" customHeight="1">
      <c r="A122" s="437"/>
      <c r="B122" s="438"/>
      <c r="C122" s="437"/>
      <c r="D122" s="437"/>
      <c r="E122" s="436"/>
      <c r="F122" s="436"/>
      <c r="G122" s="436"/>
      <c r="H122" s="436"/>
      <c r="I122" s="436"/>
      <c r="J122" s="436"/>
      <c r="K122" s="436"/>
      <c r="L122" s="436"/>
      <c r="M122" s="436"/>
      <c r="N122" s="436"/>
      <c r="O122" s="436"/>
      <c r="P122" s="436"/>
      <c r="Q122" s="436"/>
      <c r="R122" s="436"/>
      <c r="S122" s="436"/>
      <c r="T122" s="436"/>
      <c r="U122" s="436"/>
      <c r="V122" s="436"/>
      <c r="W122" s="436"/>
      <c r="X122" s="436"/>
      <c r="Y122" s="436"/>
      <c r="Z122" s="436"/>
      <c r="AA122" s="436"/>
      <c r="AB122" s="436"/>
      <c r="AC122" s="436"/>
      <c r="AD122" s="436"/>
    </row>
    <row r="123" ht="15.75" customHeight="1">
      <c r="A123" s="437"/>
      <c r="B123" s="438"/>
      <c r="C123" s="437"/>
      <c r="D123" s="437"/>
      <c r="E123" s="436"/>
      <c r="F123" s="436"/>
      <c r="G123" s="436"/>
      <c r="H123" s="436"/>
      <c r="I123" s="436"/>
      <c r="J123" s="436"/>
      <c r="K123" s="436"/>
      <c r="L123" s="436"/>
      <c r="M123" s="436"/>
      <c r="N123" s="436"/>
      <c r="O123" s="436"/>
      <c r="P123" s="436"/>
      <c r="Q123" s="436"/>
      <c r="R123" s="436"/>
      <c r="S123" s="436"/>
      <c r="T123" s="436"/>
      <c r="U123" s="436"/>
      <c r="V123" s="436"/>
      <c r="W123" s="436"/>
      <c r="X123" s="436"/>
      <c r="Y123" s="436"/>
      <c r="Z123" s="436"/>
      <c r="AA123" s="436"/>
      <c r="AB123" s="436"/>
      <c r="AC123" s="436"/>
      <c r="AD123" s="436"/>
    </row>
    <row r="124" ht="15.75" customHeight="1">
      <c r="A124" s="437"/>
      <c r="B124" s="438"/>
      <c r="C124" s="437"/>
      <c r="D124" s="437"/>
      <c r="E124" s="436"/>
      <c r="F124" s="436"/>
      <c r="G124" s="436"/>
      <c r="H124" s="436"/>
      <c r="I124" s="436"/>
      <c r="J124" s="436"/>
      <c r="K124" s="436"/>
      <c r="L124" s="436"/>
      <c r="M124" s="436"/>
      <c r="N124" s="436"/>
      <c r="O124" s="436"/>
      <c r="P124" s="436"/>
      <c r="Q124" s="436"/>
      <c r="R124" s="436"/>
      <c r="S124" s="436"/>
      <c r="T124" s="436"/>
      <c r="U124" s="436"/>
      <c r="V124" s="436"/>
      <c r="W124" s="436"/>
      <c r="X124" s="436"/>
      <c r="Y124" s="436"/>
      <c r="Z124" s="436"/>
      <c r="AA124" s="436"/>
      <c r="AB124" s="436"/>
      <c r="AC124" s="436"/>
      <c r="AD124" s="436"/>
    </row>
    <row r="125" ht="15.75" customHeight="1">
      <c r="A125" s="437"/>
      <c r="B125" s="438"/>
      <c r="C125" s="437"/>
      <c r="D125" s="437"/>
      <c r="E125" s="436"/>
      <c r="F125" s="436"/>
      <c r="G125" s="436"/>
      <c r="H125" s="436"/>
      <c r="I125" s="436"/>
      <c r="J125" s="436"/>
      <c r="K125" s="436"/>
      <c r="L125" s="436"/>
      <c r="M125" s="436"/>
      <c r="N125" s="436"/>
      <c r="O125" s="436"/>
      <c r="P125" s="436"/>
      <c r="Q125" s="436"/>
      <c r="R125" s="436"/>
      <c r="S125" s="436"/>
      <c r="T125" s="436"/>
      <c r="U125" s="436"/>
      <c r="V125" s="436"/>
      <c r="W125" s="436"/>
      <c r="X125" s="436"/>
      <c r="Y125" s="436"/>
      <c r="Z125" s="436"/>
      <c r="AA125" s="436"/>
      <c r="AB125" s="436"/>
      <c r="AC125" s="436"/>
      <c r="AD125" s="436"/>
    </row>
    <row r="126" ht="15.75" customHeight="1">
      <c r="A126" s="437"/>
      <c r="B126" s="438"/>
      <c r="C126" s="437"/>
      <c r="D126" s="437"/>
      <c r="E126" s="436"/>
      <c r="F126" s="436"/>
      <c r="G126" s="436"/>
      <c r="H126" s="436"/>
      <c r="I126" s="436"/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/>
      <c r="U126" s="436"/>
      <c r="V126" s="436"/>
      <c r="W126" s="436"/>
      <c r="X126" s="436"/>
      <c r="Y126" s="436"/>
      <c r="Z126" s="436"/>
      <c r="AA126" s="436"/>
      <c r="AB126" s="436"/>
      <c r="AC126" s="436"/>
      <c r="AD126" s="436"/>
    </row>
    <row r="127" ht="15.75" customHeight="1">
      <c r="A127" s="437"/>
      <c r="B127" s="438"/>
      <c r="C127" s="437"/>
      <c r="D127" s="437"/>
      <c r="E127" s="436"/>
      <c r="F127" s="436"/>
      <c r="G127" s="436"/>
      <c r="H127" s="436"/>
      <c r="I127" s="436"/>
      <c r="J127" s="436"/>
      <c r="K127" s="436"/>
      <c r="L127" s="436"/>
      <c r="M127" s="436"/>
      <c r="N127" s="436"/>
      <c r="O127" s="436"/>
      <c r="P127" s="436"/>
      <c r="Q127" s="436"/>
      <c r="R127" s="436"/>
      <c r="S127" s="436"/>
      <c r="T127" s="436"/>
      <c r="U127" s="436"/>
      <c r="V127" s="436"/>
      <c r="W127" s="436"/>
      <c r="X127" s="436"/>
      <c r="Y127" s="436"/>
      <c r="Z127" s="436"/>
      <c r="AA127" s="436"/>
      <c r="AB127" s="436"/>
      <c r="AC127" s="436"/>
      <c r="AD127" s="436"/>
    </row>
    <row r="128" ht="15.75" customHeight="1">
      <c r="A128" s="437"/>
      <c r="B128" s="438"/>
      <c r="C128" s="437"/>
      <c r="D128" s="437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436"/>
      <c r="W128" s="436"/>
      <c r="X128" s="436"/>
      <c r="Y128" s="436"/>
      <c r="Z128" s="436"/>
      <c r="AA128" s="436"/>
      <c r="AB128" s="436"/>
      <c r="AC128" s="436"/>
      <c r="AD128" s="436"/>
    </row>
    <row r="129" ht="15.75" customHeight="1">
      <c r="A129" s="437"/>
      <c r="B129" s="438"/>
      <c r="C129" s="437"/>
      <c r="D129" s="437"/>
      <c r="E129" s="436"/>
      <c r="F129" s="436"/>
      <c r="G129" s="436"/>
      <c r="H129" s="436"/>
      <c r="I129" s="436"/>
      <c r="J129" s="436"/>
      <c r="K129" s="436"/>
      <c r="L129" s="436"/>
      <c r="M129" s="436"/>
      <c r="N129" s="436"/>
      <c r="O129" s="436"/>
      <c r="P129" s="436"/>
      <c r="Q129" s="436"/>
      <c r="R129" s="436"/>
      <c r="S129" s="436"/>
      <c r="T129" s="436"/>
      <c r="U129" s="436"/>
      <c r="V129" s="436"/>
      <c r="W129" s="436"/>
      <c r="X129" s="436"/>
      <c r="Y129" s="436"/>
      <c r="Z129" s="436"/>
      <c r="AA129" s="436"/>
      <c r="AB129" s="436"/>
      <c r="AC129" s="436"/>
      <c r="AD129" s="436"/>
    </row>
    <row r="130" ht="15.75" customHeight="1">
      <c r="A130" s="437"/>
      <c r="B130" s="438"/>
      <c r="C130" s="437"/>
      <c r="D130" s="437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436"/>
      <c r="Q130" s="436"/>
      <c r="R130" s="436"/>
      <c r="S130" s="436"/>
      <c r="T130" s="436"/>
      <c r="U130" s="436"/>
      <c r="V130" s="436"/>
      <c r="W130" s="436"/>
      <c r="X130" s="436"/>
      <c r="Y130" s="436"/>
      <c r="Z130" s="436"/>
      <c r="AA130" s="436"/>
      <c r="AB130" s="436"/>
      <c r="AC130" s="436"/>
      <c r="AD130" s="436"/>
    </row>
    <row r="131" ht="15.75" customHeight="1">
      <c r="A131" s="437"/>
      <c r="B131" s="438"/>
      <c r="C131" s="437"/>
      <c r="D131" s="437"/>
      <c r="E131" s="436"/>
      <c r="F131" s="436"/>
      <c r="G131" s="436"/>
      <c r="H131" s="436"/>
      <c r="I131" s="436"/>
      <c r="J131" s="436"/>
      <c r="K131" s="436"/>
      <c r="L131" s="436"/>
      <c r="M131" s="436"/>
      <c r="N131" s="436"/>
      <c r="O131" s="436"/>
      <c r="P131" s="436"/>
      <c r="Q131" s="436"/>
      <c r="R131" s="436"/>
      <c r="S131" s="436"/>
      <c r="T131" s="436"/>
      <c r="U131" s="436"/>
      <c r="V131" s="436"/>
      <c r="W131" s="436"/>
      <c r="X131" s="436"/>
      <c r="Y131" s="436"/>
      <c r="Z131" s="436"/>
      <c r="AA131" s="436"/>
      <c r="AB131" s="436"/>
      <c r="AC131" s="436"/>
      <c r="AD131" s="436"/>
    </row>
    <row r="132" ht="15.75" customHeight="1">
      <c r="A132" s="437"/>
      <c r="B132" s="438"/>
      <c r="C132" s="437"/>
      <c r="D132" s="437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436"/>
      <c r="Q132" s="436"/>
      <c r="R132" s="436"/>
      <c r="S132" s="436"/>
      <c r="T132" s="436"/>
      <c r="U132" s="436"/>
      <c r="V132" s="436"/>
      <c r="W132" s="436"/>
      <c r="X132" s="436"/>
      <c r="Y132" s="436"/>
      <c r="Z132" s="436"/>
      <c r="AA132" s="436"/>
      <c r="AB132" s="436"/>
      <c r="AC132" s="436"/>
      <c r="AD132" s="436"/>
    </row>
    <row r="133" ht="15.75" customHeight="1">
      <c r="A133" s="437"/>
      <c r="B133" s="438"/>
      <c r="C133" s="437"/>
      <c r="D133" s="437"/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6"/>
      <c r="P133" s="436"/>
      <c r="Q133" s="436"/>
      <c r="R133" s="436"/>
      <c r="S133" s="436"/>
      <c r="T133" s="436"/>
      <c r="U133" s="436"/>
      <c r="V133" s="436"/>
      <c r="W133" s="436"/>
      <c r="X133" s="436"/>
      <c r="Y133" s="436"/>
      <c r="Z133" s="436"/>
      <c r="AA133" s="436"/>
      <c r="AB133" s="436"/>
      <c r="AC133" s="436"/>
      <c r="AD133" s="436"/>
    </row>
    <row r="134" ht="15.75" customHeight="1">
      <c r="A134" s="437"/>
      <c r="B134" s="438"/>
      <c r="C134" s="437"/>
      <c r="D134" s="437"/>
      <c r="E134" s="436"/>
      <c r="F134" s="436"/>
      <c r="G134" s="436"/>
      <c r="H134" s="436"/>
      <c r="I134" s="436"/>
      <c r="J134" s="436"/>
      <c r="K134" s="436"/>
      <c r="L134" s="436"/>
      <c r="M134" s="436"/>
      <c r="N134" s="436"/>
      <c r="O134" s="436"/>
      <c r="P134" s="436"/>
      <c r="Q134" s="436"/>
      <c r="R134" s="436"/>
      <c r="S134" s="436"/>
      <c r="T134" s="436"/>
      <c r="U134" s="436"/>
      <c r="V134" s="436"/>
      <c r="W134" s="436"/>
      <c r="X134" s="436"/>
      <c r="Y134" s="436"/>
      <c r="Z134" s="436"/>
      <c r="AA134" s="436"/>
      <c r="AB134" s="436"/>
      <c r="AC134" s="436"/>
      <c r="AD134" s="436"/>
    </row>
    <row r="135" ht="15.75" customHeight="1">
      <c r="A135" s="437"/>
      <c r="B135" s="438"/>
      <c r="C135" s="437"/>
      <c r="D135" s="437"/>
      <c r="E135" s="436"/>
      <c r="F135" s="436"/>
      <c r="G135" s="436"/>
      <c r="H135" s="436"/>
      <c r="I135" s="436"/>
      <c r="J135" s="436"/>
      <c r="K135" s="436"/>
      <c r="L135" s="436"/>
      <c r="M135" s="436"/>
      <c r="N135" s="436"/>
      <c r="O135" s="436"/>
      <c r="P135" s="436"/>
      <c r="Q135" s="436"/>
      <c r="R135" s="436"/>
      <c r="S135" s="436"/>
      <c r="T135" s="436"/>
      <c r="U135" s="436"/>
      <c r="V135" s="436"/>
      <c r="W135" s="436"/>
      <c r="X135" s="436"/>
      <c r="Y135" s="436"/>
      <c r="Z135" s="436"/>
      <c r="AA135" s="436"/>
      <c r="AB135" s="436"/>
      <c r="AC135" s="436"/>
      <c r="AD135" s="436"/>
    </row>
    <row r="136" ht="15.75" customHeight="1">
      <c r="A136" s="437"/>
      <c r="B136" s="438"/>
      <c r="C136" s="437"/>
      <c r="D136" s="437"/>
      <c r="E136" s="436"/>
      <c r="F136" s="436"/>
      <c r="G136" s="436"/>
      <c r="H136" s="436"/>
      <c r="I136" s="436"/>
      <c r="J136" s="436"/>
      <c r="K136" s="436"/>
      <c r="L136" s="436"/>
      <c r="M136" s="436"/>
      <c r="N136" s="436"/>
      <c r="O136" s="436"/>
      <c r="P136" s="436"/>
      <c r="Q136" s="436"/>
      <c r="R136" s="436"/>
      <c r="S136" s="436"/>
      <c r="T136" s="436"/>
      <c r="U136" s="436"/>
      <c r="V136" s="436"/>
      <c r="W136" s="436"/>
      <c r="X136" s="436"/>
      <c r="Y136" s="436"/>
      <c r="Z136" s="436"/>
      <c r="AA136" s="436"/>
      <c r="AB136" s="436"/>
      <c r="AC136" s="436"/>
      <c r="AD136" s="436"/>
    </row>
    <row r="137" ht="15.75" customHeight="1">
      <c r="A137" s="437"/>
      <c r="B137" s="438"/>
      <c r="C137" s="437"/>
      <c r="D137" s="437"/>
      <c r="E137" s="436"/>
      <c r="F137" s="436"/>
      <c r="G137" s="436"/>
      <c r="H137" s="436"/>
      <c r="I137" s="436"/>
      <c r="J137" s="436"/>
      <c r="K137" s="436"/>
      <c r="L137" s="436"/>
      <c r="M137" s="436"/>
      <c r="N137" s="436"/>
      <c r="O137" s="436"/>
      <c r="P137" s="436"/>
      <c r="Q137" s="436"/>
      <c r="R137" s="436"/>
      <c r="S137" s="436"/>
      <c r="T137" s="436"/>
      <c r="U137" s="436"/>
      <c r="V137" s="436"/>
      <c r="W137" s="436"/>
      <c r="X137" s="436"/>
      <c r="Y137" s="436"/>
      <c r="Z137" s="436"/>
      <c r="AA137" s="436"/>
      <c r="AB137" s="436"/>
      <c r="AC137" s="436"/>
      <c r="AD137" s="436"/>
    </row>
    <row r="138" ht="15.75" customHeight="1">
      <c r="A138" s="437"/>
      <c r="B138" s="438"/>
      <c r="C138" s="437"/>
      <c r="D138" s="437"/>
      <c r="E138" s="436"/>
      <c r="F138" s="436"/>
      <c r="G138" s="436"/>
      <c r="H138" s="436"/>
      <c r="I138" s="436"/>
      <c r="J138" s="436"/>
      <c r="K138" s="436"/>
      <c r="L138" s="436"/>
      <c r="M138" s="436"/>
      <c r="N138" s="436"/>
      <c r="O138" s="436"/>
      <c r="P138" s="436"/>
      <c r="Q138" s="436"/>
      <c r="R138" s="436"/>
      <c r="S138" s="436"/>
      <c r="T138" s="436"/>
      <c r="U138" s="436"/>
      <c r="V138" s="436"/>
      <c r="W138" s="436"/>
      <c r="X138" s="436"/>
      <c r="Y138" s="436"/>
      <c r="Z138" s="436"/>
      <c r="AA138" s="436"/>
      <c r="AB138" s="436"/>
      <c r="AC138" s="436"/>
      <c r="AD138" s="436"/>
    </row>
    <row r="139" ht="15.75" customHeight="1">
      <c r="A139" s="437"/>
      <c r="B139" s="438"/>
      <c r="C139" s="437"/>
      <c r="D139" s="437"/>
      <c r="E139" s="436"/>
      <c r="F139" s="436"/>
      <c r="G139" s="436"/>
      <c r="H139" s="436"/>
      <c r="I139" s="436"/>
      <c r="J139" s="436"/>
      <c r="K139" s="436"/>
      <c r="L139" s="436"/>
      <c r="M139" s="436"/>
      <c r="N139" s="436"/>
      <c r="O139" s="436"/>
      <c r="P139" s="436"/>
      <c r="Q139" s="436"/>
      <c r="R139" s="436"/>
      <c r="S139" s="436"/>
      <c r="T139" s="436"/>
      <c r="U139" s="436"/>
      <c r="V139" s="436"/>
      <c r="W139" s="436"/>
      <c r="X139" s="436"/>
      <c r="Y139" s="436"/>
      <c r="Z139" s="436"/>
      <c r="AA139" s="436"/>
      <c r="AB139" s="436"/>
      <c r="AC139" s="436"/>
      <c r="AD139" s="436"/>
    </row>
    <row r="140" ht="15.75" customHeight="1">
      <c r="A140" s="437"/>
      <c r="B140" s="438"/>
      <c r="C140" s="437"/>
      <c r="D140" s="437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436"/>
      <c r="W140" s="436"/>
      <c r="X140" s="436"/>
      <c r="Y140" s="436"/>
      <c r="Z140" s="436"/>
      <c r="AA140" s="436"/>
      <c r="AB140" s="436"/>
      <c r="AC140" s="436"/>
      <c r="AD140" s="436"/>
    </row>
    <row r="141" ht="15.75" customHeight="1">
      <c r="A141" s="437"/>
      <c r="B141" s="438"/>
      <c r="C141" s="437"/>
      <c r="D141" s="437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436"/>
      <c r="V141" s="436"/>
      <c r="W141" s="436"/>
      <c r="X141" s="436"/>
      <c r="Y141" s="436"/>
      <c r="Z141" s="436"/>
      <c r="AA141" s="436"/>
      <c r="AB141" s="436"/>
      <c r="AC141" s="436"/>
      <c r="AD141" s="436"/>
    </row>
    <row r="142" ht="15.75" customHeight="1">
      <c r="A142" s="437"/>
      <c r="B142" s="438"/>
      <c r="C142" s="437"/>
      <c r="D142" s="437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436"/>
      <c r="V142" s="436"/>
      <c r="W142" s="436"/>
      <c r="X142" s="436"/>
      <c r="Y142" s="436"/>
      <c r="Z142" s="436"/>
      <c r="AA142" s="436"/>
      <c r="AB142" s="436"/>
      <c r="AC142" s="436"/>
      <c r="AD142" s="436"/>
    </row>
    <row r="143" ht="15.75" customHeight="1">
      <c r="A143" s="437"/>
      <c r="B143" s="438"/>
      <c r="C143" s="437"/>
      <c r="D143" s="437"/>
      <c r="E143" s="436"/>
      <c r="F143" s="436"/>
      <c r="G143" s="436"/>
      <c r="H143" s="436"/>
      <c r="I143" s="436"/>
      <c r="J143" s="436"/>
      <c r="K143" s="436"/>
      <c r="L143" s="436"/>
      <c r="M143" s="436"/>
      <c r="N143" s="436"/>
      <c r="O143" s="436"/>
      <c r="P143" s="436"/>
      <c r="Q143" s="436"/>
      <c r="R143" s="436"/>
      <c r="S143" s="436"/>
      <c r="T143" s="436"/>
      <c r="U143" s="436"/>
      <c r="V143" s="436"/>
      <c r="W143" s="436"/>
      <c r="X143" s="436"/>
      <c r="Y143" s="436"/>
      <c r="Z143" s="436"/>
      <c r="AA143" s="436"/>
      <c r="AB143" s="436"/>
      <c r="AC143" s="436"/>
      <c r="AD143" s="436"/>
    </row>
    <row r="144" ht="15.75" customHeight="1">
      <c r="A144" s="437"/>
      <c r="B144" s="438"/>
      <c r="C144" s="437"/>
      <c r="D144" s="437"/>
      <c r="E144" s="436"/>
      <c r="F144" s="436"/>
      <c r="G144" s="436"/>
      <c r="H144" s="436"/>
      <c r="I144" s="436"/>
      <c r="J144" s="436"/>
      <c r="K144" s="436"/>
      <c r="L144" s="436"/>
      <c r="M144" s="436"/>
      <c r="N144" s="436"/>
      <c r="O144" s="436"/>
      <c r="P144" s="436"/>
      <c r="Q144" s="436"/>
      <c r="R144" s="436"/>
      <c r="S144" s="436"/>
      <c r="T144" s="436"/>
      <c r="U144" s="436"/>
      <c r="V144" s="436"/>
      <c r="W144" s="436"/>
      <c r="X144" s="436"/>
      <c r="Y144" s="436"/>
      <c r="Z144" s="436"/>
      <c r="AA144" s="436"/>
      <c r="AB144" s="436"/>
      <c r="AC144" s="436"/>
      <c r="AD144" s="436"/>
    </row>
    <row r="145" ht="15.75" customHeight="1">
      <c r="A145" s="437"/>
      <c r="B145" s="438"/>
      <c r="C145" s="437"/>
      <c r="D145" s="437"/>
      <c r="E145" s="436"/>
      <c r="F145" s="436"/>
      <c r="G145" s="436"/>
      <c r="H145" s="436"/>
      <c r="I145" s="436"/>
      <c r="J145" s="436"/>
      <c r="K145" s="436"/>
      <c r="L145" s="436"/>
      <c r="M145" s="436"/>
      <c r="N145" s="436"/>
      <c r="O145" s="436"/>
      <c r="P145" s="436"/>
      <c r="Q145" s="436"/>
      <c r="R145" s="436"/>
      <c r="S145" s="436"/>
      <c r="T145" s="436"/>
      <c r="U145" s="436"/>
      <c r="V145" s="436"/>
      <c r="W145" s="436"/>
      <c r="X145" s="436"/>
      <c r="Y145" s="436"/>
      <c r="Z145" s="436"/>
      <c r="AA145" s="436"/>
      <c r="AB145" s="436"/>
      <c r="AC145" s="436"/>
      <c r="AD145" s="436"/>
    </row>
    <row r="146" ht="15.75" customHeight="1">
      <c r="A146" s="437"/>
      <c r="B146" s="438"/>
      <c r="C146" s="437"/>
      <c r="D146" s="437"/>
      <c r="E146" s="436"/>
      <c r="F146" s="436"/>
      <c r="G146" s="436"/>
      <c r="H146" s="436"/>
      <c r="I146" s="436"/>
      <c r="J146" s="436"/>
      <c r="K146" s="436"/>
      <c r="L146" s="436"/>
      <c r="M146" s="436"/>
      <c r="N146" s="436"/>
      <c r="O146" s="436"/>
      <c r="P146" s="436"/>
      <c r="Q146" s="436"/>
      <c r="R146" s="436"/>
      <c r="S146" s="436"/>
      <c r="T146" s="436"/>
      <c r="U146" s="436"/>
      <c r="V146" s="436"/>
      <c r="W146" s="436"/>
      <c r="X146" s="436"/>
      <c r="Y146" s="436"/>
      <c r="Z146" s="436"/>
      <c r="AA146" s="436"/>
      <c r="AB146" s="436"/>
      <c r="AC146" s="436"/>
      <c r="AD146" s="436"/>
    </row>
    <row r="147" ht="15.75" customHeight="1">
      <c r="A147" s="437"/>
      <c r="B147" s="438"/>
      <c r="C147" s="437"/>
      <c r="D147" s="437"/>
      <c r="E147" s="436"/>
      <c r="F147" s="436"/>
      <c r="G147" s="436"/>
      <c r="H147" s="436"/>
      <c r="I147" s="436"/>
      <c r="J147" s="436"/>
      <c r="K147" s="436"/>
      <c r="L147" s="436"/>
      <c r="M147" s="436"/>
      <c r="N147" s="436"/>
      <c r="O147" s="436"/>
      <c r="P147" s="436"/>
      <c r="Q147" s="436"/>
      <c r="R147" s="436"/>
      <c r="S147" s="436"/>
      <c r="T147" s="436"/>
      <c r="U147" s="436"/>
      <c r="V147" s="436"/>
      <c r="W147" s="436"/>
      <c r="X147" s="436"/>
      <c r="Y147" s="436"/>
      <c r="Z147" s="436"/>
      <c r="AA147" s="436"/>
      <c r="AB147" s="436"/>
      <c r="AC147" s="436"/>
      <c r="AD147" s="436"/>
    </row>
    <row r="148" ht="15.75" customHeight="1">
      <c r="A148" s="437"/>
      <c r="B148" s="438"/>
      <c r="C148" s="437"/>
      <c r="D148" s="437"/>
      <c r="E148" s="436"/>
      <c r="F148" s="436"/>
      <c r="G148" s="436"/>
      <c r="H148" s="436"/>
      <c r="I148" s="436"/>
      <c r="J148" s="436"/>
      <c r="K148" s="436"/>
      <c r="L148" s="436"/>
      <c r="M148" s="436"/>
      <c r="N148" s="436"/>
      <c r="O148" s="436"/>
      <c r="P148" s="436"/>
      <c r="Q148" s="436"/>
      <c r="R148" s="436"/>
      <c r="S148" s="436"/>
      <c r="T148" s="436"/>
      <c r="U148" s="436"/>
      <c r="V148" s="436"/>
      <c r="W148" s="436"/>
      <c r="X148" s="436"/>
      <c r="Y148" s="436"/>
      <c r="Z148" s="436"/>
      <c r="AA148" s="436"/>
      <c r="AB148" s="436"/>
      <c r="AC148" s="436"/>
      <c r="AD148" s="436"/>
    </row>
    <row r="149" ht="15.75" customHeight="1">
      <c r="A149" s="437"/>
      <c r="B149" s="438"/>
      <c r="C149" s="437"/>
      <c r="D149" s="437"/>
      <c r="E149" s="436"/>
      <c r="F149" s="436"/>
      <c r="G149" s="436"/>
      <c r="H149" s="436"/>
      <c r="I149" s="436"/>
      <c r="J149" s="436"/>
      <c r="K149" s="436"/>
      <c r="L149" s="436"/>
      <c r="M149" s="436"/>
      <c r="N149" s="436"/>
      <c r="O149" s="436"/>
      <c r="P149" s="436"/>
      <c r="Q149" s="436"/>
      <c r="R149" s="436"/>
      <c r="S149" s="436"/>
      <c r="T149" s="436"/>
      <c r="U149" s="436"/>
      <c r="V149" s="436"/>
      <c r="W149" s="436"/>
      <c r="X149" s="436"/>
      <c r="Y149" s="436"/>
      <c r="Z149" s="436"/>
      <c r="AA149" s="436"/>
      <c r="AB149" s="436"/>
      <c r="AC149" s="436"/>
      <c r="AD149" s="436"/>
    </row>
    <row r="150" ht="15.75" customHeight="1">
      <c r="A150" s="437"/>
      <c r="B150" s="438"/>
      <c r="C150" s="437"/>
      <c r="D150" s="437"/>
      <c r="E150" s="436"/>
      <c r="F150" s="436"/>
      <c r="G150" s="436"/>
      <c r="H150" s="436"/>
      <c r="I150" s="436"/>
      <c r="J150" s="436"/>
      <c r="K150" s="436"/>
      <c r="L150" s="436"/>
      <c r="M150" s="436"/>
      <c r="N150" s="436"/>
      <c r="O150" s="436"/>
      <c r="P150" s="436"/>
      <c r="Q150" s="436"/>
      <c r="R150" s="436"/>
      <c r="S150" s="436"/>
      <c r="T150" s="436"/>
      <c r="U150" s="436"/>
      <c r="V150" s="436"/>
      <c r="W150" s="436"/>
      <c r="X150" s="436"/>
      <c r="Y150" s="436"/>
      <c r="Z150" s="436"/>
      <c r="AA150" s="436"/>
      <c r="AB150" s="436"/>
      <c r="AC150" s="436"/>
      <c r="AD150" s="436"/>
    </row>
    <row r="151" ht="15.75" customHeight="1">
      <c r="A151" s="437"/>
      <c r="B151" s="438"/>
      <c r="C151" s="437"/>
      <c r="D151" s="437"/>
      <c r="E151" s="436"/>
      <c r="F151" s="436"/>
      <c r="G151" s="436"/>
      <c r="H151" s="436"/>
      <c r="I151" s="436"/>
      <c r="J151" s="436"/>
      <c r="K151" s="436"/>
      <c r="L151" s="436"/>
      <c r="M151" s="436"/>
      <c r="N151" s="436"/>
      <c r="O151" s="436"/>
      <c r="P151" s="436"/>
      <c r="Q151" s="436"/>
      <c r="R151" s="436"/>
      <c r="S151" s="436"/>
      <c r="T151" s="436"/>
      <c r="U151" s="436"/>
      <c r="V151" s="436"/>
      <c r="W151" s="436"/>
      <c r="X151" s="436"/>
      <c r="Y151" s="436"/>
      <c r="Z151" s="436"/>
      <c r="AA151" s="436"/>
      <c r="AB151" s="436"/>
      <c r="AC151" s="436"/>
      <c r="AD151" s="436"/>
    </row>
    <row r="152" ht="15.75" customHeight="1">
      <c r="A152" s="437"/>
      <c r="B152" s="438"/>
      <c r="C152" s="437"/>
      <c r="D152" s="437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436"/>
      <c r="W152" s="436"/>
      <c r="X152" s="436"/>
      <c r="Y152" s="436"/>
      <c r="Z152" s="436"/>
      <c r="AA152" s="436"/>
      <c r="AB152" s="436"/>
      <c r="AC152" s="436"/>
      <c r="AD152" s="436"/>
    </row>
    <row r="153" ht="15.75" customHeight="1">
      <c r="A153" s="437"/>
      <c r="B153" s="438"/>
      <c r="C153" s="437"/>
      <c r="D153" s="437"/>
      <c r="E153" s="436"/>
      <c r="F153" s="436"/>
      <c r="G153" s="436"/>
      <c r="H153" s="436"/>
      <c r="I153" s="436"/>
      <c r="J153" s="436"/>
      <c r="K153" s="436"/>
      <c r="L153" s="436"/>
      <c r="M153" s="436"/>
      <c r="N153" s="436"/>
      <c r="O153" s="436"/>
      <c r="P153" s="436"/>
      <c r="Q153" s="436"/>
      <c r="R153" s="436"/>
      <c r="S153" s="436"/>
      <c r="T153" s="436"/>
      <c r="U153" s="436"/>
      <c r="V153" s="436"/>
      <c r="W153" s="436"/>
      <c r="X153" s="436"/>
      <c r="Y153" s="436"/>
      <c r="Z153" s="436"/>
      <c r="AA153" s="436"/>
      <c r="AB153" s="436"/>
      <c r="AC153" s="436"/>
      <c r="AD153" s="436"/>
    </row>
    <row r="154" ht="15.75" customHeight="1">
      <c r="A154" s="437"/>
      <c r="B154" s="438"/>
      <c r="C154" s="437"/>
      <c r="D154" s="437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436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</row>
    <row r="155" ht="15.75" customHeight="1">
      <c r="A155" s="437"/>
      <c r="B155" s="438"/>
      <c r="C155" s="437"/>
      <c r="D155" s="437"/>
      <c r="E155" s="436"/>
      <c r="F155" s="436"/>
      <c r="G155" s="436"/>
      <c r="H155" s="436"/>
      <c r="I155" s="436"/>
      <c r="J155" s="436"/>
      <c r="K155" s="436"/>
      <c r="L155" s="436"/>
      <c r="M155" s="436"/>
      <c r="N155" s="436"/>
      <c r="O155" s="436"/>
      <c r="P155" s="436"/>
      <c r="Q155" s="436"/>
      <c r="R155" s="436"/>
      <c r="S155" s="436"/>
      <c r="T155" s="436"/>
      <c r="U155" s="436"/>
      <c r="V155" s="436"/>
      <c r="W155" s="436"/>
      <c r="X155" s="436"/>
      <c r="Y155" s="436"/>
      <c r="Z155" s="436"/>
      <c r="AA155" s="436"/>
      <c r="AB155" s="436"/>
      <c r="AC155" s="436"/>
      <c r="AD155" s="436"/>
    </row>
    <row r="156" ht="15.75" customHeight="1">
      <c r="A156" s="437"/>
      <c r="B156" s="438"/>
      <c r="C156" s="437"/>
      <c r="D156" s="437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436"/>
      <c r="Q156" s="436"/>
      <c r="R156" s="436"/>
      <c r="S156" s="436"/>
      <c r="T156" s="436"/>
      <c r="U156" s="436"/>
      <c r="V156" s="436"/>
      <c r="W156" s="436"/>
      <c r="X156" s="436"/>
      <c r="Y156" s="436"/>
      <c r="Z156" s="436"/>
      <c r="AA156" s="436"/>
      <c r="AB156" s="436"/>
      <c r="AC156" s="436"/>
      <c r="AD156" s="436"/>
    </row>
    <row r="157" ht="15.75" customHeight="1">
      <c r="A157" s="437"/>
      <c r="B157" s="438"/>
      <c r="C157" s="437"/>
      <c r="D157" s="437"/>
      <c r="E157" s="436"/>
      <c r="F157" s="436"/>
      <c r="G157" s="436"/>
      <c r="H157" s="436"/>
      <c r="I157" s="436"/>
      <c r="J157" s="436"/>
      <c r="K157" s="436"/>
      <c r="L157" s="436"/>
      <c r="M157" s="436"/>
      <c r="N157" s="436"/>
      <c r="O157" s="436"/>
      <c r="P157" s="436"/>
      <c r="Q157" s="436"/>
      <c r="R157" s="436"/>
      <c r="S157" s="436"/>
      <c r="T157" s="436"/>
      <c r="U157" s="436"/>
      <c r="V157" s="436"/>
      <c r="W157" s="436"/>
      <c r="X157" s="436"/>
      <c r="Y157" s="436"/>
      <c r="Z157" s="436"/>
      <c r="AA157" s="436"/>
      <c r="AB157" s="436"/>
      <c r="AC157" s="436"/>
      <c r="AD157" s="436"/>
    </row>
    <row r="158" ht="15.75" customHeight="1">
      <c r="A158" s="437"/>
      <c r="B158" s="438"/>
      <c r="C158" s="437"/>
      <c r="D158" s="437"/>
      <c r="E158" s="436"/>
      <c r="F158" s="436"/>
      <c r="G158" s="436"/>
      <c r="H158" s="436"/>
      <c r="I158" s="436"/>
      <c r="J158" s="436"/>
      <c r="K158" s="436"/>
      <c r="L158" s="436"/>
      <c r="M158" s="436"/>
      <c r="N158" s="436"/>
      <c r="O158" s="436"/>
      <c r="P158" s="436"/>
      <c r="Q158" s="436"/>
      <c r="R158" s="436"/>
      <c r="S158" s="436"/>
      <c r="T158" s="436"/>
      <c r="U158" s="436"/>
      <c r="V158" s="436"/>
      <c r="W158" s="436"/>
      <c r="X158" s="436"/>
      <c r="Y158" s="436"/>
      <c r="Z158" s="436"/>
      <c r="AA158" s="436"/>
      <c r="AB158" s="436"/>
      <c r="AC158" s="436"/>
      <c r="AD158" s="436"/>
    </row>
    <row r="159" ht="15.75" customHeight="1">
      <c r="A159" s="437"/>
      <c r="B159" s="438"/>
      <c r="C159" s="437"/>
      <c r="D159" s="437"/>
      <c r="E159" s="436"/>
      <c r="F159" s="436"/>
      <c r="G159" s="436"/>
      <c r="H159" s="436"/>
      <c r="I159" s="436"/>
      <c r="J159" s="436"/>
      <c r="K159" s="436"/>
      <c r="L159" s="436"/>
      <c r="M159" s="436"/>
      <c r="N159" s="436"/>
      <c r="O159" s="436"/>
      <c r="P159" s="436"/>
      <c r="Q159" s="436"/>
      <c r="R159" s="436"/>
      <c r="S159" s="436"/>
      <c r="T159" s="436"/>
      <c r="U159" s="436"/>
      <c r="V159" s="436"/>
      <c r="W159" s="436"/>
      <c r="X159" s="436"/>
      <c r="Y159" s="436"/>
      <c r="Z159" s="436"/>
      <c r="AA159" s="436"/>
      <c r="AB159" s="436"/>
      <c r="AC159" s="436"/>
      <c r="AD159" s="436"/>
    </row>
    <row r="160" ht="15.75" customHeight="1">
      <c r="A160" s="437"/>
      <c r="B160" s="438"/>
      <c r="C160" s="437"/>
      <c r="D160" s="437"/>
      <c r="E160" s="436"/>
      <c r="F160" s="436"/>
      <c r="G160" s="436"/>
      <c r="H160" s="436"/>
      <c r="I160" s="436"/>
      <c r="J160" s="436"/>
      <c r="K160" s="436"/>
      <c r="L160" s="436"/>
      <c r="M160" s="436"/>
      <c r="N160" s="436"/>
      <c r="O160" s="436"/>
      <c r="P160" s="436"/>
      <c r="Q160" s="436"/>
      <c r="R160" s="436"/>
      <c r="S160" s="436"/>
      <c r="T160" s="436"/>
      <c r="U160" s="436"/>
      <c r="V160" s="436"/>
      <c r="W160" s="436"/>
      <c r="X160" s="436"/>
      <c r="Y160" s="436"/>
      <c r="Z160" s="436"/>
      <c r="AA160" s="436"/>
      <c r="AB160" s="436"/>
      <c r="AC160" s="436"/>
      <c r="AD160" s="436"/>
    </row>
    <row r="161" ht="15.75" customHeight="1">
      <c r="A161" s="437"/>
      <c r="B161" s="438"/>
      <c r="C161" s="437"/>
      <c r="D161" s="437"/>
      <c r="E161" s="436"/>
      <c r="F161" s="436"/>
      <c r="G161" s="436"/>
      <c r="H161" s="436"/>
      <c r="I161" s="436"/>
      <c r="J161" s="436"/>
      <c r="K161" s="436"/>
      <c r="L161" s="436"/>
      <c r="M161" s="436"/>
      <c r="N161" s="436"/>
      <c r="O161" s="436"/>
      <c r="P161" s="436"/>
      <c r="Q161" s="436"/>
      <c r="R161" s="436"/>
      <c r="S161" s="436"/>
      <c r="T161" s="436"/>
      <c r="U161" s="436"/>
      <c r="V161" s="436"/>
      <c r="W161" s="436"/>
      <c r="X161" s="436"/>
      <c r="Y161" s="436"/>
      <c r="Z161" s="436"/>
      <c r="AA161" s="436"/>
      <c r="AB161" s="436"/>
      <c r="AC161" s="436"/>
      <c r="AD161" s="436"/>
    </row>
    <row r="162" ht="15.75" customHeight="1">
      <c r="A162" s="437"/>
      <c r="B162" s="438"/>
      <c r="C162" s="437"/>
      <c r="D162" s="437"/>
      <c r="E162" s="436"/>
      <c r="F162" s="436"/>
      <c r="G162" s="436"/>
      <c r="H162" s="436"/>
      <c r="I162" s="436"/>
      <c r="J162" s="436"/>
      <c r="K162" s="436"/>
      <c r="L162" s="436"/>
      <c r="M162" s="436"/>
      <c r="N162" s="436"/>
      <c r="O162" s="436"/>
      <c r="P162" s="436"/>
      <c r="Q162" s="436"/>
      <c r="R162" s="436"/>
      <c r="S162" s="436"/>
      <c r="T162" s="436"/>
      <c r="U162" s="436"/>
      <c r="V162" s="436"/>
      <c r="W162" s="436"/>
      <c r="X162" s="436"/>
      <c r="Y162" s="436"/>
      <c r="Z162" s="436"/>
      <c r="AA162" s="436"/>
      <c r="AB162" s="436"/>
      <c r="AC162" s="436"/>
      <c r="AD162" s="436"/>
    </row>
    <row r="163" ht="15.75" customHeight="1">
      <c r="A163" s="437"/>
      <c r="B163" s="438"/>
      <c r="C163" s="437"/>
      <c r="D163" s="437"/>
      <c r="E163" s="436"/>
      <c r="F163" s="436"/>
      <c r="G163" s="436"/>
      <c r="H163" s="436"/>
      <c r="I163" s="436"/>
      <c r="J163" s="436"/>
      <c r="K163" s="436"/>
      <c r="L163" s="436"/>
      <c r="M163" s="436"/>
      <c r="N163" s="436"/>
      <c r="O163" s="436"/>
      <c r="P163" s="436"/>
      <c r="Q163" s="436"/>
      <c r="R163" s="436"/>
      <c r="S163" s="436"/>
      <c r="T163" s="436"/>
      <c r="U163" s="436"/>
      <c r="V163" s="436"/>
      <c r="W163" s="436"/>
      <c r="X163" s="436"/>
      <c r="Y163" s="436"/>
      <c r="Z163" s="436"/>
      <c r="AA163" s="436"/>
      <c r="AB163" s="436"/>
      <c r="AC163" s="436"/>
      <c r="AD163" s="436"/>
    </row>
    <row r="164" ht="15.75" customHeight="1">
      <c r="A164" s="437"/>
      <c r="B164" s="438"/>
      <c r="C164" s="437"/>
      <c r="D164" s="437"/>
      <c r="E164" s="436"/>
      <c r="F164" s="436"/>
      <c r="G164" s="436"/>
      <c r="H164" s="436"/>
      <c r="I164" s="436"/>
      <c r="J164" s="436"/>
      <c r="K164" s="436"/>
      <c r="L164" s="436"/>
      <c r="M164" s="436"/>
      <c r="N164" s="436"/>
      <c r="O164" s="436"/>
      <c r="P164" s="436"/>
      <c r="Q164" s="436"/>
      <c r="R164" s="436"/>
      <c r="S164" s="436"/>
      <c r="T164" s="436"/>
      <c r="U164" s="436"/>
      <c r="V164" s="436"/>
      <c r="W164" s="436"/>
      <c r="X164" s="436"/>
      <c r="Y164" s="436"/>
      <c r="Z164" s="436"/>
      <c r="AA164" s="436"/>
      <c r="AB164" s="436"/>
      <c r="AC164" s="436"/>
      <c r="AD164" s="436"/>
    </row>
    <row r="165" ht="15.75" customHeight="1">
      <c r="A165" s="437"/>
      <c r="B165" s="438"/>
      <c r="C165" s="437"/>
      <c r="D165" s="437"/>
      <c r="E165" s="436"/>
      <c r="F165" s="436"/>
      <c r="G165" s="436"/>
      <c r="H165" s="436"/>
      <c r="I165" s="436"/>
      <c r="J165" s="436"/>
      <c r="K165" s="436"/>
      <c r="L165" s="436"/>
      <c r="M165" s="436"/>
      <c r="N165" s="436"/>
      <c r="O165" s="436"/>
      <c r="P165" s="436"/>
      <c r="Q165" s="436"/>
      <c r="R165" s="436"/>
      <c r="S165" s="436"/>
      <c r="T165" s="436"/>
      <c r="U165" s="436"/>
      <c r="V165" s="436"/>
      <c r="W165" s="436"/>
      <c r="X165" s="436"/>
      <c r="Y165" s="436"/>
      <c r="Z165" s="436"/>
      <c r="AA165" s="436"/>
      <c r="AB165" s="436"/>
      <c r="AC165" s="436"/>
      <c r="AD165" s="436"/>
    </row>
    <row r="166" ht="15.75" customHeight="1">
      <c r="A166" s="437"/>
      <c r="B166" s="438"/>
      <c r="C166" s="437"/>
      <c r="D166" s="437"/>
      <c r="E166" s="436"/>
      <c r="F166" s="436"/>
      <c r="G166" s="436"/>
      <c r="H166" s="436"/>
      <c r="I166" s="436"/>
      <c r="J166" s="436"/>
      <c r="K166" s="436"/>
      <c r="L166" s="436"/>
      <c r="M166" s="436"/>
      <c r="N166" s="436"/>
      <c r="O166" s="436"/>
      <c r="P166" s="436"/>
      <c r="Q166" s="436"/>
      <c r="R166" s="436"/>
      <c r="S166" s="436"/>
      <c r="T166" s="436"/>
      <c r="U166" s="436"/>
      <c r="V166" s="436"/>
      <c r="W166" s="436"/>
      <c r="X166" s="436"/>
      <c r="Y166" s="436"/>
      <c r="Z166" s="436"/>
      <c r="AA166" s="436"/>
      <c r="AB166" s="436"/>
      <c r="AC166" s="436"/>
      <c r="AD166" s="436"/>
    </row>
    <row r="167" ht="15.75" customHeight="1">
      <c r="A167" s="437"/>
      <c r="B167" s="438"/>
      <c r="C167" s="437"/>
      <c r="D167" s="437"/>
      <c r="E167" s="436"/>
      <c r="F167" s="436"/>
      <c r="G167" s="436"/>
      <c r="H167" s="436"/>
      <c r="I167" s="436"/>
      <c r="J167" s="436"/>
      <c r="K167" s="436"/>
      <c r="L167" s="436"/>
      <c r="M167" s="436"/>
      <c r="N167" s="436"/>
      <c r="O167" s="436"/>
      <c r="P167" s="436"/>
      <c r="Q167" s="436"/>
      <c r="R167" s="436"/>
      <c r="S167" s="436"/>
      <c r="T167" s="436"/>
      <c r="U167" s="436"/>
      <c r="V167" s="436"/>
      <c r="W167" s="436"/>
      <c r="X167" s="436"/>
      <c r="Y167" s="436"/>
      <c r="Z167" s="436"/>
      <c r="AA167" s="436"/>
      <c r="AB167" s="436"/>
      <c r="AC167" s="436"/>
      <c r="AD167" s="436"/>
    </row>
    <row r="168" ht="15.75" customHeight="1">
      <c r="A168" s="437"/>
      <c r="B168" s="438"/>
      <c r="C168" s="437"/>
      <c r="D168" s="437"/>
      <c r="E168" s="436"/>
      <c r="F168" s="436"/>
      <c r="G168" s="436"/>
      <c r="H168" s="436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6"/>
      <c r="AD168" s="436"/>
    </row>
    <row r="169" ht="15.75" customHeight="1">
      <c r="A169" s="437"/>
      <c r="B169" s="438"/>
      <c r="C169" s="437"/>
      <c r="D169" s="437"/>
      <c r="E169" s="436"/>
      <c r="F169" s="436"/>
      <c r="G169" s="436"/>
      <c r="H169" s="436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  <c r="AA169" s="436"/>
      <c r="AB169" s="436"/>
      <c r="AC169" s="436"/>
      <c r="AD169" s="436"/>
    </row>
    <row r="170" ht="15.75" customHeight="1">
      <c r="A170" s="437"/>
      <c r="B170" s="438"/>
      <c r="C170" s="437"/>
      <c r="D170" s="437"/>
      <c r="E170" s="436"/>
      <c r="F170" s="436"/>
      <c r="G170" s="436"/>
      <c r="H170" s="436"/>
      <c r="I170" s="436"/>
      <c r="J170" s="436"/>
      <c r="K170" s="436"/>
      <c r="L170" s="436"/>
      <c r="M170" s="436"/>
      <c r="N170" s="436"/>
      <c r="O170" s="436"/>
      <c r="P170" s="436"/>
      <c r="Q170" s="436"/>
      <c r="R170" s="436"/>
      <c r="S170" s="436"/>
      <c r="T170" s="436"/>
      <c r="U170" s="436"/>
      <c r="V170" s="436"/>
      <c r="W170" s="436"/>
      <c r="X170" s="436"/>
      <c r="Y170" s="436"/>
      <c r="Z170" s="436"/>
      <c r="AA170" s="436"/>
      <c r="AB170" s="436"/>
      <c r="AC170" s="436"/>
      <c r="AD170" s="436"/>
    </row>
    <row r="171" ht="15.75" customHeight="1">
      <c r="A171" s="437"/>
      <c r="B171" s="438"/>
      <c r="C171" s="437"/>
      <c r="D171" s="437"/>
      <c r="E171" s="436"/>
      <c r="F171" s="436"/>
      <c r="G171" s="436"/>
      <c r="H171" s="436"/>
      <c r="I171" s="436"/>
      <c r="J171" s="436"/>
      <c r="K171" s="436"/>
      <c r="L171" s="436"/>
      <c r="M171" s="436"/>
      <c r="N171" s="436"/>
      <c r="O171" s="436"/>
      <c r="P171" s="436"/>
      <c r="Q171" s="436"/>
      <c r="R171" s="436"/>
      <c r="S171" s="436"/>
      <c r="T171" s="436"/>
      <c r="U171" s="436"/>
      <c r="V171" s="436"/>
      <c r="W171" s="436"/>
      <c r="X171" s="436"/>
      <c r="Y171" s="436"/>
      <c r="Z171" s="436"/>
      <c r="AA171" s="436"/>
      <c r="AB171" s="436"/>
      <c r="AC171" s="436"/>
      <c r="AD171" s="436"/>
    </row>
    <row r="172" ht="15.75" customHeight="1">
      <c r="A172" s="437"/>
      <c r="B172" s="438"/>
      <c r="C172" s="437"/>
      <c r="D172" s="437"/>
      <c r="E172" s="436"/>
      <c r="F172" s="436"/>
      <c r="G172" s="436"/>
      <c r="H172" s="436"/>
      <c r="I172" s="436"/>
      <c r="J172" s="436"/>
      <c r="K172" s="436"/>
      <c r="L172" s="436"/>
      <c r="M172" s="436"/>
      <c r="N172" s="436"/>
      <c r="O172" s="436"/>
      <c r="P172" s="436"/>
      <c r="Q172" s="436"/>
      <c r="R172" s="436"/>
      <c r="S172" s="436"/>
      <c r="T172" s="436"/>
      <c r="U172" s="436"/>
      <c r="V172" s="436"/>
      <c r="W172" s="436"/>
      <c r="X172" s="436"/>
      <c r="Y172" s="436"/>
      <c r="Z172" s="436"/>
      <c r="AA172" s="436"/>
      <c r="AB172" s="436"/>
      <c r="AC172" s="436"/>
      <c r="AD172" s="436"/>
    </row>
    <row r="173" ht="15.75" customHeight="1">
      <c r="A173" s="437"/>
      <c r="B173" s="438"/>
      <c r="C173" s="437"/>
      <c r="D173" s="437"/>
      <c r="E173" s="436"/>
      <c r="F173" s="436"/>
      <c r="G173" s="436"/>
      <c r="H173" s="436"/>
      <c r="I173" s="436"/>
      <c r="J173" s="436"/>
      <c r="K173" s="436"/>
      <c r="L173" s="436"/>
      <c r="M173" s="436"/>
      <c r="N173" s="436"/>
      <c r="O173" s="436"/>
      <c r="P173" s="436"/>
      <c r="Q173" s="436"/>
      <c r="R173" s="436"/>
      <c r="S173" s="436"/>
      <c r="T173" s="436"/>
      <c r="U173" s="436"/>
      <c r="V173" s="436"/>
      <c r="W173" s="436"/>
      <c r="X173" s="436"/>
      <c r="Y173" s="436"/>
      <c r="Z173" s="436"/>
      <c r="AA173" s="436"/>
      <c r="AB173" s="436"/>
      <c r="AC173" s="436"/>
      <c r="AD173" s="436"/>
    </row>
    <row r="174" ht="15.75" customHeight="1">
      <c r="A174" s="437"/>
      <c r="B174" s="438"/>
      <c r="C174" s="437"/>
      <c r="D174" s="437"/>
      <c r="E174" s="436"/>
      <c r="F174" s="436"/>
      <c r="G174" s="436"/>
      <c r="H174" s="436"/>
      <c r="I174" s="436"/>
      <c r="J174" s="436"/>
      <c r="K174" s="436"/>
      <c r="L174" s="436"/>
      <c r="M174" s="436"/>
      <c r="N174" s="436"/>
      <c r="O174" s="436"/>
      <c r="P174" s="436"/>
      <c r="Q174" s="436"/>
      <c r="R174" s="436"/>
      <c r="S174" s="436"/>
      <c r="T174" s="436"/>
      <c r="U174" s="436"/>
      <c r="V174" s="436"/>
      <c r="W174" s="436"/>
      <c r="X174" s="436"/>
      <c r="Y174" s="436"/>
      <c r="Z174" s="436"/>
      <c r="AA174" s="436"/>
      <c r="AB174" s="436"/>
      <c r="AC174" s="436"/>
      <c r="AD174" s="436"/>
    </row>
    <row r="175" ht="15.75" customHeight="1">
      <c r="A175" s="437"/>
      <c r="B175" s="438"/>
      <c r="C175" s="437"/>
      <c r="D175" s="437"/>
      <c r="E175" s="436"/>
      <c r="F175" s="436"/>
      <c r="G175" s="436"/>
      <c r="H175" s="436"/>
      <c r="I175" s="436"/>
      <c r="J175" s="436"/>
      <c r="K175" s="436"/>
      <c r="L175" s="436"/>
      <c r="M175" s="436"/>
      <c r="N175" s="436"/>
      <c r="O175" s="436"/>
      <c r="P175" s="436"/>
      <c r="Q175" s="436"/>
      <c r="R175" s="436"/>
      <c r="S175" s="436"/>
      <c r="T175" s="436"/>
      <c r="U175" s="436"/>
      <c r="V175" s="436"/>
      <c r="W175" s="436"/>
      <c r="X175" s="436"/>
      <c r="Y175" s="436"/>
      <c r="Z175" s="436"/>
      <c r="AA175" s="436"/>
      <c r="AB175" s="436"/>
      <c r="AC175" s="436"/>
      <c r="AD175" s="436"/>
    </row>
    <row r="176" ht="15.75" customHeight="1">
      <c r="A176" s="437"/>
      <c r="B176" s="438"/>
      <c r="C176" s="437"/>
      <c r="D176" s="437"/>
      <c r="E176" s="436"/>
      <c r="F176" s="436"/>
      <c r="G176" s="436"/>
      <c r="H176" s="436"/>
      <c r="I176" s="436"/>
      <c r="J176" s="436"/>
      <c r="K176" s="436"/>
      <c r="L176" s="436"/>
      <c r="M176" s="436"/>
      <c r="N176" s="436"/>
      <c r="O176" s="436"/>
      <c r="P176" s="436"/>
      <c r="Q176" s="436"/>
      <c r="R176" s="436"/>
      <c r="S176" s="436"/>
      <c r="T176" s="436"/>
      <c r="U176" s="436"/>
      <c r="V176" s="436"/>
      <c r="W176" s="436"/>
      <c r="X176" s="436"/>
      <c r="Y176" s="436"/>
      <c r="Z176" s="436"/>
      <c r="AA176" s="436"/>
      <c r="AB176" s="436"/>
      <c r="AC176" s="436"/>
      <c r="AD176" s="436"/>
    </row>
    <row r="177" ht="15.75" customHeight="1">
      <c r="A177" s="437"/>
      <c r="B177" s="438"/>
      <c r="C177" s="437"/>
      <c r="D177" s="437"/>
      <c r="E177" s="436"/>
      <c r="F177" s="436"/>
      <c r="G177" s="436"/>
      <c r="H177" s="436"/>
      <c r="I177" s="436"/>
      <c r="J177" s="436"/>
      <c r="K177" s="436"/>
      <c r="L177" s="436"/>
      <c r="M177" s="436"/>
      <c r="N177" s="436"/>
      <c r="O177" s="436"/>
      <c r="P177" s="436"/>
      <c r="Q177" s="436"/>
      <c r="R177" s="436"/>
      <c r="S177" s="436"/>
      <c r="T177" s="436"/>
      <c r="U177" s="436"/>
      <c r="V177" s="436"/>
      <c r="W177" s="436"/>
      <c r="X177" s="436"/>
      <c r="Y177" s="436"/>
      <c r="Z177" s="436"/>
      <c r="AA177" s="436"/>
      <c r="AB177" s="436"/>
      <c r="AC177" s="436"/>
      <c r="AD177" s="436"/>
    </row>
    <row r="178" ht="15.75" customHeight="1">
      <c r="A178" s="437"/>
      <c r="B178" s="438"/>
      <c r="C178" s="437"/>
      <c r="D178" s="437"/>
      <c r="E178" s="436"/>
      <c r="F178" s="436"/>
      <c r="G178" s="436"/>
      <c r="H178" s="436"/>
      <c r="I178" s="436"/>
      <c r="J178" s="436"/>
      <c r="K178" s="436"/>
      <c r="L178" s="436"/>
      <c r="M178" s="436"/>
      <c r="N178" s="436"/>
      <c r="O178" s="436"/>
      <c r="P178" s="436"/>
      <c r="Q178" s="436"/>
      <c r="R178" s="436"/>
      <c r="S178" s="436"/>
      <c r="T178" s="436"/>
      <c r="U178" s="436"/>
      <c r="V178" s="436"/>
      <c r="W178" s="436"/>
      <c r="X178" s="436"/>
      <c r="Y178" s="436"/>
      <c r="Z178" s="436"/>
      <c r="AA178" s="436"/>
      <c r="AB178" s="436"/>
      <c r="AC178" s="436"/>
      <c r="AD178" s="436"/>
    </row>
    <row r="179" ht="15.75" customHeight="1">
      <c r="A179" s="437"/>
      <c r="B179" s="438"/>
      <c r="C179" s="437"/>
      <c r="D179" s="437"/>
      <c r="E179" s="436"/>
      <c r="F179" s="436"/>
      <c r="G179" s="436"/>
      <c r="H179" s="436"/>
      <c r="I179" s="436"/>
      <c r="J179" s="436"/>
      <c r="K179" s="436"/>
      <c r="L179" s="436"/>
      <c r="M179" s="436"/>
      <c r="N179" s="436"/>
      <c r="O179" s="436"/>
      <c r="P179" s="436"/>
      <c r="Q179" s="436"/>
      <c r="R179" s="436"/>
      <c r="S179" s="436"/>
      <c r="T179" s="436"/>
      <c r="U179" s="436"/>
      <c r="V179" s="436"/>
      <c r="W179" s="436"/>
      <c r="X179" s="436"/>
      <c r="Y179" s="436"/>
      <c r="Z179" s="436"/>
      <c r="AA179" s="436"/>
      <c r="AB179" s="436"/>
      <c r="AC179" s="436"/>
      <c r="AD179" s="436"/>
    </row>
    <row r="180" ht="15.75" customHeight="1">
      <c r="A180" s="437"/>
      <c r="B180" s="438"/>
      <c r="C180" s="437"/>
      <c r="D180" s="437"/>
      <c r="E180" s="436"/>
      <c r="F180" s="436"/>
      <c r="G180" s="436"/>
      <c r="H180" s="436"/>
      <c r="I180" s="436"/>
      <c r="J180" s="436"/>
      <c r="K180" s="436"/>
      <c r="L180" s="436"/>
      <c r="M180" s="436"/>
      <c r="N180" s="436"/>
      <c r="O180" s="436"/>
      <c r="P180" s="436"/>
      <c r="Q180" s="436"/>
      <c r="R180" s="436"/>
      <c r="S180" s="436"/>
      <c r="T180" s="436"/>
      <c r="U180" s="436"/>
      <c r="V180" s="436"/>
      <c r="W180" s="436"/>
      <c r="X180" s="436"/>
      <c r="Y180" s="436"/>
      <c r="Z180" s="436"/>
      <c r="AA180" s="436"/>
      <c r="AB180" s="436"/>
      <c r="AC180" s="436"/>
      <c r="AD180" s="436"/>
    </row>
    <row r="181" ht="15.75" customHeight="1">
      <c r="A181" s="437"/>
      <c r="B181" s="438"/>
      <c r="C181" s="437"/>
      <c r="D181" s="437"/>
      <c r="E181" s="436"/>
      <c r="F181" s="436"/>
      <c r="G181" s="436"/>
      <c r="H181" s="436"/>
      <c r="I181" s="436"/>
      <c r="J181" s="436"/>
      <c r="K181" s="436"/>
      <c r="L181" s="436"/>
      <c r="M181" s="436"/>
      <c r="N181" s="436"/>
      <c r="O181" s="436"/>
      <c r="P181" s="436"/>
      <c r="Q181" s="436"/>
      <c r="R181" s="436"/>
      <c r="S181" s="436"/>
      <c r="T181" s="436"/>
      <c r="U181" s="436"/>
      <c r="V181" s="436"/>
      <c r="W181" s="436"/>
      <c r="X181" s="436"/>
      <c r="Y181" s="436"/>
      <c r="Z181" s="436"/>
      <c r="AA181" s="436"/>
      <c r="AB181" s="436"/>
      <c r="AC181" s="436"/>
      <c r="AD181" s="436"/>
    </row>
    <row r="182" ht="15.75" customHeight="1">
      <c r="A182" s="437"/>
      <c r="B182" s="438"/>
      <c r="C182" s="437"/>
      <c r="D182" s="437"/>
      <c r="E182" s="436"/>
      <c r="F182" s="436"/>
      <c r="G182" s="436"/>
      <c r="H182" s="436"/>
      <c r="I182" s="436"/>
      <c r="J182" s="436"/>
      <c r="K182" s="436"/>
      <c r="L182" s="436"/>
      <c r="M182" s="436"/>
      <c r="N182" s="436"/>
      <c r="O182" s="436"/>
      <c r="P182" s="436"/>
      <c r="Q182" s="436"/>
      <c r="R182" s="436"/>
      <c r="S182" s="436"/>
      <c r="T182" s="436"/>
      <c r="U182" s="436"/>
      <c r="V182" s="436"/>
      <c r="W182" s="436"/>
      <c r="X182" s="436"/>
      <c r="Y182" s="436"/>
      <c r="Z182" s="436"/>
      <c r="AA182" s="436"/>
      <c r="AB182" s="436"/>
      <c r="AC182" s="436"/>
      <c r="AD182" s="436"/>
    </row>
    <row r="183" ht="15.75" customHeight="1">
      <c r="A183" s="437"/>
      <c r="B183" s="438"/>
      <c r="C183" s="437"/>
      <c r="D183" s="437"/>
      <c r="E183" s="436"/>
      <c r="F183" s="436"/>
      <c r="G183" s="436"/>
      <c r="H183" s="436"/>
      <c r="I183" s="436"/>
      <c r="J183" s="436"/>
      <c r="K183" s="436"/>
      <c r="L183" s="436"/>
      <c r="M183" s="436"/>
      <c r="N183" s="436"/>
      <c r="O183" s="436"/>
      <c r="P183" s="436"/>
      <c r="Q183" s="436"/>
      <c r="R183" s="436"/>
      <c r="S183" s="436"/>
      <c r="T183" s="436"/>
      <c r="U183" s="436"/>
      <c r="V183" s="436"/>
      <c r="W183" s="436"/>
      <c r="X183" s="436"/>
      <c r="Y183" s="436"/>
      <c r="Z183" s="436"/>
      <c r="AA183" s="436"/>
      <c r="AB183" s="436"/>
      <c r="AC183" s="436"/>
      <c r="AD183" s="436"/>
    </row>
    <row r="184" ht="15.75" customHeight="1">
      <c r="A184" s="437"/>
      <c r="B184" s="438"/>
      <c r="C184" s="437"/>
      <c r="D184" s="437"/>
      <c r="E184" s="436"/>
      <c r="F184" s="436"/>
      <c r="G184" s="436"/>
      <c r="H184" s="436"/>
      <c r="I184" s="436"/>
      <c r="J184" s="436"/>
      <c r="K184" s="436"/>
      <c r="L184" s="436"/>
      <c r="M184" s="436"/>
      <c r="N184" s="436"/>
      <c r="O184" s="436"/>
      <c r="P184" s="436"/>
      <c r="Q184" s="436"/>
      <c r="R184" s="436"/>
      <c r="S184" s="436"/>
      <c r="T184" s="436"/>
      <c r="U184" s="436"/>
      <c r="V184" s="436"/>
      <c r="W184" s="436"/>
      <c r="X184" s="436"/>
      <c r="Y184" s="436"/>
      <c r="Z184" s="436"/>
      <c r="AA184" s="436"/>
      <c r="AB184" s="436"/>
      <c r="AC184" s="436"/>
      <c r="AD184" s="436"/>
    </row>
    <row r="185" ht="15.75" customHeight="1">
      <c r="A185" s="437"/>
      <c r="B185" s="438"/>
      <c r="C185" s="437"/>
      <c r="D185" s="437"/>
      <c r="E185" s="436"/>
      <c r="F185" s="436"/>
      <c r="G185" s="436"/>
      <c r="H185" s="436"/>
      <c r="I185" s="436"/>
      <c r="J185" s="436"/>
      <c r="K185" s="436"/>
      <c r="L185" s="436"/>
      <c r="M185" s="436"/>
      <c r="N185" s="436"/>
      <c r="O185" s="436"/>
      <c r="P185" s="436"/>
      <c r="Q185" s="436"/>
      <c r="R185" s="436"/>
      <c r="S185" s="436"/>
      <c r="T185" s="436"/>
      <c r="U185" s="436"/>
      <c r="V185" s="436"/>
      <c r="W185" s="436"/>
      <c r="X185" s="436"/>
      <c r="Y185" s="436"/>
      <c r="Z185" s="436"/>
      <c r="AA185" s="436"/>
      <c r="AB185" s="436"/>
      <c r="AC185" s="436"/>
      <c r="AD185" s="436"/>
    </row>
    <row r="186" ht="15.75" customHeight="1">
      <c r="A186" s="437"/>
      <c r="B186" s="438"/>
      <c r="C186" s="437"/>
      <c r="D186" s="437"/>
      <c r="E186" s="436"/>
      <c r="F186" s="436"/>
      <c r="G186" s="436"/>
      <c r="H186" s="436"/>
      <c r="I186" s="436"/>
      <c r="J186" s="436"/>
      <c r="K186" s="436"/>
      <c r="L186" s="436"/>
      <c r="M186" s="436"/>
      <c r="N186" s="436"/>
      <c r="O186" s="436"/>
      <c r="P186" s="436"/>
      <c r="Q186" s="436"/>
      <c r="R186" s="436"/>
      <c r="S186" s="436"/>
      <c r="T186" s="436"/>
      <c r="U186" s="436"/>
      <c r="V186" s="436"/>
      <c r="W186" s="436"/>
      <c r="X186" s="436"/>
      <c r="Y186" s="436"/>
      <c r="Z186" s="436"/>
      <c r="AA186" s="436"/>
      <c r="AB186" s="436"/>
      <c r="AC186" s="436"/>
      <c r="AD186" s="436"/>
    </row>
    <row r="187" ht="15.75" customHeight="1">
      <c r="A187" s="437"/>
      <c r="B187" s="438"/>
      <c r="C187" s="437"/>
      <c r="D187" s="437"/>
      <c r="E187" s="436"/>
      <c r="F187" s="436"/>
      <c r="G187" s="436"/>
      <c r="H187" s="436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  <c r="AA187" s="436"/>
      <c r="AB187" s="436"/>
      <c r="AC187" s="436"/>
      <c r="AD187" s="436"/>
    </row>
    <row r="188" ht="15.75" customHeight="1">
      <c r="A188" s="437"/>
      <c r="B188" s="438"/>
      <c r="C188" s="437"/>
      <c r="D188" s="437"/>
      <c r="E188" s="436"/>
      <c r="F188" s="436"/>
      <c r="G188" s="436"/>
      <c r="H188" s="436"/>
      <c r="I188" s="436"/>
      <c r="J188" s="436"/>
      <c r="K188" s="436"/>
      <c r="L188" s="436"/>
      <c r="M188" s="436"/>
      <c r="N188" s="436"/>
      <c r="O188" s="436"/>
      <c r="P188" s="436"/>
      <c r="Q188" s="436"/>
      <c r="R188" s="436"/>
      <c r="S188" s="436"/>
      <c r="T188" s="436"/>
      <c r="U188" s="436"/>
      <c r="V188" s="436"/>
      <c r="W188" s="436"/>
      <c r="X188" s="436"/>
      <c r="Y188" s="436"/>
      <c r="Z188" s="436"/>
      <c r="AA188" s="436"/>
      <c r="AB188" s="436"/>
      <c r="AC188" s="436"/>
      <c r="AD188" s="436"/>
    </row>
    <row r="189" ht="15.75" customHeight="1">
      <c r="A189" s="437"/>
      <c r="B189" s="438"/>
      <c r="C189" s="437"/>
      <c r="D189" s="437"/>
      <c r="E189" s="436"/>
      <c r="F189" s="436"/>
      <c r="G189" s="436"/>
      <c r="H189" s="436"/>
      <c r="I189" s="436"/>
      <c r="J189" s="436"/>
      <c r="K189" s="436"/>
      <c r="L189" s="436"/>
      <c r="M189" s="436"/>
      <c r="N189" s="436"/>
      <c r="O189" s="436"/>
      <c r="P189" s="436"/>
      <c r="Q189" s="436"/>
      <c r="R189" s="436"/>
      <c r="S189" s="436"/>
      <c r="T189" s="436"/>
      <c r="U189" s="436"/>
      <c r="V189" s="436"/>
      <c r="W189" s="436"/>
      <c r="X189" s="436"/>
      <c r="Y189" s="436"/>
      <c r="Z189" s="436"/>
      <c r="AA189" s="436"/>
      <c r="AB189" s="436"/>
      <c r="AC189" s="436"/>
      <c r="AD189" s="436"/>
    </row>
    <row r="190" ht="15.75" customHeight="1">
      <c r="A190" s="437"/>
      <c r="B190" s="438"/>
      <c r="C190" s="437"/>
      <c r="D190" s="437"/>
      <c r="E190" s="436"/>
      <c r="F190" s="436"/>
      <c r="G190" s="436"/>
      <c r="H190" s="436"/>
      <c r="I190" s="436"/>
      <c r="J190" s="436"/>
      <c r="K190" s="436"/>
      <c r="L190" s="436"/>
      <c r="M190" s="436"/>
      <c r="N190" s="436"/>
      <c r="O190" s="436"/>
      <c r="P190" s="436"/>
      <c r="Q190" s="436"/>
      <c r="R190" s="436"/>
      <c r="S190" s="436"/>
      <c r="T190" s="436"/>
      <c r="U190" s="436"/>
      <c r="V190" s="436"/>
      <c r="W190" s="436"/>
      <c r="X190" s="436"/>
      <c r="Y190" s="436"/>
      <c r="Z190" s="436"/>
      <c r="AA190" s="436"/>
      <c r="AB190" s="436"/>
      <c r="AC190" s="436"/>
      <c r="AD190" s="436"/>
    </row>
    <row r="191" ht="15.75" customHeight="1">
      <c r="A191" s="437"/>
      <c r="B191" s="438"/>
      <c r="C191" s="437"/>
      <c r="D191" s="437"/>
      <c r="E191" s="436"/>
      <c r="F191" s="436"/>
      <c r="G191" s="436"/>
      <c r="H191" s="436"/>
      <c r="I191" s="436"/>
      <c r="J191" s="436"/>
      <c r="K191" s="436"/>
      <c r="L191" s="436"/>
      <c r="M191" s="436"/>
      <c r="N191" s="436"/>
      <c r="O191" s="436"/>
      <c r="P191" s="436"/>
      <c r="Q191" s="436"/>
      <c r="R191" s="436"/>
      <c r="S191" s="436"/>
      <c r="T191" s="436"/>
      <c r="U191" s="436"/>
      <c r="V191" s="436"/>
      <c r="W191" s="436"/>
      <c r="X191" s="436"/>
      <c r="Y191" s="436"/>
      <c r="Z191" s="436"/>
      <c r="AA191" s="436"/>
      <c r="AB191" s="436"/>
      <c r="AC191" s="436"/>
      <c r="AD191" s="436"/>
    </row>
    <row r="192" ht="15.75" customHeight="1">
      <c r="A192" s="437"/>
      <c r="B192" s="438"/>
      <c r="C192" s="437"/>
      <c r="D192" s="437"/>
      <c r="E192" s="436"/>
      <c r="F192" s="436"/>
      <c r="G192" s="436"/>
      <c r="H192" s="436"/>
      <c r="I192" s="436"/>
      <c r="J192" s="436"/>
      <c r="K192" s="436"/>
      <c r="L192" s="436"/>
      <c r="M192" s="436"/>
      <c r="N192" s="436"/>
      <c r="O192" s="436"/>
      <c r="P192" s="436"/>
      <c r="Q192" s="436"/>
      <c r="R192" s="436"/>
      <c r="S192" s="436"/>
      <c r="T192" s="436"/>
      <c r="U192" s="436"/>
      <c r="V192" s="436"/>
      <c r="W192" s="436"/>
      <c r="X192" s="436"/>
      <c r="Y192" s="436"/>
      <c r="Z192" s="436"/>
      <c r="AA192" s="436"/>
      <c r="AB192" s="436"/>
      <c r="AC192" s="436"/>
      <c r="AD192" s="436"/>
    </row>
    <row r="193" ht="15.75" customHeight="1">
      <c r="A193" s="437"/>
      <c r="B193" s="438"/>
      <c r="C193" s="437"/>
      <c r="D193" s="437"/>
      <c r="E193" s="436"/>
      <c r="F193" s="436"/>
      <c r="G193" s="436"/>
      <c r="H193" s="436"/>
      <c r="I193" s="436"/>
      <c r="J193" s="436"/>
      <c r="K193" s="436"/>
      <c r="L193" s="436"/>
      <c r="M193" s="436"/>
      <c r="N193" s="436"/>
      <c r="O193" s="436"/>
      <c r="P193" s="436"/>
      <c r="Q193" s="436"/>
      <c r="R193" s="436"/>
      <c r="S193" s="436"/>
      <c r="T193" s="436"/>
      <c r="U193" s="436"/>
      <c r="V193" s="436"/>
      <c r="W193" s="436"/>
      <c r="X193" s="436"/>
      <c r="Y193" s="436"/>
      <c r="Z193" s="436"/>
      <c r="AA193" s="436"/>
      <c r="AB193" s="436"/>
      <c r="AC193" s="436"/>
      <c r="AD193" s="436"/>
    </row>
    <row r="194" ht="15.75" customHeight="1">
      <c r="A194" s="437"/>
      <c r="B194" s="438"/>
      <c r="C194" s="437"/>
      <c r="D194" s="437"/>
      <c r="E194" s="436"/>
      <c r="F194" s="436"/>
      <c r="G194" s="436"/>
      <c r="H194" s="436"/>
      <c r="I194" s="436"/>
      <c r="J194" s="436"/>
      <c r="K194" s="436"/>
      <c r="L194" s="436"/>
      <c r="M194" s="436"/>
      <c r="N194" s="436"/>
      <c r="O194" s="436"/>
      <c r="P194" s="436"/>
      <c r="Q194" s="436"/>
      <c r="R194" s="436"/>
      <c r="S194" s="436"/>
      <c r="T194" s="436"/>
      <c r="U194" s="436"/>
      <c r="V194" s="436"/>
      <c r="W194" s="436"/>
      <c r="X194" s="436"/>
      <c r="Y194" s="436"/>
      <c r="Z194" s="436"/>
      <c r="AA194" s="436"/>
      <c r="AB194" s="436"/>
      <c r="AC194" s="436"/>
      <c r="AD194" s="436"/>
    </row>
    <row r="195" ht="15.75" customHeight="1">
      <c r="A195" s="437"/>
      <c r="B195" s="438"/>
      <c r="C195" s="437"/>
      <c r="D195" s="437"/>
      <c r="E195" s="436"/>
      <c r="F195" s="436"/>
      <c r="G195" s="436"/>
      <c r="H195" s="436"/>
      <c r="I195" s="436"/>
      <c r="J195" s="436"/>
      <c r="K195" s="436"/>
      <c r="L195" s="436"/>
      <c r="M195" s="436"/>
      <c r="N195" s="436"/>
      <c r="O195" s="436"/>
      <c r="P195" s="436"/>
      <c r="Q195" s="436"/>
      <c r="R195" s="436"/>
      <c r="S195" s="436"/>
      <c r="T195" s="436"/>
      <c r="U195" s="436"/>
      <c r="V195" s="436"/>
      <c r="W195" s="436"/>
      <c r="X195" s="436"/>
      <c r="Y195" s="436"/>
      <c r="Z195" s="436"/>
      <c r="AA195" s="436"/>
      <c r="AB195" s="436"/>
      <c r="AC195" s="436"/>
      <c r="AD195" s="436"/>
    </row>
    <row r="196" ht="15.75" customHeight="1">
      <c r="A196" s="437"/>
      <c r="B196" s="438"/>
      <c r="C196" s="437"/>
      <c r="D196" s="437"/>
      <c r="E196" s="436"/>
      <c r="F196" s="436"/>
      <c r="G196" s="436"/>
      <c r="H196" s="436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  <c r="AA196" s="436"/>
      <c r="AB196" s="436"/>
      <c r="AC196" s="436"/>
      <c r="AD196" s="436"/>
    </row>
    <row r="197" ht="15.75" customHeight="1">
      <c r="A197" s="437"/>
      <c r="B197" s="438"/>
      <c r="C197" s="437"/>
      <c r="D197" s="437"/>
      <c r="E197" s="436"/>
      <c r="F197" s="436"/>
      <c r="G197" s="436"/>
      <c r="H197" s="436"/>
      <c r="I197" s="436"/>
      <c r="J197" s="436"/>
      <c r="K197" s="436"/>
      <c r="L197" s="436"/>
      <c r="M197" s="436"/>
      <c r="N197" s="436"/>
      <c r="O197" s="436"/>
      <c r="P197" s="436"/>
      <c r="Q197" s="436"/>
      <c r="R197" s="436"/>
      <c r="S197" s="436"/>
      <c r="T197" s="436"/>
      <c r="U197" s="436"/>
      <c r="V197" s="436"/>
      <c r="W197" s="436"/>
      <c r="X197" s="436"/>
      <c r="Y197" s="436"/>
      <c r="Z197" s="436"/>
      <c r="AA197" s="436"/>
      <c r="AB197" s="436"/>
      <c r="AC197" s="436"/>
      <c r="AD197" s="436"/>
    </row>
    <row r="198" ht="15.75" customHeight="1">
      <c r="A198" s="437"/>
      <c r="B198" s="438"/>
      <c r="C198" s="437"/>
      <c r="D198" s="437"/>
      <c r="E198" s="436"/>
      <c r="F198" s="436"/>
      <c r="G198" s="436"/>
      <c r="H198" s="436"/>
      <c r="I198" s="436"/>
      <c r="J198" s="436"/>
      <c r="K198" s="436"/>
      <c r="L198" s="436"/>
      <c r="M198" s="436"/>
      <c r="N198" s="436"/>
      <c r="O198" s="436"/>
      <c r="P198" s="436"/>
      <c r="Q198" s="436"/>
      <c r="R198" s="436"/>
      <c r="S198" s="436"/>
      <c r="T198" s="436"/>
      <c r="U198" s="436"/>
      <c r="V198" s="436"/>
      <c r="W198" s="436"/>
      <c r="X198" s="436"/>
      <c r="Y198" s="436"/>
      <c r="Z198" s="436"/>
      <c r="AA198" s="436"/>
      <c r="AB198" s="436"/>
      <c r="AC198" s="436"/>
      <c r="AD198" s="436"/>
    </row>
    <row r="199" ht="15.75" customHeight="1">
      <c r="A199" s="437"/>
      <c r="B199" s="438"/>
      <c r="C199" s="437"/>
      <c r="D199" s="437"/>
      <c r="E199" s="436"/>
      <c r="F199" s="436"/>
      <c r="G199" s="436"/>
      <c r="H199" s="436"/>
      <c r="I199" s="436"/>
      <c r="J199" s="436"/>
      <c r="K199" s="436"/>
      <c r="L199" s="436"/>
      <c r="M199" s="436"/>
      <c r="N199" s="436"/>
      <c r="O199" s="436"/>
      <c r="P199" s="436"/>
      <c r="Q199" s="436"/>
      <c r="R199" s="436"/>
      <c r="S199" s="436"/>
      <c r="T199" s="436"/>
      <c r="U199" s="436"/>
      <c r="V199" s="436"/>
      <c r="W199" s="436"/>
      <c r="X199" s="436"/>
      <c r="Y199" s="436"/>
      <c r="Z199" s="436"/>
      <c r="AA199" s="436"/>
      <c r="AB199" s="436"/>
      <c r="AC199" s="436"/>
      <c r="AD199" s="436"/>
    </row>
    <row r="200" ht="15.75" customHeight="1">
      <c r="A200" s="437"/>
      <c r="B200" s="438"/>
      <c r="C200" s="437"/>
      <c r="D200" s="437"/>
      <c r="E200" s="436"/>
      <c r="F200" s="436"/>
      <c r="G200" s="436"/>
      <c r="H200" s="436"/>
      <c r="I200" s="436"/>
      <c r="J200" s="436"/>
      <c r="K200" s="436"/>
      <c r="L200" s="436"/>
      <c r="M200" s="436"/>
      <c r="N200" s="436"/>
      <c r="O200" s="436"/>
      <c r="P200" s="436"/>
      <c r="Q200" s="436"/>
      <c r="R200" s="436"/>
      <c r="S200" s="436"/>
      <c r="T200" s="436"/>
      <c r="U200" s="436"/>
      <c r="V200" s="436"/>
      <c r="W200" s="436"/>
      <c r="X200" s="436"/>
      <c r="Y200" s="436"/>
      <c r="Z200" s="436"/>
      <c r="AA200" s="436"/>
      <c r="AB200" s="436"/>
      <c r="AC200" s="436"/>
      <c r="AD200" s="436"/>
    </row>
    <row r="201" ht="15.75" customHeight="1">
      <c r="A201" s="437"/>
      <c r="B201" s="438"/>
      <c r="C201" s="437"/>
      <c r="D201" s="437"/>
      <c r="E201" s="436"/>
      <c r="F201" s="436"/>
      <c r="G201" s="436"/>
      <c r="H201" s="436"/>
      <c r="I201" s="436"/>
      <c r="J201" s="436"/>
      <c r="K201" s="436"/>
      <c r="L201" s="436"/>
      <c r="M201" s="436"/>
      <c r="N201" s="436"/>
      <c r="O201" s="436"/>
      <c r="P201" s="436"/>
      <c r="Q201" s="436"/>
      <c r="R201" s="436"/>
      <c r="S201" s="436"/>
      <c r="T201" s="436"/>
      <c r="U201" s="436"/>
      <c r="V201" s="436"/>
      <c r="W201" s="436"/>
      <c r="X201" s="436"/>
      <c r="Y201" s="436"/>
      <c r="Z201" s="436"/>
      <c r="AA201" s="436"/>
      <c r="AB201" s="436"/>
      <c r="AC201" s="436"/>
      <c r="AD201" s="436"/>
    </row>
    <row r="202" ht="15.75" customHeight="1">
      <c r="A202" s="437"/>
      <c r="B202" s="438"/>
      <c r="C202" s="437"/>
      <c r="D202" s="437"/>
      <c r="E202" s="436"/>
      <c r="F202" s="436"/>
      <c r="G202" s="436"/>
      <c r="H202" s="436"/>
      <c r="I202" s="436"/>
      <c r="J202" s="436"/>
      <c r="K202" s="436"/>
      <c r="L202" s="436"/>
      <c r="M202" s="436"/>
      <c r="N202" s="436"/>
      <c r="O202" s="436"/>
      <c r="P202" s="436"/>
      <c r="Q202" s="436"/>
      <c r="R202" s="436"/>
      <c r="S202" s="436"/>
      <c r="T202" s="436"/>
      <c r="U202" s="436"/>
      <c r="V202" s="436"/>
      <c r="W202" s="436"/>
      <c r="X202" s="436"/>
      <c r="Y202" s="436"/>
      <c r="Z202" s="436"/>
      <c r="AA202" s="436"/>
      <c r="AB202" s="436"/>
      <c r="AC202" s="436"/>
      <c r="AD202" s="436"/>
    </row>
    <row r="203" ht="15.75" customHeight="1">
      <c r="A203" s="437"/>
      <c r="B203" s="438"/>
      <c r="C203" s="437"/>
      <c r="D203" s="437"/>
      <c r="E203" s="436"/>
      <c r="F203" s="436"/>
      <c r="G203" s="436"/>
      <c r="H203" s="436"/>
      <c r="I203" s="436"/>
      <c r="J203" s="436"/>
      <c r="K203" s="436"/>
      <c r="L203" s="436"/>
      <c r="M203" s="436"/>
      <c r="N203" s="436"/>
      <c r="O203" s="436"/>
      <c r="P203" s="436"/>
      <c r="Q203" s="436"/>
      <c r="R203" s="436"/>
      <c r="S203" s="436"/>
      <c r="T203" s="436"/>
      <c r="U203" s="436"/>
      <c r="V203" s="436"/>
      <c r="W203" s="436"/>
      <c r="X203" s="436"/>
      <c r="Y203" s="436"/>
      <c r="Z203" s="436"/>
      <c r="AA203" s="436"/>
      <c r="AB203" s="436"/>
      <c r="AC203" s="436"/>
      <c r="AD203" s="436"/>
    </row>
    <row r="204" ht="15.75" customHeight="1">
      <c r="A204" s="437"/>
      <c r="B204" s="438"/>
      <c r="C204" s="437"/>
      <c r="D204" s="437"/>
      <c r="E204" s="436"/>
      <c r="F204" s="436"/>
      <c r="G204" s="436"/>
      <c r="H204" s="436"/>
      <c r="I204" s="436"/>
      <c r="J204" s="436"/>
      <c r="K204" s="436"/>
      <c r="L204" s="436"/>
      <c r="M204" s="436"/>
      <c r="N204" s="436"/>
      <c r="O204" s="436"/>
      <c r="P204" s="436"/>
      <c r="Q204" s="436"/>
      <c r="R204" s="436"/>
      <c r="S204" s="436"/>
      <c r="T204" s="436"/>
      <c r="U204" s="436"/>
      <c r="V204" s="436"/>
      <c r="W204" s="436"/>
      <c r="X204" s="436"/>
      <c r="Y204" s="436"/>
      <c r="Z204" s="436"/>
      <c r="AA204" s="436"/>
      <c r="AB204" s="436"/>
      <c r="AC204" s="436"/>
      <c r="AD204" s="436"/>
    </row>
    <row r="205" ht="15.75" customHeight="1">
      <c r="A205" s="437"/>
      <c r="B205" s="438"/>
      <c r="C205" s="437"/>
      <c r="D205" s="437"/>
      <c r="E205" s="436"/>
      <c r="F205" s="436"/>
      <c r="G205" s="436"/>
      <c r="H205" s="436"/>
      <c r="I205" s="436"/>
      <c r="J205" s="436"/>
      <c r="K205" s="436"/>
      <c r="L205" s="436"/>
      <c r="M205" s="436"/>
      <c r="N205" s="436"/>
      <c r="O205" s="436"/>
      <c r="P205" s="436"/>
      <c r="Q205" s="436"/>
      <c r="R205" s="436"/>
      <c r="S205" s="436"/>
      <c r="T205" s="436"/>
      <c r="U205" s="436"/>
      <c r="V205" s="436"/>
      <c r="W205" s="436"/>
      <c r="X205" s="436"/>
      <c r="Y205" s="436"/>
      <c r="Z205" s="436"/>
      <c r="AA205" s="436"/>
      <c r="AB205" s="436"/>
      <c r="AC205" s="436"/>
      <c r="AD205" s="436"/>
    </row>
    <row r="206" ht="15.75" customHeight="1">
      <c r="A206" s="437"/>
      <c r="B206" s="438"/>
      <c r="C206" s="437"/>
      <c r="D206" s="437"/>
      <c r="E206" s="436"/>
      <c r="F206" s="436"/>
      <c r="G206" s="436"/>
      <c r="H206" s="436"/>
      <c r="I206" s="436"/>
      <c r="J206" s="436"/>
      <c r="K206" s="436"/>
      <c r="L206" s="436"/>
      <c r="M206" s="436"/>
      <c r="N206" s="436"/>
      <c r="O206" s="436"/>
      <c r="P206" s="436"/>
      <c r="Q206" s="436"/>
      <c r="R206" s="436"/>
      <c r="S206" s="436"/>
      <c r="T206" s="436"/>
      <c r="U206" s="436"/>
      <c r="V206" s="436"/>
      <c r="W206" s="436"/>
      <c r="X206" s="436"/>
      <c r="Y206" s="436"/>
      <c r="Z206" s="436"/>
      <c r="AA206" s="436"/>
      <c r="AB206" s="436"/>
      <c r="AC206" s="436"/>
      <c r="AD206" s="436"/>
    </row>
    <row r="207" ht="15.75" customHeight="1">
      <c r="A207" s="437"/>
      <c r="B207" s="438"/>
      <c r="C207" s="437"/>
      <c r="D207" s="437"/>
      <c r="E207" s="436"/>
      <c r="F207" s="436"/>
      <c r="G207" s="436"/>
      <c r="H207" s="436"/>
      <c r="I207" s="436"/>
      <c r="J207" s="436"/>
      <c r="K207" s="436"/>
      <c r="L207" s="436"/>
      <c r="M207" s="436"/>
      <c r="N207" s="436"/>
      <c r="O207" s="436"/>
      <c r="P207" s="436"/>
      <c r="Q207" s="436"/>
      <c r="R207" s="436"/>
      <c r="S207" s="436"/>
      <c r="T207" s="436"/>
      <c r="U207" s="436"/>
      <c r="V207" s="436"/>
      <c r="W207" s="436"/>
      <c r="X207" s="436"/>
      <c r="Y207" s="436"/>
      <c r="Z207" s="436"/>
      <c r="AA207" s="436"/>
      <c r="AB207" s="436"/>
      <c r="AC207" s="436"/>
      <c r="AD207" s="436"/>
    </row>
    <row r="208" ht="15.75" customHeight="1">
      <c r="A208" s="437"/>
      <c r="B208" s="438"/>
      <c r="C208" s="437"/>
      <c r="D208" s="437"/>
      <c r="E208" s="436"/>
      <c r="F208" s="436"/>
      <c r="G208" s="436"/>
      <c r="H208" s="436"/>
      <c r="I208" s="436"/>
      <c r="J208" s="436"/>
      <c r="K208" s="436"/>
      <c r="L208" s="436"/>
      <c r="M208" s="436"/>
      <c r="N208" s="436"/>
      <c r="O208" s="436"/>
      <c r="P208" s="436"/>
      <c r="Q208" s="436"/>
      <c r="R208" s="436"/>
      <c r="S208" s="436"/>
      <c r="T208" s="436"/>
      <c r="U208" s="436"/>
      <c r="V208" s="436"/>
      <c r="W208" s="436"/>
      <c r="X208" s="436"/>
      <c r="Y208" s="436"/>
      <c r="Z208" s="436"/>
      <c r="AA208" s="436"/>
      <c r="AB208" s="436"/>
      <c r="AC208" s="436"/>
      <c r="AD208" s="436"/>
    </row>
    <row r="209" ht="15.75" customHeight="1">
      <c r="A209" s="437"/>
      <c r="B209" s="438"/>
      <c r="C209" s="437"/>
      <c r="D209" s="437"/>
      <c r="E209" s="436"/>
      <c r="F209" s="436"/>
      <c r="G209" s="436"/>
      <c r="H209" s="436"/>
      <c r="I209" s="436"/>
      <c r="J209" s="436"/>
      <c r="K209" s="436"/>
      <c r="L209" s="436"/>
      <c r="M209" s="436"/>
      <c r="N209" s="436"/>
      <c r="O209" s="436"/>
      <c r="P209" s="436"/>
      <c r="Q209" s="436"/>
      <c r="R209" s="436"/>
      <c r="S209" s="436"/>
      <c r="T209" s="436"/>
      <c r="U209" s="436"/>
      <c r="V209" s="436"/>
      <c r="W209" s="436"/>
      <c r="X209" s="436"/>
      <c r="Y209" s="436"/>
      <c r="Z209" s="436"/>
      <c r="AA209" s="436"/>
      <c r="AB209" s="436"/>
      <c r="AC209" s="436"/>
      <c r="AD209" s="436"/>
    </row>
    <row r="210" ht="15.75" customHeight="1">
      <c r="A210" s="437"/>
      <c r="B210" s="438"/>
      <c r="C210" s="437"/>
      <c r="D210" s="437"/>
      <c r="E210" s="436"/>
      <c r="F210" s="436"/>
      <c r="G210" s="436"/>
      <c r="H210" s="436"/>
      <c r="I210" s="436"/>
      <c r="J210" s="436"/>
      <c r="K210" s="436"/>
      <c r="L210" s="436"/>
      <c r="M210" s="436"/>
      <c r="N210" s="436"/>
      <c r="O210" s="436"/>
      <c r="P210" s="436"/>
      <c r="Q210" s="436"/>
      <c r="R210" s="436"/>
      <c r="S210" s="436"/>
      <c r="T210" s="436"/>
      <c r="U210" s="436"/>
      <c r="V210" s="436"/>
      <c r="W210" s="436"/>
      <c r="X210" s="436"/>
      <c r="Y210" s="436"/>
      <c r="Z210" s="436"/>
      <c r="AA210" s="436"/>
      <c r="AB210" s="436"/>
      <c r="AC210" s="436"/>
      <c r="AD210" s="436"/>
    </row>
    <row r="211" ht="15.75" customHeight="1">
      <c r="A211" s="437"/>
      <c r="B211" s="438"/>
      <c r="C211" s="437"/>
      <c r="D211" s="437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436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</row>
    <row r="212" ht="15.75" customHeight="1">
      <c r="A212" s="437"/>
      <c r="B212" s="438"/>
      <c r="C212" s="437"/>
      <c r="D212" s="437"/>
      <c r="E212" s="436"/>
      <c r="F212" s="436"/>
      <c r="G212" s="436"/>
      <c r="H212" s="436"/>
      <c r="I212" s="436"/>
      <c r="J212" s="436"/>
      <c r="K212" s="436"/>
      <c r="L212" s="436"/>
      <c r="M212" s="436"/>
      <c r="N212" s="436"/>
      <c r="O212" s="436"/>
      <c r="P212" s="436"/>
      <c r="Q212" s="436"/>
      <c r="R212" s="436"/>
      <c r="S212" s="436"/>
      <c r="T212" s="436"/>
      <c r="U212" s="436"/>
      <c r="V212" s="436"/>
      <c r="W212" s="436"/>
      <c r="X212" s="436"/>
      <c r="Y212" s="436"/>
      <c r="Z212" s="436"/>
      <c r="AA212" s="436"/>
      <c r="AB212" s="436"/>
      <c r="AC212" s="436"/>
      <c r="AD212" s="436"/>
    </row>
    <row r="213" ht="15.75" customHeight="1">
      <c r="A213" s="437"/>
      <c r="B213" s="438"/>
      <c r="C213" s="437"/>
      <c r="D213" s="437"/>
      <c r="E213" s="436"/>
      <c r="F213" s="436"/>
      <c r="G213" s="436"/>
      <c r="H213" s="436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  <c r="AA213" s="436"/>
      <c r="AB213" s="436"/>
      <c r="AC213" s="436"/>
      <c r="AD213" s="436"/>
    </row>
    <row r="214" ht="15.75" customHeight="1">
      <c r="A214" s="437"/>
      <c r="B214" s="438"/>
      <c r="C214" s="437"/>
      <c r="D214" s="437"/>
      <c r="E214" s="436"/>
      <c r="F214" s="436"/>
      <c r="G214" s="436"/>
      <c r="H214" s="436"/>
      <c r="I214" s="436"/>
      <c r="J214" s="436"/>
      <c r="K214" s="436"/>
      <c r="L214" s="436"/>
      <c r="M214" s="436"/>
      <c r="N214" s="436"/>
      <c r="O214" s="436"/>
      <c r="P214" s="436"/>
      <c r="Q214" s="436"/>
      <c r="R214" s="436"/>
      <c r="S214" s="436"/>
      <c r="T214" s="436"/>
      <c r="U214" s="436"/>
      <c r="V214" s="436"/>
      <c r="W214" s="436"/>
      <c r="X214" s="436"/>
      <c r="Y214" s="436"/>
      <c r="Z214" s="436"/>
      <c r="AA214" s="436"/>
      <c r="AB214" s="436"/>
      <c r="AC214" s="436"/>
      <c r="AD214" s="436"/>
    </row>
    <row r="215" ht="15.75" customHeight="1">
      <c r="A215" s="437"/>
      <c r="B215" s="438"/>
      <c r="C215" s="437"/>
      <c r="D215" s="437"/>
      <c r="E215" s="436"/>
      <c r="F215" s="436"/>
      <c r="G215" s="436"/>
      <c r="H215" s="436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</row>
    <row r="216" ht="15.75" customHeight="1">
      <c r="A216" s="437"/>
      <c r="B216" s="438"/>
      <c r="C216" s="437"/>
      <c r="D216" s="437"/>
      <c r="E216" s="436"/>
      <c r="F216" s="436"/>
      <c r="G216" s="436"/>
      <c r="H216" s="436"/>
      <c r="I216" s="436"/>
      <c r="J216" s="436"/>
      <c r="K216" s="436"/>
      <c r="L216" s="436"/>
      <c r="M216" s="436"/>
      <c r="N216" s="436"/>
      <c r="O216" s="436"/>
      <c r="P216" s="436"/>
      <c r="Q216" s="436"/>
      <c r="R216" s="436"/>
      <c r="S216" s="436"/>
      <c r="T216" s="436"/>
      <c r="U216" s="436"/>
      <c r="V216" s="436"/>
      <c r="W216" s="436"/>
      <c r="X216" s="436"/>
      <c r="Y216" s="436"/>
      <c r="Z216" s="436"/>
      <c r="AA216" s="436"/>
      <c r="AB216" s="436"/>
      <c r="AC216" s="436"/>
      <c r="AD216" s="436"/>
    </row>
    <row r="217" ht="15.75" customHeight="1">
      <c r="A217" s="437"/>
      <c r="B217" s="438"/>
      <c r="C217" s="437"/>
      <c r="D217" s="437"/>
      <c r="E217" s="436"/>
      <c r="F217" s="436"/>
      <c r="G217" s="436"/>
      <c r="H217" s="436"/>
      <c r="I217" s="436"/>
      <c r="J217" s="436"/>
      <c r="K217" s="436"/>
      <c r="L217" s="436"/>
      <c r="M217" s="436"/>
      <c r="N217" s="436"/>
      <c r="O217" s="436"/>
      <c r="P217" s="436"/>
      <c r="Q217" s="436"/>
      <c r="R217" s="436"/>
      <c r="S217" s="436"/>
      <c r="T217" s="436"/>
      <c r="U217" s="436"/>
      <c r="V217" s="436"/>
      <c r="W217" s="436"/>
      <c r="X217" s="436"/>
      <c r="Y217" s="436"/>
      <c r="Z217" s="436"/>
      <c r="AA217" s="436"/>
      <c r="AB217" s="436"/>
      <c r="AC217" s="436"/>
      <c r="AD217" s="436"/>
    </row>
    <row r="218" ht="15.75" customHeight="1">
      <c r="A218" s="437"/>
      <c r="B218" s="438"/>
      <c r="C218" s="437"/>
      <c r="D218" s="437"/>
      <c r="E218" s="436"/>
      <c r="F218" s="436"/>
      <c r="G218" s="436"/>
      <c r="H218" s="436"/>
      <c r="I218" s="436"/>
      <c r="J218" s="436"/>
      <c r="K218" s="436"/>
      <c r="L218" s="436"/>
      <c r="M218" s="436"/>
      <c r="N218" s="436"/>
      <c r="O218" s="436"/>
      <c r="P218" s="436"/>
      <c r="Q218" s="436"/>
      <c r="R218" s="436"/>
      <c r="S218" s="436"/>
      <c r="T218" s="436"/>
      <c r="U218" s="436"/>
      <c r="V218" s="436"/>
      <c r="W218" s="436"/>
      <c r="X218" s="436"/>
      <c r="Y218" s="436"/>
      <c r="Z218" s="436"/>
      <c r="AA218" s="436"/>
      <c r="AB218" s="436"/>
      <c r="AC218" s="436"/>
      <c r="AD218" s="436"/>
    </row>
    <row r="219" ht="15.75" customHeight="1">
      <c r="A219" s="437"/>
      <c r="B219" s="438"/>
      <c r="C219" s="437"/>
      <c r="D219" s="437"/>
      <c r="E219" s="436"/>
      <c r="F219" s="436"/>
      <c r="G219" s="436"/>
      <c r="H219" s="436"/>
      <c r="I219" s="436"/>
      <c r="J219" s="436"/>
      <c r="K219" s="436"/>
      <c r="L219" s="436"/>
      <c r="M219" s="436"/>
      <c r="N219" s="436"/>
      <c r="O219" s="436"/>
      <c r="P219" s="436"/>
      <c r="Q219" s="436"/>
      <c r="R219" s="436"/>
      <c r="S219" s="436"/>
      <c r="T219" s="436"/>
      <c r="U219" s="436"/>
      <c r="V219" s="436"/>
      <c r="W219" s="436"/>
      <c r="X219" s="436"/>
      <c r="Y219" s="436"/>
      <c r="Z219" s="436"/>
      <c r="AA219" s="436"/>
      <c r="AB219" s="436"/>
      <c r="AC219" s="436"/>
      <c r="AD219" s="436"/>
    </row>
    <row r="220" ht="15.75" customHeight="1">
      <c r="A220" s="437"/>
      <c r="B220" s="438"/>
      <c r="C220" s="437"/>
      <c r="D220" s="437"/>
      <c r="E220" s="436"/>
      <c r="F220" s="436"/>
      <c r="G220" s="436"/>
      <c r="H220" s="436"/>
      <c r="I220" s="436"/>
      <c r="J220" s="436"/>
      <c r="K220" s="436"/>
      <c r="L220" s="436"/>
      <c r="M220" s="436"/>
      <c r="N220" s="436"/>
      <c r="O220" s="436"/>
      <c r="P220" s="436"/>
      <c r="Q220" s="436"/>
      <c r="R220" s="436"/>
      <c r="S220" s="436"/>
      <c r="T220" s="436"/>
      <c r="U220" s="436"/>
      <c r="V220" s="436"/>
      <c r="W220" s="436"/>
      <c r="X220" s="436"/>
      <c r="Y220" s="436"/>
      <c r="Z220" s="436"/>
      <c r="AA220" s="436"/>
      <c r="AB220" s="436"/>
      <c r="AC220" s="436"/>
      <c r="AD220" s="436"/>
    </row>
    <row r="221" ht="15.75" customHeight="1">
      <c r="A221" s="437"/>
      <c r="B221" s="438"/>
      <c r="C221" s="437"/>
      <c r="D221" s="437"/>
      <c r="E221" s="436"/>
      <c r="F221" s="436"/>
      <c r="G221" s="436"/>
      <c r="H221" s="436"/>
      <c r="I221" s="436"/>
      <c r="J221" s="436"/>
      <c r="K221" s="436"/>
      <c r="L221" s="436"/>
      <c r="M221" s="436"/>
      <c r="N221" s="436"/>
      <c r="O221" s="436"/>
      <c r="P221" s="436"/>
      <c r="Q221" s="436"/>
      <c r="R221" s="436"/>
      <c r="S221" s="436"/>
      <c r="T221" s="436"/>
      <c r="U221" s="436"/>
      <c r="V221" s="436"/>
      <c r="W221" s="436"/>
      <c r="X221" s="436"/>
      <c r="Y221" s="436"/>
      <c r="Z221" s="436"/>
      <c r="AA221" s="436"/>
      <c r="AB221" s="436"/>
      <c r="AC221" s="436"/>
      <c r="AD221" s="436"/>
    </row>
    <row r="222" ht="15.75" customHeight="1">
      <c r="A222" s="437"/>
      <c r="B222" s="438"/>
      <c r="C222" s="437"/>
      <c r="D222" s="437"/>
      <c r="E222" s="436"/>
      <c r="F222" s="436"/>
      <c r="G222" s="436"/>
      <c r="H222" s="436"/>
      <c r="I222" s="436"/>
      <c r="J222" s="436"/>
      <c r="K222" s="436"/>
      <c r="L222" s="436"/>
      <c r="M222" s="436"/>
      <c r="N222" s="436"/>
      <c r="O222" s="436"/>
      <c r="P222" s="436"/>
      <c r="Q222" s="436"/>
      <c r="R222" s="436"/>
      <c r="S222" s="436"/>
      <c r="T222" s="436"/>
      <c r="U222" s="436"/>
      <c r="V222" s="436"/>
      <c r="W222" s="436"/>
      <c r="X222" s="436"/>
      <c r="Y222" s="436"/>
      <c r="Z222" s="436"/>
      <c r="AA222" s="436"/>
      <c r="AB222" s="436"/>
      <c r="AC222" s="436"/>
      <c r="AD222" s="436"/>
    </row>
    <row r="223" ht="15.75" customHeight="1">
      <c r="A223" s="437"/>
      <c r="B223" s="438"/>
      <c r="C223" s="437"/>
      <c r="D223" s="437"/>
      <c r="E223" s="436"/>
      <c r="F223" s="436"/>
      <c r="G223" s="436"/>
      <c r="H223" s="436"/>
      <c r="I223" s="436"/>
      <c r="J223" s="436"/>
      <c r="K223" s="436"/>
      <c r="L223" s="436"/>
      <c r="M223" s="436"/>
      <c r="N223" s="436"/>
      <c r="O223" s="436"/>
      <c r="P223" s="436"/>
      <c r="Q223" s="436"/>
      <c r="R223" s="436"/>
      <c r="S223" s="436"/>
      <c r="T223" s="436"/>
      <c r="U223" s="436"/>
      <c r="V223" s="436"/>
      <c r="W223" s="436"/>
      <c r="X223" s="436"/>
      <c r="Y223" s="436"/>
      <c r="Z223" s="436"/>
      <c r="AA223" s="436"/>
      <c r="AB223" s="436"/>
      <c r="AC223" s="436"/>
      <c r="AD223" s="436"/>
    </row>
    <row r="224" ht="15.75" customHeight="1">
      <c r="A224" s="437"/>
      <c r="B224" s="438"/>
      <c r="C224" s="437"/>
      <c r="D224" s="437"/>
      <c r="E224" s="436"/>
      <c r="F224" s="436"/>
      <c r="G224" s="436"/>
      <c r="H224" s="436"/>
      <c r="I224" s="436"/>
      <c r="J224" s="436"/>
      <c r="K224" s="436"/>
      <c r="L224" s="436"/>
      <c r="M224" s="436"/>
      <c r="N224" s="436"/>
      <c r="O224" s="436"/>
      <c r="P224" s="436"/>
      <c r="Q224" s="436"/>
      <c r="R224" s="436"/>
      <c r="S224" s="436"/>
      <c r="T224" s="436"/>
      <c r="U224" s="436"/>
      <c r="V224" s="436"/>
      <c r="W224" s="436"/>
      <c r="X224" s="436"/>
      <c r="Y224" s="436"/>
      <c r="Z224" s="436"/>
      <c r="AA224" s="436"/>
      <c r="AB224" s="436"/>
      <c r="AC224" s="436"/>
      <c r="AD224" s="436"/>
    </row>
    <row r="225" ht="15.75" customHeight="1">
      <c r="A225" s="437"/>
      <c r="B225" s="438"/>
      <c r="C225" s="437"/>
      <c r="D225" s="437"/>
      <c r="E225" s="436"/>
      <c r="F225" s="436"/>
      <c r="G225" s="436"/>
      <c r="H225" s="436"/>
      <c r="I225" s="436"/>
      <c r="J225" s="436"/>
      <c r="K225" s="436"/>
      <c r="L225" s="436"/>
      <c r="M225" s="436"/>
      <c r="N225" s="436"/>
      <c r="O225" s="436"/>
      <c r="P225" s="436"/>
      <c r="Q225" s="436"/>
      <c r="R225" s="436"/>
      <c r="S225" s="436"/>
      <c r="T225" s="436"/>
      <c r="U225" s="436"/>
      <c r="V225" s="436"/>
      <c r="W225" s="436"/>
      <c r="X225" s="436"/>
      <c r="Y225" s="436"/>
      <c r="Z225" s="436"/>
      <c r="AA225" s="436"/>
      <c r="AB225" s="436"/>
      <c r="AC225" s="436"/>
      <c r="AD225" s="436"/>
    </row>
    <row r="226" ht="15.75" customHeight="1">
      <c r="A226" s="437"/>
      <c r="B226" s="438"/>
      <c r="C226" s="437"/>
      <c r="D226" s="437"/>
      <c r="E226" s="436"/>
      <c r="F226" s="436"/>
      <c r="G226" s="436"/>
      <c r="H226" s="436"/>
      <c r="I226" s="436"/>
      <c r="J226" s="436"/>
      <c r="K226" s="436"/>
      <c r="L226" s="436"/>
      <c r="M226" s="436"/>
      <c r="N226" s="436"/>
      <c r="O226" s="436"/>
      <c r="P226" s="436"/>
      <c r="Q226" s="436"/>
      <c r="R226" s="436"/>
      <c r="S226" s="436"/>
      <c r="T226" s="436"/>
      <c r="U226" s="436"/>
      <c r="V226" s="436"/>
      <c r="W226" s="436"/>
      <c r="X226" s="436"/>
      <c r="Y226" s="436"/>
      <c r="Z226" s="436"/>
      <c r="AA226" s="436"/>
      <c r="AB226" s="436"/>
      <c r="AC226" s="436"/>
      <c r="AD226" s="436"/>
    </row>
    <row r="227" ht="15.75" customHeight="1">
      <c r="A227" s="437"/>
      <c r="B227" s="438"/>
      <c r="C227" s="437"/>
      <c r="D227" s="437"/>
      <c r="E227" s="436"/>
      <c r="F227" s="436"/>
      <c r="G227" s="436"/>
      <c r="H227" s="436"/>
      <c r="I227" s="436"/>
      <c r="J227" s="436"/>
      <c r="K227" s="436"/>
      <c r="L227" s="436"/>
      <c r="M227" s="436"/>
      <c r="N227" s="436"/>
      <c r="O227" s="436"/>
      <c r="P227" s="436"/>
      <c r="Q227" s="436"/>
      <c r="R227" s="436"/>
      <c r="S227" s="436"/>
      <c r="T227" s="436"/>
      <c r="U227" s="436"/>
      <c r="V227" s="436"/>
      <c r="W227" s="436"/>
      <c r="X227" s="436"/>
      <c r="Y227" s="436"/>
      <c r="Z227" s="436"/>
      <c r="AA227" s="436"/>
      <c r="AB227" s="436"/>
      <c r="AC227" s="436"/>
      <c r="AD227" s="436"/>
    </row>
    <row r="228" ht="15.75" customHeight="1">
      <c r="A228" s="437"/>
      <c r="B228" s="438"/>
      <c r="C228" s="437"/>
      <c r="D228" s="437"/>
      <c r="E228" s="436"/>
      <c r="F228" s="436"/>
      <c r="G228" s="436"/>
      <c r="H228" s="436"/>
      <c r="I228" s="436"/>
      <c r="J228" s="436"/>
      <c r="K228" s="436"/>
      <c r="L228" s="436"/>
      <c r="M228" s="436"/>
      <c r="N228" s="436"/>
      <c r="O228" s="436"/>
      <c r="P228" s="436"/>
      <c r="Q228" s="436"/>
      <c r="R228" s="436"/>
      <c r="S228" s="436"/>
      <c r="T228" s="436"/>
      <c r="U228" s="436"/>
      <c r="V228" s="436"/>
      <c r="W228" s="436"/>
      <c r="X228" s="436"/>
      <c r="Y228" s="436"/>
      <c r="Z228" s="436"/>
      <c r="AA228" s="436"/>
      <c r="AB228" s="436"/>
      <c r="AC228" s="436"/>
      <c r="AD228" s="436"/>
    </row>
    <row r="229" ht="15.75" customHeight="1">
      <c r="A229" s="437"/>
      <c r="B229" s="438"/>
      <c r="C229" s="437"/>
      <c r="D229" s="437"/>
      <c r="E229" s="436"/>
      <c r="F229" s="436"/>
      <c r="G229" s="436"/>
      <c r="H229" s="436"/>
      <c r="I229" s="436"/>
      <c r="J229" s="436"/>
      <c r="K229" s="436"/>
      <c r="L229" s="436"/>
      <c r="M229" s="436"/>
      <c r="N229" s="436"/>
      <c r="O229" s="436"/>
      <c r="P229" s="436"/>
      <c r="Q229" s="436"/>
      <c r="R229" s="436"/>
      <c r="S229" s="436"/>
      <c r="T229" s="436"/>
      <c r="U229" s="436"/>
      <c r="V229" s="436"/>
      <c r="W229" s="436"/>
      <c r="X229" s="436"/>
      <c r="Y229" s="436"/>
      <c r="Z229" s="436"/>
      <c r="AA229" s="436"/>
      <c r="AB229" s="436"/>
      <c r="AC229" s="436"/>
      <c r="AD229" s="436"/>
    </row>
    <row r="230" ht="15.75" customHeight="1">
      <c r="A230" s="437"/>
      <c r="B230" s="438"/>
      <c r="C230" s="437"/>
      <c r="D230" s="437"/>
      <c r="E230" s="436"/>
      <c r="F230" s="436"/>
      <c r="G230" s="436"/>
      <c r="H230" s="436"/>
      <c r="I230" s="436"/>
      <c r="J230" s="436"/>
      <c r="K230" s="436"/>
      <c r="L230" s="436"/>
      <c r="M230" s="436"/>
      <c r="N230" s="436"/>
      <c r="O230" s="436"/>
      <c r="P230" s="436"/>
      <c r="Q230" s="436"/>
      <c r="R230" s="436"/>
      <c r="S230" s="436"/>
      <c r="T230" s="436"/>
      <c r="U230" s="436"/>
      <c r="V230" s="436"/>
      <c r="W230" s="436"/>
      <c r="X230" s="436"/>
      <c r="Y230" s="436"/>
      <c r="Z230" s="436"/>
      <c r="AA230" s="436"/>
      <c r="AB230" s="436"/>
      <c r="AC230" s="436"/>
      <c r="AD230" s="436"/>
    </row>
    <row r="231" ht="15.75" customHeight="1">
      <c r="A231" s="437"/>
      <c r="B231" s="438"/>
      <c r="C231" s="437"/>
      <c r="D231" s="437"/>
      <c r="E231" s="436"/>
      <c r="F231" s="436"/>
      <c r="G231" s="436"/>
      <c r="H231" s="436"/>
      <c r="I231" s="436"/>
      <c r="J231" s="436"/>
      <c r="K231" s="436"/>
      <c r="L231" s="436"/>
      <c r="M231" s="436"/>
      <c r="N231" s="436"/>
      <c r="O231" s="436"/>
      <c r="P231" s="436"/>
      <c r="Q231" s="436"/>
      <c r="R231" s="436"/>
      <c r="S231" s="436"/>
      <c r="T231" s="436"/>
      <c r="U231" s="436"/>
      <c r="V231" s="436"/>
      <c r="W231" s="436"/>
      <c r="X231" s="436"/>
      <c r="Y231" s="436"/>
      <c r="Z231" s="436"/>
      <c r="AA231" s="436"/>
      <c r="AB231" s="436"/>
      <c r="AC231" s="436"/>
      <c r="AD231" s="436"/>
    </row>
    <row r="232" ht="15.75" customHeight="1">
      <c r="A232" s="437"/>
      <c r="B232" s="438"/>
      <c r="C232" s="437"/>
      <c r="D232" s="437"/>
      <c r="E232" s="436"/>
      <c r="F232" s="436"/>
      <c r="G232" s="436"/>
      <c r="H232" s="436"/>
      <c r="I232" s="436"/>
      <c r="J232" s="436"/>
      <c r="K232" s="436"/>
      <c r="L232" s="436"/>
      <c r="M232" s="436"/>
      <c r="N232" s="436"/>
      <c r="O232" s="436"/>
      <c r="P232" s="436"/>
      <c r="Q232" s="436"/>
      <c r="R232" s="436"/>
      <c r="S232" s="436"/>
      <c r="T232" s="436"/>
      <c r="U232" s="436"/>
      <c r="V232" s="436"/>
      <c r="W232" s="436"/>
      <c r="X232" s="436"/>
      <c r="Y232" s="436"/>
      <c r="Z232" s="436"/>
      <c r="AA232" s="436"/>
      <c r="AB232" s="436"/>
      <c r="AC232" s="436"/>
      <c r="AD232" s="436"/>
    </row>
    <row r="233" ht="15.75" customHeight="1">
      <c r="A233" s="437"/>
      <c r="B233" s="438"/>
      <c r="C233" s="437"/>
      <c r="D233" s="437"/>
      <c r="E233" s="436"/>
      <c r="F233" s="436"/>
      <c r="G233" s="436"/>
      <c r="H233" s="436"/>
      <c r="I233" s="436"/>
      <c r="J233" s="436"/>
      <c r="K233" s="436"/>
      <c r="L233" s="436"/>
      <c r="M233" s="436"/>
      <c r="N233" s="436"/>
      <c r="O233" s="436"/>
      <c r="P233" s="436"/>
      <c r="Q233" s="436"/>
      <c r="R233" s="436"/>
      <c r="S233" s="436"/>
      <c r="T233" s="436"/>
      <c r="U233" s="436"/>
      <c r="V233" s="436"/>
      <c r="W233" s="436"/>
      <c r="X233" s="436"/>
      <c r="Y233" s="436"/>
      <c r="Z233" s="436"/>
      <c r="AA233" s="436"/>
      <c r="AB233" s="436"/>
      <c r="AC233" s="436"/>
      <c r="AD233" s="436"/>
    </row>
    <row r="234" ht="15.75" customHeight="1">
      <c r="A234" s="437"/>
      <c r="B234" s="438"/>
      <c r="C234" s="437"/>
      <c r="D234" s="437"/>
      <c r="E234" s="436"/>
      <c r="F234" s="436"/>
      <c r="G234" s="436"/>
      <c r="H234" s="436"/>
      <c r="I234" s="436"/>
      <c r="J234" s="436"/>
      <c r="K234" s="436"/>
      <c r="L234" s="436"/>
      <c r="M234" s="436"/>
      <c r="N234" s="436"/>
      <c r="O234" s="436"/>
      <c r="P234" s="436"/>
      <c r="Q234" s="436"/>
      <c r="R234" s="436"/>
      <c r="S234" s="436"/>
      <c r="T234" s="436"/>
      <c r="U234" s="436"/>
      <c r="V234" s="436"/>
      <c r="W234" s="436"/>
      <c r="X234" s="436"/>
      <c r="Y234" s="436"/>
      <c r="Z234" s="436"/>
      <c r="AA234" s="436"/>
      <c r="AB234" s="436"/>
      <c r="AC234" s="436"/>
      <c r="AD234" s="436"/>
    </row>
    <row r="235" ht="15.75" customHeight="1">
      <c r="A235" s="437"/>
      <c r="B235" s="438"/>
      <c r="C235" s="437"/>
      <c r="D235" s="437"/>
      <c r="E235" s="436"/>
      <c r="F235" s="436"/>
      <c r="G235" s="436"/>
      <c r="H235" s="436"/>
      <c r="I235" s="436"/>
      <c r="J235" s="436"/>
      <c r="K235" s="436"/>
      <c r="L235" s="436"/>
      <c r="M235" s="436"/>
      <c r="N235" s="436"/>
      <c r="O235" s="436"/>
      <c r="P235" s="436"/>
      <c r="Q235" s="436"/>
      <c r="R235" s="436"/>
      <c r="S235" s="436"/>
      <c r="T235" s="436"/>
      <c r="U235" s="436"/>
      <c r="V235" s="436"/>
      <c r="W235" s="436"/>
      <c r="X235" s="436"/>
      <c r="Y235" s="436"/>
      <c r="Z235" s="436"/>
      <c r="AA235" s="436"/>
      <c r="AB235" s="436"/>
      <c r="AC235" s="436"/>
      <c r="AD235" s="436"/>
    </row>
    <row r="236" ht="15.75" customHeight="1">
      <c r="A236" s="437"/>
      <c r="B236" s="438"/>
      <c r="C236" s="437"/>
      <c r="D236" s="437"/>
      <c r="E236" s="436"/>
      <c r="F236" s="436"/>
      <c r="G236" s="436"/>
      <c r="H236" s="436"/>
      <c r="I236" s="436"/>
      <c r="J236" s="436"/>
      <c r="K236" s="436"/>
      <c r="L236" s="436"/>
      <c r="M236" s="436"/>
      <c r="N236" s="436"/>
      <c r="O236" s="436"/>
      <c r="P236" s="436"/>
      <c r="Q236" s="436"/>
      <c r="R236" s="436"/>
      <c r="S236" s="436"/>
      <c r="T236" s="436"/>
      <c r="U236" s="436"/>
      <c r="V236" s="436"/>
      <c r="W236" s="436"/>
      <c r="X236" s="436"/>
      <c r="Y236" s="436"/>
      <c r="Z236" s="436"/>
      <c r="AA236" s="436"/>
      <c r="AB236" s="436"/>
      <c r="AC236" s="436"/>
      <c r="AD236" s="436"/>
    </row>
    <row r="237" ht="15.75" customHeight="1">
      <c r="A237" s="437"/>
      <c r="B237" s="438"/>
      <c r="C237" s="437"/>
      <c r="D237" s="437"/>
      <c r="E237" s="436"/>
      <c r="F237" s="436"/>
      <c r="G237" s="436"/>
      <c r="H237" s="436"/>
      <c r="I237" s="436"/>
      <c r="J237" s="436"/>
      <c r="K237" s="436"/>
      <c r="L237" s="436"/>
      <c r="M237" s="436"/>
      <c r="N237" s="436"/>
      <c r="O237" s="436"/>
      <c r="P237" s="436"/>
      <c r="Q237" s="436"/>
      <c r="R237" s="436"/>
      <c r="S237" s="436"/>
      <c r="T237" s="436"/>
      <c r="U237" s="436"/>
      <c r="V237" s="436"/>
      <c r="W237" s="436"/>
      <c r="X237" s="436"/>
      <c r="Y237" s="436"/>
      <c r="Z237" s="436"/>
      <c r="AA237" s="436"/>
      <c r="AB237" s="436"/>
      <c r="AC237" s="436"/>
      <c r="AD237" s="436"/>
    </row>
    <row r="238" ht="15.75" customHeight="1">
      <c r="A238" s="437"/>
      <c r="B238" s="438"/>
      <c r="C238" s="437"/>
      <c r="D238" s="437"/>
      <c r="E238" s="436"/>
      <c r="F238" s="436"/>
      <c r="G238" s="436"/>
      <c r="H238" s="436"/>
      <c r="I238" s="436"/>
      <c r="J238" s="436"/>
      <c r="K238" s="436"/>
      <c r="L238" s="436"/>
      <c r="M238" s="436"/>
      <c r="N238" s="436"/>
      <c r="O238" s="436"/>
      <c r="P238" s="436"/>
      <c r="Q238" s="436"/>
      <c r="R238" s="436"/>
      <c r="S238" s="436"/>
      <c r="T238" s="436"/>
      <c r="U238" s="436"/>
      <c r="V238" s="436"/>
      <c r="W238" s="436"/>
      <c r="X238" s="436"/>
      <c r="Y238" s="436"/>
      <c r="Z238" s="436"/>
      <c r="AA238" s="436"/>
      <c r="AB238" s="436"/>
      <c r="AC238" s="436"/>
      <c r="AD238" s="436"/>
    </row>
    <row r="239" ht="15.75" customHeight="1">
      <c r="A239" s="437"/>
      <c r="B239" s="438"/>
      <c r="C239" s="437"/>
      <c r="D239" s="437"/>
      <c r="E239" s="436"/>
      <c r="F239" s="436"/>
      <c r="G239" s="436"/>
      <c r="H239" s="436"/>
      <c r="I239" s="436"/>
      <c r="J239" s="436"/>
      <c r="K239" s="436"/>
      <c r="L239" s="436"/>
      <c r="M239" s="436"/>
      <c r="N239" s="436"/>
      <c r="O239" s="436"/>
      <c r="P239" s="436"/>
      <c r="Q239" s="436"/>
      <c r="R239" s="436"/>
      <c r="S239" s="436"/>
      <c r="T239" s="436"/>
      <c r="U239" s="436"/>
      <c r="V239" s="436"/>
      <c r="W239" s="436"/>
      <c r="X239" s="436"/>
      <c r="Y239" s="436"/>
      <c r="Z239" s="436"/>
      <c r="AA239" s="436"/>
      <c r="AB239" s="436"/>
      <c r="AC239" s="436"/>
      <c r="AD239" s="436"/>
    </row>
    <row r="240" ht="15.75" customHeight="1">
      <c r="A240" s="437"/>
      <c r="B240" s="438"/>
      <c r="C240" s="437"/>
      <c r="D240" s="437"/>
      <c r="E240" s="436"/>
      <c r="F240" s="436"/>
      <c r="G240" s="436"/>
      <c r="H240" s="436"/>
      <c r="I240" s="436"/>
      <c r="J240" s="436"/>
      <c r="K240" s="436"/>
      <c r="L240" s="436"/>
      <c r="M240" s="436"/>
      <c r="N240" s="436"/>
      <c r="O240" s="436"/>
      <c r="P240" s="436"/>
      <c r="Q240" s="436"/>
      <c r="R240" s="436"/>
      <c r="S240" s="436"/>
      <c r="T240" s="436"/>
      <c r="U240" s="436"/>
      <c r="V240" s="436"/>
      <c r="W240" s="436"/>
      <c r="X240" s="436"/>
      <c r="Y240" s="436"/>
      <c r="Z240" s="436"/>
      <c r="AA240" s="436"/>
      <c r="AB240" s="436"/>
      <c r="AC240" s="436"/>
      <c r="AD240" s="436"/>
    </row>
    <row r="241" ht="15.75" customHeight="1">
      <c r="A241" s="437"/>
      <c r="B241" s="438"/>
      <c r="C241" s="437"/>
      <c r="D241" s="437"/>
      <c r="E241" s="436"/>
      <c r="F241" s="436"/>
      <c r="G241" s="436"/>
      <c r="H241" s="436"/>
      <c r="I241" s="436"/>
      <c r="J241" s="436"/>
      <c r="K241" s="436"/>
      <c r="L241" s="436"/>
      <c r="M241" s="436"/>
      <c r="N241" s="436"/>
      <c r="O241" s="436"/>
      <c r="P241" s="436"/>
      <c r="Q241" s="436"/>
      <c r="R241" s="436"/>
      <c r="S241" s="436"/>
      <c r="T241" s="436"/>
      <c r="U241" s="436"/>
      <c r="V241" s="436"/>
      <c r="W241" s="436"/>
      <c r="X241" s="436"/>
      <c r="Y241" s="436"/>
      <c r="Z241" s="436"/>
      <c r="AA241" s="436"/>
      <c r="AB241" s="436"/>
      <c r="AC241" s="436"/>
      <c r="AD241" s="436"/>
    </row>
    <row r="242" ht="15.75" customHeight="1">
      <c r="A242" s="437"/>
      <c r="B242" s="438"/>
      <c r="C242" s="437"/>
      <c r="D242" s="437"/>
      <c r="E242" s="436"/>
      <c r="F242" s="436"/>
      <c r="G242" s="436"/>
      <c r="H242" s="436"/>
      <c r="I242" s="436"/>
      <c r="J242" s="436"/>
      <c r="K242" s="436"/>
      <c r="L242" s="436"/>
      <c r="M242" s="436"/>
      <c r="N242" s="436"/>
      <c r="O242" s="436"/>
      <c r="P242" s="436"/>
      <c r="Q242" s="436"/>
      <c r="R242" s="436"/>
      <c r="S242" s="436"/>
      <c r="T242" s="436"/>
      <c r="U242" s="436"/>
      <c r="V242" s="436"/>
      <c r="W242" s="436"/>
      <c r="X242" s="436"/>
      <c r="Y242" s="436"/>
      <c r="Z242" s="436"/>
      <c r="AA242" s="436"/>
      <c r="AB242" s="436"/>
      <c r="AC242" s="436"/>
      <c r="AD242" s="436"/>
    </row>
    <row r="243" ht="15.75" customHeight="1">
      <c r="A243" s="437"/>
      <c r="B243" s="438"/>
      <c r="C243" s="437"/>
      <c r="D243" s="437"/>
      <c r="E243" s="436"/>
      <c r="F243" s="436"/>
      <c r="G243" s="436"/>
      <c r="H243" s="436"/>
      <c r="I243" s="436"/>
      <c r="J243" s="436"/>
      <c r="K243" s="436"/>
      <c r="L243" s="436"/>
      <c r="M243" s="436"/>
      <c r="N243" s="436"/>
      <c r="O243" s="436"/>
      <c r="P243" s="436"/>
      <c r="Q243" s="436"/>
      <c r="R243" s="436"/>
      <c r="S243" s="436"/>
      <c r="T243" s="436"/>
      <c r="U243" s="436"/>
      <c r="V243" s="436"/>
      <c r="W243" s="436"/>
      <c r="X243" s="436"/>
      <c r="Y243" s="436"/>
      <c r="Z243" s="436"/>
      <c r="AA243" s="436"/>
      <c r="AB243" s="436"/>
      <c r="AC243" s="436"/>
      <c r="AD243" s="436"/>
    </row>
    <row r="244" ht="15.75" customHeight="1">
      <c r="A244" s="437"/>
      <c r="B244" s="438"/>
      <c r="C244" s="437"/>
      <c r="D244" s="437"/>
      <c r="E244" s="436"/>
      <c r="F244" s="436"/>
      <c r="G244" s="436"/>
      <c r="H244" s="436"/>
      <c r="I244" s="436"/>
      <c r="J244" s="436"/>
      <c r="K244" s="436"/>
      <c r="L244" s="436"/>
      <c r="M244" s="436"/>
      <c r="N244" s="436"/>
      <c r="O244" s="436"/>
      <c r="P244" s="436"/>
      <c r="Q244" s="436"/>
      <c r="R244" s="436"/>
      <c r="S244" s="436"/>
      <c r="T244" s="436"/>
      <c r="U244" s="436"/>
      <c r="V244" s="436"/>
      <c r="W244" s="436"/>
      <c r="X244" s="436"/>
      <c r="Y244" s="436"/>
      <c r="Z244" s="436"/>
      <c r="AA244" s="436"/>
      <c r="AB244" s="436"/>
      <c r="AC244" s="436"/>
      <c r="AD244" s="436"/>
    </row>
    <row r="245" ht="15.75" customHeight="1">
      <c r="A245" s="437"/>
      <c r="B245" s="438"/>
      <c r="C245" s="437"/>
      <c r="D245" s="437"/>
      <c r="E245" s="436"/>
      <c r="F245" s="436"/>
      <c r="G245" s="436"/>
      <c r="H245" s="436"/>
      <c r="I245" s="436"/>
      <c r="J245" s="436"/>
      <c r="K245" s="436"/>
      <c r="L245" s="436"/>
      <c r="M245" s="436"/>
      <c r="N245" s="436"/>
      <c r="O245" s="436"/>
      <c r="P245" s="436"/>
      <c r="Q245" s="436"/>
      <c r="R245" s="436"/>
      <c r="S245" s="436"/>
      <c r="T245" s="436"/>
      <c r="U245" s="436"/>
      <c r="V245" s="436"/>
      <c r="W245" s="436"/>
      <c r="X245" s="436"/>
      <c r="Y245" s="436"/>
      <c r="Z245" s="436"/>
      <c r="AA245" s="436"/>
      <c r="AB245" s="436"/>
      <c r="AC245" s="436"/>
      <c r="AD245" s="436"/>
    </row>
    <row r="246" ht="15.75" customHeight="1">
      <c r="A246" s="437"/>
      <c r="B246" s="438"/>
      <c r="C246" s="437"/>
      <c r="D246" s="437"/>
      <c r="E246" s="436"/>
      <c r="F246" s="436"/>
      <c r="G246" s="436"/>
      <c r="H246" s="436"/>
      <c r="I246" s="436"/>
      <c r="J246" s="436"/>
      <c r="K246" s="436"/>
      <c r="L246" s="436"/>
      <c r="M246" s="436"/>
      <c r="N246" s="436"/>
      <c r="O246" s="436"/>
      <c r="P246" s="436"/>
      <c r="Q246" s="436"/>
      <c r="R246" s="436"/>
      <c r="S246" s="436"/>
      <c r="T246" s="436"/>
      <c r="U246" s="436"/>
      <c r="V246" s="436"/>
      <c r="W246" s="436"/>
      <c r="X246" s="436"/>
      <c r="Y246" s="436"/>
      <c r="Z246" s="436"/>
      <c r="AA246" s="436"/>
      <c r="AB246" s="436"/>
      <c r="AC246" s="436"/>
      <c r="AD246" s="436"/>
    </row>
    <row r="247" ht="15.75" customHeight="1">
      <c r="A247" s="437"/>
      <c r="B247" s="438"/>
      <c r="C247" s="437"/>
      <c r="D247" s="437"/>
      <c r="E247" s="436"/>
      <c r="F247" s="436"/>
      <c r="G247" s="436"/>
      <c r="H247" s="436"/>
      <c r="I247" s="436"/>
      <c r="J247" s="436"/>
      <c r="K247" s="436"/>
      <c r="L247" s="436"/>
      <c r="M247" s="436"/>
      <c r="N247" s="436"/>
      <c r="O247" s="436"/>
      <c r="P247" s="436"/>
      <c r="Q247" s="436"/>
      <c r="R247" s="436"/>
      <c r="S247" s="436"/>
      <c r="T247" s="436"/>
      <c r="U247" s="436"/>
      <c r="V247" s="436"/>
      <c r="W247" s="436"/>
      <c r="X247" s="436"/>
      <c r="Y247" s="436"/>
      <c r="Z247" s="436"/>
      <c r="AA247" s="436"/>
      <c r="AB247" s="436"/>
      <c r="AC247" s="436"/>
      <c r="AD247" s="436"/>
    </row>
    <row r="248" ht="15.75" customHeight="1">
      <c r="A248" s="437"/>
      <c r="B248" s="438"/>
      <c r="C248" s="437"/>
      <c r="D248" s="437"/>
      <c r="E248" s="436"/>
      <c r="F248" s="436"/>
      <c r="G248" s="436"/>
      <c r="H248" s="436"/>
      <c r="I248" s="436"/>
      <c r="J248" s="436"/>
      <c r="K248" s="436"/>
      <c r="L248" s="436"/>
      <c r="M248" s="436"/>
      <c r="N248" s="436"/>
      <c r="O248" s="436"/>
      <c r="P248" s="436"/>
      <c r="Q248" s="436"/>
      <c r="R248" s="436"/>
      <c r="S248" s="436"/>
      <c r="T248" s="436"/>
      <c r="U248" s="436"/>
      <c r="V248" s="436"/>
      <c r="W248" s="436"/>
      <c r="X248" s="436"/>
      <c r="Y248" s="436"/>
      <c r="Z248" s="436"/>
      <c r="AA248" s="436"/>
      <c r="AB248" s="436"/>
      <c r="AC248" s="436"/>
      <c r="AD248" s="436"/>
    </row>
    <row r="249" ht="15.75" customHeight="1">
      <c r="A249" s="437"/>
      <c r="B249" s="438"/>
      <c r="C249" s="437"/>
      <c r="D249" s="437"/>
      <c r="E249" s="436"/>
      <c r="F249" s="436"/>
      <c r="G249" s="436"/>
      <c r="H249" s="436"/>
      <c r="I249" s="436"/>
      <c r="J249" s="436"/>
      <c r="K249" s="436"/>
      <c r="L249" s="436"/>
      <c r="M249" s="436"/>
      <c r="N249" s="436"/>
      <c r="O249" s="436"/>
      <c r="P249" s="436"/>
      <c r="Q249" s="436"/>
      <c r="R249" s="436"/>
      <c r="S249" s="436"/>
      <c r="T249" s="436"/>
      <c r="U249" s="436"/>
      <c r="V249" s="436"/>
      <c r="W249" s="436"/>
      <c r="X249" s="436"/>
      <c r="Y249" s="436"/>
      <c r="Z249" s="436"/>
      <c r="AA249" s="436"/>
      <c r="AB249" s="436"/>
      <c r="AC249" s="436"/>
      <c r="AD249" s="436"/>
    </row>
    <row r="250" ht="15.75" customHeight="1">
      <c r="A250" s="437"/>
      <c r="B250" s="438"/>
      <c r="C250" s="437"/>
      <c r="D250" s="437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436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</row>
    <row r="251" ht="15.75" customHeight="1">
      <c r="A251" s="437"/>
      <c r="B251" s="438"/>
      <c r="C251" s="437"/>
      <c r="D251" s="437"/>
      <c r="E251" s="436"/>
      <c r="F251" s="436"/>
      <c r="G251" s="436"/>
      <c r="H251" s="436"/>
      <c r="I251" s="436"/>
      <c r="J251" s="436"/>
      <c r="K251" s="436"/>
      <c r="L251" s="436"/>
      <c r="M251" s="436"/>
      <c r="N251" s="436"/>
      <c r="O251" s="436"/>
      <c r="P251" s="436"/>
      <c r="Q251" s="436"/>
      <c r="R251" s="436"/>
      <c r="S251" s="436"/>
      <c r="T251" s="436"/>
      <c r="U251" s="436"/>
      <c r="V251" s="436"/>
      <c r="W251" s="436"/>
      <c r="X251" s="436"/>
      <c r="Y251" s="436"/>
      <c r="Z251" s="436"/>
      <c r="AA251" s="436"/>
      <c r="AB251" s="436"/>
      <c r="AC251" s="436"/>
      <c r="AD251" s="436"/>
    </row>
    <row r="252" ht="15.75" customHeight="1">
      <c r="A252" s="437"/>
      <c r="B252" s="438"/>
      <c r="C252" s="437"/>
      <c r="D252" s="437"/>
      <c r="E252" s="436"/>
      <c r="F252" s="436"/>
      <c r="G252" s="436"/>
      <c r="H252" s="436"/>
      <c r="I252" s="436"/>
      <c r="J252" s="436"/>
      <c r="K252" s="436"/>
      <c r="L252" s="436"/>
      <c r="M252" s="436"/>
      <c r="N252" s="436"/>
      <c r="O252" s="436"/>
      <c r="P252" s="436"/>
      <c r="Q252" s="436"/>
      <c r="R252" s="436"/>
      <c r="S252" s="436"/>
      <c r="T252" s="436"/>
      <c r="U252" s="436"/>
      <c r="V252" s="436"/>
      <c r="W252" s="436"/>
      <c r="X252" s="436"/>
      <c r="Y252" s="436"/>
      <c r="Z252" s="436"/>
      <c r="AA252" s="436"/>
      <c r="AB252" s="436"/>
      <c r="AC252" s="436"/>
      <c r="AD252" s="436"/>
    </row>
    <row r="253" ht="15.75" customHeight="1">
      <c r="A253" s="437"/>
      <c r="B253" s="438"/>
      <c r="C253" s="437"/>
      <c r="D253" s="437"/>
      <c r="E253" s="436"/>
      <c r="F253" s="436"/>
      <c r="G253" s="436"/>
      <c r="H253" s="436"/>
      <c r="I253" s="436"/>
      <c r="J253" s="436"/>
      <c r="K253" s="436"/>
      <c r="L253" s="436"/>
      <c r="M253" s="436"/>
      <c r="N253" s="436"/>
      <c r="O253" s="436"/>
      <c r="P253" s="436"/>
      <c r="Q253" s="436"/>
      <c r="R253" s="436"/>
      <c r="S253" s="436"/>
      <c r="T253" s="436"/>
      <c r="U253" s="436"/>
      <c r="V253" s="436"/>
      <c r="W253" s="436"/>
      <c r="X253" s="436"/>
      <c r="Y253" s="436"/>
      <c r="Z253" s="436"/>
      <c r="AA253" s="436"/>
      <c r="AB253" s="436"/>
      <c r="AC253" s="436"/>
      <c r="AD253" s="436"/>
    </row>
    <row r="254" ht="15.75" customHeight="1">
      <c r="A254" s="437"/>
      <c r="B254" s="438"/>
      <c r="C254" s="437"/>
      <c r="D254" s="437"/>
      <c r="E254" s="436"/>
      <c r="F254" s="436"/>
      <c r="G254" s="436"/>
      <c r="H254" s="436"/>
      <c r="I254" s="436"/>
      <c r="J254" s="436"/>
      <c r="K254" s="436"/>
      <c r="L254" s="436"/>
      <c r="M254" s="436"/>
      <c r="N254" s="436"/>
      <c r="O254" s="436"/>
      <c r="P254" s="436"/>
      <c r="Q254" s="436"/>
      <c r="R254" s="436"/>
      <c r="S254" s="436"/>
      <c r="T254" s="436"/>
      <c r="U254" s="436"/>
      <c r="V254" s="436"/>
      <c r="W254" s="436"/>
      <c r="X254" s="436"/>
      <c r="Y254" s="436"/>
      <c r="Z254" s="436"/>
      <c r="AA254" s="436"/>
      <c r="AB254" s="436"/>
      <c r="AC254" s="436"/>
      <c r="AD254" s="436"/>
    </row>
    <row r="255" ht="15.75" customHeight="1">
      <c r="A255" s="437"/>
      <c r="B255" s="438"/>
      <c r="C255" s="437"/>
      <c r="D255" s="437"/>
      <c r="E255" s="436"/>
      <c r="F255" s="436"/>
      <c r="G255" s="436"/>
      <c r="H255" s="436"/>
      <c r="I255" s="436"/>
      <c r="J255" s="436"/>
      <c r="K255" s="436"/>
      <c r="L255" s="436"/>
      <c r="M255" s="436"/>
      <c r="N255" s="436"/>
      <c r="O255" s="436"/>
      <c r="P255" s="436"/>
      <c r="Q255" s="436"/>
      <c r="R255" s="436"/>
      <c r="S255" s="436"/>
      <c r="T255" s="436"/>
      <c r="U255" s="436"/>
      <c r="V255" s="436"/>
      <c r="W255" s="436"/>
      <c r="X255" s="436"/>
      <c r="Y255" s="436"/>
      <c r="Z255" s="436"/>
      <c r="AA255" s="436"/>
      <c r="AB255" s="436"/>
      <c r="AC255" s="436"/>
      <c r="AD255" s="436"/>
    </row>
    <row r="256" ht="15.75" customHeight="1">
      <c r="A256" s="437"/>
      <c r="B256" s="438"/>
      <c r="C256" s="437"/>
      <c r="D256" s="437"/>
      <c r="E256" s="436"/>
      <c r="F256" s="436"/>
      <c r="G256" s="436"/>
      <c r="H256" s="436"/>
      <c r="I256" s="436"/>
      <c r="J256" s="436"/>
      <c r="K256" s="436"/>
      <c r="L256" s="436"/>
      <c r="M256" s="436"/>
      <c r="N256" s="436"/>
      <c r="O256" s="436"/>
      <c r="P256" s="436"/>
      <c r="Q256" s="436"/>
      <c r="R256" s="436"/>
      <c r="S256" s="436"/>
      <c r="T256" s="436"/>
      <c r="U256" s="436"/>
      <c r="V256" s="436"/>
      <c r="W256" s="436"/>
      <c r="X256" s="436"/>
      <c r="Y256" s="436"/>
      <c r="Z256" s="436"/>
      <c r="AA256" s="436"/>
      <c r="AB256" s="436"/>
      <c r="AC256" s="436"/>
      <c r="AD256" s="436"/>
    </row>
    <row r="257" ht="15.75" customHeight="1">
      <c r="A257" s="437"/>
      <c r="B257" s="438"/>
      <c r="C257" s="437"/>
      <c r="D257" s="437"/>
      <c r="E257" s="436"/>
      <c r="F257" s="436"/>
      <c r="G257" s="436"/>
      <c r="H257" s="436"/>
      <c r="I257" s="436"/>
      <c r="J257" s="436"/>
      <c r="K257" s="436"/>
      <c r="L257" s="436"/>
      <c r="M257" s="436"/>
      <c r="N257" s="436"/>
      <c r="O257" s="436"/>
      <c r="P257" s="436"/>
      <c r="Q257" s="436"/>
      <c r="R257" s="436"/>
      <c r="S257" s="436"/>
      <c r="T257" s="436"/>
      <c r="U257" s="436"/>
      <c r="V257" s="436"/>
      <c r="W257" s="436"/>
      <c r="X257" s="436"/>
      <c r="Y257" s="436"/>
      <c r="Z257" s="436"/>
      <c r="AA257" s="436"/>
      <c r="AB257" s="436"/>
      <c r="AC257" s="436"/>
      <c r="AD257" s="436"/>
    </row>
    <row r="258" ht="15.75" customHeight="1">
      <c r="A258" s="437"/>
      <c r="B258" s="438"/>
      <c r="C258" s="437"/>
      <c r="D258" s="437"/>
      <c r="E258" s="436"/>
      <c r="F258" s="436"/>
      <c r="G258" s="436"/>
      <c r="H258" s="436"/>
      <c r="I258" s="436"/>
      <c r="J258" s="436"/>
      <c r="K258" s="436"/>
      <c r="L258" s="436"/>
      <c r="M258" s="436"/>
      <c r="N258" s="436"/>
      <c r="O258" s="436"/>
      <c r="P258" s="436"/>
      <c r="Q258" s="436"/>
      <c r="R258" s="436"/>
      <c r="S258" s="436"/>
      <c r="T258" s="436"/>
      <c r="U258" s="436"/>
      <c r="V258" s="436"/>
      <c r="W258" s="436"/>
      <c r="X258" s="436"/>
      <c r="Y258" s="436"/>
      <c r="Z258" s="436"/>
      <c r="AA258" s="436"/>
      <c r="AB258" s="436"/>
      <c r="AC258" s="436"/>
      <c r="AD258" s="436"/>
    </row>
    <row r="259" ht="15.75" customHeight="1">
      <c r="A259" s="437"/>
      <c r="B259" s="438"/>
      <c r="C259" s="437"/>
      <c r="D259" s="437"/>
      <c r="E259" s="436"/>
      <c r="F259" s="436"/>
      <c r="G259" s="436"/>
      <c r="H259" s="436"/>
      <c r="I259" s="436"/>
      <c r="J259" s="436"/>
      <c r="K259" s="436"/>
      <c r="L259" s="436"/>
      <c r="M259" s="436"/>
      <c r="N259" s="436"/>
      <c r="O259" s="436"/>
      <c r="P259" s="436"/>
      <c r="Q259" s="436"/>
      <c r="R259" s="436"/>
      <c r="S259" s="436"/>
      <c r="T259" s="436"/>
      <c r="U259" s="436"/>
      <c r="V259" s="436"/>
      <c r="W259" s="436"/>
      <c r="X259" s="436"/>
      <c r="Y259" s="436"/>
      <c r="Z259" s="436"/>
      <c r="AA259" s="436"/>
      <c r="AB259" s="436"/>
      <c r="AC259" s="436"/>
      <c r="AD259" s="436"/>
    </row>
    <row r="260" ht="15.75" customHeight="1">
      <c r="A260" s="437"/>
      <c r="B260" s="438"/>
      <c r="C260" s="437"/>
      <c r="D260" s="437"/>
      <c r="E260" s="436"/>
      <c r="F260" s="436"/>
      <c r="G260" s="436"/>
      <c r="H260" s="436"/>
      <c r="I260" s="436"/>
      <c r="J260" s="436"/>
      <c r="K260" s="436"/>
      <c r="L260" s="436"/>
      <c r="M260" s="436"/>
      <c r="N260" s="436"/>
      <c r="O260" s="436"/>
      <c r="P260" s="436"/>
      <c r="Q260" s="436"/>
      <c r="R260" s="436"/>
      <c r="S260" s="436"/>
      <c r="T260" s="436"/>
      <c r="U260" s="436"/>
      <c r="V260" s="436"/>
      <c r="W260" s="436"/>
      <c r="X260" s="436"/>
      <c r="Y260" s="436"/>
      <c r="Z260" s="436"/>
      <c r="AA260" s="436"/>
      <c r="AB260" s="436"/>
      <c r="AC260" s="436"/>
      <c r="AD260" s="436"/>
    </row>
    <row r="261" ht="15.75" customHeight="1">
      <c r="A261" s="437"/>
      <c r="B261" s="438"/>
      <c r="C261" s="437"/>
      <c r="D261" s="437"/>
      <c r="E261" s="436"/>
      <c r="F261" s="436"/>
      <c r="G261" s="436"/>
      <c r="H261" s="436"/>
      <c r="I261" s="436"/>
      <c r="J261" s="436"/>
      <c r="K261" s="436"/>
      <c r="L261" s="436"/>
      <c r="M261" s="436"/>
      <c r="N261" s="436"/>
      <c r="O261" s="436"/>
      <c r="P261" s="436"/>
      <c r="Q261" s="436"/>
      <c r="R261" s="436"/>
      <c r="S261" s="436"/>
      <c r="T261" s="436"/>
      <c r="U261" s="436"/>
      <c r="V261" s="436"/>
      <c r="W261" s="436"/>
      <c r="X261" s="436"/>
      <c r="Y261" s="436"/>
      <c r="Z261" s="436"/>
      <c r="AA261" s="436"/>
      <c r="AB261" s="436"/>
      <c r="AC261" s="436"/>
      <c r="AD261" s="436"/>
    </row>
    <row r="262" ht="15.75" customHeight="1">
      <c r="A262" s="437"/>
      <c r="B262" s="438"/>
      <c r="C262" s="437"/>
      <c r="D262" s="437"/>
      <c r="E262" s="436"/>
      <c r="F262" s="436"/>
      <c r="G262" s="436"/>
      <c r="H262" s="436"/>
      <c r="I262" s="436"/>
      <c r="J262" s="436"/>
      <c r="K262" s="436"/>
      <c r="L262" s="436"/>
      <c r="M262" s="436"/>
      <c r="N262" s="436"/>
      <c r="O262" s="436"/>
      <c r="P262" s="436"/>
      <c r="Q262" s="436"/>
      <c r="R262" s="436"/>
      <c r="S262" s="436"/>
      <c r="T262" s="436"/>
      <c r="U262" s="436"/>
      <c r="V262" s="436"/>
      <c r="W262" s="436"/>
      <c r="X262" s="436"/>
      <c r="Y262" s="436"/>
      <c r="Z262" s="436"/>
      <c r="AA262" s="436"/>
      <c r="AB262" s="436"/>
      <c r="AC262" s="436"/>
      <c r="AD262" s="436"/>
    </row>
    <row r="263" ht="15.75" customHeight="1">
      <c r="A263" s="437"/>
      <c r="B263" s="438"/>
      <c r="C263" s="437"/>
      <c r="D263" s="437"/>
      <c r="E263" s="436"/>
      <c r="F263" s="436"/>
      <c r="G263" s="436"/>
      <c r="H263" s="436"/>
      <c r="I263" s="436"/>
      <c r="J263" s="436"/>
      <c r="K263" s="436"/>
      <c r="L263" s="436"/>
      <c r="M263" s="436"/>
      <c r="N263" s="436"/>
      <c r="O263" s="436"/>
      <c r="P263" s="436"/>
      <c r="Q263" s="436"/>
      <c r="R263" s="436"/>
      <c r="S263" s="436"/>
      <c r="T263" s="436"/>
      <c r="U263" s="436"/>
      <c r="V263" s="436"/>
      <c r="W263" s="436"/>
      <c r="X263" s="436"/>
      <c r="Y263" s="436"/>
      <c r="Z263" s="436"/>
      <c r="AA263" s="436"/>
      <c r="AB263" s="436"/>
      <c r="AC263" s="436"/>
      <c r="AD263" s="436"/>
    </row>
    <row r="264" ht="15.75" customHeight="1">
      <c r="A264" s="437"/>
      <c r="B264" s="438"/>
      <c r="C264" s="437"/>
      <c r="D264" s="437"/>
      <c r="E264" s="436"/>
      <c r="F264" s="436"/>
      <c r="G264" s="436"/>
      <c r="H264" s="436"/>
      <c r="I264" s="436"/>
      <c r="J264" s="436"/>
      <c r="K264" s="436"/>
      <c r="L264" s="436"/>
      <c r="M264" s="436"/>
      <c r="N264" s="436"/>
      <c r="O264" s="436"/>
      <c r="P264" s="436"/>
      <c r="Q264" s="436"/>
      <c r="R264" s="436"/>
      <c r="S264" s="436"/>
      <c r="T264" s="436"/>
      <c r="U264" s="436"/>
      <c r="V264" s="436"/>
      <c r="W264" s="436"/>
      <c r="X264" s="436"/>
      <c r="Y264" s="436"/>
      <c r="Z264" s="436"/>
      <c r="AA264" s="436"/>
      <c r="AB264" s="436"/>
      <c r="AC264" s="436"/>
      <c r="AD264" s="436"/>
    </row>
    <row r="265" ht="15.75" customHeight="1">
      <c r="A265" s="437"/>
      <c r="B265" s="438"/>
      <c r="C265" s="437"/>
      <c r="D265" s="437"/>
      <c r="E265" s="436"/>
      <c r="F265" s="436"/>
      <c r="G265" s="436"/>
      <c r="H265" s="436"/>
      <c r="I265" s="436"/>
      <c r="J265" s="436"/>
      <c r="K265" s="436"/>
      <c r="L265" s="436"/>
      <c r="M265" s="436"/>
      <c r="N265" s="436"/>
      <c r="O265" s="436"/>
      <c r="P265" s="436"/>
      <c r="Q265" s="436"/>
      <c r="R265" s="436"/>
      <c r="S265" s="436"/>
      <c r="T265" s="436"/>
      <c r="U265" s="436"/>
      <c r="V265" s="436"/>
      <c r="W265" s="436"/>
      <c r="X265" s="436"/>
      <c r="Y265" s="436"/>
      <c r="Z265" s="436"/>
      <c r="AA265" s="436"/>
      <c r="AB265" s="436"/>
      <c r="AC265" s="436"/>
      <c r="AD265" s="436"/>
    </row>
    <row r="266" ht="15.75" customHeight="1">
      <c r="A266" s="437"/>
      <c r="B266" s="438"/>
      <c r="C266" s="437"/>
      <c r="D266" s="437"/>
      <c r="E266" s="436"/>
      <c r="F266" s="436"/>
      <c r="G266" s="436"/>
      <c r="H266" s="436"/>
      <c r="I266" s="436"/>
      <c r="J266" s="436"/>
      <c r="K266" s="436"/>
      <c r="L266" s="436"/>
      <c r="M266" s="436"/>
      <c r="N266" s="436"/>
      <c r="O266" s="436"/>
      <c r="P266" s="436"/>
      <c r="Q266" s="436"/>
      <c r="R266" s="436"/>
      <c r="S266" s="436"/>
      <c r="T266" s="436"/>
      <c r="U266" s="436"/>
      <c r="V266" s="436"/>
      <c r="W266" s="436"/>
      <c r="X266" s="436"/>
      <c r="Y266" s="436"/>
      <c r="Z266" s="436"/>
      <c r="AA266" s="436"/>
      <c r="AB266" s="436"/>
      <c r="AC266" s="436"/>
      <c r="AD266" s="436"/>
    </row>
    <row r="267" ht="15.75" customHeight="1">
      <c r="A267" s="437"/>
      <c r="B267" s="438"/>
      <c r="C267" s="437"/>
      <c r="D267" s="437"/>
      <c r="E267" s="436"/>
      <c r="F267" s="436"/>
      <c r="G267" s="436"/>
      <c r="H267" s="436"/>
      <c r="I267" s="436"/>
      <c r="J267" s="436"/>
      <c r="K267" s="436"/>
      <c r="L267" s="436"/>
      <c r="M267" s="436"/>
      <c r="N267" s="436"/>
      <c r="O267" s="436"/>
      <c r="P267" s="436"/>
      <c r="Q267" s="436"/>
      <c r="R267" s="436"/>
      <c r="S267" s="436"/>
      <c r="T267" s="436"/>
      <c r="U267" s="436"/>
      <c r="V267" s="436"/>
      <c r="W267" s="436"/>
      <c r="X267" s="436"/>
      <c r="Y267" s="436"/>
      <c r="Z267" s="436"/>
      <c r="AA267" s="436"/>
      <c r="AB267" s="436"/>
      <c r="AC267" s="436"/>
      <c r="AD267" s="436"/>
    </row>
    <row r="268" ht="15.75" customHeight="1">
      <c r="A268" s="437"/>
      <c r="B268" s="438"/>
      <c r="C268" s="437"/>
      <c r="D268" s="437"/>
      <c r="E268" s="436"/>
      <c r="F268" s="436"/>
      <c r="G268" s="436"/>
      <c r="H268" s="436"/>
      <c r="I268" s="436"/>
      <c r="J268" s="436"/>
      <c r="K268" s="436"/>
      <c r="L268" s="436"/>
      <c r="M268" s="436"/>
      <c r="N268" s="436"/>
      <c r="O268" s="436"/>
      <c r="P268" s="436"/>
      <c r="Q268" s="436"/>
      <c r="R268" s="436"/>
      <c r="S268" s="436"/>
      <c r="T268" s="436"/>
      <c r="U268" s="436"/>
      <c r="V268" s="436"/>
      <c r="W268" s="436"/>
      <c r="X268" s="436"/>
      <c r="Y268" s="436"/>
      <c r="Z268" s="436"/>
      <c r="AA268" s="436"/>
      <c r="AB268" s="436"/>
      <c r="AC268" s="436"/>
      <c r="AD268" s="436"/>
    </row>
    <row r="269" ht="15.75" customHeight="1">
      <c r="A269" s="437"/>
      <c r="B269" s="438"/>
      <c r="C269" s="437"/>
      <c r="D269" s="437"/>
      <c r="E269" s="436"/>
      <c r="F269" s="436"/>
      <c r="G269" s="436"/>
      <c r="H269" s="436"/>
      <c r="I269" s="436"/>
      <c r="J269" s="436"/>
      <c r="K269" s="436"/>
      <c r="L269" s="436"/>
      <c r="M269" s="436"/>
      <c r="N269" s="436"/>
      <c r="O269" s="436"/>
      <c r="P269" s="436"/>
      <c r="Q269" s="436"/>
      <c r="R269" s="436"/>
      <c r="S269" s="436"/>
      <c r="T269" s="436"/>
      <c r="U269" s="436"/>
      <c r="V269" s="436"/>
      <c r="W269" s="436"/>
      <c r="X269" s="436"/>
      <c r="Y269" s="436"/>
      <c r="Z269" s="436"/>
      <c r="AA269" s="436"/>
      <c r="AB269" s="436"/>
      <c r="AC269" s="436"/>
      <c r="AD269" s="436"/>
    </row>
    <row r="270" ht="15.75" customHeight="1">
      <c r="A270" s="437"/>
      <c r="B270" s="438"/>
      <c r="C270" s="437"/>
      <c r="D270" s="437"/>
      <c r="E270" s="436"/>
      <c r="F270" s="436"/>
      <c r="G270" s="436"/>
      <c r="H270" s="436"/>
      <c r="I270" s="436"/>
      <c r="J270" s="436"/>
      <c r="K270" s="436"/>
      <c r="L270" s="436"/>
      <c r="M270" s="436"/>
      <c r="N270" s="436"/>
      <c r="O270" s="436"/>
      <c r="P270" s="436"/>
      <c r="Q270" s="436"/>
      <c r="R270" s="436"/>
      <c r="S270" s="436"/>
      <c r="T270" s="436"/>
      <c r="U270" s="436"/>
      <c r="V270" s="436"/>
      <c r="W270" s="436"/>
      <c r="X270" s="436"/>
      <c r="Y270" s="436"/>
      <c r="Z270" s="436"/>
      <c r="AA270" s="436"/>
      <c r="AB270" s="436"/>
      <c r="AC270" s="436"/>
      <c r="AD270" s="436"/>
    </row>
    <row r="271" ht="15.75" customHeight="1">
      <c r="A271" s="437"/>
      <c r="B271" s="438"/>
      <c r="C271" s="437"/>
      <c r="D271" s="437"/>
      <c r="E271" s="436"/>
      <c r="F271" s="436"/>
      <c r="G271" s="436"/>
      <c r="H271" s="436"/>
      <c r="I271" s="436"/>
      <c r="J271" s="436"/>
      <c r="K271" s="436"/>
      <c r="L271" s="436"/>
      <c r="M271" s="436"/>
      <c r="N271" s="436"/>
      <c r="O271" s="436"/>
      <c r="P271" s="436"/>
      <c r="Q271" s="436"/>
      <c r="R271" s="436"/>
      <c r="S271" s="436"/>
      <c r="T271" s="436"/>
      <c r="U271" s="436"/>
      <c r="V271" s="436"/>
      <c r="W271" s="436"/>
      <c r="X271" s="436"/>
      <c r="Y271" s="436"/>
      <c r="Z271" s="436"/>
      <c r="AA271" s="436"/>
      <c r="AB271" s="436"/>
      <c r="AC271" s="436"/>
      <c r="AD271" s="436"/>
    </row>
    <row r="272" ht="15.75" customHeight="1">
      <c r="A272" s="437"/>
      <c r="B272" s="438"/>
      <c r="C272" s="437"/>
      <c r="D272" s="437"/>
      <c r="E272" s="436"/>
      <c r="F272" s="436"/>
      <c r="G272" s="436"/>
      <c r="H272" s="436"/>
      <c r="I272" s="436"/>
      <c r="J272" s="436"/>
      <c r="K272" s="436"/>
      <c r="L272" s="436"/>
      <c r="M272" s="436"/>
      <c r="N272" s="436"/>
      <c r="O272" s="436"/>
      <c r="P272" s="436"/>
      <c r="Q272" s="436"/>
      <c r="R272" s="436"/>
      <c r="S272" s="436"/>
      <c r="T272" s="436"/>
      <c r="U272" s="436"/>
      <c r="V272" s="436"/>
      <c r="W272" s="436"/>
      <c r="X272" s="436"/>
      <c r="Y272" s="436"/>
      <c r="Z272" s="436"/>
      <c r="AA272" s="436"/>
      <c r="AB272" s="436"/>
      <c r="AC272" s="436"/>
      <c r="AD272" s="436"/>
    </row>
    <row r="273" ht="15.75" customHeight="1">
      <c r="A273" s="437"/>
      <c r="B273" s="438"/>
      <c r="C273" s="437"/>
      <c r="D273" s="437"/>
      <c r="E273" s="436"/>
      <c r="F273" s="436"/>
      <c r="G273" s="436"/>
      <c r="H273" s="436"/>
      <c r="I273" s="436"/>
      <c r="J273" s="436"/>
      <c r="K273" s="436"/>
      <c r="L273" s="436"/>
      <c r="M273" s="436"/>
      <c r="N273" s="436"/>
      <c r="O273" s="436"/>
      <c r="P273" s="436"/>
      <c r="Q273" s="436"/>
      <c r="R273" s="436"/>
      <c r="S273" s="436"/>
      <c r="T273" s="436"/>
      <c r="U273" s="436"/>
      <c r="V273" s="436"/>
      <c r="W273" s="436"/>
      <c r="X273" s="436"/>
      <c r="Y273" s="436"/>
      <c r="Z273" s="436"/>
      <c r="AA273" s="436"/>
      <c r="AB273" s="436"/>
      <c r="AC273" s="436"/>
      <c r="AD273" s="436"/>
    </row>
    <row r="274" ht="15.75" customHeight="1">
      <c r="A274" s="437"/>
      <c r="B274" s="438"/>
      <c r="C274" s="437"/>
      <c r="D274" s="437"/>
      <c r="E274" s="436"/>
      <c r="F274" s="436"/>
      <c r="G274" s="436"/>
      <c r="H274" s="436"/>
      <c r="I274" s="436"/>
      <c r="J274" s="436"/>
      <c r="K274" s="436"/>
      <c r="L274" s="436"/>
      <c r="M274" s="436"/>
      <c r="N274" s="436"/>
      <c r="O274" s="436"/>
      <c r="P274" s="436"/>
      <c r="Q274" s="436"/>
      <c r="R274" s="436"/>
      <c r="S274" s="436"/>
      <c r="T274" s="436"/>
      <c r="U274" s="436"/>
      <c r="V274" s="436"/>
      <c r="W274" s="436"/>
      <c r="X274" s="436"/>
      <c r="Y274" s="436"/>
      <c r="Z274" s="436"/>
      <c r="AA274" s="436"/>
      <c r="AB274" s="436"/>
      <c r="AC274" s="436"/>
      <c r="AD274" s="436"/>
    </row>
    <row r="275" ht="15.75" customHeight="1">
      <c r="A275" s="437"/>
      <c r="B275" s="438"/>
      <c r="C275" s="437"/>
      <c r="D275" s="437"/>
      <c r="E275" s="436"/>
      <c r="F275" s="436"/>
      <c r="G275" s="436"/>
      <c r="H275" s="436"/>
      <c r="I275" s="436"/>
      <c r="J275" s="436"/>
      <c r="K275" s="436"/>
      <c r="L275" s="436"/>
      <c r="M275" s="436"/>
      <c r="N275" s="436"/>
      <c r="O275" s="436"/>
      <c r="P275" s="436"/>
      <c r="Q275" s="436"/>
      <c r="R275" s="436"/>
      <c r="S275" s="436"/>
      <c r="T275" s="436"/>
      <c r="U275" s="436"/>
      <c r="V275" s="436"/>
      <c r="W275" s="436"/>
      <c r="X275" s="436"/>
      <c r="Y275" s="436"/>
      <c r="Z275" s="436"/>
      <c r="AA275" s="436"/>
      <c r="AB275" s="436"/>
      <c r="AC275" s="436"/>
      <c r="AD275" s="436"/>
    </row>
    <row r="276" ht="15.75" customHeight="1">
      <c r="A276" s="437"/>
      <c r="B276" s="438"/>
      <c r="C276" s="437"/>
      <c r="D276" s="437"/>
      <c r="E276" s="436"/>
      <c r="F276" s="436"/>
      <c r="G276" s="436"/>
      <c r="H276" s="436"/>
      <c r="I276" s="436"/>
      <c r="J276" s="436"/>
      <c r="K276" s="436"/>
      <c r="L276" s="436"/>
      <c r="M276" s="436"/>
      <c r="N276" s="436"/>
      <c r="O276" s="436"/>
      <c r="P276" s="436"/>
      <c r="Q276" s="436"/>
      <c r="R276" s="436"/>
      <c r="S276" s="436"/>
      <c r="T276" s="436"/>
      <c r="U276" s="436"/>
      <c r="V276" s="436"/>
      <c r="W276" s="436"/>
      <c r="X276" s="436"/>
      <c r="Y276" s="436"/>
      <c r="Z276" s="436"/>
      <c r="AA276" s="436"/>
      <c r="AB276" s="436"/>
      <c r="AC276" s="436"/>
      <c r="AD276" s="436"/>
    </row>
    <row r="277" ht="15.75" customHeight="1">
      <c r="A277" s="437"/>
      <c r="B277" s="438"/>
      <c r="C277" s="437"/>
      <c r="D277" s="437"/>
      <c r="E277" s="436"/>
      <c r="F277" s="436"/>
      <c r="G277" s="436"/>
      <c r="H277" s="436"/>
      <c r="I277" s="436"/>
      <c r="J277" s="436"/>
      <c r="K277" s="436"/>
      <c r="L277" s="436"/>
      <c r="M277" s="436"/>
      <c r="N277" s="436"/>
      <c r="O277" s="436"/>
      <c r="P277" s="436"/>
      <c r="Q277" s="436"/>
      <c r="R277" s="436"/>
      <c r="S277" s="436"/>
      <c r="T277" s="436"/>
      <c r="U277" s="436"/>
      <c r="V277" s="436"/>
      <c r="W277" s="436"/>
      <c r="X277" s="436"/>
      <c r="Y277" s="436"/>
      <c r="Z277" s="436"/>
      <c r="AA277" s="436"/>
      <c r="AB277" s="436"/>
      <c r="AC277" s="436"/>
      <c r="AD277" s="436"/>
    </row>
    <row r="278" ht="15.75" customHeight="1">
      <c r="A278" s="437"/>
      <c r="B278" s="438"/>
      <c r="C278" s="437"/>
      <c r="D278" s="437"/>
      <c r="E278" s="436"/>
      <c r="F278" s="436"/>
      <c r="G278" s="436"/>
      <c r="H278" s="436"/>
      <c r="I278" s="436"/>
      <c r="J278" s="436"/>
      <c r="K278" s="436"/>
      <c r="L278" s="436"/>
      <c r="M278" s="436"/>
      <c r="N278" s="436"/>
      <c r="O278" s="436"/>
      <c r="P278" s="436"/>
      <c r="Q278" s="436"/>
      <c r="R278" s="436"/>
      <c r="S278" s="436"/>
      <c r="T278" s="436"/>
      <c r="U278" s="436"/>
      <c r="V278" s="436"/>
      <c r="W278" s="436"/>
      <c r="X278" s="436"/>
      <c r="Y278" s="436"/>
      <c r="Z278" s="436"/>
      <c r="AA278" s="436"/>
      <c r="AB278" s="436"/>
      <c r="AC278" s="436"/>
      <c r="AD278" s="436"/>
    </row>
    <row r="279" ht="15.75" customHeight="1">
      <c r="A279" s="437"/>
      <c r="B279" s="438"/>
      <c r="C279" s="437"/>
      <c r="D279" s="437"/>
      <c r="E279" s="436"/>
      <c r="F279" s="436"/>
      <c r="G279" s="436"/>
      <c r="H279" s="436"/>
      <c r="I279" s="436"/>
      <c r="J279" s="436"/>
      <c r="K279" s="436"/>
      <c r="L279" s="436"/>
      <c r="M279" s="436"/>
      <c r="N279" s="436"/>
      <c r="O279" s="436"/>
      <c r="P279" s="436"/>
      <c r="Q279" s="436"/>
      <c r="R279" s="436"/>
      <c r="S279" s="436"/>
      <c r="T279" s="436"/>
      <c r="U279" s="436"/>
      <c r="V279" s="436"/>
      <c r="W279" s="436"/>
      <c r="X279" s="436"/>
      <c r="Y279" s="436"/>
      <c r="Z279" s="436"/>
      <c r="AA279" s="436"/>
      <c r="AB279" s="436"/>
      <c r="AC279" s="436"/>
      <c r="AD279" s="436"/>
    </row>
    <row r="280" ht="15.75" customHeight="1">
      <c r="A280" s="437"/>
      <c r="B280" s="438"/>
      <c r="C280" s="437"/>
      <c r="D280" s="437"/>
      <c r="E280" s="436"/>
      <c r="F280" s="436"/>
      <c r="G280" s="436"/>
      <c r="H280" s="436"/>
      <c r="I280" s="436"/>
      <c r="J280" s="436"/>
      <c r="K280" s="436"/>
      <c r="L280" s="436"/>
      <c r="M280" s="436"/>
      <c r="N280" s="436"/>
      <c r="O280" s="436"/>
      <c r="P280" s="436"/>
      <c r="Q280" s="436"/>
      <c r="R280" s="436"/>
      <c r="S280" s="436"/>
      <c r="T280" s="436"/>
      <c r="U280" s="436"/>
      <c r="V280" s="436"/>
      <c r="W280" s="436"/>
      <c r="X280" s="436"/>
      <c r="Y280" s="436"/>
      <c r="Z280" s="436"/>
      <c r="AA280" s="436"/>
      <c r="AB280" s="436"/>
      <c r="AC280" s="436"/>
      <c r="AD280" s="436"/>
    </row>
    <row r="281" ht="15.75" customHeight="1">
      <c r="A281" s="437"/>
      <c r="B281" s="438"/>
      <c r="C281" s="437"/>
      <c r="D281" s="437"/>
      <c r="E281" s="436"/>
      <c r="F281" s="436"/>
      <c r="G281" s="436"/>
      <c r="H281" s="436"/>
      <c r="I281" s="436"/>
      <c r="J281" s="436"/>
      <c r="K281" s="436"/>
      <c r="L281" s="436"/>
      <c r="M281" s="436"/>
      <c r="N281" s="436"/>
      <c r="O281" s="436"/>
      <c r="P281" s="436"/>
      <c r="Q281" s="436"/>
      <c r="R281" s="436"/>
      <c r="S281" s="436"/>
      <c r="T281" s="436"/>
      <c r="U281" s="436"/>
      <c r="V281" s="436"/>
      <c r="W281" s="436"/>
      <c r="X281" s="436"/>
      <c r="Y281" s="436"/>
      <c r="Z281" s="436"/>
      <c r="AA281" s="436"/>
      <c r="AB281" s="436"/>
      <c r="AC281" s="436"/>
      <c r="AD281" s="436"/>
    </row>
    <row r="282" ht="15.75" customHeight="1">
      <c r="A282" s="437"/>
      <c r="B282" s="438"/>
      <c r="C282" s="437"/>
      <c r="D282" s="437"/>
      <c r="E282" s="436"/>
      <c r="F282" s="436"/>
      <c r="G282" s="436"/>
      <c r="H282" s="436"/>
      <c r="I282" s="436"/>
      <c r="J282" s="436"/>
      <c r="K282" s="436"/>
      <c r="L282" s="436"/>
      <c r="M282" s="436"/>
      <c r="N282" s="436"/>
      <c r="O282" s="436"/>
      <c r="P282" s="436"/>
      <c r="Q282" s="436"/>
      <c r="R282" s="436"/>
      <c r="S282" s="436"/>
      <c r="T282" s="436"/>
      <c r="U282" s="436"/>
      <c r="V282" s="436"/>
      <c r="W282" s="436"/>
      <c r="X282" s="436"/>
      <c r="Y282" s="436"/>
      <c r="Z282" s="436"/>
      <c r="AA282" s="436"/>
      <c r="AB282" s="436"/>
      <c r="AC282" s="436"/>
      <c r="AD282" s="436"/>
    </row>
    <row r="283" ht="15.75" customHeight="1">
      <c r="A283" s="437"/>
      <c r="B283" s="438"/>
      <c r="C283" s="437"/>
      <c r="D283" s="437"/>
      <c r="E283" s="436"/>
      <c r="F283" s="436"/>
      <c r="G283" s="436"/>
      <c r="H283" s="436"/>
      <c r="I283" s="436"/>
      <c r="J283" s="436"/>
      <c r="K283" s="436"/>
      <c r="L283" s="436"/>
      <c r="M283" s="436"/>
      <c r="N283" s="436"/>
      <c r="O283" s="436"/>
      <c r="P283" s="436"/>
      <c r="Q283" s="436"/>
      <c r="R283" s="436"/>
      <c r="S283" s="436"/>
      <c r="T283" s="436"/>
      <c r="U283" s="436"/>
      <c r="V283" s="436"/>
      <c r="W283" s="436"/>
      <c r="X283" s="436"/>
      <c r="Y283" s="436"/>
      <c r="Z283" s="436"/>
      <c r="AA283" s="436"/>
      <c r="AB283" s="436"/>
      <c r="AC283" s="436"/>
      <c r="AD283" s="436"/>
    </row>
    <row r="284" ht="15.75" customHeight="1">
      <c r="A284" s="437"/>
      <c r="B284" s="438"/>
      <c r="C284" s="437"/>
      <c r="D284" s="437"/>
      <c r="E284" s="436"/>
      <c r="F284" s="436"/>
      <c r="G284" s="436"/>
      <c r="H284" s="436"/>
      <c r="I284" s="436"/>
      <c r="J284" s="436"/>
      <c r="K284" s="436"/>
      <c r="L284" s="436"/>
      <c r="M284" s="436"/>
      <c r="N284" s="436"/>
      <c r="O284" s="436"/>
      <c r="P284" s="436"/>
      <c r="Q284" s="436"/>
      <c r="R284" s="436"/>
      <c r="S284" s="436"/>
      <c r="T284" s="436"/>
      <c r="U284" s="436"/>
      <c r="V284" s="436"/>
      <c r="W284" s="436"/>
      <c r="X284" s="436"/>
      <c r="Y284" s="436"/>
      <c r="Z284" s="436"/>
      <c r="AA284" s="436"/>
      <c r="AB284" s="436"/>
      <c r="AC284" s="436"/>
      <c r="AD284" s="436"/>
    </row>
    <row r="285" ht="15.75" customHeight="1">
      <c r="A285" s="437"/>
      <c r="B285" s="438"/>
      <c r="C285" s="437"/>
      <c r="D285" s="437"/>
      <c r="E285" s="436"/>
      <c r="F285" s="436"/>
      <c r="G285" s="436"/>
      <c r="H285" s="436"/>
      <c r="I285" s="436"/>
      <c r="J285" s="436"/>
      <c r="K285" s="436"/>
      <c r="L285" s="436"/>
      <c r="M285" s="436"/>
      <c r="N285" s="436"/>
      <c r="O285" s="436"/>
      <c r="P285" s="436"/>
      <c r="Q285" s="436"/>
      <c r="R285" s="436"/>
      <c r="S285" s="436"/>
      <c r="T285" s="436"/>
      <c r="U285" s="436"/>
      <c r="V285" s="436"/>
      <c r="W285" s="436"/>
      <c r="X285" s="436"/>
      <c r="Y285" s="436"/>
      <c r="Z285" s="436"/>
      <c r="AA285" s="436"/>
      <c r="AB285" s="436"/>
      <c r="AC285" s="436"/>
      <c r="AD285" s="436"/>
    </row>
    <row r="286" ht="15.75" customHeight="1">
      <c r="A286" s="437"/>
      <c r="B286" s="438"/>
      <c r="C286" s="437"/>
      <c r="D286" s="437"/>
      <c r="E286" s="436"/>
      <c r="F286" s="436"/>
      <c r="G286" s="436"/>
      <c r="H286" s="436"/>
      <c r="I286" s="436"/>
      <c r="J286" s="436"/>
      <c r="K286" s="436"/>
      <c r="L286" s="436"/>
      <c r="M286" s="436"/>
      <c r="N286" s="436"/>
      <c r="O286" s="436"/>
      <c r="P286" s="436"/>
      <c r="Q286" s="436"/>
      <c r="R286" s="436"/>
      <c r="S286" s="436"/>
      <c r="T286" s="436"/>
      <c r="U286" s="436"/>
      <c r="V286" s="436"/>
      <c r="W286" s="436"/>
      <c r="X286" s="436"/>
      <c r="Y286" s="436"/>
      <c r="Z286" s="436"/>
      <c r="AA286" s="436"/>
      <c r="AB286" s="436"/>
      <c r="AC286" s="436"/>
      <c r="AD286" s="436"/>
    </row>
    <row r="287" ht="15.75" customHeight="1">
      <c r="A287" s="437"/>
      <c r="B287" s="438"/>
      <c r="C287" s="437"/>
      <c r="D287" s="437"/>
      <c r="E287" s="436"/>
      <c r="F287" s="436"/>
      <c r="G287" s="436"/>
      <c r="H287" s="436"/>
      <c r="I287" s="436"/>
      <c r="J287" s="436"/>
      <c r="K287" s="436"/>
      <c r="L287" s="436"/>
      <c r="M287" s="436"/>
      <c r="N287" s="436"/>
      <c r="O287" s="436"/>
      <c r="P287" s="436"/>
      <c r="Q287" s="436"/>
      <c r="R287" s="436"/>
      <c r="S287" s="436"/>
      <c r="T287" s="436"/>
      <c r="U287" s="436"/>
      <c r="V287" s="436"/>
      <c r="W287" s="436"/>
      <c r="X287" s="436"/>
      <c r="Y287" s="436"/>
      <c r="Z287" s="436"/>
      <c r="AA287" s="436"/>
      <c r="AB287" s="436"/>
      <c r="AC287" s="436"/>
      <c r="AD287" s="436"/>
    </row>
    <row r="288" ht="15.75" customHeight="1">
      <c r="A288" s="437"/>
      <c r="B288" s="438"/>
      <c r="C288" s="437"/>
      <c r="D288" s="437"/>
      <c r="E288" s="436"/>
      <c r="F288" s="436"/>
      <c r="G288" s="436"/>
      <c r="H288" s="436"/>
      <c r="I288" s="436"/>
      <c r="J288" s="436"/>
      <c r="K288" s="436"/>
      <c r="L288" s="436"/>
      <c r="M288" s="436"/>
      <c r="N288" s="436"/>
      <c r="O288" s="436"/>
      <c r="P288" s="436"/>
      <c r="Q288" s="436"/>
      <c r="R288" s="436"/>
      <c r="S288" s="436"/>
      <c r="T288" s="436"/>
      <c r="U288" s="436"/>
      <c r="V288" s="436"/>
      <c r="W288" s="436"/>
      <c r="X288" s="436"/>
      <c r="Y288" s="436"/>
      <c r="Z288" s="436"/>
      <c r="AA288" s="436"/>
      <c r="AB288" s="436"/>
      <c r="AC288" s="436"/>
      <c r="AD288" s="436"/>
    </row>
    <row r="289" ht="15.75" customHeight="1">
      <c r="A289" s="437"/>
      <c r="B289" s="438"/>
      <c r="C289" s="437"/>
      <c r="D289" s="437"/>
      <c r="E289" s="436"/>
      <c r="F289" s="436"/>
      <c r="G289" s="436"/>
      <c r="H289" s="436"/>
      <c r="I289" s="436"/>
      <c r="J289" s="436"/>
      <c r="K289" s="436"/>
      <c r="L289" s="436"/>
      <c r="M289" s="436"/>
      <c r="N289" s="436"/>
      <c r="O289" s="436"/>
      <c r="P289" s="436"/>
      <c r="Q289" s="436"/>
      <c r="R289" s="436"/>
      <c r="S289" s="436"/>
      <c r="T289" s="436"/>
      <c r="U289" s="436"/>
      <c r="V289" s="436"/>
      <c r="W289" s="436"/>
      <c r="X289" s="436"/>
      <c r="Y289" s="436"/>
      <c r="Z289" s="436"/>
      <c r="AA289" s="436"/>
      <c r="AB289" s="436"/>
      <c r="AC289" s="436"/>
      <c r="AD289" s="436"/>
    </row>
    <row r="290" ht="15.75" customHeight="1">
      <c r="A290" s="437"/>
      <c r="B290" s="438"/>
      <c r="C290" s="437"/>
      <c r="D290" s="437"/>
      <c r="E290" s="436"/>
      <c r="F290" s="436"/>
      <c r="G290" s="436"/>
      <c r="H290" s="436"/>
      <c r="I290" s="436"/>
      <c r="J290" s="436"/>
      <c r="K290" s="436"/>
      <c r="L290" s="436"/>
      <c r="M290" s="436"/>
      <c r="N290" s="436"/>
      <c r="O290" s="436"/>
      <c r="P290" s="436"/>
      <c r="Q290" s="436"/>
      <c r="R290" s="436"/>
      <c r="S290" s="436"/>
      <c r="T290" s="436"/>
      <c r="U290" s="436"/>
      <c r="V290" s="436"/>
      <c r="W290" s="436"/>
      <c r="X290" s="436"/>
      <c r="Y290" s="436"/>
      <c r="Z290" s="436"/>
      <c r="AA290" s="436"/>
      <c r="AB290" s="436"/>
      <c r="AC290" s="436"/>
      <c r="AD290" s="436"/>
    </row>
    <row r="291" ht="15.75" customHeight="1">
      <c r="A291" s="437"/>
      <c r="B291" s="438"/>
      <c r="C291" s="437"/>
      <c r="D291" s="437"/>
      <c r="E291" s="436"/>
      <c r="F291" s="436"/>
      <c r="G291" s="436"/>
      <c r="H291" s="436"/>
      <c r="I291" s="436"/>
      <c r="J291" s="436"/>
      <c r="K291" s="436"/>
      <c r="L291" s="436"/>
      <c r="M291" s="436"/>
      <c r="N291" s="436"/>
      <c r="O291" s="436"/>
      <c r="P291" s="436"/>
      <c r="Q291" s="436"/>
      <c r="R291" s="436"/>
      <c r="S291" s="436"/>
      <c r="T291" s="436"/>
      <c r="U291" s="436"/>
      <c r="V291" s="436"/>
      <c r="W291" s="436"/>
      <c r="X291" s="436"/>
      <c r="Y291" s="436"/>
      <c r="Z291" s="436"/>
      <c r="AA291" s="436"/>
      <c r="AB291" s="436"/>
      <c r="AC291" s="436"/>
      <c r="AD291" s="436"/>
    </row>
    <row r="292" ht="15.75" customHeight="1">
      <c r="A292" s="437"/>
      <c r="B292" s="438"/>
      <c r="C292" s="437"/>
      <c r="D292" s="437"/>
      <c r="E292" s="436"/>
      <c r="F292" s="436"/>
      <c r="G292" s="436"/>
      <c r="H292" s="436"/>
      <c r="I292" s="436"/>
      <c r="J292" s="436"/>
      <c r="K292" s="436"/>
      <c r="L292" s="436"/>
      <c r="M292" s="436"/>
      <c r="N292" s="436"/>
      <c r="O292" s="436"/>
      <c r="P292" s="436"/>
      <c r="Q292" s="436"/>
      <c r="R292" s="436"/>
      <c r="S292" s="436"/>
      <c r="T292" s="436"/>
      <c r="U292" s="436"/>
      <c r="V292" s="436"/>
      <c r="W292" s="436"/>
      <c r="X292" s="436"/>
      <c r="Y292" s="436"/>
      <c r="Z292" s="436"/>
      <c r="AA292" s="436"/>
      <c r="AB292" s="436"/>
      <c r="AC292" s="436"/>
      <c r="AD292" s="436"/>
    </row>
    <row r="293" ht="15.75" customHeight="1">
      <c r="A293" s="437"/>
      <c r="B293" s="438"/>
      <c r="C293" s="437"/>
      <c r="D293" s="437"/>
      <c r="E293" s="436"/>
      <c r="F293" s="436"/>
      <c r="G293" s="436"/>
      <c r="H293" s="436"/>
      <c r="I293" s="436"/>
      <c r="J293" s="436"/>
      <c r="K293" s="436"/>
      <c r="L293" s="436"/>
      <c r="M293" s="436"/>
      <c r="N293" s="436"/>
      <c r="O293" s="436"/>
      <c r="P293" s="436"/>
      <c r="Q293" s="436"/>
      <c r="R293" s="436"/>
      <c r="S293" s="436"/>
      <c r="T293" s="436"/>
      <c r="U293" s="436"/>
      <c r="V293" s="436"/>
      <c r="W293" s="436"/>
      <c r="X293" s="436"/>
      <c r="Y293" s="436"/>
      <c r="Z293" s="436"/>
      <c r="AA293" s="436"/>
      <c r="AB293" s="436"/>
      <c r="AC293" s="436"/>
      <c r="AD293" s="436"/>
    </row>
    <row r="294" ht="15.75" customHeight="1">
      <c r="A294" s="437"/>
      <c r="B294" s="438"/>
      <c r="C294" s="437"/>
      <c r="D294" s="437"/>
      <c r="E294" s="436"/>
      <c r="F294" s="436"/>
      <c r="G294" s="436"/>
      <c r="H294" s="436"/>
      <c r="I294" s="436"/>
      <c r="J294" s="436"/>
      <c r="K294" s="436"/>
      <c r="L294" s="436"/>
      <c r="M294" s="436"/>
      <c r="N294" s="436"/>
      <c r="O294" s="436"/>
      <c r="P294" s="436"/>
      <c r="Q294" s="436"/>
      <c r="R294" s="436"/>
      <c r="S294" s="436"/>
      <c r="T294" s="436"/>
      <c r="U294" s="436"/>
      <c r="V294" s="436"/>
      <c r="W294" s="436"/>
      <c r="X294" s="436"/>
      <c r="Y294" s="436"/>
      <c r="Z294" s="436"/>
      <c r="AA294" s="436"/>
      <c r="AB294" s="436"/>
      <c r="AC294" s="436"/>
      <c r="AD294" s="436"/>
    </row>
    <row r="295" ht="15.75" customHeight="1">
      <c r="A295" s="437"/>
      <c r="B295" s="438"/>
      <c r="C295" s="437"/>
      <c r="D295" s="437"/>
      <c r="E295" s="436"/>
      <c r="F295" s="436"/>
      <c r="G295" s="436"/>
      <c r="H295" s="436"/>
      <c r="I295" s="436"/>
      <c r="J295" s="436"/>
      <c r="K295" s="436"/>
      <c r="L295" s="436"/>
      <c r="M295" s="436"/>
      <c r="N295" s="436"/>
      <c r="O295" s="436"/>
      <c r="P295" s="436"/>
      <c r="Q295" s="436"/>
      <c r="R295" s="436"/>
      <c r="S295" s="436"/>
      <c r="T295" s="436"/>
      <c r="U295" s="436"/>
      <c r="V295" s="436"/>
      <c r="W295" s="436"/>
      <c r="X295" s="436"/>
      <c r="Y295" s="436"/>
      <c r="Z295" s="436"/>
      <c r="AA295" s="436"/>
      <c r="AB295" s="436"/>
      <c r="AC295" s="436"/>
      <c r="AD295" s="436"/>
    </row>
    <row r="296" ht="15.75" customHeight="1">
      <c r="A296" s="437"/>
      <c r="B296" s="438"/>
      <c r="C296" s="437"/>
      <c r="D296" s="437"/>
      <c r="E296" s="436"/>
      <c r="F296" s="436"/>
      <c r="G296" s="436"/>
      <c r="H296" s="436"/>
      <c r="I296" s="436"/>
      <c r="J296" s="436"/>
      <c r="K296" s="436"/>
      <c r="L296" s="436"/>
      <c r="M296" s="436"/>
      <c r="N296" s="436"/>
      <c r="O296" s="436"/>
      <c r="P296" s="436"/>
      <c r="Q296" s="436"/>
      <c r="R296" s="436"/>
      <c r="S296" s="436"/>
      <c r="T296" s="436"/>
      <c r="U296" s="436"/>
      <c r="V296" s="436"/>
      <c r="W296" s="436"/>
      <c r="X296" s="436"/>
      <c r="Y296" s="436"/>
      <c r="Z296" s="436"/>
      <c r="AA296" s="436"/>
      <c r="AB296" s="436"/>
      <c r="AC296" s="436"/>
      <c r="AD296" s="436"/>
    </row>
    <row r="297" ht="15.75" customHeight="1">
      <c r="A297" s="437"/>
      <c r="B297" s="438"/>
      <c r="C297" s="437"/>
      <c r="D297" s="437"/>
      <c r="E297" s="436"/>
      <c r="F297" s="436"/>
      <c r="G297" s="436"/>
      <c r="H297" s="436"/>
      <c r="I297" s="436"/>
      <c r="J297" s="436"/>
      <c r="K297" s="436"/>
      <c r="L297" s="436"/>
      <c r="M297" s="436"/>
      <c r="N297" s="436"/>
      <c r="O297" s="436"/>
      <c r="P297" s="436"/>
      <c r="Q297" s="436"/>
      <c r="R297" s="436"/>
      <c r="S297" s="436"/>
      <c r="T297" s="436"/>
      <c r="U297" s="436"/>
      <c r="V297" s="436"/>
      <c r="W297" s="436"/>
      <c r="X297" s="436"/>
      <c r="Y297" s="436"/>
      <c r="Z297" s="436"/>
      <c r="AA297" s="436"/>
      <c r="AB297" s="436"/>
      <c r="AC297" s="436"/>
      <c r="AD297" s="436"/>
    </row>
    <row r="298" ht="15.75" customHeight="1">
      <c r="A298" s="437"/>
      <c r="B298" s="438"/>
      <c r="C298" s="437"/>
      <c r="D298" s="437"/>
      <c r="E298" s="436"/>
      <c r="F298" s="436"/>
      <c r="G298" s="436"/>
      <c r="H298" s="436"/>
      <c r="I298" s="436"/>
      <c r="J298" s="436"/>
      <c r="K298" s="436"/>
      <c r="L298" s="436"/>
      <c r="M298" s="436"/>
      <c r="N298" s="436"/>
      <c r="O298" s="436"/>
      <c r="P298" s="436"/>
      <c r="Q298" s="436"/>
      <c r="R298" s="436"/>
      <c r="S298" s="436"/>
      <c r="T298" s="436"/>
      <c r="U298" s="436"/>
      <c r="V298" s="436"/>
      <c r="W298" s="436"/>
      <c r="X298" s="436"/>
      <c r="Y298" s="436"/>
      <c r="Z298" s="436"/>
      <c r="AA298" s="436"/>
      <c r="AB298" s="436"/>
      <c r="AC298" s="436"/>
      <c r="AD298" s="436"/>
    </row>
    <row r="299" ht="15.75" customHeight="1">
      <c r="A299" s="437"/>
      <c r="B299" s="438"/>
      <c r="C299" s="437"/>
      <c r="D299" s="437"/>
      <c r="E299" s="436"/>
      <c r="F299" s="436"/>
      <c r="G299" s="436"/>
      <c r="H299" s="436"/>
      <c r="I299" s="436"/>
      <c r="J299" s="436"/>
      <c r="K299" s="436"/>
      <c r="L299" s="436"/>
      <c r="M299" s="436"/>
      <c r="N299" s="436"/>
      <c r="O299" s="436"/>
      <c r="P299" s="436"/>
      <c r="Q299" s="436"/>
      <c r="R299" s="436"/>
      <c r="S299" s="436"/>
      <c r="T299" s="436"/>
      <c r="U299" s="436"/>
      <c r="V299" s="436"/>
      <c r="W299" s="436"/>
      <c r="X299" s="436"/>
      <c r="Y299" s="436"/>
      <c r="Z299" s="436"/>
      <c r="AA299" s="436"/>
      <c r="AB299" s="436"/>
      <c r="AC299" s="436"/>
      <c r="AD299" s="436"/>
    </row>
    <row r="300" ht="15.75" customHeight="1">
      <c r="A300" s="437"/>
      <c r="B300" s="438"/>
      <c r="C300" s="437"/>
      <c r="D300" s="437"/>
      <c r="E300" s="436"/>
      <c r="F300" s="436"/>
      <c r="G300" s="436"/>
      <c r="H300" s="436"/>
      <c r="I300" s="436"/>
      <c r="J300" s="436"/>
      <c r="K300" s="436"/>
      <c r="L300" s="436"/>
      <c r="M300" s="436"/>
      <c r="N300" s="436"/>
      <c r="O300" s="436"/>
      <c r="P300" s="436"/>
      <c r="Q300" s="436"/>
      <c r="R300" s="436"/>
      <c r="S300" s="436"/>
      <c r="T300" s="436"/>
      <c r="U300" s="436"/>
      <c r="V300" s="436"/>
      <c r="W300" s="436"/>
      <c r="X300" s="436"/>
      <c r="Y300" s="436"/>
      <c r="Z300" s="436"/>
      <c r="AA300" s="436"/>
      <c r="AB300" s="436"/>
      <c r="AC300" s="436"/>
      <c r="AD300" s="436"/>
    </row>
    <row r="301" ht="15.75" customHeight="1">
      <c r="A301" s="437"/>
      <c r="B301" s="438"/>
      <c r="C301" s="437"/>
      <c r="D301" s="437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436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</row>
    <row r="302" ht="15.75" customHeight="1">
      <c r="A302" s="437"/>
      <c r="B302" s="438"/>
      <c r="C302" s="437"/>
      <c r="D302" s="437"/>
      <c r="E302" s="436"/>
      <c r="F302" s="436"/>
      <c r="G302" s="436"/>
      <c r="H302" s="436"/>
      <c r="I302" s="436"/>
      <c r="J302" s="436"/>
      <c r="K302" s="436"/>
      <c r="L302" s="436"/>
      <c r="M302" s="436"/>
      <c r="N302" s="436"/>
      <c r="O302" s="436"/>
      <c r="P302" s="436"/>
      <c r="Q302" s="436"/>
      <c r="R302" s="436"/>
      <c r="S302" s="436"/>
      <c r="T302" s="436"/>
      <c r="U302" s="436"/>
      <c r="V302" s="436"/>
      <c r="W302" s="436"/>
      <c r="X302" s="436"/>
      <c r="Y302" s="436"/>
      <c r="Z302" s="436"/>
      <c r="AA302" s="436"/>
      <c r="AB302" s="436"/>
      <c r="AC302" s="436"/>
      <c r="AD302" s="436"/>
    </row>
    <row r="303" ht="15.75" customHeight="1">
      <c r="A303" s="437"/>
      <c r="B303" s="438"/>
      <c r="C303" s="437"/>
      <c r="D303" s="437"/>
      <c r="E303" s="436"/>
      <c r="F303" s="436"/>
      <c r="G303" s="436"/>
      <c r="H303" s="436"/>
      <c r="I303" s="436"/>
      <c r="J303" s="436"/>
      <c r="K303" s="436"/>
      <c r="L303" s="436"/>
      <c r="M303" s="436"/>
      <c r="N303" s="436"/>
      <c r="O303" s="436"/>
      <c r="P303" s="436"/>
      <c r="Q303" s="436"/>
      <c r="R303" s="436"/>
      <c r="S303" s="436"/>
      <c r="T303" s="436"/>
      <c r="U303" s="436"/>
      <c r="V303" s="436"/>
      <c r="W303" s="436"/>
      <c r="X303" s="436"/>
      <c r="Y303" s="436"/>
      <c r="Z303" s="436"/>
      <c r="AA303" s="436"/>
      <c r="AB303" s="436"/>
      <c r="AC303" s="436"/>
      <c r="AD303" s="436"/>
    </row>
    <row r="304" ht="15.75" customHeight="1">
      <c r="A304" s="437"/>
      <c r="B304" s="438"/>
      <c r="C304" s="437"/>
      <c r="D304" s="437"/>
      <c r="E304" s="436"/>
      <c r="F304" s="436"/>
      <c r="G304" s="436"/>
      <c r="H304" s="436"/>
      <c r="I304" s="436"/>
      <c r="J304" s="436"/>
      <c r="K304" s="436"/>
      <c r="L304" s="436"/>
      <c r="M304" s="436"/>
      <c r="N304" s="436"/>
      <c r="O304" s="436"/>
      <c r="P304" s="436"/>
      <c r="Q304" s="436"/>
      <c r="R304" s="436"/>
      <c r="S304" s="436"/>
      <c r="T304" s="436"/>
      <c r="U304" s="436"/>
      <c r="V304" s="436"/>
      <c r="W304" s="436"/>
      <c r="X304" s="436"/>
      <c r="Y304" s="436"/>
      <c r="Z304" s="436"/>
      <c r="AA304" s="436"/>
      <c r="AB304" s="436"/>
      <c r="AC304" s="436"/>
      <c r="AD304" s="436"/>
    </row>
    <row r="305" ht="15.75" customHeight="1">
      <c r="A305" s="437"/>
      <c r="B305" s="438"/>
      <c r="C305" s="437"/>
      <c r="D305" s="437"/>
      <c r="E305" s="436"/>
      <c r="F305" s="436"/>
      <c r="G305" s="436"/>
      <c r="H305" s="436"/>
      <c r="I305" s="436"/>
      <c r="J305" s="436"/>
      <c r="K305" s="436"/>
      <c r="L305" s="436"/>
      <c r="M305" s="436"/>
      <c r="N305" s="436"/>
      <c r="O305" s="436"/>
      <c r="P305" s="436"/>
      <c r="Q305" s="436"/>
      <c r="R305" s="436"/>
      <c r="S305" s="436"/>
      <c r="T305" s="436"/>
      <c r="U305" s="436"/>
      <c r="V305" s="436"/>
      <c r="W305" s="436"/>
      <c r="X305" s="436"/>
      <c r="Y305" s="436"/>
      <c r="Z305" s="436"/>
      <c r="AA305" s="436"/>
      <c r="AB305" s="436"/>
      <c r="AC305" s="436"/>
      <c r="AD305" s="436"/>
    </row>
    <row r="306" ht="15.75" customHeight="1">
      <c r="A306" s="437"/>
      <c r="B306" s="438"/>
      <c r="C306" s="437"/>
      <c r="D306" s="437"/>
      <c r="E306" s="436"/>
      <c r="F306" s="436"/>
      <c r="G306" s="436"/>
      <c r="H306" s="436"/>
      <c r="I306" s="436"/>
      <c r="J306" s="436"/>
      <c r="K306" s="436"/>
      <c r="L306" s="436"/>
      <c r="M306" s="436"/>
      <c r="N306" s="436"/>
      <c r="O306" s="436"/>
      <c r="P306" s="436"/>
      <c r="Q306" s="436"/>
      <c r="R306" s="436"/>
      <c r="S306" s="436"/>
      <c r="T306" s="436"/>
      <c r="U306" s="436"/>
      <c r="V306" s="436"/>
      <c r="W306" s="436"/>
      <c r="X306" s="436"/>
      <c r="Y306" s="436"/>
      <c r="Z306" s="436"/>
      <c r="AA306" s="436"/>
      <c r="AB306" s="436"/>
      <c r="AC306" s="436"/>
      <c r="AD306" s="436"/>
    </row>
    <row r="307" ht="15.75" customHeight="1">
      <c r="A307" s="437"/>
      <c r="B307" s="438"/>
      <c r="C307" s="437"/>
      <c r="D307" s="437"/>
      <c r="E307" s="436"/>
      <c r="F307" s="436"/>
      <c r="G307" s="436"/>
      <c r="H307" s="436"/>
      <c r="I307" s="436"/>
      <c r="J307" s="436"/>
      <c r="K307" s="436"/>
      <c r="L307" s="436"/>
      <c r="M307" s="436"/>
      <c r="N307" s="436"/>
      <c r="O307" s="436"/>
      <c r="P307" s="436"/>
      <c r="Q307" s="436"/>
      <c r="R307" s="436"/>
      <c r="S307" s="436"/>
      <c r="T307" s="436"/>
      <c r="U307" s="436"/>
      <c r="V307" s="436"/>
      <c r="W307" s="436"/>
      <c r="X307" s="436"/>
      <c r="Y307" s="436"/>
      <c r="Z307" s="436"/>
      <c r="AA307" s="436"/>
      <c r="AB307" s="436"/>
      <c r="AC307" s="436"/>
      <c r="AD307" s="436"/>
    </row>
    <row r="308" ht="15.75" customHeight="1">
      <c r="A308" s="437"/>
      <c r="B308" s="438"/>
      <c r="C308" s="437"/>
      <c r="D308" s="437"/>
      <c r="E308" s="436"/>
      <c r="F308" s="436"/>
      <c r="G308" s="436"/>
      <c r="H308" s="436"/>
      <c r="I308" s="436"/>
      <c r="J308" s="436"/>
      <c r="K308" s="436"/>
      <c r="L308" s="436"/>
      <c r="M308" s="436"/>
      <c r="N308" s="436"/>
      <c r="O308" s="436"/>
      <c r="P308" s="436"/>
      <c r="Q308" s="436"/>
      <c r="R308" s="436"/>
      <c r="S308" s="436"/>
      <c r="T308" s="436"/>
      <c r="U308" s="436"/>
      <c r="V308" s="436"/>
      <c r="W308" s="436"/>
      <c r="X308" s="436"/>
      <c r="Y308" s="436"/>
      <c r="Z308" s="436"/>
      <c r="AA308" s="436"/>
      <c r="AB308" s="436"/>
      <c r="AC308" s="436"/>
      <c r="AD308" s="436"/>
    </row>
    <row r="309" ht="15.75" customHeight="1">
      <c r="A309" s="437"/>
      <c r="B309" s="438"/>
      <c r="C309" s="437"/>
      <c r="D309" s="437"/>
      <c r="E309" s="436"/>
      <c r="F309" s="436"/>
      <c r="G309" s="436"/>
      <c r="H309" s="436"/>
      <c r="I309" s="436"/>
      <c r="J309" s="436"/>
      <c r="K309" s="436"/>
      <c r="L309" s="436"/>
      <c r="M309" s="436"/>
      <c r="N309" s="436"/>
      <c r="O309" s="436"/>
      <c r="P309" s="436"/>
      <c r="Q309" s="436"/>
      <c r="R309" s="436"/>
      <c r="S309" s="436"/>
      <c r="T309" s="436"/>
      <c r="U309" s="436"/>
      <c r="V309" s="436"/>
      <c r="W309" s="436"/>
      <c r="X309" s="436"/>
      <c r="Y309" s="436"/>
      <c r="Z309" s="436"/>
      <c r="AA309" s="436"/>
      <c r="AB309" s="436"/>
      <c r="AC309" s="436"/>
      <c r="AD309" s="436"/>
    </row>
    <row r="310" ht="15.75" customHeight="1">
      <c r="A310" s="437"/>
      <c r="B310" s="438"/>
      <c r="C310" s="437"/>
      <c r="D310" s="437"/>
      <c r="E310" s="436"/>
      <c r="F310" s="436"/>
      <c r="G310" s="436"/>
      <c r="H310" s="436"/>
      <c r="I310" s="436"/>
      <c r="J310" s="436"/>
      <c r="K310" s="436"/>
      <c r="L310" s="436"/>
      <c r="M310" s="436"/>
      <c r="N310" s="436"/>
      <c r="O310" s="436"/>
      <c r="P310" s="436"/>
      <c r="Q310" s="436"/>
      <c r="R310" s="436"/>
      <c r="S310" s="436"/>
      <c r="T310" s="436"/>
      <c r="U310" s="436"/>
      <c r="V310" s="436"/>
      <c r="W310" s="436"/>
      <c r="X310" s="436"/>
      <c r="Y310" s="436"/>
      <c r="Z310" s="436"/>
      <c r="AA310" s="436"/>
      <c r="AB310" s="436"/>
      <c r="AC310" s="436"/>
      <c r="AD310" s="436"/>
    </row>
    <row r="311" ht="15.75" customHeight="1">
      <c r="A311" s="437"/>
      <c r="B311" s="438"/>
      <c r="C311" s="437"/>
      <c r="D311" s="437"/>
      <c r="E311" s="436"/>
      <c r="F311" s="436"/>
      <c r="G311" s="436"/>
      <c r="H311" s="436"/>
      <c r="I311" s="436"/>
      <c r="J311" s="436"/>
      <c r="K311" s="436"/>
      <c r="L311" s="436"/>
      <c r="M311" s="436"/>
      <c r="N311" s="436"/>
      <c r="O311" s="436"/>
      <c r="P311" s="436"/>
      <c r="Q311" s="436"/>
      <c r="R311" s="436"/>
      <c r="S311" s="436"/>
      <c r="T311" s="436"/>
      <c r="U311" s="436"/>
      <c r="V311" s="436"/>
      <c r="W311" s="436"/>
      <c r="X311" s="436"/>
      <c r="Y311" s="436"/>
      <c r="Z311" s="436"/>
      <c r="AA311" s="436"/>
      <c r="AB311" s="436"/>
      <c r="AC311" s="436"/>
      <c r="AD311" s="436"/>
    </row>
    <row r="312" ht="15.75" customHeight="1">
      <c r="A312" s="437"/>
      <c r="B312" s="438"/>
      <c r="C312" s="437"/>
      <c r="D312" s="437"/>
      <c r="E312" s="436"/>
      <c r="F312" s="436"/>
      <c r="G312" s="436"/>
      <c r="H312" s="436"/>
      <c r="I312" s="436"/>
      <c r="J312" s="436"/>
      <c r="K312" s="436"/>
      <c r="L312" s="436"/>
      <c r="M312" s="436"/>
      <c r="N312" s="436"/>
      <c r="O312" s="436"/>
      <c r="P312" s="436"/>
      <c r="Q312" s="436"/>
      <c r="R312" s="436"/>
      <c r="S312" s="436"/>
      <c r="T312" s="436"/>
      <c r="U312" s="436"/>
      <c r="V312" s="436"/>
      <c r="W312" s="436"/>
      <c r="X312" s="436"/>
      <c r="Y312" s="436"/>
      <c r="Z312" s="436"/>
      <c r="AA312" s="436"/>
      <c r="AB312" s="436"/>
      <c r="AC312" s="436"/>
      <c r="AD312" s="436"/>
    </row>
    <row r="313" ht="15.75" customHeight="1">
      <c r="A313" s="437"/>
      <c r="B313" s="438"/>
      <c r="C313" s="437"/>
      <c r="D313" s="437"/>
      <c r="E313" s="436"/>
      <c r="F313" s="436"/>
      <c r="G313" s="436"/>
      <c r="H313" s="436"/>
      <c r="I313" s="436"/>
      <c r="J313" s="436"/>
      <c r="K313" s="436"/>
      <c r="L313" s="436"/>
      <c r="M313" s="436"/>
      <c r="N313" s="436"/>
      <c r="O313" s="436"/>
      <c r="P313" s="436"/>
      <c r="Q313" s="436"/>
      <c r="R313" s="436"/>
      <c r="S313" s="436"/>
      <c r="T313" s="436"/>
      <c r="U313" s="436"/>
      <c r="V313" s="436"/>
      <c r="W313" s="436"/>
      <c r="X313" s="436"/>
      <c r="Y313" s="436"/>
      <c r="Z313" s="436"/>
      <c r="AA313" s="436"/>
      <c r="AB313" s="436"/>
      <c r="AC313" s="436"/>
      <c r="AD313" s="436"/>
    </row>
    <row r="314" ht="15.75" customHeight="1">
      <c r="A314" s="437"/>
      <c r="B314" s="438"/>
      <c r="C314" s="437"/>
      <c r="D314" s="437"/>
      <c r="E314" s="436"/>
      <c r="F314" s="436"/>
      <c r="G314" s="436"/>
      <c r="H314" s="436"/>
      <c r="I314" s="436"/>
      <c r="J314" s="436"/>
      <c r="K314" s="436"/>
      <c r="L314" s="436"/>
      <c r="M314" s="436"/>
      <c r="N314" s="436"/>
      <c r="O314" s="436"/>
      <c r="P314" s="436"/>
      <c r="Q314" s="436"/>
      <c r="R314" s="436"/>
      <c r="S314" s="436"/>
      <c r="T314" s="436"/>
      <c r="U314" s="436"/>
      <c r="V314" s="436"/>
      <c r="W314" s="436"/>
      <c r="X314" s="436"/>
      <c r="Y314" s="436"/>
      <c r="Z314" s="436"/>
      <c r="AA314" s="436"/>
      <c r="AB314" s="436"/>
      <c r="AC314" s="436"/>
      <c r="AD314" s="436"/>
    </row>
    <row r="315" ht="15.75" customHeight="1">
      <c r="A315" s="437"/>
      <c r="B315" s="438"/>
      <c r="C315" s="437"/>
      <c r="D315" s="437"/>
      <c r="E315" s="436"/>
      <c r="F315" s="436"/>
      <c r="G315" s="436"/>
      <c r="H315" s="436"/>
      <c r="I315" s="436"/>
      <c r="J315" s="436"/>
      <c r="K315" s="436"/>
      <c r="L315" s="436"/>
      <c r="M315" s="436"/>
      <c r="N315" s="436"/>
      <c r="O315" s="436"/>
      <c r="P315" s="436"/>
      <c r="Q315" s="436"/>
      <c r="R315" s="436"/>
      <c r="S315" s="436"/>
      <c r="T315" s="436"/>
      <c r="U315" s="436"/>
      <c r="V315" s="436"/>
      <c r="W315" s="436"/>
      <c r="X315" s="436"/>
      <c r="Y315" s="436"/>
      <c r="Z315" s="436"/>
      <c r="AA315" s="436"/>
      <c r="AB315" s="436"/>
      <c r="AC315" s="436"/>
      <c r="AD315" s="436"/>
    </row>
    <row r="316" ht="15.75" customHeight="1">
      <c r="A316" s="437"/>
      <c r="B316" s="438"/>
      <c r="C316" s="437"/>
      <c r="D316" s="437"/>
      <c r="E316" s="436"/>
      <c r="F316" s="436"/>
      <c r="G316" s="436"/>
      <c r="H316" s="436"/>
      <c r="I316" s="436"/>
      <c r="J316" s="436"/>
      <c r="K316" s="436"/>
      <c r="L316" s="436"/>
      <c r="M316" s="436"/>
      <c r="N316" s="436"/>
      <c r="O316" s="436"/>
      <c r="P316" s="436"/>
      <c r="Q316" s="436"/>
      <c r="R316" s="436"/>
      <c r="S316" s="436"/>
      <c r="T316" s="436"/>
      <c r="U316" s="436"/>
      <c r="V316" s="436"/>
      <c r="W316" s="436"/>
      <c r="X316" s="436"/>
      <c r="Y316" s="436"/>
      <c r="Z316" s="436"/>
      <c r="AA316" s="436"/>
      <c r="AB316" s="436"/>
      <c r="AC316" s="436"/>
      <c r="AD316" s="436"/>
    </row>
    <row r="317" ht="15.75" customHeight="1">
      <c r="A317" s="437"/>
      <c r="B317" s="438"/>
      <c r="C317" s="437"/>
      <c r="D317" s="437"/>
      <c r="E317" s="436"/>
      <c r="F317" s="436"/>
      <c r="G317" s="436"/>
      <c r="H317" s="436"/>
      <c r="I317" s="436"/>
      <c r="J317" s="436"/>
      <c r="K317" s="436"/>
      <c r="L317" s="436"/>
      <c r="M317" s="436"/>
      <c r="N317" s="436"/>
      <c r="O317" s="436"/>
      <c r="P317" s="436"/>
      <c r="Q317" s="436"/>
      <c r="R317" s="436"/>
      <c r="S317" s="436"/>
      <c r="T317" s="436"/>
      <c r="U317" s="436"/>
      <c r="V317" s="436"/>
      <c r="W317" s="436"/>
      <c r="X317" s="436"/>
      <c r="Y317" s="436"/>
      <c r="Z317" s="436"/>
      <c r="AA317" s="436"/>
      <c r="AB317" s="436"/>
      <c r="AC317" s="436"/>
      <c r="AD317" s="436"/>
    </row>
    <row r="318" ht="15.75" customHeight="1">
      <c r="A318" s="437"/>
      <c r="B318" s="438"/>
      <c r="C318" s="437"/>
      <c r="D318" s="437"/>
      <c r="E318" s="436"/>
      <c r="F318" s="436"/>
      <c r="G318" s="436"/>
      <c r="H318" s="436"/>
      <c r="I318" s="436"/>
      <c r="J318" s="436"/>
      <c r="K318" s="436"/>
      <c r="L318" s="436"/>
      <c r="M318" s="436"/>
      <c r="N318" s="436"/>
      <c r="O318" s="436"/>
      <c r="P318" s="436"/>
      <c r="Q318" s="436"/>
      <c r="R318" s="436"/>
      <c r="S318" s="436"/>
      <c r="T318" s="436"/>
      <c r="U318" s="436"/>
      <c r="V318" s="436"/>
      <c r="W318" s="436"/>
      <c r="X318" s="436"/>
      <c r="Y318" s="436"/>
      <c r="Z318" s="436"/>
      <c r="AA318" s="436"/>
      <c r="AB318" s="436"/>
      <c r="AC318" s="436"/>
      <c r="AD318" s="436"/>
    </row>
    <row r="319" ht="15.75" customHeight="1">
      <c r="A319" s="437"/>
      <c r="B319" s="438"/>
      <c r="C319" s="437"/>
      <c r="D319" s="437"/>
      <c r="E319" s="436"/>
      <c r="F319" s="436"/>
      <c r="G319" s="436"/>
      <c r="H319" s="436"/>
      <c r="I319" s="436"/>
      <c r="J319" s="436"/>
      <c r="K319" s="436"/>
      <c r="L319" s="436"/>
      <c r="M319" s="436"/>
      <c r="N319" s="436"/>
      <c r="O319" s="436"/>
      <c r="P319" s="436"/>
      <c r="Q319" s="436"/>
      <c r="R319" s="436"/>
      <c r="S319" s="436"/>
      <c r="T319" s="436"/>
      <c r="U319" s="436"/>
      <c r="V319" s="436"/>
      <c r="W319" s="436"/>
      <c r="X319" s="436"/>
      <c r="Y319" s="436"/>
      <c r="Z319" s="436"/>
      <c r="AA319" s="436"/>
      <c r="AB319" s="436"/>
      <c r="AC319" s="436"/>
      <c r="AD319" s="436"/>
    </row>
    <row r="320" ht="15.75" customHeight="1">
      <c r="A320" s="437"/>
      <c r="B320" s="438"/>
      <c r="C320" s="437"/>
      <c r="D320" s="437"/>
      <c r="E320" s="436"/>
      <c r="F320" s="436"/>
      <c r="G320" s="436"/>
      <c r="H320" s="436"/>
      <c r="I320" s="436"/>
      <c r="J320" s="436"/>
      <c r="K320" s="436"/>
      <c r="L320" s="436"/>
      <c r="M320" s="436"/>
      <c r="N320" s="436"/>
      <c r="O320" s="436"/>
      <c r="P320" s="436"/>
      <c r="Q320" s="436"/>
      <c r="R320" s="436"/>
      <c r="S320" s="436"/>
      <c r="T320" s="436"/>
      <c r="U320" s="436"/>
      <c r="V320" s="436"/>
      <c r="W320" s="436"/>
      <c r="X320" s="436"/>
      <c r="Y320" s="436"/>
      <c r="Z320" s="436"/>
      <c r="AA320" s="436"/>
      <c r="AB320" s="436"/>
      <c r="AC320" s="436"/>
      <c r="AD320" s="436"/>
    </row>
    <row r="321" ht="15.75" customHeight="1">
      <c r="A321" s="437"/>
      <c r="B321" s="438"/>
      <c r="C321" s="437"/>
      <c r="D321" s="437"/>
      <c r="E321" s="436"/>
      <c r="F321" s="436"/>
      <c r="G321" s="436"/>
      <c r="H321" s="436"/>
      <c r="I321" s="436"/>
      <c r="J321" s="436"/>
      <c r="K321" s="436"/>
      <c r="L321" s="436"/>
      <c r="M321" s="436"/>
      <c r="N321" s="436"/>
      <c r="O321" s="436"/>
      <c r="P321" s="436"/>
      <c r="Q321" s="436"/>
      <c r="R321" s="436"/>
      <c r="S321" s="436"/>
      <c r="T321" s="436"/>
      <c r="U321" s="436"/>
      <c r="V321" s="436"/>
      <c r="W321" s="436"/>
      <c r="X321" s="436"/>
      <c r="Y321" s="436"/>
      <c r="Z321" s="436"/>
      <c r="AA321" s="436"/>
      <c r="AB321" s="436"/>
      <c r="AC321" s="436"/>
      <c r="AD321" s="436"/>
    </row>
    <row r="322" ht="15.75" customHeight="1">
      <c r="A322" s="437"/>
      <c r="B322" s="438"/>
      <c r="C322" s="437"/>
      <c r="D322" s="437"/>
      <c r="E322" s="436"/>
      <c r="F322" s="436"/>
      <c r="G322" s="436"/>
      <c r="H322" s="436"/>
      <c r="I322" s="436"/>
      <c r="J322" s="436"/>
      <c r="K322" s="436"/>
      <c r="L322" s="436"/>
      <c r="M322" s="436"/>
      <c r="N322" s="436"/>
      <c r="O322" s="436"/>
      <c r="P322" s="436"/>
      <c r="Q322" s="436"/>
      <c r="R322" s="436"/>
      <c r="S322" s="436"/>
      <c r="T322" s="436"/>
      <c r="U322" s="436"/>
      <c r="V322" s="436"/>
      <c r="W322" s="436"/>
      <c r="X322" s="436"/>
      <c r="Y322" s="436"/>
      <c r="Z322" s="436"/>
      <c r="AA322" s="436"/>
      <c r="AB322" s="436"/>
      <c r="AC322" s="436"/>
      <c r="AD322" s="436"/>
    </row>
    <row r="323" ht="15.75" customHeight="1">
      <c r="A323" s="437"/>
      <c r="B323" s="438"/>
      <c r="C323" s="437"/>
      <c r="D323" s="437"/>
      <c r="E323" s="436"/>
      <c r="F323" s="436"/>
      <c r="G323" s="436"/>
      <c r="H323" s="436"/>
      <c r="I323" s="436"/>
      <c r="J323" s="436"/>
      <c r="K323" s="436"/>
      <c r="L323" s="436"/>
      <c r="M323" s="436"/>
      <c r="N323" s="436"/>
      <c r="O323" s="436"/>
      <c r="P323" s="436"/>
      <c r="Q323" s="436"/>
      <c r="R323" s="436"/>
      <c r="S323" s="436"/>
      <c r="T323" s="436"/>
      <c r="U323" s="436"/>
      <c r="V323" s="436"/>
      <c r="W323" s="436"/>
      <c r="X323" s="436"/>
      <c r="Y323" s="436"/>
      <c r="Z323" s="436"/>
      <c r="AA323" s="436"/>
      <c r="AB323" s="436"/>
      <c r="AC323" s="436"/>
      <c r="AD323" s="436"/>
    </row>
    <row r="324" ht="15.75" customHeight="1">
      <c r="A324" s="437"/>
      <c r="B324" s="438"/>
      <c r="C324" s="437"/>
      <c r="D324" s="437"/>
      <c r="E324" s="436"/>
      <c r="F324" s="436"/>
      <c r="G324" s="436"/>
      <c r="H324" s="436"/>
      <c r="I324" s="436"/>
      <c r="J324" s="436"/>
      <c r="K324" s="436"/>
      <c r="L324" s="436"/>
      <c r="M324" s="436"/>
      <c r="N324" s="436"/>
      <c r="O324" s="436"/>
      <c r="P324" s="436"/>
      <c r="Q324" s="436"/>
      <c r="R324" s="436"/>
      <c r="S324" s="436"/>
      <c r="T324" s="436"/>
      <c r="U324" s="436"/>
      <c r="V324" s="436"/>
      <c r="W324" s="436"/>
      <c r="X324" s="436"/>
      <c r="Y324" s="436"/>
      <c r="Z324" s="436"/>
      <c r="AA324" s="436"/>
      <c r="AB324" s="436"/>
      <c r="AC324" s="436"/>
      <c r="AD324" s="436"/>
    </row>
    <row r="325" ht="15.75" customHeight="1">
      <c r="A325" s="437"/>
      <c r="B325" s="438"/>
      <c r="C325" s="437"/>
      <c r="D325" s="437"/>
      <c r="E325" s="436"/>
      <c r="F325" s="436"/>
      <c r="G325" s="436"/>
      <c r="H325" s="436"/>
      <c r="I325" s="436"/>
      <c r="J325" s="436"/>
      <c r="K325" s="436"/>
      <c r="L325" s="436"/>
      <c r="M325" s="436"/>
      <c r="N325" s="436"/>
      <c r="O325" s="436"/>
      <c r="P325" s="436"/>
      <c r="Q325" s="436"/>
      <c r="R325" s="436"/>
      <c r="S325" s="436"/>
      <c r="T325" s="436"/>
      <c r="U325" s="436"/>
      <c r="V325" s="436"/>
      <c r="W325" s="436"/>
      <c r="X325" s="436"/>
      <c r="Y325" s="436"/>
      <c r="Z325" s="436"/>
      <c r="AA325" s="436"/>
      <c r="AB325" s="436"/>
      <c r="AC325" s="436"/>
      <c r="AD325" s="436"/>
    </row>
    <row r="326" ht="15.75" customHeight="1">
      <c r="A326" s="437"/>
      <c r="B326" s="438"/>
      <c r="C326" s="437"/>
      <c r="D326" s="437"/>
      <c r="E326" s="436"/>
      <c r="F326" s="436"/>
      <c r="G326" s="436"/>
      <c r="H326" s="436"/>
      <c r="I326" s="436"/>
      <c r="J326" s="436"/>
      <c r="K326" s="436"/>
      <c r="L326" s="436"/>
      <c r="M326" s="436"/>
      <c r="N326" s="436"/>
      <c r="O326" s="436"/>
      <c r="P326" s="436"/>
      <c r="Q326" s="436"/>
      <c r="R326" s="436"/>
      <c r="S326" s="436"/>
      <c r="T326" s="436"/>
      <c r="U326" s="436"/>
      <c r="V326" s="436"/>
      <c r="W326" s="436"/>
      <c r="X326" s="436"/>
      <c r="Y326" s="436"/>
      <c r="Z326" s="436"/>
      <c r="AA326" s="436"/>
      <c r="AB326" s="436"/>
      <c r="AC326" s="436"/>
      <c r="AD326" s="436"/>
    </row>
    <row r="327" ht="15.75" customHeight="1">
      <c r="A327" s="437"/>
      <c r="B327" s="438"/>
      <c r="C327" s="437"/>
      <c r="D327" s="437"/>
      <c r="E327" s="436"/>
      <c r="F327" s="436"/>
      <c r="G327" s="436"/>
      <c r="H327" s="436"/>
      <c r="I327" s="436"/>
      <c r="J327" s="436"/>
      <c r="K327" s="436"/>
      <c r="L327" s="436"/>
      <c r="M327" s="436"/>
      <c r="N327" s="436"/>
      <c r="O327" s="436"/>
      <c r="P327" s="436"/>
      <c r="Q327" s="436"/>
      <c r="R327" s="436"/>
      <c r="S327" s="436"/>
      <c r="T327" s="436"/>
      <c r="U327" s="436"/>
      <c r="V327" s="436"/>
      <c r="W327" s="436"/>
      <c r="X327" s="436"/>
      <c r="Y327" s="436"/>
      <c r="Z327" s="436"/>
      <c r="AA327" s="436"/>
      <c r="AB327" s="436"/>
      <c r="AC327" s="436"/>
      <c r="AD327" s="436"/>
    </row>
    <row r="328" ht="15.75" customHeight="1">
      <c r="A328" s="437"/>
      <c r="B328" s="438"/>
      <c r="C328" s="437"/>
      <c r="D328" s="437"/>
      <c r="E328" s="436"/>
      <c r="F328" s="436"/>
      <c r="G328" s="436"/>
      <c r="H328" s="436"/>
      <c r="I328" s="436"/>
      <c r="J328" s="436"/>
      <c r="K328" s="436"/>
      <c r="L328" s="436"/>
      <c r="M328" s="436"/>
      <c r="N328" s="436"/>
      <c r="O328" s="436"/>
      <c r="P328" s="436"/>
      <c r="Q328" s="436"/>
      <c r="R328" s="436"/>
      <c r="S328" s="436"/>
      <c r="T328" s="436"/>
      <c r="U328" s="436"/>
      <c r="V328" s="436"/>
      <c r="W328" s="436"/>
      <c r="X328" s="436"/>
      <c r="Y328" s="436"/>
      <c r="Z328" s="436"/>
      <c r="AA328" s="436"/>
      <c r="AB328" s="436"/>
      <c r="AC328" s="436"/>
      <c r="AD328" s="436"/>
    </row>
    <row r="329" ht="15.75" customHeight="1">
      <c r="A329" s="437"/>
      <c r="B329" s="438"/>
      <c r="C329" s="437"/>
      <c r="D329" s="437"/>
      <c r="E329" s="436"/>
      <c r="F329" s="436"/>
      <c r="G329" s="436"/>
      <c r="H329" s="436"/>
      <c r="I329" s="436"/>
      <c r="J329" s="436"/>
      <c r="K329" s="436"/>
      <c r="L329" s="436"/>
      <c r="M329" s="436"/>
      <c r="N329" s="436"/>
      <c r="O329" s="436"/>
      <c r="P329" s="436"/>
      <c r="Q329" s="436"/>
      <c r="R329" s="436"/>
      <c r="S329" s="436"/>
      <c r="T329" s="436"/>
      <c r="U329" s="436"/>
      <c r="V329" s="436"/>
      <c r="W329" s="436"/>
      <c r="X329" s="436"/>
      <c r="Y329" s="436"/>
      <c r="Z329" s="436"/>
      <c r="AA329" s="436"/>
      <c r="AB329" s="436"/>
      <c r="AC329" s="436"/>
      <c r="AD329" s="436"/>
    </row>
    <row r="330" ht="15.75" customHeight="1">
      <c r="A330" s="437"/>
      <c r="B330" s="438"/>
      <c r="C330" s="437"/>
      <c r="D330" s="437"/>
      <c r="E330" s="436"/>
      <c r="F330" s="436"/>
      <c r="G330" s="436"/>
      <c r="H330" s="436"/>
      <c r="I330" s="436"/>
      <c r="J330" s="436"/>
      <c r="K330" s="436"/>
      <c r="L330" s="436"/>
      <c r="M330" s="436"/>
      <c r="N330" s="436"/>
      <c r="O330" s="436"/>
      <c r="P330" s="436"/>
      <c r="Q330" s="436"/>
      <c r="R330" s="436"/>
      <c r="S330" s="436"/>
      <c r="T330" s="436"/>
      <c r="U330" s="436"/>
      <c r="V330" s="436"/>
      <c r="W330" s="436"/>
      <c r="X330" s="436"/>
      <c r="Y330" s="436"/>
      <c r="Z330" s="436"/>
      <c r="AA330" s="436"/>
      <c r="AB330" s="436"/>
      <c r="AC330" s="436"/>
      <c r="AD330" s="436"/>
    </row>
    <row r="331" ht="15.75" customHeight="1">
      <c r="A331" s="437"/>
      <c r="B331" s="438"/>
      <c r="C331" s="437"/>
      <c r="D331" s="437"/>
      <c r="E331" s="436"/>
      <c r="F331" s="436"/>
      <c r="G331" s="436"/>
      <c r="H331" s="436"/>
      <c r="I331" s="436"/>
      <c r="J331" s="436"/>
      <c r="K331" s="436"/>
      <c r="L331" s="436"/>
      <c r="M331" s="436"/>
      <c r="N331" s="436"/>
      <c r="O331" s="436"/>
      <c r="P331" s="436"/>
      <c r="Q331" s="436"/>
      <c r="R331" s="436"/>
      <c r="S331" s="436"/>
      <c r="T331" s="436"/>
      <c r="U331" s="436"/>
      <c r="V331" s="436"/>
      <c r="W331" s="436"/>
      <c r="X331" s="436"/>
      <c r="Y331" s="436"/>
      <c r="Z331" s="436"/>
      <c r="AA331" s="436"/>
      <c r="AB331" s="436"/>
      <c r="AC331" s="436"/>
      <c r="AD331" s="436"/>
    </row>
    <row r="332" ht="15.75" customHeight="1">
      <c r="A332" s="437"/>
      <c r="B332" s="438"/>
      <c r="C332" s="437"/>
      <c r="D332" s="437"/>
      <c r="E332" s="436"/>
      <c r="F332" s="436"/>
      <c r="G332" s="436"/>
      <c r="H332" s="436"/>
      <c r="I332" s="436"/>
      <c r="J332" s="436"/>
      <c r="K332" s="436"/>
      <c r="L332" s="436"/>
      <c r="M332" s="436"/>
      <c r="N332" s="436"/>
      <c r="O332" s="436"/>
      <c r="P332" s="436"/>
      <c r="Q332" s="436"/>
      <c r="R332" s="436"/>
      <c r="S332" s="436"/>
      <c r="T332" s="436"/>
      <c r="U332" s="436"/>
      <c r="V332" s="436"/>
      <c r="W332" s="436"/>
      <c r="X332" s="436"/>
      <c r="Y332" s="436"/>
      <c r="Z332" s="436"/>
      <c r="AA332" s="436"/>
      <c r="AB332" s="436"/>
      <c r="AC332" s="436"/>
      <c r="AD332" s="436"/>
    </row>
    <row r="333" ht="15.75" customHeight="1">
      <c r="A333" s="437"/>
      <c r="B333" s="438"/>
      <c r="C333" s="437"/>
      <c r="D333" s="437"/>
      <c r="E333" s="436"/>
      <c r="F333" s="436"/>
      <c r="G333" s="436"/>
      <c r="H333" s="436"/>
      <c r="I333" s="436"/>
      <c r="J333" s="436"/>
      <c r="K333" s="436"/>
      <c r="L333" s="436"/>
      <c r="M333" s="436"/>
      <c r="N333" s="436"/>
      <c r="O333" s="436"/>
      <c r="P333" s="436"/>
      <c r="Q333" s="436"/>
      <c r="R333" s="436"/>
      <c r="S333" s="436"/>
      <c r="T333" s="436"/>
      <c r="U333" s="436"/>
      <c r="V333" s="436"/>
      <c r="W333" s="436"/>
      <c r="X333" s="436"/>
      <c r="Y333" s="436"/>
      <c r="Z333" s="436"/>
      <c r="AA333" s="436"/>
      <c r="AB333" s="436"/>
      <c r="AC333" s="436"/>
      <c r="AD333" s="436"/>
    </row>
    <row r="334" ht="15.75" customHeight="1">
      <c r="A334" s="437"/>
      <c r="B334" s="438"/>
      <c r="C334" s="437"/>
      <c r="D334" s="437"/>
      <c r="E334" s="436"/>
      <c r="F334" s="436"/>
      <c r="G334" s="436"/>
      <c r="H334" s="436"/>
      <c r="I334" s="436"/>
      <c r="J334" s="436"/>
      <c r="K334" s="436"/>
      <c r="L334" s="436"/>
      <c r="M334" s="436"/>
      <c r="N334" s="436"/>
      <c r="O334" s="436"/>
      <c r="P334" s="436"/>
      <c r="Q334" s="436"/>
      <c r="R334" s="436"/>
      <c r="S334" s="436"/>
      <c r="T334" s="436"/>
      <c r="U334" s="436"/>
      <c r="V334" s="436"/>
      <c r="W334" s="436"/>
      <c r="X334" s="436"/>
      <c r="Y334" s="436"/>
      <c r="Z334" s="436"/>
      <c r="AA334" s="436"/>
      <c r="AB334" s="436"/>
      <c r="AC334" s="436"/>
      <c r="AD334" s="436"/>
    </row>
    <row r="335" ht="15.75" customHeight="1">
      <c r="A335" s="437"/>
      <c r="B335" s="438"/>
      <c r="C335" s="437"/>
      <c r="D335" s="437"/>
      <c r="E335" s="436"/>
      <c r="F335" s="436"/>
      <c r="G335" s="436"/>
      <c r="H335" s="436"/>
      <c r="I335" s="436"/>
      <c r="J335" s="436"/>
      <c r="K335" s="436"/>
      <c r="L335" s="436"/>
      <c r="M335" s="436"/>
      <c r="N335" s="436"/>
      <c r="O335" s="436"/>
      <c r="P335" s="436"/>
      <c r="Q335" s="436"/>
      <c r="R335" s="436"/>
      <c r="S335" s="436"/>
      <c r="T335" s="436"/>
      <c r="U335" s="436"/>
      <c r="V335" s="436"/>
      <c r="W335" s="436"/>
      <c r="X335" s="436"/>
      <c r="Y335" s="436"/>
      <c r="Z335" s="436"/>
      <c r="AA335" s="436"/>
      <c r="AB335" s="436"/>
      <c r="AC335" s="436"/>
      <c r="AD335" s="436"/>
    </row>
    <row r="336" ht="15.75" customHeight="1">
      <c r="A336" s="437"/>
      <c r="B336" s="438"/>
      <c r="C336" s="437"/>
      <c r="D336" s="437"/>
      <c r="E336" s="436"/>
      <c r="F336" s="436"/>
      <c r="G336" s="436"/>
      <c r="H336" s="436"/>
      <c r="I336" s="436"/>
      <c r="J336" s="436"/>
      <c r="K336" s="436"/>
      <c r="L336" s="436"/>
      <c r="M336" s="436"/>
      <c r="N336" s="436"/>
      <c r="O336" s="436"/>
      <c r="P336" s="436"/>
      <c r="Q336" s="436"/>
      <c r="R336" s="436"/>
      <c r="S336" s="436"/>
      <c r="T336" s="436"/>
      <c r="U336" s="436"/>
      <c r="V336" s="436"/>
      <c r="W336" s="436"/>
      <c r="X336" s="436"/>
      <c r="Y336" s="436"/>
      <c r="Z336" s="436"/>
      <c r="AA336" s="436"/>
      <c r="AB336" s="436"/>
      <c r="AC336" s="436"/>
      <c r="AD336" s="436"/>
    </row>
    <row r="337" ht="15.75" customHeight="1">
      <c r="A337" s="437"/>
      <c r="B337" s="438"/>
      <c r="C337" s="437"/>
      <c r="D337" s="437"/>
      <c r="E337" s="436"/>
      <c r="F337" s="436"/>
      <c r="G337" s="436"/>
      <c r="H337" s="436"/>
      <c r="I337" s="436"/>
      <c r="J337" s="436"/>
      <c r="K337" s="436"/>
      <c r="L337" s="436"/>
      <c r="M337" s="436"/>
      <c r="N337" s="436"/>
      <c r="O337" s="436"/>
      <c r="P337" s="436"/>
      <c r="Q337" s="436"/>
      <c r="R337" s="436"/>
      <c r="S337" s="436"/>
      <c r="T337" s="436"/>
      <c r="U337" s="436"/>
      <c r="V337" s="436"/>
      <c r="W337" s="436"/>
      <c r="X337" s="436"/>
      <c r="Y337" s="436"/>
      <c r="Z337" s="436"/>
      <c r="AA337" s="436"/>
      <c r="AB337" s="436"/>
      <c r="AC337" s="436"/>
      <c r="AD337" s="436"/>
    </row>
    <row r="338" ht="15.75" customHeight="1">
      <c r="A338" s="437"/>
      <c r="B338" s="438"/>
      <c r="C338" s="437"/>
      <c r="D338" s="437"/>
      <c r="E338" s="436"/>
      <c r="F338" s="436"/>
      <c r="G338" s="436"/>
      <c r="H338" s="436"/>
      <c r="I338" s="436"/>
      <c r="J338" s="436"/>
      <c r="K338" s="436"/>
      <c r="L338" s="436"/>
      <c r="M338" s="436"/>
      <c r="N338" s="436"/>
      <c r="O338" s="436"/>
      <c r="P338" s="436"/>
      <c r="Q338" s="436"/>
      <c r="R338" s="436"/>
      <c r="S338" s="436"/>
      <c r="T338" s="436"/>
      <c r="U338" s="436"/>
      <c r="V338" s="436"/>
      <c r="W338" s="436"/>
      <c r="X338" s="436"/>
      <c r="Y338" s="436"/>
      <c r="Z338" s="436"/>
      <c r="AA338" s="436"/>
      <c r="AB338" s="436"/>
      <c r="AC338" s="436"/>
      <c r="AD338" s="436"/>
    </row>
    <row r="339" ht="15.75" customHeight="1">
      <c r="A339" s="437"/>
      <c r="B339" s="438"/>
      <c r="C339" s="437"/>
      <c r="D339" s="437"/>
      <c r="E339" s="436"/>
      <c r="F339" s="436"/>
      <c r="G339" s="436"/>
      <c r="H339" s="436"/>
      <c r="I339" s="436"/>
      <c r="J339" s="436"/>
      <c r="K339" s="436"/>
      <c r="L339" s="436"/>
      <c r="M339" s="436"/>
      <c r="N339" s="436"/>
      <c r="O339" s="436"/>
      <c r="P339" s="436"/>
      <c r="Q339" s="436"/>
      <c r="R339" s="436"/>
      <c r="S339" s="436"/>
      <c r="T339" s="436"/>
      <c r="U339" s="436"/>
      <c r="V339" s="436"/>
      <c r="W339" s="436"/>
      <c r="X339" s="436"/>
      <c r="Y339" s="436"/>
      <c r="Z339" s="436"/>
      <c r="AA339" s="436"/>
      <c r="AB339" s="436"/>
      <c r="AC339" s="436"/>
      <c r="AD339" s="436"/>
    </row>
    <row r="340" ht="15.75" customHeight="1">
      <c r="A340" s="437"/>
      <c r="B340" s="438"/>
      <c r="C340" s="437"/>
      <c r="D340" s="437"/>
      <c r="E340" s="436"/>
      <c r="F340" s="436"/>
      <c r="G340" s="436"/>
      <c r="H340" s="436"/>
      <c r="I340" s="436"/>
      <c r="J340" s="436"/>
      <c r="K340" s="436"/>
      <c r="L340" s="436"/>
      <c r="M340" s="436"/>
      <c r="N340" s="436"/>
      <c r="O340" s="436"/>
      <c r="P340" s="436"/>
      <c r="Q340" s="436"/>
      <c r="R340" s="436"/>
      <c r="S340" s="436"/>
      <c r="T340" s="436"/>
      <c r="U340" s="436"/>
      <c r="V340" s="436"/>
      <c r="W340" s="436"/>
      <c r="X340" s="436"/>
      <c r="Y340" s="436"/>
      <c r="Z340" s="436"/>
      <c r="AA340" s="436"/>
      <c r="AB340" s="436"/>
      <c r="AC340" s="436"/>
      <c r="AD340" s="436"/>
    </row>
    <row r="341" ht="15.75" customHeight="1">
      <c r="A341" s="437"/>
      <c r="B341" s="438"/>
      <c r="C341" s="437"/>
      <c r="D341" s="437"/>
      <c r="E341" s="436"/>
      <c r="F341" s="436"/>
      <c r="G341" s="436"/>
      <c r="H341" s="436"/>
      <c r="I341" s="436"/>
      <c r="J341" s="436"/>
      <c r="K341" s="436"/>
      <c r="L341" s="436"/>
      <c r="M341" s="436"/>
      <c r="N341" s="436"/>
      <c r="O341" s="436"/>
      <c r="P341" s="436"/>
      <c r="Q341" s="436"/>
      <c r="R341" s="436"/>
      <c r="S341" s="436"/>
      <c r="T341" s="436"/>
      <c r="U341" s="436"/>
      <c r="V341" s="436"/>
      <c r="W341" s="436"/>
      <c r="X341" s="436"/>
      <c r="Y341" s="436"/>
      <c r="Z341" s="436"/>
      <c r="AA341" s="436"/>
      <c r="AB341" s="436"/>
      <c r="AC341" s="436"/>
      <c r="AD341" s="436"/>
    </row>
    <row r="342" ht="15.75" customHeight="1">
      <c r="A342" s="437"/>
      <c r="B342" s="438"/>
      <c r="C342" s="437"/>
      <c r="D342" s="437"/>
      <c r="E342" s="436"/>
      <c r="F342" s="436"/>
      <c r="G342" s="436"/>
      <c r="H342" s="436"/>
      <c r="I342" s="436"/>
      <c r="J342" s="436"/>
      <c r="K342" s="436"/>
      <c r="L342" s="436"/>
      <c r="M342" s="436"/>
      <c r="N342" s="436"/>
      <c r="O342" s="436"/>
      <c r="P342" s="436"/>
      <c r="Q342" s="436"/>
      <c r="R342" s="436"/>
      <c r="S342" s="436"/>
      <c r="T342" s="436"/>
      <c r="U342" s="436"/>
      <c r="V342" s="436"/>
      <c r="W342" s="436"/>
      <c r="X342" s="436"/>
      <c r="Y342" s="436"/>
      <c r="Z342" s="436"/>
      <c r="AA342" s="436"/>
      <c r="AB342" s="436"/>
      <c r="AC342" s="436"/>
      <c r="AD342" s="436"/>
    </row>
    <row r="343" ht="15.75" customHeight="1">
      <c r="A343" s="437"/>
      <c r="B343" s="438"/>
      <c r="C343" s="437"/>
      <c r="D343" s="437"/>
      <c r="E343" s="436"/>
      <c r="F343" s="436"/>
      <c r="G343" s="436"/>
      <c r="H343" s="436"/>
      <c r="I343" s="436"/>
      <c r="J343" s="436"/>
      <c r="K343" s="436"/>
      <c r="L343" s="436"/>
      <c r="M343" s="436"/>
      <c r="N343" s="436"/>
      <c r="O343" s="436"/>
      <c r="P343" s="436"/>
      <c r="Q343" s="436"/>
      <c r="R343" s="436"/>
      <c r="S343" s="436"/>
      <c r="T343" s="436"/>
      <c r="U343" s="436"/>
      <c r="V343" s="436"/>
      <c r="W343" s="436"/>
      <c r="X343" s="436"/>
      <c r="Y343" s="436"/>
      <c r="Z343" s="436"/>
      <c r="AA343" s="436"/>
      <c r="AB343" s="436"/>
      <c r="AC343" s="436"/>
      <c r="AD343" s="436"/>
    </row>
    <row r="344" ht="15.75" customHeight="1">
      <c r="A344" s="437"/>
      <c r="B344" s="438"/>
      <c r="C344" s="437"/>
      <c r="D344" s="437"/>
      <c r="E344" s="436"/>
      <c r="F344" s="436"/>
      <c r="G344" s="436"/>
      <c r="H344" s="436"/>
      <c r="I344" s="436"/>
      <c r="J344" s="436"/>
      <c r="K344" s="436"/>
      <c r="L344" s="436"/>
      <c r="M344" s="436"/>
      <c r="N344" s="436"/>
      <c r="O344" s="436"/>
      <c r="P344" s="436"/>
      <c r="Q344" s="436"/>
      <c r="R344" s="436"/>
      <c r="S344" s="436"/>
      <c r="T344" s="436"/>
      <c r="U344" s="436"/>
      <c r="V344" s="436"/>
      <c r="W344" s="436"/>
      <c r="X344" s="436"/>
      <c r="Y344" s="436"/>
      <c r="Z344" s="436"/>
      <c r="AA344" s="436"/>
      <c r="AB344" s="436"/>
      <c r="AC344" s="436"/>
      <c r="AD344" s="436"/>
    </row>
    <row r="345" ht="15.75" customHeight="1">
      <c r="A345" s="437"/>
      <c r="B345" s="438"/>
      <c r="C345" s="437"/>
      <c r="D345" s="437"/>
      <c r="E345" s="436"/>
      <c r="F345" s="436"/>
      <c r="G345" s="436"/>
      <c r="H345" s="436"/>
      <c r="I345" s="436"/>
      <c r="J345" s="436"/>
      <c r="K345" s="436"/>
      <c r="L345" s="436"/>
      <c r="M345" s="436"/>
      <c r="N345" s="436"/>
      <c r="O345" s="436"/>
      <c r="P345" s="436"/>
      <c r="Q345" s="436"/>
      <c r="R345" s="436"/>
      <c r="S345" s="436"/>
      <c r="T345" s="436"/>
      <c r="U345" s="436"/>
      <c r="V345" s="436"/>
      <c r="W345" s="436"/>
      <c r="X345" s="436"/>
      <c r="Y345" s="436"/>
      <c r="Z345" s="436"/>
      <c r="AA345" s="436"/>
      <c r="AB345" s="436"/>
      <c r="AC345" s="436"/>
      <c r="AD345" s="436"/>
    </row>
    <row r="346" ht="15.75" customHeight="1">
      <c r="A346" s="437"/>
      <c r="B346" s="438"/>
      <c r="C346" s="437"/>
      <c r="D346" s="437"/>
      <c r="E346" s="436"/>
      <c r="F346" s="436"/>
      <c r="G346" s="436"/>
      <c r="H346" s="436"/>
      <c r="I346" s="436"/>
      <c r="J346" s="436"/>
      <c r="K346" s="436"/>
      <c r="L346" s="436"/>
      <c r="M346" s="436"/>
      <c r="N346" s="436"/>
      <c r="O346" s="436"/>
      <c r="P346" s="436"/>
      <c r="Q346" s="436"/>
      <c r="R346" s="436"/>
      <c r="S346" s="436"/>
      <c r="T346" s="436"/>
      <c r="U346" s="436"/>
      <c r="V346" s="436"/>
      <c r="W346" s="436"/>
      <c r="X346" s="436"/>
      <c r="Y346" s="436"/>
      <c r="Z346" s="436"/>
      <c r="AA346" s="436"/>
      <c r="AB346" s="436"/>
      <c r="AC346" s="436"/>
      <c r="AD346" s="436"/>
    </row>
    <row r="347" ht="15.75" customHeight="1">
      <c r="A347" s="437"/>
      <c r="B347" s="438"/>
      <c r="C347" s="437"/>
      <c r="D347" s="437"/>
      <c r="E347" s="436"/>
      <c r="F347" s="436"/>
      <c r="G347" s="436"/>
      <c r="H347" s="436"/>
      <c r="I347" s="436"/>
      <c r="J347" s="436"/>
      <c r="K347" s="436"/>
      <c r="L347" s="436"/>
      <c r="M347" s="436"/>
      <c r="N347" s="436"/>
      <c r="O347" s="436"/>
      <c r="P347" s="436"/>
      <c r="Q347" s="436"/>
      <c r="R347" s="436"/>
      <c r="S347" s="436"/>
      <c r="T347" s="436"/>
      <c r="U347" s="436"/>
      <c r="V347" s="436"/>
      <c r="W347" s="436"/>
      <c r="X347" s="436"/>
      <c r="Y347" s="436"/>
      <c r="Z347" s="436"/>
      <c r="AA347" s="436"/>
      <c r="AB347" s="436"/>
      <c r="AC347" s="436"/>
      <c r="AD347" s="436"/>
    </row>
    <row r="348" ht="15.75" customHeight="1">
      <c r="A348" s="437"/>
      <c r="B348" s="438"/>
      <c r="C348" s="437"/>
      <c r="D348" s="437"/>
      <c r="E348" s="436"/>
      <c r="F348" s="436"/>
      <c r="G348" s="436"/>
      <c r="H348" s="436"/>
      <c r="I348" s="436"/>
      <c r="J348" s="436"/>
      <c r="K348" s="436"/>
      <c r="L348" s="436"/>
      <c r="M348" s="436"/>
      <c r="N348" s="436"/>
      <c r="O348" s="436"/>
      <c r="P348" s="436"/>
      <c r="Q348" s="436"/>
      <c r="R348" s="436"/>
      <c r="S348" s="436"/>
      <c r="T348" s="436"/>
      <c r="U348" s="436"/>
      <c r="V348" s="436"/>
      <c r="W348" s="436"/>
      <c r="X348" s="436"/>
      <c r="Y348" s="436"/>
      <c r="Z348" s="436"/>
      <c r="AA348" s="436"/>
      <c r="AB348" s="436"/>
      <c r="AC348" s="436"/>
      <c r="AD348" s="436"/>
    </row>
    <row r="349" ht="15.75" customHeight="1">
      <c r="A349" s="437"/>
      <c r="B349" s="438"/>
      <c r="C349" s="437"/>
      <c r="D349" s="437"/>
      <c r="E349" s="436"/>
      <c r="F349" s="436"/>
      <c r="G349" s="436"/>
      <c r="H349" s="436"/>
      <c r="I349" s="436"/>
      <c r="J349" s="436"/>
      <c r="K349" s="436"/>
      <c r="L349" s="436"/>
      <c r="M349" s="436"/>
      <c r="N349" s="436"/>
      <c r="O349" s="436"/>
      <c r="P349" s="436"/>
      <c r="Q349" s="436"/>
      <c r="R349" s="436"/>
      <c r="S349" s="436"/>
      <c r="T349" s="436"/>
      <c r="U349" s="436"/>
      <c r="V349" s="436"/>
      <c r="W349" s="436"/>
      <c r="X349" s="436"/>
      <c r="Y349" s="436"/>
      <c r="Z349" s="436"/>
      <c r="AA349" s="436"/>
      <c r="AB349" s="436"/>
      <c r="AC349" s="436"/>
      <c r="AD349" s="436"/>
    </row>
    <row r="350" ht="15.75" customHeight="1">
      <c r="A350" s="437"/>
      <c r="B350" s="438"/>
      <c r="C350" s="437"/>
      <c r="D350" s="437"/>
      <c r="E350" s="436"/>
      <c r="F350" s="436"/>
      <c r="G350" s="436"/>
      <c r="H350" s="436"/>
      <c r="I350" s="436"/>
      <c r="J350" s="436"/>
      <c r="K350" s="436"/>
      <c r="L350" s="436"/>
      <c r="M350" s="436"/>
      <c r="N350" s="436"/>
      <c r="O350" s="436"/>
      <c r="P350" s="436"/>
      <c r="Q350" s="436"/>
      <c r="R350" s="436"/>
      <c r="S350" s="436"/>
      <c r="T350" s="436"/>
      <c r="U350" s="436"/>
      <c r="V350" s="436"/>
      <c r="W350" s="436"/>
      <c r="X350" s="436"/>
      <c r="Y350" s="436"/>
      <c r="Z350" s="436"/>
      <c r="AA350" s="436"/>
      <c r="AB350" s="436"/>
      <c r="AC350" s="436"/>
      <c r="AD350" s="436"/>
    </row>
    <row r="351" ht="15.75" customHeight="1">
      <c r="A351" s="437"/>
      <c r="B351" s="438"/>
      <c r="C351" s="437"/>
      <c r="D351" s="437"/>
      <c r="E351" s="436"/>
      <c r="F351" s="436"/>
      <c r="G351" s="436"/>
      <c r="H351" s="436"/>
      <c r="I351" s="436"/>
      <c r="J351" s="436"/>
      <c r="K351" s="436"/>
      <c r="L351" s="436"/>
      <c r="M351" s="436"/>
      <c r="N351" s="436"/>
      <c r="O351" s="436"/>
      <c r="P351" s="436"/>
      <c r="Q351" s="436"/>
      <c r="R351" s="436"/>
      <c r="S351" s="436"/>
      <c r="T351" s="436"/>
      <c r="U351" s="436"/>
      <c r="V351" s="436"/>
      <c r="W351" s="436"/>
      <c r="X351" s="436"/>
      <c r="Y351" s="436"/>
      <c r="Z351" s="436"/>
      <c r="AA351" s="436"/>
      <c r="AB351" s="436"/>
      <c r="AC351" s="436"/>
      <c r="AD351" s="436"/>
    </row>
    <row r="352" ht="15.75" customHeight="1">
      <c r="A352" s="437"/>
      <c r="B352" s="438"/>
      <c r="C352" s="437"/>
      <c r="D352" s="437"/>
      <c r="E352" s="436"/>
      <c r="F352" s="436"/>
      <c r="G352" s="436"/>
      <c r="H352" s="436"/>
      <c r="I352" s="436"/>
      <c r="J352" s="436"/>
      <c r="K352" s="436"/>
      <c r="L352" s="436"/>
      <c r="M352" s="436"/>
      <c r="N352" s="436"/>
      <c r="O352" s="436"/>
      <c r="P352" s="436"/>
      <c r="Q352" s="436"/>
      <c r="R352" s="436"/>
      <c r="S352" s="436"/>
      <c r="T352" s="436"/>
      <c r="U352" s="436"/>
      <c r="V352" s="436"/>
      <c r="W352" s="436"/>
      <c r="X352" s="436"/>
      <c r="Y352" s="436"/>
      <c r="Z352" s="436"/>
      <c r="AA352" s="436"/>
      <c r="AB352" s="436"/>
      <c r="AC352" s="436"/>
      <c r="AD352" s="436"/>
    </row>
    <row r="353" ht="15.75" customHeight="1">
      <c r="A353" s="437"/>
      <c r="B353" s="438"/>
      <c r="C353" s="437"/>
      <c r="D353" s="437"/>
      <c r="E353" s="436"/>
      <c r="F353" s="436"/>
      <c r="G353" s="436"/>
      <c r="H353" s="436"/>
      <c r="I353" s="436"/>
      <c r="J353" s="436"/>
      <c r="K353" s="436"/>
      <c r="L353" s="436"/>
      <c r="M353" s="436"/>
      <c r="N353" s="436"/>
      <c r="O353" s="436"/>
      <c r="P353" s="436"/>
      <c r="Q353" s="436"/>
      <c r="R353" s="436"/>
      <c r="S353" s="436"/>
      <c r="T353" s="436"/>
      <c r="U353" s="436"/>
      <c r="V353" s="436"/>
      <c r="W353" s="436"/>
      <c r="X353" s="436"/>
      <c r="Y353" s="436"/>
      <c r="Z353" s="436"/>
      <c r="AA353" s="436"/>
      <c r="AB353" s="436"/>
      <c r="AC353" s="436"/>
      <c r="AD353" s="436"/>
    </row>
    <row r="354" ht="15.75" customHeight="1">
      <c r="A354" s="437"/>
      <c r="B354" s="438"/>
      <c r="C354" s="437"/>
      <c r="D354" s="437"/>
      <c r="E354" s="436"/>
      <c r="F354" s="436"/>
      <c r="G354" s="436"/>
      <c r="H354" s="436"/>
      <c r="I354" s="436"/>
      <c r="J354" s="436"/>
      <c r="K354" s="436"/>
      <c r="L354" s="436"/>
      <c r="M354" s="436"/>
      <c r="N354" s="436"/>
      <c r="O354" s="436"/>
      <c r="P354" s="436"/>
      <c r="Q354" s="436"/>
      <c r="R354" s="436"/>
      <c r="S354" s="436"/>
      <c r="T354" s="436"/>
      <c r="U354" s="436"/>
      <c r="V354" s="436"/>
      <c r="W354" s="436"/>
      <c r="X354" s="436"/>
      <c r="Y354" s="436"/>
      <c r="Z354" s="436"/>
      <c r="AA354" s="436"/>
      <c r="AB354" s="436"/>
      <c r="AC354" s="436"/>
      <c r="AD354" s="436"/>
    </row>
    <row r="355" ht="15.75" customHeight="1">
      <c r="A355" s="437"/>
      <c r="B355" s="438"/>
      <c r="C355" s="437"/>
      <c r="D355" s="437"/>
      <c r="E355" s="436"/>
      <c r="F355" s="436"/>
      <c r="G355" s="436"/>
      <c r="H355" s="436"/>
      <c r="I355" s="436"/>
      <c r="J355" s="436"/>
      <c r="K355" s="436"/>
      <c r="L355" s="436"/>
      <c r="M355" s="436"/>
      <c r="N355" s="436"/>
      <c r="O355" s="436"/>
      <c r="P355" s="436"/>
      <c r="Q355" s="436"/>
      <c r="R355" s="436"/>
      <c r="S355" s="436"/>
      <c r="T355" s="436"/>
      <c r="U355" s="436"/>
      <c r="V355" s="436"/>
      <c r="W355" s="436"/>
      <c r="X355" s="436"/>
      <c r="Y355" s="436"/>
      <c r="Z355" s="436"/>
      <c r="AA355" s="436"/>
      <c r="AB355" s="436"/>
      <c r="AC355" s="436"/>
      <c r="AD355" s="436"/>
    </row>
    <row r="356" ht="15.75" customHeight="1">
      <c r="A356" s="437"/>
      <c r="B356" s="438"/>
      <c r="C356" s="437"/>
      <c r="D356" s="437"/>
      <c r="E356" s="436"/>
      <c r="F356" s="436"/>
      <c r="G356" s="436"/>
      <c r="H356" s="436"/>
      <c r="I356" s="436"/>
      <c r="J356" s="436"/>
      <c r="K356" s="436"/>
      <c r="L356" s="436"/>
      <c r="M356" s="436"/>
      <c r="N356" s="436"/>
      <c r="O356" s="436"/>
      <c r="P356" s="436"/>
      <c r="Q356" s="436"/>
      <c r="R356" s="436"/>
      <c r="S356" s="436"/>
      <c r="T356" s="436"/>
      <c r="U356" s="436"/>
      <c r="V356" s="436"/>
      <c r="W356" s="436"/>
      <c r="X356" s="436"/>
      <c r="Y356" s="436"/>
      <c r="Z356" s="436"/>
      <c r="AA356" s="436"/>
      <c r="AB356" s="436"/>
      <c r="AC356" s="436"/>
      <c r="AD356" s="436"/>
    </row>
    <row r="357" ht="15.75" customHeight="1">
      <c r="A357" s="437"/>
      <c r="B357" s="438"/>
      <c r="C357" s="437"/>
      <c r="D357" s="437"/>
      <c r="E357" s="436"/>
      <c r="F357" s="436"/>
      <c r="G357" s="436"/>
      <c r="H357" s="436"/>
      <c r="I357" s="436"/>
      <c r="J357" s="436"/>
      <c r="K357" s="436"/>
      <c r="L357" s="436"/>
      <c r="M357" s="436"/>
      <c r="N357" s="436"/>
      <c r="O357" s="436"/>
      <c r="P357" s="436"/>
      <c r="Q357" s="436"/>
      <c r="R357" s="436"/>
      <c r="S357" s="436"/>
      <c r="T357" s="436"/>
      <c r="U357" s="436"/>
      <c r="V357" s="436"/>
      <c r="W357" s="436"/>
      <c r="X357" s="436"/>
      <c r="Y357" s="436"/>
      <c r="Z357" s="436"/>
      <c r="AA357" s="436"/>
      <c r="AB357" s="436"/>
      <c r="AC357" s="436"/>
      <c r="AD357" s="436"/>
    </row>
    <row r="358" ht="15.75" customHeight="1">
      <c r="A358" s="437"/>
      <c r="B358" s="438"/>
      <c r="C358" s="437"/>
      <c r="D358" s="437"/>
      <c r="E358" s="436"/>
      <c r="F358" s="436"/>
      <c r="G358" s="436"/>
      <c r="H358" s="436"/>
      <c r="I358" s="436"/>
      <c r="J358" s="436"/>
      <c r="K358" s="436"/>
      <c r="L358" s="436"/>
      <c r="M358" s="436"/>
      <c r="N358" s="436"/>
      <c r="O358" s="436"/>
      <c r="P358" s="436"/>
      <c r="Q358" s="436"/>
      <c r="R358" s="436"/>
      <c r="S358" s="436"/>
      <c r="T358" s="436"/>
      <c r="U358" s="436"/>
      <c r="V358" s="436"/>
      <c r="W358" s="436"/>
      <c r="X358" s="436"/>
      <c r="Y358" s="436"/>
      <c r="Z358" s="436"/>
      <c r="AA358" s="436"/>
      <c r="AB358" s="436"/>
      <c r="AC358" s="436"/>
      <c r="AD358" s="436"/>
    </row>
    <row r="359" ht="15.75" customHeight="1">
      <c r="A359" s="437"/>
      <c r="B359" s="438"/>
      <c r="C359" s="437"/>
      <c r="D359" s="437"/>
      <c r="E359" s="436"/>
      <c r="F359" s="436"/>
      <c r="G359" s="436"/>
      <c r="H359" s="436"/>
      <c r="I359" s="436"/>
      <c r="J359" s="436"/>
      <c r="K359" s="436"/>
      <c r="L359" s="436"/>
      <c r="M359" s="436"/>
      <c r="N359" s="436"/>
      <c r="O359" s="436"/>
      <c r="P359" s="436"/>
      <c r="Q359" s="436"/>
      <c r="R359" s="436"/>
      <c r="S359" s="436"/>
      <c r="T359" s="436"/>
      <c r="U359" s="436"/>
      <c r="V359" s="436"/>
      <c r="W359" s="436"/>
      <c r="X359" s="436"/>
      <c r="Y359" s="436"/>
      <c r="Z359" s="436"/>
      <c r="AA359" s="436"/>
      <c r="AB359" s="436"/>
      <c r="AC359" s="436"/>
      <c r="AD359" s="436"/>
    </row>
    <row r="360" ht="15.75" customHeight="1">
      <c r="A360" s="437"/>
      <c r="B360" s="438"/>
      <c r="C360" s="437"/>
      <c r="D360" s="437"/>
      <c r="E360" s="436"/>
      <c r="F360" s="436"/>
      <c r="G360" s="436"/>
      <c r="H360" s="436"/>
      <c r="I360" s="436"/>
      <c r="J360" s="436"/>
      <c r="K360" s="436"/>
      <c r="L360" s="436"/>
      <c r="M360" s="436"/>
      <c r="N360" s="436"/>
      <c r="O360" s="436"/>
      <c r="P360" s="436"/>
      <c r="Q360" s="436"/>
      <c r="R360" s="436"/>
      <c r="S360" s="436"/>
      <c r="T360" s="436"/>
      <c r="U360" s="436"/>
      <c r="V360" s="436"/>
      <c r="W360" s="436"/>
      <c r="X360" s="436"/>
      <c r="Y360" s="436"/>
      <c r="Z360" s="436"/>
      <c r="AA360" s="436"/>
      <c r="AB360" s="436"/>
      <c r="AC360" s="436"/>
      <c r="AD360" s="436"/>
    </row>
    <row r="361" ht="15.75" customHeight="1">
      <c r="A361" s="437"/>
      <c r="B361" s="438"/>
      <c r="C361" s="437"/>
      <c r="D361" s="437"/>
      <c r="E361" s="436"/>
      <c r="F361" s="436"/>
      <c r="G361" s="436"/>
      <c r="H361" s="436"/>
      <c r="I361" s="436"/>
      <c r="J361" s="436"/>
      <c r="K361" s="436"/>
      <c r="L361" s="436"/>
      <c r="M361" s="436"/>
      <c r="N361" s="436"/>
      <c r="O361" s="436"/>
      <c r="P361" s="436"/>
      <c r="Q361" s="436"/>
      <c r="R361" s="436"/>
      <c r="S361" s="436"/>
      <c r="T361" s="436"/>
      <c r="U361" s="436"/>
      <c r="V361" s="436"/>
      <c r="W361" s="436"/>
      <c r="X361" s="436"/>
      <c r="Y361" s="436"/>
      <c r="Z361" s="436"/>
      <c r="AA361" s="436"/>
      <c r="AB361" s="436"/>
      <c r="AC361" s="436"/>
      <c r="AD361" s="436"/>
    </row>
    <row r="362" ht="15.75" customHeight="1">
      <c r="A362" s="437"/>
      <c r="B362" s="438"/>
      <c r="C362" s="437"/>
      <c r="D362" s="437"/>
      <c r="E362" s="436"/>
      <c r="F362" s="436"/>
      <c r="G362" s="436"/>
      <c r="H362" s="436"/>
      <c r="I362" s="436"/>
      <c r="J362" s="436"/>
      <c r="K362" s="436"/>
      <c r="L362" s="436"/>
      <c r="M362" s="436"/>
      <c r="N362" s="436"/>
      <c r="O362" s="436"/>
      <c r="P362" s="436"/>
      <c r="Q362" s="436"/>
      <c r="R362" s="436"/>
      <c r="S362" s="436"/>
      <c r="T362" s="436"/>
      <c r="U362" s="436"/>
      <c r="V362" s="436"/>
      <c r="W362" s="436"/>
      <c r="X362" s="436"/>
      <c r="Y362" s="436"/>
      <c r="Z362" s="436"/>
      <c r="AA362" s="436"/>
      <c r="AB362" s="436"/>
      <c r="AC362" s="436"/>
      <c r="AD362" s="436"/>
    </row>
    <row r="363" ht="15.75" customHeight="1">
      <c r="A363" s="437"/>
      <c r="B363" s="438"/>
      <c r="C363" s="437"/>
      <c r="D363" s="437"/>
      <c r="E363" s="436"/>
      <c r="F363" s="436"/>
      <c r="G363" s="436"/>
      <c r="H363" s="436"/>
      <c r="I363" s="436"/>
      <c r="J363" s="436"/>
      <c r="K363" s="436"/>
      <c r="L363" s="436"/>
      <c r="M363" s="436"/>
      <c r="N363" s="436"/>
      <c r="O363" s="436"/>
      <c r="P363" s="436"/>
      <c r="Q363" s="436"/>
      <c r="R363" s="436"/>
      <c r="S363" s="436"/>
      <c r="T363" s="436"/>
      <c r="U363" s="436"/>
      <c r="V363" s="436"/>
      <c r="W363" s="436"/>
      <c r="X363" s="436"/>
      <c r="Y363" s="436"/>
      <c r="Z363" s="436"/>
      <c r="AA363" s="436"/>
      <c r="AB363" s="436"/>
      <c r="AC363" s="436"/>
      <c r="AD363" s="436"/>
    </row>
    <row r="364" ht="15.75" customHeight="1">
      <c r="A364" s="437"/>
      <c r="B364" s="438"/>
      <c r="C364" s="437"/>
      <c r="D364" s="437"/>
      <c r="E364" s="436"/>
      <c r="F364" s="436"/>
      <c r="G364" s="436"/>
      <c r="H364" s="436"/>
      <c r="I364" s="436"/>
      <c r="J364" s="436"/>
      <c r="K364" s="436"/>
      <c r="L364" s="436"/>
      <c r="M364" s="436"/>
      <c r="N364" s="436"/>
      <c r="O364" s="436"/>
      <c r="P364" s="436"/>
      <c r="Q364" s="436"/>
      <c r="R364" s="436"/>
      <c r="S364" s="436"/>
      <c r="T364" s="436"/>
      <c r="U364" s="436"/>
      <c r="V364" s="436"/>
      <c r="W364" s="436"/>
      <c r="X364" s="436"/>
      <c r="Y364" s="436"/>
      <c r="Z364" s="436"/>
      <c r="AA364" s="436"/>
      <c r="AB364" s="436"/>
      <c r="AC364" s="436"/>
      <c r="AD364" s="436"/>
    </row>
    <row r="365" ht="15.75" customHeight="1">
      <c r="A365" s="437"/>
      <c r="B365" s="438"/>
      <c r="C365" s="437"/>
      <c r="D365" s="437"/>
      <c r="E365" s="436"/>
      <c r="F365" s="436"/>
      <c r="G365" s="436"/>
      <c r="H365" s="436"/>
      <c r="I365" s="436"/>
      <c r="J365" s="436"/>
      <c r="K365" s="436"/>
      <c r="L365" s="436"/>
      <c r="M365" s="436"/>
      <c r="N365" s="436"/>
      <c r="O365" s="436"/>
      <c r="P365" s="436"/>
      <c r="Q365" s="436"/>
      <c r="R365" s="436"/>
      <c r="S365" s="436"/>
      <c r="T365" s="436"/>
      <c r="U365" s="436"/>
      <c r="V365" s="436"/>
      <c r="W365" s="436"/>
      <c r="X365" s="436"/>
      <c r="Y365" s="436"/>
      <c r="Z365" s="436"/>
      <c r="AA365" s="436"/>
      <c r="AB365" s="436"/>
      <c r="AC365" s="436"/>
      <c r="AD365" s="436"/>
    </row>
    <row r="366" ht="15.75" customHeight="1">
      <c r="A366" s="437"/>
      <c r="B366" s="438"/>
      <c r="C366" s="437"/>
      <c r="D366" s="437"/>
      <c r="E366" s="436"/>
      <c r="F366" s="436"/>
      <c r="G366" s="436"/>
      <c r="H366" s="436"/>
      <c r="I366" s="436"/>
      <c r="J366" s="436"/>
      <c r="K366" s="436"/>
      <c r="L366" s="436"/>
      <c r="M366" s="436"/>
      <c r="N366" s="436"/>
      <c r="O366" s="436"/>
      <c r="P366" s="436"/>
      <c r="Q366" s="436"/>
      <c r="R366" s="436"/>
      <c r="S366" s="436"/>
      <c r="T366" s="436"/>
      <c r="U366" s="436"/>
      <c r="V366" s="436"/>
      <c r="W366" s="436"/>
      <c r="X366" s="436"/>
      <c r="Y366" s="436"/>
      <c r="Z366" s="436"/>
      <c r="AA366" s="436"/>
      <c r="AB366" s="436"/>
      <c r="AC366" s="436"/>
      <c r="AD366" s="436"/>
    </row>
    <row r="367" ht="15.75" customHeight="1">
      <c r="A367" s="437"/>
      <c r="B367" s="438"/>
      <c r="C367" s="437"/>
      <c r="D367" s="437"/>
      <c r="E367" s="436"/>
      <c r="F367" s="436"/>
      <c r="G367" s="436"/>
      <c r="H367" s="436"/>
      <c r="I367" s="436"/>
      <c r="J367" s="436"/>
      <c r="K367" s="436"/>
      <c r="L367" s="436"/>
      <c r="M367" s="436"/>
      <c r="N367" s="436"/>
      <c r="O367" s="436"/>
      <c r="P367" s="436"/>
      <c r="Q367" s="436"/>
      <c r="R367" s="436"/>
      <c r="S367" s="436"/>
      <c r="T367" s="436"/>
      <c r="U367" s="436"/>
      <c r="V367" s="436"/>
      <c r="W367" s="436"/>
      <c r="X367" s="436"/>
      <c r="Y367" s="436"/>
      <c r="Z367" s="436"/>
      <c r="AA367" s="436"/>
      <c r="AB367" s="436"/>
      <c r="AC367" s="436"/>
      <c r="AD367" s="436"/>
    </row>
    <row r="368" ht="15.75" customHeight="1">
      <c r="A368" s="437"/>
      <c r="B368" s="438"/>
      <c r="C368" s="437"/>
      <c r="D368" s="437"/>
      <c r="E368" s="436"/>
      <c r="F368" s="436"/>
      <c r="G368" s="436"/>
      <c r="H368" s="436"/>
      <c r="I368" s="436"/>
      <c r="J368" s="436"/>
      <c r="K368" s="436"/>
      <c r="L368" s="436"/>
      <c r="M368" s="436"/>
      <c r="N368" s="436"/>
      <c r="O368" s="436"/>
      <c r="P368" s="436"/>
      <c r="Q368" s="436"/>
      <c r="R368" s="436"/>
      <c r="S368" s="436"/>
      <c r="T368" s="436"/>
      <c r="U368" s="436"/>
      <c r="V368" s="436"/>
      <c r="W368" s="436"/>
      <c r="X368" s="436"/>
      <c r="Y368" s="436"/>
      <c r="Z368" s="436"/>
      <c r="AA368" s="436"/>
      <c r="AB368" s="436"/>
      <c r="AC368" s="436"/>
      <c r="AD368" s="436"/>
    </row>
    <row r="369" ht="15.75" customHeight="1">
      <c r="A369" s="437"/>
      <c r="B369" s="438"/>
      <c r="C369" s="437"/>
      <c r="D369" s="437"/>
      <c r="E369" s="436"/>
      <c r="F369" s="436"/>
      <c r="G369" s="436"/>
      <c r="H369" s="436"/>
      <c r="I369" s="436"/>
      <c r="J369" s="436"/>
      <c r="K369" s="436"/>
      <c r="L369" s="436"/>
      <c r="M369" s="436"/>
      <c r="N369" s="436"/>
      <c r="O369" s="436"/>
      <c r="P369" s="436"/>
      <c r="Q369" s="436"/>
      <c r="R369" s="436"/>
      <c r="S369" s="436"/>
      <c r="T369" s="436"/>
      <c r="U369" s="436"/>
      <c r="V369" s="436"/>
      <c r="W369" s="436"/>
      <c r="X369" s="436"/>
      <c r="Y369" s="436"/>
      <c r="Z369" s="436"/>
      <c r="AA369" s="436"/>
      <c r="AB369" s="436"/>
      <c r="AC369" s="436"/>
      <c r="AD369" s="436"/>
    </row>
    <row r="370" ht="15.75" customHeight="1">
      <c r="A370" s="437"/>
      <c r="B370" s="438"/>
      <c r="C370" s="437"/>
      <c r="D370" s="437"/>
      <c r="E370" s="436"/>
      <c r="F370" s="436"/>
      <c r="G370" s="436"/>
      <c r="H370" s="436"/>
      <c r="I370" s="436"/>
      <c r="J370" s="436"/>
      <c r="K370" s="436"/>
      <c r="L370" s="436"/>
      <c r="M370" s="436"/>
      <c r="N370" s="436"/>
      <c r="O370" s="436"/>
      <c r="P370" s="436"/>
      <c r="Q370" s="436"/>
      <c r="R370" s="436"/>
      <c r="S370" s="436"/>
      <c r="T370" s="436"/>
      <c r="U370" s="436"/>
      <c r="V370" s="436"/>
      <c r="W370" s="436"/>
      <c r="X370" s="436"/>
      <c r="Y370" s="436"/>
      <c r="Z370" s="436"/>
      <c r="AA370" s="436"/>
      <c r="AB370" s="436"/>
      <c r="AC370" s="436"/>
      <c r="AD370" s="436"/>
    </row>
    <row r="371" ht="15.75" customHeight="1">
      <c r="A371" s="437"/>
      <c r="B371" s="438"/>
      <c r="C371" s="437"/>
      <c r="D371" s="437"/>
      <c r="E371" s="436"/>
      <c r="F371" s="436"/>
      <c r="G371" s="436"/>
      <c r="H371" s="436"/>
      <c r="I371" s="436"/>
      <c r="J371" s="436"/>
      <c r="K371" s="436"/>
      <c r="L371" s="436"/>
      <c r="M371" s="436"/>
      <c r="N371" s="436"/>
      <c r="O371" s="436"/>
      <c r="P371" s="436"/>
      <c r="Q371" s="436"/>
      <c r="R371" s="436"/>
      <c r="S371" s="436"/>
      <c r="T371" s="436"/>
      <c r="U371" s="436"/>
      <c r="V371" s="436"/>
      <c r="W371" s="436"/>
      <c r="X371" s="436"/>
      <c r="Y371" s="436"/>
      <c r="Z371" s="436"/>
      <c r="AA371" s="436"/>
      <c r="AB371" s="436"/>
      <c r="AC371" s="436"/>
      <c r="AD371" s="436"/>
    </row>
    <row r="372" ht="15.75" customHeight="1">
      <c r="A372" s="437"/>
      <c r="B372" s="438"/>
      <c r="C372" s="437"/>
      <c r="D372" s="437"/>
      <c r="E372" s="436"/>
      <c r="F372" s="436"/>
      <c r="G372" s="436"/>
      <c r="H372" s="436"/>
      <c r="I372" s="436"/>
      <c r="J372" s="436"/>
      <c r="K372" s="436"/>
      <c r="L372" s="436"/>
      <c r="M372" s="436"/>
      <c r="N372" s="436"/>
      <c r="O372" s="436"/>
      <c r="P372" s="436"/>
      <c r="Q372" s="436"/>
      <c r="R372" s="436"/>
      <c r="S372" s="436"/>
      <c r="T372" s="436"/>
      <c r="U372" s="436"/>
      <c r="V372" s="436"/>
      <c r="W372" s="436"/>
      <c r="X372" s="436"/>
      <c r="Y372" s="436"/>
      <c r="Z372" s="436"/>
      <c r="AA372" s="436"/>
      <c r="AB372" s="436"/>
      <c r="AC372" s="436"/>
      <c r="AD372" s="436"/>
    </row>
    <row r="373" ht="15.75" customHeight="1">
      <c r="A373" s="437"/>
      <c r="B373" s="438"/>
      <c r="C373" s="437"/>
      <c r="D373" s="437"/>
      <c r="E373" s="436"/>
      <c r="F373" s="436"/>
      <c r="G373" s="436"/>
      <c r="H373" s="436"/>
      <c r="I373" s="436"/>
      <c r="J373" s="436"/>
      <c r="K373" s="436"/>
      <c r="L373" s="436"/>
      <c r="M373" s="436"/>
      <c r="N373" s="436"/>
      <c r="O373" s="436"/>
      <c r="P373" s="436"/>
      <c r="Q373" s="436"/>
      <c r="R373" s="436"/>
      <c r="S373" s="436"/>
      <c r="T373" s="436"/>
      <c r="U373" s="436"/>
      <c r="V373" s="436"/>
      <c r="W373" s="436"/>
      <c r="X373" s="436"/>
      <c r="Y373" s="436"/>
      <c r="Z373" s="436"/>
      <c r="AA373" s="436"/>
      <c r="AB373" s="436"/>
      <c r="AC373" s="436"/>
      <c r="AD373" s="436"/>
    </row>
    <row r="374" ht="15.75" customHeight="1">
      <c r="A374" s="437"/>
      <c r="B374" s="438"/>
      <c r="C374" s="437"/>
      <c r="D374" s="437"/>
      <c r="E374" s="436"/>
      <c r="F374" s="436"/>
      <c r="G374" s="436"/>
      <c r="H374" s="436"/>
      <c r="I374" s="436"/>
      <c r="J374" s="436"/>
      <c r="K374" s="436"/>
      <c r="L374" s="436"/>
      <c r="M374" s="436"/>
      <c r="N374" s="436"/>
      <c r="O374" s="436"/>
      <c r="P374" s="436"/>
      <c r="Q374" s="436"/>
      <c r="R374" s="436"/>
      <c r="S374" s="436"/>
      <c r="T374" s="436"/>
      <c r="U374" s="436"/>
      <c r="V374" s="436"/>
      <c r="W374" s="436"/>
      <c r="X374" s="436"/>
      <c r="Y374" s="436"/>
      <c r="Z374" s="436"/>
      <c r="AA374" s="436"/>
      <c r="AB374" s="436"/>
      <c r="AC374" s="436"/>
      <c r="AD374" s="436"/>
    </row>
    <row r="375" ht="15.75" customHeight="1">
      <c r="A375" s="437"/>
      <c r="B375" s="438"/>
      <c r="C375" s="437"/>
      <c r="D375" s="437"/>
      <c r="E375" s="436"/>
      <c r="F375" s="436"/>
      <c r="G375" s="436"/>
      <c r="H375" s="436"/>
      <c r="I375" s="436"/>
      <c r="J375" s="436"/>
      <c r="K375" s="436"/>
      <c r="L375" s="436"/>
      <c r="M375" s="436"/>
      <c r="N375" s="436"/>
      <c r="O375" s="436"/>
      <c r="P375" s="436"/>
      <c r="Q375" s="436"/>
      <c r="R375" s="436"/>
      <c r="S375" s="436"/>
      <c r="T375" s="436"/>
      <c r="U375" s="436"/>
      <c r="V375" s="436"/>
      <c r="W375" s="436"/>
      <c r="X375" s="436"/>
      <c r="Y375" s="436"/>
      <c r="Z375" s="436"/>
      <c r="AA375" s="436"/>
      <c r="AB375" s="436"/>
      <c r="AC375" s="436"/>
      <c r="AD375" s="436"/>
    </row>
    <row r="376" ht="15.75" customHeight="1">
      <c r="A376" s="437"/>
      <c r="B376" s="438"/>
      <c r="C376" s="437"/>
      <c r="D376" s="437"/>
      <c r="E376" s="436"/>
      <c r="F376" s="436"/>
      <c r="G376" s="436"/>
      <c r="H376" s="436"/>
      <c r="I376" s="436"/>
      <c r="J376" s="436"/>
      <c r="K376" s="436"/>
      <c r="L376" s="436"/>
      <c r="M376" s="436"/>
      <c r="N376" s="436"/>
      <c r="O376" s="436"/>
      <c r="P376" s="436"/>
      <c r="Q376" s="436"/>
      <c r="R376" s="436"/>
      <c r="S376" s="436"/>
      <c r="T376" s="436"/>
      <c r="U376" s="436"/>
      <c r="V376" s="436"/>
      <c r="W376" s="436"/>
      <c r="X376" s="436"/>
      <c r="Y376" s="436"/>
      <c r="Z376" s="436"/>
      <c r="AA376" s="436"/>
      <c r="AB376" s="436"/>
      <c r="AC376" s="436"/>
      <c r="AD376" s="436"/>
    </row>
    <row r="377" ht="15.75" customHeight="1">
      <c r="A377" s="437"/>
      <c r="B377" s="438"/>
      <c r="C377" s="437"/>
      <c r="D377" s="437"/>
      <c r="E377" s="436"/>
      <c r="F377" s="436"/>
      <c r="G377" s="436"/>
      <c r="H377" s="436"/>
      <c r="I377" s="436"/>
      <c r="J377" s="436"/>
      <c r="K377" s="436"/>
      <c r="L377" s="436"/>
      <c r="M377" s="436"/>
      <c r="N377" s="436"/>
      <c r="O377" s="436"/>
      <c r="P377" s="436"/>
      <c r="Q377" s="436"/>
      <c r="R377" s="436"/>
      <c r="S377" s="436"/>
      <c r="T377" s="436"/>
      <c r="U377" s="436"/>
      <c r="V377" s="436"/>
      <c r="W377" s="436"/>
      <c r="X377" s="436"/>
      <c r="Y377" s="436"/>
      <c r="Z377" s="436"/>
      <c r="AA377" s="436"/>
      <c r="AB377" s="436"/>
      <c r="AC377" s="436"/>
      <c r="AD377" s="436"/>
    </row>
    <row r="378" ht="15.75" customHeight="1">
      <c r="A378" s="437"/>
      <c r="B378" s="438"/>
      <c r="C378" s="437"/>
      <c r="D378" s="437"/>
      <c r="E378" s="436"/>
      <c r="F378" s="436"/>
      <c r="G378" s="436"/>
      <c r="H378" s="436"/>
      <c r="I378" s="436"/>
      <c r="J378" s="436"/>
      <c r="K378" s="436"/>
      <c r="L378" s="436"/>
      <c r="M378" s="436"/>
      <c r="N378" s="436"/>
      <c r="O378" s="436"/>
      <c r="P378" s="436"/>
      <c r="Q378" s="436"/>
      <c r="R378" s="436"/>
      <c r="S378" s="436"/>
      <c r="T378" s="436"/>
      <c r="U378" s="436"/>
      <c r="V378" s="436"/>
      <c r="W378" s="436"/>
      <c r="X378" s="436"/>
      <c r="Y378" s="436"/>
      <c r="Z378" s="436"/>
      <c r="AA378" s="436"/>
      <c r="AB378" s="436"/>
      <c r="AC378" s="436"/>
      <c r="AD378" s="436"/>
    </row>
    <row r="379" ht="15.75" customHeight="1">
      <c r="A379" s="437"/>
      <c r="B379" s="438"/>
      <c r="C379" s="437"/>
      <c r="D379" s="437"/>
      <c r="E379" s="436"/>
      <c r="F379" s="436"/>
      <c r="G379" s="436"/>
      <c r="H379" s="436"/>
      <c r="I379" s="436"/>
      <c r="J379" s="436"/>
      <c r="K379" s="436"/>
      <c r="L379" s="436"/>
      <c r="M379" s="436"/>
      <c r="N379" s="436"/>
      <c r="O379" s="436"/>
      <c r="P379" s="436"/>
      <c r="Q379" s="436"/>
      <c r="R379" s="436"/>
      <c r="S379" s="436"/>
      <c r="T379" s="436"/>
      <c r="U379" s="436"/>
      <c r="V379" s="436"/>
      <c r="W379" s="436"/>
      <c r="X379" s="436"/>
      <c r="Y379" s="436"/>
      <c r="Z379" s="436"/>
      <c r="AA379" s="436"/>
      <c r="AB379" s="436"/>
      <c r="AC379" s="436"/>
      <c r="AD379" s="436"/>
    </row>
    <row r="380" ht="15.75" customHeight="1">
      <c r="A380" s="437"/>
      <c r="B380" s="438"/>
      <c r="C380" s="437"/>
      <c r="D380" s="437"/>
      <c r="E380" s="436"/>
      <c r="F380" s="436"/>
      <c r="G380" s="436"/>
      <c r="H380" s="436"/>
      <c r="I380" s="436"/>
      <c r="J380" s="436"/>
      <c r="K380" s="436"/>
      <c r="L380" s="436"/>
      <c r="M380" s="436"/>
      <c r="N380" s="436"/>
      <c r="O380" s="436"/>
      <c r="P380" s="436"/>
      <c r="Q380" s="436"/>
      <c r="R380" s="436"/>
      <c r="S380" s="436"/>
      <c r="T380" s="436"/>
      <c r="U380" s="436"/>
      <c r="V380" s="436"/>
      <c r="W380" s="436"/>
      <c r="X380" s="436"/>
      <c r="Y380" s="436"/>
      <c r="Z380" s="436"/>
      <c r="AA380" s="436"/>
      <c r="AB380" s="436"/>
      <c r="AC380" s="436"/>
      <c r="AD380" s="436"/>
    </row>
    <row r="381" ht="15.75" customHeight="1">
      <c r="A381" s="437"/>
      <c r="B381" s="438"/>
      <c r="C381" s="437"/>
      <c r="D381" s="437"/>
      <c r="E381" s="436"/>
      <c r="F381" s="436"/>
      <c r="G381" s="436"/>
      <c r="H381" s="436"/>
      <c r="I381" s="436"/>
      <c r="J381" s="436"/>
      <c r="K381" s="436"/>
      <c r="L381" s="436"/>
      <c r="M381" s="436"/>
      <c r="N381" s="436"/>
      <c r="O381" s="436"/>
      <c r="P381" s="436"/>
      <c r="Q381" s="436"/>
      <c r="R381" s="436"/>
      <c r="S381" s="436"/>
      <c r="T381" s="436"/>
      <c r="U381" s="436"/>
      <c r="V381" s="436"/>
      <c r="W381" s="436"/>
      <c r="X381" s="436"/>
      <c r="Y381" s="436"/>
      <c r="Z381" s="436"/>
      <c r="AA381" s="436"/>
      <c r="AB381" s="436"/>
      <c r="AC381" s="436"/>
      <c r="AD381" s="436"/>
    </row>
    <row r="382" ht="15.75" customHeight="1">
      <c r="A382" s="437"/>
      <c r="B382" s="438"/>
      <c r="C382" s="437"/>
      <c r="D382" s="437"/>
      <c r="E382" s="436"/>
      <c r="F382" s="436"/>
      <c r="G382" s="436"/>
      <c r="H382" s="436"/>
      <c r="I382" s="436"/>
      <c r="J382" s="436"/>
      <c r="K382" s="436"/>
      <c r="L382" s="436"/>
      <c r="M382" s="436"/>
      <c r="N382" s="436"/>
      <c r="O382" s="436"/>
      <c r="P382" s="436"/>
      <c r="Q382" s="436"/>
      <c r="R382" s="436"/>
      <c r="S382" s="436"/>
      <c r="T382" s="436"/>
      <c r="U382" s="436"/>
      <c r="V382" s="436"/>
      <c r="W382" s="436"/>
      <c r="X382" s="436"/>
      <c r="Y382" s="436"/>
      <c r="Z382" s="436"/>
      <c r="AA382" s="436"/>
      <c r="AB382" s="436"/>
      <c r="AC382" s="436"/>
      <c r="AD382" s="436"/>
    </row>
    <row r="383" ht="15.75" customHeight="1">
      <c r="A383" s="437"/>
      <c r="B383" s="438"/>
      <c r="C383" s="437"/>
      <c r="D383" s="437"/>
      <c r="E383" s="436"/>
      <c r="F383" s="436"/>
      <c r="G383" s="436"/>
      <c r="H383" s="436"/>
      <c r="I383" s="436"/>
      <c r="J383" s="436"/>
      <c r="K383" s="436"/>
      <c r="L383" s="436"/>
      <c r="M383" s="436"/>
      <c r="N383" s="436"/>
      <c r="O383" s="436"/>
      <c r="P383" s="436"/>
      <c r="Q383" s="436"/>
      <c r="R383" s="436"/>
      <c r="S383" s="436"/>
      <c r="T383" s="436"/>
      <c r="U383" s="436"/>
      <c r="V383" s="436"/>
      <c r="W383" s="436"/>
      <c r="X383" s="436"/>
      <c r="Y383" s="436"/>
      <c r="Z383" s="436"/>
      <c r="AA383" s="436"/>
      <c r="AB383" s="436"/>
      <c r="AC383" s="436"/>
      <c r="AD383" s="436"/>
    </row>
    <row r="384" ht="15.75" customHeight="1">
      <c r="A384" s="437"/>
      <c r="B384" s="438"/>
      <c r="C384" s="437"/>
      <c r="D384" s="437"/>
      <c r="E384" s="436"/>
      <c r="F384" s="436"/>
      <c r="G384" s="436"/>
      <c r="H384" s="436"/>
      <c r="I384" s="436"/>
      <c r="J384" s="436"/>
      <c r="K384" s="436"/>
      <c r="L384" s="436"/>
      <c r="M384" s="436"/>
      <c r="N384" s="436"/>
      <c r="O384" s="436"/>
      <c r="P384" s="436"/>
      <c r="Q384" s="436"/>
      <c r="R384" s="436"/>
      <c r="S384" s="436"/>
      <c r="T384" s="436"/>
      <c r="U384" s="436"/>
      <c r="V384" s="436"/>
      <c r="W384" s="436"/>
      <c r="X384" s="436"/>
      <c r="Y384" s="436"/>
      <c r="Z384" s="436"/>
      <c r="AA384" s="436"/>
      <c r="AB384" s="436"/>
      <c r="AC384" s="436"/>
      <c r="AD384" s="436"/>
    </row>
    <row r="385" ht="15.75" customHeight="1">
      <c r="A385" s="437"/>
      <c r="B385" s="438"/>
      <c r="C385" s="437"/>
      <c r="D385" s="437"/>
      <c r="E385" s="436"/>
      <c r="F385" s="436"/>
      <c r="G385" s="436"/>
      <c r="H385" s="436"/>
      <c r="I385" s="436"/>
      <c r="J385" s="436"/>
      <c r="K385" s="436"/>
      <c r="L385" s="436"/>
      <c r="M385" s="436"/>
      <c r="N385" s="436"/>
      <c r="O385" s="436"/>
      <c r="P385" s="436"/>
      <c r="Q385" s="436"/>
      <c r="R385" s="436"/>
      <c r="S385" s="436"/>
      <c r="T385" s="436"/>
      <c r="U385" s="436"/>
      <c r="V385" s="436"/>
      <c r="W385" s="436"/>
      <c r="X385" s="436"/>
      <c r="Y385" s="436"/>
      <c r="Z385" s="436"/>
      <c r="AA385" s="436"/>
      <c r="AB385" s="436"/>
      <c r="AC385" s="436"/>
      <c r="AD385" s="436"/>
    </row>
    <row r="386" ht="15.75" customHeight="1">
      <c r="A386" s="437"/>
      <c r="B386" s="438"/>
      <c r="C386" s="437"/>
      <c r="D386" s="437"/>
      <c r="E386" s="436"/>
      <c r="F386" s="436"/>
      <c r="G386" s="436"/>
      <c r="H386" s="436"/>
      <c r="I386" s="436"/>
      <c r="J386" s="436"/>
      <c r="K386" s="436"/>
      <c r="L386" s="436"/>
      <c r="M386" s="436"/>
      <c r="N386" s="436"/>
      <c r="O386" s="436"/>
      <c r="P386" s="436"/>
      <c r="Q386" s="436"/>
      <c r="R386" s="436"/>
      <c r="S386" s="436"/>
      <c r="T386" s="436"/>
      <c r="U386" s="436"/>
      <c r="V386" s="436"/>
      <c r="W386" s="436"/>
      <c r="X386" s="436"/>
      <c r="Y386" s="436"/>
      <c r="Z386" s="436"/>
      <c r="AA386" s="436"/>
      <c r="AB386" s="436"/>
      <c r="AC386" s="436"/>
      <c r="AD386" s="436"/>
    </row>
    <row r="387" ht="15.75" customHeight="1">
      <c r="A387" s="437"/>
      <c r="B387" s="438"/>
      <c r="C387" s="437"/>
      <c r="D387" s="437"/>
      <c r="E387" s="436"/>
      <c r="F387" s="436"/>
      <c r="G387" s="436"/>
      <c r="H387" s="436"/>
      <c r="I387" s="436"/>
      <c r="J387" s="436"/>
      <c r="K387" s="436"/>
      <c r="L387" s="436"/>
      <c r="M387" s="436"/>
      <c r="N387" s="436"/>
      <c r="O387" s="436"/>
      <c r="P387" s="436"/>
      <c r="Q387" s="436"/>
      <c r="R387" s="436"/>
      <c r="S387" s="436"/>
      <c r="T387" s="436"/>
      <c r="U387" s="436"/>
      <c r="V387" s="436"/>
      <c r="W387" s="436"/>
      <c r="X387" s="436"/>
      <c r="Y387" s="436"/>
      <c r="Z387" s="436"/>
      <c r="AA387" s="436"/>
      <c r="AB387" s="436"/>
      <c r="AC387" s="436"/>
      <c r="AD387" s="436"/>
    </row>
    <row r="388" ht="15.75" customHeight="1">
      <c r="A388" s="437"/>
      <c r="B388" s="438"/>
      <c r="C388" s="437"/>
      <c r="D388" s="437"/>
      <c r="E388" s="436"/>
      <c r="F388" s="436"/>
      <c r="G388" s="436"/>
      <c r="H388" s="436"/>
      <c r="I388" s="436"/>
      <c r="J388" s="436"/>
      <c r="K388" s="436"/>
      <c r="L388" s="436"/>
      <c r="M388" s="436"/>
      <c r="N388" s="436"/>
      <c r="O388" s="436"/>
      <c r="P388" s="436"/>
      <c r="Q388" s="436"/>
      <c r="R388" s="436"/>
      <c r="S388" s="436"/>
      <c r="T388" s="436"/>
      <c r="U388" s="436"/>
      <c r="V388" s="436"/>
      <c r="W388" s="436"/>
      <c r="X388" s="436"/>
      <c r="Y388" s="436"/>
      <c r="Z388" s="436"/>
      <c r="AA388" s="436"/>
      <c r="AB388" s="436"/>
      <c r="AC388" s="436"/>
      <c r="AD388" s="436"/>
    </row>
    <row r="389" ht="15.75" customHeight="1">
      <c r="A389" s="437"/>
      <c r="B389" s="438"/>
      <c r="C389" s="437"/>
      <c r="D389" s="437"/>
      <c r="E389" s="436"/>
      <c r="F389" s="436"/>
      <c r="G389" s="436"/>
      <c r="H389" s="436"/>
      <c r="I389" s="436"/>
      <c r="J389" s="436"/>
      <c r="K389" s="436"/>
      <c r="L389" s="436"/>
      <c r="M389" s="436"/>
      <c r="N389" s="436"/>
      <c r="O389" s="436"/>
      <c r="P389" s="436"/>
      <c r="Q389" s="436"/>
      <c r="R389" s="436"/>
      <c r="S389" s="436"/>
      <c r="T389" s="436"/>
      <c r="U389" s="436"/>
      <c r="V389" s="436"/>
      <c r="W389" s="436"/>
      <c r="X389" s="436"/>
      <c r="Y389" s="436"/>
      <c r="Z389" s="436"/>
      <c r="AA389" s="436"/>
      <c r="AB389" s="436"/>
      <c r="AC389" s="436"/>
      <c r="AD389" s="436"/>
    </row>
    <row r="390" ht="15.75" customHeight="1">
      <c r="A390" s="437"/>
      <c r="B390" s="438"/>
      <c r="C390" s="437"/>
      <c r="D390" s="437"/>
      <c r="E390" s="436"/>
      <c r="F390" s="436"/>
      <c r="G390" s="436"/>
      <c r="H390" s="436"/>
      <c r="I390" s="436"/>
      <c r="J390" s="436"/>
      <c r="K390" s="436"/>
      <c r="L390" s="436"/>
      <c r="M390" s="436"/>
      <c r="N390" s="436"/>
      <c r="O390" s="436"/>
      <c r="P390" s="436"/>
      <c r="Q390" s="436"/>
      <c r="R390" s="436"/>
      <c r="S390" s="436"/>
      <c r="T390" s="436"/>
      <c r="U390" s="436"/>
      <c r="V390" s="436"/>
      <c r="W390" s="436"/>
      <c r="X390" s="436"/>
      <c r="Y390" s="436"/>
      <c r="Z390" s="436"/>
      <c r="AA390" s="436"/>
      <c r="AB390" s="436"/>
      <c r="AC390" s="436"/>
      <c r="AD390" s="436"/>
    </row>
    <row r="391" ht="15.75" customHeight="1">
      <c r="A391" s="437"/>
      <c r="B391" s="438"/>
      <c r="C391" s="437"/>
      <c r="D391" s="437"/>
      <c r="E391" s="436"/>
      <c r="F391" s="436"/>
      <c r="G391" s="436"/>
      <c r="H391" s="436"/>
      <c r="I391" s="436"/>
      <c r="J391" s="436"/>
      <c r="K391" s="436"/>
      <c r="L391" s="436"/>
      <c r="M391" s="436"/>
      <c r="N391" s="436"/>
      <c r="O391" s="436"/>
      <c r="P391" s="436"/>
      <c r="Q391" s="436"/>
      <c r="R391" s="436"/>
      <c r="S391" s="436"/>
      <c r="T391" s="436"/>
      <c r="U391" s="436"/>
      <c r="V391" s="436"/>
      <c r="W391" s="436"/>
      <c r="X391" s="436"/>
      <c r="Y391" s="436"/>
      <c r="Z391" s="436"/>
      <c r="AA391" s="436"/>
      <c r="AB391" s="436"/>
      <c r="AC391" s="436"/>
      <c r="AD391" s="436"/>
    </row>
    <row r="392" ht="15.75" customHeight="1">
      <c r="A392" s="437"/>
      <c r="B392" s="438"/>
      <c r="C392" s="437"/>
      <c r="D392" s="437"/>
      <c r="E392" s="436"/>
      <c r="F392" s="436"/>
      <c r="G392" s="436"/>
      <c r="H392" s="436"/>
      <c r="I392" s="436"/>
      <c r="J392" s="436"/>
      <c r="K392" s="436"/>
      <c r="L392" s="436"/>
      <c r="M392" s="436"/>
      <c r="N392" s="436"/>
      <c r="O392" s="436"/>
      <c r="P392" s="436"/>
      <c r="Q392" s="436"/>
      <c r="R392" s="436"/>
      <c r="S392" s="436"/>
      <c r="T392" s="436"/>
      <c r="U392" s="436"/>
      <c r="V392" s="436"/>
      <c r="W392" s="436"/>
      <c r="X392" s="436"/>
      <c r="Y392" s="436"/>
      <c r="Z392" s="436"/>
      <c r="AA392" s="436"/>
      <c r="AB392" s="436"/>
      <c r="AC392" s="436"/>
      <c r="AD392" s="436"/>
    </row>
    <row r="393" ht="15.75" customHeight="1">
      <c r="A393" s="437"/>
      <c r="B393" s="438"/>
      <c r="C393" s="437"/>
      <c r="D393" s="437"/>
      <c r="E393" s="436"/>
      <c r="F393" s="436"/>
      <c r="G393" s="436"/>
      <c r="H393" s="436"/>
      <c r="I393" s="436"/>
      <c r="J393" s="436"/>
      <c r="K393" s="436"/>
      <c r="L393" s="436"/>
      <c r="M393" s="436"/>
      <c r="N393" s="436"/>
      <c r="O393" s="436"/>
      <c r="P393" s="436"/>
      <c r="Q393" s="436"/>
      <c r="R393" s="436"/>
      <c r="S393" s="436"/>
      <c r="T393" s="436"/>
      <c r="U393" s="436"/>
      <c r="V393" s="436"/>
      <c r="W393" s="436"/>
      <c r="X393" s="436"/>
      <c r="Y393" s="436"/>
      <c r="Z393" s="436"/>
      <c r="AA393" s="436"/>
      <c r="AB393" s="436"/>
      <c r="AC393" s="436"/>
      <c r="AD393" s="436"/>
    </row>
    <row r="394" ht="15.75" customHeight="1">
      <c r="A394" s="437"/>
      <c r="B394" s="438"/>
      <c r="C394" s="437"/>
      <c r="D394" s="437"/>
      <c r="E394" s="436"/>
      <c r="F394" s="436"/>
      <c r="G394" s="436"/>
      <c r="H394" s="436"/>
      <c r="I394" s="436"/>
      <c r="J394" s="436"/>
      <c r="K394" s="436"/>
      <c r="L394" s="436"/>
      <c r="M394" s="436"/>
      <c r="N394" s="436"/>
      <c r="O394" s="436"/>
      <c r="P394" s="436"/>
      <c r="Q394" s="436"/>
      <c r="R394" s="436"/>
      <c r="S394" s="436"/>
      <c r="T394" s="436"/>
      <c r="U394" s="436"/>
      <c r="V394" s="436"/>
      <c r="W394" s="436"/>
      <c r="X394" s="436"/>
      <c r="Y394" s="436"/>
      <c r="Z394" s="436"/>
      <c r="AA394" s="436"/>
      <c r="AB394" s="436"/>
      <c r="AC394" s="436"/>
      <c r="AD394" s="436"/>
    </row>
    <row r="395" ht="15.75" customHeight="1">
      <c r="A395" s="437"/>
      <c r="B395" s="438"/>
      <c r="C395" s="437"/>
      <c r="D395" s="437"/>
      <c r="E395" s="436"/>
      <c r="F395" s="436"/>
      <c r="G395" s="436"/>
      <c r="H395" s="436"/>
      <c r="I395" s="436"/>
      <c r="J395" s="436"/>
      <c r="K395" s="436"/>
      <c r="L395" s="436"/>
      <c r="M395" s="436"/>
      <c r="N395" s="436"/>
      <c r="O395" s="436"/>
      <c r="P395" s="436"/>
      <c r="Q395" s="436"/>
      <c r="R395" s="436"/>
      <c r="S395" s="436"/>
      <c r="T395" s="436"/>
      <c r="U395" s="436"/>
      <c r="V395" s="436"/>
      <c r="W395" s="436"/>
      <c r="X395" s="436"/>
      <c r="Y395" s="436"/>
      <c r="Z395" s="436"/>
      <c r="AA395" s="436"/>
      <c r="AB395" s="436"/>
      <c r="AC395" s="436"/>
      <c r="AD395" s="436"/>
    </row>
    <row r="396" ht="15.75" customHeight="1">
      <c r="A396" s="437"/>
      <c r="B396" s="438"/>
      <c r="C396" s="437"/>
      <c r="D396" s="437"/>
      <c r="E396" s="436"/>
      <c r="F396" s="436"/>
      <c r="G396" s="436"/>
      <c r="H396" s="436"/>
      <c r="I396" s="436"/>
      <c r="J396" s="436"/>
      <c r="K396" s="436"/>
      <c r="L396" s="436"/>
      <c r="M396" s="436"/>
      <c r="N396" s="436"/>
      <c r="O396" s="436"/>
      <c r="P396" s="436"/>
      <c r="Q396" s="436"/>
      <c r="R396" s="436"/>
      <c r="S396" s="436"/>
      <c r="T396" s="436"/>
      <c r="U396" s="436"/>
      <c r="V396" s="436"/>
      <c r="W396" s="436"/>
      <c r="X396" s="436"/>
      <c r="Y396" s="436"/>
      <c r="Z396" s="436"/>
      <c r="AA396" s="436"/>
      <c r="AB396" s="436"/>
      <c r="AC396" s="436"/>
      <c r="AD396" s="436"/>
    </row>
    <row r="397" ht="15.75" customHeight="1">
      <c r="A397" s="437"/>
      <c r="B397" s="438"/>
      <c r="C397" s="437"/>
      <c r="D397" s="437"/>
      <c r="E397" s="436"/>
      <c r="F397" s="436"/>
      <c r="G397" s="436"/>
      <c r="H397" s="436"/>
      <c r="I397" s="436"/>
      <c r="J397" s="436"/>
      <c r="K397" s="436"/>
      <c r="L397" s="436"/>
      <c r="M397" s="436"/>
      <c r="N397" s="436"/>
      <c r="O397" s="436"/>
      <c r="P397" s="436"/>
      <c r="Q397" s="436"/>
      <c r="R397" s="436"/>
      <c r="S397" s="436"/>
      <c r="T397" s="436"/>
      <c r="U397" s="436"/>
      <c r="V397" s="436"/>
      <c r="W397" s="436"/>
      <c r="X397" s="436"/>
      <c r="Y397" s="436"/>
      <c r="Z397" s="436"/>
      <c r="AA397" s="436"/>
      <c r="AB397" s="436"/>
      <c r="AC397" s="436"/>
      <c r="AD397" s="436"/>
    </row>
    <row r="398" ht="15.75" customHeight="1">
      <c r="A398" s="437"/>
      <c r="B398" s="438"/>
      <c r="C398" s="437"/>
      <c r="D398" s="437"/>
      <c r="E398" s="436"/>
      <c r="F398" s="436"/>
      <c r="G398" s="436"/>
      <c r="H398" s="436"/>
      <c r="I398" s="436"/>
      <c r="J398" s="436"/>
      <c r="K398" s="436"/>
      <c r="L398" s="436"/>
      <c r="M398" s="436"/>
      <c r="N398" s="436"/>
      <c r="O398" s="436"/>
      <c r="P398" s="436"/>
      <c r="Q398" s="436"/>
      <c r="R398" s="436"/>
      <c r="S398" s="436"/>
      <c r="T398" s="436"/>
      <c r="U398" s="436"/>
      <c r="V398" s="436"/>
      <c r="W398" s="436"/>
      <c r="X398" s="436"/>
      <c r="Y398" s="436"/>
      <c r="Z398" s="436"/>
      <c r="AA398" s="436"/>
      <c r="AB398" s="436"/>
      <c r="AC398" s="436"/>
      <c r="AD398" s="436"/>
    </row>
    <row r="399" ht="15.75" customHeight="1">
      <c r="A399" s="437"/>
      <c r="B399" s="438"/>
      <c r="C399" s="437"/>
      <c r="D399" s="437"/>
      <c r="E399" s="436"/>
      <c r="F399" s="436"/>
      <c r="G399" s="436"/>
      <c r="H399" s="436"/>
      <c r="I399" s="436"/>
      <c r="J399" s="436"/>
      <c r="K399" s="436"/>
      <c r="L399" s="436"/>
      <c r="M399" s="436"/>
      <c r="N399" s="436"/>
      <c r="O399" s="436"/>
      <c r="P399" s="436"/>
      <c r="Q399" s="436"/>
      <c r="R399" s="436"/>
      <c r="S399" s="436"/>
      <c r="T399" s="436"/>
      <c r="U399" s="436"/>
      <c r="V399" s="436"/>
      <c r="W399" s="436"/>
      <c r="X399" s="436"/>
      <c r="Y399" s="436"/>
      <c r="Z399" s="436"/>
      <c r="AA399" s="436"/>
      <c r="AB399" s="436"/>
      <c r="AC399" s="436"/>
      <c r="AD399" s="436"/>
    </row>
    <row r="400" ht="15.75" customHeight="1">
      <c r="A400" s="437"/>
      <c r="B400" s="438"/>
      <c r="C400" s="437"/>
      <c r="D400" s="437"/>
      <c r="E400" s="436"/>
      <c r="F400" s="436"/>
      <c r="G400" s="436"/>
      <c r="H400" s="436"/>
      <c r="I400" s="436"/>
      <c r="J400" s="436"/>
      <c r="K400" s="436"/>
      <c r="L400" s="436"/>
      <c r="M400" s="436"/>
      <c r="N400" s="436"/>
      <c r="O400" s="436"/>
      <c r="P400" s="436"/>
      <c r="Q400" s="436"/>
      <c r="R400" s="436"/>
      <c r="S400" s="436"/>
      <c r="T400" s="436"/>
      <c r="U400" s="436"/>
      <c r="V400" s="436"/>
      <c r="W400" s="436"/>
      <c r="X400" s="436"/>
      <c r="Y400" s="436"/>
      <c r="Z400" s="436"/>
      <c r="AA400" s="436"/>
      <c r="AB400" s="436"/>
      <c r="AC400" s="436"/>
      <c r="AD400" s="436"/>
    </row>
    <row r="401" ht="15.75" customHeight="1">
      <c r="A401" s="437"/>
      <c r="B401" s="438"/>
      <c r="C401" s="437"/>
      <c r="D401" s="437"/>
      <c r="E401" s="436"/>
      <c r="F401" s="436"/>
      <c r="G401" s="436"/>
      <c r="H401" s="436"/>
      <c r="I401" s="436"/>
      <c r="J401" s="436"/>
      <c r="K401" s="436"/>
      <c r="L401" s="436"/>
      <c r="M401" s="436"/>
      <c r="N401" s="436"/>
      <c r="O401" s="436"/>
      <c r="P401" s="436"/>
      <c r="Q401" s="436"/>
      <c r="R401" s="436"/>
      <c r="S401" s="436"/>
      <c r="T401" s="436"/>
      <c r="U401" s="436"/>
      <c r="V401" s="436"/>
      <c r="W401" s="436"/>
      <c r="X401" s="436"/>
      <c r="Y401" s="436"/>
      <c r="Z401" s="436"/>
      <c r="AA401" s="436"/>
      <c r="AB401" s="436"/>
      <c r="AC401" s="436"/>
      <c r="AD401" s="436"/>
    </row>
    <row r="402" ht="15.75" customHeight="1">
      <c r="A402" s="437"/>
      <c r="B402" s="438"/>
      <c r="C402" s="437"/>
      <c r="D402" s="437"/>
      <c r="E402" s="436"/>
      <c r="F402" s="436"/>
      <c r="G402" s="436"/>
      <c r="H402" s="436"/>
      <c r="I402" s="436"/>
      <c r="J402" s="436"/>
      <c r="K402" s="436"/>
      <c r="L402" s="436"/>
      <c r="M402" s="436"/>
      <c r="N402" s="436"/>
      <c r="O402" s="436"/>
      <c r="P402" s="436"/>
      <c r="Q402" s="436"/>
      <c r="R402" s="436"/>
      <c r="S402" s="436"/>
      <c r="T402" s="436"/>
      <c r="U402" s="436"/>
      <c r="V402" s="436"/>
      <c r="W402" s="436"/>
      <c r="X402" s="436"/>
      <c r="Y402" s="436"/>
      <c r="Z402" s="436"/>
      <c r="AA402" s="436"/>
      <c r="AB402" s="436"/>
      <c r="AC402" s="436"/>
      <c r="AD402" s="436"/>
    </row>
    <row r="403" ht="15.75" customHeight="1">
      <c r="A403" s="437"/>
      <c r="B403" s="438"/>
      <c r="C403" s="437"/>
      <c r="D403" s="437"/>
      <c r="E403" s="436"/>
      <c r="F403" s="436"/>
      <c r="G403" s="436"/>
      <c r="H403" s="436"/>
      <c r="I403" s="436"/>
      <c r="J403" s="436"/>
      <c r="K403" s="436"/>
      <c r="L403" s="436"/>
      <c r="M403" s="436"/>
      <c r="N403" s="436"/>
      <c r="O403" s="436"/>
      <c r="P403" s="436"/>
      <c r="Q403" s="436"/>
      <c r="R403" s="436"/>
      <c r="S403" s="436"/>
      <c r="T403" s="436"/>
      <c r="U403" s="436"/>
      <c r="V403" s="436"/>
      <c r="W403" s="436"/>
      <c r="X403" s="436"/>
      <c r="Y403" s="436"/>
      <c r="Z403" s="436"/>
      <c r="AA403" s="436"/>
      <c r="AB403" s="436"/>
      <c r="AC403" s="436"/>
      <c r="AD403" s="436"/>
    </row>
    <row r="404" ht="15.75" customHeight="1">
      <c r="A404" s="437"/>
      <c r="B404" s="438"/>
      <c r="C404" s="437"/>
      <c r="D404" s="437"/>
      <c r="E404" s="436"/>
      <c r="F404" s="436"/>
      <c r="G404" s="436"/>
      <c r="H404" s="436"/>
      <c r="I404" s="436"/>
      <c r="J404" s="436"/>
      <c r="K404" s="436"/>
      <c r="L404" s="436"/>
      <c r="M404" s="436"/>
      <c r="N404" s="436"/>
      <c r="O404" s="436"/>
      <c r="P404" s="436"/>
      <c r="Q404" s="436"/>
      <c r="R404" s="436"/>
      <c r="S404" s="436"/>
      <c r="T404" s="436"/>
      <c r="U404" s="436"/>
      <c r="V404" s="436"/>
      <c r="W404" s="436"/>
      <c r="X404" s="436"/>
      <c r="Y404" s="436"/>
      <c r="Z404" s="436"/>
      <c r="AA404" s="436"/>
      <c r="AB404" s="436"/>
      <c r="AC404" s="436"/>
      <c r="AD404" s="436"/>
    </row>
    <row r="405" ht="15.75" customHeight="1">
      <c r="A405" s="437"/>
      <c r="B405" s="438"/>
      <c r="C405" s="437"/>
      <c r="D405" s="437"/>
      <c r="E405" s="436"/>
      <c r="F405" s="436"/>
      <c r="G405" s="436"/>
      <c r="H405" s="436"/>
      <c r="I405" s="436"/>
      <c r="J405" s="436"/>
      <c r="K405" s="436"/>
      <c r="L405" s="436"/>
      <c r="M405" s="436"/>
      <c r="N405" s="436"/>
      <c r="O405" s="436"/>
      <c r="P405" s="436"/>
      <c r="Q405" s="436"/>
      <c r="R405" s="436"/>
      <c r="S405" s="436"/>
      <c r="T405" s="436"/>
      <c r="U405" s="436"/>
      <c r="V405" s="436"/>
      <c r="W405" s="436"/>
      <c r="X405" s="436"/>
      <c r="Y405" s="436"/>
      <c r="Z405" s="436"/>
      <c r="AA405" s="436"/>
      <c r="AB405" s="436"/>
      <c r="AC405" s="436"/>
      <c r="AD405" s="436"/>
    </row>
    <row r="406" ht="15.75" customHeight="1">
      <c r="A406" s="437"/>
      <c r="B406" s="438"/>
      <c r="C406" s="437"/>
      <c r="D406" s="437"/>
      <c r="E406" s="436"/>
      <c r="F406" s="436"/>
      <c r="G406" s="436"/>
      <c r="H406" s="436"/>
      <c r="I406" s="436"/>
      <c r="J406" s="436"/>
      <c r="K406" s="436"/>
      <c r="L406" s="436"/>
      <c r="M406" s="436"/>
      <c r="N406" s="436"/>
      <c r="O406" s="436"/>
      <c r="P406" s="436"/>
      <c r="Q406" s="436"/>
      <c r="R406" s="436"/>
      <c r="S406" s="436"/>
      <c r="T406" s="436"/>
      <c r="U406" s="436"/>
      <c r="V406" s="436"/>
      <c r="W406" s="436"/>
      <c r="X406" s="436"/>
      <c r="Y406" s="436"/>
      <c r="Z406" s="436"/>
      <c r="AA406" s="436"/>
      <c r="AB406" s="436"/>
      <c r="AC406" s="436"/>
      <c r="AD406" s="436"/>
    </row>
    <row r="407" ht="15.75" customHeight="1">
      <c r="A407" s="437"/>
      <c r="B407" s="438"/>
      <c r="C407" s="437"/>
      <c r="D407" s="437"/>
      <c r="E407" s="436"/>
      <c r="F407" s="436"/>
      <c r="G407" s="436"/>
      <c r="H407" s="436"/>
      <c r="I407" s="436"/>
      <c r="J407" s="436"/>
      <c r="K407" s="436"/>
      <c r="L407" s="436"/>
      <c r="M407" s="436"/>
      <c r="N407" s="436"/>
      <c r="O407" s="436"/>
      <c r="P407" s="436"/>
      <c r="Q407" s="436"/>
      <c r="R407" s="436"/>
      <c r="S407" s="436"/>
      <c r="T407" s="436"/>
      <c r="U407" s="436"/>
      <c r="V407" s="436"/>
      <c r="W407" s="436"/>
      <c r="X407" s="436"/>
      <c r="Y407" s="436"/>
      <c r="Z407" s="436"/>
      <c r="AA407" s="436"/>
      <c r="AB407" s="436"/>
      <c r="AC407" s="436"/>
      <c r="AD407" s="436"/>
    </row>
    <row r="408" ht="15.75" customHeight="1">
      <c r="A408" s="437"/>
      <c r="B408" s="438"/>
      <c r="C408" s="437"/>
      <c r="D408" s="437"/>
      <c r="E408" s="436"/>
      <c r="F408" s="436"/>
      <c r="G408" s="436"/>
      <c r="H408" s="436"/>
      <c r="I408" s="436"/>
      <c r="J408" s="436"/>
      <c r="K408" s="436"/>
      <c r="L408" s="436"/>
      <c r="M408" s="436"/>
      <c r="N408" s="436"/>
      <c r="O408" s="436"/>
      <c r="P408" s="436"/>
      <c r="Q408" s="436"/>
      <c r="R408" s="436"/>
      <c r="S408" s="436"/>
      <c r="T408" s="436"/>
      <c r="U408" s="436"/>
      <c r="V408" s="436"/>
      <c r="W408" s="436"/>
      <c r="X408" s="436"/>
      <c r="Y408" s="436"/>
      <c r="Z408" s="436"/>
      <c r="AA408" s="436"/>
      <c r="AB408" s="436"/>
      <c r="AC408" s="436"/>
      <c r="AD408" s="436"/>
    </row>
    <row r="409" ht="15.75" customHeight="1">
      <c r="A409" s="437"/>
      <c r="B409" s="438"/>
      <c r="C409" s="437"/>
      <c r="D409" s="437"/>
      <c r="E409" s="436"/>
      <c r="F409" s="436"/>
      <c r="G409" s="436"/>
      <c r="H409" s="436"/>
      <c r="I409" s="436"/>
      <c r="J409" s="436"/>
      <c r="K409" s="436"/>
      <c r="L409" s="436"/>
      <c r="M409" s="436"/>
      <c r="N409" s="436"/>
      <c r="O409" s="436"/>
      <c r="P409" s="436"/>
      <c r="Q409" s="436"/>
      <c r="R409" s="436"/>
      <c r="S409" s="436"/>
      <c r="T409" s="436"/>
      <c r="U409" s="436"/>
      <c r="V409" s="436"/>
      <c r="W409" s="436"/>
      <c r="X409" s="436"/>
      <c r="Y409" s="436"/>
      <c r="Z409" s="436"/>
      <c r="AA409" s="436"/>
      <c r="AB409" s="436"/>
      <c r="AC409" s="436"/>
      <c r="AD409" s="436"/>
    </row>
    <row r="410" ht="15.75" customHeight="1">
      <c r="A410" s="437"/>
      <c r="B410" s="438"/>
      <c r="C410" s="437"/>
      <c r="D410" s="437"/>
      <c r="E410" s="436"/>
      <c r="F410" s="436"/>
      <c r="G410" s="436"/>
      <c r="H410" s="436"/>
      <c r="I410" s="436"/>
      <c r="J410" s="436"/>
      <c r="K410" s="436"/>
      <c r="L410" s="436"/>
      <c r="M410" s="436"/>
      <c r="N410" s="436"/>
      <c r="O410" s="436"/>
      <c r="P410" s="436"/>
      <c r="Q410" s="436"/>
      <c r="R410" s="436"/>
      <c r="S410" s="436"/>
      <c r="T410" s="436"/>
      <c r="U410" s="436"/>
      <c r="V410" s="436"/>
      <c r="W410" s="436"/>
      <c r="X410" s="436"/>
      <c r="Y410" s="436"/>
      <c r="Z410" s="436"/>
      <c r="AA410" s="436"/>
      <c r="AB410" s="436"/>
      <c r="AC410" s="436"/>
      <c r="AD410" s="436"/>
    </row>
    <row r="411" ht="15.75" customHeight="1">
      <c r="A411" s="437"/>
      <c r="B411" s="438"/>
      <c r="C411" s="437"/>
      <c r="D411" s="437"/>
      <c r="E411" s="436"/>
      <c r="F411" s="436"/>
      <c r="G411" s="436"/>
      <c r="H411" s="436"/>
      <c r="I411" s="436"/>
      <c r="J411" s="436"/>
      <c r="K411" s="436"/>
      <c r="L411" s="436"/>
      <c r="M411" s="436"/>
      <c r="N411" s="436"/>
      <c r="O411" s="436"/>
      <c r="P411" s="436"/>
      <c r="Q411" s="436"/>
      <c r="R411" s="436"/>
      <c r="S411" s="436"/>
      <c r="T411" s="436"/>
      <c r="U411" s="436"/>
      <c r="V411" s="436"/>
      <c r="W411" s="436"/>
      <c r="X411" s="436"/>
      <c r="Y411" s="436"/>
      <c r="Z411" s="436"/>
      <c r="AA411" s="436"/>
      <c r="AB411" s="436"/>
      <c r="AC411" s="436"/>
      <c r="AD411" s="436"/>
    </row>
    <row r="412" ht="15.75" customHeight="1">
      <c r="A412" s="437"/>
      <c r="B412" s="438"/>
      <c r="C412" s="437"/>
      <c r="D412" s="437"/>
      <c r="E412" s="436"/>
      <c r="F412" s="436"/>
      <c r="G412" s="436"/>
      <c r="H412" s="436"/>
      <c r="I412" s="436"/>
      <c r="J412" s="436"/>
      <c r="K412" s="436"/>
      <c r="L412" s="436"/>
      <c r="M412" s="436"/>
      <c r="N412" s="436"/>
      <c r="O412" s="436"/>
      <c r="P412" s="436"/>
      <c r="Q412" s="436"/>
      <c r="R412" s="436"/>
      <c r="S412" s="436"/>
      <c r="T412" s="436"/>
      <c r="U412" s="436"/>
      <c r="V412" s="436"/>
      <c r="W412" s="436"/>
      <c r="X412" s="436"/>
      <c r="Y412" s="436"/>
      <c r="Z412" s="436"/>
      <c r="AA412" s="436"/>
      <c r="AB412" s="436"/>
      <c r="AC412" s="436"/>
      <c r="AD412" s="436"/>
    </row>
    <row r="413" ht="15.75" customHeight="1">
      <c r="A413" s="437"/>
      <c r="B413" s="438"/>
      <c r="C413" s="437"/>
      <c r="D413" s="437"/>
      <c r="E413" s="436"/>
      <c r="F413" s="436"/>
      <c r="G413" s="436"/>
      <c r="H413" s="436"/>
      <c r="I413" s="436"/>
      <c r="J413" s="436"/>
      <c r="K413" s="436"/>
      <c r="L413" s="436"/>
      <c r="M413" s="436"/>
      <c r="N413" s="436"/>
      <c r="O413" s="436"/>
      <c r="P413" s="436"/>
      <c r="Q413" s="436"/>
      <c r="R413" s="436"/>
      <c r="S413" s="436"/>
      <c r="T413" s="436"/>
      <c r="U413" s="436"/>
      <c r="V413" s="436"/>
      <c r="W413" s="436"/>
      <c r="X413" s="436"/>
      <c r="Y413" s="436"/>
      <c r="Z413" s="436"/>
      <c r="AA413" s="436"/>
      <c r="AB413" s="436"/>
      <c r="AC413" s="436"/>
      <c r="AD413" s="436"/>
    </row>
    <row r="414" ht="15.75" customHeight="1">
      <c r="A414" s="437"/>
      <c r="B414" s="438"/>
      <c r="C414" s="437"/>
      <c r="D414" s="437"/>
      <c r="E414" s="436"/>
      <c r="F414" s="436"/>
      <c r="G414" s="436"/>
      <c r="H414" s="436"/>
      <c r="I414" s="436"/>
      <c r="J414" s="436"/>
      <c r="K414" s="436"/>
      <c r="L414" s="436"/>
      <c r="M414" s="436"/>
      <c r="N414" s="436"/>
      <c r="O414" s="436"/>
      <c r="P414" s="436"/>
      <c r="Q414" s="436"/>
      <c r="R414" s="436"/>
      <c r="S414" s="436"/>
      <c r="T414" s="436"/>
      <c r="U414" s="436"/>
      <c r="V414" s="436"/>
      <c r="W414" s="436"/>
      <c r="X414" s="436"/>
      <c r="Y414" s="436"/>
      <c r="Z414" s="436"/>
      <c r="AA414" s="436"/>
      <c r="AB414" s="436"/>
      <c r="AC414" s="436"/>
      <c r="AD414" s="436"/>
    </row>
    <row r="415" ht="15.75" customHeight="1">
      <c r="A415" s="437"/>
      <c r="B415" s="438"/>
      <c r="C415" s="437"/>
      <c r="D415" s="437"/>
      <c r="E415" s="436"/>
      <c r="F415" s="436"/>
      <c r="G415" s="436"/>
      <c r="H415" s="436"/>
      <c r="I415" s="436"/>
      <c r="J415" s="436"/>
      <c r="K415" s="436"/>
      <c r="L415" s="436"/>
      <c r="M415" s="436"/>
      <c r="N415" s="436"/>
      <c r="O415" s="436"/>
      <c r="P415" s="436"/>
      <c r="Q415" s="436"/>
      <c r="R415" s="436"/>
      <c r="S415" s="436"/>
      <c r="T415" s="436"/>
      <c r="U415" s="436"/>
      <c r="V415" s="436"/>
      <c r="W415" s="436"/>
      <c r="X415" s="436"/>
      <c r="Y415" s="436"/>
      <c r="Z415" s="436"/>
      <c r="AA415" s="436"/>
      <c r="AB415" s="436"/>
      <c r="AC415" s="436"/>
      <c r="AD415" s="436"/>
    </row>
    <row r="416" ht="15.75" customHeight="1">
      <c r="A416" s="437"/>
      <c r="B416" s="438"/>
      <c r="C416" s="437"/>
      <c r="D416" s="437"/>
      <c r="E416" s="436"/>
      <c r="F416" s="436"/>
      <c r="G416" s="436"/>
      <c r="H416" s="436"/>
      <c r="I416" s="436"/>
      <c r="J416" s="436"/>
      <c r="K416" s="436"/>
      <c r="L416" s="436"/>
      <c r="M416" s="436"/>
      <c r="N416" s="436"/>
      <c r="O416" s="436"/>
      <c r="P416" s="436"/>
      <c r="Q416" s="436"/>
      <c r="R416" s="436"/>
      <c r="S416" s="436"/>
      <c r="T416" s="436"/>
      <c r="U416" s="436"/>
      <c r="V416" s="436"/>
      <c r="W416" s="436"/>
      <c r="X416" s="436"/>
      <c r="Y416" s="436"/>
      <c r="Z416" s="436"/>
      <c r="AA416" s="436"/>
      <c r="AB416" s="436"/>
      <c r="AC416" s="436"/>
      <c r="AD416" s="436"/>
    </row>
    <row r="417" ht="15.75" customHeight="1">
      <c r="A417" s="437"/>
      <c r="B417" s="438"/>
      <c r="C417" s="437"/>
      <c r="D417" s="437"/>
      <c r="E417" s="436"/>
      <c r="F417" s="436"/>
      <c r="G417" s="436"/>
      <c r="H417" s="436"/>
      <c r="I417" s="436"/>
      <c r="J417" s="436"/>
      <c r="K417" s="436"/>
      <c r="L417" s="436"/>
      <c r="M417" s="436"/>
      <c r="N417" s="436"/>
      <c r="O417" s="436"/>
      <c r="P417" s="436"/>
      <c r="Q417" s="436"/>
      <c r="R417" s="436"/>
      <c r="S417" s="436"/>
      <c r="T417" s="436"/>
      <c r="U417" s="436"/>
      <c r="V417" s="436"/>
      <c r="W417" s="436"/>
      <c r="X417" s="436"/>
      <c r="Y417" s="436"/>
      <c r="Z417" s="436"/>
      <c r="AA417" s="436"/>
      <c r="AB417" s="436"/>
      <c r="AC417" s="436"/>
      <c r="AD417" s="436"/>
    </row>
    <row r="418" ht="15.75" customHeight="1">
      <c r="A418" s="437"/>
      <c r="B418" s="438"/>
      <c r="C418" s="437"/>
      <c r="D418" s="437"/>
      <c r="E418" s="436"/>
      <c r="F418" s="436"/>
      <c r="G418" s="436"/>
      <c r="H418" s="436"/>
      <c r="I418" s="436"/>
      <c r="J418" s="436"/>
      <c r="K418" s="436"/>
      <c r="L418" s="436"/>
      <c r="M418" s="436"/>
      <c r="N418" s="436"/>
      <c r="O418" s="436"/>
      <c r="P418" s="436"/>
      <c r="Q418" s="436"/>
      <c r="R418" s="436"/>
      <c r="S418" s="436"/>
      <c r="T418" s="436"/>
      <c r="U418" s="436"/>
      <c r="V418" s="436"/>
      <c r="W418" s="436"/>
      <c r="X418" s="436"/>
      <c r="Y418" s="436"/>
      <c r="Z418" s="436"/>
      <c r="AA418" s="436"/>
      <c r="AB418" s="436"/>
      <c r="AC418" s="436"/>
      <c r="AD418" s="436"/>
    </row>
    <row r="419" ht="15.75" customHeight="1">
      <c r="A419" s="437"/>
      <c r="B419" s="438"/>
      <c r="C419" s="437"/>
      <c r="D419" s="437"/>
      <c r="E419" s="436"/>
      <c r="F419" s="436"/>
      <c r="G419" s="436"/>
      <c r="H419" s="436"/>
      <c r="I419" s="436"/>
      <c r="J419" s="436"/>
      <c r="K419" s="436"/>
      <c r="L419" s="436"/>
      <c r="M419" s="436"/>
      <c r="N419" s="436"/>
      <c r="O419" s="436"/>
      <c r="P419" s="436"/>
      <c r="Q419" s="436"/>
      <c r="R419" s="436"/>
      <c r="S419" s="436"/>
      <c r="T419" s="436"/>
      <c r="U419" s="436"/>
      <c r="V419" s="436"/>
      <c r="W419" s="436"/>
      <c r="X419" s="436"/>
      <c r="Y419" s="436"/>
      <c r="Z419" s="436"/>
      <c r="AA419" s="436"/>
      <c r="AB419" s="436"/>
      <c r="AC419" s="436"/>
      <c r="AD419" s="436"/>
    </row>
    <row r="420" ht="15.75" customHeight="1">
      <c r="A420" s="437"/>
      <c r="B420" s="438"/>
      <c r="C420" s="437"/>
      <c r="D420" s="437"/>
      <c r="E420" s="436"/>
      <c r="F420" s="436"/>
      <c r="G420" s="436"/>
      <c r="H420" s="436"/>
      <c r="I420" s="436"/>
      <c r="J420" s="436"/>
      <c r="K420" s="436"/>
      <c r="L420" s="436"/>
      <c r="M420" s="436"/>
      <c r="N420" s="436"/>
      <c r="O420" s="436"/>
      <c r="P420" s="436"/>
      <c r="Q420" s="436"/>
      <c r="R420" s="436"/>
      <c r="S420" s="436"/>
      <c r="T420" s="436"/>
      <c r="U420" s="436"/>
      <c r="V420" s="436"/>
      <c r="W420" s="436"/>
      <c r="X420" s="436"/>
      <c r="Y420" s="436"/>
      <c r="Z420" s="436"/>
      <c r="AA420" s="436"/>
      <c r="AB420" s="436"/>
      <c r="AC420" s="436"/>
      <c r="AD420" s="436"/>
    </row>
    <row r="421" ht="15.75" customHeight="1">
      <c r="A421" s="437"/>
      <c r="B421" s="438"/>
      <c r="C421" s="437"/>
      <c r="D421" s="437"/>
      <c r="E421" s="436"/>
      <c r="F421" s="436"/>
      <c r="G421" s="436"/>
      <c r="H421" s="436"/>
      <c r="I421" s="436"/>
      <c r="J421" s="436"/>
      <c r="K421" s="436"/>
      <c r="L421" s="436"/>
      <c r="M421" s="436"/>
      <c r="N421" s="436"/>
      <c r="O421" s="436"/>
      <c r="P421" s="436"/>
      <c r="Q421" s="436"/>
      <c r="R421" s="436"/>
      <c r="S421" s="436"/>
      <c r="T421" s="436"/>
      <c r="U421" s="436"/>
      <c r="V421" s="436"/>
      <c r="W421" s="436"/>
      <c r="X421" s="436"/>
      <c r="Y421" s="436"/>
      <c r="Z421" s="436"/>
      <c r="AA421" s="436"/>
      <c r="AB421" s="436"/>
      <c r="AC421" s="436"/>
      <c r="AD421" s="436"/>
    </row>
    <row r="422" ht="15.75" customHeight="1">
      <c r="A422" s="437"/>
      <c r="B422" s="438"/>
      <c r="C422" s="437"/>
      <c r="D422" s="437"/>
      <c r="E422" s="436"/>
      <c r="F422" s="436"/>
      <c r="G422" s="436"/>
      <c r="H422" s="436"/>
      <c r="I422" s="436"/>
      <c r="J422" s="436"/>
      <c r="K422" s="436"/>
      <c r="L422" s="436"/>
      <c r="M422" s="436"/>
      <c r="N422" s="436"/>
      <c r="O422" s="436"/>
      <c r="P422" s="436"/>
      <c r="Q422" s="436"/>
      <c r="R422" s="436"/>
      <c r="S422" s="436"/>
      <c r="T422" s="436"/>
      <c r="U422" s="436"/>
      <c r="V422" s="436"/>
      <c r="W422" s="436"/>
      <c r="X422" s="436"/>
      <c r="Y422" s="436"/>
      <c r="Z422" s="436"/>
      <c r="AA422" s="436"/>
      <c r="AB422" s="436"/>
      <c r="AC422" s="436"/>
      <c r="AD422" s="436"/>
    </row>
    <row r="423" ht="15.75" customHeight="1">
      <c r="A423" s="437"/>
      <c r="B423" s="438"/>
      <c r="C423" s="437"/>
      <c r="D423" s="437"/>
      <c r="E423" s="436"/>
      <c r="F423" s="436"/>
      <c r="G423" s="436"/>
      <c r="H423" s="436"/>
      <c r="I423" s="436"/>
      <c r="J423" s="436"/>
      <c r="K423" s="436"/>
      <c r="L423" s="436"/>
      <c r="M423" s="436"/>
      <c r="N423" s="436"/>
      <c r="O423" s="436"/>
      <c r="P423" s="436"/>
      <c r="Q423" s="436"/>
      <c r="R423" s="436"/>
      <c r="S423" s="436"/>
      <c r="T423" s="436"/>
      <c r="U423" s="436"/>
      <c r="V423" s="436"/>
      <c r="W423" s="436"/>
      <c r="X423" s="436"/>
      <c r="Y423" s="436"/>
      <c r="Z423" s="436"/>
      <c r="AA423" s="436"/>
      <c r="AB423" s="436"/>
      <c r="AC423" s="436"/>
      <c r="AD423" s="436"/>
    </row>
    <row r="424" ht="15.75" customHeight="1">
      <c r="A424" s="437"/>
      <c r="B424" s="438"/>
      <c r="C424" s="437"/>
      <c r="D424" s="437"/>
      <c r="E424" s="436"/>
      <c r="F424" s="436"/>
      <c r="G424" s="436"/>
      <c r="H424" s="436"/>
      <c r="I424" s="436"/>
      <c r="J424" s="436"/>
      <c r="K424" s="436"/>
      <c r="L424" s="436"/>
      <c r="M424" s="436"/>
      <c r="N424" s="436"/>
      <c r="O424" s="436"/>
      <c r="P424" s="436"/>
      <c r="Q424" s="436"/>
      <c r="R424" s="436"/>
      <c r="S424" s="436"/>
      <c r="T424" s="436"/>
      <c r="U424" s="436"/>
      <c r="V424" s="436"/>
      <c r="W424" s="436"/>
      <c r="X424" s="436"/>
      <c r="Y424" s="436"/>
      <c r="Z424" s="436"/>
      <c r="AA424" s="436"/>
      <c r="AB424" s="436"/>
      <c r="AC424" s="436"/>
      <c r="AD424" s="436"/>
    </row>
    <row r="425" ht="15.75" customHeight="1">
      <c r="A425" s="437"/>
      <c r="B425" s="438"/>
      <c r="C425" s="437"/>
      <c r="D425" s="437"/>
      <c r="E425" s="436"/>
      <c r="F425" s="436"/>
      <c r="G425" s="436"/>
      <c r="H425" s="436"/>
      <c r="I425" s="436"/>
      <c r="J425" s="436"/>
      <c r="K425" s="436"/>
      <c r="L425" s="436"/>
      <c r="M425" s="436"/>
      <c r="N425" s="436"/>
      <c r="O425" s="436"/>
      <c r="P425" s="436"/>
      <c r="Q425" s="436"/>
      <c r="R425" s="436"/>
      <c r="S425" s="436"/>
      <c r="T425" s="436"/>
      <c r="U425" s="436"/>
      <c r="V425" s="436"/>
      <c r="W425" s="436"/>
      <c r="X425" s="436"/>
      <c r="Y425" s="436"/>
      <c r="Z425" s="436"/>
      <c r="AA425" s="436"/>
      <c r="AB425" s="436"/>
      <c r="AC425" s="436"/>
      <c r="AD425" s="436"/>
    </row>
    <row r="426" ht="15.75" customHeight="1">
      <c r="A426" s="437"/>
      <c r="B426" s="438"/>
      <c r="C426" s="437"/>
      <c r="D426" s="437"/>
      <c r="E426" s="436"/>
      <c r="F426" s="436"/>
      <c r="G426" s="436"/>
      <c r="H426" s="436"/>
      <c r="I426" s="436"/>
      <c r="J426" s="436"/>
      <c r="K426" s="436"/>
      <c r="L426" s="436"/>
      <c r="M426" s="436"/>
      <c r="N426" s="436"/>
      <c r="O426" s="436"/>
      <c r="P426" s="436"/>
      <c r="Q426" s="436"/>
      <c r="R426" s="436"/>
      <c r="S426" s="436"/>
      <c r="T426" s="436"/>
      <c r="U426" s="436"/>
      <c r="V426" s="436"/>
      <c r="W426" s="436"/>
      <c r="X426" s="436"/>
      <c r="Y426" s="436"/>
      <c r="Z426" s="436"/>
      <c r="AA426" s="436"/>
      <c r="AB426" s="436"/>
      <c r="AC426" s="436"/>
      <c r="AD426" s="436"/>
    </row>
    <row r="427" ht="15.75" customHeight="1">
      <c r="A427" s="437"/>
      <c r="B427" s="438"/>
      <c r="C427" s="437"/>
      <c r="D427" s="437"/>
      <c r="E427" s="436"/>
      <c r="F427" s="436"/>
      <c r="G427" s="436"/>
      <c r="H427" s="436"/>
      <c r="I427" s="436"/>
      <c r="J427" s="436"/>
      <c r="K427" s="436"/>
      <c r="L427" s="436"/>
      <c r="M427" s="436"/>
      <c r="N427" s="436"/>
      <c r="O427" s="436"/>
      <c r="P427" s="436"/>
      <c r="Q427" s="436"/>
      <c r="R427" s="436"/>
      <c r="S427" s="436"/>
      <c r="T427" s="436"/>
      <c r="U427" s="436"/>
      <c r="V427" s="436"/>
      <c r="W427" s="436"/>
      <c r="X427" s="436"/>
      <c r="Y427" s="436"/>
      <c r="Z427" s="436"/>
      <c r="AA427" s="436"/>
      <c r="AB427" s="436"/>
      <c r="AC427" s="436"/>
      <c r="AD427" s="436"/>
    </row>
    <row r="428" ht="15.75" customHeight="1">
      <c r="A428" s="437"/>
      <c r="B428" s="438"/>
      <c r="C428" s="437"/>
      <c r="D428" s="437"/>
      <c r="E428" s="436"/>
      <c r="F428" s="436"/>
      <c r="G428" s="436"/>
      <c r="H428" s="436"/>
      <c r="I428" s="436"/>
      <c r="J428" s="436"/>
      <c r="K428" s="436"/>
      <c r="L428" s="436"/>
      <c r="M428" s="436"/>
      <c r="N428" s="436"/>
      <c r="O428" s="436"/>
      <c r="P428" s="436"/>
      <c r="Q428" s="436"/>
      <c r="R428" s="436"/>
      <c r="S428" s="436"/>
      <c r="T428" s="436"/>
      <c r="U428" s="436"/>
      <c r="V428" s="436"/>
      <c r="W428" s="436"/>
      <c r="X428" s="436"/>
      <c r="Y428" s="436"/>
      <c r="Z428" s="436"/>
      <c r="AA428" s="436"/>
      <c r="AB428" s="436"/>
      <c r="AC428" s="436"/>
      <c r="AD428" s="436"/>
    </row>
    <row r="429" ht="15.75" customHeight="1">
      <c r="A429" s="437"/>
      <c r="B429" s="438"/>
      <c r="C429" s="437"/>
      <c r="D429" s="437"/>
      <c r="E429" s="436"/>
      <c r="F429" s="436"/>
      <c r="G429" s="436"/>
      <c r="H429" s="436"/>
      <c r="I429" s="436"/>
      <c r="J429" s="436"/>
      <c r="K429" s="436"/>
      <c r="L429" s="436"/>
      <c r="M429" s="436"/>
      <c r="N429" s="436"/>
      <c r="O429" s="436"/>
      <c r="P429" s="436"/>
      <c r="Q429" s="436"/>
      <c r="R429" s="436"/>
      <c r="S429" s="436"/>
      <c r="T429" s="436"/>
      <c r="U429" s="436"/>
      <c r="V429" s="436"/>
      <c r="W429" s="436"/>
      <c r="X429" s="436"/>
      <c r="Y429" s="436"/>
      <c r="Z429" s="436"/>
      <c r="AA429" s="436"/>
      <c r="AB429" s="436"/>
      <c r="AC429" s="436"/>
      <c r="AD429" s="436"/>
    </row>
    <row r="430" ht="15.75" customHeight="1">
      <c r="A430" s="437"/>
      <c r="B430" s="438"/>
      <c r="C430" s="437"/>
      <c r="D430" s="437"/>
      <c r="E430" s="436"/>
      <c r="F430" s="436"/>
      <c r="G430" s="436"/>
      <c r="H430" s="436"/>
      <c r="I430" s="436"/>
      <c r="J430" s="436"/>
      <c r="K430" s="436"/>
      <c r="L430" s="436"/>
      <c r="M430" s="436"/>
      <c r="N430" s="436"/>
      <c r="O430" s="436"/>
      <c r="P430" s="436"/>
      <c r="Q430" s="436"/>
      <c r="R430" s="436"/>
      <c r="S430" s="436"/>
      <c r="T430" s="436"/>
      <c r="U430" s="436"/>
      <c r="V430" s="436"/>
      <c r="W430" s="436"/>
      <c r="X430" s="436"/>
      <c r="Y430" s="436"/>
      <c r="Z430" s="436"/>
      <c r="AA430" s="436"/>
      <c r="AB430" s="436"/>
      <c r="AC430" s="436"/>
      <c r="AD430" s="436"/>
    </row>
    <row r="431" ht="15.75" customHeight="1">
      <c r="A431" s="437"/>
      <c r="B431" s="438"/>
      <c r="C431" s="437"/>
      <c r="D431" s="437"/>
      <c r="E431" s="436"/>
      <c r="F431" s="436"/>
      <c r="G431" s="436"/>
      <c r="H431" s="436"/>
      <c r="I431" s="436"/>
      <c r="J431" s="436"/>
      <c r="K431" s="436"/>
      <c r="L431" s="436"/>
      <c r="M431" s="436"/>
      <c r="N431" s="436"/>
      <c r="O431" s="436"/>
      <c r="P431" s="436"/>
      <c r="Q431" s="436"/>
      <c r="R431" s="436"/>
      <c r="S431" s="436"/>
      <c r="T431" s="436"/>
      <c r="U431" s="436"/>
      <c r="V431" s="436"/>
      <c r="W431" s="436"/>
      <c r="X431" s="436"/>
      <c r="Y431" s="436"/>
      <c r="Z431" s="436"/>
      <c r="AA431" s="436"/>
      <c r="AB431" s="436"/>
      <c r="AC431" s="436"/>
      <c r="AD431" s="436"/>
    </row>
    <row r="432" ht="15.75" customHeight="1">
      <c r="A432" s="437"/>
      <c r="B432" s="438"/>
      <c r="C432" s="437"/>
      <c r="D432" s="437"/>
      <c r="E432" s="436"/>
      <c r="F432" s="436"/>
      <c r="G432" s="436"/>
      <c r="H432" s="436"/>
      <c r="I432" s="436"/>
      <c r="J432" s="436"/>
      <c r="K432" s="436"/>
      <c r="L432" s="436"/>
      <c r="M432" s="436"/>
      <c r="N432" s="436"/>
      <c r="O432" s="436"/>
      <c r="P432" s="436"/>
      <c r="Q432" s="436"/>
      <c r="R432" s="436"/>
      <c r="S432" s="436"/>
      <c r="T432" s="436"/>
      <c r="U432" s="436"/>
      <c r="V432" s="436"/>
      <c r="W432" s="436"/>
      <c r="X432" s="436"/>
      <c r="Y432" s="436"/>
      <c r="Z432" s="436"/>
      <c r="AA432" s="436"/>
      <c r="AB432" s="436"/>
      <c r="AC432" s="436"/>
      <c r="AD432" s="436"/>
    </row>
    <row r="433" ht="15.75" customHeight="1">
      <c r="A433" s="437"/>
      <c r="B433" s="438"/>
      <c r="C433" s="437"/>
      <c r="D433" s="437"/>
      <c r="E433" s="436"/>
      <c r="F433" s="436"/>
      <c r="G433" s="436"/>
      <c r="H433" s="436"/>
      <c r="I433" s="436"/>
      <c r="J433" s="436"/>
      <c r="K433" s="436"/>
      <c r="L433" s="436"/>
      <c r="M433" s="436"/>
      <c r="N433" s="436"/>
      <c r="O433" s="436"/>
      <c r="P433" s="436"/>
      <c r="Q433" s="436"/>
      <c r="R433" s="436"/>
      <c r="S433" s="436"/>
      <c r="T433" s="436"/>
      <c r="U433" s="436"/>
      <c r="V433" s="436"/>
      <c r="W433" s="436"/>
      <c r="X433" s="436"/>
      <c r="Y433" s="436"/>
      <c r="Z433" s="436"/>
      <c r="AA433" s="436"/>
      <c r="AB433" s="436"/>
      <c r="AC433" s="436"/>
      <c r="AD433" s="436"/>
    </row>
    <row r="434" ht="15.75" customHeight="1">
      <c r="A434" s="437"/>
      <c r="B434" s="438"/>
      <c r="C434" s="437"/>
      <c r="D434" s="437"/>
      <c r="E434" s="436"/>
      <c r="F434" s="436"/>
      <c r="G434" s="436"/>
      <c r="H434" s="436"/>
      <c r="I434" s="436"/>
      <c r="J434" s="436"/>
      <c r="K434" s="436"/>
      <c r="L434" s="436"/>
      <c r="M434" s="436"/>
      <c r="N434" s="436"/>
      <c r="O434" s="436"/>
      <c r="P434" s="436"/>
      <c r="Q434" s="436"/>
      <c r="R434" s="436"/>
      <c r="S434" s="436"/>
      <c r="T434" s="436"/>
      <c r="U434" s="436"/>
      <c r="V434" s="436"/>
      <c r="W434" s="436"/>
      <c r="X434" s="436"/>
      <c r="Y434" s="436"/>
      <c r="Z434" s="436"/>
      <c r="AA434" s="436"/>
      <c r="AB434" s="436"/>
      <c r="AC434" s="436"/>
      <c r="AD434" s="436"/>
    </row>
    <row r="435" ht="15.75" customHeight="1">
      <c r="A435" s="437"/>
      <c r="B435" s="438"/>
      <c r="C435" s="437"/>
      <c r="D435" s="437"/>
      <c r="E435" s="436"/>
      <c r="F435" s="436"/>
      <c r="G435" s="436"/>
      <c r="H435" s="436"/>
      <c r="I435" s="436"/>
      <c r="J435" s="436"/>
      <c r="K435" s="436"/>
      <c r="L435" s="436"/>
      <c r="M435" s="436"/>
      <c r="N435" s="436"/>
      <c r="O435" s="436"/>
      <c r="P435" s="436"/>
      <c r="Q435" s="436"/>
      <c r="R435" s="436"/>
      <c r="S435" s="436"/>
      <c r="T435" s="436"/>
      <c r="U435" s="436"/>
      <c r="V435" s="436"/>
      <c r="W435" s="436"/>
      <c r="X435" s="436"/>
      <c r="Y435" s="436"/>
      <c r="Z435" s="436"/>
      <c r="AA435" s="436"/>
      <c r="AB435" s="436"/>
      <c r="AC435" s="436"/>
      <c r="AD435" s="436"/>
    </row>
    <row r="436" ht="15.75" customHeight="1">
      <c r="A436" s="437"/>
      <c r="B436" s="438"/>
      <c r="C436" s="437"/>
      <c r="D436" s="437"/>
      <c r="E436" s="436"/>
      <c r="F436" s="436"/>
      <c r="G436" s="436"/>
      <c r="H436" s="436"/>
      <c r="I436" s="436"/>
      <c r="J436" s="436"/>
      <c r="K436" s="436"/>
      <c r="L436" s="436"/>
      <c r="M436" s="436"/>
      <c r="N436" s="436"/>
      <c r="O436" s="436"/>
      <c r="P436" s="436"/>
      <c r="Q436" s="436"/>
      <c r="R436" s="436"/>
      <c r="S436" s="436"/>
      <c r="T436" s="436"/>
      <c r="U436" s="436"/>
      <c r="V436" s="436"/>
      <c r="W436" s="436"/>
      <c r="X436" s="436"/>
      <c r="Y436" s="436"/>
      <c r="Z436" s="436"/>
      <c r="AA436" s="436"/>
      <c r="AB436" s="436"/>
      <c r="AC436" s="436"/>
      <c r="AD436" s="436"/>
    </row>
    <row r="437" ht="15.75" customHeight="1">
      <c r="A437" s="437"/>
      <c r="B437" s="438"/>
      <c r="C437" s="437"/>
      <c r="D437" s="437"/>
      <c r="E437" s="436"/>
      <c r="F437" s="436"/>
      <c r="G437" s="436"/>
      <c r="H437" s="436"/>
      <c r="I437" s="436"/>
      <c r="J437" s="436"/>
      <c r="K437" s="436"/>
      <c r="L437" s="436"/>
      <c r="M437" s="436"/>
      <c r="N437" s="436"/>
      <c r="O437" s="436"/>
      <c r="P437" s="436"/>
      <c r="Q437" s="436"/>
      <c r="R437" s="436"/>
      <c r="S437" s="436"/>
      <c r="T437" s="436"/>
      <c r="U437" s="436"/>
      <c r="V437" s="436"/>
      <c r="W437" s="436"/>
      <c r="X437" s="436"/>
      <c r="Y437" s="436"/>
      <c r="Z437" s="436"/>
      <c r="AA437" s="436"/>
      <c r="AB437" s="436"/>
      <c r="AC437" s="436"/>
      <c r="AD437" s="436"/>
    </row>
    <row r="438" ht="15.75" customHeight="1">
      <c r="A438" s="437"/>
      <c r="B438" s="438"/>
      <c r="C438" s="437"/>
      <c r="D438" s="437"/>
      <c r="E438" s="436"/>
      <c r="F438" s="436"/>
      <c r="G438" s="436"/>
      <c r="H438" s="436"/>
      <c r="I438" s="436"/>
      <c r="J438" s="436"/>
      <c r="K438" s="436"/>
      <c r="L438" s="436"/>
      <c r="M438" s="436"/>
      <c r="N438" s="436"/>
      <c r="O438" s="436"/>
      <c r="P438" s="436"/>
      <c r="Q438" s="436"/>
      <c r="R438" s="436"/>
      <c r="S438" s="436"/>
      <c r="T438" s="436"/>
      <c r="U438" s="436"/>
      <c r="V438" s="436"/>
      <c r="W438" s="436"/>
      <c r="X438" s="436"/>
      <c r="Y438" s="436"/>
      <c r="Z438" s="436"/>
      <c r="AA438" s="436"/>
      <c r="AB438" s="436"/>
      <c r="AC438" s="436"/>
      <c r="AD438" s="436"/>
    </row>
    <row r="439" ht="15.75" customHeight="1">
      <c r="A439" s="437"/>
      <c r="B439" s="438"/>
      <c r="C439" s="437"/>
      <c r="D439" s="437"/>
      <c r="E439" s="436"/>
      <c r="F439" s="436"/>
      <c r="G439" s="436"/>
      <c r="H439" s="436"/>
      <c r="I439" s="436"/>
      <c r="J439" s="436"/>
      <c r="K439" s="436"/>
      <c r="L439" s="436"/>
      <c r="M439" s="436"/>
      <c r="N439" s="436"/>
      <c r="O439" s="436"/>
      <c r="P439" s="436"/>
      <c r="Q439" s="436"/>
      <c r="R439" s="436"/>
      <c r="S439" s="436"/>
      <c r="T439" s="436"/>
      <c r="U439" s="436"/>
      <c r="V439" s="436"/>
      <c r="W439" s="436"/>
      <c r="X439" s="436"/>
      <c r="Y439" s="436"/>
      <c r="Z439" s="436"/>
      <c r="AA439" s="436"/>
      <c r="AB439" s="436"/>
      <c r="AC439" s="436"/>
      <c r="AD439" s="436"/>
    </row>
    <row r="440" ht="15.75" customHeight="1">
      <c r="A440" s="437"/>
      <c r="B440" s="438"/>
      <c r="C440" s="437"/>
      <c r="D440" s="437"/>
      <c r="E440" s="436"/>
      <c r="F440" s="436"/>
      <c r="G440" s="436"/>
      <c r="H440" s="436"/>
      <c r="I440" s="436"/>
      <c r="J440" s="436"/>
      <c r="K440" s="436"/>
      <c r="L440" s="436"/>
      <c r="M440" s="436"/>
      <c r="N440" s="436"/>
      <c r="O440" s="436"/>
      <c r="P440" s="436"/>
      <c r="Q440" s="436"/>
      <c r="R440" s="436"/>
      <c r="S440" s="436"/>
      <c r="T440" s="436"/>
      <c r="U440" s="436"/>
      <c r="V440" s="436"/>
      <c r="W440" s="436"/>
      <c r="X440" s="436"/>
      <c r="Y440" s="436"/>
      <c r="Z440" s="436"/>
      <c r="AA440" s="436"/>
      <c r="AB440" s="436"/>
      <c r="AC440" s="436"/>
      <c r="AD440" s="436"/>
    </row>
    <row r="441" ht="15.75" customHeight="1">
      <c r="A441" s="437"/>
      <c r="B441" s="438"/>
      <c r="C441" s="437"/>
      <c r="D441" s="437"/>
      <c r="E441" s="436"/>
      <c r="F441" s="436"/>
      <c r="G441" s="436"/>
      <c r="H441" s="436"/>
      <c r="I441" s="436"/>
      <c r="J441" s="436"/>
      <c r="K441" s="436"/>
      <c r="L441" s="436"/>
      <c r="M441" s="436"/>
      <c r="N441" s="436"/>
      <c r="O441" s="436"/>
      <c r="P441" s="436"/>
      <c r="Q441" s="436"/>
      <c r="R441" s="436"/>
      <c r="S441" s="436"/>
      <c r="T441" s="436"/>
      <c r="U441" s="436"/>
      <c r="V441" s="436"/>
      <c r="W441" s="436"/>
      <c r="X441" s="436"/>
      <c r="Y441" s="436"/>
      <c r="Z441" s="436"/>
      <c r="AA441" s="436"/>
      <c r="AB441" s="436"/>
      <c r="AC441" s="436"/>
      <c r="AD441" s="436"/>
    </row>
    <row r="442" ht="15.75" customHeight="1">
      <c r="A442" s="437"/>
      <c r="B442" s="438"/>
      <c r="C442" s="437"/>
      <c r="D442" s="437"/>
      <c r="E442" s="436"/>
      <c r="F442" s="436"/>
      <c r="G442" s="436"/>
      <c r="H442" s="436"/>
      <c r="I442" s="436"/>
      <c r="J442" s="436"/>
      <c r="K442" s="436"/>
      <c r="L442" s="436"/>
      <c r="M442" s="436"/>
      <c r="N442" s="436"/>
      <c r="O442" s="436"/>
      <c r="P442" s="436"/>
      <c r="Q442" s="436"/>
      <c r="R442" s="436"/>
      <c r="S442" s="436"/>
      <c r="T442" s="436"/>
      <c r="U442" s="436"/>
      <c r="V442" s="436"/>
      <c r="W442" s="436"/>
      <c r="X442" s="436"/>
      <c r="Y442" s="436"/>
      <c r="Z442" s="436"/>
      <c r="AA442" s="436"/>
      <c r="AB442" s="436"/>
      <c r="AC442" s="436"/>
      <c r="AD442" s="436"/>
    </row>
    <row r="443" ht="15.75" customHeight="1">
      <c r="A443" s="437"/>
      <c r="B443" s="438"/>
      <c r="C443" s="437"/>
      <c r="D443" s="437"/>
      <c r="E443" s="436"/>
      <c r="F443" s="436"/>
      <c r="G443" s="436"/>
      <c r="H443" s="436"/>
      <c r="I443" s="436"/>
      <c r="J443" s="436"/>
      <c r="K443" s="436"/>
      <c r="L443" s="436"/>
      <c r="M443" s="436"/>
      <c r="N443" s="436"/>
      <c r="O443" s="436"/>
      <c r="P443" s="436"/>
      <c r="Q443" s="436"/>
      <c r="R443" s="436"/>
      <c r="S443" s="436"/>
      <c r="T443" s="436"/>
      <c r="U443" s="436"/>
      <c r="V443" s="436"/>
      <c r="W443" s="436"/>
      <c r="X443" s="436"/>
      <c r="Y443" s="436"/>
      <c r="Z443" s="436"/>
      <c r="AA443" s="436"/>
      <c r="AB443" s="436"/>
      <c r="AC443" s="436"/>
      <c r="AD443" s="436"/>
    </row>
    <row r="444" ht="15.75" customHeight="1">
      <c r="A444" s="437"/>
      <c r="B444" s="438"/>
      <c r="C444" s="437"/>
      <c r="D444" s="437"/>
      <c r="E444" s="436"/>
      <c r="F444" s="436"/>
      <c r="G444" s="436"/>
      <c r="H444" s="436"/>
      <c r="I444" s="436"/>
      <c r="J444" s="436"/>
      <c r="K444" s="436"/>
      <c r="L444" s="436"/>
      <c r="M444" s="436"/>
      <c r="N444" s="436"/>
      <c r="O444" s="436"/>
      <c r="P444" s="436"/>
      <c r="Q444" s="436"/>
      <c r="R444" s="436"/>
      <c r="S444" s="436"/>
      <c r="T444" s="436"/>
      <c r="U444" s="436"/>
      <c r="V444" s="436"/>
      <c r="W444" s="436"/>
      <c r="X444" s="436"/>
      <c r="Y444" s="436"/>
      <c r="Z444" s="436"/>
      <c r="AA444" s="436"/>
      <c r="AB444" s="436"/>
      <c r="AC444" s="436"/>
      <c r="AD444" s="436"/>
    </row>
    <row r="445" ht="15.75" customHeight="1">
      <c r="A445" s="437"/>
      <c r="B445" s="438"/>
      <c r="C445" s="437"/>
      <c r="D445" s="437"/>
      <c r="E445" s="436"/>
      <c r="F445" s="436"/>
      <c r="G445" s="436"/>
      <c r="H445" s="436"/>
      <c r="I445" s="436"/>
      <c r="J445" s="436"/>
      <c r="K445" s="436"/>
      <c r="L445" s="436"/>
      <c r="M445" s="436"/>
      <c r="N445" s="436"/>
      <c r="O445" s="436"/>
      <c r="P445" s="436"/>
      <c r="Q445" s="436"/>
      <c r="R445" s="436"/>
      <c r="S445" s="436"/>
      <c r="T445" s="436"/>
      <c r="U445" s="436"/>
      <c r="V445" s="436"/>
      <c r="W445" s="436"/>
      <c r="X445" s="436"/>
      <c r="Y445" s="436"/>
      <c r="Z445" s="436"/>
      <c r="AA445" s="436"/>
      <c r="AB445" s="436"/>
      <c r="AC445" s="436"/>
      <c r="AD445" s="436"/>
    </row>
    <row r="446" ht="15.75" customHeight="1">
      <c r="A446" s="437"/>
      <c r="B446" s="438"/>
      <c r="C446" s="437"/>
      <c r="D446" s="437"/>
      <c r="E446" s="436"/>
      <c r="F446" s="436"/>
      <c r="G446" s="436"/>
      <c r="H446" s="436"/>
      <c r="I446" s="436"/>
      <c r="J446" s="436"/>
      <c r="K446" s="436"/>
      <c r="L446" s="436"/>
      <c r="M446" s="436"/>
      <c r="N446" s="436"/>
      <c r="O446" s="436"/>
      <c r="P446" s="436"/>
      <c r="Q446" s="436"/>
      <c r="R446" s="436"/>
      <c r="S446" s="436"/>
      <c r="T446" s="436"/>
      <c r="U446" s="436"/>
      <c r="V446" s="436"/>
      <c r="W446" s="436"/>
      <c r="X446" s="436"/>
      <c r="Y446" s="436"/>
      <c r="Z446" s="436"/>
      <c r="AA446" s="436"/>
      <c r="AB446" s="436"/>
      <c r="AC446" s="436"/>
      <c r="AD446" s="436"/>
    </row>
    <row r="447" ht="15.75" customHeight="1">
      <c r="A447" s="437"/>
      <c r="B447" s="438"/>
      <c r="C447" s="437"/>
      <c r="D447" s="437"/>
      <c r="E447" s="436"/>
      <c r="F447" s="436"/>
      <c r="G447" s="436"/>
      <c r="H447" s="436"/>
      <c r="I447" s="436"/>
      <c r="J447" s="436"/>
      <c r="K447" s="436"/>
      <c r="L447" s="436"/>
      <c r="M447" s="436"/>
      <c r="N447" s="436"/>
      <c r="O447" s="436"/>
      <c r="P447" s="436"/>
      <c r="Q447" s="436"/>
      <c r="R447" s="436"/>
      <c r="S447" s="436"/>
      <c r="T447" s="436"/>
      <c r="U447" s="436"/>
      <c r="V447" s="436"/>
      <c r="W447" s="436"/>
      <c r="X447" s="436"/>
      <c r="Y447" s="436"/>
      <c r="Z447" s="436"/>
      <c r="AA447" s="436"/>
      <c r="AB447" s="436"/>
      <c r="AC447" s="436"/>
      <c r="AD447" s="436"/>
    </row>
    <row r="448" ht="15.75" customHeight="1">
      <c r="A448" s="437"/>
      <c r="B448" s="438"/>
      <c r="C448" s="437"/>
      <c r="D448" s="437"/>
      <c r="E448" s="436"/>
      <c r="F448" s="436"/>
      <c r="G448" s="436"/>
      <c r="H448" s="436"/>
      <c r="I448" s="436"/>
      <c r="J448" s="436"/>
      <c r="K448" s="436"/>
      <c r="L448" s="436"/>
      <c r="M448" s="436"/>
      <c r="N448" s="436"/>
      <c r="O448" s="436"/>
      <c r="P448" s="436"/>
      <c r="Q448" s="436"/>
      <c r="R448" s="436"/>
      <c r="S448" s="436"/>
      <c r="T448" s="436"/>
      <c r="U448" s="436"/>
      <c r="V448" s="436"/>
      <c r="W448" s="436"/>
      <c r="X448" s="436"/>
      <c r="Y448" s="436"/>
      <c r="Z448" s="436"/>
      <c r="AA448" s="436"/>
      <c r="AB448" s="436"/>
      <c r="AC448" s="436"/>
      <c r="AD448" s="436"/>
    </row>
    <row r="449" ht="15.75" customHeight="1">
      <c r="A449" s="437"/>
      <c r="B449" s="438"/>
      <c r="C449" s="437"/>
      <c r="D449" s="437"/>
      <c r="E449" s="436"/>
      <c r="F449" s="436"/>
      <c r="G449" s="436"/>
      <c r="H449" s="436"/>
      <c r="I449" s="436"/>
      <c r="J449" s="436"/>
      <c r="K449" s="436"/>
      <c r="L449" s="436"/>
      <c r="M449" s="436"/>
      <c r="N449" s="436"/>
      <c r="O449" s="436"/>
      <c r="P449" s="436"/>
      <c r="Q449" s="436"/>
      <c r="R449" s="436"/>
      <c r="S449" s="436"/>
      <c r="T449" s="436"/>
      <c r="U449" s="436"/>
      <c r="V449" s="436"/>
      <c r="W449" s="436"/>
      <c r="X449" s="436"/>
      <c r="Y449" s="436"/>
      <c r="Z449" s="436"/>
      <c r="AA449" s="436"/>
      <c r="AB449" s="436"/>
      <c r="AC449" s="436"/>
      <c r="AD449" s="436"/>
    </row>
    <row r="450" ht="15.75" customHeight="1">
      <c r="A450" s="437"/>
      <c r="B450" s="438"/>
      <c r="C450" s="437"/>
      <c r="D450" s="437"/>
      <c r="E450" s="436"/>
      <c r="F450" s="436"/>
      <c r="G450" s="436"/>
      <c r="H450" s="436"/>
      <c r="I450" s="436"/>
      <c r="J450" s="436"/>
      <c r="K450" s="436"/>
      <c r="L450" s="436"/>
      <c r="M450" s="436"/>
      <c r="N450" s="436"/>
      <c r="O450" s="436"/>
      <c r="P450" s="436"/>
      <c r="Q450" s="436"/>
      <c r="R450" s="436"/>
      <c r="S450" s="436"/>
      <c r="T450" s="436"/>
      <c r="U450" s="436"/>
      <c r="V450" s="436"/>
      <c r="W450" s="436"/>
      <c r="X450" s="436"/>
      <c r="Y450" s="436"/>
      <c r="Z450" s="436"/>
      <c r="AA450" s="436"/>
      <c r="AB450" s="436"/>
      <c r="AC450" s="436"/>
      <c r="AD450" s="436"/>
    </row>
    <row r="451" ht="15.75" customHeight="1">
      <c r="A451" s="437"/>
      <c r="B451" s="438"/>
      <c r="C451" s="437"/>
      <c r="D451" s="437"/>
      <c r="E451" s="436"/>
      <c r="F451" s="436"/>
      <c r="G451" s="436"/>
      <c r="H451" s="436"/>
      <c r="I451" s="436"/>
      <c r="J451" s="436"/>
      <c r="K451" s="436"/>
      <c r="L451" s="436"/>
      <c r="M451" s="436"/>
      <c r="N451" s="436"/>
      <c r="O451" s="436"/>
      <c r="P451" s="436"/>
      <c r="Q451" s="436"/>
      <c r="R451" s="436"/>
      <c r="S451" s="436"/>
      <c r="T451" s="436"/>
      <c r="U451" s="436"/>
      <c r="V451" s="436"/>
      <c r="W451" s="436"/>
      <c r="X451" s="436"/>
      <c r="Y451" s="436"/>
      <c r="Z451" s="436"/>
      <c r="AA451" s="436"/>
      <c r="AB451" s="436"/>
      <c r="AC451" s="436"/>
      <c r="AD451" s="436"/>
    </row>
    <row r="452" ht="15.75" customHeight="1">
      <c r="A452" s="437"/>
      <c r="B452" s="438"/>
      <c r="C452" s="437"/>
      <c r="D452" s="437"/>
      <c r="E452" s="436"/>
      <c r="F452" s="436"/>
      <c r="G452" s="436"/>
      <c r="H452" s="436"/>
      <c r="I452" s="436"/>
      <c r="J452" s="436"/>
      <c r="K452" s="436"/>
      <c r="L452" s="436"/>
      <c r="M452" s="436"/>
      <c r="N452" s="436"/>
      <c r="O452" s="436"/>
      <c r="P452" s="436"/>
      <c r="Q452" s="436"/>
      <c r="R452" s="436"/>
      <c r="S452" s="436"/>
      <c r="T452" s="436"/>
      <c r="U452" s="436"/>
      <c r="V452" s="436"/>
      <c r="W452" s="436"/>
      <c r="X452" s="436"/>
      <c r="Y452" s="436"/>
      <c r="Z452" s="436"/>
      <c r="AA452" s="436"/>
      <c r="AB452" s="436"/>
      <c r="AC452" s="436"/>
      <c r="AD452" s="436"/>
    </row>
    <row r="453" ht="15.75" customHeight="1">
      <c r="A453" s="437"/>
      <c r="B453" s="438"/>
      <c r="C453" s="437"/>
      <c r="D453" s="437"/>
      <c r="E453" s="436"/>
      <c r="F453" s="436"/>
      <c r="G453" s="436"/>
      <c r="H453" s="436"/>
      <c r="I453" s="436"/>
      <c r="J453" s="436"/>
      <c r="K453" s="436"/>
      <c r="L453" s="436"/>
      <c r="M453" s="436"/>
      <c r="N453" s="436"/>
      <c r="O453" s="436"/>
      <c r="P453" s="436"/>
      <c r="Q453" s="436"/>
      <c r="R453" s="436"/>
      <c r="S453" s="436"/>
      <c r="T453" s="436"/>
      <c r="U453" s="436"/>
      <c r="V453" s="436"/>
      <c r="W453" s="436"/>
      <c r="X453" s="436"/>
      <c r="Y453" s="436"/>
      <c r="Z453" s="436"/>
      <c r="AA453" s="436"/>
      <c r="AB453" s="436"/>
      <c r="AC453" s="436"/>
      <c r="AD453" s="436"/>
    </row>
    <row r="454" ht="15.75" customHeight="1">
      <c r="A454" s="437"/>
      <c r="B454" s="438"/>
      <c r="C454" s="437"/>
      <c r="D454" s="437"/>
      <c r="E454" s="436"/>
      <c r="F454" s="436"/>
      <c r="G454" s="436"/>
      <c r="H454" s="436"/>
      <c r="I454" s="436"/>
      <c r="J454" s="436"/>
      <c r="K454" s="436"/>
      <c r="L454" s="436"/>
      <c r="M454" s="436"/>
      <c r="N454" s="436"/>
      <c r="O454" s="436"/>
      <c r="P454" s="436"/>
      <c r="Q454" s="436"/>
      <c r="R454" s="436"/>
      <c r="S454" s="436"/>
      <c r="T454" s="436"/>
      <c r="U454" s="436"/>
      <c r="V454" s="436"/>
      <c r="W454" s="436"/>
      <c r="X454" s="436"/>
      <c r="Y454" s="436"/>
      <c r="Z454" s="436"/>
      <c r="AA454" s="436"/>
      <c r="AB454" s="436"/>
      <c r="AC454" s="436"/>
      <c r="AD454" s="436"/>
    </row>
    <row r="455" ht="15.75" customHeight="1">
      <c r="A455" s="437"/>
      <c r="B455" s="438"/>
      <c r="C455" s="437"/>
      <c r="D455" s="437"/>
      <c r="E455" s="436"/>
      <c r="F455" s="436"/>
      <c r="G455" s="436"/>
      <c r="H455" s="436"/>
      <c r="I455" s="436"/>
      <c r="J455" s="436"/>
      <c r="K455" s="436"/>
      <c r="L455" s="436"/>
      <c r="M455" s="436"/>
      <c r="N455" s="436"/>
      <c r="O455" s="436"/>
      <c r="P455" s="436"/>
      <c r="Q455" s="436"/>
      <c r="R455" s="436"/>
      <c r="S455" s="436"/>
      <c r="T455" s="436"/>
      <c r="U455" s="436"/>
      <c r="V455" s="436"/>
      <c r="W455" s="436"/>
      <c r="X455" s="436"/>
      <c r="Y455" s="436"/>
      <c r="Z455" s="436"/>
      <c r="AA455" s="436"/>
      <c r="AB455" s="436"/>
      <c r="AC455" s="436"/>
      <c r="AD455" s="436"/>
    </row>
    <row r="456" ht="15.75" customHeight="1">
      <c r="A456" s="437"/>
      <c r="B456" s="438"/>
      <c r="C456" s="437"/>
      <c r="D456" s="437"/>
      <c r="E456" s="436"/>
      <c r="F456" s="436"/>
      <c r="G456" s="436"/>
      <c r="H456" s="436"/>
      <c r="I456" s="436"/>
      <c r="J456" s="436"/>
      <c r="K456" s="436"/>
      <c r="L456" s="436"/>
      <c r="M456" s="436"/>
      <c r="N456" s="436"/>
      <c r="O456" s="436"/>
      <c r="P456" s="436"/>
      <c r="Q456" s="436"/>
      <c r="R456" s="436"/>
      <c r="S456" s="436"/>
      <c r="T456" s="436"/>
      <c r="U456" s="436"/>
      <c r="V456" s="436"/>
      <c r="W456" s="436"/>
      <c r="X456" s="436"/>
      <c r="Y456" s="436"/>
      <c r="Z456" s="436"/>
      <c r="AA456" s="436"/>
      <c r="AB456" s="436"/>
      <c r="AC456" s="436"/>
      <c r="AD456" s="436"/>
    </row>
    <row r="457" ht="15.75" customHeight="1">
      <c r="A457" s="437"/>
      <c r="B457" s="438"/>
      <c r="C457" s="437"/>
      <c r="D457" s="437"/>
      <c r="E457" s="436"/>
      <c r="F457" s="436"/>
      <c r="G457" s="436"/>
      <c r="H457" s="436"/>
      <c r="I457" s="436"/>
      <c r="J457" s="436"/>
      <c r="K457" s="436"/>
      <c r="L457" s="436"/>
      <c r="M457" s="436"/>
      <c r="N457" s="436"/>
      <c r="O457" s="436"/>
      <c r="P457" s="436"/>
      <c r="Q457" s="436"/>
      <c r="R457" s="436"/>
      <c r="S457" s="436"/>
      <c r="T457" s="436"/>
      <c r="U457" s="436"/>
      <c r="V457" s="436"/>
      <c r="W457" s="436"/>
      <c r="X457" s="436"/>
      <c r="Y457" s="436"/>
      <c r="Z457" s="436"/>
      <c r="AA457" s="436"/>
      <c r="AB457" s="436"/>
      <c r="AC457" s="436"/>
      <c r="AD457" s="436"/>
    </row>
    <row r="458" ht="15.75" customHeight="1">
      <c r="A458" s="437"/>
      <c r="B458" s="438"/>
      <c r="C458" s="437"/>
      <c r="D458" s="437"/>
      <c r="E458" s="436"/>
      <c r="F458" s="436"/>
      <c r="G458" s="436"/>
      <c r="H458" s="436"/>
      <c r="I458" s="436"/>
      <c r="J458" s="436"/>
      <c r="K458" s="436"/>
      <c r="L458" s="436"/>
      <c r="M458" s="436"/>
      <c r="N458" s="436"/>
      <c r="O458" s="436"/>
      <c r="P458" s="436"/>
      <c r="Q458" s="436"/>
      <c r="R458" s="436"/>
      <c r="S458" s="436"/>
      <c r="T458" s="436"/>
      <c r="U458" s="436"/>
      <c r="V458" s="436"/>
      <c r="W458" s="436"/>
      <c r="X458" s="436"/>
      <c r="Y458" s="436"/>
      <c r="Z458" s="436"/>
      <c r="AA458" s="436"/>
      <c r="AB458" s="436"/>
      <c r="AC458" s="436"/>
      <c r="AD458" s="436"/>
    </row>
    <row r="459" ht="15.75" customHeight="1">
      <c r="A459" s="437"/>
      <c r="B459" s="438"/>
      <c r="C459" s="437"/>
      <c r="D459" s="437"/>
      <c r="E459" s="436"/>
      <c r="F459" s="436"/>
      <c r="G459" s="436"/>
      <c r="H459" s="436"/>
      <c r="I459" s="436"/>
      <c r="J459" s="436"/>
      <c r="K459" s="436"/>
      <c r="L459" s="436"/>
      <c r="M459" s="436"/>
      <c r="N459" s="436"/>
      <c r="O459" s="436"/>
      <c r="P459" s="436"/>
      <c r="Q459" s="436"/>
      <c r="R459" s="436"/>
      <c r="S459" s="436"/>
      <c r="T459" s="436"/>
      <c r="U459" s="436"/>
      <c r="V459" s="436"/>
      <c r="W459" s="436"/>
      <c r="X459" s="436"/>
      <c r="Y459" s="436"/>
      <c r="Z459" s="436"/>
      <c r="AA459" s="436"/>
      <c r="AB459" s="436"/>
      <c r="AC459" s="436"/>
      <c r="AD459" s="436"/>
    </row>
    <row r="460" ht="15.75" customHeight="1">
      <c r="A460" s="437"/>
      <c r="B460" s="438"/>
      <c r="C460" s="437"/>
      <c r="D460" s="437"/>
      <c r="E460" s="436"/>
      <c r="F460" s="436"/>
      <c r="G460" s="436"/>
      <c r="H460" s="436"/>
      <c r="I460" s="436"/>
      <c r="J460" s="436"/>
      <c r="K460" s="436"/>
      <c r="L460" s="436"/>
      <c r="M460" s="436"/>
      <c r="N460" s="436"/>
      <c r="O460" s="436"/>
      <c r="P460" s="436"/>
      <c r="Q460" s="436"/>
      <c r="R460" s="436"/>
      <c r="S460" s="436"/>
      <c r="T460" s="436"/>
      <c r="U460" s="436"/>
      <c r="V460" s="436"/>
      <c r="W460" s="436"/>
      <c r="X460" s="436"/>
      <c r="Y460" s="436"/>
      <c r="Z460" s="436"/>
      <c r="AA460" s="436"/>
      <c r="AB460" s="436"/>
      <c r="AC460" s="436"/>
      <c r="AD460" s="436"/>
    </row>
    <row r="461" ht="15.75" customHeight="1">
      <c r="A461" s="437"/>
      <c r="B461" s="438"/>
      <c r="C461" s="437"/>
      <c r="D461" s="437"/>
      <c r="E461" s="436"/>
      <c r="F461" s="436"/>
      <c r="G461" s="436"/>
      <c r="H461" s="436"/>
      <c r="I461" s="436"/>
      <c r="J461" s="436"/>
      <c r="K461" s="436"/>
      <c r="L461" s="436"/>
      <c r="M461" s="436"/>
      <c r="N461" s="436"/>
      <c r="O461" s="436"/>
      <c r="P461" s="436"/>
      <c r="Q461" s="436"/>
      <c r="R461" s="436"/>
      <c r="S461" s="436"/>
      <c r="T461" s="436"/>
      <c r="U461" s="436"/>
      <c r="V461" s="436"/>
      <c r="W461" s="436"/>
      <c r="X461" s="436"/>
      <c r="Y461" s="436"/>
      <c r="Z461" s="436"/>
      <c r="AA461" s="436"/>
      <c r="AB461" s="436"/>
      <c r="AC461" s="436"/>
      <c r="AD461" s="436"/>
    </row>
    <row r="462" ht="15.75" customHeight="1">
      <c r="A462" s="437"/>
      <c r="B462" s="438"/>
      <c r="C462" s="437"/>
      <c r="D462" s="437"/>
      <c r="E462" s="436"/>
      <c r="F462" s="436"/>
      <c r="G462" s="436"/>
      <c r="H462" s="436"/>
      <c r="I462" s="436"/>
      <c r="J462" s="436"/>
      <c r="K462" s="436"/>
      <c r="L462" s="436"/>
      <c r="M462" s="436"/>
      <c r="N462" s="436"/>
      <c r="O462" s="436"/>
      <c r="P462" s="436"/>
      <c r="Q462" s="436"/>
      <c r="R462" s="436"/>
      <c r="S462" s="436"/>
      <c r="T462" s="436"/>
      <c r="U462" s="436"/>
      <c r="V462" s="436"/>
      <c r="W462" s="436"/>
      <c r="X462" s="436"/>
      <c r="Y462" s="436"/>
      <c r="Z462" s="436"/>
      <c r="AA462" s="436"/>
      <c r="AB462" s="436"/>
      <c r="AC462" s="436"/>
      <c r="AD462" s="436"/>
    </row>
    <row r="463" ht="15.75" customHeight="1">
      <c r="A463" s="437"/>
      <c r="B463" s="438"/>
      <c r="C463" s="437"/>
      <c r="D463" s="437"/>
      <c r="E463" s="436"/>
      <c r="F463" s="436"/>
      <c r="G463" s="436"/>
      <c r="H463" s="436"/>
      <c r="I463" s="436"/>
      <c r="J463" s="436"/>
      <c r="K463" s="436"/>
      <c r="L463" s="436"/>
      <c r="M463" s="436"/>
      <c r="N463" s="436"/>
      <c r="O463" s="436"/>
      <c r="P463" s="436"/>
      <c r="Q463" s="436"/>
      <c r="R463" s="436"/>
      <c r="S463" s="436"/>
      <c r="T463" s="436"/>
      <c r="U463" s="436"/>
      <c r="V463" s="436"/>
      <c r="W463" s="436"/>
      <c r="X463" s="436"/>
      <c r="Y463" s="436"/>
      <c r="Z463" s="436"/>
      <c r="AA463" s="436"/>
      <c r="AB463" s="436"/>
      <c r="AC463" s="436"/>
      <c r="AD463" s="436"/>
    </row>
    <row r="464" ht="15.75" customHeight="1">
      <c r="A464" s="437"/>
      <c r="B464" s="438"/>
      <c r="C464" s="437"/>
      <c r="D464" s="437"/>
      <c r="E464" s="436"/>
      <c r="F464" s="436"/>
      <c r="G464" s="436"/>
      <c r="H464" s="436"/>
      <c r="I464" s="436"/>
      <c r="J464" s="436"/>
      <c r="K464" s="436"/>
      <c r="L464" s="436"/>
      <c r="M464" s="436"/>
      <c r="N464" s="436"/>
      <c r="O464" s="436"/>
      <c r="P464" s="436"/>
      <c r="Q464" s="436"/>
      <c r="R464" s="436"/>
      <c r="S464" s="436"/>
      <c r="T464" s="436"/>
      <c r="U464" s="436"/>
      <c r="V464" s="436"/>
      <c r="W464" s="436"/>
      <c r="X464" s="436"/>
      <c r="Y464" s="436"/>
      <c r="Z464" s="436"/>
      <c r="AA464" s="436"/>
      <c r="AB464" s="436"/>
      <c r="AC464" s="436"/>
      <c r="AD464" s="436"/>
    </row>
    <row r="465" ht="15.75" customHeight="1">
      <c r="A465" s="437"/>
      <c r="B465" s="438"/>
      <c r="C465" s="437"/>
      <c r="D465" s="437"/>
      <c r="E465" s="436"/>
      <c r="F465" s="436"/>
      <c r="G465" s="436"/>
      <c r="H465" s="436"/>
      <c r="I465" s="436"/>
      <c r="J465" s="436"/>
      <c r="K465" s="436"/>
      <c r="L465" s="436"/>
      <c r="M465" s="436"/>
      <c r="N465" s="436"/>
      <c r="O465" s="436"/>
      <c r="P465" s="436"/>
      <c r="Q465" s="436"/>
      <c r="R465" s="436"/>
      <c r="S465" s="436"/>
      <c r="T465" s="436"/>
      <c r="U465" s="436"/>
      <c r="V465" s="436"/>
      <c r="W465" s="436"/>
      <c r="X465" s="436"/>
      <c r="Y465" s="436"/>
      <c r="Z465" s="436"/>
      <c r="AA465" s="436"/>
      <c r="AB465" s="436"/>
      <c r="AC465" s="436"/>
      <c r="AD465" s="436"/>
    </row>
    <row r="466" ht="15.75" customHeight="1">
      <c r="A466" s="437"/>
      <c r="B466" s="438"/>
      <c r="C466" s="437"/>
      <c r="D466" s="437"/>
      <c r="E466" s="436"/>
      <c r="F466" s="436"/>
      <c r="G466" s="436"/>
      <c r="H466" s="436"/>
      <c r="I466" s="436"/>
      <c r="J466" s="436"/>
      <c r="K466" s="436"/>
      <c r="L466" s="436"/>
      <c r="M466" s="436"/>
      <c r="N466" s="436"/>
      <c r="O466" s="436"/>
      <c r="P466" s="436"/>
      <c r="Q466" s="436"/>
      <c r="R466" s="436"/>
      <c r="S466" s="436"/>
      <c r="T466" s="436"/>
      <c r="U466" s="436"/>
      <c r="V466" s="436"/>
      <c r="W466" s="436"/>
      <c r="X466" s="436"/>
      <c r="Y466" s="436"/>
      <c r="Z466" s="436"/>
      <c r="AA466" s="436"/>
      <c r="AB466" s="436"/>
      <c r="AC466" s="436"/>
      <c r="AD466" s="436"/>
    </row>
    <row r="467" ht="15.75" customHeight="1">
      <c r="A467" s="437"/>
      <c r="B467" s="438"/>
      <c r="C467" s="437"/>
      <c r="D467" s="437"/>
      <c r="E467" s="436"/>
      <c r="F467" s="436"/>
      <c r="G467" s="436"/>
      <c r="H467" s="436"/>
      <c r="I467" s="436"/>
      <c r="J467" s="436"/>
      <c r="K467" s="436"/>
      <c r="L467" s="436"/>
      <c r="M467" s="436"/>
      <c r="N467" s="436"/>
      <c r="O467" s="436"/>
      <c r="P467" s="436"/>
      <c r="Q467" s="436"/>
      <c r="R467" s="436"/>
      <c r="S467" s="436"/>
      <c r="T467" s="436"/>
      <c r="U467" s="436"/>
      <c r="V467" s="436"/>
      <c r="W467" s="436"/>
      <c r="X467" s="436"/>
      <c r="Y467" s="436"/>
      <c r="Z467" s="436"/>
      <c r="AA467" s="436"/>
      <c r="AB467" s="436"/>
      <c r="AC467" s="436"/>
      <c r="AD467" s="436"/>
    </row>
    <row r="468" ht="15.75" customHeight="1">
      <c r="A468" s="437"/>
      <c r="B468" s="438"/>
      <c r="C468" s="437"/>
      <c r="D468" s="437"/>
      <c r="E468" s="436"/>
      <c r="F468" s="436"/>
      <c r="G468" s="436"/>
      <c r="H468" s="436"/>
      <c r="I468" s="436"/>
      <c r="J468" s="436"/>
      <c r="K468" s="436"/>
      <c r="L468" s="436"/>
      <c r="M468" s="436"/>
      <c r="N468" s="436"/>
      <c r="O468" s="436"/>
      <c r="P468" s="436"/>
      <c r="Q468" s="436"/>
      <c r="R468" s="436"/>
      <c r="S468" s="436"/>
      <c r="T468" s="436"/>
      <c r="U468" s="436"/>
      <c r="V468" s="436"/>
      <c r="W468" s="436"/>
      <c r="X468" s="436"/>
      <c r="Y468" s="436"/>
      <c r="Z468" s="436"/>
      <c r="AA468" s="436"/>
      <c r="AB468" s="436"/>
      <c r="AC468" s="436"/>
      <c r="AD468" s="436"/>
    </row>
    <row r="469" ht="15.75" customHeight="1">
      <c r="A469" s="437"/>
      <c r="B469" s="438"/>
      <c r="C469" s="437"/>
      <c r="D469" s="437"/>
      <c r="E469" s="436"/>
      <c r="F469" s="436"/>
      <c r="G469" s="436"/>
      <c r="H469" s="436"/>
      <c r="I469" s="436"/>
      <c r="J469" s="436"/>
      <c r="K469" s="436"/>
      <c r="L469" s="436"/>
      <c r="M469" s="436"/>
      <c r="N469" s="436"/>
      <c r="O469" s="436"/>
      <c r="P469" s="436"/>
      <c r="Q469" s="436"/>
      <c r="R469" s="436"/>
      <c r="S469" s="436"/>
      <c r="T469" s="436"/>
      <c r="U469" s="436"/>
      <c r="V469" s="436"/>
      <c r="W469" s="436"/>
      <c r="X469" s="436"/>
      <c r="Y469" s="436"/>
      <c r="Z469" s="436"/>
      <c r="AA469" s="436"/>
      <c r="AB469" s="436"/>
      <c r="AC469" s="436"/>
      <c r="AD469" s="436"/>
    </row>
    <row r="470" ht="15.75" customHeight="1">
      <c r="A470" s="437"/>
      <c r="B470" s="438"/>
      <c r="C470" s="437"/>
      <c r="D470" s="437"/>
      <c r="E470" s="436"/>
      <c r="F470" s="436"/>
      <c r="G470" s="436"/>
      <c r="H470" s="436"/>
      <c r="I470" s="436"/>
      <c r="J470" s="436"/>
      <c r="K470" s="436"/>
      <c r="L470" s="436"/>
      <c r="M470" s="436"/>
      <c r="N470" s="436"/>
      <c r="O470" s="436"/>
      <c r="P470" s="436"/>
      <c r="Q470" s="436"/>
      <c r="R470" s="436"/>
      <c r="S470" s="436"/>
      <c r="T470" s="436"/>
      <c r="U470" s="436"/>
      <c r="V470" s="436"/>
      <c r="W470" s="436"/>
      <c r="X470" s="436"/>
      <c r="Y470" s="436"/>
      <c r="Z470" s="436"/>
      <c r="AA470" s="436"/>
      <c r="AB470" s="436"/>
      <c r="AC470" s="436"/>
      <c r="AD470" s="436"/>
    </row>
    <row r="471" ht="15.75" customHeight="1">
      <c r="A471" s="437"/>
      <c r="B471" s="438"/>
      <c r="C471" s="437"/>
      <c r="D471" s="437"/>
      <c r="E471" s="436"/>
      <c r="F471" s="436"/>
      <c r="G471" s="436"/>
      <c r="H471" s="436"/>
      <c r="I471" s="436"/>
      <c r="J471" s="436"/>
      <c r="K471" s="436"/>
      <c r="L471" s="436"/>
      <c r="M471" s="436"/>
      <c r="N471" s="436"/>
      <c r="O471" s="436"/>
      <c r="P471" s="436"/>
      <c r="Q471" s="436"/>
      <c r="R471" s="436"/>
      <c r="S471" s="436"/>
      <c r="T471" s="436"/>
      <c r="U471" s="436"/>
      <c r="V471" s="436"/>
      <c r="W471" s="436"/>
      <c r="X471" s="436"/>
      <c r="Y471" s="436"/>
      <c r="Z471" s="436"/>
      <c r="AA471" s="436"/>
      <c r="AB471" s="436"/>
      <c r="AC471" s="436"/>
      <c r="AD471" s="436"/>
    </row>
    <row r="472" ht="15.75" customHeight="1">
      <c r="A472" s="437"/>
      <c r="B472" s="438"/>
      <c r="C472" s="437"/>
      <c r="D472" s="437"/>
      <c r="E472" s="436"/>
      <c r="F472" s="436"/>
      <c r="G472" s="436"/>
      <c r="H472" s="436"/>
      <c r="I472" s="436"/>
      <c r="J472" s="436"/>
      <c r="K472" s="436"/>
      <c r="L472" s="436"/>
      <c r="M472" s="436"/>
      <c r="N472" s="436"/>
      <c r="O472" s="436"/>
      <c r="P472" s="436"/>
      <c r="Q472" s="436"/>
      <c r="R472" s="436"/>
      <c r="S472" s="436"/>
      <c r="T472" s="436"/>
      <c r="U472" s="436"/>
      <c r="V472" s="436"/>
      <c r="W472" s="436"/>
      <c r="X472" s="436"/>
      <c r="Y472" s="436"/>
      <c r="Z472" s="436"/>
      <c r="AA472" s="436"/>
      <c r="AB472" s="436"/>
      <c r="AC472" s="436"/>
      <c r="AD472" s="436"/>
    </row>
    <row r="473" ht="15.75" customHeight="1">
      <c r="A473" s="437"/>
      <c r="B473" s="438"/>
      <c r="C473" s="437"/>
      <c r="D473" s="437"/>
      <c r="E473" s="436"/>
      <c r="F473" s="436"/>
      <c r="G473" s="436"/>
      <c r="H473" s="436"/>
      <c r="I473" s="436"/>
      <c r="J473" s="436"/>
      <c r="K473" s="436"/>
      <c r="L473" s="436"/>
      <c r="M473" s="436"/>
      <c r="N473" s="436"/>
      <c r="O473" s="436"/>
      <c r="P473" s="436"/>
      <c r="Q473" s="436"/>
      <c r="R473" s="436"/>
      <c r="S473" s="436"/>
      <c r="T473" s="436"/>
      <c r="U473" s="436"/>
      <c r="V473" s="436"/>
      <c r="W473" s="436"/>
      <c r="X473" s="436"/>
      <c r="Y473" s="436"/>
      <c r="Z473" s="436"/>
      <c r="AA473" s="436"/>
      <c r="AB473" s="436"/>
      <c r="AC473" s="436"/>
      <c r="AD473" s="436"/>
    </row>
    <row r="474" ht="15.75" customHeight="1">
      <c r="A474" s="437"/>
      <c r="B474" s="438"/>
      <c r="C474" s="437"/>
      <c r="D474" s="437"/>
      <c r="E474" s="436"/>
      <c r="F474" s="436"/>
      <c r="G474" s="436"/>
      <c r="H474" s="436"/>
      <c r="I474" s="436"/>
      <c r="J474" s="436"/>
      <c r="K474" s="436"/>
      <c r="L474" s="436"/>
      <c r="M474" s="436"/>
      <c r="N474" s="436"/>
      <c r="O474" s="436"/>
      <c r="P474" s="436"/>
      <c r="Q474" s="436"/>
      <c r="R474" s="436"/>
      <c r="S474" s="436"/>
      <c r="T474" s="436"/>
      <c r="U474" s="436"/>
      <c r="V474" s="436"/>
      <c r="W474" s="436"/>
      <c r="X474" s="436"/>
      <c r="Y474" s="436"/>
      <c r="Z474" s="436"/>
      <c r="AA474" s="436"/>
      <c r="AB474" s="436"/>
      <c r="AC474" s="436"/>
      <c r="AD474" s="436"/>
    </row>
    <row r="475" ht="15.75" customHeight="1">
      <c r="A475" s="437"/>
      <c r="B475" s="438"/>
      <c r="C475" s="437"/>
      <c r="D475" s="437"/>
      <c r="E475" s="436"/>
      <c r="F475" s="436"/>
      <c r="G475" s="436"/>
      <c r="H475" s="436"/>
      <c r="I475" s="436"/>
      <c r="J475" s="436"/>
      <c r="K475" s="436"/>
      <c r="L475" s="436"/>
      <c r="M475" s="436"/>
      <c r="N475" s="436"/>
      <c r="O475" s="436"/>
      <c r="P475" s="436"/>
      <c r="Q475" s="436"/>
      <c r="R475" s="436"/>
      <c r="S475" s="436"/>
      <c r="T475" s="436"/>
      <c r="U475" s="436"/>
      <c r="V475" s="436"/>
      <c r="W475" s="436"/>
      <c r="X475" s="436"/>
      <c r="Y475" s="436"/>
      <c r="Z475" s="436"/>
      <c r="AA475" s="436"/>
      <c r="AB475" s="436"/>
      <c r="AC475" s="436"/>
      <c r="AD475" s="436"/>
    </row>
    <row r="476" ht="15.75" customHeight="1">
      <c r="A476" s="437"/>
      <c r="B476" s="438"/>
      <c r="C476" s="437"/>
      <c r="D476" s="437"/>
      <c r="E476" s="436"/>
      <c r="F476" s="436"/>
      <c r="G476" s="436"/>
      <c r="H476" s="436"/>
      <c r="I476" s="436"/>
      <c r="J476" s="436"/>
      <c r="K476" s="436"/>
      <c r="L476" s="436"/>
      <c r="M476" s="436"/>
      <c r="N476" s="436"/>
      <c r="O476" s="436"/>
      <c r="P476" s="436"/>
      <c r="Q476" s="436"/>
      <c r="R476" s="436"/>
      <c r="S476" s="436"/>
      <c r="T476" s="436"/>
      <c r="U476" s="436"/>
      <c r="V476" s="436"/>
      <c r="W476" s="436"/>
      <c r="X476" s="436"/>
      <c r="Y476" s="436"/>
      <c r="Z476" s="436"/>
      <c r="AA476" s="436"/>
      <c r="AB476" s="436"/>
      <c r="AC476" s="436"/>
      <c r="AD476" s="436"/>
    </row>
    <row r="477" ht="15.75" customHeight="1">
      <c r="A477" s="437"/>
      <c r="B477" s="438"/>
      <c r="C477" s="437"/>
      <c r="D477" s="437"/>
      <c r="E477" s="436"/>
      <c r="F477" s="436"/>
      <c r="G477" s="436"/>
      <c r="H477" s="436"/>
      <c r="I477" s="436"/>
      <c r="J477" s="436"/>
      <c r="K477" s="436"/>
      <c r="L477" s="436"/>
      <c r="M477" s="436"/>
      <c r="N477" s="436"/>
      <c r="O477" s="436"/>
      <c r="P477" s="436"/>
      <c r="Q477" s="436"/>
      <c r="R477" s="436"/>
      <c r="S477" s="436"/>
      <c r="T477" s="436"/>
      <c r="U477" s="436"/>
      <c r="V477" s="436"/>
      <c r="W477" s="436"/>
      <c r="X477" s="436"/>
      <c r="Y477" s="436"/>
      <c r="Z477" s="436"/>
      <c r="AA477" s="436"/>
      <c r="AB477" s="436"/>
      <c r="AC477" s="436"/>
      <c r="AD477" s="436"/>
    </row>
    <row r="478" ht="15.75" customHeight="1">
      <c r="A478" s="437"/>
      <c r="B478" s="438"/>
      <c r="C478" s="437"/>
      <c r="D478" s="437"/>
      <c r="E478" s="436"/>
      <c r="F478" s="436"/>
      <c r="G478" s="436"/>
      <c r="H478" s="436"/>
      <c r="I478" s="436"/>
      <c r="J478" s="436"/>
      <c r="K478" s="436"/>
      <c r="L478" s="436"/>
      <c r="M478" s="436"/>
      <c r="N478" s="436"/>
      <c r="O478" s="436"/>
      <c r="P478" s="436"/>
      <c r="Q478" s="436"/>
      <c r="R478" s="436"/>
      <c r="S478" s="436"/>
      <c r="T478" s="436"/>
      <c r="U478" s="436"/>
      <c r="V478" s="436"/>
      <c r="W478" s="436"/>
      <c r="X478" s="436"/>
      <c r="Y478" s="436"/>
      <c r="Z478" s="436"/>
      <c r="AA478" s="436"/>
      <c r="AB478" s="436"/>
      <c r="AC478" s="436"/>
      <c r="AD478" s="436"/>
    </row>
    <row r="479" ht="15.75" customHeight="1">
      <c r="A479" s="437"/>
      <c r="B479" s="438"/>
      <c r="C479" s="437"/>
      <c r="D479" s="437"/>
      <c r="E479" s="436"/>
      <c r="F479" s="436"/>
      <c r="G479" s="436"/>
      <c r="H479" s="436"/>
      <c r="I479" s="436"/>
      <c r="J479" s="436"/>
      <c r="K479" s="436"/>
      <c r="L479" s="436"/>
      <c r="M479" s="436"/>
      <c r="N479" s="436"/>
      <c r="O479" s="436"/>
      <c r="P479" s="436"/>
      <c r="Q479" s="436"/>
      <c r="R479" s="436"/>
      <c r="S479" s="436"/>
      <c r="T479" s="436"/>
      <c r="U479" s="436"/>
      <c r="V479" s="436"/>
      <c r="W479" s="436"/>
      <c r="X479" s="436"/>
      <c r="Y479" s="436"/>
      <c r="Z479" s="436"/>
      <c r="AA479" s="436"/>
      <c r="AB479" s="436"/>
      <c r="AC479" s="436"/>
      <c r="AD479" s="436"/>
    </row>
    <row r="480" ht="15.75" customHeight="1">
      <c r="A480" s="437"/>
      <c r="B480" s="438"/>
      <c r="C480" s="437"/>
      <c r="D480" s="437"/>
      <c r="E480" s="436"/>
      <c r="F480" s="436"/>
      <c r="G480" s="436"/>
      <c r="H480" s="436"/>
      <c r="I480" s="436"/>
      <c r="J480" s="436"/>
      <c r="K480" s="436"/>
      <c r="L480" s="436"/>
      <c r="M480" s="436"/>
      <c r="N480" s="436"/>
      <c r="O480" s="436"/>
      <c r="P480" s="436"/>
      <c r="Q480" s="436"/>
      <c r="R480" s="436"/>
      <c r="S480" s="436"/>
      <c r="T480" s="436"/>
      <c r="U480" s="436"/>
      <c r="V480" s="436"/>
      <c r="W480" s="436"/>
      <c r="X480" s="436"/>
      <c r="Y480" s="436"/>
      <c r="Z480" s="436"/>
      <c r="AA480" s="436"/>
      <c r="AB480" s="436"/>
      <c r="AC480" s="436"/>
      <c r="AD480" s="436"/>
    </row>
    <row r="481" ht="15.75" customHeight="1">
      <c r="A481" s="437"/>
      <c r="B481" s="438"/>
      <c r="C481" s="437"/>
      <c r="D481" s="437"/>
      <c r="E481" s="436"/>
      <c r="F481" s="436"/>
      <c r="G481" s="436"/>
      <c r="H481" s="436"/>
      <c r="I481" s="436"/>
      <c r="J481" s="436"/>
      <c r="K481" s="436"/>
      <c r="L481" s="436"/>
      <c r="M481" s="436"/>
      <c r="N481" s="436"/>
      <c r="O481" s="436"/>
      <c r="P481" s="436"/>
      <c r="Q481" s="436"/>
      <c r="R481" s="436"/>
      <c r="S481" s="436"/>
      <c r="T481" s="436"/>
      <c r="U481" s="436"/>
      <c r="V481" s="436"/>
      <c r="W481" s="436"/>
      <c r="X481" s="436"/>
      <c r="Y481" s="436"/>
      <c r="Z481" s="436"/>
      <c r="AA481" s="436"/>
      <c r="AB481" s="436"/>
      <c r="AC481" s="436"/>
      <c r="AD481" s="436"/>
    </row>
    <row r="482" ht="15.75" customHeight="1">
      <c r="A482" s="437"/>
      <c r="B482" s="438"/>
      <c r="C482" s="437"/>
      <c r="D482" s="437"/>
      <c r="E482" s="436"/>
      <c r="F482" s="436"/>
      <c r="G482" s="436"/>
      <c r="H482" s="436"/>
      <c r="I482" s="436"/>
      <c r="J482" s="436"/>
      <c r="K482" s="436"/>
      <c r="L482" s="436"/>
      <c r="M482" s="436"/>
      <c r="N482" s="436"/>
      <c r="O482" s="436"/>
      <c r="P482" s="436"/>
      <c r="Q482" s="436"/>
      <c r="R482" s="436"/>
      <c r="S482" s="436"/>
      <c r="T482" s="436"/>
      <c r="U482" s="436"/>
      <c r="V482" s="436"/>
      <c r="W482" s="436"/>
      <c r="X482" s="436"/>
      <c r="Y482" s="436"/>
      <c r="Z482" s="436"/>
      <c r="AA482" s="436"/>
      <c r="AB482" s="436"/>
      <c r="AC482" s="436"/>
      <c r="AD482" s="436"/>
    </row>
    <row r="483" ht="15.75" customHeight="1">
      <c r="A483" s="437"/>
      <c r="B483" s="438"/>
      <c r="C483" s="437"/>
      <c r="D483" s="437"/>
      <c r="E483" s="436"/>
      <c r="F483" s="436"/>
      <c r="G483" s="436"/>
      <c r="H483" s="436"/>
      <c r="I483" s="436"/>
      <c r="J483" s="436"/>
      <c r="K483" s="436"/>
      <c r="L483" s="436"/>
      <c r="M483" s="436"/>
      <c r="N483" s="436"/>
      <c r="O483" s="436"/>
      <c r="P483" s="436"/>
      <c r="Q483" s="436"/>
      <c r="R483" s="436"/>
      <c r="S483" s="436"/>
      <c r="T483" s="436"/>
      <c r="U483" s="436"/>
      <c r="V483" s="436"/>
      <c r="W483" s="436"/>
      <c r="X483" s="436"/>
      <c r="Y483" s="436"/>
      <c r="Z483" s="436"/>
      <c r="AA483" s="436"/>
      <c r="AB483" s="436"/>
      <c r="AC483" s="436"/>
      <c r="AD483" s="436"/>
    </row>
    <row r="484" ht="15.75" customHeight="1">
      <c r="A484" s="437"/>
      <c r="B484" s="438"/>
      <c r="C484" s="437"/>
      <c r="D484" s="437"/>
      <c r="E484" s="436"/>
      <c r="F484" s="436"/>
      <c r="G484" s="436"/>
      <c r="H484" s="436"/>
      <c r="I484" s="436"/>
      <c r="J484" s="436"/>
      <c r="K484" s="436"/>
      <c r="L484" s="436"/>
      <c r="M484" s="436"/>
      <c r="N484" s="436"/>
      <c r="O484" s="436"/>
      <c r="P484" s="436"/>
      <c r="Q484" s="436"/>
      <c r="R484" s="436"/>
      <c r="S484" s="436"/>
      <c r="T484" s="436"/>
      <c r="U484" s="436"/>
      <c r="V484" s="436"/>
      <c r="W484" s="436"/>
      <c r="X484" s="436"/>
      <c r="Y484" s="436"/>
      <c r="Z484" s="436"/>
      <c r="AA484" s="436"/>
      <c r="AB484" s="436"/>
      <c r="AC484" s="436"/>
      <c r="AD484" s="436"/>
    </row>
    <row r="485" ht="15.75" customHeight="1">
      <c r="A485" s="437"/>
      <c r="B485" s="438"/>
      <c r="C485" s="437"/>
      <c r="D485" s="437"/>
      <c r="E485" s="436"/>
      <c r="F485" s="436"/>
      <c r="G485" s="436"/>
      <c r="H485" s="436"/>
      <c r="I485" s="436"/>
      <c r="J485" s="436"/>
      <c r="K485" s="436"/>
      <c r="L485" s="436"/>
      <c r="M485" s="436"/>
      <c r="N485" s="436"/>
      <c r="O485" s="436"/>
      <c r="P485" s="436"/>
      <c r="Q485" s="436"/>
      <c r="R485" s="436"/>
      <c r="S485" s="436"/>
      <c r="T485" s="436"/>
      <c r="U485" s="436"/>
      <c r="V485" s="436"/>
      <c r="W485" s="436"/>
      <c r="X485" s="436"/>
      <c r="Y485" s="436"/>
      <c r="Z485" s="436"/>
      <c r="AA485" s="436"/>
      <c r="AB485" s="436"/>
      <c r="AC485" s="436"/>
      <c r="AD485" s="436"/>
    </row>
    <row r="486" ht="15.75" customHeight="1">
      <c r="A486" s="437"/>
      <c r="B486" s="438"/>
      <c r="C486" s="437"/>
      <c r="D486" s="437"/>
      <c r="E486" s="436"/>
      <c r="F486" s="436"/>
      <c r="G486" s="436"/>
      <c r="H486" s="436"/>
      <c r="I486" s="436"/>
      <c r="J486" s="436"/>
      <c r="K486" s="436"/>
      <c r="L486" s="436"/>
      <c r="M486" s="436"/>
      <c r="N486" s="436"/>
      <c r="O486" s="436"/>
      <c r="P486" s="436"/>
      <c r="Q486" s="436"/>
      <c r="R486" s="436"/>
      <c r="S486" s="436"/>
      <c r="T486" s="436"/>
      <c r="U486" s="436"/>
      <c r="V486" s="436"/>
      <c r="W486" s="436"/>
      <c r="X486" s="436"/>
      <c r="Y486" s="436"/>
      <c r="Z486" s="436"/>
      <c r="AA486" s="436"/>
      <c r="AB486" s="436"/>
      <c r="AC486" s="436"/>
      <c r="AD486" s="436"/>
    </row>
    <row r="487" ht="15.75" customHeight="1">
      <c r="A487" s="437"/>
      <c r="B487" s="438"/>
      <c r="C487" s="437"/>
      <c r="D487" s="437"/>
      <c r="E487" s="436"/>
      <c r="F487" s="436"/>
      <c r="G487" s="436"/>
      <c r="H487" s="436"/>
      <c r="I487" s="436"/>
      <c r="J487" s="436"/>
      <c r="K487" s="436"/>
      <c r="L487" s="436"/>
      <c r="M487" s="436"/>
      <c r="N487" s="436"/>
      <c r="O487" s="436"/>
      <c r="P487" s="436"/>
      <c r="Q487" s="436"/>
      <c r="R487" s="436"/>
      <c r="S487" s="436"/>
      <c r="T487" s="436"/>
      <c r="U487" s="436"/>
      <c r="V487" s="436"/>
      <c r="W487" s="436"/>
      <c r="X487" s="436"/>
      <c r="Y487" s="436"/>
      <c r="Z487" s="436"/>
      <c r="AA487" s="436"/>
      <c r="AB487" s="436"/>
      <c r="AC487" s="436"/>
      <c r="AD487" s="436"/>
    </row>
    <row r="488" ht="15.75" customHeight="1">
      <c r="A488" s="437"/>
      <c r="B488" s="438"/>
      <c r="C488" s="437"/>
      <c r="D488" s="437"/>
      <c r="E488" s="436"/>
      <c r="F488" s="436"/>
      <c r="G488" s="436"/>
      <c r="H488" s="436"/>
      <c r="I488" s="436"/>
      <c r="J488" s="436"/>
      <c r="K488" s="436"/>
      <c r="L488" s="436"/>
      <c r="M488" s="436"/>
      <c r="N488" s="436"/>
      <c r="O488" s="436"/>
      <c r="P488" s="436"/>
      <c r="Q488" s="436"/>
      <c r="R488" s="436"/>
      <c r="S488" s="436"/>
      <c r="T488" s="436"/>
      <c r="U488" s="436"/>
      <c r="V488" s="436"/>
      <c r="W488" s="436"/>
      <c r="X488" s="436"/>
      <c r="Y488" s="436"/>
      <c r="Z488" s="436"/>
      <c r="AA488" s="436"/>
      <c r="AB488" s="436"/>
      <c r="AC488" s="436"/>
      <c r="AD488" s="436"/>
    </row>
    <row r="489" ht="15.75" customHeight="1">
      <c r="A489" s="437"/>
      <c r="B489" s="438"/>
      <c r="C489" s="437"/>
      <c r="D489" s="437"/>
      <c r="E489" s="436"/>
      <c r="F489" s="436"/>
      <c r="G489" s="436"/>
      <c r="H489" s="436"/>
      <c r="I489" s="436"/>
      <c r="J489" s="436"/>
      <c r="K489" s="436"/>
      <c r="L489" s="436"/>
      <c r="M489" s="436"/>
      <c r="N489" s="436"/>
      <c r="O489" s="436"/>
      <c r="P489" s="436"/>
      <c r="Q489" s="436"/>
      <c r="R489" s="436"/>
      <c r="S489" s="436"/>
      <c r="T489" s="436"/>
      <c r="U489" s="436"/>
      <c r="V489" s="436"/>
      <c r="W489" s="436"/>
      <c r="X489" s="436"/>
      <c r="Y489" s="436"/>
      <c r="Z489" s="436"/>
      <c r="AA489" s="436"/>
      <c r="AB489" s="436"/>
      <c r="AC489" s="436"/>
      <c r="AD489" s="436"/>
    </row>
    <row r="490" ht="15.75" customHeight="1">
      <c r="A490" s="437"/>
      <c r="B490" s="438"/>
      <c r="C490" s="437"/>
      <c r="D490" s="437"/>
      <c r="E490" s="436"/>
      <c r="F490" s="436"/>
      <c r="G490" s="436"/>
      <c r="H490" s="436"/>
      <c r="I490" s="436"/>
      <c r="J490" s="436"/>
      <c r="K490" s="436"/>
      <c r="L490" s="436"/>
      <c r="M490" s="436"/>
      <c r="N490" s="436"/>
      <c r="O490" s="436"/>
      <c r="P490" s="436"/>
      <c r="Q490" s="436"/>
      <c r="R490" s="436"/>
      <c r="S490" s="436"/>
      <c r="T490" s="436"/>
      <c r="U490" s="436"/>
      <c r="V490" s="436"/>
      <c r="W490" s="436"/>
      <c r="X490" s="436"/>
      <c r="Y490" s="436"/>
      <c r="Z490" s="436"/>
      <c r="AA490" s="436"/>
      <c r="AB490" s="436"/>
      <c r="AC490" s="436"/>
      <c r="AD490" s="436"/>
    </row>
    <row r="491" ht="15.75" customHeight="1">
      <c r="A491" s="437"/>
      <c r="B491" s="438"/>
      <c r="C491" s="437"/>
      <c r="D491" s="437"/>
      <c r="E491" s="436"/>
      <c r="F491" s="436"/>
      <c r="G491" s="436"/>
      <c r="H491" s="436"/>
      <c r="I491" s="436"/>
      <c r="J491" s="436"/>
      <c r="K491" s="436"/>
      <c r="L491" s="436"/>
      <c r="M491" s="436"/>
      <c r="N491" s="436"/>
      <c r="O491" s="436"/>
      <c r="P491" s="436"/>
      <c r="Q491" s="436"/>
      <c r="R491" s="436"/>
      <c r="S491" s="436"/>
      <c r="T491" s="436"/>
      <c r="U491" s="436"/>
      <c r="V491" s="436"/>
      <c r="W491" s="436"/>
      <c r="X491" s="436"/>
      <c r="Y491" s="436"/>
      <c r="Z491" s="436"/>
      <c r="AA491" s="436"/>
      <c r="AB491" s="436"/>
      <c r="AC491" s="436"/>
      <c r="AD491" s="436"/>
    </row>
    <row r="492" ht="15.75" customHeight="1">
      <c r="A492" s="437"/>
      <c r="B492" s="438"/>
      <c r="C492" s="437"/>
      <c r="D492" s="437"/>
      <c r="E492" s="436"/>
      <c r="F492" s="436"/>
      <c r="G492" s="436"/>
      <c r="H492" s="436"/>
      <c r="I492" s="436"/>
      <c r="J492" s="436"/>
      <c r="K492" s="436"/>
      <c r="L492" s="436"/>
      <c r="M492" s="436"/>
      <c r="N492" s="436"/>
      <c r="O492" s="436"/>
      <c r="P492" s="436"/>
      <c r="Q492" s="436"/>
      <c r="R492" s="436"/>
      <c r="S492" s="436"/>
      <c r="T492" s="436"/>
      <c r="U492" s="436"/>
      <c r="V492" s="436"/>
      <c r="W492" s="436"/>
      <c r="X492" s="436"/>
      <c r="Y492" s="436"/>
      <c r="Z492" s="436"/>
      <c r="AA492" s="436"/>
      <c r="AB492" s="436"/>
      <c r="AC492" s="436"/>
      <c r="AD492" s="436"/>
    </row>
    <row r="493" ht="15.75" customHeight="1">
      <c r="A493" s="437"/>
      <c r="B493" s="438"/>
      <c r="C493" s="437"/>
      <c r="D493" s="437"/>
      <c r="E493" s="436"/>
      <c r="F493" s="436"/>
      <c r="G493" s="436"/>
      <c r="H493" s="436"/>
      <c r="I493" s="436"/>
      <c r="J493" s="436"/>
      <c r="K493" s="436"/>
      <c r="L493" s="436"/>
      <c r="M493" s="436"/>
      <c r="N493" s="436"/>
      <c r="O493" s="436"/>
      <c r="P493" s="436"/>
      <c r="Q493" s="436"/>
      <c r="R493" s="436"/>
      <c r="S493" s="436"/>
      <c r="T493" s="436"/>
      <c r="U493" s="436"/>
      <c r="V493" s="436"/>
      <c r="W493" s="436"/>
      <c r="X493" s="436"/>
      <c r="Y493" s="436"/>
      <c r="Z493" s="436"/>
      <c r="AA493" s="436"/>
      <c r="AB493" s="436"/>
      <c r="AC493" s="436"/>
      <c r="AD493" s="436"/>
    </row>
    <row r="494" ht="15.75" customHeight="1">
      <c r="A494" s="437"/>
      <c r="B494" s="438"/>
      <c r="C494" s="437"/>
      <c r="D494" s="437"/>
      <c r="E494" s="436"/>
      <c r="F494" s="436"/>
      <c r="G494" s="436"/>
      <c r="H494" s="436"/>
      <c r="I494" s="436"/>
      <c r="J494" s="436"/>
      <c r="K494" s="436"/>
      <c r="L494" s="436"/>
      <c r="M494" s="436"/>
      <c r="N494" s="436"/>
      <c r="O494" s="436"/>
      <c r="P494" s="436"/>
      <c r="Q494" s="436"/>
      <c r="R494" s="436"/>
      <c r="S494" s="436"/>
      <c r="T494" s="436"/>
      <c r="U494" s="436"/>
      <c r="V494" s="436"/>
      <c r="W494" s="436"/>
      <c r="X494" s="436"/>
      <c r="Y494" s="436"/>
      <c r="Z494" s="436"/>
      <c r="AA494" s="436"/>
      <c r="AB494" s="436"/>
      <c r="AC494" s="436"/>
      <c r="AD494" s="436"/>
    </row>
    <row r="495" ht="15.75" customHeight="1">
      <c r="A495" s="437"/>
      <c r="B495" s="438"/>
      <c r="C495" s="437"/>
      <c r="D495" s="437"/>
      <c r="E495" s="436"/>
      <c r="F495" s="436"/>
      <c r="G495" s="436"/>
      <c r="H495" s="436"/>
      <c r="I495" s="436"/>
      <c r="J495" s="436"/>
      <c r="K495" s="436"/>
      <c r="L495" s="436"/>
      <c r="M495" s="436"/>
      <c r="N495" s="436"/>
      <c r="O495" s="436"/>
      <c r="P495" s="436"/>
      <c r="Q495" s="436"/>
      <c r="R495" s="436"/>
      <c r="S495" s="436"/>
      <c r="T495" s="436"/>
      <c r="U495" s="436"/>
      <c r="V495" s="436"/>
      <c r="W495" s="436"/>
      <c r="X495" s="436"/>
      <c r="Y495" s="436"/>
      <c r="Z495" s="436"/>
      <c r="AA495" s="436"/>
      <c r="AB495" s="436"/>
      <c r="AC495" s="436"/>
      <c r="AD495" s="436"/>
    </row>
    <row r="496" ht="15.75" customHeight="1">
      <c r="A496" s="437"/>
      <c r="B496" s="438"/>
      <c r="C496" s="437"/>
      <c r="D496" s="437"/>
      <c r="E496" s="436"/>
      <c r="F496" s="436"/>
      <c r="G496" s="436"/>
      <c r="H496" s="436"/>
      <c r="I496" s="436"/>
      <c r="J496" s="436"/>
      <c r="K496" s="436"/>
      <c r="L496" s="436"/>
      <c r="M496" s="436"/>
      <c r="N496" s="436"/>
      <c r="O496" s="436"/>
      <c r="P496" s="436"/>
      <c r="Q496" s="436"/>
      <c r="R496" s="436"/>
      <c r="S496" s="436"/>
      <c r="T496" s="436"/>
      <c r="U496" s="436"/>
      <c r="V496" s="436"/>
      <c r="W496" s="436"/>
      <c r="X496" s="436"/>
      <c r="Y496" s="436"/>
      <c r="Z496" s="436"/>
      <c r="AA496" s="436"/>
      <c r="AB496" s="436"/>
      <c r="AC496" s="436"/>
      <c r="AD496" s="436"/>
    </row>
    <row r="497" ht="15.75" customHeight="1">
      <c r="A497" s="437"/>
      <c r="B497" s="438"/>
      <c r="C497" s="437"/>
      <c r="D497" s="437"/>
      <c r="E497" s="436"/>
      <c r="F497" s="436"/>
      <c r="G497" s="436"/>
      <c r="H497" s="436"/>
      <c r="I497" s="436"/>
      <c r="J497" s="436"/>
      <c r="K497" s="436"/>
      <c r="L497" s="436"/>
      <c r="M497" s="436"/>
      <c r="N497" s="436"/>
      <c r="O497" s="436"/>
      <c r="P497" s="436"/>
      <c r="Q497" s="436"/>
      <c r="R497" s="436"/>
      <c r="S497" s="436"/>
      <c r="T497" s="436"/>
      <c r="U497" s="436"/>
      <c r="V497" s="436"/>
      <c r="W497" s="436"/>
      <c r="X497" s="436"/>
      <c r="Y497" s="436"/>
      <c r="Z497" s="436"/>
      <c r="AA497" s="436"/>
      <c r="AB497" s="436"/>
      <c r="AC497" s="436"/>
      <c r="AD497" s="436"/>
    </row>
    <row r="498" ht="15.75" customHeight="1">
      <c r="A498" s="437"/>
      <c r="B498" s="438"/>
      <c r="C498" s="437"/>
      <c r="D498" s="437"/>
      <c r="E498" s="436"/>
      <c r="F498" s="436"/>
      <c r="G498" s="436"/>
      <c r="H498" s="436"/>
      <c r="I498" s="436"/>
      <c r="J498" s="436"/>
      <c r="K498" s="436"/>
      <c r="L498" s="436"/>
      <c r="M498" s="436"/>
      <c r="N498" s="436"/>
      <c r="O498" s="436"/>
      <c r="P498" s="436"/>
      <c r="Q498" s="436"/>
      <c r="R498" s="436"/>
      <c r="S498" s="436"/>
      <c r="T498" s="436"/>
      <c r="U498" s="436"/>
      <c r="V498" s="436"/>
      <c r="W498" s="436"/>
      <c r="X498" s="436"/>
      <c r="Y498" s="436"/>
      <c r="Z498" s="436"/>
      <c r="AA498" s="436"/>
      <c r="AB498" s="436"/>
      <c r="AC498" s="436"/>
      <c r="AD498" s="436"/>
    </row>
    <row r="499" ht="15.75" customHeight="1">
      <c r="A499" s="437"/>
      <c r="B499" s="438"/>
      <c r="C499" s="437"/>
      <c r="D499" s="437"/>
      <c r="E499" s="436"/>
      <c r="F499" s="436"/>
      <c r="G499" s="436"/>
      <c r="H499" s="436"/>
      <c r="I499" s="436"/>
      <c r="J499" s="436"/>
      <c r="K499" s="436"/>
      <c r="L499" s="436"/>
      <c r="M499" s="436"/>
      <c r="N499" s="436"/>
      <c r="O499" s="436"/>
      <c r="P499" s="436"/>
      <c r="Q499" s="436"/>
      <c r="R499" s="436"/>
      <c r="S499" s="436"/>
      <c r="T499" s="436"/>
      <c r="U499" s="436"/>
      <c r="V499" s="436"/>
      <c r="W499" s="436"/>
      <c r="X499" s="436"/>
      <c r="Y499" s="436"/>
      <c r="Z499" s="436"/>
      <c r="AA499" s="436"/>
      <c r="AB499" s="436"/>
      <c r="AC499" s="436"/>
      <c r="AD499" s="436"/>
    </row>
    <row r="500" ht="15.75" customHeight="1">
      <c r="A500" s="437"/>
      <c r="B500" s="438"/>
      <c r="C500" s="437"/>
      <c r="D500" s="437"/>
      <c r="E500" s="436"/>
      <c r="F500" s="436"/>
      <c r="G500" s="436"/>
      <c r="H500" s="436"/>
      <c r="I500" s="436"/>
      <c r="J500" s="436"/>
      <c r="K500" s="436"/>
      <c r="L500" s="436"/>
      <c r="M500" s="436"/>
      <c r="N500" s="436"/>
      <c r="O500" s="436"/>
      <c r="P500" s="436"/>
      <c r="Q500" s="436"/>
      <c r="R500" s="436"/>
      <c r="S500" s="436"/>
      <c r="T500" s="436"/>
      <c r="U500" s="436"/>
      <c r="V500" s="436"/>
      <c r="W500" s="436"/>
      <c r="X500" s="436"/>
      <c r="Y500" s="436"/>
      <c r="Z500" s="436"/>
      <c r="AA500" s="436"/>
      <c r="AB500" s="436"/>
      <c r="AC500" s="436"/>
      <c r="AD500" s="436"/>
    </row>
    <row r="501" ht="15.75" customHeight="1">
      <c r="A501" s="437"/>
      <c r="B501" s="438"/>
      <c r="C501" s="437"/>
      <c r="D501" s="437"/>
      <c r="E501" s="436"/>
      <c r="F501" s="436"/>
      <c r="G501" s="436"/>
      <c r="H501" s="436"/>
      <c r="I501" s="436"/>
      <c r="J501" s="436"/>
      <c r="K501" s="436"/>
      <c r="L501" s="436"/>
      <c r="M501" s="436"/>
      <c r="N501" s="436"/>
      <c r="O501" s="436"/>
      <c r="P501" s="436"/>
      <c r="Q501" s="436"/>
      <c r="R501" s="436"/>
      <c r="S501" s="436"/>
      <c r="T501" s="436"/>
      <c r="U501" s="436"/>
      <c r="V501" s="436"/>
      <c r="W501" s="436"/>
      <c r="X501" s="436"/>
      <c r="Y501" s="436"/>
      <c r="Z501" s="436"/>
      <c r="AA501" s="436"/>
      <c r="AB501" s="436"/>
      <c r="AC501" s="436"/>
      <c r="AD501" s="436"/>
    </row>
    <row r="502" ht="15.75" customHeight="1">
      <c r="A502" s="437"/>
      <c r="B502" s="438"/>
      <c r="C502" s="437"/>
      <c r="D502" s="437"/>
      <c r="E502" s="436"/>
      <c r="F502" s="436"/>
      <c r="G502" s="436"/>
      <c r="H502" s="436"/>
      <c r="I502" s="436"/>
      <c r="J502" s="436"/>
      <c r="K502" s="436"/>
      <c r="L502" s="436"/>
      <c r="M502" s="436"/>
      <c r="N502" s="436"/>
      <c r="O502" s="436"/>
      <c r="P502" s="436"/>
      <c r="Q502" s="436"/>
      <c r="R502" s="436"/>
      <c r="S502" s="436"/>
      <c r="T502" s="436"/>
      <c r="U502" s="436"/>
      <c r="V502" s="436"/>
      <c r="W502" s="436"/>
      <c r="X502" s="436"/>
      <c r="Y502" s="436"/>
      <c r="Z502" s="436"/>
      <c r="AA502" s="436"/>
      <c r="AB502" s="436"/>
      <c r="AC502" s="436"/>
      <c r="AD502" s="436"/>
    </row>
    <row r="503" ht="15.75" customHeight="1">
      <c r="A503" s="437"/>
      <c r="B503" s="438"/>
      <c r="C503" s="437"/>
      <c r="D503" s="437"/>
      <c r="E503" s="436"/>
      <c r="F503" s="436"/>
      <c r="G503" s="436"/>
      <c r="H503" s="436"/>
      <c r="I503" s="436"/>
      <c r="J503" s="436"/>
      <c r="K503" s="436"/>
      <c r="L503" s="436"/>
      <c r="M503" s="436"/>
      <c r="N503" s="436"/>
      <c r="O503" s="436"/>
      <c r="P503" s="436"/>
      <c r="Q503" s="436"/>
      <c r="R503" s="436"/>
      <c r="S503" s="436"/>
      <c r="T503" s="436"/>
      <c r="U503" s="436"/>
      <c r="V503" s="436"/>
      <c r="W503" s="436"/>
      <c r="X503" s="436"/>
      <c r="Y503" s="436"/>
      <c r="Z503" s="436"/>
      <c r="AA503" s="436"/>
      <c r="AB503" s="436"/>
      <c r="AC503" s="436"/>
      <c r="AD503" s="436"/>
    </row>
    <row r="504" ht="15.75" customHeight="1">
      <c r="A504" s="437"/>
      <c r="B504" s="438"/>
      <c r="C504" s="437"/>
      <c r="D504" s="437"/>
      <c r="E504" s="436"/>
      <c r="F504" s="436"/>
      <c r="G504" s="436"/>
      <c r="H504" s="436"/>
      <c r="I504" s="436"/>
      <c r="J504" s="436"/>
      <c r="K504" s="436"/>
      <c r="L504" s="436"/>
      <c r="M504" s="436"/>
      <c r="N504" s="436"/>
      <c r="O504" s="436"/>
      <c r="P504" s="436"/>
      <c r="Q504" s="436"/>
      <c r="R504" s="436"/>
      <c r="S504" s="436"/>
      <c r="T504" s="436"/>
      <c r="U504" s="436"/>
      <c r="V504" s="436"/>
      <c r="W504" s="436"/>
      <c r="X504" s="436"/>
      <c r="Y504" s="436"/>
      <c r="Z504" s="436"/>
      <c r="AA504" s="436"/>
      <c r="AB504" s="436"/>
      <c r="AC504" s="436"/>
      <c r="AD504" s="436"/>
    </row>
    <row r="505" ht="15.75" customHeight="1">
      <c r="A505" s="437"/>
      <c r="B505" s="438"/>
      <c r="C505" s="437"/>
      <c r="D505" s="437"/>
      <c r="E505" s="436"/>
      <c r="F505" s="436"/>
      <c r="G505" s="436"/>
      <c r="H505" s="436"/>
      <c r="I505" s="436"/>
      <c r="J505" s="436"/>
      <c r="K505" s="436"/>
      <c r="L505" s="436"/>
      <c r="M505" s="436"/>
      <c r="N505" s="436"/>
      <c r="O505" s="436"/>
      <c r="P505" s="436"/>
      <c r="Q505" s="436"/>
      <c r="R505" s="436"/>
      <c r="S505" s="436"/>
      <c r="T505" s="436"/>
      <c r="U505" s="436"/>
      <c r="V505" s="436"/>
      <c r="W505" s="436"/>
      <c r="X505" s="436"/>
      <c r="Y505" s="436"/>
      <c r="Z505" s="436"/>
      <c r="AA505" s="436"/>
      <c r="AB505" s="436"/>
      <c r="AC505" s="436"/>
      <c r="AD505" s="436"/>
    </row>
    <row r="506" ht="15.75" customHeight="1">
      <c r="A506" s="437"/>
      <c r="B506" s="438"/>
      <c r="C506" s="437"/>
      <c r="D506" s="437"/>
      <c r="E506" s="436"/>
      <c r="F506" s="436"/>
      <c r="G506" s="436"/>
      <c r="H506" s="436"/>
      <c r="I506" s="436"/>
      <c r="J506" s="436"/>
      <c r="K506" s="436"/>
      <c r="L506" s="436"/>
      <c r="M506" s="436"/>
      <c r="N506" s="436"/>
      <c r="O506" s="436"/>
      <c r="P506" s="436"/>
      <c r="Q506" s="436"/>
      <c r="R506" s="436"/>
      <c r="S506" s="436"/>
      <c r="T506" s="436"/>
      <c r="U506" s="436"/>
      <c r="V506" s="436"/>
      <c r="W506" s="436"/>
      <c r="X506" s="436"/>
      <c r="Y506" s="436"/>
      <c r="Z506" s="436"/>
      <c r="AA506" s="436"/>
      <c r="AB506" s="436"/>
      <c r="AC506" s="436"/>
      <c r="AD506" s="436"/>
    </row>
    <row r="507" ht="15.75" customHeight="1">
      <c r="A507" s="437"/>
      <c r="B507" s="438"/>
      <c r="C507" s="437"/>
      <c r="D507" s="437"/>
      <c r="E507" s="436"/>
      <c r="F507" s="436"/>
      <c r="G507" s="436"/>
      <c r="H507" s="436"/>
      <c r="I507" s="436"/>
      <c r="J507" s="436"/>
      <c r="K507" s="436"/>
      <c r="L507" s="436"/>
      <c r="M507" s="436"/>
      <c r="N507" s="436"/>
      <c r="O507" s="436"/>
      <c r="P507" s="436"/>
      <c r="Q507" s="436"/>
      <c r="R507" s="436"/>
      <c r="S507" s="436"/>
      <c r="T507" s="436"/>
      <c r="U507" s="436"/>
      <c r="V507" s="436"/>
      <c r="W507" s="436"/>
      <c r="X507" s="436"/>
      <c r="Y507" s="436"/>
      <c r="Z507" s="436"/>
      <c r="AA507" s="436"/>
      <c r="AB507" s="436"/>
      <c r="AC507" s="436"/>
      <c r="AD507" s="436"/>
    </row>
    <row r="508" ht="15.75" customHeight="1">
      <c r="A508" s="437"/>
      <c r="B508" s="438"/>
      <c r="C508" s="437"/>
      <c r="D508" s="437"/>
      <c r="E508" s="436"/>
      <c r="F508" s="436"/>
      <c r="G508" s="436"/>
      <c r="H508" s="436"/>
      <c r="I508" s="436"/>
      <c r="J508" s="436"/>
      <c r="K508" s="436"/>
      <c r="L508" s="436"/>
      <c r="M508" s="436"/>
      <c r="N508" s="436"/>
      <c r="O508" s="436"/>
      <c r="P508" s="436"/>
      <c r="Q508" s="436"/>
      <c r="R508" s="436"/>
      <c r="S508" s="436"/>
      <c r="T508" s="436"/>
      <c r="U508" s="436"/>
      <c r="V508" s="436"/>
      <c r="W508" s="436"/>
      <c r="X508" s="436"/>
      <c r="Y508" s="436"/>
      <c r="Z508" s="436"/>
      <c r="AA508" s="436"/>
      <c r="AB508" s="436"/>
      <c r="AC508" s="436"/>
      <c r="AD508" s="436"/>
    </row>
    <row r="509" ht="15.75" customHeight="1">
      <c r="A509" s="437"/>
      <c r="B509" s="438"/>
      <c r="C509" s="437"/>
      <c r="D509" s="437"/>
      <c r="E509" s="436"/>
      <c r="F509" s="436"/>
      <c r="G509" s="436"/>
      <c r="H509" s="436"/>
      <c r="I509" s="436"/>
      <c r="J509" s="436"/>
      <c r="K509" s="436"/>
      <c r="L509" s="436"/>
      <c r="M509" s="436"/>
      <c r="N509" s="436"/>
      <c r="O509" s="436"/>
      <c r="P509" s="436"/>
      <c r="Q509" s="436"/>
      <c r="R509" s="436"/>
      <c r="S509" s="436"/>
      <c r="T509" s="436"/>
      <c r="U509" s="436"/>
      <c r="V509" s="436"/>
      <c r="W509" s="436"/>
      <c r="X509" s="436"/>
      <c r="Y509" s="436"/>
      <c r="Z509" s="436"/>
      <c r="AA509" s="436"/>
      <c r="AB509" s="436"/>
      <c r="AC509" s="436"/>
      <c r="AD509" s="436"/>
    </row>
    <row r="510" ht="15.75" customHeight="1">
      <c r="A510" s="437"/>
      <c r="B510" s="438"/>
      <c r="C510" s="437"/>
      <c r="D510" s="437"/>
      <c r="E510" s="436"/>
      <c r="F510" s="436"/>
      <c r="G510" s="436"/>
      <c r="H510" s="436"/>
      <c r="I510" s="436"/>
      <c r="J510" s="436"/>
      <c r="K510" s="436"/>
      <c r="L510" s="436"/>
      <c r="M510" s="436"/>
      <c r="N510" s="436"/>
      <c r="O510" s="436"/>
      <c r="P510" s="436"/>
      <c r="Q510" s="436"/>
      <c r="R510" s="436"/>
      <c r="S510" s="436"/>
      <c r="T510" s="436"/>
      <c r="U510" s="436"/>
      <c r="V510" s="436"/>
      <c r="W510" s="436"/>
      <c r="X510" s="436"/>
      <c r="Y510" s="436"/>
      <c r="Z510" s="436"/>
      <c r="AA510" s="436"/>
      <c r="AB510" s="436"/>
      <c r="AC510" s="436"/>
      <c r="AD510" s="436"/>
    </row>
    <row r="511" ht="15.75" customHeight="1">
      <c r="A511" s="437"/>
      <c r="B511" s="438"/>
      <c r="C511" s="437"/>
      <c r="D511" s="437"/>
      <c r="E511" s="436"/>
      <c r="F511" s="436"/>
      <c r="G511" s="436"/>
      <c r="H511" s="436"/>
      <c r="I511" s="436"/>
      <c r="J511" s="436"/>
      <c r="K511" s="436"/>
      <c r="L511" s="436"/>
      <c r="M511" s="436"/>
      <c r="N511" s="436"/>
      <c r="O511" s="436"/>
      <c r="P511" s="436"/>
      <c r="Q511" s="436"/>
      <c r="R511" s="436"/>
      <c r="S511" s="436"/>
      <c r="T511" s="436"/>
      <c r="U511" s="436"/>
      <c r="V511" s="436"/>
      <c r="W511" s="436"/>
      <c r="X511" s="436"/>
      <c r="Y511" s="436"/>
      <c r="Z511" s="436"/>
      <c r="AA511" s="436"/>
      <c r="AB511" s="436"/>
      <c r="AC511" s="436"/>
      <c r="AD511" s="436"/>
    </row>
    <row r="512" ht="15.75" customHeight="1">
      <c r="A512" s="437"/>
      <c r="B512" s="438"/>
      <c r="C512" s="437"/>
      <c r="D512" s="437"/>
      <c r="E512" s="436"/>
      <c r="F512" s="436"/>
      <c r="G512" s="436"/>
      <c r="H512" s="436"/>
      <c r="I512" s="436"/>
      <c r="J512" s="436"/>
      <c r="K512" s="436"/>
      <c r="L512" s="436"/>
      <c r="M512" s="436"/>
      <c r="N512" s="436"/>
      <c r="O512" s="436"/>
      <c r="P512" s="436"/>
      <c r="Q512" s="436"/>
      <c r="R512" s="436"/>
      <c r="S512" s="436"/>
      <c r="T512" s="436"/>
      <c r="U512" s="436"/>
      <c r="V512" s="436"/>
      <c r="W512" s="436"/>
      <c r="X512" s="436"/>
      <c r="Y512" s="436"/>
      <c r="Z512" s="436"/>
      <c r="AA512" s="436"/>
      <c r="AB512" s="436"/>
      <c r="AC512" s="436"/>
      <c r="AD512" s="436"/>
    </row>
    <row r="513" ht="15.75" customHeight="1">
      <c r="A513" s="437"/>
      <c r="B513" s="438"/>
      <c r="C513" s="437"/>
      <c r="D513" s="437"/>
      <c r="E513" s="436"/>
      <c r="F513" s="436"/>
      <c r="G513" s="436"/>
      <c r="H513" s="436"/>
      <c r="I513" s="436"/>
      <c r="J513" s="436"/>
      <c r="K513" s="436"/>
      <c r="L513" s="436"/>
      <c r="M513" s="436"/>
      <c r="N513" s="436"/>
      <c r="O513" s="436"/>
      <c r="P513" s="436"/>
      <c r="Q513" s="436"/>
      <c r="R513" s="436"/>
      <c r="S513" s="436"/>
      <c r="T513" s="436"/>
      <c r="U513" s="436"/>
      <c r="V513" s="436"/>
      <c r="W513" s="436"/>
      <c r="X513" s="436"/>
      <c r="Y513" s="436"/>
      <c r="Z513" s="436"/>
      <c r="AA513" s="436"/>
      <c r="AB513" s="436"/>
      <c r="AC513" s="436"/>
      <c r="AD513" s="436"/>
    </row>
    <row r="514" ht="15.75" customHeight="1">
      <c r="A514" s="437"/>
      <c r="B514" s="438"/>
      <c r="C514" s="437"/>
      <c r="D514" s="437"/>
      <c r="E514" s="436"/>
      <c r="F514" s="436"/>
      <c r="G514" s="436"/>
      <c r="H514" s="436"/>
      <c r="I514" s="436"/>
      <c r="J514" s="436"/>
      <c r="K514" s="436"/>
      <c r="L514" s="436"/>
      <c r="M514" s="436"/>
      <c r="N514" s="436"/>
      <c r="O514" s="436"/>
      <c r="P514" s="436"/>
      <c r="Q514" s="436"/>
      <c r="R514" s="436"/>
      <c r="S514" s="436"/>
      <c r="T514" s="436"/>
      <c r="U514" s="436"/>
      <c r="V514" s="436"/>
      <c r="W514" s="436"/>
      <c r="X514" s="436"/>
      <c r="Y514" s="436"/>
      <c r="Z514" s="436"/>
      <c r="AA514" s="436"/>
      <c r="AB514" s="436"/>
      <c r="AC514" s="436"/>
      <c r="AD514" s="436"/>
    </row>
    <row r="515" ht="15.75" customHeight="1">
      <c r="A515" s="437"/>
      <c r="B515" s="438"/>
      <c r="C515" s="437"/>
      <c r="D515" s="437"/>
      <c r="E515" s="436"/>
      <c r="F515" s="436"/>
      <c r="G515" s="436"/>
      <c r="H515" s="436"/>
      <c r="I515" s="436"/>
      <c r="J515" s="436"/>
      <c r="K515" s="436"/>
      <c r="L515" s="436"/>
      <c r="M515" s="436"/>
      <c r="N515" s="436"/>
      <c r="O515" s="436"/>
      <c r="P515" s="436"/>
      <c r="Q515" s="436"/>
      <c r="R515" s="436"/>
      <c r="S515" s="436"/>
      <c r="T515" s="436"/>
      <c r="U515" s="436"/>
      <c r="V515" s="436"/>
      <c r="W515" s="436"/>
      <c r="X515" s="436"/>
      <c r="Y515" s="436"/>
      <c r="Z515" s="436"/>
      <c r="AA515" s="436"/>
      <c r="AB515" s="436"/>
      <c r="AC515" s="436"/>
      <c r="AD515" s="436"/>
    </row>
    <row r="516" ht="15.75" customHeight="1">
      <c r="A516" s="437"/>
      <c r="B516" s="438"/>
      <c r="C516" s="437"/>
      <c r="D516" s="437"/>
      <c r="E516" s="436"/>
      <c r="F516" s="436"/>
      <c r="G516" s="436"/>
      <c r="H516" s="436"/>
      <c r="I516" s="436"/>
      <c r="J516" s="436"/>
      <c r="K516" s="436"/>
      <c r="L516" s="436"/>
      <c r="M516" s="436"/>
      <c r="N516" s="436"/>
      <c r="O516" s="436"/>
      <c r="P516" s="436"/>
      <c r="Q516" s="436"/>
      <c r="R516" s="436"/>
      <c r="S516" s="436"/>
      <c r="T516" s="436"/>
      <c r="U516" s="436"/>
      <c r="V516" s="436"/>
      <c r="W516" s="436"/>
      <c r="X516" s="436"/>
      <c r="Y516" s="436"/>
      <c r="Z516" s="436"/>
      <c r="AA516" s="436"/>
      <c r="AB516" s="436"/>
      <c r="AC516" s="436"/>
      <c r="AD516" s="436"/>
    </row>
    <row r="517" ht="15.75" customHeight="1">
      <c r="A517" s="437"/>
      <c r="B517" s="438"/>
      <c r="C517" s="437"/>
      <c r="D517" s="437"/>
      <c r="E517" s="436"/>
      <c r="F517" s="436"/>
      <c r="G517" s="436"/>
      <c r="H517" s="436"/>
      <c r="I517" s="436"/>
      <c r="J517" s="436"/>
      <c r="K517" s="436"/>
      <c r="L517" s="436"/>
      <c r="M517" s="436"/>
      <c r="N517" s="436"/>
      <c r="O517" s="436"/>
      <c r="P517" s="436"/>
      <c r="Q517" s="436"/>
      <c r="R517" s="436"/>
      <c r="S517" s="436"/>
      <c r="T517" s="436"/>
      <c r="U517" s="436"/>
      <c r="V517" s="436"/>
      <c r="W517" s="436"/>
      <c r="X517" s="436"/>
      <c r="Y517" s="436"/>
      <c r="Z517" s="436"/>
      <c r="AA517" s="436"/>
      <c r="AB517" s="436"/>
      <c r="AC517" s="436"/>
      <c r="AD517" s="436"/>
    </row>
    <row r="518" ht="15.75" customHeight="1">
      <c r="A518" s="437"/>
      <c r="B518" s="438"/>
      <c r="C518" s="437"/>
      <c r="D518" s="437"/>
      <c r="E518" s="436"/>
      <c r="F518" s="436"/>
      <c r="G518" s="436"/>
      <c r="H518" s="436"/>
      <c r="I518" s="436"/>
      <c r="J518" s="436"/>
      <c r="K518" s="436"/>
      <c r="L518" s="436"/>
      <c r="M518" s="436"/>
      <c r="N518" s="436"/>
      <c r="O518" s="436"/>
      <c r="P518" s="436"/>
      <c r="Q518" s="436"/>
      <c r="R518" s="436"/>
      <c r="S518" s="436"/>
      <c r="T518" s="436"/>
      <c r="U518" s="436"/>
      <c r="V518" s="436"/>
      <c r="W518" s="436"/>
      <c r="X518" s="436"/>
      <c r="Y518" s="436"/>
      <c r="Z518" s="436"/>
      <c r="AA518" s="436"/>
      <c r="AB518" s="436"/>
      <c r="AC518" s="436"/>
      <c r="AD518" s="436"/>
    </row>
    <row r="519" ht="15.75" customHeight="1">
      <c r="A519" s="437"/>
      <c r="B519" s="438"/>
      <c r="C519" s="437"/>
      <c r="D519" s="437"/>
      <c r="E519" s="436"/>
      <c r="F519" s="436"/>
      <c r="G519" s="436"/>
      <c r="H519" s="436"/>
      <c r="I519" s="436"/>
      <c r="J519" s="436"/>
      <c r="K519" s="436"/>
      <c r="L519" s="436"/>
      <c r="M519" s="436"/>
      <c r="N519" s="436"/>
      <c r="O519" s="436"/>
      <c r="P519" s="436"/>
      <c r="Q519" s="436"/>
      <c r="R519" s="436"/>
      <c r="S519" s="436"/>
      <c r="T519" s="436"/>
      <c r="U519" s="436"/>
      <c r="V519" s="436"/>
      <c r="W519" s="436"/>
      <c r="X519" s="436"/>
      <c r="Y519" s="436"/>
      <c r="Z519" s="436"/>
      <c r="AA519" s="436"/>
      <c r="AB519" s="436"/>
      <c r="AC519" s="436"/>
      <c r="AD519" s="436"/>
    </row>
    <row r="520" ht="15.75" customHeight="1">
      <c r="A520" s="437"/>
      <c r="B520" s="438"/>
      <c r="C520" s="437"/>
      <c r="D520" s="437"/>
      <c r="E520" s="436"/>
      <c r="F520" s="436"/>
      <c r="G520" s="436"/>
      <c r="H520" s="436"/>
      <c r="I520" s="436"/>
      <c r="J520" s="436"/>
      <c r="K520" s="436"/>
      <c r="L520" s="436"/>
      <c r="M520" s="436"/>
      <c r="N520" s="436"/>
      <c r="O520" s="436"/>
      <c r="P520" s="436"/>
      <c r="Q520" s="436"/>
      <c r="R520" s="436"/>
      <c r="S520" s="436"/>
      <c r="T520" s="436"/>
      <c r="U520" s="436"/>
      <c r="V520" s="436"/>
      <c r="W520" s="436"/>
      <c r="X520" s="436"/>
      <c r="Y520" s="436"/>
      <c r="Z520" s="436"/>
      <c r="AA520" s="436"/>
      <c r="AB520" s="436"/>
      <c r="AC520" s="436"/>
      <c r="AD520" s="436"/>
    </row>
    <row r="521" ht="15.75" customHeight="1">
      <c r="A521" s="437"/>
      <c r="B521" s="438"/>
      <c r="C521" s="437"/>
      <c r="D521" s="437"/>
      <c r="E521" s="436"/>
      <c r="F521" s="436"/>
      <c r="G521" s="436"/>
      <c r="H521" s="436"/>
      <c r="I521" s="436"/>
      <c r="J521" s="436"/>
      <c r="K521" s="436"/>
      <c r="L521" s="436"/>
      <c r="M521" s="436"/>
      <c r="N521" s="436"/>
      <c r="O521" s="436"/>
      <c r="P521" s="436"/>
      <c r="Q521" s="436"/>
      <c r="R521" s="436"/>
      <c r="S521" s="436"/>
      <c r="T521" s="436"/>
      <c r="U521" s="436"/>
      <c r="V521" s="436"/>
      <c r="W521" s="436"/>
      <c r="X521" s="436"/>
      <c r="Y521" s="436"/>
      <c r="Z521" s="436"/>
      <c r="AA521" s="436"/>
      <c r="AB521" s="436"/>
      <c r="AC521" s="436"/>
      <c r="AD521" s="436"/>
    </row>
    <row r="522" ht="15.75" customHeight="1">
      <c r="A522" s="437"/>
      <c r="B522" s="438"/>
      <c r="C522" s="437"/>
      <c r="D522" s="437"/>
      <c r="E522" s="436"/>
      <c r="F522" s="436"/>
      <c r="G522" s="436"/>
      <c r="H522" s="436"/>
      <c r="I522" s="436"/>
      <c r="J522" s="436"/>
      <c r="K522" s="436"/>
      <c r="L522" s="436"/>
      <c r="M522" s="436"/>
      <c r="N522" s="436"/>
      <c r="O522" s="436"/>
      <c r="P522" s="436"/>
      <c r="Q522" s="436"/>
      <c r="R522" s="436"/>
      <c r="S522" s="436"/>
      <c r="T522" s="436"/>
      <c r="U522" s="436"/>
      <c r="V522" s="436"/>
      <c r="W522" s="436"/>
      <c r="X522" s="436"/>
      <c r="Y522" s="436"/>
      <c r="Z522" s="436"/>
      <c r="AA522" s="436"/>
      <c r="AB522" s="436"/>
      <c r="AC522" s="436"/>
      <c r="AD522" s="436"/>
    </row>
    <row r="523" ht="15.75" customHeight="1">
      <c r="A523" s="437"/>
      <c r="B523" s="438"/>
      <c r="C523" s="437"/>
      <c r="D523" s="437"/>
      <c r="E523" s="436"/>
      <c r="F523" s="436"/>
      <c r="G523" s="436"/>
      <c r="H523" s="436"/>
      <c r="I523" s="436"/>
      <c r="J523" s="436"/>
      <c r="K523" s="436"/>
      <c r="L523" s="436"/>
      <c r="M523" s="436"/>
      <c r="N523" s="436"/>
      <c r="O523" s="436"/>
      <c r="P523" s="436"/>
      <c r="Q523" s="436"/>
      <c r="R523" s="436"/>
      <c r="S523" s="436"/>
      <c r="T523" s="436"/>
      <c r="U523" s="436"/>
      <c r="V523" s="436"/>
      <c r="W523" s="436"/>
      <c r="X523" s="436"/>
      <c r="Y523" s="436"/>
      <c r="Z523" s="436"/>
      <c r="AA523" s="436"/>
      <c r="AB523" s="436"/>
      <c r="AC523" s="436"/>
      <c r="AD523" s="436"/>
    </row>
    <row r="524" ht="15.75" customHeight="1">
      <c r="A524" s="437"/>
      <c r="B524" s="438"/>
      <c r="C524" s="437"/>
      <c r="D524" s="437"/>
      <c r="E524" s="436"/>
      <c r="F524" s="436"/>
      <c r="G524" s="436"/>
      <c r="H524" s="436"/>
      <c r="I524" s="436"/>
      <c r="J524" s="436"/>
      <c r="K524" s="436"/>
      <c r="L524" s="436"/>
      <c r="M524" s="436"/>
      <c r="N524" s="436"/>
      <c r="O524" s="436"/>
      <c r="P524" s="436"/>
      <c r="Q524" s="436"/>
      <c r="R524" s="436"/>
      <c r="S524" s="436"/>
      <c r="T524" s="436"/>
      <c r="U524" s="436"/>
      <c r="V524" s="436"/>
      <c r="W524" s="436"/>
      <c r="X524" s="436"/>
      <c r="Y524" s="436"/>
      <c r="Z524" s="436"/>
      <c r="AA524" s="436"/>
      <c r="AB524" s="436"/>
      <c r="AC524" s="436"/>
      <c r="AD524" s="436"/>
    </row>
    <row r="525" ht="15.75" customHeight="1">
      <c r="A525" s="437"/>
      <c r="B525" s="438"/>
      <c r="C525" s="437"/>
      <c r="D525" s="437"/>
      <c r="E525" s="436"/>
      <c r="F525" s="436"/>
      <c r="G525" s="436"/>
      <c r="H525" s="436"/>
      <c r="I525" s="436"/>
      <c r="J525" s="436"/>
      <c r="K525" s="436"/>
      <c r="L525" s="436"/>
      <c r="M525" s="436"/>
      <c r="N525" s="436"/>
      <c r="O525" s="436"/>
      <c r="P525" s="436"/>
      <c r="Q525" s="436"/>
      <c r="R525" s="436"/>
      <c r="S525" s="436"/>
      <c r="T525" s="436"/>
      <c r="U525" s="436"/>
      <c r="V525" s="436"/>
      <c r="W525" s="436"/>
      <c r="X525" s="436"/>
      <c r="Y525" s="436"/>
      <c r="Z525" s="436"/>
      <c r="AA525" s="436"/>
      <c r="AB525" s="436"/>
      <c r="AC525" s="436"/>
      <c r="AD525" s="436"/>
    </row>
    <row r="526" ht="15.75" customHeight="1">
      <c r="A526" s="437"/>
      <c r="B526" s="438"/>
      <c r="C526" s="437"/>
      <c r="D526" s="437"/>
      <c r="E526" s="436"/>
      <c r="F526" s="436"/>
      <c r="G526" s="436"/>
      <c r="H526" s="436"/>
      <c r="I526" s="436"/>
      <c r="J526" s="436"/>
      <c r="K526" s="436"/>
      <c r="L526" s="436"/>
      <c r="M526" s="436"/>
      <c r="N526" s="436"/>
      <c r="O526" s="436"/>
      <c r="P526" s="436"/>
      <c r="Q526" s="436"/>
      <c r="R526" s="436"/>
      <c r="S526" s="436"/>
      <c r="T526" s="436"/>
      <c r="U526" s="436"/>
      <c r="V526" s="436"/>
      <c r="W526" s="436"/>
      <c r="X526" s="436"/>
      <c r="Y526" s="436"/>
      <c r="Z526" s="436"/>
      <c r="AA526" s="436"/>
      <c r="AB526" s="436"/>
      <c r="AC526" s="436"/>
      <c r="AD526" s="436"/>
    </row>
    <row r="527" ht="15.75" customHeight="1">
      <c r="A527" s="437"/>
      <c r="B527" s="438"/>
      <c r="C527" s="437"/>
      <c r="D527" s="437"/>
      <c r="E527" s="436"/>
      <c r="F527" s="436"/>
      <c r="G527" s="436"/>
      <c r="H527" s="436"/>
      <c r="I527" s="436"/>
      <c r="J527" s="436"/>
      <c r="K527" s="436"/>
      <c r="L527" s="436"/>
      <c r="M527" s="436"/>
      <c r="N527" s="436"/>
      <c r="O527" s="436"/>
      <c r="P527" s="436"/>
      <c r="Q527" s="436"/>
      <c r="R527" s="436"/>
      <c r="S527" s="436"/>
      <c r="T527" s="436"/>
      <c r="U527" s="436"/>
      <c r="V527" s="436"/>
      <c r="W527" s="436"/>
      <c r="X527" s="436"/>
      <c r="Y527" s="436"/>
      <c r="Z527" s="436"/>
      <c r="AA527" s="436"/>
      <c r="AB527" s="436"/>
      <c r="AC527" s="436"/>
      <c r="AD527" s="436"/>
    </row>
    <row r="528" ht="15.75" customHeight="1">
      <c r="A528" s="437"/>
      <c r="B528" s="438"/>
      <c r="C528" s="437"/>
      <c r="D528" s="437"/>
      <c r="E528" s="436"/>
      <c r="F528" s="436"/>
      <c r="G528" s="436"/>
      <c r="H528" s="436"/>
      <c r="I528" s="436"/>
      <c r="J528" s="436"/>
      <c r="K528" s="436"/>
      <c r="L528" s="436"/>
      <c r="M528" s="436"/>
      <c r="N528" s="436"/>
      <c r="O528" s="436"/>
      <c r="P528" s="436"/>
      <c r="Q528" s="436"/>
      <c r="R528" s="436"/>
      <c r="S528" s="436"/>
      <c r="T528" s="436"/>
      <c r="U528" s="436"/>
      <c r="V528" s="436"/>
      <c r="W528" s="436"/>
      <c r="X528" s="436"/>
      <c r="Y528" s="436"/>
      <c r="Z528" s="436"/>
      <c r="AA528" s="436"/>
      <c r="AB528" s="436"/>
      <c r="AC528" s="436"/>
      <c r="AD528" s="436"/>
    </row>
    <row r="529" ht="15.75" customHeight="1">
      <c r="A529" s="437"/>
      <c r="B529" s="438"/>
      <c r="C529" s="437"/>
      <c r="D529" s="437"/>
      <c r="E529" s="436"/>
      <c r="F529" s="436"/>
      <c r="G529" s="436"/>
      <c r="H529" s="436"/>
      <c r="I529" s="436"/>
      <c r="J529" s="436"/>
      <c r="K529" s="436"/>
      <c r="L529" s="436"/>
      <c r="M529" s="436"/>
      <c r="N529" s="436"/>
      <c r="O529" s="436"/>
      <c r="P529" s="436"/>
      <c r="Q529" s="436"/>
      <c r="R529" s="436"/>
      <c r="S529" s="436"/>
      <c r="T529" s="436"/>
      <c r="U529" s="436"/>
      <c r="V529" s="436"/>
      <c r="W529" s="436"/>
      <c r="X529" s="436"/>
      <c r="Y529" s="436"/>
      <c r="Z529" s="436"/>
      <c r="AA529" s="436"/>
      <c r="AB529" s="436"/>
      <c r="AC529" s="436"/>
      <c r="AD529" s="436"/>
    </row>
    <row r="530" ht="15.75" customHeight="1">
      <c r="A530" s="437"/>
      <c r="B530" s="438"/>
      <c r="C530" s="437"/>
      <c r="D530" s="437"/>
      <c r="E530" s="436"/>
      <c r="F530" s="436"/>
      <c r="G530" s="436"/>
      <c r="H530" s="436"/>
      <c r="I530" s="436"/>
      <c r="J530" s="436"/>
      <c r="K530" s="436"/>
      <c r="L530" s="436"/>
      <c r="M530" s="436"/>
      <c r="N530" s="436"/>
      <c r="O530" s="436"/>
      <c r="P530" s="436"/>
      <c r="Q530" s="436"/>
      <c r="R530" s="436"/>
      <c r="S530" s="436"/>
      <c r="T530" s="436"/>
      <c r="U530" s="436"/>
      <c r="V530" s="436"/>
      <c r="W530" s="436"/>
      <c r="X530" s="436"/>
      <c r="Y530" s="436"/>
      <c r="Z530" s="436"/>
      <c r="AA530" s="436"/>
      <c r="AB530" s="436"/>
      <c r="AC530" s="436"/>
      <c r="AD530" s="436"/>
    </row>
    <row r="531" ht="15.75" customHeight="1">
      <c r="A531" s="437"/>
      <c r="B531" s="438"/>
      <c r="C531" s="437"/>
      <c r="D531" s="437"/>
      <c r="E531" s="436"/>
      <c r="F531" s="436"/>
      <c r="G531" s="436"/>
      <c r="H531" s="436"/>
      <c r="I531" s="436"/>
      <c r="J531" s="436"/>
      <c r="K531" s="436"/>
      <c r="L531" s="436"/>
      <c r="M531" s="436"/>
      <c r="N531" s="436"/>
      <c r="O531" s="436"/>
      <c r="P531" s="436"/>
      <c r="Q531" s="436"/>
      <c r="R531" s="436"/>
      <c r="S531" s="436"/>
      <c r="T531" s="436"/>
      <c r="U531" s="436"/>
      <c r="V531" s="436"/>
      <c r="W531" s="436"/>
      <c r="X531" s="436"/>
      <c r="Y531" s="436"/>
      <c r="Z531" s="436"/>
      <c r="AA531" s="436"/>
      <c r="AB531" s="436"/>
      <c r="AC531" s="436"/>
      <c r="AD531" s="436"/>
    </row>
    <row r="532" ht="15.75" customHeight="1">
      <c r="A532" s="437"/>
      <c r="B532" s="438"/>
      <c r="C532" s="437"/>
      <c r="D532" s="437"/>
      <c r="E532" s="436"/>
      <c r="F532" s="436"/>
      <c r="G532" s="436"/>
      <c r="H532" s="436"/>
      <c r="I532" s="436"/>
      <c r="J532" s="436"/>
      <c r="K532" s="436"/>
      <c r="L532" s="436"/>
      <c r="M532" s="436"/>
      <c r="N532" s="436"/>
      <c r="O532" s="436"/>
      <c r="P532" s="436"/>
      <c r="Q532" s="436"/>
      <c r="R532" s="436"/>
      <c r="S532" s="436"/>
      <c r="T532" s="436"/>
      <c r="U532" s="436"/>
      <c r="V532" s="436"/>
      <c r="W532" s="436"/>
      <c r="X532" s="436"/>
      <c r="Y532" s="436"/>
      <c r="Z532" s="436"/>
      <c r="AA532" s="436"/>
      <c r="AB532" s="436"/>
      <c r="AC532" s="436"/>
      <c r="AD532" s="436"/>
    </row>
    <row r="533" ht="15.75" customHeight="1">
      <c r="A533" s="437"/>
      <c r="B533" s="438"/>
      <c r="C533" s="437"/>
      <c r="D533" s="437"/>
      <c r="E533" s="436"/>
      <c r="F533" s="436"/>
      <c r="G533" s="436"/>
      <c r="H533" s="436"/>
      <c r="I533" s="436"/>
      <c r="J533" s="436"/>
      <c r="K533" s="436"/>
      <c r="L533" s="436"/>
      <c r="M533" s="436"/>
      <c r="N533" s="436"/>
      <c r="O533" s="436"/>
      <c r="P533" s="436"/>
      <c r="Q533" s="436"/>
      <c r="R533" s="436"/>
      <c r="S533" s="436"/>
      <c r="T533" s="436"/>
      <c r="U533" s="436"/>
      <c r="V533" s="436"/>
      <c r="W533" s="436"/>
      <c r="X533" s="436"/>
      <c r="Y533" s="436"/>
      <c r="Z533" s="436"/>
      <c r="AA533" s="436"/>
      <c r="AB533" s="436"/>
      <c r="AC533" s="436"/>
      <c r="AD533" s="436"/>
    </row>
    <row r="534" ht="15.75" customHeight="1">
      <c r="A534" s="437"/>
      <c r="B534" s="438"/>
      <c r="C534" s="437"/>
      <c r="D534" s="437"/>
      <c r="E534" s="436"/>
      <c r="F534" s="436"/>
      <c r="G534" s="436"/>
      <c r="H534" s="436"/>
      <c r="I534" s="436"/>
      <c r="J534" s="436"/>
      <c r="K534" s="436"/>
      <c r="L534" s="436"/>
      <c r="M534" s="436"/>
      <c r="N534" s="436"/>
      <c r="O534" s="436"/>
      <c r="P534" s="436"/>
      <c r="Q534" s="436"/>
      <c r="R534" s="436"/>
      <c r="S534" s="436"/>
      <c r="T534" s="436"/>
      <c r="U534" s="436"/>
      <c r="V534" s="436"/>
      <c r="W534" s="436"/>
      <c r="X534" s="436"/>
      <c r="Y534" s="436"/>
      <c r="Z534" s="436"/>
      <c r="AA534" s="436"/>
      <c r="AB534" s="436"/>
      <c r="AC534" s="436"/>
      <c r="AD534" s="436"/>
    </row>
    <row r="535" ht="15.75" customHeight="1">
      <c r="A535" s="437"/>
      <c r="B535" s="438"/>
      <c r="C535" s="437"/>
      <c r="D535" s="437"/>
      <c r="E535" s="436"/>
      <c r="F535" s="436"/>
      <c r="G535" s="436"/>
      <c r="H535" s="436"/>
      <c r="I535" s="436"/>
      <c r="J535" s="436"/>
      <c r="K535" s="436"/>
      <c r="L535" s="436"/>
      <c r="M535" s="436"/>
      <c r="N535" s="436"/>
      <c r="O535" s="436"/>
      <c r="P535" s="436"/>
      <c r="Q535" s="436"/>
      <c r="R535" s="436"/>
      <c r="S535" s="436"/>
      <c r="T535" s="436"/>
      <c r="U535" s="436"/>
      <c r="V535" s="436"/>
      <c r="W535" s="436"/>
      <c r="X535" s="436"/>
      <c r="Y535" s="436"/>
      <c r="Z535" s="436"/>
      <c r="AA535" s="436"/>
      <c r="AB535" s="436"/>
      <c r="AC535" s="436"/>
      <c r="AD535" s="436"/>
    </row>
    <row r="536" ht="15.75" customHeight="1">
      <c r="A536" s="437"/>
      <c r="B536" s="438"/>
      <c r="C536" s="437"/>
      <c r="D536" s="437"/>
      <c r="E536" s="436"/>
      <c r="F536" s="436"/>
      <c r="G536" s="436"/>
      <c r="H536" s="436"/>
      <c r="I536" s="436"/>
      <c r="J536" s="436"/>
      <c r="K536" s="436"/>
      <c r="L536" s="436"/>
      <c r="M536" s="436"/>
      <c r="N536" s="436"/>
      <c r="O536" s="436"/>
      <c r="P536" s="436"/>
      <c r="Q536" s="436"/>
      <c r="R536" s="436"/>
      <c r="S536" s="436"/>
      <c r="T536" s="436"/>
      <c r="U536" s="436"/>
      <c r="V536" s="436"/>
      <c r="W536" s="436"/>
      <c r="X536" s="436"/>
      <c r="Y536" s="436"/>
      <c r="Z536" s="436"/>
      <c r="AA536" s="436"/>
      <c r="AB536" s="436"/>
      <c r="AC536" s="436"/>
      <c r="AD536" s="436"/>
    </row>
    <row r="537" ht="15.75" customHeight="1">
      <c r="A537" s="437"/>
      <c r="B537" s="438"/>
      <c r="C537" s="437"/>
      <c r="D537" s="437"/>
      <c r="E537" s="436"/>
      <c r="F537" s="436"/>
      <c r="G537" s="436"/>
      <c r="H537" s="436"/>
      <c r="I537" s="436"/>
      <c r="J537" s="436"/>
      <c r="K537" s="436"/>
      <c r="L537" s="436"/>
      <c r="M537" s="436"/>
      <c r="N537" s="436"/>
      <c r="O537" s="436"/>
      <c r="P537" s="436"/>
      <c r="Q537" s="436"/>
      <c r="R537" s="436"/>
      <c r="S537" s="436"/>
      <c r="T537" s="436"/>
      <c r="U537" s="436"/>
      <c r="V537" s="436"/>
      <c r="W537" s="436"/>
      <c r="X537" s="436"/>
      <c r="Y537" s="436"/>
      <c r="Z537" s="436"/>
      <c r="AA537" s="436"/>
      <c r="AB537" s="436"/>
      <c r="AC537" s="436"/>
      <c r="AD537" s="436"/>
    </row>
    <row r="538" ht="15.75" customHeight="1">
      <c r="A538" s="437"/>
      <c r="B538" s="438"/>
      <c r="C538" s="437"/>
      <c r="D538" s="437"/>
      <c r="E538" s="436"/>
      <c r="F538" s="436"/>
      <c r="G538" s="436"/>
      <c r="H538" s="436"/>
      <c r="I538" s="436"/>
      <c r="J538" s="436"/>
      <c r="K538" s="436"/>
      <c r="L538" s="436"/>
      <c r="M538" s="436"/>
      <c r="N538" s="436"/>
      <c r="O538" s="436"/>
      <c r="P538" s="436"/>
      <c r="Q538" s="436"/>
      <c r="R538" s="436"/>
      <c r="S538" s="436"/>
      <c r="T538" s="436"/>
      <c r="U538" s="436"/>
      <c r="V538" s="436"/>
      <c r="W538" s="436"/>
      <c r="X538" s="436"/>
      <c r="Y538" s="436"/>
      <c r="Z538" s="436"/>
      <c r="AA538" s="436"/>
      <c r="AB538" s="436"/>
      <c r="AC538" s="436"/>
      <c r="AD538" s="436"/>
    </row>
    <row r="539" ht="15.75" customHeight="1">
      <c r="A539" s="437"/>
      <c r="B539" s="438"/>
      <c r="C539" s="437"/>
      <c r="D539" s="437"/>
      <c r="E539" s="436"/>
      <c r="F539" s="436"/>
      <c r="G539" s="436"/>
      <c r="H539" s="436"/>
      <c r="I539" s="436"/>
      <c r="J539" s="436"/>
      <c r="K539" s="436"/>
      <c r="L539" s="436"/>
      <c r="M539" s="436"/>
      <c r="N539" s="436"/>
      <c r="O539" s="436"/>
      <c r="P539" s="436"/>
      <c r="Q539" s="436"/>
      <c r="R539" s="436"/>
      <c r="S539" s="436"/>
      <c r="T539" s="436"/>
      <c r="U539" s="436"/>
      <c r="V539" s="436"/>
      <c r="W539" s="436"/>
      <c r="X539" s="436"/>
      <c r="Y539" s="436"/>
      <c r="Z539" s="436"/>
      <c r="AA539" s="436"/>
      <c r="AB539" s="436"/>
      <c r="AC539" s="436"/>
      <c r="AD539" s="436"/>
    </row>
    <row r="540" ht="15.75" customHeight="1">
      <c r="A540" s="437"/>
      <c r="B540" s="438"/>
      <c r="C540" s="437"/>
      <c r="D540" s="437"/>
      <c r="E540" s="436"/>
      <c r="F540" s="436"/>
      <c r="G540" s="436"/>
      <c r="H540" s="436"/>
      <c r="I540" s="436"/>
      <c r="J540" s="436"/>
      <c r="K540" s="436"/>
      <c r="L540" s="436"/>
      <c r="M540" s="436"/>
      <c r="N540" s="436"/>
      <c r="O540" s="436"/>
      <c r="P540" s="436"/>
      <c r="Q540" s="436"/>
      <c r="R540" s="436"/>
      <c r="S540" s="436"/>
      <c r="T540" s="436"/>
      <c r="U540" s="436"/>
      <c r="V540" s="436"/>
      <c r="W540" s="436"/>
      <c r="X540" s="436"/>
      <c r="Y540" s="436"/>
      <c r="Z540" s="436"/>
      <c r="AA540" s="436"/>
      <c r="AB540" s="436"/>
      <c r="AC540" s="436"/>
      <c r="AD540" s="436"/>
    </row>
    <row r="541" ht="15.75" customHeight="1">
      <c r="A541" s="437"/>
      <c r="B541" s="438"/>
      <c r="C541" s="437"/>
      <c r="D541" s="437"/>
      <c r="E541" s="436"/>
      <c r="F541" s="436"/>
      <c r="G541" s="436"/>
      <c r="H541" s="436"/>
      <c r="I541" s="436"/>
      <c r="J541" s="436"/>
      <c r="K541" s="436"/>
      <c r="L541" s="436"/>
      <c r="M541" s="436"/>
      <c r="N541" s="436"/>
      <c r="O541" s="436"/>
      <c r="P541" s="436"/>
      <c r="Q541" s="436"/>
      <c r="R541" s="436"/>
      <c r="S541" s="436"/>
      <c r="T541" s="436"/>
      <c r="U541" s="436"/>
      <c r="V541" s="436"/>
      <c r="W541" s="436"/>
      <c r="X541" s="436"/>
      <c r="Y541" s="436"/>
      <c r="Z541" s="436"/>
      <c r="AA541" s="436"/>
      <c r="AB541" s="436"/>
      <c r="AC541" s="436"/>
      <c r="AD541" s="436"/>
    </row>
    <row r="542" ht="15.75" customHeight="1">
      <c r="A542" s="437"/>
      <c r="B542" s="438"/>
      <c r="C542" s="437"/>
      <c r="D542" s="437"/>
      <c r="E542" s="436"/>
      <c r="F542" s="436"/>
      <c r="G542" s="436"/>
      <c r="H542" s="436"/>
      <c r="I542" s="436"/>
      <c r="J542" s="436"/>
      <c r="K542" s="436"/>
      <c r="L542" s="436"/>
      <c r="M542" s="436"/>
      <c r="N542" s="436"/>
      <c r="O542" s="436"/>
      <c r="P542" s="436"/>
      <c r="Q542" s="436"/>
      <c r="R542" s="436"/>
      <c r="S542" s="436"/>
      <c r="T542" s="436"/>
      <c r="U542" s="436"/>
      <c r="V542" s="436"/>
      <c r="W542" s="436"/>
      <c r="X542" s="436"/>
      <c r="Y542" s="436"/>
      <c r="Z542" s="436"/>
      <c r="AA542" s="436"/>
      <c r="AB542" s="436"/>
      <c r="AC542" s="436"/>
      <c r="AD542" s="436"/>
    </row>
    <row r="543" ht="15.75" customHeight="1">
      <c r="A543" s="437"/>
      <c r="B543" s="438"/>
      <c r="C543" s="437"/>
      <c r="D543" s="437"/>
      <c r="E543" s="436"/>
      <c r="F543" s="436"/>
      <c r="G543" s="436"/>
      <c r="H543" s="436"/>
      <c r="I543" s="436"/>
      <c r="J543" s="436"/>
      <c r="K543" s="436"/>
      <c r="L543" s="436"/>
      <c r="M543" s="436"/>
      <c r="N543" s="436"/>
      <c r="O543" s="436"/>
      <c r="P543" s="436"/>
      <c r="Q543" s="436"/>
      <c r="R543" s="436"/>
      <c r="S543" s="436"/>
      <c r="T543" s="436"/>
      <c r="U543" s="436"/>
      <c r="V543" s="436"/>
      <c r="W543" s="436"/>
      <c r="X543" s="436"/>
      <c r="Y543" s="436"/>
      <c r="Z543" s="436"/>
      <c r="AA543" s="436"/>
      <c r="AB543" s="436"/>
      <c r="AC543" s="436"/>
      <c r="AD543" s="436"/>
    </row>
    <row r="544" ht="15.75" customHeight="1">
      <c r="A544" s="437"/>
      <c r="B544" s="438"/>
      <c r="C544" s="437"/>
      <c r="D544" s="437"/>
      <c r="E544" s="436"/>
      <c r="F544" s="436"/>
      <c r="G544" s="436"/>
      <c r="H544" s="436"/>
      <c r="I544" s="436"/>
      <c r="J544" s="436"/>
      <c r="K544" s="436"/>
      <c r="L544" s="436"/>
      <c r="M544" s="436"/>
      <c r="N544" s="436"/>
      <c r="O544" s="436"/>
      <c r="P544" s="436"/>
      <c r="Q544" s="436"/>
      <c r="R544" s="436"/>
      <c r="S544" s="436"/>
      <c r="T544" s="436"/>
      <c r="U544" s="436"/>
      <c r="V544" s="436"/>
      <c r="W544" s="436"/>
      <c r="X544" s="436"/>
      <c r="Y544" s="436"/>
      <c r="Z544" s="436"/>
      <c r="AA544" s="436"/>
      <c r="AB544" s="436"/>
      <c r="AC544" s="436"/>
      <c r="AD544" s="436"/>
    </row>
    <row r="545" ht="15.75" customHeight="1">
      <c r="A545" s="437"/>
      <c r="B545" s="438"/>
      <c r="C545" s="437"/>
      <c r="D545" s="437"/>
      <c r="E545" s="436"/>
      <c r="F545" s="436"/>
      <c r="G545" s="436"/>
      <c r="H545" s="436"/>
      <c r="I545" s="436"/>
      <c r="J545" s="436"/>
      <c r="K545" s="436"/>
      <c r="L545" s="436"/>
      <c r="M545" s="436"/>
      <c r="N545" s="436"/>
      <c r="O545" s="436"/>
      <c r="P545" s="436"/>
      <c r="Q545" s="436"/>
      <c r="R545" s="436"/>
      <c r="S545" s="436"/>
      <c r="T545" s="436"/>
      <c r="U545" s="436"/>
      <c r="V545" s="436"/>
      <c r="W545" s="436"/>
      <c r="X545" s="436"/>
      <c r="Y545" s="436"/>
      <c r="Z545" s="436"/>
      <c r="AA545" s="436"/>
      <c r="AB545" s="436"/>
      <c r="AC545" s="436"/>
      <c r="AD545" s="436"/>
    </row>
    <row r="546" ht="15.75" customHeight="1">
      <c r="A546" s="437"/>
      <c r="B546" s="438"/>
      <c r="C546" s="437"/>
      <c r="D546" s="437"/>
      <c r="E546" s="436"/>
      <c r="F546" s="436"/>
      <c r="G546" s="436"/>
      <c r="H546" s="436"/>
      <c r="I546" s="436"/>
      <c r="J546" s="436"/>
      <c r="K546" s="436"/>
      <c r="L546" s="436"/>
      <c r="M546" s="436"/>
      <c r="N546" s="436"/>
      <c r="O546" s="436"/>
      <c r="P546" s="436"/>
      <c r="Q546" s="436"/>
      <c r="R546" s="436"/>
      <c r="S546" s="436"/>
      <c r="T546" s="436"/>
      <c r="U546" s="436"/>
      <c r="V546" s="436"/>
      <c r="W546" s="436"/>
      <c r="X546" s="436"/>
      <c r="Y546" s="436"/>
      <c r="Z546" s="436"/>
      <c r="AA546" s="436"/>
      <c r="AB546" s="436"/>
      <c r="AC546" s="436"/>
      <c r="AD546" s="436"/>
    </row>
    <row r="547" ht="15.75" customHeight="1">
      <c r="A547" s="437"/>
      <c r="B547" s="438"/>
      <c r="C547" s="437"/>
      <c r="D547" s="437"/>
      <c r="E547" s="436"/>
      <c r="F547" s="436"/>
      <c r="G547" s="436"/>
      <c r="H547" s="436"/>
      <c r="I547" s="436"/>
      <c r="J547" s="436"/>
      <c r="K547" s="436"/>
      <c r="L547" s="436"/>
      <c r="M547" s="436"/>
      <c r="N547" s="436"/>
      <c r="O547" s="436"/>
      <c r="P547" s="436"/>
      <c r="Q547" s="436"/>
      <c r="R547" s="436"/>
      <c r="S547" s="436"/>
      <c r="T547" s="436"/>
      <c r="U547" s="436"/>
      <c r="V547" s="436"/>
      <c r="W547" s="436"/>
      <c r="X547" s="436"/>
      <c r="Y547" s="436"/>
      <c r="Z547" s="436"/>
      <c r="AA547" s="436"/>
      <c r="AB547" s="436"/>
      <c r="AC547" s="436"/>
      <c r="AD547" s="436"/>
    </row>
    <row r="548" ht="15.75" customHeight="1">
      <c r="A548" s="437"/>
      <c r="B548" s="438"/>
      <c r="C548" s="437"/>
      <c r="D548" s="437"/>
      <c r="E548" s="436"/>
      <c r="F548" s="436"/>
      <c r="G548" s="436"/>
      <c r="H548" s="436"/>
      <c r="I548" s="436"/>
      <c r="J548" s="436"/>
      <c r="K548" s="436"/>
      <c r="L548" s="436"/>
      <c r="M548" s="436"/>
      <c r="N548" s="436"/>
      <c r="O548" s="436"/>
      <c r="P548" s="436"/>
      <c r="Q548" s="436"/>
      <c r="R548" s="436"/>
      <c r="S548" s="436"/>
      <c r="T548" s="436"/>
      <c r="U548" s="436"/>
      <c r="V548" s="436"/>
      <c r="W548" s="436"/>
      <c r="X548" s="436"/>
      <c r="Y548" s="436"/>
      <c r="Z548" s="436"/>
      <c r="AA548" s="436"/>
      <c r="AB548" s="436"/>
      <c r="AC548" s="436"/>
      <c r="AD548" s="436"/>
    </row>
    <row r="549" ht="15.75" customHeight="1">
      <c r="A549" s="437"/>
      <c r="B549" s="438"/>
      <c r="C549" s="437"/>
      <c r="D549" s="437"/>
      <c r="E549" s="436"/>
      <c r="F549" s="436"/>
      <c r="G549" s="436"/>
      <c r="H549" s="436"/>
      <c r="I549" s="436"/>
      <c r="J549" s="436"/>
      <c r="K549" s="436"/>
      <c r="L549" s="436"/>
      <c r="M549" s="436"/>
      <c r="N549" s="436"/>
      <c r="O549" s="436"/>
      <c r="P549" s="436"/>
      <c r="Q549" s="436"/>
      <c r="R549" s="436"/>
      <c r="S549" s="436"/>
      <c r="T549" s="436"/>
      <c r="U549" s="436"/>
      <c r="V549" s="436"/>
      <c r="W549" s="436"/>
      <c r="X549" s="436"/>
      <c r="Y549" s="436"/>
      <c r="Z549" s="436"/>
      <c r="AA549" s="436"/>
      <c r="AB549" s="436"/>
      <c r="AC549" s="436"/>
      <c r="AD549" s="436"/>
    </row>
    <row r="550" ht="15.75" customHeight="1">
      <c r="A550" s="437"/>
      <c r="B550" s="438"/>
      <c r="C550" s="437"/>
      <c r="D550" s="437"/>
      <c r="E550" s="436"/>
      <c r="F550" s="436"/>
      <c r="G550" s="436"/>
      <c r="H550" s="436"/>
      <c r="I550" s="436"/>
      <c r="J550" s="436"/>
      <c r="K550" s="436"/>
      <c r="L550" s="436"/>
      <c r="M550" s="436"/>
      <c r="N550" s="436"/>
      <c r="O550" s="436"/>
      <c r="P550" s="436"/>
      <c r="Q550" s="436"/>
      <c r="R550" s="436"/>
      <c r="S550" s="436"/>
      <c r="T550" s="436"/>
      <c r="U550" s="436"/>
      <c r="V550" s="436"/>
      <c r="W550" s="436"/>
      <c r="X550" s="436"/>
      <c r="Y550" s="436"/>
      <c r="Z550" s="436"/>
      <c r="AA550" s="436"/>
      <c r="AB550" s="436"/>
      <c r="AC550" s="436"/>
      <c r="AD550" s="436"/>
    </row>
    <row r="551" ht="15.75" customHeight="1">
      <c r="A551" s="437"/>
      <c r="B551" s="438"/>
      <c r="C551" s="437"/>
      <c r="D551" s="437"/>
      <c r="E551" s="436"/>
      <c r="F551" s="436"/>
      <c r="G551" s="436"/>
      <c r="H551" s="436"/>
      <c r="I551" s="436"/>
      <c r="J551" s="436"/>
      <c r="K551" s="436"/>
      <c r="L551" s="436"/>
      <c r="M551" s="436"/>
      <c r="N551" s="436"/>
      <c r="O551" s="436"/>
      <c r="P551" s="436"/>
      <c r="Q551" s="436"/>
      <c r="R551" s="436"/>
      <c r="S551" s="436"/>
      <c r="T551" s="436"/>
      <c r="U551" s="436"/>
      <c r="V551" s="436"/>
      <c r="W551" s="436"/>
      <c r="X551" s="436"/>
      <c r="Y551" s="436"/>
      <c r="Z551" s="436"/>
      <c r="AA551" s="436"/>
      <c r="AB551" s="436"/>
      <c r="AC551" s="436"/>
      <c r="AD551" s="436"/>
    </row>
    <row r="552" ht="15.75" customHeight="1">
      <c r="A552" s="437"/>
      <c r="B552" s="438"/>
      <c r="C552" s="437"/>
      <c r="D552" s="437"/>
      <c r="E552" s="436"/>
      <c r="F552" s="436"/>
      <c r="G552" s="436"/>
      <c r="H552" s="436"/>
      <c r="I552" s="436"/>
      <c r="J552" s="436"/>
      <c r="K552" s="436"/>
      <c r="L552" s="436"/>
      <c r="M552" s="436"/>
      <c r="N552" s="436"/>
      <c r="O552" s="436"/>
      <c r="P552" s="436"/>
      <c r="Q552" s="436"/>
      <c r="R552" s="436"/>
      <c r="S552" s="436"/>
      <c r="T552" s="436"/>
      <c r="U552" s="436"/>
      <c r="V552" s="436"/>
      <c r="W552" s="436"/>
      <c r="X552" s="436"/>
      <c r="Y552" s="436"/>
      <c r="Z552" s="436"/>
      <c r="AA552" s="436"/>
      <c r="AB552" s="436"/>
      <c r="AC552" s="436"/>
      <c r="AD552" s="436"/>
    </row>
    <row r="553" ht="15.75" customHeight="1">
      <c r="A553" s="437"/>
      <c r="B553" s="438"/>
      <c r="C553" s="437"/>
      <c r="D553" s="437"/>
      <c r="E553" s="436"/>
      <c r="F553" s="436"/>
      <c r="G553" s="436"/>
      <c r="H553" s="436"/>
      <c r="I553" s="436"/>
      <c r="J553" s="436"/>
      <c r="K553" s="436"/>
      <c r="L553" s="436"/>
      <c r="M553" s="436"/>
      <c r="N553" s="436"/>
      <c r="O553" s="436"/>
      <c r="P553" s="436"/>
      <c r="Q553" s="436"/>
      <c r="R553" s="436"/>
      <c r="S553" s="436"/>
      <c r="T553" s="436"/>
      <c r="U553" s="436"/>
      <c r="V553" s="436"/>
      <c r="W553" s="436"/>
      <c r="X553" s="436"/>
      <c r="Y553" s="436"/>
      <c r="Z553" s="436"/>
      <c r="AA553" s="436"/>
      <c r="AB553" s="436"/>
      <c r="AC553" s="436"/>
      <c r="AD553" s="436"/>
    </row>
    <row r="554" ht="15.75" customHeight="1">
      <c r="A554" s="437"/>
      <c r="B554" s="438"/>
      <c r="C554" s="437"/>
      <c r="D554" s="437"/>
      <c r="E554" s="436"/>
      <c r="F554" s="436"/>
      <c r="G554" s="436"/>
      <c r="H554" s="436"/>
      <c r="I554" s="436"/>
      <c r="J554" s="436"/>
      <c r="K554" s="436"/>
      <c r="L554" s="436"/>
      <c r="M554" s="436"/>
      <c r="N554" s="436"/>
      <c r="O554" s="436"/>
      <c r="P554" s="436"/>
      <c r="Q554" s="436"/>
      <c r="R554" s="436"/>
      <c r="S554" s="436"/>
      <c r="T554" s="436"/>
      <c r="U554" s="436"/>
      <c r="V554" s="436"/>
      <c r="W554" s="436"/>
      <c r="X554" s="436"/>
      <c r="Y554" s="436"/>
      <c r="Z554" s="436"/>
      <c r="AA554" s="436"/>
      <c r="AB554" s="436"/>
      <c r="AC554" s="436"/>
      <c r="AD554" s="436"/>
    </row>
    <row r="555" ht="15.75" customHeight="1">
      <c r="A555" s="437"/>
      <c r="B555" s="438"/>
      <c r="C555" s="437"/>
      <c r="D555" s="437"/>
      <c r="E555" s="436"/>
      <c r="F555" s="436"/>
      <c r="G555" s="436"/>
      <c r="H555" s="436"/>
      <c r="I555" s="436"/>
      <c r="J555" s="436"/>
      <c r="K555" s="436"/>
      <c r="L555" s="436"/>
      <c r="M555" s="436"/>
      <c r="N555" s="436"/>
      <c r="O555" s="436"/>
      <c r="P555" s="436"/>
      <c r="Q555" s="436"/>
      <c r="R555" s="436"/>
      <c r="S555" s="436"/>
      <c r="T555" s="436"/>
      <c r="U555" s="436"/>
      <c r="V555" s="436"/>
      <c r="W555" s="436"/>
      <c r="X555" s="436"/>
      <c r="Y555" s="436"/>
      <c r="Z555" s="436"/>
      <c r="AA555" s="436"/>
      <c r="AB555" s="436"/>
      <c r="AC555" s="436"/>
      <c r="AD555" s="436"/>
    </row>
    <row r="556" ht="15.75" customHeight="1">
      <c r="A556" s="437"/>
      <c r="B556" s="438"/>
      <c r="C556" s="437"/>
      <c r="D556" s="437"/>
      <c r="E556" s="436"/>
      <c r="F556" s="436"/>
      <c r="G556" s="436"/>
      <c r="H556" s="436"/>
      <c r="I556" s="436"/>
      <c r="J556" s="436"/>
      <c r="K556" s="436"/>
      <c r="L556" s="436"/>
      <c r="M556" s="436"/>
      <c r="N556" s="436"/>
      <c r="O556" s="436"/>
      <c r="P556" s="436"/>
      <c r="Q556" s="436"/>
      <c r="R556" s="436"/>
      <c r="S556" s="436"/>
      <c r="T556" s="436"/>
      <c r="U556" s="436"/>
      <c r="V556" s="436"/>
      <c r="W556" s="436"/>
      <c r="X556" s="436"/>
      <c r="Y556" s="436"/>
      <c r="Z556" s="436"/>
      <c r="AA556" s="436"/>
      <c r="AB556" s="436"/>
      <c r="AC556" s="436"/>
      <c r="AD556" s="436"/>
    </row>
    <row r="557" ht="15.75" customHeight="1">
      <c r="A557" s="437"/>
      <c r="B557" s="438"/>
      <c r="C557" s="437"/>
      <c r="D557" s="437"/>
      <c r="E557" s="436"/>
      <c r="F557" s="436"/>
      <c r="G557" s="436"/>
      <c r="H557" s="436"/>
      <c r="I557" s="436"/>
      <c r="J557" s="436"/>
      <c r="K557" s="436"/>
      <c r="L557" s="436"/>
      <c r="M557" s="436"/>
      <c r="N557" s="436"/>
      <c r="O557" s="436"/>
      <c r="P557" s="436"/>
      <c r="Q557" s="436"/>
      <c r="R557" s="436"/>
      <c r="S557" s="436"/>
      <c r="T557" s="436"/>
      <c r="U557" s="436"/>
      <c r="V557" s="436"/>
      <c r="W557" s="436"/>
      <c r="X557" s="436"/>
      <c r="Y557" s="436"/>
      <c r="Z557" s="436"/>
      <c r="AA557" s="436"/>
      <c r="AB557" s="436"/>
      <c r="AC557" s="436"/>
      <c r="AD557" s="436"/>
    </row>
    <row r="558" ht="15.75" customHeight="1">
      <c r="A558" s="437"/>
      <c r="B558" s="438"/>
      <c r="C558" s="437"/>
      <c r="D558" s="437"/>
      <c r="E558" s="436"/>
      <c r="F558" s="436"/>
      <c r="G558" s="436"/>
      <c r="H558" s="436"/>
      <c r="I558" s="436"/>
      <c r="J558" s="436"/>
      <c r="K558" s="436"/>
      <c r="L558" s="436"/>
      <c r="M558" s="436"/>
      <c r="N558" s="436"/>
      <c r="O558" s="436"/>
      <c r="P558" s="436"/>
      <c r="Q558" s="436"/>
      <c r="R558" s="436"/>
      <c r="S558" s="436"/>
      <c r="T558" s="436"/>
      <c r="U558" s="436"/>
      <c r="V558" s="436"/>
      <c r="W558" s="436"/>
      <c r="X558" s="436"/>
      <c r="Y558" s="436"/>
      <c r="Z558" s="436"/>
      <c r="AA558" s="436"/>
      <c r="AB558" s="436"/>
      <c r="AC558" s="436"/>
      <c r="AD558" s="436"/>
    </row>
    <row r="559" ht="15.75" customHeight="1">
      <c r="A559" s="437"/>
      <c r="B559" s="438"/>
      <c r="C559" s="437"/>
      <c r="D559" s="437"/>
      <c r="E559" s="436"/>
      <c r="F559" s="436"/>
      <c r="G559" s="436"/>
      <c r="H559" s="436"/>
      <c r="I559" s="436"/>
      <c r="J559" s="436"/>
      <c r="K559" s="436"/>
      <c r="L559" s="436"/>
      <c r="M559" s="436"/>
      <c r="N559" s="436"/>
      <c r="O559" s="436"/>
      <c r="P559" s="436"/>
      <c r="Q559" s="436"/>
      <c r="R559" s="436"/>
      <c r="S559" s="436"/>
      <c r="T559" s="436"/>
      <c r="U559" s="436"/>
      <c r="V559" s="436"/>
      <c r="W559" s="436"/>
      <c r="X559" s="436"/>
      <c r="Y559" s="436"/>
      <c r="Z559" s="436"/>
      <c r="AA559" s="436"/>
      <c r="AB559" s="436"/>
      <c r="AC559" s="436"/>
      <c r="AD559" s="436"/>
    </row>
    <row r="560" ht="15.75" customHeight="1">
      <c r="A560" s="437"/>
      <c r="B560" s="438"/>
      <c r="C560" s="437"/>
      <c r="D560" s="437"/>
      <c r="E560" s="436"/>
      <c r="F560" s="436"/>
      <c r="G560" s="436"/>
      <c r="H560" s="436"/>
      <c r="I560" s="436"/>
      <c r="J560" s="436"/>
      <c r="K560" s="436"/>
      <c r="L560" s="436"/>
      <c r="M560" s="436"/>
      <c r="N560" s="436"/>
      <c r="O560" s="436"/>
      <c r="P560" s="436"/>
      <c r="Q560" s="436"/>
      <c r="R560" s="436"/>
      <c r="S560" s="436"/>
      <c r="T560" s="436"/>
      <c r="U560" s="436"/>
      <c r="V560" s="436"/>
      <c r="W560" s="436"/>
      <c r="X560" s="436"/>
      <c r="Y560" s="436"/>
      <c r="Z560" s="436"/>
      <c r="AA560" s="436"/>
      <c r="AB560" s="436"/>
      <c r="AC560" s="436"/>
      <c r="AD560" s="436"/>
    </row>
    <row r="561" ht="15.75" customHeight="1">
      <c r="A561" s="437"/>
      <c r="B561" s="438"/>
      <c r="C561" s="437"/>
      <c r="D561" s="437"/>
      <c r="E561" s="436"/>
      <c r="F561" s="436"/>
      <c r="G561" s="436"/>
      <c r="H561" s="436"/>
      <c r="I561" s="436"/>
      <c r="J561" s="436"/>
      <c r="K561" s="436"/>
      <c r="L561" s="436"/>
      <c r="M561" s="436"/>
      <c r="N561" s="436"/>
      <c r="O561" s="436"/>
      <c r="P561" s="436"/>
      <c r="Q561" s="436"/>
      <c r="R561" s="436"/>
      <c r="S561" s="436"/>
      <c r="T561" s="436"/>
      <c r="U561" s="436"/>
      <c r="V561" s="436"/>
      <c r="W561" s="436"/>
      <c r="X561" s="436"/>
      <c r="Y561" s="436"/>
      <c r="Z561" s="436"/>
      <c r="AA561" s="436"/>
      <c r="AB561" s="436"/>
      <c r="AC561" s="436"/>
      <c r="AD561" s="436"/>
    </row>
    <row r="562" ht="15.75" customHeight="1">
      <c r="A562" s="437"/>
      <c r="B562" s="438"/>
      <c r="C562" s="437"/>
      <c r="D562" s="437"/>
      <c r="E562" s="436"/>
      <c r="F562" s="436"/>
      <c r="G562" s="436"/>
      <c r="H562" s="436"/>
      <c r="I562" s="436"/>
      <c r="J562" s="436"/>
      <c r="K562" s="436"/>
      <c r="L562" s="436"/>
      <c r="M562" s="436"/>
      <c r="N562" s="436"/>
      <c r="O562" s="436"/>
      <c r="P562" s="436"/>
      <c r="Q562" s="436"/>
      <c r="R562" s="436"/>
      <c r="S562" s="436"/>
      <c r="T562" s="436"/>
      <c r="U562" s="436"/>
      <c r="V562" s="436"/>
      <c r="W562" s="436"/>
      <c r="X562" s="436"/>
      <c r="Y562" s="436"/>
      <c r="Z562" s="436"/>
      <c r="AA562" s="436"/>
      <c r="AB562" s="436"/>
      <c r="AC562" s="436"/>
      <c r="AD562" s="436"/>
    </row>
    <row r="563" ht="15.75" customHeight="1">
      <c r="A563" s="437"/>
      <c r="B563" s="438"/>
      <c r="C563" s="437"/>
      <c r="D563" s="437"/>
      <c r="E563" s="436"/>
      <c r="F563" s="436"/>
      <c r="G563" s="436"/>
      <c r="H563" s="436"/>
      <c r="I563" s="436"/>
      <c r="J563" s="436"/>
      <c r="K563" s="436"/>
      <c r="L563" s="436"/>
      <c r="M563" s="436"/>
      <c r="N563" s="436"/>
      <c r="O563" s="436"/>
      <c r="P563" s="436"/>
      <c r="Q563" s="436"/>
      <c r="R563" s="436"/>
      <c r="S563" s="436"/>
      <c r="T563" s="436"/>
      <c r="U563" s="436"/>
      <c r="V563" s="436"/>
      <c r="W563" s="436"/>
      <c r="X563" s="436"/>
      <c r="Y563" s="436"/>
      <c r="Z563" s="436"/>
      <c r="AA563" s="436"/>
      <c r="AB563" s="436"/>
      <c r="AC563" s="436"/>
      <c r="AD563" s="436"/>
    </row>
    <row r="564" ht="15.75" customHeight="1">
      <c r="A564" s="437"/>
      <c r="B564" s="438"/>
      <c r="C564" s="437"/>
      <c r="D564" s="437"/>
      <c r="E564" s="436"/>
      <c r="F564" s="436"/>
      <c r="G564" s="436"/>
      <c r="H564" s="436"/>
      <c r="I564" s="436"/>
      <c r="J564" s="436"/>
      <c r="K564" s="436"/>
      <c r="L564" s="436"/>
      <c r="M564" s="436"/>
      <c r="N564" s="436"/>
      <c r="O564" s="436"/>
      <c r="P564" s="436"/>
      <c r="Q564" s="436"/>
      <c r="R564" s="436"/>
      <c r="S564" s="436"/>
      <c r="T564" s="436"/>
      <c r="U564" s="436"/>
      <c r="V564" s="436"/>
      <c r="W564" s="436"/>
      <c r="X564" s="436"/>
      <c r="Y564" s="436"/>
      <c r="Z564" s="436"/>
      <c r="AA564" s="436"/>
      <c r="AB564" s="436"/>
      <c r="AC564" s="436"/>
      <c r="AD564" s="436"/>
    </row>
    <row r="565" ht="15.75" customHeight="1">
      <c r="A565" s="437"/>
      <c r="B565" s="438"/>
      <c r="C565" s="437"/>
      <c r="D565" s="437"/>
      <c r="E565" s="436"/>
      <c r="F565" s="436"/>
      <c r="G565" s="436"/>
      <c r="H565" s="436"/>
      <c r="I565" s="436"/>
      <c r="J565" s="436"/>
      <c r="K565" s="436"/>
      <c r="L565" s="436"/>
      <c r="M565" s="436"/>
      <c r="N565" s="436"/>
      <c r="O565" s="436"/>
      <c r="P565" s="436"/>
      <c r="Q565" s="436"/>
      <c r="R565" s="436"/>
      <c r="S565" s="436"/>
      <c r="T565" s="436"/>
      <c r="U565" s="436"/>
      <c r="V565" s="436"/>
      <c r="W565" s="436"/>
      <c r="X565" s="436"/>
      <c r="Y565" s="436"/>
      <c r="Z565" s="436"/>
      <c r="AA565" s="436"/>
      <c r="AB565" s="436"/>
      <c r="AC565" s="436"/>
      <c r="AD565" s="436"/>
    </row>
    <row r="566" ht="15.75" customHeight="1">
      <c r="A566" s="437"/>
      <c r="B566" s="438"/>
      <c r="C566" s="437"/>
      <c r="D566" s="437"/>
      <c r="E566" s="436"/>
      <c r="F566" s="436"/>
      <c r="G566" s="436"/>
      <c r="H566" s="436"/>
      <c r="I566" s="436"/>
      <c r="J566" s="436"/>
      <c r="K566" s="436"/>
      <c r="L566" s="436"/>
      <c r="M566" s="436"/>
      <c r="N566" s="436"/>
      <c r="O566" s="436"/>
      <c r="P566" s="436"/>
      <c r="Q566" s="436"/>
      <c r="R566" s="436"/>
      <c r="S566" s="436"/>
      <c r="T566" s="436"/>
      <c r="U566" s="436"/>
      <c r="V566" s="436"/>
      <c r="W566" s="436"/>
      <c r="X566" s="436"/>
      <c r="Y566" s="436"/>
      <c r="Z566" s="436"/>
      <c r="AA566" s="436"/>
      <c r="AB566" s="436"/>
      <c r="AC566" s="436"/>
      <c r="AD566" s="436"/>
    </row>
    <row r="567" ht="15.75" customHeight="1">
      <c r="A567" s="437"/>
      <c r="B567" s="438"/>
      <c r="C567" s="437"/>
      <c r="D567" s="437"/>
      <c r="E567" s="436"/>
      <c r="F567" s="436"/>
      <c r="G567" s="436"/>
      <c r="H567" s="436"/>
      <c r="I567" s="436"/>
      <c r="J567" s="436"/>
      <c r="K567" s="436"/>
      <c r="L567" s="436"/>
      <c r="M567" s="436"/>
      <c r="N567" s="436"/>
      <c r="O567" s="436"/>
      <c r="P567" s="436"/>
      <c r="Q567" s="436"/>
      <c r="R567" s="436"/>
      <c r="S567" s="436"/>
      <c r="T567" s="436"/>
      <c r="U567" s="436"/>
      <c r="V567" s="436"/>
      <c r="W567" s="436"/>
      <c r="X567" s="436"/>
      <c r="Y567" s="436"/>
      <c r="Z567" s="436"/>
      <c r="AA567" s="436"/>
      <c r="AB567" s="436"/>
      <c r="AC567" s="436"/>
      <c r="AD567" s="436"/>
    </row>
    <row r="568" ht="15.75" customHeight="1">
      <c r="A568" s="437"/>
      <c r="B568" s="438"/>
      <c r="C568" s="437"/>
      <c r="D568" s="437"/>
      <c r="E568" s="436"/>
      <c r="F568" s="436"/>
      <c r="G568" s="436"/>
      <c r="H568" s="436"/>
      <c r="I568" s="436"/>
      <c r="J568" s="436"/>
      <c r="K568" s="436"/>
      <c r="L568" s="436"/>
      <c r="M568" s="436"/>
      <c r="N568" s="436"/>
      <c r="O568" s="436"/>
      <c r="P568" s="436"/>
      <c r="Q568" s="436"/>
      <c r="R568" s="436"/>
      <c r="S568" s="436"/>
      <c r="T568" s="436"/>
      <c r="U568" s="436"/>
      <c r="V568" s="436"/>
      <c r="W568" s="436"/>
      <c r="X568" s="436"/>
      <c r="Y568" s="436"/>
      <c r="Z568" s="436"/>
      <c r="AA568" s="436"/>
      <c r="AB568" s="436"/>
      <c r="AC568" s="436"/>
      <c r="AD568" s="436"/>
    </row>
    <row r="569" ht="15.75" customHeight="1">
      <c r="A569" s="437"/>
      <c r="B569" s="438"/>
      <c r="C569" s="437"/>
      <c r="D569" s="437"/>
      <c r="E569" s="436"/>
      <c r="F569" s="436"/>
      <c r="G569" s="436"/>
      <c r="H569" s="436"/>
      <c r="I569" s="436"/>
      <c r="J569" s="436"/>
      <c r="K569" s="436"/>
      <c r="L569" s="436"/>
      <c r="M569" s="436"/>
      <c r="N569" s="436"/>
      <c r="O569" s="436"/>
      <c r="P569" s="436"/>
      <c r="Q569" s="436"/>
      <c r="R569" s="436"/>
      <c r="S569" s="436"/>
      <c r="T569" s="436"/>
      <c r="U569" s="436"/>
      <c r="V569" s="436"/>
      <c r="W569" s="436"/>
      <c r="X569" s="436"/>
      <c r="Y569" s="436"/>
      <c r="Z569" s="436"/>
      <c r="AA569" s="436"/>
      <c r="AB569" s="436"/>
      <c r="AC569" s="436"/>
      <c r="AD569" s="436"/>
    </row>
    <row r="570" ht="15.75" customHeight="1">
      <c r="A570" s="437"/>
      <c r="B570" s="438"/>
      <c r="C570" s="437"/>
      <c r="D570" s="437"/>
      <c r="E570" s="436"/>
      <c r="F570" s="436"/>
      <c r="G570" s="436"/>
      <c r="H570" s="436"/>
      <c r="I570" s="436"/>
      <c r="J570" s="436"/>
      <c r="K570" s="436"/>
      <c r="L570" s="436"/>
      <c r="M570" s="436"/>
      <c r="N570" s="436"/>
      <c r="O570" s="436"/>
      <c r="P570" s="436"/>
      <c r="Q570" s="436"/>
      <c r="R570" s="436"/>
      <c r="S570" s="436"/>
      <c r="T570" s="436"/>
      <c r="U570" s="436"/>
      <c r="V570" s="436"/>
      <c r="W570" s="436"/>
      <c r="X570" s="436"/>
      <c r="Y570" s="436"/>
      <c r="Z570" s="436"/>
      <c r="AA570" s="436"/>
      <c r="AB570" s="436"/>
      <c r="AC570" s="436"/>
      <c r="AD570" s="436"/>
    </row>
    <row r="571" ht="15.75" customHeight="1">
      <c r="A571" s="437"/>
      <c r="B571" s="438"/>
      <c r="C571" s="437"/>
      <c r="D571" s="437"/>
      <c r="E571" s="436"/>
      <c r="F571" s="436"/>
      <c r="G571" s="436"/>
      <c r="H571" s="436"/>
      <c r="I571" s="436"/>
      <c r="J571" s="436"/>
      <c r="K571" s="436"/>
      <c r="L571" s="436"/>
      <c r="M571" s="436"/>
      <c r="N571" s="436"/>
      <c r="O571" s="436"/>
      <c r="P571" s="436"/>
      <c r="Q571" s="436"/>
      <c r="R571" s="436"/>
      <c r="S571" s="436"/>
      <c r="T571" s="436"/>
      <c r="U571" s="436"/>
      <c r="V571" s="436"/>
      <c r="W571" s="436"/>
      <c r="X571" s="436"/>
      <c r="Y571" s="436"/>
      <c r="Z571" s="436"/>
      <c r="AA571" s="436"/>
      <c r="AB571" s="436"/>
      <c r="AC571" s="436"/>
      <c r="AD571" s="436"/>
    </row>
    <row r="572" ht="15.75" customHeight="1">
      <c r="A572" s="437"/>
      <c r="B572" s="438"/>
      <c r="C572" s="437"/>
      <c r="D572" s="437"/>
      <c r="E572" s="436"/>
      <c r="F572" s="436"/>
      <c r="G572" s="436"/>
      <c r="H572" s="436"/>
      <c r="I572" s="436"/>
      <c r="J572" s="436"/>
      <c r="K572" s="436"/>
      <c r="L572" s="436"/>
      <c r="M572" s="436"/>
      <c r="N572" s="436"/>
      <c r="O572" s="436"/>
      <c r="P572" s="436"/>
      <c r="Q572" s="436"/>
      <c r="R572" s="436"/>
      <c r="S572" s="436"/>
      <c r="T572" s="436"/>
      <c r="U572" s="436"/>
      <c r="V572" s="436"/>
      <c r="W572" s="436"/>
      <c r="X572" s="436"/>
      <c r="Y572" s="436"/>
      <c r="Z572" s="436"/>
      <c r="AA572" s="436"/>
      <c r="AB572" s="436"/>
      <c r="AC572" s="436"/>
      <c r="AD572" s="436"/>
    </row>
    <row r="573" ht="15.75" customHeight="1">
      <c r="A573" s="437"/>
      <c r="B573" s="438"/>
      <c r="C573" s="437"/>
      <c r="D573" s="437"/>
      <c r="E573" s="436"/>
      <c r="F573" s="436"/>
      <c r="G573" s="436"/>
      <c r="H573" s="436"/>
      <c r="I573" s="436"/>
      <c r="J573" s="436"/>
      <c r="K573" s="436"/>
      <c r="L573" s="436"/>
      <c r="M573" s="436"/>
      <c r="N573" s="436"/>
      <c r="O573" s="436"/>
      <c r="P573" s="436"/>
      <c r="Q573" s="436"/>
      <c r="R573" s="436"/>
      <c r="S573" s="436"/>
      <c r="T573" s="436"/>
      <c r="U573" s="436"/>
      <c r="V573" s="436"/>
      <c r="W573" s="436"/>
      <c r="X573" s="436"/>
      <c r="Y573" s="436"/>
      <c r="Z573" s="436"/>
      <c r="AA573" s="436"/>
      <c r="AB573" s="436"/>
      <c r="AC573" s="436"/>
      <c r="AD573" s="436"/>
    </row>
    <row r="574" ht="15.75" customHeight="1">
      <c r="A574" s="437"/>
      <c r="B574" s="438"/>
      <c r="C574" s="437"/>
      <c r="D574" s="437"/>
      <c r="E574" s="436"/>
      <c r="F574" s="436"/>
      <c r="G574" s="436"/>
      <c r="H574" s="436"/>
      <c r="I574" s="436"/>
      <c r="J574" s="436"/>
      <c r="K574" s="436"/>
      <c r="L574" s="436"/>
      <c r="M574" s="436"/>
      <c r="N574" s="436"/>
      <c r="O574" s="436"/>
      <c r="P574" s="436"/>
      <c r="Q574" s="436"/>
      <c r="R574" s="436"/>
      <c r="S574" s="436"/>
      <c r="T574" s="436"/>
      <c r="U574" s="436"/>
      <c r="V574" s="436"/>
      <c r="W574" s="436"/>
      <c r="X574" s="436"/>
      <c r="Y574" s="436"/>
      <c r="Z574" s="436"/>
      <c r="AA574" s="436"/>
      <c r="AB574" s="436"/>
      <c r="AC574" s="436"/>
      <c r="AD574" s="436"/>
    </row>
    <row r="575" ht="15.75" customHeight="1">
      <c r="A575" s="437"/>
      <c r="B575" s="438"/>
      <c r="C575" s="437"/>
      <c r="D575" s="437"/>
      <c r="E575" s="436"/>
      <c r="F575" s="436"/>
      <c r="G575" s="436"/>
      <c r="H575" s="436"/>
      <c r="I575" s="436"/>
      <c r="J575" s="436"/>
      <c r="K575" s="436"/>
      <c r="L575" s="436"/>
      <c r="M575" s="436"/>
      <c r="N575" s="436"/>
      <c r="O575" s="436"/>
      <c r="P575" s="436"/>
      <c r="Q575" s="436"/>
      <c r="R575" s="436"/>
      <c r="S575" s="436"/>
      <c r="T575" s="436"/>
      <c r="U575" s="436"/>
      <c r="V575" s="436"/>
      <c r="W575" s="436"/>
      <c r="X575" s="436"/>
      <c r="Y575" s="436"/>
      <c r="Z575" s="436"/>
      <c r="AA575" s="436"/>
      <c r="AB575" s="436"/>
      <c r="AC575" s="436"/>
      <c r="AD575" s="436"/>
    </row>
    <row r="576" ht="15.75" customHeight="1">
      <c r="A576" s="437"/>
      <c r="B576" s="438"/>
      <c r="C576" s="437"/>
      <c r="D576" s="437"/>
      <c r="E576" s="436"/>
      <c r="F576" s="436"/>
      <c r="G576" s="436"/>
      <c r="H576" s="436"/>
      <c r="I576" s="436"/>
      <c r="J576" s="436"/>
      <c r="K576" s="436"/>
      <c r="L576" s="436"/>
      <c r="M576" s="436"/>
      <c r="N576" s="436"/>
      <c r="O576" s="436"/>
      <c r="P576" s="436"/>
      <c r="Q576" s="436"/>
      <c r="R576" s="436"/>
      <c r="S576" s="436"/>
      <c r="T576" s="436"/>
      <c r="U576" s="436"/>
      <c r="V576" s="436"/>
      <c r="W576" s="436"/>
      <c r="X576" s="436"/>
      <c r="Y576" s="436"/>
      <c r="Z576" s="436"/>
      <c r="AA576" s="436"/>
      <c r="AB576" s="436"/>
      <c r="AC576" s="436"/>
      <c r="AD576" s="436"/>
    </row>
    <row r="577" ht="15.75" customHeight="1">
      <c r="A577" s="437"/>
      <c r="B577" s="438"/>
      <c r="C577" s="437"/>
      <c r="D577" s="437"/>
      <c r="E577" s="436"/>
      <c r="F577" s="436"/>
      <c r="G577" s="436"/>
      <c r="H577" s="436"/>
      <c r="I577" s="436"/>
      <c r="J577" s="436"/>
      <c r="K577" s="436"/>
      <c r="L577" s="436"/>
      <c r="M577" s="436"/>
      <c r="N577" s="436"/>
      <c r="O577" s="436"/>
      <c r="P577" s="436"/>
      <c r="Q577" s="436"/>
      <c r="R577" s="436"/>
      <c r="S577" s="436"/>
      <c r="T577" s="436"/>
      <c r="U577" s="436"/>
      <c r="V577" s="436"/>
      <c r="W577" s="436"/>
      <c r="X577" s="436"/>
      <c r="Y577" s="436"/>
      <c r="Z577" s="436"/>
      <c r="AA577" s="436"/>
      <c r="AB577" s="436"/>
      <c r="AC577" s="436"/>
      <c r="AD577" s="436"/>
    </row>
    <row r="578" ht="15.75" customHeight="1">
      <c r="A578" s="437"/>
      <c r="B578" s="438"/>
      <c r="C578" s="437"/>
      <c r="D578" s="437"/>
      <c r="E578" s="436"/>
      <c r="F578" s="436"/>
      <c r="G578" s="436"/>
      <c r="H578" s="436"/>
      <c r="I578" s="436"/>
      <c r="J578" s="436"/>
      <c r="K578" s="436"/>
      <c r="L578" s="436"/>
      <c r="M578" s="436"/>
      <c r="N578" s="436"/>
      <c r="O578" s="436"/>
      <c r="P578" s="436"/>
      <c r="Q578" s="436"/>
      <c r="R578" s="436"/>
      <c r="S578" s="436"/>
      <c r="T578" s="436"/>
      <c r="U578" s="436"/>
      <c r="V578" s="436"/>
      <c r="W578" s="436"/>
      <c r="X578" s="436"/>
      <c r="Y578" s="436"/>
      <c r="Z578" s="436"/>
      <c r="AA578" s="436"/>
      <c r="AB578" s="436"/>
      <c r="AC578" s="436"/>
      <c r="AD578" s="436"/>
    </row>
    <row r="579" ht="15.75" customHeight="1">
      <c r="A579" s="437"/>
      <c r="B579" s="438"/>
      <c r="C579" s="437"/>
      <c r="D579" s="437"/>
      <c r="E579" s="436"/>
      <c r="F579" s="436"/>
      <c r="G579" s="436"/>
      <c r="H579" s="436"/>
      <c r="I579" s="436"/>
      <c r="J579" s="436"/>
      <c r="K579" s="436"/>
      <c r="L579" s="436"/>
      <c r="M579" s="436"/>
      <c r="N579" s="436"/>
      <c r="O579" s="436"/>
      <c r="P579" s="436"/>
      <c r="Q579" s="436"/>
      <c r="R579" s="436"/>
      <c r="S579" s="436"/>
      <c r="T579" s="436"/>
      <c r="U579" s="436"/>
      <c r="V579" s="436"/>
      <c r="W579" s="436"/>
      <c r="X579" s="436"/>
      <c r="Y579" s="436"/>
      <c r="Z579" s="436"/>
      <c r="AA579" s="436"/>
      <c r="AB579" s="436"/>
      <c r="AC579" s="436"/>
      <c r="AD579" s="436"/>
    </row>
    <row r="580" ht="15.75" customHeight="1">
      <c r="A580" s="437"/>
      <c r="B580" s="438"/>
      <c r="C580" s="437"/>
      <c r="D580" s="437"/>
      <c r="E580" s="436"/>
      <c r="F580" s="436"/>
      <c r="G580" s="436"/>
      <c r="H580" s="436"/>
      <c r="I580" s="436"/>
      <c r="J580" s="436"/>
      <c r="K580" s="436"/>
      <c r="L580" s="436"/>
      <c r="M580" s="436"/>
      <c r="N580" s="436"/>
      <c r="O580" s="436"/>
      <c r="P580" s="436"/>
      <c r="Q580" s="436"/>
      <c r="R580" s="436"/>
      <c r="S580" s="436"/>
      <c r="T580" s="436"/>
      <c r="U580" s="436"/>
      <c r="V580" s="436"/>
      <c r="W580" s="436"/>
      <c r="X580" s="436"/>
      <c r="Y580" s="436"/>
      <c r="Z580" s="436"/>
      <c r="AA580" s="436"/>
      <c r="AB580" s="436"/>
      <c r="AC580" s="436"/>
      <c r="AD580" s="436"/>
    </row>
    <row r="581" ht="15.75" customHeight="1">
      <c r="A581" s="437"/>
      <c r="B581" s="438"/>
      <c r="C581" s="437"/>
      <c r="D581" s="437"/>
      <c r="E581" s="436"/>
      <c r="F581" s="436"/>
      <c r="G581" s="436"/>
      <c r="H581" s="436"/>
      <c r="I581" s="436"/>
      <c r="J581" s="436"/>
      <c r="K581" s="436"/>
      <c r="L581" s="436"/>
      <c r="M581" s="436"/>
      <c r="N581" s="436"/>
      <c r="O581" s="436"/>
      <c r="P581" s="436"/>
      <c r="Q581" s="436"/>
      <c r="R581" s="436"/>
      <c r="S581" s="436"/>
      <c r="T581" s="436"/>
      <c r="U581" s="436"/>
      <c r="V581" s="436"/>
      <c r="W581" s="436"/>
      <c r="X581" s="436"/>
      <c r="Y581" s="436"/>
      <c r="Z581" s="436"/>
      <c r="AA581" s="436"/>
      <c r="AB581" s="436"/>
      <c r="AC581" s="436"/>
      <c r="AD581" s="436"/>
    </row>
    <row r="582" ht="15.75" customHeight="1">
      <c r="A582" s="437"/>
      <c r="B582" s="438"/>
      <c r="C582" s="437"/>
      <c r="D582" s="437"/>
      <c r="E582" s="436"/>
      <c r="F582" s="436"/>
      <c r="G582" s="436"/>
      <c r="H582" s="436"/>
      <c r="I582" s="436"/>
      <c r="J582" s="436"/>
      <c r="K582" s="436"/>
      <c r="L582" s="436"/>
      <c r="M582" s="436"/>
      <c r="N582" s="436"/>
      <c r="O582" s="436"/>
      <c r="P582" s="436"/>
      <c r="Q582" s="436"/>
      <c r="R582" s="436"/>
      <c r="S582" s="436"/>
      <c r="T582" s="436"/>
      <c r="U582" s="436"/>
      <c r="V582" s="436"/>
      <c r="W582" s="436"/>
      <c r="X582" s="436"/>
      <c r="Y582" s="436"/>
      <c r="Z582" s="436"/>
      <c r="AA582" s="436"/>
      <c r="AB582" s="436"/>
      <c r="AC582" s="436"/>
      <c r="AD582" s="436"/>
    </row>
    <row r="583" ht="15.75" customHeight="1">
      <c r="A583" s="437"/>
      <c r="B583" s="438"/>
      <c r="C583" s="437"/>
      <c r="D583" s="437"/>
      <c r="E583" s="436"/>
      <c r="F583" s="436"/>
      <c r="G583" s="436"/>
      <c r="H583" s="436"/>
      <c r="I583" s="436"/>
      <c r="J583" s="436"/>
      <c r="K583" s="436"/>
      <c r="L583" s="436"/>
      <c r="M583" s="436"/>
      <c r="N583" s="436"/>
      <c r="O583" s="436"/>
      <c r="P583" s="436"/>
      <c r="Q583" s="436"/>
      <c r="R583" s="436"/>
      <c r="S583" s="436"/>
      <c r="T583" s="436"/>
      <c r="U583" s="436"/>
      <c r="V583" s="436"/>
      <c r="W583" s="436"/>
      <c r="X583" s="436"/>
      <c r="Y583" s="436"/>
      <c r="Z583" s="436"/>
      <c r="AA583" s="436"/>
      <c r="AB583" s="436"/>
      <c r="AC583" s="436"/>
      <c r="AD583" s="436"/>
    </row>
    <row r="584" ht="15.75" customHeight="1">
      <c r="A584" s="437"/>
      <c r="B584" s="438"/>
      <c r="C584" s="437"/>
      <c r="D584" s="437"/>
      <c r="E584" s="436"/>
      <c r="F584" s="436"/>
      <c r="G584" s="436"/>
      <c r="H584" s="436"/>
      <c r="I584" s="436"/>
      <c r="J584" s="436"/>
      <c r="K584" s="436"/>
      <c r="L584" s="436"/>
      <c r="M584" s="436"/>
      <c r="N584" s="436"/>
      <c r="O584" s="436"/>
      <c r="P584" s="436"/>
      <c r="Q584" s="436"/>
      <c r="R584" s="436"/>
      <c r="S584" s="436"/>
      <c r="T584" s="436"/>
      <c r="U584" s="436"/>
      <c r="V584" s="436"/>
      <c r="W584" s="436"/>
      <c r="X584" s="436"/>
      <c r="Y584" s="436"/>
      <c r="Z584" s="436"/>
      <c r="AA584" s="436"/>
      <c r="AB584" s="436"/>
      <c r="AC584" s="436"/>
      <c r="AD584" s="436"/>
    </row>
    <row r="585" ht="15.75" customHeight="1">
      <c r="A585" s="437"/>
      <c r="B585" s="438"/>
      <c r="C585" s="437"/>
      <c r="D585" s="437"/>
      <c r="E585" s="436"/>
      <c r="F585" s="436"/>
      <c r="G585" s="436"/>
      <c r="H585" s="436"/>
      <c r="I585" s="436"/>
      <c r="J585" s="436"/>
      <c r="K585" s="436"/>
      <c r="L585" s="436"/>
      <c r="M585" s="436"/>
      <c r="N585" s="436"/>
      <c r="O585" s="436"/>
      <c r="P585" s="436"/>
      <c r="Q585" s="436"/>
      <c r="R585" s="436"/>
      <c r="S585" s="436"/>
      <c r="T585" s="436"/>
      <c r="U585" s="436"/>
      <c r="V585" s="436"/>
      <c r="W585" s="436"/>
      <c r="X585" s="436"/>
      <c r="Y585" s="436"/>
      <c r="Z585" s="436"/>
      <c r="AA585" s="436"/>
      <c r="AB585" s="436"/>
      <c r="AC585" s="436"/>
      <c r="AD585" s="436"/>
    </row>
    <row r="586" ht="15.75" customHeight="1">
      <c r="A586" s="437"/>
      <c r="B586" s="438"/>
      <c r="C586" s="437"/>
      <c r="D586" s="437"/>
      <c r="E586" s="436"/>
      <c r="F586" s="436"/>
      <c r="G586" s="436"/>
      <c r="H586" s="436"/>
      <c r="I586" s="436"/>
      <c r="J586" s="436"/>
      <c r="K586" s="436"/>
      <c r="L586" s="436"/>
      <c r="M586" s="436"/>
      <c r="N586" s="436"/>
      <c r="O586" s="436"/>
      <c r="P586" s="436"/>
      <c r="Q586" s="436"/>
      <c r="R586" s="436"/>
      <c r="S586" s="436"/>
      <c r="T586" s="436"/>
      <c r="U586" s="436"/>
      <c r="V586" s="436"/>
      <c r="W586" s="436"/>
      <c r="X586" s="436"/>
      <c r="Y586" s="436"/>
      <c r="Z586" s="436"/>
      <c r="AA586" s="436"/>
      <c r="AB586" s="436"/>
      <c r="AC586" s="436"/>
      <c r="AD586" s="436"/>
    </row>
    <row r="587" ht="15.75" customHeight="1">
      <c r="A587" s="437"/>
      <c r="B587" s="438"/>
      <c r="C587" s="437"/>
      <c r="D587" s="437"/>
      <c r="E587" s="436"/>
      <c r="F587" s="436"/>
      <c r="G587" s="436"/>
      <c r="H587" s="436"/>
      <c r="I587" s="436"/>
      <c r="J587" s="436"/>
      <c r="K587" s="436"/>
      <c r="L587" s="436"/>
      <c r="M587" s="436"/>
      <c r="N587" s="436"/>
      <c r="O587" s="436"/>
      <c r="P587" s="436"/>
      <c r="Q587" s="436"/>
      <c r="R587" s="436"/>
      <c r="S587" s="436"/>
      <c r="T587" s="436"/>
      <c r="U587" s="436"/>
      <c r="V587" s="436"/>
      <c r="W587" s="436"/>
      <c r="X587" s="436"/>
      <c r="Y587" s="436"/>
      <c r="Z587" s="436"/>
      <c r="AA587" s="436"/>
      <c r="AB587" s="436"/>
      <c r="AC587" s="436"/>
      <c r="AD587" s="436"/>
    </row>
    <row r="588" ht="15.75" customHeight="1">
      <c r="A588" s="437"/>
      <c r="B588" s="438"/>
      <c r="C588" s="437"/>
      <c r="D588" s="437"/>
      <c r="E588" s="436"/>
      <c r="F588" s="436"/>
      <c r="G588" s="436"/>
      <c r="H588" s="436"/>
      <c r="I588" s="436"/>
      <c r="J588" s="436"/>
      <c r="K588" s="436"/>
      <c r="L588" s="436"/>
      <c r="M588" s="436"/>
      <c r="N588" s="436"/>
      <c r="O588" s="436"/>
      <c r="P588" s="436"/>
      <c r="Q588" s="436"/>
      <c r="R588" s="436"/>
      <c r="S588" s="436"/>
      <c r="T588" s="436"/>
      <c r="U588" s="436"/>
      <c r="V588" s="436"/>
      <c r="W588" s="436"/>
      <c r="X588" s="436"/>
      <c r="Y588" s="436"/>
      <c r="Z588" s="436"/>
      <c r="AA588" s="436"/>
      <c r="AB588" s="436"/>
      <c r="AC588" s="436"/>
      <c r="AD588" s="436"/>
    </row>
    <row r="589" ht="15.75" customHeight="1">
      <c r="A589" s="437"/>
      <c r="B589" s="438"/>
      <c r="C589" s="437"/>
      <c r="D589" s="437"/>
      <c r="E589" s="436"/>
      <c r="F589" s="436"/>
      <c r="G589" s="436"/>
      <c r="H589" s="436"/>
      <c r="I589" s="436"/>
      <c r="J589" s="436"/>
      <c r="K589" s="436"/>
      <c r="L589" s="436"/>
      <c r="M589" s="436"/>
      <c r="N589" s="436"/>
      <c r="O589" s="436"/>
      <c r="P589" s="436"/>
      <c r="Q589" s="436"/>
      <c r="R589" s="436"/>
      <c r="S589" s="436"/>
      <c r="T589" s="436"/>
      <c r="U589" s="436"/>
      <c r="V589" s="436"/>
      <c r="W589" s="436"/>
      <c r="X589" s="436"/>
      <c r="Y589" s="436"/>
      <c r="Z589" s="436"/>
      <c r="AA589" s="436"/>
      <c r="AB589" s="436"/>
      <c r="AC589" s="436"/>
      <c r="AD589" s="436"/>
    </row>
    <row r="590" ht="15.75" customHeight="1">
      <c r="A590" s="437"/>
      <c r="B590" s="438"/>
      <c r="C590" s="437"/>
      <c r="D590" s="437"/>
      <c r="E590" s="436"/>
      <c r="F590" s="436"/>
      <c r="G590" s="436"/>
      <c r="H590" s="436"/>
      <c r="I590" s="436"/>
      <c r="J590" s="436"/>
      <c r="K590" s="436"/>
      <c r="L590" s="436"/>
      <c r="M590" s="436"/>
      <c r="N590" s="436"/>
      <c r="O590" s="436"/>
      <c r="P590" s="436"/>
      <c r="Q590" s="436"/>
      <c r="R590" s="436"/>
      <c r="S590" s="436"/>
      <c r="T590" s="436"/>
      <c r="U590" s="436"/>
      <c r="V590" s="436"/>
      <c r="W590" s="436"/>
      <c r="X590" s="436"/>
      <c r="Y590" s="436"/>
      <c r="Z590" s="436"/>
      <c r="AA590" s="436"/>
      <c r="AB590" s="436"/>
      <c r="AC590" s="436"/>
      <c r="AD590" s="436"/>
    </row>
    <row r="591" ht="15.75" customHeight="1">
      <c r="A591" s="437"/>
      <c r="B591" s="438"/>
      <c r="C591" s="437"/>
      <c r="D591" s="437"/>
      <c r="E591" s="436"/>
      <c r="F591" s="436"/>
      <c r="G591" s="436"/>
      <c r="H591" s="436"/>
      <c r="I591" s="436"/>
      <c r="J591" s="436"/>
      <c r="K591" s="436"/>
      <c r="L591" s="436"/>
      <c r="M591" s="436"/>
      <c r="N591" s="436"/>
      <c r="O591" s="436"/>
      <c r="P591" s="436"/>
      <c r="Q591" s="436"/>
      <c r="R591" s="436"/>
      <c r="S591" s="436"/>
      <c r="T591" s="436"/>
      <c r="U591" s="436"/>
      <c r="V591" s="436"/>
      <c r="W591" s="436"/>
      <c r="X591" s="436"/>
      <c r="Y591" s="436"/>
      <c r="Z591" s="436"/>
      <c r="AA591" s="436"/>
      <c r="AB591" s="436"/>
      <c r="AC591" s="436"/>
      <c r="AD591" s="436"/>
    </row>
    <row r="592" ht="15.75" customHeight="1">
      <c r="A592" s="437"/>
      <c r="B592" s="438"/>
      <c r="C592" s="437"/>
      <c r="D592" s="437"/>
      <c r="E592" s="436"/>
      <c r="F592" s="436"/>
      <c r="G592" s="436"/>
      <c r="H592" s="436"/>
      <c r="I592" s="436"/>
      <c r="J592" s="436"/>
      <c r="K592" s="436"/>
      <c r="L592" s="436"/>
      <c r="M592" s="436"/>
      <c r="N592" s="436"/>
      <c r="O592" s="436"/>
      <c r="P592" s="436"/>
      <c r="Q592" s="436"/>
      <c r="R592" s="436"/>
      <c r="S592" s="436"/>
      <c r="T592" s="436"/>
      <c r="U592" s="436"/>
      <c r="V592" s="436"/>
      <c r="W592" s="436"/>
      <c r="X592" s="436"/>
      <c r="Y592" s="436"/>
      <c r="Z592" s="436"/>
      <c r="AA592" s="436"/>
      <c r="AB592" s="436"/>
      <c r="AC592" s="436"/>
      <c r="AD592" s="436"/>
    </row>
    <row r="593" ht="15.75" customHeight="1">
      <c r="A593" s="437"/>
      <c r="B593" s="438"/>
      <c r="C593" s="437"/>
      <c r="D593" s="437"/>
      <c r="E593" s="436"/>
      <c r="F593" s="436"/>
      <c r="G593" s="436"/>
      <c r="H593" s="436"/>
      <c r="I593" s="436"/>
      <c r="J593" s="436"/>
      <c r="K593" s="436"/>
      <c r="L593" s="436"/>
      <c r="M593" s="436"/>
      <c r="N593" s="436"/>
      <c r="O593" s="436"/>
      <c r="P593" s="436"/>
      <c r="Q593" s="436"/>
      <c r="R593" s="436"/>
      <c r="S593" s="436"/>
      <c r="T593" s="436"/>
      <c r="U593" s="436"/>
      <c r="V593" s="436"/>
      <c r="W593" s="436"/>
      <c r="X593" s="436"/>
      <c r="Y593" s="436"/>
      <c r="Z593" s="436"/>
      <c r="AA593" s="436"/>
      <c r="AB593" s="436"/>
      <c r="AC593" s="436"/>
      <c r="AD593" s="436"/>
    </row>
    <row r="594" ht="15.75" customHeight="1">
      <c r="A594" s="437"/>
      <c r="B594" s="438"/>
      <c r="C594" s="437"/>
      <c r="D594" s="437"/>
      <c r="E594" s="436"/>
      <c r="F594" s="436"/>
      <c r="G594" s="436"/>
      <c r="H594" s="436"/>
      <c r="I594" s="436"/>
      <c r="J594" s="436"/>
      <c r="K594" s="436"/>
      <c r="L594" s="436"/>
      <c r="M594" s="436"/>
      <c r="N594" s="436"/>
      <c r="O594" s="436"/>
      <c r="P594" s="436"/>
      <c r="Q594" s="436"/>
      <c r="R594" s="436"/>
      <c r="S594" s="436"/>
      <c r="T594" s="436"/>
      <c r="U594" s="436"/>
      <c r="V594" s="436"/>
      <c r="W594" s="436"/>
      <c r="X594" s="436"/>
      <c r="Y594" s="436"/>
      <c r="Z594" s="436"/>
      <c r="AA594" s="436"/>
      <c r="AB594" s="436"/>
      <c r="AC594" s="436"/>
      <c r="AD594" s="436"/>
    </row>
    <row r="595" ht="15.75" customHeight="1">
      <c r="A595" s="437"/>
      <c r="B595" s="438"/>
      <c r="C595" s="437"/>
      <c r="D595" s="437"/>
      <c r="E595" s="436"/>
      <c r="F595" s="436"/>
      <c r="G595" s="436"/>
      <c r="H595" s="436"/>
      <c r="I595" s="436"/>
      <c r="J595" s="436"/>
      <c r="K595" s="436"/>
      <c r="L595" s="436"/>
      <c r="M595" s="436"/>
      <c r="N595" s="436"/>
      <c r="O595" s="436"/>
      <c r="P595" s="436"/>
      <c r="Q595" s="436"/>
      <c r="R595" s="436"/>
      <c r="S595" s="436"/>
      <c r="T595" s="436"/>
      <c r="U595" s="436"/>
      <c r="V595" s="436"/>
      <c r="W595" s="436"/>
      <c r="X595" s="436"/>
      <c r="Y595" s="436"/>
      <c r="Z595" s="436"/>
      <c r="AA595" s="436"/>
      <c r="AB595" s="436"/>
      <c r="AC595" s="436"/>
      <c r="AD595" s="436"/>
    </row>
    <row r="596" ht="15.75" customHeight="1">
      <c r="A596" s="437"/>
      <c r="B596" s="438"/>
      <c r="C596" s="437"/>
      <c r="D596" s="437"/>
      <c r="E596" s="436"/>
      <c r="F596" s="436"/>
      <c r="G596" s="436"/>
      <c r="H596" s="436"/>
      <c r="I596" s="436"/>
      <c r="J596" s="436"/>
      <c r="K596" s="436"/>
      <c r="L596" s="436"/>
      <c r="M596" s="436"/>
      <c r="N596" s="436"/>
      <c r="O596" s="436"/>
      <c r="P596" s="436"/>
      <c r="Q596" s="436"/>
      <c r="R596" s="436"/>
      <c r="S596" s="436"/>
      <c r="T596" s="436"/>
      <c r="U596" s="436"/>
      <c r="V596" s="436"/>
      <c r="W596" s="436"/>
      <c r="X596" s="436"/>
      <c r="Y596" s="436"/>
      <c r="Z596" s="436"/>
      <c r="AA596" s="436"/>
      <c r="AB596" s="436"/>
      <c r="AC596" s="436"/>
      <c r="AD596" s="436"/>
    </row>
    <row r="597" ht="15.75" customHeight="1">
      <c r="A597" s="437"/>
      <c r="B597" s="438"/>
      <c r="C597" s="437"/>
      <c r="D597" s="437"/>
      <c r="E597" s="436"/>
      <c r="F597" s="436"/>
      <c r="G597" s="436"/>
      <c r="H597" s="436"/>
      <c r="I597" s="436"/>
      <c r="J597" s="436"/>
      <c r="K597" s="436"/>
      <c r="L597" s="436"/>
      <c r="M597" s="436"/>
      <c r="N597" s="436"/>
      <c r="O597" s="436"/>
      <c r="P597" s="436"/>
      <c r="Q597" s="436"/>
      <c r="R597" s="436"/>
      <c r="S597" s="436"/>
      <c r="T597" s="436"/>
      <c r="U597" s="436"/>
      <c r="V597" s="436"/>
      <c r="W597" s="436"/>
      <c r="X597" s="436"/>
      <c r="Y597" s="436"/>
      <c r="Z597" s="436"/>
      <c r="AA597" s="436"/>
      <c r="AB597" s="436"/>
      <c r="AC597" s="436"/>
      <c r="AD597" s="436"/>
    </row>
    <row r="598" ht="15.75" customHeight="1">
      <c r="A598" s="437"/>
      <c r="B598" s="438"/>
      <c r="C598" s="437"/>
      <c r="D598" s="437"/>
      <c r="E598" s="436"/>
      <c r="F598" s="436"/>
      <c r="G598" s="436"/>
      <c r="H598" s="436"/>
      <c r="I598" s="436"/>
      <c r="J598" s="436"/>
      <c r="K598" s="436"/>
      <c r="L598" s="436"/>
      <c r="M598" s="436"/>
      <c r="N598" s="436"/>
      <c r="O598" s="436"/>
      <c r="P598" s="436"/>
      <c r="Q598" s="436"/>
      <c r="R598" s="436"/>
      <c r="S598" s="436"/>
      <c r="T598" s="436"/>
      <c r="U598" s="436"/>
      <c r="V598" s="436"/>
      <c r="W598" s="436"/>
      <c r="X598" s="436"/>
      <c r="Y598" s="436"/>
      <c r="Z598" s="436"/>
      <c r="AA598" s="436"/>
      <c r="AB598" s="436"/>
      <c r="AC598" s="436"/>
      <c r="AD598" s="436"/>
    </row>
    <row r="599" ht="15.75" customHeight="1">
      <c r="A599" s="437"/>
      <c r="B599" s="438"/>
      <c r="C599" s="437"/>
      <c r="D599" s="437"/>
      <c r="E599" s="436"/>
      <c r="F599" s="436"/>
      <c r="G599" s="436"/>
      <c r="H599" s="436"/>
      <c r="I599" s="436"/>
      <c r="J599" s="436"/>
      <c r="K599" s="436"/>
      <c r="L599" s="436"/>
      <c r="M599" s="436"/>
      <c r="N599" s="436"/>
      <c r="O599" s="436"/>
      <c r="P599" s="436"/>
      <c r="Q599" s="436"/>
      <c r="R599" s="436"/>
      <c r="S599" s="436"/>
      <c r="T599" s="436"/>
      <c r="U599" s="436"/>
      <c r="V599" s="436"/>
      <c r="W599" s="436"/>
      <c r="X599" s="436"/>
      <c r="Y599" s="436"/>
      <c r="Z599" s="436"/>
      <c r="AA599" s="436"/>
      <c r="AB599" s="436"/>
      <c r="AC599" s="436"/>
      <c r="AD599" s="436"/>
    </row>
    <row r="600" ht="15.75" customHeight="1">
      <c r="A600" s="437"/>
      <c r="B600" s="438"/>
      <c r="C600" s="437"/>
      <c r="D600" s="437"/>
      <c r="E600" s="436"/>
      <c r="F600" s="436"/>
      <c r="G600" s="436"/>
      <c r="H600" s="436"/>
      <c r="I600" s="436"/>
      <c r="J600" s="436"/>
      <c r="K600" s="436"/>
      <c r="L600" s="436"/>
      <c r="M600" s="436"/>
      <c r="N600" s="436"/>
      <c r="O600" s="436"/>
      <c r="P600" s="436"/>
      <c r="Q600" s="436"/>
      <c r="R600" s="436"/>
      <c r="S600" s="436"/>
      <c r="T600" s="436"/>
      <c r="U600" s="436"/>
      <c r="V600" s="436"/>
      <c r="W600" s="436"/>
      <c r="X600" s="436"/>
      <c r="Y600" s="436"/>
      <c r="Z600" s="436"/>
      <c r="AA600" s="436"/>
      <c r="AB600" s="436"/>
      <c r="AC600" s="436"/>
      <c r="AD600" s="436"/>
    </row>
    <row r="601" ht="15.75" customHeight="1">
      <c r="A601" s="437"/>
      <c r="B601" s="438"/>
      <c r="C601" s="437"/>
      <c r="D601" s="437"/>
      <c r="E601" s="436"/>
      <c r="F601" s="436"/>
      <c r="G601" s="436"/>
      <c r="H601" s="436"/>
      <c r="I601" s="436"/>
      <c r="J601" s="436"/>
      <c r="K601" s="436"/>
      <c r="L601" s="436"/>
      <c r="M601" s="436"/>
      <c r="N601" s="436"/>
      <c r="O601" s="436"/>
      <c r="P601" s="436"/>
      <c r="Q601" s="436"/>
      <c r="R601" s="436"/>
      <c r="S601" s="436"/>
      <c r="T601" s="436"/>
      <c r="U601" s="436"/>
      <c r="V601" s="436"/>
      <c r="W601" s="436"/>
      <c r="X601" s="436"/>
      <c r="Y601" s="436"/>
      <c r="Z601" s="436"/>
      <c r="AA601" s="436"/>
      <c r="AB601" s="436"/>
      <c r="AC601" s="436"/>
      <c r="AD601" s="436"/>
    </row>
    <row r="602" ht="15.75" customHeight="1">
      <c r="A602" s="437"/>
      <c r="B602" s="438"/>
      <c r="C602" s="437"/>
      <c r="D602" s="437"/>
      <c r="E602" s="436"/>
      <c r="F602" s="436"/>
      <c r="G602" s="436"/>
      <c r="H602" s="436"/>
      <c r="I602" s="436"/>
      <c r="J602" s="436"/>
      <c r="K602" s="436"/>
      <c r="L602" s="436"/>
      <c r="M602" s="436"/>
      <c r="N602" s="436"/>
      <c r="O602" s="436"/>
      <c r="P602" s="436"/>
      <c r="Q602" s="436"/>
      <c r="R602" s="436"/>
      <c r="S602" s="436"/>
      <c r="T602" s="436"/>
      <c r="U602" s="436"/>
      <c r="V602" s="436"/>
      <c r="W602" s="436"/>
      <c r="X602" s="436"/>
      <c r="Y602" s="436"/>
      <c r="Z602" s="436"/>
      <c r="AA602" s="436"/>
      <c r="AB602" s="436"/>
      <c r="AC602" s="436"/>
      <c r="AD602" s="436"/>
    </row>
    <row r="603" ht="15.75" customHeight="1">
      <c r="A603" s="437"/>
      <c r="B603" s="438"/>
      <c r="C603" s="437"/>
      <c r="D603" s="437"/>
      <c r="E603" s="436"/>
      <c r="F603" s="436"/>
      <c r="G603" s="436"/>
      <c r="H603" s="436"/>
      <c r="I603" s="436"/>
      <c r="J603" s="436"/>
      <c r="K603" s="436"/>
      <c r="L603" s="436"/>
      <c r="M603" s="436"/>
      <c r="N603" s="436"/>
      <c r="O603" s="436"/>
      <c r="P603" s="436"/>
      <c r="Q603" s="436"/>
      <c r="R603" s="436"/>
      <c r="S603" s="436"/>
      <c r="T603" s="436"/>
      <c r="U603" s="436"/>
      <c r="V603" s="436"/>
      <c r="W603" s="436"/>
      <c r="X603" s="436"/>
      <c r="Y603" s="436"/>
      <c r="Z603" s="436"/>
      <c r="AA603" s="436"/>
      <c r="AB603" s="436"/>
      <c r="AC603" s="436"/>
      <c r="AD603" s="436"/>
    </row>
    <row r="604" ht="15.75" customHeight="1">
      <c r="A604" s="437"/>
      <c r="B604" s="438"/>
      <c r="C604" s="437"/>
      <c r="D604" s="437"/>
      <c r="E604" s="436"/>
      <c r="F604" s="436"/>
      <c r="G604" s="436"/>
      <c r="H604" s="436"/>
      <c r="I604" s="436"/>
      <c r="J604" s="436"/>
      <c r="K604" s="436"/>
      <c r="L604" s="436"/>
      <c r="M604" s="436"/>
      <c r="N604" s="436"/>
      <c r="O604" s="436"/>
      <c r="P604" s="436"/>
      <c r="Q604" s="436"/>
      <c r="R604" s="436"/>
      <c r="S604" s="436"/>
      <c r="T604" s="436"/>
      <c r="U604" s="436"/>
      <c r="V604" s="436"/>
      <c r="W604" s="436"/>
      <c r="X604" s="436"/>
      <c r="Y604" s="436"/>
      <c r="Z604" s="436"/>
      <c r="AA604" s="436"/>
      <c r="AB604" s="436"/>
      <c r="AC604" s="436"/>
      <c r="AD604" s="436"/>
    </row>
    <row r="605" ht="15.75" customHeight="1">
      <c r="A605" s="437"/>
      <c r="B605" s="438"/>
      <c r="C605" s="437"/>
      <c r="D605" s="437"/>
      <c r="E605" s="436"/>
      <c r="F605" s="436"/>
      <c r="G605" s="436"/>
      <c r="H605" s="436"/>
      <c r="I605" s="436"/>
      <c r="J605" s="436"/>
      <c r="K605" s="436"/>
      <c r="L605" s="436"/>
      <c r="M605" s="436"/>
      <c r="N605" s="436"/>
      <c r="O605" s="436"/>
      <c r="P605" s="436"/>
      <c r="Q605" s="436"/>
      <c r="R605" s="436"/>
      <c r="S605" s="436"/>
      <c r="T605" s="436"/>
      <c r="U605" s="436"/>
      <c r="V605" s="436"/>
      <c r="W605" s="436"/>
      <c r="X605" s="436"/>
      <c r="Y605" s="436"/>
      <c r="Z605" s="436"/>
      <c r="AA605" s="436"/>
      <c r="AB605" s="436"/>
      <c r="AC605" s="436"/>
      <c r="AD605" s="436"/>
    </row>
    <row r="606" ht="15.75" customHeight="1">
      <c r="A606" s="437"/>
      <c r="B606" s="438"/>
      <c r="C606" s="437"/>
      <c r="D606" s="437"/>
      <c r="E606" s="436"/>
      <c r="F606" s="436"/>
      <c r="G606" s="436"/>
      <c r="H606" s="436"/>
      <c r="I606" s="436"/>
      <c r="J606" s="436"/>
      <c r="K606" s="436"/>
      <c r="L606" s="436"/>
      <c r="M606" s="436"/>
      <c r="N606" s="436"/>
      <c r="O606" s="436"/>
      <c r="P606" s="436"/>
      <c r="Q606" s="436"/>
      <c r="R606" s="436"/>
      <c r="S606" s="436"/>
      <c r="T606" s="436"/>
      <c r="U606" s="436"/>
      <c r="V606" s="436"/>
      <c r="W606" s="436"/>
      <c r="X606" s="436"/>
      <c r="Y606" s="436"/>
      <c r="Z606" s="436"/>
      <c r="AA606" s="436"/>
      <c r="AB606" s="436"/>
      <c r="AC606" s="436"/>
      <c r="AD606" s="436"/>
    </row>
    <row r="607" ht="15.75" customHeight="1">
      <c r="A607" s="437"/>
      <c r="B607" s="438"/>
      <c r="C607" s="437"/>
      <c r="D607" s="437"/>
      <c r="E607" s="436"/>
      <c r="F607" s="436"/>
      <c r="G607" s="436"/>
      <c r="H607" s="436"/>
      <c r="I607" s="436"/>
      <c r="J607" s="436"/>
      <c r="K607" s="436"/>
      <c r="L607" s="436"/>
      <c r="M607" s="436"/>
      <c r="N607" s="436"/>
      <c r="O607" s="436"/>
      <c r="P607" s="436"/>
      <c r="Q607" s="436"/>
      <c r="R607" s="436"/>
      <c r="S607" s="436"/>
      <c r="T607" s="436"/>
      <c r="U607" s="436"/>
      <c r="V607" s="436"/>
      <c r="W607" s="436"/>
      <c r="X607" s="436"/>
      <c r="Y607" s="436"/>
      <c r="Z607" s="436"/>
      <c r="AA607" s="436"/>
      <c r="AB607" s="436"/>
      <c r="AC607" s="436"/>
      <c r="AD607" s="436"/>
    </row>
    <row r="608" ht="15.75" customHeight="1">
      <c r="A608" s="437"/>
      <c r="B608" s="438"/>
      <c r="C608" s="437"/>
      <c r="D608" s="437"/>
      <c r="E608" s="436"/>
      <c r="F608" s="436"/>
      <c r="G608" s="436"/>
      <c r="H608" s="436"/>
      <c r="I608" s="436"/>
      <c r="J608" s="436"/>
      <c r="K608" s="436"/>
      <c r="L608" s="436"/>
      <c r="M608" s="436"/>
      <c r="N608" s="436"/>
      <c r="O608" s="436"/>
      <c r="P608" s="436"/>
      <c r="Q608" s="436"/>
      <c r="R608" s="436"/>
      <c r="S608" s="436"/>
      <c r="T608" s="436"/>
      <c r="U608" s="436"/>
      <c r="V608" s="436"/>
      <c r="W608" s="436"/>
      <c r="X608" s="436"/>
      <c r="Y608" s="436"/>
      <c r="Z608" s="436"/>
      <c r="AA608" s="436"/>
      <c r="AB608" s="436"/>
      <c r="AC608" s="436"/>
      <c r="AD608" s="436"/>
    </row>
    <row r="609" ht="15.75" customHeight="1">
      <c r="A609" s="437"/>
      <c r="B609" s="438"/>
      <c r="C609" s="437"/>
      <c r="D609" s="437"/>
      <c r="E609" s="436"/>
      <c r="F609" s="436"/>
      <c r="G609" s="436"/>
      <c r="H609" s="436"/>
      <c r="I609" s="436"/>
      <c r="J609" s="436"/>
      <c r="K609" s="436"/>
      <c r="L609" s="436"/>
      <c r="M609" s="436"/>
      <c r="N609" s="436"/>
      <c r="O609" s="436"/>
      <c r="P609" s="436"/>
      <c r="Q609" s="436"/>
      <c r="R609" s="436"/>
      <c r="S609" s="436"/>
      <c r="T609" s="436"/>
      <c r="U609" s="436"/>
      <c r="V609" s="436"/>
      <c r="W609" s="436"/>
      <c r="X609" s="436"/>
      <c r="Y609" s="436"/>
      <c r="Z609" s="436"/>
      <c r="AA609" s="436"/>
      <c r="AB609" s="436"/>
      <c r="AC609" s="436"/>
      <c r="AD609" s="436"/>
    </row>
    <row r="610" ht="15.75" customHeight="1">
      <c r="A610" s="437"/>
      <c r="B610" s="438"/>
      <c r="C610" s="437"/>
      <c r="D610" s="437"/>
      <c r="E610" s="436"/>
      <c r="F610" s="436"/>
      <c r="G610" s="436"/>
      <c r="H610" s="436"/>
      <c r="I610" s="436"/>
      <c r="J610" s="436"/>
      <c r="K610" s="436"/>
      <c r="L610" s="436"/>
      <c r="M610" s="436"/>
      <c r="N610" s="436"/>
      <c r="O610" s="436"/>
      <c r="P610" s="436"/>
      <c r="Q610" s="436"/>
      <c r="R610" s="436"/>
      <c r="S610" s="436"/>
      <c r="T610" s="436"/>
      <c r="U610" s="436"/>
      <c r="V610" s="436"/>
      <c r="W610" s="436"/>
      <c r="X610" s="436"/>
      <c r="Y610" s="436"/>
      <c r="Z610" s="436"/>
      <c r="AA610" s="436"/>
      <c r="AB610" s="436"/>
      <c r="AC610" s="436"/>
      <c r="AD610" s="436"/>
    </row>
    <row r="611" ht="15.75" customHeight="1">
      <c r="A611" s="437"/>
      <c r="B611" s="438"/>
      <c r="C611" s="437"/>
      <c r="D611" s="437"/>
      <c r="E611" s="436"/>
      <c r="F611" s="436"/>
      <c r="G611" s="436"/>
      <c r="H611" s="436"/>
      <c r="I611" s="436"/>
      <c r="J611" s="436"/>
      <c r="K611" s="436"/>
      <c r="L611" s="436"/>
      <c r="M611" s="436"/>
      <c r="N611" s="436"/>
      <c r="O611" s="436"/>
      <c r="P611" s="436"/>
      <c r="Q611" s="436"/>
      <c r="R611" s="436"/>
      <c r="S611" s="436"/>
      <c r="T611" s="436"/>
      <c r="U611" s="436"/>
      <c r="V611" s="436"/>
      <c r="W611" s="436"/>
      <c r="X611" s="436"/>
      <c r="Y611" s="436"/>
      <c r="Z611" s="436"/>
      <c r="AA611" s="436"/>
      <c r="AB611" s="436"/>
      <c r="AC611" s="436"/>
      <c r="AD611" s="436"/>
    </row>
    <row r="612" ht="15.75" customHeight="1">
      <c r="A612" s="437"/>
      <c r="B612" s="438"/>
      <c r="C612" s="437"/>
      <c r="D612" s="437"/>
      <c r="E612" s="436"/>
      <c r="F612" s="436"/>
      <c r="G612" s="436"/>
      <c r="H612" s="436"/>
      <c r="I612" s="436"/>
      <c r="J612" s="436"/>
      <c r="K612" s="436"/>
      <c r="L612" s="436"/>
      <c r="M612" s="436"/>
      <c r="N612" s="436"/>
      <c r="O612" s="436"/>
      <c r="P612" s="436"/>
      <c r="Q612" s="436"/>
      <c r="R612" s="436"/>
      <c r="S612" s="436"/>
      <c r="T612" s="436"/>
      <c r="U612" s="436"/>
      <c r="V612" s="436"/>
      <c r="W612" s="436"/>
      <c r="X612" s="436"/>
      <c r="Y612" s="436"/>
      <c r="Z612" s="436"/>
      <c r="AA612" s="436"/>
      <c r="AB612" s="436"/>
      <c r="AC612" s="436"/>
      <c r="AD612" s="436"/>
    </row>
    <row r="613" ht="15.75" customHeight="1">
      <c r="A613" s="437"/>
      <c r="B613" s="438"/>
      <c r="C613" s="437"/>
      <c r="D613" s="437"/>
      <c r="E613" s="436"/>
      <c r="F613" s="436"/>
      <c r="G613" s="436"/>
      <c r="H613" s="436"/>
      <c r="I613" s="436"/>
      <c r="J613" s="436"/>
      <c r="K613" s="436"/>
      <c r="L613" s="436"/>
      <c r="M613" s="436"/>
      <c r="N613" s="436"/>
      <c r="O613" s="436"/>
      <c r="P613" s="436"/>
      <c r="Q613" s="436"/>
      <c r="R613" s="436"/>
      <c r="S613" s="436"/>
      <c r="T613" s="436"/>
      <c r="U613" s="436"/>
      <c r="V613" s="436"/>
      <c r="W613" s="436"/>
      <c r="X613" s="436"/>
      <c r="Y613" s="436"/>
      <c r="Z613" s="436"/>
      <c r="AA613" s="436"/>
      <c r="AB613" s="436"/>
      <c r="AC613" s="436"/>
      <c r="AD613" s="436"/>
    </row>
    <row r="614" ht="15.75" customHeight="1">
      <c r="A614" s="437"/>
      <c r="B614" s="438"/>
      <c r="C614" s="437"/>
      <c r="D614" s="437"/>
      <c r="E614" s="436"/>
      <c r="F614" s="436"/>
      <c r="G614" s="436"/>
      <c r="H614" s="436"/>
      <c r="I614" s="436"/>
      <c r="J614" s="436"/>
      <c r="K614" s="436"/>
      <c r="L614" s="436"/>
      <c r="M614" s="436"/>
      <c r="N614" s="436"/>
      <c r="O614" s="436"/>
      <c r="P614" s="436"/>
      <c r="Q614" s="436"/>
      <c r="R614" s="436"/>
      <c r="S614" s="436"/>
      <c r="T614" s="436"/>
      <c r="U614" s="436"/>
      <c r="V614" s="436"/>
      <c r="W614" s="436"/>
      <c r="X614" s="436"/>
      <c r="Y614" s="436"/>
      <c r="Z614" s="436"/>
      <c r="AA614" s="436"/>
      <c r="AB614" s="436"/>
      <c r="AC614" s="436"/>
      <c r="AD614" s="436"/>
    </row>
    <row r="615" ht="15.75" customHeight="1">
      <c r="A615" s="437"/>
      <c r="B615" s="438"/>
      <c r="C615" s="437"/>
      <c r="D615" s="437"/>
      <c r="E615" s="436"/>
      <c r="F615" s="436"/>
      <c r="G615" s="436"/>
      <c r="H615" s="436"/>
      <c r="I615" s="436"/>
      <c r="J615" s="436"/>
      <c r="K615" s="436"/>
      <c r="L615" s="436"/>
      <c r="M615" s="436"/>
      <c r="N615" s="436"/>
      <c r="O615" s="436"/>
      <c r="P615" s="436"/>
      <c r="Q615" s="436"/>
      <c r="R615" s="436"/>
      <c r="S615" s="436"/>
      <c r="T615" s="436"/>
      <c r="U615" s="436"/>
      <c r="V615" s="436"/>
      <c r="W615" s="436"/>
      <c r="X615" s="436"/>
      <c r="Y615" s="436"/>
      <c r="Z615" s="436"/>
      <c r="AA615" s="436"/>
      <c r="AB615" s="436"/>
      <c r="AC615" s="436"/>
      <c r="AD615" s="436"/>
    </row>
    <row r="616" ht="15.75" customHeight="1">
      <c r="A616" s="437"/>
      <c r="B616" s="438"/>
      <c r="C616" s="437"/>
      <c r="D616" s="437"/>
      <c r="E616" s="436"/>
      <c r="F616" s="436"/>
      <c r="G616" s="436"/>
      <c r="H616" s="436"/>
      <c r="I616" s="436"/>
      <c r="J616" s="436"/>
      <c r="K616" s="436"/>
      <c r="L616" s="436"/>
      <c r="M616" s="436"/>
      <c r="N616" s="436"/>
      <c r="O616" s="436"/>
      <c r="P616" s="436"/>
      <c r="Q616" s="436"/>
      <c r="R616" s="436"/>
      <c r="S616" s="436"/>
      <c r="T616" s="436"/>
      <c r="U616" s="436"/>
      <c r="V616" s="436"/>
      <c r="W616" s="436"/>
      <c r="X616" s="436"/>
      <c r="Y616" s="436"/>
      <c r="Z616" s="436"/>
      <c r="AA616" s="436"/>
      <c r="AB616" s="436"/>
      <c r="AC616" s="436"/>
      <c r="AD616" s="436"/>
    </row>
    <row r="617" ht="15.75" customHeight="1">
      <c r="A617" s="437"/>
      <c r="B617" s="438"/>
      <c r="C617" s="437"/>
      <c r="D617" s="437"/>
      <c r="E617" s="436"/>
      <c r="F617" s="436"/>
      <c r="G617" s="436"/>
      <c r="H617" s="436"/>
      <c r="I617" s="436"/>
      <c r="J617" s="436"/>
      <c r="K617" s="436"/>
      <c r="L617" s="436"/>
      <c r="M617" s="436"/>
      <c r="N617" s="436"/>
      <c r="O617" s="436"/>
      <c r="P617" s="436"/>
      <c r="Q617" s="436"/>
      <c r="R617" s="436"/>
      <c r="S617" s="436"/>
      <c r="T617" s="436"/>
      <c r="U617" s="436"/>
      <c r="V617" s="436"/>
      <c r="W617" s="436"/>
      <c r="X617" s="436"/>
      <c r="Y617" s="436"/>
      <c r="Z617" s="436"/>
      <c r="AA617" s="436"/>
      <c r="AB617" s="436"/>
      <c r="AC617" s="436"/>
      <c r="AD617" s="436"/>
    </row>
    <row r="618" ht="15.75" customHeight="1">
      <c r="A618" s="437"/>
      <c r="B618" s="438"/>
      <c r="C618" s="437"/>
      <c r="D618" s="437"/>
      <c r="E618" s="436"/>
      <c r="F618" s="436"/>
      <c r="G618" s="436"/>
      <c r="H618" s="436"/>
      <c r="I618" s="436"/>
      <c r="J618" s="436"/>
      <c r="K618" s="436"/>
      <c r="L618" s="436"/>
      <c r="M618" s="436"/>
      <c r="N618" s="436"/>
      <c r="O618" s="436"/>
      <c r="P618" s="436"/>
      <c r="Q618" s="436"/>
      <c r="R618" s="436"/>
      <c r="S618" s="436"/>
      <c r="T618" s="436"/>
      <c r="U618" s="436"/>
      <c r="V618" s="436"/>
      <c r="W618" s="436"/>
      <c r="X618" s="436"/>
      <c r="Y618" s="436"/>
      <c r="Z618" s="436"/>
      <c r="AA618" s="436"/>
      <c r="AB618" s="436"/>
      <c r="AC618" s="436"/>
      <c r="AD618" s="436"/>
    </row>
    <row r="619" ht="15.75" customHeight="1">
      <c r="A619" s="437"/>
      <c r="B619" s="438"/>
      <c r="C619" s="437"/>
      <c r="D619" s="437"/>
      <c r="E619" s="436"/>
      <c r="F619" s="436"/>
      <c r="G619" s="436"/>
      <c r="H619" s="436"/>
      <c r="I619" s="436"/>
      <c r="J619" s="436"/>
      <c r="K619" s="436"/>
      <c r="L619" s="436"/>
      <c r="M619" s="436"/>
      <c r="N619" s="436"/>
      <c r="O619" s="436"/>
      <c r="P619" s="436"/>
      <c r="Q619" s="436"/>
      <c r="R619" s="436"/>
      <c r="S619" s="436"/>
      <c r="T619" s="436"/>
      <c r="U619" s="436"/>
      <c r="V619" s="436"/>
      <c r="W619" s="436"/>
      <c r="X619" s="436"/>
      <c r="Y619" s="436"/>
      <c r="Z619" s="436"/>
      <c r="AA619" s="436"/>
      <c r="AB619" s="436"/>
      <c r="AC619" s="436"/>
      <c r="AD619" s="436"/>
    </row>
    <row r="620" ht="15.75" customHeight="1">
      <c r="A620" s="437"/>
      <c r="B620" s="438"/>
      <c r="C620" s="437"/>
      <c r="D620" s="437"/>
      <c r="E620" s="436"/>
      <c r="F620" s="436"/>
      <c r="G620" s="436"/>
      <c r="H620" s="436"/>
      <c r="I620" s="436"/>
      <c r="J620" s="436"/>
      <c r="K620" s="436"/>
      <c r="L620" s="436"/>
      <c r="M620" s="436"/>
      <c r="N620" s="436"/>
      <c r="O620" s="436"/>
      <c r="P620" s="436"/>
      <c r="Q620" s="436"/>
      <c r="R620" s="436"/>
      <c r="S620" s="436"/>
      <c r="T620" s="436"/>
      <c r="U620" s="436"/>
      <c r="V620" s="436"/>
      <c r="W620" s="436"/>
      <c r="X620" s="436"/>
      <c r="Y620" s="436"/>
      <c r="Z620" s="436"/>
      <c r="AA620" s="436"/>
      <c r="AB620" s="436"/>
      <c r="AC620" s="436"/>
      <c r="AD620" s="436"/>
    </row>
    <row r="621" ht="15.75" customHeight="1">
      <c r="A621" s="437"/>
      <c r="B621" s="438"/>
      <c r="C621" s="437"/>
      <c r="D621" s="437"/>
      <c r="E621" s="436"/>
      <c r="F621" s="436"/>
      <c r="G621" s="436"/>
      <c r="H621" s="436"/>
      <c r="I621" s="436"/>
      <c r="J621" s="436"/>
      <c r="K621" s="436"/>
      <c r="L621" s="436"/>
      <c r="M621" s="436"/>
      <c r="N621" s="436"/>
      <c r="O621" s="436"/>
      <c r="P621" s="436"/>
      <c r="Q621" s="436"/>
      <c r="R621" s="436"/>
      <c r="S621" s="436"/>
      <c r="T621" s="436"/>
      <c r="U621" s="436"/>
      <c r="V621" s="436"/>
      <c r="W621" s="436"/>
      <c r="X621" s="436"/>
      <c r="Y621" s="436"/>
      <c r="Z621" s="436"/>
      <c r="AA621" s="436"/>
      <c r="AB621" s="436"/>
      <c r="AC621" s="436"/>
      <c r="AD621" s="436"/>
    </row>
    <row r="622" ht="15.75" customHeight="1">
      <c r="A622" s="437"/>
      <c r="B622" s="438"/>
      <c r="C622" s="437"/>
      <c r="D622" s="437"/>
      <c r="E622" s="436"/>
      <c r="F622" s="436"/>
      <c r="G622" s="436"/>
      <c r="H622" s="436"/>
      <c r="I622" s="436"/>
      <c r="J622" s="436"/>
      <c r="K622" s="436"/>
      <c r="L622" s="436"/>
      <c r="M622" s="436"/>
      <c r="N622" s="436"/>
      <c r="O622" s="436"/>
      <c r="P622" s="436"/>
      <c r="Q622" s="436"/>
      <c r="R622" s="436"/>
      <c r="S622" s="436"/>
      <c r="T622" s="436"/>
      <c r="U622" s="436"/>
      <c r="V622" s="436"/>
      <c r="W622" s="436"/>
      <c r="X622" s="436"/>
      <c r="Y622" s="436"/>
      <c r="Z622" s="436"/>
      <c r="AA622" s="436"/>
      <c r="AB622" s="436"/>
      <c r="AC622" s="436"/>
      <c r="AD622" s="436"/>
    </row>
    <row r="623" ht="15.75" customHeight="1">
      <c r="A623" s="437"/>
      <c r="B623" s="438"/>
      <c r="C623" s="437"/>
      <c r="D623" s="437"/>
      <c r="E623" s="436"/>
      <c r="F623" s="436"/>
      <c r="G623" s="436"/>
      <c r="H623" s="436"/>
      <c r="I623" s="436"/>
      <c r="J623" s="436"/>
      <c r="K623" s="436"/>
      <c r="L623" s="436"/>
      <c r="M623" s="436"/>
      <c r="N623" s="436"/>
      <c r="O623" s="436"/>
      <c r="P623" s="436"/>
      <c r="Q623" s="436"/>
      <c r="R623" s="436"/>
      <c r="S623" s="436"/>
      <c r="T623" s="436"/>
      <c r="U623" s="436"/>
      <c r="V623" s="436"/>
      <c r="W623" s="436"/>
      <c r="X623" s="436"/>
      <c r="Y623" s="436"/>
      <c r="Z623" s="436"/>
      <c r="AA623" s="436"/>
      <c r="AB623" s="436"/>
      <c r="AC623" s="436"/>
      <c r="AD623" s="436"/>
    </row>
    <row r="624" ht="15.75" customHeight="1">
      <c r="A624" s="437"/>
      <c r="B624" s="438"/>
      <c r="C624" s="437"/>
      <c r="D624" s="437"/>
      <c r="E624" s="436"/>
      <c r="F624" s="436"/>
      <c r="G624" s="436"/>
      <c r="H624" s="436"/>
      <c r="I624" s="436"/>
      <c r="J624" s="436"/>
      <c r="K624" s="436"/>
      <c r="L624" s="436"/>
      <c r="M624" s="436"/>
      <c r="N624" s="436"/>
      <c r="O624" s="436"/>
      <c r="P624" s="436"/>
      <c r="Q624" s="436"/>
      <c r="R624" s="436"/>
      <c r="S624" s="436"/>
      <c r="T624" s="436"/>
      <c r="U624" s="436"/>
      <c r="V624" s="436"/>
      <c r="W624" s="436"/>
      <c r="X624" s="436"/>
      <c r="Y624" s="436"/>
      <c r="Z624" s="436"/>
      <c r="AA624" s="436"/>
      <c r="AB624" s="436"/>
      <c r="AC624" s="436"/>
      <c r="AD624" s="436"/>
    </row>
    <row r="625" ht="15.75" customHeight="1">
      <c r="A625" s="437"/>
      <c r="B625" s="438"/>
      <c r="C625" s="437"/>
      <c r="D625" s="437"/>
      <c r="E625" s="436"/>
      <c r="F625" s="436"/>
      <c r="G625" s="436"/>
      <c r="H625" s="436"/>
      <c r="I625" s="436"/>
      <c r="J625" s="436"/>
      <c r="K625" s="436"/>
      <c r="L625" s="436"/>
      <c r="M625" s="436"/>
      <c r="N625" s="436"/>
      <c r="O625" s="436"/>
      <c r="P625" s="436"/>
      <c r="Q625" s="436"/>
      <c r="R625" s="436"/>
      <c r="S625" s="436"/>
      <c r="T625" s="436"/>
      <c r="U625" s="436"/>
      <c r="V625" s="436"/>
      <c r="W625" s="436"/>
      <c r="X625" s="436"/>
      <c r="Y625" s="436"/>
      <c r="Z625" s="436"/>
      <c r="AA625" s="436"/>
      <c r="AB625" s="436"/>
      <c r="AC625" s="436"/>
      <c r="AD625" s="436"/>
    </row>
    <row r="626" ht="15.75" customHeight="1">
      <c r="A626" s="437"/>
      <c r="B626" s="438"/>
      <c r="C626" s="437"/>
      <c r="D626" s="437"/>
      <c r="E626" s="436"/>
      <c r="F626" s="436"/>
      <c r="G626" s="436"/>
      <c r="H626" s="436"/>
      <c r="I626" s="436"/>
      <c r="J626" s="436"/>
      <c r="K626" s="436"/>
      <c r="L626" s="436"/>
      <c r="M626" s="436"/>
      <c r="N626" s="436"/>
      <c r="O626" s="436"/>
      <c r="P626" s="436"/>
      <c r="Q626" s="436"/>
      <c r="R626" s="436"/>
      <c r="S626" s="436"/>
      <c r="T626" s="436"/>
      <c r="U626" s="436"/>
      <c r="V626" s="436"/>
      <c r="W626" s="436"/>
      <c r="X626" s="436"/>
      <c r="Y626" s="436"/>
      <c r="Z626" s="436"/>
      <c r="AA626" s="436"/>
      <c r="AB626" s="436"/>
      <c r="AC626" s="436"/>
      <c r="AD626" s="436"/>
    </row>
    <row r="627" ht="15.75" customHeight="1">
      <c r="A627" s="437"/>
      <c r="B627" s="438"/>
      <c r="C627" s="437"/>
      <c r="D627" s="437"/>
      <c r="E627" s="436"/>
      <c r="F627" s="436"/>
      <c r="G627" s="436"/>
      <c r="H627" s="436"/>
      <c r="I627" s="436"/>
      <c r="J627" s="436"/>
      <c r="K627" s="436"/>
      <c r="L627" s="436"/>
      <c r="M627" s="436"/>
      <c r="N627" s="436"/>
      <c r="O627" s="436"/>
      <c r="P627" s="436"/>
      <c r="Q627" s="436"/>
      <c r="R627" s="436"/>
      <c r="S627" s="436"/>
      <c r="T627" s="436"/>
      <c r="U627" s="436"/>
      <c r="V627" s="436"/>
      <c r="W627" s="436"/>
      <c r="X627" s="436"/>
      <c r="Y627" s="436"/>
      <c r="Z627" s="436"/>
      <c r="AA627" s="436"/>
      <c r="AB627" s="436"/>
      <c r="AC627" s="436"/>
      <c r="AD627" s="436"/>
    </row>
    <row r="628" ht="15.75" customHeight="1">
      <c r="A628" s="437"/>
      <c r="B628" s="438"/>
      <c r="C628" s="437"/>
      <c r="D628" s="437"/>
      <c r="E628" s="436"/>
      <c r="F628" s="436"/>
      <c r="G628" s="436"/>
      <c r="H628" s="436"/>
      <c r="I628" s="436"/>
      <c r="J628" s="436"/>
      <c r="K628" s="436"/>
      <c r="L628" s="436"/>
      <c r="M628" s="436"/>
      <c r="N628" s="436"/>
      <c r="O628" s="436"/>
      <c r="P628" s="436"/>
      <c r="Q628" s="436"/>
      <c r="R628" s="436"/>
      <c r="S628" s="436"/>
      <c r="T628" s="436"/>
      <c r="U628" s="436"/>
      <c r="V628" s="436"/>
      <c r="W628" s="436"/>
      <c r="X628" s="436"/>
      <c r="Y628" s="436"/>
      <c r="Z628" s="436"/>
      <c r="AA628" s="436"/>
      <c r="AB628" s="436"/>
      <c r="AC628" s="436"/>
      <c r="AD628" s="436"/>
    </row>
    <row r="629" ht="15.75" customHeight="1">
      <c r="A629" s="437"/>
      <c r="B629" s="438"/>
      <c r="C629" s="437"/>
      <c r="D629" s="437"/>
      <c r="E629" s="436"/>
      <c r="F629" s="436"/>
      <c r="G629" s="436"/>
      <c r="H629" s="436"/>
      <c r="I629" s="436"/>
      <c r="J629" s="436"/>
      <c r="K629" s="436"/>
      <c r="L629" s="436"/>
      <c r="M629" s="436"/>
      <c r="N629" s="436"/>
      <c r="O629" s="436"/>
      <c r="P629" s="436"/>
      <c r="Q629" s="436"/>
      <c r="R629" s="436"/>
      <c r="S629" s="436"/>
      <c r="T629" s="436"/>
      <c r="U629" s="436"/>
      <c r="V629" s="436"/>
      <c r="W629" s="436"/>
      <c r="X629" s="436"/>
      <c r="Y629" s="436"/>
      <c r="Z629" s="436"/>
      <c r="AA629" s="436"/>
      <c r="AB629" s="436"/>
      <c r="AC629" s="436"/>
      <c r="AD629" s="436"/>
    </row>
    <row r="630" ht="15.75" customHeight="1">
      <c r="A630" s="437"/>
      <c r="B630" s="438"/>
      <c r="C630" s="437"/>
      <c r="D630" s="437"/>
      <c r="E630" s="436"/>
      <c r="F630" s="436"/>
      <c r="G630" s="436"/>
      <c r="H630" s="436"/>
      <c r="I630" s="436"/>
      <c r="J630" s="436"/>
      <c r="K630" s="436"/>
      <c r="L630" s="436"/>
      <c r="M630" s="436"/>
      <c r="N630" s="436"/>
      <c r="O630" s="436"/>
      <c r="P630" s="436"/>
      <c r="Q630" s="436"/>
      <c r="R630" s="436"/>
      <c r="S630" s="436"/>
      <c r="T630" s="436"/>
      <c r="U630" s="436"/>
      <c r="V630" s="436"/>
      <c r="W630" s="436"/>
      <c r="X630" s="436"/>
      <c r="Y630" s="436"/>
      <c r="Z630" s="436"/>
      <c r="AA630" s="436"/>
      <c r="AB630" s="436"/>
      <c r="AC630" s="436"/>
      <c r="AD630" s="436"/>
    </row>
    <row r="631" ht="15.75" customHeight="1">
      <c r="A631" s="437"/>
      <c r="B631" s="438"/>
      <c r="C631" s="437"/>
      <c r="D631" s="437"/>
      <c r="E631" s="436"/>
      <c r="F631" s="436"/>
      <c r="G631" s="436"/>
      <c r="H631" s="436"/>
      <c r="I631" s="436"/>
      <c r="J631" s="436"/>
      <c r="K631" s="436"/>
      <c r="L631" s="436"/>
      <c r="M631" s="436"/>
      <c r="N631" s="436"/>
      <c r="O631" s="436"/>
      <c r="P631" s="436"/>
      <c r="Q631" s="436"/>
      <c r="R631" s="436"/>
      <c r="S631" s="436"/>
      <c r="T631" s="436"/>
      <c r="U631" s="436"/>
      <c r="V631" s="436"/>
      <c r="W631" s="436"/>
      <c r="X631" s="436"/>
      <c r="Y631" s="436"/>
      <c r="Z631" s="436"/>
      <c r="AA631" s="436"/>
      <c r="AB631" s="436"/>
      <c r="AC631" s="436"/>
      <c r="AD631" s="436"/>
    </row>
    <row r="632" ht="15.75" customHeight="1">
      <c r="A632" s="437"/>
      <c r="B632" s="438"/>
      <c r="C632" s="437"/>
      <c r="D632" s="437"/>
      <c r="E632" s="436"/>
      <c r="F632" s="436"/>
      <c r="G632" s="436"/>
      <c r="H632" s="436"/>
      <c r="I632" s="436"/>
      <c r="J632" s="436"/>
      <c r="K632" s="436"/>
      <c r="L632" s="436"/>
      <c r="M632" s="436"/>
      <c r="N632" s="436"/>
      <c r="O632" s="436"/>
      <c r="P632" s="436"/>
      <c r="Q632" s="436"/>
      <c r="R632" s="436"/>
      <c r="S632" s="436"/>
      <c r="T632" s="436"/>
      <c r="U632" s="436"/>
      <c r="V632" s="436"/>
      <c r="W632" s="436"/>
      <c r="X632" s="436"/>
      <c r="Y632" s="436"/>
      <c r="Z632" s="436"/>
      <c r="AA632" s="436"/>
      <c r="AB632" s="436"/>
      <c r="AC632" s="436"/>
      <c r="AD632" s="436"/>
    </row>
    <row r="633" ht="15.75" customHeight="1">
      <c r="A633" s="437"/>
      <c r="B633" s="438"/>
      <c r="C633" s="437"/>
      <c r="D633" s="437"/>
      <c r="E633" s="436"/>
      <c r="F633" s="436"/>
      <c r="G633" s="436"/>
      <c r="H633" s="436"/>
      <c r="I633" s="436"/>
      <c r="J633" s="436"/>
      <c r="K633" s="436"/>
      <c r="L633" s="436"/>
      <c r="M633" s="436"/>
      <c r="N633" s="436"/>
      <c r="O633" s="436"/>
      <c r="P633" s="436"/>
      <c r="Q633" s="436"/>
      <c r="R633" s="436"/>
      <c r="S633" s="436"/>
      <c r="T633" s="436"/>
      <c r="U633" s="436"/>
      <c r="V633" s="436"/>
      <c r="W633" s="436"/>
      <c r="X633" s="436"/>
      <c r="Y633" s="436"/>
      <c r="Z633" s="436"/>
      <c r="AA633" s="436"/>
      <c r="AB633" s="436"/>
      <c r="AC633" s="436"/>
      <c r="AD633" s="436"/>
    </row>
    <row r="634" ht="15.75" customHeight="1">
      <c r="A634" s="437"/>
      <c r="B634" s="438"/>
      <c r="C634" s="437"/>
      <c r="D634" s="437"/>
      <c r="E634" s="436"/>
      <c r="F634" s="436"/>
      <c r="G634" s="436"/>
      <c r="H634" s="436"/>
      <c r="I634" s="436"/>
      <c r="J634" s="436"/>
      <c r="K634" s="436"/>
      <c r="L634" s="436"/>
      <c r="M634" s="436"/>
      <c r="N634" s="436"/>
      <c r="O634" s="436"/>
      <c r="P634" s="436"/>
      <c r="Q634" s="436"/>
      <c r="R634" s="436"/>
      <c r="S634" s="436"/>
      <c r="T634" s="436"/>
      <c r="U634" s="436"/>
      <c r="V634" s="436"/>
      <c r="W634" s="436"/>
      <c r="X634" s="436"/>
      <c r="Y634" s="436"/>
      <c r="Z634" s="436"/>
      <c r="AA634" s="436"/>
      <c r="AB634" s="436"/>
      <c r="AC634" s="436"/>
      <c r="AD634" s="436"/>
    </row>
    <row r="635" ht="15.75" customHeight="1">
      <c r="A635" s="437"/>
      <c r="B635" s="438"/>
      <c r="C635" s="437"/>
      <c r="D635" s="437"/>
      <c r="E635" s="436"/>
      <c r="F635" s="436"/>
      <c r="G635" s="436"/>
      <c r="H635" s="436"/>
      <c r="I635" s="436"/>
      <c r="J635" s="436"/>
      <c r="K635" s="436"/>
      <c r="L635" s="436"/>
      <c r="M635" s="436"/>
      <c r="N635" s="436"/>
      <c r="O635" s="436"/>
      <c r="P635" s="436"/>
      <c r="Q635" s="436"/>
      <c r="R635" s="436"/>
      <c r="S635" s="436"/>
      <c r="T635" s="436"/>
      <c r="U635" s="436"/>
      <c r="V635" s="436"/>
      <c r="W635" s="436"/>
      <c r="X635" s="436"/>
      <c r="Y635" s="436"/>
      <c r="Z635" s="436"/>
      <c r="AA635" s="436"/>
      <c r="AB635" s="436"/>
      <c r="AC635" s="436"/>
      <c r="AD635" s="436"/>
    </row>
    <row r="636" ht="15.75" customHeight="1">
      <c r="A636" s="437"/>
      <c r="B636" s="438"/>
      <c r="C636" s="437"/>
      <c r="D636" s="437"/>
      <c r="E636" s="436"/>
      <c r="F636" s="436"/>
      <c r="G636" s="436"/>
      <c r="H636" s="436"/>
      <c r="I636" s="436"/>
      <c r="J636" s="436"/>
      <c r="K636" s="436"/>
      <c r="L636" s="436"/>
      <c r="M636" s="436"/>
      <c r="N636" s="436"/>
      <c r="O636" s="436"/>
      <c r="P636" s="436"/>
      <c r="Q636" s="436"/>
      <c r="R636" s="436"/>
      <c r="S636" s="436"/>
      <c r="T636" s="436"/>
      <c r="U636" s="436"/>
      <c r="V636" s="436"/>
      <c r="W636" s="436"/>
      <c r="X636" s="436"/>
      <c r="Y636" s="436"/>
      <c r="Z636" s="436"/>
      <c r="AA636" s="436"/>
      <c r="AB636" s="436"/>
      <c r="AC636" s="436"/>
      <c r="AD636" s="436"/>
    </row>
    <row r="637" ht="15.75" customHeight="1">
      <c r="A637" s="437"/>
      <c r="B637" s="438"/>
      <c r="C637" s="437"/>
      <c r="D637" s="437"/>
      <c r="E637" s="436"/>
      <c r="F637" s="436"/>
      <c r="G637" s="436"/>
      <c r="H637" s="436"/>
      <c r="I637" s="436"/>
      <c r="J637" s="436"/>
      <c r="K637" s="436"/>
      <c r="L637" s="436"/>
      <c r="M637" s="436"/>
      <c r="N637" s="436"/>
      <c r="O637" s="436"/>
      <c r="P637" s="436"/>
      <c r="Q637" s="436"/>
      <c r="R637" s="436"/>
      <c r="S637" s="436"/>
      <c r="T637" s="436"/>
      <c r="U637" s="436"/>
      <c r="V637" s="436"/>
      <c r="W637" s="436"/>
      <c r="X637" s="436"/>
      <c r="Y637" s="436"/>
      <c r="Z637" s="436"/>
      <c r="AA637" s="436"/>
      <c r="AB637" s="436"/>
      <c r="AC637" s="436"/>
      <c r="AD637" s="436"/>
    </row>
    <row r="638" ht="15.75" customHeight="1">
      <c r="A638" s="437"/>
      <c r="B638" s="438"/>
      <c r="C638" s="437"/>
      <c r="D638" s="437"/>
      <c r="E638" s="436"/>
      <c r="F638" s="436"/>
      <c r="G638" s="436"/>
      <c r="H638" s="436"/>
      <c r="I638" s="436"/>
      <c r="J638" s="436"/>
      <c r="K638" s="436"/>
      <c r="L638" s="436"/>
      <c r="M638" s="436"/>
      <c r="N638" s="436"/>
      <c r="O638" s="436"/>
      <c r="P638" s="436"/>
      <c r="Q638" s="436"/>
      <c r="R638" s="436"/>
      <c r="S638" s="436"/>
      <c r="T638" s="436"/>
      <c r="U638" s="436"/>
      <c r="V638" s="436"/>
      <c r="W638" s="436"/>
      <c r="X638" s="436"/>
      <c r="Y638" s="436"/>
      <c r="Z638" s="436"/>
      <c r="AA638" s="436"/>
      <c r="AB638" s="436"/>
      <c r="AC638" s="436"/>
      <c r="AD638" s="436"/>
    </row>
    <row r="639" ht="15.75" customHeight="1">
      <c r="A639" s="437"/>
      <c r="B639" s="438"/>
      <c r="C639" s="437"/>
      <c r="D639" s="437"/>
      <c r="E639" s="436"/>
      <c r="F639" s="436"/>
      <c r="G639" s="436"/>
      <c r="H639" s="436"/>
      <c r="I639" s="436"/>
      <c r="J639" s="436"/>
      <c r="K639" s="436"/>
      <c r="L639" s="436"/>
      <c r="M639" s="436"/>
      <c r="N639" s="436"/>
      <c r="O639" s="436"/>
      <c r="P639" s="436"/>
      <c r="Q639" s="436"/>
      <c r="R639" s="436"/>
      <c r="S639" s="436"/>
      <c r="T639" s="436"/>
      <c r="U639" s="436"/>
      <c r="V639" s="436"/>
      <c r="W639" s="436"/>
      <c r="X639" s="436"/>
      <c r="Y639" s="436"/>
      <c r="Z639" s="436"/>
      <c r="AA639" s="436"/>
      <c r="AB639" s="436"/>
      <c r="AC639" s="436"/>
      <c r="AD639" s="436"/>
    </row>
    <row r="640" ht="15.75" customHeight="1">
      <c r="A640" s="437"/>
      <c r="B640" s="438"/>
      <c r="C640" s="437"/>
      <c r="D640" s="437"/>
      <c r="E640" s="436"/>
      <c r="F640" s="436"/>
      <c r="G640" s="436"/>
      <c r="H640" s="436"/>
      <c r="I640" s="436"/>
      <c r="J640" s="436"/>
      <c r="K640" s="436"/>
      <c r="L640" s="436"/>
      <c r="M640" s="436"/>
      <c r="N640" s="436"/>
      <c r="O640" s="436"/>
      <c r="P640" s="436"/>
      <c r="Q640" s="436"/>
      <c r="R640" s="436"/>
      <c r="S640" s="436"/>
      <c r="T640" s="436"/>
      <c r="U640" s="436"/>
      <c r="V640" s="436"/>
      <c r="W640" s="436"/>
      <c r="X640" s="436"/>
      <c r="Y640" s="436"/>
      <c r="Z640" s="436"/>
      <c r="AA640" s="436"/>
      <c r="AB640" s="436"/>
      <c r="AC640" s="436"/>
      <c r="AD640" s="436"/>
    </row>
    <row r="641" ht="15.75" customHeight="1">
      <c r="A641" s="437"/>
      <c r="B641" s="438"/>
      <c r="C641" s="437"/>
      <c r="D641" s="437"/>
      <c r="E641" s="436"/>
      <c r="F641" s="436"/>
      <c r="G641" s="436"/>
      <c r="H641" s="436"/>
      <c r="I641" s="436"/>
      <c r="J641" s="436"/>
      <c r="K641" s="436"/>
      <c r="L641" s="436"/>
      <c r="M641" s="436"/>
      <c r="N641" s="436"/>
      <c r="O641" s="436"/>
      <c r="P641" s="436"/>
      <c r="Q641" s="436"/>
      <c r="R641" s="436"/>
      <c r="S641" s="436"/>
      <c r="T641" s="436"/>
      <c r="U641" s="436"/>
      <c r="V641" s="436"/>
      <c r="W641" s="436"/>
      <c r="X641" s="436"/>
      <c r="Y641" s="436"/>
      <c r="Z641" s="436"/>
      <c r="AA641" s="436"/>
      <c r="AB641" s="436"/>
      <c r="AC641" s="436"/>
      <c r="AD641" s="436"/>
    </row>
    <row r="642" ht="15.75" customHeight="1">
      <c r="A642" s="437"/>
      <c r="B642" s="438"/>
      <c r="C642" s="437"/>
      <c r="D642" s="437"/>
      <c r="E642" s="436"/>
      <c r="F642" s="436"/>
      <c r="G642" s="436"/>
      <c r="H642" s="436"/>
      <c r="I642" s="436"/>
      <c r="J642" s="436"/>
      <c r="K642" s="436"/>
      <c r="L642" s="436"/>
      <c r="M642" s="436"/>
      <c r="N642" s="436"/>
      <c r="O642" s="436"/>
      <c r="P642" s="436"/>
      <c r="Q642" s="436"/>
      <c r="R642" s="436"/>
      <c r="S642" s="436"/>
      <c r="T642" s="436"/>
      <c r="U642" s="436"/>
      <c r="V642" s="436"/>
      <c r="W642" s="436"/>
      <c r="X642" s="436"/>
      <c r="Y642" s="436"/>
      <c r="Z642" s="436"/>
      <c r="AA642" s="436"/>
      <c r="AB642" s="436"/>
      <c r="AC642" s="436"/>
      <c r="AD642" s="436"/>
    </row>
    <row r="643" ht="15.75" customHeight="1">
      <c r="A643" s="437"/>
      <c r="B643" s="438"/>
      <c r="C643" s="437"/>
      <c r="D643" s="437"/>
      <c r="E643" s="436"/>
      <c r="F643" s="436"/>
      <c r="G643" s="436"/>
      <c r="H643" s="436"/>
      <c r="I643" s="436"/>
      <c r="J643" s="436"/>
      <c r="K643" s="436"/>
      <c r="L643" s="436"/>
      <c r="M643" s="436"/>
      <c r="N643" s="436"/>
      <c r="O643" s="436"/>
      <c r="P643" s="436"/>
      <c r="Q643" s="436"/>
      <c r="R643" s="436"/>
      <c r="S643" s="436"/>
      <c r="T643" s="436"/>
      <c r="U643" s="436"/>
      <c r="V643" s="436"/>
      <c r="W643" s="436"/>
      <c r="X643" s="436"/>
      <c r="Y643" s="436"/>
      <c r="Z643" s="436"/>
      <c r="AA643" s="436"/>
      <c r="AB643" s="436"/>
      <c r="AC643" s="436"/>
      <c r="AD643" s="436"/>
    </row>
    <row r="644" ht="15.75" customHeight="1">
      <c r="A644" s="437"/>
      <c r="B644" s="438"/>
      <c r="C644" s="437"/>
      <c r="D644" s="437"/>
      <c r="E644" s="436"/>
      <c r="F644" s="436"/>
      <c r="G644" s="436"/>
      <c r="H644" s="436"/>
      <c r="I644" s="436"/>
      <c r="J644" s="436"/>
      <c r="K644" s="436"/>
      <c r="L644" s="436"/>
      <c r="M644" s="436"/>
      <c r="N644" s="436"/>
      <c r="O644" s="436"/>
      <c r="P644" s="436"/>
      <c r="Q644" s="436"/>
      <c r="R644" s="436"/>
      <c r="S644" s="436"/>
      <c r="T644" s="436"/>
      <c r="U644" s="436"/>
      <c r="V644" s="436"/>
      <c r="W644" s="436"/>
      <c r="X644" s="436"/>
      <c r="Y644" s="436"/>
      <c r="Z644" s="436"/>
      <c r="AA644" s="436"/>
      <c r="AB644" s="436"/>
      <c r="AC644" s="436"/>
      <c r="AD644" s="436"/>
    </row>
    <row r="645" ht="15.75" customHeight="1">
      <c r="A645" s="437"/>
      <c r="B645" s="438"/>
      <c r="C645" s="437"/>
      <c r="D645" s="437"/>
      <c r="E645" s="436"/>
      <c r="F645" s="436"/>
      <c r="G645" s="436"/>
      <c r="H645" s="436"/>
      <c r="I645" s="436"/>
      <c r="J645" s="436"/>
      <c r="K645" s="436"/>
      <c r="L645" s="436"/>
      <c r="M645" s="436"/>
      <c r="N645" s="436"/>
      <c r="O645" s="436"/>
      <c r="P645" s="436"/>
      <c r="Q645" s="436"/>
      <c r="R645" s="436"/>
      <c r="S645" s="436"/>
      <c r="T645" s="436"/>
      <c r="U645" s="436"/>
      <c r="V645" s="436"/>
      <c r="W645" s="436"/>
      <c r="X645" s="436"/>
      <c r="Y645" s="436"/>
      <c r="Z645" s="436"/>
      <c r="AA645" s="436"/>
      <c r="AB645" s="436"/>
      <c r="AC645" s="436"/>
      <c r="AD645" s="436"/>
    </row>
    <row r="646" ht="15.75" customHeight="1">
      <c r="A646" s="437"/>
      <c r="B646" s="438"/>
      <c r="C646" s="437"/>
      <c r="D646" s="437"/>
      <c r="E646" s="436"/>
      <c r="F646" s="436"/>
      <c r="G646" s="436"/>
      <c r="H646" s="436"/>
      <c r="I646" s="436"/>
      <c r="J646" s="436"/>
      <c r="K646" s="436"/>
      <c r="L646" s="436"/>
      <c r="M646" s="436"/>
      <c r="N646" s="436"/>
      <c r="O646" s="436"/>
      <c r="P646" s="436"/>
      <c r="Q646" s="436"/>
      <c r="R646" s="436"/>
      <c r="S646" s="436"/>
      <c r="T646" s="436"/>
      <c r="U646" s="436"/>
      <c r="V646" s="436"/>
      <c r="W646" s="436"/>
      <c r="X646" s="436"/>
      <c r="Y646" s="436"/>
      <c r="Z646" s="436"/>
      <c r="AA646" s="436"/>
      <c r="AB646" s="436"/>
      <c r="AC646" s="436"/>
      <c r="AD646" s="436"/>
    </row>
    <row r="647" ht="15.75" customHeight="1">
      <c r="A647" s="437"/>
      <c r="B647" s="438"/>
      <c r="C647" s="437"/>
      <c r="D647" s="437"/>
      <c r="E647" s="436"/>
      <c r="F647" s="436"/>
      <c r="G647" s="436"/>
      <c r="H647" s="436"/>
      <c r="I647" s="436"/>
      <c r="J647" s="436"/>
      <c r="K647" s="436"/>
      <c r="L647" s="436"/>
      <c r="M647" s="436"/>
      <c r="N647" s="436"/>
      <c r="O647" s="436"/>
      <c r="P647" s="436"/>
      <c r="Q647" s="436"/>
      <c r="R647" s="436"/>
      <c r="S647" s="436"/>
      <c r="T647" s="436"/>
      <c r="U647" s="436"/>
      <c r="V647" s="436"/>
      <c r="W647" s="436"/>
      <c r="X647" s="436"/>
      <c r="Y647" s="436"/>
      <c r="Z647" s="436"/>
      <c r="AA647" s="436"/>
      <c r="AB647" s="436"/>
      <c r="AC647" s="436"/>
      <c r="AD647" s="436"/>
    </row>
    <row r="648" ht="15.75" customHeight="1">
      <c r="A648" s="437"/>
      <c r="B648" s="438"/>
      <c r="C648" s="437"/>
      <c r="D648" s="437"/>
      <c r="E648" s="436"/>
      <c r="F648" s="436"/>
      <c r="G648" s="436"/>
      <c r="H648" s="436"/>
      <c r="I648" s="436"/>
      <c r="J648" s="436"/>
      <c r="K648" s="436"/>
      <c r="L648" s="436"/>
      <c r="M648" s="436"/>
      <c r="N648" s="436"/>
      <c r="O648" s="436"/>
      <c r="P648" s="436"/>
      <c r="Q648" s="436"/>
      <c r="R648" s="436"/>
      <c r="S648" s="436"/>
      <c r="T648" s="436"/>
      <c r="U648" s="436"/>
      <c r="V648" s="436"/>
      <c r="W648" s="436"/>
      <c r="X648" s="436"/>
      <c r="Y648" s="436"/>
      <c r="Z648" s="436"/>
      <c r="AA648" s="436"/>
      <c r="AB648" s="436"/>
      <c r="AC648" s="436"/>
      <c r="AD648" s="436"/>
    </row>
    <row r="649" ht="15.75" customHeight="1">
      <c r="A649" s="437"/>
      <c r="B649" s="438"/>
      <c r="C649" s="437"/>
      <c r="D649" s="437"/>
      <c r="E649" s="436"/>
      <c r="F649" s="436"/>
      <c r="G649" s="436"/>
      <c r="H649" s="436"/>
      <c r="I649" s="436"/>
      <c r="J649" s="436"/>
      <c r="K649" s="436"/>
      <c r="L649" s="436"/>
      <c r="M649" s="436"/>
      <c r="N649" s="436"/>
      <c r="O649" s="436"/>
      <c r="P649" s="436"/>
      <c r="Q649" s="436"/>
      <c r="R649" s="436"/>
      <c r="S649" s="436"/>
      <c r="T649" s="436"/>
      <c r="U649" s="436"/>
      <c r="V649" s="436"/>
      <c r="W649" s="436"/>
      <c r="X649" s="436"/>
      <c r="Y649" s="436"/>
      <c r="Z649" s="436"/>
      <c r="AA649" s="436"/>
      <c r="AB649" s="436"/>
      <c r="AC649" s="436"/>
      <c r="AD649" s="436"/>
    </row>
    <row r="650" ht="15.75" customHeight="1">
      <c r="A650" s="437"/>
      <c r="B650" s="438"/>
      <c r="C650" s="437"/>
      <c r="D650" s="437"/>
      <c r="E650" s="436"/>
      <c r="F650" s="436"/>
      <c r="G650" s="436"/>
      <c r="H650" s="436"/>
      <c r="I650" s="436"/>
      <c r="J650" s="436"/>
      <c r="K650" s="436"/>
      <c r="L650" s="436"/>
      <c r="M650" s="436"/>
      <c r="N650" s="436"/>
      <c r="O650" s="436"/>
      <c r="P650" s="436"/>
      <c r="Q650" s="436"/>
      <c r="R650" s="436"/>
      <c r="S650" s="436"/>
      <c r="T650" s="436"/>
      <c r="U650" s="436"/>
      <c r="V650" s="436"/>
      <c r="W650" s="436"/>
      <c r="X650" s="436"/>
      <c r="Y650" s="436"/>
      <c r="Z650" s="436"/>
      <c r="AA650" s="436"/>
      <c r="AB650" s="436"/>
      <c r="AC650" s="436"/>
      <c r="AD650" s="436"/>
    </row>
    <row r="651" ht="15.75" customHeight="1">
      <c r="A651" s="437"/>
      <c r="B651" s="438"/>
      <c r="C651" s="437"/>
      <c r="D651" s="437"/>
      <c r="E651" s="436"/>
      <c r="F651" s="436"/>
      <c r="G651" s="436"/>
      <c r="H651" s="436"/>
      <c r="I651" s="436"/>
      <c r="J651" s="436"/>
      <c r="K651" s="436"/>
      <c r="L651" s="436"/>
      <c r="M651" s="436"/>
      <c r="N651" s="436"/>
      <c r="O651" s="436"/>
      <c r="P651" s="436"/>
      <c r="Q651" s="436"/>
      <c r="R651" s="436"/>
      <c r="S651" s="436"/>
      <c r="T651" s="436"/>
      <c r="U651" s="436"/>
      <c r="V651" s="436"/>
      <c r="W651" s="436"/>
      <c r="X651" s="436"/>
      <c r="Y651" s="436"/>
      <c r="Z651" s="436"/>
      <c r="AA651" s="436"/>
      <c r="AB651" s="436"/>
      <c r="AC651" s="436"/>
      <c r="AD651" s="436"/>
    </row>
    <row r="652" ht="15.75" customHeight="1">
      <c r="A652" s="437"/>
      <c r="B652" s="438"/>
      <c r="C652" s="437"/>
      <c r="D652" s="437"/>
      <c r="E652" s="436"/>
      <c r="F652" s="436"/>
      <c r="G652" s="436"/>
      <c r="H652" s="436"/>
      <c r="I652" s="436"/>
      <c r="J652" s="436"/>
      <c r="K652" s="436"/>
      <c r="L652" s="436"/>
      <c r="M652" s="436"/>
      <c r="N652" s="436"/>
      <c r="O652" s="436"/>
      <c r="P652" s="436"/>
      <c r="Q652" s="436"/>
      <c r="R652" s="436"/>
      <c r="S652" s="436"/>
      <c r="T652" s="436"/>
      <c r="U652" s="436"/>
      <c r="V652" s="436"/>
      <c r="W652" s="436"/>
      <c r="X652" s="436"/>
      <c r="Y652" s="436"/>
      <c r="Z652" s="436"/>
      <c r="AA652" s="436"/>
      <c r="AB652" s="436"/>
      <c r="AC652" s="436"/>
      <c r="AD652" s="436"/>
    </row>
    <row r="653" ht="15.75" customHeight="1">
      <c r="A653" s="437"/>
      <c r="B653" s="438"/>
      <c r="C653" s="437"/>
      <c r="D653" s="437"/>
      <c r="E653" s="436"/>
      <c r="F653" s="436"/>
      <c r="G653" s="436"/>
      <c r="H653" s="436"/>
      <c r="I653" s="436"/>
      <c r="J653" s="436"/>
      <c r="K653" s="436"/>
      <c r="L653" s="436"/>
      <c r="M653" s="436"/>
      <c r="N653" s="436"/>
      <c r="O653" s="436"/>
      <c r="P653" s="436"/>
      <c r="Q653" s="436"/>
      <c r="R653" s="436"/>
      <c r="S653" s="436"/>
      <c r="T653" s="436"/>
      <c r="U653" s="436"/>
      <c r="V653" s="436"/>
      <c r="W653" s="436"/>
      <c r="X653" s="436"/>
      <c r="Y653" s="436"/>
      <c r="Z653" s="436"/>
      <c r="AA653" s="436"/>
      <c r="AB653" s="436"/>
      <c r="AC653" s="436"/>
      <c r="AD653" s="436"/>
    </row>
    <row r="654" ht="15.75" customHeight="1">
      <c r="A654" s="437"/>
      <c r="B654" s="438"/>
      <c r="C654" s="437"/>
      <c r="D654" s="437"/>
      <c r="E654" s="436"/>
      <c r="F654" s="436"/>
      <c r="G654" s="436"/>
      <c r="H654" s="436"/>
      <c r="I654" s="436"/>
      <c r="J654" s="436"/>
      <c r="K654" s="436"/>
      <c r="L654" s="436"/>
      <c r="M654" s="436"/>
      <c r="N654" s="436"/>
      <c r="O654" s="436"/>
      <c r="P654" s="436"/>
      <c r="Q654" s="436"/>
      <c r="R654" s="436"/>
      <c r="S654" s="436"/>
      <c r="T654" s="436"/>
      <c r="U654" s="436"/>
      <c r="V654" s="436"/>
      <c r="W654" s="436"/>
      <c r="X654" s="436"/>
      <c r="Y654" s="436"/>
      <c r="Z654" s="436"/>
      <c r="AA654" s="436"/>
      <c r="AB654" s="436"/>
      <c r="AC654" s="436"/>
      <c r="AD654" s="436"/>
    </row>
    <row r="655" ht="15.75" customHeight="1">
      <c r="A655" s="437"/>
      <c r="B655" s="438"/>
      <c r="C655" s="437"/>
      <c r="D655" s="437"/>
      <c r="E655" s="436"/>
      <c r="F655" s="436"/>
      <c r="G655" s="436"/>
      <c r="H655" s="436"/>
      <c r="I655" s="436"/>
      <c r="J655" s="436"/>
      <c r="K655" s="436"/>
      <c r="L655" s="436"/>
      <c r="M655" s="436"/>
      <c r="N655" s="436"/>
      <c r="O655" s="436"/>
      <c r="P655" s="436"/>
      <c r="Q655" s="436"/>
      <c r="R655" s="436"/>
      <c r="S655" s="436"/>
      <c r="T655" s="436"/>
      <c r="U655" s="436"/>
      <c r="V655" s="436"/>
      <c r="W655" s="436"/>
      <c r="X655" s="436"/>
      <c r="Y655" s="436"/>
      <c r="Z655" s="436"/>
      <c r="AA655" s="436"/>
      <c r="AB655" s="436"/>
      <c r="AC655" s="436"/>
      <c r="AD655" s="436"/>
    </row>
    <row r="656" ht="15.75" customHeight="1">
      <c r="A656" s="437"/>
      <c r="B656" s="438"/>
      <c r="C656" s="437"/>
      <c r="D656" s="437"/>
      <c r="E656" s="436"/>
      <c r="F656" s="436"/>
      <c r="G656" s="436"/>
      <c r="H656" s="436"/>
      <c r="I656" s="436"/>
      <c r="J656" s="436"/>
      <c r="K656" s="436"/>
      <c r="L656" s="436"/>
      <c r="M656" s="436"/>
      <c r="N656" s="436"/>
      <c r="O656" s="436"/>
      <c r="P656" s="436"/>
      <c r="Q656" s="436"/>
      <c r="R656" s="436"/>
      <c r="S656" s="436"/>
      <c r="T656" s="436"/>
      <c r="U656" s="436"/>
      <c r="V656" s="436"/>
      <c r="W656" s="436"/>
      <c r="X656" s="436"/>
      <c r="Y656" s="436"/>
      <c r="Z656" s="436"/>
      <c r="AA656" s="436"/>
      <c r="AB656" s="436"/>
      <c r="AC656" s="436"/>
      <c r="AD656" s="436"/>
    </row>
    <row r="657" ht="15.75" customHeight="1">
      <c r="A657" s="437"/>
      <c r="B657" s="438"/>
      <c r="C657" s="437"/>
      <c r="D657" s="437"/>
      <c r="E657" s="436"/>
      <c r="F657" s="436"/>
      <c r="G657" s="436"/>
      <c r="H657" s="436"/>
      <c r="I657" s="436"/>
      <c r="J657" s="436"/>
      <c r="K657" s="436"/>
      <c r="L657" s="436"/>
      <c r="M657" s="436"/>
      <c r="N657" s="436"/>
      <c r="O657" s="436"/>
      <c r="P657" s="436"/>
      <c r="Q657" s="436"/>
      <c r="R657" s="436"/>
      <c r="S657" s="436"/>
      <c r="T657" s="436"/>
      <c r="U657" s="436"/>
      <c r="V657" s="436"/>
      <c r="W657" s="436"/>
      <c r="X657" s="436"/>
      <c r="Y657" s="436"/>
      <c r="Z657" s="436"/>
      <c r="AA657" s="436"/>
      <c r="AB657" s="436"/>
      <c r="AC657" s="436"/>
      <c r="AD657" s="436"/>
    </row>
    <row r="658" ht="15.75" customHeight="1">
      <c r="A658" s="437"/>
      <c r="B658" s="438"/>
      <c r="C658" s="437"/>
      <c r="D658" s="437"/>
      <c r="E658" s="436"/>
      <c r="F658" s="436"/>
      <c r="G658" s="436"/>
      <c r="H658" s="436"/>
      <c r="I658" s="436"/>
      <c r="J658" s="436"/>
      <c r="K658" s="436"/>
      <c r="L658" s="436"/>
      <c r="M658" s="436"/>
      <c r="N658" s="436"/>
      <c r="O658" s="436"/>
      <c r="P658" s="436"/>
      <c r="Q658" s="436"/>
      <c r="R658" s="436"/>
      <c r="S658" s="436"/>
      <c r="T658" s="436"/>
      <c r="U658" s="436"/>
      <c r="V658" s="436"/>
      <c r="W658" s="436"/>
      <c r="X658" s="436"/>
      <c r="Y658" s="436"/>
      <c r="Z658" s="436"/>
      <c r="AA658" s="436"/>
      <c r="AB658" s="436"/>
      <c r="AC658" s="436"/>
      <c r="AD658" s="436"/>
    </row>
    <row r="659" ht="15.75" customHeight="1">
      <c r="A659" s="437"/>
      <c r="B659" s="438"/>
      <c r="C659" s="437"/>
      <c r="D659" s="437"/>
      <c r="E659" s="436"/>
      <c r="F659" s="436"/>
      <c r="G659" s="436"/>
      <c r="H659" s="436"/>
      <c r="I659" s="436"/>
      <c r="J659" s="436"/>
      <c r="K659" s="436"/>
      <c r="L659" s="436"/>
      <c r="M659" s="436"/>
      <c r="N659" s="436"/>
      <c r="O659" s="436"/>
      <c r="P659" s="436"/>
      <c r="Q659" s="436"/>
      <c r="R659" s="436"/>
      <c r="S659" s="436"/>
      <c r="T659" s="436"/>
      <c r="U659" s="436"/>
      <c r="V659" s="436"/>
      <c r="W659" s="436"/>
      <c r="X659" s="436"/>
      <c r="Y659" s="436"/>
      <c r="Z659" s="436"/>
      <c r="AA659" s="436"/>
      <c r="AB659" s="436"/>
      <c r="AC659" s="436"/>
      <c r="AD659" s="436"/>
    </row>
    <row r="660" ht="15.75" customHeight="1">
      <c r="A660" s="437"/>
      <c r="B660" s="438"/>
      <c r="C660" s="437"/>
      <c r="D660" s="437"/>
      <c r="E660" s="436"/>
      <c r="F660" s="436"/>
      <c r="G660" s="436"/>
      <c r="H660" s="436"/>
      <c r="I660" s="436"/>
      <c r="J660" s="436"/>
      <c r="K660" s="436"/>
      <c r="L660" s="436"/>
      <c r="M660" s="436"/>
      <c r="N660" s="436"/>
      <c r="O660" s="436"/>
      <c r="P660" s="436"/>
      <c r="Q660" s="436"/>
      <c r="R660" s="436"/>
      <c r="S660" s="436"/>
      <c r="T660" s="436"/>
      <c r="U660" s="436"/>
      <c r="V660" s="436"/>
      <c r="W660" s="436"/>
      <c r="X660" s="436"/>
      <c r="Y660" s="436"/>
      <c r="Z660" s="436"/>
      <c r="AA660" s="436"/>
      <c r="AB660" s="436"/>
      <c r="AC660" s="436"/>
      <c r="AD660" s="436"/>
    </row>
    <row r="661" ht="15.75" customHeight="1">
      <c r="A661" s="437"/>
      <c r="B661" s="438"/>
      <c r="C661" s="437"/>
      <c r="D661" s="437"/>
      <c r="E661" s="436"/>
      <c r="F661" s="436"/>
      <c r="G661" s="436"/>
      <c r="H661" s="436"/>
      <c r="I661" s="436"/>
      <c r="J661" s="436"/>
      <c r="K661" s="436"/>
      <c r="L661" s="436"/>
      <c r="M661" s="436"/>
      <c r="N661" s="436"/>
      <c r="O661" s="436"/>
      <c r="P661" s="436"/>
      <c r="Q661" s="436"/>
      <c r="R661" s="436"/>
      <c r="S661" s="436"/>
      <c r="T661" s="436"/>
      <c r="U661" s="436"/>
      <c r="V661" s="436"/>
      <c r="W661" s="436"/>
      <c r="X661" s="436"/>
      <c r="Y661" s="436"/>
      <c r="Z661" s="436"/>
      <c r="AA661" s="436"/>
      <c r="AB661" s="436"/>
      <c r="AC661" s="436"/>
      <c r="AD661" s="436"/>
    </row>
    <row r="662" ht="15.75" customHeight="1">
      <c r="A662" s="437"/>
      <c r="B662" s="438"/>
      <c r="C662" s="437"/>
      <c r="D662" s="437"/>
      <c r="E662" s="436"/>
      <c r="F662" s="436"/>
      <c r="G662" s="436"/>
      <c r="H662" s="436"/>
      <c r="I662" s="436"/>
      <c r="J662" s="436"/>
      <c r="K662" s="436"/>
      <c r="L662" s="436"/>
      <c r="M662" s="436"/>
      <c r="N662" s="436"/>
      <c r="O662" s="436"/>
      <c r="P662" s="436"/>
      <c r="Q662" s="436"/>
      <c r="R662" s="436"/>
      <c r="S662" s="436"/>
      <c r="T662" s="436"/>
      <c r="U662" s="436"/>
      <c r="V662" s="436"/>
      <c r="W662" s="436"/>
      <c r="X662" s="436"/>
      <c r="Y662" s="436"/>
      <c r="Z662" s="436"/>
      <c r="AA662" s="436"/>
      <c r="AB662" s="436"/>
      <c r="AC662" s="436"/>
      <c r="AD662" s="436"/>
    </row>
    <row r="663" ht="15.75" customHeight="1">
      <c r="A663" s="437"/>
      <c r="B663" s="438"/>
      <c r="C663" s="437"/>
      <c r="D663" s="437"/>
      <c r="E663" s="436"/>
      <c r="F663" s="436"/>
      <c r="G663" s="436"/>
      <c r="H663" s="436"/>
      <c r="I663" s="436"/>
      <c r="J663" s="436"/>
      <c r="K663" s="436"/>
      <c r="L663" s="436"/>
      <c r="M663" s="436"/>
      <c r="N663" s="436"/>
      <c r="O663" s="436"/>
      <c r="P663" s="436"/>
      <c r="Q663" s="436"/>
      <c r="R663" s="436"/>
      <c r="S663" s="436"/>
      <c r="T663" s="436"/>
      <c r="U663" s="436"/>
      <c r="V663" s="436"/>
      <c r="W663" s="436"/>
      <c r="X663" s="436"/>
      <c r="Y663" s="436"/>
      <c r="Z663" s="436"/>
      <c r="AA663" s="436"/>
      <c r="AB663" s="436"/>
      <c r="AC663" s="436"/>
      <c r="AD663" s="436"/>
    </row>
    <row r="664" ht="15.75" customHeight="1">
      <c r="A664" s="437"/>
      <c r="B664" s="438"/>
      <c r="C664" s="437"/>
      <c r="D664" s="437"/>
      <c r="E664" s="436"/>
      <c r="F664" s="436"/>
      <c r="G664" s="436"/>
      <c r="H664" s="436"/>
      <c r="I664" s="436"/>
      <c r="J664" s="436"/>
      <c r="K664" s="436"/>
      <c r="L664" s="436"/>
      <c r="M664" s="436"/>
      <c r="N664" s="436"/>
      <c r="O664" s="436"/>
      <c r="P664" s="436"/>
      <c r="Q664" s="436"/>
      <c r="R664" s="436"/>
      <c r="S664" s="436"/>
      <c r="T664" s="436"/>
      <c r="U664" s="436"/>
      <c r="V664" s="436"/>
      <c r="W664" s="436"/>
      <c r="X664" s="436"/>
      <c r="Y664" s="436"/>
      <c r="Z664" s="436"/>
      <c r="AA664" s="436"/>
      <c r="AB664" s="436"/>
      <c r="AC664" s="436"/>
      <c r="AD664" s="436"/>
    </row>
    <row r="665" ht="15.75" customHeight="1">
      <c r="A665" s="437"/>
      <c r="B665" s="438"/>
      <c r="C665" s="437"/>
      <c r="D665" s="437"/>
      <c r="E665" s="436"/>
      <c r="F665" s="436"/>
      <c r="G665" s="436"/>
      <c r="H665" s="436"/>
      <c r="I665" s="436"/>
      <c r="J665" s="436"/>
      <c r="K665" s="436"/>
      <c r="L665" s="436"/>
      <c r="M665" s="436"/>
      <c r="N665" s="436"/>
      <c r="O665" s="436"/>
      <c r="P665" s="436"/>
      <c r="Q665" s="436"/>
      <c r="R665" s="436"/>
      <c r="S665" s="436"/>
      <c r="T665" s="436"/>
      <c r="U665" s="436"/>
      <c r="V665" s="436"/>
      <c r="W665" s="436"/>
      <c r="X665" s="436"/>
      <c r="Y665" s="436"/>
      <c r="Z665" s="436"/>
      <c r="AA665" s="436"/>
      <c r="AB665" s="436"/>
      <c r="AC665" s="436"/>
      <c r="AD665" s="436"/>
    </row>
    <row r="666" ht="15.75" customHeight="1">
      <c r="A666" s="437"/>
      <c r="B666" s="438"/>
      <c r="C666" s="437"/>
      <c r="D666" s="437"/>
      <c r="E666" s="436"/>
      <c r="F666" s="436"/>
      <c r="G666" s="436"/>
      <c r="H666" s="436"/>
      <c r="I666" s="436"/>
      <c r="J666" s="436"/>
      <c r="K666" s="436"/>
      <c r="L666" s="436"/>
      <c r="M666" s="436"/>
      <c r="N666" s="436"/>
      <c r="O666" s="436"/>
      <c r="P666" s="436"/>
      <c r="Q666" s="436"/>
      <c r="R666" s="436"/>
      <c r="S666" s="436"/>
      <c r="T666" s="436"/>
      <c r="U666" s="436"/>
      <c r="V666" s="436"/>
      <c r="W666" s="436"/>
      <c r="X666" s="436"/>
      <c r="Y666" s="436"/>
      <c r="Z666" s="436"/>
      <c r="AA666" s="436"/>
      <c r="AB666" s="436"/>
      <c r="AC666" s="436"/>
      <c r="AD666" s="436"/>
    </row>
    <row r="667" ht="15.75" customHeight="1">
      <c r="A667" s="437"/>
      <c r="B667" s="438"/>
      <c r="C667" s="437"/>
      <c r="D667" s="437"/>
      <c r="E667" s="436"/>
      <c r="F667" s="436"/>
      <c r="G667" s="436"/>
      <c r="H667" s="436"/>
      <c r="I667" s="436"/>
      <c r="J667" s="436"/>
      <c r="K667" s="436"/>
      <c r="L667" s="436"/>
      <c r="M667" s="436"/>
      <c r="N667" s="436"/>
      <c r="O667" s="436"/>
      <c r="P667" s="436"/>
      <c r="Q667" s="436"/>
      <c r="R667" s="436"/>
      <c r="S667" s="436"/>
      <c r="T667" s="436"/>
      <c r="U667" s="436"/>
      <c r="V667" s="436"/>
      <c r="W667" s="436"/>
      <c r="X667" s="436"/>
      <c r="Y667" s="436"/>
      <c r="Z667" s="436"/>
      <c r="AA667" s="436"/>
      <c r="AB667" s="436"/>
      <c r="AC667" s="436"/>
      <c r="AD667" s="436"/>
    </row>
    <row r="668" ht="15.75" customHeight="1">
      <c r="A668" s="437"/>
      <c r="B668" s="438"/>
      <c r="C668" s="437"/>
      <c r="D668" s="437"/>
      <c r="E668" s="436"/>
      <c r="F668" s="436"/>
      <c r="G668" s="436"/>
      <c r="H668" s="436"/>
      <c r="I668" s="436"/>
      <c r="J668" s="436"/>
      <c r="K668" s="436"/>
      <c r="L668" s="436"/>
      <c r="M668" s="436"/>
      <c r="N668" s="436"/>
      <c r="O668" s="436"/>
      <c r="P668" s="436"/>
      <c r="Q668" s="436"/>
      <c r="R668" s="436"/>
      <c r="S668" s="436"/>
      <c r="T668" s="436"/>
      <c r="U668" s="436"/>
      <c r="V668" s="436"/>
      <c r="W668" s="436"/>
      <c r="X668" s="436"/>
      <c r="Y668" s="436"/>
      <c r="Z668" s="436"/>
      <c r="AA668" s="436"/>
      <c r="AB668" s="436"/>
      <c r="AC668" s="436"/>
      <c r="AD668" s="436"/>
    </row>
    <row r="669" ht="15.75" customHeight="1">
      <c r="A669" s="437"/>
      <c r="B669" s="438"/>
      <c r="C669" s="437"/>
      <c r="D669" s="437"/>
      <c r="E669" s="436"/>
      <c r="F669" s="436"/>
      <c r="G669" s="436"/>
      <c r="H669" s="436"/>
      <c r="I669" s="436"/>
      <c r="J669" s="436"/>
      <c r="K669" s="436"/>
      <c r="L669" s="436"/>
      <c r="M669" s="436"/>
      <c r="N669" s="436"/>
      <c r="O669" s="436"/>
      <c r="P669" s="436"/>
      <c r="Q669" s="436"/>
      <c r="R669" s="436"/>
      <c r="S669" s="436"/>
      <c r="T669" s="436"/>
      <c r="U669" s="436"/>
      <c r="V669" s="436"/>
      <c r="W669" s="436"/>
      <c r="X669" s="436"/>
      <c r="Y669" s="436"/>
      <c r="Z669" s="436"/>
      <c r="AA669" s="436"/>
      <c r="AB669" s="436"/>
      <c r="AC669" s="436"/>
      <c r="AD669" s="436"/>
    </row>
    <row r="670" ht="15.75" customHeight="1">
      <c r="A670" s="437"/>
      <c r="B670" s="438"/>
      <c r="C670" s="437"/>
      <c r="D670" s="437"/>
      <c r="E670" s="436"/>
      <c r="F670" s="436"/>
      <c r="G670" s="436"/>
      <c r="H670" s="436"/>
      <c r="I670" s="436"/>
      <c r="J670" s="436"/>
      <c r="K670" s="436"/>
      <c r="L670" s="436"/>
      <c r="M670" s="436"/>
      <c r="N670" s="436"/>
      <c r="O670" s="436"/>
      <c r="P670" s="436"/>
      <c r="Q670" s="436"/>
      <c r="R670" s="436"/>
      <c r="S670" s="436"/>
      <c r="T670" s="436"/>
      <c r="U670" s="436"/>
      <c r="V670" s="436"/>
      <c r="W670" s="436"/>
      <c r="X670" s="436"/>
      <c r="Y670" s="436"/>
      <c r="Z670" s="436"/>
      <c r="AA670" s="436"/>
      <c r="AB670" s="436"/>
      <c r="AC670" s="436"/>
      <c r="AD670" s="436"/>
    </row>
    <row r="671" ht="15.75" customHeight="1">
      <c r="A671" s="437"/>
      <c r="B671" s="438"/>
      <c r="C671" s="437"/>
      <c r="D671" s="437"/>
      <c r="E671" s="436"/>
      <c r="F671" s="436"/>
      <c r="G671" s="436"/>
      <c r="H671" s="436"/>
      <c r="I671" s="436"/>
      <c r="J671" s="436"/>
      <c r="K671" s="436"/>
      <c r="L671" s="436"/>
      <c r="M671" s="436"/>
      <c r="N671" s="436"/>
      <c r="O671" s="436"/>
      <c r="P671" s="436"/>
      <c r="Q671" s="436"/>
      <c r="R671" s="436"/>
      <c r="S671" s="436"/>
      <c r="T671" s="436"/>
      <c r="U671" s="436"/>
      <c r="V671" s="436"/>
      <c r="W671" s="436"/>
      <c r="X671" s="436"/>
      <c r="Y671" s="436"/>
      <c r="Z671" s="436"/>
      <c r="AA671" s="436"/>
      <c r="AB671" s="436"/>
      <c r="AC671" s="436"/>
      <c r="AD671" s="436"/>
    </row>
    <row r="672" ht="15.75" customHeight="1">
      <c r="A672" s="437"/>
      <c r="B672" s="438"/>
      <c r="C672" s="437"/>
      <c r="D672" s="437"/>
      <c r="E672" s="436"/>
      <c r="F672" s="436"/>
      <c r="G672" s="436"/>
      <c r="H672" s="436"/>
      <c r="I672" s="436"/>
      <c r="J672" s="436"/>
      <c r="K672" s="436"/>
      <c r="L672" s="436"/>
      <c r="M672" s="436"/>
      <c r="N672" s="436"/>
      <c r="O672" s="436"/>
      <c r="P672" s="436"/>
      <c r="Q672" s="436"/>
      <c r="R672" s="436"/>
      <c r="S672" s="436"/>
      <c r="T672" s="436"/>
      <c r="U672" s="436"/>
      <c r="V672" s="436"/>
      <c r="W672" s="436"/>
      <c r="X672" s="436"/>
      <c r="Y672" s="436"/>
      <c r="Z672" s="436"/>
      <c r="AA672" s="436"/>
      <c r="AB672" s="436"/>
      <c r="AC672" s="436"/>
      <c r="AD672" s="436"/>
    </row>
    <row r="673" ht="15.75" customHeight="1">
      <c r="A673" s="437"/>
      <c r="B673" s="438"/>
      <c r="C673" s="437"/>
      <c r="D673" s="437"/>
      <c r="E673" s="436"/>
      <c r="F673" s="436"/>
      <c r="G673" s="436"/>
      <c r="H673" s="436"/>
      <c r="I673" s="436"/>
      <c r="J673" s="436"/>
      <c r="K673" s="436"/>
      <c r="L673" s="436"/>
      <c r="M673" s="436"/>
      <c r="N673" s="436"/>
      <c r="O673" s="436"/>
      <c r="P673" s="436"/>
      <c r="Q673" s="436"/>
      <c r="R673" s="436"/>
      <c r="S673" s="436"/>
      <c r="T673" s="436"/>
      <c r="U673" s="436"/>
      <c r="V673" s="436"/>
      <c r="W673" s="436"/>
      <c r="X673" s="436"/>
      <c r="Y673" s="436"/>
      <c r="Z673" s="436"/>
      <c r="AA673" s="436"/>
      <c r="AB673" s="436"/>
      <c r="AC673" s="436"/>
      <c r="AD673" s="436"/>
    </row>
    <row r="674" ht="15.75" customHeight="1">
      <c r="A674" s="437"/>
      <c r="B674" s="438"/>
      <c r="C674" s="437"/>
      <c r="D674" s="437"/>
      <c r="E674" s="436"/>
      <c r="F674" s="436"/>
      <c r="G674" s="436"/>
      <c r="H674" s="436"/>
      <c r="I674" s="436"/>
      <c r="J674" s="436"/>
      <c r="K674" s="436"/>
      <c r="L674" s="436"/>
      <c r="M674" s="436"/>
      <c r="N674" s="436"/>
      <c r="O674" s="436"/>
      <c r="P674" s="436"/>
      <c r="Q674" s="436"/>
      <c r="R674" s="436"/>
      <c r="S674" s="436"/>
      <c r="T674" s="436"/>
      <c r="U674" s="436"/>
      <c r="V674" s="436"/>
      <c r="W674" s="436"/>
      <c r="X674" s="436"/>
      <c r="Y674" s="436"/>
      <c r="Z674" s="436"/>
      <c r="AA674" s="436"/>
      <c r="AB674" s="436"/>
      <c r="AC674" s="436"/>
      <c r="AD674" s="436"/>
    </row>
    <row r="675" ht="15.75" customHeight="1">
      <c r="A675" s="437"/>
      <c r="B675" s="438"/>
      <c r="C675" s="437"/>
      <c r="D675" s="437"/>
      <c r="E675" s="436"/>
      <c r="F675" s="436"/>
      <c r="G675" s="436"/>
      <c r="H675" s="436"/>
      <c r="I675" s="436"/>
      <c r="J675" s="436"/>
      <c r="K675" s="436"/>
      <c r="L675" s="436"/>
      <c r="M675" s="436"/>
      <c r="N675" s="436"/>
      <c r="O675" s="436"/>
      <c r="P675" s="436"/>
      <c r="Q675" s="436"/>
      <c r="R675" s="436"/>
      <c r="S675" s="436"/>
      <c r="T675" s="436"/>
      <c r="U675" s="436"/>
      <c r="V675" s="436"/>
      <c r="W675" s="436"/>
      <c r="X675" s="436"/>
      <c r="Y675" s="436"/>
      <c r="Z675" s="436"/>
      <c r="AA675" s="436"/>
      <c r="AB675" s="436"/>
      <c r="AC675" s="436"/>
      <c r="AD675" s="436"/>
    </row>
    <row r="676" ht="15.75" customHeight="1">
      <c r="A676" s="437"/>
      <c r="B676" s="438"/>
      <c r="C676" s="437"/>
      <c r="D676" s="437"/>
      <c r="E676" s="436"/>
      <c r="F676" s="436"/>
      <c r="G676" s="436"/>
      <c r="H676" s="436"/>
      <c r="I676" s="436"/>
      <c r="J676" s="436"/>
      <c r="K676" s="436"/>
      <c r="L676" s="436"/>
      <c r="M676" s="436"/>
      <c r="N676" s="436"/>
      <c r="O676" s="436"/>
      <c r="P676" s="436"/>
      <c r="Q676" s="436"/>
      <c r="R676" s="436"/>
      <c r="S676" s="436"/>
      <c r="T676" s="436"/>
      <c r="U676" s="436"/>
      <c r="V676" s="436"/>
      <c r="W676" s="436"/>
      <c r="X676" s="436"/>
      <c r="Y676" s="436"/>
      <c r="Z676" s="436"/>
      <c r="AA676" s="436"/>
      <c r="AB676" s="436"/>
      <c r="AC676" s="436"/>
      <c r="AD676" s="436"/>
    </row>
    <row r="677" ht="15.75" customHeight="1">
      <c r="A677" s="437"/>
      <c r="B677" s="438"/>
      <c r="C677" s="437"/>
      <c r="D677" s="437"/>
      <c r="E677" s="436"/>
      <c r="F677" s="436"/>
      <c r="G677" s="436"/>
      <c r="H677" s="436"/>
      <c r="I677" s="436"/>
      <c r="J677" s="436"/>
      <c r="K677" s="436"/>
      <c r="L677" s="436"/>
      <c r="M677" s="436"/>
      <c r="N677" s="436"/>
      <c r="O677" s="436"/>
      <c r="P677" s="436"/>
      <c r="Q677" s="436"/>
      <c r="R677" s="436"/>
      <c r="S677" s="436"/>
      <c r="T677" s="436"/>
      <c r="U677" s="436"/>
      <c r="V677" s="436"/>
      <c r="W677" s="436"/>
      <c r="X677" s="436"/>
      <c r="Y677" s="436"/>
      <c r="Z677" s="436"/>
      <c r="AA677" s="436"/>
      <c r="AB677" s="436"/>
      <c r="AC677" s="436"/>
      <c r="AD677" s="436"/>
    </row>
    <row r="678" ht="15.75" customHeight="1">
      <c r="A678" s="437"/>
      <c r="B678" s="438"/>
      <c r="C678" s="437"/>
      <c r="D678" s="437"/>
      <c r="E678" s="436"/>
      <c r="F678" s="436"/>
      <c r="G678" s="436"/>
      <c r="H678" s="436"/>
      <c r="I678" s="436"/>
      <c r="J678" s="436"/>
      <c r="K678" s="436"/>
      <c r="L678" s="436"/>
      <c r="M678" s="436"/>
      <c r="N678" s="436"/>
      <c r="O678" s="436"/>
      <c r="P678" s="436"/>
      <c r="Q678" s="436"/>
      <c r="R678" s="436"/>
      <c r="S678" s="436"/>
      <c r="T678" s="436"/>
      <c r="U678" s="436"/>
      <c r="V678" s="436"/>
      <c r="W678" s="436"/>
      <c r="X678" s="436"/>
      <c r="Y678" s="436"/>
      <c r="Z678" s="436"/>
      <c r="AA678" s="436"/>
      <c r="AB678" s="436"/>
      <c r="AC678" s="436"/>
      <c r="AD678" s="436"/>
    </row>
    <row r="679" ht="15.75" customHeight="1">
      <c r="A679" s="437"/>
      <c r="B679" s="438"/>
      <c r="C679" s="437"/>
      <c r="D679" s="437"/>
      <c r="E679" s="436"/>
      <c r="F679" s="436"/>
      <c r="G679" s="436"/>
      <c r="H679" s="436"/>
      <c r="I679" s="436"/>
      <c r="J679" s="436"/>
      <c r="K679" s="436"/>
      <c r="L679" s="436"/>
      <c r="M679" s="436"/>
      <c r="N679" s="436"/>
      <c r="O679" s="436"/>
      <c r="P679" s="436"/>
      <c r="Q679" s="436"/>
      <c r="R679" s="436"/>
      <c r="S679" s="436"/>
      <c r="T679" s="436"/>
      <c r="U679" s="436"/>
      <c r="V679" s="436"/>
      <c r="W679" s="436"/>
      <c r="X679" s="436"/>
      <c r="Y679" s="436"/>
      <c r="Z679" s="436"/>
      <c r="AA679" s="436"/>
      <c r="AB679" s="436"/>
      <c r="AC679" s="436"/>
      <c r="AD679" s="436"/>
    </row>
    <row r="680" ht="15.75" customHeight="1">
      <c r="A680" s="437"/>
      <c r="B680" s="438"/>
      <c r="C680" s="437"/>
      <c r="D680" s="437"/>
      <c r="E680" s="436"/>
      <c r="F680" s="436"/>
      <c r="G680" s="436"/>
      <c r="H680" s="436"/>
      <c r="I680" s="436"/>
      <c r="J680" s="436"/>
      <c r="K680" s="436"/>
      <c r="L680" s="436"/>
      <c r="M680" s="436"/>
      <c r="N680" s="436"/>
      <c r="O680" s="436"/>
      <c r="P680" s="436"/>
      <c r="Q680" s="436"/>
      <c r="R680" s="436"/>
      <c r="S680" s="436"/>
      <c r="T680" s="436"/>
      <c r="U680" s="436"/>
      <c r="V680" s="436"/>
      <c r="W680" s="436"/>
      <c r="X680" s="436"/>
      <c r="Y680" s="436"/>
      <c r="Z680" s="436"/>
      <c r="AA680" s="436"/>
      <c r="AB680" s="436"/>
      <c r="AC680" s="436"/>
      <c r="AD680" s="436"/>
    </row>
    <row r="681" ht="15.75" customHeight="1">
      <c r="A681" s="437"/>
      <c r="B681" s="438"/>
      <c r="C681" s="437"/>
      <c r="D681" s="437"/>
      <c r="E681" s="436"/>
      <c r="F681" s="436"/>
      <c r="G681" s="436"/>
      <c r="H681" s="436"/>
      <c r="I681" s="436"/>
      <c r="J681" s="436"/>
      <c r="K681" s="436"/>
      <c r="L681" s="436"/>
      <c r="M681" s="436"/>
      <c r="N681" s="436"/>
      <c r="O681" s="436"/>
      <c r="P681" s="436"/>
      <c r="Q681" s="436"/>
      <c r="R681" s="436"/>
      <c r="S681" s="436"/>
      <c r="T681" s="436"/>
      <c r="U681" s="436"/>
      <c r="V681" s="436"/>
      <c r="W681" s="436"/>
      <c r="X681" s="436"/>
      <c r="Y681" s="436"/>
      <c r="Z681" s="436"/>
      <c r="AA681" s="436"/>
      <c r="AB681" s="436"/>
      <c r="AC681" s="436"/>
      <c r="AD681" s="436"/>
    </row>
    <row r="682" ht="15.75" customHeight="1">
      <c r="A682" s="437"/>
      <c r="B682" s="438"/>
      <c r="C682" s="437"/>
      <c r="D682" s="437"/>
      <c r="E682" s="436"/>
      <c r="F682" s="436"/>
      <c r="G682" s="436"/>
      <c r="H682" s="436"/>
      <c r="I682" s="436"/>
      <c r="J682" s="436"/>
      <c r="K682" s="436"/>
      <c r="L682" s="436"/>
      <c r="M682" s="436"/>
      <c r="N682" s="436"/>
      <c r="O682" s="436"/>
      <c r="P682" s="436"/>
      <c r="Q682" s="436"/>
      <c r="R682" s="436"/>
      <c r="S682" s="436"/>
      <c r="T682" s="436"/>
      <c r="U682" s="436"/>
      <c r="V682" s="436"/>
      <c r="W682" s="436"/>
      <c r="X682" s="436"/>
      <c r="Y682" s="436"/>
      <c r="Z682" s="436"/>
      <c r="AA682" s="436"/>
      <c r="AB682" s="436"/>
      <c r="AC682" s="436"/>
      <c r="AD682" s="436"/>
    </row>
    <row r="683" ht="15.75" customHeight="1">
      <c r="A683" s="437"/>
      <c r="B683" s="438"/>
      <c r="C683" s="437"/>
      <c r="D683" s="437"/>
      <c r="E683" s="436"/>
      <c r="F683" s="436"/>
      <c r="G683" s="436"/>
      <c r="H683" s="436"/>
      <c r="I683" s="436"/>
      <c r="J683" s="436"/>
      <c r="K683" s="436"/>
      <c r="L683" s="436"/>
      <c r="M683" s="436"/>
      <c r="N683" s="436"/>
      <c r="O683" s="436"/>
      <c r="P683" s="436"/>
      <c r="Q683" s="436"/>
      <c r="R683" s="436"/>
      <c r="S683" s="436"/>
      <c r="T683" s="436"/>
      <c r="U683" s="436"/>
      <c r="V683" s="436"/>
      <c r="W683" s="436"/>
      <c r="X683" s="436"/>
      <c r="Y683" s="436"/>
      <c r="Z683" s="436"/>
      <c r="AA683" s="436"/>
      <c r="AB683" s="436"/>
      <c r="AC683" s="436"/>
      <c r="AD683" s="436"/>
    </row>
    <row r="684" ht="15.75" customHeight="1">
      <c r="A684" s="437"/>
      <c r="B684" s="438"/>
      <c r="C684" s="437"/>
      <c r="D684" s="437"/>
      <c r="E684" s="436"/>
      <c r="F684" s="436"/>
      <c r="G684" s="436"/>
      <c r="H684" s="436"/>
      <c r="I684" s="436"/>
      <c r="J684" s="436"/>
      <c r="K684" s="436"/>
      <c r="L684" s="436"/>
      <c r="M684" s="436"/>
      <c r="N684" s="436"/>
      <c r="O684" s="436"/>
      <c r="P684" s="436"/>
      <c r="Q684" s="436"/>
      <c r="R684" s="436"/>
      <c r="S684" s="436"/>
      <c r="T684" s="436"/>
      <c r="U684" s="436"/>
      <c r="V684" s="436"/>
      <c r="W684" s="436"/>
      <c r="X684" s="436"/>
      <c r="Y684" s="436"/>
      <c r="Z684" s="436"/>
      <c r="AA684" s="436"/>
      <c r="AB684" s="436"/>
      <c r="AC684" s="436"/>
      <c r="AD684" s="436"/>
    </row>
    <row r="685" ht="15.75" customHeight="1">
      <c r="A685" s="437"/>
      <c r="B685" s="438"/>
      <c r="C685" s="437"/>
      <c r="D685" s="437"/>
      <c r="E685" s="436"/>
      <c r="F685" s="436"/>
      <c r="G685" s="436"/>
      <c r="H685" s="436"/>
      <c r="I685" s="436"/>
      <c r="J685" s="436"/>
      <c r="K685" s="436"/>
      <c r="L685" s="436"/>
      <c r="M685" s="436"/>
      <c r="N685" s="436"/>
      <c r="O685" s="436"/>
      <c r="P685" s="436"/>
      <c r="Q685" s="436"/>
      <c r="R685" s="436"/>
      <c r="S685" s="436"/>
      <c r="T685" s="436"/>
      <c r="U685" s="436"/>
      <c r="V685" s="436"/>
      <c r="W685" s="436"/>
      <c r="X685" s="436"/>
      <c r="Y685" s="436"/>
      <c r="Z685" s="436"/>
      <c r="AA685" s="436"/>
      <c r="AB685" s="436"/>
      <c r="AC685" s="436"/>
      <c r="AD685" s="436"/>
    </row>
    <row r="686" ht="15.75" customHeight="1">
      <c r="A686" s="437"/>
      <c r="B686" s="438"/>
      <c r="C686" s="437"/>
      <c r="D686" s="437"/>
      <c r="E686" s="436"/>
      <c r="F686" s="436"/>
      <c r="G686" s="436"/>
      <c r="H686" s="436"/>
      <c r="I686" s="436"/>
      <c r="J686" s="436"/>
      <c r="K686" s="436"/>
      <c r="L686" s="436"/>
      <c r="M686" s="436"/>
      <c r="N686" s="436"/>
      <c r="O686" s="436"/>
      <c r="P686" s="436"/>
      <c r="Q686" s="436"/>
      <c r="R686" s="436"/>
      <c r="S686" s="436"/>
      <c r="T686" s="436"/>
      <c r="U686" s="436"/>
      <c r="V686" s="436"/>
      <c r="W686" s="436"/>
      <c r="X686" s="436"/>
      <c r="Y686" s="436"/>
      <c r="Z686" s="436"/>
      <c r="AA686" s="436"/>
      <c r="AB686" s="436"/>
      <c r="AC686" s="436"/>
      <c r="AD686" s="436"/>
    </row>
    <row r="687" ht="15.75" customHeight="1">
      <c r="A687" s="437"/>
      <c r="B687" s="438"/>
      <c r="C687" s="437"/>
      <c r="D687" s="437"/>
      <c r="E687" s="436"/>
      <c r="F687" s="436"/>
      <c r="G687" s="436"/>
      <c r="H687" s="436"/>
      <c r="I687" s="436"/>
      <c r="J687" s="436"/>
      <c r="K687" s="436"/>
      <c r="L687" s="436"/>
      <c r="M687" s="436"/>
      <c r="N687" s="436"/>
      <c r="O687" s="436"/>
      <c r="P687" s="436"/>
      <c r="Q687" s="436"/>
      <c r="R687" s="436"/>
      <c r="S687" s="436"/>
      <c r="T687" s="436"/>
      <c r="U687" s="436"/>
      <c r="V687" s="436"/>
      <c r="W687" s="436"/>
      <c r="X687" s="436"/>
      <c r="Y687" s="436"/>
      <c r="Z687" s="436"/>
      <c r="AA687" s="436"/>
      <c r="AB687" s="436"/>
      <c r="AC687" s="436"/>
      <c r="AD687" s="436"/>
    </row>
    <row r="688" ht="15.75" customHeight="1">
      <c r="A688" s="437"/>
      <c r="B688" s="438"/>
      <c r="C688" s="437"/>
      <c r="D688" s="437"/>
      <c r="E688" s="436"/>
      <c r="F688" s="436"/>
      <c r="G688" s="436"/>
      <c r="H688" s="436"/>
      <c r="I688" s="436"/>
      <c r="J688" s="436"/>
      <c r="K688" s="436"/>
      <c r="L688" s="436"/>
      <c r="M688" s="436"/>
      <c r="N688" s="436"/>
      <c r="O688" s="436"/>
      <c r="P688" s="436"/>
      <c r="Q688" s="436"/>
      <c r="R688" s="436"/>
      <c r="S688" s="436"/>
      <c r="T688" s="436"/>
      <c r="U688" s="436"/>
      <c r="V688" s="436"/>
      <c r="W688" s="436"/>
      <c r="X688" s="436"/>
      <c r="Y688" s="436"/>
      <c r="Z688" s="436"/>
      <c r="AA688" s="436"/>
      <c r="AB688" s="436"/>
      <c r="AC688" s="436"/>
      <c r="AD688" s="436"/>
    </row>
    <row r="689" ht="15.75" customHeight="1">
      <c r="A689" s="437"/>
      <c r="B689" s="438"/>
      <c r="C689" s="437"/>
      <c r="D689" s="437"/>
      <c r="E689" s="436"/>
      <c r="F689" s="436"/>
      <c r="G689" s="436"/>
      <c r="H689" s="436"/>
      <c r="I689" s="436"/>
      <c r="J689" s="436"/>
      <c r="K689" s="436"/>
      <c r="L689" s="436"/>
      <c r="M689" s="436"/>
      <c r="N689" s="436"/>
      <c r="O689" s="436"/>
      <c r="P689" s="436"/>
      <c r="Q689" s="436"/>
      <c r="R689" s="436"/>
      <c r="S689" s="436"/>
      <c r="T689" s="436"/>
      <c r="U689" s="436"/>
      <c r="V689" s="436"/>
      <c r="W689" s="436"/>
      <c r="X689" s="436"/>
      <c r="Y689" s="436"/>
      <c r="Z689" s="436"/>
      <c r="AA689" s="436"/>
      <c r="AB689" s="436"/>
      <c r="AC689" s="436"/>
      <c r="AD689" s="436"/>
    </row>
    <row r="690" ht="15.75" customHeight="1">
      <c r="A690" s="437"/>
      <c r="B690" s="438"/>
      <c r="C690" s="437"/>
      <c r="D690" s="437"/>
      <c r="E690" s="436"/>
      <c r="F690" s="436"/>
      <c r="G690" s="436"/>
      <c r="H690" s="436"/>
      <c r="I690" s="436"/>
      <c r="J690" s="436"/>
      <c r="K690" s="436"/>
      <c r="L690" s="436"/>
      <c r="M690" s="436"/>
      <c r="N690" s="436"/>
      <c r="O690" s="436"/>
      <c r="P690" s="436"/>
      <c r="Q690" s="436"/>
      <c r="R690" s="436"/>
      <c r="S690" s="436"/>
      <c r="T690" s="436"/>
      <c r="U690" s="436"/>
      <c r="V690" s="436"/>
      <c r="W690" s="436"/>
      <c r="X690" s="436"/>
      <c r="Y690" s="436"/>
      <c r="Z690" s="436"/>
      <c r="AA690" s="436"/>
      <c r="AB690" s="436"/>
      <c r="AC690" s="436"/>
      <c r="AD690" s="436"/>
    </row>
    <row r="691" ht="15.75" customHeight="1">
      <c r="A691" s="437"/>
      <c r="B691" s="438"/>
      <c r="C691" s="437"/>
      <c r="D691" s="437"/>
      <c r="E691" s="436"/>
      <c r="F691" s="436"/>
      <c r="G691" s="436"/>
      <c r="H691" s="436"/>
      <c r="I691" s="436"/>
      <c r="J691" s="436"/>
      <c r="K691" s="436"/>
      <c r="L691" s="436"/>
      <c r="M691" s="436"/>
      <c r="N691" s="436"/>
      <c r="O691" s="436"/>
      <c r="P691" s="436"/>
      <c r="Q691" s="436"/>
      <c r="R691" s="436"/>
      <c r="S691" s="436"/>
      <c r="T691" s="436"/>
      <c r="U691" s="436"/>
      <c r="V691" s="436"/>
      <c r="W691" s="436"/>
      <c r="X691" s="436"/>
      <c r="Y691" s="436"/>
      <c r="Z691" s="436"/>
      <c r="AA691" s="436"/>
      <c r="AB691" s="436"/>
      <c r="AC691" s="436"/>
      <c r="AD691" s="436"/>
    </row>
    <row r="692" ht="15.75" customHeight="1">
      <c r="A692" s="437"/>
      <c r="B692" s="438"/>
      <c r="C692" s="437"/>
      <c r="D692" s="437"/>
      <c r="E692" s="436"/>
      <c r="F692" s="436"/>
      <c r="G692" s="436"/>
      <c r="H692" s="436"/>
      <c r="I692" s="436"/>
      <c r="J692" s="436"/>
      <c r="K692" s="436"/>
      <c r="L692" s="436"/>
      <c r="M692" s="436"/>
      <c r="N692" s="436"/>
      <c r="O692" s="436"/>
      <c r="P692" s="436"/>
      <c r="Q692" s="436"/>
      <c r="R692" s="436"/>
      <c r="S692" s="436"/>
      <c r="T692" s="436"/>
      <c r="U692" s="436"/>
      <c r="V692" s="436"/>
      <c r="W692" s="436"/>
      <c r="X692" s="436"/>
      <c r="Y692" s="436"/>
      <c r="Z692" s="436"/>
      <c r="AA692" s="436"/>
      <c r="AB692" s="436"/>
      <c r="AC692" s="436"/>
      <c r="AD692" s="436"/>
    </row>
    <row r="693" ht="15.75" customHeight="1">
      <c r="A693" s="437"/>
      <c r="B693" s="438"/>
      <c r="C693" s="437"/>
      <c r="D693" s="437"/>
      <c r="E693" s="436"/>
      <c r="F693" s="436"/>
      <c r="G693" s="436"/>
      <c r="H693" s="436"/>
      <c r="I693" s="436"/>
      <c r="J693" s="436"/>
      <c r="K693" s="436"/>
      <c r="L693" s="436"/>
      <c r="M693" s="436"/>
      <c r="N693" s="436"/>
      <c r="O693" s="436"/>
      <c r="P693" s="436"/>
      <c r="Q693" s="436"/>
      <c r="R693" s="436"/>
      <c r="S693" s="436"/>
      <c r="T693" s="436"/>
      <c r="U693" s="436"/>
      <c r="V693" s="436"/>
      <c r="W693" s="436"/>
      <c r="X693" s="436"/>
      <c r="Y693" s="436"/>
      <c r="Z693" s="436"/>
      <c r="AA693" s="436"/>
      <c r="AB693" s="436"/>
      <c r="AC693" s="436"/>
      <c r="AD693" s="436"/>
    </row>
    <row r="694" ht="15.75" customHeight="1">
      <c r="A694" s="437"/>
      <c r="B694" s="438"/>
      <c r="C694" s="437"/>
      <c r="D694" s="437"/>
      <c r="E694" s="436"/>
      <c r="F694" s="436"/>
      <c r="G694" s="436"/>
      <c r="H694" s="436"/>
      <c r="I694" s="436"/>
      <c r="J694" s="436"/>
      <c r="K694" s="436"/>
      <c r="L694" s="436"/>
      <c r="M694" s="436"/>
      <c r="N694" s="436"/>
      <c r="O694" s="436"/>
      <c r="P694" s="436"/>
      <c r="Q694" s="436"/>
      <c r="R694" s="436"/>
      <c r="S694" s="436"/>
      <c r="T694" s="436"/>
      <c r="U694" s="436"/>
      <c r="V694" s="436"/>
      <c r="W694" s="436"/>
      <c r="X694" s="436"/>
      <c r="Y694" s="436"/>
      <c r="Z694" s="436"/>
      <c r="AA694" s="436"/>
      <c r="AB694" s="436"/>
      <c r="AC694" s="436"/>
      <c r="AD694" s="436"/>
    </row>
    <row r="695" ht="15.75" customHeight="1">
      <c r="A695" s="437"/>
      <c r="B695" s="438"/>
      <c r="C695" s="437"/>
      <c r="D695" s="437"/>
      <c r="E695" s="436"/>
      <c r="F695" s="436"/>
      <c r="G695" s="436"/>
      <c r="H695" s="436"/>
      <c r="I695" s="436"/>
      <c r="J695" s="436"/>
      <c r="K695" s="436"/>
      <c r="L695" s="436"/>
      <c r="M695" s="436"/>
      <c r="N695" s="436"/>
      <c r="O695" s="436"/>
      <c r="P695" s="436"/>
      <c r="Q695" s="436"/>
      <c r="R695" s="436"/>
      <c r="S695" s="436"/>
      <c r="T695" s="436"/>
      <c r="U695" s="436"/>
      <c r="V695" s="436"/>
      <c r="W695" s="436"/>
      <c r="X695" s="436"/>
      <c r="Y695" s="436"/>
      <c r="Z695" s="436"/>
      <c r="AA695" s="436"/>
      <c r="AB695" s="436"/>
      <c r="AC695" s="436"/>
      <c r="AD695" s="436"/>
    </row>
    <row r="696" ht="15.75" customHeight="1">
      <c r="A696" s="437"/>
      <c r="B696" s="438"/>
      <c r="C696" s="437"/>
      <c r="D696" s="437"/>
      <c r="E696" s="436"/>
      <c r="F696" s="436"/>
      <c r="G696" s="436"/>
      <c r="H696" s="436"/>
      <c r="I696" s="436"/>
      <c r="J696" s="436"/>
      <c r="K696" s="436"/>
      <c r="L696" s="436"/>
      <c r="M696" s="436"/>
      <c r="N696" s="436"/>
      <c r="O696" s="436"/>
      <c r="P696" s="436"/>
      <c r="Q696" s="436"/>
      <c r="R696" s="436"/>
      <c r="S696" s="436"/>
      <c r="T696" s="436"/>
      <c r="U696" s="436"/>
      <c r="V696" s="436"/>
      <c r="W696" s="436"/>
      <c r="X696" s="436"/>
      <c r="Y696" s="436"/>
      <c r="Z696" s="436"/>
      <c r="AA696" s="436"/>
      <c r="AB696" s="436"/>
      <c r="AC696" s="436"/>
      <c r="AD696" s="436"/>
    </row>
    <row r="697" ht="15.75" customHeight="1">
      <c r="A697" s="437"/>
      <c r="B697" s="438"/>
      <c r="C697" s="437"/>
      <c r="D697" s="437"/>
      <c r="E697" s="436"/>
      <c r="F697" s="436"/>
      <c r="G697" s="436"/>
      <c r="H697" s="436"/>
      <c r="I697" s="436"/>
      <c r="J697" s="436"/>
      <c r="K697" s="436"/>
      <c r="L697" s="436"/>
      <c r="M697" s="436"/>
      <c r="N697" s="436"/>
      <c r="O697" s="436"/>
      <c r="P697" s="436"/>
      <c r="Q697" s="436"/>
      <c r="R697" s="436"/>
      <c r="S697" s="436"/>
      <c r="T697" s="436"/>
      <c r="U697" s="436"/>
      <c r="V697" s="436"/>
      <c r="W697" s="436"/>
      <c r="X697" s="436"/>
      <c r="Y697" s="436"/>
      <c r="Z697" s="436"/>
      <c r="AA697" s="436"/>
      <c r="AB697" s="436"/>
      <c r="AC697" s="436"/>
      <c r="AD697" s="436"/>
    </row>
    <row r="698" ht="15.75" customHeight="1">
      <c r="A698" s="437"/>
      <c r="B698" s="438"/>
      <c r="C698" s="437"/>
      <c r="D698" s="437"/>
      <c r="E698" s="436"/>
      <c r="F698" s="436"/>
      <c r="G698" s="436"/>
      <c r="H698" s="436"/>
      <c r="I698" s="436"/>
      <c r="J698" s="436"/>
      <c r="K698" s="436"/>
      <c r="L698" s="436"/>
      <c r="M698" s="436"/>
      <c r="N698" s="436"/>
      <c r="O698" s="436"/>
      <c r="P698" s="436"/>
      <c r="Q698" s="436"/>
      <c r="R698" s="436"/>
      <c r="S698" s="436"/>
      <c r="T698" s="436"/>
      <c r="U698" s="436"/>
      <c r="V698" s="436"/>
      <c r="W698" s="436"/>
      <c r="X698" s="436"/>
      <c r="Y698" s="436"/>
      <c r="Z698" s="436"/>
      <c r="AA698" s="436"/>
      <c r="AB698" s="436"/>
      <c r="AC698" s="436"/>
      <c r="AD698" s="436"/>
    </row>
    <row r="699" ht="15.75" customHeight="1">
      <c r="A699" s="437"/>
      <c r="B699" s="438"/>
      <c r="C699" s="437"/>
      <c r="D699" s="437"/>
      <c r="E699" s="436"/>
      <c r="F699" s="436"/>
      <c r="G699" s="436"/>
      <c r="H699" s="436"/>
      <c r="I699" s="436"/>
      <c r="J699" s="436"/>
      <c r="K699" s="436"/>
      <c r="L699" s="436"/>
      <c r="M699" s="436"/>
      <c r="N699" s="436"/>
      <c r="O699" s="436"/>
      <c r="P699" s="436"/>
      <c r="Q699" s="436"/>
      <c r="R699" s="436"/>
      <c r="S699" s="436"/>
      <c r="T699" s="436"/>
      <c r="U699" s="436"/>
      <c r="V699" s="436"/>
      <c r="W699" s="436"/>
      <c r="X699" s="436"/>
      <c r="Y699" s="436"/>
      <c r="Z699" s="436"/>
      <c r="AA699" s="436"/>
      <c r="AB699" s="436"/>
      <c r="AC699" s="436"/>
      <c r="AD699" s="436"/>
    </row>
    <row r="700" ht="15.75" customHeight="1">
      <c r="A700" s="437"/>
      <c r="B700" s="438"/>
      <c r="C700" s="437"/>
      <c r="D700" s="437"/>
      <c r="E700" s="436"/>
      <c r="F700" s="436"/>
      <c r="G700" s="436"/>
      <c r="H700" s="436"/>
      <c r="I700" s="436"/>
      <c r="J700" s="436"/>
      <c r="K700" s="436"/>
      <c r="L700" s="436"/>
      <c r="M700" s="436"/>
      <c r="N700" s="436"/>
      <c r="O700" s="436"/>
      <c r="P700" s="436"/>
      <c r="Q700" s="436"/>
      <c r="R700" s="436"/>
      <c r="S700" s="436"/>
      <c r="T700" s="436"/>
      <c r="U700" s="436"/>
      <c r="V700" s="436"/>
      <c r="W700" s="436"/>
      <c r="X700" s="436"/>
      <c r="Y700" s="436"/>
      <c r="Z700" s="436"/>
      <c r="AA700" s="436"/>
      <c r="AB700" s="436"/>
      <c r="AC700" s="436"/>
      <c r="AD700" s="436"/>
    </row>
    <row r="701" ht="15.75" customHeight="1">
      <c r="A701" s="437"/>
      <c r="B701" s="438"/>
      <c r="C701" s="437"/>
      <c r="D701" s="437"/>
      <c r="E701" s="436"/>
      <c r="F701" s="436"/>
      <c r="G701" s="436"/>
      <c r="H701" s="436"/>
      <c r="I701" s="436"/>
      <c r="J701" s="436"/>
      <c r="K701" s="436"/>
      <c r="L701" s="436"/>
      <c r="M701" s="436"/>
      <c r="N701" s="436"/>
      <c r="O701" s="436"/>
      <c r="P701" s="436"/>
      <c r="Q701" s="436"/>
      <c r="R701" s="436"/>
      <c r="S701" s="436"/>
      <c r="T701" s="436"/>
      <c r="U701" s="436"/>
      <c r="V701" s="436"/>
      <c r="W701" s="436"/>
      <c r="X701" s="436"/>
      <c r="Y701" s="436"/>
      <c r="Z701" s="436"/>
      <c r="AA701" s="436"/>
      <c r="AB701" s="436"/>
      <c r="AC701" s="436"/>
      <c r="AD701" s="436"/>
    </row>
    <row r="702" ht="15.75" customHeight="1">
      <c r="A702" s="437"/>
      <c r="B702" s="438"/>
      <c r="C702" s="437"/>
      <c r="D702" s="437"/>
      <c r="E702" s="436"/>
      <c r="F702" s="436"/>
      <c r="G702" s="436"/>
      <c r="H702" s="436"/>
      <c r="I702" s="436"/>
      <c r="J702" s="436"/>
      <c r="K702" s="436"/>
      <c r="L702" s="436"/>
      <c r="M702" s="436"/>
      <c r="N702" s="436"/>
      <c r="O702" s="436"/>
      <c r="P702" s="436"/>
      <c r="Q702" s="436"/>
      <c r="R702" s="436"/>
      <c r="S702" s="436"/>
      <c r="T702" s="436"/>
      <c r="U702" s="436"/>
      <c r="V702" s="436"/>
      <c r="W702" s="436"/>
      <c r="X702" s="436"/>
      <c r="Y702" s="436"/>
      <c r="Z702" s="436"/>
      <c r="AA702" s="436"/>
      <c r="AB702" s="436"/>
      <c r="AC702" s="436"/>
      <c r="AD702" s="436"/>
    </row>
    <row r="703" ht="15.75" customHeight="1">
      <c r="A703" s="437"/>
      <c r="B703" s="438"/>
      <c r="C703" s="437"/>
      <c r="D703" s="437"/>
      <c r="E703" s="436"/>
      <c r="F703" s="436"/>
      <c r="G703" s="436"/>
      <c r="H703" s="436"/>
      <c r="I703" s="436"/>
      <c r="J703" s="436"/>
      <c r="K703" s="436"/>
      <c r="L703" s="436"/>
      <c r="M703" s="436"/>
      <c r="N703" s="436"/>
      <c r="O703" s="436"/>
      <c r="P703" s="436"/>
      <c r="Q703" s="436"/>
      <c r="R703" s="436"/>
      <c r="S703" s="436"/>
      <c r="T703" s="436"/>
      <c r="U703" s="436"/>
      <c r="V703" s="436"/>
      <c r="W703" s="436"/>
      <c r="X703" s="436"/>
      <c r="Y703" s="436"/>
      <c r="Z703" s="436"/>
      <c r="AA703" s="436"/>
      <c r="AB703" s="436"/>
      <c r="AC703" s="436"/>
      <c r="AD703" s="436"/>
    </row>
    <row r="704" ht="15.75" customHeight="1">
      <c r="A704" s="437"/>
      <c r="B704" s="438"/>
      <c r="C704" s="437"/>
      <c r="D704" s="437"/>
      <c r="E704" s="436"/>
      <c r="F704" s="436"/>
      <c r="G704" s="436"/>
      <c r="H704" s="436"/>
      <c r="I704" s="436"/>
      <c r="J704" s="436"/>
      <c r="K704" s="436"/>
      <c r="L704" s="436"/>
      <c r="M704" s="436"/>
      <c r="N704" s="436"/>
      <c r="O704" s="436"/>
      <c r="P704" s="436"/>
      <c r="Q704" s="436"/>
      <c r="R704" s="436"/>
      <c r="S704" s="436"/>
      <c r="T704" s="436"/>
      <c r="U704" s="436"/>
      <c r="V704" s="436"/>
      <c r="W704" s="436"/>
      <c r="X704" s="436"/>
      <c r="Y704" s="436"/>
      <c r="Z704" s="436"/>
      <c r="AA704" s="436"/>
      <c r="AB704" s="436"/>
      <c r="AC704" s="436"/>
      <c r="AD704" s="436"/>
    </row>
    <row r="705" ht="15.75" customHeight="1">
      <c r="A705" s="437"/>
      <c r="B705" s="438"/>
      <c r="C705" s="437"/>
      <c r="D705" s="437"/>
      <c r="E705" s="436"/>
      <c r="F705" s="436"/>
      <c r="G705" s="436"/>
      <c r="H705" s="436"/>
      <c r="I705" s="436"/>
      <c r="J705" s="436"/>
      <c r="K705" s="436"/>
      <c r="L705" s="436"/>
      <c r="M705" s="436"/>
      <c r="N705" s="436"/>
      <c r="O705" s="436"/>
      <c r="P705" s="436"/>
      <c r="Q705" s="436"/>
      <c r="R705" s="436"/>
      <c r="S705" s="436"/>
      <c r="T705" s="436"/>
      <c r="U705" s="436"/>
      <c r="V705" s="436"/>
      <c r="W705" s="436"/>
      <c r="X705" s="436"/>
      <c r="Y705" s="436"/>
      <c r="Z705" s="436"/>
      <c r="AA705" s="436"/>
      <c r="AB705" s="436"/>
      <c r="AC705" s="436"/>
      <c r="AD705" s="436"/>
    </row>
    <row r="706" ht="15.75" customHeight="1">
      <c r="A706" s="437"/>
      <c r="B706" s="438"/>
      <c r="C706" s="437"/>
      <c r="D706" s="437"/>
      <c r="E706" s="436"/>
      <c r="F706" s="436"/>
      <c r="G706" s="436"/>
      <c r="H706" s="436"/>
      <c r="I706" s="436"/>
      <c r="J706" s="436"/>
      <c r="K706" s="436"/>
      <c r="L706" s="436"/>
      <c r="M706" s="436"/>
      <c r="N706" s="436"/>
      <c r="O706" s="436"/>
      <c r="P706" s="436"/>
      <c r="Q706" s="436"/>
      <c r="R706" s="436"/>
      <c r="S706" s="436"/>
      <c r="T706" s="436"/>
      <c r="U706" s="436"/>
      <c r="V706" s="436"/>
      <c r="W706" s="436"/>
      <c r="X706" s="436"/>
      <c r="Y706" s="436"/>
      <c r="Z706" s="436"/>
      <c r="AA706" s="436"/>
      <c r="AB706" s="436"/>
      <c r="AC706" s="436"/>
      <c r="AD706" s="436"/>
    </row>
    <row r="707" ht="15.75" customHeight="1">
      <c r="A707" s="437"/>
      <c r="B707" s="438"/>
      <c r="C707" s="437"/>
      <c r="D707" s="437"/>
      <c r="E707" s="436"/>
      <c r="F707" s="436"/>
      <c r="G707" s="436"/>
      <c r="H707" s="436"/>
      <c r="I707" s="436"/>
      <c r="J707" s="436"/>
      <c r="K707" s="436"/>
      <c r="L707" s="436"/>
      <c r="M707" s="436"/>
      <c r="N707" s="436"/>
      <c r="O707" s="436"/>
      <c r="P707" s="436"/>
      <c r="Q707" s="436"/>
      <c r="R707" s="436"/>
      <c r="S707" s="436"/>
      <c r="T707" s="436"/>
      <c r="U707" s="436"/>
      <c r="V707" s="436"/>
      <c r="W707" s="436"/>
      <c r="X707" s="436"/>
      <c r="Y707" s="436"/>
      <c r="Z707" s="436"/>
      <c r="AA707" s="436"/>
      <c r="AB707" s="436"/>
      <c r="AC707" s="436"/>
      <c r="AD707" s="436"/>
    </row>
    <row r="708" ht="15.75" customHeight="1">
      <c r="A708" s="437"/>
      <c r="B708" s="438"/>
      <c r="C708" s="437"/>
      <c r="D708" s="437"/>
      <c r="E708" s="436"/>
      <c r="F708" s="436"/>
      <c r="G708" s="436"/>
      <c r="H708" s="436"/>
      <c r="I708" s="436"/>
      <c r="J708" s="436"/>
      <c r="K708" s="436"/>
      <c r="L708" s="436"/>
      <c r="M708" s="436"/>
      <c r="N708" s="436"/>
      <c r="O708" s="436"/>
      <c r="P708" s="436"/>
      <c r="Q708" s="436"/>
      <c r="R708" s="436"/>
      <c r="S708" s="436"/>
      <c r="T708" s="436"/>
      <c r="U708" s="436"/>
      <c r="V708" s="436"/>
      <c r="W708" s="436"/>
      <c r="X708" s="436"/>
      <c r="Y708" s="436"/>
      <c r="Z708" s="436"/>
      <c r="AA708" s="436"/>
      <c r="AB708" s="436"/>
      <c r="AC708" s="436"/>
      <c r="AD708" s="436"/>
    </row>
    <row r="709" ht="15.75" customHeight="1">
      <c r="A709" s="437"/>
      <c r="B709" s="438"/>
      <c r="C709" s="437"/>
      <c r="D709" s="437"/>
      <c r="E709" s="436"/>
      <c r="F709" s="436"/>
      <c r="G709" s="436"/>
      <c r="H709" s="436"/>
      <c r="I709" s="436"/>
      <c r="J709" s="436"/>
      <c r="K709" s="436"/>
      <c r="L709" s="436"/>
      <c r="M709" s="436"/>
      <c r="N709" s="436"/>
      <c r="O709" s="436"/>
      <c r="P709" s="436"/>
      <c r="Q709" s="436"/>
      <c r="R709" s="436"/>
      <c r="S709" s="436"/>
      <c r="T709" s="436"/>
      <c r="U709" s="436"/>
      <c r="V709" s="436"/>
      <c r="W709" s="436"/>
      <c r="X709" s="436"/>
      <c r="Y709" s="436"/>
      <c r="Z709" s="436"/>
      <c r="AA709" s="436"/>
      <c r="AB709" s="436"/>
      <c r="AC709" s="436"/>
      <c r="AD709" s="436"/>
    </row>
    <row r="710" ht="15.75" customHeight="1">
      <c r="A710" s="437"/>
      <c r="B710" s="438"/>
      <c r="C710" s="437"/>
      <c r="D710" s="437"/>
      <c r="E710" s="436"/>
      <c r="F710" s="436"/>
      <c r="G710" s="436"/>
      <c r="H710" s="436"/>
      <c r="I710" s="436"/>
      <c r="J710" s="436"/>
      <c r="K710" s="436"/>
      <c r="L710" s="436"/>
      <c r="M710" s="436"/>
      <c r="N710" s="436"/>
      <c r="O710" s="436"/>
      <c r="P710" s="436"/>
      <c r="Q710" s="436"/>
      <c r="R710" s="436"/>
      <c r="S710" s="436"/>
      <c r="T710" s="436"/>
      <c r="U710" s="436"/>
      <c r="V710" s="436"/>
      <c r="W710" s="436"/>
      <c r="X710" s="436"/>
      <c r="Y710" s="436"/>
      <c r="Z710" s="436"/>
      <c r="AA710" s="436"/>
      <c r="AB710" s="436"/>
      <c r="AC710" s="436"/>
      <c r="AD710" s="436"/>
    </row>
    <row r="711" ht="15.75" customHeight="1">
      <c r="A711" s="437"/>
      <c r="B711" s="438"/>
      <c r="C711" s="437"/>
      <c r="D711" s="437"/>
      <c r="E711" s="436"/>
      <c r="F711" s="436"/>
      <c r="G711" s="436"/>
      <c r="H711" s="436"/>
      <c r="I711" s="436"/>
      <c r="J711" s="436"/>
      <c r="K711" s="436"/>
      <c r="L711" s="436"/>
      <c r="M711" s="436"/>
      <c r="N711" s="436"/>
      <c r="O711" s="436"/>
      <c r="P711" s="436"/>
      <c r="Q711" s="436"/>
      <c r="R711" s="436"/>
      <c r="S711" s="436"/>
      <c r="T711" s="436"/>
      <c r="U711" s="436"/>
      <c r="V711" s="436"/>
      <c r="W711" s="436"/>
      <c r="X711" s="436"/>
      <c r="Y711" s="436"/>
      <c r="Z711" s="436"/>
      <c r="AA711" s="436"/>
      <c r="AB711" s="436"/>
      <c r="AC711" s="436"/>
      <c r="AD711" s="436"/>
    </row>
    <row r="712" ht="15.75" customHeight="1">
      <c r="A712" s="437"/>
      <c r="B712" s="438"/>
      <c r="C712" s="437"/>
      <c r="D712" s="437"/>
      <c r="E712" s="436"/>
      <c r="F712" s="436"/>
      <c r="G712" s="436"/>
      <c r="H712" s="436"/>
      <c r="I712" s="436"/>
      <c r="J712" s="436"/>
      <c r="K712" s="436"/>
      <c r="L712" s="436"/>
      <c r="M712" s="436"/>
      <c r="N712" s="436"/>
      <c r="O712" s="436"/>
      <c r="P712" s="436"/>
      <c r="Q712" s="436"/>
      <c r="R712" s="436"/>
      <c r="S712" s="436"/>
      <c r="T712" s="436"/>
      <c r="U712" s="436"/>
      <c r="V712" s="436"/>
      <c r="W712" s="436"/>
      <c r="X712" s="436"/>
      <c r="Y712" s="436"/>
      <c r="Z712" s="436"/>
      <c r="AA712" s="436"/>
      <c r="AB712" s="436"/>
      <c r="AC712" s="436"/>
      <c r="AD712" s="436"/>
    </row>
    <row r="713" ht="15.75" customHeight="1">
      <c r="A713" s="437"/>
      <c r="B713" s="438"/>
      <c r="C713" s="437"/>
      <c r="D713" s="437"/>
      <c r="E713" s="436"/>
      <c r="F713" s="436"/>
      <c r="G713" s="436"/>
      <c r="H713" s="436"/>
      <c r="I713" s="436"/>
      <c r="J713" s="436"/>
      <c r="K713" s="436"/>
      <c r="L713" s="436"/>
      <c r="M713" s="436"/>
      <c r="N713" s="436"/>
      <c r="O713" s="436"/>
      <c r="P713" s="436"/>
      <c r="Q713" s="436"/>
      <c r="R713" s="436"/>
      <c r="S713" s="436"/>
      <c r="T713" s="436"/>
      <c r="U713" s="436"/>
      <c r="V713" s="436"/>
      <c r="W713" s="436"/>
      <c r="X713" s="436"/>
      <c r="Y713" s="436"/>
      <c r="Z713" s="436"/>
      <c r="AA713" s="436"/>
      <c r="AB713" s="436"/>
      <c r="AC713" s="436"/>
      <c r="AD713" s="436"/>
    </row>
    <row r="714" ht="15.75" customHeight="1">
      <c r="A714" s="437"/>
      <c r="B714" s="438"/>
      <c r="C714" s="437"/>
      <c r="D714" s="437"/>
      <c r="E714" s="436"/>
      <c r="F714" s="436"/>
      <c r="G714" s="436"/>
      <c r="H714" s="436"/>
      <c r="I714" s="436"/>
      <c r="J714" s="436"/>
      <c r="K714" s="436"/>
      <c r="L714" s="436"/>
      <c r="M714" s="436"/>
      <c r="N714" s="436"/>
      <c r="O714" s="436"/>
      <c r="P714" s="436"/>
      <c r="Q714" s="436"/>
      <c r="R714" s="436"/>
      <c r="S714" s="436"/>
      <c r="T714" s="436"/>
      <c r="U714" s="436"/>
      <c r="V714" s="436"/>
      <c r="W714" s="436"/>
      <c r="X714" s="436"/>
      <c r="Y714" s="436"/>
      <c r="Z714" s="436"/>
      <c r="AA714" s="436"/>
      <c r="AB714" s="436"/>
      <c r="AC714" s="436"/>
      <c r="AD714" s="436"/>
    </row>
    <row r="715" ht="15.75" customHeight="1">
      <c r="A715" s="437"/>
      <c r="B715" s="438"/>
      <c r="C715" s="437"/>
      <c r="D715" s="437"/>
      <c r="E715" s="436"/>
      <c r="F715" s="436"/>
      <c r="G715" s="436"/>
      <c r="H715" s="436"/>
      <c r="I715" s="436"/>
      <c r="J715" s="436"/>
      <c r="K715" s="436"/>
      <c r="L715" s="436"/>
      <c r="M715" s="436"/>
      <c r="N715" s="436"/>
      <c r="O715" s="436"/>
      <c r="P715" s="436"/>
      <c r="Q715" s="436"/>
      <c r="R715" s="436"/>
      <c r="S715" s="436"/>
      <c r="T715" s="436"/>
      <c r="U715" s="436"/>
      <c r="V715" s="436"/>
      <c r="W715" s="436"/>
      <c r="X715" s="436"/>
      <c r="Y715" s="436"/>
      <c r="Z715" s="436"/>
      <c r="AA715" s="436"/>
      <c r="AB715" s="436"/>
      <c r="AC715" s="436"/>
      <c r="AD715" s="436"/>
    </row>
    <row r="716" ht="15.75" customHeight="1">
      <c r="A716" s="437"/>
      <c r="B716" s="438"/>
      <c r="C716" s="437"/>
      <c r="D716" s="437"/>
      <c r="E716" s="436"/>
      <c r="F716" s="436"/>
      <c r="G716" s="436"/>
      <c r="H716" s="436"/>
      <c r="I716" s="436"/>
      <c r="J716" s="436"/>
      <c r="K716" s="436"/>
      <c r="L716" s="436"/>
      <c r="M716" s="436"/>
      <c r="N716" s="436"/>
      <c r="O716" s="436"/>
      <c r="P716" s="436"/>
      <c r="Q716" s="436"/>
      <c r="R716" s="436"/>
      <c r="S716" s="436"/>
      <c r="T716" s="436"/>
      <c r="U716" s="436"/>
      <c r="V716" s="436"/>
      <c r="W716" s="436"/>
      <c r="X716" s="436"/>
      <c r="Y716" s="436"/>
      <c r="Z716" s="436"/>
      <c r="AA716" s="436"/>
      <c r="AB716" s="436"/>
      <c r="AC716" s="436"/>
      <c r="AD716" s="436"/>
    </row>
    <row r="717" ht="15.75" customHeight="1">
      <c r="A717" s="437"/>
      <c r="B717" s="438"/>
      <c r="C717" s="437"/>
      <c r="D717" s="437"/>
      <c r="E717" s="436"/>
      <c r="F717" s="436"/>
      <c r="G717" s="436"/>
      <c r="H717" s="436"/>
      <c r="I717" s="436"/>
      <c r="J717" s="436"/>
      <c r="K717" s="436"/>
      <c r="L717" s="436"/>
      <c r="M717" s="436"/>
      <c r="N717" s="436"/>
      <c r="O717" s="436"/>
      <c r="P717" s="436"/>
      <c r="Q717" s="436"/>
      <c r="R717" s="436"/>
      <c r="S717" s="436"/>
      <c r="T717" s="436"/>
      <c r="U717" s="436"/>
      <c r="V717" s="436"/>
      <c r="W717" s="436"/>
      <c r="X717" s="436"/>
      <c r="Y717" s="436"/>
      <c r="Z717" s="436"/>
      <c r="AA717" s="436"/>
      <c r="AB717" s="436"/>
      <c r="AC717" s="436"/>
      <c r="AD717" s="436"/>
    </row>
    <row r="718" ht="15.75" customHeight="1">
      <c r="A718" s="437"/>
      <c r="B718" s="438"/>
      <c r="C718" s="437"/>
      <c r="D718" s="437"/>
      <c r="E718" s="436"/>
      <c r="F718" s="436"/>
      <c r="G718" s="436"/>
      <c r="H718" s="436"/>
      <c r="I718" s="436"/>
      <c r="J718" s="436"/>
      <c r="K718" s="436"/>
      <c r="L718" s="436"/>
      <c r="M718" s="436"/>
      <c r="N718" s="436"/>
      <c r="O718" s="436"/>
      <c r="P718" s="436"/>
      <c r="Q718" s="436"/>
      <c r="R718" s="436"/>
      <c r="S718" s="436"/>
      <c r="T718" s="436"/>
      <c r="U718" s="436"/>
      <c r="V718" s="436"/>
      <c r="W718" s="436"/>
      <c r="X718" s="436"/>
      <c r="Y718" s="436"/>
      <c r="Z718" s="436"/>
      <c r="AA718" s="436"/>
      <c r="AB718" s="436"/>
      <c r="AC718" s="436"/>
      <c r="AD718" s="436"/>
    </row>
    <row r="719" ht="15.75" customHeight="1">
      <c r="A719" s="437"/>
      <c r="B719" s="438"/>
      <c r="C719" s="437"/>
      <c r="D719" s="437"/>
      <c r="E719" s="436"/>
      <c r="F719" s="436"/>
      <c r="G719" s="436"/>
      <c r="H719" s="436"/>
      <c r="I719" s="436"/>
      <c r="J719" s="436"/>
      <c r="K719" s="436"/>
      <c r="L719" s="436"/>
      <c r="M719" s="436"/>
      <c r="N719" s="436"/>
      <c r="O719" s="436"/>
      <c r="P719" s="436"/>
      <c r="Q719" s="436"/>
      <c r="R719" s="436"/>
      <c r="S719" s="436"/>
      <c r="T719" s="436"/>
      <c r="U719" s="436"/>
      <c r="V719" s="436"/>
      <c r="W719" s="436"/>
      <c r="X719" s="436"/>
      <c r="Y719" s="436"/>
      <c r="Z719" s="436"/>
      <c r="AA719" s="436"/>
      <c r="AB719" s="436"/>
      <c r="AC719" s="436"/>
      <c r="AD719" s="436"/>
    </row>
    <row r="720" ht="15.75" customHeight="1">
      <c r="A720" s="437"/>
      <c r="B720" s="438"/>
      <c r="C720" s="437"/>
      <c r="D720" s="437"/>
      <c r="E720" s="436"/>
      <c r="F720" s="436"/>
      <c r="G720" s="436"/>
      <c r="H720" s="436"/>
      <c r="I720" s="436"/>
      <c r="J720" s="436"/>
      <c r="K720" s="436"/>
      <c r="L720" s="436"/>
      <c r="M720" s="436"/>
      <c r="N720" s="436"/>
      <c r="O720" s="436"/>
      <c r="P720" s="436"/>
      <c r="Q720" s="436"/>
      <c r="R720" s="436"/>
      <c r="S720" s="436"/>
      <c r="T720" s="436"/>
      <c r="U720" s="436"/>
      <c r="V720" s="436"/>
      <c r="W720" s="436"/>
      <c r="X720" s="436"/>
      <c r="Y720" s="436"/>
      <c r="Z720" s="436"/>
      <c r="AA720" s="436"/>
      <c r="AB720" s="436"/>
      <c r="AC720" s="436"/>
      <c r="AD720" s="436"/>
    </row>
    <row r="721" ht="15.75" customHeight="1">
      <c r="A721" s="437"/>
      <c r="B721" s="438"/>
      <c r="C721" s="437"/>
      <c r="D721" s="437"/>
      <c r="E721" s="436"/>
      <c r="F721" s="436"/>
      <c r="G721" s="436"/>
      <c r="H721" s="436"/>
      <c r="I721" s="436"/>
      <c r="J721" s="436"/>
      <c r="K721" s="436"/>
      <c r="L721" s="436"/>
      <c r="M721" s="436"/>
      <c r="N721" s="436"/>
      <c r="O721" s="436"/>
      <c r="P721" s="436"/>
      <c r="Q721" s="436"/>
      <c r="R721" s="436"/>
      <c r="S721" s="436"/>
      <c r="T721" s="436"/>
      <c r="U721" s="436"/>
      <c r="V721" s="436"/>
      <c r="W721" s="436"/>
      <c r="X721" s="436"/>
      <c r="Y721" s="436"/>
      <c r="Z721" s="436"/>
      <c r="AA721" s="436"/>
      <c r="AB721" s="436"/>
      <c r="AC721" s="436"/>
      <c r="AD721" s="436"/>
    </row>
    <row r="722" ht="15.75" customHeight="1">
      <c r="A722" s="437"/>
      <c r="B722" s="438"/>
      <c r="C722" s="437"/>
      <c r="D722" s="437"/>
      <c r="E722" s="436"/>
      <c r="F722" s="436"/>
      <c r="G722" s="436"/>
      <c r="H722" s="436"/>
      <c r="I722" s="436"/>
      <c r="J722" s="436"/>
      <c r="K722" s="436"/>
      <c r="L722" s="436"/>
      <c r="M722" s="436"/>
      <c r="N722" s="436"/>
      <c r="O722" s="436"/>
      <c r="P722" s="436"/>
      <c r="Q722" s="436"/>
      <c r="R722" s="436"/>
      <c r="S722" s="436"/>
      <c r="T722" s="436"/>
      <c r="U722" s="436"/>
      <c r="V722" s="436"/>
      <c r="W722" s="436"/>
      <c r="X722" s="436"/>
      <c r="Y722" s="436"/>
      <c r="Z722" s="436"/>
      <c r="AA722" s="436"/>
      <c r="AB722" s="436"/>
      <c r="AC722" s="436"/>
      <c r="AD722" s="436"/>
    </row>
    <row r="723" ht="15.75" customHeight="1">
      <c r="A723" s="437"/>
      <c r="B723" s="438"/>
      <c r="C723" s="437"/>
      <c r="D723" s="437"/>
      <c r="E723" s="436"/>
      <c r="F723" s="436"/>
      <c r="G723" s="436"/>
      <c r="H723" s="436"/>
      <c r="I723" s="436"/>
      <c r="J723" s="436"/>
      <c r="K723" s="436"/>
      <c r="L723" s="436"/>
      <c r="M723" s="436"/>
      <c r="N723" s="436"/>
      <c r="O723" s="436"/>
      <c r="P723" s="436"/>
      <c r="Q723" s="436"/>
      <c r="R723" s="436"/>
      <c r="S723" s="436"/>
      <c r="T723" s="436"/>
      <c r="U723" s="436"/>
      <c r="V723" s="436"/>
      <c r="W723" s="436"/>
      <c r="X723" s="436"/>
      <c r="Y723" s="436"/>
      <c r="Z723" s="436"/>
      <c r="AA723" s="436"/>
      <c r="AB723" s="436"/>
      <c r="AC723" s="436"/>
      <c r="AD723" s="436"/>
    </row>
    <row r="724" ht="15.75" customHeight="1">
      <c r="A724" s="437"/>
      <c r="B724" s="438"/>
      <c r="C724" s="437"/>
      <c r="D724" s="437"/>
      <c r="E724" s="436"/>
      <c r="F724" s="436"/>
      <c r="G724" s="436"/>
      <c r="H724" s="436"/>
      <c r="I724" s="436"/>
      <c r="J724" s="436"/>
      <c r="K724" s="436"/>
      <c r="L724" s="436"/>
      <c r="M724" s="436"/>
      <c r="N724" s="436"/>
      <c r="O724" s="436"/>
      <c r="P724" s="436"/>
      <c r="Q724" s="436"/>
      <c r="R724" s="436"/>
      <c r="S724" s="436"/>
      <c r="T724" s="436"/>
      <c r="U724" s="436"/>
      <c r="V724" s="436"/>
      <c r="W724" s="436"/>
      <c r="X724" s="436"/>
      <c r="Y724" s="436"/>
      <c r="Z724" s="436"/>
      <c r="AA724" s="436"/>
      <c r="AB724" s="436"/>
      <c r="AC724" s="436"/>
      <c r="AD724" s="436"/>
    </row>
    <row r="725" ht="15.75" customHeight="1">
      <c r="A725" s="437"/>
      <c r="B725" s="438"/>
      <c r="C725" s="437"/>
      <c r="D725" s="437"/>
      <c r="E725" s="436"/>
      <c r="F725" s="436"/>
      <c r="G725" s="436"/>
      <c r="H725" s="436"/>
      <c r="I725" s="436"/>
      <c r="J725" s="436"/>
      <c r="K725" s="436"/>
      <c r="L725" s="436"/>
      <c r="M725" s="436"/>
      <c r="N725" s="436"/>
      <c r="O725" s="436"/>
      <c r="P725" s="436"/>
      <c r="Q725" s="436"/>
      <c r="R725" s="436"/>
      <c r="S725" s="436"/>
      <c r="T725" s="436"/>
      <c r="U725" s="436"/>
      <c r="V725" s="436"/>
      <c r="W725" s="436"/>
      <c r="X725" s="436"/>
      <c r="Y725" s="436"/>
      <c r="Z725" s="436"/>
      <c r="AA725" s="436"/>
      <c r="AB725" s="436"/>
      <c r="AC725" s="436"/>
      <c r="AD725" s="436"/>
    </row>
    <row r="726" ht="15.75" customHeight="1">
      <c r="A726" s="437"/>
      <c r="B726" s="438"/>
      <c r="C726" s="437"/>
      <c r="D726" s="437"/>
      <c r="E726" s="436"/>
      <c r="F726" s="436"/>
      <c r="G726" s="436"/>
      <c r="H726" s="436"/>
      <c r="I726" s="436"/>
      <c r="J726" s="436"/>
      <c r="K726" s="436"/>
      <c r="L726" s="436"/>
      <c r="M726" s="436"/>
      <c r="N726" s="436"/>
      <c r="O726" s="436"/>
      <c r="P726" s="436"/>
      <c r="Q726" s="436"/>
      <c r="R726" s="436"/>
      <c r="S726" s="436"/>
      <c r="T726" s="436"/>
      <c r="U726" s="436"/>
      <c r="V726" s="436"/>
      <c r="W726" s="436"/>
      <c r="X726" s="436"/>
      <c r="Y726" s="436"/>
      <c r="Z726" s="436"/>
      <c r="AA726" s="436"/>
      <c r="AB726" s="436"/>
      <c r="AC726" s="436"/>
      <c r="AD726" s="436"/>
    </row>
    <row r="727" ht="15.75" customHeight="1">
      <c r="A727" s="437"/>
      <c r="B727" s="438"/>
      <c r="C727" s="437"/>
      <c r="D727" s="437"/>
      <c r="E727" s="436"/>
      <c r="F727" s="436"/>
      <c r="G727" s="436"/>
      <c r="H727" s="436"/>
      <c r="I727" s="436"/>
      <c r="J727" s="436"/>
      <c r="K727" s="436"/>
      <c r="L727" s="436"/>
      <c r="M727" s="436"/>
      <c r="N727" s="436"/>
      <c r="O727" s="436"/>
      <c r="P727" s="436"/>
      <c r="Q727" s="436"/>
      <c r="R727" s="436"/>
      <c r="S727" s="436"/>
      <c r="T727" s="436"/>
      <c r="U727" s="436"/>
      <c r="V727" s="436"/>
      <c r="W727" s="436"/>
      <c r="X727" s="436"/>
      <c r="Y727" s="436"/>
      <c r="Z727" s="436"/>
      <c r="AA727" s="436"/>
      <c r="AB727" s="436"/>
      <c r="AC727" s="436"/>
      <c r="AD727" s="436"/>
    </row>
    <row r="728" ht="15.75" customHeight="1">
      <c r="A728" s="437"/>
      <c r="B728" s="438"/>
      <c r="C728" s="437"/>
      <c r="D728" s="437"/>
      <c r="E728" s="436"/>
      <c r="F728" s="436"/>
      <c r="G728" s="436"/>
      <c r="H728" s="436"/>
      <c r="I728" s="436"/>
      <c r="J728" s="436"/>
      <c r="K728" s="436"/>
      <c r="L728" s="436"/>
      <c r="M728" s="436"/>
      <c r="N728" s="436"/>
      <c r="O728" s="436"/>
      <c r="P728" s="436"/>
      <c r="Q728" s="436"/>
      <c r="R728" s="436"/>
      <c r="S728" s="436"/>
      <c r="T728" s="436"/>
      <c r="U728" s="436"/>
      <c r="V728" s="436"/>
      <c r="W728" s="436"/>
      <c r="X728" s="436"/>
      <c r="Y728" s="436"/>
      <c r="Z728" s="436"/>
      <c r="AA728" s="436"/>
      <c r="AB728" s="436"/>
      <c r="AC728" s="436"/>
      <c r="AD728" s="436"/>
    </row>
    <row r="729" ht="15.75" customHeight="1">
      <c r="A729" s="437"/>
      <c r="B729" s="438"/>
      <c r="C729" s="437"/>
      <c r="D729" s="437"/>
      <c r="E729" s="436"/>
      <c r="F729" s="436"/>
      <c r="G729" s="436"/>
      <c r="H729" s="436"/>
      <c r="I729" s="436"/>
      <c r="J729" s="436"/>
      <c r="K729" s="436"/>
      <c r="L729" s="436"/>
      <c r="M729" s="436"/>
      <c r="N729" s="436"/>
      <c r="O729" s="436"/>
      <c r="P729" s="436"/>
      <c r="Q729" s="436"/>
      <c r="R729" s="436"/>
      <c r="S729" s="436"/>
      <c r="T729" s="436"/>
      <c r="U729" s="436"/>
      <c r="V729" s="436"/>
      <c r="W729" s="436"/>
      <c r="X729" s="436"/>
      <c r="Y729" s="436"/>
      <c r="Z729" s="436"/>
      <c r="AA729" s="436"/>
      <c r="AB729" s="436"/>
      <c r="AC729" s="436"/>
      <c r="AD729" s="436"/>
    </row>
    <row r="730" ht="15.75" customHeight="1">
      <c r="A730" s="437"/>
      <c r="B730" s="438"/>
      <c r="C730" s="437"/>
      <c r="D730" s="437"/>
      <c r="E730" s="436"/>
      <c r="F730" s="436"/>
      <c r="G730" s="436"/>
      <c r="H730" s="436"/>
      <c r="I730" s="436"/>
      <c r="J730" s="436"/>
      <c r="K730" s="436"/>
      <c r="L730" s="436"/>
      <c r="M730" s="436"/>
      <c r="N730" s="436"/>
      <c r="O730" s="436"/>
      <c r="P730" s="436"/>
      <c r="Q730" s="436"/>
      <c r="R730" s="436"/>
      <c r="S730" s="436"/>
      <c r="T730" s="436"/>
      <c r="U730" s="436"/>
      <c r="V730" s="436"/>
      <c r="W730" s="436"/>
      <c r="X730" s="436"/>
      <c r="Y730" s="436"/>
      <c r="Z730" s="436"/>
      <c r="AA730" s="436"/>
      <c r="AB730" s="436"/>
      <c r="AC730" s="436"/>
      <c r="AD730" s="436"/>
    </row>
    <row r="731" ht="15.75" customHeight="1">
      <c r="A731" s="437"/>
      <c r="B731" s="438"/>
      <c r="C731" s="437"/>
      <c r="D731" s="437"/>
      <c r="E731" s="436"/>
      <c r="F731" s="436"/>
      <c r="G731" s="436"/>
      <c r="H731" s="436"/>
      <c r="I731" s="436"/>
      <c r="J731" s="436"/>
      <c r="K731" s="436"/>
      <c r="L731" s="436"/>
      <c r="M731" s="436"/>
      <c r="N731" s="436"/>
      <c r="O731" s="436"/>
      <c r="P731" s="436"/>
      <c r="Q731" s="436"/>
      <c r="R731" s="436"/>
      <c r="S731" s="436"/>
      <c r="T731" s="436"/>
      <c r="U731" s="436"/>
      <c r="V731" s="436"/>
      <c r="W731" s="436"/>
      <c r="X731" s="436"/>
      <c r="Y731" s="436"/>
      <c r="Z731" s="436"/>
      <c r="AA731" s="436"/>
      <c r="AB731" s="436"/>
      <c r="AC731" s="436"/>
      <c r="AD731" s="436"/>
    </row>
    <row r="732" ht="15.75" customHeight="1">
      <c r="A732" s="437"/>
      <c r="B732" s="438"/>
      <c r="C732" s="437"/>
      <c r="D732" s="437"/>
      <c r="E732" s="436"/>
      <c r="F732" s="436"/>
      <c r="G732" s="436"/>
      <c r="H732" s="436"/>
      <c r="I732" s="436"/>
      <c r="J732" s="436"/>
      <c r="K732" s="436"/>
      <c r="L732" s="436"/>
      <c r="M732" s="436"/>
      <c r="N732" s="436"/>
      <c r="O732" s="436"/>
      <c r="P732" s="436"/>
      <c r="Q732" s="436"/>
      <c r="R732" s="436"/>
      <c r="S732" s="436"/>
      <c r="T732" s="436"/>
      <c r="U732" s="436"/>
      <c r="V732" s="436"/>
      <c r="W732" s="436"/>
      <c r="X732" s="436"/>
      <c r="Y732" s="436"/>
      <c r="Z732" s="436"/>
      <c r="AA732" s="436"/>
      <c r="AB732" s="436"/>
      <c r="AC732" s="436"/>
      <c r="AD732" s="436"/>
    </row>
    <row r="733" ht="15.75" customHeight="1">
      <c r="A733" s="437"/>
      <c r="B733" s="438"/>
      <c r="C733" s="437"/>
      <c r="D733" s="437"/>
      <c r="E733" s="436"/>
      <c r="F733" s="436"/>
      <c r="G733" s="436"/>
      <c r="H733" s="436"/>
      <c r="I733" s="436"/>
      <c r="J733" s="436"/>
      <c r="K733" s="436"/>
      <c r="L733" s="436"/>
      <c r="M733" s="436"/>
      <c r="N733" s="436"/>
      <c r="O733" s="436"/>
      <c r="P733" s="436"/>
      <c r="Q733" s="436"/>
      <c r="R733" s="436"/>
      <c r="S733" s="436"/>
      <c r="T733" s="436"/>
      <c r="U733" s="436"/>
      <c r="V733" s="436"/>
      <c r="W733" s="436"/>
      <c r="X733" s="436"/>
      <c r="Y733" s="436"/>
      <c r="Z733" s="436"/>
      <c r="AA733" s="436"/>
      <c r="AB733" s="436"/>
      <c r="AC733" s="436"/>
      <c r="AD733" s="436"/>
    </row>
    <row r="734" ht="15.75" customHeight="1">
      <c r="A734" s="437"/>
      <c r="B734" s="438"/>
      <c r="C734" s="437"/>
      <c r="D734" s="437"/>
      <c r="E734" s="436"/>
      <c r="F734" s="436"/>
      <c r="G734" s="436"/>
      <c r="H734" s="436"/>
      <c r="I734" s="436"/>
      <c r="J734" s="436"/>
      <c r="K734" s="436"/>
      <c r="L734" s="436"/>
      <c r="M734" s="436"/>
      <c r="N734" s="436"/>
      <c r="O734" s="436"/>
      <c r="P734" s="436"/>
      <c r="Q734" s="436"/>
      <c r="R734" s="436"/>
      <c r="S734" s="436"/>
      <c r="T734" s="436"/>
      <c r="U734" s="436"/>
      <c r="V734" s="436"/>
      <c r="W734" s="436"/>
      <c r="X734" s="436"/>
      <c r="Y734" s="436"/>
      <c r="Z734" s="436"/>
      <c r="AA734" s="436"/>
      <c r="AB734" s="436"/>
      <c r="AC734" s="436"/>
      <c r="AD734" s="436"/>
    </row>
    <row r="735" ht="15.75" customHeight="1">
      <c r="A735" s="437"/>
      <c r="B735" s="438"/>
      <c r="C735" s="437"/>
      <c r="D735" s="437"/>
      <c r="E735" s="436"/>
      <c r="F735" s="436"/>
      <c r="G735" s="436"/>
      <c r="H735" s="436"/>
      <c r="I735" s="436"/>
      <c r="J735" s="436"/>
      <c r="K735" s="436"/>
      <c r="L735" s="436"/>
      <c r="M735" s="436"/>
      <c r="N735" s="436"/>
      <c r="O735" s="436"/>
      <c r="P735" s="436"/>
      <c r="Q735" s="436"/>
      <c r="R735" s="436"/>
      <c r="S735" s="436"/>
      <c r="T735" s="436"/>
      <c r="U735" s="436"/>
      <c r="V735" s="436"/>
      <c r="W735" s="436"/>
      <c r="X735" s="436"/>
      <c r="Y735" s="436"/>
      <c r="Z735" s="436"/>
      <c r="AA735" s="436"/>
      <c r="AB735" s="436"/>
      <c r="AC735" s="436"/>
      <c r="AD735" s="436"/>
    </row>
    <row r="736" ht="15.75" customHeight="1">
      <c r="A736" s="437"/>
      <c r="B736" s="438"/>
      <c r="C736" s="437"/>
      <c r="D736" s="437"/>
      <c r="E736" s="436"/>
      <c r="F736" s="436"/>
      <c r="G736" s="436"/>
      <c r="H736" s="436"/>
      <c r="I736" s="436"/>
      <c r="J736" s="436"/>
      <c r="K736" s="436"/>
      <c r="L736" s="436"/>
      <c r="M736" s="436"/>
      <c r="N736" s="436"/>
      <c r="O736" s="436"/>
      <c r="P736" s="436"/>
      <c r="Q736" s="436"/>
      <c r="R736" s="436"/>
      <c r="S736" s="436"/>
      <c r="T736" s="436"/>
      <c r="U736" s="436"/>
      <c r="V736" s="436"/>
      <c r="W736" s="436"/>
      <c r="X736" s="436"/>
      <c r="Y736" s="436"/>
      <c r="Z736" s="436"/>
      <c r="AA736" s="436"/>
      <c r="AB736" s="436"/>
      <c r="AC736" s="436"/>
      <c r="AD736" s="436"/>
    </row>
    <row r="737" ht="15.75" customHeight="1">
      <c r="A737" s="437"/>
      <c r="B737" s="438"/>
      <c r="C737" s="437"/>
      <c r="D737" s="437"/>
      <c r="E737" s="436"/>
      <c r="F737" s="436"/>
      <c r="G737" s="436"/>
      <c r="H737" s="436"/>
      <c r="I737" s="436"/>
      <c r="J737" s="436"/>
      <c r="K737" s="436"/>
      <c r="L737" s="436"/>
      <c r="M737" s="436"/>
      <c r="N737" s="436"/>
      <c r="O737" s="436"/>
      <c r="P737" s="436"/>
      <c r="Q737" s="436"/>
      <c r="R737" s="436"/>
      <c r="S737" s="436"/>
      <c r="T737" s="436"/>
      <c r="U737" s="436"/>
      <c r="V737" s="436"/>
      <c r="W737" s="436"/>
      <c r="X737" s="436"/>
      <c r="Y737" s="436"/>
      <c r="Z737" s="436"/>
      <c r="AA737" s="436"/>
      <c r="AB737" s="436"/>
      <c r="AC737" s="436"/>
      <c r="AD737" s="436"/>
    </row>
    <row r="738" ht="15.75" customHeight="1">
      <c r="A738" s="437"/>
      <c r="B738" s="438"/>
      <c r="C738" s="437"/>
      <c r="D738" s="437"/>
      <c r="E738" s="436"/>
      <c r="F738" s="436"/>
      <c r="G738" s="436"/>
      <c r="H738" s="436"/>
      <c r="I738" s="436"/>
      <c r="J738" s="436"/>
      <c r="K738" s="436"/>
      <c r="L738" s="436"/>
      <c r="M738" s="436"/>
      <c r="N738" s="436"/>
      <c r="O738" s="436"/>
      <c r="P738" s="436"/>
      <c r="Q738" s="436"/>
      <c r="R738" s="436"/>
      <c r="S738" s="436"/>
      <c r="T738" s="436"/>
      <c r="U738" s="436"/>
      <c r="V738" s="436"/>
      <c r="W738" s="436"/>
      <c r="X738" s="436"/>
      <c r="Y738" s="436"/>
      <c r="Z738" s="436"/>
      <c r="AA738" s="436"/>
      <c r="AB738" s="436"/>
      <c r="AC738" s="436"/>
      <c r="AD738" s="436"/>
    </row>
    <row r="739" ht="15.75" customHeight="1">
      <c r="A739" s="437"/>
      <c r="B739" s="438"/>
      <c r="C739" s="437"/>
      <c r="D739" s="437"/>
      <c r="E739" s="436"/>
      <c r="F739" s="436"/>
      <c r="G739" s="436"/>
      <c r="H739" s="436"/>
      <c r="I739" s="436"/>
      <c r="J739" s="436"/>
      <c r="K739" s="436"/>
      <c r="L739" s="436"/>
      <c r="M739" s="436"/>
      <c r="N739" s="436"/>
      <c r="O739" s="436"/>
      <c r="P739" s="436"/>
      <c r="Q739" s="436"/>
      <c r="R739" s="436"/>
      <c r="S739" s="436"/>
      <c r="T739" s="436"/>
      <c r="U739" s="436"/>
      <c r="V739" s="436"/>
      <c r="W739" s="436"/>
      <c r="X739" s="436"/>
      <c r="Y739" s="436"/>
      <c r="Z739" s="436"/>
      <c r="AA739" s="436"/>
      <c r="AB739" s="436"/>
      <c r="AC739" s="436"/>
      <c r="AD739" s="436"/>
    </row>
    <row r="740" ht="15.75" customHeight="1">
      <c r="A740" s="437"/>
      <c r="B740" s="438"/>
      <c r="C740" s="437"/>
      <c r="D740" s="437"/>
      <c r="E740" s="436"/>
      <c r="F740" s="436"/>
      <c r="G740" s="436"/>
      <c r="H740" s="436"/>
      <c r="I740" s="436"/>
      <c r="J740" s="436"/>
      <c r="K740" s="436"/>
      <c r="L740" s="436"/>
      <c r="M740" s="436"/>
      <c r="N740" s="436"/>
      <c r="O740" s="436"/>
      <c r="P740" s="436"/>
      <c r="Q740" s="436"/>
      <c r="R740" s="436"/>
      <c r="S740" s="436"/>
      <c r="T740" s="436"/>
      <c r="U740" s="436"/>
      <c r="V740" s="436"/>
      <c r="W740" s="436"/>
      <c r="X740" s="436"/>
      <c r="Y740" s="436"/>
      <c r="Z740" s="436"/>
      <c r="AA740" s="436"/>
      <c r="AB740" s="436"/>
      <c r="AC740" s="436"/>
      <c r="AD740" s="436"/>
    </row>
    <row r="741" ht="15.75" customHeight="1">
      <c r="A741" s="437"/>
      <c r="B741" s="438"/>
      <c r="C741" s="437"/>
      <c r="D741" s="437"/>
      <c r="E741" s="436"/>
      <c r="F741" s="436"/>
      <c r="G741" s="436"/>
      <c r="H741" s="436"/>
      <c r="I741" s="436"/>
      <c r="J741" s="436"/>
      <c r="K741" s="436"/>
      <c r="L741" s="436"/>
      <c r="M741" s="436"/>
      <c r="N741" s="436"/>
      <c r="O741" s="436"/>
      <c r="P741" s="436"/>
      <c r="Q741" s="436"/>
      <c r="R741" s="436"/>
      <c r="S741" s="436"/>
      <c r="T741" s="436"/>
      <c r="U741" s="436"/>
      <c r="V741" s="436"/>
      <c r="W741" s="436"/>
      <c r="X741" s="436"/>
      <c r="Y741" s="436"/>
      <c r="Z741" s="436"/>
      <c r="AA741" s="436"/>
      <c r="AB741" s="436"/>
      <c r="AC741" s="436"/>
      <c r="AD741" s="436"/>
    </row>
    <row r="742" ht="15.75" customHeight="1">
      <c r="A742" s="437"/>
      <c r="B742" s="438"/>
      <c r="C742" s="437"/>
      <c r="D742" s="437"/>
      <c r="E742" s="436"/>
      <c r="F742" s="436"/>
      <c r="G742" s="436"/>
      <c r="H742" s="436"/>
      <c r="I742" s="436"/>
      <c r="J742" s="436"/>
      <c r="K742" s="436"/>
      <c r="L742" s="436"/>
      <c r="M742" s="436"/>
      <c r="N742" s="436"/>
      <c r="O742" s="436"/>
      <c r="P742" s="436"/>
      <c r="Q742" s="436"/>
      <c r="R742" s="436"/>
      <c r="S742" s="436"/>
      <c r="T742" s="436"/>
      <c r="U742" s="436"/>
      <c r="V742" s="436"/>
      <c r="W742" s="436"/>
      <c r="X742" s="436"/>
      <c r="Y742" s="436"/>
      <c r="Z742" s="436"/>
      <c r="AA742" s="436"/>
      <c r="AB742" s="436"/>
      <c r="AC742" s="436"/>
      <c r="AD742" s="436"/>
    </row>
    <row r="743" ht="15.75" customHeight="1">
      <c r="A743" s="437"/>
      <c r="B743" s="438"/>
      <c r="C743" s="437"/>
      <c r="D743" s="437"/>
      <c r="E743" s="436"/>
      <c r="F743" s="436"/>
      <c r="G743" s="436"/>
      <c r="H743" s="436"/>
      <c r="I743" s="436"/>
      <c r="J743" s="436"/>
      <c r="K743" s="436"/>
      <c r="L743" s="436"/>
      <c r="M743" s="436"/>
      <c r="N743" s="436"/>
      <c r="O743" s="436"/>
      <c r="P743" s="436"/>
      <c r="Q743" s="436"/>
      <c r="R743" s="436"/>
      <c r="S743" s="436"/>
      <c r="T743" s="436"/>
      <c r="U743" s="436"/>
      <c r="V743" s="436"/>
      <c r="W743" s="436"/>
      <c r="X743" s="436"/>
      <c r="Y743" s="436"/>
      <c r="Z743" s="436"/>
      <c r="AA743" s="436"/>
      <c r="AB743" s="436"/>
      <c r="AC743" s="436"/>
      <c r="AD743" s="436"/>
    </row>
    <row r="744" ht="15.75" customHeight="1">
      <c r="A744" s="437"/>
      <c r="B744" s="438"/>
      <c r="C744" s="437"/>
      <c r="D744" s="437"/>
      <c r="E744" s="436"/>
      <c r="F744" s="436"/>
      <c r="G744" s="436"/>
      <c r="H744" s="436"/>
      <c r="I744" s="436"/>
      <c r="J744" s="436"/>
      <c r="K744" s="436"/>
      <c r="L744" s="436"/>
      <c r="M744" s="436"/>
      <c r="N744" s="436"/>
      <c r="O744" s="436"/>
      <c r="P744" s="436"/>
      <c r="Q744" s="436"/>
      <c r="R744" s="436"/>
      <c r="S744" s="436"/>
      <c r="T744" s="436"/>
      <c r="U744" s="436"/>
      <c r="V744" s="436"/>
      <c r="W744" s="436"/>
      <c r="X744" s="436"/>
      <c r="Y744" s="436"/>
      <c r="Z744" s="436"/>
      <c r="AA744" s="436"/>
      <c r="AB744" s="436"/>
      <c r="AC744" s="436"/>
      <c r="AD744" s="436"/>
    </row>
    <row r="745" ht="15.75" customHeight="1">
      <c r="A745" s="437"/>
      <c r="B745" s="438"/>
      <c r="C745" s="437"/>
      <c r="D745" s="437"/>
      <c r="E745" s="436"/>
      <c r="F745" s="436"/>
      <c r="G745" s="436"/>
      <c r="H745" s="436"/>
      <c r="I745" s="436"/>
      <c r="J745" s="436"/>
      <c r="K745" s="436"/>
      <c r="L745" s="436"/>
      <c r="M745" s="436"/>
      <c r="N745" s="436"/>
      <c r="O745" s="436"/>
      <c r="P745" s="436"/>
      <c r="Q745" s="436"/>
      <c r="R745" s="436"/>
      <c r="S745" s="436"/>
      <c r="T745" s="436"/>
      <c r="U745" s="436"/>
      <c r="V745" s="436"/>
      <c r="W745" s="436"/>
      <c r="X745" s="436"/>
      <c r="Y745" s="436"/>
      <c r="Z745" s="436"/>
      <c r="AA745" s="436"/>
      <c r="AB745" s="436"/>
      <c r="AC745" s="436"/>
      <c r="AD745" s="436"/>
    </row>
    <row r="746" ht="15.75" customHeight="1">
      <c r="A746" s="437"/>
      <c r="B746" s="438"/>
      <c r="C746" s="437"/>
      <c r="D746" s="437"/>
      <c r="E746" s="436"/>
      <c r="F746" s="436"/>
      <c r="G746" s="436"/>
      <c r="H746" s="436"/>
      <c r="I746" s="436"/>
      <c r="J746" s="436"/>
      <c r="K746" s="436"/>
      <c r="L746" s="436"/>
      <c r="M746" s="436"/>
      <c r="N746" s="436"/>
      <c r="O746" s="436"/>
      <c r="P746" s="436"/>
      <c r="Q746" s="436"/>
      <c r="R746" s="436"/>
      <c r="S746" s="436"/>
      <c r="T746" s="436"/>
      <c r="U746" s="436"/>
      <c r="V746" s="436"/>
      <c r="W746" s="436"/>
      <c r="X746" s="436"/>
      <c r="Y746" s="436"/>
      <c r="Z746" s="436"/>
      <c r="AA746" s="436"/>
      <c r="AB746" s="436"/>
      <c r="AC746" s="436"/>
      <c r="AD746" s="436"/>
    </row>
    <row r="747" ht="15.75" customHeight="1">
      <c r="A747" s="437"/>
      <c r="B747" s="438"/>
      <c r="C747" s="437"/>
      <c r="D747" s="437"/>
      <c r="E747" s="436"/>
      <c r="F747" s="436"/>
      <c r="G747" s="436"/>
      <c r="H747" s="436"/>
      <c r="I747" s="436"/>
      <c r="J747" s="436"/>
      <c r="K747" s="436"/>
      <c r="L747" s="436"/>
      <c r="M747" s="436"/>
      <c r="N747" s="436"/>
      <c r="O747" s="436"/>
      <c r="P747" s="436"/>
      <c r="Q747" s="436"/>
      <c r="R747" s="436"/>
      <c r="S747" s="436"/>
      <c r="T747" s="436"/>
      <c r="U747" s="436"/>
      <c r="V747" s="436"/>
      <c r="W747" s="436"/>
      <c r="X747" s="436"/>
      <c r="Y747" s="436"/>
      <c r="Z747" s="436"/>
      <c r="AA747" s="436"/>
      <c r="AB747" s="436"/>
      <c r="AC747" s="436"/>
      <c r="AD747" s="436"/>
    </row>
    <row r="748" ht="15.75" customHeight="1">
      <c r="A748" s="437"/>
      <c r="B748" s="438"/>
      <c r="C748" s="437"/>
      <c r="D748" s="437"/>
      <c r="E748" s="436"/>
      <c r="F748" s="436"/>
      <c r="G748" s="436"/>
      <c r="H748" s="436"/>
      <c r="I748" s="436"/>
      <c r="J748" s="436"/>
      <c r="K748" s="436"/>
      <c r="L748" s="436"/>
      <c r="M748" s="436"/>
      <c r="N748" s="436"/>
      <c r="O748" s="436"/>
      <c r="P748" s="436"/>
      <c r="Q748" s="436"/>
      <c r="R748" s="436"/>
      <c r="S748" s="436"/>
      <c r="T748" s="436"/>
      <c r="U748" s="436"/>
      <c r="V748" s="436"/>
      <c r="W748" s="436"/>
      <c r="X748" s="436"/>
      <c r="Y748" s="436"/>
      <c r="Z748" s="436"/>
      <c r="AA748" s="436"/>
      <c r="AB748" s="436"/>
      <c r="AC748" s="436"/>
      <c r="AD748" s="436"/>
    </row>
    <row r="749" ht="15.75" customHeight="1">
      <c r="A749" s="437"/>
      <c r="B749" s="438"/>
      <c r="C749" s="437"/>
      <c r="D749" s="437"/>
      <c r="E749" s="436"/>
      <c r="F749" s="436"/>
      <c r="G749" s="436"/>
      <c r="H749" s="436"/>
      <c r="I749" s="436"/>
      <c r="J749" s="436"/>
      <c r="K749" s="436"/>
      <c r="L749" s="436"/>
      <c r="M749" s="436"/>
      <c r="N749" s="436"/>
      <c r="O749" s="436"/>
      <c r="P749" s="436"/>
      <c r="Q749" s="436"/>
      <c r="R749" s="436"/>
      <c r="S749" s="436"/>
      <c r="T749" s="436"/>
      <c r="U749" s="436"/>
      <c r="V749" s="436"/>
      <c r="W749" s="436"/>
      <c r="X749" s="436"/>
      <c r="Y749" s="436"/>
      <c r="Z749" s="436"/>
      <c r="AA749" s="436"/>
      <c r="AB749" s="436"/>
      <c r="AC749" s="436"/>
      <c r="AD749" s="436"/>
    </row>
    <row r="750" ht="15.75" customHeight="1">
      <c r="A750" s="437"/>
      <c r="B750" s="438"/>
      <c r="C750" s="437"/>
      <c r="D750" s="437"/>
      <c r="E750" s="436"/>
      <c r="F750" s="436"/>
      <c r="G750" s="436"/>
      <c r="H750" s="436"/>
      <c r="I750" s="436"/>
      <c r="J750" s="436"/>
      <c r="K750" s="436"/>
      <c r="L750" s="436"/>
      <c r="M750" s="436"/>
      <c r="N750" s="436"/>
      <c r="O750" s="436"/>
      <c r="P750" s="436"/>
      <c r="Q750" s="436"/>
      <c r="R750" s="436"/>
      <c r="S750" s="436"/>
      <c r="T750" s="436"/>
      <c r="U750" s="436"/>
      <c r="V750" s="436"/>
      <c r="W750" s="436"/>
      <c r="X750" s="436"/>
      <c r="Y750" s="436"/>
      <c r="Z750" s="436"/>
      <c r="AA750" s="436"/>
      <c r="AB750" s="436"/>
      <c r="AC750" s="436"/>
      <c r="AD750" s="436"/>
    </row>
    <row r="751" ht="15.75" customHeight="1">
      <c r="A751" s="437"/>
      <c r="B751" s="438"/>
      <c r="C751" s="437"/>
      <c r="D751" s="437"/>
      <c r="E751" s="436"/>
      <c r="F751" s="436"/>
      <c r="G751" s="436"/>
      <c r="H751" s="436"/>
      <c r="I751" s="436"/>
      <c r="J751" s="436"/>
      <c r="K751" s="436"/>
      <c r="L751" s="436"/>
      <c r="M751" s="436"/>
      <c r="N751" s="436"/>
      <c r="O751" s="436"/>
      <c r="P751" s="436"/>
      <c r="Q751" s="436"/>
      <c r="R751" s="436"/>
      <c r="S751" s="436"/>
      <c r="T751" s="436"/>
      <c r="U751" s="436"/>
      <c r="V751" s="436"/>
      <c r="W751" s="436"/>
      <c r="X751" s="436"/>
      <c r="Y751" s="436"/>
      <c r="Z751" s="436"/>
      <c r="AA751" s="436"/>
      <c r="AB751" s="436"/>
      <c r="AC751" s="436"/>
      <c r="AD751" s="436"/>
    </row>
    <row r="752" ht="15.75" customHeight="1">
      <c r="A752" s="437"/>
      <c r="B752" s="438"/>
      <c r="C752" s="437"/>
      <c r="D752" s="437"/>
      <c r="E752" s="436"/>
      <c r="F752" s="436"/>
      <c r="G752" s="436"/>
      <c r="H752" s="436"/>
      <c r="I752" s="436"/>
      <c r="J752" s="436"/>
      <c r="K752" s="436"/>
      <c r="L752" s="436"/>
      <c r="M752" s="436"/>
      <c r="N752" s="436"/>
      <c r="O752" s="436"/>
      <c r="P752" s="436"/>
      <c r="Q752" s="436"/>
      <c r="R752" s="436"/>
      <c r="S752" s="436"/>
      <c r="T752" s="436"/>
      <c r="U752" s="436"/>
      <c r="V752" s="436"/>
      <c r="W752" s="436"/>
      <c r="X752" s="436"/>
      <c r="Y752" s="436"/>
      <c r="Z752" s="436"/>
      <c r="AA752" s="436"/>
      <c r="AB752" s="436"/>
      <c r="AC752" s="436"/>
      <c r="AD752" s="436"/>
    </row>
    <row r="753" ht="15.75" customHeight="1">
      <c r="A753" s="437"/>
      <c r="B753" s="438"/>
      <c r="C753" s="437"/>
      <c r="D753" s="437"/>
      <c r="E753" s="436"/>
      <c r="F753" s="436"/>
      <c r="G753" s="436"/>
      <c r="H753" s="436"/>
      <c r="I753" s="436"/>
      <c r="J753" s="436"/>
      <c r="K753" s="436"/>
      <c r="L753" s="436"/>
      <c r="M753" s="436"/>
      <c r="N753" s="436"/>
      <c r="O753" s="436"/>
      <c r="P753" s="436"/>
      <c r="Q753" s="436"/>
      <c r="R753" s="436"/>
      <c r="S753" s="436"/>
      <c r="T753" s="436"/>
      <c r="U753" s="436"/>
      <c r="V753" s="436"/>
      <c r="W753" s="436"/>
      <c r="X753" s="436"/>
      <c r="Y753" s="436"/>
      <c r="Z753" s="436"/>
      <c r="AA753" s="436"/>
      <c r="AB753" s="436"/>
      <c r="AC753" s="436"/>
      <c r="AD753" s="436"/>
    </row>
    <row r="754" ht="15.75" customHeight="1">
      <c r="A754" s="437"/>
      <c r="B754" s="438"/>
      <c r="C754" s="437"/>
      <c r="D754" s="437"/>
      <c r="E754" s="436"/>
      <c r="F754" s="436"/>
      <c r="G754" s="436"/>
      <c r="H754" s="436"/>
      <c r="I754" s="436"/>
      <c r="J754" s="436"/>
      <c r="K754" s="436"/>
      <c r="L754" s="436"/>
      <c r="M754" s="436"/>
      <c r="N754" s="436"/>
      <c r="O754" s="436"/>
      <c r="P754" s="436"/>
      <c r="Q754" s="436"/>
      <c r="R754" s="436"/>
      <c r="S754" s="436"/>
      <c r="T754" s="436"/>
      <c r="U754" s="436"/>
      <c r="V754" s="436"/>
      <c r="W754" s="436"/>
      <c r="X754" s="436"/>
      <c r="Y754" s="436"/>
      <c r="Z754" s="436"/>
      <c r="AA754" s="436"/>
      <c r="AB754" s="436"/>
      <c r="AC754" s="436"/>
      <c r="AD754" s="436"/>
    </row>
    <row r="755" ht="15.75" customHeight="1">
      <c r="A755" s="437"/>
      <c r="B755" s="438"/>
      <c r="C755" s="437"/>
      <c r="D755" s="437"/>
      <c r="E755" s="436"/>
      <c r="F755" s="436"/>
      <c r="G755" s="436"/>
      <c r="H755" s="436"/>
      <c r="I755" s="436"/>
      <c r="J755" s="436"/>
      <c r="K755" s="436"/>
      <c r="L755" s="436"/>
      <c r="M755" s="436"/>
      <c r="N755" s="436"/>
      <c r="O755" s="436"/>
      <c r="P755" s="436"/>
      <c r="Q755" s="436"/>
      <c r="R755" s="436"/>
      <c r="S755" s="436"/>
      <c r="T755" s="436"/>
      <c r="U755" s="436"/>
      <c r="V755" s="436"/>
      <c r="W755" s="436"/>
      <c r="X755" s="436"/>
      <c r="Y755" s="436"/>
      <c r="Z755" s="436"/>
      <c r="AA755" s="436"/>
      <c r="AB755" s="436"/>
      <c r="AC755" s="436"/>
      <c r="AD755" s="436"/>
    </row>
    <row r="756" ht="15.75" customHeight="1">
      <c r="A756" s="437"/>
      <c r="B756" s="438"/>
      <c r="C756" s="437"/>
      <c r="D756" s="437"/>
      <c r="E756" s="436"/>
      <c r="F756" s="436"/>
      <c r="G756" s="436"/>
      <c r="H756" s="436"/>
      <c r="I756" s="436"/>
      <c r="J756" s="436"/>
      <c r="K756" s="436"/>
      <c r="L756" s="436"/>
      <c r="M756" s="436"/>
      <c r="N756" s="436"/>
      <c r="O756" s="436"/>
      <c r="P756" s="436"/>
      <c r="Q756" s="436"/>
      <c r="R756" s="436"/>
      <c r="S756" s="436"/>
      <c r="T756" s="436"/>
      <c r="U756" s="436"/>
      <c r="V756" s="436"/>
      <c r="W756" s="436"/>
      <c r="X756" s="436"/>
      <c r="Y756" s="436"/>
      <c r="Z756" s="436"/>
      <c r="AA756" s="436"/>
      <c r="AB756" s="436"/>
      <c r="AC756" s="436"/>
      <c r="AD756" s="436"/>
    </row>
    <row r="757" ht="15.75" customHeight="1">
      <c r="A757" s="437"/>
      <c r="B757" s="438"/>
      <c r="C757" s="437"/>
      <c r="D757" s="437"/>
      <c r="E757" s="436"/>
      <c r="F757" s="436"/>
      <c r="G757" s="436"/>
      <c r="H757" s="436"/>
      <c r="I757" s="436"/>
      <c r="J757" s="436"/>
      <c r="K757" s="436"/>
      <c r="L757" s="436"/>
      <c r="M757" s="436"/>
      <c r="N757" s="436"/>
      <c r="O757" s="436"/>
      <c r="P757" s="436"/>
      <c r="Q757" s="436"/>
      <c r="R757" s="436"/>
      <c r="S757" s="436"/>
      <c r="T757" s="436"/>
      <c r="U757" s="436"/>
      <c r="V757" s="436"/>
      <c r="W757" s="436"/>
      <c r="X757" s="436"/>
      <c r="Y757" s="436"/>
      <c r="Z757" s="436"/>
      <c r="AA757" s="436"/>
      <c r="AB757" s="436"/>
      <c r="AC757" s="436"/>
      <c r="AD757" s="436"/>
    </row>
    <row r="758" ht="15.75" customHeight="1">
      <c r="A758" s="437"/>
      <c r="B758" s="438"/>
      <c r="C758" s="437"/>
      <c r="D758" s="437"/>
      <c r="E758" s="436"/>
      <c r="F758" s="436"/>
      <c r="G758" s="436"/>
      <c r="H758" s="436"/>
      <c r="I758" s="436"/>
      <c r="J758" s="436"/>
      <c r="K758" s="436"/>
      <c r="L758" s="436"/>
      <c r="M758" s="436"/>
      <c r="N758" s="436"/>
      <c r="O758" s="436"/>
      <c r="P758" s="436"/>
      <c r="Q758" s="436"/>
      <c r="R758" s="436"/>
      <c r="S758" s="436"/>
      <c r="T758" s="436"/>
      <c r="U758" s="436"/>
      <c r="V758" s="436"/>
      <c r="W758" s="436"/>
      <c r="X758" s="436"/>
      <c r="Y758" s="436"/>
      <c r="Z758" s="436"/>
      <c r="AA758" s="436"/>
      <c r="AB758" s="436"/>
      <c r="AC758" s="436"/>
      <c r="AD758" s="436"/>
    </row>
    <row r="759" ht="15.75" customHeight="1">
      <c r="A759" s="437"/>
      <c r="B759" s="438"/>
      <c r="C759" s="437"/>
      <c r="D759" s="437"/>
      <c r="E759" s="436"/>
      <c r="F759" s="436"/>
      <c r="G759" s="436"/>
      <c r="H759" s="436"/>
      <c r="I759" s="436"/>
      <c r="J759" s="436"/>
      <c r="K759" s="436"/>
      <c r="L759" s="436"/>
      <c r="M759" s="436"/>
      <c r="N759" s="436"/>
      <c r="O759" s="436"/>
      <c r="P759" s="436"/>
      <c r="Q759" s="436"/>
      <c r="R759" s="436"/>
      <c r="S759" s="436"/>
      <c r="T759" s="436"/>
      <c r="U759" s="436"/>
      <c r="V759" s="436"/>
      <c r="W759" s="436"/>
      <c r="X759" s="436"/>
      <c r="Y759" s="436"/>
      <c r="Z759" s="436"/>
      <c r="AA759" s="436"/>
      <c r="AB759" s="436"/>
      <c r="AC759" s="436"/>
      <c r="AD759" s="436"/>
    </row>
    <row r="760" ht="15.75" customHeight="1">
      <c r="A760" s="437"/>
      <c r="B760" s="438"/>
      <c r="C760" s="437"/>
      <c r="D760" s="437"/>
      <c r="E760" s="436"/>
      <c r="F760" s="436"/>
      <c r="G760" s="436"/>
      <c r="H760" s="436"/>
      <c r="I760" s="436"/>
      <c r="J760" s="436"/>
      <c r="K760" s="436"/>
      <c r="L760" s="436"/>
      <c r="M760" s="436"/>
      <c r="N760" s="436"/>
      <c r="O760" s="436"/>
      <c r="P760" s="436"/>
      <c r="Q760" s="436"/>
      <c r="R760" s="436"/>
      <c r="S760" s="436"/>
      <c r="T760" s="436"/>
      <c r="U760" s="436"/>
      <c r="V760" s="436"/>
      <c r="W760" s="436"/>
      <c r="X760" s="436"/>
      <c r="Y760" s="436"/>
      <c r="Z760" s="436"/>
      <c r="AA760" s="436"/>
      <c r="AB760" s="436"/>
      <c r="AC760" s="436"/>
      <c r="AD760" s="436"/>
    </row>
    <row r="761" ht="15.75" customHeight="1">
      <c r="A761" s="437"/>
      <c r="B761" s="438"/>
      <c r="C761" s="437"/>
      <c r="D761" s="437"/>
      <c r="E761" s="436"/>
      <c r="F761" s="436"/>
      <c r="G761" s="436"/>
      <c r="H761" s="436"/>
      <c r="I761" s="436"/>
      <c r="J761" s="436"/>
      <c r="K761" s="436"/>
      <c r="L761" s="436"/>
      <c r="M761" s="436"/>
      <c r="N761" s="436"/>
      <c r="O761" s="436"/>
      <c r="P761" s="436"/>
      <c r="Q761" s="436"/>
      <c r="R761" s="436"/>
      <c r="S761" s="436"/>
      <c r="T761" s="436"/>
      <c r="U761" s="436"/>
      <c r="V761" s="436"/>
      <c r="W761" s="436"/>
      <c r="X761" s="436"/>
      <c r="Y761" s="436"/>
      <c r="Z761" s="436"/>
      <c r="AA761" s="436"/>
      <c r="AB761" s="436"/>
      <c r="AC761" s="436"/>
      <c r="AD761" s="436"/>
    </row>
    <row r="762" ht="15.75" customHeight="1">
      <c r="A762" s="437"/>
      <c r="B762" s="438"/>
      <c r="C762" s="437"/>
      <c r="D762" s="437"/>
      <c r="E762" s="436"/>
      <c r="F762" s="436"/>
      <c r="G762" s="436"/>
      <c r="H762" s="436"/>
      <c r="I762" s="436"/>
      <c r="J762" s="436"/>
      <c r="K762" s="436"/>
      <c r="L762" s="436"/>
      <c r="M762" s="436"/>
      <c r="N762" s="436"/>
      <c r="O762" s="436"/>
      <c r="P762" s="436"/>
      <c r="Q762" s="436"/>
      <c r="R762" s="436"/>
      <c r="S762" s="436"/>
      <c r="T762" s="436"/>
      <c r="U762" s="436"/>
      <c r="V762" s="436"/>
      <c r="W762" s="436"/>
      <c r="X762" s="436"/>
      <c r="Y762" s="436"/>
      <c r="Z762" s="436"/>
      <c r="AA762" s="436"/>
      <c r="AB762" s="436"/>
      <c r="AC762" s="436"/>
      <c r="AD762" s="436"/>
    </row>
    <row r="763" ht="15.75" customHeight="1">
      <c r="A763" s="437"/>
      <c r="B763" s="438"/>
      <c r="C763" s="437"/>
      <c r="D763" s="437"/>
      <c r="E763" s="436"/>
      <c r="F763" s="436"/>
      <c r="G763" s="436"/>
      <c r="H763" s="436"/>
      <c r="I763" s="436"/>
      <c r="J763" s="436"/>
      <c r="K763" s="436"/>
      <c r="L763" s="436"/>
      <c r="M763" s="436"/>
      <c r="N763" s="436"/>
      <c r="O763" s="436"/>
      <c r="P763" s="436"/>
      <c r="Q763" s="436"/>
      <c r="R763" s="436"/>
      <c r="S763" s="436"/>
      <c r="T763" s="436"/>
      <c r="U763" s="436"/>
      <c r="V763" s="436"/>
      <c r="W763" s="436"/>
      <c r="X763" s="436"/>
      <c r="Y763" s="436"/>
      <c r="Z763" s="436"/>
      <c r="AA763" s="436"/>
      <c r="AB763" s="436"/>
      <c r="AC763" s="436"/>
      <c r="AD763" s="436"/>
    </row>
    <row r="764" ht="15.75" customHeight="1">
      <c r="A764" s="437"/>
      <c r="B764" s="438"/>
      <c r="C764" s="437"/>
      <c r="D764" s="437"/>
      <c r="E764" s="436"/>
      <c r="F764" s="436"/>
      <c r="G764" s="436"/>
      <c r="H764" s="436"/>
      <c r="I764" s="436"/>
      <c r="J764" s="436"/>
      <c r="K764" s="436"/>
      <c r="L764" s="436"/>
      <c r="M764" s="436"/>
      <c r="N764" s="436"/>
      <c r="O764" s="436"/>
      <c r="P764" s="436"/>
      <c r="Q764" s="436"/>
      <c r="R764" s="436"/>
      <c r="S764" s="436"/>
      <c r="T764" s="436"/>
      <c r="U764" s="436"/>
      <c r="V764" s="436"/>
      <c r="W764" s="436"/>
      <c r="X764" s="436"/>
      <c r="Y764" s="436"/>
      <c r="Z764" s="436"/>
      <c r="AA764" s="436"/>
      <c r="AB764" s="436"/>
      <c r="AC764" s="436"/>
      <c r="AD764" s="436"/>
    </row>
    <row r="765" ht="15.75" customHeight="1">
      <c r="A765" s="437"/>
      <c r="B765" s="438"/>
      <c r="C765" s="437"/>
      <c r="D765" s="437"/>
      <c r="E765" s="436"/>
      <c r="F765" s="436"/>
      <c r="G765" s="436"/>
      <c r="H765" s="436"/>
      <c r="I765" s="436"/>
      <c r="J765" s="436"/>
      <c r="K765" s="436"/>
      <c r="L765" s="436"/>
      <c r="M765" s="436"/>
      <c r="N765" s="436"/>
      <c r="O765" s="436"/>
      <c r="P765" s="436"/>
      <c r="Q765" s="436"/>
      <c r="R765" s="436"/>
      <c r="S765" s="436"/>
      <c r="T765" s="436"/>
      <c r="U765" s="436"/>
      <c r="V765" s="436"/>
      <c r="W765" s="436"/>
      <c r="X765" s="436"/>
      <c r="Y765" s="436"/>
      <c r="Z765" s="436"/>
      <c r="AA765" s="436"/>
      <c r="AB765" s="436"/>
      <c r="AC765" s="436"/>
      <c r="AD765" s="436"/>
    </row>
    <row r="766" ht="15.75" customHeight="1">
      <c r="A766" s="437"/>
      <c r="B766" s="438"/>
      <c r="C766" s="437"/>
      <c r="D766" s="437"/>
      <c r="E766" s="436"/>
      <c r="F766" s="436"/>
      <c r="G766" s="436"/>
      <c r="H766" s="436"/>
      <c r="I766" s="436"/>
      <c r="J766" s="436"/>
      <c r="K766" s="436"/>
      <c r="L766" s="436"/>
      <c r="M766" s="436"/>
      <c r="N766" s="436"/>
      <c r="O766" s="436"/>
      <c r="P766" s="436"/>
      <c r="Q766" s="436"/>
      <c r="R766" s="436"/>
      <c r="S766" s="436"/>
      <c r="T766" s="436"/>
      <c r="U766" s="436"/>
      <c r="V766" s="436"/>
      <c r="W766" s="436"/>
      <c r="X766" s="436"/>
      <c r="Y766" s="436"/>
      <c r="Z766" s="436"/>
      <c r="AA766" s="436"/>
      <c r="AB766" s="436"/>
      <c r="AC766" s="436"/>
      <c r="AD766" s="436"/>
    </row>
    <row r="767" ht="15.75" customHeight="1">
      <c r="A767" s="437"/>
      <c r="B767" s="438"/>
      <c r="C767" s="437"/>
      <c r="D767" s="437"/>
      <c r="E767" s="436"/>
      <c r="F767" s="436"/>
      <c r="G767" s="436"/>
      <c r="H767" s="436"/>
      <c r="I767" s="436"/>
      <c r="J767" s="436"/>
      <c r="K767" s="436"/>
      <c r="L767" s="436"/>
      <c r="M767" s="436"/>
      <c r="N767" s="436"/>
      <c r="O767" s="436"/>
      <c r="P767" s="436"/>
      <c r="Q767" s="436"/>
      <c r="R767" s="436"/>
      <c r="S767" s="436"/>
      <c r="T767" s="436"/>
      <c r="U767" s="436"/>
      <c r="V767" s="436"/>
      <c r="W767" s="436"/>
      <c r="X767" s="436"/>
      <c r="Y767" s="436"/>
      <c r="Z767" s="436"/>
      <c r="AA767" s="436"/>
      <c r="AB767" s="436"/>
      <c r="AC767" s="436"/>
      <c r="AD767" s="436"/>
    </row>
    <row r="768" ht="15.75" customHeight="1">
      <c r="A768" s="437"/>
      <c r="B768" s="438"/>
      <c r="C768" s="437"/>
      <c r="D768" s="437"/>
      <c r="E768" s="436"/>
      <c r="F768" s="436"/>
      <c r="G768" s="436"/>
      <c r="H768" s="436"/>
      <c r="I768" s="436"/>
      <c r="J768" s="436"/>
      <c r="K768" s="436"/>
      <c r="L768" s="436"/>
      <c r="M768" s="436"/>
      <c r="N768" s="436"/>
      <c r="O768" s="436"/>
      <c r="P768" s="436"/>
      <c r="Q768" s="436"/>
      <c r="R768" s="436"/>
      <c r="S768" s="436"/>
      <c r="T768" s="436"/>
      <c r="U768" s="436"/>
      <c r="V768" s="436"/>
      <c r="W768" s="436"/>
      <c r="X768" s="436"/>
      <c r="Y768" s="436"/>
      <c r="Z768" s="436"/>
      <c r="AA768" s="436"/>
      <c r="AB768" s="436"/>
      <c r="AC768" s="436"/>
      <c r="AD768" s="436"/>
    </row>
    <row r="769" ht="15.75" customHeight="1">
      <c r="A769" s="437"/>
      <c r="B769" s="438"/>
      <c r="C769" s="437"/>
      <c r="D769" s="437"/>
      <c r="E769" s="436"/>
      <c r="F769" s="436"/>
      <c r="G769" s="436"/>
      <c r="H769" s="436"/>
      <c r="I769" s="436"/>
      <c r="J769" s="436"/>
      <c r="K769" s="436"/>
      <c r="L769" s="436"/>
      <c r="M769" s="436"/>
      <c r="N769" s="436"/>
      <c r="O769" s="436"/>
      <c r="P769" s="436"/>
      <c r="Q769" s="436"/>
      <c r="R769" s="436"/>
      <c r="S769" s="436"/>
      <c r="T769" s="436"/>
      <c r="U769" s="436"/>
      <c r="V769" s="436"/>
      <c r="W769" s="436"/>
      <c r="X769" s="436"/>
      <c r="Y769" s="436"/>
      <c r="Z769" s="436"/>
      <c r="AA769" s="436"/>
      <c r="AB769" s="436"/>
      <c r="AC769" s="436"/>
      <c r="AD769" s="436"/>
    </row>
    <row r="770" ht="15.75" customHeight="1">
      <c r="A770" s="437"/>
      <c r="B770" s="438"/>
      <c r="C770" s="437"/>
      <c r="D770" s="437"/>
      <c r="E770" s="436"/>
      <c r="F770" s="436"/>
      <c r="G770" s="436"/>
      <c r="H770" s="436"/>
      <c r="I770" s="436"/>
      <c r="J770" s="436"/>
      <c r="K770" s="436"/>
      <c r="L770" s="436"/>
      <c r="M770" s="436"/>
      <c r="N770" s="436"/>
      <c r="O770" s="436"/>
      <c r="P770" s="436"/>
      <c r="Q770" s="436"/>
      <c r="R770" s="436"/>
      <c r="S770" s="436"/>
      <c r="T770" s="436"/>
      <c r="U770" s="436"/>
      <c r="V770" s="436"/>
      <c r="W770" s="436"/>
      <c r="X770" s="436"/>
      <c r="Y770" s="436"/>
      <c r="Z770" s="436"/>
      <c r="AA770" s="436"/>
      <c r="AB770" s="436"/>
      <c r="AC770" s="436"/>
      <c r="AD770" s="436"/>
    </row>
    <row r="771" ht="15.75" customHeight="1">
      <c r="A771" s="437"/>
      <c r="B771" s="438"/>
      <c r="C771" s="437"/>
      <c r="D771" s="437"/>
      <c r="E771" s="436"/>
      <c r="F771" s="436"/>
      <c r="G771" s="436"/>
      <c r="H771" s="436"/>
      <c r="I771" s="436"/>
      <c r="J771" s="436"/>
      <c r="K771" s="436"/>
      <c r="L771" s="436"/>
      <c r="M771" s="436"/>
      <c r="N771" s="436"/>
      <c r="O771" s="436"/>
      <c r="P771" s="436"/>
      <c r="Q771" s="436"/>
      <c r="R771" s="436"/>
      <c r="S771" s="436"/>
      <c r="T771" s="436"/>
      <c r="U771" s="436"/>
      <c r="V771" s="436"/>
      <c r="W771" s="436"/>
      <c r="X771" s="436"/>
      <c r="Y771" s="436"/>
      <c r="Z771" s="436"/>
      <c r="AA771" s="436"/>
      <c r="AB771" s="436"/>
      <c r="AC771" s="436"/>
      <c r="AD771" s="436"/>
    </row>
    <row r="772" ht="15.75" customHeight="1">
      <c r="A772" s="437"/>
      <c r="B772" s="438"/>
      <c r="C772" s="437"/>
      <c r="D772" s="437"/>
      <c r="E772" s="436"/>
      <c r="F772" s="436"/>
      <c r="G772" s="436"/>
      <c r="H772" s="436"/>
      <c r="I772" s="436"/>
      <c r="J772" s="436"/>
      <c r="K772" s="436"/>
      <c r="L772" s="436"/>
      <c r="M772" s="436"/>
      <c r="N772" s="436"/>
      <c r="O772" s="436"/>
      <c r="P772" s="436"/>
      <c r="Q772" s="436"/>
      <c r="R772" s="436"/>
      <c r="S772" s="436"/>
      <c r="T772" s="436"/>
      <c r="U772" s="436"/>
      <c r="V772" s="436"/>
      <c r="W772" s="436"/>
      <c r="X772" s="436"/>
      <c r="Y772" s="436"/>
      <c r="Z772" s="436"/>
      <c r="AA772" s="436"/>
      <c r="AB772" s="436"/>
      <c r="AC772" s="436"/>
      <c r="AD772" s="436"/>
    </row>
    <row r="773" ht="15.75" customHeight="1">
      <c r="A773" s="437"/>
      <c r="B773" s="438"/>
      <c r="C773" s="437"/>
      <c r="D773" s="437"/>
      <c r="E773" s="436"/>
      <c r="F773" s="436"/>
      <c r="G773" s="436"/>
      <c r="H773" s="436"/>
      <c r="I773" s="436"/>
      <c r="J773" s="436"/>
      <c r="K773" s="436"/>
      <c r="L773" s="436"/>
      <c r="M773" s="436"/>
      <c r="N773" s="436"/>
      <c r="O773" s="436"/>
      <c r="P773" s="436"/>
      <c r="Q773" s="436"/>
      <c r="R773" s="436"/>
      <c r="S773" s="436"/>
      <c r="T773" s="436"/>
      <c r="U773" s="436"/>
      <c r="V773" s="436"/>
      <c r="W773" s="436"/>
      <c r="X773" s="436"/>
      <c r="Y773" s="436"/>
      <c r="Z773" s="436"/>
      <c r="AA773" s="436"/>
      <c r="AB773" s="436"/>
      <c r="AC773" s="436"/>
      <c r="AD773" s="436"/>
    </row>
    <row r="774" ht="15.75" customHeight="1">
      <c r="A774" s="437"/>
      <c r="B774" s="438"/>
      <c r="C774" s="437"/>
      <c r="D774" s="437"/>
      <c r="E774" s="436"/>
      <c r="F774" s="436"/>
      <c r="G774" s="436"/>
      <c r="H774" s="436"/>
      <c r="I774" s="436"/>
      <c r="J774" s="436"/>
      <c r="K774" s="436"/>
      <c r="L774" s="436"/>
      <c r="M774" s="436"/>
      <c r="N774" s="436"/>
      <c r="O774" s="436"/>
      <c r="P774" s="436"/>
      <c r="Q774" s="436"/>
      <c r="R774" s="436"/>
      <c r="S774" s="436"/>
      <c r="T774" s="436"/>
      <c r="U774" s="436"/>
      <c r="V774" s="436"/>
      <c r="W774" s="436"/>
      <c r="X774" s="436"/>
      <c r="Y774" s="436"/>
      <c r="Z774" s="436"/>
      <c r="AA774" s="436"/>
      <c r="AB774" s="436"/>
      <c r="AC774" s="436"/>
      <c r="AD774" s="436"/>
    </row>
    <row r="775" ht="15.75" customHeight="1">
      <c r="A775" s="437"/>
      <c r="B775" s="438"/>
      <c r="C775" s="437"/>
      <c r="D775" s="437"/>
      <c r="E775" s="436"/>
      <c r="F775" s="436"/>
      <c r="G775" s="436"/>
      <c r="H775" s="436"/>
      <c r="I775" s="436"/>
      <c r="J775" s="436"/>
      <c r="K775" s="436"/>
      <c r="L775" s="436"/>
      <c r="M775" s="436"/>
      <c r="N775" s="436"/>
      <c r="O775" s="436"/>
      <c r="P775" s="436"/>
      <c r="Q775" s="436"/>
      <c r="R775" s="436"/>
      <c r="S775" s="436"/>
      <c r="T775" s="436"/>
      <c r="U775" s="436"/>
      <c r="V775" s="436"/>
      <c r="W775" s="436"/>
      <c r="X775" s="436"/>
      <c r="Y775" s="436"/>
      <c r="Z775" s="436"/>
      <c r="AA775" s="436"/>
      <c r="AB775" s="436"/>
      <c r="AC775" s="436"/>
      <c r="AD775" s="436"/>
    </row>
    <row r="776" ht="15.75" customHeight="1">
      <c r="A776" s="437"/>
      <c r="B776" s="438"/>
      <c r="C776" s="437"/>
      <c r="D776" s="437"/>
      <c r="E776" s="436"/>
      <c r="F776" s="436"/>
      <c r="G776" s="436"/>
      <c r="H776" s="436"/>
      <c r="I776" s="436"/>
      <c r="J776" s="436"/>
      <c r="K776" s="436"/>
      <c r="L776" s="436"/>
      <c r="M776" s="436"/>
      <c r="N776" s="436"/>
      <c r="O776" s="436"/>
      <c r="P776" s="436"/>
      <c r="Q776" s="436"/>
      <c r="R776" s="436"/>
      <c r="S776" s="436"/>
      <c r="T776" s="436"/>
      <c r="U776" s="436"/>
      <c r="V776" s="436"/>
      <c r="W776" s="436"/>
      <c r="X776" s="436"/>
      <c r="Y776" s="436"/>
      <c r="Z776" s="436"/>
      <c r="AA776" s="436"/>
      <c r="AB776" s="436"/>
      <c r="AC776" s="436"/>
      <c r="AD776" s="436"/>
    </row>
    <row r="777" ht="15.75" customHeight="1">
      <c r="A777" s="437"/>
      <c r="B777" s="438"/>
      <c r="C777" s="437"/>
      <c r="D777" s="437"/>
      <c r="E777" s="436"/>
      <c r="F777" s="436"/>
      <c r="G777" s="436"/>
      <c r="H777" s="436"/>
      <c r="I777" s="436"/>
      <c r="J777" s="436"/>
      <c r="K777" s="436"/>
      <c r="L777" s="436"/>
      <c r="M777" s="436"/>
      <c r="N777" s="436"/>
      <c r="O777" s="436"/>
      <c r="P777" s="436"/>
      <c r="Q777" s="436"/>
      <c r="R777" s="436"/>
      <c r="S777" s="436"/>
      <c r="T777" s="436"/>
      <c r="U777" s="436"/>
      <c r="V777" s="436"/>
      <c r="W777" s="436"/>
      <c r="X777" s="436"/>
      <c r="Y777" s="436"/>
      <c r="Z777" s="436"/>
      <c r="AA777" s="436"/>
      <c r="AB777" s="436"/>
      <c r="AC777" s="436"/>
      <c r="AD777" s="436"/>
    </row>
    <row r="778" ht="15.75" customHeight="1">
      <c r="A778" s="437"/>
      <c r="B778" s="438"/>
      <c r="C778" s="437"/>
      <c r="D778" s="437"/>
      <c r="E778" s="436"/>
      <c r="F778" s="436"/>
      <c r="G778" s="436"/>
      <c r="H778" s="436"/>
      <c r="I778" s="436"/>
      <c r="J778" s="436"/>
      <c r="K778" s="436"/>
      <c r="L778" s="436"/>
      <c r="M778" s="436"/>
      <c r="N778" s="436"/>
      <c r="O778" s="436"/>
      <c r="P778" s="436"/>
      <c r="Q778" s="436"/>
      <c r="R778" s="436"/>
      <c r="S778" s="436"/>
      <c r="T778" s="436"/>
      <c r="U778" s="436"/>
      <c r="V778" s="436"/>
      <c r="W778" s="436"/>
      <c r="X778" s="436"/>
      <c r="Y778" s="436"/>
      <c r="Z778" s="436"/>
      <c r="AA778" s="436"/>
      <c r="AB778" s="436"/>
      <c r="AC778" s="436"/>
      <c r="AD778" s="436"/>
    </row>
    <row r="779" ht="15.75" customHeight="1">
      <c r="A779" s="437"/>
      <c r="B779" s="438"/>
      <c r="C779" s="437"/>
      <c r="D779" s="437"/>
      <c r="E779" s="436"/>
      <c r="F779" s="436"/>
      <c r="G779" s="436"/>
      <c r="H779" s="436"/>
      <c r="I779" s="436"/>
      <c r="J779" s="436"/>
      <c r="K779" s="436"/>
      <c r="L779" s="436"/>
      <c r="M779" s="436"/>
      <c r="N779" s="436"/>
      <c r="O779" s="436"/>
      <c r="P779" s="436"/>
      <c r="Q779" s="436"/>
      <c r="R779" s="436"/>
      <c r="S779" s="436"/>
      <c r="T779" s="436"/>
      <c r="U779" s="436"/>
      <c r="V779" s="436"/>
      <c r="W779" s="436"/>
      <c r="X779" s="436"/>
      <c r="Y779" s="436"/>
      <c r="Z779" s="436"/>
      <c r="AA779" s="436"/>
      <c r="AB779" s="436"/>
      <c r="AC779" s="436"/>
      <c r="AD779" s="436"/>
    </row>
    <row r="780" ht="15.75" customHeight="1">
      <c r="A780" s="437"/>
      <c r="B780" s="438"/>
      <c r="C780" s="437"/>
      <c r="D780" s="437"/>
      <c r="E780" s="436"/>
      <c r="F780" s="436"/>
      <c r="G780" s="436"/>
      <c r="H780" s="436"/>
      <c r="I780" s="436"/>
      <c r="J780" s="436"/>
      <c r="K780" s="436"/>
      <c r="L780" s="436"/>
      <c r="M780" s="436"/>
      <c r="N780" s="436"/>
      <c r="O780" s="436"/>
      <c r="P780" s="436"/>
      <c r="Q780" s="436"/>
      <c r="R780" s="436"/>
      <c r="S780" s="436"/>
      <c r="T780" s="436"/>
      <c r="U780" s="436"/>
      <c r="V780" s="436"/>
      <c r="W780" s="436"/>
      <c r="X780" s="436"/>
      <c r="Y780" s="436"/>
      <c r="Z780" s="436"/>
      <c r="AA780" s="436"/>
      <c r="AB780" s="436"/>
      <c r="AC780" s="436"/>
      <c r="AD780" s="436"/>
    </row>
    <row r="781" ht="15.75" customHeight="1">
      <c r="A781" s="437"/>
      <c r="B781" s="438"/>
      <c r="C781" s="437"/>
      <c r="D781" s="437"/>
      <c r="E781" s="436"/>
      <c r="F781" s="436"/>
      <c r="G781" s="436"/>
      <c r="H781" s="436"/>
      <c r="I781" s="436"/>
      <c r="J781" s="436"/>
      <c r="K781" s="436"/>
      <c r="L781" s="436"/>
      <c r="M781" s="436"/>
      <c r="N781" s="436"/>
      <c r="O781" s="436"/>
      <c r="P781" s="436"/>
      <c r="Q781" s="436"/>
      <c r="R781" s="436"/>
      <c r="S781" s="436"/>
      <c r="T781" s="436"/>
      <c r="U781" s="436"/>
      <c r="V781" s="436"/>
      <c r="W781" s="436"/>
      <c r="X781" s="436"/>
      <c r="Y781" s="436"/>
      <c r="Z781" s="436"/>
      <c r="AA781" s="436"/>
      <c r="AB781" s="436"/>
      <c r="AC781" s="436"/>
      <c r="AD781" s="436"/>
    </row>
    <row r="782" ht="15.75" customHeight="1">
      <c r="A782" s="437"/>
      <c r="B782" s="438"/>
      <c r="C782" s="437"/>
      <c r="D782" s="437"/>
      <c r="E782" s="436"/>
      <c r="F782" s="436"/>
      <c r="G782" s="436"/>
      <c r="H782" s="436"/>
      <c r="I782" s="436"/>
      <c r="J782" s="436"/>
      <c r="K782" s="436"/>
      <c r="L782" s="436"/>
      <c r="M782" s="436"/>
      <c r="N782" s="436"/>
      <c r="O782" s="436"/>
      <c r="P782" s="436"/>
      <c r="Q782" s="436"/>
      <c r="R782" s="436"/>
      <c r="S782" s="436"/>
      <c r="T782" s="436"/>
      <c r="U782" s="436"/>
      <c r="V782" s="436"/>
      <c r="W782" s="436"/>
      <c r="X782" s="436"/>
      <c r="Y782" s="436"/>
      <c r="Z782" s="436"/>
      <c r="AA782" s="436"/>
      <c r="AB782" s="436"/>
      <c r="AC782" s="436"/>
      <c r="AD782" s="436"/>
    </row>
    <row r="783" ht="15.75" customHeight="1">
      <c r="A783" s="437"/>
      <c r="B783" s="438"/>
      <c r="C783" s="437"/>
      <c r="D783" s="437"/>
      <c r="E783" s="436"/>
      <c r="F783" s="436"/>
      <c r="G783" s="436"/>
      <c r="H783" s="436"/>
      <c r="I783" s="436"/>
      <c r="J783" s="436"/>
      <c r="K783" s="436"/>
      <c r="L783" s="436"/>
      <c r="M783" s="436"/>
      <c r="N783" s="436"/>
      <c r="O783" s="436"/>
      <c r="P783" s="436"/>
      <c r="Q783" s="436"/>
      <c r="R783" s="436"/>
      <c r="S783" s="436"/>
      <c r="T783" s="436"/>
      <c r="U783" s="436"/>
      <c r="V783" s="436"/>
      <c r="W783" s="436"/>
      <c r="X783" s="436"/>
      <c r="Y783" s="436"/>
      <c r="Z783" s="436"/>
      <c r="AA783" s="436"/>
      <c r="AB783" s="436"/>
      <c r="AC783" s="436"/>
      <c r="AD783" s="436"/>
    </row>
    <row r="784" ht="15.75" customHeight="1">
      <c r="A784" s="437"/>
      <c r="B784" s="438"/>
      <c r="C784" s="437"/>
      <c r="D784" s="437"/>
      <c r="E784" s="436"/>
      <c r="F784" s="436"/>
      <c r="G784" s="436"/>
      <c r="H784" s="436"/>
      <c r="I784" s="436"/>
      <c r="J784" s="436"/>
      <c r="K784" s="436"/>
      <c r="L784" s="436"/>
      <c r="M784" s="436"/>
      <c r="N784" s="436"/>
      <c r="O784" s="436"/>
      <c r="P784" s="436"/>
      <c r="Q784" s="436"/>
      <c r="R784" s="436"/>
      <c r="S784" s="436"/>
      <c r="T784" s="436"/>
      <c r="U784" s="436"/>
      <c r="V784" s="436"/>
      <c r="W784" s="436"/>
      <c r="X784" s="436"/>
      <c r="Y784" s="436"/>
      <c r="Z784" s="436"/>
      <c r="AA784" s="436"/>
      <c r="AB784" s="436"/>
      <c r="AC784" s="436"/>
      <c r="AD784" s="436"/>
    </row>
    <row r="785" ht="15.75" customHeight="1">
      <c r="A785" s="437"/>
      <c r="B785" s="438"/>
      <c r="C785" s="437"/>
      <c r="D785" s="437"/>
      <c r="E785" s="436"/>
      <c r="F785" s="436"/>
      <c r="G785" s="436"/>
      <c r="H785" s="436"/>
      <c r="I785" s="436"/>
      <c r="J785" s="436"/>
      <c r="K785" s="436"/>
      <c r="L785" s="436"/>
      <c r="M785" s="436"/>
      <c r="N785" s="436"/>
      <c r="O785" s="436"/>
      <c r="P785" s="436"/>
      <c r="Q785" s="436"/>
      <c r="R785" s="436"/>
      <c r="S785" s="436"/>
      <c r="T785" s="436"/>
      <c r="U785" s="436"/>
      <c r="V785" s="436"/>
      <c r="W785" s="436"/>
      <c r="X785" s="436"/>
      <c r="Y785" s="436"/>
      <c r="Z785" s="436"/>
      <c r="AA785" s="436"/>
      <c r="AB785" s="436"/>
      <c r="AC785" s="436"/>
      <c r="AD785" s="436"/>
    </row>
    <row r="786" ht="15.75" customHeight="1">
      <c r="A786" s="437"/>
      <c r="B786" s="438"/>
      <c r="C786" s="437"/>
      <c r="D786" s="437"/>
      <c r="E786" s="436"/>
      <c r="F786" s="436"/>
      <c r="G786" s="436"/>
      <c r="H786" s="436"/>
      <c r="I786" s="436"/>
      <c r="J786" s="436"/>
      <c r="K786" s="436"/>
      <c r="L786" s="436"/>
      <c r="M786" s="436"/>
      <c r="N786" s="436"/>
      <c r="O786" s="436"/>
      <c r="P786" s="436"/>
      <c r="Q786" s="436"/>
      <c r="R786" s="436"/>
      <c r="S786" s="436"/>
      <c r="T786" s="436"/>
      <c r="U786" s="436"/>
      <c r="V786" s="436"/>
      <c r="W786" s="436"/>
      <c r="X786" s="436"/>
      <c r="Y786" s="436"/>
      <c r="Z786" s="436"/>
      <c r="AA786" s="436"/>
      <c r="AB786" s="436"/>
      <c r="AC786" s="436"/>
      <c r="AD786" s="436"/>
    </row>
    <row r="787" ht="15.75" customHeight="1">
      <c r="A787" s="437"/>
      <c r="B787" s="438"/>
      <c r="C787" s="437"/>
      <c r="D787" s="437"/>
      <c r="E787" s="436"/>
      <c r="F787" s="436"/>
      <c r="G787" s="436"/>
      <c r="H787" s="436"/>
      <c r="I787" s="436"/>
      <c r="J787" s="436"/>
      <c r="K787" s="436"/>
      <c r="L787" s="436"/>
      <c r="M787" s="436"/>
      <c r="N787" s="436"/>
      <c r="O787" s="436"/>
      <c r="P787" s="436"/>
      <c r="Q787" s="436"/>
      <c r="R787" s="436"/>
      <c r="S787" s="436"/>
      <c r="T787" s="436"/>
      <c r="U787" s="436"/>
      <c r="V787" s="436"/>
      <c r="W787" s="436"/>
      <c r="X787" s="436"/>
      <c r="Y787" s="436"/>
      <c r="Z787" s="436"/>
      <c r="AA787" s="436"/>
      <c r="AB787" s="436"/>
      <c r="AC787" s="436"/>
      <c r="AD787" s="436"/>
    </row>
    <row r="788" ht="15.75" customHeight="1">
      <c r="A788" s="437"/>
      <c r="B788" s="438"/>
      <c r="C788" s="437"/>
      <c r="D788" s="437"/>
      <c r="E788" s="436"/>
      <c r="F788" s="436"/>
      <c r="G788" s="436"/>
      <c r="H788" s="436"/>
      <c r="I788" s="436"/>
      <c r="J788" s="436"/>
      <c r="K788" s="436"/>
      <c r="L788" s="436"/>
      <c r="M788" s="436"/>
      <c r="N788" s="436"/>
      <c r="O788" s="436"/>
      <c r="P788" s="436"/>
      <c r="Q788" s="436"/>
      <c r="R788" s="436"/>
      <c r="S788" s="436"/>
      <c r="T788" s="436"/>
      <c r="U788" s="436"/>
      <c r="V788" s="436"/>
      <c r="W788" s="436"/>
      <c r="X788" s="436"/>
      <c r="Y788" s="436"/>
      <c r="Z788" s="436"/>
      <c r="AA788" s="436"/>
      <c r="AB788" s="436"/>
      <c r="AC788" s="436"/>
      <c r="AD788" s="436"/>
    </row>
    <row r="789" ht="15.75" customHeight="1">
      <c r="A789" s="437"/>
      <c r="B789" s="438"/>
      <c r="C789" s="437"/>
      <c r="D789" s="437"/>
      <c r="E789" s="436"/>
      <c r="F789" s="436"/>
      <c r="G789" s="436"/>
      <c r="H789" s="436"/>
      <c r="I789" s="436"/>
      <c r="J789" s="436"/>
      <c r="K789" s="436"/>
      <c r="L789" s="436"/>
      <c r="M789" s="436"/>
      <c r="N789" s="436"/>
      <c r="O789" s="436"/>
      <c r="P789" s="436"/>
      <c r="Q789" s="436"/>
      <c r="R789" s="436"/>
      <c r="S789" s="436"/>
      <c r="T789" s="436"/>
      <c r="U789" s="436"/>
      <c r="V789" s="436"/>
      <c r="W789" s="436"/>
      <c r="X789" s="436"/>
      <c r="Y789" s="436"/>
      <c r="Z789" s="436"/>
      <c r="AA789" s="436"/>
      <c r="AB789" s="436"/>
      <c r="AC789" s="436"/>
      <c r="AD789" s="436"/>
    </row>
    <row r="790" ht="15.75" customHeight="1">
      <c r="A790" s="437"/>
      <c r="B790" s="438"/>
      <c r="C790" s="437"/>
      <c r="D790" s="437"/>
      <c r="E790" s="436"/>
      <c r="F790" s="436"/>
      <c r="G790" s="436"/>
      <c r="H790" s="436"/>
      <c r="I790" s="436"/>
      <c r="J790" s="436"/>
      <c r="K790" s="436"/>
      <c r="L790" s="436"/>
      <c r="M790" s="436"/>
      <c r="N790" s="436"/>
      <c r="O790" s="436"/>
      <c r="P790" s="436"/>
      <c r="Q790" s="436"/>
      <c r="R790" s="436"/>
      <c r="S790" s="436"/>
      <c r="T790" s="436"/>
      <c r="U790" s="436"/>
      <c r="V790" s="436"/>
      <c r="W790" s="436"/>
      <c r="X790" s="436"/>
      <c r="Y790" s="436"/>
      <c r="Z790" s="436"/>
      <c r="AA790" s="436"/>
      <c r="AB790" s="436"/>
      <c r="AC790" s="436"/>
      <c r="AD790" s="436"/>
    </row>
    <row r="791" ht="15.75" customHeight="1">
      <c r="A791" s="437"/>
      <c r="B791" s="438"/>
      <c r="C791" s="437"/>
      <c r="D791" s="437"/>
      <c r="E791" s="436"/>
      <c r="F791" s="436"/>
      <c r="G791" s="436"/>
      <c r="H791" s="436"/>
      <c r="I791" s="436"/>
      <c r="J791" s="436"/>
      <c r="K791" s="436"/>
      <c r="L791" s="436"/>
      <c r="M791" s="436"/>
      <c r="N791" s="436"/>
      <c r="O791" s="436"/>
      <c r="P791" s="436"/>
      <c r="Q791" s="436"/>
      <c r="R791" s="436"/>
      <c r="S791" s="436"/>
      <c r="T791" s="436"/>
      <c r="U791" s="436"/>
      <c r="V791" s="436"/>
      <c r="W791" s="436"/>
      <c r="X791" s="436"/>
      <c r="Y791" s="436"/>
      <c r="Z791" s="436"/>
      <c r="AA791" s="436"/>
      <c r="AB791" s="436"/>
      <c r="AC791" s="436"/>
      <c r="AD791" s="436"/>
    </row>
    <row r="792" ht="15.75" customHeight="1">
      <c r="A792" s="437"/>
      <c r="B792" s="438"/>
      <c r="C792" s="437"/>
      <c r="D792" s="437"/>
      <c r="E792" s="436"/>
      <c r="F792" s="436"/>
      <c r="G792" s="436"/>
      <c r="H792" s="436"/>
      <c r="I792" s="436"/>
      <c r="J792" s="436"/>
      <c r="K792" s="436"/>
      <c r="L792" s="436"/>
      <c r="M792" s="436"/>
      <c r="N792" s="436"/>
      <c r="O792" s="436"/>
      <c r="P792" s="436"/>
      <c r="Q792" s="436"/>
      <c r="R792" s="436"/>
      <c r="S792" s="436"/>
      <c r="T792" s="436"/>
      <c r="U792" s="436"/>
      <c r="V792" s="436"/>
      <c r="W792" s="436"/>
      <c r="X792" s="436"/>
      <c r="Y792" s="436"/>
      <c r="Z792" s="436"/>
      <c r="AA792" s="436"/>
      <c r="AB792" s="436"/>
      <c r="AC792" s="436"/>
      <c r="AD792" s="436"/>
    </row>
    <row r="793" ht="15.75" customHeight="1">
      <c r="A793" s="437"/>
      <c r="B793" s="438"/>
      <c r="C793" s="437"/>
      <c r="D793" s="437"/>
      <c r="E793" s="436"/>
      <c r="F793" s="436"/>
      <c r="G793" s="436"/>
      <c r="H793" s="436"/>
      <c r="I793" s="436"/>
      <c r="J793" s="436"/>
      <c r="K793" s="436"/>
      <c r="L793" s="436"/>
      <c r="M793" s="436"/>
      <c r="N793" s="436"/>
      <c r="O793" s="436"/>
      <c r="P793" s="436"/>
      <c r="Q793" s="436"/>
      <c r="R793" s="436"/>
      <c r="S793" s="436"/>
      <c r="T793" s="436"/>
      <c r="U793" s="436"/>
      <c r="V793" s="436"/>
      <c r="W793" s="436"/>
      <c r="X793" s="436"/>
      <c r="Y793" s="436"/>
      <c r="Z793" s="436"/>
      <c r="AA793" s="436"/>
      <c r="AB793" s="436"/>
      <c r="AC793" s="436"/>
      <c r="AD793" s="436"/>
    </row>
    <row r="794" ht="15.75" customHeight="1">
      <c r="A794" s="437"/>
      <c r="B794" s="438"/>
      <c r="C794" s="437"/>
      <c r="D794" s="437"/>
      <c r="E794" s="436"/>
      <c r="F794" s="436"/>
      <c r="G794" s="436"/>
      <c r="H794" s="436"/>
      <c r="I794" s="436"/>
      <c r="J794" s="436"/>
      <c r="K794" s="436"/>
      <c r="L794" s="436"/>
      <c r="M794" s="436"/>
      <c r="N794" s="436"/>
      <c r="O794" s="436"/>
      <c r="P794" s="436"/>
      <c r="Q794" s="436"/>
      <c r="R794" s="436"/>
      <c r="S794" s="436"/>
      <c r="T794" s="436"/>
      <c r="U794" s="436"/>
      <c r="V794" s="436"/>
      <c r="W794" s="436"/>
      <c r="X794" s="436"/>
      <c r="Y794" s="436"/>
      <c r="Z794" s="436"/>
      <c r="AA794" s="436"/>
      <c r="AB794" s="436"/>
      <c r="AC794" s="436"/>
      <c r="AD794" s="436"/>
    </row>
    <row r="795" ht="15.75" customHeight="1">
      <c r="A795" s="437"/>
      <c r="B795" s="438"/>
      <c r="C795" s="437"/>
      <c r="D795" s="437"/>
      <c r="E795" s="436"/>
      <c r="F795" s="436"/>
      <c r="G795" s="436"/>
      <c r="H795" s="436"/>
      <c r="I795" s="436"/>
      <c r="J795" s="436"/>
      <c r="K795" s="436"/>
      <c r="L795" s="436"/>
      <c r="M795" s="436"/>
      <c r="N795" s="436"/>
      <c r="O795" s="436"/>
      <c r="P795" s="436"/>
      <c r="Q795" s="436"/>
      <c r="R795" s="436"/>
      <c r="S795" s="436"/>
      <c r="T795" s="436"/>
      <c r="U795" s="436"/>
      <c r="V795" s="436"/>
      <c r="W795" s="436"/>
      <c r="X795" s="436"/>
      <c r="Y795" s="436"/>
      <c r="Z795" s="436"/>
      <c r="AA795" s="436"/>
      <c r="AB795" s="436"/>
      <c r="AC795" s="436"/>
      <c r="AD795" s="436"/>
    </row>
    <row r="796" ht="15.75" customHeight="1">
      <c r="A796" s="437"/>
      <c r="B796" s="438"/>
      <c r="C796" s="437"/>
      <c r="D796" s="437"/>
      <c r="E796" s="436"/>
      <c r="F796" s="436"/>
      <c r="G796" s="436"/>
      <c r="H796" s="436"/>
      <c r="I796" s="436"/>
      <c r="J796" s="436"/>
      <c r="K796" s="436"/>
      <c r="L796" s="436"/>
      <c r="M796" s="436"/>
      <c r="N796" s="436"/>
      <c r="O796" s="436"/>
      <c r="P796" s="436"/>
      <c r="Q796" s="436"/>
      <c r="R796" s="436"/>
      <c r="S796" s="436"/>
      <c r="T796" s="436"/>
      <c r="U796" s="436"/>
      <c r="V796" s="436"/>
      <c r="W796" s="436"/>
      <c r="X796" s="436"/>
      <c r="Y796" s="436"/>
      <c r="Z796" s="436"/>
      <c r="AA796" s="436"/>
      <c r="AB796" s="436"/>
      <c r="AC796" s="436"/>
      <c r="AD796" s="436"/>
    </row>
    <row r="797" ht="15.75" customHeight="1">
      <c r="A797" s="437"/>
      <c r="B797" s="438"/>
      <c r="C797" s="437"/>
      <c r="D797" s="437"/>
      <c r="E797" s="436"/>
      <c r="F797" s="436"/>
      <c r="G797" s="436"/>
      <c r="H797" s="436"/>
      <c r="I797" s="436"/>
      <c r="J797" s="436"/>
      <c r="K797" s="436"/>
      <c r="L797" s="436"/>
      <c r="M797" s="436"/>
      <c r="N797" s="436"/>
      <c r="O797" s="436"/>
      <c r="P797" s="436"/>
      <c r="Q797" s="436"/>
      <c r="R797" s="436"/>
      <c r="S797" s="436"/>
      <c r="T797" s="436"/>
      <c r="U797" s="436"/>
      <c r="V797" s="436"/>
      <c r="W797" s="436"/>
      <c r="X797" s="436"/>
      <c r="Y797" s="436"/>
      <c r="Z797" s="436"/>
      <c r="AA797" s="436"/>
      <c r="AB797" s="436"/>
      <c r="AC797" s="436"/>
      <c r="AD797" s="436"/>
    </row>
    <row r="798" ht="15.75" customHeight="1">
      <c r="A798" s="437"/>
      <c r="B798" s="438"/>
      <c r="C798" s="437"/>
      <c r="D798" s="437"/>
      <c r="E798" s="436"/>
      <c r="F798" s="436"/>
      <c r="G798" s="436"/>
      <c r="H798" s="436"/>
      <c r="I798" s="436"/>
      <c r="J798" s="436"/>
      <c r="K798" s="436"/>
      <c r="L798" s="436"/>
      <c r="M798" s="436"/>
      <c r="N798" s="436"/>
      <c r="O798" s="436"/>
      <c r="P798" s="436"/>
      <c r="Q798" s="436"/>
      <c r="R798" s="436"/>
      <c r="S798" s="436"/>
      <c r="T798" s="436"/>
      <c r="U798" s="436"/>
      <c r="V798" s="436"/>
      <c r="W798" s="436"/>
      <c r="X798" s="436"/>
      <c r="Y798" s="436"/>
      <c r="Z798" s="436"/>
      <c r="AA798" s="436"/>
      <c r="AB798" s="436"/>
      <c r="AC798" s="436"/>
      <c r="AD798" s="436"/>
    </row>
    <row r="799" ht="15.75" customHeight="1">
      <c r="A799" s="437"/>
      <c r="B799" s="438"/>
      <c r="C799" s="437"/>
      <c r="D799" s="437"/>
      <c r="E799" s="436"/>
      <c r="F799" s="436"/>
      <c r="G799" s="436"/>
      <c r="H799" s="436"/>
      <c r="I799" s="436"/>
      <c r="J799" s="436"/>
      <c r="K799" s="436"/>
      <c r="L799" s="436"/>
      <c r="M799" s="436"/>
      <c r="N799" s="436"/>
      <c r="O799" s="436"/>
      <c r="P799" s="436"/>
      <c r="Q799" s="436"/>
      <c r="R799" s="436"/>
      <c r="S799" s="436"/>
      <c r="T799" s="436"/>
      <c r="U799" s="436"/>
      <c r="V799" s="436"/>
      <c r="W799" s="436"/>
      <c r="X799" s="436"/>
      <c r="Y799" s="436"/>
      <c r="Z799" s="436"/>
      <c r="AA799" s="436"/>
      <c r="AB799" s="436"/>
      <c r="AC799" s="436"/>
      <c r="AD799" s="436"/>
    </row>
    <row r="800" ht="15.75" customHeight="1">
      <c r="A800" s="437"/>
      <c r="B800" s="438"/>
      <c r="C800" s="437"/>
      <c r="D800" s="437"/>
      <c r="E800" s="436"/>
      <c r="F800" s="436"/>
      <c r="G800" s="436"/>
      <c r="H800" s="436"/>
      <c r="I800" s="436"/>
      <c r="J800" s="436"/>
      <c r="K800" s="436"/>
      <c r="L800" s="436"/>
      <c r="M800" s="436"/>
      <c r="N800" s="436"/>
      <c r="O800" s="436"/>
      <c r="P800" s="436"/>
      <c r="Q800" s="436"/>
      <c r="R800" s="436"/>
      <c r="S800" s="436"/>
      <c r="T800" s="436"/>
      <c r="U800" s="436"/>
      <c r="V800" s="436"/>
      <c r="W800" s="436"/>
      <c r="X800" s="436"/>
      <c r="Y800" s="436"/>
      <c r="Z800" s="436"/>
      <c r="AA800" s="436"/>
      <c r="AB800" s="436"/>
      <c r="AC800" s="436"/>
      <c r="AD800" s="436"/>
    </row>
    <row r="801" ht="15.75" customHeight="1">
      <c r="A801" s="437"/>
      <c r="B801" s="438"/>
      <c r="C801" s="437"/>
      <c r="D801" s="437"/>
      <c r="E801" s="436"/>
      <c r="F801" s="436"/>
      <c r="G801" s="436"/>
      <c r="H801" s="436"/>
      <c r="I801" s="436"/>
      <c r="J801" s="436"/>
      <c r="K801" s="436"/>
      <c r="L801" s="436"/>
      <c r="M801" s="436"/>
      <c r="N801" s="436"/>
      <c r="O801" s="436"/>
      <c r="P801" s="436"/>
      <c r="Q801" s="436"/>
      <c r="R801" s="436"/>
      <c r="S801" s="436"/>
      <c r="T801" s="436"/>
      <c r="U801" s="436"/>
      <c r="V801" s="436"/>
      <c r="W801" s="436"/>
      <c r="X801" s="436"/>
      <c r="Y801" s="436"/>
      <c r="Z801" s="436"/>
      <c r="AA801" s="436"/>
      <c r="AB801" s="436"/>
      <c r="AC801" s="436"/>
      <c r="AD801" s="436"/>
    </row>
    <row r="802" ht="15.75" customHeight="1">
      <c r="A802" s="437"/>
      <c r="B802" s="438"/>
      <c r="C802" s="437"/>
      <c r="D802" s="437"/>
      <c r="E802" s="436"/>
      <c r="F802" s="436"/>
      <c r="G802" s="436"/>
      <c r="H802" s="436"/>
      <c r="I802" s="436"/>
      <c r="J802" s="436"/>
      <c r="K802" s="436"/>
      <c r="L802" s="436"/>
      <c r="M802" s="436"/>
      <c r="N802" s="436"/>
      <c r="O802" s="436"/>
      <c r="P802" s="436"/>
      <c r="Q802" s="436"/>
      <c r="R802" s="436"/>
      <c r="S802" s="436"/>
      <c r="T802" s="436"/>
      <c r="U802" s="436"/>
      <c r="V802" s="436"/>
      <c r="W802" s="436"/>
      <c r="X802" s="436"/>
      <c r="Y802" s="436"/>
      <c r="Z802" s="436"/>
      <c r="AA802" s="436"/>
      <c r="AB802" s="436"/>
      <c r="AC802" s="436"/>
      <c r="AD802" s="436"/>
    </row>
    <row r="803" ht="15.75" customHeight="1">
      <c r="A803" s="437"/>
      <c r="B803" s="438"/>
      <c r="C803" s="437"/>
      <c r="D803" s="437"/>
      <c r="E803" s="436"/>
      <c r="F803" s="436"/>
      <c r="G803" s="436"/>
      <c r="H803" s="436"/>
      <c r="I803" s="436"/>
      <c r="J803" s="436"/>
      <c r="K803" s="436"/>
      <c r="L803" s="436"/>
      <c r="M803" s="436"/>
      <c r="N803" s="436"/>
      <c r="O803" s="436"/>
      <c r="P803" s="436"/>
      <c r="Q803" s="436"/>
      <c r="R803" s="436"/>
      <c r="S803" s="436"/>
      <c r="T803" s="436"/>
      <c r="U803" s="436"/>
      <c r="V803" s="436"/>
      <c r="W803" s="436"/>
      <c r="X803" s="436"/>
      <c r="Y803" s="436"/>
      <c r="Z803" s="436"/>
      <c r="AA803" s="436"/>
      <c r="AB803" s="436"/>
      <c r="AC803" s="436"/>
      <c r="AD803" s="436"/>
    </row>
    <row r="804" ht="15.75" customHeight="1">
      <c r="A804" s="437"/>
      <c r="B804" s="438"/>
      <c r="C804" s="437"/>
      <c r="D804" s="437"/>
      <c r="E804" s="436"/>
      <c r="F804" s="436"/>
      <c r="G804" s="436"/>
      <c r="H804" s="436"/>
      <c r="I804" s="436"/>
      <c r="J804" s="436"/>
      <c r="K804" s="436"/>
      <c r="L804" s="436"/>
      <c r="M804" s="436"/>
      <c r="N804" s="436"/>
      <c r="O804" s="436"/>
      <c r="P804" s="436"/>
      <c r="Q804" s="436"/>
      <c r="R804" s="436"/>
      <c r="S804" s="436"/>
      <c r="T804" s="436"/>
      <c r="U804" s="436"/>
      <c r="V804" s="436"/>
      <c r="W804" s="436"/>
      <c r="X804" s="436"/>
      <c r="Y804" s="436"/>
      <c r="Z804" s="436"/>
      <c r="AA804" s="436"/>
      <c r="AB804" s="436"/>
      <c r="AC804" s="436"/>
      <c r="AD804" s="436"/>
    </row>
    <row r="805" ht="15.75" customHeight="1">
      <c r="A805" s="437"/>
      <c r="B805" s="438"/>
      <c r="C805" s="437"/>
      <c r="D805" s="437"/>
      <c r="E805" s="436"/>
      <c r="F805" s="436"/>
      <c r="G805" s="436"/>
      <c r="H805" s="436"/>
      <c r="I805" s="436"/>
      <c r="J805" s="436"/>
      <c r="K805" s="436"/>
      <c r="L805" s="436"/>
      <c r="M805" s="436"/>
      <c r="N805" s="436"/>
      <c r="O805" s="436"/>
      <c r="P805" s="436"/>
      <c r="Q805" s="436"/>
      <c r="R805" s="436"/>
      <c r="S805" s="436"/>
      <c r="T805" s="436"/>
      <c r="U805" s="436"/>
      <c r="V805" s="436"/>
      <c r="W805" s="436"/>
      <c r="X805" s="436"/>
      <c r="Y805" s="436"/>
      <c r="Z805" s="436"/>
      <c r="AA805" s="436"/>
      <c r="AB805" s="436"/>
      <c r="AC805" s="436"/>
      <c r="AD805" s="436"/>
    </row>
    <row r="806" ht="15.75" customHeight="1">
      <c r="A806" s="437"/>
      <c r="B806" s="438"/>
      <c r="C806" s="437"/>
      <c r="D806" s="437"/>
      <c r="E806" s="436"/>
      <c r="F806" s="436"/>
      <c r="G806" s="436"/>
      <c r="H806" s="436"/>
      <c r="I806" s="436"/>
      <c r="J806" s="436"/>
      <c r="K806" s="436"/>
      <c r="L806" s="436"/>
      <c r="M806" s="436"/>
      <c r="N806" s="436"/>
      <c r="O806" s="436"/>
      <c r="P806" s="436"/>
      <c r="Q806" s="436"/>
      <c r="R806" s="436"/>
      <c r="S806" s="436"/>
      <c r="T806" s="436"/>
      <c r="U806" s="436"/>
      <c r="V806" s="436"/>
      <c r="W806" s="436"/>
      <c r="X806" s="436"/>
      <c r="Y806" s="436"/>
      <c r="Z806" s="436"/>
      <c r="AA806" s="436"/>
      <c r="AB806" s="436"/>
      <c r="AC806" s="436"/>
      <c r="AD806" s="436"/>
    </row>
    <row r="807" ht="15.75" customHeight="1">
      <c r="A807" s="437"/>
      <c r="B807" s="438"/>
      <c r="C807" s="437"/>
      <c r="D807" s="437"/>
      <c r="E807" s="436"/>
      <c r="F807" s="436"/>
      <c r="G807" s="436"/>
      <c r="H807" s="436"/>
      <c r="I807" s="436"/>
      <c r="J807" s="436"/>
      <c r="K807" s="436"/>
      <c r="L807" s="436"/>
      <c r="M807" s="436"/>
      <c r="N807" s="436"/>
      <c r="O807" s="436"/>
      <c r="P807" s="436"/>
      <c r="Q807" s="436"/>
      <c r="R807" s="436"/>
      <c r="S807" s="436"/>
      <c r="T807" s="436"/>
      <c r="U807" s="436"/>
      <c r="V807" s="436"/>
      <c r="W807" s="436"/>
      <c r="X807" s="436"/>
      <c r="Y807" s="436"/>
      <c r="Z807" s="436"/>
      <c r="AA807" s="436"/>
      <c r="AB807" s="436"/>
      <c r="AC807" s="436"/>
      <c r="AD807" s="436"/>
    </row>
    <row r="808" ht="15.75" customHeight="1">
      <c r="A808" s="437"/>
      <c r="B808" s="438"/>
      <c r="C808" s="437"/>
      <c r="D808" s="437"/>
      <c r="E808" s="436"/>
      <c r="F808" s="436"/>
      <c r="G808" s="436"/>
      <c r="H808" s="436"/>
      <c r="I808" s="436"/>
      <c r="J808" s="436"/>
      <c r="K808" s="436"/>
      <c r="L808" s="436"/>
      <c r="M808" s="436"/>
      <c r="N808" s="436"/>
      <c r="O808" s="436"/>
      <c r="P808" s="436"/>
      <c r="Q808" s="436"/>
      <c r="R808" s="436"/>
      <c r="S808" s="436"/>
      <c r="T808" s="436"/>
      <c r="U808" s="436"/>
      <c r="V808" s="436"/>
      <c r="W808" s="436"/>
      <c r="X808" s="436"/>
      <c r="Y808" s="436"/>
      <c r="Z808" s="436"/>
      <c r="AA808" s="436"/>
      <c r="AB808" s="436"/>
      <c r="AC808" s="436"/>
      <c r="AD808" s="436"/>
    </row>
    <row r="809" ht="15.75" customHeight="1">
      <c r="A809" s="437"/>
      <c r="B809" s="438"/>
      <c r="C809" s="437"/>
      <c r="D809" s="437"/>
      <c r="E809" s="436"/>
      <c r="F809" s="436"/>
      <c r="G809" s="436"/>
      <c r="H809" s="436"/>
      <c r="I809" s="436"/>
      <c r="J809" s="436"/>
      <c r="K809" s="436"/>
      <c r="L809" s="436"/>
      <c r="M809" s="436"/>
      <c r="N809" s="436"/>
      <c r="O809" s="436"/>
      <c r="P809" s="436"/>
      <c r="Q809" s="436"/>
      <c r="R809" s="436"/>
      <c r="S809" s="436"/>
      <c r="T809" s="436"/>
      <c r="U809" s="436"/>
      <c r="V809" s="436"/>
      <c r="W809" s="436"/>
      <c r="X809" s="436"/>
      <c r="Y809" s="436"/>
      <c r="Z809" s="436"/>
      <c r="AA809" s="436"/>
      <c r="AB809" s="436"/>
      <c r="AC809" s="436"/>
      <c r="AD809" s="436"/>
    </row>
    <row r="810" ht="15.75" customHeight="1">
      <c r="A810" s="437"/>
      <c r="B810" s="438"/>
      <c r="C810" s="437"/>
      <c r="D810" s="437"/>
      <c r="E810" s="436"/>
      <c r="F810" s="436"/>
      <c r="G810" s="436"/>
      <c r="H810" s="436"/>
      <c r="I810" s="436"/>
      <c r="J810" s="436"/>
      <c r="K810" s="436"/>
      <c r="L810" s="436"/>
      <c r="M810" s="436"/>
      <c r="N810" s="436"/>
      <c r="O810" s="436"/>
      <c r="P810" s="436"/>
      <c r="Q810" s="436"/>
      <c r="R810" s="436"/>
      <c r="S810" s="436"/>
      <c r="T810" s="436"/>
      <c r="U810" s="436"/>
      <c r="V810" s="436"/>
      <c r="W810" s="436"/>
      <c r="X810" s="436"/>
      <c r="Y810" s="436"/>
      <c r="Z810" s="436"/>
      <c r="AA810" s="436"/>
      <c r="AB810" s="436"/>
      <c r="AC810" s="436"/>
      <c r="AD810" s="436"/>
    </row>
    <row r="811" ht="15.75" customHeight="1">
      <c r="A811" s="437"/>
      <c r="B811" s="438"/>
      <c r="C811" s="437"/>
      <c r="D811" s="437"/>
      <c r="E811" s="436"/>
      <c r="F811" s="436"/>
      <c r="G811" s="436"/>
      <c r="H811" s="436"/>
      <c r="I811" s="436"/>
      <c r="J811" s="436"/>
      <c r="K811" s="436"/>
      <c r="L811" s="436"/>
      <c r="M811" s="436"/>
      <c r="N811" s="436"/>
      <c r="O811" s="436"/>
      <c r="P811" s="436"/>
      <c r="Q811" s="436"/>
      <c r="R811" s="436"/>
      <c r="S811" s="436"/>
      <c r="T811" s="436"/>
      <c r="U811" s="436"/>
      <c r="V811" s="436"/>
      <c r="W811" s="436"/>
      <c r="X811" s="436"/>
      <c r="Y811" s="436"/>
      <c r="Z811" s="436"/>
      <c r="AA811" s="436"/>
      <c r="AB811" s="436"/>
      <c r="AC811" s="436"/>
      <c r="AD811" s="436"/>
    </row>
    <row r="812" ht="15.75" customHeight="1">
      <c r="A812" s="437"/>
      <c r="B812" s="438"/>
      <c r="C812" s="437"/>
      <c r="D812" s="437"/>
      <c r="E812" s="436"/>
      <c r="F812" s="436"/>
      <c r="G812" s="436"/>
      <c r="H812" s="436"/>
      <c r="I812" s="436"/>
      <c r="J812" s="436"/>
      <c r="K812" s="436"/>
      <c r="L812" s="436"/>
      <c r="M812" s="436"/>
      <c r="N812" s="436"/>
      <c r="O812" s="436"/>
      <c r="P812" s="436"/>
      <c r="Q812" s="436"/>
      <c r="R812" s="436"/>
      <c r="S812" s="436"/>
      <c r="T812" s="436"/>
      <c r="U812" s="436"/>
      <c r="V812" s="436"/>
      <c r="W812" s="436"/>
      <c r="X812" s="436"/>
      <c r="Y812" s="436"/>
      <c r="Z812" s="436"/>
      <c r="AA812" s="436"/>
      <c r="AB812" s="436"/>
      <c r="AC812" s="436"/>
      <c r="AD812" s="436"/>
    </row>
    <row r="813" ht="15.75" customHeight="1">
      <c r="A813" s="437"/>
      <c r="B813" s="438"/>
      <c r="C813" s="437"/>
      <c r="D813" s="437"/>
      <c r="E813" s="436"/>
      <c r="F813" s="436"/>
      <c r="G813" s="436"/>
      <c r="H813" s="436"/>
      <c r="I813" s="436"/>
      <c r="J813" s="436"/>
      <c r="K813" s="436"/>
      <c r="L813" s="436"/>
      <c r="M813" s="436"/>
      <c r="N813" s="436"/>
      <c r="O813" s="436"/>
      <c r="P813" s="436"/>
      <c r="Q813" s="436"/>
      <c r="R813" s="436"/>
      <c r="S813" s="436"/>
      <c r="T813" s="436"/>
      <c r="U813" s="436"/>
      <c r="V813" s="436"/>
      <c r="W813" s="436"/>
      <c r="X813" s="436"/>
      <c r="Y813" s="436"/>
      <c r="Z813" s="436"/>
      <c r="AA813" s="436"/>
      <c r="AB813" s="436"/>
      <c r="AC813" s="436"/>
      <c r="AD813" s="436"/>
    </row>
    <row r="814" ht="15.75" customHeight="1">
      <c r="A814" s="437"/>
      <c r="B814" s="438"/>
      <c r="C814" s="437"/>
      <c r="D814" s="437"/>
      <c r="E814" s="436"/>
      <c r="F814" s="436"/>
      <c r="G814" s="436"/>
      <c r="H814" s="436"/>
      <c r="I814" s="436"/>
      <c r="J814" s="436"/>
      <c r="K814" s="436"/>
      <c r="L814" s="436"/>
      <c r="M814" s="436"/>
      <c r="N814" s="436"/>
      <c r="O814" s="436"/>
      <c r="P814" s="436"/>
      <c r="Q814" s="436"/>
      <c r="R814" s="436"/>
      <c r="S814" s="436"/>
      <c r="T814" s="436"/>
      <c r="U814" s="436"/>
      <c r="V814" s="436"/>
      <c r="W814" s="436"/>
      <c r="X814" s="436"/>
      <c r="Y814" s="436"/>
      <c r="Z814" s="436"/>
      <c r="AA814" s="436"/>
      <c r="AB814" s="436"/>
      <c r="AC814" s="436"/>
      <c r="AD814" s="436"/>
    </row>
    <row r="815" ht="15.75" customHeight="1">
      <c r="A815" s="437"/>
      <c r="B815" s="438"/>
      <c r="C815" s="437"/>
      <c r="D815" s="437"/>
      <c r="E815" s="436"/>
      <c r="F815" s="436"/>
      <c r="G815" s="436"/>
      <c r="H815" s="436"/>
      <c r="I815" s="436"/>
      <c r="J815" s="436"/>
      <c r="K815" s="436"/>
      <c r="L815" s="436"/>
      <c r="M815" s="436"/>
      <c r="N815" s="436"/>
      <c r="O815" s="436"/>
      <c r="P815" s="436"/>
      <c r="Q815" s="436"/>
      <c r="R815" s="436"/>
      <c r="S815" s="436"/>
      <c r="T815" s="436"/>
      <c r="U815" s="436"/>
      <c r="V815" s="436"/>
      <c r="W815" s="436"/>
      <c r="X815" s="436"/>
      <c r="Y815" s="436"/>
      <c r="Z815" s="436"/>
      <c r="AA815" s="436"/>
      <c r="AB815" s="436"/>
      <c r="AC815" s="436"/>
      <c r="AD815" s="436"/>
    </row>
    <row r="816" ht="15.75" customHeight="1">
      <c r="A816" s="437"/>
      <c r="B816" s="438"/>
      <c r="C816" s="437"/>
      <c r="D816" s="437"/>
      <c r="E816" s="436"/>
      <c r="F816" s="436"/>
      <c r="G816" s="436"/>
      <c r="H816" s="436"/>
      <c r="I816" s="436"/>
      <c r="J816" s="436"/>
      <c r="K816" s="436"/>
      <c r="L816" s="436"/>
      <c r="M816" s="436"/>
      <c r="N816" s="436"/>
      <c r="O816" s="436"/>
      <c r="P816" s="436"/>
      <c r="Q816" s="436"/>
      <c r="R816" s="436"/>
      <c r="S816" s="436"/>
      <c r="T816" s="436"/>
      <c r="U816" s="436"/>
      <c r="V816" s="436"/>
      <c r="W816" s="436"/>
      <c r="X816" s="436"/>
      <c r="Y816" s="436"/>
      <c r="Z816" s="436"/>
      <c r="AA816" s="436"/>
      <c r="AB816" s="436"/>
      <c r="AC816" s="436"/>
      <c r="AD816" s="436"/>
    </row>
    <row r="817" ht="15.75" customHeight="1">
      <c r="A817" s="437"/>
      <c r="B817" s="438"/>
      <c r="C817" s="437"/>
      <c r="D817" s="437"/>
      <c r="E817" s="436"/>
      <c r="F817" s="436"/>
      <c r="G817" s="436"/>
      <c r="H817" s="436"/>
      <c r="I817" s="436"/>
      <c r="J817" s="436"/>
      <c r="K817" s="436"/>
      <c r="L817" s="436"/>
      <c r="M817" s="436"/>
      <c r="N817" s="436"/>
      <c r="O817" s="436"/>
      <c r="P817" s="436"/>
      <c r="Q817" s="436"/>
      <c r="R817" s="436"/>
      <c r="S817" s="436"/>
      <c r="T817" s="436"/>
      <c r="U817" s="436"/>
      <c r="V817" s="436"/>
      <c r="W817" s="436"/>
      <c r="X817" s="436"/>
      <c r="Y817" s="436"/>
      <c r="Z817" s="436"/>
      <c r="AA817" s="436"/>
      <c r="AB817" s="436"/>
      <c r="AC817" s="436"/>
      <c r="AD817" s="436"/>
    </row>
    <row r="818" ht="15.75" customHeight="1">
      <c r="A818" s="437"/>
      <c r="B818" s="438"/>
      <c r="C818" s="437"/>
      <c r="D818" s="437"/>
      <c r="E818" s="436"/>
      <c r="F818" s="436"/>
      <c r="G818" s="436"/>
      <c r="H818" s="436"/>
      <c r="I818" s="436"/>
      <c r="J818" s="436"/>
      <c r="K818" s="436"/>
      <c r="L818" s="436"/>
      <c r="M818" s="436"/>
      <c r="N818" s="436"/>
      <c r="O818" s="436"/>
      <c r="P818" s="436"/>
      <c r="Q818" s="436"/>
      <c r="R818" s="436"/>
      <c r="S818" s="436"/>
      <c r="T818" s="436"/>
      <c r="U818" s="436"/>
      <c r="V818" s="436"/>
      <c r="W818" s="436"/>
      <c r="X818" s="436"/>
      <c r="Y818" s="436"/>
      <c r="Z818" s="436"/>
      <c r="AA818" s="436"/>
      <c r="AB818" s="436"/>
      <c r="AC818" s="436"/>
      <c r="AD818" s="436"/>
    </row>
    <row r="819" ht="15.75" customHeight="1">
      <c r="A819" s="437"/>
      <c r="B819" s="438"/>
      <c r="C819" s="437"/>
      <c r="D819" s="437"/>
      <c r="E819" s="436"/>
      <c r="F819" s="436"/>
      <c r="G819" s="436"/>
      <c r="H819" s="436"/>
      <c r="I819" s="436"/>
      <c r="J819" s="436"/>
      <c r="K819" s="436"/>
      <c r="L819" s="436"/>
      <c r="M819" s="436"/>
      <c r="N819" s="436"/>
      <c r="O819" s="436"/>
      <c r="P819" s="436"/>
      <c r="Q819" s="436"/>
      <c r="R819" s="436"/>
      <c r="S819" s="436"/>
      <c r="T819" s="436"/>
      <c r="U819" s="436"/>
      <c r="V819" s="436"/>
      <c r="W819" s="436"/>
      <c r="X819" s="436"/>
      <c r="Y819" s="436"/>
      <c r="Z819" s="436"/>
      <c r="AA819" s="436"/>
      <c r="AB819" s="436"/>
      <c r="AC819" s="436"/>
      <c r="AD819" s="436"/>
    </row>
    <row r="820" ht="15.75" customHeight="1">
      <c r="A820" s="437"/>
      <c r="B820" s="438"/>
      <c r="C820" s="437"/>
      <c r="D820" s="437"/>
      <c r="E820" s="436"/>
      <c r="F820" s="436"/>
      <c r="G820" s="436"/>
      <c r="H820" s="436"/>
      <c r="I820" s="436"/>
      <c r="J820" s="436"/>
      <c r="K820" s="436"/>
      <c r="L820" s="436"/>
      <c r="M820" s="436"/>
      <c r="N820" s="436"/>
      <c r="O820" s="436"/>
      <c r="P820" s="436"/>
      <c r="Q820" s="436"/>
      <c r="R820" s="436"/>
      <c r="S820" s="436"/>
      <c r="T820" s="436"/>
      <c r="U820" s="436"/>
      <c r="V820" s="436"/>
      <c r="W820" s="436"/>
      <c r="X820" s="436"/>
      <c r="Y820" s="436"/>
      <c r="Z820" s="436"/>
      <c r="AA820" s="436"/>
      <c r="AB820" s="436"/>
      <c r="AC820" s="436"/>
      <c r="AD820" s="436"/>
    </row>
    <row r="821" ht="15.75" customHeight="1">
      <c r="A821" s="437"/>
      <c r="B821" s="438"/>
      <c r="C821" s="437"/>
      <c r="D821" s="437"/>
      <c r="E821" s="436"/>
      <c r="F821" s="436"/>
      <c r="G821" s="436"/>
      <c r="H821" s="436"/>
      <c r="I821" s="436"/>
      <c r="J821" s="436"/>
      <c r="K821" s="436"/>
      <c r="L821" s="436"/>
      <c r="M821" s="436"/>
      <c r="N821" s="436"/>
      <c r="O821" s="436"/>
      <c r="P821" s="436"/>
      <c r="Q821" s="436"/>
      <c r="R821" s="436"/>
      <c r="S821" s="436"/>
      <c r="T821" s="436"/>
      <c r="U821" s="436"/>
      <c r="V821" s="436"/>
      <c r="W821" s="436"/>
      <c r="X821" s="436"/>
      <c r="Y821" s="436"/>
      <c r="Z821" s="436"/>
      <c r="AA821" s="436"/>
      <c r="AB821" s="436"/>
      <c r="AC821" s="436"/>
      <c r="AD821" s="436"/>
    </row>
    <row r="822" ht="15.75" customHeight="1">
      <c r="A822" s="437"/>
      <c r="B822" s="438"/>
      <c r="C822" s="437"/>
      <c r="D822" s="437"/>
      <c r="E822" s="436"/>
      <c r="F822" s="436"/>
      <c r="G822" s="436"/>
      <c r="H822" s="436"/>
      <c r="I822" s="436"/>
      <c r="J822" s="436"/>
      <c r="K822" s="436"/>
      <c r="L822" s="436"/>
      <c r="M822" s="436"/>
      <c r="N822" s="436"/>
      <c r="O822" s="436"/>
      <c r="P822" s="436"/>
      <c r="Q822" s="436"/>
      <c r="R822" s="436"/>
      <c r="S822" s="436"/>
      <c r="T822" s="436"/>
      <c r="U822" s="436"/>
      <c r="V822" s="436"/>
      <c r="W822" s="436"/>
      <c r="X822" s="436"/>
      <c r="Y822" s="436"/>
      <c r="Z822" s="436"/>
      <c r="AA822" s="436"/>
      <c r="AB822" s="436"/>
      <c r="AC822" s="436"/>
      <c r="AD822" s="436"/>
    </row>
    <row r="823" ht="15.75" customHeight="1">
      <c r="A823" s="437"/>
      <c r="B823" s="438"/>
      <c r="C823" s="437"/>
      <c r="D823" s="437"/>
      <c r="E823" s="436"/>
      <c r="F823" s="436"/>
      <c r="G823" s="436"/>
      <c r="H823" s="436"/>
      <c r="I823" s="436"/>
      <c r="J823" s="436"/>
      <c r="K823" s="436"/>
      <c r="L823" s="436"/>
      <c r="M823" s="436"/>
      <c r="N823" s="436"/>
      <c r="O823" s="436"/>
      <c r="P823" s="436"/>
      <c r="Q823" s="436"/>
      <c r="R823" s="436"/>
      <c r="S823" s="436"/>
      <c r="T823" s="436"/>
      <c r="U823" s="436"/>
      <c r="V823" s="436"/>
      <c r="W823" s="436"/>
      <c r="X823" s="436"/>
      <c r="Y823" s="436"/>
      <c r="Z823" s="436"/>
      <c r="AA823" s="436"/>
      <c r="AB823" s="436"/>
      <c r="AC823" s="436"/>
      <c r="AD823" s="436"/>
    </row>
    <row r="824" ht="15.75" customHeight="1">
      <c r="A824" s="437"/>
      <c r="B824" s="438"/>
      <c r="C824" s="437"/>
      <c r="D824" s="437"/>
      <c r="E824" s="436"/>
      <c r="F824" s="436"/>
      <c r="G824" s="436"/>
      <c r="H824" s="436"/>
      <c r="I824" s="436"/>
      <c r="J824" s="436"/>
      <c r="K824" s="436"/>
      <c r="L824" s="436"/>
      <c r="M824" s="436"/>
      <c r="N824" s="436"/>
      <c r="O824" s="436"/>
      <c r="P824" s="436"/>
      <c r="Q824" s="436"/>
      <c r="R824" s="436"/>
      <c r="S824" s="436"/>
      <c r="T824" s="436"/>
      <c r="U824" s="436"/>
      <c r="V824" s="436"/>
      <c r="W824" s="436"/>
      <c r="X824" s="436"/>
      <c r="Y824" s="436"/>
      <c r="Z824" s="436"/>
      <c r="AA824" s="436"/>
      <c r="AB824" s="436"/>
      <c r="AC824" s="436"/>
      <c r="AD824" s="436"/>
    </row>
    <row r="825" ht="15.75" customHeight="1">
      <c r="A825" s="437"/>
      <c r="B825" s="438"/>
      <c r="C825" s="437"/>
      <c r="D825" s="437"/>
      <c r="E825" s="436"/>
      <c r="F825" s="436"/>
      <c r="G825" s="436"/>
      <c r="H825" s="436"/>
      <c r="I825" s="436"/>
      <c r="J825" s="436"/>
      <c r="K825" s="436"/>
      <c r="L825" s="436"/>
      <c r="M825" s="436"/>
      <c r="N825" s="436"/>
      <c r="O825" s="436"/>
      <c r="P825" s="436"/>
      <c r="Q825" s="436"/>
      <c r="R825" s="436"/>
      <c r="S825" s="436"/>
      <c r="T825" s="436"/>
      <c r="U825" s="436"/>
      <c r="V825" s="436"/>
      <c r="W825" s="436"/>
      <c r="X825" s="436"/>
      <c r="Y825" s="436"/>
      <c r="Z825" s="436"/>
      <c r="AA825" s="436"/>
      <c r="AB825" s="436"/>
      <c r="AC825" s="436"/>
      <c r="AD825" s="436"/>
    </row>
    <row r="826" ht="15.75" customHeight="1">
      <c r="A826" s="437"/>
      <c r="B826" s="438"/>
      <c r="C826" s="437"/>
      <c r="D826" s="437"/>
      <c r="E826" s="436"/>
      <c r="F826" s="436"/>
      <c r="G826" s="436"/>
      <c r="H826" s="436"/>
      <c r="I826" s="436"/>
      <c r="J826" s="436"/>
      <c r="K826" s="436"/>
      <c r="L826" s="436"/>
      <c r="M826" s="436"/>
      <c r="N826" s="436"/>
      <c r="O826" s="436"/>
      <c r="P826" s="436"/>
      <c r="Q826" s="436"/>
      <c r="R826" s="436"/>
      <c r="S826" s="436"/>
      <c r="T826" s="436"/>
      <c r="U826" s="436"/>
      <c r="V826" s="436"/>
      <c r="W826" s="436"/>
      <c r="X826" s="436"/>
      <c r="Y826" s="436"/>
      <c r="Z826" s="436"/>
      <c r="AA826" s="436"/>
      <c r="AB826" s="436"/>
      <c r="AC826" s="436"/>
      <c r="AD826" s="436"/>
    </row>
    <row r="827" ht="15.75" customHeight="1">
      <c r="A827" s="437"/>
      <c r="B827" s="438"/>
      <c r="C827" s="437"/>
      <c r="D827" s="437"/>
      <c r="E827" s="436"/>
      <c r="F827" s="436"/>
      <c r="G827" s="436"/>
      <c r="H827" s="436"/>
      <c r="I827" s="436"/>
      <c r="J827" s="436"/>
      <c r="K827" s="436"/>
      <c r="L827" s="436"/>
      <c r="M827" s="436"/>
      <c r="N827" s="436"/>
      <c r="O827" s="436"/>
      <c r="P827" s="436"/>
      <c r="Q827" s="436"/>
      <c r="R827" s="436"/>
      <c r="S827" s="436"/>
      <c r="T827" s="436"/>
      <c r="U827" s="436"/>
      <c r="V827" s="436"/>
      <c r="W827" s="436"/>
      <c r="X827" s="436"/>
      <c r="Y827" s="436"/>
      <c r="Z827" s="436"/>
      <c r="AA827" s="436"/>
      <c r="AB827" s="436"/>
      <c r="AC827" s="436"/>
      <c r="AD827" s="436"/>
    </row>
    <row r="828" ht="15.75" customHeight="1">
      <c r="A828" s="437"/>
      <c r="B828" s="438"/>
      <c r="C828" s="437"/>
      <c r="D828" s="437"/>
      <c r="E828" s="436"/>
      <c r="F828" s="436"/>
      <c r="G828" s="436"/>
      <c r="H828" s="436"/>
      <c r="I828" s="436"/>
      <c r="J828" s="436"/>
      <c r="K828" s="436"/>
      <c r="L828" s="436"/>
      <c r="M828" s="436"/>
      <c r="N828" s="436"/>
      <c r="O828" s="436"/>
      <c r="P828" s="436"/>
      <c r="Q828" s="436"/>
      <c r="R828" s="436"/>
      <c r="S828" s="436"/>
      <c r="T828" s="436"/>
      <c r="U828" s="436"/>
      <c r="V828" s="436"/>
      <c r="W828" s="436"/>
      <c r="X828" s="436"/>
      <c r="Y828" s="436"/>
      <c r="Z828" s="436"/>
      <c r="AA828" s="436"/>
      <c r="AB828" s="436"/>
      <c r="AC828" s="436"/>
      <c r="AD828" s="436"/>
    </row>
    <row r="829" ht="15.75" customHeight="1">
      <c r="A829" s="437"/>
      <c r="B829" s="438"/>
      <c r="C829" s="437"/>
      <c r="D829" s="437"/>
      <c r="E829" s="436"/>
      <c r="F829" s="436"/>
      <c r="G829" s="436"/>
      <c r="H829" s="436"/>
      <c r="I829" s="436"/>
      <c r="J829" s="436"/>
      <c r="K829" s="436"/>
      <c r="L829" s="436"/>
      <c r="M829" s="436"/>
      <c r="N829" s="436"/>
      <c r="O829" s="436"/>
      <c r="P829" s="436"/>
      <c r="Q829" s="436"/>
      <c r="R829" s="436"/>
      <c r="S829" s="436"/>
      <c r="T829" s="436"/>
      <c r="U829" s="436"/>
      <c r="V829" s="436"/>
      <c r="W829" s="436"/>
      <c r="X829" s="436"/>
      <c r="Y829" s="436"/>
      <c r="Z829" s="436"/>
      <c r="AA829" s="436"/>
      <c r="AB829" s="436"/>
      <c r="AC829" s="436"/>
      <c r="AD829" s="436"/>
    </row>
    <row r="830" ht="15.75" customHeight="1">
      <c r="A830" s="437"/>
      <c r="B830" s="438"/>
      <c r="C830" s="437"/>
      <c r="D830" s="437"/>
      <c r="E830" s="436"/>
      <c r="F830" s="436"/>
      <c r="G830" s="436"/>
      <c r="H830" s="436"/>
      <c r="I830" s="436"/>
      <c r="J830" s="436"/>
      <c r="K830" s="436"/>
      <c r="L830" s="436"/>
      <c r="M830" s="436"/>
      <c r="N830" s="436"/>
      <c r="O830" s="436"/>
      <c r="P830" s="436"/>
      <c r="Q830" s="436"/>
      <c r="R830" s="436"/>
      <c r="S830" s="436"/>
      <c r="T830" s="436"/>
      <c r="U830" s="436"/>
      <c r="V830" s="436"/>
      <c r="W830" s="436"/>
      <c r="X830" s="436"/>
      <c r="Y830" s="436"/>
      <c r="Z830" s="436"/>
      <c r="AA830" s="436"/>
      <c r="AB830" s="436"/>
      <c r="AC830" s="436"/>
      <c r="AD830" s="436"/>
    </row>
    <row r="831" ht="15.75" customHeight="1">
      <c r="A831" s="437"/>
      <c r="B831" s="438"/>
      <c r="C831" s="437"/>
      <c r="D831" s="437"/>
      <c r="E831" s="436"/>
      <c r="F831" s="436"/>
      <c r="G831" s="436"/>
      <c r="H831" s="436"/>
      <c r="I831" s="436"/>
      <c r="J831" s="436"/>
      <c r="K831" s="436"/>
      <c r="L831" s="436"/>
      <c r="M831" s="436"/>
      <c r="N831" s="436"/>
      <c r="O831" s="436"/>
      <c r="P831" s="436"/>
      <c r="Q831" s="436"/>
      <c r="R831" s="436"/>
      <c r="S831" s="436"/>
      <c r="T831" s="436"/>
      <c r="U831" s="436"/>
      <c r="V831" s="436"/>
      <c r="W831" s="436"/>
      <c r="X831" s="436"/>
      <c r="Y831" s="436"/>
      <c r="Z831" s="436"/>
      <c r="AA831" s="436"/>
      <c r="AB831" s="436"/>
      <c r="AC831" s="436"/>
      <c r="AD831" s="436"/>
    </row>
    <row r="832" ht="15.75" customHeight="1">
      <c r="A832" s="437"/>
      <c r="B832" s="438"/>
      <c r="C832" s="437"/>
      <c r="D832" s="437"/>
      <c r="E832" s="436"/>
      <c r="F832" s="436"/>
      <c r="G832" s="436"/>
      <c r="H832" s="436"/>
      <c r="I832" s="436"/>
      <c r="J832" s="436"/>
      <c r="K832" s="436"/>
      <c r="L832" s="436"/>
      <c r="M832" s="436"/>
      <c r="N832" s="436"/>
      <c r="O832" s="436"/>
      <c r="P832" s="436"/>
      <c r="Q832" s="436"/>
      <c r="R832" s="436"/>
      <c r="S832" s="436"/>
      <c r="T832" s="436"/>
      <c r="U832" s="436"/>
      <c r="V832" s="436"/>
      <c r="W832" s="436"/>
      <c r="X832" s="436"/>
      <c r="Y832" s="436"/>
      <c r="Z832" s="436"/>
      <c r="AA832" s="436"/>
      <c r="AB832" s="436"/>
      <c r="AC832" s="436"/>
      <c r="AD832" s="436"/>
    </row>
    <row r="833" ht="15.75" customHeight="1">
      <c r="A833" s="437"/>
      <c r="B833" s="438"/>
      <c r="C833" s="437"/>
      <c r="D833" s="437"/>
      <c r="E833" s="436"/>
      <c r="F833" s="436"/>
      <c r="G833" s="436"/>
      <c r="H833" s="436"/>
      <c r="I833" s="436"/>
      <c r="J833" s="436"/>
      <c r="K833" s="436"/>
      <c r="L833" s="436"/>
      <c r="M833" s="436"/>
      <c r="N833" s="436"/>
      <c r="O833" s="436"/>
      <c r="P833" s="436"/>
      <c r="Q833" s="436"/>
      <c r="R833" s="436"/>
      <c r="S833" s="436"/>
      <c r="T833" s="436"/>
      <c r="U833" s="436"/>
      <c r="V833" s="436"/>
      <c r="W833" s="436"/>
      <c r="X833" s="436"/>
      <c r="Y833" s="436"/>
      <c r="Z833" s="436"/>
      <c r="AA833" s="436"/>
      <c r="AB833" s="436"/>
      <c r="AC833" s="436"/>
      <c r="AD833" s="436"/>
    </row>
    <row r="834" ht="15.75" customHeight="1">
      <c r="A834" s="437"/>
      <c r="B834" s="438"/>
      <c r="C834" s="437"/>
      <c r="D834" s="437"/>
      <c r="E834" s="436"/>
      <c r="F834" s="436"/>
      <c r="G834" s="436"/>
      <c r="H834" s="436"/>
      <c r="I834" s="436"/>
      <c r="J834" s="436"/>
      <c r="K834" s="436"/>
      <c r="L834" s="436"/>
      <c r="M834" s="436"/>
      <c r="N834" s="436"/>
      <c r="O834" s="436"/>
      <c r="P834" s="436"/>
      <c r="Q834" s="436"/>
      <c r="R834" s="436"/>
      <c r="S834" s="436"/>
      <c r="T834" s="436"/>
      <c r="U834" s="436"/>
      <c r="V834" s="436"/>
      <c r="W834" s="436"/>
      <c r="X834" s="436"/>
      <c r="Y834" s="436"/>
      <c r="Z834" s="436"/>
      <c r="AA834" s="436"/>
      <c r="AB834" s="436"/>
      <c r="AC834" s="436"/>
      <c r="AD834" s="436"/>
    </row>
    <row r="835" ht="15.75" customHeight="1">
      <c r="A835" s="437"/>
      <c r="B835" s="438"/>
      <c r="C835" s="437"/>
      <c r="D835" s="437"/>
      <c r="E835" s="436"/>
      <c r="F835" s="436"/>
      <c r="G835" s="436"/>
      <c r="H835" s="436"/>
      <c r="I835" s="436"/>
      <c r="J835" s="436"/>
      <c r="K835" s="436"/>
      <c r="L835" s="436"/>
      <c r="M835" s="436"/>
      <c r="N835" s="436"/>
      <c r="O835" s="436"/>
      <c r="P835" s="436"/>
      <c r="Q835" s="436"/>
      <c r="R835" s="436"/>
      <c r="S835" s="436"/>
      <c r="T835" s="436"/>
      <c r="U835" s="436"/>
      <c r="V835" s="436"/>
      <c r="W835" s="436"/>
      <c r="X835" s="436"/>
      <c r="Y835" s="436"/>
      <c r="Z835" s="436"/>
      <c r="AA835" s="436"/>
      <c r="AB835" s="436"/>
      <c r="AC835" s="436"/>
      <c r="AD835" s="436"/>
    </row>
    <row r="836" ht="15.75" customHeight="1">
      <c r="A836" s="437"/>
      <c r="B836" s="438"/>
      <c r="C836" s="437"/>
      <c r="D836" s="437"/>
      <c r="E836" s="436"/>
      <c r="F836" s="436"/>
      <c r="G836" s="436"/>
      <c r="H836" s="436"/>
      <c r="I836" s="436"/>
      <c r="J836" s="436"/>
      <c r="K836" s="436"/>
      <c r="L836" s="436"/>
      <c r="M836" s="436"/>
      <c r="N836" s="436"/>
      <c r="O836" s="436"/>
      <c r="P836" s="436"/>
      <c r="Q836" s="436"/>
      <c r="R836" s="436"/>
      <c r="S836" s="436"/>
      <c r="T836" s="436"/>
      <c r="U836" s="436"/>
      <c r="V836" s="436"/>
      <c r="W836" s="436"/>
      <c r="X836" s="436"/>
      <c r="Y836" s="436"/>
      <c r="Z836" s="436"/>
      <c r="AA836" s="436"/>
      <c r="AB836" s="436"/>
      <c r="AC836" s="436"/>
      <c r="AD836" s="436"/>
    </row>
    <row r="837" ht="15.75" customHeight="1">
      <c r="A837" s="437"/>
      <c r="B837" s="438"/>
      <c r="C837" s="437"/>
      <c r="D837" s="437"/>
      <c r="E837" s="436"/>
      <c r="F837" s="436"/>
      <c r="G837" s="436"/>
      <c r="H837" s="436"/>
      <c r="I837" s="436"/>
      <c r="J837" s="436"/>
      <c r="K837" s="436"/>
      <c r="L837" s="436"/>
      <c r="M837" s="436"/>
      <c r="N837" s="436"/>
      <c r="O837" s="436"/>
      <c r="P837" s="436"/>
      <c r="Q837" s="436"/>
      <c r="R837" s="436"/>
      <c r="S837" s="436"/>
      <c r="T837" s="436"/>
      <c r="U837" s="436"/>
      <c r="V837" s="436"/>
      <c r="W837" s="436"/>
      <c r="X837" s="436"/>
      <c r="Y837" s="436"/>
      <c r="Z837" s="436"/>
      <c r="AA837" s="436"/>
      <c r="AB837" s="436"/>
      <c r="AC837" s="436"/>
      <c r="AD837" s="436"/>
    </row>
    <row r="838" ht="15.75" customHeight="1">
      <c r="A838" s="437"/>
      <c r="B838" s="438"/>
      <c r="C838" s="437"/>
      <c r="D838" s="437"/>
      <c r="E838" s="436"/>
      <c r="F838" s="436"/>
      <c r="G838" s="436"/>
      <c r="H838" s="436"/>
      <c r="I838" s="436"/>
      <c r="J838" s="436"/>
      <c r="K838" s="436"/>
      <c r="L838" s="436"/>
      <c r="M838" s="436"/>
      <c r="N838" s="436"/>
      <c r="O838" s="436"/>
      <c r="P838" s="436"/>
      <c r="Q838" s="436"/>
      <c r="R838" s="436"/>
      <c r="S838" s="436"/>
      <c r="T838" s="436"/>
      <c r="U838" s="436"/>
      <c r="V838" s="436"/>
      <c r="W838" s="436"/>
      <c r="X838" s="436"/>
      <c r="Y838" s="436"/>
      <c r="Z838" s="436"/>
      <c r="AA838" s="436"/>
      <c r="AB838" s="436"/>
      <c r="AC838" s="436"/>
      <c r="AD838" s="436"/>
    </row>
    <row r="839" ht="15.75" customHeight="1">
      <c r="A839" s="437"/>
      <c r="B839" s="438"/>
      <c r="C839" s="437"/>
      <c r="D839" s="437"/>
      <c r="E839" s="436"/>
      <c r="F839" s="436"/>
      <c r="G839" s="436"/>
      <c r="H839" s="436"/>
      <c r="I839" s="436"/>
      <c r="J839" s="436"/>
      <c r="K839" s="436"/>
      <c r="L839" s="436"/>
      <c r="M839" s="436"/>
      <c r="N839" s="436"/>
      <c r="O839" s="436"/>
      <c r="P839" s="436"/>
      <c r="Q839" s="436"/>
      <c r="R839" s="436"/>
      <c r="S839" s="436"/>
      <c r="T839" s="436"/>
      <c r="U839" s="436"/>
      <c r="V839" s="436"/>
      <c r="W839" s="436"/>
      <c r="X839" s="436"/>
      <c r="Y839" s="436"/>
      <c r="Z839" s="436"/>
      <c r="AA839" s="436"/>
      <c r="AB839" s="436"/>
      <c r="AC839" s="436"/>
      <c r="AD839" s="436"/>
    </row>
    <row r="840" ht="15.75" customHeight="1">
      <c r="A840" s="437"/>
      <c r="B840" s="438"/>
      <c r="C840" s="437"/>
      <c r="D840" s="437"/>
      <c r="E840" s="436"/>
      <c r="F840" s="436"/>
      <c r="G840" s="436"/>
      <c r="H840" s="436"/>
      <c r="I840" s="436"/>
      <c r="J840" s="436"/>
      <c r="K840" s="436"/>
      <c r="L840" s="436"/>
      <c r="M840" s="436"/>
      <c r="N840" s="436"/>
      <c r="O840" s="436"/>
      <c r="P840" s="436"/>
      <c r="Q840" s="436"/>
      <c r="R840" s="436"/>
      <c r="S840" s="436"/>
      <c r="T840" s="436"/>
      <c r="U840" s="436"/>
      <c r="V840" s="436"/>
      <c r="W840" s="436"/>
      <c r="X840" s="436"/>
      <c r="Y840" s="436"/>
      <c r="Z840" s="436"/>
      <c r="AA840" s="436"/>
      <c r="AB840" s="436"/>
      <c r="AC840" s="436"/>
      <c r="AD840" s="436"/>
    </row>
    <row r="841" ht="15.75" customHeight="1">
      <c r="A841" s="437"/>
      <c r="B841" s="438"/>
      <c r="C841" s="437"/>
      <c r="D841" s="437"/>
      <c r="E841" s="436"/>
      <c r="F841" s="436"/>
      <c r="G841" s="436"/>
      <c r="H841" s="436"/>
      <c r="I841" s="436"/>
      <c r="J841" s="436"/>
      <c r="K841" s="436"/>
      <c r="L841" s="436"/>
      <c r="M841" s="436"/>
      <c r="N841" s="436"/>
      <c r="O841" s="436"/>
      <c r="P841" s="436"/>
      <c r="Q841" s="436"/>
      <c r="R841" s="436"/>
      <c r="S841" s="436"/>
      <c r="T841" s="436"/>
      <c r="U841" s="436"/>
      <c r="V841" s="436"/>
      <c r="W841" s="436"/>
      <c r="X841" s="436"/>
      <c r="Y841" s="436"/>
      <c r="Z841" s="436"/>
      <c r="AA841" s="436"/>
      <c r="AB841" s="436"/>
      <c r="AC841" s="436"/>
      <c r="AD841" s="436"/>
    </row>
    <row r="842" ht="15.75" customHeight="1">
      <c r="A842" s="437"/>
      <c r="B842" s="438"/>
      <c r="C842" s="437"/>
      <c r="D842" s="437"/>
      <c r="E842" s="436"/>
      <c r="F842" s="436"/>
      <c r="G842" s="436"/>
      <c r="H842" s="436"/>
      <c r="I842" s="436"/>
      <c r="J842" s="436"/>
      <c r="K842" s="436"/>
      <c r="L842" s="436"/>
      <c r="M842" s="436"/>
      <c r="N842" s="436"/>
      <c r="O842" s="436"/>
      <c r="P842" s="436"/>
      <c r="Q842" s="436"/>
      <c r="R842" s="436"/>
      <c r="S842" s="436"/>
      <c r="T842" s="436"/>
      <c r="U842" s="436"/>
      <c r="V842" s="436"/>
      <c r="W842" s="436"/>
      <c r="X842" s="436"/>
      <c r="Y842" s="436"/>
      <c r="Z842" s="436"/>
      <c r="AA842" s="436"/>
      <c r="AB842" s="436"/>
      <c r="AC842" s="436"/>
      <c r="AD842" s="436"/>
    </row>
    <row r="843" ht="15.75" customHeight="1">
      <c r="A843" s="437"/>
      <c r="B843" s="438"/>
      <c r="C843" s="437"/>
      <c r="D843" s="437"/>
      <c r="E843" s="436"/>
      <c r="F843" s="436"/>
      <c r="G843" s="436"/>
      <c r="H843" s="436"/>
      <c r="I843" s="436"/>
      <c r="J843" s="436"/>
      <c r="K843" s="436"/>
      <c r="L843" s="436"/>
      <c r="M843" s="436"/>
      <c r="N843" s="436"/>
      <c r="O843" s="436"/>
      <c r="P843" s="436"/>
      <c r="Q843" s="436"/>
      <c r="R843" s="436"/>
      <c r="S843" s="436"/>
      <c r="T843" s="436"/>
      <c r="U843" s="436"/>
      <c r="V843" s="436"/>
      <c r="W843" s="436"/>
      <c r="X843" s="436"/>
      <c r="Y843" s="436"/>
      <c r="Z843" s="436"/>
      <c r="AA843" s="436"/>
      <c r="AB843" s="436"/>
      <c r="AC843" s="436"/>
      <c r="AD843" s="436"/>
    </row>
    <row r="844" ht="15.75" customHeight="1">
      <c r="A844" s="437"/>
      <c r="B844" s="438"/>
      <c r="C844" s="437"/>
      <c r="D844" s="437"/>
      <c r="E844" s="436"/>
      <c r="F844" s="436"/>
      <c r="G844" s="436"/>
      <c r="H844" s="436"/>
      <c r="I844" s="436"/>
      <c r="J844" s="436"/>
      <c r="K844" s="436"/>
      <c r="L844" s="436"/>
      <c r="M844" s="436"/>
      <c r="N844" s="436"/>
      <c r="O844" s="436"/>
      <c r="P844" s="436"/>
      <c r="Q844" s="436"/>
      <c r="R844" s="436"/>
      <c r="S844" s="436"/>
      <c r="T844" s="436"/>
      <c r="U844" s="436"/>
      <c r="V844" s="436"/>
      <c r="W844" s="436"/>
      <c r="X844" s="436"/>
      <c r="Y844" s="436"/>
      <c r="Z844" s="436"/>
      <c r="AA844" s="436"/>
      <c r="AB844" s="436"/>
      <c r="AC844" s="436"/>
      <c r="AD844" s="436"/>
    </row>
    <row r="845" ht="15.75" customHeight="1">
      <c r="A845" s="437"/>
      <c r="B845" s="438"/>
      <c r="C845" s="437"/>
      <c r="D845" s="437"/>
      <c r="E845" s="436"/>
      <c r="F845" s="436"/>
      <c r="G845" s="436"/>
      <c r="H845" s="436"/>
      <c r="I845" s="436"/>
      <c r="J845" s="436"/>
      <c r="K845" s="436"/>
      <c r="L845" s="436"/>
      <c r="M845" s="436"/>
      <c r="N845" s="436"/>
      <c r="O845" s="436"/>
      <c r="P845" s="436"/>
      <c r="Q845" s="436"/>
      <c r="R845" s="436"/>
      <c r="S845" s="436"/>
      <c r="T845" s="436"/>
      <c r="U845" s="436"/>
      <c r="V845" s="436"/>
      <c r="W845" s="436"/>
      <c r="X845" s="436"/>
      <c r="Y845" s="436"/>
      <c r="Z845" s="436"/>
      <c r="AA845" s="436"/>
      <c r="AB845" s="436"/>
      <c r="AC845" s="436"/>
      <c r="AD845" s="436"/>
    </row>
    <row r="846" ht="15.75" customHeight="1">
      <c r="A846" s="437"/>
      <c r="B846" s="438"/>
      <c r="C846" s="437"/>
      <c r="D846" s="437"/>
      <c r="E846" s="436"/>
      <c r="F846" s="436"/>
      <c r="G846" s="436"/>
      <c r="H846" s="436"/>
      <c r="I846" s="436"/>
      <c r="J846" s="436"/>
      <c r="K846" s="436"/>
      <c r="L846" s="436"/>
      <c r="M846" s="436"/>
      <c r="N846" s="436"/>
      <c r="O846" s="436"/>
      <c r="P846" s="436"/>
      <c r="Q846" s="436"/>
      <c r="R846" s="436"/>
      <c r="S846" s="436"/>
      <c r="T846" s="436"/>
      <c r="U846" s="436"/>
      <c r="V846" s="436"/>
      <c r="W846" s="436"/>
      <c r="X846" s="436"/>
      <c r="Y846" s="436"/>
      <c r="Z846" s="436"/>
      <c r="AA846" s="436"/>
      <c r="AB846" s="436"/>
      <c r="AC846" s="436"/>
      <c r="AD846" s="436"/>
    </row>
    <row r="847" ht="15.75" customHeight="1">
      <c r="A847" s="437"/>
      <c r="B847" s="438"/>
      <c r="C847" s="437"/>
      <c r="D847" s="437"/>
      <c r="E847" s="436"/>
      <c r="F847" s="436"/>
      <c r="G847" s="436"/>
      <c r="H847" s="436"/>
      <c r="I847" s="436"/>
      <c r="J847" s="436"/>
      <c r="K847" s="436"/>
      <c r="L847" s="436"/>
      <c r="M847" s="436"/>
      <c r="N847" s="436"/>
      <c r="O847" s="436"/>
      <c r="P847" s="436"/>
      <c r="Q847" s="436"/>
      <c r="R847" s="436"/>
      <c r="S847" s="436"/>
      <c r="T847" s="436"/>
      <c r="U847" s="436"/>
      <c r="V847" s="436"/>
      <c r="W847" s="436"/>
      <c r="X847" s="436"/>
      <c r="Y847" s="436"/>
      <c r="Z847" s="436"/>
      <c r="AA847" s="436"/>
      <c r="AB847" s="436"/>
      <c r="AC847" s="436"/>
      <c r="AD847" s="436"/>
    </row>
    <row r="848" ht="15.75" customHeight="1">
      <c r="A848" s="437"/>
      <c r="B848" s="438"/>
      <c r="C848" s="437"/>
      <c r="D848" s="437"/>
      <c r="E848" s="436"/>
      <c r="F848" s="436"/>
      <c r="G848" s="436"/>
      <c r="H848" s="436"/>
      <c r="I848" s="436"/>
      <c r="J848" s="436"/>
      <c r="K848" s="436"/>
      <c r="L848" s="436"/>
      <c r="M848" s="436"/>
      <c r="N848" s="436"/>
      <c r="O848" s="436"/>
      <c r="P848" s="436"/>
      <c r="Q848" s="436"/>
      <c r="R848" s="436"/>
      <c r="S848" s="436"/>
      <c r="T848" s="436"/>
      <c r="U848" s="436"/>
      <c r="V848" s="436"/>
      <c r="W848" s="436"/>
      <c r="X848" s="436"/>
      <c r="Y848" s="436"/>
      <c r="Z848" s="436"/>
      <c r="AA848" s="436"/>
      <c r="AB848" s="436"/>
      <c r="AC848" s="436"/>
      <c r="AD848" s="436"/>
    </row>
    <row r="849" ht="15.75" customHeight="1">
      <c r="A849" s="437"/>
      <c r="B849" s="438"/>
      <c r="C849" s="437"/>
      <c r="D849" s="437"/>
      <c r="E849" s="436"/>
      <c r="F849" s="436"/>
      <c r="G849" s="436"/>
      <c r="H849" s="436"/>
      <c r="I849" s="436"/>
      <c r="J849" s="436"/>
      <c r="K849" s="436"/>
      <c r="L849" s="436"/>
      <c r="M849" s="436"/>
      <c r="N849" s="436"/>
      <c r="O849" s="436"/>
      <c r="P849" s="436"/>
      <c r="Q849" s="436"/>
      <c r="R849" s="436"/>
      <c r="S849" s="436"/>
      <c r="T849" s="436"/>
      <c r="U849" s="436"/>
      <c r="V849" s="436"/>
      <c r="W849" s="436"/>
      <c r="X849" s="436"/>
      <c r="Y849" s="436"/>
      <c r="Z849" s="436"/>
      <c r="AA849" s="436"/>
      <c r="AB849" s="436"/>
      <c r="AC849" s="436"/>
      <c r="AD849" s="436"/>
    </row>
    <row r="850" ht="15.75" customHeight="1">
      <c r="A850" s="437"/>
      <c r="B850" s="438"/>
      <c r="C850" s="437"/>
      <c r="D850" s="437"/>
      <c r="E850" s="436"/>
      <c r="F850" s="436"/>
      <c r="G850" s="436"/>
      <c r="H850" s="436"/>
      <c r="I850" s="436"/>
      <c r="J850" s="436"/>
      <c r="K850" s="436"/>
      <c r="L850" s="436"/>
      <c r="M850" s="436"/>
      <c r="N850" s="436"/>
      <c r="O850" s="436"/>
      <c r="P850" s="436"/>
      <c r="Q850" s="436"/>
      <c r="R850" s="436"/>
      <c r="S850" s="436"/>
      <c r="T850" s="436"/>
      <c r="U850" s="436"/>
      <c r="V850" s="436"/>
      <c r="W850" s="436"/>
      <c r="X850" s="436"/>
      <c r="Y850" s="436"/>
      <c r="Z850" s="436"/>
      <c r="AA850" s="436"/>
      <c r="AB850" s="436"/>
      <c r="AC850" s="436"/>
      <c r="AD850" s="436"/>
    </row>
    <row r="851" ht="15.75" customHeight="1">
      <c r="A851" s="437"/>
      <c r="B851" s="438"/>
      <c r="C851" s="437"/>
      <c r="D851" s="437"/>
      <c r="E851" s="436"/>
      <c r="F851" s="436"/>
      <c r="G851" s="436"/>
      <c r="H851" s="436"/>
      <c r="I851" s="436"/>
      <c r="J851" s="436"/>
      <c r="K851" s="436"/>
      <c r="L851" s="436"/>
      <c r="M851" s="436"/>
      <c r="N851" s="436"/>
      <c r="O851" s="436"/>
      <c r="P851" s="436"/>
      <c r="Q851" s="436"/>
      <c r="R851" s="436"/>
      <c r="S851" s="436"/>
      <c r="T851" s="436"/>
      <c r="U851" s="436"/>
      <c r="V851" s="436"/>
      <c r="W851" s="436"/>
      <c r="X851" s="436"/>
      <c r="Y851" s="436"/>
      <c r="Z851" s="436"/>
      <c r="AA851" s="436"/>
      <c r="AB851" s="436"/>
      <c r="AC851" s="436"/>
      <c r="AD851" s="436"/>
    </row>
    <row r="852" ht="15.75" customHeight="1">
      <c r="A852" s="437"/>
      <c r="B852" s="438"/>
      <c r="C852" s="437"/>
      <c r="D852" s="437"/>
      <c r="E852" s="436"/>
      <c r="F852" s="436"/>
      <c r="G852" s="436"/>
      <c r="H852" s="436"/>
      <c r="I852" s="436"/>
      <c r="J852" s="436"/>
      <c r="K852" s="436"/>
      <c r="L852" s="436"/>
      <c r="M852" s="436"/>
      <c r="N852" s="436"/>
      <c r="O852" s="436"/>
      <c r="P852" s="436"/>
      <c r="Q852" s="436"/>
      <c r="R852" s="436"/>
      <c r="S852" s="436"/>
      <c r="T852" s="436"/>
      <c r="U852" s="436"/>
      <c r="V852" s="436"/>
      <c r="W852" s="436"/>
      <c r="X852" s="436"/>
      <c r="Y852" s="436"/>
      <c r="Z852" s="436"/>
      <c r="AA852" s="436"/>
      <c r="AB852" s="436"/>
      <c r="AC852" s="436"/>
      <c r="AD852" s="436"/>
    </row>
    <row r="853" ht="15.75" customHeight="1">
      <c r="A853" s="437"/>
      <c r="B853" s="438"/>
      <c r="C853" s="437"/>
      <c r="D853" s="437"/>
      <c r="E853" s="436"/>
      <c r="F853" s="436"/>
      <c r="G853" s="436"/>
      <c r="H853" s="436"/>
      <c r="I853" s="436"/>
      <c r="J853" s="436"/>
      <c r="K853" s="436"/>
      <c r="L853" s="436"/>
      <c r="M853" s="436"/>
      <c r="N853" s="436"/>
      <c r="O853" s="436"/>
      <c r="P853" s="436"/>
      <c r="Q853" s="436"/>
      <c r="R853" s="436"/>
      <c r="S853" s="436"/>
      <c r="T853" s="436"/>
      <c r="U853" s="436"/>
      <c r="V853" s="436"/>
      <c r="W853" s="436"/>
      <c r="X853" s="436"/>
      <c r="Y853" s="436"/>
      <c r="Z853" s="436"/>
      <c r="AA853" s="436"/>
      <c r="AB853" s="436"/>
      <c r="AC853" s="436"/>
      <c r="AD853" s="436"/>
    </row>
    <row r="854" ht="15.75" customHeight="1">
      <c r="A854" s="437"/>
      <c r="B854" s="438"/>
      <c r="C854" s="437"/>
      <c r="D854" s="437"/>
      <c r="E854" s="436"/>
      <c r="F854" s="436"/>
      <c r="G854" s="436"/>
      <c r="H854" s="436"/>
      <c r="I854" s="436"/>
      <c r="J854" s="436"/>
      <c r="K854" s="436"/>
      <c r="L854" s="436"/>
      <c r="M854" s="436"/>
      <c r="N854" s="436"/>
      <c r="O854" s="436"/>
      <c r="P854" s="436"/>
      <c r="Q854" s="436"/>
      <c r="R854" s="436"/>
      <c r="S854" s="436"/>
      <c r="T854" s="436"/>
      <c r="U854" s="436"/>
      <c r="V854" s="436"/>
      <c r="W854" s="436"/>
      <c r="X854" s="436"/>
      <c r="Y854" s="436"/>
      <c r="Z854" s="436"/>
      <c r="AA854" s="436"/>
      <c r="AB854" s="436"/>
      <c r="AC854" s="436"/>
      <c r="AD854" s="436"/>
    </row>
    <row r="855" ht="15.75" customHeight="1">
      <c r="A855" s="437"/>
      <c r="B855" s="438"/>
      <c r="C855" s="437"/>
      <c r="D855" s="437"/>
      <c r="E855" s="436"/>
      <c r="F855" s="436"/>
      <c r="G855" s="436"/>
      <c r="H855" s="436"/>
      <c r="I855" s="436"/>
      <c r="J855" s="436"/>
      <c r="K855" s="436"/>
      <c r="L855" s="436"/>
      <c r="M855" s="436"/>
      <c r="N855" s="436"/>
      <c r="O855" s="436"/>
      <c r="P855" s="436"/>
      <c r="Q855" s="436"/>
      <c r="R855" s="436"/>
      <c r="S855" s="436"/>
      <c r="T855" s="436"/>
      <c r="U855" s="436"/>
      <c r="V855" s="436"/>
      <c r="W855" s="436"/>
      <c r="X855" s="436"/>
      <c r="Y855" s="436"/>
      <c r="Z855" s="436"/>
      <c r="AA855" s="436"/>
      <c r="AB855" s="436"/>
      <c r="AC855" s="436"/>
      <c r="AD855" s="436"/>
    </row>
    <row r="856" ht="15.75" customHeight="1">
      <c r="A856" s="437"/>
      <c r="B856" s="438"/>
      <c r="C856" s="437"/>
      <c r="D856" s="437"/>
      <c r="E856" s="436"/>
      <c r="F856" s="436"/>
      <c r="G856" s="436"/>
      <c r="H856" s="436"/>
      <c r="I856" s="436"/>
      <c r="J856" s="436"/>
      <c r="K856" s="436"/>
      <c r="L856" s="436"/>
      <c r="M856" s="436"/>
      <c r="N856" s="436"/>
      <c r="O856" s="436"/>
      <c r="P856" s="436"/>
      <c r="Q856" s="436"/>
      <c r="R856" s="436"/>
      <c r="S856" s="436"/>
      <c r="T856" s="436"/>
      <c r="U856" s="436"/>
      <c r="V856" s="436"/>
      <c r="W856" s="436"/>
      <c r="X856" s="436"/>
      <c r="Y856" s="436"/>
      <c r="Z856" s="436"/>
      <c r="AA856" s="436"/>
      <c r="AB856" s="436"/>
      <c r="AC856" s="436"/>
      <c r="AD856" s="436"/>
    </row>
    <row r="857" ht="15.75" customHeight="1">
      <c r="A857" s="437"/>
      <c r="B857" s="438"/>
      <c r="C857" s="437"/>
      <c r="D857" s="437"/>
      <c r="E857" s="436"/>
      <c r="F857" s="436"/>
      <c r="G857" s="436"/>
      <c r="H857" s="436"/>
      <c r="I857" s="436"/>
      <c r="J857" s="436"/>
      <c r="K857" s="436"/>
      <c r="L857" s="436"/>
      <c r="M857" s="436"/>
      <c r="N857" s="436"/>
      <c r="O857" s="436"/>
      <c r="P857" s="436"/>
      <c r="Q857" s="436"/>
      <c r="R857" s="436"/>
      <c r="S857" s="436"/>
      <c r="T857" s="436"/>
      <c r="U857" s="436"/>
      <c r="V857" s="436"/>
      <c r="W857" s="436"/>
      <c r="X857" s="436"/>
      <c r="Y857" s="436"/>
      <c r="Z857" s="436"/>
      <c r="AA857" s="436"/>
      <c r="AB857" s="436"/>
      <c r="AC857" s="436"/>
      <c r="AD857" s="436"/>
    </row>
    <row r="858" ht="15.75" customHeight="1">
      <c r="A858" s="437"/>
      <c r="B858" s="438"/>
      <c r="C858" s="437"/>
      <c r="D858" s="437"/>
      <c r="E858" s="436"/>
      <c r="F858" s="436"/>
      <c r="G858" s="436"/>
      <c r="H858" s="436"/>
      <c r="I858" s="436"/>
      <c r="J858" s="436"/>
      <c r="K858" s="436"/>
      <c r="L858" s="436"/>
      <c r="M858" s="436"/>
      <c r="N858" s="436"/>
      <c r="O858" s="436"/>
      <c r="P858" s="436"/>
      <c r="Q858" s="436"/>
      <c r="R858" s="436"/>
      <c r="S858" s="436"/>
      <c r="T858" s="436"/>
      <c r="U858" s="436"/>
      <c r="V858" s="436"/>
      <c r="W858" s="436"/>
      <c r="X858" s="436"/>
      <c r="Y858" s="436"/>
      <c r="Z858" s="436"/>
      <c r="AA858" s="436"/>
      <c r="AB858" s="436"/>
      <c r="AC858" s="436"/>
      <c r="AD858" s="436"/>
    </row>
    <row r="859" ht="15.75" customHeight="1">
      <c r="A859" s="437"/>
      <c r="B859" s="438"/>
      <c r="C859" s="437"/>
      <c r="D859" s="437"/>
      <c r="E859" s="436"/>
      <c r="F859" s="436"/>
      <c r="G859" s="436"/>
      <c r="H859" s="436"/>
      <c r="I859" s="436"/>
      <c r="J859" s="436"/>
      <c r="K859" s="436"/>
      <c r="L859" s="436"/>
      <c r="M859" s="436"/>
      <c r="N859" s="436"/>
      <c r="O859" s="436"/>
      <c r="P859" s="436"/>
      <c r="Q859" s="436"/>
      <c r="R859" s="436"/>
      <c r="S859" s="436"/>
      <c r="T859" s="436"/>
      <c r="U859" s="436"/>
      <c r="V859" s="436"/>
      <c r="W859" s="436"/>
      <c r="X859" s="436"/>
      <c r="Y859" s="436"/>
      <c r="Z859" s="436"/>
      <c r="AA859" s="436"/>
      <c r="AB859" s="436"/>
      <c r="AC859" s="436"/>
      <c r="AD859" s="436"/>
    </row>
    <row r="860" ht="15.75" customHeight="1">
      <c r="A860" s="437"/>
      <c r="B860" s="438"/>
      <c r="C860" s="437"/>
      <c r="D860" s="437"/>
      <c r="E860" s="436"/>
      <c r="F860" s="436"/>
      <c r="G860" s="436"/>
      <c r="H860" s="436"/>
      <c r="I860" s="436"/>
      <c r="J860" s="436"/>
      <c r="K860" s="436"/>
      <c r="L860" s="436"/>
      <c r="M860" s="436"/>
      <c r="N860" s="436"/>
      <c r="O860" s="436"/>
      <c r="P860" s="436"/>
      <c r="Q860" s="436"/>
      <c r="R860" s="436"/>
      <c r="S860" s="436"/>
      <c r="T860" s="436"/>
      <c r="U860" s="436"/>
      <c r="V860" s="436"/>
      <c r="W860" s="436"/>
      <c r="X860" s="436"/>
      <c r="Y860" s="436"/>
      <c r="Z860" s="436"/>
      <c r="AA860" s="436"/>
      <c r="AB860" s="436"/>
      <c r="AC860" s="436"/>
      <c r="AD860" s="436"/>
    </row>
    <row r="861" ht="15.75" customHeight="1">
      <c r="A861" s="437"/>
      <c r="B861" s="438"/>
      <c r="C861" s="437"/>
      <c r="D861" s="437"/>
      <c r="E861" s="436"/>
      <c r="F861" s="436"/>
      <c r="G861" s="436"/>
      <c r="H861" s="436"/>
      <c r="I861" s="436"/>
      <c r="J861" s="436"/>
      <c r="K861" s="436"/>
      <c r="L861" s="436"/>
      <c r="M861" s="436"/>
      <c r="N861" s="436"/>
      <c r="O861" s="436"/>
      <c r="P861" s="436"/>
      <c r="Q861" s="436"/>
      <c r="R861" s="436"/>
      <c r="S861" s="436"/>
      <c r="T861" s="436"/>
      <c r="U861" s="436"/>
      <c r="V861" s="436"/>
      <c r="W861" s="436"/>
      <c r="X861" s="436"/>
      <c r="Y861" s="436"/>
      <c r="Z861" s="436"/>
      <c r="AA861" s="436"/>
      <c r="AB861" s="436"/>
      <c r="AC861" s="436"/>
      <c r="AD861" s="436"/>
    </row>
    <row r="862" ht="15.75" customHeight="1">
      <c r="A862" s="437"/>
      <c r="B862" s="438"/>
      <c r="C862" s="437"/>
      <c r="D862" s="437"/>
      <c r="E862" s="436"/>
      <c r="F862" s="436"/>
      <c r="G862" s="436"/>
      <c r="H862" s="436"/>
      <c r="I862" s="436"/>
      <c r="J862" s="436"/>
      <c r="K862" s="436"/>
      <c r="L862" s="436"/>
      <c r="M862" s="436"/>
      <c r="N862" s="436"/>
      <c r="O862" s="436"/>
      <c r="P862" s="436"/>
      <c r="Q862" s="436"/>
      <c r="R862" s="436"/>
      <c r="S862" s="436"/>
      <c r="T862" s="436"/>
      <c r="U862" s="436"/>
      <c r="V862" s="436"/>
      <c r="W862" s="436"/>
      <c r="X862" s="436"/>
      <c r="Y862" s="436"/>
      <c r="Z862" s="436"/>
      <c r="AA862" s="436"/>
      <c r="AB862" s="436"/>
      <c r="AC862" s="436"/>
      <c r="AD862" s="436"/>
    </row>
    <row r="863" ht="15.75" customHeight="1">
      <c r="A863" s="437"/>
      <c r="B863" s="438"/>
      <c r="C863" s="437"/>
      <c r="D863" s="437"/>
      <c r="E863" s="436"/>
      <c r="F863" s="436"/>
      <c r="G863" s="436"/>
      <c r="H863" s="436"/>
      <c r="I863" s="436"/>
      <c r="J863" s="436"/>
      <c r="K863" s="436"/>
      <c r="L863" s="436"/>
      <c r="M863" s="436"/>
      <c r="N863" s="436"/>
      <c r="O863" s="436"/>
      <c r="P863" s="436"/>
      <c r="Q863" s="436"/>
      <c r="R863" s="436"/>
      <c r="S863" s="436"/>
      <c r="T863" s="436"/>
      <c r="U863" s="436"/>
      <c r="V863" s="436"/>
      <c r="W863" s="436"/>
      <c r="X863" s="436"/>
      <c r="Y863" s="436"/>
      <c r="Z863" s="436"/>
      <c r="AA863" s="436"/>
      <c r="AB863" s="436"/>
      <c r="AC863" s="436"/>
      <c r="AD863" s="436"/>
    </row>
    <row r="864" ht="15.75" customHeight="1">
      <c r="A864" s="437"/>
      <c r="B864" s="438"/>
      <c r="C864" s="437"/>
      <c r="D864" s="437"/>
      <c r="E864" s="436"/>
      <c r="F864" s="436"/>
      <c r="G864" s="436"/>
      <c r="H864" s="436"/>
      <c r="I864" s="436"/>
      <c r="J864" s="436"/>
      <c r="K864" s="436"/>
      <c r="L864" s="436"/>
      <c r="M864" s="436"/>
      <c r="N864" s="436"/>
      <c r="O864" s="436"/>
      <c r="P864" s="436"/>
      <c r="Q864" s="436"/>
      <c r="R864" s="436"/>
      <c r="S864" s="436"/>
      <c r="T864" s="436"/>
      <c r="U864" s="436"/>
      <c r="V864" s="436"/>
      <c r="W864" s="436"/>
      <c r="X864" s="436"/>
      <c r="Y864" s="436"/>
      <c r="Z864" s="436"/>
      <c r="AA864" s="436"/>
      <c r="AB864" s="436"/>
      <c r="AC864" s="436"/>
      <c r="AD864" s="436"/>
    </row>
    <row r="865" ht="15.75" customHeight="1">
      <c r="A865" s="437"/>
      <c r="B865" s="438"/>
      <c r="C865" s="437"/>
      <c r="D865" s="437"/>
      <c r="E865" s="436"/>
      <c r="F865" s="436"/>
      <c r="G865" s="436"/>
      <c r="H865" s="436"/>
      <c r="I865" s="436"/>
      <c r="J865" s="436"/>
      <c r="K865" s="436"/>
      <c r="L865" s="436"/>
      <c r="M865" s="436"/>
      <c r="N865" s="436"/>
      <c r="O865" s="436"/>
      <c r="P865" s="436"/>
      <c r="Q865" s="436"/>
      <c r="R865" s="436"/>
      <c r="S865" s="436"/>
      <c r="T865" s="436"/>
      <c r="U865" s="436"/>
      <c r="V865" s="436"/>
      <c r="W865" s="436"/>
      <c r="X865" s="436"/>
      <c r="Y865" s="436"/>
      <c r="Z865" s="436"/>
      <c r="AA865" s="436"/>
      <c r="AB865" s="436"/>
      <c r="AC865" s="436"/>
      <c r="AD865" s="436"/>
    </row>
    <row r="866" ht="15.75" customHeight="1">
      <c r="A866" s="437"/>
      <c r="B866" s="438"/>
      <c r="C866" s="437"/>
      <c r="D866" s="437"/>
      <c r="E866" s="436"/>
      <c r="F866" s="436"/>
      <c r="G866" s="436"/>
      <c r="H866" s="436"/>
      <c r="I866" s="436"/>
      <c r="J866" s="436"/>
      <c r="K866" s="436"/>
      <c r="L866" s="436"/>
      <c r="M866" s="436"/>
      <c r="N866" s="436"/>
      <c r="O866" s="436"/>
      <c r="P866" s="436"/>
      <c r="Q866" s="436"/>
      <c r="R866" s="436"/>
      <c r="S866" s="436"/>
      <c r="T866" s="436"/>
      <c r="U866" s="436"/>
      <c r="V866" s="436"/>
      <c r="W866" s="436"/>
      <c r="X866" s="436"/>
      <c r="Y866" s="436"/>
      <c r="Z866" s="436"/>
      <c r="AA866" s="436"/>
      <c r="AB866" s="436"/>
      <c r="AC866" s="436"/>
      <c r="AD866" s="436"/>
    </row>
    <row r="867" ht="15.75" customHeight="1">
      <c r="A867" s="437"/>
      <c r="B867" s="438"/>
      <c r="C867" s="437"/>
      <c r="D867" s="437"/>
      <c r="E867" s="436"/>
      <c r="F867" s="436"/>
      <c r="G867" s="436"/>
      <c r="H867" s="436"/>
      <c r="I867" s="436"/>
      <c r="J867" s="436"/>
      <c r="K867" s="436"/>
      <c r="L867" s="436"/>
      <c r="M867" s="436"/>
      <c r="N867" s="436"/>
      <c r="O867" s="436"/>
      <c r="P867" s="436"/>
      <c r="Q867" s="436"/>
      <c r="R867" s="436"/>
      <c r="S867" s="436"/>
      <c r="T867" s="436"/>
      <c r="U867" s="436"/>
      <c r="V867" s="436"/>
      <c r="W867" s="436"/>
      <c r="X867" s="436"/>
      <c r="Y867" s="436"/>
      <c r="Z867" s="436"/>
      <c r="AA867" s="436"/>
      <c r="AB867" s="436"/>
      <c r="AC867" s="436"/>
      <c r="AD867" s="436"/>
    </row>
    <row r="868" ht="15.75" customHeight="1">
      <c r="A868" s="437"/>
      <c r="B868" s="438"/>
      <c r="C868" s="437"/>
      <c r="D868" s="437"/>
      <c r="E868" s="436"/>
      <c r="F868" s="436"/>
      <c r="G868" s="436"/>
      <c r="H868" s="436"/>
      <c r="I868" s="436"/>
      <c r="J868" s="436"/>
      <c r="K868" s="436"/>
      <c r="L868" s="436"/>
      <c r="M868" s="436"/>
      <c r="N868" s="436"/>
      <c r="O868" s="436"/>
      <c r="P868" s="436"/>
      <c r="Q868" s="436"/>
      <c r="R868" s="436"/>
      <c r="S868" s="436"/>
      <c r="T868" s="436"/>
      <c r="U868" s="436"/>
      <c r="V868" s="436"/>
      <c r="W868" s="436"/>
      <c r="X868" s="436"/>
      <c r="Y868" s="436"/>
      <c r="Z868" s="436"/>
      <c r="AA868" s="436"/>
      <c r="AB868" s="436"/>
      <c r="AC868" s="436"/>
      <c r="AD868" s="436"/>
    </row>
    <row r="869" ht="15.75" customHeight="1">
      <c r="A869" s="437"/>
      <c r="B869" s="438"/>
      <c r="C869" s="437"/>
      <c r="D869" s="437"/>
      <c r="E869" s="436"/>
      <c r="F869" s="436"/>
      <c r="G869" s="436"/>
      <c r="H869" s="436"/>
      <c r="I869" s="436"/>
      <c r="J869" s="436"/>
      <c r="K869" s="436"/>
      <c r="L869" s="436"/>
      <c r="M869" s="436"/>
      <c r="N869" s="436"/>
      <c r="O869" s="436"/>
      <c r="P869" s="436"/>
      <c r="Q869" s="436"/>
      <c r="R869" s="436"/>
      <c r="S869" s="436"/>
      <c r="T869" s="436"/>
      <c r="U869" s="436"/>
      <c r="V869" s="436"/>
      <c r="W869" s="436"/>
      <c r="X869" s="436"/>
      <c r="Y869" s="436"/>
      <c r="Z869" s="436"/>
      <c r="AA869" s="436"/>
      <c r="AB869" s="436"/>
      <c r="AC869" s="436"/>
      <c r="AD869" s="436"/>
    </row>
    <row r="870" ht="15.75" customHeight="1">
      <c r="A870" s="437"/>
      <c r="B870" s="438"/>
      <c r="C870" s="437"/>
      <c r="D870" s="437"/>
      <c r="E870" s="436"/>
      <c r="F870" s="436"/>
      <c r="G870" s="436"/>
      <c r="H870" s="436"/>
      <c r="I870" s="436"/>
      <c r="J870" s="436"/>
      <c r="K870" s="436"/>
      <c r="L870" s="436"/>
      <c r="M870" s="436"/>
      <c r="N870" s="436"/>
      <c r="O870" s="436"/>
      <c r="P870" s="436"/>
      <c r="Q870" s="436"/>
      <c r="R870" s="436"/>
      <c r="S870" s="436"/>
      <c r="T870" s="436"/>
      <c r="U870" s="436"/>
      <c r="V870" s="436"/>
      <c r="W870" s="436"/>
      <c r="X870" s="436"/>
      <c r="Y870" s="436"/>
      <c r="Z870" s="436"/>
      <c r="AA870" s="436"/>
      <c r="AB870" s="436"/>
      <c r="AC870" s="436"/>
      <c r="AD870" s="436"/>
    </row>
    <row r="871" ht="15.75" customHeight="1">
      <c r="A871" s="437"/>
      <c r="B871" s="438"/>
      <c r="C871" s="437"/>
      <c r="D871" s="437"/>
      <c r="E871" s="436"/>
      <c r="F871" s="436"/>
      <c r="G871" s="436"/>
      <c r="H871" s="436"/>
      <c r="I871" s="436"/>
      <c r="J871" s="436"/>
      <c r="K871" s="436"/>
      <c r="L871" s="436"/>
      <c r="M871" s="436"/>
      <c r="N871" s="436"/>
      <c r="O871" s="436"/>
      <c r="P871" s="436"/>
      <c r="Q871" s="436"/>
      <c r="R871" s="436"/>
      <c r="S871" s="436"/>
      <c r="T871" s="436"/>
      <c r="U871" s="436"/>
      <c r="V871" s="436"/>
      <c r="W871" s="436"/>
      <c r="X871" s="436"/>
      <c r="Y871" s="436"/>
      <c r="Z871" s="436"/>
      <c r="AA871" s="436"/>
      <c r="AB871" s="436"/>
      <c r="AC871" s="436"/>
      <c r="AD871" s="436"/>
    </row>
    <row r="872" ht="15.75" customHeight="1">
      <c r="A872" s="437"/>
      <c r="B872" s="438"/>
      <c r="C872" s="437"/>
      <c r="D872" s="437"/>
      <c r="E872" s="436"/>
      <c r="F872" s="436"/>
      <c r="G872" s="436"/>
      <c r="H872" s="436"/>
      <c r="I872" s="436"/>
      <c r="J872" s="436"/>
      <c r="K872" s="436"/>
      <c r="L872" s="436"/>
      <c r="M872" s="436"/>
      <c r="N872" s="436"/>
      <c r="O872" s="436"/>
      <c r="P872" s="436"/>
      <c r="Q872" s="436"/>
      <c r="R872" s="436"/>
      <c r="S872" s="436"/>
      <c r="T872" s="436"/>
      <c r="U872" s="436"/>
      <c r="V872" s="436"/>
      <c r="W872" s="436"/>
      <c r="X872" s="436"/>
      <c r="Y872" s="436"/>
      <c r="Z872" s="436"/>
      <c r="AA872" s="436"/>
      <c r="AB872" s="436"/>
      <c r="AC872" s="436"/>
      <c r="AD872" s="436"/>
    </row>
    <row r="873" ht="15.75" customHeight="1">
      <c r="A873" s="437"/>
      <c r="B873" s="438"/>
      <c r="C873" s="437"/>
      <c r="D873" s="437"/>
      <c r="E873" s="436"/>
      <c r="F873" s="436"/>
      <c r="G873" s="436"/>
      <c r="H873" s="436"/>
      <c r="I873" s="436"/>
      <c r="J873" s="436"/>
      <c r="K873" s="436"/>
      <c r="L873" s="436"/>
      <c r="M873" s="436"/>
      <c r="N873" s="436"/>
      <c r="O873" s="436"/>
      <c r="P873" s="436"/>
      <c r="Q873" s="436"/>
      <c r="R873" s="436"/>
      <c r="S873" s="436"/>
      <c r="T873" s="436"/>
      <c r="U873" s="436"/>
      <c r="V873" s="436"/>
      <c r="W873" s="436"/>
      <c r="X873" s="436"/>
      <c r="Y873" s="436"/>
      <c r="Z873" s="436"/>
      <c r="AA873" s="436"/>
      <c r="AB873" s="436"/>
      <c r="AC873" s="436"/>
      <c r="AD873" s="436"/>
    </row>
    <row r="874" ht="15.75" customHeight="1">
      <c r="A874" s="437"/>
      <c r="B874" s="438"/>
      <c r="C874" s="437"/>
      <c r="D874" s="437"/>
      <c r="E874" s="436"/>
      <c r="F874" s="436"/>
      <c r="G874" s="436"/>
      <c r="H874" s="436"/>
      <c r="I874" s="436"/>
      <c r="J874" s="436"/>
      <c r="K874" s="436"/>
      <c r="L874" s="436"/>
      <c r="M874" s="436"/>
      <c r="N874" s="436"/>
      <c r="O874" s="436"/>
      <c r="P874" s="436"/>
      <c r="Q874" s="436"/>
      <c r="R874" s="436"/>
      <c r="S874" s="436"/>
      <c r="T874" s="436"/>
      <c r="U874" s="436"/>
      <c r="V874" s="436"/>
      <c r="W874" s="436"/>
      <c r="X874" s="436"/>
      <c r="Y874" s="436"/>
      <c r="Z874" s="436"/>
      <c r="AA874" s="436"/>
      <c r="AB874" s="436"/>
      <c r="AC874" s="436"/>
      <c r="AD874" s="436"/>
    </row>
    <row r="875" ht="15.75" customHeight="1">
      <c r="A875" s="437"/>
      <c r="B875" s="438"/>
      <c r="C875" s="437"/>
      <c r="D875" s="437"/>
      <c r="E875" s="436"/>
      <c r="F875" s="436"/>
      <c r="G875" s="436"/>
      <c r="H875" s="436"/>
      <c r="I875" s="436"/>
      <c r="J875" s="436"/>
      <c r="K875" s="436"/>
      <c r="L875" s="436"/>
      <c r="M875" s="436"/>
      <c r="N875" s="436"/>
      <c r="O875" s="436"/>
      <c r="P875" s="436"/>
      <c r="Q875" s="436"/>
      <c r="R875" s="436"/>
      <c r="S875" s="436"/>
      <c r="T875" s="436"/>
      <c r="U875" s="436"/>
      <c r="V875" s="436"/>
      <c r="W875" s="436"/>
      <c r="X875" s="436"/>
      <c r="Y875" s="436"/>
      <c r="Z875" s="436"/>
      <c r="AA875" s="436"/>
      <c r="AB875" s="436"/>
      <c r="AC875" s="436"/>
      <c r="AD875" s="436"/>
    </row>
    <row r="876" ht="15.75" customHeight="1">
      <c r="A876" s="437"/>
      <c r="B876" s="438"/>
      <c r="C876" s="437"/>
      <c r="D876" s="437"/>
      <c r="E876" s="436"/>
      <c r="F876" s="436"/>
      <c r="G876" s="436"/>
      <c r="H876" s="436"/>
      <c r="I876" s="436"/>
      <c r="J876" s="436"/>
      <c r="K876" s="436"/>
      <c r="L876" s="436"/>
      <c r="M876" s="436"/>
      <c r="N876" s="436"/>
      <c r="O876" s="436"/>
      <c r="P876" s="436"/>
      <c r="Q876" s="436"/>
      <c r="R876" s="436"/>
      <c r="S876" s="436"/>
      <c r="T876" s="436"/>
      <c r="U876" s="436"/>
      <c r="V876" s="436"/>
      <c r="W876" s="436"/>
      <c r="X876" s="436"/>
      <c r="Y876" s="436"/>
      <c r="Z876" s="436"/>
      <c r="AA876" s="436"/>
      <c r="AB876" s="436"/>
      <c r="AC876" s="436"/>
      <c r="AD876" s="436"/>
    </row>
    <row r="877" ht="15.75" customHeight="1">
      <c r="A877" s="437"/>
      <c r="B877" s="438"/>
      <c r="C877" s="437"/>
      <c r="D877" s="437"/>
      <c r="E877" s="436"/>
      <c r="F877" s="436"/>
      <c r="G877" s="436"/>
      <c r="H877" s="436"/>
      <c r="I877" s="436"/>
      <c r="J877" s="436"/>
      <c r="K877" s="436"/>
      <c r="L877" s="436"/>
      <c r="M877" s="436"/>
      <c r="N877" s="436"/>
      <c r="O877" s="436"/>
      <c r="P877" s="436"/>
      <c r="Q877" s="436"/>
      <c r="R877" s="436"/>
      <c r="S877" s="436"/>
      <c r="T877" s="436"/>
      <c r="U877" s="436"/>
      <c r="V877" s="436"/>
      <c r="W877" s="436"/>
      <c r="X877" s="436"/>
      <c r="Y877" s="436"/>
      <c r="Z877" s="436"/>
      <c r="AA877" s="436"/>
      <c r="AB877" s="436"/>
      <c r="AC877" s="436"/>
      <c r="AD877" s="436"/>
    </row>
    <row r="878" ht="15.75" customHeight="1">
      <c r="A878" s="437"/>
      <c r="B878" s="438"/>
      <c r="C878" s="437"/>
      <c r="D878" s="437"/>
      <c r="E878" s="436"/>
      <c r="F878" s="436"/>
      <c r="G878" s="436"/>
      <c r="H878" s="436"/>
      <c r="I878" s="436"/>
      <c r="J878" s="436"/>
      <c r="K878" s="436"/>
      <c r="L878" s="436"/>
      <c r="M878" s="436"/>
      <c r="N878" s="436"/>
      <c r="O878" s="436"/>
      <c r="P878" s="436"/>
      <c r="Q878" s="436"/>
      <c r="R878" s="436"/>
      <c r="S878" s="436"/>
      <c r="T878" s="436"/>
      <c r="U878" s="436"/>
      <c r="V878" s="436"/>
      <c r="W878" s="436"/>
      <c r="X878" s="436"/>
      <c r="Y878" s="436"/>
      <c r="Z878" s="436"/>
      <c r="AA878" s="436"/>
      <c r="AB878" s="436"/>
      <c r="AC878" s="436"/>
      <c r="AD878" s="436"/>
    </row>
    <row r="879" ht="15.75" customHeight="1">
      <c r="A879" s="437"/>
      <c r="B879" s="438"/>
      <c r="C879" s="437"/>
      <c r="D879" s="437"/>
      <c r="E879" s="436"/>
      <c r="F879" s="436"/>
      <c r="G879" s="436"/>
      <c r="H879" s="436"/>
      <c r="I879" s="436"/>
      <c r="J879" s="436"/>
      <c r="K879" s="436"/>
      <c r="L879" s="436"/>
      <c r="M879" s="436"/>
      <c r="N879" s="436"/>
      <c r="O879" s="436"/>
      <c r="P879" s="436"/>
      <c r="Q879" s="436"/>
      <c r="R879" s="436"/>
      <c r="S879" s="436"/>
      <c r="T879" s="436"/>
      <c r="U879" s="436"/>
      <c r="V879" s="436"/>
      <c r="W879" s="436"/>
      <c r="X879" s="436"/>
      <c r="Y879" s="436"/>
      <c r="Z879" s="436"/>
      <c r="AA879" s="436"/>
      <c r="AB879" s="436"/>
      <c r="AC879" s="436"/>
      <c r="AD879" s="436"/>
    </row>
    <row r="880" ht="15.75" customHeight="1">
      <c r="A880" s="437"/>
      <c r="B880" s="438"/>
      <c r="C880" s="437"/>
      <c r="D880" s="437"/>
      <c r="E880" s="436"/>
      <c r="F880" s="436"/>
      <c r="G880" s="436"/>
      <c r="H880" s="436"/>
      <c r="I880" s="436"/>
      <c r="J880" s="436"/>
      <c r="K880" s="436"/>
      <c r="L880" s="436"/>
      <c r="M880" s="436"/>
      <c r="N880" s="436"/>
      <c r="O880" s="436"/>
      <c r="P880" s="436"/>
      <c r="Q880" s="436"/>
      <c r="R880" s="436"/>
      <c r="S880" s="436"/>
      <c r="T880" s="436"/>
      <c r="U880" s="436"/>
      <c r="V880" s="436"/>
      <c r="W880" s="436"/>
      <c r="X880" s="436"/>
      <c r="Y880" s="436"/>
      <c r="Z880" s="436"/>
      <c r="AA880" s="436"/>
      <c r="AB880" s="436"/>
      <c r="AC880" s="436"/>
      <c r="AD880" s="436"/>
    </row>
    <row r="881" ht="15.75" customHeight="1">
      <c r="A881" s="437"/>
      <c r="B881" s="438"/>
      <c r="C881" s="437"/>
      <c r="D881" s="437"/>
      <c r="E881" s="436"/>
      <c r="F881" s="436"/>
      <c r="G881" s="436"/>
      <c r="H881" s="436"/>
      <c r="I881" s="436"/>
      <c r="J881" s="436"/>
      <c r="K881" s="436"/>
      <c r="L881" s="436"/>
      <c r="M881" s="436"/>
      <c r="N881" s="436"/>
      <c r="O881" s="436"/>
      <c r="P881" s="436"/>
      <c r="Q881" s="436"/>
      <c r="R881" s="436"/>
      <c r="S881" s="436"/>
      <c r="T881" s="436"/>
      <c r="U881" s="436"/>
      <c r="V881" s="436"/>
      <c r="W881" s="436"/>
      <c r="X881" s="436"/>
      <c r="Y881" s="436"/>
      <c r="Z881" s="436"/>
      <c r="AA881" s="436"/>
      <c r="AB881" s="436"/>
      <c r="AC881" s="436"/>
      <c r="AD881" s="436"/>
    </row>
    <row r="882" ht="15.75" customHeight="1">
      <c r="A882" s="437"/>
      <c r="B882" s="438"/>
      <c r="C882" s="437"/>
      <c r="D882" s="437"/>
      <c r="E882" s="436"/>
      <c r="F882" s="436"/>
      <c r="G882" s="436"/>
      <c r="H882" s="436"/>
      <c r="I882" s="436"/>
      <c r="J882" s="436"/>
      <c r="K882" s="436"/>
      <c r="L882" s="436"/>
      <c r="M882" s="436"/>
      <c r="N882" s="436"/>
      <c r="O882" s="436"/>
      <c r="P882" s="436"/>
      <c r="Q882" s="436"/>
      <c r="R882" s="436"/>
      <c r="S882" s="436"/>
      <c r="T882" s="436"/>
      <c r="U882" s="436"/>
      <c r="V882" s="436"/>
      <c r="W882" s="436"/>
      <c r="X882" s="436"/>
      <c r="Y882" s="436"/>
      <c r="Z882" s="436"/>
      <c r="AA882" s="436"/>
      <c r="AB882" s="436"/>
      <c r="AC882" s="436"/>
      <c r="AD882" s="436"/>
    </row>
    <row r="883" ht="15.75" customHeight="1">
      <c r="A883" s="437"/>
      <c r="B883" s="438"/>
      <c r="C883" s="437"/>
      <c r="D883" s="437"/>
      <c r="E883" s="436"/>
      <c r="F883" s="436"/>
      <c r="G883" s="436"/>
      <c r="H883" s="436"/>
      <c r="I883" s="436"/>
      <c r="J883" s="436"/>
      <c r="K883" s="436"/>
      <c r="L883" s="436"/>
      <c r="M883" s="436"/>
      <c r="N883" s="436"/>
      <c r="O883" s="436"/>
      <c r="P883" s="436"/>
      <c r="Q883" s="436"/>
      <c r="R883" s="436"/>
      <c r="S883" s="436"/>
      <c r="T883" s="436"/>
      <c r="U883" s="436"/>
      <c r="V883" s="436"/>
      <c r="W883" s="436"/>
      <c r="X883" s="436"/>
      <c r="Y883" s="436"/>
      <c r="Z883" s="436"/>
      <c r="AA883" s="436"/>
      <c r="AB883" s="436"/>
      <c r="AC883" s="436"/>
      <c r="AD883" s="436"/>
    </row>
    <row r="884" ht="15.75" customHeight="1">
      <c r="A884" s="437"/>
      <c r="B884" s="438"/>
      <c r="C884" s="437"/>
      <c r="D884" s="437"/>
      <c r="E884" s="436"/>
      <c r="F884" s="436"/>
      <c r="G884" s="436"/>
      <c r="H884" s="436"/>
      <c r="I884" s="436"/>
      <c r="J884" s="436"/>
      <c r="K884" s="436"/>
      <c r="L884" s="436"/>
      <c r="M884" s="436"/>
      <c r="N884" s="436"/>
      <c r="O884" s="436"/>
      <c r="P884" s="436"/>
      <c r="Q884" s="436"/>
      <c r="R884" s="436"/>
      <c r="S884" s="436"/>
      <c r="T884" s="436"/>
      <c r="U884" s="436"/>
      <c r="V884" s="436"/>
      <c r="W884" s="436"/>
      <c r="X884" s="436"/>
      <c r="Y884" s="436"/>
      <c r="Z884" s="436"/>
      <c r="AA884" s="436"/>
      <c r="AB884" s="436"/>
      <c r="AC884" s="436"/>
      <c r="AD884" s="436"/>
    </row>
    <row r="885" ht="15.75" customHeight="1">
      <c r="A885" s="437"/>
      <c r="B885" s="438"/>
      <c r="C885" s="437"/>
      <c r="D885" s="437"/>
      <c r="E885" s="436"/>
      <c r="F885" s="436"/>
      <c r="G885" s="436"/>
      <c r="H885" s="436"/>
      <c r="I885" s="436"/>
      <c r="J885" s="436"/>
      <c r="K885" s="436"/>
      <c r="L885" s="436"/>
      <c r="M885" s="436"/>
      <c r="N885" s="436"/>
      <c r="O885" s="436"/>
      <c r="P885" s="436"/>
      <c r="Q885" s="436"/>
      <c r="R885" s="436"/>
      <c r="S885" s="436"/>
      <c r="T885" s="436"/>
      <c r="U885" s="436"/>
      <c r="V885" s="436"/>
      <c r="W885" s="436"/>
      <c r="X885" s="436"/>
      <c r="Y885" s="436"/>
      <c r="Z885" s="436"/>
      <c r="AA885" s="436"/>
      <c r="AB885" s="436"/>
      <c r="AC885" s="436"/>
      <c r="AD885" s="436"/>
    </row>
    <row r="886" ht="15.75" customHeight="1">
      <c r="A886" s="437"/>
      <c r="B886" s="438"/>
      <c r="C886" s="437"/>
      <c r="D886" s="437"/>
      <c r="E886" s="436"/>
      <c r="F886" s="436"/>
      <c r="G886" s="436"/>
      <c r="H886" s="436"/>
      <c r="I886" s="436"/>
      <c r="J886" s="436"/>
      <c r="K886" s="436"/>
      <c r="L886" s="436"/>
      <c r="M886" s="436"/>
      <c r="N886" s="436"/>
      <c r="O886" s="436"/>
      <c r="P886" s="436"/>
      <c r="Q886" s="436"/>
      <c r="R886" s="436"/>
      <c r="S886" s="436"/>
      <c r="T886" s="436"/>
      <c r="U886" s="436"/>
      <c r="V886" s="436"/>
      <c r="W886" s="436"/>
      <c r="X886" s="436"/>
      <c r="Y886" s="436"/>
      <c r="Z886" s="436"/>
      <c r="AA886" s="436"/>
      <c r="AB886" s="436"/>
      <c r="AC886" s="436"/>
      <c r="AD886" s="436"/>
    </row>
    <row r="887" ht="15.75" customHeight="1">
      <c r="A887" s="437"/>
      <c r="B887" s="438"/>
      <c r="C887" s="437"/>
      <c r="D887" s="437"/>
      <c r="E887" s="436"/>
      <c r="F887" s="436"/>
      <c r="G887" s="436"/>
      <c r="H887" s="436"/>
      <c r="I887" s="436"/>
      <c r="J887" s="436"/>
      <c r="K887" s="436"/>
      <c r="L887" s="436"/>
      <c r="M887" s="436"/>
      <c r="N887" s="436"/>
      <c r="O887" s="436"/>
      <c r="P887" s="436"/>
      <c r="Q887" s="436"/>
      <c r="R887" s="436"/>
      <c r="S887" s="436"/>
      <c r="T887" s="436"/>
      <c r="U887" s="436"/>
      <c r="V887" s="436"/>
      <c r="W887" s="436"/>
      <c r="X887" s="436"/>
      <c r="Y887" s="436"/>
      <c r="Z887" s="436"/>
      <c r="AA887" s="436"/>
      <c r="AB887" s="436"/>
      <c r="AC887" s="436"/>
      <c r="AD887" s="436"/>
    </row>
    <row r="888" ht="15.75" customHeight="1">
      <c r="A888" s="437"/>
      <c r="B888" s="438"/>
      <c r="C888" s="437"/>
      <c r="D888" s="437"/>
      <c r="E888" s="436"/>
      <c r="F888" s="436"/>
      <c r="G888" s="436"/>
      <c r="H888" s="436"/>
      <c r="I888" s="436"/>
      <c r="J888" s="436"/>
      <c r="K888" s="436"/>
      <c r="L888" s="436"/>
      <c r="M888" s="436"/>
      <c r="N888" s="436"/>
      <c r="O888" s="436"/>
      <c r="P888" s="436"/>
      <c r="Q888" s="436"/>
      <c r="R888" s="436"/>
      <c r="S888" s="436"/>
      <c r="T888" s="436"/>
      <c r="U888" s="436"/>
      <c r="V888" s="436"/>
      <c r="W888" s="436"/>
      <c r="X888" s="436"/>
      <c r="Y888" s="436"/>
      <c r="Z888" s="436"/>
      <c r="AA888" s="436"/>
      <c r="AB888" s="436"/>
      <c r="AC888" s="436"/>
      <c r="AD888" s="436"/>
    </row>
    <row r="889" ht="15.75" customHeight="1">
      <c r="A889" s="437"/>
      <c r="B889" s="438"/>
      <c r="C889" s="437"/>
      <c r="D889" s="437"/>
      <c r="E889" s="436"/>
      <c r="F889" s="436"/>
      <c r="G889" s="436"/>
      <c r="H889" s="436"/>
      <c r="I889" s="436"/>
      <c r="J889" s="436"/>
      <c r="K889" s="436"/>
      <c r="L889" s="436"/>
      <c r="M889" s="436"/>
      <c r="N889" s="436"/>
      <c r="O889" s="436"/>
      <c r="P889" s="436"/>
      <c r="Q889" s="436"/>
      <c r="R889" s="436"/>
      <c r="S889" s="436"/>
      <c r="T889" s="436"/>
      <c r="U889" s="436"/>
      <c r="V889" s="436"/>
      <c r="W889" s="436"/>
      <c r="X889" s="436"/>
      <c r="Y889" s="436"/>
      <c r="Z889" s="436"/>
      <c r="AA889" s="436"/>
      <c r="AB889" s="436"/>
      <c r="AC889" s="436"/>
      <c r="AD889" s="436"/>
    </row>
    <row r="890" ht="15.75" customHeight="1">
      <c r="A890" s="437"/>
      <c r="B890" s="438"/>
      <c r="C890" s="437"/>
      <c r="D890" s="437"/>
      <c r="E890" s="436"/>
      <c r="F890" s="436"/>
      <c r="G890" s="436"/>
      <c r="H890" s="436"/>
      <c r="I890" s="436"/>
      <c r="J890" s="436"/>
      <c r="K890" s="436"/>
      <c r="L890" s="436"/>
      <c r="M890" s="436"/>
      <c r="N890" s="436"/>
      <c r="O890" s="436"/>
      <c r="P890" s="436"/>
      <c r="Q890" s="436"/>
      <c r="R890" s="436"/>
      <c r="S890" s="436"/>
      <c r="T890" s="436"/>
      <c r="U890" s="436"/>
      <c r="V890" s="436"/>
      <c r="W890" s="436"/>
      <c r="X890" s="436"/>
      <c r="Y890" s="436"/>
      <c r="Z890" s="436"/>
      <c r="AA890" s="436"/>
      <c r="AB890" s="436"/>
      <c r="AC890" s="436"/>
      <c r="AD890" s="436"/>
    </row>
    <row r="891" ht="15.75" customHeight="1">
      <c r="A891" s="437"/>
      <c r="B891" s="438"/>
      <c r="C891" s="437"/>
      <c r="D891" s="437"/>
      <c r="E891" s="436"/>
      <c r="F891" s="436"/>
      <c r="G891" s="436"/>
      <c r="H891" s="436"/>
      <c r="I891" s="436"/>
      <c r="J891" s="436"/>
      <c r="K891" s="436"/>
      <c r="L891" s="436"/>
      <c r="M891" s="436"/>
      <c r="N891" s="436"/>
      <c r="O891" s="436"/>
      <c r="P891" s="436"/>
      <c r="Q891" s="436"/>
      <c r="R891" s="436"/>
      <c r="S891" s="436"/>
      <c r="T891" s="436"/>
      <c r="U891" s="436"/>
      <c r="V891" s="436"/>
      <c r="W891" s="436"/>
      <c r="X891" s="436"/>
      <c r="Y891" s="436"/>
      <c r="Z891" s="436"/>
      <c r="AA891" s="436"/>
      <c r="AB891" s="436"/>
      <c r="AC891" s="436"/>
      <c r="AD891" s="436"/>
    </row>
    <row r="892" ht="15.75" customHeight="1">
      <c r="A892" s="437"/>
      <c r="B892" s="438"/>
      <c r="C892" s="437"/>
      <c r="D892" s="437"/>
      <c r="E892" s="436"/>
      <c r="F892" s="436"/>
      <c r="G892" s="436"/>
      <c r="H892" s="436"/>
      <c r="I892" s="436"/>
      <c r="J892" s="436"/>
      <c r="K892" s="436"/>
      <c r="L892" s="436"/>
      <c r="M892" s="436"/>
      <c r="N892" s="436"/>
      <c r="O892" s="436"/>
      <c r="P892" s="436"/>
      <c r="Q892" s="436"/>
      <c r="R892" s="436"/>
      <c r="S892" s="436"/>
      <c r="T892" s="436"/>
      <c r="U892" s="436"/>
      <c r="V892" s="436"/>
      <c r="W892" s="436"/>
      <c r="X892" s="436"/>
      <c r="Y892" s="436"/>
      <c r="Z892" s="436"/>
      <c r="AA892" s="436"/>
      <c r="AB892" s="436"/>
      <c r="AC892" s="436"/>
      <c r="AD892" s="436"/>
    </row>
    <row r="893" ht="15.75" customHeight="1">
      <c r="A893" s="437"/>
      <c r="B893" s="438"/>
      <c r="C893" s="437"/>
      <c r="D893" s="437"/>
      <c r="E893" s="436"/>
      <c r="F893" s="436"/>
      <c r="G893" s="436"/>
      <c r="H893" s="436"/>
      <c r="I893" s="436"/>
      <c r="J893" s="436"/>
      <c r="K893" s="436"/>
      <c r="L893" s="436"/>
      <c r="M893" s="436"/>
      <c r="N893" s="436"/>
      <c r="O893" s="436"/>
      <c r="P893" s="436"/>
      <c r="Q893" s="436"/>
      <c r="R893" s="436"/>
      <c r="S893" s="436"/>
      <c r="T893" s="436"/>
      <c r="U893" s="436"/>
      <c r="V893" s="436"/>
      <c r="W893" s="436"/>
      <c r="X893" s="436"/>
      <c r="Y893" s="436"/>
      <c r="Z893" s="436"/>
      <c r="AA893" s="436"/>
      <c r="AB893" s="436"/>
      <c r="AC893" s="436"/>
      <c r="AD893" s="436"/>
    </row>
    <row r="894" ht="15.75" customHeight="1">
      <c r="A894" s="437"/>
      <c r="B894" s="438"/>
      <c r="C894" s="437"/>
      <c r="D894" s="437"/>
      <c r="E894" s="436"/>
      <c r="F894" s="436"/>
      <c r="G894" s="436"/>
      <c r="H894" s="436"/>
      <c r="I894" s="436"/>
      <c r="J894" s="436"/>
      <c r="K894" s="436"/>
      <c r="L894" s="436"/>
      <c r="M894" s="436"/>
      <c r="N894" s="436"/>
      <c r="O894" s="436"/>
      <c r="P894" s="436"/>
      <c r="Q894" s="436"/>
      <c r="R894" s="436"/>
      <c r="S894" s="436"/>
      <c r="T894" s="436"/>
      <c r="U894" s="436"/>
      <c r="V894" s="436"/>
      <c r="W894" s="436"/>
      <c r="X894" s="436"/>
      <c r="Y894" s="436"/>
      <c r="Z894" s="436"/>
      <c r="AA894" s="436"/>
      <c r="AB894" s="436"/>
      <c r="AC894" s="436"/>
      <c r="AD894" s="436"/>
    </row>
    <row r="895" ht="15.75" customHeight="1">
      <c r="A895" s="437"/>
      <c r="B895" s="438"/>
      <c r="C895" s="437"/>
      <c r="D895" s="437"/>
      <c r="E895" s="436"/>
      <c r="F895" s="436"/>
      <c r="G895" s="436"/>
      <c r="H895" s="436"/>
      <c r="I895" s="436"/>
      <c r="J895" s="436"/>
      <c r="K895" s="436"/>
      <c r="L895" s="436"/>
      <c r="M895" s="436"/>
      <c r="N895" s="436"/>
      <c r="O895" s="436"/>
      <c r="P895" s="436"/>
      <c r="Q895" s="436"/>
      <c r="R895" s="436"/>
      <c r="S895" s="436"/>
      <c r="T895" s="436"/>
      <c r="U895" s="436"/>
      <c r="V895" s="436"/>
      <c r="W895" s="436"/>
      <c r="X895" s="436"/>
      <c r="Y895" s="436"/>
      <c r="Z895" s="436"/>
      <c r="AA895" s="436"/>
      <c r="AB895" s="436"/>
      <c r="AC895" s="436"/>
      <c r="AD895" s="436"/>
    </row>
    <row r="896" ht="15.75" customHeight="1">
      <c r="A896" s="437"/>
      <c r="B896" s="438"/>
      <c r="C896" s="437"/>
      <c r="D896" s="437"/>
      <c r="E896" s="436"/>
      <c r="F896" s="436"/>
      <c r="G896" s="436"/>
      <c r="H896" s="436"/>
      <c r="I896" s="436"/>
      <c r="J896" s="436"/>
      <c r="K896" s="436"/>
      <c r="L896" s="436"/>
      <c r="M896" s="436"/>
      <c r="N896" s="436"/>
      <c r="O896" s="436"/>
      <c r="P896" s="436"/>
      <c r="Q896" s="436"/>
      <c r="R896" s="436"/>
      <c r="S896" s="436"/>
      <c r="T896" s="436"/>
      <c r="U896" s="436"/>
      <c r="V896" s="436"/>
      <c r="W896" s="436"/>
      <c r="X896" s="436"/>
      <c r="Y896" s="436"/>
      <c r="Z896" s="436"/>
      <c r="AA896" s="436"/>
      <c r="AB896" s="436"/>
      <c r="AC896" s="436"/>
      <c r="AD896" s="436"/>
    </row>
    <row r="897" ht="15.75" customHeight="1">
      <c r="A897" s="437"/>
      <c r="B897" s="438"/>
      <c r="C897" s="437"/>
      <c r="D897" s="437"/>
      <c r="E897" s="436"/>
      <c r="F897" s="436"/>
      <c r="G897" s="436"/>
      <c r="H897" s="436"/>
      <c r="I897" s="436"/>
      <c r="J897" s="436"/>
      <c r="K897" s="436"/>
      <c r="L897" s="436"/>
      <c r="M897" s="436"/>
      <c r="N897" s="436"/>
      <c r="O897" s="436"/>
      <c r="P897" s="436"/>
      <c r="Q897" s="436"/>
      <c r="R897" s="436"/>
      <c r="S897" s="436"/>
      <c r="T897" s="436"/>
      <c r="U897" s="436"/>
      <c r="V897" s="436"/>
      <c r="W897" s="436"/>
      <c r="X897" s="436"/>
      <c r="Y897" s="436"/>
      <c r="Z897" s="436"/>
      <c r="AA897" s="436"/>
      <c r="AB897" s="436"/>
      <c r="AC897" s="436"/>
      <c r="AD897" s="436"/>
    </row>
    <row r="898" ht="15.75" customHeight="1">
      <c r="A898" s="437"/>
      <c r="B898" s="438"/>
      <c r="C898" s="437"/>
      <c r="D898" s="437"/>
      <c r="E898" s="436"/>
      <c r="F898" s="436"/>
      <c r="G898" s="436"/>
      <c r="H898" s="436"/>
      <c r="I898" s="436"/>
      <c r="J898" s="436"/>
      <c r="K898" s="436"/>
      <c r="L898" s="436"/>
      <c r="M898" s="436"/>
      <c r="N898" s="436"/>
      <c r="O898" s="436"/>
      <c r="P898" s="436"/>
      <c r="Q898" s="436"/>
      <c r="R898" s="436"/>
      <c r="S898" s="436"/>
      <c r="T898" s="436"/>
      <c r="U898" s="436"/>
      <c r="V898" s="436"/>
      <c r="W898" s="436"/>
      <c r="X898" s="436"/>
      <c r="Y898" s="436"/>
      <c r="Z898" s="436"/>
      <c r="AA898" s="436"/>
      <c r="AB898" s="436"/>
      <c r="AC898" s="436"/>
      <c r="AD898" s="436"/>
    </row>
    <row r="899" ht="15.75" customHeight="1">
      <c r="A899" s="437"/>
      <c r="B899" s="438"/>
      <c r="C899" s="437"/>
      <c r="D899" s="437"/>
      <c r="E899" s="436"/>
      <c r="F899" s="436"/>
      <c r="G899" s="436"/>
      <c r="H899" s="436"/>
      <c r="I899" s="436"/>
      <c r="J899" s="436"/>
      <c r="K899" s="436"/>
      <c r="L899" s="436"/>
      <c r="M899" s="436"/>
      <c r="N899" s="436"/>
      <c r="O899" s="436"/>
      <c r="P899" s="436"/>
      <c r="Q899" s="436"/>
      <c r="R899" s="436"/>
      <c r="S899" s="436"/>
      <c r="T899" s="436"/>
      <c r="U899" s="436"/>
      <c r="V899" s="436"/>
      <c r="W899" s="436"/>
      <c r="X899" s="436"/>
      <c r="Y899" s="436"/>
      <c r="Z899" s="436"/>
      <c r="AA899" s="436"/>
      <c r="AB899" s="436"/>
      <c r="AC899" s="436"/>
      <c r="AD899" s="436"/>
    </row>
    <row r="900" ht="15.75" customHeight="1">
      <c r="A900" s="437"/>
      <c r="B900" s="438"/>
      <c r="C900" s="437"/>
      <c r="D900" s="437"/>
      <c r="E900" s="436"/>
      <c r="F900" s="436"/>
      <c r="G900" s="436"/>
      <c r="H900" s="436"/>
      <c r="I900" s="436"/>
      <c r="J900" s="436"/>
      <c r="K900" s="436"/>
      <c r="L900" s="436"/>
      <c r="M900" s="436"/>
      <c r="N900" s="436"/>
      <c r="O900" s="436"/>
      <c r="P900" s="436"/>
      <c r="Q900" s="436"/>
      <c r="R900" s="436"/>
      <c r="S900" s="436"/>
      <c r="T900" s="436"/>
      <c r="U900" s="436"/>
      <c r="V900" s="436"/>
      <c r="W900" s="436"/>
      <c r="X900" s="436"/>
      <c r="Y900" s="436"/>
      <c r="Z900" s="436"/>
      <c r="AA900" s="436"/>
      <c r="AB900" s="436"/>
      <c r="AC900" s="436"/>
      <c r="AD900" s="436"/>
    </row>
    <row r="901" ht="15.75" customHeight="1">
      <c r="A901" s="437"/>
      <c r="B901" s="438"/>
      <c r="C901" s="437"/>
      <c r="D901" s="437"/>
      <c r="E901" s="436"/>
      <c r="F901" s="436"/>
      <c r="G901" s="436"/>
      <c r="H901" s="436"/>
      <c r="I901" s="436"/>
      <c r="J901" s="436"/>
      <c r="K901" s="436"/>
      <c r="L901" s="436"/>
      <c r="M901" s="436"/>
      <c r="N901" s="436"/>
      <c r="O901" s="436"/>
      <c r="P901" s="436"/>
      <c r="Q901" s="436"/>
      <c r="R901" s="436"/>
      <c r="S901" s="436"/>
      <c r="T901" s="436"/>
      <c r="U901" s="436"/>
      <c r="V901" s="436"/>
      <c r="W901" s="436"/>
      <c r="X901" s="436"/>
      <c r="Y901" s="436"/>
      <c r="Z901" s="436"/>
      <c r="AA901" s="436"/>
      <c r="AB901" s="436"/>
      <c r="AC901" s="436"/>
      <c r="AD901" s="436"/>
    </row>
    <row r="902" ht="15.75" customHeight="1">
      <c r="A902" s="437"/>
      <c r="B902" s="438"/>
      <c r="C902" s="437"/>
      <c r="D902" s="437"/>
      <c r="E902" s="436"/>
      <c r="F902" s="436"/>
      <c r="G902" s="436"/>
      <c r="H902" s="436"/>
      <c r="I902" s="436"/>
      <c r="J902" s="436"/>
      <c r="K902" s="436"/>
      <c r="L902" s="436"/>
      <c r="M902" s="436"/>
      <c r="N902" s="436"/>
      <c r="O902" s="436"/>
      <c r="P902" s="436"/>
      <c r="Q902" s="436"/>
      <c r="R902" s="436"/>
      <c r="S902" s="436"/>
      <c r="T902" s="436"/>
      <c r="U902" s="436"/>
      <c r="V902" s="436"/>
      <c r="W902" s="436"/>
      <c r="X902" s="436"/>
      <c r="Y902" s="436"/>
      <c r="Z902" s="436"/>
      <c r="AA902" s="436"/>
      <c r="AB902" s="436"/>
      <c r="AC902" s="436"/>
      <c r="AD902" s="436"/>
    </row>
    <row r="903" ht="15.75" customHeight="1">
      <c r="A903" s="437"/>
      <c r="B903" s="438"/>
      <c r="C903" s="437"/>
      <c r="D903" s="437"/>
      <c r="E903" s="436"/>
      <c r="F903" s="436"/>
      <c r="G903" s="436"/>
      <c r="H903" s="436"/>
      <c r="I903" s="436"/>
      <c r="J903" s="436"/>
      <c r="K903" s="436"/>
      <c r="L903" s="436"/>
      <c r="M903" s="436"/>
      <c r="N903" s="436"/>
      <c r="O903" s="436"/>
      <c r="P903" s="436"/>
      <c r="Q903" s="436"/>
      <c r="R903" s="436"/>
      <c r="S903" s="436"/>
      <c r="T903" s="436"/>
      <c r="U903" s="436"/>
      <c r="V903" s="436"/>
      <c r="W903" s="436"/>
      <c r="X903" s="436"/>
      <c r="Y903" s="436"/>
      <c r="Z903" s="436"/>
      <c r="AA903" s="436"/>
      <c r="AB903" s="436"/>
      <c r="AC903" s="436"/>
      <c r="AD903" s="436"/>
    </row>
    <row r="904" ht="15.75" customHeight="1">
      <c r="A904" s="437"/>
      <c r="B904" s="438"/>
      <c r="C904" s="437"/>
      <c r="D904" s="437"/>
      <c r="E904" s="436"/>
      <c r="F904" s="436"/>
      <c r="G904" s="436"/>
      <c r="H904" s="436"/>
      <c r="I904" s="436"/>
      <c r="J904" s="436"/>
      <c r="K904" s="436"/>
      <c r="L904" s="436"/>
      <c r="M904" s="436"/>
      <c r="N904" s="436"/>
      <c r="O904" s="436"/>
      <c r="P904" s="436"/>
      <c r="Q904" s="436"/>
      <c r="R904" s="436"/>
      <c r="S904" s="436"/>
      <c r="T904" s="436"/>
      <c r="U904" s="436"/>
      <c r="V904" s="436"/>
      <c r="W904" s="436"/>
      <c r="X904" s="436"/>
      <c r="Y904" s="436"/>
      <c r="Z904" s="436"/>
      <c r="AA904" s="436"/>
      <c r="AB904" s="436"/>
      <c r="AC904" s="436"/>
      <c r="AD904" s="436"/>
    </row>
    <row r="905" ht="15.75" customHeight="1">
      <c r="A905" s="437"/>
      <c r="B905" s="438"/>
      <c r="C905" s="437"/>
      <c r="D905" s="437"/>
      <c r="E905" s="436"/>
      <c r="F905" s="436"/>
      <c r="G905" s="436"/>
      <c r="H905" s="436"/>
      <c r="I905" s="436"/>
      <c r="J905" s="436"/>
      <c r="K905" s="436"/>
      <c r="L905" s="436"/>
      <c r="M905" s="436"/>
      <c r="N905" s="436"/>
      <c r="O905" s="436"/>
      <c r="P905" s="436"/>
      <c r="Q905" s="436"/>
      <c r="R905" s="436"/>
      <c r="S905" s="436"/>
      <c r="T905" s="436"/>
      <c r="U905" s="436"/>
      <c r="V905" s="436"/>
      <c r="W905" s="436"/>
      <c r="X905" s="436"/>
      <c r="Y905" s="436"/>
      <c r="Z905" s="436"/>
      <c r="AA905" s="436"/>
      <c r="AB905" s="436"/>
      <c r="AC905" s="436"/>
      <c r="AD905" s="436"/>
    </row>
    <row r="906" ht="15.75" customHeight="1">
      <c r="A906" s="437"/>
      <c r="B906" s="438"/>
      <c r="C906" s="437"/>
      <c r="D906" s="437"/>
      <c r="E906" s="436"/>
      <c r="F906" s="436"/>
      <c r="G906" s="436"/>
      <c r="H906" s="436"/>
      <c r="I906" s="436"/>
      <c r="J906" s="436"/>
      <c r="K906" s="436"/>
      <c r="L906" s="436"/>
      <c r="M906" s="436"/>
      <c r="N906" s="436"/>
      <c r="O906" s="436"/>
      <c r="P906" s="436"/>
      <c r="Q906" s="436"/>
      <c r="R906" s="436"/>
      <c r="S906" s="436"/>
      <c r="T906" s="436"/>
      <c r="U906" s="436"/>
      <c r="V906" s="436"/>
      <c r="W906" s="436"/>
      <c r="X906" s="436"/>
      <c r="Y906" s="436"/>
      <c r="Z906" s="436"/>
      <c r="AA906" s="436"/>
      <c r="AB906" s="436"/>
      <c r="AC906" s="436"/>
      <c r="AD906" s="436"/>
    </row>
    <row r="907" ht="15.75" customHeight="1">
      <c r="A907" s="437"/>
      <c r="B907" s="438"/>
      <c r="C907" s="437"/>
      <c r="D907" s="437"/>
      <c r="E907" s="436"/>
      <c r="F907" s="436"/>
      <c r="G907" s="436"/>
      <c r="H907" s="436"/>
      <c r="I907" s="436"/>
      <c r="J907" s="436"/>
      <c r="K907" s="436"/>
      <c r="L907" s="436"/>
      <c r="M907" s="436"/>
      <c r="N907" s="436"/>
      <c r="O907" s="436"/>
      <c r="P907" s="436"/>
      <c r="Q907" s="436"/>
      <c r="R907" s="436"/>
      <c r="S907" s="436"/>
      <c r="T907" s="436"/>
      <c r="U907" s="436"/>
      <c r="V907" s="436"/>
      <c r="W907" s="436"/>
      <c r="X907" s="436"/>
      <c r="Y907" s="436"/>
      <c r="Z907" s="436"/>
      <c r="AA907" s="436"/>
      <c r="AB907" s="436"/>
      <c r="AC907" s="436"/>
      <c r="AD907" s="436"/>
    </row>
    <row r="908" ht="15.75" customHeight="1">
      <c r="A908" s="437"/>
      <c r="B908" s="438"/>
      <c r="C908" s="437"/>
      <c r="D908" s="437"/>
      <c r="E908" s="436"/>
      <c r="F908" s="436"/>
      <c r="G908" s="436"/>
      <c r="H908" s="436"/>
      <c r="I908" s="436"/>
      <c r="J908" s="436"/>
      <c r="K908" s="436"/>
      <c r="L908" s="436"/>
      <c r="M908" s="436"/>
      <c r="N908" s="436"/>
      <c r="O908" s="436"/>
      <c r="P908" s="436"/>
      <c r="Q908" s="436"/>
      <c r="R908" s="436"/>
      <c r="S908" s="436"/>
      <c r="T908" s="436"/>
      <c r="U908" s="436"/>
      <c r="V908" s="436"/>
      <c r="W908" s="436"/>
      <c r="X908" s="436"/>
      <c r="Y908" s="436"/>
      <c r="Z908" s="436"/>
      <c r="AA908" s="436"/>
      <c r="AB908" s="436"/>
      <c r="AC908" s="436"/>
      <c r="AD908" s="436"/>
    </row>
    <row r="909" ht="15.75" customHeight="1">
      <c r="A909" s="437"/>
      <c r="B909" s="438"/>
      <c r="C909" s="437"/>
      <c r="D909" s="437"/>
      <c r="E909" s="436"/>
      <c r="F909" s="436"/>
      <c r="G909" s="436"/>
      <c r="H909" s="436"/>
      <c r="I909" s="436"/>
      <c r="J909" s="436"/>
      <c r="K909" s="436"/>
      <c r="L909" s="436"/>
      <c r="M909" s="436"/>
      <c r="N909" s="436"/>
      <c r="O909" s="436"/>
      <c r="P909" s="436"/>
      <c r="Q909" s="436"/>
      <c r="R909" s="436"/>
      <c r="S909" s="436"/>
      <c r="T909" s="436"/>
      <c r="U909" s="436"/>
      <c r="V909" s="436"/>
      <c r="W909" s="436"/>
      <c r="X909" s="436"/>
      <c r="Y909" s="436"/>
      <c r="Z909" s="436"/>
      <c r="AA909" s="436"/>
      <c r="AB909" s="436"/>
      <c r="AC909" s="436"/>
      <c r="AD909" s="436"/>
    </row>
    <row r="910" ht="15.75" customHeight="1">
      <c r="A910" s="437"/>
      <c r="B910" s="438"/>
      <c r="C910" s="437"/>
      <c r="D910" s="437"/>
      <c r="E910" s="436"/>
      <c r="F910" s="436"/>
      <c r="G910" s="436"/>
      <c r="H910" s="436"/>
      <c r="I910" s="436"/>
      <c r="J910" s="436"/>
      <c r="K910" s="436"/>
      <c r="L910" s="436"/>
      <c r="M910" s="436"/>
      <c r="N910" s="436"/>
      <c r="O910" s="436"/>
      <c r="P910" s="436"/>
      <c r="Q910" s="436"/>
      <c r="R910" s="436"/>
      <c r="S910" s="436"/>
      <c r="T910" s="436"/>
      <c r="U910" s="436"/>
      <c r="V910" s="436"/>
      <c r="W910" s="436"/>
      <c r="X910" s="436"/>
      <c r="Y910" s="436"/>
      <c r="Z910" s="436"/>
      <c r="AA910" s="436"/>
      <c r="AB910" s="436"/>
      <c r="AC910" s="436"/>
      <c r="AD910" s="436"/>
    </row>
    <row r="911" ht="15.75" customHeight="1">
      <c r="A911" s="437"/>
      <c r="B911" s="438"/>
      <c r="C911" s="437"/>
      <c r="D911" s="437"/>
      <c r="E911" s="436"/>
      <c r="F911" s="436"/>
      <c r="G911" s="436"/>
      <c r="H911" s="436"/>
      <c r="I911" s="436"/>
      <c r="J911" s="436"/>
      <c r="K911" s="436"/>
      <c r="L911" s="436"/>
      <c r="M911" s="436"/>
      <c r="N911" s="436"/>
      <c r="O911" s="436"/>
      <c r="P911" s="436"/>
      <c r="Q911" s="436"/>
      <c r="R911" s="436"/>
      <c r="S911" s="436"/>
      <c r="T911" s="436"/>
      <c r="U911" s="436"/>
      <c r="V911" s="436"/>
      <c r="W911" s="436"/>
      <c r="X911" s="436"/>
      <c r="Y911" s="436"/>
      <c r="Z911" s="436"/>
      <c r="AA911" s="436"/>
      <c r="AB911" s="436"/>
      <c r="AC911" s="436"/>
      <c r="AD911" s="436"/>
    </row>
    <row r="912" ht="15.75" customHeight="1">
      <c r="A912" s="437"/>
      <c r="B912" s="438"/>
      <c r="C912" s="437"/>
      <c r="D912" s="437"/>
      <c r="E912" s="436"/>
      <c r="F912" s="436"/>
      <c r="G912" s="436"/>
      <c r="H912" s="436"/>
      <c r="I912" s="436"/>
      <c r="J912" s="436"/>
      <c r="K912" s="436"/>
      <c r="L912" s="436"/>
      <c r="M912" s="436"/>
      <c r="N912" s="436"/>
      <c r="O912" s="436"/>
      <c r="P912" s="436"/>
      <c r="Q912" s="436"/>
      <c r="R912" s="436"/>
      <c r="S912" s="436"/>
      <c r="T912" s="436"/>
      <c r="U912" s="436"/>
      <c r="V912" s="436"/>
      <c r="W912" s="436"/>
      <c r="X912" s="436"/>
      <c r="Y912" s="436"/>
      <c r="Z912" s="436"/>
      <c r="AA912" s="436"/>
      <c r="AB912" s="436"/>
      <c r="AC912" s="436"/>
      <c r="AD912" s="436"/>
    </row>
    <row r="913" ht="15.75" customHeight="1">
      <c r="A913" s="437"/>
      <c r="B913" s="438"/>
      <c r="C913" s="437"/>
      <c r="D913" s="437"/>
      <c r="E913" s="436"/>
      <c r="F913" s="436"/>
      <c r="G913" s="436"/>
      <c r="H913" s="436"/>
      <c r="I913" s="436"/>
      <c r="J913" s="436"/>
      <c r="K913" s="436"/>
      <c r="L913" s="436"/>
      <c r="M913" s="436"/>
      <c r="N913" s="436"/>
      <c r="O913" s="436"/>
      <c r="P913" s="436"/>
      <c r="Q913" s="436"/>
      <c r="R913" s="436"/>
      <c r="S913" s="436"/>
      <c r="T913" s="436"/>
      <c r="U913" s="436"/>
      <c r="V913" s="436"/>
      <c r="W913" s="436"/>
      <c r="X913" s="436"/>
      <c r="Y913" s="436"/>
      <c r="Z913" s="436"/>
      <c r="AA913" s="436"/>
      <c r="AB913" s="436"/>
      <c r="AC913" s="436"/>
      <c r="AD913" s="436"/>
    </row>
    <row r="914" ht="15.75" customHeight="1">
      <c r="A914" s="437"/>
      <c r="B914" s="438"/>
      <c r="C914" s="437"/>
      <c r="D914" s="437"/>
      <c r="E914" s="436"/>
      <c r="F914" s="436"/>
      <c r="G914" s="436"/>
      <c r="H914" s="436"/>
      <c r="I914" s="436"/>
      <c r="J914" s="436"/>
      <c r="K914" s="436"/>
      <c r="L914" s="436"/>
      <c r="M914" s="436"/>
      <c r="N914" s="436"/>
      <c r="O914" s="436"/>
      <c r="P914" s="436"/>
      <c r="Q914" s="436"/>
      <c r="R914" s="436"/>
      <c r="S914" s="436"/>
      <c r="T914" s="436"/>
      <c r="U914" s="436"/>
      <c r="V914" s="436"/>
      <c r="W914" s="436"/>
      <c r="X914" s="436"/>
      <c r="Y914" s="436"/>
      <c r="Z914" s="436"/>
      <c r="AA914" s="436"/>
      <c r="AB914" s="436"/>
      <c r="AC914" s="436"/>
      <c r="AD914" s="436"/>
    </row>
    <row r="915" ht="15.75" customHeight="1">
      <c r="A915" s="437"/>
      <c r="B915" s="438"/>
      <c r="C915" s="437"/>
      <c r="D915" s="437"/>
      <c r="E915" s="436"/>
      <c r="F915" s="436"/>
      <c r="G915" s="436"/>
      <c r="H915" s="436"/>
      <c r="I915" s="436"/>
      <c r="J915" s="436"/>
      <c r="K915" s="436"/>
      <c r="L915" s="436"/>
      <c r="M915" s="436"/>
      <c r="N915" s="436"/>
      <c r="O915" s="436"/>
      <c r="P915" s="436"/>
      <c r="Q915" s="436"/>
      <c r="R915" s="436"/>
      <c r="S915" s="436"/>
      <c r="T915" s="436"/>
      <c r="U915" s="436"/>
      <c r="V915" s="436"/>
      <c r="W915" s="436"/>
      <c r="X915" s="436"/>
      <c r="Y915" s="436"/>
      <c r="Z915" s="436"/>
      <c r="AA915" s="436"/>
      <c r="AB915" s="436"/>
      <c r="AC915" s="436"/>
      <c r="AD915" s="436"/>
    </row>
    <row r="916" ht="15.75" customHeight="1">
      <c r="A916" s="437"/>
      <c r="B916" s="438"/>
      <c r="C916" s="437"/>
      <c r="D916" s="437"/>
      <c r="E916" s="436"/>
      <c r="F916" s="436"/>
      <c r="G916" s="436"/>
      <c r="H916" s="436"/>
      <c r="I916" s="436"/>
      <c r="J916" s="436"/>
      <c r="K916" s="436"/>
      <c r="L916" s="436"/>
      <c r="M916" s="436"/>
      <c r="N916" s="436"/>
      <c r="O916" s="436"/>
      <c r="P916" s="436"/>
      <c r="Q916" s="436"/>
      <c r="R916" s="436"/>
      <c r="S916" s="436"/>
      <c r="T916" s="436"/>
      <c r="U916" s="436"/>
      <c r="V916" s="436"/>
      <c r="W916" s="436"/>
      <c r="X916" s="436"/>
      <c r="Y916" s="436"/>
      <c r="Z916" s="436"/>
      <c r="AA916" s="436"/>
      <c r="AB916" s="436"/>
      <c r="AC916" s="436"/>
      <c r="AD916" s="436"/>
    </row>
    <row r="917" ht="15.75" customHeight="1">
      <c r="A917" s="437"/>
      <c r="B917" s="438"/>
      <c r="C917" s="437"/>
      <c r="D917" s="437"/>
      <c r="E917" s="436"/>
      <c r="F917" s="436"/>
      <c r="G917" s="436"/>
      <c r="H917" s="436"/>
      <c r="I917" s="436"/>
      <c r="J917" s="436"/>
      <c r="K917" s="436"/>
      <c r="L917" s="436"/>
      <c r="M917" s="436"/>
      <c r="N917" s="436"/>
      <c r="O917" s="436"/>
      <c r="P917" s="436"/>
      <c r="Q917" s="436"/>
      <c r="R917" s="436"/>
      <c r="S917" s="436"/>
      <c r="T917" s="436"/>
      <c r="U917" s="436"/>
      <c r="V917" s="436"/>
      <c r="W917" s="436"/>
      <c r="X917" s="436"/>
      <c r="Y917" s="436"/>
      <c r="Z917" s="436"/>
      <c r="AA917" s="436"/>
      <c r="AB917" s="436"/>
      <c r="AC917" s="436"/>
      <c r="AD917" s="436"/>
    </row>
    <row r="918" ht="15.75" customHeight="1">
      <c r="A918" s="437"/>
      <c r="B918" s="438"/>
      <c r="C918" s="437"/>
      <c r="D918" s="437"/>
      <c r="E918" s="436"/>
      <c r="F918" s="436"/>
      <c r="G918" s="436"/>
      <c r="H918" s="436"/>
      <c r="I918" s="436"/>
      <c r="J918" s="436"/>
      <c r="K918" s="436"/>
      <c r="L918" s="436"/>
      <c r="M918" s="436"/>
      <c r="N918" s="436"/>
      <c r="O918" s="436"/>
      <c r="P918" s="436"/>
      <c r="Q918" s="436"/>
      <c r="R918" s="436"/>
      <c r="S918" s="436"/>
      <c r="T918" s="436"/>
      <c r="U918" s="436"/>
      <c r="V918" s="436"/>
      <c r="W918" s="436"/>
      <c r="X918" s="436"/>
      <c r="Y918" s="436"/>
      <c r="Z918" s="436"/>
      <c r="AA918" s="436"/>
      <c r="AB918" s="436"/>
      <c r="AC918" s="436"/>
      <c r="AD918" s="436"/>
    </row>
    <row r="919" ht="15.75" customHeight="1">
      <c r="A919" s="437"/>
      <c r="B919" s="438"/>
      <c r="C919" s="437"/>
      <c r="D919" s="437"/>
      <c r="E919" s="436"/>
      <c r="F919" s="436"/>
      <c r="G919" s="436"/>
      <c r="H919" s="436"/>
      <c r="I919" s="436"/>
      <c r="J919" s="436"/>
      <c r="K919" s="436"/>
      <c r="L919" s="436"/>
      <c r="M919" s="436"/>
      <c r="N919" s="436"/>
      <c r="O919" s="436"/>
      <c r="P919" s="436"/>
      <c r="Q919" s="436"/>
      <c r="R919" s="436"/>
      <c r="S919" s="436"/>
      <c r="T919" s="436"/>
      <c r="U919" s="436"/>
      <c r="V919" s="436"/>
      <c r="W919" s="436"/>
      <c r="X919" s="436"/>
      <c r="Y919" s="436"/>
      <c r="Z919" s="436"/>
      <c r="AA919" s="436"/>
      <c r="AB919" s="436"/>
      <c r="AC919" s="436"/>
      <c r="AD919" s="436"/>
    </row>
    <row r="920" ht="15.75" customHeight="1">
      <c r="A920" s="437"/>
      <c r="B920" s="438"/>
      <c r="C920" s="437"/>
      <c r="D920" s="437"/>
      <c r="E920" s="436"/>
      <c r="F920" s="436"/>
      <c r="G920" s="436"/>
      <c r="H920" s="436"/>
      <c r="I920" s="436"/>
      <c r="J920" s="436"/>
      <c r="K920" s="436"/>
      <c r="L920" s="436"/>
      <c r="M920" s="436"/>
      <c r="N920" s="436"/>
      <c r="O920" s="436"/>
      <c r="P920" s="436"/>
      <c r="Q920" s="436"/>
      <c r="R920" s="436"/>
      <c r="S920" s="436"/>
      <c r="T920" s="436"/>
      <c r="U920" s="436"/>
      <c r="V920" s="436"/>
      <c r="W920" s="436"/>
      <c r="X920" s="436"/>
      <c r="Y920" s="436"/>
      <c r="Z920" s="436"/>
      <c r="AA920" s="436"/>
      <c r="AB920" s="436"/>
      <c r="AC920" s="436"/>
      <c r="AD920" s="436"/>
    </row>
    <row r="921" ht="15.75" customHeight="1">
      <c r="A921" s="437"/>
      <c r="B921" s="438"/>
      <c r="C921" s="437"/>
      <c r="D921" s="437"/>
      <c r="E921" s="436"/>
      <c r="F921" s="436"/>
      <c r="G921" s="436"/>
      <c r="H921" s="436"/>
      <c r="I921" s="436"/>
      <c r="J921" s="436"/>
      <c r="K921" s="436"/>
      <c r="L921" s="436"/>
      <c r="M921" s="436"/>
      <c r="N921" s="436"/>
      <c r="O921" s="436"/>
      <c r="P921" s="436"/>
      <c r="Q921" s="436"/>
      <c r="R921" s="436"/>
      <c r="S921" s="436"/>
      <c r="T921" s="436"/>
      <c r="U921" s="436"/>
      <c r="V921" s="436"/>
      <c r="W921" s="436"/>
      <c r="X921" s="436"/>
      <c r="Y921" s="436"/>
      <c r="Z921" s="436"/>
      <c r="AA921" s="436"/>
      <c r="AB921" s="436"/>
      <c r="AC921" s="436"/>
      <c r="AD921" s="436"/>
    </row>
    <row r="922" ht="15.75" customHeight="1">
      <c r="A922" s="437"/>
      <c r="B922" s="438"/>
      <c r="C922" s="437"/>
      <c r="D922" s="437"/>
      <c r="E922" s="436"/>
      <c r="F922" s="436"/>
      <c r="G922" s="436"/>
      <c r="H922" s="436"/>
      <c r="I922" s="436"/>
      <c r="J922" s="436"/>
      <c r="K922" s="436"/>
      <c r="L922" s="436"/>
      <c r="M922" s="436"/>
      <c r="N922" s="436"/>
      <c r="O922" s="436"/>
      <c r="P922" s="436"/>
      <c r="Q922" s="436"/>
      <c r="R922" s="436"/>
      <c r="S922" s="436"/>
      <c r="T922" s="436"/>
      <c r="U922" s="436"/>
      <c r="V922" s="436"/>
      <c r="W922" s="436"/>
      <c r="X922" s="436"/>
      <c r="Y922" s="436"/>
      <c r="Z922" s="436"/>
      <c r="AA922" s="436"/>
      <c r="AB922" s="436"/>
      <c r="AC922" s="436"/>
      <c r="AD922" s="436"/>
    </row>
    <row r="923" ht="15.75" customHeight="1">
      <c r="A923" s="437"/>
      <c r="B923" s="438"/>
      <c r="C923" s="437"/>
      <c r="D923" s="437"/>
      <c r="E923" s="436"/>
      <c r="F923" s="436"/>
      <c r="G923" s="436"/>
      <c r="H923" s="436"/>
      <c r="I923" s="436"/>
      <c r="J923" s="436"/>
      <c r="K923" s="436"/>
      <c r="L923" s="436"/>
      <c r="M923" s="436"/>
      <c r="N923" s="436"/>
      <c r="O923" s="436"/>
      <c r="P923" s="436"/>
      <c r="Q923" s="436"/>
      <c r="R923" s="436"/>
      <c r="S923" s="436"/>
      <c r="T923" s="436"/>
      <c r="U923" s="436"/>
      <c r="V923" s="436"/>
      <c r="W923" s="436"/>
      <c r="X923" s="436"/>
      <c r="Y923" s="436"/>
      <c r="Z923" s="436"/>
      <c r="AA923" s="436"/>
      <c r="AB923" s="436"/>
      <c r="AC923" s="436"/>
      <c r="AD923" s="436"/>
    </row>
    <row r="924" ht="15.75" customHeight="1">
      <c r="A924" s="437"/>
      <c r="B924" s="438"/>
      <c r="C924" s="437"/>
      <c r="D924" s="437"/>
      <c r="E924" s="436"/>
      <c r="F924" s="436"/>
      <c r="G924" s="436"/>
      <c r="H924" s="436"/>
      <c r="I924" s="436"/>
      <c r="J924" s="436"/>
      <c r="K924" s="436"/>
      <c r="L924" s="436"/>
      <c r="M924" s="436"/>
      <c r="N924" s="436"/>
      <c r="O924" s="436"/>
      <c r="P924" s="436"/>
      <c r="Q924" s="436"/>
      <c r="R924" s="436"/>
      <c r="S924" s="436"/>
      <c r="T924" s="436"/>
      <c r="U924" s="436"/>
      <c r="V924" s="436"/>
      <c r="W924" s="436"/>
      <c r="X924" s="436"/>
      <c r="Y924" s="436"/>
      <c r="Z924" s="436"/>
      <c r="AA924" s="436"/>
      <c r="AB924" s="436"/>
      <c r="AC924" s="436"/>
      <c r="AD924" s="436"/>
    </row>
    <row r="925" ht="15.75" customHeight="1">
      <c r="A925" s="437"/>
      <c r="B925" s="438"/>
      <c r="C925" s="437"/>
      <c r="D925" s="437"/>
      <c r="E925" s="436"/>
      <c r="F925" s="436"/>
      <c r="G925" s="436"/>
      <c r="H925" s="436"/>
      <c r="I925" s="436"/>
      <c r="J925" s="436"/>
      <c r="K925" s="436"/>
      <c r="L925" s="436"/>
      <c r="M925" s="436"/>
      <c r="N925" s="436"/>
      <c r="O925" s="436"/>
      <c r="P925" s="436"/>
      <c r="Q925" s="436"/>
      <c r="R925" s="436"/>
      <c r="S925" s="436"/>
      <c r="T925" s="436"/>
      <c r="U925" s="436"/>
      <c r="V925" s="436"/>
      <c r="W925" s="436"/>
      <c r="X925" s="436"/>
      <c r="Y925" s="436"/>
      <c r="Z925" s="436"/>
      <c r="AA925" s="436"/>
      <c r="AB925" s="436"/>
      <c r="AC925" s="436"/>
      <c r="AD925" s="436"/>
    </row>
    <row r="926" ht="15.75" customHeight="1">
      <c r="A926" s="437"/>
      <c r="B926" s="438"/>
      <c r="C926" s="437"/>
      <c r="D926" s="437"/>
      <c r="E926" s="436"/>
      <c r="F926" s="436"/>
      <c r="G926" s="436"/>
      <c r="H926" s="436"/>
      <c r="I926" s="436"/>
      <c r="J926" s="436"/>
      <c r="K926" s="436"/>
      <c r="L926" s="436"/>
      <c r="M926" s="436"/>
      <c r="N926" s="436"/>
      <c r="O926" s="436"/>
      <c r="P926" s="436"/>
      <c r="Q926" s="436"/>
      <c r="R926" s="436"/>
      <c r="S926" s="436"/>
      <c r="T926" s="436"/>
      <c r="U926" s="436"/>
      <c r="V926" s="436"/>
      <c r="W926" s="436"/>
      <c r="X926" s="436"/>
      <c r="Y926" s="436"/>
      <c r="Z926" s="436"/>
      <c r="AA926" s="436"/>
      <c r="AB926" s="436"/>
      <c r="AC926" s="436"/>
      <c r="AD926" s="436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2" width="11.86"/>
    <col customWidth="1" min="13" max="13" width="12.0"/>
    <col customWidth="1" min="14" max="14" width="11.86"/>
    <col customWidth="1" min="15" max="15" width="12.0"/>
    <col customWidth="1" min="16" max="16" width="11.86"/>
    <col customWidth="1" min="17" max="17" width="12.0"/>
    <col customWidth="1" min="18" max="18" width="11.29"/>
    <col customWidth="1" min="19" max="19" width="12.0"/>
    <col customWidth="1" min="20" max="22" width="11.29"/>
    <col customWidth="1" min="23" max="23" width="14.57"/>
    <col customWidth="1" min="24" max="25" width="11.29"/>
  </cols>
  <sheetData>
    <row r="1">
      <c r="A1" s="329" t="s">
        <v>371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346"/>
      <c r="V1" s="346"/>
      <c r="W1" s="7"/>
      <c r="X1" s="7"/>
      <c r="Y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348" t="s">
        <v>247</v>
      </c>
      <c r="V2" s="348" t="s">
        <v>248</v>
      </c>
      <c r="W2" s="349" t="s">
        <v>249</v>
      </c>
      <c r="X2" s="330"/>
      <c r="Y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310</v>
      </c>
      <c r="I3" s="26" t="s">
        <v>16</v>
      </c>
      <c r="J3" s="27"/>
      <c r="K3" s="26" t="s">
        <v>17</v>
      </c>
      <c r="L3" s="27"/>
      <c r="M3" s="26" t="s">
        <v>18</v>
      </c>
      <c r="N3" s="27"/>
      <c r="O3" s="26" t="s">
        <v>90</v>
      </c>
      <c r="P3" s="27"/>
      <c r="Q3" s="26" t="s">
        <v>91</v>
      </c>
      <c r="R3" s="27"/>
      <c r="S3" s="26" t="s">
        <v>95</v>
      </c>
      <c r="T3" s="27"/>
      <c r="U3" s="351" t="s">
        <v>251</v>
      </c>
      <c r="V3" s="351" t="s">
        <v>251</v>
      </c>
      <c r="W3" s="351" t="s">
        <v>251</v>
      </c>
      <c r="X3" s="352"/>
      <c r="Y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7" t="s">
        <v>28</v>
      </c>
      <c r="M4" s="36" t="s">
        <v>27</v>
      </c>
      <c r="N4" s="37" t="s">
        <v>28</v>
      </c>
      <c r="O4" s="36" t="s">
        <v>27</v>
      </c>
      <c r="P4" s="37" t="s">
        <v>28</v>
      </c>
      <c r="Q4" s="36" t="s">
        <v>27</v>
      </c>
      <c r="R4" s="37" t="s">
        <v>28</v>
      </c>
      <c r="S4" s="36" t="s">
        <v>27</v>
      </c>
      <c r="T4" s="37" t="s">
        <v>28</v>
      </c>
      <c r="U4" s="354"/>
      <c r="V4" s="354"/>
      <c r="W4" s="355"/>
      <c r="X4" s="355"/>
      <c r="Y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58.5</v>
      </c>
      <c r="I5" s="179">
        <v>175.0</v>
      </c>
      <c r="J5" s="72">
        <f t="shared" ref="J5:J12" si="1">I5/F5</f>
        <v>1.75</v>
      </c>
      <c r="K5" s="179">
        <f>I5-I5*K2</f>
        <v>122.5</v>
      </c>
      <c r="L5" s="72">
        <f t="shared" ref="L5:L12" si="2">K5/F5</f>
        <v>1.225</v>
      </c>
      <c r="M5" s="179">
        <f>I5-I5*M2</f>
        <v>105</v>
      </c>
      <c r="N5" s="72">
        <f t="shared" ref="N5:N12" si="3">M5/F5</f>
        <v>1.05</v>
      </c>
      <c r="O5" s="179">
        <f>I5-I5*O2</f>
        <v>87.5</v>
      </c>
      <c r="P5" s="72">
        <f t="shared" ref="P5:P12" si="4">O5/F5</f>
        <v>0.875</v>
      </c>
      <c r="Q5" s="179">
        <f>I5-I5*Q2</f>
        <v>78.75</v>
      </c>
      <c r="R5" s="72">
        <f t="shared" ref="R5:R12" si="5">Q5/F5</f>
        <v>0.7875</v>
      </c>
      <c r="S5" s="179">
        <f t="shared" ref="S5:S13" si="6">Q5-Q5*$S$2</f>
        <v>70.875</v>
      </c>
      <c r="T5" s="72">
        <f t="shared" ref="T5:T12" si="7">S5/F5</f>
        <v>0.70875</v>
      </c>
      <c r="U5" s="358">
        <v>250.0</v>
      </c>
      <c r="V5" s="358">
        <v>165.0</v>
      </c>
      <c r="W5" s="358" t="s">
        <v>311</v>
      </c>
      <c r="X5" s="177">
        <f>Q5-Q5*10%</f>
        <v>70.875</v>
      </c>
      <c r="Y5" s="358"/>
    </row>
    <row r="6" ht="15.75" customHeight="1">
      <c r="A6" s="55"/>
      <c r="D6" s="56"/>
      <c r="E6" s="57" t="s">
        <v>34</v>
      </c>
      <c r="F6" s="58">
        <v>500.0</v>
      </c>
      <c r="H6" s="332">
        <v>260.14</v>
      </c>
      <c r="I6" s="181">
        <v>756.0</v>
      </c>
      <c r="J6" s="76">
        <f t="shared" si="1"/>
        <v>1.512</v>
      </c>
      <c r="K6" s="181">
        <f>I6-I6*K2</f>
        <v>529.2</v>
      </c>
      <c r="L6" s="76">
        <f t="shared" si="2"/>
        <v>1.0584</v>
      </c>
      <c r="M6" s="181">
        <f>I6-I6*M2</f>
        <v>453.6</v>
      </c>
      <c r="N6" s="76">
        <f t="shared" si="3"/>
        <v>0.9072</v>
      </c>
      <c r="O6" s="181">
        <f>I6-I6*O2</f>
        <v>378</v>
      </c>
      <c r="P6" s="76">
        <f t="shared" si="4"/>
        <v>0.756</v>
      </c>
      <c r="Q6" s="181">
        <f>I6-I6*Q2</f>
        <v>340.2</v>
      </c>
      <c r="R6" s="76">
        <f t="shared" si="5"/>
        <v>0.6804</v>
      </c>
      <c r="S6" s="181">
        <f t="shared" si="6"/>
        <v>306.18</v>
      </c>
      <c r="T6" s="76">
        <f t="shared" si="7"/>
        <v>0.61236</v>
      </c>
      <c r="U6" s="358">
        <v>1050.0</v>
      </c>
      <c r="V6" s="358">
        <v>690.0</v>
      </c>
      <c r="W6" s="177">
        <v>739.0</v>
      </c>
      <c r="X6" s="177"/>
      <c r="Y6" s="177"/>
    </row>
    <row r="7" ht="15.75" customHeight="1">
      <c r="A7" s="55"/>
      <c r="D7" s="56"/>
      <c r="E7" s="64" t="s">
        <v>35</v>
      </c>
      <c r="F7" s="58">
        <v>1000.0</v>
      </c>
      <c r="H7" s="332">
        <v>514.66</v>
      </c>
      <c r="I7" s="181">
        <v>1501.5</v>
      </c>
      <c r="J7" s="76">
        <f t="shared" si="1"/>
        <v>1.5015</v>
      </c>
      <c r="K7" s="181">
        <f>I7-I7*K2</f>
        <v>1051.05</v>
      </c>
      <c r="L7" s="76">
        <f t="shared" si="2"/>
        <v>1.05105</v>
      </c>
      <c r="M7" s="181">
        <f>I7-I7*M2</f>
        <v>900.9</v>
      </c>
      <c r="N7" s="76">
        <f t="shared" si="3"/>
        <v>0.9009</v>
      </c>
      <c r="O7" s="181">
        <f>I7-I7*O2</f>
        <v>750.75</v>
      </c>
      <c r="P7" s="76">
        <f t="shared" si="4"/>
        <v>0.75075</v>
      </c>
      <c r="Q7" s="181">
        <f>I7-I7*Q2</f>
        <v>675.675</v>
      </c>
      <c r="R7" s="76">
        <f t="shared" si="5"/>
        <v>0.675675</v>
      </c>
      <c r="S7" s="181">
        <f t="shared" si="6"/>
        <v>608.1075</v>
      </c>
      <c r="T7" s="76">
        <f t="shared" si="7"/>
        <v>0.6081075</v>
      </c>
      <c r="U7" s="358"/>
      <c r="V7" s="358"/>
      <c r="W7" s="177"/>
      <c r="X7" s="177"/>
      <c r="Y7" s="177"/>
    </row>
    <row r="8" ht="15.75" customHeight="1">
      <c r="A8" s="55"/>
      <c r="D8" s="56"/>
      <c r="E8" s="64" t="s">
        <v>36</v>
      </c>
      <c r="F8" s="58">
        <v>3000.0</v>
      </c>
      <c r="H8" s="332">
        <v>1527.35</v>
      </c>
      <c r="I8" s="181">
        <v>4473.0</v>
      </c>
      <c r="J8" s="76">
        <f t="shared" si="1"/>
        <v>1.491</v>
      </c>
      <c r="K8" s="181">
        <f>I8-I8*K2</f>
        <v>3131.1</v>
      </c>
      <c r="L8" s="76">
        <f t="shared" si="2"/>
        <v>1.0437</v>
      </c>
      <c r="M8" s="181">
        <f>I8-I8*M2</f>
        <v>2683.8</v>
      </c>
      <c r="N8" s="76">
        <f t="shared" si="3"/>
        <v>0.8946</v>
      </c>
      <c r="O8" s="181">
        <f>I8-I8*O2</f>
        <v>2236.5</v>
      </c>
      <c r="P8" s="76">
        <f t="shared" si="4"/>
        <v>0.7455</v>
      </c>
      <c r="Q8" s="181">
        <f>I8-I8*Q2</f>
        <v>2012.85</v>
      </c>
      <c r="R8" s="76">
        <f t="shared" si="5"/>
        <v>0.67095</v>
      </c>
      <c r="S8" s="181">
        <f t="shared" si="6"/>
        <v>1811.565</v>
      </c>
      <c r="T8" s="76">
        <f t="shared" si="7"/>
        <v>0.603855</v>
      </c>
      <c r="U8" s="358"/>
      <c r="V8" s="358"/>
      <c r="W8" s="177"/>
      <c r="X8" s="177"/>
      <c r="Y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87.86</v>
      </c>
      <c r="I9" s="179">
        <v>241.5</v>
      </c>
      <c r="J9" s="72">
        <f t="shared" si="1"/>
        <v>4.83</v>
      </c>
      <c r="K9" s="179">
        <f>I9-I9*K2</f>
        <v>169.05</v>
      </c>
      <c r="L9" s="72">
        <f t="shared" si="2"/>
        <v>3.381</v>
      </c>
      <c r="M9" s="179">
        <f>I9-I9*M2</f>
        <v>144.9</v>
      </c>
      <c r="N9" s="72">
        <f t="shared" si="3"/>
        <v>2.898</v>
      </c>
      <c r="O9" s="179">
        <v>138.0</v>
      </c>
      <c r="P9" s="72">
        <f t="shared" si="4"/>
        <v>2.76</v>
      </c>
      <c r="Q9" s="179">
        <v>138.0</v>
      </c>
      <c r="R9" s="72">
        <f t="shared" si="5"/>
        <v>2.76</v>
      </c>
      <c r="S9" s="179">
        <f t="shared" si="6"/>
        <v>124.2</v>
      </c>
      <c r="T9" s="72">
        <f t="shared" si="7"/>
        <v>2.484</v>
      </c>
      <c r="U9" s="358">
        <v>290.0</v>
      </c>
      <c r="V9" s="358">
        <f>320/100*50</f>
        <v>160</v>
      </c>
      <c r="W9" s="177">
        <v>135.0</v>
      </c>
      <c r="X9" s="177"/>
      <c r="Y9" s="177"/>
    </row>
    <row r="10" ht="15.75" customHeight="1">
      <c r="A10" s="55"/>
      <c r="D10" s="56"/>
      <c r="E10" s="74">
        <v>10.0</v>
      </c>
      <c r="F10" s="58">
        <v>200.0</v>
      </c>
      <c r="H10" s="332">
        <v>329.98</v>
      </c>
      <c r="I10" s="181">
        <v>892.5</v>
      </c>
      <c r="J10" s="76">
        <f t="shared" si="1"/>
        <v>4.4625</v>
      </c>
      <c r="K10" s="181">
        <f>I10-I10*K2</f>
        <v>624.75</v>
      </c>
      <c r="L10" s="76">
        <f t="shared" si="2"/>
        <v>3.12375</v>
      </c>
      <c r="M10" s="181">
        <f>I10-I10*M2</f>
        <v>535.5</v>
      </c>
      <c r="N10" s="76">
        <f t="shared" si="3"/>
        <v>2.6775</v>
      </c>
      <c r="O10" s="181">
        <v>510.0</v>
      </c>
      <c r="P10" s="76">
        <f t="shared" si="4"/>
        <v>2.55</v>
      </c>
      <c r="Q10" s="181">
        <v>510.0</v>
      </c>
      <c r="R10" s="76">
        <f t="shared" si="5"/>
        <v>2.55</v>
      </c>
      <c r="S10" s="181">
        <f t="shared" si="6"/>
        <v>459</v>
      </c>
      <c r="T10" s="76">
        <f t="shared" si="7"/>
        <v>2.295</v>
      </c>
      <c r="U10" s="358"/>
      <c r="V10" s="358"/>
      <c r="W10" s="177">
        <v>654.0</v>
      </c>
      <c r="X10" s="177"/>
      <c r="Y10" s="177"/>
    </row>
    <row r="11" ht="15.75" customHeight="1">
      <c r="A11" s="55"/>
      <c r="D11" s="56"/>
      <c r="E11" s="74">
        <v>3.0</v>
      </c>
      <c r="F11" s="58">
        <v>500.0</v>
      </c>
      <c r="H11" s="332">
        <v>810.65</v>
      </c>
      <c r="I11" s="181">
        <v>2205.0</v>
      </c>
      <c r="J11" s="76">
        <f t="shared" si="1"/>
        <v>4.41</v>
      </c>
      <c r="K11" s="181">
        <f>I11-I11*K2</f>
        <v>1543.5</v>
      </c>
      <c r="L11" s="76">
        <f t="shared" si="2"/>
        <v>3.087</v>
      </c>
      <c r="M11" s="181">
        <f>I11-I11*M2</f>
        <v>1323</v>
      </c>
      <c r="N11" s="76">
        <f t="shared" si="3"/>
        <v>2.646</v>
      </c>
      <c r="O11" s="181">
        <v>1260.0</v>
      </c>
      <c r="P11" s="76">
        <f t="shared" si="4"/>
        <v>2.52</v>
      </c>
      <c r="Q11" s="181">
        <v>1260.0</v>
      </c>
      <c r="R11" s="76">
        <f t="shared" si="5"/>
        <v>2.52</v>
      </c>
      <c r="S11" s="181">
        <f t="shared" si="6"/>
        <v>1134</v>
      </c>
      <c r="T11" s="76">
        <f t="shared" si="7"/>
        <v>2.268</v>
      </c>
      <c r="U11" s="358"/>
      <c r="V11" s="358"/>
      <c r="W11" s="177"/>
      <c r="X11" s="177"/>
      <c r="Y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2433.5</v>
      </c>
      <c r="I12" s="181">
        <v>6615.0</v>
      </c>
      <c r="J12" s="76">
        <f t="shared" si="1"/>
        <v>4.41</v>
      </c>
      <c r="K12" s="181">
        <f>I12-I12*K2</f>
        <v>4630.5</v>
      </c>
      <c r="L12" s="76">
        <f t="shared" si="2"/>
        <v>3.087</v>
      </c>
      <c r="M12" s="181">
        <f>I12-I12*M2</f>
        <v>3969</v>
      </c>
      <c r="N12" s="76">
        <f t="shared" si="3"/>
        <v>2.646</v>
      </c>
      <c r="O12" s="181">
        <v>3780.0</v>
      </c>
      <c r="P12" s="76">
        <f t="shared" si="4"/>
        <v>2.52</v>
      </c>
      <c r="Q12" s="181">
        <v>3780.0</v>
      </c>
      <c r="R12" s="76">
        <f t="shared" si="5"/>
        <v>2.52</v>
      </c>
      <c r="S12" s="181">
        <f t="shared" si="6"/>
        <v>3402</v>
      </c>
      <c r="T12" s="76">
        <f t="shared" si="7"/>
        <v>2.268</v>
      </c>
      <c r="U12" s="358"/>
      <c r="V12" s="358"/>
      <c r="W12" s="177"/>
      <c r="X12" s="177"/>
      <c r="Y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113.07</v>
      </c>
      <c r="I13" s="93">
        <v>328.65</v>
      </c>
      <c r="J13" s="91">
        <f>I13/50</f>
        <v>6.573</v>
      </c>
      <c r="K13" s="93">
        <f>I13-I13*K2</f>
        <v>230.055</v>
      </c>
      <c r="L13" s="91">
        <f>K13/50</f>
        <v>4.6011</v>
      </c>
      <c r="M13" s="93">
        <f>I13-I13*M2</f>
        <v>197.19</v>
      </c>
      <c r="N13" s="91">
        <f>M13/50</f>
        <v>3.9438</v>
      </c>
      <c r="O13" s="93">
        <v>179.5</v>
      </c>
      <c r="P13" s="91">
        <f>O13/50</f>
        <v>3.59</v>
      </c>
      <c r="Q13" s="93">
        <v>175.35</v>
      </c>
      <c r="R13" s="91">
        <f>Q13/50</f>
        <v>3.507</v>
      </c>
      <c r="S13" s="93">
        <f t="shared" si="6"/>
        <v>157.815</v>
      </c>
      <c r="T13" s="91"/>
      <c r="U13" s="358"/>
      <c r="V13" s="358"/>
      <c r="W13" s="177"/>
      <c r="X13" s="177"/>
      <c r="Y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99"/>
      <c r="T14" s="107"/>
      <c r="U14" s="368"/>
      <c r="V14" s="368"/>
      <c r="W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310</v>
      </c>
      <c r="I15" s="26" t="s">
        <v>16</v>
      </c>
      <c r="J15" s="27"/>
      <c r="K15" s="26" t="s">
        <v>17</v>
      </c>
      <c r="L15" s="27"/>
      <c r="M15" s="26" t="s">
        <v>18</v>
      </c>
      <c r="N15" s="27"/>
      <c r="O15" s="26" t="s">
        <v>90</v>
      </c>
      <c r="P15" s="27"/>
      <c r="Q15" s="26" t="s">
        <v>91</v>
      </c>
      <c r="R15" s="27"/>
      <c r="S15" s="26" t="s">
        <v>95</v>
      </c>
      <c r="T15" s="27"/>
      <c r="U15" s="351"/>
      <c r="V15" s="351"/>
      <c r="W15" s="352"/>
      <c r="X15" s="352"/>
      <c r="Y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7" t="s">
        <v>28</v>
      </c>
      <c r="M16" s="36" t="s">
        <v>27</v>
      </c>
      <c r="N16" s="37" t="s">
        <v>28</v>
      </c>
      <c r="O16" s="36" t="s">
        <v>27</v>
      </c>
      <c r="P16" s="37" t="s">
        <v>28</v>
      </c>
      <c r="Q16" s="36" t="s">
        <v>27</v>
      </c>
      <c r="R16" s="37" t="s">
        <v>28</v>
      </c>
      <c r="S16" s="36" t="s">
        <v>27</v>
      </c>
      <c r="T16" s="37" t="s">
        <v>28</v>
      </c>
      <c r="U16" s="354"/>
      <c r="V16" s="354"/>
      <c r="W16" s="355"/>
      <c r="X16" s="355"/>
      <c r="Y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372</v>
      </c>
      <c r="E17" s="71">
        <v>40.0</v>
      </c>
      <c r="F17" s="45">
        <v>100.0</v>
      </c>
      <c r="H17" s="332">
        <v>60.14</v>
      </c>
      <c r="I17" s="179">
        <v>194.25</v>
      </c>
      <c r="J17" s="72">
        <f t="shared" ref="J17:J19" si="8">I17/F17</f>
        <v>1.9425</v>
      </c>
      <c r="K17" s="179">
        <f>I17-I17*K2</f>
        <v>135.975</v>
      </c>
      <c r="L17" s="72">
        <f t="shared" ref="L17:L19" si="9">K17/F17</f>
        <v>1.35975</v>
      </c>
      <c r="M17" s="179">
        <f>I17-I17*M2</f>
        <v>116.55</v>
      </c>
      <c r="N17" s="72">
        <f t="shared" ref="N17:N19" si="10">M17/F17</f>
        <v>1.1655</v>
      </c>
      <c r="O17" s="179">
        <f>I17-I17*O2</f>
        <v>97.125</v>
      </c>
      <c r="P17" s="72">
        <f t="shared" ref="P17:P19" si="11">O17/F17</f>
        <v>0.97125</v>
      </c>
      <c r="Q17" s="179">
        <f>I17-I17*Q2</f>
        <v>87.4125</v>
      </c>
      <c r="R17" s="72">
        <f t="shared" ref="R17:R19" si="12">Q17/F17</f>
        <v>0.874125</v>
      </c>
      <c r="S17" s="179">
        <f t="shared" ref="S17:S19" si="13">Q17-Q17*$S$2</f>
        <v>78.67125</v>
      </c>
      <c r="T17" s="72">
        <f t="shared" ref="T17:T19" si="14">S17/F17</f>
        <v>0.7867125</v>
      </c>
      <c r="U17" s="358">
        <f>630/300*100</f>
        <v>210</v>
      </c>
      <c r="V17" s="358">
        <v>235.0</v>
      </c>
      <c r="W17" s="177">
        <v>155.0</v>
      </c>
      <c r="X17" s="177"/>
      <c r="Y17" s="177"/>
    </row>
    <row r="18" ht="15.75" customHeight="1">
      <c r="A18" s="55"/>
      <c r="E18" s="484"/>
      <c r="F18" s="45">
        <v>100.0</v>
      </c>
      <c r="G18" s="98"/>
      <c r="H18" s="332">
        <v>60.14</v>
      </c>
      <c r="I18" s="62">
        <v>205.0</v>
      </c>
      <c r="J18" s="49">
        <f t="shared" si="8"/>
        <v>2.05</v>
      </c>
      <c r="K18" s="62">
        <f>I18-I18*K2</f>
        <v>143.5</v>
      </c>
      <c r="L18" s="49">
        <f t="shared" si="9"/>
        <v>1.435</v>
      </c>
      <c r="M18" s="62">
        <f>I18-I18*M2</f>
        <v>123</v>
      </c>
      <c r="N18" s="49">
        <f t="shared" si="10"/>
        <v>1.23</v>
      </c>
      <c r="O18" s="62">
        <f>I18-I18*O2</f>
        <v>102.5</v>
      </c>
      <c r="P18" s="49">
        <f t="shared" si="11"/>
        <v>1.025</v>
      </c>
      <c r="Q18" s="62">
        <f>I18-I18*Q2</f>
        <v>92.25</v>
      </c>
      <c r="R18" s="76">
        <f t="shared" si="12"/>
        <v>0.9225</v>
      </c>
      <c r="S18" s="181">
        <f t="shared" si="13"/>
        <v>83.025</v>
      </c>
      <c r="T18" s="76">
        <f t="shared" si="14"/>
        <v>0.83025</v>
      </c>
      <c r="U18" s="358"/>
      <c r="V18" s="358"/>
      <c r="W18" s="177"/>
      <c r="X18" s="177"/>
      <c r="Y18" s="177"/>
    </row>
    <row r="19" ht="15.75" customHeight="1">
      <c r="A19" s="55"/>
      <c r="E19" s="74">
        <v>10.0</v>
      </c>
      <c r="F19" s="101">
        <v>500.0</v>
      </c>
      <c r="G19" s="98"/>
      <c r="H19" s="342">
        <v>268.6</v>
      </c>
      <c r="I19" s="62">
        <v>882.0</v>
      </c>
      <c r="J19" s="49">
        <f t="shared" si="8"/>
        <v>1.764</v>
      </c>
      <c r="K19" s="62">
        <f>I19-I19*K2</f>
        <v>617.4</v>
      </c>
      <c r="L19" s="49">
        <f t="shared" si="9"/>
        <v>1.2348</v>
      </c>
      <c r="M19" s="62">
        <f>I19-I19*M2</f>
        <v>529.2</v>
      </c>
      <c r="N19" s="49">
        <f t="shared" si="10"/>
        <v>1.0584</v>
      </c>
      <c r="O19" s="62">
        <f>I19-I19*O2</f>
        <v>441</v>
      </c>
      <c r="P19" s="49">
        <f t="shared" si="11"/>
        <v>0.882</v>
      </c>
      <c r="Q19" s="62">
        <f>I19-I19*Q2</f>
        <v>396.9</v>
      </c>
      <c r="R19" s="76">
        <f t="shared" si="12"/>
        <v>0.7938</v>
      </c>
      <c r="S19" s="181">
        <f t="shared" si="13"/>
        <v>357.21</v>
      </c>
      <c r="T19" s="76">
        <f t="shared" si="14"/>
        <v>0.71442</v>
      </c>
      <c r="U19" s="358">
        <f>630/300*500</f>
        <v>1050</v>
      </c>
      <c r="V19" s="358">
        <v>845.0</v>
      </c>
      <c r="W19" s="177">
        <v>738.0</v>
      </c>
      <c r="X19" s="177"/>
      <c r="Y19" s="177"/>
    </row>
    <row r="20" ht="15.75" customHeight="1">
      <c r="A20" s="55"/>
      <c r="E20" s="74"/>
      <c r="F20" s="58">
        <f>F19</f>
        <v>500</v>
      </c>
      <c r="H20" s="332">
        <f>H19</f>
        <v>268.6</v>
      </c>
      <c r="I20" s="181"/>
      <c r="J20" s="76"/>
      <c r="K20" s="181"/>
      <c r="L20" s="76"/>
      <c r="M20" s="181"/>
      <c r="N20" s="76"/>
      <c r="O20" s="181"/>
      <c r="P20" s="76"/>
      <c r="Q20" s="181"/>
      <c r="R20" s="76"/>
      <c r="S20" s="181"/>
      <c r="T20" s="76"/>
      <c r="U20" s="358"/>
      <c r="V20" s="358"/>
      <c r="W20" s="177"/>
      <c r="X20" s="177"/>
      <c r="Y20" s="177"/>
    </row>
    <row r="21" ht="15.75" customHeight="1">
      <c r="A21" s="55"/>
      <c r="E21" s="74">
        <v>4.0</v>
      </c>
      <c r="F21" s="58">
        <v>1000.0</v>
      </c>
      <c r="H21" s="332">
        <v>533.5</v>
      </c>
      <c r="I21" s="181">
        <v>1722.0</v>
      </c>
      <c r="J21" s="76">
        <f>I21/F21</f>
        <v>1.722</v>
      </c>
      <c r="K21" s="181">
        <f>I21-I21*K2</f>
        <v>1205.4</v>
      </c>
      <c r="L21" s="76">
        <f>K21/F21</f>
        <v>1.2054</v>
      </c>
      <c r="M21" s="181">
        <f>I21-I21*M2</f>
        <v>1033.2</v>
      </c>
      <c r="N21" s="76">
        <f>M21/F21</f>
        <v>1.0332</v>
      </c>
      <c r="O21" s="181">
        <f>I21-I21*O2</f>
        <v>861</v>
      </c>
      <c r="P21" s="76">
        <f>O21/F21</f>
        <v>0.861</v>
      </c>
      <c r="Q21" s="181">
        <f>I21-I21*Q2</f>
        <v>774.9</v>
      </c>
      <c r="R21" s="76">
        <f>Q21/F21</f>
        <v>0.7749</v>
      </c>
      <c r="S21" s="181">
        <f>Q21-Q21*$S$2</f>
        <v>697.41</v>
      </c>
      <c r="T21" s="76">
        <f>S21/F21</f>
        <v>0.69741</v>
      </c>
      <c r="U21" s="358">
        <f>630/300*1000</f>
        <v>2100</v>
      </c>
      <c r="V21" s="358"/>
      <c r="W21" s="177"/>
      <c r="X21" s="177"/>
      <c r="Y21" s="177"/>
    </row>
    <row r="22" ht="15.75" customHeight="1">
      <c r="A22" s="55"/>
      <c r="E22" s="123"/>
      <c r="F22" s="113">
        <f>F21</f>
        <v>1000</v>
      </c>
      <c r="H22" s="332">
        <f>H21</f>
        <v>533.5</v>
      </c>
      <c r="I22" s="181"/>
      <c r="J22" s="76"/>
      <c r="K22" s="181"/>
      <c r="L22" s="76"/>
      <c r="M22" s="181"/>
      <c r="N22" s="76"/>
      <c r="O22" s="181"/>
      <c r="P22" s="76"/>
      <c r="Q22" s="181"/>
      <c r="R22" s="76"/>
      <c r="S22" s="181"/>
      <c r="T22" s="76"/>
      <c r="U22" s="358"/>
      <c r="V22" s="358"/>
      <c r="W22" s="177"/>
      <c r="X22" s="177"/>
      <c r="Y22" s="177"/>
    </row>
    <row r="23" ht="15.75" customHeight="1">
      <c r="A23" s="55"/>
      <c r="E23" s="123">
        <v>1.0</v>
      </c>
      <c r="F23" s="113">
        <v>4000.0</v>
      </c>
      <c r="H23" s="332">
        <v>2096.89</v>
      </c>
      <c r="I23" s="181">
        <v>6846.0</v>
      </c>
      <c r="J23" s="76">
        <f>I23/F23</f>
        <v>1.7115</v>
      </c>
      <c r="K23" s="181">
        <f>I23-I23*K2</f>
        <v>4792.2</v>
      </c>
      <c r="L23" s="76">
        <f>K23/F23</f>
        <v>1.19805</v>
      </c>
      <c r="M23" s="181">
        <f>I23-I23*M2</f>
        <v>4107.6</v>
      </c>
      <c r="N23" s="76">
        <f>M23/F23</f>
        <v>1.0269</v>
      </c>
      <c r="O23" s="181">
        <f>I23-I23*O2</f>
        <v>3423</v>
      </c>
      <c r="P23" s="76">
        <f>O23/F23</f>
        <v>0.85575</v>
      </c>
      <c r="Q23" s="181">
        <f>I23-I23*Q2</f>
        <v>3080.7</v>
      </c>
      <c r="R23" s="76">
        <f>Q23/F23</f>
        <v>0.770175</v>
      </c>
      <c r="S23" s="181">
        <f>Q23-Q23*$S$2</f>
        <v>2772.63</v>
      </c>
      <c r="T23" s="76">
        <f>S23/F23</f>
        <v>0.6931575</v>
      </c>
      <c r="U23" s="358">
        <f>630/300*4000</f>
        <v>8400</v>
      </c>
      <c r="V23" s="358">
        <f>3100/2000*4000</f>
        <v>6200</v>
      </c>
      <c r="W23" s="177"/>
      <c r="X23" s="177"/>
      <c r="Y23" s="177"/>
    </row>
    <row r="24" ht="15.75" customHeight="1">
      <c r="A24" s="40"/>
      <c r="B24" s="41"/>
      <c r="C24" s="42"/>
      <c r="D24" s="97"/>
      <c r="E24" s="485"/>
      <c r="F24" s="475">
        <f>F23</f>
        <v>4000</v>
      </c>
      <c r="H24" s="332">
        <f>H23</f>
        <v>2096.89</v>
      </c>
      <c r="I24" s="486"/>
      <c r="J24" s="70"/>
      <c r="K24" s="486"/>
      <c r="L24" s="70"/>
      <c r="M24" s="486"/>
      <c r="N24" s="70"/>
      <c r="O24" s="486"/>
      <c r="P24" s="70"/>
      <c r="Q24" s="486"/>
      <c r="R24" s="70"/>
      <c r="S24" s="486"/>
      <c r="T24" s="70"/>
      <c r="U24" s="358"/>
      <c r="V24" s="358"/>
      <c r="W24" s="177"/>
      <c r="X24" s="177"/>
      <c r="Y24" s="177"/>
    </row>
    <row r="25" ht="15.75" customHeight="1">
      <c r="A25" s="40" t="s">
        <v>52</v>
      </c>
      <c r="B25" s="41" t="s">
        <v>53</v>
      </c>
      <c r="C25" s="42" t="s">
        <v>40</v>
      </c>
      <c r="D25" s="43" t="s">
        <v>41</v>
      </c>
      <c r="E25" s="71">
        <v>30.0</v>
      </c>
      <c r="F25" s="45">
        <v>100.0</v>
      </c>
      <c r="H25" s="332">
        <v>109.94</v>
      </c>
      <c r="I25" s="179">
        <v>299.25</v>
      </c>
      <c r="J25" s="72">
        <f t="shared" ref="J25:J28" si="15">I25/F25</f>
        <v>2.9925</v>
      </c>
      <c r="K25" s="179">
        <f>I25-I25*K2</f>
        <v>209.475</v>
      </c>
      <c r="L25" s="72">
        <f t="shared" ref="L25:L28" si="16">K25/F25</f>
        <v>2.09475</v>
      </c>
      <c r="M25" s="179">
        <f>I25-I25*M2</f>
        <v>179.55</v>
      </c>
      <c r="N25" s="72">
        <f t="shared" ref="N25:N28" si="17">M25/F25</f>
        <v>1.7955</v>
      </c>
      <c r="O25" s="179">
        <v>156.75</v>
      </c>
      <c r="P25" s="72">
        <f t="shared" ref="P25:P28" si="18">O25/F25</f>
        <v>1.5675</v>
      </c>
      <c r="Q25" s="179">
        <v>156.75</v>
      </c>
      <c r="R25" s="72">
        <f t="shared" ref="R25:R28" si="19">Q25/F25</f>
        <v>1.5675</v>
      </c>
      <c r="S25" s="179">
        <f t="shared" ref="S25:S29" si="20">Q25-Q25*$S$2</f>
        <v>141.075</v>
      </c>
      <c r="T25" s="72">
        <f t="shared" ref="T25:T28" si="21">S25/F25</f>
        <v>1.41075</v>
      </c>
      <c r="U25" s="358">
        <v>410.0</v>
      </c>
      <c r="V25" s="358">
        <v>385.0</v>
      </c>
      <c r="W25" s="177">
        <v>279.0</v>
      </c>
      <c r="X25" s="177"/>
      <c r="Y25" s="177"/>
    </row>
    <row r="26" ht="15.75" customHeight="1">
      <c r="A26" s="55"/>
      <c r="D26" s="56"/>
      <c r="E26" s="74">
        <v>15.0</v>
      </c>
      <c r="F26" s="101">
        <v>200.0</v>
      </c>
      <c r="G26" s="98"/>
      <c r="H26" s="332">
        <v>216.1</v>
      </c>
      <c r="I26" s="62">
        <v>567.0</v>
      </c>
      <c r="J26" s="49">
        <f t="shared" si="15"/>
        <v>2.835</v>
      </c>
      <c r="K26" s="62">
        <f>I26-I26*K2</f>
        <v>396.9</v>
      </c>
      <c r="L26" s="49">
        <f t="shared" si="16"/>
        <v>1.9845</v>
      </c>
      <c r="M26" s="62">
        <f>I26-I26*M2</f>
        <v>340.2</v>
      </c>
      <c r="N26" s="49">
        <f t="shared" si="17"/>
        <v>1.701</v>
      </c>
      <c r="O26" s="62">
        <v>297.0</v>
      </c>
      <c r="P26" s="49">
        <f t="shared" si="18"/>
        <v>1.485</v>
      </c>
      <c r="Q26" s="62">
        <v>297.0</v>
      </c>
      <c r="R26" s="76">
        <f t="shared" si="19"/>
        <v>1.485</v>
      </c>
      <c r="S26" s="181">
        <f t="shared" si="20"/>
        <v>267.3</v>
      </c>
      <c r="T26" s="76">
        <f t="shared" si="21"/>
        <v>1.3365</v>
      </c>
      <c r="U26" s="358"/>
      <c r="V26" s="358"/>
      <c r="W26" s="177">
        <v>558.0</v>
      </c>
      <c r="X26" s="177"/>
      <c r="Y26" s="177"/>
    </row>
    <row r="27" ht="15.75" customHeight="1">
      <c r="A27" s="55"/>
      <c r="D27" s="56"/>
      <c r="E27" s="74">
        <v>5.0</v>
      </c>
      <c r="F27" s="58">
        <v>500.0</v>
      </c>
      <c r="H27" s="332">
        <v>525.96</v>
      </c>
      <c r="I27" s="181">
        <v>1386.0</v>
      </c>
      <c r="J27" s="76">
        <f t="shared" si="15"/>
        <v>2.772</v>
      </c>
      <c r="K27" s="181">
        <f>I27-I27*K2</f>
        <v>970.2</v>
      </c>
      <c r="L27" s="76">
        <f t="shared" si="16"/>
        <v>1.9404</v>
      </c>
      <c r="M27" s="181">
        <f>I27-I27*M2</f>
        <v>831.6</v>
      </c>
      <c r="N27" s="76">
        <f t="shared" si="17"/>
        <v>1.6632</v>
      </c>
      <c r="O27" s="181">
        <v>726.0</v>
      </c>
      <c r="P27" s="76">
        <f t="shared" si="18"/>
        <v>1.452</v>
      </c>
      <c r="Q27" s="181">
        <v>726.0</v>
      </c>
      <c r="R27" s="76">
        <f t="shared" si="19"/>
        <v>1.452</v>
      </c>
      <c r="S27" s="181">
        <f t="shared" si="20"/>
        <v>653.4</v>
      </c>
      <c r="T27" s="76">
        <f t="shared" si="21"/>
        <v>1.3068</v>
      </c>
      <c r="U27" s="358"/>
      <c r="V27" s="358"/>
      <c r="W27" s="177"/>
      <c r="X27" s="177"/>
      <c r="Y27" s="177"/>
    </row>
    <row r="28" ht="15.75" customHeight="1">
      <c r="A28" s="55"/>
      <c r="D28" s="56"/>
      <c r="E28" s="74">
        <v>1.0</v>
      </c>
      <c r="F28" s="58">
        <v>2500.0</v>
      </c>
      <c r="H28" s="332">
        <v>2584.3</v>
      </c>
      <c r="I28" s="181">
        <v>6825.0</v>
      </c>
      <c r="J28" s="76">
        <f t="shared" si="15"/>
        <v>2.73</v>
      </c>
      <c r="K28" s="181">
        <f>I28-I28*K2</f>
        <v>4777.5</v>
      </c>
      <c r="L28" s="76">
        <f t="shared" si="16"/>
        <v>1.911</v>
      </c>
      <c r="M28" s="181">
        <f>I28-I28*M2</f>
        <v>4095</v>
      </c>
      <c r="N28" s="76">
        <f t="shared" si="17"/>
        <v>1.638</v>
      </c>
      <c r="O28" s="181">
        <v>3575.0</v>
      </c>
      <c r="P28" s="76">
        <f t="shared" si="18"/>
        <v>1.43</v>
      </c>
      <c r="Q28" s="181">
        <v>3575.0</v>
      </c>
      <c r="R28" s="76">
        <f t="shared" si="19"/>
        <v>1.43</v>
      </c>
      <c r="S28" s="181">
        <f t="shared" si="20"/>
        <v>3217.5</v>
      </c>
      <c r="T28" s="76">
        <f t="shared" si="21"/>
        <v>1.287</v>
      </c>
      <c r="U28" s="358"/>
      <c r="V28" s="358"/>
      <c r="W28" s="177"/>
      <c r="X28" s="177"/>
      <c r="Y28" s="177"/>
    </row>
    <row r="29">
      <c r="A29" s="82" t="s">
        <v>42</v>
      </c>
      <c r="B29" s="84" t="s">
        <v>54</v>
      </c>
      <c r="C29" s="84" t="s">
        <v>50</v>
      </c>
      <c r="D29" s="85" t="s">
        <v>44</v>
      </c>
      <c r="E29" s="86">
        <v>40.0</v>
      </c>
      <c r="F29" s="87" t="s">
        <v>45</v>
      </c>
      <c r="G29" s="81"/>
      <c r="H29" s="332">
        <v>85.24</v>
      </c>
      <c r="I29" s="93">
        <v>246.75000000000003</v>
      </c>
      <c r="J29" s="91">
        <f>I29/50</f>
        <v>4.935</v>
      </c>
      <c r="K29" s="93">
        <f>I29-I29*K2</f>
        <v>172.725</v>
      </c>
      <c r="L29" s="91">
        <f>K29/50</f>
        <v>3.4545</v>
      </c>
      <c r="M29" s="93">
        <f>I29-I29*M2</f>
        <v>148.05</v>
      </c>
      <c r="N29" s="91">
        <f>M29/50</f>
        <v>2.961</v>
      </c>
      <c r="O29" s="93">
        <v>124.63</v>
      </c>
      <c r="P29" s="91">
        <f>O29/50</f>
        <v>2.4926</v>
      </c>
      <c r="Q29" s="93">
        <v>120.0</v>
      </c>
      <c r="R29" s="91">
        <f>Q29/50</f>
        <v>2.4</v>
      </c>
      <c r="S29" s="93">
        <f t="shared" si="20"/>
        <v>108</v>
      </c>
      <c r="T29" s="91"/>
      <c r="U29" s="358"/>
      <c r="V29" s="358"/>
      <c r="W29" s="177"/>
      <c r="X29" s="177"/>
      <c r="Y29" s="177"/>
    </row>
    <row r="30" ht="15.75" customHeight="1">
      <c r="A30" s="94"/>
      <c r="B30" s="94"/>
      <c r="C30" s="94"/>
      <c r="D30" s="81"/>
      <c r="E30" s="94"/>
      <c r="F30" s="94"/>
      <c r="H30" s="81"/>
      <c r="S30" s="107"/>
      <c r="T30" s="107"/>
      <c r="U30" s="368"/>
      <c r="V30" s="368"/>
      <c r="W30" s="369"/>
    </row>
    <row r="31">
      <c r="A31" s="22" t="s">
        <v>55</v>
      </c>
      <c r="B31" s="23"/>
      <c r="C31" s="23"/>
      <c r="D31" s="24"/>
      <c r="E31" s="22" t="s">
        <v>12</v>
      </c>
      <c r="F31" s="24"/>
      <c r="H31" s="331" t="s">
        <v>310</v>
      </c>
      <c r="I31" s="26" t="s">
        <v>16</v>
      </c>
      <c r="J31" s="27"/>
      <c r="K31" s="26" t="s">
        <v>17</v>
      </c>
      <c r="L31" s="27"/>
      <c r="M31" s="26" t="s">
        <v>18</v>
      </c>
      <c r="N31" s="27"/>
      <c r="O31" s="26" t="s">
        <v>90</v>
      </c>
      <c r="P31" s="27"/>
      <c r="Q31" s="26" t="s">
        <v>91</v>
      </c>
      <c r="R31" s="27"/>
      <c r="S31" s="26" t="s">
        <v>95</v>
      </c>
      <c r="T31" s="27"/>
      <c r="U31" s="351"/>
      <c r="V31" s="351"/>
      <c r="W31" s="352"/>
      <c r="X31" s="352"/>
      <c r="Y31" s="352"/>
    </row>
    <row r="32" ht="21.0" customHeight="1">
      <c r="A32" s="78"/>
      <c r="B32" s="79"/>
      <c r="C32" s="79"/>
      <c r="D32" s="80"/>
      <c r="E32" s="33" t="s">
        <v>25</v>
      </c>
      <c r="F32" s="34" t="s">
        <v>26</v>
      </c>
      <c r="H32" s="35"/>
      <c r="I32" s="36" t="s">
        <v>27</v>
      </c>
      <c r="J32" s="37" t="s">
        <v>28</v>
      </c>
      <c r="K32" s="36" t="s">
        <v>27</v>
      </c>
      <c r="L32" s="37" t="s">
        <v>28</v>
      </c>
      <c r="M32" s="36" t="s">
        <v>27</v>
      </c>
      <c r="N32" s="37" t="s">
        <v>28</v>
      </c>
      <c r="O32" s="36" t="s">
        <v>27</v>
      </c>
      <c r="P32" s="37" t="s">
        <v>28</v>
      </c>
      <c r="Q32" s="36" t="s">
        <v>27</v>
      </c>
      <c r="R32" s="37" t="s">
        <v>28</v>
      </c>
      <c r="S32" s="36" t="s">
        <v>27</v>
      </c>
      <c r="T32" s="37" t="s">
        <v>28</v>
      </c>
      <c r="U32" s="354"/>
      <c r="V32" s="354"/>
      <c r="W32" s="355"/>
      <c r="X32" s="355"/>
      <c r="Y32" s="355"/>
    </row>
    <row r="33" ht="15.75" customHeight="1">
      <c r="A33" s="40" t="s">
        <v>48</v>
      </c>
      <c r="B33" s="41" t="s">
        <v>56</v>
      </c>
      <c r="C33" s="42">
        <v>1.0</v>
      </c>
      <c r="D33" s="43" t="s">
        <v>57</v>
      </c>
      <c r="E33" s="108"/>
      <c r="F33" s="45">
        <v>50.0</v>
      </c>
      <c r="H33" s="332">
        <v>65.59</v>
      </c>
      <c r="I33" s="179">
        <v>184.8</v>
      </c>
      <c r="J33" s="72">
        <f t="shared" ref="J33:J43" si="22">I33/F33</f>
        <v>3.696</v>
      </c>
      <c r="K33" s="179">
        <f>I33-I33*K2</f>
        <v>129.36</v>
      </c>
      <c r="L33" s="72">
        <f t="shared" ref="L33:L43" si="23">K33/F33</f>
        <v>2.5872</v>
      </c>
      <c r="M33" s="179">
        <f>I33-I33*M2</f>
        <v>110.88</v>
      </c>
      <c r="N33" s="72">
        <f t="shared" ref="N33:N43" si="24">M33/F33</f>
        <v>2.2176</v>
      </c>
      <c r="O33" s="179">
        <f>I33-I33*O2</f>
        <v>92.4</v>
      </c>
      <c r="P33" s="72">
        <f t="shared" ref="P33:P43" si="25">O33/F33</f>
        <v>1.848</v>
      </c>
      <c r="Q33" s="179">
        <f>I33-I33*Q2</f>
        <v>83.16</v>
      </c>
      <c r="R33" s="72">
        <f t="shared" ref="R33:R43" si="26">Q33/F33</f>
        <v>1.6632</v>
      </c>
      <c r="S33" s="179">
        <f t="shared" ref="S33:S43" si="27">Q33-Q33*$S$2</f>
        <v>74.844</v>
      </c>
      <c r="T33" s="72">
        <f t="shared" ref="T33:T43" si="28">S33/F33</f>
        <v>1.49688</v>
      </c>
      <c r="U33" s="358"/>
      <c r="V33" s="358"/>
      <c r="W33" s="177"/>
      <c r="X33" s="177"/>
      <c r="Y33" s="177"/>
    </row>
    <row r="34" ht="15.75" customHeight="1">
      <c r="A34" s="55"/>
      <c r="D34" s="56"/>
      <c r="E34" s="110"/>
      <c r="F34" s="58">
        <v>200.0</v>
      </c>
      <c r="H34" s="332">
        <v>239.7</v>
      </c>
      <c r="I34" s="181">
        <v>672.0</v>
      </c>
      <c r="J34" s="76">
        <f t="shared" si="22"/>
        <v>3.36</v>
      </c>
      <c r="K34" s="181">
        <f>I34-I34*K2</f>
        <v>470.4</v>
      </c>
      <c r="L34" s="76">
        <f t="shared" si="23"/>
        <v>2.352</v>
      </c>
      <c r="M34" s="181">
        <f>I34-I34*M2</f>
        <v>403.2</v>
      </c>
      <c r="N34" s="76">
        <f t="shared" si="24"/>
        <v>2.016</v>
      </c>
      <c r="O34" s="181">
        <f>I34-I34*O2</f>
        <v>336</v>
      </c>
      <c r="P34" s="76">
        <f t="shared" si="25"/>
        <v>1.68</v>
      </c>
      <c r="Q34" s="181">
        <f>I34-I34*Q2</f>
        <v>302.4</v>
      </c>
      <c r="R34" s="76">
        <f t="shared" si="26"/>
        <v>1.512</v>
      </c>
      <c r="S34" s="181">
        <f t="shared" si="27"/>
        <v>272.16</v>
      </c>
      <c r="T34" s="76">
        <f t="shared" si="28"/>
        <v>1.3608</v>
      </c>
      <c r="U34" s="358"/>
      <c r="V34" s="358"/>
      <c r="W34" s="177"/>
      <c r="X34" s="177"/>
      <c r="Y34" s="177"/>
    </row>
    <row r="35" ht="15.75" customHeight="1">
      <c r="A35" s="55"/>
      <c r="D35" s="56"/>
      <c r="E35" s="112"/>
      <c r="F35" s="113">
        <v>500.0</v>
      </c>
      <c r="H35" s="332">
        <v>581.92</v>
      </c>
      <c r="I35" s="181">
        <v>1648.5</v>
      </c>
      <c r="J35" s="76">
        <f t="shared" si="22"/>
        <v>3.297</v>
      </c>
      <c r="K35" s="181">
        <f>I35-I35*K2</f>
        <v>1153.95</v>
      </c>
      <c r="L35" s="76">
        <f t="shared" si="23"/>
        <v>2.3079</v>
      </c>
      <c r="M35" s="181">
        <f>I35-I35*M2</f>
        <v>989.1</v>
      </c>
      <c r="N35" s="76">
        <f t="shared" si="24"/>
        <v>1.9782</v>
      </c>
      <c r="O35" s="181">
        <f>I35-I35*O2</f>
        <v>824.25</v>
      </c>
      <c r="P35" s="76">
        <f t="shared" si="25"/>
        <v>1.6485</v>
      </c>
      <c r="Q35" s="181">
        <f>I35-I35*Q2</f>
        <v>741.825</v>
      </c>
      <c r="R35" s="76">
        <f t="shared" si="26"/>
        <v>1.48365</v>
      </c>
      <c r="S35" s="181">
        <f t="shared" si="27"/>
        <v>667.6425</v>
      </c>
      <c r="T35" s="76">
        <f t="shared" si="28"/>
        <v>1.335285</v>
      </c>
      <c r="U35" s="358"/>
      <c r="V35" s="358"/>
      <c r="W35" s="177"/>
      <c r="X35" s="177"/>
      <c r="Y35" s="177"/>
    </row>
    <row r="36" ht="15.75" customHeight="1">
      <c r="A36" s="78"/>
      <c r="B36" s="79"/>
      <c r="C36" s="79"/>
      <c r="D36" s="80"/>
      <c r="E36" s="114"/>
      <c r="F36" s="34">
        <v>2000.0</v>
      </c>
      <c r="H36" s="332">
        <v>2096.04</v>
      </c>
      <c r="I36" s="400">
        <v>6510.0</v>
      </c>
      <c r="J36" s="401">
        <f t="shared" si="22"/>
        <v>3.255</v>
      </c>
      <c r="K36" s="400">
        <f>I36-I36*K2</f>
        <v>4557</v>
      </c>
      <c r="L36" s="402">
        <f t="shared" si="23"/>
        <v>2.2785</v>
      </c>
      <c r="M36" s="400">
        <f>I36-I36*M2</f>
        <v>3906</v>
      </c>
      <c r="N36" s="402">
        <f t="shared" si="24"/>
        <v>1.953</v>
      </c>
      <c r="O36" s="400">
        <f>I36-I36*O2</f>
        <v>3255</v>
      </c>
      <c r="P36" s="402">
        <f t="shared" si="25"/>
        <v>1.6275</v>
      </c>
      <c r="Q36" s="400">
        <f>I36-I36*Q2</f>
        <v>2929.5</v>
      </c>
      <c r="R36" s="402">
        <f t="shared" si="26"/>
        <v>1.46475</v>
      </c>
      <c r="S36" s="400">
        <f t="shared" si="27"/>
        <v>2636.55</v>
      </c>
      <c r="T36" s="76">
        <f t="shared" si="28"/>
        <v>1.318275</v>
      </c>
      <c r="U36" s="371"/>
      <c r="V36" s="371"/>
      <c r="W36" s="372"/>
      <c r="X36" s="372"/>
      <c r="Y36" s="372"/>
    </row>
    <row r="37" ht="15.75" customHeight="1">
      <c r="A37" s="119" t="s">
        <v>48</v>
      </c>
      <c r="B37" s="120" t="s">
        <v>58</v>
      </c>
      <c r="C37" s="121">
        <v>1.0</v>
      </c>
      <c r="D37" s="122" t="s">
        <v>57</v>
      </c>
      <c r="E37" s="71">
        <v>40.0</v>
      </c>
      <c r="F37" s="45">
        <v>50.0</v>
      </c>
      <c r="H37" s="332">
        <v>77.05</v>
      </c>
      <c r="I37" s="179">
        <v>216.3</v>
      </c>
      <c r="J37" s="72">
        <f t="shared" si="22"/>
        <v>4.326</v>
      </c>
      <c r="K37" s="179">
        <f>I37-I37*K2</f>
        <v>151.41</v>
      </c>
      <c r="L37" s="72">
        <f t="shared" si="23"/>
        <v>3.0282</v>
      </c>
      <c r="M37" s="179">
        <f>I37-I37*M2</f>
        <v>129.78</v>
      </c>
      <c r="N37" s="72">
        <f t="shared" si="24"/>
        <v>2.5956</v>
      </c>
      <c r="O37" s="179">
        <f>I37-I37*O2</f>
        <v>108.15</v>
      </c>
      <c r="P37" s="72">
        <f t="shared" si="25"/>
        <v>2.163</v>
      </c>
      <c r="Q37" s="179">
        <f>I37-I37*Q2</f>
        <v>97.335</v>
      </c>
      <c r="R37" s="72">
        <f t="shared" si="26"/>
        <v>1.9467</v>
      </c>
      <c r="S37" s="179">
        <f t="shared" si="27"/>
        <v>87.6015</v>
      </c>
      <c r="T37" s="72">
        <f t="shared" si="28"/>
        <v>1.75203</v>
      </c>
      <c r="U37" s="358"/>
      <c r="V37" s="358"/>
      <c r="W37" s="177"/>
      <c r="X37" s="177"/>
      <c r="Y37" s="177"/>
    </row>
    <row r="38" ht="15.75" customHeight="1">
      <c r="A38" s="55"/>
      <c r="D38" s="56"/>
      <c r="E38" s="74">
        <v>12.0</v>
      </c>
      <c r="F38" s="58">
        <v>200.0</v>
      </c>
      <c r="H38" s="332">
        <v>285.52</v>
      </c>
      <c r="I38" s="181">
        <v>798.0</v>
      </c>
      <c r="J38" s="76">
        <f t="shared" si="22"/>
        <v>3.99</v>
      </c>
      <c r="K38" s="181">
        <f>I38-I38*$K$2</f>
        <v>558.6</v>
      </c>
      <c r="L38" s="76">
        <f t="shared" si="23"/>
        <v>2.793</v>
      </c>
      <c r="M38" s="181">
        <f>I38-I38*M2</f>
        <v>478.8</v>
      </c>
      <c r="N38" s="76">
        <f t="shared" si="24"/>
        <v>2.394</v>
      </c>
      <c r="O38" s="181">
        <f>I38-I38*$O$2</f>
        <v>399</v>
      </c>
      <c r="P38" s="76">
        <f t="shared" si="25"/>
        <v>1.995</v>
      </c>
      <c r="Q38" s="181">
        <f>I38-I38*$Q$2</f>
        <v>359.1</v>
      </c>
      <c r="R38" s="76">
        <f t="shared" si="26"/>
        <v>1.7955</v>
      </c>
      <c r="S38" s="181">
        <f t="shared" si="27"/>
        <v>323.19</v>
      </c>
      <c r="T38" s="76">
        <f t="shared" si="28"/>
        <v>1.61595</v>
      </c>
      <c r="U38" s="358"/>
      <c r="V38" s="358"/>
      <c r="W38" s="177"/>
      <c r="X38" s="177"/>
      <c r="Y38" s="177"/>
    </row>
    <row r="39" ht="15.75" customHeight="1">
      <c r="A39" s="55"/>
      <c r="D39" s="56"/>
      <c r="E39" s="123">
        <v>4.0</v>
      </c>
      <c r="F39" s="113">
        <v>500.0</v>
      </c>
      <c r="H39" s="332">
        <v>702.55</v>
      </c>
      <c r="I39" s="181">
        <v>1953.0</v>
      </c>
      <c r="J39" s="76">
        <f t="shared" si="22"/>
        <v>3.906</v>
      </c>
      <c r="K39" s="181">
        <f>I39-I39*K2</f>
        <v>1367.1</v>
      </c>
      <c r="L39" s="76">
        <f t="shared" si="23"/>
        <v>2.7342</v>
      </c>
      <c r="M39" s="181">
        <f>I39-I39*$M$2</f>
        <v>1171.8</v>
      </c>
      <c r="N39" s="76">
        <f t="shared" si="24"/>
        <v>2.3436</v>
      </c>
      <c r="O39" s="181">
        <f>I39-I39*O2</f>
        <v>976.5</v>
      </c>
      <c r="P39" s="76">
        <f t="shared" si="25"/>
        <v>1.953</v>
      </c>
      <c r="Q39" s="181">
        <f>I39-I39*Q2</f>
        <v>878.85</v>
      </c>
      <c r="R39" s="76">
        <f t="shared" si="26"/>
        <v>1.7577</v>
      </c>
      <c r="S39" s="181">
        <f t="shared" si="27"/>
        <v>790.965</v>
      </c>
      <c r="T39" s="76">
        <f t="shared" si="28"/>
        <v>1.58193</v>
      </c>
      <c r="U39" s="358"/>
      <c r="V39" s="358"/>
      <c r="W39" s="177"/>
      <c r="X39" s="177"/>
      <c r="Y39" s="177"/>
    </row>
    <row r="40" ht="15.75" customHeight="1">
      <c r="A40" s="78"/>
      <c r="B40" s="79"/>
      <c r="C40" s="79"/>
      <c r="D40" s="80"/>
      <c r="E40" s="124">
        <v>2.0</v>
      </c>
      <c r="F40" s="34">
        <v>1500.0</v>
      </c>
      <c r="H40" s="332">
        <v>2072.8</v>
      </c>
      <c r="I40" s="181">
        <v>5575.5</v>
      </c>
      <c r="J40" s="76">
        <f t="shared" si="22"/>
        <v>3.717</v>
      </c>
      <c r="K40" s="181">
        <f>I40-I40*K2</f>
        <v>3902.85</v>
      </c>
      <c r="L40" s="76">
        <f t="shared" si="23"/>
        <v>2.6019</v>
      </c>
      <c r="M40" s="181">
        <f>I40-I40*M2</f>
        <v>3345.3</v>
      </c>
      <c r="N40" s="76">
        <f t="shared" si="24"/>
        <v>2.2302</v>
      </c>
      <c r="O40" s="181">
        <f>I40-I40*O2</f>
        <v>2787.75</v>
      </c>
      <c r="P40" s="76">
        <f t="shared" si="25"/>
        <v>1.8585</v>
      </c>
      <c r="Q40" s="181">
        <f>I40-I40*Q2</f>
        <v>2508.975</v>
      </c>
      <c r="R40" s="76">
        <f t="shared" si="26"/>
        <v>1.67265</v>
      </c>
      <c r="S40" s="181">
        <f t="shared" si="27"/>
        <v>2258.0775</v>
      </c>
      <c r="T40" s="76">
        <f t="shared" si="28"/>
        <v>1.505385</v>
      </c>
      <c r="U40" s="358"/>
      <c r="V40" s="358"/>
      <c r="W40" s="177"/>
      <c r="X40" s="177"/>
      <c r="Y40" s="177"/>
    </row>
    <row r="41">
      <c r="A41" s="40" t="s">
        <v>52</v>
      </c>
      <c r="B41" s="41" t="s">
        <v>59</v>
      </c>
      <c r="C41" s="42" t="s">
        <v>40</v>
      </c>
      <c r="D41" s="43" t="s">
        <v>60</v>
      </c>
      <c r="E41" s="71"/>
      <c r="F41" s="45">
        <v>30.0</v>
      </c>
      <c r="H41" s="332">
        <v>80.58</v>
      </c>
      <c r="I41" s="179">
        <f>241.5*1.05</f>
        <v>253.575</v>
      </c>
      <c r="J41" s="72">
        <f t="shared" si="22"/>
        <v>8.4525</v>
      </c>
      <c r="K41" s="179">
        <f t="shared" ref="K41:K43" si="29">I41-I41*$K$2</f>
        <v>177.5025</v>
      </c>
      <c r="L41" s="72">
        <f t="shared" si="23"/>
        <v>5.91675</v>
      </c>
      <c r="M41" s="179">
        <f t="shared" ref="M41:M43" si="30">I41-I41*$M$2</f>
        <v>152.145</v>
      </c>
      <c r="N41" s="72">
        <f t="shared" si="24"/>
        <v>5.0715</v>
      </c>
      <c r="O41" s="179">
        <f t="shared" ref="O41:O43" si="31">I41-I41*$O$2</f>
        <v>126.7875</v>
      </c>
      <c r="P41" s="72">
        <f t="shared" si="25"/>
        <v>4.22625</v>
      </c>
      <c r="Q41" s="179">
        <f t="shared" ref="Q41:Q43" si="32">I41-I41*$Q$2</f>
        <v>114.10875</v>
      </c>
      <c r="R41" s="72">
        <f t="shared" si="26"/>
        <v>3.803625</v>
      </c>
      <c r="S41" s="179">
        <f t="shared" si="27"/>
        <v>102.697875</v>
      </c>
      <c r="T41" s="72">
        <f t="shared" si="28"/>
        <v>3.4232625</v>
      </c>
      <c r="U41" s="358"/>
      <c r="V41" s="358"/>
      <c r="W41" s="177"/>
      <c r="X41" s="177"/>
      <c r="Y41" s="177"/>
    </row>
    <row r="42">
      <c r="A42" s="55"/>
      <c r="D42" s="56"/>
      <c r="E42" s="123"/>
      <c r="F42" s="113">
        <v>100.0</v>
      </c>
      <c r="H42" s="332">
        <v>253.06</v>
      </c>
      <c r="I42" s="181">
        <f>757.05*1.05</f>
        <v>794.9025</v>
      </c>
      <c r="J42" s="76">
        <f t="shared" si="22"/>
        <v>7.949025</v>
      </c>
      <c r="K42" s="181">
        <f t="shared" si="29"/>
        <v>556.43175</v>
      </c>
      <c r="L42" s="76">
        <f t="shared" si="23"/>
        <v>5.5643175</v>
      </c>
      <c r="M42" s="181">
        <f t="shared" si="30"/>
        <v>476.9415</v>
      </c>
      <c r="N42" s="76">
        <f t="shared" si="24"/>
        <v>4.769415</v>
      </c>
      <c r="O42" s="181">
        <f t="shared" si="31"/>
        <v>397.45125</v>
      </c>
      <c r="P42" s="76">
        <f t="shared" si="25"/>
        <v>3.9745125</v>
      </c>
      <c r="Q42" s="181">
        <f t="shared" si="32"/>
        <v>357.706125</v>
      </c>
      <c r="R42" s="76">
        <f t="shared" si="26"/>
        <v>3.57706125</v>
      </c>
      <c r="S42" s="181">
        <f t="shared" si="27"/>
        <v>321.9355125</v>
      </c>
      <c r="T42" s="76">
        <f t="shared" si="28"/>
        <v>3.219355125</v>
      </c>
      <c r="U42" s="358"/>
      <c r="V42" s="358"/>
      <c r="W42" s="177"/>
      <c r="X42" s="177"/>
      <c r="Y42" s="177"/>
    </row>
    <row r="43">
      <c r="A43" s="78"/>
      <c r="B43" s="79"/>
      <c r="C43" s="79"/>
      <c r="D43" s="80"/>
      <c r="E43" s="124"/>
      <c r="F43" s="34">
        <v>300.0</v>
      </c>
      <c r="H43" s="332">
        <v>737.92</v>
      </c>
      <c r="I43" s="210">
        <f>2191.35*1.05</f>
        <v>2300.9175</v>
      </c>
      <c r="J43" s="211">
        <f t="shared" si="22"/>
        <v>7.669725</v>
      </c>
      <c r="K43" s="210">
        <f t="shared" si="29"/>
        <v>1610.64225</v>
      </c>
      <c r="L43" s="211">
        <f t="shared" si="23"/>
        <v>5.3688075</v>
      </c>
      <c r="M43" s="210">
        <f t="shared" si="30"/>
        <v>1380.5505</v>
      </c>
      <c r="N43" s="211">
        <f t="shared" si="24"/>
        <v>4.601835</v>
      </c>
      <c r="O43" s="210">
        <f t="shared" si="31"/>
        <v>1150.45875</v>
      </c>
      <c r="P43" s="211">
        <f t="shared" si="25"/>
        <v>3.8348625</v>
      </c>
      <c r="Q43" s="210">
        <f t="shared" si="32"/>
        <v>1035.412875</v>
      </c>
      <c r="R43" s="211">
        <f t="shared" si="26"/>
        <v>3.45137625</v>
      </c>
      <c r="S43" s="210">
        <f t="shared" si="27"/>
        <v>931.8715875</v>
      </c>
      <c r="T43" s="211">
        <f t="shared" si="28"/>
        <v>3.106238625</v>
      </c>
      <c r="U43" s="358"/>
      <c r="V43" s="358"/>
      <c r="W43" s="177"/>
      <c r="X43" s="177"/>
      <c r="Y43" s="177"/>
    </row>
    <row r="44" ht="15.75" customHeight="1">
      <c r="A44" s="94"/>
      <c r="B44" s="94"/>
      <c r="C44" s="94"/>
      <c r="D44" s="81"/>
      <c r="E44" s="94"/>
      <c r="F44" s="94"/>
      <c r="H44" s="81"/>
      <c r="S44" s="107"/>
      <c r="T44" s="107"/>
      <c r="U44" s="368"/>
      <c r="V44" s="368"/>
      <c r="W44" s="369"/>
    </row>
    <row r="45" ht="15.75" customHeight="1">
      <c r="A45" s="94"/>
      <c r="B45" s="94"/>
      <c r="C45" s="94"/>
      <c r="D45" s="81"/>
      <c r="E45" s="94"/>
      <c r="F45" s="94"/>
      <c r="H45" s="81"/>
      <c r="S45" s="107"/>
      <c r="T45" s="107"/>
      <c r="U45" s="368"/>
      <c r="V45" s="368"/>
      <c r="W45" s="369"/>
    </row>
    <row r="46">
      <c r="A46" s="22" t="s">
        <v>61</v>
      </c>
      <c r="B46" s="23"/>
      <c r="C46" s="23"/>
      <c r="D46" s="24"/>
      <c r="E46" s="22" t="s">
        <v>12</v>
      </c>
      <c r="F46" s="24"/>
      <c r="H46" s="331" t="s">
        <v>310</v>
      </c>
      <c r="I46" s="26" t="s">
        <v>16</v>
      </c>
      <c r="J46" s="27"/>
      <c r="K46" s="26" t="s">
        <v>17</v>
      </c>
      <c r="L46" s="27"/>
      <c r="M46" s="26" t="s">
        <v>18</v>
      </c>
      <c r="N46" s="27"/>
      <c r="O46" s="26" t="s">
        <v>90</v>
      </c>
      <c r="P46" s="27"/>
      <c r="Q46" s="26" t="s">
        <v>91</v>
      </c>
      <c r="R46" s="27"/>
      <c r="S46" s="26" t="s">
        <v>95</v>
      </c>
      <c r="T46" s="27"/>
      <c r="U46" s="351"/>
      <c r="V46" s="351"/>
      <c r="W46" s="352"/>
      <c r="X46" s="352"/>
      <c r="Y46" s="352"/>
    </row>
    <row r="47" ht="21.0" customHeight="1">
      <c r="A47" s="30"/>
      <c r="B47" s="31"/>
      <c r="C47" s="31"/>
      <c r="D47" s="32"/>
      <c r="E47" s="33" t="s">
        <v>25</v>
      </c>
      <c r="F47" s="34" t="s">
        <v>26</v>
      </c>
      <c r="H47" s="35"/>
      <c r="I47" s="36" t="s">
        <v>27</v>
      </c>
      <c r="J47" s="37" t="s">
        <v>28</v>
      </c>
      <c r="K47" s="36" t="s">
        <v>27</v>
      </c>
      <c r="L47" s="37" t="s">
        <v>28</v>
      </c>
      <c r="M47" s="36" t="s">
        <v>27</v>
      </c>
      <c r="N47" s="37" t="s">
        <v>28</v>
      </c>
      <c r="O47" s="36" t="s">
        <v>27</v>
      </c>
      <c r="P47" s="37" t="s">
        <v>28</v>
      </c>
      <c r="Q47" s="36" t="s">
        <v>27</v>
      </c>
      <c r="R47" s="37" t="s">
        <v>28</v>
      </c>
      <c r="S47" s="36" t="s">
        <v>27</v>
      </c>
      <c r="T47" s="37" t="s">
        <v>28</v>
      </c>
      <c r="U47" s="354"/>
      <c r="V47" s="354"/>
      <c r="W47" s="355"/>
      <c r="X47" s="355"/>
      <c r="Y47" s="355"/>
    </row>
    <row r="48">
      <c r="A48" s="40" t="s">
        <v>62</v>
      </c>
      <c r="B48" s="132" t="s">
        <v>63</v>
      </c>
      <c r="C48" s="23"/>
      <c r="D48" s="133" t="s">
        <v>64</v>
      </c>
      <c r="E48" s="71">
        <v>50.0</v>
      </c>
      <c r="F48" s="45">
        <v>50.0</v>
      </c>
      <c r="H48" s="381">
        <v>89.96</v>
      </c>
      <c r="I48" s="204">
        <v>220.5</v>
      </c>
      <c r="J48" s="91">
        <f t="shared" ref="J48:J64" si="33">I48/F48</f>
        <v>4.41</v>
      </c>
      <c r="K48" s="204">
        <f>I48-I48*K2</f>
        <v>154.35</v>
      </c>
      <c r="L48" s="91">
        <f t="shared" ref="L48:L64" si="34">K48/F48</f>
        <v>3.087</v>
      </c>
      <c r="M48" s="204">
        <f>I48-I48*M2</f>
        <v>132.3</v>
      </c>
      <c r="N48" s="91">
        <f t="shared" ref="N48:N64" si="35">M48/F48</f>
        <v>2.646</v>
      </c>
      <c r="O48" s="204">
        <f>I48-I48*O2</f>
        <v>110.25</v>
      </c>
      <c r="P48" s="91">
        <f t="shared" ref="P48:P64" si="36">O48/F48</f>
        <v>2.205</v>
      </c>
      <c r="Q48" s="204">
        <f>I48-I48*Q2</f>
        <v>99.225</v>
      </c>
      <c r="R48" s="91">
        <f t="shared" ref="R48:R64" si="37">Q48/F48</f>
        <v>1.9845</v>
      </c>
      <c r="S48" s="93">
        <f t="shared" ref="S48:S51" si="38">Q48-Q48*$S$2</f>
        <v>89.3025</v>
      </c>
      <c r="T48" s="91">
        <f t="shared" ref="T48:T53" si="39">S48/F48</f>
        <v>1.78605</v>
      </c>
      <c r="U48" s="358">
        <v>150.0</v>
      </c>
      <c r="V48" s="358">
        <f>270/100*50</f>
        <v>135</v>
      </c>
      <c r="W48" s="177" t="s">
        <v>313</v>
      </c>
      <c r="X48" s="177"/>
      <c r="Y48" s="177"/>
    </row>
    <row r="49">
      <c r="A49" s="40" t="s">
        <v>65</v>
      </c>
      <c r="B49" s="132"/>
      <c r="C49" s="23"/>
      <c r="D49" s="133" t="s">
        <v>66</v>
      </c>
      <c r="E49" s="71">
        <v>50.0</v>
      </c>
      <c r="F49" s="45">
        <v>50.0</v>
      </c>
      <c r="H49" s="381">
        <v>72.47</v>
      </c>
      <c r="I49" s="204">
        <v>126.0</v>
      </c>
      <c r="J49" s="91">
        <f t="shared" si="33"/>
        <v>2.52</v>
      </c>
      <c r="K49" s="204">
        <f>I49-I49*K2</f>
        <v>88.2</v>
      </c>
      <c r="L49" s="91">
        <f t="shared" si="34"/>
        <v>1.764</v>
      </c>
      <c r="M49" s="204">
        <f>I49-I49*M2</f>
        <v>75.6</v>
      </c>
      <c r="N49" s="91">
        <f t="shared" si="35"/>
        <v>1.512</v>
      </c>
      <c r="O49" s="204">
        <f>I49-I49*O2</f>
        <v>63</v>
      </c>
      <c r="P49" s="91">
        <f t="shared" si="36"/>
        <v>1.26</v>
      </c>
      <c r="Q49" s="204">
        <f>I49-I49*Q2</f>
        <v>56.7</v>
      </c>
      <c r="R49" s="91">
        <f t="shared" si="37"/>
        <v>1.134</v>
      </c>
      <c r="S49" s="93">
        <f t="shared" si="38"/>
        <v>51.03</v>
      </c>
      <c r="T49" s="91">
        <f t="shared" si="39"/>
        <v>1.0206</v>
      </c>
      <c r="U49" s="358">
        <v>138.0</v>
      </c>
      <c r="V49" s="358"/>
      <c r="W49" s="177"/>
      <c r="X49" s="177"/>
      <c r="Y49" s="177"/>
    </row>
    <row r="50">
      <c r="A50" s="40" t="s">
        <v>181</v>
      </c>
      <c r="B50" s="41" t="s">
        <v>182</v>
      </c>
      <c r="C50" s="23"/>
      <c r="D50" s="133" t="s">
        <v>68</v>
      </c>
      <c r="E50" s="71">
        <v>40.0</v>
      </c>
      <c r="F50" s="45">
        <v>40.0</v>
      </c>
      <c r="H50" s="381">
        <v>156.13</v>
      </c>
      <c r="I50" s="204">
        <v>490.0</v>
      </c>
      <c r="J50" s="91">
        <f t="shared" si="33"/>
        <v>12.25</v>
      </c>
      <c r="K50" s="204">
        <f>I50-I50*K2</f>
        <v>343</v>
      </c>
      <c r="L50" s="91">
        <f t="shared" si="34"/>
        <v>8.575</v>
      </c>
      <c r="M50" s="204">
        <f>I50-I50*M2</f>
        <v>294</v>
      </c>
      <c r="N50" s="91">
        <f t="shared" si="35"/>
        <v>7.35</v>
      </c>
      <c r="O50" s="204">
        <f>I50-I50*O2</f>
        <v>245</v>
      </c>
      <c r="P50" s="91">
        <f t="shared" si="36"/>
        <v>6.125</v>
      </c>
      <c r="Q50" s="204">
        <f>I50-I50*Q2</f>
        <v>220.5</v>
      </c>
      <c r="R50" s="91">
        <f t="shared" si="37"/>
        <v>5.5125</v>
      </c>
      <c r="S50" s="93">
        <f t="shared" si="38"/>
        <v>198.45</v>
      </c>
      <c r="T50" s="91">
        <f t="shared" si="39"/>
        <v>4.96125</v>
      </c>
      <c r="U50" s="358">
        <f>660/50*40</f>
        <v>528</v>
      </c>
      <c r="V50" s="358">
        <f>290/20*40</f>
        <v>580</v>
      </c>
      <c r="W50" s="177"/>
      <c r="X50" s="177"/>
      <c r="Y50" s="177"/>
    </row>
    <row r="51" ht="39.0" customHeight="1">
      <c r="A51" s="82" t="s">
        <v>69</v>
      </c>
      <c r="B51" s="83" t="s">
        <v>70</v>
      </c>
      <c r="C51" s="2"/>
      <c r="D51" s="141" t="s">
        <v>71</v>
      </c>
      <c r="E51" s="142">
        <v>50.0</v>
      </c>
      <c r="F51" s="87">
        <v>1.0</v>
      </c>
      <c r="H51" s="381">
        <v>616.5</v>
      </c>
      <c r="I51" s="93">
        <f>1323*1.15</f>
        <v>1521.45</v>
      </c>
      <c r="J51" s="374">
        <f t="shared" si="33"/>
        <v>1521.45</v>
      </c>
      <c r="K51" s="93">
        <f>1008*1.15</f>
        <v>1159.2</v>
      </c>
      <c r="L51" s="374">
        <f t="shared" si="34"/>
        <v>1159.2</v>
      </c>
      <c r="M51" s="93">
        <f>945*1.15</f>
        <v>1086.75</v>
      </c>
      <c r="N51" s="374">
        <f t="shared" si="35"/>
        <v>1086.75</v>
      </c>
      <c r="O51" s="93">
        <f>882*1.15</f>
        <v>1014.3</v>
      </c>
      <c r="P51" s="374">
        <f t="shared" si="36"/>
        <v>1014.3</v>
      </c>
      <c r="Q51" s="93">
        <f>756*1.15</f>
        <v>869.4</v>
      </c>
      <c r="R51" s="374">
        <f t="shared" si="37"/>
        <v>869.4</v>
      </c>
      <c r="S51" s="93">
        <f t="shared" si="38"/>
        <v>782.46</v>
      </c>
      <c r="T51" s="374">
        <f t="shared" si="39"/>
        <v>782.46</v>
      </c>
      <c r="U51" s="358">
        <v>1175.0</v>
      </c>
      <c r="V51" s="358">
        <v>1100.0</v>
      </c>
      <c r="W51" s="177"/>
      <c r="X51" s="177"/>
      <c r="Y51" s="177"/>
    </row>
    <row r="52">
      <c r="A52" s="40" t="s">
        <v>73</v>
      </c>
      <c r="B52" s="83" t="s">
        <v>72</v>
      </c>
      <c r="C52" s="2"/>
      <c r="D52" s="141" t="s">
        <v>74</v>
      </c>
      <c r="E52" s="71">
        <v>50.0</v>
      </c>
      <c r="F52" s="45">
        <v>100.0</v>
      </c>
      <c r="H52" s="381">
        <v>211.89</v>
      </c>
      <c r="I52" s="93">
        <f>346.5*1.12</f>
        <v>388.08</v>
      </c>
      <c r="J52" s="91">
        <f t="shared" si="33"/>
        <v>3.8808</v>
      </c>
      <c r="K52" s="93">
        <f>264*1.12</f>
        <v>295.68</v>
      </c>
      <c r="L52" s="91">
        <f t="shared" si="34"/>
        <v>2.9568</v>
      </c>
      <c r="M52" s="93">
        <f>247.5*1.12</f>
        <v>277.2</v>
      </c>
      <c r="N52" s="91">
        <f t="shared" si="35"/>
        <v>2.772</v>
      </c>
      <c r="O52" s="93">
        <f>231*1.12</f>
        <v>258.72</v>
      </c>
      <c r="P52" s="91">
        <f t="shared" si="36"/>
        <v>2.5872</v>
      </c>
      <c r="Q52" s="93">
        <f>198*1.12</f>
        <v>221.76</v>
      </c>
      <c r="R52" s="91">
        <f t="shared" si="37"/>
        <v>2.2176</v>
      </c>
      <c r="S52" s="93">
        <f>198*1.12</f>
        <v>221.76</v>
      </c>
      <c r="T52" s="91">
        <f t="shared" si="39"/>
        <v>2.2176</v>
      </c>
      <c r="U52" s="358">
        <v>339.0</v>
      </c>
      <c r="V52" s="358"/>
      <c r="W52" s="177"/>
      <c r="X52" s="177"/>
      <c r="Y52" s="177"/>
    </row>
    <row r="53">
      <c r="A53" s="40" t="s">
        <v>73</v>
      </c>
      <c r="B53" s="83" t="s">
        <v>72</v>
      </c>
      <c r="C53" s="2"/>
      <c r="D53" s="141" t="s">
        <v>74</v>
      </c>
      <c r="E53" s="71">
        <v>100.0</v>
      </c>
      <c r="F53" s="45">
        <v>50.0</v>
      </c>
      <c r="H53" s="381">
        <v>109.68</v>
      </c>
      <c r="I53" s="93">
        <f>189*1.12</f>
        <v>211.68</v>
      </c>
      <c r="J53" s="91">
        <f t="shared" si="33"/>
        <v>4.2336</v>
      </c>
      <c r="K53" s="93">
        <f>144*1.12</f>
        <v>161.28</v>
      </c>
      <c r="L53" s="91">
        <f t="shared" si="34"/>
        <v>3.2256</v>
      </c>
      <c r="M53" s="93">
        <f>135*1.12</f>
        <v>151.2</v>
      </c>
      <c r="N53" s="91">
        <f t="shared" si="35"/>
        <v>3.024</v>
      </c>
      <c r="O53" s="93">
        <f>126*1.12</f>
        <v>141.12</v>
      </c>
      <c r="P53" s="91">
        <f t="shared" si="36"/>
        <v>2.8224</v>
      </c>
      <c r="Q53" s="93">
        <f>108*1.12</f>
        <v>120.96</v>
      </c>
      <c r="R53" s="91">
        <f t="shared" si="37"/>
        <v>2.4192</v>
      </c>
      <c r="S53" s="93">
        <f>108*1.12</f>
        <v>120.96</v>
      </c>
      <c r="T53" s="91">
        <f t="shared" si="39"/>
        <v>2.4192</v>
      </c>
      <c r="U53" s="358">
        <v>170.0</v>
      </c>
      <c r="V53" s="358"/>
      <c r="W53" s="177"/>
      <c r="X53" s="177"/>
      <c r="Y53" s="177"/>
    </row>
    <row r="54" ht="39.0" customHeight="1">
      <c r="A54" s="40" t="s">
        <v>73</v>
      </c>
      <c r="B54" s="83" t="s">
        <v>96</v>
      </c>
      <c r="C54" s="2"/>
      <c r="D54" s="207"/>
      <c r="E54" s="71">
        <v>60.0</v>
      </c>
      <c r="F54" s="45">
        <v>100.0</v>
      </c>
      <c r="H54" s="381">
        <v>261.95</v>
      </c>
      <c r="I54" s="204">
        <v>262.5</v>
      </c>
      <c r="J54" s="91">
        <f t="shared" si="33"/>
        <v>2.625</v>
      </c>
      <c r="K54" s="204">
        <v>200.0</v>
      </c>
      <c r="L54" s="91">
        <f t="shared" si="34"/>
        <v>2</v>
      </c>
      <c r="M54" s="204">
        <v>187.5</v>
      </c>
      <c r="N54" s="91">
        <f t="shared" si="35"/>
        <v>1.875</v>
      </c>
      <c r="O54" s="204">
        <v>175.0</v>
      </c>
      <c r="P54" s="91">
        <f t="shared" si="36"/>
        <v>1.75</v>
      </c>
      <c r="Q54" s="204">
        <v>175.0</v>
      </c>
      <c r="R54" s="91">
        <f t="shared" si="37"/>
        <v>1.75</v>
      </c>
      <c r="S54" s="93" t="s">
        <v>285</v>
      </c>
      <c r="T54" s="91" t="s">
        <v>256</v>
      </c>
      <c r="U54" s="358"/>
      <c r="V54" s="358"/>
      <c r="W54" s="177"/>
      <c r="X54" s="177"/>
      <c r="Y54" s="177"/>
    </row>
    <row r="55">
      <c r="A55" s="40" t="s">
        <v>75</v>
      </c>
      <c r="B55" s="41" t="s">
        <v>76</v>
      </c>
      <c r="C55" s="23"/>
      <c r="D55" s="133" t="s">
        <v>72</v>
      </c>
      <c r="E55" s="147">
        <v>300.0</v>
      </c>
      <c r="F55" s="45">
        <v>100.0</v>
      </c>
      <c r="H55" s="381">
        <v>20.16</v>
      </c>
      <c r="I55" s="179">
        <v>40.95</v>
      </c>
      <c r="J55" s="72">
        <f t="shared" si="33"/>
        <v>0.4095</v>
      </c>
      <c r="K55" s="179">
        <v>31.2</v>
      </c>
      <c r="L55" s="72">
        <f t="shared" si="34"/>
        <v>0.312</v>
      </c>
      <c r="M55" s="179">
        <v>29.25</v>
      </c>
      <c r="N55" s="72">
        <f t="shared" si="35"/>
        <v>0.2925</v>
      </c>
      <c r="O55" s="179">
        <v>27.3</v>
      </c>
      <c r="P55" s="72">
        <f t="shared" si="36"/>
        <v>0.273</v>
      </c>
      <c r="Q55" s="179">
        <v>27.3</v>
      </c>
      <c r="R55" s="72">
        <f t="shared" si="37"/>
        <v>0.273</v>
      </c>
      <c r="S55" s="404" t="s">
        <v>286</v>
      </c>
      <c r="T55" s="72" t="s">
        <v>263</v>
      </c>
      <c r="U55" s="358"/>
      <c r="V55" s="358"/>
      <c r="W55" s="177"/>
      <c r="X55" s="177">
        <v>60.0</v>
      </c>
      <c r="Y55" s="177"/>
    </row>
    <row r="56">
      <c r="A56" s="78"/>
      <c r="B56" s="79"/>
      <c r="C56" s="79"/>
      <c r="D56" s="80"/>
      <c r="E56" s="151">
        <v>200.0</v>
      </c>
      <c r="F56" s="34">
        <v>200.0</v>
      </c>
      <c r="H56" s="381">
        <v>31.26</v>
      </c>
      <c r="I56" s="210">
        <v>57.75</v>
      </c>
      <c r="J56" s="211">
        <f t="shared" si="33"/>
        <v>0.28875</v>
      </c>
      <c r="K56" s="210">
        <v>44.0</v>
      </c>
      <c r="L56" s="211">
        <f t="shared" si="34"/>
        <v>0.22</v>
      </c>
      <c r="M56" s="210">
        <v>41.25</v>
      </c>
      <c r="N56" s="211">
        <f t="shared" si="35"/>
        <v>0.20625</v>
      </c>
      <c r="O56" s="210">
        <v>38.5</v>
      </c>
      <c r="P56" s="211">
        <f t="shared" si="36"/>
        <v>0.1925</v>
      </c>
      <c r="Q56" s="210">
        <v>38.5</v>
      </c>
      <c r="R56" s="211">
        <f t="shared" si="37"/>
        <v>0.1925</v>
      </c>
      <c r="S56" s="405" t="s">
        <v>287</v>
      </c>
      <c r="T56" s="211" t="s">
        <v>264</v>
      </c>
      <c r="U56" s="358"/>
      <c r="V56" s="358"/>
      <c r="W56" s="177"/>
      <c r="X56" s="177"/>
      <c r="Y56" s="177"/>
    </row>
    <row r="57">
      <c r="A57" s="40" t="s">
        <v>75</v>
      </c>
      <c r="B57" s="41" t="s">
        <v>77</v>
      </c>
      <c r="C57" s="23"/>
      <c r="D57" s="133" t="s">
        <v>72</v>
      </c>
      <c r="E57" s="147">
        <v>100.0</v>
      </c>
      <c r="F57" s="45">
        <v>100.0</v>
      </c>
      <c r="H57" s="381">
        <v>40.34</v>
      </c>
      <c r="I57" s="181">
        <v>75.6</v>
      </c>
      <c r="J57" s="72">
        <f t="shared" si="33"/>
        <v>0.756</v>
      </c>
      <c r="K57" s="181">
        <v>57.6</v>
      </c>
      <c r="L57" s="72">
        <f t="shared" si="34"/>
        <v>0.576</v>
      </c>
      <c r="M57" s="181">
        <v>54.0</v>
      </c>
      <c r="N57" s="72">
        <f t="shared" si="35"/>
        <v>0.54</v>
      </c>
      <c r="O57" s="181">
        <v>50.4</v>
      </c>
      <c r="P57" s="72">
        <f t="shared" si="36"/>
        <v>0.504</v>
      </c>
      <c r="Q57" s="181">
        <v>50.4</v>
      </c>
      <c r="R57" s="72">
        <f t="shared" si="37"/>
        <v>0.504</v>
      </c>
      <c r="S57" s="406" t="s">
        <v>288</v>
      </c>
      <c r="T57" s="72" t="s">
        <v>265</v>
      </c>
      <c r="U57" s="358"/>
      <c r="V57" s="358"/>
      <c r="W57" s="177"/>
      <c r="X57" s="177"/>
      <c r="Y57" s="177"/>
    </row>
    <row r="58" ht="16.5" customHeight="1">
      <c r="A58" s="78"/>
      <c r="B58" s="79"/>
      <c r="C58" s="79"/>
      <c r="D58" s="80"/>
      <c r="E58" s="151">
        <v>80.0</v>
      </c>
      <c r="F58" s="34">
        <v>200.0</v>
      </c>
      <c r="H58" s="381">
        <v>71.71</v>
      </c>
      <c r="I58" s="181">
        <v>131.25</v>
      </c>
      <c r="J58" s="211">
        <f t="shared" si="33"/>
        <v>0.65625</v>
      </c>
      <c r="K58" s="181">
        <v>100.0</v>
      </c>
      <c r="L58" s="211">
        <f t="shared" si="34"/>
        <v>0.5</v>
      </c>
      <c r="M58" s="181">
        <v>93.75</v>
      </c>
      <c r="N58" s="211">
        <f t="shared" si="35"/>
        <v>0.46875</v>
      </c>
      <c r="O58" s="181">
        <v>87.5</v>
      </c>
      <c r="P58" s="211">
        <f t="shared" si="36"/>
        <v>0.4375</v>
      </c>
      <c r="Q58" s="181">
        <v>87.5</v>
      </c>
      <c r="R58" s="211">
        <f t="shared" si="37"/>
        <v>0.4375</v>
      </c>
      <c r="S58" s="406" t="s">
        <v>289</v>
      </c>
      <c r="T58" s="211" t="s">
        <v>266</v>
      </c>
      <c r="U58" s="358"/>
      <c r="V58" s="358"/>
      <c r="W58" s="177"/>
      <c r="X58" s="177"/>
      <c r="Y58" s="177"/>
    </row>
    <row r="59">
      <c r="A59" s="40" t="s">
        <v>78</v>
      </c>
      <c r="B59" s="41" t="s">
        <v>79</v>
      </c>
      <c r="C59" s="23"/>
      <c r="D59" s="133" t="s">
        <v>72</v>
      </c>
      <c r="E59" s="147">
        <v>300.0</v>
      </c>
      <c r="F59" s="45">
        <v>100.0</v>
      </c>
      <c r="H59" s="381">
        <v>15.21</v>
      </c>
      <c r="I59" s="179">
        <v>29.4</v>
      </c>
      <c r="J59" s="72">
        <f t="shared" si="33"/>
        <v>0.294</v>
      </c>
      <c r="K59" s="179">
        <v>22.4</v>
      </c>
      <c r="L59" s="72">
        <f t="shared" si="34"/>
        <v>0.224</v>
      </c>
      <c r="M59" s="179">
        <v>21.0</v>
      </c>
      <c r="N59" s="72">
        <f t="shared" si="35"/>
        <v>0.21</v>
      </c>
      <c r="O59" s="179">
        <v>19.6</v>
      </c>
      <c r="P59" s="72">
        <f t="shared" si="36"/>
        <v>0.196</v>
      </c>
      <c r="Q59" s="179">
        <v>19.6</v>
      </c>
      <c r="R59" s="72">
        <f t="shared" si="37"/>
        <v>0.196</v>
      </c>
      <c r="S59" s="404" t="s">
        <v>290</v>
      </c>
      <c r="T59" s="72" t="s">
        <v>267</v>
      </c>
      <c r="U59" s="358"/>
      <c r="V59" s="358"/>
      <c r="W59" s="177"/>
      <c r="X59" s="177"/>
      <c r="Y59" s="177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381">
        <v>21.33</v>
      </c>
      <c r="I60" s="210">
        <v>38.85</v>
      </c>
      <c r="J60" s="211">
        <f t="shared" si="33"/>
        <v>0.19425</v>
      </c>
      <c r="K60" s="210">
        <v>29.6</v>
      </c>
      <c r="L60" s="211">
        <f t="shared" si="34"/>
        <v>0.148</v>
      </c>
      <c r="M60" s="210">
        <v>27.75</v>
      </c>
      <c r="N60" s="211">
        <f t="shared" si="35"/>
        <v>0.13875</v>
      </c>
      <c r="O60" s="210">
        <v>25.9</v>
      </c>
      <c r="P60" s="211">
        <f t="shared" si="36"/>
        <v>0.1295</v>
      </c>
      <c r="Q60" s="210">
        <v>25.9</v>
      </c>
      <c r="R60" s="211">
        <f t="shared" si="37"/>
        <v>0.1295</v>
      </c>
      <c r="S60" s="405" t="s">
        <v>291</v>
      </c>
      <c r="T60" s="211" t="s">
        <v>268</v>
      </c>
      <c r="U60" s="358">
        <v>28.0</v>
      </c>
      <c r="V60" s="358"/>
      <c r="W60" s="177"/>
      <c r="X60" s="177">
        <v>60.0</v>
      </c>
      <c r="Y60" s="177"/>
    </row>
    <row r="61">
      <c r="A61" s="40" t="s">
        <v>78</v>
      </c>
      <c r="B61" s="41" t="s">
        <v>80</v>
      </c>
      <c r="C61" s="23"/>
      <c r="D61" s="133" t="s">
        <v>72</v>
      </c>
      <c r="E61" s="147">
        <v>300.0</v>
      </c>
      <c r="F61" s="45">
        <v>100.0</v>
      </c>
      <c r="H61" s="381">
        <v>16.21</v>
      </c>
      <c r="I61" s="181">
        <v>31.5</v>
      </c>
      <c r="J61" s="72">
        <f t="shared" si="33"/>
        <v>0.315</v>
      </c>
      <c r="K61" s="181">
        <v>24.0</v>
      </c>
      <c r="L61" s="72">
        <f t="shared" si="34"/>
        <v>0.24</v>
      </c>
      <c r="M61" s="181">
        <v>22.5</v>
      </c>
      <c r="N61" s="72">
        <f t="shared" si="35"/>
        <v>0.225</v>
      </c>
      <c r="O61" s="181">
        <v>21.0</v>
      </c>
      <c r="P61" s="72">
        <f t="shared" si="36"/>
        <v>0.21</v>
      </c>
      <c r="Q61" s="181">
        <v>21.0</v>
      </c>
      <c r="R61" s="72">
        <f t="shared" si="37"/>
        <v>0.21</v>
      </c>
      <c r="S61" s="406" t="s">
        <v>292</v>
      </c>
      <c r="T61" s="72" t="s">
        <v>269</v>
      </c>
      <c r="U61" s="358"/>
      <c r="V61" s="358"/>
      <c r="W61" s="177"/>
      <c r="X61" s="177"/>
      <c r="Y61" s="177"/>
    </row>
    <row r="62" ht="16.5" customHeight="1">
      <c r="A62" s="78"/>
      <c r="B62" s="79"/>
      <c r="C62" s="79"/>
      <c r="D62" s="80"/>
      <c r="E62" s="151">
        <v>200.0</v>
      </c>
      <c r="F62" s="34">
        <v>200.0</v>
      </c>
      <c r="H62" s="381">
        <v>23.33</v>
      </c>
      <c r="I62" s="181">
        <v>44.1</v>
      </c>
      <c r="J62" s="211">
        <f t="shared" si="33"/>
        <v>0.2205</v>
      </c>
      <c r="K62" s="181">
        <v>33.6</v>
      </c>
      <c r="L62" s="211">
        <f t="shared" si="34"/>
        <v>0.168</v>
      </c>
      <c r="M62" s="181">
        <v>31.5</v>
      </c>
      <c r="N62" s="211">
        <f t="shared" si="35"/>
        <v>0.1575</v>
      </c>
      <c r="O62" s="181">
        <v>29.4</v>
      </c>
      <c r="P62" s="211">
        <f t="shared" si="36"/>
        <v>0.147</v>
      </c>
      <c r="Q62" s="181">
        <v>29.4</v>
      </c>
      <c r="R62" s="211">
        <f t="shared" si="37"/>
        <v>0.147</v>
      </c>
      <c r="S62" s="406" t="s">
        <v>293</v>
      </c>
      <c r="T62" s="211" t="s">
        <v>270</v>
      </c>
      <c r="U62" s="358">
        <v>61.0</v>
      </c>
      <c r="V62" s="358"/>
      <c r="W62" s="177"/>
      <c r="X62" s="177">
        <v>60.0</v>
      </c>
      <c r="Y62" s="177"/>
    </row>
    <row r="63">
      <c r="A63" s="40" t="s">
        <v>78</v>
      </c>
      <c r="B63" s="41" t="s">
        <v>81</v>
      </c>
      <c r="C63" s="23"/>
      <c r="D63" s="133" t="s">
        <v>72</v>
      </c>
      <c r="E63" s="147">
        <v>300.0</v>
      </c>
      <c r="F63" s="45">
        <v>100.0</v>
      </c>
      <c r="H63" s="381">
        <v>19.21</v>
      </c>
      <c r="I63" s="179">
        <v>31.5</v>
      </c>
      <c r="J63" s="72">
        <f t="shared" si="33"/>
        <v>0.315</v>
      </c>
      <c r="K63" s="179">
        <v>24.0</v>
      </c>
      <c r="L63" s="72">
        <f t="shared" si="34"/>
        <v>0.24</v>
      </c>
      <c r="M63" s="179">
        <v>22.5</v>
      </c>
      <c r="N63" s="72">
        <f t="shared" si="35"/>
        <v>0.225</v>
      </c>
      <c r="O63" s="179">
        <v>21.0</v>
      </c>
      <c r="P63" s="72">
        <f t="shared" si="36"/>
        <v>0.21</v>
      </c>
      <c r="Q63" s="179">
        <v>21.0</v>
      </c>
      <c r="R63" s="72">
        <f t="shared" si="37"/>
        <v>0.21</v>
      </c>
      <c r="S63" s="404" t="s">
        <v>292</v>
      </c>
      <c r="T63" s="72" t="s">
        <v>269</v>
      </c>
      <c r="U63" s="358"/>
      <c r="V63" s="358"/>
      <c r="W63" s="177"/>
      <c r="X63" s="177"/>
      <c r="Y63" s="177"/>
    </row>
    <row r="64" ht="16.5" customHeight="1">
      <c r="A64" s="78"/>
      <c r="B64" s="79"/>
      <c r="C64" s="79"/>
      <c r="D64" s="80"/>
      <c r="E64" s="151">
        <v>200.0</v>
      </c>
      <c r="F64" s="34">
        <v>200.0</v>
      </c>
      <c r="H64" s="381">
        <v>29.33</v>
      </c>
      <c r="I64" s="210">
        <v>48.3</v>
      </c>
      <c r="J64" s="211">
        <f t="shared" si="33"/>
        <v>0.2415</v>
      </c>
      <c r="K64" s="210">
        <v>36.8</v>
      </c>
      <c r="L64" s="211">
        <f t="shared" si="34"/>
        <v>0.184</v>
      </c>
      <c r="M64" s="210">
        <v>34.5</v>
      </c>
      <c r="N64" s="211">
        <f t="shared" si="35"/>
        <v>0.1725</v>
      </c>
      <c r="O64" s="210">
        <v>32.2</v>
      </c>
      <c r="P64" s="211">
        <f t="shared" si="36"/>
        <v>0.161</v>
      </c>
      <c r="Q64" s="210">
        <v>32.2</v>
      </c>
      <c r="R64" s="211">
        <f t="shared" si="37"/>
        <v>0.161</v>
      </c>
      <c r="S64" s="405" t="s">
        <v>294</v>
      </c>
      <c r="T64" s="211" t="s">
        <v>271</v>
      </c>
      <c r="U64" s="358"/>
      <c r="V64" s="358"/>
      <c r="W64" s="177"/>
      <c r="X64" s="177"/>
      <c r="Y64" s="177"/>
    </row>
    <row r="65" ht="15.75" customHeight="1">
      <c r="A65" s="94"/>
      <c r="B65" s="94"/>
      <c r="C65" s="94"/>
      <c r="D65" s="81"/>
      <c r="E65" s="94"/>
      <c r="F65" s="94"/>
      <c r="H65" s="81"/>
      <c r="U65" s="368"/>
      <c r="V65" s="368"/>
      <c r="W65" s="369"/>
    </row>
    <row r="66" ht="15.75" customHeight="1">
      <c r="A66" s="94"/>
      <c r="B66" s="94"/>
      <c r="C66" s="94"/>
      <c r="D66" s="81"/>
      <c r="E66" s="94"/>
      <c r="F66" s="94"/>
      <c r="H66" s="81"/>
      <c r="U66" s="368"/>
      <c r="V66" s="368"/>
      <c r="W66" s="369"/>
    </row>
    <row r="67" ht="15.75" customHeight="1">
      <c r="A67" s="94"/>
      <c r="B67" s="94"/>
      <c r="C67" s="94"/>
      <c r="D67" s="81"/>
      <c r="E67" s="94"/>
      <c r="F67" s="94"/>
      <c r="H67" s="81"/>
      <c r="U67" s="368"/>
      <c r="V67" s="368"/>
      <c r="W67" s="369"/>
    </row>
    <row r="68" ht="15.75" customHeight="1">
      <c r="A68" s="94"/>
      <c r="B68" s="94"/>
      <c r="C68" s="94"/>
      <c r="D68" s="81"/>
      <c r="E68" s="94"/>
      <c r="F68" s="94"/>
      <c r="H68" s="81"/>
      <c r="U68" s="368"/>
      <c r="V68" s="368"/>
      <c r="W68" s="369"/>
    </row>
    <row r="69" ht="15.75" customHeight="1">
      <c r="A69" s="94"/>
      <c r="B69" s="94"/>
      <c r="C69" s="94"/>
      <c r="D69" s="81"/>
      <c r="E69" s="94"/>
      <c r="F69" s="94"/>
      <c r="H69" s="81"/>
      <c r="U69" s="368"/>
      <c r="V69" s="368"/>
      <c r="W69" s="369"/>
    </row>
    <row r="70" ht="15.75" customHeight="1">
      <c r="A70" s="94"/>
      <c r="B70" s="94"/>
      <c r="C70" s="94"/>
      <c r="D70" s="81"/>
      <c r="E70" s="94"/>
      <c r="F70" s="94"/>
      <c r="H70" s="81"/>
      <c r="U70" s="368"/>
      <c r="V70" s="368"/>
      <c r="W70" s="369"/>
    </row>
    <row r="71" ht="15.75" customHeight="1">
      <c r="A71" s="94"/>
      <c r="B71" s="94"/>
      <c r="C71" s="94"/>
      <c r="D71" s="81"/>
      <c r="E71" s="94"/>
      <c r="F71" s="94"/>
      <c r="H71" s="81"/>
      <c r="U71" s="368"/>
      <c r="V71" s="368"/>
      <c r="W71" s="369"/>
    </row>
    <row r="72" ht="15.75" customHeight="1">
      <c r="A72" s="94"/>
      <c r="B72" s="94"/>
      <c r="C72" s="94"/>
      <c r="D72" s="81"/>
      <c r="E72" s="94"/>
      <c r="F72" s="94"/>
      <c r="H72" s="81"/>
      <c r="U72" s="368"/>
      <c r="V72" s="368"/>
      <c r="W72" s="369"/>
    </row>
    <row r="73" ht="15.75" customHeight="1">
      <c r="A73" s="94"/>
      <c r="B73" s="94"/>
      <c r="C73" s="94"/>
      <c r="D73" s="81"/>
      <c r="E73" s="94"/>
      <c r="F73" s="94"/>
      <c r="H73" s="81"/>
      <c r="U73" s="368"/>
      <c r="V73" s="368"/>
      <c r="W73" s="369"/>
    </row>
    <row r="74" ht="15.75" customHeight="1">
      <c r="A74" s="94"/>
      <c r="B74" s="94"/>
      <c r="C74" s="94"/>
      <c r="D74" s="81"/>
      <c r="E74" s="94"/>
      <c r="F74" s="94"/>
      <c r="H74" s="81"/>
      <c r="U74" s="368"/>
      <c r="V74" s="368"/>
      <c r="W74" s="369"/>
    </row>
    <row r="75" ht="15.75" customHeight="1">
      <c r="A75" s="94"/>
      <c r="B75" s="94"/>
      <c r="C75" s="94"/>
      <c r="D75" s="81"/>
      <c r="E75" s="94"/>
      <c r="F75" s="94"/>
      <c r="H75" s="81"/>
      <c r="U75" s="368"/>
      <c r="V75" s="368"/>
      <c r="W75" s="369"/>
    </row>
    <row r="76" ht="15.75" customHeight="1">
      <c r="A76" s="94"/>
      <c r="B76" s="94"/>
      <c r="C76" s="94"/>
      <c r="D76" s="81"/>
      <c r="E76" s="94"/>
      <c r="F76" s="94"/>
      <c r="H76" s="81"/>
      <c r="U76" s="368"/>
      <c r="V76" s="368"/>
      <c r="W76" s="369"/>
    </row>
    <row r="77" ht="15.75" customHeight="1">
      <c r="A77" s="94"/>
      <c r="B77" s="94"/>
      <c r="C77" s="94"/>
      <c r="D77" s="81"/>
      <c r="E77" s="94"/>
      <c r="F77" s="94"/>
      <c r="H77" s="81"/>
      <c r="U77" s="368"/>
      <c r="V77" s="368"/>
      <c r="W77" s="369"/>
    </row>
    <row r="78" ht="15.75" customHeight="1">
      <c r="A78" s="94"/>
      <c r="B78" s="94"/>
      <c r="C78" s="94"/>
      <c r="D78" s="81"/>
      <c r="E78" s="94"/>
      <c r="F78" s="94"/>
      <c r="H78" s="81"/>
      <c r="U78" s="368"/>
      <c r="V78" s="368"/>
      <c r="W78" s="369"/>
    </row>
    <row r="79" ht="15.75" customHeight="1">
      <c r="A79" s="94"/>
      <c r="B79" s="94"/>
      <c r="C79" s="94"/>
      <c r="D79" s="81"/>
      <c r="E79" s="94"/>
      <c r="F79" s="94"/>
      <c r="H79" s="81"/>
      <c r="U79" s="368"/>
      <c r="V79" s="368"/>
      <c r="W79" s="369"/>
    </row>
    <row r="80" ht="15.75" customHeight="1">
      <c r="A80" s="94"/>
      <c r="B80" s="94"/>
      <c r="C80" s="94"/>
      <c r="D80" s="81"/>
      <c r="E80" s="94"/>
      <c r="F80" s="94"/>
      <c r="H80" s="81"/>
      <c r="U80" s="368"/>
      <c r="V80" s="368"/>
      <c r="W80" s="369"/>
    </row>
    <row r="81" ht="15.75" customHeight="1">
      <c r="A81" s="94"/>
      <c r="B81" s="94"/>
      <c r="C81" s="94"/>
      <c r="D81" s="81"/>
      <c r="E81" s="94"/>
      <c r="F81" s="94"/>
      <c r="H81" s="81"/>
      <c r="U81" s="368"/>
      <c r="V81" s="368"/>
      <c r="W81" s="369"/>
    </row>
    <row r="82" ht="15.75" customHeight="1">
      <c r="A82" s="94"/>
      <c r="B82" s="94"/>
      <c r="C82" s="94"/>
      <c r="D82" s="81"/>
      <c r="E82" s="94"/>
      <c r="F82" s="94"/>
      <c r="H82" s="81"/>
      <c r="U82" s="368"/>
      <c r="V82" s="368"/>
      <c r="W82" s="369"/>
    </row>
    <row r="83" ht="15.75" customHeight="1">
      <c r="A83" s="94"/>
      <c r="B83" s="94"/>
      <c r="C83" s="94"/>
      <c r="D83" s="81"/>
      <c r="E83" s="94"/>
      <c r="F83" s="94"/>
      <c r="H83" s="81"/>
      <c r="U83" s="368"/>
      <c r="V83" s="368"/>
      <c r="W83" s="369"/>
    </row>
    <row r="84" ht="15.75" customHeight="1">
      <c r="A84" s="94"/>
      <c r="B84" s="94"/>
      <c r="C84" s="94"/>
      <c r="D84" s="81"/>
      <c r="E84" s="94"/>
      <c r="F84" s="94"/>
      <c r="H84" s="81"/>
      <c r="U84" s="368"/>
      <c r="V84" s="368"/>
      <c r="W84" s="369"/>
    </row>
    <row r="85" ht="15.75" customHeight="1">
      <c r="A85" s="94"/>
      <c r="B85" s="94"/>
      <c r="C85" s="94"/>
      <c r="D85" s="81"/>
      <c r="E85" s="94"/>
      <c r="F85" s="94"/>
      <c r="H85" s="81"/>
      <c r="U85" s="368"/>
      <c r="V85" s="368"/>
      <c r="W85" s="369"/>
    </row>
    <row r="86" ht="15.75" customHeight="1">
      <c r="A86" s="94"/>
      <c r="B86" s="94"/>
      <c r="C86" s="94"/>
      <c r="D86" s="81"/>
      <c r="E86" s="94"/>
      <c r="F86" s="94"/>
      <c r="H86" s="81"/>
      <c r="U86" s="368"/>
      <c r="V86" s="368"/>
      <c r="W86" s="369"/>
    </row>
    <row r="87" ht="15.75" customHeight="1">
      <c r="A87" s="94"/>
      <c r="B87" s="94"/>
      <c r="C87" s="94"/>
      <c r="D87" s="81"/>
      <c r="E87" s="94"/>
      <c r="F87" s="94"/>
      <c r="H87" s="81"/>
      <c r="U87" s="368"/>
      <c r="V87" s="368"/>
      <c r="W87" s="369"/>
    </row>
    <row r="88" ht="15.75" customHeight="1">
      <c r="A88" s="94"/>
      <c r="B88" s="94"/>
      <c r="C88" s="94"/>
      <c r="D88" s="81"/>
      <c r="E88" s="94"/>
      <c r="F88" s="94"/>
      <c r="H88" s="81"/>
      <c r="U88" s="368"/>
      <c r="V88" s="368"/>
      <c r="W88" s="369"/>
    </row>
    <row r="89" ht="15.75" customHeight="1">
      <c r="A89" s="94"/>
      <c r="B89" s="94"/>
      <c r="C89" s="94"/>
      <c r="D89" s="81"/>
      <c r="E89" s="94"/>
      <c r="F89" s="94"/>
      <c r="H89" s="81"/>
      <c r="U89" s="368"/>
      <c r="V89" s="368"/>
      <c r="W89" s="369"/>
    </row>
    <row r="90" ht="15.75" customHeight="1">
      <c r="A90" s="94"/>
      <c r="B90" s="94"/>
      <c r="C90" s="94"/>
      <c r="D90" s="81"/>
      <c r="E90" s="94"/>
      <c r="F90" s="94"/>
      <c r="H90" s="81"/>
      <c r="U90" s="368"/>
      <c r="V90" s="368"/>
      <c r="W90" s="369"/>
    </row>
    <row r="91" ht="15.75" customHeight="1">
      <c r="A91" s="94"/>
      <c r="B91" s="94"/>
      <c r="C91" s="94"/>
      <c r="D91" s="81"/>
      <c r="E91" s="94"/>
      <c r="F91" s="94"/>
      <c r="H91" s="81"/>
      <c r="U91" s="368"/>
      <c r="V91" s="368"/>
      <c r="W91" s="369"/>
    </row>
    <row r="92" ht="15.75" customHeight="1">
      <c r="A92" s="94"/>
      <c r="B92" s="94"/>
      <c r="C92" s="94"/>
      <c r="D92" s="81"/>
      <c r="E92" s="94"/>
      <c r="F92" s="94"/>
      <c r="H92" s="81"/>
      <c r="U92" s="368"/>
      <c r="V92" s="368"/>
      <c r="W92" s="369"/>
    </row>
    <row r="93" ht="15.75" customHeight="1">
      <c r="A93" s="94"/>
      <c r="B93" s="94"/>
      <c r="C93" s="94"/>
      <c r="D93" s="81"/>
      <c r="E93" s="94"/>
      <c r="F93" s="94"/>
      <c r="H93" s="81"/>
      <c r="U93" s="368"/>
      <c r="V93" s="368"/>
      <c r="W93" s="369"/>
    </row>
    <row r="94" ht="15.75" customHeight="1">
      <c r="A94" s="94"/>
      <c r="B94" s="94"/>
      <c r="C94" s="94"/>
      <c r="D94" s="81"/>
      <c r="E94" s="94"/>
      <c r="F94" s="94"/>
      <c r="H94" s="81"/>
      <c r="U94" s="368"/>
      <c r="V94" s="368"/>
      <c r="W94" s="369"/>
    </row>
    <row r="95" ht="15.75" customHeight="1">
      <c r="A95" s="94"/>
      <c r="B95" s="94"/>
      <c r="C95" s="94"/>
      <c r="D95" s="81"/>
      <c r="E95" s="94"/>
      <c r="F95" s="94"/>
      <c r="H95" s="81"/>
      <c r="U95" s="368"/>
      <c r="V95" s="368"/>
      <c r="W95" s="369"/>
    </row>
    <row r="96" ht="15.75" customHeight="1">
      <c r="A96" s="94"/>
      <c r="B96" s="94"/>
      <c r="C96" s="94"/>
      <c r="D96" s="81"/>
      <c r="E96" s="94"/>
      <c r="F96" s="94"/>
      <c r="H96" s="81"/>
      <c r="U96" s="368"/>
      <c r="V96" s="368"/>
      <c r="W96" s="369"/>
    </row>
    <row r="97" ht="15.75" customHeight="1">
      <c r="A97" s="94"/>
      <c r="B97" s="94"/>
      <c r="C97" s="94"/>
      <c r="D97" s="81"/>
      <c r="E97" s="94"/>
      <c r="F97" s="94"/>
      <c r="H97" s="81"/>
      <c r="U97" s="368"/>
      <c r="V97" s="368"/>
      <c r="W97" s="369"/>
    </row>
    <row r="98" ht="15.75" customHeight="1">
      <c r="A98" s="94"/>
      <c r="B98" s="94"/>
      <c r="C98" s="94"/>
      <c r="D98" s="81"/>
      <c r="E98" s="94"/>
      <c r="F98" s="94"/>
      <c r="H98" s="81"/>
      <c r="U98" s="368"/>
      <c r="V98" s="368"/>
      <c r="W98" s="369"/>
    </row>
    <row r="99" ht="15.75" customHeight="1">
      <c r="A99" s="94"/>
      <c r="B99" s="94"/>
      <c r="C99" s="94"/>
      <c r="D99" s="81"/>
      <c r="E99" s="94"/>
      <c r="F99" s="94"/>
      <c r="H99" s="81"/>
      <c r="U99" s="368"/>
      <c r="V99" s="368"/>
      <c r="W99" s="369"/>
    </row>
    <row r="100" ht="15.75" customHeight="1">
      <c r="A100" s="94"/>
      <c r="B100" s="94"/>
      <c r="C100" s="94"/>
      <c r="D100" s="81"/>
      <c r="E100" s="94"/>
      <c r="F100" s="94"/>
      <c r="H100" s="81"/>
      <c r="U100" s="368"/>
      <c r="V100" s="368"/>
      <c r="W100" s="369"/>
    </row>
    <row r="101" ht="15.75" customHeight="1">
      <c r="A101" s="94"/>
      <c r="B101" s="94"/>
      <c r="C101" s="94"/>
      <c r="D101" s="81"/>
      <c r="E101" s="94"/>
      <c r="F101" s="94"/>
      <c r="H101" s="81"/>
      <c r="U101" s="368"/>
      <c r="V101" s="368"/>
      <c r="W101" s="369"/>
    </row>
    <row r="102" ht="15.75" customHeight="1">
      <c r="A102" s="94"/>
      <c r="B102" s="94"/>
      <c r="C102" s="94"/>
      <c r="D102" s="81"/>
      <c r="E102" s="94"/>
      <c r="F102" s="94"/>
      <c r="H102" s="81"/>
      <c r="U102" s="368"/>
      <c r="V102" s="368"/>
      <c r="W102" s="369"/>
    </row>
    <row r="103" ht="15.75" customHeight="1">
      <c r="A103" s="94"/>
      <c r="B103" s="94"/>
      <c r="C103" s="94"/>
      <c r="D103" s="81"/>
      <c r="E103" s="94"/>
      <c r="F103" s="94"/>
      <c r="H103" s="81"/>
      <c r="U103" s="368"/>
      <c r="V103" s="368"/>
      <c r="W103" s="369"/>
    </row>
    <row r="104" ht="15.75" customHeight="1">
      <c r="A104" s="94"/>
      <c r="B104" s="94"/>
      <c r="C104" s="94"/>
      <c r="D104" s="81"/>
      <c r="E104" s="94"/>
      <c r="F104" s="94"/>
      <c r="H104" s="81"/>
      <c r="U104" s="368"/>
      <c r="V104" s="368"/>
      <c r="W104" s="369"/>
    </row>
    <row r="105" ht="15.75" customHeight="1">
      <c r="A105" s="94"/>
      <c r="B105" s="94"/>
      <c r="C105" s="94"/>
      <c r="D105" s="81"/>
      <c r="E105" s="94"/>
      <c r="F105" s="94"/>
      <c r="H105" s="81"/>
      <c r="U105" s="368"/>
      <c r="V105" s="368"/>
      <c r="W105" s="369"/>
    </row>
    <row r="106" ht="15.75" customHeight="1">
      <c r="A106" s="94"/>
      <c r="B106" s="94"/>
      <c r="C106" s="94"/>
      <c r="D106" s="81"/>
      <c r="E106" s="94"/>
      <c r="F106" s="94"/>
      <c r="H106" s="81"/>
      <c r="U106" s="368"/>
      <c r="V106" s="368"/>
      <c r="W106" s="369"/>
    </row>
    <row r="107" ht="15.75" customHeight="1">
      <c r="A107" s="94"/>
      <c r="B107" s="94"/>
      <c r="C107" s="94"/>
      <c r="D107" s="81"/>
      <c r="E107" s="94"/>
      <c r="F107" s="94"/>
      <c r="H107" s="81"/>
      <c r="U107" s="368"/>
      <c r="V107" s="368"/>
      <c r="W107" s="369"/>
    </row>
    <row r="108" ht="15.75" customHeight="1">
      <c r="A108" s="94"/>
      <c r="B108" s="94"/>
      <c r="C108" s="94"/>
      <c r="D108" s="81"/>
      <c r="E108" s="94"/>
      <c r="F108" s="94"/>
      <c r="H108" s="81"/>
      <c r="U108" s="368"/>
      <c r="V108" s="368"/>
      <c r="W108" s="369"/>
    </row>
    <row r="109" ht="15.75" customHeight="1">
      <c r="A109" s="94"/>
      <c r="B109" s="94"/>
      <c r="C109" s="94"/>
      <c r="D109" s="81"/>
      <c r="E109" s="94"/>
      <c r="F109" s="94"/>
      <c r="H109" s="81"/>
      <c r="U109" s="368"/>
      <c r="V109" s="368"/>
      <c r="W109" s="369"/>
    </row>
    <row r="110" ht="15.75" customHeight="1">
      <c r="A110" s="94"/>
      <c r="B110" s="94"/>
      <c r="C110" s="94"/>
      <c r="D110" s="81"/>
      <c r="E110" s="94"/>
      <c r="F110" s="94"/>
      <c r="H110" s="81"/>
      <c r="U110" s="368"/>
      <c r="V110" s="368"/>
      <c r="W110" s="369"/>
    </row>
    <row r="111" ht="15.75" customHeight="1">
      <c r="A111" s="94"/>
      <c r="B111" s="94"/>
      <c r="C111" s="94"/>
      <c r="D111" s="81"/>
      <c r="E111" s="94"/>
      <c r="F111" s="94"/>
      <c r="H111" s="81"/>
      <c r="U111" s="368"/>
      <c r="V111" s="368"/>
      <c r="W111" s="369"/>
    </row>
    <row r="112" ht="15.75" customHeight="1">
      <c r="A112" s="94"/>
      <c r="B112" s="94"/>
      <c r="C112" s="94"/>
      <c r="D112" s="81"/>
      <c r="E112" s="94"/>
      <c r="F112" s="94"/>
      <c r="H112" s="81"/>
      <c r="U112" s="368"/>
      <c r="V112" s="368"/>
      <c r="W112" s="369"/>
    </row>
    <row r="113" ht="15.75" customHeight="1">
      <c r="A113" s="94"/>
      <c r="B113" s="94"/>
      <c r="C113" s="94"/>
      <c r="D113" s="81"/>
      <c r="E113" s="94"/>
      <c r="F113" s="94"/>
      <c r="H113" s="81"/>
      <c r="U113" s="368"/>
      <c r="V113" s="368"/>
      <c r="W113" s="369"/>
    </row>
    <row r="114" ht="15.75" customHeight="1">
      <c r="A114" s="94"/>
      <c r="B114" s="94"/>
      <c r="C114" s="94"/>
      <c r="D114" s="81"/>
      <c r="E114" s="94"/>
      <c r="F114" s="94"/>
      <c r="H114" s="81"/>
      <c r="U114" s="368"/>
      <c r="V114" s="368"/>
      <c r="W114" s="369"/>
    </row>
    <row r="115" ht="15.75" customHeight="1">
      <c r="A115" s="94"/>
      <c r="B115" s="94"/>
      <c r="C115" s="94"/>
      <c r="D115" s="81"/>
      <c r="E115" s="94"/>
      <c r="F115" s="94"/>
      <c r="H115" s="81"/>
      <c r="U115" s="368"/>
      <c r="V115" s="368"/>
      <c r="W115" s="369"/>
    </row>
    <row r="116" ht="15.75" customHeight="1">
      <c r="A116" s="94"/>
      <c r="B116" s="94"/>
      <c r="C116" s="94"/>
      <c r="D116" s="81"/>
      <c r="E116" s="94"/>
      <c r="F116" s="94"/>
      <c r="H116" s="81"/>
      <c r="U116" s="368"/>
      <c r="V116" s="368"/>
      <c r="W116" s="369"/>
    </row>
    <row r="117" ht="15.75" customHeight="1">
      <c r="A117" s="94"/>
      <c r="B117" s="94"/>
      <c r="C117" s="94"/>
      <c r="D117" s="81"/>
      <c r="E117" s="94"/>
      <c r="F117" s="94"/>
      <c r="H117" s="81"/>
      <c r="U117" s="368"/>
      <c r="V117" s="368"/>
      <c r="W117" s="369"/>
    </row>
    <row r="118" ht="15.75" customHeight="1">
      <c r="A118" s="94"/>
      <c r="B118" s="94"/>
      <c r="C118" s="94"/>
      <c r="D118" s="81"/>
      <c r="E118" s="94"/>
      <c r="F118" s="94"/>
      <c r="H118" s="81"/>
      <c r="U118" s="368"/>
      <c r="V118" s="368"/>
      <c r="W118" s="369"/>
    </row>
    <row r="119" ht="15.75" customHeight="1">
      <c r="A119" s="94"/>
      <c r="B119" s="94"/>
      <c r="C119" s="94"/>
      <c r="D119" s="81"/>
      <c r="E119" s="94"/>
      <c r="F119" s="94"/>
      <c r="H119" s="81"/>
      <c r="U119" s="368"/>
      <c r="V119" s="368"/>
      <c r="W119" s="369"/>
    </row>
    <row r="120" ht="15.75" customHeight="1">
      <c r="A120" s="94"/>
      <c r="B120" s="94"/>
      <c r="C120" s="94"/>
      <c r="D120" s="81"/>
      <c r="E120" s="94"/>
      <c r="F120" s="94"/>
      <c r="H120" s="81"/>
      <c r="U120" s="368"/>
      <c r="V120" s="368"/>
      <c r="W120" s="369"/>
    </row>
    <row r="121" ht="15.75" customHeight="1">
      <c r="A121" s="94"/>
      <c r="B121" s="94"/>
      <c r="C121" s="94"/>
      <c r="D121" s="81"/>
      <c r="E121" s="94"/>
      <c r="F121" s="94"/>
      <c r="H121" s="81"/>
      <c r="U121" s="368"/>
      <c r="V121" s="368"/>
      <c r="W121" s="369"/>
    </row>
    <row r="122" ht="15.75" customHeight="1">
      <c r="A122" s="94"/>
      <c r="B122" s="94"/>
      <c r="C122" s="94"/>
      <c r="D122" s="81"/>
      <c r="E122" s="94"/>
      <c r="F122" s="94"/>
      <c r="H122" s="81"/>
      <c r="U122" s="368"/>
      <c r="V122" s="368"/>
      <c r="W122" s="369"/>
    </row>
    <row r="123" ht="15.75" customHeight="1">
      <c r="A123" s="94"/>
      <c r="B123" s="94"/>
      <c r="C123" s="94"/>
      <c r="D123" s="81"/>
      <c r="E123" s="94"/>
      <c r="F123" s="94"/>
      <c r="H123" s="81"/>
      <c r="U123" s="368"/>
      <c r="V123" s="368"/>
      <c r="W123" s="369"/>
    </row>
    <row r="124" ht="15.75" customHeight="1">
      <c r="A124" s="94"/>
      <c r="B124" s="94"/>
      <c r="C124" s="94"/>
      <c r="D124" s="81"/>
      <c r="E124" s="94"/>
      <c r="F124" s="94"/>
      <c r="H124" s="81"/>
      <c r="U124" s="368"/>
      <c r="V124" s="368"/>
      <c r="W124" s="369"/>
    </row>
    <row r="125" ht="15.75" customHeight="1">
      <c r="A125" s="94"/>
      <c r="B125" s="94"/>
      <c r="C125" s="94"/>
      <c r="D125" s="81"/>
      <c r="E125" s="94"/>
      <c r="F125" s="94"/>
      <c r="H125" s="81"/>
      <c r="U125" s="368"/>
      <c r="V125" s="368"/>
      <c r="W125" s="369"/>
    </row>
    <row r="126" ht="15.75" customHeight="1">
      <c r="A126" s="94"/>
      <c r="B126" s="94"/>
      <c r="C126" s="94"/>
      <c r="D126" s="81"/>
      <c r="E126" s="94"/>
      <c r="F126" s="94"/>
      <c r="H126" s="81"/>
      <c r="U126" s="368"/>
      <c r="V126" s="368"/>
      <c r="W126" s="369"/>
    </row>
    <row r="127" ht="15.75" customHeight="1">
      <c r="A127" s="94"/>
      <c r="B127" s="94"/>
      <c r="C127" s="94"/>
      <c r="D127" s="81"/>
      <c r="E127" s="94"/>
      <c r="F127" s="94"/>
      <c r="H127" s="81"/>
      <c r="U127" s="368"/>
      <c r="V127" s="368"/>
      <c r="W127" s="369"/>
    </row>
    <row r="128" ht="15.75" customHeight="1">
      <c r="A128" s="94"/>
      <c r="B128" s="94"/>
      <c r="C128" s="94"/>
      <c r="D128" s="81"/>
      <c r="E128" s="94"/>
      <c r="F128" s="94"/>
      <c r="H128" s="81"/>
      <c r="U128" s="368"/>
      <c r="V128" s="368"/>
      <c r="W128" s="369"/>
    </row>
    <row r="129" ht="15.75" customHeight="1">
      <c r="A129" s="94"/>
      <c r="B129" s="94"/>
      <c r="C129" s="94"/>
      <c r="D129" s="81"/>
      <c r="E129" s="94"/>
      <c r="F129" s="94"/>
      <c r="H129" s="81"/>
      <c r="U129" s="368"/>
      <c r="V129" s="368"/>
      <c r="W129" s="369"/>
    </row>
    <row r="130" ht="15.75" customHeight="1">
      <c r="A130" s="94"/>
      <c r="B130" s="94"/>
      <c r="C130" s="94"/>
      <c r="D130" s="81"/>
      <c r="E130" s="94"/>
      <c r="F130" s="94"/>
      <c r="H130" s="81"/>
      <c r="U130" s="368"/>
      <c r="V130" s="368"/>
      <c r="W130" s="369"/>
    </row>
    <row r="131" ht="15.75" customHeight="1">
      <c r="A131" s="94"/>
      <c r="B131" s="94"/>
      <c r="C131" s="94"/>
      <c r="D131" s="81"/>
      <c r="E131" s="94"/>
      <c r="F131" s="94"/>
      <c r="H131" s="81"/>
      <c r="U131" s="368"/>
      <c r="V131" s="368"/>
      <c r="W131" s="369"/>
    </row>
    <row r="132" ht="15.75" customHeight="1">
      <c r="A132" s="94"/>
      <c r="B132" s="94"/>
      <c r="C132" s="94"/>
      <c r="D132" s="81"/>
      <c r="E132" s="94"/>
      <c r="F132" s="94"/>
      <c r="H132" s="81"/>
      <c r="U132" s="368"/>
      <c r="V132" s="368"/>
      <c r="W132" s="369"/>
    </row>
    <row r="133" ht="15.75" customHeight="1">
      <c r="A133" s="94"/>
      <c r="B133" s="94"/>
      <c r="C133" s="94"/>
      <c r="D133" s="81"/>
      <c r="E133" s="94"/>
      <c r="F133" s="94"/>
      <c r="H133" s="81"/>
      <c r="U133" s="368"/>
      <c r="V133" s="368"/>
      <c r="W133" s="369"/>
    </row>
    <row r="134" ht="15.75" customHeight="1">
      <c r="A134" s="94"/>
      <c r="B134" s="94"/>
      <c r="C134" s="94"/>
      <c r="D134" s="81"/>
      <c r="E134" s="94"/>
      <c r="F134" s="94"/>
      <c r="H134" s="81"/>
      <c r="U134" s="368"/>
      <c r="V134" s="368"/>
      <c r="W134" s="369"/>
    </row>
    <row r="135" ht="15.75" customHeight="1">
      <c r="A135" s="94"/>
      <c r="B135" s="94"/>
      <c r="C135" s="94"/>
      <c r="D135" s="81"/>
      <c r="E135" s="94"/>
      <c r="F135" s="94"/>
      <c r="H135" s="81"/>
      <c r="U135" s="368"/>
      <c r="V135" s="368"/>
      <c r="W135" s="369"/>
    </row>
    <row r="136" ht="15.75" customHeight="1">
      <c r="A136" s="94"/>
      <c r="B136" s="94"/>
      <c r="C136" s="94"/>
      <c r="D136" s="81"/>
      <c r="E136" s="94"/>
      <c r="F136" s="94"/>
      <c r="H136" s="81"/>
      <c r="U136" s="368"/>
      <c r="V136" s="368"/>
      <c r="W136" s="369"/>
    </row>
    <row r="137" ht="15.75" customHeight="1">
      <c r="A137" s="94"/>
      <c r="B137" s="94"/>
      <c r="C137" s="94"/>
      <c r="D137" s="81"/>
      <c r="E137" s="94"/>
      <c r="F137" s="94"/>
      <c r="H137" s="81"/>
      <c r="U137" s="368"/>
      <c r="V137" s="368"/>
      <c r="W137" s="369"/>
    </row>
    <row r="138" ht="15.75" customHeight="1">
      <c r="A138" s="94"/>
      <c r="B138" s="94"/>
      <c r="C138" s="94"/>
      <c r="D138" s="81"/>
      <c r="E138" s="94"/>
      <c r="F138" s="94"/>
      <c r="H138" s="81"/>
      <c r="U138" s="368"/>
      <c r="V138" s="368"/>
      <c r="W138" s="369"/>
    </row>
    <row r="139" ht="15.75" customHeight="1">
      <c r="A139" s="94"/>
      <c r="B139" s="94"/>
      <c r="C139" s="94"/>
      <c r="D139" s="81"/>
      <c r="E139" s="94"/>
      <c r="F139" s="94"/>
      <c r="H139" s="81"/>
      <c r="U139" s="368"/>
      <c r="V139" s="368"/>
      <c r="W139" s="369"/>
    </row>
    <row r="140" ht="15.75" customHeight="1">
      <c r="A140" s="94"/>
      <c r="B140" s="94"/>
      <c r="C140" s="94"/>
      <c r="D140" s="81"/>
      <c r="E140" s="94"/>
      <c r="F140" s="94"/>
      <c r="H140" s="81"/>
      <c r="U140" s="368"/>
      <c r="V140" s="368"/>
      <c r="W140" s="369"/>
    </row>
    <row r="141" ht="15.75" customHeight="1">
      <c r="A141" s="94"/>
      <c r="B141" s="94"/>
      <c r="C141" s="94"/>
      <c r="D141" s="81"/>
      <c r="E141" s="94"/>
      <c r="F141" s="94"/>
      <c r="H141" s="81"/>
      <c r="U141" s="368"/>
      <c r="V141" s="368"/>
      <c r="W141" s="369"/>
    </row>
    <row r="142" ht="15.75" customHeight="1">
      <c r="A142" s="94"/>
      <c r="B142" s="94"/>
      <c r="C142" s="94"/>
      <c r="D142" s="81"/>
      <c r="E142" s="94"/>
      <c r="F142" s="94"/>
      <c r="H142" s="81"/>
      <c r="U142" s="368"/>
      <c r="V142" s="368"/>
      <c r="W142" s="369"/>
    </row>
    <row r="143" ht="15.75" customHeight="1">
      <c r="A143" s="94"/>
      <c r="B143" s="94"/>
      <c r="C143" s="94"/>
      <c r="D143" s="81"/>
      <c r="E143" s="94"/>
      <c r="F143" s="94"/>
      <c r="H143" s="81"/>
      <c r="U143" s="368"/>
      <c r="V143" s="368"/>
      <c r="W143" s="369"/>
    </row>
    <row r="144" ht="15.75" customHeight="1">
      <c r="A144" s="94"/>
      <c r="B144" s="94"/>
      <c r="C144" s="94"/>
      <c r="D144" s="81"/>
      <c r="E144" s="94"/>
      <c r="F144" s="94"/>
      <c r="H144" s="81"/>
      <c r="U144" s="368"/>
      <c r="V144" s="368"/>
      <c r="W144" s="369"/>
    </row>
    <row r="145" ht="15.75" customHeight="1">
      <c r="A145" s="94"/>
      <c r="B145" s="94"/>
      <c r="C145" s="94"/>
      <c r="D145" s="81"/>
      <c r="E145" s="94"/>
      <c r="F145" s="94"/>
      <c r="H145" s="81"/>
      <c r="U145" s="368"/>
      <c r="V145" s="368"/>
      <c r="W145" s="369"/>
    </row>
    <row r="146" ht="15.75" customHeight="1">
      <c r="A146" s="94"/>
      <c r="B146" s="94"/>
      <c r="C146" s="94"/>
      <c r="D146" s="81"/>
      <c r="E146" s="94"/>
      <c r="F146" s="94"/>
      <c r="H146" s="81"/>
      <c r="U146" s="368"/>
      <c r="V146" s="368"/>
      <c r="W146" s="369"/>
    </row>
    <row r="147" ht="15.75" customHeight="1">
      <c r="A147" s="94"/>
      <c r="B147" s="94"/>
      <c r="C147" s="94"/>
      <c r="D147" s="81"/>
      <c r="E147" s="94"/>
      <c r="F147" s="94"/>
      <c r="H147" s="81"/>
      <c r="U147" s="368"/>
      <c r="V147" s="368"/>
      <c r="W147" s="369"/>
    </row>
    <row r="148" ht="15.75" customHeight="1">
      <c r="A148" s="94"/>
      <c r="B148" s="94"/>
      <c r="C148" s="94"/>
      <c r="D148" s="81"/>
      <c r="E148" s="94"/>
      <c r="F148" s="94"/>
      <c r="H148" s="81"/>
      <c r="U148" s="368"/>
      <c r="V148" s="368"/>
      <c r="W148" s="369"/>
    </row>
    <row r="149" ht="15.75" customHeight="1">
      <c r="A149" s="94"/>
      <c r="B149" s="94"/>
      <c r="C149" s="94"/>
      <c r="D149" s="81"/>
      <c r="E149" s="94"/>
      <c r="F149" s="94"/>
      <c r="H149" s="81"/>
      <c r="U149" s="368"/>
      <c r="V149" s="368"/>
      <c r="W149" s="369"/>
    </row>
    <row r="150" ht="15.75" customHeight="1">
      <c r="A150" s="94"/>
      <c r="B150" s="94"/>
      <c r="C150" s="94"/>
      <c r="D150" s="81"/>
      <c r="E150" s="94"/>
      <c r="F150" s="94"/>
      <c r="H150" s="81"/>
      <c r="U150" s="368"/>
      <c r="V150" s="368"/>
      <c r="W150" s="369"/>
    </row>
    <row r="151" ht="15.75" customHeight="1">
      <c r="A151" s="94"/>
      <c r="B151" s="94"/>
      <c r="C151" s="94"/>
      <c r="D151" s="81"/>
      <c r="E151" s="94"/>
      <c r="F151" s="94"/>
      <c r="H151" s="81"/>
      <c r="U151" s="368"/>
      <c r="V151" s="368"/>
      <c r="W151" s="369"/>
    </row>
    <row r="152" ht="15.75" customHeight="1">
      <c r="A152" s="94"/>
      <c r="B152" s="94"/>
      <c r="C152" s="94"/>
      <c r="D152" s="81"/>
      <c r="E152" s="94"/>
      <c r="F152" s="94"/>
      <c r="H152" s="81"/>
      <c r="U152" s="368"/>
      <c r="V152" s="368"/>
      <c r="W152" s="369"/>
    </row>
    <row r="153" ht="15.75" customHeight="1">
      <c r="A153" s="94"/>
      <c r="B153" s="94"/>
      <c r="C153" s="94"/>
      <c r="D153" s="81"/>
      <c r="E153" s="94"/>
      <c r="F153" s="94"/>
      <c r="H153" s="81"/>
      <c r="U153" s="368"/>
      <c r="V153" s="368"/>
      <c r="W153" s="369"/>
    </row>
    <row r="154" ht="15.75" customHeight="1">
      <c r="A154" s="94"/>
      <c r="B154" s="94"/>
      <c r="C154" s="94"/>
      <c r="D154" s="81"/>
      <c r="E154" s="94"/>
      <c r="F154" s="94"/>
      <c r="H154" s="81"/>
      <c r="U154" s="368"/>
      <c r="V154" s="368"/>
      <c r="W154" s="369"/>
    </row>
    <row r="155" ht="15.75" customHeight="1">
      <c r="A155" s="94"/>
      <c r="B155" s="94"/>
      <c r="C155" s="94"/>
      <c r="D155" s="81"/>
      <c r="E155" s="94"/>
      <c r="F155" s="94"/>
      <c r="H155" s="81"/>
      <c r="U155" s="368"/>
      <c r="V155" s="368"/>
      <c r="W155" s="369"/>
    </row>
    <row r="156" ht="15.75" customHeight="1">
      <c r="A156" s="94"/>
      <c r="B156" s="94"/>
      <c r="C156" s="94"/>
      <c r="D156" s="81"/>
      <c r="E156" s="94"/>
      <c r="F156" s="94"/>
      <c r="H156" s="81"/>
      <c r="U156" s="368"/>
      <c r="V156" s="368"/>
      <c r="W156" s="369"/>
    </row>
    <row r="157" ht="15.75" customHeight="1">
      <c r="A157" s="94"/>
      <c r="B157" s="94"/>
      <c r="C157" s="94"/>
      <c r="D157" s="81"/>
      <c r="E157" s="94"/>
      <c r="F157" s="94"/>
      <c r="H157" s="81"/>
      <c r="U157" s="368"/>
      <c r="V157" s="368"/>
      <c r="W157" s="369"/>
    </row>
    <row r="158" ht="15.75" customHeight="1">
      <c r="A158" s="94"/>
      <c r="B158" s="94"/>
      <c r="C158" s="94"/>
      <c r="D158" s="81"/>
      <c r="E158" s="94"/>
      <c r="F158" s="94"/>
      <c r="H158" s="81"/>
      <c r="U158" s="368"/>
      <c r="V158" s="368"/>
      <c r="W158" s="369"/>
    </row>
    <row r="159" ht="15.75" customHeight="1">
      <c r="A159" s="94"/>
      <c r="B159" s="94"/>
      <c r="C159" s="94"/>
      <c r="D159" s="81"/>
      <c r="E159" s="94"/>
      <c r="F159" s="94"/>
      <c r="H159" s="81"/>
      <c r="U159" s="368"/>
      <c r="V159" s="368"/>
      <c r="W159" s="369"/>
    </row>
    <row r="160" ht="15.75" customHeight="1">
      <c r="A160" s="94"/>
      <c r="B160" s="94"/>
      <c r="C160" s="94"/>
      <c r="D160" s="81"/>
      <c r="E160" s="94"/>
      <c r="F160" s="94"/>
      <c r="H160" s="81"/>
      <c r="U160" s="368"/>
      <c r="V160" s="368"/>
      <c r="W160" s="369"/>
    </row>
    <row r="161" ht="15.75" customHeight="1">
      <c r="A161" s="94"/>
      <c r="B161" s="94"/>
      <c r="C161" s="94"/>
      <c r="D161" s="81"/>
      <c r="E161" s="94"/>
      <c r="F161" s="94"/>
      <c r="H161" s="81"/>
      <c r="U161" s="368"/>
      <c r="V161" s="368"/>
      <c r="W161" s="369"/>
    </row>
    <row r="162" ht="15.75" customHeight="1">
      <c r="A162" s="94"/>
      <c r="B162" s="94"/>
      <c r="C162" s="94"/>
      <c r="D162" s="81"/>
      <c r="E162" s="94"/>
      <c r="F162" s="94"/>
      <c r="H162" s="81"/>
      <c r="U162" s="368"/>
      <c r="V162" s="368"/>
      <c r="W162" s="369"/>
    </row>
    <row r="163" ht="15.75" customHeight="1">
      <c r="A163" s="94"/>
      <c r="B163" s="94"/>
      <c r="C163" s="94"/>
      <c r="D163" s="81"/>
      <c r="E163" s="94"/>
      <c r="F163" s="94"/>
      <c r="H163" s="81"/>
      <c r="U163" s="368"/>
      <c r="V163" s="368"/>
      <c r="W163" s="369"/>
    </row>
    <row r="164" ht="15.75" customHeight="1">
      <c r="A164" s="94"/>
      <c r="B164" s="94"/>
      <c r="C164" s="94"/>
      <c r="D164" s="81"/>
      <c r="E164" s="94"/>
      <c r="F164" s="94"/>
      <c r="H164" s="81"/>
      <c r="U164" s="368"/>
      <c r="V164" s="368"/>
      <c r="W164" s="369"/>
    </row>
    <row r="165" ht="15.75" customHeight="1">
      <c r="A165" s="94"/>
      <c r="B165" s="94"/>
      <c r="C165" s="94"/>
      <c r="D165" s="81"/>
      <c r="E165" s="94"/>
      <c r="F165" s="94"/>
      <c r="H165" s="81"/>
      <c r="U165" s="368"/>
      <c r="V165" s="368"/>
      <c r="W165" s="369"/>
    </row>
    <row r="166" ht="15.75" customHeight="1">
      <c r="A166" s="94"/>
      <c r="B166" s="94"/>
      <c r="C166" s="94"/>
      <c r="D166" s="81"/>
      <c r="E166" s="94"/>
      <c r="F166" s="94"/>
      <c r="H166" s="81"/>
      <c r="U166" s="368"/>
      <c r="V166" s="368"/>
      <c r="W166" s="369"/>
    </row>
    <row r="167" ht="15.75" customHeight="1">
      <c r="A167" s="94"/>
      <c r="B167" s="94"/>
      <c r="C167" s="94"/>
      <c r="D167" s="81"/>
      <c r="E167" s="94"/>
      <c r="F167" s="94"/>
      <c r="H167" s="81"/>
      <c r="U167" s="368"/>
      <c r="V167" s="368"/>
      <c r="W167" s="369"/>
    </row>
    <row r="168" ht="15.75" customHeight="1">
      <c r="A168" s="94"/>
      <c r="B168" s="94"/>
      <c r="C168" s="94"/>
      <c r="D168" s="81"/>
      <c r="E168" s="94"/>
      <c r="F168" s="94"/>
      <c r="H168" s="81"/>
      <c r="U168" s="368"/>
      <c r="V168" s="368"/>
      <c r="W168" s="369"/>
    </row>
    <row r="169" ht="15.75" customHeight="1">
      <c r="A169" s="94"/>
      <c r="B169" s="94"/>
      <c r="C169" s="94"/>
      <c r="D169" s="81"/>
      <c r="E169" s="94"/>
      <c r="F169" s="94"/>
      <c r="H169" s="81"/>
      <c r="U169" s="368"/>
      <c r="V169" s="368"/>
      <c r="W169" s="369"/>
    </row>
    <row r="170" ht="15.75" customHeight="1">
      <c r="A170" s="94"/>
      <c r="B170" s="94"/>
      <c r="C170" s="94"/>
      <c r="D170" s="81"/>
      <c r="E170" s="94"/>
      <c r="F170" s="94"/>
      <c r="H170" s="81"/>
      <c r="U170" s="368"/>
      <c r="V170" s="368"/>
      <c r="W170" s="369"/>
    </row>
    <row r="171" ht="15.75" customHeight="1">
      <c r="A171" s="94"/>
      <c r="B171" s="94"/>
      <c r="C171" s="94"/>
      <c r="D171" s="81"/>
      <c r="E171" s="94"/>
      <c r="F171" s="94"/>
      <c r="H171" s="81"/>
      <c r="U171" s="368"/>
      <c r="V171" s="368"/>
      <c r="W171" s="369"/>
    </row>
    <row r="172" ht="15.75" customHeight="1">
      <c r="A172" s="94"/>
      <c r="B172" s="94"/>
      <c r="C172" s="94"/>
      <c r="D172" s="81"/>
      <c r="E172" s="94"/>
      <c r="F172" s="94"/>
      <c r="H172" s="81"/>
      <c r="U172" s="368"/>
      <c r="V172" s="368"/>
      <c r="W172" s="369"/>
    </row>
    <row r="173" ht="15.75" customHeight="1">
      <c r="A173" s="94"/>
      <c r="B173" s="94"/>
      <c r="C173" s="94"/>
      <c r="D173" s="81"/>
      <c r="E173" s="94"/>
      <c r="F173" s="94"/>
      <c r="H173" s="81"/>
      <c r="U173" s="368"/>
      <c r="V173" s="368"/>
      <c r="W173" s="369"/>
    </row>
    <row r="174" ht="15.75" customHeight="1">
      <c r="A174" s="94"/>
      <c r="B174" s="94"/>
      <c r="C174" s="94"/>
      <c r="D174" s="81"/>
      <c r="E174" s="94"/>
      <c r="F174" s="94"/>
      <c r="H174" s="81"/>
      <c r="U174" s="368"/>
      <c r="V174" s="368"/>
      <c r="W174" s="369"/>
    </row>
    <row r="175" ht="15.75" customHeight="1">
      <c r="A175" s="94"/>
      <c r="B175" s="94"/>
      <c r="C175" s="94"/>
      <c r="D175" s="81"/>
      <c r="E175" s="94"/>
      <c r="F175" s="94"/>
      <c r="H175" s="81"/>
      <c r="U175" s="368"/>
      <c r="V175" s="368"/>
      <c r="W175" s="369"/>
    </row>
    <row r="176" ht="15.75" customHeight="1">
      <c r="A176" s="94"/>
      <c r="B176" s="94"/>
      <c r="C176" s="94"/>
      <c r="D176" s="81"/>
      <c r="E176" s="94"/>
      <c r="F176" s="94"/>
      <c r="H176" s="81"/>
      <c r="U176" s="368"/>
      <c r="V176" s="368"/>
      <c r="W176" s="369"/>
    </row>
    <row r="177" ht="15.75" customHeight="1">
      <c r="A177" s="94"/>
      <c r="B177" s="94"/>
      <c r="C177" s="94"/>
      <c r="D177" s="81"/>
      <c r="E177" s="94"/>
      <c r="F177" s="94"/>
      <c r="H177" s="81"/>
      <c r="U177" s="368"/>
      <c r="V177" s="368"/>
      <c r="W177" s="369"/>
    </row>
    <row r="178" ht="15.75" customHeight="1">
      <c r="A178" s="94"/>
      <c r="B178" s="94"/>
      <c r="C178" s="94"/>
      <c r="D178" s="81"/>
      <c r="E178" s="94"/>
      <c r="F178" s="94"/>
      <c r="H178" s="81"/>
      <c r="U178" s="368"/>
      <c r="V178" s="368"/>
      <c r="W178" s="369"/>
    </row>
    <row r="179" ht="15.75" customHeight="1">
      <c r="A179" s="94"/>
      <c r="B179" s="94"/>
      <c r="C179" s="94"/>
      <c r="D179" s="81"/>
      <c r="E179" s="94"/>
      <c r="F179" s="94"/>
      <c r="H179" s="81"/>
      <c r="U179" s="368"/>
      <c r="V179" s="368"/>
      <c r="W179" s="369"/>
    </row>
    <row r="180" ht="15.75" customHeight="1">
      <c r="A180" s="94"/>
      <c r="B180" s="94"/>
      <c r="C180" s="94"/>
      <c r="D180" s="81"/>
      <c r="E180" s="94"/>
      <c r="F180" s="94"/>
      <c r="H180" s="81"/>
      <c r="U180" s="368"/>
      <c r="V180" s="368"/>
      <c r="W180" s="369"/>
    </row>
    <row r="181" ht="15.75" customHeight="1">
      <c r="A181" s="94"/>
      <c r="B181" s="94"/>
      <c r="C181" s="94"/>
      <c r="D181" s="81"/>
      <c r="E181" s="94"/>
      <c r="F181" s="94"/>
      <c r="H181" s="81"/>
      <c r="U181" s="368"/>
      <c r="V181" s="368"/>
      <c r="W181" s="369"/>
    </row>
    <row r="182" ht="15.75" customHeight="1">
      <c r="A182" s="94"/>
      <c r="B182" s="94"/>
      <c r="C182" s="94"/>
      <c r="D182" s="81"/>
      <c r="E182" s="94"/>
      <c r="F182" s="94"/>
      <c r="H182" s="81"/>
      <c r="U182" s="368"/>
      <c r="V182" s="368"/>
      <c r="W182" s="369"/>
    </row>
    <row r="183" ht="15.75" customHeight="1">
      <c r="A183" s="94"/>
      <c r="B183" s="94"/>
      <c r="C183" s="94"/>
      <c r="D183" s="81"/>
      <c r="E183" s="94"/>
      <c r="F183" s="94"/>
      <c r="H183" s="81"/>
      <c r="U183" s="368"/>
      <c r="V183" s="368"/>
      <c r="W183" s="369"/>
    </row>
    <row r="184" ht="15.75" customHeight="1">
      <c r="A184" s="94"/>
      <c r="B184" s="94"/>
      <c r="C184" s="94"/>
      <c r="D184" s="81"/>
      <c r="E184" s="94"/>
      <c r="F184" s="94"/>
      <c r="H184" s="81"/>
      <c r="U184" s="368"/>
      <c r="V184" s="368"/>
      <c r="W184" s="369"/>
    </row>
    <row r="185" ht="15.75" customHeight="1">
      <c r="A185" s="94"/>
      <c r="B185" s="94"/>
      <c r="C185" s="94"/>
      <c r="D185" s="81"/>
      <c r="E185" s="94"/>
      <c r="F185" s="94"/>
      <c r="H185" s="81"/>
      <c r="U185" s="368"/>
      <c r="V185" s="368"/>
      <c r="W185" s="369"/>
    </row>
    <row r="186" ht="15.75" customHeight="1">
      <c r="A186" s="94"/>
      <c r="B186" s="94"/>
      <c r="C186" s="94"/>
      <c r="D186" s="81"/>
      <c r="E186" s="94"/>
      <c r="F186" s="94"/>
      <c r="H186" s="81"/>
      <c r="U186" s="368"/>
      <c r="V186" s="368"/>
      <c r="W186" s="369"/>
    </row>
    <row r="187" ht="15.75" customHeight="1">
      <c r="A187" s="94"/>
      <c r="B187" s="94"/>
      <c r="C187" s="94"/>
      <c r="D187" s="81"/>
      <c r="E187" s="94"/>
      <c r="F187" s="94"/>
      <c r="H187" s="81"/>
      <c r="U187" s="368"/>
      <c r="V187" s="368"/>
      <c r="W187" s="369"/>
    </row>
    <row r="188" ht="15.75" customHeight="1">
      <c r="A188" s="94"/>
      <c r="B188" s="94"/>
      <c r="C188" s="94"/>
      <c r="D188" s="81"/>
      <c r="E188" s="94"/>
      <c r="F188" s="94"/>
      <c r="H188" s="81"/>
      <c r="U188" s="368"/>
      <c r="V188" s="368"/>
      <c r="W188" s="369"/>
    </row>
    <row r="189" ht="15.75" customHeight="1">
      <c r="A189" s="94"/>
      <c r="B189" s="94"/>
      <c r="C189" s="94"/>
      <c r="D189" s="81"/>
      <c r="E189" s="94"/>
      <c r="F189" s="94"/>
      <c r="H189" s="81"/>
      <c r="U189" s="368"/>
      <c r="V189" s="368"/>
      <c r="W189" s="369"/>
    </row>
    <row r="190" ht="15.75" customHeight="1">
      <c r="A190" s="94"/>
      <c r="B190" s="94"/>
      <c r="C190" s="94"/>
      <c r="D190" s="81"/>
      <c r="E190" s="94"/>
      <c r="F190" s="94"/>
      <c r="H190" s="81"/>
      <c r="U190" s="368"/>
      <c r="V190" s="368"/>
      <c r="W190" s="369"/>
    </row>
    <row r="191" ht="15.75" customHeight="1">
      <c r="A191" s="94"/>
      <c r="B191" s="94"/>
      <c r="C191" s="94"/>
      <c r="D191" s="81"/>
      <c r="E191" s="94"/>
      <c r="F191" s="94"/>
      <c r="H191" s="81"/>
      <c r="U191" s="368"/>
      <c r="V191" s="368"/>
      <c r="W191" s="369"/>
    </row>
    <row r="192" ht="15.75" customHeight="1">
      <c r="A192" s="94"/>
      <c r="B192" s="94"/>
      <c r="C192" s="94"/>
      <c r="D192" s="81"/>
      <c r="E192" s="94"/>
      <c r="F192" s="94"/>
      <c r="H192" s="81"/>
      <c r="U192" s="368"/>
      <c r="V192" s="368"/>
      <c r="W192" s="369"/>
    </row>
    <row r="193" ht="15.75" customHeight="1">
      <c r="A193" s="94"/>
      <c r="B193" s="94"/>
      <c r="C193" s="94"/>
      <c r="D193" s="81"/>
      <c r="E193" s="94"/>
      <c r="F193" s="94"/>
      <c r="H193" s="81"/>
      <c r="U193" s="368"/>
      <c r="V193" s="368"/>
      <c r="W193" s="369"/>
    </row>
    <row r="194" ht="15.75" customHeight="1">
      <c r="A194" s="94"/>
      <c r="B194" s="94"/>
      <c r="C194" s="94"/>
      <c r="D194" s="81"/>
      <c r="E194" s="94"/>
      <c r="F194" s="94"/>
      <c r="H194" s="81"/>
      <c r="U194" s="368"/>
      <c r="V194" s="368"/>
      <c r="W194" s="369"/>
    </row>
    <row r="195" ht="15.75" customHeight="1">
      <c r="A195" s="94"/>
      <c r="B195" s="94"/>
      <c r="C195" s="94"/>
      <c r="D195" s="81"/>
      <c r="E195" s="94"/>
      <c r="F195" s="94"/>
      <c r="H195" s="81"/>
      <c r="U195" s="368"/>
      <c r="V195" s="368"/>
      <c r="W195" s="369"/>
    </row>
    <row r="196" ht="15.75" customHeight="1">
      <c r="A196" s="94"/>
      <c r="B196" s="94"/>
      <c r="C196" s="94"/>
      <c r="D196" s="81"/>
      <c r="E196" s="94"/>
      <c r="F196" s="94"/>
      <c r="H196" s="81"/>
      <c r="U196" s="368"/>
      <c r="V196" s="368"/>
      <c r="W196" s="369"/>
    </row>
    <row r="197" ht="15.75" customHeight="1">
      <c r="A197" s="94"/>
      <c r="B197" s="94"/>
      <c r="C197" s="94"/>
      <c r="D197" s="81"/>
      <c r="E197" s="94"/>
      <c r="F197" s="94"/>
      <c r="H197" s="81"/>
      <c r="U197" s="368"/>
      <c r="V197" s="368"/>
      <c r="W197" s="369"/>
    </row>
    <row r="198" ht="15.75" customHeight="1">
      <c r="A198" s="94"/>
      <c r="B198" s="94"/>
      <c r="C198" s="94"/>
      <c r="D198" s="81"/>
      <c r="E198" s="94"/>
      <c r="F198" s="94"/>
      <c r="H198" s="81"/>
      <c r="U198" s="368"/>
      <c r="V198" s="368"/>
      <c r="W198" s="369"/>
    </row>
    <row r="199" ht="15.75" customHeight="1">
      <c r="A199" s="94"/>
      <c r="B199" s="94"/>
      <c r="C199" s="94"/>
      <c r="D199" s="81"/>
      <c r="E199" s="94"/>
      <c r="F199" s="94"/>
      <c r="H199" s="81"/>
      <c r="U199" s="368"/>
      <c r="V199" s="368"/>
      <c r="W199" s="369"/>
    </row>
    <row r="200" ht="15.75" customHeight="1">
      <c r="A200" s="94"/>
      <c r="B200" s="94"/>
      <c r="C200" s="94"/>
      <c r="D200" s="81"/>
      <c r="E200" s="94"/>
      <c r="F200" s="94"/>
      <c r="H200" s="81"/>
      <c r="U200" s="368"/>
      <c r="V200" s="368"/>
      <c r="W200" s="369"/>
    </row>
    <row r="201" ht="15.75" customHeight="1">
      <c r="A201" s="94"/>
      <c r="B201" s="94"/>
      <c r="C201" s="94"/>
      <c r="D201" s="81"/>
      <c r="E201" s="94"/>
      <c r="F201" s="94"/>
      <c r="H201" s="81"/>
      <c r="U201" s="368"/>
      <c r="V201" s="368"/>
      <c r="W201" s="369"/>
    </row>
    <row r="202" ht="15.75" customHeight="1">
      <c r="A202" s="94"/>
      <c r="B202" s="94"/>
      <c r="C202" s="94"/>
      <c r="D202" s="81"/>
      <c r="E202" s="94"/>
      <c r="F202" s="94"/>
      <c r="H202" s="81"/>
      <c r="U202" s="368"/>
      <c r="V202" s="368"/>
      <c r="W202" s="369"/>
    </row>
    <row r="203" ht="15.75" customHeight="1">
      <c r="A203" s="94"/>
      <c r="B203" s="94"/>
      <c r="C203" s="94"/>
      <c r="D203" s="81"/>
      <c r="E203" s="94"/>
      <c r="F203" s="94"/>
      <c r="H203" s="81"/>
      <c r="U203" s="368"/>
      <c r="V203" s="368"/>
      <c r="W203" s="369"/>
    </row>
    <row r="204" ht="15.75" customHeight="1">
      <c r="A204" s="94"/>
      <c r="B204" s="94"/>
      <c r="C204" s="94"/>
      <c r="D204" s="81"/>
      <c r="E204" s="94"/>
      <c r="F204" s="94"/>
      <c r="H204" s="81"/>
      <c r="U204" s="368"/>
      <c r="V204" s="368"/>
      <c r="W204" s="369"/>
    </row>
    <row r="205" ht="15.75" customHeight="1">
      <c r="A205" s="94"/>
      <c r="B205" s="94"/>
      <c r="C205" s="94"/>
      <c r="D205" s="81"/>
      <c r="E205" s="94"/>
      <c r="F205" s="94"/>
      <c r="H205" s="81"/>
      <c r="U205" s="368"/>
      <c r="V205" s="368"/>
      <c r="W205" s="369"/>
    </row>
    <row r="206" ht="15.75" customHeight="1">
      <c r="A206" s="94"/>
      <c r="B206" s="94"/>
      <c r="C206" s="94"/>
      <c r="D206" s="81"/>
      <c r="E206" s="94"/>
      <c r="F206" s="94"/>
      <c r="H206" s="81"/>
      <c r="U206" s="368"/>
      <c r="V206" s="368"/>
      <c r="W206" s="369"/>
    </row>
    <row r="207" ht="15.75" customHeight="1">
      <c r="A207" s="94"/>
      <c r="B207" s="94"/>
      <c r="C207" s="94"/>
      <c r="D207" s="81"/>
      <c r="E207" s="94"/>
      <c r="F207" s="94"/>
      <c r="H207" s="81"/>
      <c r="U207" s="368"/>
      <c r="V207" s="368"/>
      <c r="W207" s="369"/>
    </row>
    <row r="208" ht="15.75" customHeight="1">
      <c r="A208" s="94"/>
      <c r="B208" s="94"/>
      <c r="C208" s="94"/>
      <c r="D208" s="81"/>
      <c r="E208" s="94"/>
      <c r="F208" s="94"/>
      <c r="H208" s="81"/>
      <c r="U208" s="368"/>
      <c r="V208" s="368"/>
      <c r="W208" s="369"/>
    </row>
    <row r="209" ht="15.75" customHeight="1">
      <c r="A209" s="94"/>
      <c r="B209" s="94"/>
      <c r="C209" s="94"/>
      <c r="D209" s="81"/>
      <c r="E209" s="94"/>
      <c r="F209" s="94"/>
      <c r="H209" s="81"/>
      <c r="U209" s="368"/>
      <c r="V209" s="368"/>
      <c r="W209" s="369"/>
    </row>
    <row r="210" ht="15.75" customHeight="1">
      <c r="A210" s="94"/>
      <c r="B210" s="94"/>
      <c r="C210" s="94"/>
      <c r="D210" s="81"/>
      <c r="E210" s="94"/>
      <c r="F210" s="94"/>
      <c r="H210" s="81"/>
      <c r="U210" s="368"/>
      <c r="V210" s="368"/>
      <c r="W210" s="369"/>
    </row>
    <row r="211" ht="15.75" customHeight="1">
      <c r="A211" s="94"/>
      <c r="B211" s="94"/>
      <c r="C211" s="94"/>
      <c r="D211" s="81"/>
      <c r="E211" s="94"/>
      <c r="F211" s="94"/>
      <c r="H211" s="81"/>
      <c r="U211" s="368"/>
      <c r="V211" s="368"/>
      <c r="W211" s="369"/>
    </row>
    <row r="212" ht="15.75" customHeight="1">
      <c r="A212" s="94"/>
      <c r="B212" s="94"/>
      <c r="C212" s="94"/>
      <c r="D212" s="81"/>
      <c r="E212" s="94"/>
      <c r="F212" s="94"/>
      <c r="H212" s="81"/>
      <c r="U212" s="368"/>
      <c r="V212" s="368"/>
      <c r="W212" s="369"/>
    </row>
    <row r="213" ht="15.75" customHeight="1">
      <c r="A213" s="94"/>
      <c r="B213" s="94"/>
      <c r="C213" s="94"/>
      <c r="D213" s="81"/>
      <c r="E213" s="94"/>
      <c r="F213" s="94"/>
      <c r="H213" s="81"/>
      <c r="U213" s="368"/>
      <c r="V213" s="368"/>
      <c r="W213" s="369"/>
    </row>
    <row r="214" ht="15.75" customHeight="1">
      <c r="A214" s="94"/>
      <c r="B214" s="94"/>
      <c r="C214" s="94"/>
      <c r="D214" s="81"/>
      <c r="E214" s="94"/>
      <c r="F214" s="94"/>
      <c r="H214" s="81"/>
      <c r="U214" s="368"/>
      <c r="V214" s="368"/>
      <c r="W214" s="369"/>
    </row>
    <row r="215" ht="15.75" customHeight="1">
      <c r="A215" s="94"/>
      <c r="B215" s="94"/>
      <c r="C215" s="94"/>
      <c r="D215" s="81"/>
      <c r="E215" s="94"/>
      <c r="F215" s="94"/>
      <c r="H215" s="81"/>
      <c r="U215" s="368"/>
      <c r="V215" s="368"/>
      <c r="W215" s="369"/>
    </row>
    <row r="216" ht="15.75" customHeight="1">
      <c r="A216" s="94"/>
      <c r="B216" s="94"/>
      <c r="C216" s="94"/>
      <c r="D216" s="81"/>
      <c r="E216" s="94"/>
      <c r="F216" s="94"/>
      <c r="H216" s="81"/>
      <c r="U216" s="368"/>
      <c r="V216" s="368"/>
      <c r="W216" s="369"/>
    </row>
    <row r="217" ht="15.75" customHeight="1">
      <c r="A217" s="94"/>
      <c r="B217" s="94"/>
      <c r="C217" s="94"/>
      <c r="D217" s="81"/>
      <c r="E217" s="94"/>
      <c r="F217" s="94"/>
      <c r="H217" s="81"/>
      <c r="U217" s="368"/>
      <c r="V217" s="368"/>
      <c r="W217" s="369"/>
    </row>
    <row r="218" ht="15.75" customHeight="1">
      <c r="A218" s="94"/>
      <c r="B218" s="94"/>
      <c r="C218" s="94"/>
      <c r="D218" s="81"/>
      <c r="E218" s="94"/>
      <c r="F218" s="94"/>
      <c r="H218" s="81"/>
      <c r="U218" s="368"/>
      <c r="V218" s="368"/>
      <c r="W218" s="369"/>
    </row>
    <row r="219" ht="15.75" customHeight="1">
      <c r="A219" s="94"/>
      <c r="B219" s="94"/>
      <c r="C219" s="94"/>
      <c r="D219" s="81"/>
      <c r="E219" s="94"/>
      <c r="F219" s="94"/>
      <c r="H219" s="81"/>
      <c r="U219" s="368"/>
      <c r="V219" s="368"/>
      <c r="W219" s="369"/>
    </row>
    <row r="220" ht="15.75" customHeight="1">
      <c r="A220" s="94"/>
      <c r="B220" s="94"/>
      <c r="C220" s="94"/>
      <c r="D220" s="81"/>
      <c r="E220" s="94"/>
      <c r="F220" s="94"/>
      <c r="H220" s="81"/>
      <c r="U220" s="368"/>
      <c r="V220" s="368"/>
      <c r="W220" s="369"/>
    </row>
    <row r="221" ht="15.75" customHeight="1">
      <c r="A221" s="94"/>
      <c r="B221" s="94"/>
      <c r="C221" s="94"/>
      <c r="D221" s="81"/>
      <c r="E221" s="94"/>
      <c r="F221" s="94"/>
      <c r="H221" s="81"/>
      <c r="U221" s="368"/>
      <c r="V221" s="368"/>
      <c r="W221" s="369"/>
    </row>
    <row r="222" ht="15.75" customHeight="1">
      <c r="A222" s="94"/>
      <c r="B222" s="94"/>
      <c r="C222" s="94"/>
      <c r="D222" s="81"/>
      <c r="E222" s="94"/>
      <c r="F222" s="94"/>
      <c r="H222" s="81"/>
      <c r="U222" s="368"/>
      <c r="V222" s="368"/>
      <c r="W222" s="369"/>
    </row>
    <row r="223" ht="15.75" customHeight="1">
      <c r="A223" s="94"/>
      <c r="B223" s="94"/>
      <c r="C223" s="94"/>
      <c r="D223" s="81"/>
      <c r="E223" s="94"/>
      <c r="F223" s="94"/>
      <c r="H223" s="81"/>
      <c r="U223" s="368"/>
      <c r="V223" s="368"/>
      <c r="W223" s="369"/>
    </row>
    <row r="224" ht="15.75" customHeight="1">
      <c r="A224" s="94"/>
      <c r="B224" s="94"/>
      <c r="C224" s="94"/>
      <c r="D224" s="81"/>
      <c r="E224" s="94"/>
      <c r="F224" s="94"/>
      <c r="H224" s="81"/>
      <c r="U224" s="368"/>
      <c r="V224" s="368"/>
      <c r="W224" s="369"/>
    </row>
    <row r="225" ht="15.75" customHeight="1">
      <c r="A225" s="94"/>
      <c r="B225" s="94"/>
      <c r="C225" s="94"/>
      <c r="D225" s="81"/>
      <c r="E225" s="94"/>
      <c r="F225" s="94"/>
      <c r="H225" s="81"/>
      <c r="U225" s="368"/>
      <c r="V225" s="368"/>
      <c r="W225" s="369"/>
    </row>
    <row r="226" ht="15.75" customHeight="1">
      <c r="A226" s="94"/>
      <c r="B226" s="94"/>
      <c r="C226" s="94"/>
      <c r="D226" s="81"/>
      <c r="E226" s="94"/>
      <c r="F226" s="94"/>
      <c r="H226" s="81"/>
      <c r="U226" s="368"/>
      <c r="V226" s="368"/>
      <c r="W226" s="369"/>
    </row>
    <row r="227" ht="15.75" customHeight="1">
      <c r="A227" s="94"/>
      <c r="B227" s="94"/>
      <c r="C227" s="94"/>
      <c r="D227" s="81"/>
      <c r="E227" s="94"/>
      <c r="F227" s="94"/>
      <c r="H227" s="81"/>
      <c r="U227" s="368"/>
      <c r="V227" s="368"/>
      <c r="W227" s="369"/>
    </row>
    <row r="228" ht="15.75" customHeight="1">
      <c r="A228" s="94"/>
      <c r="B228" s="94"/>
      <c r="C228" s="94"/>
      <c r="D228" s="81"/>
      <c r="E228" s="94"/>
      <c r="F228" s="94"/>
      <c r="H228" s="81"/>
      <c r="U228" s="368"/>
      <c r="V228" s="368"/>
      <c r="W228" s="369"/>
    </row>
    <row r="229" ht="15.75" customHeight="1">
      <c r="A229" s="94"/>
      <c r="B229" s="94"/>
      <c r="C229" s="94"/>
      <c r="D229" s="81"/>
      <c r="E229" s="94"/>
      <c r="F229" s="94"/>
      <c r="H229" s="81"/>
      <c r="U229" s="368"/>
      <c r="V229" s="368"/>
      <c r="W229" s="369"/>
    </row>
    <row r="230" ht="15.75" customHeight="1">
      <c r="A230" s="94"/>
      <c r="B230" s="94"/>
      <c r="C230" s="94"/>
      <c r="D230" s="81"/>
      <c r="E230" s="94"/>
      <c r="F230" s="94"/>
      <c r="H230" s="81"/>
      <c r="U230" s="368"/>
      <c r="V230" s="368"/>
      <c r="W230" s="369"/>
    </row>
    <row r="231" ht="15.75" customHeight="1">
      <c r="A231" s="94"/>
      <c r="B231" s="94"/>
      <c r="C231" s="94"/>
      <c r="D231" s="81"/>
      <c r="E231" s="94"/>
      <c r="F231" s="94"/>
      <c r="H231" s="81"/>
      <c r="U231" s="368"/>
      <c r="V231" s="368"/>
      <c r="W231" s="369"/>
    </row>
    <row r="232" ht="15.75" customHeight="1">
      <c r="A232" s="94"/>
      <c r="B232" s="94"/>
      <c r="C232" s="94"/>
      <c r="D232" s="81"/>
      <c r="E232" s="94"/>
      <c r="F232" s="94"/>
      <c r="H232" s="81"/>
      <c r="U232" s="368"/>
      <c r="V232" s="368"/>
      <c r="W232" s="369"/>
    </row>
    <row r="233" ht="15.75" customHeight="1">
      <c r="A233" s="94"/>
      <c r="B233" s="94"/>
      <c r="C233" s="94"/>
      <c r="D233" s="81"/>
      <c r="E233" s="94"/>
      <c r="F233" s="94"/>
      <c r="H233" s="81"/>
      <c r="U233" s="368"/>
      <c r="V233" s="368"/>
      <c r="W233" s="369"/>
    </row>
    <row r="234" ht="15.75" customHeight="1">
      <c r="A234" s="94"/>
      <c r="B234" s="94"/>
      <c r="C234" s="94"/>
      <c r="D234" s="81"/>
      <c r="E234" s="94"/>
      <c r="F234" s="94"/>
      <c r="H234" s="81"/>
      <c r="U234" s="368"/>
      <c r="V234" s="368"/>
      <c r="W234" s="369"/>
    </row>
    <row r="235" ht="15.75" customHeight="1">
      <c r="A235" s="94"/>
      <c r="B235" s="94"/>
      <c r="C235" s="94"/>
      <c r="D235" s="81"/>
      <c r="E235" s="94"/>
      <c r="F235" s="94"/>
      <c r="H235" s="81"/>
      <c r="U235" s="368"/>
      <c r="V235" s="368"/>
      <c r="W235" s="369"/>
    </row>
    <row r="236" ht="15.75" customHeight="1">
      <c r="A236" s="94"/>
      <c r="B236" s="94"/>
      <c r="C236" s="94"/>
      <c r="D236" s="81"/>
      <c r="E236" s="94"/>
      <c r="F236" s="94"/>
      <c r="H236" s="81"/>
      <c r="U236" s="368"/>
      <c r="V236" s="368"/>
      <c r="W236" s="369"/>
    </row>
    <row r="237" ht="15.75" customHeight="1">
      <c r="A237" s="94"/>
      <c r="B237" s="94"/>
      <c r="C237" s="94"/>
      <c r="D237" s="81"/>
      <c r="E237" s="94"/>
      <c r="F237" s="94"/>
      <c r="H237" s="81"/>
      <c r="U237" s="368"/>
      <c r="V237" s="368"/>
      <c r="W237" s="369"/>
    </row>
    <row r="238" ht="15.75" customHeight="1">
      <c r="A238" s="94"/>
      <c r="B238" s="94"/>
      <c r="C238" s="94"/>
      <c r="D238" s="81"/>
      <c r="E238" s="94"/>
      <c r="F238" s="94"/>
      <c r="H238" s="81"/>
      <c r="U238" s="368"/>
      <c r="V238" s="368"/>
      <c r="W238" s="369"/>
    </row>
    <row r="239" ht="15.75" customHeight="1">
      <c r="A239" s="94"/>
      <c r="B239" s="94"/>
      <c r="C239" s="94"/>
      <c r="D239" s="81"/>
      <c r="E239" s="94"/>
      <c r="F239" s="94"/>
      <c r="H239" s="81"/>
      <c r="U239" s="368"/>
      <c r="V239" s="368"/>
      <c r="W239" s="369"/>
    </row>
    <row r="240" ht="15.75" customHeight="1">
      <c r="A240" s="94"/>
      <c r="B240" s="94"/>
      <c r="C240" s="94"/>
      <c r="D240" s="81"/>
      <c r="E240" s="94"/>
      <c r="F240" s="94"/>
      <c r="H240" s="81"/>
      <c r="U240" s="368"/>
      <c r="V240" s="368"/>
      <c r="W240" s="369"/>
    </row>
    <row r="241" ht="15.75" customHeight="1">
      <c r="A241" s="94"/>
      <c r="B241" s="94"/>
      <c r="C241" s="94"/>
      <c r="D241" s="81"/>
      <c r="E241" s="94"/>
      <c r="F241" s="94"/>
      <c r="H241" s="81"/>
      <c r="U241" s="368"/>
      <c r="V241" s="368"/>
      <c r="W241" s="369"/>
    </row>
    <row r="242" ht="15.75" customHeight="1">
      <c r="A242" s="94"/>
      <c r="B242" s="94"/>
      <c r="C242" s="94"/>
      <c r="D242" s="81"/>
      <c r="E242" s="94"/>
      <c r="F242" s="94"/>
      <c r="H242" s="81"/>
      <c r="U242" s="368"/>
      <c r="V242" s="368"/>
      <c r="W242" s="369"/>
    </row>
    <row r="243" ht="15.75" customHeight="1">
      <c r="A243" s="94"/>
      <c r="B243" s="94"/>
      <c r="C243" s="94"/>
      <c r="D243" s="81"/>
      <c r="E243" s="94"/>
      <c r="F243" s="94"/>
      <c r="H243" s="81"/>
      <c r="U243" s="368"/>
      <c r="V243" s="368"/>
      <c r="W243" s="369"/>
    </row>
    <row r="244" ht="15.75" customHeight="1">
      <c r="A244" s="94"/>
      <c r="B244" s="94"/>
      <c r="C244" s="94"/>
      <c r="D244" s="81"/>
      <c r="E244" s="94"/>
      <c r="F244" s="94"/>
      <c r="H244" s="81"/>
      <c r="U244" s="368"/>
      <c r="V244" s="368"/>
      <c r="W244" s="369"/>
    </row>
    <row r="245" ht="15.75" customHeight="1">
      <c r="A245" s="94"/>
      <c r="B245" s="94"/>
      <c r="C245" s="94"/>
      <c r="D245" s="81"/>
      <c r="E245" s="94"/>
      <c r="F245" s="94"/>
      <c r="H245" s="81"/>
      <c r="U245" s="368"/>
      <c r="V245" s="368"/>
      <c r="W245" s="369"/>
    </row>
    <row r="246" ht="15.75" customHeight="1">
      <c r="A246" s="94"/>
      <c r="B246" s="94"/>
      <c r="C246" s="94"/>
      <c r="D246" s="81"/>
      <c r="E246" s="94"/>
      <c r="F246" s="94"/>
      <c r="H246" s="81"/>
      <c r="U246" s="368"/>
      <c r="V246" s="368"/>
      <c r="W246" s="369"/>
    </row>
    <row r="247" ht="15.75" customHeight="1">
      <c r="A247" s="94"/>
      <c r="B247" s="94"/>
      <c r="C247" s="94"/>
      <c r="D247" s="81"/>
      <c r="E247" s="94"/>
      <c r="F247" s="94"/>
      <c r="H247" s="81"/>
      <c r="U247" s="368"/>
      <c r="V247" s="368"/>
      <c r="W247" s="369"/>
    </row>
    <row r="248" ht="15.75" customHeight="1">
      <c r="A248" s="94"/>
      <c r="B248" s="94"/>
      <c r="C248" s="94"/>
      <c r="D248" s="81"/>
      <c r="E248" s="94"/>
      <c r="F248" s="94"/>
      <c r="H248" s="81"/>
      <c r="U248" s="368"/>
      <c r="V248" s="368"/>
      <c r="W248" s="369"/>
    </row>
    <row r="249" ht="15.75" customHeight="1">
      <c r="A249" s="94"/>
      <c r="B249" s="94"/>
      <c r="C249" s="94"/>
      <c r="D249" s="81"/>
      <c r="E249" s="94"/>
      <c r="F249" s="94"/>
      <c r="H249" s="81"/>
      <c r="U249" s="368"/>
      <c r="V249" s="368"/>
      <c r="W249" s="369"/>
    </row>
    <row r="250" ht="15.75" customHeight="1">
      <c r="A250" s="94"/>
      <c r="B250" s="94"/>
      <c r="C250" s="94"/>
      <c r="D250" s="81"/>
      <c r="E250" s="94"/>
      <c r="F250" s="94"/>
      <c r="H250" s="81"/>
      <c r="U250" s="368"/>
      <c r="V250" s="368"/>
      <c r="W250" s="369"/>
    </row>
    <row r="251" ht="15.75" customHeight="1">
      <c r="A251" s="94"/>
      <c r="B251" s="94"/>
      <c r="C251" s="94"/>
      <c r="D251" s="81"/>
      <c r="E251" s="94"/>
      <c r="F251" s="94"/>
      <c r="H251" s="81"/>
      <c r="U251" s="368"/>
      <c r="V251" s="368"/>
      <c r="W251" s="369"/>
    </row>
    <row r="252" ht="15.75" customHeight="1">
      <c r="A252" s="94"/>
      <c r="B252" s="94"/>
      <c r="C252" s="94"/>
      <c r="D252" s="81"/>
      <c r="E252" s="94"/>
      <c r="F252" s="94"/>
      <c r="H252" s="81"/>
      <c r="U252" s="368"/>
      <c r="V252" s="368"/>
      <c r="W252" s="369"/>
    </row>
    <row r="253" ht="15.75" customHeight="1">
      <c r="A253" s="94"/>
      <c r="B253" s="94"/>
      <c r="C253" s="94"/>
      <c r="D253" s="81"/>
      <c r="E253" s="94"/>
      <c r="F253" s="94"/>
      <c r="H253" s="81"/>
      <c r="U253" s="368"/>
      <c r="V253" s="368"/>
      <c r="W253" s="369"/>
    </row>
    <row r="254" ht="15.75" customHeight="1">
      <c r="A254" s="94"/>
      <c r="B254" s="94"/>
      <c r="C254" s="94"/>
      <c r="D254" s="81"/>
      <c r="E254" s="94"/>
      <c r="F254" s="94"/>
      <c r="H254" s="81"/>
      <c r="U254" s="368"/>
      <c r="V254" s="368"/>
      <c r="W254" s="369"/>
    </row>
    <row r="255" ht="15.75" customHeight="1">
      <c r="A255" s="94"/>
      <c r="B255" s="94"/>
      <c r="C255" s="94"/>
      <c r="D255" s="81"/>
      <c r="E255" s="94"/>
      <c r="F255" s="94"/>
      <c r="H255" s="81"/>
      <c r="U255" s="368"/>
      <c r="V255" s="368"/>
      <c r="W255" s="369"/>
    </row>
    <row r="256" ht="15.75" customHeight="1">
      <c r="A256" s="94"/>
      <c r="B256" s="94"/>
      <c r="C256" s="94"/>
      <c r="D256" s="81"/>
      <c r="E256" s="94"/>
      <c r="F256" s="94"/>
      <c r="H256" s="81"/>
      <c r="U256" s="368"/>
      <c r="V256" s="368"/>
      <c r="W256" s="369"/>
    </row>
    <row r="257" ht="15.75" customHeight="1">
      <c r="A257" s="94"/>
      <c r="B257" s="94"/>
      <c r="C257" s="94"/>
      <c r="D257" s="81"/>
      <c r="E257" s="94"/>
      <c r="F257" s="94"/>
      <c r="H257" s="81"/>
      <c r="U257" s="368"/>
      <c r="V257" s="368"/>
      <c r="W257" s="369"/>
    </row>
    <row r="258" ht="15.75" customHeight="1">
      <c r="A258" s="94"/>
      <c r="B258" s="94"/>
      <c r="C258" s="94"/>
      <c r="D258" s="81"/>
      <c r="E258" s="94"/>
      <c r="F258" s="94"/>
      <c r="H258" s="81"/>
      <c r="U258" s="368"/>
      <c r="V258" s="368"/>
      <c r="W258" s="369"/>
    </row>
    <row r="259" ht="15.75" customHeight="1">
      <c r="A259" s="94"/>
      <c r="B259" s="94"/>
      <c r="C259" s="94"/>
      <c r="D259" s="81"/>
      <c r="E259" s="94"/>
      <c r="F259" s="94"/>
      <c r="H259" s="81"/>
      <c r="U259" s="368"/>
      <c r="V259" s="368"/>
      <c r="W259" s="369"/>
    </row>
    <row r="260" ht="15.75" customHeight="1">
      <c r="A260" s="94"/>
      <c r="B260" s="94"/>
      <c r="C260" s="94"/>
      <c r="D260" s="81"/>
      <c r="E260" s="94"/>
      <c r="F260" s="94"/>
      <c r="H260" s="81"/>
      <c r="U260" s="368"/>
      <c r="V260" s="368"/>
      <c r="W260" s="369"/>
    </row>
    <row r="261" ht="15.75" customHeight="1">
      <c r="A261" s="94"/>
      <c r="B261" s="94"/>
      <c r="C261" s="94"/>
      <c r="D261" s="81"/>
      <c r="E261" s="94"/>
      <c r="F261" s="94"/>
      <c r="H261" s="81"/>
      <c r="U261" s="368"/>
      <c r="V261" s="368"/>
      <c r="W261" s="369"/>
    </row>
    <row r="262" ht="15.75" customHeight="1">
      <c r="A262" s="94"/>
      <c r="B262" s="94"/>
      <c r="C262" s="94"/>
      <c r="D262" s="81"/>
      <c r="E262" s="94"/>
      <c r="F262" s="94"/>
      <c r="H262" s="81"/>
      <c r="U262" s="368"/>
      <c r="V262" s="368"/>
      <c r="W262" s="369"/>
    </row>
    <row r="263" ht="15.75" customHeight="1">
      <c r="A263" s="94"/>
      <c r="B263" s="94"/>
      <c r="C263" s="94"/>
      <c r="D263" s="81"/>
      <c r="E263" s="94"/>
      <c r="F263" s="94"/>
      <c r="H263" s="81"/>
      <c r="U263" s="368"/>
      <c r="V263" s="368"/>
      <c r="W263" s="369"/>
    </row>
    <row r="264" ht="15.75" customHeight="1">
      <c r="A264" s="94"/>
      <c r="B264" s="94"/>
      <c r="C264" s="94"/>
      <c r="D264" s="81"/>
      <c r="E264" s="94"/>
      <c r="F264" s="94"/>
      <c r="H264" s="81"/>
      <c r="U264" s="368"/>
      <c r="V264" s="368"/>
      <c r="W264" s="369"/>
    </row>
    <row r="265" ht="15.75" customHeight="1">
      <c r="A265" s="94"/>
      <c r="B265" s="94"/>
      <c r="C265" s="94"/>
      <c r="D265" s="81"/>
      <c r="E265" s="94"/>
      <c r="F265" s="94"/>
      <c r="H265" s="81"/>
      <c r="U265" s="368"/>
      <c r="V265" s="368"/>
      <c r="W265" s="369"/>
    </row>
    <row r="266" ht="15.75" customHeight="1">
      <c r="A266" s="94"/>
      <c r="B266" s="94"/>
      <c r="C266" s="94"/>
      <c r="D266" s="81"/>
      <c r="E266" s="94"/>
      <c r="F266" s="94"/>
      <c r="H266" s="81"/>
      <c r="U266" s="368"/>
      <c r="V266" s="368"/>
      <c r="W266" s="369"/>
    </row>
    <row r="267" ht="15.75" customHeight="1">
      <c r="A267" s="94"/>
      <c r="B267" s="94"/>
      <c r="C267" s="94"/>
      <c r="D267" s="81"/>
      <c r="E267" s="94"/>
      <c r="F267" s="94"/>
      <c r="H267" s="81"/>
      <c r="U267" s="368"/>
      <c r="V267" s="368"/>
      <c r="W267" s="369"/>
    </row>
    <row r="268" ht="15.75" customHeight="1">
      <c r="A268" s="94"/>
      <c r="B268" s="94"/>
      <c r="C268" s="94"/>
      <c r="D268" s="81"/>
      <c r="E268" s="94"/>
      <c r="F268" s="94"/>
      <c r="H268" s="81"/>
      <c r="U268" s="368"/>
      <c r="V268" s="368"/>
      <c r="W268" s="369"/>
    </row>
    <row r="269" ht="15.75" customHeight="1">
      <c r="A269" s="94"/>
      <c r="B269" s="94"/>
      <c r="C269" s="94"/>
      <c r="D269" s="81"/>
      <c r="E269" s="94"/>
      <c r="F269" s="94"/>
      <c r="H269" s="81"/>
      <c r="U269" s="368"/>
      <c r="V269" s="368"/>
      <c r="W269" s="369"/>
    </row>
    <row r="270" ht="15.75" customHeight="1">
      <c r="A270" s="94"/>
      <c r="B270" s="94"/>
      <c r="C270" s="94"/>
      <c r="D270" s="81"/>
      <c r="E270" s="94"/>
      <c r="F270" s="94"/>
      <c r="H270" s="81"/>
      <c r="U270" s="368"/>
      <c r="V270" s="368"/>
      <c r="W270" s="369"/>
    </row>
    <row r="271" ht="15.75" customHeight="1">
      <c r="A271" s="94"/>
      <c r="B271" s="94"/>
      <c r="C271" s="94"/>
      <c r="D271" s="81"/>
      <c r="E271" s="94"/>
      <c r="F271" s="94"/>
      <c r="H271" s="81"/>
      <c r="U271" s="368"/>
      <c r="V271" s="368"/>
      <c r="W271" s="369"/>
    </row>
    <row r="272" ht="15.75" customHeight="1">
      <c r="A272" s="94"/>
      <c r="B272" s="94"/>
      <c r="C272" s="94"/>
      <c r="D272" s="81"/>
      <c r="E272" s="94"/>
      <c r="F272" s="94"/>
      <c r="H272" s="81"/>
      <c r="U272" s="368"/>
      <c r="V272" s="368"/>
      <c r="W272" s="369"/>
    </row>
    <row r="273" ht="15.75" customHeight="1">
      <c r="A273" s="94"/>
      <c r="B273" s="94"/>
      <c r="C273" s="94"/>
      <c r="D273" s="81"/>
      <c r="E273" s="94"/>
      <c r="F273" s="94"/>
      <c r="H273" s="81"/>
      <c r="U273" s="368"/>
      <c r="V273" s="368"/>
      <c r="W273" s="369"/>
    </row>
    <row r="274" ht="15.75" customHeight="1">
      <c r="A274" s="94"/>
      <c r="B274" s="94"/>
      <c r="C274" s="94"/>
      <c r="D274" s="81"/>
      <c r="E274" s="94"/>
      <c r="F274" s="94"/>
      <c r="H274" s="81"/>
      <c r="U274" s="368"/>
      <c r="V274" s="368"/>
      <c r="W274" s="369"/>
    </row>
    <row r="275" ht="15.75" customHeight="1">
      <c r="A275" s="94"/>
      <c r="B275" s="94"/>
      <c r="C275" s="94"/>
      <c r="D275" s="81"/>
      <c r="E275" s="94"/>
      <c r="F275" s="94"/>
      <c r="H275" s="81"/>
      <c r="U275" s="368"/>
      <c r="V275" s="368"/>
      <c r="W275" s="369"/>
    </row>
    <row r="276" ht="15.75" customHeight="1">
      <c r="A276" s="94"/>
      <c r="B276" s="94"/>
      <c r="C276" s="94"/>
      <c r="D276" s="81"/>
      <c r="E276" s="94"/>
      <c r="F276" s="94"/>
      <c r="H276" s="81"/>
      <c r="U276" s="368"/>
      <c r="V276" s="368"/>
      <c r="W276" s="369"/>
    </row>
    <row r="277" ht="15.75" customHeight="1">
      <c r="A277" s="94"/>
      <c r="B277" s="94"/>
      <c r="C277" s="94"/>
      <c r="D277" s="81"/>
      <c r="E277" s="94"/>
      <c r="F277" s="94"/>
      <c r="H277" s="81"/>
      <c r="U277" s="368"/>
      <c r="V277" s="368"/>
      <c r="W277" s="369"/>
    </row>
    <row r="278" ht="15.75" customHeight="1">
      <c r="A278" s="94"/>
      <c r="B278" s="94"/>
      <c r="C278" s="94"/>
      <c r="D278" s="81"/>
      <c r="E278" s="94"/>
      <c r="F278" s="94"/>
      <c r="H278" s="81"/>
      <c r="U278" s="368"/>
      <c r="V278" s="368"/>
      <c r="W278" s="369"/>
    </row>
    <row r="279" ht="15.75" customHeight="1">
      <c r="A279" s="94"/>
      <c r="B279" s="94"/>
      <c r="C279" s="94"/>
      <c r="D279" s="81"/>
      <c r="E279" s="94"/>
      <c r="F279" s="94"/>
      <c r="H279" s="81"/>
      <c r="U279" s="368"/>
      <c r="V279" s="368"/>
      <c r="W279" s="369"/>
    </row>
    <row r="280" ht="15.75" customHeight="1">
      <c r="A280" s="94"/>
      <c r="B280" s="94"/>
      <c r="C280" s="94"/>
      <c r="D280" s="81"/>
      <c r="E280" s="94"/>
      <c r="F280" s="94"/>
      <c r="H280" s="81"/>
      <c r="U280" s="368"/>
      <c r="V280" s="368"/>
      <c r="W280" s="369"/>
    </row>
    <row r="281" ht="15.75" customHeight="1">
      <c r="A281" s="94"/>
      <c r="B281" s="94"/>
      <c r="C281" s="94"/>
      <c r="D281" s="81"/>
      <c r="E281" s="94"/>
      <c r="F281" s="94"/>
      <c r="H281" s="81"/>
      <c r="U281" s="368"/>
      <c r="V281" s="368"/>
      <c r="W281" s="369"/>
    </row>
    <row r="282" ht="15.75" customHeight="1">
      <c r="A282" s="94"/>
      <c r="B282" s="94"/>
      <c r="C282" s="94"/>
      <c r="D282" s="81"/>
      <c r="E282" s="94"/>
      <c r="F282" s="94"/>
      <c r="H282" s="81"/>
      <c r="U282" s="368"/>
      <c r="V282" s="368"/>
      <c r="W282" s="369"/>
    </row>
    <row r="283" ht="15.75" customHeight="1">
      <c r="A283" s="94"/>
      <c r="B283" s="94"/>
      <c r="C283" s="94"/>
      <c r="D283" s="81"/>
      <c r="E283" s="94"/>
      <c r="F283" s="94"/>
      <c r="H283" s="81"/>
      <c r="U283" s="368"/>
      <c r="V283" s="368"/>
      <c r="W283" s="369"/>
    </row>
    <row r="284" ht="15.75" customHeight="1">
      <c r="A284" s="94"/>
      <c r="B284" s="94"/>
      <c r="C284" s="94"/>
      <c r="D284" s="81"/>
      <c r="E284" s="94"/>
      <c r="F284" s="94"/>
      <c r="H284" s="81"/>
      <c r="U284" s="368"/>
      <c r="V284" s="368"/>
      <c r="W284" s="369"/>
    </row>
    <row r="285" ht="15.75" customHeight="1">
      <c r="A285" s="94"/>
      <c r="B285" s="94"/>
      <c r="C285" s="94"/>
      <c r="D285" s="81"/>
      <c r="E285" s="94"/>
      <c r="F285" s="94"/>
      <c r="H285" s="81"/>
      <c r="U285" s="368"/>
      <c r="V285" s="368"/>
      <c r="W285" s="369"/>
    </row>
    <row r="286" ht="15.75" customHeight="1">
      <c r="A286" s="94"/>
      <c r="B286" s="94"/>
      <c r="C286" s="94"/>
      <c r="D286" s="81"/>
      <c r="E286" s="94"/>
      <c r="F286" s="94"/>
      <c r="H286" s="81"/>
      <c r="U286" s="368"/>
      <c r="V286" s="368"/>
      <c r="W286" s="369"/>
    </row>
    <row r="287" ht="15.75" customHeight="1">
      <c r="A287" s="94"/>
      <c r="B287" s="94"/>
      <c r="C287" s="94"/>
      <c r="D287" s="81"/>
      <c r="E287" s="94"/>
      <c r="F287" s="94"/>
      <c r="H287" s="81"/>
      <c r="U287" s="368"/>
      <c r="V287" s="368"/>
      <c r="W287" s="369"/>
    </row>
    <row r="288" ht="15.75" customHeight="1">
      <c r="A288" s="94"/>
      <c r="B288" s="94"/>
      <c r="C288" s="94"/>
      <c r="D288" s="81"/>
      <c r="E288" s="94"/>
      <c r="F288" s="94"/>
      <c r="H288" s="81"/>
      <c r="U288" s="368"/>
      <c r="V288" s="368"/>
      <c r="W288" s="369"/>
    </row>
    <row r="289" ht="15.75" customHeight="1">
      <c r="A289" s="94"/>
      <c r="B289" s="94"/>
      <c r="C289" s="94"/>
      <c r="D289" s="81"/>
      <c r="E289" s="94"/>
      <c r="F289" s="94"/>
      <c r="H289" s="81"/>
      <c r="U289" s="368"/>
      <c r="V289" s="368"/>
      <c r="W289" s="369"/>
    </row>
    <row r="290" ht="15.75" customHeight="1">
      <c r="A290" s="94"/>
      <c r="B290" s="94"/>
      <c r="C290" s="94"/>
      <c r="D290" s="81"/>
      <c r="E290" s="94"/>
      <c r="F290" s="94"/>
      <c r="H290" s="81"/>
      <c r="U290" s="368"/>
      <c r="V290" s="368"/>
      <c r="W290" s="369"/>
    </row>
    <row r="291" ht="15.75" customHeight="1">
      <c r="A291" s="94"/>
      <c r="B291" s="94"/>
      <c r="C291" s="94"/>
      <c r="D291" s="81"/>
      <c r="E291" s="94"/>
      <c r="F291" s="94"/>
      <c r="H291" s="81"/>
      <c r="U291" s="368"/>
      <c r="V291" s="368"/>
      <c r="W291" s="369"/>
    </row>
    <row r="292" ht="15.75" customHeight="1">
      <c r="A292" s="94"/>
      <c r="B292" s="94"/>
      <c r="C292" s="94"/>
      <c r="D292" s="81"/>
      <c r="E292" s="94"/>
      <c r="F292" s="94"/>
      <c r="H292" s="81"/>
      <c r="U292" s="368"/>
      <c r="V292" s="368"/>
      <c r="W292" s="369"/>
    </row>
    <row r="293" ht="15.75" customHeight="1">
      <c r="A293" s="94"/>
      <c r="B293" s="94"/>
      <c r="C293" s="94"/>
      <c r="D293" s="81"/>
      <c r="E293" s="94"/>
      <c r="F293" s="94"/>
      <c r="H293" s="81"/>
      <c r="U293" s="368"/>
      <c r="V293" s="368"/>
      <c r="W293" s="369"/>
    </row>
    <row r="294" ht="15.75" customHeight="1">
      <c r="A294" s="94"/>
      <c r="B294" s="94"/>
      <c r="C294" s="94"/>
      <c r="D294" s="81"/>
      <c r="E294" s="94"/>
      <c r="F294" s="94"/>
      <c r="H294" s="81"/>
      <c r="U294" s="368"/>
      <c r="V294" s="368"/>
      <c r="W294" s="369"/>
    </row>
    <row r="295" ht="15.75" customHeight="1">
      <c r="A295" s="94"/>
      <c r="B295" s="94"/>
      <c r="C295" s="94"/>
      <c r="D295" s="81"/>
      <c r="E295" s="94"/>
      <c r="F295" s="94"/>
      <c r="H295" s="81"/>
      <c r="U295" s="368"/>
      <c r="V295" s="368"/>
      <c r="W295" s="369"/>
    </row>
    <row r="296" ht="15.75" customHeight="1">
      <c r="A296" s="94"/>
      <c r="B296" s="94"/>
      <c r="C296" s="94"/>
      <c r="D296" s="81"/>
      <c r="E296" s="94"/>
      <c r="F296" s="94"/>
      <c r="H296" s="81"/>
      <c r="U296" s="368"/>
      <c r="V296" s="368"/>
      <c r="W296" s="369"/>
    </row>
    <row r="297" ht="15.75" customHeight="1">
      <c r="A297" s="94"/>
      <c r="B297" s="94"/>
      <c r="C297" s="94"/>
      <c r="D297" s="81"/>
      <c r="E297" s="94"/>
      <c r="F297" s="94"/>
      <c r="H297" s="81"/>
      <c r="U297" s="368"/>
      <c r="V297" s="368"/>
      <c r="W297" s="369"/>
    </row>
    <row r="298" ht="15.75" customHeight="1">
      <c r="A298" s="94"/>
      <c r="B298" s="94"/>
      <c r="C298" s="94"/>
      <c r="D298" s="81"/>
      <c r="E298" s="94"/>
      <c r="F298" s="94"/>
      <c r="H298" s="81"/>
      <c r="U298" s="368"/>
      <c r="V298" s="368"/>
      <c r="W298" s="369"/>
    </row>
    <row r="299" ht="15.75" customHeight="1">
      <c r="A299" s="94"/>
      <c r="B299" s="94"/>
      <c r="C299" s="94"/>
      <c r="D299" s="81"/>
      <c r="E299" s="94"/>
      <c r="F299" s="94"/>
      <c r="H299" s="81"/>
      <c r="U299" s="368"/>
      <c r="V299" s="368"/>
      <c r="W299" s="369"/>
    </row>
    <row r="300" ht="15.75" customHeight="1">
      <c r="A300" s="94"/>
      <c r="B300" s="94"/>
      <c r="C300" s="94"/>
      <c r="D300" s="81"/>
      <c r="E300" s="94"/>
      <c r="F300" s="94"/>
      <c r="H300" s="81"/>
      <c r="U300" s="368"/>
      <c r="V300" s="368"/>
      <c r="W300" s="369"/>
    </row>
    <row r="301" ht="15.75" customHeight="1">
      <c r="A301" s="94"/>
      <c r="B301" s="94"/>
      <c r="C301" s="94"/>
      <c r="D301" s="81"/>
      <c r="E301" s="94"/>
      <c r="F301" s="94"/>
      <c r="H301" s="81"/>
      <c r="U301" s="368"/>
      <c r="V301" s="368"/>
      <c r="W301" s="369"/>
    </row>
    <row r="302" ht="15.75" customHeight="1">
      <c r="A302" s="94"/>
      <c r="B302" s="94"/>
      <c r="C302" s="94"/>
      <c r="D302" s="81"/>
      <c r="E302" s="94"/>
      <c r="F302" s="94"/>
      <c r="H302" s="81"/>
      <c r="U302" s="368"/>
      <c r="V302" s="368"/>
      <c r="W302" s="369"/>
    </row>
    <row r="303" ht="15.75" customHeight="1">
      <c r="A303" s="94"/>
      <c r="B303" s="94"/>
      <c r="C303" s="94"/>
      <c r="D303" s="81"/>
      <c r="E303" s="94"/>
      <c r="F303" s="94"/>
      <c r="H303" s="81"/>
      <c r="U303" s="368"/>
      <c r="V303" s="368"/>
      <c r="W303" s="369"/>
    </row>
    <row r="304" ht="15.75" customHeight="1">
      <c r="A304" s="94"/>
      <c r="B304" s="94"/>
      <c r="C304" s="94"/>
      <c r="D304" s="81"/>
      <c r="E304" s="94"/>
      <c r="F304" s="94"/>
      <c r="H304" s="81"/>
      <c r="U304" s="368"/>
      <c r="V304" s="368"/>
      <c r="W304" s="369"/>
    </row>
    <row r="305" ht="15.75" customHeight="1">
      <c r="A305" s="94"/>
      <c r="B305" s="94"/>
      <c r="C305" s="94"/>
      <c r="D305" s="81"/>
      <c r="E305" s="94"/>
      <c r="F305" s="94"/>
      <c r="H305" s="81"/>
      <c r="U305" s="368"/>
      <c r="V305" s="368"/>
      <c r="W305" s="369"/>
    </row>
    <row r="306" ht="15.75" customHeight="1">
      <c r="A306" s="94"/>
      <c r="B306" s="94"/>
      <c r="C306" s="94"/>
      <c r="D306" s="81"/>
      <c r="E306" s="94"/>
      <c r="F306" s="94"/>
      <c r="H306" s="81"/>
      <c r="U306" s="368"/>
      <c r="V306" s="368"/>
      <c r="W306" s="369"/>
    </row>
    <row r="307" ht="15.75" customHeight="1">
      <c r="A307" s="94"/>
      <c r="B307" s="94"/>
      <c r="C307" s="94"/>
      <c r="D307" s="81"/>
      <c r="E307" s="94"/>
      <c r="F307" s="94"/>
      <c r="H307" s="81"/>
      <c r="U307" s="368"/>
      <c r="V307" s="368"/>
      <c r="W307" s="369"/>
    </row>
    <row r="308" ht="15.75" customHeight="1">
      <c r="A308" s="94"/>
      <c r="B308" s="94"/>
      <c r="C308" s="94"/>
      <c r="D308" s="81"/>
      <c r="E308" s="94"/>
      <c r="F308" s="94"/>
      <c r="H308" s="81"/>
      <c r="U308" s="368"/>
      <c r="V308" s="368"/>
      <c r="W308" s="369"/>
    </row>
    <row r="309" ht="15.75" customHeight="1">
      <c r="A309" s="94"/>
      <c r="B309" s="94"/>
      <c r="C309" s="94"/>
      <c r="D309" s="81"/>
      <c r="E309" s="94"/>
      <c r="F309" s="94"/>
      <c r="H309" s="81"/>
      <c r="U309" s="368"/>
      <c r="V309" s="368"/>
      <c r="W309" s="369"/>
    </row>
    <row r="310" ht="15.75" customHeight="1">
      <c r="A310" s="94"/>
      <c r="B310" s="94"/>
      <c r="C310" s="94"/>
      <c r="D310" s="81"/>
      <c r="E310" s="94"/>
      <c r="F310" s="94"/>
      <c r="H310" s="81"/>
      <c r="U310" s="368"/>
      <c r="V310" s="368"/>
      <c r="W310" s="369"/>
    </row>
    <row r="311" ht="15.75" customHeight="1">
      <c r="A311" s="94"/>
      <c r="B311" s="94"/>
      <c r="C311" s="94"/>
      <c r="D311" s="81"/>
      <c r="E311" s="94"/>
      <c r="F311" s="94"/>
      <c r="H311" s="81"/>
      <c r="U311" s="368"/>
      <c r="V311" s="368"/>
      <c r="W311" s="369"/>
    </row>
    <row r="312" ht="15.75" customHeight="1">
      <c r="A312" s="94"/>
      <c r="B312" s="94"/>
      <c r="C312" s="94"/>
      <c r="D312" s="81"/>
      <c r="E312" s="94"/>
      <c r="F312" s="94"/>
      <c r="H312" s="81"/>
      <c r="U312" s="368"/>
      <c r="V312" s="368"/>
      <c r="W312" s="369"/>
    </row>
    <row r="313" ht="15.75" customHeight="1">
      <c r="A313" s="94"/>
      <c r="B313" s="94"/>
      <c r="C313" s="94"/>
      <c r="D313" s="81"/>
      <c r="E313" s="94"/>
      <c r="F313" s="94"/>
      <c r="H313" s="81"/>
      <c r="U313" s="368"/>
      <c r="V313" s="368"/>
      <c r="W313" s="369"/>
    </row>
    <row r="314" ht="15.75" customHeight="1">
      <c r="A314" s="94"/>
      <c r="B314" s="94"/>
      <c r="C314" s="94"/>
      <c r="D314" s="81"/>
      <c r="E314" s="94"/>
      <c r="F314" s="94"/>
      <c r="H314" s="81"/>
      <c r="U314" s="368"/>
      <c r="V314" s="368"/>
      <c r="W314" s="369"/>
    </row>
    <row r="315" ht="15.75" customHeight="1">
      <c r="A315" s="94"/>
      <c r="B315" s="94"/>
      <c r="C315" s="94"/>
      <c r="D315" s="81"/>
      <c r="E315" s="94"/>
      <c r="F315" s="94"/>
      <c r="H315" s="81"/>
      <c r="U315" s="368"/>
      <c r="V315" s="368"/>
      <c r="W315" s="369"/>
    </row>
    <row r="316" ht="15.75" customHeight="1">
      <c r="A316" s="94"/>
      <c r="B316" s="94"/>
      <c r="C316" s="94"/>
      <c r="D316" s="81"/>
      <c r="E316" s="94"/>
      <c r="F316" s="94"/>
      <c r="H316" s="81"/>
      <c r="U316" s="368"/>
      <c r="V316" s="368"/>
      <c r="W316" s="369"/>
    </row>
    <row r="317" ht="15.75" customHeight="1">
      <c r="A317" s="94"/>
      <c r="B317" s="94"/>
      <c r="C317" s="94"/>
      <c r="D317" s="81"/>
      <c r="E317" s="94"/>
      <c r="F317" s="94"/>
      <c r="H317" s="81"/>
      <c r="U317" s="368"/>
      <c r="V317" s="368"/>
      <c r="W317" s="369"/>
    </row>
    <row r="318" ht="15.75" customHeight="1">
      <c r="A318" s="94"/>
      <c r="B318" s="94"/>
      <c r="C318" s="94"/>
      <c r="D318" s="81"/>
      <c r="E318" s="94"/>
      <c r="F318" s="94"/>
      <c r="H318" s="81"/>
      <c r="U318" s="368"/>
      <c r="V318" s="368"/>
      <c r="W318" s="369"/>
    </row>
    <row r="319" ht="15.75" customHeight="1">
      <c r="A319" s="94"/>
      <c r="B319" s="94"/>
      <c r="C319" s="94"/>
      <c r="D319" s="81"/>
      <c r="E319" s="94"/>
      <c r="F319" s="94"/>
      <c r="H319" s="81"/>
      <c r="U319" s="368"/>
      <c r="V319" s="368"/>
      <c r="W319" s="369"/>
    </row>
    <row r="320" ht="15.75" customHeight="1">
      <c r="A320" s="94"/>
      <c r="B320" s="94"/>
      <c r="C320" s="94"/>
      <c r="D320" s="81"/>
      <c r="E320" s="94"/>
      <c r="F320" s="94"/>
      <c r="H320" s="81"/>
      <c r="U320" s="368"/>
      <c r="V320" s="368"/>
      <c r="W320" s="369"/>
    </row>
    <row r="321" ht="15.75" customHeight="1">
      <c r="A321" s="94"/>
      <c r="B321" s="94"/>
      <c r="C321" s="94"/>
      <c r="D321" s="81"/>
      <c r="E321" s="94"/>
      <c r="F321" s="94"/>
      <c r="H321" s="81"/>
      <c r="U321" s="368"/>
      <c r="V321" s="368"/>
      <c r="W321" s="369"/>
    </row>
    <row r="322" ht="15.75" customHeight="1">
      <c r="A322" s="94"/>
      <c r="B322" s="94"/>
      <c r="C322" s="94"/>
      <c r="D322" s="81"/>
      <c r="E322" s="94"/>
      <c r="F322" s="94"/>
      <c r="H322" s="81"/>
      <c r="U322" s="368"/>
      <c r="V322" s="368"/>
      <c r="W322" s="369"/>
    </row>
    <row r="323" ht="15.75" customHeight="1">
      <c r="A323" s="94"/>
      <c r="B323" s="94"/>
      <c r="C323" s="94"/>
      <c r="D323" s="81"/>
      <c r="E323" s="94"/>
      <c r="F323" s="94"/>
      <c r="H323" s="81"/>
      <c r="U323" s="368"/>
      <c r="V323" s="368"/>
      <c r="W323" s="369"/>
    </row>
    <row r="324" ht="15.75" customHeight="1">
      <c r="A324" s="94"/>
      <c r="B324" s="94"/>
      <c r="C324" s="94"/>
      <c r="D324" s="81"/>
      <c r="E324" s="94"/>
      <c r="F324" s="94"/>
      <c r="H324" s="81"/>
      <c r="U324" s="368"/>
      <c r="V324" s="368"/>
      <c r="W324" s="369"/>
    </row>
    <row r="325" ht="15.75" customHeight="1">
      <c r="A325" s="94"/>
      <c r="B325" s="94"/>
      <c r="C325" s="94"/>
      <c r="D325" s="81"/>
      <c r="E325" s="94"/>
      <c r="F325" s="94"/>
      <c r="H325" s="81"/>
      <c r="U325" s="368"/>
      <c r="V325" s="368"/>
      <c r="W325" s="369"/>
    </row>
    <row r="326" ht="15.75" customHeight="1">
      <c r="A326" s="94"/>
      <c r="B326" s="94"/>
      <c r="C326" s="94"/>
      <c r="D326" s="81"/>
      <c r="E326" s="94"/>
      <c r="F326" s="94"/>
      <c r="H326" s="81"/>
      <c r="U326" s="368"/>
      <c r="V326" s="368"/>
      <c r="W326" s="369"/>
    </row>
    <row r="327" ht="15.75" customHeight="1">
      <c r="A327" s="94"/>
      <c r="B327" s="94"/>
      <c r="C327" s="94"/>
      <c r="D327" s="81"/>
      <c r="E327" s="94"/>
      <c r="F327" s="94"/>
      <c r="H327" s="81"/>
      <c r="U327" s="368"/>
      <c r="V327" s="368"/>
      <c r="W327" s="369"/>
    </row>
    <row r="328" ht="15.75" customHeight="1">
      <c r="A328" s="94"/>
      <c r="B328" s="94"/>
      <c r="C328" s="94"/>
      <c r="D328" s="81"/>
      <c r="E328" s="94"/>
      <c r="F328" s="94"/>
      <c r="H328" s="81"/>
      <c r="U328" s="368"/>
      <c r="V328" s="368"/>
      <c r="W328" s="369"/>
    </row>
    <row r="329" ht="15.75" customHeight="1">
      <c r="A329" s="94"/>
      <c r="B329" s="94"/>
      <c r="C329" s="94"/>
      <c r="D329" s="81"/>
      <c r="E329" s="94"/>
      <c r="F329" s="94"/>
      <c r="H329" s="81"/>
      <c r="U329" s="368"/>
      <c r="V329" s="368"/>
      <c r="W329" s="369"/>
    </row>
    <row r="330" ht="15.75" customHeight="1">
      <c r="A330" s="94"/>
      <c r="B330" s="94"/>
      <c r="C330" s="94"/>
      <c r="D330" s="81"/>
      <c r="E330" s="94"/>
      <c r="F330" s="94"/>
      <c r="H330" s="81"/>
      <c r="U330" s="368"/>
      <c r="V330" s="368"/>
      <c r="W330" s="369"/>
    </row>
    <row r="331" ht="15.75" customHeight="1">
      <c r="A331" s="94"/>
      <c r="B331" s="94"/>
      <c r="C331" s="94"/>
      <c r="D331" s="81"/>
      <c r="E331" s="94"/>
      <c r="F331" s="94"/>
      <c r="H331" s="81"/>
      <c r="U331" s="368"/>
      <c r="V331" s="368"/>
      <c r="W331" s="369"/>
    </row>
    <row r="332" ht="15.75" customHeight="1">
      <c r="A332" s="94"/>
      <c r="B332" s="94"/>
      <c r="C332" s="94"/>
      <c r="D332" s="81"/>
      <c r="E332" s="94"/>
      <c r="F332" s="94"/>
      <c r="H332" s="81"/>
      <c r="U332" s="368"/>
      <c r="V332" s="368"/>
      <c r="W332" s="369"/>
    </row>
    <row r="333" ht="15.75" customHeight="1">
      <c r="A333" s="94"/>
      <c r="B333" s="94"/>
      <c r="C333" s="94"/>
      <c r="D333" s="81"/>
      <c r="E333" s="94"/>
      <c r="F333" s="94"/>
      <c r="H333" s="81"/>
      <c r="U333" s="368"/>
      <c r="V333" s="368"/>
      <c r="W333" s="369"/>
    </row>
    <row r="334" ht="15.75" customHeight="1">
      <c r="A334" s="94"/>
      <c r="B334" s="94"/>
      <c r="C334" s="94"/>
      <c r="D334" s="81"/>
      <c r="E334" s="94"/>
      <c r="F334" s="94"/>
      <c r="H334" s="81"/>
      <c r="U334" s="368"/>
      <c r="V334" s="368"/>
      <c r="W334" s="369"/>
    </row>
    <row r="335" ht="15.75" customHeight="1">
      <c r="A335" s="94"/>
      <c r="B335" s="94"/>
      <c r="C335" s="94"/>
      <c r="D335" s="81"/>
      <c r="E335" s="94"/>
      <c r="F335" s="94"/>
      <c r="H335" s="81"/>
      <c r="U335" s="368"/>
      <c r="V335" s="368"/>
      <c r="W335" s="369"/>
    </row>
    <row r="336" ht="15.75" customHeight="1">
      <c r="A336" s="94"/>
      <c r="B336" s="94"/>
      <c r="C336" s="94"/>
      <c r="D336" s="81"/>
      <c r="E336" s="94"/>
      <c r="F336" s="94"/>
      <c r="H336" s="81"/>
      <c r="U336" s="368"/>
      <c r="V336" s="368"/>
      <c r="W336" s="369"/>
    </row>
    <row r="337" ht="15.75" customHeight="1">
      <c r="A337" s="94"/>
      <c r="B337" s="94"/>
      <c r="C337" s="94"/>
      <c r="D337" s="81"/>
      <c r="E337" s="94"/>
      <c r="F337" s="94"/>
      <c r="H337" s="81"/>
      <c r="U337" s="368"/>
      <c r="V337" s="368"/>
      <c r="W337" s="369"/>
    </row>
    <row r="338" ht="15.75" customHeight="1">
      <c r="A338" s="94"/>
      <c r="B338" s="94"/>
      <c r="C338" s="94"/>
      <c r="D338" s="81"/>
      <c r="E338" s="94"/>
      <c r="F338" s="94"/>
      <c r="H338" s="81"/>
      <c r="U338" s="368"/>
      <c r="V338" s="368"/>
      <c r="W338" s="369"/>
    </row>
    <row r="339" ht="15.75" customHeight="1">
      <c r="A339" s="94"/>
      <c r="B339" s="94"/>
      <c r="C339" s="94"/>
      <c r="D339" s="81"/>
      <c r="E339" s="94"/>
      <c r="F339" s="94"/>
      <c r="H339" s="81"/>
      <c r="U339" s="368"/>
      <c r="V339" s="368"/>
      <c r="W339" s="369"/>
    </row>
    <row r="340" ht="15.75" customHeight="1">
      <c r="A340" s="94"/>
      <c r="B340" s="94"/>
      <c r="C340" s="94"/>
      <c r="D340" s="81"/>
      <c r="E340" s="94"/>
      <c r="F340" s="94"/>
      <c r="H340" s="81"/>
      <c r="U340" s="368"/>
      <c r="V340" s="368"/>
      <c r="W340" s="369"/>
    </row>
    <row r="341" ht="15.75" customHeight="1">
      <c r="A341" s="94"/>
      <c r="B341" s="94"/>
      <c r="C341" s="94"/>
      <c r="D341" s="81"/>
      <c r="E341" s="94"/>
      <c r="F341" s="94"/>
      <c r="H341" s="81"/>
      <c r="U341" s="368"/>
      <c r="V341" s="368"/>
      <c r="W341" s="369"/>
    </row>
    <row r="342" ht="15.75" customHeight="1">
      <c r="A342" s="94"/>
      <c r="B342" s="94"/>
      <c r="C342" s="94"/>
      <c r="D342" s="81"/>
      <c r="E342" s="94"/>
      <c r="F342" s="94"/>
      <c r="H342" s="81"/>
      <c r="U342" s="368"/>
      <c r="V342" s="368"/>
      <c r="W342" s="369"/>
    </row>
    <row r="343" ht="15.75" customHeight="1">
      <c r="A343" s="94"/>
      <c r="B343" s="94"/>
      <c r="C343" s="94"/>
      <c r="D343" s="81"/>
      <c r="E343" s="94"/>
      <c r="F343" s="94"/>
      <c r="H343" s="81"/>
      <c r="U343" s="368"/>
      <c r="V343" s="368"/>
      <c r="W343" s="369"/>
    </row>
    <row r="344" ht="15.75" customHeight="1">
      <c r="A344" s="94"/>
      <c r="B344" s="94"/>
      <c r="C344" s="94"/>
      <c r="D344" s="81"/>
      <c r="E344" s="94"/>
      <c r="F344" s="94"/>
      <c r="H344" s="81"/>
      <c r="U344" s="368"/>
      <c r="V344" s="368"/>
      <c r="W344" s="369"/>
    </row>
    <row r="345" ht="15.75" customHeight="1">
      <c r="A345" s="94"/>
      <c r="B345" s="94"/>
      <c r="C345" s="94"/>
      <c r="D345" s="81"/>
      <c r="E345" s="94"/>
      <c r="F345" s="94"/>
      <c r="H345" s="81"/>
      <c r="U345" s="368"/>
      <c r="V345" s="368"/>
      <c r="W345" s="369"/>
    </row>
    <row r="346" ht="15.75" customHeight="1">
      <c r="A346" s="94"/>
      <c r="B346" s="94"/>
      <c r="C346" s="94"/>
      <c r="D346" s="81"/>
      <c r="E346" s="94"/>
      <c r="F346" s="94"/>
      <c r="H346" s="81"/>
      <c r="U346" s="368"/>
      <c r="V346" s="368"/>
      <c r="W346" s="369"/>
    </row>
    <row r="347" ht="15.75" customHeight="1">
      <c r="A347" s="94"/>
      <c r="B347" s="94"/>
      <c r="C347" s="94"/>
      <c r="D347" s="81"/>
      <c r="E347" s="94"/>
      <c r="F347" s="94"/>
      <c r="H347" s="81"/>
      <c r="U347" s="368"/>
      <c r="V347" s="368"/>
      <c r="W347" s="369"/>
    </row>
    <row r="348" ht="15.75" customHeight="1">
      <c r="A348" s="94"/>
      <c r="B348" s="94"/>
      <c r="C348" s="94"/>
      <c r="D348" s="81"/>
      <c r="E348" s="94"/>
      <c r="F348" s="94"/>
      <c r="H348" s="81"/>
      <c r="U348" s="368"/>
      <c r="V348" s="368"/>
      <c r="W348" s="369"/>
    </row>
    <row r="349" ht="15.75" customHeight="1">
      <c r="A349" s="94"/>
      <c r="B349" s="94"/>
      <c r="C349" s="94"/>
      <c r="D349" s="81"/>
      <c r="E349" s="94"/>
      <c r="F349" s="94"/>
      <c r="H349" s="81"/>
      <c r="U349" s="368"/>
      <c r="V349" s="368"/>
      <c r="W349" s="369"/>
    </row>
    <row r="350" ht="15.75" customHeight="1">
      <c r="A350" s="94"/>
      <c r="B350" s="94"/>
      <c r="C350" s="94"/>
      <c r="D350" s="81"/>
      <c r="E350" s="94"/>
      <c r="F350" s="94"/>
      <c r="H350" s="81"/>
      <c r="U350" s="368"/>
      <c r="V350" s="368"/>
      <c r="W350" s="369"/>
    </row>
    <row r="351" ht="15.75" customHeight="1">
      <c r="A351" s="94"/>
      <c r="B351" s="94"/>
      <c r="C351" s="94"/>
      <c r="D351" s="81"/>
      <c r="E351" s="94"/>
      <c r="F351" s="94"/>
      <c r="H351" s="81"/>
      <c r="U351" s="368"/>
      <c r="V351" s="368"/>
      <c r="W351" s="369"/>
    </row>
    <row r="352" ht="15.75" customHeight="1">
      <c r="A352" s="94"/>
      <c r="B352" s="94"/>
      <c r="C352" s="94"/>
      <c r="D352" s="81"/>
      <c r="E352" s="94"/>
      <c r="F352" s="94"/>
      <c r="H352" s="81"/>
      <c r="U352" s="368"/>
      <c r="V352" s="368"/>
      <c r="W352" s="369"/>
    </row>
    <row r="353" ht="15.75" customHeight="1">
      <c r="A353" s="94"/>
      <c r="B353" s="94"/>
      <c r="C353" s="94"/>
      <c r="D353" s="81"/>
      <c r="E353" s="94"/>
      <c r="F353" s="94"/>
      <c r="H353" s="81"/>
      <c r="U353" s="368"/>
      <c r="V353" s="368"/>
      <c r="W353" s="369"/>
    </row>
    <row r="354" ht="15.75" customHeight="1">
      <c r="A354" s="94"/>
      <c r="B354" s="94"/>
      <c r="C354" s="94"/>
      <c r="D354" s="81"/>
      <c r="E354" s="94"/>
      <c r="F354" s="94"/>
      <c r="H354" s="81"/>
      <c r="U354" s="368"/>
      <c r="V354" s="368"/>
      <c r="W354" s="369"/>
    </row>
    <row r="355" ht="15.75" customHeight="1">
      <c r="A355" s="94"/>
      <c r="B355" s="94"/>
      <c r="C355" s="94"/>
      <c r="D355" s="81"/>
      <c r="E355" s="94"/>
      <c r="F355" s="94"/>
      <c r="H355" s="81"/>
      <c r="U355" s="368"/>
      <c r="V355" s="368"/>
      <c r="W355" s="369"/>
    </row>
    <row r="356" ht="15.75" customHeight="1">
      <c r="A356" s="94"/>
      <c r="B356" s="94"/>
      <c r="C356" s="94"/>
      <c r="D356" s="81"/>
      <c r="E356" s="94"/>
      <c r="F356" s="94"/>
      <c r="H356" s="81"/>
      <c r="U356" s="368"/>
      <c r="V356" s="368"/>
      <c r="W356" s="369"/>
    </row>
    <row r="357" ht="15.75" customHeight="1">
      <c r="A357" s="94"/>
      <c r="B357" s="94"/>
      <c r="C357" s="94"/>
      <c r="D357" s="81"/>
      <c r="E357" s="94"/>
      <c r="F357" s="94"/>
      <c r="H357" s="81"/>
      <c r="U357" s="368"/>
      <c r="V357" s="368"/>
      <c r="W357" s="369"/>
    </row>
    <row r="358" ht="15.75" customHeight="1">
      <c r="A358" s="94"/>
      <c r="B358" s="94"/>
      <c r="C358" s="94"/>
      <c r="D358" s="81"/>
      <c r="E358" s="94"/>
      <c r="F358" s="94"/>
      <c r="H358" s="81"/>
      <c r="U358" s="368"/>
      <c r="V358" s="368"/>
      <c r="W358" s="369"/>
    </row>
    <row r="359" ht="15.75" customHeight="1">
      <c r="A359" s="94"/>
      <c r="B359" s="94"/>
      <c r="C359" s="94"/>
      <c r="D359" s="81"/>
      <c r="E359" s="94"/>
      <c r="F359" s="94"/>
      <c r="H359" s="81"/>
      <c r="U359" s="368"/>
      <c r="V359" s="368"/>
      <c r="W359" s="369"/>
    </row>
    <row r="360" ht="15.75" customHeight="1">
      <c r="A360" s="94"/>
      <c r="B360" s="94"/>
      <c r="C360" s="94"/>
      <c r="D360" s="81"/>
      <c r="E360" s="94"/>
      <c r="F360" s="94"/>
      <c r="H360" s="81"/>
      <c r="U360" s="368"/>
      <c r="V360" s="368"/>
      <c r="W360" s="369"/>
    </row>
    <row r="361" ht="15.75" customHeight="1">
      <c r="A361" s="94"/>
      <c r="B361" s="94"/>
      <c r="C361" s="94"/>
      <c r="D361" s="81"/>
      <c r="E361" s="94"/>
      <c r="F361" s="94"/>
      <c r="H361" s="81"/>
      <c r="U361" s="368"/>
      <c r="V361" s="368"/>
      <c r="W361" s="369"/>
    </row>
    <row r="362" ht="15.75" customHeight="1">
      <c r="A362" s="94"/>
      <c r="B362" s="94"/>
      <c r="C362" s="94"/>
      <c r="D362" s="81"/>
      <c r="E362" s="94"/>
      <c r="F362" s="94"/>
      <c r="H362" s="81"/>
      <c r="U362" s="368"/>
      <c r="V362" s="368"/>
      <c r="W362" s="369"/>
    </row>
    <row r="363" ht="15.75" customHeight="1">
      <c r="A363" s="94"/>
      <c r="B363" s="94"/>
      <c r="C363" s="94"/>
      <c r="D363" s="81"/>
      <c r="E363" s="94"/>
      <c r="F363" s="94"/>
      <c r="H363" s="81"/>
      <c r="U363" s="368"/>
      <c r="V363" s="368"/>
      <c r="W363" s="369"/>
    </row>
    <row r="364" ht="15.75" customHeight="1">
      <c r="A364" s="94"/>
      <c r="B364" s="94"/>
      <c r="C364" s="94"/>
      <c r="D364" s="81"/>
      <c r="E364" s="94"/>
      <c r="F364" s="94"/>
      <c r="H364" s="81"/>
      <c r="U364" s="368"/>
      <c r="V364" s="368"/>
      <c r="W364" s="369"/>
    </row>
    <row r="365" ht="15.75" customHeight="1">
      <c r="A365" s="94"/>
      <c r="B365" s="94"/>
      <c r="C365" s="94"/>
      <c r="D365" s="81"/>
      <c r="E365" s="94"/>
      <c r="F365" s="94"/>
      <c r="H365" s="81"/>
      <c r="U365" s="368"/>
      <c r="V365" s="368"/>
      <c r="W365" s="369"/>
    </row>
    <row r="366" ht="15.75" customHeight="1">
      <c r="A366" s="94"/>
      <c r="B366" s="94"/>
      <c r="C366" s="94"/>
      <c r="D366" s="81"/>
      <c r="E366" s="94"/>
      <c r="F366" s="94"/>
      <c r="H366" s="81"/>
      <c r="U366" s="368"/>
      <c r="V366" s="368"/>
      <c r="W366" s="369"/>
    </row>
    <row r="367" ht="15.75" customHeight="1">
      <c r="A367" s="94"/>
      <c r="B367" s="94"/>
      <c r="C367" s="94"/>
      <c r="D367" s="81"/>
      <c r="E367" s="94"/>
      <c r="F367" s="94"/>
      <c r="H367" s="81"/>
      <c r="U367" s="368"/>
      <c r="V367" s="368"/>
      <c r="W367" s="369"/>
    </row>
    <row r="368" ht="15.75" customHeight="1">
      <c r="A368" s="94"/>
      <c r="B368" s="94"/>
      <c r="C368" s="94"/>
      <c r="D368" s="81"/>
      <c r="E368" s="94"/>
      <c r="F368" s="94"/>
      <c r="H368" s="81"/>
      <c r="U368" s="368"/>
      <c r="V368" s="368"/>
      <c r="W368" s="369"/>
    </row>
    <row r="369" ht="15.75" customHeight="1">
      <c r="A369" s="94"/>
      <c r="B369" s="94"/>
      <c r="C369" s="94"/>
      <c r="D369" s="81"/>
      <c r="E369" s="94"/>
      <c r="F369" s="94"/>
      <c r="H369" s="81"/>
      <c r="U369" s="368"/>
      <c r="V369" s="368"/>
      <c r="W369" s="369"/>
    </row>
    <row r="370" ht="15.75" customHeight="1">
      <c r="A370" s="94"/>
      <c r="B370" s="94"/>
      <c r="C370" s="94"/>
      <c r="D370" s="81"/>
      <c r="E370" s="94"/>
      <c r="F370" s="94"/>
      <c r="H370" s="81"/>
      <c r="U370" s="368"/>
      <c r="V370" s="368"/>
      <c r="W370" s="369"/>
    </row>
    <row r="371" ht="15.75" customHeight="1">
      <c r="A371" s="94"/>
      <c r="B371" s="94"/>
      <c r="C371" s="94"/>
      <c r="D371" s="81"/>
      <c r="E371" s="94"/>
      <c r="F371" s="94"/>
      <c r="H371" s="81"/>
      <c r="U371" s="368"/>
      <c r="V371" s="368"/>
      <c r="W371" s="369"/>
    </row>
    <row r="372" ht="15.75" customHeight="1">
      <c r="A372" s="94"/>
      <c r="B372" s="94"/>
      <c r="C372" s="94"/>
      <c r="D372" s="81"/>
      <c r="E372" s="94"/>
      <c r="F372" s="94"/>
      <c r="H372" s="81"/>
      <c r="U372" s="368"/>
      <c r="V372" s="368"/>
      <c r="W372" s="369"/>
    </row>
    <row r="373" ht="15.75" customHeight="1">
      <c r="A373" s="94"/>
      <c r="B373" s="94"/>
      <c r="C373" s="94"/>
      <c r="D373" s="81"/>
      <c r="E373" s="94"/>
      <c r="F373" s="94"/>
      <c r="H373" s="81"/>
      <c r="U373" s="368"/>
      <c r="V373" s="368"/>
      <c r="W373" s="369"/>
    </row>
    <row r="374" ht="15.75" customHeight="1">
      <c r="A374" s="94"/>
      <c r="B374" s="94"/>
      <c r="C374" s="94"/>
      <c r="D374" s="81"/>
      <c r="E374" s="94"/>
      <c r="F374" s="94"/>
      <c r="H374" s="81"/>
      <c r="U374" s="368"/>
      <c r="V374" s="368"/>
      <c r="W374" s="369"/>
    </row>
    <row r="375" ht="15.75" customHeight="1">
      <c r="A375" s="94"/>
      <c r="B375" s="94"/>
      <c r="C375" s="94"/>
      <c r="D375" s="81"/>
      <c r="E375" s="94"/>
      <c r="F375" s="94"/>
      <c r="H375" s="81"/>
      <c r="U375" s="368"/>
      <c r="V375" s="368"/>
      <c r="W375" s="369"/>
    </row>
    <row r="376" ht="15.75" customHeight="1">
      <c r="A376" s="94"/>
      <c r="B376" s="94"/>
      <c r="C376" s="94"/>
      <c r="D376" s="81"/>
      <c r="E376" s="94"/>
      <c r="F376" s="94"/>
      <c r="H376" s="81"/>
      <c r="U376" s="368"/>
      <c r="V376" s="368"/>
      <c r="W376" s="369"/>
    </row>
    <row r="377" ht="15.75" customHeight="1">
      <c r="A377" s="94"/>
      <c r="B377" s="94"/>
      <c r="C377" s="94"/>
      <c r="D377" s="81"/>
      <c r="E377" s="94"/>
      <c r="F377" s="94"/>
      <c r="H377" s="81"/>
      <c r="U377" s="368"/>
      <c r="V377" s="368"/>
      <c r="W377" s="369"/>
    </row>
    <row r="378" ht="15.75" customHeight="1">
      <c r="A378" s="94"/>
      <c r="B378" s="94"/>
      <c r="C378" s="94"/>
      <c r="D378" s="81"/>
      <c r="E378" s="94"/>
      <c r="F378" s="94"/>
      <c r="H378" s="81"/>
      <c r="U378" s="368"/>
      <c r="V378" s="368"/>
      <c r="W378" s="369"/>
    </row>
    <row r="379" ht="15.75" customHeight="1">
      <c r="A379" s="94"/>
      <c r="B379" s="94"/>
      <c r="C379" s="94"/>
      <c r="D379" s="81"/>
      <c r="E379" s="94"/>
      <c r="F379" s="94"/>
      <c r="H379" s="81"/>
      <c r="U379" s="368"/>
      <c r="V379" s="368"/>
      <c r="W379" s="369"/>
    </row>
    <row r="380" ht="15.75" customHeight="1">
      <c r="A380" s="94"/>
      <c r="B380" s="94"/>
      <c r="C380" s="94"/>
      <c r="D380" s="81"/>
      <c r="E380" s="94"/>
      <c r="F380" s="94"/>
      <c r="H380" s="81"/>
      <c r="U380" s="368"/>
      <c r="V380" s="368"/>
      <c r="W380" s="369"/>
    </row>
    <row r="381" ht="15.75" customHeight="1">
      <c r="A381" s="94"/>
      <c r="B381" s="94"/>
      <c r="C381" s="94"/>
      <c r="D381" s="81"/>
      <c r="E381" s="94"/>
      <c r="F381" s="94"/>
      <c r="H381" s="81"/>
      <c r="U381" s="368"/>
      <c r="V381" s="368"/>
      <c r="W381" s="369"/>
    </row>
    <row r="382" ht="15.75" customHeight="1">
      <c r="A382" s="94"/>
      <c r="B382" s="94"/>
      <c r="C382" s="94"/>
      <c r="D382" s="81"/>
      <c r="E382" s="94"/>
      <c r="F382" s="94"/>
      <c r="H382" s="81"/>
      <c r="U382" s="368"/>
      <c r="V382" s="368"/>
      <c r="W382" s="369"/>
    </row>
    <row r="383" ht="15.75" customHeight="1">
      <c r="A383" s="94"/>
      <c r="B383" s="94"/>
      <c r="C383" s="94"/>
      <c r="D383" s="81"/>
      <c r="E383" s="94"/>
      <c r="F383" s="94"/>
      <c r="H383" s="81"/>
      <c r="U383" s="368"/>
      <c r="V383" s="368"/>
      <c r="W383" s="369"/>
    </row>
    <row r="384" ht="15.75" customHeight="1">
      <c r="A384" s="94"/>
      <c r="B384" s="94"/>
      <c r="C384" s="94"/>
      <c r="D384" s="81"/>
      <c r="E384" s="94"/>
      <c r="F384" s="94"/>
      <c r="H384" s="81"/>
      <c r="U384" s="368"/>
      <c r="V384" s="368"/>
      <c r="W384" s="369"/>
    </row>
    <row r="385" ht="15.75" customHeight="1">
      <c r="A385" s="94"/>
      <c r="B385" s="94"/>
      <c r="C385" s="94"/>
      <c r="D385" s="81"/>
      <c r="E385" s="94"/>
      <c r="F385" s="94"/>
      <c r="H385" s="81"/>
      <c r="U385" s="368"/>
      <c r="V385" s="368"/>
      <c r="W385" s="369"/>
    </row>
    <row r="386" ht="15.75" customHeight="1">
      <c r="A386" s="94"/>
      <c r="B386" s="94"/>
      <c r="C386" s="94"/>
      <c r="D386" s="81"/>
      <c r="E386" s="94"/>
      <c r="F386" s="94"/>
      <c r="H386" s="81"/>
      <c r="U386" s="368"/>
      <c r="V386" s="368"/>
      <c r="W386" s="369"/>
    </row>
    <row r="387" ht="15.75" customHeight="1">
      <c r="A387" s="94"/>
      <c r="B387" s="94"/>
      <c r="C387" s="94"/>
      <c r="D387" s="81"/>
      <c r="E387" s="94"/>
      <c r="F387" s="94"/>
      <c r="H387" s="81"/>
      <c r="U387" s="368"/>
      <c r="V387" s="368"/>
      <c r="W387" s="369"/>
    </row>
    <row r="388" ht="15.75" customHeight="1">
      <c r="A388" s="94"/>
      <c r="B388" s="94"/>
      <c r="C388" s="94"/>
      <c r="D388" s="81"/>
      <c r="E388" s="94"/>
      <c r="F388" s="94"/>
      <c r="H388" s="81"/>
      <c r="U388" s="368"/>
      <c r="V388" s="368"/>
      <c r="W388" s="369"/>
    </row>
    <row r="389" ht="15.75" customHeight="1">
      <c r="A389" s="94"/>
      <c r="B389" s="94"/>
      <c r="C389" s="94"/>
      <c r="D389" s="81"/>
      <c r="E389" s="94"/>
      <c r="F389" s="94"/>
      <c r="H389" s="81"/>
      <c r="U389" s="368"/>
      <c r="V389" s="368"/>
      <c r="W389" s="369"/>
    </row>
    <row r="390" ht="15.75" customHeight="1">
      <c r="A390" s="94"/>
      <c r="B390" s="94"/>
      <c r="C390" s="94"/>
      <c r="D390" s="81"/>
      <c r="E390" s="94"/>
      <c r="F390" s="94"/>
      <c r="H390" s="81"/>
      <c r="U390" s="368"/>
      <c r="V390" s="368"/>
      <c r="W390" s="369"/>
    </row>
    <row r="391" ht="15.75" customHeight="1">
      <c r="A391" s="94"/>
      <c r="B391" s="94"/>
      <c r="C391" s="94"/>
      <c r="D391" s="81"/>
      <c r="E391" s="94"/>
      <c r="F391" s="94"/>
      <c r="H391" s="81"/>
      <c r="U391" s="368"/>
      <c r="V391" s="368"/>
      <c r="W391" s="369"/>
    </row>
    <row r="392" ht="15.75" customHeight="1">
      <c r="A392" s="94"/>
      <c r="B392" s="94"/>
      <c r="C392" s="94"/>
      <c r="D392" s="81"/>
      <c r="E392" s="94"/>
      <c r="F392" s="94"/>
      <c r="H392" s="81"/>
      <c r="U392" s="368"/>
      <c r="V392" s="368"/>
      <c r="W392" s="369"/>
    </row>
    <row r="393" ht="15.75" customHeight="1">
      <c r="A393" s="94"/>
      <c r="B393" s="94"/>
      <c r="C393" s="94"/>
      <c r="D393" s="81"/>
      <c r="E393" s="94"/>
      <c r="F393" s="94"/>
      <c r="H393" s="81"/>
      <c r="U393" s="368"/>
      <c r="V393" s="368"/>
      <c r="W393" s="369"/>
    </row>
    <row r="394" ht="15.75" customHeight="1">
      <c r="A394" s="94"/>
      <c r="B394" s="94"/>
      <c r="C394" s="94"/>
      <c r="D394" s="81"/>
      <c r="E394" s="94"/>
      <c r="F394" s="94"/>
      <c r="H394" s="81"/>
      <c r="U394" s="368"/>
      <c r="V394" s="368"/>
      <c r="W394" s="369"/>
    </row>
    <row r="395" ht="15.75" customHeight="1">
      <c r="A395" s="94"/>
      <c r="B395" s="94"/>
      <c r="C395" s="94"/>
      <c r="D395" s="81"/>
      <c r="E395" s="94"/>
      <c r="F395" s="94"/>
      <c r="H395" s="81"/>
      <c r="U395" s="368"/>
      <c r="V395" s="368"/>
      <c r="W395" s="369"/>
    </row>
    <row r="396" ht="15.75" customHeight="1">
      <c r="A396" s="94"/>
      <c r="B396" s="94"/>
      <c r="C396" s="94"/>
      <c r="D396" s="81"/>
      <c r="E396" s="94"/>
      <c r="F396" s="94"/>
      <c r="H396" s="81"/>
      <c r="U396" s="368"/>
      <c r="V396" s="368"/>
      <c r="W396" s="369"/>
    </row>
    <row r="397" ht="15.75" customHeight="1">
      <c r="A397" s="94"/>
      <c r="B397" s="94"/>
      <c r="C397" s="94"/>
      <c r="D397" s="81"/>
      <c r="E397" s="94"/>
      <c r="F397" s="94"/>
      <c r="H397" s="81"/>
      <c r="U397" s="368"/>
      <c r="V397" s="368"/>
      <c r="W397" s="369"/>
    </row>
    <row r="398" ht="15.75" customHeight="1">
      <c r="A398" s="94"/>
      <c r="B398" s="94"/>
      <c r="C398" s="94"/>
      <c r="D398" s="81"/>
      <c r="E398" s="94"/>
      <c r="F398" s="94"/>
      <c r="H398" s="81"/>
      <c r="U398" s="368"/>
      <c r="V398" s="368"/>
      <c r="W398" s="369"/>
    </row>
    <row r="399" ht="15.75" customHeight="1">
      <c r="A399" s="94"/>
      <c r="B399" s="94"/>
      <c r="C399" s="94"/>
      <c r="D399" s="81"/>
      <c r="E399" s="94"/>
      <c r="F399" s="94"/>
      <c r="H399" s="81"/>
      <c r="U399" s="368"/>
      <c r="V399" s="368"/>
      <c r="W399" s="369"/>
    </row>
    <row r="400" ht="15.75" customHeight="1">
      <c r="A400" s="94"/>
      <c r="B400" s="94"/>
      <c r="C400" s="94"/>
      <c r="D400" s="81"/>
      <c r="E400" s="94"/>
      <c r="F400" s="94"/>
      <c r="H400" s="81"/>
      <c r="U400" s="368"/>
      <c r="V400" s="368"/>
      <c r="W400" s="369"/>
    </row>
    <row r="401" ht="15.75" customHeight="1">
      <c r="A401" s="94"/>
      <c r="B401" s="94"/>
      <c r="C401" s="94"/>
      <c r="D401" s="81"/>
      <c r="E401" s="94"/>
      <c r="F401" s="94"/>
      <c r="H401" s="81"/>
      <c r="U401" s="368"/>
      <c r="V401" s="368"/>
      <c r="W401" s="369"/>
    </row>
    <row r="402" ht="15.75" customHeight="1">
      <c r="A402" s="94"/>
      <c r="B402" s="94"/>
      <c r="C402" s="94"/>
      <c r="D402" s="81"/>
      <c r="E402" s="94"/>
      <c r="F402" s="94"/>
      <c r="H402" s="81"/>
      <c r="U402" s="368"/>
      <c r="V402" s="368"/>
      <c r="W402" s="369"/>
    </row>
    <row r="403" ht="15.75" customHeight="1">
      <c r="A403" s="94"/>
      <c r="B403" s="94"/>
      <c r="C403" s="94"/>
      <c r="D403" s="81"/>
      <c r="E403" s="94"/>
      <c r="F403" s="94"/>
      <c r="H403" s="81"/>
      <c r="U403" s="368"/>
      <c r="V403" s="368"/>
      <c r="W403" s="369"/>
    </row>
    <row r="404" ht="15.75" customHeight="1">
      <c r="A404" s="94"/>
      <c r="B404" s="94"/>
      <c r="C404" s="94"/>
      <c r="D404" s="81"/>
      <c r="E404" s="94"/>
      <c r="F404" s="94"/>
      <c r="H404" s="81"/>
      <c r="U404" s="368"/>
      <c r="V404" s="368"/>
      <c r="W404" s="369"/>
    </row>
    <row r="405" ht="15.75" customHeight="1">
      <c r="A405" s="94"/>
      <c r="B405" s="94"/>
      <c r="C405" s="94"/>
      <c r="D405" s="81"/>
      <c r="E405" s="94"/>
      <c r="F405" s="94"/>
      <c r="H405" s="81"/>
      <c r="U405" s="368"/>
      <c r="V405" s="368"/>
      <c r="W405" s="369"/>
    </row>
    <row r="406" ht="15.75" customHeight="1">
      <c r="A406" s="94"/>
      <c r="B406" s="94"/>
      <c r="C406" s="94"/>
      <c r="D406" s="81"/>
      <c r="E406" s="94"/>
      <c r="F406" s="94"/>
      <c r="H406" s="81"/>
      <c r="U406" s="368"/>
      <c r="V406" s="368"/>
      <c r="W406" s="369"/>
    </row>
    <row r="407" ht="15.75" customHeight="1">
      <c r="A407" s="94"/>
      <c r="B407" s="94"/>
      <c r="C407" s="94"/>
      <c r="D407" s="81"/>
      <c r="E407" s="94"/>
      <c r="F407" s="94"/>
      <c r="H407" s="81"/>
      <c r="U407" s="368"/>
      <c r="V407" s="368"/>
      <c r="W407" s="369"/>
    </row>
    <row r="408" ht="15.75" customHeight="1">
      <c r="A408" s="94"/>
      <c r="B408" s="94"/>
      <c r="C408" s="94"/>
      <c r="D408" s="81"/>
      <c r="E408" s="94"/>
      <c r="F408" s="94"/>
      <c r="H408" s="81"/>
      <c r="U408" s="368"/>
      <c r="V408" s="368"/>
      <c r="W408" s="369"/>
    </row>
    <row r="409" ht="15.75" customHeight="1">
      <c r="A409" s="94"/>
      <c r="B409" s="94"/>
      <c r="C409" s="94"/>
      <c r="D409" s="81"/>
      <c r="E409" s="94"/>
      <c r="F409" s="94"/>
      <c r="H409" s="81"/>
      <c r="U409" s="368"/>
      <c r="V409" s="368"/>
      <c r="W409" s="369"/>
    </row>
    <row r="410" ht="15.75" customHeight="1">
      <c r="A410" s="94"/>
      <c r="B410" s="94"/>
      <c r="C410" s="94"/>
      <c r="D410" s="81"/>
      <c r="E410" s="94"/>
      <c r="F410" s="94"/>
      <c r="H410" s="81"/>
      <c r="U410" s="368"/>
      <c r="V410" s="368"/>
      <c r="W410" s="369"/>
    </row>
    <row r="411" ht="15.75" customHeight="1">
      <c r="A411" s="94"/>
      <c r="B411" s="94"/>
      <c r="C411" s="94"/>
      <c r="D411" s="81"/>
      <c r="E411" s="94"/>
      <c r="F411" s="94"/>
      <c r="H411" s="81"/>
      <c r="U411" s="368"/>
      <c r="V411" s="368"/>
      <c r="W411" s="369"/>
    </row>
    <row r="412" ht="15.75" customHeight="1">
      <c r="A412" s="94"/>
      <c r="B412" s="94"/>
      <c r="C412" s="94"/>
      <c r="D412" s="81"/>
      <c r="E412" s="94"/>
      <c r="F412" s="94"/>
      <c r="H412" s="81"/>
      <c r="U412" s="368"/>
      <c r="V412" s="368"/>
      <c r="W412" s="369"/>
    </row>
    <row r="413" ht="15.75" customHeight="1">
      <c r="A413" s="94"/>
      <c r="B413" s="94"/>
      <c r="C413" s="94"/>
      <c r="D413" s="81"/>
      <c r="E413" s="94"/>
      <c r="F413" s="94"/>
      <c r="H413" s="81"/>
      <c r="U413" s="368"/>
      <c r="V413" s="368"/>
      <c r="W413" s="369"/>
    </row>
    <row r="414" ht="15.75" customHeight="1">
      <c r="A414" s="94"/>
      <c r="B414" s="94"/>
      <c r="C414" s="94"/>
      <c r="D414" s="81"/>
      <c r="E414" s="94"/>
      <c r="F414" s="94"/>
      <c r="H414" s="81"/>
      <c r="U414" s="368"/>
      <c r="V414" s="368"/>
      <c r="W414" s="369"/>
    </row>
    <row r="415" ht="15.75" customHeight="1">
      <c r="A415" s="94"/>
      <c r="B415" s="94"/>
      <c r="C415" s="94"/>
      <c r="D415" s="81"/>
      <c r="E415" s="94"/>
      <c r="F415" s="94"/>
      <c r="H415" s="81"/>
      <c r="U415" s="368"/>
      <c r="V415" s="368"/>
      <c r="W415" s="369"/>
    </row>
    <row r="416" ht="15.75" customHeight="1">
      <c r="A416" s="94"/>
      <c r="B416" s="94"/>
      <c r="C416" s="94"/>
      <c r="D416" s="81"/>
      <c r="E416" s="94"/>
      <c r="F416" s="94"/>
      <c r="H416" s="81"/>
      <c r="U416" s="368"/>
      <c r="V416" s="368"/>
      <c r="W416" s="369"/>
    </row>
    <row r="417" ht="15.75" customHeight="1">
      <c r="A417" s="94"/>
      <c r="B417" s="94"/>
      <c r="C417" s="94"/>
      <c r="D417" s="81"/>
      <c r="E417" s="94"/>
      <c r="F417" s="94"/>
      <c r="H417" s="81"/>
      <c r="U417" s="368"/>
      <c r="V417" s="368"/>
      <c r="W417" s="369"/>
    </row>
    <row r="418" ht="15.75" customHeight="1">
      <c r="A418" s="94"/>
      <c r="B418" s="94"/>
      <c r="C418" s="94"/>
      <c r="D418" s="81"/>
      <c r="E418" s="94"/>
      <c r="F418" s="94"/>
      <c r="H418" s="81"/>
      <c r="U418" s="368"/>
      <c r="V418" s="368"/>
      <c r="W418" s="369"/>
    </row>
    <row r="419" ht="15.75" customHeight="1">
      <c r="A419" s="94"/>
      <c r="B419" s="94"/>
      <c r="C419" s="94"/>
      <c r="D419" s="81"/>
      <c r="E419" s="94"/>
      <c r="F419" s="94"/>
      <c r="H419" s="81"/>
      <c r="U419" s="368"/>
      <c r="V419" s="368"/>
      <c r="W419" s="369"/>
    </row>
    <row r="420" ht="15.75" customHeight="1">
      <c r="A420" s="94"/>
      <c r="B420" s="94"/>
      <c r="C420" s="94"/>
      <c r="D420" s="81"/>
      <c r="E420" s="94"/>
      <c r="F420" s="94"/>
      <c r="H420" s="81"/>
      <c r="U420" s="368"/>
      <c r="V420" s="368"/>
      <c r="W420" s="369"/>
    </row>
    <row r="421" ht="15.75" customHeight="1">
      <c r="A421" s="94"/>
      <c r="B421" s="94"/>
      <c r="C421" s="94"/>
      <c r="D421" s="81"/>
      <c r="E421" s="94"/>
      <c r="F421" s="94"/>
      <c r="H421" s="81"/>
      <c r="U421" s="368"/>
      <c r="V421" s="368"/>
      <c r="W421" s="369"/>
    </row>
    <row r="422" ht="15.75" customHeight="1">
      <c r="A422" s="94"/>
      <c r="B422" s="94"/>
      <c r="C422" s="94"/>
      <c r="D422" s="81"/>
      <c r="E422" s="94"/>
      <c r="F422" s="94"/>
      <c r="H422" s="81"/>
      <c r="U422" s="368"/>
      <c r="V422" s="368"/>
      <c r="W422" s="369"/>
    </row>
    <row r="423" ht="15.75" customHeight="1">
      <c r="A423" s="94"/>
      <c r="B423" s="94"/>
      <c r="C423" s="94"/>
      <c r="D423" s="81"/>
      <c r="E423" s="94"/>
      <c r="F423" s="94"/>
      <c r="H423" s="81"/>
      <c r="U423" s="368"/>
      <c r="V423" s="368"/>
      <c r="W423" s="369"/>
    </row>
    <row r="424" ht="15.75" customHeight="1">
      <c r="A424" s="94"/>
      <c r="B424" s="94"/>
      <c r="C424" s="94"/>
      <c r="D424" s="81"/>
      <c r="E424" s="94"/>
      <c r="F424" s="94"/>
      <c r="H424" s="81"/>
      <c r="U424" s="368"/>
      <c r="V424" s="368"/>
      <c r="W424" s="369"/>
    </row>
    <row r="425" ht="15.75" customHeight="1">
      <c r="A425" s="94"/>
      <c r="B425" s="94"/>
      <c r="C425" s="94"/>
      <c r="D425" s="81"/>
      <c r="E425" s="94"/>
      <c r="F425" s="94"/>
      <c r="H425" s="81"/>
      <c r="U425" s="368"/>
      <c r="V425" s="368"/>
      <c r="W425" s="369"/>
    </row>
    <row r="426" ht="15.75" customHeight="1">
      <c r="A426" s="94"/>
      <c r="B426" s="94"/>
      <c r="C426" s="94"/>
      <c r="D426" s="81"/>
      <c r="E426" s="94"/>
      <c r="F426" s="94"/>
      <c r="H426" s="81"/>
      <c r="U426" s="368"/>
      <c r="V426" s="368"/>
      <c r="W426" s="369"/>
    </row>
    <row r="427" ht="15.75" customHeight="1">
      <c r="A427" s="94"/>
      <c r="B427" s="94"/>
      <c r="C427" s="94"/>
      <c r="D427" s="81"/>
      <c r="E427" s="94"/>
      <c r="F427" s="94"/>
      <c r="H427" s="81"/>
      <c r="U427" s="368"/>
      <c r="V427" s="368"/>
      <c r="W427" s="369"/>
    </row>
    <row r="428" ht="15.75" customHeight="1">
      <c r="A428" s="94"/>
      <c r="B428" s="94"/>
      <c r="C428" s="94"/>
      <c r="D428" s="81"/>
      <c r="E428" s="94"/>
      <c r="F428" s="94"/>
      <c r="H428" s="81"/>
      <c r="U428" s="368"/>
      <c r="V428" s="368"/>
      <c r="W428" s="369"/>
    </row>
    <row r="429" ht="15.75" customHeight="1">
      <c r="A429" s="94"/>
      <c r="B429" s="94"/>
      <c r="C429" s="94"/>
      <c r="D429" s="81"/>
      <c r="E429" s="94"/>
      <c r="F429" s="94"/>
      <c r="H429" s="81"/>
      <c r="U429" s="368"/>
      <c r="V429" s="368"/>
      <c r="W429" s="369"/>
    </row>
    <row r="430" ht="15.75" customHeight="1">
      <c r="A430" s="94"/>
      <c r="B430" s="94"/>
      <c r="C430" s="94"/>
      <c r="D430" s="81"/>
      <c r="E430" s="94"/>
      <c r="F430" s="94"/>
      <c r="H430" s="81"/>
      <c r="U430" s="368"/>
      <c r="V430" s="368"/>
      <c r="W430" s="369"/>
    </row>
    <row r="431" ht="15.75" customHeight="1">
      <c r="A431" s="94"/>
      <c r="B431" s="94"/>
      <c r="C431" s="94"/>
      <c r="D431" s="81"/>
      <c r="E431" s="94"/>
      <c r="F431" s="94"/>
      <c r="H431" s="81"/>
      <c r="U431" s="368"/>
      <c r="V431" s="368"/>
      <c r="W431" s="369"/>
    </row>
    <row r="432" ht="15.75" customHeight="1">
      <c r="A432" s="94"/>
      <c r="B432" s="94"/>
      <c r="C432" s="94"/>
      <c r="D432" s="81"/>
      <c r="E432" s="94"/>
      <c r="F432" s="94"/>
      <c r="H432" s="81"/>
      <c r="U432" s="368"/>
      <c r="V432" s="368"/>
      <c r="W432" s="369"/>
    </row>
    <row r="433" ht="15.75" customHeight="1">
      <c r="A433" s="94"/>
      <c r="B433" s="94"/>
      <c r="C433" s="94"/>
      <c r="D433" s="81"/>
      <c r="E433" s="94"/>
      <c r="F433" s="94"/>
      <c r="H433" s="81"/>
      <c r="U433" s="368"/>
      <c r="V433" s="368"/>
      <c r="W433" s="369"/>
    </row>
    <row r="434" ht="15.75" customHeight="1">
      <c r="A434" s="94"/>
      <c r="B434" s="94"/>
      <c r="C434" s="94"/>
      <c r="D434" s="81"/>
      <c r="E434" s="94"/>
      <c r="F434" s="94"/>
      <c r="H434" s="81"/>
      <c r="U434" s="368"/>
      <c r="V434" s="368"/>
      <c r="W434" s="369"/>
    </row>
    <row r="435" ht="15.75" customHeight="1">
      <c r="A435" s="94"/>
      <c r="B435" s="94"/>
      <c r="C435" s="94"/>
      <c r="D435" s="81"/>
      <c r="E435" s="94"/>
      <c r="F435" s="94"/>
      <c r="H435" s="81"/>
      <c r="U435" s="368"/>
      <c r="V435" s="368"/>
      <c r="W435" s="369"/>
    </row>
    <row r="436" ht="15.75" customHeight="1">
      <c r="A436" s="94"/>
      <c r="B436" s="94"/>
      <c r="C436" s="94"/>
      <c r="D436" s="81"/>
      <c r="E436" s="94"/>
      <c r="F436" s="94"/>
      <c r="H436" s="81"/>
      <c r="U436" s="368"/>
      <c r="V436" s="368"/>
      <c r="W436" s="369"/>
    </row>
    <row r="437" ht="15.75" customHeight="1">
      <c r="A437" s="94"/>
      <c r="B437" s="94"/>
      <c r="C437" s="94"/>
      <c r="D437" s="81"/>
      <c r="E437" s="94"/>
      <c r="F437" s="94"/>
      <c r="H437" s="81"/>
      <c r="U437" s="368"/>
      <c r="V437" s="368"/>
      <c r="W437" s="369"/>
    </row>
    <row r="438" ht="15.75" customHeight="1">
      <c r="A438" s="94"/>
      <c r="B438" s="94"/>
      <c r="C438" s="94"/>
      <c r="D438" s="81"/>
      <c r="E438" s="94"/>
      <c r="F438" s="94"/>
      <c r="H438" s="81"/>
      <c r="U438" s="368"/>
      <c r="V438" s="368"/>
      <c r="W438" s="369"/>
    </row>
    <row r="439" ht="15.75" customHeight="1">
      <c r="A439" s="94"/>
      <c r="B439" s="94"/>
      <c r="C439" s="94"/>
      <c r="D439" s="81"/>
      <c r="E439" s="94"/>
      <c r="F439" s="94"/>
      <c r="H439" s="81"/>
      <c r="U439" s="368"/>
      <c r="V439" s="368"/>
      <c r="W439" s="369"/>
    </row>
    <row r="440" ht="15.75" customHeight="1">
      <c r="A440" s="94"/>
      <c r="B440" s="94"/>
      <c r="C440" s="94"/>
      <c r="D440" s="81"/>
      <c r="E440" s="94"/>
      <c r="F440" s="94"/>
      <c r="H440" s="81"/>
      <c r="U440" s="368"/>
      <c r="V440" s="368"/>
      <c r="W440" s="369"/>
    </row>
    <row r="441" ht="15.75" customHeight="1">
      <c r="A441" s="94"/>
      <c r="B441" s="94"/>
      <c r="C441" s="94"/>
      <c r="D441" s="81"/>
      <c r="E441" s="94"/>
      <c r="F441" s="94"/>
      <c r="H441" s="81"/>
      <c r="U441" s="368"/>
      <c r="V441" s="368"/>
      <c r="W441" s="369"/>
    </row>
    <row r="442" ht="15.75" customHeight="1">
      <c r="A442" s="94"/>
      <c r="B442" s="94"/>
      <c r="C442" s="94"/>
      <c r="D442" s="81"/>
      <c r="E442" s="94"/>
      <c r="F442" s="94"/>
      <c r="H442" s="81"/>
      <c r="U442" s="368"/>
      <c r="V442" s="368"/>
      <c r="W442" s="369"/>
    </row>
    <row r="443" ht="15.75" customHeight="1">
      <c r="A443" s="94"/>
      <c r="B443" s="94"/>
      <c r="C443" s="94"/>
      <c r="D443" s="81"/>
      <c r="E443" s="94"/>
      <c r="F443" s="94"/>
      <c r="H443" s="81"/>
      <c r="U443" s="368"/>
      <c r="V443" s="368"/>
      <c r="W443" s="369"/>
    </row>
    <row r="444" ht="15.75" customHeight="1">
      <c r="A444" s="94"/>
      <c r="B444" s="94"/>
      <c r="C444" s="94"/>
      <c r="D444" s="81"/>
      <c r="E444" s="94"/>
      <c r="F444" s="94"/>
      <c r="H444" s="81"/>
      <c r="U444" s="368"/>
      <c r="V444" s="368"/>
      <c r="W444" s="369"/>
    </row>
    <row r="445" ht="15.75" customHeight="1">
      <c r="A445" s="94"/>
      <c r="B445" s="94"/>
      <c r="C445" s="94"/>
      <c r="D445" s="81"/>
      <c r="E445" s="94"/>
      <c r="F445" s="94"/>
      <c r="H445" s="81"/>
      <c r="U445" s="368"/>
      <c r="V445" s="368"/>
      <c r="W445" s="369"/>
    </row>
    <row r="446" ht="15.75" customHeight="1">
      <c r="A446" s="94"/>
      <c r="B446" s="94"/>
      <c r="C446" s="94"/>
      <c r="D446" s="81"/>
      <c r="E446" s="94"/>
      <c r="F446" s="94"/>
      <c r="H446" s="81"/>
      <c r="U446" s="368"/>
      <c r="V446" s="368"/>
      <c r="W446" s="369"/>
    </row>
    <row r="447" ht="15.75" customHeight="1">
      <c r="A447" s="94"/>
      <c r="B447" s="94"/>
      <c r="C447" s="94"/>
      <c r="D447" s="81"/>
      <c r="E447" s="94"/>
      <c r="F447" s="94"/>
      <c r="H447" s="81"/>
      <c r="U447" s="368"/>
      <c r="V447" s="368"/>
      <c r="W447" s="369"/>
    </row>
    <row r="448" ht="15.75" customHeight="1">
      <c r="A448" s="94"/>
      <c r="B448" s="94"/>
      <c r="C448" s="94"/>
      <c r="D448" s="81"/>
      <c r="E448" s="94"/>
      <c r="F448" s="94"/>
      <c r="H448" s="81"/>
      <c r="U448" s="368"/>
      <c r="V448" s="368"/>
      <c r="W448" s="369"/>
    </row>
    <row r="449" ht="15.75" customHeight="1">
      <c r="A449" s="94"/>
      <c r="B449" s="94"/>
      <c r="C449" s="94"/>
      <c r="D449" s="81"/>
      <c r="E449" s="94"/>
      <c r="F449" s="94"/>
      <c r="H449" s="81"/>
      <c r="U449" s="368"/>
      <c r="V449" s="368"/>
      <c r="W449" s="369"/>
    </row>
    <row r="450" ht="15.75" customHeight="1">
      <c r="A450" s="94"/>
      <c r="B450" s="94"/>
      <c r="C450" s="94"/>
      <c r="D450" s="81"/>
      <c r="E450" s="94"/>
      <c r="F450" s="94"/>
      <c r="H450" s="81"/>
      <c r="U450" s="368"/>
      <c r="V450" s="368"/>
      <c r="W450" s="369"/>
    </row>
    <row r="451" ht="15.75" customHeight="1">
      <c r="A451" s="94"/>
      <c r="B451" s="94"/>
      <c r="C451" s="94"/>
      <c r="D451" s="81"/>
      <c r="E451" s="94"/>
      <c r="F451" s="94"/>
      <c r="H451" s="81"/>
      <c r="U451" s="368"/>
      <c r="V451" s="368"/>
      <c r="W451" s="369"/>
    </row>
    <row r="452" ht="15.75" customHeight="1">
      <c r="A452" s="94"/>
      <c r="B452" s="94"/>
      <c r="C452" s="94"/>
      <c r="D452" s="81"/>
      <c r="E452" s="94"/>
      <c r="F452" s="94"/>
      <c r="H452" s="81"/>
      <c r="U452" s="368"/>
      <c r="V452" s="368"/>
      <c r="W452" s="369"/>
    </row>
    <row r="453" ht="15.75" customHeight="1">
      <c r="A453" s="94"/>
      <c r="B453" s="94"/>
      <c r="C453" s="94"/>
      <c r="D453" s="81"/>
      <c r="E453" s="94"/>
      <c r="F453" s="94"/>
      <c r="H453" s="81"/>
      <c r="U453" s="368"/>
      <c r="V453" s="368"/>
      <c r="W453" s="369"/>
    </row>
    <row r="454" ht="15.75" customHeight="1">
      <c r="A454" s="94"/>
      <c r="B454" s="94"/>
      <c r="C454" s="94"/>
      <c r="D454" s="81"/>
      <c r="E454" s="94"/>
      <c r="F454" s="94"/>
      <c r="H454" s="81"/>
      <c r="U454" s="368"/>
      <c r="V454" s="368"/>
      <c r="W454" s="369"/>
    </row>
    <row r="455" ht="15.75" customHeight="1">
      <c r="A455" s="94"/>
      <c r="B455" s="94"/>
      <c r="C455" s="94"/>
      <c r="D455" s="81"/>
      <c r="E455" s="94"/>
      <c r="F455" s="94"/>
      <c r="H455" s="81"/>
      <c r="U455" s="368"/>
      <c r="V455" s="368"/>
      <c r="W455" s="369"/>
    </row>
    <row r="456" ht="15.75" customHeight="1">
      <c r="A456" s="94"/>
      <c r="B456" s="94"/>
      <c r="C456" s="94"/>
      <c r="D456" s="81"/>
      <c r="E456" s="94"/>
      <c r="F456" s="94"/>
      <c r="H456" s="81"/>
      <c r="U456" s="368"/>
      <c r="V456" s="368"/>
      <c r="W456" s="369"/>
    </row>
    <row r="457" ht="15.75" customHeight="1">
      <c r="A457" s="94"/>
      <c r="B457" s="94"/>
      <c r="C457" s="94"/>
      <c r="D457" s="81"/>
      <c r="E457" s="94"/>
      <c r="F457" s="94"/>
      <c r="H457" s="81"/>
      <c r="U457" s="368"/>
      <c r="V457" s="368"/>
      <c r="W457" s="369"/>
    </row>
    <row r="458" ht="15.75" customHeight="1">
      <c r="A458" s="94"/>
      <c r="B458" s="94"/>
      <c r="C458" s="94"/>
      <c r="D458" s="81"/>
      <c r="E458" s="94"/>
      <c r="F458" s="94"/>
      <c r="H458" s="81"/>
      <c r="U458" s="368"/>
      <c r="V458" s="368"/>
      <c r="W458" s="369"/>
    </row>
    <row r="459" ht="15.75" customHeight="1">
      <c r="A459" s="94"/>
      <c r="B459" s="94"/>
      <c r="C459" s="94"/>
      <c r="D459" s="81"/>
      <c r="E459" s="94"/>
      <c r="F459" s="94"/>
      <c r="H459" s="81"/>
      <c r="U459" s="368"/>
      <c r="V459" s="368"/>
      <c r="W459" s="369"/>
    </row>
    <row r="460" ht="15.75" customHeight="1">
      <c r="A460" s="94"/>
      <c r="B460" s="94"/>
      <c r="C460" s="94"/>
      <c r="D460" s="81"/>
      <c r="E460" s="94"/>
      <c r="F460" s="94"/>
      <c r="H460" s="81"/>
      <c r="U460" s="368"/>
      <c r="V460" s="368"/>
      <c r="W460" s="369"/>
    </row>
    <row r="461" ht="15.75" customHeight="1">
      <c r="A461" s="94"/>
      <c r="B461" s="94"/>
      <c r="C461" s="94"/>
      <c r="D461" s="81"/>
      <c r="E461" s="94"/>
      <c r="F461" s="94"/>
      <c r="H461" s="81"/>
      <c r="U461" s="368"/>
      <c r="V461" s="368"/>
      <c r="W461" s="369"/>
    </row>
    <row r="462" ht="15.75" customHeight="1">
      <c r="A462" s="94"/>
      <c r="B462" s="94"/>
      <c r="C462" s="94"/>
      <c r="D462" s="81"/>
      <c r="E462" s="94"/>
      <c r="F462" s="94"/>
      <c r="H462" s="81"/>
      <c r="U462" s="368"/>
      <c r="V462" s="368"/>
      <c r="W462" s="369"/>
    </row>
    <row r="463" ht="15.75" customHeight="1">
      <c r="A463" s="94"/>
      <c r="B463" s="94"/>
      <c r="C463" s="94"/>
      <c r="D463" s="81"/>
      <c r="E463" s="94"/>
      <c r="F463" s="94"/>
      <c r="H463" s="81"/>
      <c r="U463" s="368"/>
      <c r="V463" s="368"/>
      <c r="W463" s="369"/>
    </row>
    <row r="464" ht="15.75" customHeight="1">
      <c r="A464" s="94"/>
      <c r="B464" s="94"/>
      <c r="C464" s="94"/>
      <c r="D464" s="81"/>
      <c r="E464" s="94"/>
      <c r="F464" s="94"/>
      <c r="H464" s="81"/>
      <c r="U464" s="368"/>
      <c r="V464" s="368"/>
      <c r="W464" s="369"/>
    </row>
    <row r="465" ht="15.75" customHeight="1">
      <c r="A465" s="94"/>
      <c r="B465" s="94"/>
      <c r="C465" s="94"/>
      <c r="D465" s="81"/>
      <c r="E465" s="94"/>
      <c r="F465" s="94"/>
      <c r="H465" s="81"/>
      <c r="U465" s="368"/>
      <c r="V465" s="368"/>
      <c r="W465" s="369"/>
    </row>
    <row r="466" ht="15.75" customHeight="1">
      <c r="A466" s="94"/>
      <c r="B466" s="94"/>
      <c r="C466" s="94"/>
      <c r="D466" s="81"/>
      <c r="E466" s="94"/>
      <c r="F466" s="94"/>
      <c r="H466" s="81"/>
      <c r="U466" s="368"/>
      <c r="V466" s="368"/>
      <c r="W466" s="369"/>
    </row>
    <row r="467" ht="15.75" customHeight="1">
      <c r="A467" s="94"/>
      <c r="B467" s="94"/>
      <c r="C467" s="94"/>
      <c r="D467" s="81"/>
      <c r="E467" s="94"/>
      <c r="F467" s="94"/>
      <c r="H467" s="81"/>
      <c r="U467" s="368"/>
      <c r="V467" s="368"/>
      <c r="W467" s="369"/>
    </row>
    <row r="468" ht="15.75" customHeight="1">
      <c r="A468" s="94"/>
      <c r="B468" s="94"/>
      <c r="C468" s="94"/>
      <c r="D468" s="81"/>
      <c r="E468" s="94"/>
      <c r="F468" s="94"/>
      <c r="H468" s="81"/>
      <c r="U468" s="368"/>
      <c r="V468" s="368"/>
      <c r="W468" s="369"/>
    </row>
    <row r="469" ht="15.75" customHeight="1">
      <c r="A469" s="94"/>
      <c r="B469" s="94"/>
      <c r="C469" s="94"/>
      <c r="D469" s="81"/>
      <c r="E469" s="94"/>
      <c r="F469" s="94"/>
      <c r="H469" s="81"/>
      <c r="U469" s="368"/>
      <c r="V469" s="368"/>
      <c r="W469" s="369"/>
    </row>
    <row r="470" ht="15.75" customHeight="1">
      <c r="A470" s="94"/>
      <c r="B470" s="94"/>
      <c r="C470" s="94"/>
      <c r="D470" s="81"/>
      <c r="E470" s="94"/>
      <c r="F470" s="94"/>
      <c r="H470" s="81"/>
      <c r="U470" s="368"/>
      <c r="V470" s="368"/>
      <c r="W470" s="369"/>
    </row>
    <row r="471" ht="15.75" customHeight="1">
      <c r="A471" s="94"/>
      <c r="B471" s="94"/>
      <c r="C471" s="94"/>
      <c r="D471" s="81"/>
      <c r="E471" s="94"/>
      <c r="F471" s="94"/>
      <c r="H471" s="81"/>
      <c r="U471" s="368"/>
      <c r="V471" s="368"/>
      <c r="W471" s="369"/>
    </row>
    <row r="472" ht="15.75" customHeight="1">
      <c r="A472" s="94"/>
      <c r="B472" s="94"/>
      <c r="C472" s="94"/>
      <c r="D472" s="81"/>
      <c r="E472" s="94"/>
      <c r="F472" s="94"/>
      <c r="H472" s="81"/>
      <c r="U472" s="368"/>
      <c r="V472" s="368"/>
      <c r="W472" s="369"/>
    </row>
    <row r="473" ht="15.75" customHeight="1">
      <c r="A473" s="94"/>
      <c r="B473" s="94"/>
      <c r="C473" s="94"/>
      <c r="D473" s="81"/>
      <c r="E473" s="94"/>
      <c r="F473" s="94"/>
      <c r="H473" s="81"/>
      <c r="U473" s="368"/>
      <c r="V473" s="368"/>
      <c r="W473" s="369"/>
    </row>
    <row r="474" ht="15.75" customHeight="1">
      <c r="A474" s="94"/>
      <c r="B474" s="94"/>
      <c r="C474" s="94"/>
      <c r="D474" s="81"/>
      <c r="E474" s="94"/>
      <c r="F474" s="94"/>
      <c r="H474" s="81"/>
      <c r="U474" s="368"/>
      <c r="V474" s="368"/>
      <c r="W474" s="369"/>
    </row>
    <row r="475" ht="15.75" customHeight="1">
      <c r="A475" s="94"/>
      <c r="B475" s="94"/>
      <c r="C475" s="94"/>
      <c r="D475" s="81"/>
      <c r="E475" s="94"/>
      <c r="F475" s="94"/>
      <c r="H475" s="81"/>
      <c r="U475" s="368"/>
      <c r="V475" s="368"/>
      <c r="W475" s="369"/>
    </row>
    <row r="476" ht="15.75" customHeight="1">
      <c r="A476" s="94"/>
      <c r="B476" s="94"/>
      <c r="C476" s="94"/>
      <c r="D476" s="81"/>
      <c r="E476" s="94"/>
      <c r="F476" s="94"/>
      <c r="H476" s="81"/>
      <c r="U476" s="368"/>
      <c r="V476" s="368"/>
      <c r="W476" s="369"/>
    </row>
    <row r="477" ht="15.75" customHeight="1">
      <c r="A477" s="94"/>
      <c r="B477" s="94"/>
      <c r="C477" s="94"/>
      <c r="D477" s="81"/>
      <c r="E477" s="94"/>
      <c r="F477" s="94"/>
      <c r="H477" s="81"/>
      <c r="U477" s="368"/>
      <c r="V477" s="368"/>
      <c r="W477" s="369"/>
    </row>
    <row r="478" ht="15.75" customHeight="1">
      <c r="A478" s="94"/>
      <c r="B478" s="94"/>
      <c r="C478" s="94"/>
      <c r="D478" s="81"/>
      <c r="E478" s="94"/>
      <c r="F478" s="94"/>
      <c r="H478" s="81"/>
      <c r="U478" s="368"/>
      <c r="V478" s="368"/>
      <c r="W478" s="369"/>
    </row>
    <row r="479" ht="15.75" customHeight="1">
      <c r="A479" s="94"/>
      <c r="B479" s="94"/>
      <c r="C479" s="94"/>
      <c r="D479" s="81"/>
      <c r="E479" s="94"/>
      <c r="F479" s="94"/>
      <c r="H479" s="81"/>
      <c r="U479" s="368"/>
      <c r="V479" s="368"/>
      <c r="W479" s="369"/>
    </row>
    <row r="480" ht="15.75" customHeight="1">
      <c r="A480" s="94"/>
      <c r="B480" s="94"/>
      <c r="C480" s="94"/>
      <c r="D480" s="81"/>
      <c r="E480" s="94"/>
      <c r="F480" s="94"/>
      <c r="H480" s="81"/>
      <c r="U480" s="368"/>
      <c r="V480" s="368"/>
      <c r="W480" s="369"/>
    </row>
    <row r="481" ht="15.75" customHeight="1">
      <c r="A481" s="94"/>
      <c r="B481" s="94"/>
      <c r="C481" s="94"/>
      <c r="D481" s="81"/>
      <c r="E481" s="94"/>
      <c r="F481" s="94"/>
      <c r="H481" s="81"/>
      <c r="U481" s="368"/>
      <c r="V481" s="368"/>
      <c r="W481" s="369"/>
    </row>
    <row r="482" ht="15.75" customHeight="1">
      <c r="A482" s="94"/>
      <c r="B482" s="94"/>
      <c r="C482" s="94"/>
      <c r="D482" s="81"/>
      <c r="E482" s="94"/>
      <c r="F482" s="94"/>
      <c r="H482" s="81"/>
      <c r="U482" s="368"/>
      <c r="V482" s="368"/>
      <c r="W482" s="369"/>
    </row>
    <row r="483" ht="15.75" customHeight="1">
      <c r="A483" s="94"/>
      <c r="B483" s="94"/>
      <c r="C483" s="94"/>
      <c r="D483" s="81"/>
      <c r="E483" s="94"/>
      <c r="F483" s="94"/>
      <c r="H483" s="81"/>
      <c r="U483" s="368"/>
      <c r="V483" s="368"/>
      <c r="W483" s="369"/>
    </row>
    <row r="484" ht="15.75" customHeight="1">
      <c r="A484" s="94"/>
      <c r="B484" s="94"/>
      <c r="C484" s="94"/>
      <c r="D484" s="81"/>
      <c r="E484" s="94"/>
      <c r="F484" s="94"/>
      <c r="H484" s="81"/>
      <c r="U484" s="368"/>
      <c r="V484" s="368"/>
      <c r="W484" s="369"/>
    </row>
    <row r="485" ht="15.75" customHeight="1">
      <c r="A485" s="94"/>
      <c r="B485" s="94"/>
      <c r="C485" s="94"/>
      <c r="D485" s="81"/>
      <c r="E485" s="94"/>
      <c r="F485" s="94"/>
      <c r="H485" s="81"/>
      <c r="U485" s="368"/>
      <c r="V485" s="368"/>
      <c r="W485" s="369"/>
    </row>
    <row r="486" ht="15.75" customHeight="1">
      <c r="A486" s="94"/>
      <c r="B486" s="94"/>
      <c r="C486" s="94"/>
      <c r="D486" s="81"/>
      <c r="E486" s="94"/>
      <c r="F486" s="94"/>
      <c r="H486" s="81"/>
      <c r="U486" s="368"/>
      <c r="V486" s="368"/>
      <c r="W486" s="369"/>
    </row>
    <row r="487" ht="15.75" customHeight="1">
      <c r="A487" s="94"/>
      <c r="B487" s="94"/>
      <c r="C487" s="94"/>
      <c r="D487" s="81"/>
      <c r="E487" s="94"/>
      <c r="F487" s="94"/>
      <c r="H487" s="81"/>
      <c r="U487" s="368"/>
      <c r="V487" s="368"/>
      <c r="W487" s="369"/>
    </row>
    <row r="488" ht="15.75" customHeight="1">
      <c r="A488" s="94"/>
      <c r="B488" s="94"/>
      <c r="C488" s="94"/>
      <c r="D488" s="81"/>
      <c r="E488" s="94"/>
      <c r="F488" s="94"/>
      <c r="H488" s="81"/>
      <c r="U488" s="368"/>
      <c r="V488" s="368"/>
      <c r="W488" s="369"/>
    </row>
    <row r="489" ht="15.75" customHeight="1">
      <c r="A489" s="94"/>
      <c r="B489" s="94"/>
      <c r="C489" s="94"/>
      <c r="D489" s="81"/>
      <c r="E489" s="94"/>
      <c r="F489" s="94"/>
      <c r="H489" s="81"/>
      <c r="U489" s="368"/>
      <c r="V489" s="368"/>
      <c r="W489" s="369"/>
    </row>
    <row r="490" ht="15.75" customHeight="1">
      <c r="A490" s="94"/>
      <c r="B490" s="94"/>
      <c r="C490" s="94"/>
      <c r="D490" s="81"/>
      <c r="E490" s="94"/>
      <c r="F490" s="94"/>
      <c r="H490" s="81"/>
      <c r="U490" s="368"/>
      <c r="V490" s="368"/>
      <c r="W490" s="369"/>
    </row>
    <row r="491" ht="15.75" customHeight="1">
      <c r="A491" s="94"/>
      <c r="B491" s="94"/>
      <c r="C491" s="94"/>
      <c r="D491" s="81"/>
      <c r="E491" s="94"/>
      <c r="F491" s="94"/>
      <c r="H491" s="81"/>
      <c r="U491" s="368"/>
      <c r="V491" s="368"/>
      <c r="W491" s="369"/>
    </row>
    <row r="492" ht="15.75" customHeight="1">
      <c r="A492" s="94"/>
      <c r="B492" s="94"/>
      <c r="C492" s="94"/>
      <c r="D492" s="81"/>
      <c r="E492" s="94"/>
      <c r="F492" s="94"/>
      <c r="H492" s="81"/>
      <c r="U492" s="368"/>
      <c r="V492" s="368"/>
      <c r="W492" s="369"/>
    </row>
    <row r="493" ht="15.75" customHeight="1">
      <c r="A493" s="94"/>
      <c r="B493" s="94"/>
      <c r="C493" s="94"/>
      <c r="D493" s="81"/>
      <c r="E493" s="94"/>
      <c r="F493" s="94"/>
      <c r="H493" s="81"/>
      <c r="U493" s="368"/>
      <c r="V493" s="368"/>
      <c r="W493" s="369"/>
    </row>
    <row r="494" ht="15.75" customHeight="1">
      <c r="A494" s="94"/>
      <c r="B494" s="94"/>
      <c r="C494" s="94"/>
      <c r="D494" s="81"/>
      <c r="E494" s="94"/>
      <c r="F494" s="94"/>
      <c r="H494" s="81"/>
      <c r="U494" s="368"/>
      <c r="V494" s="368"/>
      <c r="W494" s="369"/>
    </row>
    <row r="495" ht="15.75" customHeight="1">
      <c r="A495" s="94"/>
      <c r="B495" s="94"/>
      <c r="C495" s="94"/>
      <c r="D495" s="81"/>
      <c r="E495" s="94"/>
      <c r="F495" s="94"/>
      <c r="H495" s="81"/>
      <c r="U495" s="368"/>
      <c r="V495" s="368"/>
      <c r="W495" s="369"/>
    </row>
    <row r="496" ht="15.75" customHeight="1">
      <c r="A496" s="94"/>
      <c r="B496" s="94"/>
      <c r="C496" s="94"/>
      <c r="D496" s="81"/>
      <c r="E496" s="94"/>
      <c r="F496" s="94"/>
      <c r="H496" s="81"/>
      <c r="U496" s="368"/>
      <c r="V496" s="368"/>
      <c r="W496" s="369"/>
    </row>
    <row r="497" ht="15.75" customHeight="1">
      <c r="A497" s="94"/>
      <c r="B497" s="94"/>
      <c r="C497" s="94"/>
      <c r="D497" s="81"/>
      <c r="E497" s="94"/>
      <c r="F497" s="94"/>
      <c r="H497" s="81"/>
      <c r="U497" s="368"/>
      <c r="V497" s="368"/>
      <c r="W497" s="369"/>
    </row>
    <row r="498" ht="15.75" customHeight="1">
      <c r="A498" s="94"/>
      <c r="B498" s="94"/>
      <c r="C498" s="94"/>
      <c r="D498" s="81"/>
      <c r="E498" s="94"/>
      <c r="F498" s="94"/>
      <c r="H498" s="81"/>
      <c r="U498" s="368"/>
      <c r="V498" s="368"/>
      <c r="W498" s="369"/>
    </row>
    <row r="499" ht="15.75" customHeight="1">
      <c r="A499" s="94"/>
      <c r="B499" s="94"/>
      <c r="C499" s="94"/>
      <c r="D499" s="81"/>
      <c r="E499" s="94"/>
      <c r="F499" s="94"/>
      <c r="H499" s="81"/>
      <c r="U499" s="368"/>
      <c r="V499" s="368"/>
      <c r="W499" s="369"/>
    </row>
    <row r="500" ht="15.75" customHeight="1">
      <c r="A500" s="94"/>
      <c r="B500" s="94"/>
      <c r="C500" s="94"/>
      <c r="D500" s="81"/>
      <c r="E500" s="94"/>
      <c r="F500" s="94"/>
      <c r="H500" s="81"/>
      <c r="U500" s="368"/>
      <c r="V500" s="368"/>
      <c r="W500" s="369"/>
    </row>
    <row r="501" ht="15.75" customHeight="1">
      <c r="A501" s="94"/>
      <c r="B501" s="94"/>
      <c r="C501" s="94"/>
      <c r="D501" s="81"/>
      <c r="E501" s="94"/>
      <c r="F501" s="94"/>
      <c r="H501" s="81"/>
      <c r="U501" s="368"/>
      <c r="V501" s="368"/>
      <c r="W501" s="369"/>
    </row>
    <row r="502" ht="15.75" customHeight="1">
      <c r="A502" s="94"/>
      <c r="B502" s="94"/>
      <c r="C502" s="94"/>
      <c r="D502" s="81"/>
      <c r="E502" s="94"/>
      <c r="F502" s="94"/>
      <c r="H502" s="81"/>
      <c r="U502" s="368"/>
      <c r="V502" s="368"/>
      <c r="W502" s="369"/>
    </row>
    <row r="503" ht="15.75" customHeight="1">
      <c r="A503" s="94"/>
      <c r="B503" s="94"/>
      <c r="C503" s="94"/>
      <c r="D503" s="81"/>
      <c r="E503" s="94"/>
      <c r="F503" s="94"/>
      <c r="H503" s="81"/>
      <c r="U503" s="368"/>
      <c r="V503" s="368"/>
      <c r="W503" s="369"/>
    </row>
    <row r="504" ht="15.75" customHeight="1">
      <c r="A504" s="94"/>
      <c r="B504" s="94"/>
      <c r="C504" s="94"/>
      <c r="D504" s="81"/>
      <c r="E504" s="94"/>
      <c r="F504" s="94"/>
      <c r="H504" s="81"/>
      <c r="U504" s="368"/>
      <c r="V504" s="368"/>
      <c r="W504" s="369"/>
    </row>
    <row r="505" ht="15.75" customHeight="1">
      <c r="A505" s="94"/>
      <c r="B505" s="94"/>
      <c r="C505" s="94"/>
      <c r="D505" s="81"/>
      <c r="E505" s="94"/>
      <c r="F505" s="94"/>
      <c r="H505" s="81"/>
      <c r="U505" s="368"/>
      <c r="V505" s="368"/>
      <c r="W505" s="369"/>
    </row>
    <row r="506" ht="15.75" customHeight="1">
      <c r="A506" s="94"/>
      <c r="B506" s="94"/>
      <c r="C506" s="94"/>
      <c r="D506" s="81"/>
      <c r="E506" s="94"/>
      <c r="F506" s="94"/>
      <c r="H506" s="81"/>
      <c r="U506" s="368"/>
      <c r="V506" s="368"/>
      <c r="W506" s="369"/>
    </row>
    <row r="507" ht="15.75" customHeight="1">
      <c r="A507" s="94"/>
      <c r="B507" s="94"/>
      <c r="C507" s="94"/>
      <c r="D507" s="81"/>
      <c r="E507" s="94"/>
      <c r="F507" s="94"/>
      <c r="H507" s="81"/>
      <c r="U507" s="368"/>
      <c r="V507" s="368"/>
      <c r="W507" s="369"/>
    </row>
    <row r="508" ht="15.75" customHeight="1">
      <c r="A508" s="94"/>
      <c r="B508" s="94"/>
      <c r="C508" s="94"/>
      <c r="D508" s="81"/>
      <c r="E508" s="94"/>
      <c r="F508" s="94"/>
      <c r="H508" s="81"/>
      <c r="U508" s="368"/>
      <c r="V508" s="368"/>
      <c r="W508" s="369"/>
    </row>
    <row r="509" ht="15.75" customHeight="1">
      <c r="A509" s="94"/>
      <c r="B509" s="94"/>
      <c r="C509" s="94"/>
      <c r="D509" s="81"/>
      <c r="E509" s="94"/>
      <c r="F509" s="94"/>
      <c r="H509" s="81"/>
      <c r="U509" s="368"/>
      <c r="V509" s="368"/>
      <c r="W509" s="369"/>
    </row>
    <row r="510" ht="15.75" customHeight="1">
      <c r="A510" s="94"/>
      <c r="B510" s="94"/>
      <c r="C510" s="94"/>
      <c r="D510" s="81"/>
      <c r="E510" s="94"/>
      <c r="F510" s="94"/>
      <c r="H510" s="81"/>
      <c r="U510" s="368"/>
      <c r="V510" s="368"/>
      <c r="W510" s="369"/>
    </row>
    <row r="511" ht="15.75" customHeight="1">
      <c r="A511" s="94"/>
      <c r="B511" s="94"/>
      <c r="C511" s="94"/>
      <c r="D511" s="81"/>
      <c r="E511" s="94"/>
      <c r="F511" s="94"/>
      <c r="H511" s="81"/>
      <c r="U511" s="368"/>
      <c r="V511" s="368"/>
      <c r="W511" s="369"/>
    </row>
    <row r="512" ht="15.75" customHeight="1">
      <c r="A512" s="94"/>
      <c r="B512" s="94"/>
      <c r="C512" s="94"/>
      <c r="D512" s="81"/>
      <c r="E512" s="94"/>
      <c r="F512" s="94"/>
      <c r="H512" s="81"/>
      <c r="U512" s="368"/>
      <c r="V512" s="368"/>
      <c r="W512" s="369"/>
    </row>
    <row r="513" ht="15.75" customHeight="1">
      <c r="A513" s="94"/>
      <c r="B513" s="94"/>
      <c r="C513" s="94"/>
      <c r="D513" s="81"/>
      <c r="E513" s="94"/>
      <c r="F513" s="94"/>
      <c r="H513" s="81"/>
      <c r="U513" s="368"/>
      <c r="V513" s="368"/>
      <c r="W513" s="369"/>
    </row>
    <row r="514" ht="15.75" customHeight="1">
      <c r="A514" s="94"/>
      <c r="B514" s="94"/>
      <c r="C514" s="94"/>
      <c r="D514" s="81"/>
      <c r="E514" s="94"/>
      <c r="F514" s="94"/>
      <c r="H514" s="81"/>
      <c r="U514" s="368"/>
      <c r="V514" s="368"/>
      <c r="W514" s="369"/>
    </row>
    <row r="515" ht="15.75" customHeight="1">
      <c r="A515" s="94"/>
      <c r="B515" s="94"/>
      <c r="C515" s="94"/>
      <c r="D515" s="81"/>
      <c r="E515" s="94"/>
      <c r="F515" s="94"/>
      <c r="H515" s="81"/>
      <c r="U515" s="368"/>
      <c r="V515" s="368"/>
      <c r="W515" s="369"/>
    </row>
    <row r="516" ht="15.75" customHeight="1">
      <c r="A516" s="94"/>
      <c r="B516" s="94"/>
      <c r="C516" s="94"/>
      <c r="D516" s="81"/>
      <c r="E516" s="94"/>
      <c r="F516" s="94"/>
      <c r="H516" s="81"/>
      <c r="U516" s="368"/>
      <c r="V516" s="368"/>
      <c r="W516" s="369"/>
    </row>
    <row r="517" ht="15.75" customHeight="1">
      <c r="A517" s="94"/>
      <c r="B517" s="94"/>
      <c r="C517" s="94"/>
      <c r="D517" s="81"/>
      <c r="E517" s="94"/>
      <c r="F517" s="94"/>
      <c r="H517" s="81"/>
      <c r="U517" s="368"/>
      <c r="V517" s="368"/>
      <c r="W517" s="369"/>
    </row>
    <row r="518" ht="15.75" customHeight="1">
      <c r="A518" s="94"/>
      <c r="B518" s="94"/>
      <c r="C518" s="94"/>
      <c r="D518" s="81"/>
      <c r="E518" s="94"/>
      <c r="F518" s="94"/>
      <c r="H518" s="81"/>
      <c r="U518" s="368"/>
      <c r="V518" s="368"/>
      <c r="W518" s="369"/>
    </row>
    <row r="519" ht="15.75" customHeight="1">
      <c r="A519" s="94"/>
      <c r="B519" s="94"/>
      <c r="C519" s="94"/>
      <c r="D519" s="81"/>
      <c r="E519" s="94"/>
      <c r="F519" s="94"/>
      <c r="H519" s="81"/>
      <c r="U519" s="368"/>
      <c r="V519" s="368"/>
      <c r="W519" s="369"/>
    </row>
    <row r="520" ht="15.75" customHeight="1">
      <c r="A520" s="94"/>
      <c r="B520" s="94"/>
      <c r="C520" s="94"/>
      <c r="D520" s="81"/>
      <c r="E520" s="94"/>
      <c r="F520" s="94"/>
      <c r="H520" s="81"/>
      <c r="U520" s="368"/>
      <c r="V520" s="368"/>
      <c r="W520" s="369"/>
    </row>
    <row r="521" ht="15.75" customHeight="1">
      <c r="A521" s="94"/>
      <c r="B521" s="94"/>
      <c r="C521" s="94"/>
      <c r="D521" s="81"/>
      <c r="E521" s="94"/>
      <c r="F521" s="94"/>
      <c r="H521" s="81"/>
      <c r="U521" s="368"/>
      <c r="V521" s="368"/>
      <c r="W521" s="369"/>
    </row>
    <row r="522" ht="15.75" customHeight="1">
      <c r="A522" s="94"/>
      <c r="B522" s="94"/>
      <c r="C522" s="94"/>
      <c r="D522" s="81"/>
      <c r="E522" s="94"/>
      <c r="F522" s="94"/>
      <c r="H522" s="81"/>
      <c r="U522" s="368"/>
      <c r="V522" s="368"/>
      <c r="W522" s="369"/>
    </row>
    <row r="523" ht="15.75" customHeight="1">
      <c r="A523" s="94"/>
      <c r="B523" s="94"/>
      <c r="C523" s="94"/>
      <c r="D523" s="81"/>
      <c r="E523" s="94"/>
      <c r="F523" s="94"/>
      <c r="H523" s="81"/>
      <c r="U523" s="368"/>
      <c r="V523" s="368"/>
      <c r="W523" s="369"/>
    </row>
    <row r="524" ht="15.75" customHeight="1">
      <c r="A524" s="94"/>
      <c r="B524" s="94"/>
      <c r="C524" s="94"/>
      <c r="D524" s="81"/>
      <c r="E524" s="94"/>
      <c r="F524" s="94"/>
      <c r="H524" s="81"/>
      <c r="U524" s="368"/>
      <c r="V524" s="368"/>
      <c r="W524" s="369"/>
    </row>
    <row r="525" ht="15.75" customHeight="1">
      <c r="A525" s="94"/>
      <c r="B525" s="94"/>
      <c r="C525" s="94"/>
      <c r="D525" s="81"/>
      <c r="E525" s="94"/>
      <c r="F525" s="94"/>
      <c r="H525" s="81"/>
      <c r="U525" s="368"/>
      <c r="V525" s="368"/>
      <c r="W525" s="369"/>
    </row>
    <row r="526" ht="15.75" customHeight="1">
      <c r="A526" s="94"/>
      <c r="B526" s="94"/>
      <c r="C526" s="94"/>
      <c r="D526" s="81"/>
      <c r="E526" s="94"/>
      <c r="F526" s="94"/>
      <c r="H526" s="81"/>
      <c r="U526" s="368"/>
      <c r="V526" s="368"/>
      <c r="W526" s="369"/>
    </row>
    <row r="527" ht="15.75" customHeight="1">
      <c r="A527" s="94"/>
      <c r="B527" s="94"/>
      <c r="C527" s="94"/>
      <c r="D527" s="81"/>
      <c r="E527" s="94"/>
      <c r="F527" s="94"/>
      <c r="H527" s="81"/>
      <c r="U527" s="368"/>
      <c r="V527" s="368"/>
      <c r="W527" s="369"/>
    </row>
    <row r="528" ht="15.75" customHeight="1">
      <c r="A528" s="94"/>
      <c r="B528" s="94"/>
      <c r="C528" s="94"/>
      <c r="D528" s="81"/>
      <c r="E528" s="94"/>
      <c r="F528" s="94"/>
      <c r="H528" s="81"/>
      <c r="U528" s="368"/>
      <c r="V528" s="368"/>
      <c r="W528" s="369"/>
    </row>
    <row r="529" ht="15.75" customHeight="1">
      <c r="A529" s="94"/>
      <c r="B529" s="94"/>
      <c r="C529" s="94"/>
      <c r="D529" s="81"/>
      <c r="E529" s="94"/>
      <c r="F529" s="94"/>
      <c r="H529" s="81"/>
      <c r="U529" s="368"/>
      <c r="V529" s="368"/>
      <c r="W529" s="369"/>
    </row>
    <row r="530" ht="15.75" customHeight="1">
      <c r="A530" s="94"/>
      <c r="B530" s="94"/>
      <c r="C530" s="94"/>
      <c r="D530" s="81"/>
      <c r="E530" s="94"/>
      <c r="F530" s="94"/>
      <c r="H530" s="81"/>
      <c r="U530" s="368"/>
      <c r="V530" s="368"/>
      <c r="W530" s="369"/>
    </row>
    <row r="531" ht="15.75" customHeight="1">
      <c r="A531" s="94"/>
      <c r="B531" s="94"/>
      <c r="C531" s="94"/>
      <c r="D531" s="81"/>
      <c r="E531" s="94"/>
      <c r="F531" s="94"/>
      <c r="H531" s="81"/>
      <c r="U531" s="368"/>
      <c r="V531" s="368"/>
      <c r="W531" s="369"/>
    </row>
    <row r="532" ht="15.75" customHeight="1">
      <c r="A532" s="94"/>
      <c r="B532" s="94"/>
      <c r="C532" s="94"/>
      <c r="D532" s="81"/>
      <c r="E532" s="94"/>
      <c r="F532" s="94"/>
      <c r="H532" s="81"/>
      <c r="U532" s="368"/>
      <c r="V532" s="368"/>
      <c r="W532" s="369"/>
    </row>
    <row r="533" ht="15.75" customHeight="1">
      <c r="A533" s="94"/>
      <c r="B533" s="94"/>
      <c r="C533" s="94"/>
      <c r="D533" s="81"/>
      <c r="E533" s="94"/>
      <c r="F533" s="94"/>
      <c r="H533" s="81"/>
      <c r="U533" s="368"/>
      <c r="V533" s="368"/>
      <c r="W533" s="369"/>
    </row>
    <row r="534" ht="15.75" customHeight="1">
      <c r="A534" s="94"/>
      <c r="B534" s="94"/>
      <c r="C534" s="94"/>
      <c r="D534" s="81"/>
      <c r="E534" s="94"/>
      <c r="F534" s="94"/>
      <c r="H534" s="81"/>
      <c r="U534" s="368"/>
      <c r="V534" s="368"/>
      <c r="W534" s="369"/>
    </row>
    <row r="535" ht="15.75" customHeight="1">
      <c r="A535" s="94"/>
      <c r="B535" s="94"/>
      <c r="C535" s="94"/>
      <c r="D535" s="81"/>
      <c r="E535" s="94"/>
      <c r="F535" s="94"/>
      <c r="H535" s="81"/>
      <c r="U535" s="368"/>
      <c r="V535" s="368"/>
      <c r="W535" s="369"/>
    </row>
    <row r="536" ht="15.75" customHeight="1">
      <c r="A536" s="94"/>
      <c r="B536" s="94"/>
      <c r="C536" s="94"/>
      <c r="D536" s="81"/>
      <c r="E536" s="94"/>
      <c r="F536" s="94"/>
      <c r="H536" s="81"/>
      <c r="U536" s="368"/>
      <c r="V536" s="368"/>
      <c r="W536" s="369"/>
    </row>
    <row r="537" ht="15.75" customHeight="1">
      <c r="A537" s="94"/>
      <c r="B537" s="94"/>
      <c r="C537" s="94"/>
      <c r="D537" s="81"/>
      <c r="E537" s="94"/>
      <c r="F537" s="94"/>
      <c r="H537" s="81"/>
      <c r="U537" s="368"/>
      <c r="V537" s="368"/>
      <c r="W537" s="369"/>
    </row>
    <row r="538" ht="15.75" customHeight="1">
      <c r="A538" s="94"/>
      <c r="B538" s="94"/>
      <c r="C538" s="94"/>
      <c r="D538" s="81"/>
      <c r="E538" s="94"/>
      <c r="F538" s="94"/>
      <c r="H538" s="81"/>
      <c r="U538" s="368"/>
      <c r="V538" s="368"/>
      <c r="W538" s="369"/>
    </row>
    <row r="539" ht="15.75" customHeight="1">
      <c r="A539" s="94"/>
      <c r="B539" s="94"/>
      <c r="C539" s="94"/>
      <c r="D539" s="81"/>
      <c r="E539" s="94"/>
      <c r="F539" s="94"/>
      <c r="H539" s="81"/>
      <c r="U539" s="368"/>
      <c r="V539" s="368"/>
      <c r="W539" s="369"/>
    </row>
    <row r="540" ht="15.75" customHeight="1">
      <c r="A540" s="94"/>
      <c r="B540" s="94"/>
      <c r="C540" s="94"/>
      <c r="D540" s="81"/>
      <c r="E540" s="94"/>
      <c r="F540" s="94"/>
      <c r="H540" s="81"/>
      <c r="U540" s="368"/>
      <c r="V540" s="368"/>
      <c r="W540" s="369"/>
    </row>
    <row r="541" ht="15.75" customHeight="1">
      <c r="A541" s="94"/>
      <c r="B541" s="94"/>
      <c r="C541" s="94"/>
      <c r="D541" s="81"/>
      <c r="E541" s="94"/>
      <c r="F541" s="94"/>
      <c r="H541" s="81"/>
      <c r="U541" s="368"/>
      <c r="V541" s="368"/>
      <c r="W541" s="369"/>
    </row>
    <row r="542" ht="15.75" customHeight="1">
      <c r="A542" s="94"/>
      <c r="B542" s="94"/>
      <c r="C542" s="94"/>
      <c r="D542" s="81"/>
      <c r="E542" s="94"/>
      <c r="F542" s="94"/>
      <c r="H542" s="81"/>
      <c r="U542" s="368"/>
      <c r="V542" s="368"/>
      <c r="W542" s="369"/>
    </row>
    <row r="543" ht="15.75" customHeight="1">
      <c r="A543" s="94"/>
      <c r="B543" s="94"/>
      <c r="C543" s="94"/>
      <c r="D543" s="81"/>
      <c r="E543" s="94"/>
      <c r="F543" s="94"/>
      <c r="H543" s="81"/>
      <c r="U543" s="368"/>
      <c r="V543" s="368"/>
      <c r="W543" s="369"/>
    </row>
    <row r="544" ht="15.75" customHeight="1">
      <c r="A544" s="94"/>
      <c r="B544" s="94"/>
      <c r="C544" s="94"/>
      <c r="D544" s="81"/>
      <c r="E544" s="94"/>
      <c r="F544" s="94"/>
      <c r="H544" s="81"/>
      <c r="U544" s="368"/>
      <c r="V544" s="368"/>
      <c r="W544" s="369"/>
    </row>
    <row r="545" ht="15.75" customHeight="1">
      <c r="A545" s="94"/>
      <c r="B545" s="94"/>
      <c r="C545" s="94"/>
      <c r="D545" s="81"/>
      <c r="E545" s="94"/>
      <c r="F545" s="94"/>
      <c r="H545" s="81"/>
      <c r="U545" s="368"/>
      <c r="V545" s="368"/>
      <c r="W545" s="369"/>
    </row>
    <row r="546" ht="15.75" customHeight="1">
      <c r="A546" s="94"/>
      <c r="B546" s="94"/>
      <c r="C546" s="94"/>
      <c r="D546" s="81"/>
      <c r="E546" s="94"/>
      <c r="F546" s="94"/>
      <c r="H546" s="81"/>
      <c r="U546" s="368"/>
      <c r="V546" s="368"/>
      <c r="W546" s="369"/>
    </row>
    <row r="547" ht="15.75" customHeight="1">
      <c r="A547" s="94"/>
      <c r="B547" s="94"/>
      <c r="C547" s="94"/>
      <c r="D547" s="81"/>
      <c r="E547" s="94"/>
      <c r="F547" s="94"/>
      <c r="H547" s="81"/>
      <c r="U547" s="368"/>
      <c r="V547" s="368"/>
      <c r="W547" s="369"/>
    </row>
    <row r="548" ht="15.75" customHeight="1">
      <c r="A548" s="94"/>
      <c r="B548" s="94"/>
      <c r="C548" s="94"/>
      <c r="D548" s="81"/>
      <c r="E548" s="94"/>
      <c r="F548" s="94"/>
      <c r="H548" s="81"/>
      <c r="U548" s="368"/>
      <c r="V548" s="368"/>
      <c r="W548" s="369"/>
    </row>
    <row r="549" ht="15.75" customHeight="1">
      <c r="A549" s="94"/>
      <c r="B549" s="94"/>
      <c r="C549" s="94"/>
      <c r="D549" s="81"/>
      <c r="E549" s="94"/>
      <c r="F549" s="94"/>
      <c r="H549" s="81"/>
      <c r="U549" s="368"/>
      <c r="V549" s="368"/>
      <c r="W549" s="369"/>
    </row>
    <row r="550" ht="15.75" customHeight="1">
      <c r="A550" s="94"/>
      <c r="B550" s="94"/>
      <c r="C550" s="94"/>
      <c r="D550" s="81"/>
      <c r="E550" s="94"/>
      <c r="F550" s="94"/>
      <c r="H550" s="81"/>
      <c r="U550" s="368"/>
      <c r="V550" s="368"/>
      <c r="W550" s="369"/>
    </row>
    <row r="551" ht="15.75" customHeight="1">
      <c r="A551" s="94"/>
      <c r="B551" s="94"/>
      <c r="C551" s="94"/>
      <c r="D551" s="81"/>
      <c r="E551" s="94"/>
      <c r="F551" s="94"/>
      <c r="H551" s="81"/>
      <c r="U551" s="368"/>
      <c r="V551" s="368"/>
      <c r="W551" s="369"/>
    </row>
    <row r="552" ht="15.75" customHeight="1">
      <c r="A552" s="94"/>
      <c r="B552" s="94"/>
      <c r="C552" s="94"/>
      <c r="D552" s="81"/>
      <c r="E552" s="94"/>
      <c r="F552" s="94"/>
      <c r="H552" s="81"/>
      <c r="U552" s="368"/>
      <c r="V552" s="368"/>
      <c r="W552" s="369"/>
    </row>
    <row r="553" ht="15.75" customHeight="1">
      <c r="A553" s="94"/>
      <c r="B553" s="94"/>
      <c r="C553" s="94"/>
      <c r="D553" s="81"/>
      <c r="E553" s="94"/>
      <c r="F553" s="94"/>
      <c r="H553" s="81"/>
      <c r="U553" s="368"/>
      <c r="V553" s="368"/>
      <c r="W553" s="369"/>
    </row>
    <row r="554" ht="15.75" customHeight="1">
      <c r="A554" s="94"/>
      <c r="B554" s="94"/>
      <c r="C554" s="94"/>
      <c r="D554" s="81"/>
      <c r="E554" s="94"/>
      <c r="F554" s="94"/>
      <c r="H554" s="81"/>
      <c r="U554" s="368"/>
      <c r="V554" s="368"/>
      <c r="W554" s="369"/>
    </row>
    <row r="555" ht="15.75" customHeight="1">
      <c r="A555" s="94"/>
      <c r="B555" s="94"/>
      <c r="C555" s="94"/>
      <c r="D555" s="81"/>
      <c r="E555" s="94"/>
      <c r="F555" s="94"/>
      <c r="H555" s="81"/>
      <c r="U555" s="368"/>
      <c r="V555" s="368"/>
      <c r="W555" s="369"/>
    </row>
    <row r="556" ht="15.75" customHeight="1">
      <c r="A556" s="94"/>
      <c r="B556" s="94"/>
      <c r="C556" s="94"/>
      <c r="D556" s="81"/>
      <c r="E556" s="94"/>
      <c r="F556" s="94"/>
      <c r="H556" s="81"/>
      <c r="U556" s="368"/>
      <c r="V556" s="368"/>
      <c r="W556" s="369"/>
    </row>
    <row r="557" ht="15.75" customHeight="1">
      <c r="A557" s="94"/>
      <c r="B557" s="94"/>
      <c r="C557" s="94"/>
      <c r="D557" s="81"/>
      <c r="E557" s="94"/>
      <c r="F557" s="94"/>
      <c r="H557" s="81"/>
      <c r="U557" s="368"/>
      <c r="V557" s="368"/>
      <c r="W557" s="369"/>
    </row>
    <row r="558" ht="15.75" customHeight="1">
      <c r="A558" s="94"/>
      <c r="B558" s="94"/>
      <c r="C558" s="94"/>
      <c r="D558" s="81"/>
      <c r="E558" s="94"/>
      <c r="F558" s="94"/>
      <c r="H558" s="81"/>
      <c r="U558" s="368"/>
      <c r="V558" s="368"/>
      <c r="W558" s="369"/>
    </row>
    <row r="559" ht="15.75" customHeight="1">
      <c r="A559" s="94"/>
      <c r="B559" s="94"/>
      <c r="C559" s="94"/>
      <c r="D559" s="81"/>
      <c r="E559" s="94"/>
      <c r="F559" s="94"/>
      <c r="H559" s="81"/>
      <c r="U559" s="368"/>
      <c r="V559" s="368"/>
      <c r="W559" s="369"/>
    </row>
    <row r="560" ht="15.75" customHeight="1">
      <c r="A560" s="94"/>
      <c r="B560" s="94"/>
      <c r="C560" s="94"/>
      <c r="D560" s="81"/>
      <c r="E560" s="94"/>
      <c r="F560" s="94"/>
      <c r="H560" s="81"/>
      <c r="U560" s="368"/>
      <c r="V560" s="368"/>
      <c r="W560" s="369"/>
    </row>
    <row r="561" ht="15.75" customHeight="1">
      <c r="A561" s="94"/>
      <c r="B561" s="94"/>
      <c r="C561" s="94"/>
      <c r="D561" s="81"/>
      <c r="E561" s="94"/>
      <c r="F561" s="94"/>
      <c r="H561" s="81"/>
      <c r="U561" s="368"/>
      <c r="V561" s="368"/>
      <c r="W561" s="369"/>
    </row>
    <row r="562" ht="15.75" customHeight="1">
      <c r="A562" s="94"/>
      <c r="B562" s="94"/>
      <c r="C562" s="94"/>
      <c r="D562" s="81"/>
      <c r="E562" s="94"/>
      <c r="F562" s="94"/>
      <c r="H562" s="81"/>
      <c r="U562" s="368"/>
      <c r="V562" s="368"/>
      <c r="W562" s="369"/>
    </row>
    <row r="563" ht="15.75" customHeight="1">
      <c r="A563" s="94"/>
      <c r="B563" s="94"/>
      <c r="C563" s="94"/>
      <c r="D563" s="81"/>
      <c r="E563" s="94"/>
      <c r="F563" s="94"/>
      <c r="H563" s="81"/>
      <c r="U563" s="368"/>
      <c r="V563" s="368"/>
      <c r="W563" s="369"/>
    </row>
    <row r="564" ht="15.75" customHeight="1">
      <c r="A564" s="94"/>
      <c r="B564" s="94"/>
      <c r="C564" s="94"/>
      <c r="D564" s="81"/>
      <c r="E564" s="94"/>
      <c r="F564" s="94"/>
      <c r="H564" s="81"/>
      <c r="U564" s="368"/>
      <c r="V564" s="368"/>
      <c r="W564" s="369"/>
    </row>
    <row r="565" ht="15.75" customHeight="1">
      <c r="A565" s="94"/>
      <c r="B565" s="94"/>
      <c r="C565" s="94"/>
      <c r="D565" s="81"/>
      <c r="E565" s="94"/>
      <c r="F565" s="94"/>
      <c r="H565" s="81"/>
      <c r="U565" s="368"/>
      <c r="V565" s="368"/>
      <c r="W565" s="369"/>
    </row>
    <row r="566" ht="15.75" customHeight="1">
      <c r="A566" s="94"/>
      <c r="B566" s="94"/>
      <c r="C566" s="94"/>
      <c r="D566" s="81"/>
      <c r="E566" s="94"/>
      <c r="F566" s="94"/>
      <c r="H566" s="81"/>
      <c r="U566" s="368"/>
      <c r="V566" s="368"/>
      <c r="W566" s="369"/>
    </row>
    <row r="567" ht="15.75" customHeight="1">
      <c r="A567" s="94"/>
      <c r="B567" s="94"/>
      <c r="C567" s="94"/>
      <c r="D567" s="81"/>
      <c r="E567" s="94"/>
      <c r="F567" s="94"/>
      <c r="H567" s="81"/>
      <c r="U567" s="368"/>
      <c r="V567" s="368"/>
      <c r="W567" s="369"/>
    </row>
    <row r="568" ht="15.75" customHeight="1">
      <c r="A568" s="94"/>
      <c r="B568" s="94"/>
      <c r="C568" s="94"/>
      <c r="D568" s="81"/>
      <c r="E568" s="94"/>
      <c r="F568" s="94"/>
      <c r="H568" s="81"/>
      <c r="U568" s="368"/>
      <c r="V568" s="368"/>
      <c r="W568" s="369"/>
    </row>
    <row r="569" ht="15.75" customHeight="1">
      <c r="A569" s="94"/>
      <c r="B569" s="94"/>
      <c r="C569" s="94"/>
      <c r="D569" s="81"/>
      <c r="E569" s="94"/>
      <c r="F569" s="94"/>
      <c r="H569" s="81"/>
      <c r="U569" s="368"/>
      <c r="V569" s="368"/>
      <c r="W569" s="369"/>
    </row>
    <row r="570" ht="15.75" customHeight="1">
      <c r="A570" s="94"/>
      <c r="B570" s="94"/>
      <c r="C570" s="94"/>
      <c r="D570" s="81"/>
      <c r="E570" s="94"/>
      <c r="F570" s="94"/>
      <c r="H570" s="81"/>
      <c r="U570" s="368"/>
      <c r="V570" s="368"/>
      <c r="W570" s="369"/>
    </row>
    <row r="571" ht="15.75" customHeight="1">
      <c r="A571" s="94"/>
      <c r="B571" s="94"/>
      <c r="C571" s="94"/>
      <c r="D571" s="81"/>
      <c r="E571" s="94"/>
      <c r="F571" s="94"/>
      <c r="H571" s="81"/>
      <c r="U571" s="368"/>
      <c r="V571" s="368"/>
      <c r="W571" s="369"/>
    </row>
    <row r="572" ht="15.75" customHeight="1">
      <c r="A572" s="94"/>
      <c r="B572" s="94"/>
      <c r="C572" s="94"/>
      <c r="D572" s="81"/>
      <c r="E572" s="94"/>
      <c r="F572" s="94"/>
      <c r="H572" s="81"/>
      <c r="U572" s="368"/>
      <c r="V572" s="368"/>
      <c r="W572" s="369"/>
    </row>
    <row r="573" ht="15.75" customHeight="1">
      <c r="A573" s="94"/>
      <c r="B573" s="94"/>
      <c r="C573" s="94"/>
      <c r="D573" s="81"/>
      <c r="E573" s="94"/>
      <c r="F573" s="94"/>
      <c r="H573" s="81"/>
      <c r="U573" s="368"/>
      <c r="V573" s="368"/>
      <c r="W573" s="369"/>
    </row>
    <row r="574" ht="15.75" customHeight="1">
      <c r="A574" s="94"/>
      <c r="B574" s="94"/>
      <c r="C574" s="94"/>
      <c r="D574" s="81"/>
      <c r="E574" s="94"/>
      <c r="F574" s="94"/>
      <c r="H574" s="81"/>
      <c r="U574" s="368"/>
      <c r="V574" s="368"/>
      <c r="W574" s="369"/>
    </row>
    <row r="575" ht="15.75" customHeight="1">
      <c r="A575" s="94"/>
      <c r="B575" s="94"/>
      <c r="C575" s="94"/>
      <c r="D575" s="81"/>
      <c r="E575" s="94"/>
      <c r="F575" s="94"/>
      <c r="H575" s="81"/>
      <c r="U575" s="368"/>
      <c r="V575" s="368"/>
      <c r="W575" s="369"/>
    </row>
    <row r="576" ht="15.75" customHeight="1">
      <c r="A576" s="94"/>
      <c r="B576" s="94"/>
      <c r="C576" s="94"/>
      <c r="D576" s="81"/>
      <c r="E576" s="94"/>
      <c r="F576" s="94"/>
      <c r="H576" s="81"/>
      <c r="U576" s="368"/>
      <c r="V576" s="368"/>
      <c r="W576" s="369"/>
    </row>
    <row r="577" ht="15.75" customHeight="1">
      <c r="A577" s="94"/>
      <c r="B577" s="94"/>
      <c r="C577" s="94"/>
      <c r="D577" s="81"/>
      <c r="E577" s="94"/>
      <c r="F577" s="94"/>
      <c r="H577" s="81"/>
      <c r="U577" s="368"/>
      <c r="V577" s="368"/>
      <c r="W577" s="369"/>
    </row>
    <row r="578" ht="15.75" customHeight="1">
      <c r="A578" s="94"/>
      <c r="B578" s="94"/>
      <c r="C578" s="94"/>
      <c r="D578" s="81"/>
      <c r="E578" s="94"/>
      <c r="F578" s="94"/>
      <c r="H578" s="81"/>
      <c r="U578" s="368"/>
      <c r="V578" s="368"/>
      <c r="W578" s="369"/>
    </row>
    <row r="579" ht="15.75" customHeight="1">
      <c r="A579" s="94"/>
      <c r="B579" s="94"/>
      <c r="C579" s="94"/>
      <c r="D579" s="81"/>
      <c r="E579" s="94"/>
      <c r="F579" s="94"/>
      <c r="H579" s="81"/>
      <c r="U579" s="368"/>
      <c r="V579" s="368"/>
      <c r="W579" s="369"/>
    </row>
    <row r="580" ht="15.75" customHeight="1">
      <c r="A580" s="94"/>
      <c r="B580" s="94"/>
      <c r="C580" s="94"/>
      <c r="D580" s="81"/>
      <c r="E580" s="94"/>
      <c r="F580" s="94"/>
      <c r="H580" s="81"/>
      <c r="U580" s="368"/>
      <c r="V580" s="368"/>
      <c r="W580" s="369"/>
    </row>
    <row r="581" ht="15.75" customHeight="1">
      <c r="A581" s="94"/>
      <c r="B581" s="94"/>
      <c r="C581" s="94"/>
      <c r="D581" s="81"/>
      <c r="E581" s="94"/>
      <c r="F581" s="94"/>
      <c r="H581" s="81"/>
      <c r="U581" s="368"/>
      <c r="V581" s="368"/>
      <c r="W581" s="369"/>
    </row>
    <row r="582" ht="15.75" customHeight="1">
      <c r="A582" s="94"/>
      <c r="B582" s="94"/>
      <c r="C582" s="94"/>
      <c r="D582" s="81"/>
      <c r="E582" s="94"/>
      <c r="F582" s="94"/>
      <c r="H582" s="81"/>
      <c r="U582" s="368"/>
      <c r="V582" s="368"/>
      <c r="W582" s="369"/>
    </row>
    <row r="583" ht="15.75" customHeight="1">
      <c r="A583" s="94"/>
      <c r="B583" s="94"/>
      <c r="C583" s="94"/>
      <c r="D583" s="81"/>
      <c r="E583" s="94"/>
      <c r="F583" s="94"/>
      <c r="H583" s="81"/>
      <c r="U583" s="368"/>
      <c r="V583" s="368"/>
      <c r="W583" s="369"/>
    </row>
    <row r="584" ht="15.75" customHeight="1">
      <c r="A584" s="94"/>
      <c r="B584" s="94"/>
      <c r="C584" s="94"/>
      <c r="D584" s="81"/>
      <c r="E584" s="94"/>
      <c r="F584" s="94"/>
      <c r="H584" s="81"/>
      <c r="U584" s="368"/>
      <c r="V584" s="368"/>
      <c r="W584" s="369"/>
    </row>
    <row r="585" ht="15.75" customHeight="1">
      <c r="A585" s="94"/>
      <c r="B585" s="94"/>
      <c r="C585" s="94"/>
      <c r="D585" s="81"/>
      <c r="E585" s="94"/>
      <c r="F585" s="94"/>
      <c r="H585" s="81"/>
      <c r="U585" s="368"/>
      <c r="V585" s="368"/>
      <c r="W585" s="369"/>
    </row>
    <row r="586" ht="15.75" customHeight="1">
      <c r="A586" s="94"/>
      <c r="B586" s="94"/>
      <c r="C586" s="94"/>
      <c r="D586" s="81"/>
      <c r="E586" s="94"/>
      <c r="F586" s="94"/>
      <c r="H586" s="81"/>
      <c r="U586" s="368"/>
      <c r="V586" s="368"/>
      <c r="W586" s="369"/>
    </row>
    <row r="587" ht="15.75" customHeight="1">
      <c r="A587" s="94"/>
      <c r="B587" s="94"/>
      <c r="C587" s="94"/>
      <c r="D587" s="81"/>
      <c r="E587" s="94"/>
      <c r="F587" s="94"/>
      <c r="H587" s="81"/>
      <c r="U587" s="368"/>
      <c r="V587" s="368"/>
      <c r="W587" s="369"/>
    </row>
    <row r="588" ht="15.75" customHeight="1">
      <c r="A588" s="94"/>
      <c r="B588" s="94"/>
      <c r="C588" s="94"/>
      <c r="D588" s="81"/>
      <c r="E588" s="94"/>
      <c r="F588" s="94"/>
      <c r="H588" s="81"/>
      <c r="U588" s="368"/>
      <c r="V588" s="368"/>
      <c r="W588" s="369"/>
    </row>
    <row r="589" ht="15.75" customHeight="1">
      <c r="A589" s="94"/>
      <c r="B589" s="94"/>
      <c r="C589" s="94"/>
      <c r="D589" s="81"/>
      <c r="E589" s="94"/>
      <c r="F589" s="94"/>
      <c r="H589" s="81"/>
      <c r="U589" s="368"/>
      <c r="V589" s="368"/>
      <c r="W589" s="369"/>
    </row>
    <row r="590" ht="15.75" customHeight="1">
      <c r="A590" s="94"/>
      <c r="B590" s="94"/>
      <c r="C590" s="94"/>
      <c r="D590" s="81"/>
      <c r="E590" s="94"/>
      <c r="F590" s="94"/>
      <c r="H590" s="81"/>
      <c r="U590" s="368"/>
      <c r="V590" s="368"/>
      <c r="W590" s="369"/>
    </row>
    <row r="591" ht="15.75" customHeight="1">
      <c r="A591" s="94"/>
      <c r="B591" s="94"/>
      <c r="C591" s="94"/>
      <c r="D591" s="81"/>
      <c r="E591" s="94"/>
      <c r="F591" s="94"/>
      <c r="H591" s="81"/>
      <c r="U591" s="368"/>
      <c r="V591" s="368"/>
      <c r="W591" s="369"/>
    </row>
    <row r="592" ht="15.75" customHeight="1">
      <c r="A592" s="94"/>
      <c r="B592" s="94"/>
      <c r="C592" s="94"/>
      <c r="D592" s="81"/>
      <c r="E592" s="94"/>
      <c r="F592" s="94"/>
      <c r="H592" s="81"/>
      <c r="U592" s="368"/>
      <c r="V592" s="368"/>
      <c r="W592" s="369"/>
    </row>
    <row r="593" ht="15.75" customHeight="1">
      <c r="A593" s="94"/>
      <c r="B593" s="94"/>
      <c r="C593" s="94"/>
      <c r="D593" s="81"/>
      <c r="E593" s="94"/>
      <c r="F593" s="94"/>
      <c r="H593" s="81"/>
      <c r="U593" s="368"/>
      <c r="V593" s="368"/>
      <c r="W593" s="369"/>
    </row>
    <row r="594" ht="15.75" customHeight="1">
      <c r="A594" s="94"/>
      <c r="B594" s="94"/>
      <c r="C594" s="94"/>
      <c r="D594" s="81"/>
      <c r="E594" s="94"/>
      <c r="F594" s="94"/>
      <c r="H594" s="81"/>
      <c r="U594" s="368"/>
      <c r="V594" s="368"/>
      <c r="W594" s="369"/>
    </row>
    <row r="595" ht="15.75" customHeight="1">
      <c r="A595" s="94"/>
      <c r="B595" s="94"/>
      <c r="C595" s="94"/>
      <c r="D595" s="81"/>
      <c r="E595" s="94"/>
      <c r="F595" s="94"/>
      <c r="H595" s="81"/>
      <c r="U595" s="368"/>
      <c r="V595" s="368"/>
      <c r="W595" s="369"/>
    </row>
    <row r="596" ht="15.75" customHeight="1">
      <c r="A596" s="94"/>
      <c r="B596" s="94"/>
      <c r="C596" s="94"/>
      <c r="D596" s="81"/>
      <c r="E596" s="94"/>
      <c r="F596" s="94"/>
      <c r="H596" s="81"/>
      <c r="U596" s="368"/>
      <c r="V596" s="368"/>
      <c r="W596" s="369"/>
    </row>
    <row r="597" ht="15.75" customHeight="1">
      <c r="A597" s="94"/>
      <c r="B597" s="94"/>
      <c r="C597" s="94"/>
      <c r="D597" s="81"/>
      <c r="E597" s="94"/>
      <c r="F597" s="94"/>
      <c r="H597" s="81"/>
      <c r="U597" s="368"/>
      <c r="V597" s="368"/>
      <c r="W597" s="369"/>
    </row>
    <row r="598" ht="15.75" customHeight="1">
      <c r="A598" s="94"/>
      <c r="B598" s="94"/>
      <c r="C598" s="94"/>
      <c r="D598" s="81"/>
      <c r="E598" s="94"/>
      <c r="F598" s="94"/>
      <c r="H598" s="81"/>
      <c r="U598" s="368"/>
      <c r="V598" s="368"/>
      <c r="W598" s="369"/>
    </row>
    <row r="599" ht="15.75" customHeight="1">
      <c r="A599" s="94"/>
      <c r="B599" s="94"/>
      <c r="C599" s="94"/>
      <c r="D599" s="81"/>
      <c r="E599" s="94"/>
      <c r="F599" s="94"/>
      <c r="H599" s="81"/>
      <c r="U599" s="368"/>
      <c r="V599" s="368"/>
      <c r="W599" s="369"/>
    </row>
    <row r="600" ht="15.75" customHeight="1">
      <c r="A600" s="94"/>
      <c r="B600" s="94"/>
      <c r="C600" s="94"/>
      <c r="D600" s="81"/>
      <c r="E600" s="94"/>
      <c r="F600" s="94"/>
      <c r="H600" s="81"/>
      <c r="U600" s="368"/>
      <c r="V600" s="368"/>
      <c r="W600" s="369"/>
    </row>
    <row r="601" ht="15.75" customHeight="1">
      <c r="A601" s="94"/>
      <c r="B601" s="94"/>
      <c r="C601" s="94"/>
      <c r="D601" s="81"/>
      <c r="E601" s="94"/>
      <c r="F601" s="94"/>
      <c r="H601" s="81"/>
      <c r="U601" s="368"/>
      <c r="V601" s="368"/>
      <c r="W601" s="369"/>
    </row>
    <row r="602" ht="15.75" customHeight="1">
      <c r="A602" s="94"/>
      <c r="B602" s="94"/>
      <c r="C602" s="94"/>
      <c r="D602" s="81"/>
      <c r="E602" s="94"/>
      <c r="F602" s="94"/>
      <c r="H602" s="81"/>
      <c r="U602" s="368"/>
      <c r="V602" s="368"/>
      <c r="W602" s="369"/>
    </row>
    <row r="603" ht="15.75" customHeight="1">
      <c r="A603" s="94"/>
      <c r="B603" s="94"/>
      <c r="C603" s="94"/>
      <c r="D603" s="81"/>
      <c r="E603" s="94"/>
      <c r="F603" s="94"/>
      <c r="H603" s="81"/>
      <c r="U603" s="368"/>
      <c r="V603" s="368"/>
      <c r="W603" s="369"/>
    </row>
    <row r="604" ht="15.75" customHeight="1">
      <c r="A604" s="94"/>
      <c r="B604" s="94"/>
      <c r="C604" s="94"/>
      <c r="D604" s="81"/>
      <c r="E604" s="94"/>
      <c r="F604" s="94"/>
      <c r="H604" s="81"/>
      <c r="U604" s="368"/>
      <c r="V604" s="368"/>
      <c r="W604" s="369"/>
    </row>
    <row r="605" ht="15.75" customHeight="1">
      <c r="A605" s="94"/>
      <c r="B605" s="94"/>
      <c r="C605" s="94"/>
      <c r="D605" s="81"/>
      <c r="E605" s="94"/>
      <c r="F605" s="94"/>
      <c r="H605" s="81"/>
      <c r="U605" s="368"/>
      <c r="V605" s="368"/>
      <c r="W605" s="369"/>
    </row>
    <row r="606" ht="15.75" customHeight="1">
      <c r="A606" s="94"/>
      <c r="B606" s="94"/>
      <c r="C606" s="94"/>
      <c r="D606" s="81"/>
      <c r="E606" s="94"/>
      <c r="F606" s="94"/>
      <c r="H606" s="81"/>
      <c r="U606" s="368"/>
      <c r="V606" s="368"/>
      <c r="W606" s="369"/>
    </row>
    <row r="607" ht="15.75" customHeight="1">
      <c r="A607" s="94"/>
      <c r="B607" s="94"/>
      <c r="C607" s="94"/>
      <c r="D607" s="81"/>
      <c r="E607" s="94"/>
      <c r="F607" s="94"/>
      <c r="H607" s="81"/>
      <c r="U607" s="368"/>
      <c r="V607" s="368"/>
      <c r="W607" s="369"/>
    </row>
    <row r="608" ht="15.75" customHeight="1">
      <c r="A608" s="94"/>
      <c r="B608" s="94"/>
      <c r="C608" s="94"/>
      <c r="D608" s="81"/>
      <c r="E608" s="94"/>
      <c r="F608" s="94"/>
      <c r="H608" s="81"/>
      <c r="U608" s="368"/>
      <c r="V608" s="368"/>
      <c r="W608" s="369"/>
    </row>
    <row r="609" ht="15.75" customHeight="1">
      <c r="A609" s="94"/>
      <c r="B609" s="94"/>
      <c r="C609" s="94"/>
      <c r="D609" s="81"/>
      <c r="E609" s="94"/>
      <c r="F609" s="94"/>
      <c r="H609" s="81"/>
      <c r="U609" s="368"/>
      <c r="V609" s="368"/>
      <c r="W609" s="369"/>
    </row>
    <row r="610" ht="15.75" customHeight="1">
      <c r="A610" s="94"/>
      <c r="B610" s="94"/>
      <c r="C610" s="94"/>
      <c r="D610" s="81"/>
      <c r="E610" s="94"/>
      <c r="F610" s="94"/>
      <c r="H610" s="81"/>
      <c r="U610" s="368"/>
      <c r="V610" s="368"/>
      <c r="W610" s="369"/>
    </row>
    <row r="611" ht="15.75" customHeight="1">
      <c r="A611" s="94"/>
      <c r="B611" s="94"/>
      <c r="C611" s="94"/>
      <c r="D611" s="81"/>
      <c r="E611" s="94"/>
      <c r="F611" s="94"/>
      <c r="H611" s="81"/>
      <c r="U611" s="368"/>
      <c r="V611" s="368"/>
      <c r="W611" s="369"/>
    </row>
    <row r="612" ht="15.75" customHeight="1">
      <c r="A612" s="94"/>
      <c r="B612" s="94"/>
      <c r="C612" s="94"/>
      <c r="D612" s="81"/>
      <c r="E612" s="94"/>
      <c r="F612" s="94"/>
      <c r="H612" s="81"/>
      <c r="U612" s="368"/>
      <c r="V612" s="368"/>
      <c r="W612" s="369"/>
    </row>
    <row r="613" ht="15.75" customHeight="1">
      <c r="A613" s="94"/>
      <c r="B613" s="94"/>
      <c r="C613" s="94"/>
      <c r="D613" s="81"/>
      <c r="E613" s="94"/>
      <c r="F613" s="94"/>
      <c r="H613" s="81"/>
      <c r="U613" s="368"/>
      <c r="V613" s="368"/>
      <c r="W613" s="369"/>
    </row>
    <row r="614" ht="15.75" customHeight="1">
      <c r="A614" s="94"/>
      <c r="B614" s="94"/>
      <c r="C614" s="94"/>
      <c r="D614" s="81"/>
      <c r="E614" s="94"/>
      <c r="F614" s="94"/>
      <c r="H614" s="81"/>
      <c r="U614" s="368"/>
      <c r="V614" s="368"/>
      <c r="W614" s="369"/>
    </row>
    <row r="615" ht="15.75" customHeight="1">
      <c r="A615" s="94"/>
      <c r="B615" s="94"/>
      <c r="C615" s="94"/>
      <c r="D615" s="81"/>
      <c r="E615" s="94"/>
      <c r="F615" s="94"/>
      <c r="H615" s="81"/>
      <c r="U615" s="368"/>
      <c r="V615" s="368"/>
      <c r="W615" s="369"/>
    </row>
    <row r="616" ht="15.75" customHeight="1">
      <c r="A616" s="94"/>
      <c r="B616" s="94"/>
      <c r="C616" s="94"/>
      <c r="D616" s="81"/>
      <c r="E616" s="94"/>
      <c r="F616" s="94"/>
      <c r="H616" s="81"/>
      <c r="U616" s="368"/>
      <c r="V616" s="368"/>
      <c r="W616" s="369"/>
    </row>
    <row r="617" ht="15.75" customHeight="1">
      <c r="A617" s="94"/>
      <c r="B617" s="94"/>
      <c r="C617" s="94"/>
      <c r="D617" s="81"/>
      <c r="E617" s="94"/>
      <c r="F617" s="94"/>
      <c r="H617" s="81"/>
      <c r="U617" s="368"/>
      <c r="V617" s="368"/>
      <c r="W617" s="369"/>
    </row>
    <row r="618" ht="15.75" customHeight="1">
      <c r="A618" s="94"/>
      <c r="B618" s="94"/>
      <c r="C618" s="94"/>
      <c r="D618" s="81"/>
      <c r="E618" s="94"/>
      <c r="F618" s="94"/>
      <c r="H618" s="81"/>
      <c r="U618" s="368"/>
      <c r="V618" s="368"/>
      <c r="W618" s="369"/>
    </row>
    <row r="619" ht="15.75" customHeight="1">
      <c r="A619" s="94"/>
      <c r="B619" s="94"/>
      <c r="C619" s="94"/>
      <c r="D619" s="81"/>
      <c r="E619" s="94"/>
      <c r="F619" s="94"/>
      <c r="H619" s="81"/>
      <c r="U619" s="368"/>
      <c r="V619" s="368"/>
      <c r="W619" s="369"/>
    </row>
    <row r="620" ht="15.75" customHeight="1">
      <c r="A620" s="94"/>
      <c r="B620" s="94"/>
      <c r="C620" s="94"/>
      <c r="D620" s="81"/>
      <c r="E620" s="94"/>
      <c r="F620" s="94"/>
      <c r="H620" s="81"/>
      <c r="U620" s="368"/>
      <c r="V620" s="368"/>
      <c r="W620" s="369"/>
    </row>
    <row r="621" ht="15.75" customHeight="1">
      <c r="A621" s="94"/>
      <c r="B621" s="94"/>
      <c r="C621" s="94"/>
      <c r="D621" s="81"/>
      <c r="E621" s="94"/>
      <c r="F621" s="94"/>
      <c r="H621" s="81"/>
      <c r="U621" s="368"/>
      <c r="V621" s="368"/>
      <c r="W621" s="369"/>
    </row>
    <row r="622" ht="15.75" customHeight="1">
      <c r="A622" s="94"/>
      <c r="B622" s="94"/>
      <c r="C622" s="94"/>
      <c r="D622" s="81"/>
      <c r="E622" s="94"/>
      <c r="F622" s="94"/>
      <c r="H622" s="81"/>
      <c r="U622" s="368"/>
      <c r="V622" s="368"/>
      <c r="W622" s="369"/>
    </row>
    <row r="623" ht="15.75" customHeight="1">
      <c r="A623" s="94"/>
      <c r="B623" s="94"/>
      <c r="C623" s="94"/>
      <c r="D623" s="81"/>
      <c r="E623" s="94"/>
      <c r="F623" s="94"/>
      <c r="H623" s="81"/>
      <c r="U623" s="368"/>
      <c r="V623" s="368"/>
      <c r="W623" s="369"/>
    </row>
    <row r="624" ht="15.75" customHeight="1">
      <c r="A624" s="94"/>
      <c r="B624" s="94"/>
      <c r="C624" s="94"/>
      <c r="D624" s="81"/>
      <c r="E624" s="94"/>
      <c r="F624" s="94"/>
      <c r="H624" s="81"/>
      <c r="U624" s="368"/>
      <c r="V624" s="368"/>
      <c r="W624" s="369"/>
    </row>
    <row r="625" ht="15.75" customHeight="1">
      <c r="A625" s="94"/>
      <c r="B625" s="94"/>
      <c r="C625" s="94"/>
      <c r="D625" s="81"/>
      <c r="E625" s="94"/>
      <c r="F625" s="94"/>
      <c r="H625" s="81"/>
      <c r="U625" s="368"/>
      <c r="V625" s="368"/>
      <c r="W625" s="369"/>
    </row>
    <row r="626" ht="15.75" customHeight="1">
      <c r="A626" s="94"/>
      <c r="B626" s="94"/>
      <c r="C626" s="94"/>
      <c r="D626" s="81"/>
      <c r="E626" s="94"/>
      <c r="F626" s="94"/>
      <c r="H626" s="81"/>
      <c r="U626" s="368"/>
      <c r="V626" s="368"/>
      <c r="W626" s="369"/>
    </row>
    <row r="627" ht="15.75" customHeight="1">
      <c r="A627" s="94"/>
      <c r="B627" s="94"/>
      <c r="C627" s="94"/>
      <c r="D627" s="81"/>
      <c r="E627" s="94"/>
      <c r="F627" s="94"/>
      <c r="H627" s="81"/>
      <c r="U627" s="368"/>
      <c r="V627" s="368"/>
      <c r="W627" s="369"/>
    </row>
    <row r="628" ht="15.75" customHeight="1">
      <c r="A628" s="94"/>
      <c r="B628" s="94"/>
      <c r="C628" s="94"/>
      <c r="D628" s="81"/>
      <c r="E628" s="94"/>
      <c r="F628" s="94"/>
      <c r="H628" s="81"/>
      <c r="U628" s="368"/>
      <c r="V628" s="368"/>
      <c r="W628" s="369"/>
    </row>
    <row r="629" ht="15.75" customHeight="1">
      <c r="A629" s="94"/>
      <c r="B629" s="94"/>
      <c r="C629" s="94"/>
      <c r="D629" s="81"/>
      <c r="E629" s="94"/>
      <c r="F629" s="94"/>
      <c r="H629" s="81"/>
      <c r="U629" s="368"/>
      <c r="V629" s="368"/>
      <c r="W629" s="369"/>
    </row>
    <row r="630" ht="15.75" customHeight="1">
      <c r="A630" s="94"/>
      <c r="B630" s="94"/>
      <c r="C630" s="94"/>
      <c r="D630" s="81"/>
      <c r="E630" s="94"/>
      <c r="F630" s="94"/>
      <c r="H630" s="81"/>
      <c r="U630" s="368"/>
      <c r="V630" s="368"/>
      <c r="W630" s="369"/>
    </row>
    <row r="631" ht="15.75" customHeight="1">
      <c r="A631" s="94"/>
      <c r="B631" s="94"/>
      <c r="C631" s="94"/>
      <c r="D631" s="81"/>
      <c r="E631" s="94"/>
      <c r="F631" s="94"/>
      <c r="H631" s="81"/>
      <c r="U631" s="368"/>
      <c r="V631" s="368"/>
      <c r="W631" s="369"/>
    </row>
    <row r="632" ht="15.75" customHeight="1">
      <c r="A632" s="94"/>
      <c r="B632" s="94"/>
      <c r="C632" s="94"/>
      <c r="D632" s="81"/>
      <c r="E632" s="94"/>
      <c r="F632" s="94"/>
      <c r="H632" s="81"/>
      <c r="U632" s="368"/>
      <c r="V632" s="368"/>
      <c r="W632" s="369"/>
    </row>
    <row r="633" ht="15.75" customHeight="1">
      <c r="A633" s="94"/>
      <c r="B633" s="94"/>
      <c r="C633" s="94"/>
      <c r="D633" s="81"/>
      <c r="E633" s="94"/>
      <c r="F633" s="94"/>
      <c r="H633" s="81"/>
      <c r="U633" s="368"/>
      <c r="V633" s="368"/>
      <c r="W633" s="369"/>
    </row>
    <row r="634" ht="15.75" customHeight="1">
      <c r="A634" s="94"/>
      <c r="B634" s="94"/>
      <c r="C634" s="94"/>
      <c r="D634" s="81"/>
      <c r="E634" s="94"/>
      <c r="F634" s="94"/>
      <c r="H634" s="81"/>
      <c r="U634" s="368"/>
      <c r="V634" s="368"/>
      <c r="W634" s="369"/>
    </row>
    <row r="635" ht="15.75" customHeight="1">
      <c r="A635" s="94"/>
      <c r="B635" s="94"/>
      <c r="C635" s="94"/>
      <c r="D635" s="81"/>
      <c r="E635" s="94"/>
      <c r="F635" s="94"/>
      <c r="H635" s="81"/>
      <c r="U635" s="368"/>
      <c r="V635" s="368"/>
      <c r="W635" s="369"/>
    </row>
    <row r="636" ht="15.75" customHeight="1">
      <c r="A636" s="94"/>
      <c r="B636" s="94"/>
      <c r="C636" s="94"/>
      <c r="D636" s="81"/>
      <c r="E636" s="94"/>
      <c r="F636" s="94"/>
      <c r="H636" s="81"/>
      <c r="U636" s="368"/>
      <c r="V636" s="368"/>
      <c r="W636" s="369"/>
    </row>
    <row r="637" ht="15.75" customHeight="1">
      <c r="A637" s="94"/>
      <c r="B637" s="94"/>
      <c r="C637" s="94"/>
      <c r="D637" s="81"/>
      <c r="E637" s="94"/>
      <c r="F637" s="94"/>
      <c r="H637" s="81"/>
      <c r="U637" s="368"/>
      <c r="V637" s="368"/>
      <c r="W637" s="369"/>
    </row>
    <row r="638" ht="15.75" customHeight="1">
      <c r="A638" s="94"/>
      <c r="B638" s="94"/>
      <c r="C638" s="94"/>
      <c r="D638" s="81"/>
      <c r="E638" s="94"/>
      <c r="F638" s="94"/>
      <c r="H638" s="81"/>
      <c r="U638" s="368"/>
      <c r="V638" s="368"/>
      <c r="W638" s="369"/>
    </row>
    <row r="639" ht="15.75" customHeight="1">
      <c r="A639" s="94"/>
      <c r="B639" s="94"/>
      <c r="C639" s="94"/>
      <c r="D639" s="81"/>
      <c r="E639" s="94"/>
      <c r="F639" s="94"/>
      <c r="H639" s="81"/>
      <c r="U639" s="368"/>
      <c r="V639" s="368"/>
      <c r="W639" s="369"/>
    </row>
    <row r="640" ht="15.75" customHeight="1">
      <c r="A640" s="94"/>
      <c r="B640" s="94"/>
      <c r="C640" s="94"/>
      <c r="D640" s="81"/>
      <c r="E640" s="94"/>
      <c r="F640" s="94"/>
      <c r="H640" s="81"/>
      <c r="U640" s="368"/>
      <c r="V640" s="368"/>
      <c r="W640" s="369"/>
    </row>
    <row r="641" ht="15.75" customHeight="1">
      <c r="A641" s="94"/>
      <c r="B641" s="94"/>
      <c r="C641" s="94"/>
      <c r="D641" s="81"/>
      <c r="E641" s="94"/>
      <c r="F641" s="94"/>
      <c r="H641" s="81"/>
      <c r="U641" s="368"/>
      <c r="V641" s="368"/>
      <c r="W641" s="369"/>
    </row>
    <row r="642" ht="15.75" customHeight="1">
      <c r="A642" s="94"/>
      <c r="B642" s="94"/>
      <c r="C642" s="94"/>
      <c r="D642" s="81"/>
      <c r="E642" s="94"/>
      <c r="F642" s="94"/>
      <c r="H642" s="81"/>
      <c r="U642" s="368"/>
      <c r="V642" s="368"/>
      <c r="W642" s="369"/>
    </row>
    <row r="643" ht="15.75" customHeight="1">
      <c r="A643" s="94"/>
      <c r="B643" s="94"/>
      <c r="C643" s="94"/>
      <c r="D643" s="81"/>
      <c r="E643" s="94"/>
      <c r="F643" s="94"/>
      <c r="H643" s="81"/>
      <c r="U643" s="368"/>
      <c r="V643" s="368"/>
      <c r="W643" s="369"/>
    </row>
    <row r="644" ht="15.75" customHeight="1">
      <c r="A644" s="94"/>
      <c r="B644" s="94"/>
      <c r="C644" s="94"/>
      <c r="D644" s="81"/>
      <c r="E644" s="94"/>
      <c r="F644" s="94"/>
      <c r="H644" s="81"/>
      <c r="U644" s="368"/>
      <c r="V644" s="368"/>
      <c r="W644" s="369"/>
    </row>
    <row r="645" ht="15.75" customHeight="1">
      <c r="A645" s="94"/>
      <c r="B645" s="94"/>
      <c r="C645" s="94"/>
      <c r="D645" s="81"/>
      <c r="E645" s="94"/>
      <c r="F645" s="94"/>
      <c r="H645" s="81"/>
      <c r="U645" s="368"/>
      <c r="V645" s="368"/>
      <c r="W645" s="369"/>
    </row>
    <row r="646" ht="15.75" customHeight="1">
      <c r="A646" s="94"/>
      <c r="B646" s="94"/>
      <c r="C646" s="94"/>
      <c r="D646" s="81"/>
      <c r="E646" s="94"/>
      <c r="F646" s="94"/>
      <c r="H646" s="81"/>
      <c r="U646" s="368"/>
      <c r="V646" s="368"/>
      <c r="W646" s="369"/>
    </row>
    <row r="647" ht="15.75" customHeight="1">
      <c r="A647" s="94"/>
      <c r="B647" s="94"/>
      <c r="C647" s="94"/>
      <c r="D647" s="81"/>
      <c r="E647" s="94"/>
      <c r="F647" s="94"/>
      <c r="H647" s="81"/>
      <c r="U647" s="368"/>
      <c r="V647" s="368"/>
      <c r="W647" s="369"/>
    </row>
    <row r="648" ht="15.75" customHeight="1">
      <c r="A648" s="94"/>
      <c r="B648" s="94"/>
      <c r="C648" s="94"/>
      <c r="D648" s="81"/>
      <c r="E648" s="94"/>
      <c r="F648" s="94"/>
      <c r="H648" s="81"/>
      <c r="U648" s="368"/>
      <c r="V648" s="368"/>
      <c r="W648" s="369"/>
    </row>
    <row r="649" ht="15.75" customHeight="1">
      <c r="A649" s="94"/>
      <c r="B649" s="94"/>
      <c r="C649" s="94"/>
      <c r="D649" s="81"/>
      <c r="E649" s="94"/>
      <c r="F649" s="94"/>
      <c r="H649" s="81"/>
      <c r="U649" s="368"/>
      <c r="V649" s="368"/>
      <c r="W649" s="369"/>
    </row>
    <row r="650" ht="15.75" customHeight="1">
      <c r="A650" s="94"/>
      <c r="B650" s="94"/>
      <c r="C650" s="94"/>
      <c r="D650" s="81"/>
      <c r="E650" s="94"/>
      <c r="F650" s="94"/>
      <c r="H650" s="81"/>
      <c r="U650" s="368"/>
      <c r="V650" s="368"/>
      <c r="W650" s="369"/>
    </row>
    <row r="651" ht="15.75" customHeight="1">
      <c r="A651" s="94"/>
      <c r="B651" s="94"/>
      <c r="C651" s="94"/>
      <c r="D651" s="81"/>
      <c r="E651" s="94"/>
      <c r="F651" s="94"/>
      <c r="H651" s="81"/>
      <c r="U651" s="368"/>
      <c r="V651" s="368"/>
      <c r="W651" s="369"/>
    </row>
    <row r="652" ht="15.75" customHeight="1">
      <c r="A652" s="94"/>
      <c r="B652" s="94"/>
      <c r="C652" s="94"/>
      <c r="D652" s="81"/>
      <c r="E652" s="94"/>
      <c r="F652" s="94"/>
      <c r="H652" s="81"/>
      <c r="U652" s="368"/>
      <c r="V652" s="368"/>
      <c r="W652" s="369"/>
    </row>
    <row r="653" ht="15.75" customHeight="1">
      <c r="A653" s="94"/>
      <c r="B653" s="94"/>
      <c r="C653" s="94"/>
      <c r="D653" s="81"/>
      <c r="E653" s="94"/>
      <c r="F653" s="94"/>
      <c r="H653" s="81"/>
      <c r="U653" s="368"/>
      <c r="V653" s="368"/>
      <c r="W653" s="369"/>
    </row>
    <row r="654" ht="15.75" customHeight="1">
      <c r="A654" s="94"/>
      <c r="B654" s="94"/>
      <c r="C654" s="94"/>
      <c r="D654" s="81"/>
      <c r="E654" s="94"/>
      <c r="F654" s="94"/>
      <c r="H654" s="81"/>
      <c r="U654" s="368"/>
      <c r="V654" s="368"/>
      <c r="W654" s="369"/>
    </row>
    <row r="655" ht="15.75" customHeight="1">
      <c r="A655" s="94"/>
      <c r="B655" s="94"/>
      <c r="C655" s="94"/>
      <c r="D655" s="81"/>
      <c r="E655" s="94"/>
      <c r="F655" s="94"/>
      <c r="H655" s="81"/>
      <c r="U655" s="368"/>
      <c r="V655" s="368"/>
      <c r="W655" s="369"/>
    </row>
    <row r="656" ht="15.75" customHeight="1">
      <c r="A656" s="94"/>
      <c r="B656" s="94"/>
      <c r="C656" s="94"/>
      <c r="D656" s="81"/>
      <c r="E656" s="94"/>
      <c r="F656" s="94"/>
      <c r="H656" s="81"/>
      <c r="U656" s="368"/>
      <c r="V656" s="368"/>
      <c r="W656" s="369"/>
    </row>
    <row r="657" ht="15.75" customHeight="1">
      <c r="A657" s="94"/>
      <c r="B657" s="94"/>
      <c r="C657" s="94"/>
      <c r="D657" s="81"/>
      <c r="E657" s="94"/>
      <c r="F657" s="94"/>
      <c r="H657" s="81"/>
      <c r="U657" s="368"/>
      <c r="V657" s="368"/>
      <c r="W657" s="369"/>
    </row>
    <row r="658" ht="15.75" customHeight="1">
      <c r="A658" s="94"/>
      <c r="B658" s="94"/>
      <c r="C658" s="94"/>
      <c r="D658" s="81"/>
      <c r="E658" s="94"/>
      <c r="F658" s="94"/>
      <c r="H658" s="81"/>
      <c r="U658" s="368"/>
      <c r="V658" s="368"/>
      <c r="W658" s="369"/>
    </row>
    <row r="659" ht="15.75" customHeight="1">
      <c r="A659" s="94"/>
      <c r="B659" s="94"/>
      <c r="C659" s="94"/>
      <c r="D659" s="81"/>
      <c r="E659" s="94"/>
      <c r="F659" s="94"/>
      <c r="H659" s="81"/>
      <c r="U659" s="368"/>
      <c r="V659" s="368"/>
      <c r="W659" s="369"/>
    </row>
    <row r="660" ht="15.75" customHeight="1">
      <c r="A660" s="94"/>
      <c r="B660" s="94"/>
      <c r="C660" s="94"/>
      <c r="D660" s="81"/>
      <c r="E660" s="94"/>
      <c r="F660" s="94"/>
      <c r="H660" s="81"/>
      <c r="U660" s="368"/>
      <c r="V660" s="368"/>
      <c r="W660" s="369"/>
    </row>
    <row r="661" ht="15.75" customHeight="1">
      <c r="A661" s="94"/>
      <c r="B661" s="94"/>
      <c r="C661" s="94"/>
      <c r="D661" s="81"/>
      <c r="E661" s="94"/>
      <c r="F661" s="94"/>
      <c r="H661" s="81"/>
      <c r="U661" s="368"/>
      <c r="V661" s="368"/>
      <c r="W661" s="369"/>
    </row>
    <row r="662" ht="15.75" customHeight="1">
      <c r="A662" s="94"/>
      <c r="B662" s="94"/>
      <c r="C662" s="94"/>
      <c r="D662" s="81"/>
      <c r="E662" s="94"/>
      <c r="F662" s="94"/>
      <c r="H662" s="81"/>
      <c r="U662" s="368"/>
      <c r="V662" s="368"/>
      <c r="W662" s="369"/>
    </row>
    <row r="663" ht="15.75" customHeight="1">
      <c r="A663" s="94"/>
      <c r="B663" s="94"/>
      <c r="C663" s="94"/>
      <c r="D663" s="81"/>
      <c r="E663" s="94"/>
      <c r="F663" s="94"/>
      <c r="H663" s="81"/>
      <c r="U663" s="368"/>
      <c r="V663" s="368"/>
      <c r="W663" s="369"/>
    </row>
    <row r="664" ht="15.75" customHeight="1">
      <c r="A664" s="94"/>
      <c r="B664" s="94"/>
      <c r="C664" s="94"/>
      <c r="D664" s="81"/>
      <c r="E664" s="94"/>
      <c r="F664" s="94"/>
      <c r="H664" s="81"/>
      <c r="U664" s="368"/>
      <c r="V664" s="368"/>
      <c r="W664" s="369"/>
    </row>
    <row r="665" ht="15.75" customHeight="1">
      <c r="A665" s="94"/>
      <c r="B665" s="94"/>
      <c r="C665" s="94"/>
      <c r="D665" s="81"/>
      <c r="E665" s="94"/>
      <c r="F665" s="94"/>
      <c r="H665" s="81"/>
      <c r="U665" s="368"/>
      <c r="V665" s="368"/>
      <c r="W665" s="369"/>
    </row>
    <row r="666" ht="15.75" customHeight="1">
      <c r="A666" s="94"/>
      <c r="B666" s="94"/>
      <c r="C666" s="94"/>
      <c r="D666" s="81"/>
      <c r="E666" s="94"/>
      <c r="F666" s="94"/>
      <c r="H666" s="81"/>
      <c r="U666" s="368"/>
      <c r="V666" s="368"/>
      <c r="W666" s="369"/>
    </row>
    <row r="667" ht="15.75" customHeight="1">
      <c r="A667" s="94"/>
      <c r="B667" s="94"/>
      <c r="C667" s="94"/>
      <c r="D667" s="81"/>
      <c r="E667" s="94"/>
      <c r="F667" s="94"/>
      <c r="H667" s="81"/>
      <c r="U667" s="368"/>
      <c r="V667" s="368"/>
      <c r="W667" s="369"/>
    </row>
    <row r="668" ht="15.75" customHeight="1">
      <c r="A668" s="94"/>
      <c r="B668" s="94"/>
      <c r="C668" s="94"/>
      <c r="D668" s="81"/>
      <c r="E668" s="94"/>
      <c r="F668" s="94"/>
      <c r="H668" s="81"/>
      <c r="U668" s="368"/>
      <c r="V668" s="368"/>
      <c r="W668" s="369"/>
    </row>
    <row r="669" ht="15.75" customHeight="1">
      <c r="A669" s="94"/>
      <c r="B669" s="94"/>
      <c r="C669" s="94"/>
      <c r="D669" s="81"/>
      <c r="E669" s="94"/>
      <c r="F669" s="94"/>
      <c r="H669" s="81"/>
      <c r="U669" s="368"/>
      <c r="V669" s="368"/>
      <c r="W669" s="369"/>
    </row>
    <row r="670" ht="15.75" customHeight="1">
      <c r="A670" s="94"/>
      <c r="B670" s="94"/>
      <c r="C670" s="94"/>
      <c r="D670" s="81"/>
      <c r="E670" s="94"/>
      <c r="F670" s="94"/>
      <c r="H670" s="81"/>
      <c r="U670" s="368"/>
      <c r="V670" s="368"/>
      <c r="W670" s="369"/>
    </row>
    <row r="671" ht="15.75" customHeight="1">
      <c r="A671" s="94"/>
      <c r="B671" s="94"/>
      <c r="C671" s="94"/>
      <c r="D671" s="81"/>
      <c r="E671" s="94"/>
      <c r="F671" s="94"/>
      <c r="H671" s="81"/>
      <c r="U671" s="368"/>
      <c r="V671" s="368"/>
      <c r="W671" s="369"/>
    </row>
    <row r="672" ht="15.75" customHeight="1">
      <c r="A672" s="94"/>
      <c r="B672" s="94"/>
      <c r="C672" s="94"/>
      <c r="D672" s="81"/>
      <c r="E672" s="94"/>
      <c r="F672" s="94"/>
      <c r="H672" s="81"/>
      <c r="U672" s="368"/>
      <c r="V672" s="368"/>
      <c r="W672" s="369"/>
    </row>
    <row r="673" ht="15.75" customHeight="1">
      <c r="A673" s="94"/>
      <c r="B673" s="94"/>
      <c r="C673" s="94"/>
      <c r="D673" s="81"/>
      <c r="E673" s="94"/>
      <c r="F673" s="94"/>
      <c r="H673" s="81"/>
      <c r="U673" s="368"/>
      <c r="V673" s="368"/>
      <c r="W673" s="369"/>
    </row>
    <row r="674" ht="15.75" customHeight="1">
      <c r="A674" s="94"/>
      <c r="B674" s="94"/>
      <c r="C674" s="94"/>
      <c r="D674" s="81"/>
      <c r="E674" s="94"/>
      <c r="F674" s="94"/>
      <c r="H674" s="81"/>
      <c r="U674" s="368"/>
      <c r="V674" s="368"/>
      <c r="W674" s="369"/>
    </row>
    <row r="675" ht="15.75" customHeight="1">
      <c r="A675" s="94"/>
      <c r="B675" s="94"/>
      <c r="C675" s="94"/>
      <c r="D675" s="81"/>
      <c r="E675" s="94"/>
      <c r="F675" s="94"/>
      <c r="H675" s="81"/>
      <c r="U675" s="368"/>
      <c r="V675" s="368"/>
      <c r="W675" s="369"/>
    </row>
    <row r="676" ht="15.75" customHeight="1">
      <c r="A676" s="94"/>
      <c r="B676" s="94"/>
      <c r="C676" s="94"/>
      <c r="D676" s="81"/>
      <c r="E676" s="94"/>
      <c r="F676" s="94"/>
      <c r="H676" s="81"/>
      <c r="U676" s="368"/>
      <c r="V676" s="368"/>
      <c r="W676" s="369"/>
    </row>
    <row r="677" ht="15.75" customHeight="1">
      <c r="A677" s="94"/>
      <c r="B677" s="94"/>
      <c r="C677" s="94"/>
      <c r="D677" s="81"/>
      <c r="E677" s="94"/>
      <c r="F677" s="94"/>
      <c r="H677" s="81"/>
      <c r="U677" s="368"/>
      <c r="V677" s="368"/>
      <c r="W677" s="369"/>
    </row>
    <row r="678" ht="15.75" customHeight="1">
      <c r="A678" s="94"/>
      <c r="B678" s="94"/>
      <c r="C678" s="94"/>
      <c r="D678" s="81"/>
      <c r="E678" s="94"/>
      <c r="F678" s="94"/>
      <c r="H678" s="81"/>
      <c r="U678" s="368"/>
      <c r="V678" s="368"/>
      <c r="W678" s="369"/>
    </row>
    <row r="679" ht="15.75" customHeight="1">
      <c r="A679" s="94"/>
      <c r="B679" s="94"/>
      <c r="C679" s="94"/>
      <c r="D679" s="81"/>
      <c r="E679" s="94"/>
      <c r="F679" s="94"/>
      <c r="H679" s="81"/>
      <c r="U679" s="368"/>
      <c r="V679" s="368"/>
      <c r="W679" s="369"/>
    </row>
    <row r="680" ht="15.75" customHeight="1">
      <c r="A680" s="94"/>
      <c r="B680" s="94"/>
      <c r="C680" s="94"/>
      <c r="D680" s="81"/>
      <c r="E680" s="94"/>
      <c r="F680" s="94"/>
      <c r="H680" s="81"/>
      <c r="U680" s="368"/>
      <c r="V680" s="368"/>
      <c r="W680" s="369"/>
    </row>
    <row r="681" ht="15.75" customHeight="1">
      <c r="A681" s="94"/>
      <c r="B681" s="94"/>
      <c r="C681" s="94"/>
      <c r="D681" s="81"/>
      <c r="E681" s="94"/>
      <c r="F681" s="94"/>
      <c r="H681" s="81"/>
      <c r="U681" s="368"/>
      <c r="V681" s="368"/>
      <c r="W681" s="369"/>
    </row>
    <row r="682" ht="15.75" customHeight="1">
      <c r="A682" s="94"/>
      <c r="B682" s="94"/>
      <c r="C682" s="94"/>
      <c r="D682" s="81"/>
      <c r="E682" s="94"/>
      <c r="F682" s="94"/>
      <c r="H682" s="81"/>
      <c r="U682" s="368"/>
      <c r="V682" s="368"/>
      <c r="W682" s="369"/>
    </row>
    <row r="683" ht="15.75" customHeight="1">
      <c r="A683" s="94"/>
      <c r="B683" s="94"/>
      <c r="C683" s="94"/>
      <c r="D683" s="81"/>
      <c r="E683" s="94"/>
      <c r="F683" s="94"/>
      <c r="H683" s="81"/>
      <c r="U683" s="368"/>
      <c r="V683" s="368"/>
      <c r="W683" s="369"/>
    </row>
    <row r="684" ht="15.75" customHeight="1">
      <c r="A684" s="94"/>
      <c r="B684" s="94"/>
      <c r="C684" s="94"/>
      <c r="D684" s="81"/>
      <c r="E684" s="94"/>
      <c r="F684" s="94"/>
      <c r="H684" s="81"/>
      <c r="U684" s="368"/>
      <c r="V684" s="368"/>
      <c r="W684" s="369"/>
    </row>
    <row r="685" ht="15.75" customHeight="1">
      <c r="A685" s="94"/>
      <c r="B685" s="94"/>
      <c r="C685" s="94"/>
      <c r="D685" s="81"/>
      <c r="E685" s="94"/>
      <c r="F685" s="94"/>
      <c r="H685" s="81"/>
      <c r="U685" s="368"/>
      <c r="V685" s="368"/>
      <c r="W685" s="369"/>
    </row>
    <row r="686" ht="15.75" customHeight="1">
      <c r="A686" s="94"/>
      <c r="B686" s="94"/>
      <c r="C686" s="94"/>
      <c r="D686" s="81"/>
      <c r="E686" s="94"/>
      <c r="F686" s="94"/>
      <c r="H686" s="81"/>
      <c r="U686" s="368"/>
      <c r="V686" s="368"/>
      <c r="W686" s="369"/>
    </row>
    <row r="687" ht="15.75" customHeight="1">
      <c r="A687" s="94"/>
      <c r="B687" s="94"/>
      <c r="C687" s="94"/>
      <c r="D687" s="81"/>
      <c r="E687" s="94"/>
      <c r="F687" s="94"/>
      <c r="H687" s="81"/>
      <c r="U687" s="368"/>
      <c r="V687" s="368"/>
      <c r="W687" s="369"/>
    </row>
    <row r="688" ht="15.75" customHeight="1">
      <c r="A688" s="94"/>
      <c r="B688" s="94"/>
      <c r="C688" s="94"/>
      <c r="D688" s="81"/>
      <c r="E688" s="94"/>
      <c r="F688" s="94"/>
      <c r="H688" s="81"/>
      <c r="U688" s="368"/>
      <c r="V688" s="368"/>
      <c r="W688" s="369"/>
    </row>
    <row r="689" ht="15.75" customHeight="1">
      <c r="A689" s="94"/>
      <c r="B689" s="94"/>
      <c r="C689" s="94"/>
      <c r="D689" s="81"/>
      <c r="E689" s="94"/>
      <c r="F689" s="94"/>
      <c r="H689" s="81"/>
      <c r="U689" s="368"/>
      <c r="V689" s="368"/>
      <c r="W689" s="369"/>
    </row>
    <row r="690" ht="15.75" customHeight="1">
      <c r="A690" s="94"/>
      <c r="B690" s="94"/>
      <c r="C690" s="94"/>
      <c r="D690" s="81"/>
      <c r="E690" s="94"/>
      <c r="F690" s="94"/>
      <c r="H690" s="81"/>
      <c r="U690" s="368"/>
      <c r="V690" s="368"/>
      <c r="W690" s="369"/>
    </row>
    <row r="691" ht="15.75" customHeight="1">
      <c r="A691" s="94"/>
      <c r="B691" s="94"/>
      <c r="C691" s="94"/>
      <c r="D691" s="81"/>
      <c r="E691" s="94"/>
      <c r="F691" s="94"/>
      <c r="H691" s="81"/>
      <c r="U691" s="368"/>
      <c r="V691" s="368"/>
      <c r="W691" s="369"/>
    </row>
    <row r="692" ht="15.75" customHeight="1">
      <c r="A692" s="94"/>
      <c r="B692" s="94"/>
      <c r="C692" s="94"/>
      <c r="D692" s="81"/>
      <c r="E692" s="94"/>
      <c r="F692" s="94"/>
      <c r="H692" s="81"/>
      <c r="U692" s="368"/>
      <c r="V692" s="368"/>
      <c r="W692" s="369"/>
    </row>
    <row r="693" ht="15.75" customHeight="1">
      <c r="A693" s="94"/>
      <c r="B693" s="94"/>
      <c r="C693" s="94"/>
      <c r="D693" s="81"/>
      <c r="E693" s="94"/>
      <c r="F693" s="94"/>
      <c r="H693" s="81"/>
      <c r="U693" s="368"/>
      <c r="V693" s="368"/>
      <c r="W693" s="369"/>
    </row>
    <row r="694" ht="15.75" customHeight="1">
      <c r="A694" s="94"/>
      <c r="B694" s="94"/>
      <c r="C694" s="94"/>
      <c r="D694" s="81"/>
      <c r="E694" s="94"/>
      <c r="F694" s="94"/>
      <c r="H694" s="81"/>
      <c r="U694" s="368"/>
      <c r="V694" s="368"/>
      <c r="W694" s="369"/>
    </row>
    <row r="695" ht="15.75" customHeight="1">
      <c r="A695" s="94"/>
      <c r="B695" s="94"/>
      <c r="C695" s="94"/>
      <c r="D695" s="81"/>
      <c r="E695" s="94"/>
      <c r="F695" s="94"/>
      <c r="H695" s="81"/>
      <c r="U695" s="368"/>
      <c r="V695" s="368"/>
      <c r="W695" s="369"/>
    </row>
    <row r="696" ht="15.75" customHeight="1">
      <c r="A696" s="94"/>
      <c r="B696" s="94"/>
      <c r="C696" s="94"/>
      <c r="D696" s="81"/>
      <c r="E696" s="94"/>
      <c r="F696" s="94"/>
      <c r="H696" s="81"/>
      <c r="U696" s="368"/>
      <c r="V696" s="368"/>
      <c r="W696" s="369"/>
    </row>
    <row r="697" ht="15.75" customHeight="1">
      <c r="A697" s="94"/>
      <c r="B697" s="94"/>
      <c r="C697" s="94"/>
      <c r="D697" s="81"/>
      <c r="E697" s="94"/>
      <c r="F697" s="94"/>
      <c r="H697" s="81"/>
      <c r="U697" s="368"/>
      <c r="V697" s="368"/>
      <c r="W697" s="369"/>
    </row>
    <row r="698" ht="15.75" customHeight="1">
      <c r="A698" s="94"/>
      <c r="B698" s="94"/>
      <c r="C698" s="94"/>
      <c r="D698" s="81"/>
      <c r="E698" s="94"/>
      <c r="F698" s="94"/>
      <c r="H698" s="81"/>
      <c r="U698" s="368"/>
      <c r="V698" s="368"/>
      <c r="W698" s="369"/>
    </row>
    <row r="699" ht="15.75" customHeight="1">
      <c r="A699" s="94"/>
      <c r="B699" s="94"/>
      <c r="C699" s="94"/>
      <c r="D699" s="81"/>
      <c r="E699" s="94"/>
      <c r="F699" s="94"/>
      <c r="H699" s="81"/>
      <c r="U699" s="368"/>
      <c r="V699" s="368"/>
      <c r="W699" s="369"/>
    </row>
    <row r="700" ht="15.75" customHeight="1">
      <c r="A700" s="94"/>
      <c r="B700" s="94"/>
      <c r="C700" s="94"/>
      <c r="D700" s="81"/>
      <c r="E700" s="94"/>
      <c r="F700" s="94"/>
      <c r="H700" s="81"/>
      <c r="U700" s="368"/>
      <c r="V700" s="368"/>
      <c r="W700" s="369"/>
    </row>
    <row r="701" ht="15.75" customHeight="1">
      <c r="A701" s="94"/>
      <c r="B701" s="94"/>
      <c r="C701" s="94"/>
      <c r="D701" s="81"/>
      <c r="E701" s="94"/>
      <c r="F701" s="94"/>
      <c r="H701" s="81"/>
      <c r="U701" s="368"/>
      <c r="V701" s="368"/>
      <c r="W701" s="369"/>
    </row>
    <row r="702" ht="15.75" customHeight="1">
      <c r="A702" s="94"/>
      <c r="B702" s="94"/>
      <c r="C702" s="94"/>
      <c r="D702" s="81"/>
      <c r="E702" s="94"/>
      <c r="F702" s="94"/>
      <c r="H702" s="81"/>
      <c r="U702" s="368"/>
      <c r="V702" s="368"/>
      <c r="W702" s="369"/>
    </row>
    <row r="703" ht="15.75" customHeight="1">
      <c r="A703" s="94"/>
      <c r="B703" s="94"/>
      <c r="C703" s="94"/>
      <c r="D703" s="81"/>
      <c r="E703" s="94"/>
      <c r="F703" s="94"/>
      <c r="H703" s="81"/>
      <c r="U703" s="368"/>
      <c r="V703" s="368"/>
      <c r="W703" s="369"/>
    </row>
    <row r="704" ht="15.75" customHeight="1">
      <c r="A704" s="94"/>
      <c r="B704" s="94"/>
      <c r="C704" s="94"/>
      <c r="D704" s="81"/>
      <c r="E704" s="94"/>
      <c r="F704" s="94"/>
      <c r="H704" s="81"/>
      <c r="U704" s="368"/>
      <c r="V704" s="368"/>
      <c r="W704" s="369"/>
    </row>
    <row r="705" ht="15.75" customHeight="1">
      <c r="A705" s="94"/>
      <c r="B705" s="94"/>
      <c r="C705" s="94"/>
      <c r="D705" s="81"/>
      <c r="E705" s="94"/>
      <c r="F705" s="94"/>
      <c r="H705" s="81"/>
      <c r="U705" s="368"/>
      <c r="V705" s="368"/>
      <c r="W705" s="369"/>
    </row>
    <row r="706" ht="15.75" customHeight="1">
      <c r="A706" s="94"/>
      <c r="B706" s="94"/>
      <c r="C706" s="94"/>
      <c r="D706" s="81"/>
      <c r="E706" s="94"/>
      <c r="F706" s="94"/>
      <c r="H706" s="81"/>
      <c r="U706" s="368"/>
      <c r="V706" s="368"/>
      <c r="W706" s="369"/>
    </row>
    <row r="707" ht="15.75" customHeight="1">
      <c r="A707" s="94"/>
      <c r="B707" s="94"/>
      <c r="C707" s="94"/>
      <c r="D707" s="81"/>
      <c r="E707" s="94"/>
      <c r="F707" s="94"/>
      <c r="H707" s="81"/>
      <c r="U707" s="368"/>
      <c r="V707" s="368"/>
      <c r="W707" s="369"/>
    </row>
    <row r="708" ht="15.75" customHeight="1">
      <c r="A708" s="94"/>
      <c r="B708" s="94"/>
      <c r="C708" s="94"/>
      <c r="D708" s="81"/>
      <c r="E708" s="94"/>
      <c r="F708" s="94"/>
      <c r="H708" s="81"/>
      <c r="U708" s="368"/>
      <c r="V708" s="368"/>
      <c r="W708" s="369"/>
    </row>
    <row r="709" ht="15.75" customHeight="1">
      <c r="A709" s="94"/>
      <c r="B709" s="94"/>
      <c r="C709" s="94"/>
      <c r="D709" s="81"/>
      <c r="E709" s="94"/>
      <c r="F709" s="94"/>
      <c r="H709" s="81"/>
      <c r="U709" s="368"/>
      <c r="V709" s="368"/>
      <c r="W709" s="369"/>
    </row>
    <row r="710" ht="15.75" customHeight="1">
      <c r="A710" s="94"/>
      <c r="B710" s="94"/>
      <c r="C710" s="94"/>
      <c r="D710" s="81"/>
      <c r="E710" s="94"/>
      <c r="F710" s="94"/>
      <c r="H710" s="81"/>
      <c r="U710" s="368"/>
      <c r="V710" s="368"/>
      <c r="W710" s="369"/>
    </row>
    <row r="711" ht="15.75" customHeight="1">
      <c r="A711" s="94"/>
      <c r="B711" s="94"/>
      <c r="C711" s="94"/>
      <c r="D711" s="81"/>
      <c r="E711" s="94"/>
      <c r="F711" s="94"/>
      <c r="H711" s="81"/>
      <c r="U711" s="368"/>
      <c r="V711" s="368"/>
      <c r="W711" s="369"/>
    </row>
    <row r="712" ht="15.75" customHeight="1">
      <c r="A712" s="94"/>
      <c r="B712" s="94"/>
      <c r="C712" s="94"/>
      <c r="D712" s="81"/>
      <c r="E712" s="94"/>
      <c r="F712" s="94"/>
      <c r="H712" s="81"/>
      <c r="U712" s="368"/>
      <c r="V712" s="368"/>
      <c r="W712" s="369"/>
    </row>
    <row r="713" ht="15.75" customHeight="1">
      <c r="A713" s="94"/>
      <c r="B713" s="94"/>
      <c r="C713" s="94"/>
      <c r="D713" s="81"/>
      <c r="E713" s="94"/>
      <c r="F713" s="94"/>
      <c r="H713" s="81"/>
      <c r="U713" s="368"/>
      <c r="V713" s="368"/>
      <c r="W713" s="369"/>
    </row>
    <row r="714" ht="15.75" customHeight="1">
      <c r="A714" s="94"/>
      <c r="B714" s="94"/>
      <c r="C714" s="94"/>
      <c r="D714" s="81"/>
      <c r="E714" s="94"/>
      <c r="F714" s="94"/>
      <c r="H714" s="81"/>
      <c r="U714" s="368"/>
      <c r="V714" s="368"/>
      <c r="W714" s="369"/>
    </row>
    <row r="715" ht="15.75" customHeight="1">
      <c r="A715" s="94"/>
      <c r="B715" s="94"/>
      <c r="C715" s="94"/>
      <c r="D715" s="81"/>
      <c r="E715" s="94"/>
      <c r="F715" s="94"/>
      <c r="H715" s="81"/>
      <c r="U715" s="368"/>
      <c r="V715" s="368"/>
      <c r="W715" s="369"/>
    </row>
    <row r="716" ht="15.75" customHeight="1">
      <c r="A716" s="94"/>
      <c r="B716" s="94"/>
      <c r="C716" s="94"/>
      <c r="D716" s="81"/>
      <c r="E716" s="94"/>
      <c r="F716" s="94"/>
      <c r="H716" s="81"/>
      <c r="U716" s="368"/>
      <c r="V716" s="368"/>
      <c r="W716" s="369"/>
    </row>
    <row r="717" ht="15.75" customHeight="1">
      <c r="A717" s="94"/>
      <c r="B717" s="94"/>
      <c r="C717" s="94"/>
      <c r="D717" s="81"/>
      <c r="E717" s="94"/>
      <c r="F717" s="94"/>
      <c r="H717" s="81"/>
      <c r="U717" s="368"/>
      <c r="V717" s="368"/>
      <c r="W717" s="369"/>
    </row>
    <row r="718" ht="15.75" customHeight="1">
      <c r="A718" s="94"/>
      <c r="B718" s="94"/>
      <c r="C718" s="94"/>
      <c r="D718" s="81"/>
      <c r="E718" s="94"/>
      <c r="F718" s="94"/>
      <c r="H718" s="81"/>
      <c r="U718" s="368"/>
      <c r="V718" s="368"/>
      <c r="W718" s="369"/>
    </row>
    <row r="719" ht="15.75" customHeight="1">
      <c r="A719" s="94"/>
      <c r="B719" s="94"/>
      <c r="C719" s="94"/>
      <c r="D719" s="81"/>
      <c r="E719" s="94"/>
      <c r="F719" s="94"/>
      <c r="H719" s="81"/>
      <c r="U719" s="368"/>
      <c r="V719" s="368"/>
      <c r="W719" s="369"/>
    </row>
    <row r="720" ht="15.75" customHeight="1">
      <c r="A720" s="94"/>
      <c r="B720" s="94"/>
      <c r="C720" s="94"/>
      <c r="D720" s="81"/>
      <c r="E720" s="94"/>
      <c r="F720" s="94"/>
      <c r="H720" s="81"/>
      <c r="U720" s="368"/>
      <c r="V720" s="368"/>
      <c r="W720" s="369"/>
    </row>
    <row r="721" ht="15.75" customHeight="1">
      <c r="A721" s="94"/>
      <c r="B721" s="94"/>
      <c r="C721" s="94"/>
      <c r="D721" s="81"/>
      <c r="E721" s="94"/>
      <c r="F721" s="94"/>
      <c r="H721" s="81"/>
      <c r="U721" s="368"/>
      <c r="V721" s="368"/>
      <c r="W721" s="369"/>
    </row>
    <row r="722" ht="15.75" customHeight="1">
      <c r="A722" s="94"/>
      <c r="B722" s="94"/>
      <c r="C722" s="94"/>
      <c r="D722" s="81"/>
      <c r="E722" s="94"/>
      <c r="F722" s="94"/>
      <c r="H722" s="81"/>
      <c r="U722" s="368"/>
      <c r="V722" s="368"/>
      <c r="W722" s="369"/>
    </row>
    <row r="723" ht="15.75" customHeight="1">
      <c r="A723" s="94"/>
      <c r="B723" s="94"/>
      <c r="C723" s="94"/>
      <c r="D723" s="81"/>
      <c r="E723" s="94"/>
      <c r="F723" s="94"/>
      <c r="H723" s="81"/>
      <c r="U723" s="368"/>
      <c r="V723" s="368"/>
      <c r="W723" s="369"/>
    </row>
    <row r="724" ht="15.75" customHeight="1">
      <c r="A724" s="94"/>
      <c r="B724" s="94"/>
      <c r="C724" s="94"/>
      <c r="D724" s="81"/>
      <c r="E724" s="94"/>
      <c r="F724" s="94"/>
      <c r="H724" s="81"/>
      <c r="U724" s="368"/>
      <c r="V724" s="368"/>
      <c r="W724" s="369"/>
    </row>
    <row r="725" ht="15.75" customHeight="1">
      <c r="A725" s="94"/>
      <c r="B725" s="94"/>
      <c r="C725" s="94"/>
      <c r="D725" s="81"/>
      <c r="E725" s="94"/>
      <c r="F725" s="94"/>
      <c r="H725" s="81"/>
      <c r="U725" s="368"/>
      <c r="V725" s="368"/>
      <c r="W725" s="369"/>
    </row>
    <row r="726" ht="15.75" customHeight="1">
      <c r="A726" s="94"/>
      <c r="B726" s="94"/>
      <c r="C726" s="94"/>
      <c r="D726" s="81"/>
      <c r="E726" s="94"/>
      <c r="F726" s="94"/>
      <c r="H726" s="81"/>
      <c r="U726" s="368"/>
      <c r="V726" s="368"/>
      <c r="W726" s="369"/>
    </row>
    <row r="727" ht="15.75" customHeight="1">
      <c r="A727" s="94"/>
      <c r="B727" s="94"/>
      <c r="C727" s="94"/>
      <c r="D727" s="81"/>
      <c r="E727" s="94"/>
      <c r="F727" s="94"/>
      <c r="H727" s="81"/>
      <c r="U727" s="368"/>
      <c r="V727" s="368"/>
      <c r="W727" s="369"/>
    </row>
    <row r="728" ht="15.75" customHeight="1">
      <c r="A728" s="94"/>
      <c r="B728" s="94"/>
      <c r="C728" s="94"/>
      <c r="D728" s="81"/>
      <c r="E728" s="94"/>
      <c r="F728" s="94"/>
      <c r="H728" s="81"/>
      <c r="U728" s="368"/>
      <c r="V728" s="368"/>
      <c r="W728" s="369"/>
    </row>
    <row r="729" ht="15.75" customHeight="1">
      <c r="A729" s="94"/>
      <c r="B729" s="94"/>
      <c r="C729" s="94"/>
      <c r="D729" s="81"/>
      <c r="E729" s="94"/>
      <c r="F729" s="94"/>
      <c r="H729" s="81"/>
      <c r="U729" s="368"/>
      <c r="V729" s="368"/>
      <c r="W729" s="369"/>
    </row>
    <row r="730" ht="15.75" customHeight="1">
      <c r="A730" s="94"/>
      <c r="B730" s="94"/>
      <c r="C730" s="94"/>
      <c r="D730" s="81"/>
      <c r="E730" s="94"/>
      <c r="F730" s="94"/>
      <c r="H730" s="81"/>
      <c r="U730" s="368"/>
      <c r="V730" s="368"/>
      <c r="W730" s="369"/>
    </row>
    <row r="731" ht="15.75" customHeight="1">
      <c r="A731" s="94"/>
      <c r="B731" s="94"/>
      <c r="C731" s="94"/>
      <c r="D731" s="81"/>
      <c r="E731" s="94"/>
      <c r="F731" s="94"/>
      <c r="H731" s="81"/>
      <c r="U731" s="368"/>
      <c r="V731" s="368"/>
      <c r="W731" s="369"/>
    </row>
    <row r="732" ht="15.75" customHeight="1">
      <c r="A732" s="94"/>
      <c r="B732" s="94"/>
      <c r="C732" s="94"/>
      <c r="D732" s="81"/>
      <c r="E732" s="94"/>
      <c r="F732" s="94"/>
      <c r="H732" s="81"/>
      <c r="U732" s="368"/>
      <c r="V732" s="368"/>
      <c r="W732" s="369"/>
    </row>
    <row r="733" ht="15.75" customHeight="1">
      <c r="A733" s="94"/>
      <c r="B733" s="94"/>
      <c r="C733" s="94"/>
      <c r="D733" s="81"/>
      <c r="E733" s="94"/>
      <c r="F733" s="94"/>
      <c r="H733" s="81"/>
      <c r="U733" s="368"/>
      <c r="V733" s="368"/>
      <c r="W733" s="369"/>
    </row>
    <row r="734" ht="15.75" customHeight="1">
      <c r="A734" s="94"/>
      <c r="B734" s="94"/>
      <c r="C734" s="94"/>
      <c r="D734" s="81"/>
      <c r="E734" s="94"/>
      <c r="F734" s="94"/>
      <c r="H734" s="81"/>
      <c r="U734" s="368"/>
      <c r="V734" s="368"/>
      <c r="W734" s="369"/>
    </row>
    <row r="735" ht="15.75" customHeight="1">
      <c r="A735" s="94"/>
      <c r="B735" s="94"/>
      <c r="C735" s="94"/>
      <c r="D735" s="81"/>
      <c r="E735" s="94"/>
      <c r="F735" s="94"/>
      <c r="H735" s="81"/>
      <c r="U735" s="368"/>
      <c r="V735" s="368"/>
      <c r="W735" s="369"/>
    </row>
    <row r="736" ht="15.75" customHeight="1">
      <c r="A736" s="94"/>
      <c r="B736" s="94"/>
      <c r="C736" s="94"/>
      <c r="D736" s="81"/>
      <c r="E736" s="94"/>
      <c r="F736" s="94"/>
      <c r="H736" s="81"/>
      <c r="U736" s="368"/>
      <c r="V736" s="368"/>
      <c r="W736" s="369"/>
    </row>
    <row r="737" ht="15.75" customHeight="1">
      <c r="A737" s="94"/>
      <c r="B737" s="94"/>
      <c r="C737" s="94"/>
      <c r="D737" s="81"/>
      <c r="E737" s="94"/>
      <c r="F737" s="94"/>
      <c r="H737" s="81"/>
      <c r="U737" s="368"/>
      <c r="V737" s="368"/>
      <c r="W737" s="369"/>
    </row>
    <row r="738" ht="15.75" customHeight="1">
      <c r="A738" s="94"/>
      <c r="B738" s="94"/>
      <c r="C738" s="94"/>
      <c r="D738" s="81"/>
      <c r="E738" s="94"/>
      <c r="F738" s="94"/>
      <c r="H738" s="81"/>
      <c r="U738" s="368"/>
      <c r="V738" s="368"/>
      <c r="W738" s="369"/>
    </row>
    <row r="739" ht="15.75" customHeight="1">
      <c r="A739" s="94"/>
      <c r="B739" s="94"/>
      <c r="C739" s="94"/>
      <c r="D739" s="81"/>
      <c r="E739" s="94"/>
      <c r="F739" s="94"/>
      <c r="H739" s="81"/>
      <c r="U739" s="368"/>
      <c r="V739" s="368"/>
      <c r="W739" s="369"/>
    </row>
    <row r="740" ht="15.75" customHeight="1">
      <c r="A740" s="94"/>
      <c r="B740" s="94"/>
      <c r="C740" s="94"/>
      <c r="D740" s="81"/>
      <c r="E740" s="94"/>
      <c r="F740" s="94"/>
      <c r="H740" s="81"/>
      <c r="U740" s="368"/>
      <c r="V740" s="368"/>
      <c r="W740" s="369"/>
    </row>
    <row r="741" ht="15.75" customHeight="1">
      <c r="A741" s="94"/>
      <c r="B741" s="94"/>
      <c r="C741" s="94"/>
      <c r="D741" s="81"/>
      <c r="E741" s="94"/>
      <c r="F741" s="94"/>
      <c r="H741" s="81"/>
      <c r="U741" s="368"/>
      <c r="V741" s="368"/>
      <c r="W741" s="369"/>
    </row>
    <row r="742" ht="15.75" customHeight="1">
      <c r="A742" s="94"/>
      <c r="B742" s="94"/>
      <c r="C742" s="94"/>
      <c r="D742" s="81"/>
      <c r="E742" s="94"/>
      <c r="F742" s="94"/>
      <c r="H742" s="81"/>
      <c r="U742" s="368"/>
      <c r="V742" s="368"/>
      <c r="W742" s="369"/>
    </row>
    <row r="743" ht="15.75" customHeight="1">
      <c r="A743" s="94"/>
      <c r="B743" s="94"/>
      <c r="C743" s="94"/>
      <c r="D743" s="81"/>
      <c r="E743" s="94"/>
      <c r="F743" s="94"/>
      <c r="H743" s="81"/>
      <c r="U743" s="368"/>
      <c r="V743" s="368"/>
      <c r="W743" s="369"/>
    </row>
    <row r="744" ht="15.75" customHeight="1">
      <c r="A744" s="94"/>
      <c r="B744" s="94"/>
      <c r="C744" s="94"/>
      <c r="D744" s="81"/>
      <c r="E744" s="94"/>
      <c r="F744" s="94"/>
      <c r="H744" s="81"/>
      <c r="U744" s="368"/>
      <c r="V744" s="368"/>
      <c r="W744" s="369"/>
    </row>
    <row r="745" ht="15.75" customHeight="1">
      <c r="A745" s="94"/>
      <c r="B745" s="94"/>
      <c r="C745" s="94"/>
      <c r="D745" s="81"/>
      <c r="E745" s="94"/>
      <c r="F745" s="94"/>
      <c r="H745" s="81"/>
      <c r="U745" s="368"/>
      <c r="V745" s="368"/>
      <c r="W745" s="369"/>
    </row>
    <row r="746" ht="15.75" customHeight="1">
      <c r="A746" s="94"/>
      <c r="B746" s="94"/>
      <c r="C746" s="94"/>
      <c r="D746" s="81"/>
      <c r="E746" s="94"/>
      <c r="F746" s="94"/>
      <c r="H746" s="81"/>
      <c r="U746" s="368"/>
      <c r="V746" s="368"/>
      <c r="W746" s="369"/>
    </row>
    <row r="747" ht="15.75" customHeight="1">
      <c r="A747" s="94"/>
      <c r="B747" s="94"/>
      <c r="C747" s="94"/>
      <c r="D747" s="81"/>
      <c r="E747" s="94"/>
      <c r="F747" s="94"/>
      <c r="H747" s="81"/>
      <c r="U747" s="368"/>
      <c r="V747" s="368"/>
      <c r="W747" s="369"/>
    </row>
    <row r="748" ht="15.75" customHeight="1">
      <c r="A748" s="94"/>
      <c r="B748" s="94"/>
      <c r="C748" s="94"/>
      <c r="D748" s="81"/>
      <c r="E748" s="94"/>
      <c r="F748" s="94"/>
      <c r="H748" s="81"/>
      <c r="U748" s="368"/>
      <c r="V748" s="368"/>
      <c r="W748" s="369"/>
    </row>
    <row r="749" ht="15.75" customHeight="1">
      <c r="A749" s="94"/>
      <c r="B749" s="94"/>
      <c r="C749" s="94"/>
      <c r="D749" s="81"/>
      <c r="E749" s="94"/>
      <c r="F749" s="94"/>
      <c r="H749" s="81"/>
      <c r="U749" s="368"/>
      <c r="V749" s="368"/>
      <c r="W749" s="369"/>
    </row>
    <row r="750" ht="15.75" customHeight="1">
      <c r="A750" s="94"/>
      <c r="B750" s="94"/>
      <c r="C750" s="94"/>
      <c r="D750" s="81"/>
      <c r="E750" s="94"/>
      <c r="F750" s="94"/>
      <c r="H750" s="81"/>
      <c r="U750" s="368"/>
      <c r="V750" s="368"/>
      <c r="W750" s="369"/>
    </row>
    <row r="751" ht="15.75" customHeight="1">
      <c r="A751" s="94"/>
      <c r="B751" s="94"/>
      <c r="C751" s="94"/>
      <c r="D751" s="81"/>
      <c r="E751" s="94"/>
      <c r="F751" s="94"/>
      <c r="H751" s="81"/>
      <c r="U751" s="368"/>
      <c r="V751" s="368"/>
      <c r="W751" s="369"/>
    </row>
    <row r="752" ht="15.75" customHeight="1">
      <c r="A752" s="94"/>
      <c r="B752" s="94"/>
      <c r="C752" s="94"/>
      <c r="D752" s="81"/>
      <c r="E752" s="94"/>
      <c r="F752" s="94"/>
      <c r="H752" s="81"/>
      <c r="U752" s="368"/>
      <c r="V752" s="368"/>
      <c r="W752" s="369"/>
    </row>
    <row r="753" ht="15.75" customHeight="1">
      <c r="A753" s="94"/>
      <c r="B753" s="94"/>
      <c r="C753" s="94"/>
      <c r="D753" s="81"/>
      <c r="E753" s="94"/>
      <c r="F753" s="94"/>
      <c r="H753" s="81"/>
      <c r="U753" s="368"/>
      <c r="V753" s="368"/>
      <c r="W753" s="369"/>
    </row>
    <row r="754" ht="15.75" customHeight="1">
      <c r="A754" s="94"/>
      <c r="B754" s="94"/>
      <c r="C754" s="94"/>
      <c r="D754" s="81"/>
      <c r="E754" s="94"/>
      <c r="F754" s="94"/>
      <c r="H754" s="81"/>
      <c r="U754" s="368"/>
      <c r="V754" s="368"/>
      <c r="W754" s="369"/>
    </row>
    <row r="755" ht="15.75" customHeight="1">
      <c r="A755" s="94"/>
      <c r="B755" s="94"/>
      <c r="C755" s="94"/>
      <c r="D755" s="81"/>
      <c r="E755" s="94"/>
      <c r="F755" s="94"/>
      <c r="H755" s="81"/>
      <c r="U755" s="368"/>
      <c r="V755" s="368"/>
      <c r="W755" s="369"/>
    </row>
    <row r="756" ht="15.75" customHeight="1">
      <c r="A756" s="94"/>
      <c r="B756" s="94"/>
      <c r="C756" s="94"/>
      <c r="D756" s="81"/>
      <c r="E756" s="94"/>
      <c r="F756" s="94"/>
      <c r="H756" s="81"/>
      <c r="U756" s="368"/>
      <c r="V756" s="368"/>
      <c r="W756" s="369"/>
    </row>
    <row r="757" ht="15.75" customHeight="1">
      <c r="A757" s="94"/>
      <c r="B757" s="94"/>
      <c r="C757" s="94"/>
      <c r="D757" s="81"/>
      <c r="E757" s="94"/>
      <c r="F757" s="94"/>
      <c r="H757" s="81"/>
      <c r="U757" s="368"/>
      <c r="V757" s="368"/>
      <c r="W757" s="369"/>
    </row>
    <row r="758" ht="15.75" customHeight="1">
      <c r="A758" s="94"/>
      <c r="B758" s="94"/>
      <c r="C758" s="94"/>
      <c r="D758" s="81"/>
      <c r="E758" s="94"/>
      <c r="F758" s="94"/>
      <c r="H758" s="81"/>
      <c r="U758" s="368"/>
      <c r="V758" s="368"/>
      <c r="W758" s="369"/>
    </row>
    <row r="759" ht="15.75" customHeight="1">
      <c r="A759" s="94"/>
      <c r="B759" s="94"/>
      <c r="C759" s="94"/>
      <c r="D759" s="81"/>
      <c r="E759" s="94"/>
      <c r="F759" s="94"/>
      <c r="H759" s="81"/>
      <c r="U759" s="368"/>
      <c r="V759" s="368"/>
      <c r="W759" s="369"/>
    </row>
    <row r="760" ht="15.75" customHeight="1">
      <c r="A760" s="94"/>
      <c r="B760" s="94"/>
      <c r="C760" s="94"/>
      <c r="D760" s="81"/>
      <c r="E760" s="94"/>
      <c r="F760" s="94"/>
      <c r="H760" s="81"/>
      <c r="U760" s="368"/>
      <c r="V760" s="368"/>
      <c r="W760" s="369"/>
    </row>
    <row r="761" ht="15.75" customHeight="1">
      <c r="A761" s="94"/>
      <c r="B761" s="94"/>
      <c r="C761" s="94"/>
      <c r="D761" s="81"/>
      <c r="E761" s="94"/>
      <c r="F761" s="94"/>
      <c r="H761" s="81"/>
      <c r="U761" s="368"/>
      <c r="V761" s="368"/>
      <c r="W761" s="369"/>
    </row>
    <row r="762" ht="15.75" customHeight="1">
      <c r="A762" s="94"/>
      <c r="B762" s="94"/>
      <c r="C762" s="94"/>
      <c r="D762" s="81"/>
      <c r="E762" s="94"/>
      <c r="F762" s="94"/>
      <c r="H762" s="81"/>
      <c r="U762" s="368"/>
      <c r="V762" s="368"/>
      <c r="W762" s="369"/>
    </row>
    <row r="763" ht="15.75" customHeight="1">
      <c r="A763" s="94"/>
      <c r="B763" s="94"/>
      <c r="C763" s="94"/>
      <c r="D763" s="81"/>
      <c r="E763" s="94"/>
      <c r="F763" s="94"/>
      <c r="H763" s="81"/>
      <c r="U763" s="368"/>
      <c r="V763" s="368"/>
      <c r="W763" s="369"/>
    </row>
    <row r="764" ht="15.75" customHeight="1">
      <c r="A764" s="94"/>
      <c r="B764" s="94"/>
      <c r="C764" s="94"/>
      <c r="D764" s="81"/>
      <c r="E764" s="94"/>
      <c r="F764" s="94"/>
      <c r="H764" s="81"/>
      <c r="U764" s="368"/>
      <c r="V764" s="368"/>
      <c r="W764" s="369"/>
    </row>
    <row r="765" ht="15.75" customHeight="1">
      <c r="A765" s="94"/>
      <c r="B765" s="94"/>
      <c r="C765" s="94"/>
      <c r="D765" s="81"/>
      <c r="E765" s="94"/>
      <c r="F765" s="94"/>
      <c r="H765" s="81"/>
      <c r="U765" s="368"/>
      <c r="V765" s="368"/>
      <c r="W765" s="369"/>
    </row>
    <row r="766" ht="15.75" customHeight="1">
      <c r="A766" s="94"/>
      <c r="B766" s="94"/>
      <c r="C766" s="94"/>
      <c r="D766" s="81"/>
      <c r="E766" s="94"/>
      <c r="F766" s="94"/>
      <c r="H766" s="81"/>
      <c r="U766" s="368"/>
      <c r="V766" s="368"/>
      <c r="W766" s="369"/>
    </row>
    <row r="767" ht="15.75" customHeight="1">
      <c r="A767" s="94"/>
      <c r="B767" s="94"/>
      <c r="C767" s="94"/>
      <c r="D767" s="81"/>
      <c r="E767" s="94"/>
      <c r="F767" s="94"/>
      <c r="H767" s="81"/>
      <c r="U767" s="368"/>
      <c r="V767" s="368"/>
      <c r="W767" s="369"/>
    </row>
    <row r="768" ht="15.75" customHeight="1">
      <c r="A768" s="94"/>
      <c r="B768" s="94"/>
      <c r="C768" s="94"/>
      <c r="D768" s="81"/>
      <c r="E768" s="94"/>
      <c r="F768" s="94"/>
      <c r="H768" s="81"/>
      <c r="U768" s="368"/>
      <c r="V768" s="368"/>
      <c r="W768" s="369"/>
    </row>
    <row r="769" ht="15.75" customHeight="1">
      <c r="A769" s="94"/>
      <c r="B769" s="94"/>
      <c r="C769" s="94"/>
      <c r="D769" s="81"/>
      <c r="E769" s="94"/>
      <c r="F769" s="94"/>
      <c r="H769" s="81"/>
      <c r="U769" s="368"/>
      <c r="V769" s="368"/>
      <c r="W769" s="369"/>
    </row>
    <row r="770" ht="15.75" customHeight="1">
      <c r="A770" s="94"/>
      <c r="B770" s="94"/>
      <c r="C770" s="94"/>
      <c r="D770" s="81"/>
      <c r="E770" s="94"/>
      <c r="F770" s="94"/>
      <c r="H770" s="81"/>
      <c r="U770" s="368"/>
      <c r="V770" s="368"/>
      <c r="W770" s="369"/>
    </row>
    <row r="771" ht="15.75" customHeight="1">
      <c r="A771" s="94"/>
      <c r="B771" s="94"/>
      <c r="C771" s="94"/>
      <c r="D771" s="81"/>
      <c r="E771" s="94"/>
      <c r="F771" s="94"/>
      <c r="H771" s="81"/>
      <c r="U771" s="368"/>
      <c r="V771" s="368"/>
      <c r="W771" s="369"/>
    </row>
    <row r="772" ht="15.75" customHeight="1">
      <c r="A772" s="94"/>
      <c r="B772" s="94"/>
      <c r="C772" s="94"/>
      <c r="D772" s="81"/>
      <c r="E772" s="94"/>
      <c r="F772" s="94"/>
      <c r="H772" s="81"/>
      <c r="U772" s="368"/>
      <c r="V772" s="368"/>
      <c r="W772" s="369"/>
    </row>
    <row r="773" ht="15.75" customHeight="1">
      <c r="A773" s="94"/>
      <c r="B773" s="94"/>
      <c r="C773" s="94"/>
      <c r="D773" s="81"/>
      <c r="E773" s="94"/>
      <c r="F773" s="94"/>
      <c r="H773" s="81"/>
      <c r="U773" s="368"/>
      <c r="V773" s="368"/>
      <c r="W773" s="369"/>
    </row>
    <row r="774" ht="15.75" customHeight="1">
      <c r="A774" s="94"/>
      <c r="B774" s="94"/>
      <c r="C774" s="94"/>
      <c r="D774" s="81"/>
      <c r="E774" s="94"/>
      <c r="F774" s="94"/>
      <c r="H774" s="81"/>
      <c r="U774" s="368"/>
      <c r="V774" s="368"/>
      <c r="W774" s="369"/>
    </row>
    <row r="775" ht="15.75" customHeight="1">
      <c r="A775" s="94"/>
      <c r="B775" s="94"/>
      <c r="C775" s="94"/>
      <c r="D775" s="81"/>
      <c r="E775" s="94"/>
      <c r="F775" s="94"/>
      <c r="H775" s="81"/>
      <c r="U775" s="368"/>
      <c r="V775" s="368"/>
      <c r="W775" s="369"/>
    </row>
    <row r="776" ht="15.75" customHeight="1">
      <c r="A776" s="94"/>
      <c r="B776" s="94"/>
      <c r="C776" s="94"/>
      <c r="D776" s="81"/>
      <c r="E776" s="94"/>
      <c r="F776" s="94"/>
      <c r="H776" s="81"/>
      <c r="U776" s="368"/>
      <c r="V776" s="368"/>
      <c r="W776" s="369"/>
    </row>
    <row r="777" ht="15.75" customHeight="1">
      <c r="A777" s="94"/>
      <c r="B777" s="94"/>
      <c r="C777" s="94"/>
      <c r="D777" s="81"/>
      <c r="E777" s="94"/>
      <c r="F777" s="94"/>
      <c r="H777" s="81"/>
      <c r="U777" s="368"/>
      <c r="V777" s="368"/>
      <c r="W777" s="369"/>
    </row>
    <row r="778" ht="15.75" customHeight="1">
      <c r="A778" s="94"/>
      <c r="B778" s="94"/>
      <c r="C778" s="94"/>
      <c r="D778" s="81"/>
      <c r="E778" s="94"/>
      <c r="F778" s="94"/>
      <c r="H778" s="81"/>
      <c r="U778" s="368"/>
      <c r="V778" s="368"/>
      <c r="W778" s="369"/>
    </row>
    <row r="779" ht="15.75" customHeight="1">
      <c r="A779" s="94"/>
      <c r="B779" s="94"/>
      <c r="C779" s="94"/>
      <c r="D779" s="81"/>
      <c r="E779" s="94"/>
      <c r="F779" s="94"/>
      <c r="H779" s="81"/>
      <c r="U779" s="368"/>
      <c r="V779" s="368"/>
      <c r="W779" s="369"/>
    </row>
    <row r="780" ht="15.75" customHeight="1">
      <c r="A780" s="94"/>
      <c r="B780" s="94"/>
      <c r="C780" s="94"/>
      <c r="D780" s="81"/>
      <c r="E780" s="94"/>
      <c r="F780" s="94"/>
      <c r="H780" s="81"/>
      <c r="U780" s="368"/>
      <c r="V780" s="368"/>
      <c r="W780" s="369"/>
    </row>
    <row r="781" ht="15.75" customHeight="1">
      <c r="A781" s="94"/>
      <c r="B781" s="94"/>
      <c r="C781" s="94"/>
      <c r="D781" s="81"/>
      <c r="E781" s="94"/>
      <c r="F781" s="94"/>
      <c r="H781" s="81"/>
      <c r="U781" s="368"/>
      <c r="V781" s="368"/>
      <c r="W781" s="369"/>
    </row>
    <row r="782" ht="15.75" customHeight="1">
      <c r="A782" s="94"/>
      <c r="B782" s="94"/>
      <c r="C782" s="94"/>
      <c r="D782" s="81"/>
      <c r="E782" s="94"/>
      <c r="F782" s="94"/>
      <c r="H782" s="81"/>
      <c r="U782" s="368"/>
      <c r="V782" s="368"/>
      <c r="W782" s="369"/>
    </row>
    <row r="783" ht="15.75" customHeight="1">
      <c r="A783" s="94"/>
      <c r="B783" s="94"/>
      <c r="C783" s="94"/>
      <c r="D783" s="81"/>
      <c r="E783" s="94"/>
      <c r="F783" s="94"/>
      <c r="H783" s="81"/>
      <c r="U783" s="368"/>
      <c r="V783" s="368"/>
      <c r="W783" s="369"/>
    </row>
    <row r="784" ht="15.75" customHeight="1">
      <c r="A784" s="94"/>
      <c r="B784" s="94"/>
      <c r="C784" s="94"/>
      <c r="D784" s="81"/>
      <c r="E784" s="94"/>
      <c r="F784" s="94"/>
      <c r="H784" s="81"/>
      <c r="U784" s="368"/>
      <c r="V784" s="368"/>
      <c r="W784" s="369"/>
    </row>
    <row r="785" ht="15.75" customHeight="1">
      <c r="A785" s="94"/>
      <c r="B785" s="94"/>
      <c r="C785" s="94"/>
      <c r="D785" s="81"/>
      <c r="E785" s="94"/>
      <c r="F785" s="94"/>
      <c r="H785" s="81"/>
      <c r="U785" s="368"/>
      <c r="V785" s="368"/>
      <c r="W785" s="369"/>
    </row>
    <row r="786" ht="15.75" customHeight="1">
      <c r="A786" s="94"/>
      <c r="B786" s="94"/>
      <c r="C786" s="94"/>
      <c r="D786" s="81"/>
      <c r="E786" s="94"/>
      <c r="F786" s="94"/>
      <c r="H786" s="81"/>
      <c r="U786" s="368"/>
      <c r="V786" s="368"/>
      <c r="W786" s="369"/>
    </row>
    <row r="787" ht="15.75" customHeight="1">
      <c r="A787" s="94"/>
      <c r="B787" s="94"/>
      <c r="C787" s="94"/>
      <c r="D787" s="81"/>
      <c r="E787" s="94"/>
      <c r="F787" s="94"/>
      <c r="H787" s="81"/>
      <c r="U787" s="368"/>
      <c r="V787" s="368"/>
      <c r="W787" s="369"/>
    </row>
    <row r="788" ht="15.75" customHeight="1">
      <c r="A788" s="94"/>
      <c r="B788" s="94"/>
      <c r="C788" s="94"/>
      <c r="D788" s="81"/>
      <c r="E788" s="94"/>
      <c r="F788" s="94"/>
      <c r="H788" s="81"/>
      <c r="U788" s="368"/>
      <c r="V788" s="368"/>
      <c r="W788" s="369"/>
    </row>
    <row r="789" ht="15.75" customHeight="1">
      <c r="A789" s="94"/>
      <c r="B789" s="94"/>
      <c r="C789" s="94"/>
      <c r="D789" s="81"/>
      <c r="E789" s="94"/>
      <c r="F789" s="94"/>
      <c r="H789" s="81"/>
      <c r="U789" s="368"/>
      <c r="V789" s="368"/>
      <c r="W789" s="369"/>
    </row>
    <row r="790" ht="15.75" customHeight="1">
      <c r="A790" s="94"/>
      <c r="B790" s="94"/>
      <c r="C790" s="94"/>
      <c r="D790" s="81"/>
      <c r="E790" s="94"/>
      <c r="F790" s="94"/>
      <c r="H790" s="81"/>
      <c r="U790" s="368"/>
      <c r="V790" s="368"/>
      <c r="W790" s="369"/>
    </row>
    <row r="791" ht="15.75" customHeight="1">
      <c r="A791" s="94"/>
      <c r="B791" s="94"/>
      <c r="C791" s="94"/>
      <c r="D791" s="81"/>
      <c r="E791" s="94"/>
      <c r="F791" s="94"/>
      <c r="H791" s="81"/>
      <c r="U791" s="368"/>
      <c r="V791" s="368"/>
      <c r="W791" s="369"/>
    </row>
    <row r="792" ht="15.75" customHeight="1">
      <c r="A792" s="94"/>
      <c r="B792" s="94"/>
      <c r="C792" s="94"/>
      <c r="D792" s="81"/>
      <c r="E792" s="94"/>
      <c r="F792" s="94"/>
      <c r="H792" s="81"/>
      <c r="U792" s="368"/>
      <c r="V792" s="368"/>
      <c r="W792" s="369"/>
    </row>
    <row r="793" ht="15.75" customHeight="1">
      <c r="A793" s="94"/>
      <c r="B793" s="94"/>
      <c r="C793" s="94"/>
      <c r="D793" s="81"/>
      <c r="E793" s="94"/>
      <c r="F793" s="94"/>
      <c r="H793" s="81"/>
      <c r="U793" s="368"/>
      <c r="V793" s="368"/>
      <c r="W793" s="369"/>
    </row>
    <row r="794" ht="15.75" customHeight="1">
      <c r="A794" s="94"/>
      <c r="B794" s="94"/>
      <c r="C794" s="94"/>
      <c r="D794" s="81"/>
      <c r="E794" s="94"/>
      <c r="F794" s="94"/>
      <c r="H794" s="81"/>
      <c r="U794" s="368"/>
      <c r="V794" s="368"/>
      <c r="W794" s="369"/>
    </row>
    <row r="795" ht="15.75" customHeight="1">
      <c r="A795" s="94"/>
      <c r="B795" s="94"/>
      <c r="C795" s="94"/>
      <c r="D795" s="81"/>
      <c r="E795" s="94"/>
      <c r="F795" s="94"/>
      <c r="H795" s="81"/>
      <c r="U795" s="368"/>
      <c r="V795" s="368"/>
      <c r="W795" s="369"/>
    </row>
    <row r="796" ht="15.75" customHeight="1">
      <c r="A796" s="94"/>
      <c r="B796" s="94"/>
      <c r="C796" s="94"/>
      <c r="D796" s="81"/>
      <c r="E796" s="94"/>
      <c r="F796" s="94"/>
      <c r="H796" s="81"/>
      <c r="U796" s="368"/>
      <c r="V796" s="368"/>
      <c r="W796" s="369"/>
    </row>
    <row r="797" ht="15.75" customHeight="1">
      <c r="A797" s="94"/>
      <c r="B797" s="94"/>
      <c r="C797" s="94"/>
      <c r="D797" s="81"/>
      <c r="E797" s="94"/>
      <c r="F797" s="94"/>
      <c r="H797" s="81"/>
      <c r="U797" s="368"/>
      <c r="V797" s="368"/>
      <c r="W797" s="369"/>
    </row>
    <row r="798" ht="15.75" customHeight="1">
      <c r="A798" s="94"/>
      <c r="B798" s="94"/>
      <c r="C798" s="94"/>
      <c r="D798" s="81"/>
      <c r="E798" s="94"/>
      <c r="F798" s="94"/>
      <c r="H798" s="81"/>
      <c r="U798" s="368"/>
      <c r="V798" s="368"/>
      <c r="W798" s="369"/>
    </row>
    <row r="799" ht="15.75" customHeight="1">
      <c r="A799" s="94"/>
      <c r="B799" s="94"/>
      <c r="C799" s="94"/>
      <c r="D799" s="81"/>
      <c r="E799" s="94"/>
      <c r="F799" s="94"/>
      <c r="H799" s="81"/>
      <c r="U799" s="368"/>
      <c r="V799" s="368"/>
      <c r="W799" s="369"/>
    </row>
    <row r="800" ht="15.75" customHeight="1">
      <c r="A800" s="94"/>
      <c r="B800" s="94"/>
      <c r="C800" s="94"/>
      <c r="D800" s="81"/>
      <c r="E800" s="94"/>
      <c r="F800" s="94"/>
      <c r="H800" s="81"/>
      <c r="U800" s="368"/>
      <c r="V800" s="368"/>
      <c r="W800" s="369"/>
    </row>
    <row r="801" ht="15.75" customHeight="1">
      <c r="A801" s="94"/>
      <c r="B801" s="94"/>
      <c r="C801" s="94"/>
      <c r="D801" s="81"/>
      <c r="E801" s="94"/>
      <c r="F801" s="94"/>
      <c r="H801" s="81"/>
      <c r="U801" s="368"/>
      <c r="V801" s="368"/>
      <c r="W801" s="369"/>
    </row>
    <row r="802" ht="15.75" customHeight="1">
      <c r="A802" s="94"/>
      <c r="B802" s="94"/>
      <c r="C802" s="94"/>
      <c r="D802" s="81"/>
      <c r="E802" s="94"/>
      <c r="F802" s="94"/>
      <c r="H802" s="81"/>
      <c r="U802" s="368"/>
      <c r="V802" s="368"/>
      <c r="W802" s="369"/>
    </row>
    <row r="803" ht="15.75" customHeight="1">
      <c r="A803" s="94"/>
      <c r="B803" s="94"/>
      <c r="C803" s="94"/>
      <c r="D803" s="81"/>
      <c r="E803" s="94"/>
      <c r="F803" s="94"/>
      <c r="H803" s="81"/>
      <c r="U803" s="368"/>
      <c r="V803" s="368"/>
      <c r="W803" s="369"/>
    </row>
    <row r="804" ht="15.75" customHeight="1">
      <c r="A804" s="94"/>
      <c r="B804" s="94"/>
      <c r="C804" s="94"/>
      <c r="D804" s="81"/>
      <c r="E804" s="94"/>
      <c r="F804" s="94"/>
      <c r="H804" s="81"/>
      <c r="U804" s="368"/>
      <c r="V804" s="368"/>
      <c r="W804" s="369"/>
    </row>
    <row r="805" ht="15.75" customHeight="1">
      <c r="A805" s="94"/>
      <c r="B805" s="94"/>
      <c r="C805" s="94"/>
      <c r="D805" s="81"/>
      <c r="E805" s="94"/>
      <c r="F805" s="94"/>
      <c r="H805" s="81"/>
      <c r="U805" s="368"/>
      <c r="V805" s="368"/>
      <c r="W805" s="369"/>
    </row>
    <row r="806" ht="15.75" customHeight="1">
      <c r="A806" s="94"/>
      <c r="B806" s="94"/>
      <c r="C806" s="94"/>
      <c r="D806" s="81"/>
      <c r="E806" s="94"/>
      <c r="F806" s="94"/>
      <c r="H806" s="81"/>
      <c r="U806" s="368"/>
      <c r="V806" s="368"/>
      <c r="W806" s="369"/>
    </row>
    <row r="807" ht="15.75" customHeight="1">
      <c r="A807" s="94"/>
      <c r="B807" s="94"/>
      <c r="C807" s="94"/>
      <c r="D807" s="81"/>
      <c r="E807" s="94"/>
      <c r="F807" s="94"/>
      <c r="H807" s="81"/>
      <c r="U807" s="368"/>
      <c r="V807" s="368"/>
      <c r="W807" s="369"/>
    </row>
    <row r="808" ht="15.75" customHeight="1">
      <c r="A808" s="94"/>
      <c r="B808" s="94"/>
      <c r="C808" s="94"/>
      <c r="D808" s="81"/>
      <c r="E808" s="94"/>
      <c r="F808" s="94"/>
      <c r="H808" s="81"/>
      <c r="U808" s="368"/>
      <c r="V808" s="368"/>
      <c r="W808" s="369"/>
    </row>
    <row r="809" ht="15.75" customHeight="1">
      <c r="A809" s="94"/>
      <c r="B809" s="94"/>
      <c r="C809" s="94"/>
      <c r="D809" s="81"/>
      <c r="E809" s="94"/>
      <c r="F809" s="94"/>
      <c r="H809" s="81"/>
      <c r="U809" s="368"/>
      <c r="V809" s="368"/>
      <c r="W809" s="369"/>
    </row>
    <row r="810" ht="15.75" customHeight="1">
      <c r="A810" s="94"/>
      <c r="B810" s="94"/>
      <c r="C810" s="94"/>
      <c r="D810" s="81"/>
      <c r="E810" s="94"/>
      <c r="F810" s="94"/>
      <c r="H810" s="81"/>
      <c r="U810" s="368"/>
      <c r="V810" s="368"/>
      <c r="W810" s="369"/>
    </row>
    <row r="811" ht="15.75" customHeight="1">
      <c r="A811" s="94"/>
      <c r="B811" s="94"/>
      <c r="C811" s="94"/>
      <c r="D811" s="81"/>
      <c r="E811" s="94"/>
      <c r="F811" s="94"/>
      <c r="H811" s="81"/>
      <c r="U811" s="368"/>
      <c r="V811" s="368"/>
      <c r="W811" s="369"/>
    </row>
    <row r="812" ht="15.75" customHeight="1">
      <c r="A812" s="94"/>
      <c r="B812" s="94"/>
      <c r="C812" s="94"/>
      <c r="D812" s="81"/>
      <c r="E812" s="94"/>
      <c r="F812" s="94"/>
      <c r="H812" s="81"/>
      <c r="U812" s="368"/>
      <c r="V812" s="368"/>
      <c r="W812" s="369"/>
    </row>
    <row r="813" ht="15.75" customHeight="1">
      <c r="A813" s="94"/>
      <c r="B813" s="94"/>
      <c r="C813" s="94"/>
      <c r="D813" s="81"/>
      <c r="E813" s="94"/>
      <c r="F813" s="94"/>
      <c r="H813" s="81"/>
      <c r="U813" s="368"/>
      <c r="V813" s="368"/>
      <c r="W813" s="369"/>
    </row>
    <row r="814" ht="15.75" customHeight="1">
      <c r="A814" s="94"/>
      <c r="B814" s="94"/>
      <c r="C814" s="94"/>
      <c r="D814" s="81"/>
      <c r="E814" s="94"/>
      <c r="F814" s="94"/>
      <c r="H814" s="81"/>
      <c r="U814" s="368"/>
      <c r="V814" s="368"/>
      <c r="W814" s="369"/>
    </row>
    <row r="815" ht="15.75" customHeight="1">
      <c r="A815" s="94"/>
      <c r="B815" s="94"/>
      <c r="C815" s="94"/>
      <c r="D815" s="81"/>
      <c r="E815" s="94"/>
      <c r="F815" s="94"/>
      <c r="H815" s="81"/>
      <c r="U815" s="368"/>
      <c r="V815" s="368"/>
      <c r="W815" s="369"/>
    </row>
    <row r="816" ht="15.75" customHeight="1">
      <c r="A816" s="94"/>
      <c r="B816" s="94"/>
      <c r="C816" s="94"/>
      <c r="D816" s="81"/>
      <c r="E816" s="94"/>
      <c r="F816" s="94"/>
      <c r="H816" s="81"/>
      <c r="U816" s="368"/>
      <c r="V816" s="368"/>
      <c r="W816" s="369"/>
    </row>
    <row r="817" ht="15.75" customHeight="1">
      <c r="A817" s="94"/>
      <c r="B817" s="94"/>
      <c r="C817" s="94"/>
      <c r="D817" s="81"/>
      <c r="E817" s="94"/>
      <c r="F817" s="94"/>
      <c r="H817" s="81"/>
      <c r="U817" s="368"/>
      <c r="V817" s="368"/>
      <c r="W817" s="369"/>
    </row>
    <row r="818" ht="15.75" customHeight="1">
      <c r="A818" s="94"/>
      <c r="B818" s="94"/>
      <c r="C818" s="94"/>
      <c r="D818" s="81"/>
      <c r="E818" s="94"/>
      <c r="F818" s="94"/>
      <c r="H818" s="81"/>
      <c r="U818" s="368"/>
      <c r="V818" s="368"/>
      <c r="W818" s="369"/>
    </row>
    <row r="819" ht="15.75" customHeight="1">
      <c r="A819" s="94"/>
      <c r="B819" s="94"/>
      <c r="C819" s="94"/>
      <c r="D819" s="81"/>
      <c r="E819" s="94"/>
      <c r="F819" s="94"/>
      <c r="H819" s="81"/>
      <c r="U819" s="368"/>
      <c r="V819" s="368"/>
      <c r="W819" s="369"/>
    </row>
    <row r="820" ht="15.75" customHeight="1">
      <c r="A820" s="94"/>
      <c r="B820" s="94"/>
      <c r="C820" s="94"/>
      <c r="D820" s="81"/>
      <c r="E820" s="94"/>
      <c r="F820" s="94"/>
      <c r="H820" s="81"/>
      <c r="U820" s="368"/>
      <c r="V820" s="368"/>
      <c r="W820" s="369"/>
    </row>
    <row r="821" ht="15.75" customHeight="1">
      <c r="A821" s="94"/>
      <c r="B821" s="94"/>
      <c r="C821" s="94"/>
      <c r="D821" s="81"/>
      <c r="E821" s="94"/>
      <c r="F821" s="94"/>
      <c r="H821" s="81"/>
      <c r="U821" s="368"/>
      <c r="V821" s="368"/>
      <c r="W821" s="369"/>
    </row>
    <row r="822" ht="15.75" customHeight="1">
      <c r="A822" s="94"/>
      <c r="B822" s="94"/>
      <c r="C822" s="94"/>
      <c r="D822" s="81"/>
      <c r="E822" s="94"/>
      <c r="F822" s="94"/>
      <c r="H822" s="81"/>
      <c r="U822" s="368"/>
      <c r="V822" s="368"/>
      <c r="W822" s="369"/>
    </row>
    <row r="823" ht="15.75" customHeight="1">
      <c r="A823" s="94"/>
      <c r="B823" s="94"/>
      <c r="C823" s="94"/>
      <c r="D823" s="81"/>
      <c r="E823" s="94"/>
      <c r="F823" s="94"/>
      <c r="H823" s="81"/>
      <c r="U823" s="368"/>
      <c r="V823" s="368"/>
      <c r="W823" s="369"/>
    </row>
    <row r="824" ht="15.75" customHeight="1">
      <c r="A824" s="94"/>
      <c r="B824" s="94"/>
      <c r="C824" s="94"/>
      <c r="D824" s="81"/>
      <c r="E824" s="94"/>
      <c r="F824" s="94"/>
      <c r="H824" s="81"/>
      <c r="U824" s="368"/>
      <c r="V824" s="368"/>
      <c r="W824" s="369"/>
    </row>
    <row r="825" ht="15.75" customHeight="1">
      <c r="A825" s="94"/>
      <c r="B825" s="94"/>
      <c r="C825" s="94"/>
      <c r="D825" s="81"/>
      <c r="E825" s="94"/>
      <c r="F825" s="94"/>
      <c r="H825" s="81"/>
      <c r="U825" s="368"/>
      <c r="V825" s="368"/>
      <c r="W825" s="369"/>
    </row>
    <row r="826" ht="15.75" customHeight="1">
      <c r="A826" s="94"/>
      <c r="B826" s="94"/>
      <c r="C826" s="94"/>
      <c r="D826" s="81"/>
      <c r="E826" s="94"/>
      <c r="F826" s="94"/>
      <c r="H826" s="81"/>
      <c r="U826" s="368"/>
      <c r="V826" s="368"/>
      <c r="W826" s="369"/>
    </row>
    <row r="827" ht="15.75" customHeight="1">
      <c r="A827" s="94"/>
      <c r="B827" s="94"/>
      <c r="C827" s="94"/>
      <c r="D827" s="81"/>
      <c r="E827" s="94"/>
      <c r="F827" s="94"/>
      <c r="H827" s="81"/>
      <c r="U827" s="368"/>
      <c r="V827" s="368"/>
      <c r="W827" s="369"/>
    </row>
    <row r="828" ht="15.75" customHeight="1">
      <c r="A828" s="94"/>
      <c r="B828" s="94"/>
      <c r="C828" s="94"/>
      <c r="D828" s="81"/>
      <c r="E828" s="94"/>
      <c r="F828" s="94"/>
      <c r="H828" s="81"/>
      <c r="U828" s="368"/>
      <c r="V828" s="368"/>
      <c r="W828" s="369"/>
    </row>
    <row r="829" ht="15.75" customHeight="1">
      <c r="A829" s="94"/>
      <c r="B829" s="94"/>
      <c r="C829" s="94"/>
      <c r="D829" s="81"/>
      <c r="E829" s="94"/>
      <c r="F829" s="94"/>
      <c r="H829" s="81"/>
      <c r="U829" s="368"/>
      <c r="V829" s="368"/>
      <c r="W829" s="369"/>
    </row>
    <row r="830" ht="15.75" customHeight="1">
      <c r="A830" s="94"/>
      <c r="B830" s="94"/>
      <c r="C830" s="94"/>
      <c r="D830" s="81"/>
      <c r="E830" s="94"/>
      <c r="F830" s="94"/>
      <c r="H830" s="81"/>
      <c r="U830" s="368"/>
      <c r="V830" s="368"/>
      <c r="W830" s="369"/>
    </row>
    <row r="831" ht="15.75" customHeight="1">
      <c r="A831" s="94"/>
      <c r="B831" s="94"/>
      <c r="C831" s="94"/>
      <c r="D831" s="81"/>
      <c r="E831" s="94"/>
      <c r="F831" s="94"/>
      <c r="H831" s="81"/>
      <c r="U831" s="368"/>
      <c r="V831" s="368"/>
      <c r="W831" s="369"/>
    </row>
    <row r="832" ht="15.75" customHeight="1">
      <c r="A832" s="94"/>
      <c r="B832" s="94"/>
      <c r="C832" s="94"/>
      <c r="D832" s="81"/>
      <c r="E832" s="94"/>
      <c r="F832" s="94"/>
      <c r="H832" s="81"/>
      <c r="U832" s="368"/>
      <c r="V832" s="368"/>
      <c r="W832" s="369"/>
    </row>
    <row r="833" ht="15.75" customHeight="1">
      <c r="A833" s="94"/>
      <c r="B833" s="94"/>
      <c r="C833" s="94"/>
      <c r="D833" s="81"/>
      <c r="E833" s="94"/>
      <c r="F833" s="94"/>
      <c r="H833" s="81"/>
      <c r="U833" s="368"/>
      <c r="V833" s="368"/>
      <c r="W833" s="369"/>
    </row>
    <row r="834" ht="15.75" customHeight="1">
      <c r="A834" s="94"/>
      <c r="B834" s="94"/>
      <c r="C834" s="94"/>
      <c r="D834" s="81"/>
      <c r="E834" s="94"/>
      <c r="F834" s="94"/>
      <c r="H834" s="81"/>
      <c r="U834" s="368"/>
      <c r="V834" s="368"/>
      <c r="W834" s="369"/>
    </row>
    <row r="835" ht="15.75" customHeight="1">
      <c r="A835" s="94"/>
      <c r="B835" s="94"/>
      <c r="C835" s="94"/>
      <c r="D835" s="81"/>
      <c r="E835" s="94"/>
      <c r="F835" s="94"/>
      <c r="H835" s="81"/>
      <c r="U835" s="368"/>
      <c r="V835" s="368"/>
      <c r="W835" s="369"/>
    </row>
    <row r="836" ht="15.75" customHeight="1">
      <c r="A836" s="94"/>
      <c r="B836" s="94"/>
      <c r="C836" s="94"/>
      <c r="D836" s="81"/>
      <c r="E836" s="94"/>
      <c r="F836" s="94"/>
      <c r="H836" s="81"/>
      <c r="U836" s="368"/>
      <c r="V836" s="368"/>
      <c r="W836" s="369"/>
    </row>
    <row r="837" ht="15.75" customHeight="1">
      <c r="A837" s="94"/>
      <c r="B837" s="94"/>
      <c r="C837" s="94"/>
      <c r="D837" s="81"/>
      <c r="E837" s="94"/>
      <c r="F837" s="94"/>
      <c r="H837" s="81"/>
      <c r="U837" s="368"/>
      <c r="V837" s="368"/>
      <c r="W837" s="369"/>
    </row>
    <row r="838" ht="15.75" customHeight="1">
      <c r="A838" s="94"/>
      <c r="B838" s="94"/>
      <c r="C838" s="94"/>
      <c r="D838" s="81"/>
      <c r="E838" s="94"/>
      <c r="F838" s="94"/>
      <c r="H838" s="81"/>
      <c r="U838" s="368"/>
      <c r="V838" s="368"/>
      <c r="W838" s="369"/>
    </row>
    <row r="839" ht="15.75" customHeight="1">
      <c r="A839" s="94"/>
      <c r="B839" s="94"/>
      <c r="C839" s="94"/>
      <c r="D839" s="81"/>
      <c r="E839" s="94"/>
      <c r="F839" s="94"/>
      <c r="H839" s="81"/>
      <c r="U839" s="368"/>
      <c r="V839" s="368"/>
      <c r="W839" s="369"/>
    </row>
    <row r="840" ht="15.75" customHeight="1">
      <c r="A840" s="94"/>
      <c r="B840" s="94"/>
      <c r="C840" s="94"/>
      <c r="D840" s="81"/>
      <c r="E840" s="94"/>
      <c r="F840" s="94"/>
      <c r="H840" s="81"/>
      <c r="U840" s="368"/>
      <c r="V840" s="368"/>
      <c r="W840" s="369"/>
    </row>
    <row r="841" ht="15.75" customHeight="1">
      <c r="A841" s="94"/>
      <c r="B841" s="94"/>
      <c r="C841" s="94"/>
      <c r="D841" s="81"/>
      <c r="E841" s="94"/>
      <c r="F841" s="94"/>
      <c r="H841" s="81"/>
      <c r="U841" s="368"/>
      <c r="V841" s="368"/>
      <c r="W841" s="369"/>
    </row>
    <row r="842" ht="15.75" customHeight="1">
      <c r="A842" s="94"/>
      <c r="B842" s="94"/>
      <c r="C842" s="94"/>
      <c r="D842" s="81"/>
      <c r="E842" s="94"/>
      <c r="F842" s="94"/>
      <c r="H842" s="81"/>
      <c r="U842" s="368"/>
      <c r="V842" s="368"/>
      <c r="W842" s="369"/>
    </row>
    <row r="843" ht="15.75" customHeight="1">
      <c r="A843" s="94"/>
      <c r="B843" s="94"/>
      <c r="C843" s="94"/>
      <c r="D843" s="81"/>
      <c r="E843" s="94"/>
      <c r="F843" s="94"/>
      <c r="H843" s="81"/>
      <c r="U843" s="368"/>
      <c r="V843" s="368"/>
      <c r="W843" s="369"/>
    </row>
    <row r="844" ht="15.75" customHeight="1">
      <c r="A844" s="94"/>
      <c r="B844" s="94"/>
      <c r="C844" s="94"/>
      <c r="D844" s="81"/>
      <c r="E844" s="94"/>
      <c r="F844" s="94"/>
      <c r="H844" s="81"/>
      <c r="U844" s="368"/>
      <c r="V844" s="368"/>
      <c r="W844" s="369"/>
    </row>
    <row r="845" ht="15.75" customHeight="1">
      <c r="A845" s="94"/>
      <c r="B845" s="94"/>
      <c r="C845" s="94"/>
      <c r="D845" s="81"/>
      <c r="E845" s="94"/>
      <c r="F845" s="94"/>
      <c r="H845" s="81"/>
      <c r="U845" s="368"/>
      <c r="V845" s="368"/>
      <c r="W845" s="369"/>
    </row>
    <row r="846" ht="15.75" customHeight="1">
      <c r="A846" s="94"/>
      <c r="B846" s="94"/>
      <c r="C846" s="94"/>
      <c r="D846" s="81"/>
      <c r="E846" s="94"/>
      <c r="F846" s="94"/>
      <c r="H846" s="81"/>
      <c r="U846" s="368"/>
      <c r="V846" s="368"/>
      <c r="W846" s="369"/>
    </row>
    <row r="847" ht="15.75" customHeight="1">
      <c r="A847" s="94"/>
      <c r="B847" s="94"/>
      <c r="C847" s="94"/>
      <c r="D847" s="81"/>
      <c r="E847" s="94"/>
      <c r="F847" s="94"/>
      <c r="H847" s="81"/>
      <c r="U847" s="368"/>
      <c r="V847" s="368"/>
      <c r="W847" s="369"/>
    </row>
    <row r="848" ht="15.75" customHeight="1">
      <c r="A848" s="94"/>
      <c r="B848" s="94"/>
      <c r="C848" s="94"/>
      <c r="D848" s="81"/>
      <c r="E848" s="94"/>
      <c r="F848" s="94"/>
      <c r="H848" s="81"/>
      <c r="U848" s="368"/>
      <c r="V848" s="368"/>
      <c r="W848" s="369"/>
    </row>
    <row r="849" ht="15.75" customHeight="1">
      <c r="A849" s="94"/>
      <c r="B849" s="94"/>
      <c r="C849" s="94"/>
      <c r="D849" s="81"/>
      <c r="E849" s="94"/>
      <c r="F849" s="94"/>
      <c r="H849" s="81"/>
      <c r="U849" s="368"/>
      <c r="V849" s="368"/>
      <c r="W849" s="369"/>
    </row>
    <row r="850" ht="15.75" customHeight="1">
      <c r="A850" s="94"/>
      <c r="B850" s="94"/>
      <c r="C850" s="94"/>
      <c r="D850" s="81"/>
      <c r="E850" s="94"/>
      <c r="F850" s="94"/>
      <c r="H850" s="81"/>
      <c r="U850" s="368"/>
      <c r="V850" s="368"/>
      <c r="W850" s="369"/>
    </row>
    <row r="851" ht="15.75" customHeight="1">
      <c r="A851" s="94"/>
      <c r="B851" s="94"/>
      <c r="C851" s="94"/>
      <c r="D851" s="81"/>
      <c r="E851" s="94"/>
      <c r="F851" s="94"/>
      <c r="H851" s="81"/>
      <c r="U851" s="368"/>
      <c r="V851" s="368"/>
      <c r="W851" s="369"/>
    </row>
    <row r="852" ht="15.75" customHeight="1">
      <c r="A852" s="94"/>
      <c r="B852" s="94"/>
      <c r="C852" s="94"/>
      <c r="D852" s="81"/>
      <c r="E852" s="94"/>
      <c r="F852" s="94"/>
      <c r="H852" s="81"/>
      <c r="U852" s="368"/>
      <c r="V852" s="368"/>
      <c r="W852" s="369"/>
    </row>
    <row r="853" ht="15.75" customHeight="1">
      <c r="A853" s="94"/>
      <c r="B853" s="94"/>
      <c r="C853" s="94"/>
      <c r="D853" s="81"/>
      <c r="E853" s="94"/>
      <c r="F853" s="94"/>
      <c r="H853" s="81"/>
      <c r="U853" s="368"/>
      <c r="V853" s="368"/>
      <c r="W853" s="369"/>
    </row>
    <row r="854" ht="15.75" customHeight="1">
      <c r="A854" s="94"/>
      <c r="B854" s="94"/>
      <c r="C854" s="94"/>
      <c r="D854" s="81"/>
      <c r="E854" s="94"/>
      <c r="F854" s="94"/>
      <c r="H854" s="81"/>
      <c r="U854" s="368"/>
      <c r="V854" s="368"/>
      <c r="W854" s="369"/>
    </row>
    <row r="855" ht="15.75" customHeight="1">
      <c r="A855" s="94"/>
      <c r="B855" s="94"/>
      <c r="C855" s="94"/>
      <c r="D855" s="81"/>
      <c r="E855" s="94"/>
      <c r="F855" s="94"/>
      <c r="H855" s="81"/>
      <c r="U855" s="368"/>
      <c r="V855" s="368"/>
      <c r="W855" s="369"/>
    </row>
    <row r="856" ht="15.75" customHeight="1">
      <c r="A856" s="94"/>
      <c r="B856" s="94"/>
      <c r="C856" s="94"/>
      <c r="D856" s="81"/>
      <c r="E856" s="94"/>
      <c r="F856" s="94"/>
      <c r="H856" s="81"/>
      <c r="U856" s="368"/>
      <c r="V856" s="368"/>
      <c r="W856" s="369"/>
    </row>
    <row r="857" ht="15.75" customHeight="1">
      <c r="A857" s="94"/>
      <c r="B857" s="94"/>
      <c r="C857" s="94"/>
      <c r="D857" s="81"/>
      <c r="E857" s="94"/>
      <c r="F857" s="94"/>
      <c r="H857" s="81"/>
      <c r="U857" s="368"/>
      <c r="V857" s="368"/>
      <c r="W857" s="369"/>
    </row>
    <row r="858" ht="15.75" customHeight="1">
      <c r="A858" s="94"/>
      <c r="B858" s="94"/>
      <c r="C858" s="94"/>
      <c r="D858" s="81"/>
      <c r="E858" s="94"/>
      <c r="F858" s="94"/>
      <c r="H858" s="81"/>
      <c r="U858" s="368"/>
      <c r="V858" s="368"/>
      <c r="W858" s="369"/>
    </row>
    <row r="859" ht="15.75" customHeight="1">
      <c r="A859" s="94"/>
      <c r="B859" s="94"/>
      <c r="C859" s="94"/>
      <c r="D859" s="81"/>
      <c r="E859" s="94"/>
      <c r="F859" s="94"/>
      <c r="H859" s="81"/>
      <c r="U859" s="368"/>
      <c r="V859" s="368"/>
      <c r="W859" s="369"/>
    </row>
    <row r="860" ht="15.75" customHeight="1">
      <c r="A860" s="94"/>
      <c r="B860" s="94"/>
      <c r="C860" s="94"/>
      <c r="D860" s="81"/>
      <c r="E860" s="94"/>
      <c r="F860" s="94"/>
      <c r="H860" s="81"/>
      <c r="U860" s="368"/>
      <c r="V860" s="368"/>
      <c r="W860" s="369"/>
    </row>
    <row r="861" ht="15.75" customHeight="1">
      <c r="A861" s="94"/>
      <c r="B861" s="94"/>
      <c r="C861" s="94"/>
      <c r="D861" s="81"/>
      <c r="E861" s="94"/>
      <c r="F861" s="94"/>
      <c r="H861" s="81"/>
      <c r="U861" s="368"/>
      <c r="V861" s="368"/>
      <c r="W861" s="369"/>
    </row>
    <row r="862" ht="15.75" customHeight="1">
      <c r="A862" s="94"/>
      <c r="B862" s="94"/>
      <c r="C862" s="94"/>
      <c r="D862" s="81"/>
      <c r="E862" s="94"/>
      <c r="F862" s="94"/>
      <c r="H862" s="81"/>
      <c r="U862" s="368"/>
      <c r="V862" s="368"/>
      <c r="W862" s="369"/>
    </row>
    <row r="863" ht="15.75" customHeight="1">
      <c r="A863" s="94"/>
      <c r="B863" s="94"/>
      <c r="C863" s="94"/>
      <c r="D863" s="81"/>
      <c r="E863" s="94"/>
      <c r="F863" s="94"/>
      <c r="H863" s="81"/>
      <c r="U863" s="368"/>
      <c r="V863" s="368"/>
      <c r="W863" s="369"/>
    </row>
    <row r="864" ht="15.75" customHeight="1">
      <c r="A864" s="94"/>
      <c r="B864" s="94"/>
      <c r="C864" s="94"/>
      <c r="D864" s="81"/>
      <c r="E864" s="94"/>
      <c r="F864" s="94"/>
      <c r="H864" s="81"/>
      <c r="U864" s="368"/>
      <c r="V864" s="368"/>
      <c r="W864" s="369"/>
    </row>
    <row r="865" ht="15.75" customHeight="1">
      <c r="A865" s="94"/>
      <c r="B865" s="94"/>
      <c r="C865" s="94"/>
      <c r="D865" s="81"/>
      <c r="E865" s="94"/>
      <c r="F865" s="94"/>
      <c r="H865" s="81"/>
      <c r="U865" s="368"/>
      <c r="V865" s="368"/>
      <c r="W865" s="369"/>
    </row>
    <row r="866" ht="15.75" customHeight="1">
      <c r="A866" s="94"/>
      <c r="B866" s="94"/>
      <c r="C866" s="94"/>
      <c r="D866" s="81"/>
      <c r="E866" s="94"/>
      <c r="F866" s="94"/>
      <c r="H866" s="81"/>
      <c r="U866" s="368"/>
      <c r="V866" s="368"/>
      <c r="W866" s="369"/>
    </row>
    <row r="867" ht="15.75" customHeight="1">
      <c r="A867" s="94"/>
      <c r="B867" s="94"/>
      <c r="C867" s="94"/>
      <c r="D867" s="81"/>
      <c r="E867" s="94"/>
      <c r="F867" s="94"/>
      <c r="H867" s="81"/>
      <c r="U867" s="368"/>
      <c r="V867" s="368"/>
      <c r="W867" s="369"/>
    </row>
    <row r="868" ht="15.75" customHeight="1">
      <c r="A868" s="94"/>
      <c r="B868" s="94"/>
      <c r="C868" s="94"/>
      <c r="D868" s="81"/>
      <c r="E868" s="94"/>
      <c r="F868" s="94"/>
      <c r="H868" s="81"/>
      <c r="U868" s="368"/>
      <c r="V868" s="368"/>
      <c r="W868" s="369"/>
    </row>
    <row r="869" ht="15.75" customHeight="1">
      <c r="A869" s="94"/>
      <c r="B869" s="94"/>
      <c r="C869" s="94"/>
      <c r="D869" s="81"/>
      <c r="E869" s="94"/>
      <c r="F869" s="94"/>
      <c r="H869" s="81"/>
      <c r="U869" s="368"/>
      <c r="V869" s="368"/>
      <c r="W869" s="369"/>
    </row>
    <row r="870" ht="15.75" customHeight="1">
      <c r="A870" s="94"/>
      <c r="B870" s="94"/>
      <c r="C870" s="94"/>
      <c r="D870" s="81"/>
      <c r="E870" s="94"/>
      <c r="F870" s="94"/>
      <c r="H870" s="81"/>
      <c r="U870" s="368"/>
      <c r="V870" s="368"/>
      <c r="W870" s="369"/>
    </row>
    <row r="871" ht="15.75" customHeight="1">
      <c r="A871" s="94"/>
      <c r="B871" s="94"/>
      <c r="C871" s="94"/>
      <c r="D871" s="81"/>
      <c r="E871" s="94"/>
      <c r="F871" s="94"/>
      <c r="H871" s="81"/>
      <c r="U871" s="368"/>
      <c r="V871" s="368"/>
      <c r="W871" s="369"/>
    </row>
    <row r="872" ht="15.75" customHeight="1">
      <c r="A872" s="94"/>
      <c r="B872" s="94"/>
      <c r="C872" s="94"/>
      <c r="D872" s="81"/>
      <c r="E872" s="94"/>
      <c r="F872" s="94"/>
      <c r="H872" s="81"/>
      <c r="U872" s="368"/>
      <c r="V872" s="368"/>
      <c r="W872" s="369"/>
    </row>
    <row r="873" ht="15.75" customHeight="1">
      <c r="A873" s="94"/>
      <c r="B873" s="94"/>
      <c r="C873" s="94"/>
      <c r="D873" s="81"/>
      <c r="E873" s="94"/>
      <c r="F873" s="94"/>
      <c r="H873" s="81"/>
      <c r="U873" s="368"/>
      <c r="V873" s="368"/>
      <c r="W873" s="369"/>
    </row>
    <row r="874" ht="15.75" customHeight="1">
      <c r="A874" s="94"/>
      <c r="B874" s="94"/>
      <c r="C874" s="94"/>
      <c r="D874" s="81"/>
      <c r="E874" s="94"/>
      <c r="F874" s="94"/>
      <c r="H874" s="81"/>
      <c r="U874" s="368"/>
      <c r="V874" s="368"/>
      <c r="W874" s="369"/>
    </row>
    <row r="875" ht="15.75" customHeight="1">
      <c r="A875" s="94"/>
      <c r="B875" s="94"/>
      <c r="C875" s="94"/>
      <c r="D875" s="81"/>
      <c r="E875" s="94"/>
      <c r="F875" s="94"/>
      <c r="H875" s="81"/>
      <c r="U875" s="368"/>
      <c r="V875" s="368"/>
      <c r="W875" s="369"/>
    </row>
    <row r="876" ht="15.75" customHeight="1">
      <c r="A876" s="94"/>
      <c r="B876" s="94"/>
      <c r="C876" s="94"/>
      <c r="D876" s="81"/>
      <c r="E876" s="94"/>
      <c r="F876" s="94"/>
      <c r="H876" s="81"/>
      <c r="U876" s="368"/>
      <c r="V876" s="368"/>
      <c r="W876" s="369"/>
    </row>
    <row r="877" ht="15.75" customHeight="1">
      <c r="A877" s="94"/>
      <c r="B877" s="94"/>
      <c r="C877" s="94"/>
      <c r="D877" s="81"/>
      <c r="E877" s="94"/>
      <c r="F877" s="94"/>
      <c r="H877" s="81"/>
      <c r="U877" s="368"/>
      <c r="V877" s="368"/>
      <c r="W877" s="369"/>
    </row>
    <row r="878" ht="15.75" customHeight="1">
      <c r="A878" s="94"/>
      <c r="B878" s="94"/>
      <c r="C878" s="94"/>
      <c r="D878" s="81"/>
      <c r="E878" s="94"/>
      <c r="F878" s="94"/>
      <c r="H878" s="81"/>
      <c r="U878" s="368"/>
      <c r="V878" s="368"/>
      <c r="W878" s="369"/>
    </row>
    <row r="879" ht="15.75" customHeight="1">
      <c r="A879" s="94"/>
      <c r="B879" s="94"/>
      <c r="C879" s="94"/>
      <c r="D879" s="81"/>
      <c r="E879" s="94"/>
      <c r="F879" s="94"/>
      <c r="H879" s="81"/>
      <c r="U879" s="368"/>
      <c r="V879" s="368"/>
      <c r="W879" s="369"/>
    </row>
    <row r="880" ht="15.75" customHeight="1">
      <c r="A880" s="94"/>
      <c r="B880" s="94"/>
      <c r="C880" s="94"/>
      <c r="D880" s="81"/>
      <c r="E880" s="94"/>
      <c r="F880" s="94"/>
      <c r="H880" s="81"/>
      <c r="U880" s="368"/>
      <c r="V880" s="368"/>
      <c r="W880" s="369"/>
    </row>
    <row r="881" ht="15.75" customHeight="1">
      <c r="A881" s="94"/>
      <c r="B881" s="94"/>
      <c r="C881" s="94"/>
      <c r="D881" s="81"/>
      <c r="E881" s="94"/>
      <c r="F881" s="94"/>
      <c r="H881" s="81"/>
      <c r="U881" s="368"/>
      <c r="V881" s="368"/>
      <c r="W881" s="369"/>
    </row>
    <row r="882" ht="15.75" customHeight="1">
      <c r="A882" s="94"/>
      <c r="B882" s="94"/>
      <c r="C882" s="94"/>
      <c r="D882" s="81"/>
      <c r="E882" s="94"/>
      <c r="F882" s="94"/>
      <c r="H882" s="81"/>
      <c r="U882" s="368"/>
      <c r="V882" s="368"/>
      <c r="W882" s="369"/>
    </row>
    <row r="883" ht="15.75" customHeight="1">
      <c r="A883" s="94"/>
      <c r="B883" s="94"/>
      <c r="C883" s="94"/>
      <c r="D883" s="81"/>
      <c r="E883" s="94"/>
      <c r="F883" s="94"/>
      <c r="H883" s="81"/>
      <c r="U883" s="368"/>
      <c r="V883" s="368"/>
      <c r="W883" s="369"/>
    </row>
    <row r="884" ht="15.75" customHeight="1">
      <c r="A884" s="94"/>
      <c r="B884" s="94"/>
      <c r="C884" s="94"/>
      <c r="D884" s="81"/>
      <c r="E884" s="94"/>
      <c r="F884" s="94"/>
      <c r="H884" s="81"/>
      <c r="U884" s="368"/>
      <c r="V884" s="368"/>
      <c r="W884" s="369"/>
    </row>
    <row r="885" ht="15.75" customHeight="1">
      <c r="A885" s="94"/>
      <c r="B885" s="94"/>
      <c r="C885" s="94"/>
      <c r="D885" s="81"/>
      <c r="E885" s="94"/>
      <c r="F885" s="94"/>
      <c r="H885" s="81"/>
      <c r="U885" s="368"/>
      <c r="V885" s="368"/>
      <c r="W885" s="369"/>
    </row>
    <row r="886" ht="15.75" customHeight="1">
      <c r="A886" s="94"/>
      <c r="B886" s="94"/>
      <c r="C886" s="94"/>
      <c r="D886" s="81"/>
      <c r="E886" s="94"/>
      <c r="F886" s="94"/>
      <c r="H886" s="81"/>
      <c r="U886" s="368"/>
      <c r="V886" s="368"/>
      <c r="W886" s="369"/>
    </row>
    <row r="887" ht="15.75" customHeight="1">
      <c r="A887" s="94"/>
      <c r="B887" s="94"/>
      <c r="C887" s="94"/>
      <c r="D887" s="81"/>
      <c r="E887" s="94"/>
      <c r="F887" s="94"/>
      <c r="H887" s="81"/>
      <c r="U887" s="368"/>
      <c r="V887" s="368"/>
      <c r="W887" s="369"/>
    </row>
    <row r="888" ht="15.75" customHeight="1">
      <c r="A888" s="94"/>
      <c r="B888" s="94"/>
      <c r="C888" s="94"/>
      <c r="D888" s="81"/>
      <c r="E888" s="94"/>
      <c r="F888" s="94"/>
      <c r="H888" s="81"/>
      <c r="U888" s="368"/>
      <c r="V888" s="368"/>
      <c r="W888" s="369"/>
    </row>
    <row r="889" ht="15.75" customHeight="1">
      <c r="A889" s="94"/>
      <c r="B889" s="94"/>
      <c r="C889" s="94"/>
      <c r="D889" s="81"/>
      <c r="E889" s="94"/>
      <c r="F889" s="94"/>
      <c r="H889" s="81"/>
      <c r="U889" s="368"/>
      <c r="V889" s="368"/>
      <c r="W889" s="369"/>
    </row>
    <row r="890" ht="15.75" customHeight="1">
      <c r="A890" s="94"/>
      <c r="B890" s="94"/>
      <c r="C890" s="94"/>
      <c r="D890" s="81"/>
      <c r="E890" s="94"/>
      <c r="F890" s="94"/>
      <c r="H890" s="81"/>
      <c r="U890" s="368"/>
      <c r="V890" s="368"/>
      <c r="W890" s="369"/>
    </row>
    <row r="891" ht="15.75" customHeight="1">
      <c r="A891" s="94"/>
      <c r="B891" s="94"/>
      <c r="C891" s="94"/>
      <c r="D891" s="81"/>
      <c r="E891" s="94"/>
      <c r="F891" s="94"/>
      <c r="H891" s="81"/>
      <c r="U891" s="368"/>
      <c r="V891" s="368"/>
      <c r="W891" s="369"/>
    </row>
    <row r="892" ht="15.75" customHeight="1">
      <c r="A892" s="94"/>
      <c r="B892" s="94"/>
      <c r="C892" s="94"/>
      <c r="D892" s="81"/>
      <c r="E892" s="94"/>
      <c r="F892" s="94"/>
      <c r="H892" s="81"/>
      <c r="U892" s="368"/>
      <c r="V892" s="368"/>
      <c r="W892" s="369"/>
    </row>
    <row r="893" ht="15.75" customHeight="1">
      <c r="A893" s="94"/>
      <c r="B893" s="94"/>
      <c r="C893" s="94"/>
      <c r="D893" s="81"/>
      <c r="E893" s="94"/>
      <c r="F893" s="94"/>
      <c r="H893" s="81"/>
      <c r="U893" s="368"/>
      <c r="V893" s="368"/>
      <c r="W893" s="369"/>
    </row>
    <row r="894" ht="15.75" customHeight="1">
      <c r="A894" s="94"/>
      <c r="B894" s="94"/>
      <c r="C894" s="94"/>
      <c r="D894" s="81"/>
      <c r="E894" s="94"/>
      <c r="F894" s="94"/>
      <c r="H894" s="81"/>
      <c r="U894" s="368"/>
      <c r="V894" s="368"/>
      <c r="W894" s="369"/>
    </row>
    <row r="895" ht="15.75" customHeight="1">
      <c r="A895" s="94"/>
      <c r="B895" s="94"/>
      <c r="C895" s="94"/>
      <c r="D895" s="81"/>
      <c r="E895" s="94"/>
      <c r="F895" s="94"/>
      <c r="H895" s="81"/>
      <c r="U895" s="368"/>
      <c r="V895" s="368"/>
      <c r="W895" s="369"/>
    </row>
    <row r="896" ht="15.75" customHeight="1">
      <c r="A896" s="94"/>
      <c r="B896" s="94"/>
      <c r="C896" s="94"/>
      <c r="D896" s="81"/>
      <c r="E896" s="94"/>
      <c r="F896" s="94"/>
      <c r="H896" s="81"/>
      <c r="U896" s="368"/>
      <c r="V896" s="368"/>
      <c r="W896" s="369"/>
    </row>
    <row r="897" ht="15.75" customHeight="1">
      <c r="A897" s="94"/>
      <c r="B897" s="94"/>
      <c r="C897" s="94"/>
      <c r="D897" s="81"/>
      <c r="E897" s="94"/>
      <c r="F897" s="94"/>
      <c r="H897" s="81"/>
      <c r="U897" s="368"/>
      <c r="V897" s="368"/>
      <c r="W897" s="369"/>
    </row>
    <row r="898" ht="15.75" customHeight="1">
      <c r="A898" s="94"/>
      <c r="B898" s="94"/>
      <c r="C898" s="94"/>
      <c r="D898" s="81"/>
      <c r="E898" s="94"/>
      <c r="F898" s="94"/>
      <c r="H898" s="81"/>
      <c r="U898" s="368"/>
      <c r="V898" s="368"/>
      <c r="W898" s="369"/>
    </row>
    <row r="899" ht="15.75" customHeight="1">
      <c r="A899" s="94"/>
      <c r="B899" s="94"/>
      <c r="C899" s="94"/>
      <c r="D899" s="81"/>
      <c r="E899" s="94"/>
      <c r="F899" s="94"/>
      <c r="H899" s="81"/>
      <c r="U899" s="368"/>
      <c r="V899" s="368"/>
      <c r="W899" s="369"/>
    </row>
    <row r="900" ht="15.75" customHeight="1">
      <c r="A900" s="94"/>
      <c r="B900" s="94"/>
      <c r="C900" s="94"/>
      <c r="D900" s="81"/>
      <c r="E900" s="94"/>
      <c r="F900" s="94"/>
      <c r="H900" s="81"/>
      <c r="U900" s="368"/>
      <c r="V900" s="368"/>
      <c r="W900" s="369"/>
    </row>
    <row r="901" ht="15.75" customHeight="1">
      <c r="A901" s="94"/>
      <c r="B901" s="94"/>
      <c r="C901" s="94"/>
      <c r="D901" s="81"/>
      <c r="E901" s="94"/>
      <c r="F901" s="94"/>
      <c r="H901" s="81"/>
      <c r="U901" s="368"/>
      <c r="V901" s="368"/>
      <c r="W901" s="369"/>
    </row>
    <row r="902" ht="15.75" customHeight="1">
      <c r="A902" s="94"/>
      <c r="B902" s="94"/>
      <c r="C902" s="94"/>
      <c r="D902" s="81"/>
      <c r="E902" s="94"/>
      <c r="F902" s="94"/>
      <c r="H902" s="81"/>
      <c r="U902" s="368"/>
      <c r="V902" s="368"/>
      <c r="W902" s="369"/>
    </row>
    <row r="903" ht="15.75" customHeight="1">
      <c r="A903" s="94"/>
      <c r="B903" s="94"/>
      <c r="C903" s="94"/>
      <c r="D903" s="81"/>
      <c r="E903" s="94"/>
      <c r="F903" s="94"/>
      <c r="H903" s="81"/>
      <c r="U903" s="368"/>
      <c r="V903" s="368"/>
      <c r="W903" s="369"/>
    </row>
    <row r="904" ht="15.75" customHeight="1">
      <c r="A904" s="94"/>
      <c r="B904" s="94"/>
      <c r="C904" s="94"/>
      <c r="D904" s="81"/>
      <c r="E904" s="94"/>
      <c r="F904" s="94"/>
      <c r="H904" s="81"/>
      <c r="U904" s="368"/>
      <c r="V904" s="368"/>
      <c r="W904" s="369"/>
    </row>
    <row r="905" ht="15.75" customHeight="1">
      <c r="A905" s="94"/>
      <c r="B905" s="94"/>
      <c r="C905" s="94"/>
      <c r="D905" s="81"/>
      <c r="E905" s="94"/>
      <c r="F905" s="94"/>
      <c r="H905" s="81"/>
      <c r="U905" s="368"/>
      <c r="V905" s="368"/>
      <c r="W905" s="369"/>
    </row>
    <row r="906" ht="15.75" customHeight="1">
      <c r="A906" s="94"/>
      <c r="B906" s="94"/>
      <c r="C906" s="94"/>
      <c r="D906" s="81"/>
      <c r="E906" s="94"/>
      <c r="F906" s="94"/>
      <c r="H906" s="81"/>
      <c r="U906" s="368"/>
      <c r="V906" s="368"/>
      <c r="W906" s="369"/>
    </row>
    <row r="907" ht="15.75" customHeight="1">
      <c r="A907" s="94"/>
      <c r="B907" s="94"/>
      <c r="C907" s="94"/>
      <c r="D907" s="81"/>
      <c r="E907" s="94"/>
      <c r="F907" s="94"/>
      <c r="H907" s="81"/>
      <c r="U907" s="368"/>
      <c r="V907" s="368"/>
      <c r="W907" s="369"/>
    </row>
    <row r="908" ht="15.75" customHeight="1">
      <c r="A908" s="94"/>
      <c r="B908" s="94"/>
      <c r="C908" s="94"/>
      <c r="D908" s="81"/>
      <c r="E908" s="94"/>
      <c r="F908" s="94"/>
      <c r="H908" s="81"/>
      <c r="U908" s="368"/>
      <c r="V908" s="368"/>
      <c r="W908" s="369"/>
    </row>
    <row r="909" ht="15.75" customHeight="1">
      <c r="A909" s="94"/>
      <c r="B909" s="94"/>
      <c r="C909" s="94"/>
      <c r="D909" s="81"/>
      <c r="E909" s="94"/>
      <c r="F909" s="94"/>
      <c r="H909" s="81"/>
      <c r="U909" s="368"/>
      <c r="V909" s="368"/>
      <c r="W909" s="369"/>
    </row>
    <row r="910" ht="15.75" customHeight="1">
      <c r="A910" s="94"/>
      <c r="B910" s="94"/>
      <c r="C910" s="94"/>
      <c r="D910" s="81"/>
      <c r="E910" s="94"/>
      <c r="F910" s="94"/>
      <c r="H910" s="81"/>
      <c r="U910" s="368"/>
      <c r="V910" s="368"/>
      <c r="W910" s="369"/>
    </row>
    <row r="911" ht="15.75" customHeight="1">
      <c r="A911" s="94"/>
      <c r="B911" s="94"/>
      <c r="C911" s="94"/>
      <c r="D911" s="81"/>
      <c r="E911" s="94"/>
      <c r="F911" s="94"/>
      <c r="H911" s="81"/>
      <c r="U911" s="368"/>
      <c r="V911" s="368"/>
      <c r="W911" s="369"/>
    </row>
    <row r="912" ht="15.75" customHeight="1">
      <c r="A912" s="94"/>
      <c r="B912" s="94"/>
      <c r="C912" s="94"/>
      <c r="D912" s="81"/>
      <c r="E912" s="94"/>
      <c r="F912" s="94"/>
      <c r="H912" s="81"/>
      <c r="U912" s="368"/>
      <c r="V912" s="368"/>
      <c r="W912" s="369"/>
    </row>
    <row r="913" ht="15.75" customHeight="1">
      <c r="A913" s="94"/>
      <c r="B913" s="94"/>
      <c r="C913" s="94"/>
      <c r="D913" s="81"/>
      <c r="E913" s="94"/>
      <c r="F913" s="94"/>
      <c r="H913" s="81"/>
      <c r="U913" s="368"/>
      <c r="V913" s="368"/>
      <c r="W913" s="369"/>
    </row>
    <row r="914" ht="15.75" customHeight="1">
      <c r="A914" s="94"/>
      <c r="B914" s="94"/>
      <c r="C914" s="94"/>
      <c r="D914" s="81"/>
      <c r="E914" s="94"/>
      <c r="F914" s="94"/>
      <c r="H914" s="81"/>
      <c r="U914" s="368"/>
      <c r="V914" s="368"/>
      <c r="W914" s="369"/>
    </row>
    <row r="915" ht="15.75" customHeight="1">
      <c r="A915" s="94"/>
      <c r="B915" s="94"/>
      <c r="C915" s="94"/>
      <c r="D915" s="81"/>
      <c r="E915" s="94"/>
      <c r="F915" s="94"/>
      <c r="H915" s="81"/>
      <c r="U915" s="368"/>
      <c r="V915" s="368"/>
      <c r="W915" s="369"/>
    </row>
    <row r="916" ht="15.75" customHeight="1">
      <c r="A916" s="94"/>
      <c r="B916" s="94"/>
      <c r="C916" s="94"/>
      <c r="D916" s="81"/>
      <c r="E916" s="94"/>
      <c r="F916" s="94"/>
      <c r="H916" s="81"/>
      <c r="U916" s="368"/>
      <c r="V916" s="368"/>
      <c r="W916" s="369"/>
    </row>
    <row r="917" ht="15.75" customHeight="1">
      <c r="A917" s="94"/>
      <c r="B917" s="94"/>
      <c r="C917" s="94"/>
      <c r="D917" s="81"/>
      <c r="E917" s="94"/>
      <c r="F917" s="94"/>
      <c r="H917" s="81"/>
      <c r="U917" s="368"/>
      <c r="V917" s="368"/>
      <c r="W917" s="369"/>
    </row>
    <row r="918" ht="15.75" customHeight="1">
      <c r="A918" s="94"/>
      <c r="B918" s="94"/>
      <c r="C918" s="94"/>
      <c r="D918" s="81"/>
      <c r="E918" s="94"/>
      <c r="F918" s="94"/>
      <c r="H918" s="81"/>
      <c r="U918" s="368"/>
      <c r="V918" s="368"/>
      <c r="W918" s="369"/>
    </row>
    <row r="919" ht="15.75" customHeight="1">
      <c r="A919" s="94"/>
      <c r="B919" s="94"/>
      <c r="C919" s="94"/>
      <c r="D919" s="81"/>
      <c r="E919" s="94"/>
      <c r="F919" s="94"/>
      <c r="H919" s="81"/>
      <c r="U919" s="368"/>
      <c r="V919" s="368"/>
      <c r="W919" s="369"/>
    </row>
    <row r="920" ht="15.75" customHeight="1">
      <c r="A920" s="94"/>
      <c r="B920" s="94"/>
      <c r="C920" s="94"/>
      <c r="D920" s="81"/>
      <c r="E920" s="94"/>
      <c r="F920" s="94"/>
      <c r="H920" s="81"/>
      <c r="U920" s="368"/>
      <c r="V920" s="368"/>
      <c r="W920" s="369"/>
    </row>
    <row r="921" ht="15.75" customHeight="1">
      <c r="A921" s="94"/>
      <c r="B921" s="94"/>
      <c r="C921" s="94"/>
      <c r="D921" s="81"/>
      <c r="E921" s="94"/>
      <c r="F921" s="94"/>
      <c r="H921" s="81"/>
      <c r="U921" s="368"/>
      <c r="V921" s="368"/>
      <c r="W921" s="369"/>
    </row>
    <row r="922" ht="15.75" customHeight="1">
      <c r="A922" s="94"/>
      <c r="B922" s="94"/>
      <c r="C922" s="94"/>
      <c r="D922" s="81"/>
      <c r="E922" s="94"/>
      <c r="F922" s="94"/>
      <c r="H922" s="81"/>
      <c r="U922" s="368"/>
      <c r="V922" s="368"/>
      <c r="W922" s="369"/>
    </row>
    <row r="923" ht="15.75" customHeight="1">
      <c r="A923" s="94"/>
      <c r="B923" s="94"/>
      <c r="C923" s="94"/>
      <c r="D923" s="81"/>
      <c r="E923" s="94"/>
      <c r="F923" s="94"/>
      <c r="H923" s="81"/>
      <c r="U923" s="368"/>
      <c r="V923" s="368"/>
      <c r="W923" s="369"/>
    </row>
    <row r="924" ht="15.75" customHeight="1">
      <c r="A924" s="94"/>
      <c r="B924" s="94"/>
      <c r="C924" s="94"/>
      <c r="D924" s="81"/>
      <c r="E924" s="94"/>
      <c r="F924" s="94"/>
      <c r="H924" s="81"/>
      <c r="U924" s="368"/>
      <c r="V924" s="368"/>
      <c r="W924" s="369"/>
    </row>
    <row r="925" ht="15.75" customHeight="1">
      <c r="A925" s="94"/>
      <c r="B925" s="94"/>
      <c r="C925" s="94"/>
      <c r="D925" s="81"/>
      <c r="E925" s="94"/>
      <c r="F925" s="94"/>
      <c r="H925" s="81"/>
      <c r="U925" s="368"/>
      <c r="V925" s="368"/>
      <c r="W925" s="369"/>
    </row>
    <row r="926" ht="15.75" customHeight="1">
      <c r="A926" s="94"/>
      <c r="B926" s="94"/>
      <c r="C926" s="94"/>
      <c r="D926" s="81"/>
      <c r="E926" s="94"/>
      <c r="F926" s="94"/>
      <c r="H926" s="81"/>
      <c r="U926" s="368"/>
      <c r="V926" s="368"/>
      <c r="W926" s="369"/>
    </row>
    <row r="927" ht="15.75" customHeight="1">
      <c r="A927" s="94"/>
      <c r="B927" s="94"/>
      <c r="C927" s="94"/>
      <c r="D927" s="81"/>
      <c r="E927" s="94"/>
      <c r="F927" s="94"/>
      <c r="H927" s="81"/>
      <c r="U927" s="368"/>
      <c r="V927" s="368"/>
      <c r="W927" s="369"/>
    </row>
    <row r="928" ht="15.75" customHeight="1">
      <c r="A928" s="94"/>
      <c r="B928" s="94"/>
      <c r="C928" s="94"/>
      <c r="D928" s="81"/>
      <c r="E928" s="94"/>
      <c r="F928" s="94"/>
      <c r="H928" s="81"/>
      <c r="U928" s="368"/>
      <c r="V928" s="368"/>
      <c r="W928" s="369"/>
    </row>
    <row r="929" ht="15.75" customHeight="1">
      <c r="A929" s="94"/>
      <c r="B929" s="94"/>
      <c r="C929" s="94"/>
      <c r="D929" s="81"/>
      <c r="E929" s="94"/>
      <c r="F929" s="94"/>
      <c r="H929" s="81"/>
      <c r="U929" s="368"/>
      <c r="V929" s="368"/>
      <c r="W929" s="369"/>
    </row>
    <row r="930" ht="15.75" customHeight="1">
      <c r="A930" s="94"/>
      <c r="B930" s="94"/>
      <c r="C930" s="94"/>
      <c r="D930" s="81"/>
      <c r="E930" s="94"/>
      <c r="F930" s="94"/>
      <c r="H930" s="81"/>
      <c r="U930" s="368"/>
      <c r="V930" s="368"/>
      <c r="W930" s="369"/>
    </row>
    <row r="931" ht="15.75" customHeight="1">
      <c r="A931" s="94"/>
      <c r="B931" s="94"/>
      <c r="C931" s="94"/>
      <c r="D931" s="81"/>
      <c r="E931" s="94"/>
      <c r="F931" s="94"/>
      <c r="H931" s="81"/>
      <c r="U931" s="368"/>
      <c r="V931" s="368"/>
      <c r="W931" s="369"/>
    </row>
    <row r="932" ht="15.75" customHeight="1">
      <c r="A932" s="94"/>
      <c r="B932" s="94"/>
      <c r="C932" s="94"/>
      <c r="D932" s="81"/>
      <c r="E932" s="94"/>
      <c r="F932" s="94"/>
      <c r="H932" s="81"/>
      <c r="U932" s="368"/>
      <c r="V932" s="368"/>
      <c r="W932" s="369"/>
    </row>
    <row r="933" ht="15.75" customHeight="1">
      <c r="A933" s="94"/>
      <c r="B933" s="94"/>
      <c r="C933" s="94"/>
      <c r="D933" s="81"/>
      <c r="E933" s="94"/>
      <c r="F933" s="94"/>
      <c r="H933" s="81"/>
      <c r="U933" s="368"/>
      <c r="V933" s="368"/>
      <c r="W933" s="369"/>
    </row>
    <row r="934" ht="15.75" customHeight="1">
      <c r="A934" s="94"/>
      <c r="B934" s="94"/>
      <c r="C934" s="94"/>
      <c r="D934" s="81"/>
      <c r="E934" s="94"/>
      <c r="F934" s="94"/>
      <c r="H934" s="81"/>
      <c r="U934" s="368"/>
      <c r="V934" s="368"/>
      <c r="W934" s="369"/>
    </row>
    <row r="935" ht="15.75" customHeight="1">
      <c r="A935" s="94"/>
      <c r="B935" s="94"/>
      <c r="C935" s="94"/>
      <c r="D935" s="81"/>
      <c r="E935" s="94"/>
      <c r="F935" s="94"/>
      <c r="H935" s="81"/>
      <c r="U935" s="368"/>
      <c r="V935" s="368"/>
      <c r="W935" s="369"/>
    </row>
    <row r="936" ht="15.75" customHeight="1">
      <c r="A936" s="94"/>
      <c r="B936" s="94"/>
      <c r="C936" s="94"/>
      <c r="D936" s="81"/>
      <c r="E936" s="94"/>
      <c r="F936" s="94"/>
      <c r="H936" s="81"/>
      <c r="U936" s="368"/>
      <c r="V936" s="368"/>
      <c r="W936" s="369"/>
    </row>
    <row r="937" ht="15.75" customHeight="1">
      <c r="A937" s="94"/>
      <c r="B937" s="94"/>
      <c r="C937" s="94"/>
      <c r="D937" s="81"/>
      <c r="E937" s="94"/>
      <c r="F937" s="94"/>
      <c r="H937" s="81"/>
      <c r="U937" s="368"/>
      <c r="V937" s="368"/>
      <c r="W937" s="369"/>
    </row>
    <row r="938" ht="15.75" customHeight="1">
      <c r="A938" s="94"/>
      <c r="B938" s="94"/>
      <c r="C938" s="94"/>
      <c r="D938" s="81"/>
      <c r="E938" s="94"/>
      <c r="F938" s="94"/>
      <c r="H938" s="81"/>
      <c r="U938" s="368"/>
      <c r="V938" s="368"/>
      <c r="W938" s="369"/>
    </row>
    <row r="939" ht="15.75" customHeight="1">
      <c r="A939" s="94"/>
      <c r="B939" s="94"/>
      <c r="C939" s="94"/>
      <c r="D939" s="81"/>
      <c r="E939" s="94"/>
      <c r="F939" s="94"/>
      <c r="H939" s="81"/>
      <c r="U939" s="368"/>
      <c r="V939" s="368"/>
      <c r="W939" s="369"/>
    </row>
    <row r="940" ht="15.75" customHeight="1">
      <c r="A940" s="94"/>
      <c r="B940" s="94"/>
      <c r="C940" s="94"/>
      <c r="D940" s="81"/>
      <c r="E940" s="94"/>
      <c r="F940" s="94"/>
      <c r="H940" s="81"/>
      <c r="U940" s="368"/>
      <c r="V940" s="368"/>
      <c r="W940" s="369"/>
    </row>
    <row r="941" ht="15.75" customHeight="1">
      <c r="A941" s="94"/>
      <c r="B941" s="94"/>
      <c r="C941" s="94"/>
      <c r="D941" s="81"/>
      <c r="E941" s="94"/>
      <c r="F941" s="94"/>
      <c r="H941" s="81"/>
      <c r="U941" s="368"/>
      <c r="V941" s="368"/>
      <c r="W941" s="369"/>
    </row>
    <row r="942" ht="15.75" customHeight="1">
      <c r="A942" s="94"/>
      <c r="B942" s="94"/>
      <c r="C942" s="94"/>
      <c r="D942" s="81"/>
      <c r="E942" s="94"/>
      <c r="F942" s="94"/>
      <c r="H942" s="81"/>
      <c r="U942" s="368"/>
      <c r="V942" s="368"/>
      <c r="W942" s="369"/>
    </row>
    <row r="943" ht="15.75" customHeight="1">
      <c r="A943" s="94"/>
      <c r="B943" s="94"/>
      <c r="C943" s="94"/>
      <c r="D943" s="81"/>
      <c r="E943" s="94"/>
      <c r="F943" s="94"/>
      <c r="H943" s="81"/>
      <c r="U943" s="368"/>
      <c r="V943" s="368"/>
      <c r="W943" s="369"/>
    </row>
    <row r="944" ht="15.75" customHeight="1">
      <c r="A944" s="94"/>
      <c r="B944" s="94"/>
      <c r="C944" s="94"/>
      <c r="D944" s="81"/>
      <c r="E944" s="94"/>
      <c r="F944" s="94"/>
      <c r="H944" s="81"/>
      <c r="U944" s="368"/>
      <c r="V944" s="368"/>
      <c r="W944" s="369"/>
    </row>
    <row r="945" ht="15.75" customHeight="1">
      <c r="A945" s="94"/>
      <c r="B945" s="94"/>
      <c r="C945" s="94"/>
      <c r="D945" s="81"/>
      <c r="E945" s="94"/>
      <c r="F945" s="94"/>
      <c r="H945" s="81"/>
      <c r="U945" s="368"/>
      <c r="V945" s="368"/>
      <c r="W945" s="369"/>
    </row>
    <row r="946" ht="15.75" customHeight="1">
      <c r="A946" s="94"/>
      <c r="B946" s="94"/>
      <c r="C946" s="94"/>
      <c r="D946" s="81"/>
      <c r="E946" s="94"/>
      <c r="F946" s="94"/>
      <c r="H946" s="81"/>
      <c r="U946" s="368"/>
      <c r="V946" s="368"/>
      <c r="W946" s="369"/>
    </row>
    <row r="947" ht="15.75" customHeight="1">
      <c r="A947" s="94"/>
      <c r="B947" s="94"/>
      <c r="C947" s="94"/>
      <c r="D947" s="81"/>
      <c r="E947" s="94"/>
      <c r="F947" s="94"/>
      <c r="H947" s="81"/>
      <c r="U947" s="368"/>
      <c r="V947" s="368"/>
      <c r="W947" s="369"/>
    </row>
    <row r="948" ht="15.75" customHeight="1">
      <c r="A948" s="94"/>
      <c r="B948" s="94"/>
      <c r="C948" s="94"/>
      <c r="D948" s="81"/>
      <c r="E948" s="94"/>
      <c r="F948" s="94"/>
      <c r="H948" s="81"/>
      <c r="U948" s="368"/>
      <c r="V948" s="368"/>
      <c r="W948" s="369"/>
    </row>
    <row r="949" ht="15.75" customHeight="1">
      <c r="A949" s="94"/>
      <c r="B949" s="94"/>
      <c r="C949" s="94"/>
      <c r="D949" s="81"/>
      <c r="E949" s="94"/>
      <c r="F949" s="94"/>
      <c r="H949" s="81"/>
      <c r="U949" s="368"/>
      <c r="V949" s="368"/>
      <c r="W949" s="369"/>
    </row>
    <row r="950" ht="15.75" customHeight="1">
      <c r="A950" s="94"/>
      <c r="B950" s="94"/>
      <c r="C950" s="94"/>
      <c r="D950" s="81"/>
      <c r="E950" s="94"/>
      <c r="F950" s="94"/>
      <c r="H950" s="81"/>
      <c r="U950" s="368"/>
      <c r="V950" s="368"/>
      <c r="W950" s="369"/>
    </row>
    <row r="951" ht="15.75" customHeight="1">
      <c r="A951" s="94"/>
      <c r="B951" s="94"/>
      <c r="C951" s="94"/>
      <c r="D951" s="81"/>
      <c r="E951" s="94"/>
      <c r="F951" s="94"/>
      <c r="H951" s="81"/>
      <c r="U951" s="368"/>
      <c r="V951" s="368"/>
      <c r="W951" s="369"/>
    </row>
    <row r="952" ht="15.75" customHeight="1">
      <c r="A952" s="94"/>
      <c r="B952" s="94"/>
      <c r="C952" s="94"/>
      <c r="D952" s="81"/>
      <c r="E952" s="94"/>
      <c r="F952" s="94"/>
      <c r="H952" s="81"/>
      <c r="U952" s="368"/>
      <c r="V952" s="368"/>
      <c r="W952" s="369"/>
    </row>
    <row r="953" ht="15.75" customHeight="1">
      <c r="A953" s="94"/>
      <c r="B953" s="94"/>
      <c r="C953" s="94"/>
      <c r="D953" s="81"/>
      <c r="E953" s="94"/>
      <c r="F953" s="94"/>
      <c r="H953" s="81"/>
      <c r="U953" s="368"/>
      <c r="V953" s="368"/>
      <c r="W953" s="369"/>
    </row>
    <row r="954" ht="15.75" customHeight="1">
      <c r="A954" s="94"/>
      <c r="B954" s="94"/>
      <c r="C954" s="94"/>
      <c r="D954" s="81"/>
      <c r="E954" s="94"/>
      <c r="F954" s="94"/>
      <c r="H954" s="81"/>
      <c r="U954" s="368"/>
      <c r="V954" s="368"/>
      <c r="W954" s="369"/>
    </row>
    <row r="955" ht="15.75" customHeight="1">
      <c r="A955" s="94"/>
      <c r="B955" s="94"/>
      <c r="C955" s="94"/>
      <c r="D955" s="81"/>
      <c r="E955" s="94"/>
      <c r="F955" s="94"/>
      <c r="H955" s="81"/>
      <c r="U955" s="368"/>
      <c r="V955" s="368"/>
      <c r="W955" s="369"/>
    </row>
    <row r="956" ht="15.75" customHeight="1">
      <c r="A956" s="94"/>
      <c r="B956" s="94"/>
      <c r="C956" s="94"/>
      <c r="D956" s="81"/>
      <c r="E956" s="94"/>
      <c r="F956" s="94"/>
      <c r="H956" s="81"/>
      <c r="U956" s="368"/>
      <c r="V956" s="368"/>
      <c r="W956" s="369"/>
    </row>
    <row r="957" ht="15.75" customHeight="1">
      <c r="A957" s="94"/>
      <c r="B957" s="94"/>
      <c r="C957" s="94"/>
      <c r="D957" s="81"/>
      <c r="E957" s="94"/>
      <c r="F957" s="94"/>
      <c r="H957" s="81"/>
      <c r="U957" s="368"/>
      <c r="V957" s="368"/>
      <c r="W957" s="369"/>
    </row>
    <row r="958" ht="15.75" customHeight="1">
      <c r="A958" s="94"/>
      <c r="B958" s="94"/>
      <c r="C958" s="94"/>
      <c r="D958" s="81"/>
      <c r="E958" s="94"/>
      <c r="F958" s="94"/>
      <c r="H958" s="81"/>
      <c r="U958" s="368"/>
      <c r="V958" s="368"/>
      <c r="W958" s="369"/>
    </row>
    <row r="959" ht="15.75" customHeight="1">
      <c r="A959" s="94"/>
      <c r="B959" s="94"/>
      <c r="C959" s="94"/>
      <c r="D959" s="81"/>
      <c r="E959" s="94"/>
      <c r="F959" s="94"/>
      <c r="H959" s="81"/>
      <c r="U959" s="368"/>
      <c r="V959" s="368"/>
      <c r="W959" s="369"/>
    </row>
    <row r="960" ht="15.75" customHeight="1">
      <c r="A960" s="94"/>
      <c r="B960" s="94"/>
      <c r="C960" s="94"/>
      <c r="D960" s="81"/>
      <c r="E960" s="94"/>
      <c r="F960" s="94"/>
      <c r="H960" s="81"/>
      <c r="U960" s="368"/>
      <c r="V960" s="368"/>
      <c r="W960" s="369"/>
    </row>
    <row r="961" ht="15.75" customHeight="1">
      <c r="A961" s="94"/>
      <c r="B961" s="94"/>
      <c r="C961" s="94"/>
      <c r="D961" s="81"/>
      <c r="E961" s="94"/>
      <c r="F961" s="94"/>
      <c r="H961" s="81"/>
      <c r="U961" s="368"/>
      <c r="V961" s="368"/>
      <c r="W961" s="369"/>
    </row>
    <row r="962" ht="15.75" customHeight="1">
      <c r="A962" s="94"/>
      <c r="B962" s="94"/>
      <c r="C962" s="94"/>
      <c r="D962" s="81"/>
      <c r="E962" s="94"/>
      <c r="F962" s="94"/>
      <c r="H962" s="81"/>
      <c r="U962" s="368"/>
      <c r="V962" s="368"/>
      <c r="W962" s="369"/>
    </row>
    <row r="963" ht="15.75" customHeight="1">
      <c r="A963" s="94"/>
      <c r="B963" s="94"/>
      <c r="C963" s="94"/>
      <c r="D963" s="81"/>
      <c r="E963" s="94"/>
      <c r="F963" s="94"/>
      <c r="H963" s="81"/>
      <c r="U963" s="368"/>
      <c r="V963" s="368"/>
      <c r="W963" s="369"/>
    </row>
    <row r="964" ht="15.75" customHeight="1">
      <c r="A964" s="94"/>
      <c r="B964" s="94"/>
      <c r="C964" s="94"/>
      <c r="D964" s="81"/>
      <c r="E964" s="94"/>
      <c r="F964" s="94"/>
      <c r="H964" s="81"/>
      <c r="U964" s="368"/>
      <c r="V964" s="368"/>
      <c r="W964" s="369"/>
    </row>
    <row r="965" ht="15.75" customHeight="1">
      <c r="A965" s="94"/>
      <c r="B965" s="94"/>
      <c r="C965" s="94"/>
      <c r="D965" s="81"/>
      <c r="E965" s="94"/>
      <c r="F965" s="94"/>
      <c r="H965" s="81"/>
      <c r="U965" s="368"/>
      <c r="V965" s="368"/>
      <c r="W965" s="369"/>
    </row>
    <row r="966" ht="15.75" customHeight="1">
      <c r="A966" s="94"/>
      <c r="B966" s="94"/>
      <c r="C966" s="94"/>
      <c r="D966" s="81"/>
      <c r="E966" s="94"/>
      <c r="F966" s="94"/>
      <c r="H966" s="81"/>
      <c r="U966" s="368"/>
      <c r="V966" s="368"/>
      <c r="W966" s="369"/>
    </row>
    <row r="967" ht="15.75" customHeight="1">
      <c r="A967" s="94"/>
      <c r="B967" s="94"/>
      <c r="C967" s="94"/>
      <c r="D967" s="81"/>
      <c r="E967" s="94"/>
      <c r="F967" s="94"/>
      <c r="H967" s="81"/>
      <c r="U967" s="368"/>
      <c r="V967" s="368"/>
      <c r="W967" s="369"/>
    </row>
    <row r="968" ht="15.75" customHeight="1">
      <c r="A968" s="94"/>
      <c r="B968" s="94"/>
      <c r="C968" s="94"/>
      <c r="D968" s="81"/>
      <c r="E968" s="94"/>
      <c r="F968" s="94"/>
      <c r="H968" s="81"/>
      <c r="U968" s="368"/>
      <c r="V968" s="368"/>
      <c r="W968" s="369"/>
    </row>
    <row r="969" ht="15.75" customHeight="1">
      <c r="A969" s="94"/>
      <c r="B969" s="94"/>
      <c r="C969" s="94"/>
      <c r="D969" s="81"/>
      <c r="E969" s="94"/>
      <c r="F969" s="94"/>
      <c r="H969" s="81"/>
      <c r="U969" s="368"/>
      <c r="V969" s="368"/>
      <c r="W969" s="369"/>
    </row>
    <row r="970" ht="15.75" customHeight="1">
      <c r="A970" s="94"/>
      <c r="B970" s="94"/>
      <c r="C970" s="94"/>
      <c r="D970" s="81"/>
      <c r="E970" s="94"/>
      <c r="F970" s="94"/>
      <c r="H970" s="81"/>
      <c r="U970" s="368"/>
      <c r="V970" s="368"/>
      <c r="W970" s="369"/>
    </row>
    <row r="971" ht="15.75" customHeight="1">
      <c r="A971" s="94"/>
      <c r="B971" s="94"/>
      <c r="C971" s="94"/>
      <c r="D971" s="81"/>
      <c r="E971" s="94"/>
      <c r="F971" s="94"/>
      <c r="H971" s="81"/>
      <c r="U971" s="368"/>
      <c r="V971" s="368"/>
      <c r="W971" s="369"/>
    </row>
    <row r="972" ht="15.75" customHeight="1">
      <c r="A972" s="94"/>
      <c r="B972" s="94"/>
      <c r="C972" s="94"/>
      <c r="D972" s="81"/>
      <c r="E972" s="94"/>
      <c r="F972" s="94"/>
      <c r="H972" s="81"/>
      <c r="U972" s="368"/>
      <c r="V972" s="368"/>
      <c r="W972" s="369"/>
    </row>
    <row r="973" ht="15.75" customHeight="1">
      <c r="A973" s="94"/>
      <c r="B973" s="94"/>
      <c r="C973" s="94"/>
      <c r="D973" s="81"/>
      <c r="E973" s="94"/>
      <c r="F973" s="94"/>
      <c r="H973" s="81"/>
      <c r="U973" s="368"/>
      <c r="V973" s="368"/>
      <c r="W973" s="369"/>
    </row>
    <row r="974" ht="15.75" customHeight="1">
      <c r="A974" s="94"/>
      <c r="B974" s="94"/>
      <c r="C974" s="94"/>
      <c r="D974" s="81"/>
      <c r="E974" s="94"/>
      <c r="F974" s="94"/>
      <c r="H974" s="81"/>
      <c r="U974" s="368"/>
      <c r="V974" s="368"/>
      <c r="W974" s="369"/>
    </row>
    <row r="975" ht="15.75" customHeight="1">
      <c r="A975" s="94"/>
      <c r="B975" s="94"/>
      <c r="C975" s="94"/>
      <c r="D975" s="81"/>
      <c r="E975" s="94"/>
      <c r="F975" s="94"/>
      <c r="H975" s="81"/>
      <c r="U975" s="368"/>
      <c r="V975" s="368"/>
      <c r="W975" s="369"/>
    </row>
    <row r="976" ht="15.75" customHeight="1">
      <c r="A976" s="94"/>
      <c r="B976" s="94"/>
      <c r="C976" s="94"/>
      <c r="D976" s="81"/>
      <c r="E976" s="94"/>
      <c r="F976" s="94"/>
      <c r="H976" s="81"/>
      <c r="U976" s="368"/>
      <c r="V976" s="368"/>
      <c r="W976" s="369"/>
    </row>
    <row r="977" ht="15.75" customHeight="1">
      <c r="A977" s="94"/>
      <c r="B977" s="94"/>
      <c r="C977" s="94"/>
      <c r="D977" s="81"/>
      <c r="E977" s="94"/>
      <c r="F977" s="94"/>
      <c r="H977" s="81"/>
      <c r="U977" s="368"/>
      <c r="V977" s="368"/>
      <c r="W977" s="369"/>
    </row>
    <row r="978" ht="15.75" customHeight="1">
      <c r="A978" s="94"/>
      <c r="B978" s="94"/>
      <c r="C978" s="94"/>
      <c r="D978" s="81"/>
      <c r="E978" s="94"/>
      <c r="F978" s="94"/>
      <c r="H978" s="81"/>
      <c r="U978" s="368"/>
      <c r="V978" s="368"/>
      <c r="W978" s="369"/>
    </row>
    <row r="979" ht="15.75" customHeight="1">
      <c r="A979" s="94"/>
      <c r="B979" s="94"/>
      <c r="C979" s="94"/>
      <c r="D979" s="81"/>
      <c r="E979" s="94"/>
      <c r="F979" s="94"/>
      <c r="H979" s="81"/>
      <c r="U979" s="368"/>
      <c r="V979" s="368"/>
      <c r="W979" s="369"/>
    </row>
    <row r="980" ht="15.75" customHeight="1">
      <c r="A980" s="94"/>
      <c r="B980" s="94"/>
      <c r="C980" s="94"/>
      <c r="D980" s="81"/>
      <c r="E980" s="94"/>
      <c r="F980" s="94"/>
      <c r="H980" s="81"/>
      <c r="U980" s="368"/>
      <c r="V980" s="368"/>
      <c r="W980" s="369"/>
    </row>
    <row r="981" ht="15.75" customHeight="1">
      <c r="A981" s="94"/>
      <c r="B981" s="94"/>
      <c r="C981" s="94"/>
      <c r="D981" s="81"/>
      <c r="E981" s="94"/>
      <c r="F981" s="94"/>
      <c r="H981" s="81"/>
      <c r="U981" s="368"/>
      <c r="V981" s="368"/>
      <c r="W981" s="369"/>
    </row>
    <row r="982" ht="15.75" customHeight="1">
      <c r="A982" s="94"/>
      <c r="B982" s="94"/>
      <c r="C982" s="94"/>
      <c r="D982" s="81"/>
      <c r="E982" s="94"/>
      <c r="F982" s="94"/>
      <c r="H982" s="81"/>
      <c r="U982" s="368"/>
      <c r="V982" s="368"/>
      <c r="W982" s="369"/>
    </row>
    <row r="983" ht="15.75" customHeight="1">
      <c r="A983" s="94"/>
      <c r="B983" s="94"/>
      <c r="C983" s="94"/>
      <c r="D983" s="81"/>
      <c r="E983" s="94"/>
      <c r="F983" s="94"/>
      <c r="H983" s="81"/>
      <c r="U983" s="368"/>
      <c r="V983" s="368"/>
      <c r="W983" s="369"/>
    </row>
    <row r="984" ht="15.75" customHeight="1">
      <c r="A984" s="94"/>
      <c r="B984" s="94"/>
      <c r="C984" s="94"/>
      <c r="D984" s="81"/>
      <c r="E984" s="94"/>
      <c r="F984" s="94"/>
      <c r="H984" s="81"/>
      <c r="U984" s="368"/>
      <c r="V984" s="368"/>
      <c r="W984" s="369"/>
    </row>
    <row r="985" ht="15.75" customHeight="1">
      <c r="A985" s="94"/>
      <c r="B985" s="94"/>
      <c r="C985" s="94"/>
      <c r="D985" s="81"/>
      <c r="E985" s="94"/>
      <c r="F985" s="94"/>
      <c r="H985" s="81"/>
      <c r="U985" s="368"/>
      <c r="V985" s="368"/>
      <c r="W985" s="369"/>
    </row>
    <row r="986" ht="15.75" customHeight="1">
      <c r="A986" s="94"/>
      <c r="B986" s="94"/>
      <c r="C986" s="94"/>
      <c r="D986" s="81"/>
      <c r="E986" s="94"/>
      <c r="F986" s="94"/>
      <c r="H986" s="81"/>
      <c r="U986" s="368"/>
      <c r="V986" s="368"/>
      <c r="W986" s="369"/>
    </row>
    <row r="987" ht="15.75" customHeight="1">
      <c r="A987" s="94"/>
      <c r="B987" s="94"/>
      <c r="C987" s="94"/>
      <c r="D987" s="81"/>
      <c r="E987" s="94"/>
      <c r="F987" s="94"/>
      <c r="H987" s="81"/>
      <c r="U987" s="368"/>
      <c r="V987" s="368"/>
      <c r="W987" s="369"/>
    </row>
    <row r="988" ht="15.75" customHeight="1">
      <c r="A988" s="94"/>
      <c r="B988" s="94"/>
      <c r="C988" s="94"/>
      <c r="D988" s="81"/>
      <c r="E988" s="94"/>
      <c r="F988" s="94"/>
      <c r="H988" s="81"/>
      <c r="U988" s="368"/>
      <c r="V988" s="368"/>
      <c r="W988" s="369"/>
    </row>
    <row r="989" ht="15.75" customHeight="1">
      <c r="A989" s="94"/>
      <c r="B989" s="94"/>
      <c r="C989" s="94"/>
      <c r="D989" s="81"/>
      <c r="E989" s="94"/>
      <c r="F989" s="94"/>
      <c r="H989" s="81"/>
      <c r="U989" s="368"/>
      <c r="V989" s="368"/>
      <c r="W989" s="369"/>
    </row>
    <row r="990" ht="15.75" customHeight="1">
      <c r="A990" s="94"/>
      <c r="B990" s="94"/>
      <c r="C990" s="94"/>
      <c r="D990" s="81"/>
      <c r="E990" s="94"/>
      <c r="F990" s="94"/>
      <c r="H990" s="81"/>
      <c r="U990" s="368"/>
      <c r="V990" s="368"/>
      <c r="W990" s="369"/>
    </row>
    <row r="991" ht="15.75" customHeight="1">
      <c r="A991" s="94"/>
      <c r="B991" s="94"/>
      <c r="C991" s="94"/>
      <c r="D991" s="81"/>
      <c r="E991" s="94"/>
      <c r="F991" s="94"/>
      <c r="H991" s="81"/>
      <c r="U991" s="368"/>
      <c r="V991" s="368"/>
      <c r="W991" s="369"/>
    </row>
    <row r="992" ht="15.75" customHeight="1">
      <c r="A992" s="94"/>
      <c r="B992" s="94"/>
      <c r="C992" s="94"/>
      <c r="D992" s="81"/>
      <c r="E992" s="94"/>
      <c r="F992" s="94"/>
      <c r="H992" s="81"/>
      <c r="U992" s="368"/>
      <c r="V992" s="368"/>
      <c r="W992" s="369"/>
    </row>
    <row r="993" ht="15.75" customHeight="1">
      <c r="A993" s="94"/>
      <c r="B993" s="94"/>
      <c r="C993" s="94"/>
      <c r="D993" s="81"/>
      <c r="E993" s="94"/>
      <c r="F993" s="94"/>
      <c r="H993" s="81"/>
      <c r="U993" s="368"/>
      <c r="V993" s="368"/>
      <c r="W993" s="369"/>
    </row>
    <row r="994" ht="15.75" customHeight="1">
      <c r="A994" s="94"/>
      <c r="B994" s="94"/>
      <c r="C994" s="94"/>
      <c r="D994" s="81"/>
      <c r="E994" s="94"/>
      <c r="F994" s="94"/>
      <c r="H994" s="81"/>
      <c r="U994" s="368"/>
      <c r="V994" s="368"/>
      <c r="W994" s="369"/>
    </row>
    <row r="995" ht="15.75" customHeight="1">
      <c r="A995" s="94"/>
      <c r="B995" s="94"/>
      <c r="C995" s="94"/>
      <c r="D995" s="81"/>
      <c r="E995" s="94"/>
      <c r="F995" s="94"/>
      <c r="H995" s="81"/>
      <c r="U995" s="368"/>
      <c r="V995" s="368"/>
      <c r="W995" s="369"/>
    </row>
    <row r="996" ht="15.75" customHeight="1">
      <c r="A996" s="94"/>
      <c r="B996" s="94"/>
      <c r="C996" s="94"/>
      <c r="D996" s="81"/>
      <c r="E996" s="94"/>
      <c r="F996" s="94"/>
      <c r="H996" s="81"/>
      <c r="U996" s="368"/>
      <c r="V996" s="368"/>
      <c r="W996" s="369"/>
    </row>
    <row r="997" ht="15.75" customHeight="1">
      <c r="A997" s="94"/>
      <c r="B997" s="94"/>
      <c r="C997" s="94"/>
      <c r="D997" s="81"/>
      <c r="E997" s="94"/>
      <c r="F997" s="94"/>
      <c r="H997" s="81"/>
      <c r="U997" s="368"/>
      <c r="V997" s="368"/>
      <c r="W997" s="369"/>
    </row>
    <row r="998" ht="15.75" customHeight="1">
      <c r="A998" s="94"/>
      <c r="B998" s="94"/>
      <c r="C998" s="94"/>
      <c r="D998" s="81"/>
      <c r="E998" s="94"/>
      <c r="F998" s="94"/>
      <c r="H998" s="81"/>
      <c r="U998" s="368"/>
      <c r="V998" s="368"/>
      <c r="W998" s="369"/>
    </row>
    <row r="999" ht="15.75" customHeight="1">
      <c r="A999" s="94"/>
      <c r="B999" s="94"/>
      <c r="C999" s="94"/>
      <c r="D999" s="81"/>
      <c r="E999" s="94"/>
      <c r="F999" s="94"/>
      <c r="H999" s="81"/>
      <c r="U999" s="368"/>
      <c r="V999" s="368"/>
      <c r="W999" s="369"/>
    </row>
    <row r="1000" ht="15.75" customHeight="1">
      <c r="A1000" s="94"/>
      <c r="B1000" s="94"/>
      <c r="C1000" s="94"/>
      <c r="D1000" s="81"/>
      <c r="E1000" s="94"/>
      <c r="F1000" s="94"/>
      <c r="H1000" s="81"/>
      <c r="U1000" s="368"/>
      <c r="V1000" s="368"/>
      <c r="W1000" s="369"/>
    </row>
    <row r="1001" ht="15.75" customHeight="1">
      <c r="A1001" s="94"/>
      <c r="B1001" s="94"/>
      <c r="C1001" s="94"/>
      <c r="D1001" s="81"/>
      <c r="E1001" s="94"/>
      <c r="F1001" s="94"/>
      <c r="H1001" s="81"/>
      <c r="U1001" s="368"/>
      <c r="V1001" s="368"/>
      <c r="W1001" s="369"/>
    </row>
    <row r="1002" ht="15.75" customHeight="1">
      <c r="A1002" s="94"/>
      <c r="B1002" s="94"/>
      <c r="C1002" s="94"/>
      <c r="D1002" s="81"/>
      <c r="E1002" s="94"/>
      <c r="F1002" s="94"/>
      <c r="H1002" s="81"/>
      <c r="U1002" s="368"/>
      <c r="V1002" s="368"/>
      <c r="W1002" s="369"/>
    </row>
    <row r="1003" ht="15.75" customHeight="1">
      <c r="A1003" s="94"/>
      <c r="B1003" s="94"/>
      <c r="C1003" s="94"/>
      <c r="D1003" s="81"/>
      <c r="E1003" s="94"/>
      <c r="F1003" s="94"/>
      <c r="H1003" s="81"/>
      <c r="U1003" s="368"/>
      <c r="V1003" s="368"/>
      <c r="W1003" s="369"/>
    </row>
    <row r="1004" ht="15.75" customHeight="1">
      <c r="A1004" s="94"/>
      <c r="B1004" s="94"/>
      <c r="C1004" s="94"/>
      <c r="D1004" s="81"/>
      <c r="E1004" s="94"/>
      <c r="F1004" s="94"/>
      <c r="H1004" s="81"/>
      <c r="U1004" s="368"/>
      <c r="V1004" s="368"/>
      <c r="W1004" s="369"/>
    </row>
    <row r="1005" ht="15.75" customHeight="1">
      <c r="A1005" s="94"/>
      <c r="B1005" s="94"/>
      <c r="C1005" s="94"/>
      <c r="D1005" s="81"/>
      <c r="E1005" s="94"/>
      <c r="F1005" s="94"/>
      <c r="H1005" s="81"/>
      <c r="U1005" s="368"/>
      <c r="V1005" s="368"/>
      <c r="W1005" s="369"/>
    </row>
    <row r="1006" ht="15.75" customHeight="1">
      <c r="A1006" s="94"/>
      <c r="B1006" s="94"/>
      <c r="C1006" s="94"/>
      <c r="D1006" s="81"/>
      <c r="E1006" s="94"/>
      <c r="F1006" s="94"/>
      <c r="H1006" s="81"/>
      <c r="U1006" s="368"/>
      <c r="V1006" s="368"/>
      <c r="W1006" s="369"/>
    </row>
  </sheetData>
  <mergeCells count="92">
    <mergeCell ref="I3:J3"/>
    <mergeCell ref="K3:L3"/>
    <mergeCell ref="M3:N3"/>
    <mergeCell ref="O3:P3"/>
    <mergeCell ref="Q3:R3"/>
    <mergeCell ref="S3:T3"/>
    <mergeCell ref="A1:F1"/>
    <mergeCell ref="K1:L1"/>
    <mergeCell ref="M1:N1"/>
    <mergeCell ref="O1:P1"/>
    <mergeCell ref="Q1:R1"/>
    <mergeCell ref="S1:T1"/>
    <mergeCell ref="A3:D4"/>
    <mergeCell ref="E3:F3"/>
    <mergeCell ref="H3:H4"/>
    <mergeCell ref="A5:A8"/>
    <mergeCell ref="B5:B8"/>
    <mergeCell ref="C5:C8"/>
    <mergeCell ref="D5:D8"/>
    <mergeCell ref="A9:A12"/>
    <mergeCell ref="D9:D12"/>
    <mergeCell ref="M15:N15"/>
    <mergeCell ref="O15:P15"/>
    <mergeCell ref="Q15:R15"/>
    <mergeCell ref="S15:T15"/>
    <mergeCell ref="B9:B12"/>
    <mergeCell ref="C9:C12"/>
    <mergeCell ref="A15:D16"/>
    <mergeCell ref="E15:F15"/>
    <mergeCell ref="H15:H16"/>
    <mergeCell ref="I15:J15"/>
    <mergeCell ref="K15:L15"/>
    <mergeCell ref="B59:C60"/>
    <mergeCell ref="D59:D60"/>
    <mergeCell ref="A61:A62"/>
    <mergeCell ref="B61:C62"/>
    <mergeCell ref="D61:D62"/>
    <mergeCell ref="A63:A64"/>
    <mergeCell ref="B63:C64"/>
    <mergeCell ref="D63:D64"/>
    <mergeCell ref="A55:A56"/>
    <mergeCell ref="B55:C56"/>
    <mergeCell ref="D55:D56"/>
    <mergeCell ref="A57:A58"/>
    <mergeCell ref="B57:C58"/>
    <mergeCell ref="D57:D58"/>
    <mergeCell ref="A59:A60"/>
    <mergeCell ref="O31:P31"/>
    <mergeCell ref="Q31:R31"/>
    <mergeCell ref="S31:T31"/>
    <mergeCell ref="D25:D28"/>
    <mergeCell ref="A31:D32"/>
    <mergeCell ref="E31:F31"/>
    <mergeCell ref="H31:H32"/>
    <mergeCell ref="I31:J31"/>
    <mergeCell ref="K31:L31"/>
    <mergeCell ref="M31:N31"/>
    <mergeCell ref="A17:A23"/>
    <mergeCell ref="B17:B23"/>
    <mergeCell ref="C17:C23"/>
    <mergeCell ref="D17:D23"/>
    <mergeCell ref="A25:A28"/>
    <mergeCell ref="B25:B28"/>
    <mergeCell ref="C25:C28"/>
    <mergeCell ref="A33:A36"/>
    <mergeCell ref="B33:B36"/>
    <mergeCell ref="C33:C36"/>
    <mergeCell ref="D33:D36"/>
    <mergeCell ref="B37:B40"/>
    <mergeCell ref="C37:C40"/>
    <mergeCell ref="D37:D40"/>
    <mergeCell ref="H46:H47"/>
    <mergeCell ref="I46:J46"/>
    <mergeCell ref="K46:L46"/>
    <mergeCell ref="M46:N46"/>
    <mergeCell ref="O46:P46"/>
    <mergeCell ref="Q46:R46"/>
    <mergeCell ref="S46:T46"/>
    <mergeCell ref="A37:A40"/>
    <mergeCell ref="A41:A43"/>
    <mergeCell ref="B41:B43"/>
    <mergeCell ref="C41:C43"/>
    <mergeCell ref="D41:D43"/>
    <mergeCell ref="A46:D47"/>
    <mergeCell ref="E46:F46"/>
    <mergeCell ref="B48:C48"/>
    <mergeCell ref="B49:C49"/>
    <mergeCell ref="B50:C50"/>
    <mergeCell ref="B51:C51"/>
    <mergeCell ref="B52:C52"/>
    <mergeCell ref="B53:C53"/>
    <mergeCell ref="B54:C54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2.29"/>
    <col customWidth="1" min="5" max="5" width="8.0"/>
    <col customWidth="1" min="6" max="6" width="9.43"/>
    <col customWidth="1" min="7" max="7" width="1.71"/>
    <col customWidth="1" min="8" max="8" width="11.43"/>
    <col customWidth="1" min="9" max="9" width="12.0"/>
    <col customWidth="1" min="10" max="10" width="11.86"/>
    <col customWidth="1" min="11" max="11" width="12.0"/>
    <col customWidth="1" min="12" max="12" width="11.86"/>
    <col customWidth="1" min="13" max="13" width="12.0"/>
    <col customWidth="1" min="14" max="14" width="11.86"/>
    <col customWidth="1" min="15" max="15" width="12.0"/>
    <col customWidth="1" min="16" max="16" width="11.86"/>
    <col customWidth="1" min="17" max="17" width="12.0"/>
    <col customWidth="1" min="18" max="18" width="11.29"/>
    <col customWidth="1" min="19" max="19" width="12.0"/>
    <col customWidth="1" min="20" max="20" width="11.29"/>
    <col customWidth="1" min="21" max="21" width="11.71"/>
    <col customWidth="1" min="22" max="23" width="11.29"/>
    <col customWidth="1" min="24" max="24" width="14.57"/>
    <col customWidth="1" min="25" max="26" width="11.29"/>
  </cols>
  <sheetData>
    <row r="1">
      <c r="A1" s="329" t="s">
        <v>371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487"/>
      <c r="V1" s="346"/>
      <c r="W1" s="346"/>
      <c r="X1" s="7"/>
      <c r="Y1" s="7"/>
      <c r="Z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488"/>
      <c r="V2" s="348" t="s">
        <v>247</v>
      </c>
      <c r="W2" s="348" t="s">
        <v>248</v>
      </c>
      <c r="X2" s="349" t="s">
        <v>249</v>
      </c>
      <c r="Y2" s="330"/>
      <c r="Z2" s="330"/>
    </row>
    <row r="3">
      <c r="A3" s="22" t="s">
        <v>11</v>
      </c>
      <c r="B3" s="23"/>
      <c r="C3" s="23"/>
      <c r="D3" s="24"/>
      <c r="E3" s="22" t="s">
        <v>12</v>
      </c>
      <c r="F3" s="24"/>
      <c r="H3" s="331" t="s">
        <v>310</v>
      </c>
      <c r="I3" s="26" t="s">
        <v>16</v>
      </c>
      <c r="J3" s="27"/>
      <c r="K3" s="26" t="s">
        <v>17</v>
      </c>
      <c r="L3" s="27"/>
      <c r="M3" s="26" t="s">
        <v>18</v>
      </c>
      <c r="N3" s="27"/>
      <c r="O3" s="26" t="s">
        <v>90</v>
      </c>
      <c r="P3" s="27"/>
      <c r="Q3" s="26" t="s">
        <v>91</v>
      </c>
      <c r="R3" s="27"/>
      <c r="S3" s="26" t="s">
        <v>95</v>
      </c>
      <c r="T3" s="27"/>
      <c r="U3" s="489" t="s">
        <v>373</v>
      </c>
      <c r="V3" s="351" t="s">
        <v>251</v>
      </c>
      <c r="W3" s="351" t="s">
        <v>251</v>
      </c>
      <c r="X3" s="351" t="s">
        <v>251</v>
      </c>
      <c r="Y3" s="352"/>
      <c r="Z3" s="352"/>
    </row>
    <row r="4" ht="22.5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6" t="s">
        <v>27</v>
      </c>
      <c r="J4" s="37" t="s">
        <v>28</v>
      </c>
      <c r="K4" s="36" t="s">
        <v>27</v>
      </c>
      <c r="L4" s="37" t="s">
        <v>28</v>
      </c>
      <c r="M4" s="36" t="s">
        <v>27</v>
      </c>
      <c r="N4" s="37" t="s">
        <v>28</v>
      </c>
      <c r="O4" s="36" t="s">
        <v>27</v>
      </c>
      <c r="P4" s="37" t="s">
        <v>28</v>
      </c>
      <c r="Q4" s="36" t="s">
        <v>27</v>
      </c>
      <c r="R4" s="37" t="s">
        <v>28</v>
      </c>
      <c r="S4" s="36" t="s">
        <v>27</v>
      </c>
      <c r="T4" s="37" t="s">
        <v>28</v>
      </c>
      <c r="V4" s="354"/>
      <c r="W4" s="354"/>
      <c r="X4" s="355"/>
      <c r="Y4" s="355"/>
      <c r="Z4" s="355"/>
    </row>
    <row r="5" ht="15.75" customHeight="1">
      <c r="A5" s="40" t="s">
        <v>29</v>
      </c>
      <c r="B5" s="41" t="s">
        <v>30</v>
      </c>
      <c r="C5" s="42" t="s">
        <v>31</v>
      </c>
      <c r="D5" s="43" t="s">
        <v>32</v>
      </c>
      <c r="E5" s="44" t="s">
        <v>33</v>
      </c>
      <c r="F5" s="45">
        <v>100.0</v>
      </c>
      <c r="H5" s="332">
        <v>58.5</v>
      </c>
      <c r="I5" s="179">
        <v>175.0</v>
      </c>
      <c r="J5" s="72">
        <f t="shared" ref="J5:J12" si="1">I5/F5</f>
        <v>1.75</v>
      </c>
      <c r="K5" s="179">
        <f>I5-I5*K2</f>
        <v>122.5</v>
      </c>
      <c r="L5" s="72">
        <f t="shared" ref="L5:L12" si="2">K5/F5</f>
        <v>1.225</v>
      </c>
      <c r="M5" s="179">
        <f>I5-I5*M2</f>
        <v>105</v>
      </c>
      <c r="N5" s="72">
        <f t="shared" ref="N5:N12" si="3">M5/F5</f>
        <v>1.05</v>
      </c>
      <c r="O5" s="179">
        <f>I5-I5*O2</f>
        <v>87.5</v>
      </c>
      <c r="P5" s="72">
        <f t="shared" ref="P5:P12" si="4">O5/F5</f>
        <v>0.875</v>
      </c>
      <c r="Q5" s="179">
        <f>I5-I5*Q2</f>
        <v>78.75</v>
      </c>
      <c r="R5" s="72">
        <f t="shared" ref="R5:R12" si="5">Q5/F5</f>
        <v>0.7875</v>
      </c>
      <c r="S5" s="179">
        <f t="shared" ref="S5:S13" si="6">Q5-Q5*$S$2</f>
        <v>70.875</v>
      </c>
      <c r="T5" s="72">
        <f t="shared" ref="T5:T12" si="7">S5/F5</f>
        <v>0.70875</v>
      </c>
      <c r="U5" s="490">
        <v>56.59</v>
      </c>
      <c r="V5" s="358">
        <v>250.0</v>
      </c>
      <c r="W5" s="358">
        <v>165.0</v>
      </c>
      <c r="X5" s="358" t="s">
        <v>311</v>
      </c>
      <c r="Y5" s="177">
        <f>Q5-Q5*10%</f>
        <v>70.875</v>
      </c>
      <c r="Z5" s="358"/>
    </row>
    <row r="6" ht="15.75" customHeight="1">
      <c r="A6" s="55"/>
      <c r="D6" s="56"/>
      <c r="E6" s="57" t="s">
        <v>34</v>
      </c>
      <c r="F6" s="58">
        <v>500.0</v>
      </c>
      <c r="H6" s="332">
        <v>260.14</v>
      </c>
      <c r="I6" s="181">
        <v>756.0</v>
      </c>
      <c r="J6" s="76">
        <f t="shared" si="1"/>
        <v>1.512</v>
      </c>
      <c r="K6" s="181">
        <f>I6-I6*K2</f>
        <v>529.2</v>
      </c>
      <c r="L6" s="76">
        <f t="shared" si="2"/>
        <v>1.0584</v>
      </c>
      <c r="M6" s="181">
        <f>I6-I6*M2</f>
        <v>453.6</v>
      </c>
      <c r="N6" s="76">
        <f t="shared" si="3"/>
        <v>0.9072</v>
      </c>
      <c r="O6" s="181">
        <f>I6-I6*O2</f>
        <v>378</v>
      </c>
      <c r="P6" s="76">
        <f t="shared" si="4"/>
        <v>0.756</v>
      </c>
      <c r="Q6" s="181">
        <f>I6-I6*Q2</f>
        <v>340.2</v>
      </c>
      <c r="R6" s="76">
        <f t="shared" si="5"/>
        <v>0.6804</v>
      </c>
      <c r="S6" s="181">
        <f t="shared" si="6"/>
        <v>306.18</v>
      </c>
      <c r="T6" s="76">
        <f t="shared" si="7"/>
        <v>0.61236</v>
      </c>
      <c r="U6" s="490">
        <v>250.58</v>
      </c>
      <c r="V6" s="358">
        <v>1050.0</v>
      </c>
      <c r="W6" s="358">
        <v>690.0</v>
      </c>
      <c r="X6" s="177">
        <v>739.0</v>
      </c>
      <c r="Y6" s="177"/>
      <c r="Z6" s="177"/>
    </row>
    <row r="7" ht="15.75" customHeight="1">
      <c r="A7" s="55"/>
      <c r="D7" s="56"/>
      <c r="E7" s="64" t="s">
        <v>35</v>
      </c>
      <c r="F7" s="58">
        <v>1000.0</v>
      </c>
      <c r="H7" s="332">
        <v>514.66</v>
      </c>
      <c r="I7" s="181">
        <v>1501.5</v>
      </c>
      <c r="J7" s="76">
        <f t="shared" si="1"/>
        <v>1.5015</v>
      </c>
      <c r="K7" s="181">
        <f>I7-I7*K2</f>
        <v>1051.05</v>
      </c>
      <c r="L7" s="76">
        <f t="shared" si="2"/>
        <v>1.05105</v>
      </c>
      <c r="M7" s="181">
        <f>I7-I7*M2</f>
        <v>900.9</v>
      </c>
      <c r="N7" s="76">
        <f t="shared" si="3"/>
        <v>0.9009</v>
      </c>
      <c r="O7" s="181">
        <f>I7-I7*O2</f>
        <v>750.75</v>
      </c>
      <c r="P7" s="76">
        <f t="shared" si="4"/>
        <v>0.75075</v>
      </c>
      <c r="Q7" s="181">
        <f>I7-I7*Q2</f>
        <v>675.675</v>
      </c>
      <c r="R7" s="76">
        <f t="shared" si="5"/>
        <v>0.675675</v>
      </c>
      <c r="S7" s="181">
        <f t="shared" si="6"/>
        <v>608.1075</v>
      </c>
      <c r="T7" s="76">
        <f t="shared" si="7"/>
        <v>0.6081075</v>
      </c>
      <c r="U7" s="490">
        <v>497.96</v>
      </c>
      <c r="V7" s="358"/>
      <c r="W7" s="358"/>
      <c r="X7" s="177"/>
      <c r="Y7" s="177"/>
      <c r="Z7" s="177"/>
    </row>
    <row r="8" ht="15.75" customHeight="1">
      <c r="A8" s="55"/>
      <c r="D8" s="56"/>
      <c r="E8" s="64" t="s">
        <v>36</v>
      </c>
      <c r="F8" s="58">
        <v>3000.0</v>
      </c>
      <c r="H8" s="332">
        <v>1527.35</v>
      </c>
      <c r="I8" s="181">
        <v>4473.0</v>
      </c>
      <c r="J8" s="76">
        <f t="shared" si="1"/>
        <v>1.491</v>
      </c>
      <c r="K8" s="181">
        <f>I8-I8*K2</f>
        <v>3131.1</v>
      </c>
      <c r="L8" s="76">
        <f t="shared" si="2"/>
        <v>1.0437</v>
      </c>
      <c r="M8" s="181">
        <f>I8-I8*M2</f>
        <v>2683.8</v>
      </c>
      <c r="N8" s="76">
        <f t="shared" si="3"/>
        <v>0.8946</v>
      </c>
      <c r="O8" s="181">
        <f>I8-I8*O2</f>
        <v>2236.5</v>
      </c>
      <c r="P8" s="76">
        <f t="shared" si="4"/>
        <v>0.7455</v>
      </c>
      <c r="Q8" s="181">
        <f>I8-I8*Q2</f>
        <v>2012.85</v>
      </c>
      <c r="R8" s="76">
        <f t="shared" si="5"/>
        <v>0.67095</v>
      </c>
      <c r="S8" s="181">
        <f t="shared" si="6"/>
        <v>1811.565</v>
      </c>
      <c r="T8" s="76">
        <f t="shared" si="7"/>
        <v>0.603855</v>
      </c>
      <c r="U8" s="490">
        <v>1495.4</v>
      </c>
      <c r="V8" s="358"/>
      <c r="W8" s="358"/>
      <c r="X8" s="177"/>
      <c r="Y8" s="177"/>
      <c r="Z8" s="177"/>
    </row>
    <row r="9" ht="15.75" customHeight="1">
      <c r="A9" s="40" t="s">
        <v>38</v>
      </c>
      <c r="B9" s="41" t="s">
        <v>39</v>
      </c>
      <c r="C9" s="42" t="s">
        <v>40</v>
      </c>
      <c r="D9" s="43" t="s">
        <v>41</v>
      </c>
      <c r="E9" s="71">
        <v>40.0</v>
      </c>
      <c r="F9" s="45">
        <v>50.0</v>
      </c>
      <c r="H9" s="332">
        <v>87.86</v>
      </c>
      <c r="I9" s="179">
        <v>241.5</v>
      </c>
      <c r="J9" s="72">
        <f t="shared" si="1"/>
        <v>4.83</v>
      </c>
      <c r="K9" s="179">
        <f>I9-I9*K2</f>
        <v>169.05</v>
      </c>
      <c r="L9" s="72">
        <f t="shared" si="2"/>
        <v>3.381</v>
      </c>
      <c r="M9" s="179">
        <f>I9-I9*M2</f>
        <v>144.9</v>
      </c>
      <c r="N9" s="72">
        <f t="shared" si="3"/>
        <v>2.898</v>
      </c>
      <c r="O9" s="179">
        <v>138.0</v>
      </c>
      <c r="P9" s="72">
        <f t="shared" si="4"/>
        <v>2.76</v>
      </c>
      <c r="Q9" s="179">
        <v>138.0</v>
      </c>
      <c r="R9" s="72">
        <f t="shared" si="5"/>
        <v>2.76</v>
      </c>
      <c r="S9" s="179">
        <f t="shared" si="6"/>
        <v>124.2</v>
      </c>
      <c r="T9" s="72">
        <f t="shared" si="7"/>
        <v>2.484</v>
      </c>
      <c r="U9" s="490">
        <v>123.67</v>
      </c>
      <c r="V9" s="358">
        <v>290.0</v>
      </c>
      <c r="W9" s="358">
        <f>320/100*50</f>
        <v>160</v>
      </c>
      <c r="X9" s="177">
        <v>135.0</v>
      </c>
      <c r="Y9" s="177"/>
      <c r="Z9" s="177"/>
    </row>
    <row r="10" ht="15.75" customHeight="1">
      <c r="A10" s="55"/>
      <c r="D10" s="56"/>
      <c r="E10" s="74">
        <v>10.0</v>
      </c>
      <c r="F10" s="58">
        <v>200.0</v>
      </c>
      <c r="H10" s="332">
        <v>329.98</v>
      </c>
      <c r="I10" s="181">
        <v>892.5</v>
      </c>
      <c r="J10" s="76">
        <f t="shared" si="1"/>
        <v>4.4625</v>
      </c>
      <c r="K10" s="181">
        <f>I10-I10*K2</f>
        <v>624.75</v>
      </c>
      <c r="L10" s="76">
        <f t="shared" si="2"/>
        <v>3.12375</v>
      </c>
      <c r="M10" s="181">
        <f>I10-I10*M2</f>
        <v>535.5</v>
      </c>
      <c r="N10" s="76">
        <f t="shared" si="3"/>
        <v>2.6775</v>
      </c>
      <c r="O10" s="181">
        <v>510.0</v>
      </c>
      <c r="P10" s="76">
        <f t="shared" si="4"/>
        <v>2.55</v>
      </c>
      <c r="Q10" s="181">
        <v>510.0</v>
      </c>
      <c r="R10" s="76">
        <f t="shared" si="5"/>
        <v>2.55</v>
      </c>
      <c r="S10" s="181">
        <f t="shared" si="6"/>
        <v>459</v>
      </c>
      <c r="T10" s="76">
        <f t="shared" si="7"/>
        <v>2.295</v>
      </c>
      <c r="U10" s="490">
        <v>472.99</v>
      </c>
      <c r="V10" s="358"/>
      <c r="W10" s="358"/>
      <c r="X10" s="177">
        <v>654.0</v>
      </c>
      <c r="Y10" s="177"/>
      <c r="Z10" s="177"/>
    </row>
    <row r="11" ht="15.75" customHeight="1">
      <c r="A11" s="55"/>
      <c r="D11" s="56"/>
      <c r="E11" s="74">
        <v>3.0</v>
      </c>
      <c r="F11" s="58">
        <v>500.0</v>
      </c>
      <c r="H11" s="332">
        <v>810.65</v>
      </c>
      <c r="I11" s="181">
        <v>2205.0</v>
      </c>
      <c r="J11" s="76">
        <f t="shared" si="1"/>
        <v>4.41</v>
      </c>
      <c r="K11" s="181">
        <f>I11-I11*K2</f>
        <v>1543.5</v>
      </c>
      <c r="L11" s="76">
        <f t="shared" si="2"/>
        <v>3.087</v>
      </c>
      <c r="M11" s="181">
        <f>I11-I11*M2</f>
        <v>1323</v>
      </c>
      <c r="N11" s="76">
        <f t="shared" si="3"/>
        <v>2.646</v>
      </c>
      <c r="O11" s="181">
        <v>1260.0</v>
      </c>
      <c r="P11" s="76">
        <f t="shared" si="4"/>
        <v>2.52</v>
      </c>
      <c r="Q11" s="181">
        <v>1260.0</v>
      </c>
      <c r="R11" s="76">
        <f t="shared" si="5"/>
        <v>2.52</v>
      </c>
      <c r="S11" s="181">
        <f t="shared" si="6"/>
        <v>1134</v>
      </c>
      <c r="T11" s="76">
        <f t="shared" si="7"/>
        <v>2.268</v>
      </c>
      <c r="U11" s="490">
        <v>1168.8</v>
      </c>
      <c r="V11" s="358"/>
      <c r="W11" s="358"/>
      <c r="X11" s="177"/>
      <c r="Y11" s="177"/>
      <c r="Z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332">
        <v>2433.5</v>
      </c>
      <c r="I12" s="181">
        <v>6615.0</v>
      </c>
      <c r="J12" s="76">
        <f t="shared" si="1"/>
        <v>4.41</v>
      </c>
      <c r="K12" s="181">
        <f>I12-I12*K2</f>
        <v>4630.5</v>
      </c>
      <c r="L12" s="76">
        <f t="shared" si="2"/>
        <v>3.087</v>
      </c>
      <c r="M12" s="181">
        <f>I12-I12*M2</f>
        <v>3969</v>
      </c>
      <c r="N12" s="76">
        <f t="shared" si="3"/>
        <v>2.646</v>
      </c>
      <c r="O12" s="181">
        <v>3780.0</v>
      </c>
      <c r="P12" s="76">
        <f t="shared" si="4"/>
        <v>2.52</v>
      </c>
      <c r="Q12" s="181">
        <v>3780.0</v>
      </c>
      <c r="R12" s="76">
        <f t="shared" si="5"/>
        <v>2.52</v>
      </c>
      <c r="S12" s="181">
        <f t="shared" si="6"/>
        <v>3402</v>
      </c>
      <c r="T12" s="76">
        <f t="shared" si="7"/>
        <v>2.268</v>
      </c>
      <c r="U12" s="490">
        <v>3507.93</v>
      </c>
      <c r="V12" s="358"/>
      <c r="W12" s="358"/>
      <c r="X12" s="177"/>
      <c r="Y12" s="177"/>
      <c r="Z12" s="177"/>
    </row>
    <row r="13" ht="39.75" customHeight="1">
      <c r="A13" s="82" t="s">
        <v>42</v>
      </c>
      <c r="B13" s="83" t="s">
        <v>39</v>
      </c>
      <c r="C13" s="84" t="s">
        <v>43</v>
      </c>
      <c r="D13" s="85" t="s">
        <v>44</v>
      </c>
      <c r="E13" s="86">
        <v>30.0</v>
      </c>
      <c r="F13" s="87" t="s">
        <v>45</v>
      </c>
      <c r="G13" s="81"/>
      <c r="H13" s="332">
        <v>113.07</v>
      </c>
      <c r="I13" s="93">
        <v>328.65</v>
      </c>
      <c r="J13" s="91">
        <f>I13/50</f>
        <v>6.573</v>
      </c>
      <c r="K13" s="93">
        <f>I13-I13*K2</f>
        <v>230.055</v>
      </c>
      <c r="L13" s="91">
        <f>K13/50</f>
        <v>4.6011</v>
      </c>
      <c r="M13" s="93">
        <f>I13-I13*M2</f>
        <v>197.19</v>
      </c>
      <c r="N13" s="91">
        <f>M13/50</f>
        <v>3.9438</v>
      </c>
      <c r="O13" s="93">
        <v>179.5</v>
      </c>
      <c r="P13" s="91">
        <f>O13/50</f>
        <v>3.59</v>
      </c>
      <c r="Q13" s="93">
        <v>175.35</v>
      </c>
      <c r="R13" s="91">
        <f>Q13/50</f>
        <v>3.507</v>
      </c>
      <c r="S13" s="93">
        <f t="shared" si="6"/>
        <v>157.815</v>
      </c>
      <c r="T13" s="91"/>
      <c r="U13" s="491">
        <v>111.92</v>
      </c>
      <c r="V13" s="358"/>
      <c r="W13" s="358"/>
      <c r="X13" s="177"/>
      <c r="Y13" s="177"/>
      <c r="Z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99"/>
      <c r="T14" s="107"/>
      <c r="U14" s="492"/>
      <c r="V14" s="368"/>
      <c r="W14" s="368"/>
      <c r="X14" s="369"/>
    </row>
    <row r="15">
      <c r="A15" s="22" t="s">
        <v>46</v>
      </c>
      <c r="B15" s="23"/>
      <c r="C15" s="23"/>
      <c r="D15" s="24"/>
      <c r="E15" s="22" t="s">
        <v>12</v>
      </c>
      <c r="F15" s="24"/>
      <c r="H15" s="331" t="s">
        <v>310</v>
      </c>
      <c r="I15" s="26" t="s">
        <v>16</v>
      </c>
      <c r="J15" s="27"/>
      <c r="K15" s="26" t="s">
        <v>17</v>
      </c>
      <c r="L15" s="27"/>
      <c r="M15" s="26" t="s">
        <v>18</v>
      </c>
      <c r="N15" s="27"/>
      <c r="O15" s="26" t="s">
        <v>90</v>
      </c>
      <c r="P15" s="27"/>
      <c r="Q15" s="26" t="s">
        <v>91</v>
      </c>
      <c r="R15" s="27"/>
      <c r="S15" s="26" t="s">
        <v>95</v>
      </c>
      <c r="T15" s="27"/>
      <c r="U15" s="493"/>
      <c r="V15" s="351"/>
      <c r="W15" s="351"/>
      <c r="X15" s="352"/>
      <c r="Y15" s="352"/>
      <c r="Z15" s="352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6" t="s">
        <v>27</v>
      </c>
      <c r="J16" s="37" t="s">
        <v>28</v>
      </c>
      <c r="K16" s="36" t="s">
        <v>27</v>
      </c>
      <c r="L16" s="37" t="s">
        <v>28</v>
      </c>
      <c r="M16" s="36" t="s">
        <v>27</v>
      </c>
      <c r="N16" s="37" t="s">
        <v>28</v>
      </c>
      <c r="O16" s="36" t="s">
        <v>27</v>
      </c>
      <c r="P16" s="37" t="s">
        <v>28</v>
      </c>
      <c r="Q16" s="36" t="s">
        <v>27</v>
      </c>
      <c r="R16" s="37" t="s">
        <v>28</v>
      </c>
      <c r="S16" s="36" t="s">
        <v>27</v>
      </c>
      <c r="T16" s="37" t="s">
        <v>28</v>
      </c>
      <c r="U16" s="489"/>
      <c r="V16" s="354"/>
      <c r="W16" s="354"/>
      <c r="X16" s="355"/>
      <c r="Y16" s="355"/>
      <c r="Z16" s="355"/>
    </row>
    <row r="17" ht="15.75" customHeight="1">
      <c r="A17" s="40" t="s">
        <v>48</v>
      </c>
      <c r="B17" s="41" t="s">
        <v>49</v>
      </c>
      <c r="C17" s="42" t="s">
        <v>50</v>
      </c>
      <c r="D17" s="97" t="s">
        <v>374</v>
      </c>
      <c r="E17" s="71">
        <v>40.0</v>
      </c>
      <c r="F17" s="45">
        <v>100.0</v>
      </c>
      <c r="H17" s="332">
        <v>60.14</v>
      </c>
      <c r="I17" s="179">
        <v>194.25</v>
      </c>
      <c r="J17" s="72">
        <f t="shared" ref="J17:J19" si="8">I17/F17</f>
        <v>1.9425</v>
      </c>
      <c r="K17" s="179">
        <f>I17-I17*K2</f>
        <v>135.975</v>
      </c>
      <c r="L17" s="72">
        <f t="shared" ref="L17:L19" si="9">K17/F17</f>
        <v>1.35975</v>
      </c>
      <c r="M17" s="179">
        <f>I17-I17*M2</f>
        <v>116.55</v>
      </c>
      <c r="N17" s="72">
        <f t="shared" ref="N17:N19" si="10">M17/F17</f>
        <v>1.1655</v>
      </c>
      <c r="O17" s="179">
        <f>I17-I17*O2</f>
        <v>97.125</v>
      </c>
      <c r="P17" s="72">
        <f t="shared" ref="P17:P19" si="11">O17/F17</f>
        <v>0.97125</v>
      </c>
      <c r="Q17" s="179">
        <f>I17-I17*Q2</f>
        <v>87.4125</v>
      </c>
      <c r="R17" s="72">
        <f t="shared" ref="R17:R19" si="12">Q17/F17</f>
        <v>0.874125</v>
      </c>
      <c r="S17" s="179">
        <f t="shared" ref="S17:S19" si="13">Q17-Q17*$S$2</f>
        <v>78.67125</v>
      </c>
      <c r="T17" s="72">
        <f t="shared" ref="T17:T19" si="14">S17/F17</f>
        <v>0.7867125</v>
      </c>
      <c r="U17" s="490">
        <v>61.05</v>
      </c>
      <c r="V17" s="358">
        <f>630/300*100</f>
        <v>210</v>
      </c>
      <c r="W17" s="358">
        <v>235.0</v>
      </c>
      <c r="X17" s="177">
        <v>155.0</v>
      </c>
      <c r="Y17" s="177"/>
      <c r="Z17" s="177"/>
    </row>
    <row r="18" ht="15.75" customHeight="1">
      <c r="A18" s="55"/>
      <c r="E18" s="484"/>
      <c r="F18" s="45">
        <v>100.0</v>
      </c>
      <c r="G18" s="98"/>
      <c r="H18" s="332">
        <v>60.14</v>
      </c>
      <c r="I18" s="62">
        <v>205.0</v>
      </c>
      <c r="J18" s="49">
        <f t="shared" si="8"/>
        <v>2.05</v>
      </c>
      <c r="K18" s="62">
        <f>I18-I18*K2</f>
        <v>143.5</v>
      </c>
      <c r="L18" s="49">
        <f t="shared" si="9"/>
        <v>1.435</v>
      </c>
      <c r="M18" s="62">
        <f>I18-I18*M2</f>
        <v>123</v>
      </c>
      <c r="N18" s="49">
        <f t="shared" si="10"/>
        <v>1.23</v>
      </c>
      <c r="O18" s="62">
        <f>I18-I18*O2</f>
        <v>102.5</v>
      </c>
      <c r="P18" s="49">
        <f t="shared" si="11"/>
        <v>1.025</v>
      </c>
      <c r="Q18" s="62">
        <f>I18-I18*Q2</f>
        <v>92.25</v>
      </c>
      <c r="R18" s="76">
        <f t="shared" si="12"/>
        <v>0.9225</v>
      </c>
      <c r="S18" s="181">
        <f t="shared" si="13"/>
        <v>83.025</v>
      </c>
      <c r="T18" s="76">
        <f t="shared" si="14"/>
        <v>0.83025</v>
      </c>
      <c r="U18" s="494"/>
      <c r="V18" s="358"/>
      <c r="W18" s="358"/>
      <c r="X18" s="177"/>
      <c r="Y18" s="177"/>
      <c r="Z18" s="177"/>
    </row>
    <row r="19" ht="15.75" customHeight="1">
      <c r="A19" s="55"/>
      <c r="E19" s="74">
        <v>10.0</v>
      </c>
      <c r="F19" s="101">
        <v>500.0</v>
      </c>
      <c r="G19" s="98"/>
      <c r="H19" s="342">
        <v>268.6</v>
      </c>
      <c r="I19" s="62">
        <v>882.0</v>
      </c>
      <c r="J19" s="49">
        <f t="shared" si="8"/>
        <v>1.764</v>
      </c>
      <c r="K19" s="62">
        <f>I19-I19*K2</f>
        <v>617.4</v>
      </c>
      <c r="L19" s="49">
        <f t="shared" si="9"/>
        <v>1.2348</v>
      </c>
      <c r="M19" s="62">
        <f>I19-I19*M2</f>
        <v>529.2</v>
      </c>
      <c r="N19" s="49">
        <f t="shared" si="10"/>
        <v>1.0584</v>
      </c>
      <c r="O19" s="62">
        <f>I19-I19*O2</f>
        <v>441</v>
      </c>
      <c r="P19" s="49">
        <f t="shared" si="11"/>
        <v>0.882</v>
      </c>
      <c r="Q19" s="62">
        <f>I19-I19*Q2</f>
        <v>396.9</v>
      </c>
      <c r="R19" s="76">
        <f t="shared" si="12"/>
        <v>0.7938</v>
      </c>
      <c r="S19" s="181">
        <f t="shared" si="13"/>
        <v>357.21</v>
      </c>
      <c r="T19" s="76">
        <f t="shared" si="14"/>
        <v>0.71442</v>
      </c>
      <c r="U19" s="490">
        <v>272.9</v>
      </c>
      <c r="V19" s="358">
        <f>630/300*500</f>
        <v>1050</v>
      </c>
      <c r="W19" s="358">
        <v>845.0</v>
      </c>
      <c r="X19" s="177">
        <v>738.0</v>
      </c>
      <c r="Y19" s="177"/>
      <c r="Z19" s="177"/>
    </row>
    <row r="20" ht="15.75" customHeight="1">
      <c r="A20" s="55"/>
      <c r="E20" s="74"/>
      <c r="F20" s="58">
        <f>F19</f>
        <v>500</v>
      </c>
      <c r="H20" s="332">
        <f>H19</f>
        <v>268.6</v>
      </c>
      <c r="I20" s="181"/>
      <c r="J20" s="76"/>
      <c r="K20" s="181"/>
      <c r="L20" s="76"/>
      <c r="M20" s="181"/>
      <c r="N20" s="76"/>
      <c r="O20" s="181"/>
      <c r="P20" s="76"/>
      <c r="Q20" s="181"/>
      <c r="R20" s="76"/>
      <c r="S20" s="181"/>
      <c r="T20" s="76"/>
      <c r="U20" s="494"/>
      <c r="V20" s="358"/>
      <c r="W20" s="358"/>
      <c r="X20" s="177"/>
      <c r="Y20" s="177"/>
      <c r="Z20" s="177"/>
    </row>
    <row r="21" ht="15.75" customHeight="1">
      <c r="A21" s="55"/>
      <c r="E21" s="74">
        <v>4.0</v>
      </c>
      <c r="F21" s="58">
        <v>1000.0</v>
      </c>
      <c r="H21" s="332">
        <v>533.5</v>
      </c>
      <c r="I21" s="181">
        <v>1722.0</v>
      </c>
      <c r="J21" s="76">
        <f>I21/F21</f>
        <v>1.722</v>
      </c>
      <c r="K21" s="181">
        <f>I21-I21*K2</f>
        <v>1205.4</v>
      </c>
      <c r="L21" s="76">
        <f>K21/F21</f>
        <v>1.2054</v>
      </c>
      <c r="M21" s="181">
        <f>I21-I21*M2</f>
        <v>1033.2</v>
      </c>
      <c r="N21" s="76">
        <f>M21/F21</f>
        <v>1.0332</v>
      </c>
      <c r="O21" s="181">
        <f>I21-I21*O2</f>
        <v>861</v>
      </c>
      <c r="P21" s="76">
        <f>O21/F21</f>
        <v>0.861</v>
      </c>
      <c r="Q21" s="181">
        <f>I21-I21*Q2</f>
        <v>774.9</v>
      </c>
      <c r="R21" s="76">
        <f>Q21/F21</f>
        <v>0.7749</v>
      </c>
      <c r="S21" s="181">
        <f>Q21-Q21*$S$2</f>
        <v>697.41</v>
      </c>
      <c r="T21" s="76">
        <f>S21/F21</f>
        <v>0.69741</v>
      </c>
      <c r="U21" s="490">
        <v>542.59</v>
      </c>
      <c r="V21" s="358">
        <f>630/300*1000</f>
        <v>2100</v>
      </c>
      <c r="W21" s="358"/>
      <c r="X21" s="177"/>
      <c r="Y21" s="177"/>
      <c r="Z21" s="177"/>
    </row>
    <row r="22" ht="15.75" customHeight="1">
      <c r="A22" s="55"/>
      <c r="E22" s="123"/>
      <c r="F22" s="113">
        <f>F21</f>
        <v>1000</v>
      </c>
      <c r="H22" s="332">
        <f>H21</f>
        <v>533.5</v>
      </c>
      <c r="I22" s="181"/>
      <c r="J22" s="76"/>
      <c r="K22" s="181"/>
      <c r="L22" s="76"/>
      <c r="M22" s="181"/>
      <c r="N22" s="76"/>
      <c r="O22" s="181"/>
      <c r="P22" s="76"/>
      <c r="Q22" s="181"/>
      <c r="R22" s="76"/>
      <c r="S22" s="181"/>
      <c r="T22" s="76"/>
      <c r="U22" s="494"/>
      <c r="V22" s="358"/>
      <c r="W22" s="358"/>
      <c r="X22" s="177"/>
      <c r="Y22" s="177"/>
      <c r="Z22" s="177"/>
    </row>
    <row r="23" ht="15.75" customHeight="1">
      <c r="A23" s="55"/>
      <c r="E23" s="123">
        <v>1.0</v>
      </c>
      <c r="F23" s="113">
        <v>4000.0</v>
      </c>
      <c r="H23" s="332">
        <v>2096.89</v>
      </c>
      <c r="I23" s="181">
        <v>6846.0</v>
      </c>
      <c r="J23" s="76">
        <f>I23/F23</f>
        <v>1.7115</v>
      </c>
      <c r="K23" s="181">
        <f>I23-I23*K2</f>
        <v>4792.2</v>
      </c>
      <c r="L23" s="76">
        <f>K23/F23</f>
        <v>1.19805</v>
      </c>
      <c r="M23" s="181">
        <f>I23-I23*M2</f>
        <v>4107.6</v>
      </c>
      <c r="N23" s="76">
        <f>M23/F23</f>
        <v>1.0269</v>
      </c>
      <c r="O23" s="181">
        <f>I23-I23*O2</f>
        <v>3423</v>
      </c>
      <c r="P23" s="76">
        <f>O23/F23</f>
        <v>0.85575</v>
      </c>
      <c r="Q23" s="181">
        <f>I23-I23*Q2</f>
        <v>3080.7</v>
      </c>
      <c r="R23" s="76">
        <f>Q23/F23</f>
        <v>0.770175</v>
      </c>
      <c r="S23" s="181">
        <f>Q23-Q23*$S$2</f>
        <v>2772.63</v>
      </c>
      <c r="T23" s="76">
        <f>S23/F23</f>
        <v>0.6931575</v>
      </c>
      <c r="U23" s="490">
        <v>2133.23</v>
      </c>
      <c r="V23" s="358">
        <f>630/300*4000</f>
        <v>8400</v>
      </c>
      <c r="W23" s="358">
        <f>3100/2000*4000</f>
        <v>6200</v>
      </c>
      <c r="X23" s="177"/>
      <c r="Y23" s="177"/>
      <c r="Z23" s="177"/>
    </row>
    <row r="24" ht="15.75" customHeight="1">
      <c r="A24" s="40"/>
      <c r="B24" s="41"/>
      <c r="C24" s="42"/>
      <c r="D24" s="97"/>
      <c r="E24" s="485"/>
      <c r="F24" s="475">
        <f>F23</f>
        <v>4000</v>
      </c>
      <c r="H24" s="332">
        <f>H23</f>
        <v>2096.89</v>
      </c>
      <c r="I24" s="486"/>
      <c r="J24" s="70"/>
      <c r="K24" s="486"/>
      <c r="L24" s="70"/>
      <c r="M24" s="486"/>
      <c r="N24" s="70"/>
      <c r="O24" s="486"/>
      <c r="P24" s="70"/>
      <c r="Q24" s="486"/>
      <c r="R24" s="70"/>
      <c r="S24" s="486"/>
      <c r="T24" s="70"/>
      <c r="U24" s="490"/>
      <c r="V24" s="358"/>
      <c r="W24" s="358"/>
      <c r="X24" s="177"/>
      <c r="Y24" s="177"/>
      <c r="Z24" s="177"/>
    </row>
    <row r="25" ht="15.75" customHeight="1">
      <c r="A25" s="40" t="s">
        <v>52</v>
      </c>
      <c r="B25" s="41" t="s">
        <v>53</v>
      </c>
      <c r="C25" s="42" t="s">
        <v>40</v>
      </c>
      <c r="D25" s="43" t="s">
        <v>41</v>
      </c>
      <c r="E25" s="71">
        <v>30.0</v>
      </c>
      <c r="F25" s="45">
        <v>100.0</v>
      </c>
      <c r="H25" s="332">
        <v>109.94</v>
      </c>
      <c r="I25" s="179">
        <v>299.25</v>
      </c>
      <c r="J25" s="72">
        <f t="shared" ref="J25:J28" si="15">I25/F25</f>
        <v>2.9925</v>
      </c>
      <c r="K25" s="179">
        <f>I25-I25*K2</f>
        <v>209.475</v>
      </c>
      <c r="L25" s="72">
        <f t="shared" ref="L25:L28" si="16">K25/F25</f>
        <v>2.09475</v>
      </c>
      <c r="M25" s="179">
        <f>I25-I25*M2</f>
        <v>179.55</v>
      </c>
      <c r="N25" s="72">
        <f t="shared" ref="N25:N28" si="17">M25/F25</f>
        <v>1.7955</v>
      </c>
      <c r="O25" s="179">
        <v>156.75</v>
      </c>
      <c r="P25" s="72">
        <f t="shared" ref="P25:P28" si="18">O25/F25</f>
        <v>1.5675</v>
      </c>
      <c r="Q25" s="179">
        <v>156.75</v>
      </c>
      <c r="R25" s="72">
        <f t="shared" ref="R25:R28" si="19">Q25/F25</f>
        <v>1.5675</v>
      </c>
      <c r="S25" s="179">
        <f t="shared" ref="S25:S29" si="20">Q25-Q25*$S$2</f>
        <v>141.075</v>
      </c>
      <c r="T25" s="72">
        <f t="shared" ref="T25:T28" si="21">S25/F25</f>
        <v>1.41075</v>
      </c>
      <c r="U25" s="490">
        <v>117.95</v>
      </c>
      <c r="V25" s="358">
        <v>410.0</v>
      </c>
      <c r="W25" s="358">
        <v>385.0</v>
      </c>
      <c r="X25" s="177">
        <v>279.0</v>
      </c>
      <c r="Y25" s="177"/>
      <c r="Z25" s="177"/>
    </row>
    <row r="26" ht="15.75" customHeight="1">
      <c r="A26" s="55"/>
      <c r="D26" s="56"/>
      <c r="E26" s="74">
        <v>15.0</v>
      </c>
      <c r="F26" s="101">
        <v>200.0</v>
      </c>
      <c r="G26" s="98"/>
      <c r="H26" s="332">
        <v>216.1</v>
      </c>
      <c r="I26" s="62">
        <v>567.0</v>
      </c>
      <c r="J26" s="49">
        <f t="shared" si="15"/>
        <v>2.835</v>
      </c>
      <c r="K26" s="62">
        <f>I26-I26*K2</f>
        <v>396.9</v>
      </c>
      <c r="L26" s="49">
        <f t="shared" si="16"/>
        <v>1.9845</v>
      </c>
      <c r="M26" s="62">
        <f>I26-I26*M2</f>
        <v>340.2</v>
      </c>
      <c r="N26" s="49">
        <f t="shared" si="17"/>
        <v>1.701</v>
      </c>
      <c r="O26" s="62">
        <v>297.0</v>
      </c>
      <c r="P26" s="49">
        <f t="shared" si="18"/>
        <v>1.485</v>
      </c>
      <c r="Q26" s="62">
        <v>297.0</v>
      </c>
      <c r="R26" s="76">
        <f t="shared" si="19"/>
        <v>1.485</v>
      </c>
      <c r="S26" s="181">
        <f t="shared" si="20"/>
        <v>267.3</v>
      </c>
      <c r="T26" s="76">
        <f t="shared" si="21"/>
        <v>1.3365</v>
      </c>
      <c r="U26" s="490">
        <v>231.88</v>
      </c>
      <c r="V26" s="358"/>
      <c r="W26" s="358"/>
      <c r="X26" s="177">
        <v>558.0</v>
      </c>
      <c r="Y26" s="177"/>
      <c r="Z26" s="177"/>
    </row>
    <row r="27" ht="15.75" customHeight="1">
      <c r="A27" s="55"/>
      <c r="D27" s="56"/>
      <c r="E27" s="74">
        <v>5.0</v>
      </c>
      <c r="F27" s="58">
        <v>500.0</v>
      </c>
      <c r="H27" s="332">
        <v>525.96</v>
      </c>
      <c r="I27" s="181">
        <v>1386.0</v>
      </c>
      <c r="J27" s="76">
        <f t="shared" si="15"/>
        <v>2.772</v>
      </c>
      <c r="K27" s="181">
        <f>I27-I27*K2</f>
        <v>970.2</v>
      </c>
      <c r="L27" s="76">
        <f t="shared" si="16"/>
        <v>1.9404</v>
      </c>
      <c r="M27" s="181">
        <f>I27-I27*M2</f>
        <v>831.6</v>
      </c>
      <c r="N27" s="76">
        <f t="shared" si="17"/>
        <v>1.6632</v>
      </c>
      <c r="O27" s="181">
        <v>726.0</v>
      </c>
      <c r="P27" s="76">
        <f t="shared" si="18"/>
        <v>1.452</v>
      </c>
      <c r="Q27" s="181">
        <v>726.0</v>
      </c>
      <c r="R27" s="76">
        <f t="shared" si="19"/>
        <v>1.452</v>
      </c>
      <c r="S27" s="181">
        <f t="shared" si="20"/>
        <v>653.4</v>
      </c>
      <c r="T27" s="76">
        <f t="shared" si="21"/>
        <v>1.3068</v>
      </c>
      <c r="U27" s="490">
        <v>566.02</v>
      </c>
      <c r="V27" s="358"/>
      <c r="W27" s="358"/>
      <c r="X27" s="177"/>
      <c r="Y27" s="177"/>
      <c r="Z27" s="177"/>
    </row>
    <row r="28" ht="15.75" customHeight="1">
      <c r="A28" s="55"/>
      <c r="D28" s="56"/>
      <c r="E28" s="74">
        <v>1.0</v>
      </c>
      <c r="F28" s="58">
        <v>2500.0</v>
      </c>
      <c r="H28" s="332">
        <v>2584.3</v>
      </c>
      <c r="I28" s="181">
        <v>6825.0</v>
      </c>
      <c r="J28" s="76">
        <f t="shared" si="15"/>
        <v>2.73</v>
      </c>
      <c r="K28" s="181">
        <f>I28-I28*K2</f>
        <v>4777.5</v>
      </c>
      <c r="L28" s="76">
        <f t="shared" si="16"/>
        <v>1.911</v>
      </c>
      <c r="M28" s="181">
        <f>I28-I28*M2</f>
        <v>4095</v>
      </c>
      <c r="N28" s="76">
        <f t="shared" si="17"/>
        <v>1.638</v>
      </c>
      <c r="O28" s="181">
        <v>3575.0</v>
      </c>
      <c r="P28" s="76">
        <f t="shared" si="18"/>
        <v>1.43</v>
      </c>
      <c r="Q28" s="181">
        <v>3575.0</v>
      </c>
      <c r="R28" s="76">
        <f t="shared" si="19"/>
        <v>1.43</v>
      </c>
      <c r="S28" s="181">
        <f t="shared" si="20"/>
        <v>3217.5</v>
      </c>
      <c r="T28" s="76">
        <f t="shared" si="21"/>
        <v>1.287</v>
      </c>
      <c r="U28" s="490">
        <v>2784.64</v>
      </c>
      <c r="V28" s="358"/>
      <c r="W28" s="358"/>
      <c r="X28" s="177"/>
      <c r="Y28" s="177"/>
      <c r="Z28" s="177"/>
    </row>
    <row r="29">
      <c r="A29" s="82" t="s">
        <v>42</v>
      </c>
      <c r="B29" s="84" t="s">
        <v>54</v>
      </c>
      <c r="C29" s="84" t="s">
        <v>50</v>
      </c>
      <c r="D29" s="85" t="s">
        <v>44</v>
      </c>
      <c r="E29" s="86">
        <v>40.0</v>
      </c>
      <c r="F29" s="87" t="s">
        <v>45</v>
      </c>
      <c r="G29" s="81"/>
      <c r="H29" s="332">
        <v>85.24</v>
      </c>
      <c r="I29" s="93">
        <v>246.75000000000003</v>
      </c>
      <c r="J29" s="91">
        <f>I29/50</f>
        <v>4.935</v>
      </c>
      <c r="K29" s="93">
        <f>I29-I29*K2</f>
        <v>172.725</v>
      </c>
      <c r="L29" s="91">
        <f>K29/50</f>
        <v>3.4545</v>
      </c>
      <c r="M29" s="93">
        <f>I29-I29*M2</f>
        <v>148.05</v>
      </c>
      <c r="N29" s="91">
        <f>M29/50</f>
        <v>2.961</v>
      </c>
      <c r="O29" s="93">
        <v>124.63</v>
      </c>
      <c r="P29" s="91">
        <f>O29/50</f>
        <v>2.4926</v>
      </c>
      <c r="Q29" s="93">
        <v>120.0</v>
      </c>
      <c r="R29" s="91">
        <f>Q29/50</f>
        <v>2.4</v>
      </c>
      <c r="S29" s="93">
        <f t="shared" si="20"/>
        <v>108</v>
      </c>
      <c r="T29" s="91"/>
      <c r="U29" s="490"/>
      <c r="V29" s="358"/>
      <c r="W29" s="358"/>
      <c r="X29" s="177"/>
      <c r="Y29" s="177"/>
      <c r="Z29" s="177"/>
    </row>
    <row r="30" ht="15.75" customHeight="1">
      <c r="A30" s="94"/>
      <c r="B30" s="94"/>
      <c r="C30" s="94"/>
      <c r="D30" s="81"/>
      <c r="E30" s="94"/>
      <c r="F30" s="94"/>
      <c r="H30" s="81"/>
      <c r="S30" s="107"/>
      <c r="T30" s="107"/>
      <c r="U30" s="492"/>
      <c r="V30" s="368"/>
      <c r="W30" s="368"/>
      <c r="X30" s="369"/>
    </row>
    <row r="31">
      <c r="A31" s="22" t="s">
        <v>55</v>
      </c>
      <c r="B31" s="23"/>
      <c r="C31" s="23"/>
      <c r="D31" s="24"/>
      <c r="E31" s="22" t="s">
        <v>12</v>
      </c>
      <c r="F31" s="24"/>
      <c r="H31" s="331" t="s">
        <v>310</v>
      </c>
      <c r="I31" s="26" t="s">
        <v>16</v>
      </c>
      <c r="J31" s="27"/>
      <c r="K31" s="26" t="s">
        <v>17</v>
      </c>
      <c r="L31" s="27"/>
      <c r="M31" s="26" t="s">
        <v>18</v>
      </c>
      <c r="N31" s="27"/>
      <c r="O31" s="26" t="s">
        <v>90</v>
      </c>
      <c r="P31" s="27"/>
      <c r="Q31" s="26" t="s">
        <v>91</v>
      </c>
      <c r="R31" s="27"/>
      <c r="S31" s="26" t="s">
        <v>95</v>
      </c>
      <c r="T31" s="27"/>
      <c r="U31" s="493"/>
      <c r="V31" s="351"/>
      <c r="W31" s="351"/>
      <c r="X31" s="352"/>
      <c r="Y31" s="352"/>
      <c r="Z31" s="352"/>
    </row>
    <row r="32" ht="21.0" customHeight="1">
      <c r="A32" s="78"/>
      <c r="B32" s="79"/>
      <c r="C32" s="79"/>
      <c r="D32" s="80"/>
      <c r="E32" s="33" t="s">
        <v>25</v>
      </c>
      <c r="F32" s="34" t="s">
        <v>26</v>
      </c>
      <c r="H32" s="35"/>
      <c r="I32" s="36" t="s">
        <v>27</v>
      </c>
      <c r="J32" s="37" t="s">
        <v>28</v>
      </c>
      <c r="K32" s="36" t="s">
        <v>27</v>
      </c>
      <c r="L32" s="37" t="s">
        <v>28</v>
      </c>
      <c r="M32" s="36" t="s">
        <v>27</v>
      </c>
      <c r="N32" s="37" t="s">
        <v>28</v>
      </c>
      <c r="O32" s="36" t="s">
        <v>27</v>
      </c>
      <c r="P32" s="37" t="s">
        <v>28</v>
      </c>
      <c r="Q32" s="36" t="s">
        <v>27</v>
      </c>
      <c r="R32" s="37" t="s">
        <v>28</v>
      </c>
      <c r="S32" s="36" t="s">
        <v>27</v>
      </c>
      <c r="T32" s="37" t="s">
        <v>28</v>
      </c>
      <c r="U32" s="489"/>
      <c r="V32" s="354"/>
      <c r="W32" s="354"/>
      <c r="X32" s="355"/>
      <c r="Y32" s="355"/>
      <c r="Z32" s="355"/>
    </row>
    <row r="33" ht="15.75" customHeight="1">
      <c r="A33" s="40" t="s">
        <v>48</v>
      </c>
      <c r="B33" s="41" t="s">
        <v>56</v>
      </c>
      <c r="C33" s="42">
        <v>1.0</v>
      </c>
      <c r="D33" s="43" t="s">
        <v>57</v>
      </c>
      <c r="E33" s="108"/>
      <c r="F33" s="45">
        <v>50.0</v>
      </c>
      <c r="H33" s="332">
        <v>65.59</v>
      </c>
      <c r="I33" s="179">
        <v>184.8</v>
      </c>
      <c r="J33" s="72">
        <f t="shared" ref="J33:J43" si="22">I33/F33</f>
        <v>3.696</v>
      </c>
      <c r="K33" s="179">
        <f>I33-I33*K2</f>
        <v>129.36</v>
      </c>
      <c r="L33" s="72">
        <f t="shared" ref="L33:L43" si="23">K33/F33</f>
        <v>2.5872</v>
      </c>
      <c r="M33" s="179">
        <f>I33-I33*M2</f>
        <v>110.88</v>
      </c>
      <c r="N33" s="72">
        <f t="shared" ref="N33:N43" si="24">M33/F33</f>
        <v>2.2176</v>
      </c>
      <c r="O33" s="179">
        <f>I33-I33*O2</f>
        <v>92.4</v>
      </c>
      <c r="P33" s="72">
        <f t="shared" ref="P33:P43" si="25">O33/F33</f>
        <v>1.848</v>
      </c>
      <c r="Q33" s="179">
        <f>I33-I33*Q2</f>
        <v>83.16</v>
      </c>
      <c r="R33" s="72">
        <f t="shared" ref="R33:R43" si="26">Q33/F33</f>
        <v>1.6632</v>
      </c>
      <c r="S33" s="179">
        <f t="shared" ref="S33:S43" si="27">Q33-Q33*$S$2</f>
        <v>74.844</v>
      </c>
      <c r="T33" s="72">
        <f t="shared" ref="T33:T43" si="28">S33/F33</f>
        <v>1.49688</v>
      </c>
      <c r="U33" s="490">
        <v>66.32</v>
      </c>
      <c r="V33" s="358"/>
      <c r="W33" s="358"/>
      <c r="X33" s="177"/>
      <c r="Y33" s="177"/>
      <c r="Z33" s="177"/>
    </row>
    <row r="34" ht="15.75" customHeight="1">
      <c r="A34" s="55"/>
      <c r="D34" s="56"/>
      <c r="E34" s="110"/>
      <c r="F34" s="58">
        <v>200.0</v>
      </c>
      <c r="H34" s="332">
        <v>239.7</v>
      </c>
      <c r="I34" s="181">
        <v>672.0</v>
      </c>
      <c r="J34" s="76">
        <f t="shared" si="22"/>
        <v>3.36</v>
      </c>
      <c r="K34" s="181">
        <f>I34-I34*K2</f>
        <v>470.4</v>
      </c>
      <c r="L34" s="76">
        <f t="shared" si="23"/>
        <v>2.352</v>
      </c>
      <c r="M34" s="181">
        <f>I34-I34*M2</f>
        <v>403.2</v>
      </c>
      <c r="N34" s="76">
        <f t="shared" si="24"/>
        <v>2.016</v>
      </c>
      <c r="O34" s="181">
        <f>I34-I34*O2</f>
        <v>336</v>
      </c>
      <c r="P34" s="76">
        <f t="shared" si="25"/>
        <v>1.68</v>
      </c>
      <c r="Q34" s="181">
        <f>I34-I34*Q2</f>
        <v>302.4</v>
      </c>
      <c r="R34" s="76">
        <f t="shared" si="26"/>
        <v>1.512</v>
      </c>
      <c r="S34" s="181">
        <f t="shared" si="27"/>
        <v>272.16</v>
      </c>
      <c r="T34" s="76">
        <f t="shared" si="28"/>
        <v>1.3608</v>
      </c>
      <c r="U34" s="490">
        <v>242.35</v>
      </c>
      <c r="V34" s="358"/>
      <c r="W34" s="358"/>
      <c r="X34" s="177"/>
      <c r="Y34" s="177"/>
      <c r="Z34" s="177"/>
    </row>
    <row r="35" ht="15.75" customHeight="1">
      <c r="A35" s="55"/>
      <c r="D35" s="56"/>
      <c r="E35" s="112"/>
      <c r="F35" s="113">
        <v>500.0</v>
      </c>
      <c r="H35" s="332">
        <v>581.92</v>
      </c>
      <c r="I35" s="181">
        <v>1648.5</v>
      </c>
      <c r="J35" s="76">
        <f t="shared" si="22"/>
        <v>3.297</v>
      </c>
      <c r="K35" s="181">
        <f>I35-I35*K2</f>
        <v>1153.95</v>
      </c>
      <c r="L35" s="76">
        <f t="shared" si="23"/>
        <v>2.3079</v>
      </c>
      <c r="M35" s="181">
        <f>I35-I35*M2</f>
        <v>989.1</v>
      </c>
      <c r="N35" s="76">
        <f t="shared" si="24"/>
        <v>1.9782</v>
      </c>
      <c r="O35" s="181">
        <f>I35-I35*O2</f>
        <v>824.25</v>
      </c>
      <c r="P35" s="76">
        <f t="shared" si="25"/>
        <v>1.6485</v>
      </c>
      <c r="Q35" s="181">
        <f>I35-I35*Q2</f>
        <v>741.825</v>
      </c>
      <c r="R35" s="76">
        <f t="shared" si="26"/>
        <v>1.48365</v>
      </c>
      <c r="S35" s="181">
        <f t="shared" si="27"/>
        <v>667.6425</v>
      </c>
      <c r="T35" s="76">
        <f t="shared" si="28"/>
        <v>1.335285</v>
      </c>
      <c r="U35" s="490">
        <v>589.18</v>
      </c>
      <c r="V35" s="358"/>
      <c r="W35" s="358"/>
      <c r="X35" s="177"/>
      <c r="Y35" s="177"/>
      <c r="Z35" s="177"/>
    </row>
    <row r="36" ht="15.75" customHeight="1">
      <c r="A36" s="78"/>
      <c r="B36" s="79"/>
      <c r="C36" s="79"/>
      <c r="D36" s="80"/>
      <c r="E36" s="114"/>
      <c r="F36" s="34">
        <v>2000.0</v>
      </c>
      <c r="H36" s="332">
        <v>2096.04</v>
      </c>
      <c r="I36" s="400">
        <v>6510.0</v>
      </c>
      <c r="J36" s="401">
        <f t="shared" si="22"/>
        <v>3.255</v>
      </c>
      <c r="K36" s="400">
        <f>I36-I36*K2</f>
        <v>4557</v>
      </c>
      <c r="L36" s="402">
        <f t="shared" si="23"/>
        <v>2.2785</v>
      </c>
      <c r="M36" s="400">
        <f>I36-I36*M2</f>
        <v>3906</v>
      </c>
      <c r="N36" s="402">
        <f t="shared" si="24"/>
        <v>1.953</v>
      </c>
      <c r="O36" s="400">
        <f>I36-I36*O2</f>
        <v>3255</v>
      </c>
      <c r="P36" s="402">
        <f t="shared" si="25"/>
        <v>1.6275</v>
      </c>
      <c r="Q36" s="400">
        <f>I36-I36*Q2</f>
        <v>2929.5</v>
      </c>
      <c r="R36" s="402">
        <f t="shared" si="26"/>
        <v>1.46475</v>
      </c>
      <c r="S36" s="400">
        <f t="shared" si="27"/>
        <v>2636.55</v>
      </c>
      <c r="T36" s="76">
        <f t="shared" si="28"/>
        <v>1.318275</v>
      </c>
      <c r="U36" s="495">
        <v>2343.82</v>
      </c>
      <c r="V36" s="371"/>
      <c r="W36" s="371"/>
      <c r="X36" s="372"/>
      <c r="Y36" s="372"/>
      <c r="Z36" s="372"/>
    </row>
    <row r="37" ht="15.75" customHeight="1">
      <c r="A37" s="119" t="s">
        <v>48</v>
      </c>
      <c r="B37" s="120" t="s">
        <v>58</v>
      </c>
      <c r="C37" s="121">
        <v>1.0</v>
      </c>
      <c r="D37" s="122" t="s">
        <v>57</v>
      </c>
      <c r="E37" s="71">
        <v>40.0</v>
      </c>
      <c r="F37" s="45">
        <v>50.0</v>
      </c>
      <c r="H37" s="332">
        <v>77.05</v>
      </c>
      <c r="I37" s="179">
        <v>216.3</v>
      </c>
      <c r="J37" s="72">
        <f t="shared" si="22"/>
        <v>4.326</v>
      </c>
      <c r="K37" s="179">
        <f>I37-I37*K2</f>
        <v>151.41</v>
      </c>
      <c r="L37" s="72">
        <f t="shared" si="23"/>
        <v>3.0282</v>
      </c>
      <c r="M37" s="179">
        <f>I37-I37*M2</f>
        <v>129.78</v>
      </c>
      <c r="N37" s="72">
        <f t="shared" si="24"/>
        <v>2.5956</v>
      </c>
      <c r="O37" s="179">
        <f>I37-I37*O2</f>
        <v>108.15</v>
      </c>
      <c r="P37" s="72">
        <f t="shared" si="25"/>
        <v>2.163</v>
      </c>
      <c r="Q37" s="179">
        <f>I37-I37*Q2</f>
        <v>97.335</v>
      </c>
      <c r="R37" s="72">
        <f t="shared" si="26"/>
        <v>1.9467</v>
      </c>
      <c r="S37" s="179">
        <f t="shared" si="27"/>
        <v>87.6015</v>
      </c>
      <c r="T37" s="72">
        <f t="shared" si="28"/>
        <v>1.75203</v>
      </c>
      <c r="U37" s="490">
        <v>77.83</v>
      </c>
      <c r="V37" s="358"/>
      <c r="W37" s="358"/>
      <c r="X37" s="177"/>
      <c r="Y37" s="177"/>
      <c r="Z37" s="177"/>
    </row>
    <row r="38" ht="15.75" customHeight="1">
      <c r="A38" s="55"/>
      <c r="D38" s="56"/>
      <c r="E38" s="74">
        <v>12.0</v>
      </c>
      <c r="F38" s="58">
        <v>200.0</v>
      </c>
      <c r="H38" s="332">
        <v>285.52</v>
      </c>
      <c r="I38" s="181">
        <v>798.0</v>
      </c>
      <c r="J38" s="76">
        <f t="shared" si="22"/>
        <v>3.99</v>
      </c>
      <c r="K38" s="181">
        <f>I38-I38*$K$2</f>
        <v>558.6</v>
      </c>
      <c r="L38" s="76">
        <f t="shared" si="23"/>
        <v>2.793</v>
      </c>
      <c r="M38" s="181">
        <f>I38-I38*M2</f>
        <v>478.8</v>
      </c>
      <c r="N38" s="76">
        <f t="shared" si="24"/>
        <v>2.394</v>
      </c>
      <c r="O38" s="181">
        <f>I38-I38*$O$2</f>
        <v>399</v>
      </c>
      <c r="P38" s="76">
        <f t="shared" si="25"/>
        <v>1.995</v>
      </c>
      <c r="Q38" s="181">
        <f>I38-I38*$Q$2</f>
        <v>359.1</v>
      </c>
      <c r="R38" s="76">
        <f t="shared" si="26"/>
        <v>1.7955</v>
      </c>
      <c r="S38" s="181">
        <f t="shared" si="27"/>
        <v>323.19</v>
      </c>
      <c r="T38" s="76">
        <f t="shared" si="28"/>
        <v>1.61595</v>
      </c>
      <c r="U38" s="490">
        <v>288.42</v>
      </c>
      <c r="V38" s="358"/>
      <c r="W38" s="358"/>
      <c r="X38" s="177"/>
      <c r="Y38" s="177"/>
      <c r="Z38" s="177"/>
    </row>
    <row r="39" ht="15.75" customHeight="1">
      <c r="A39" s="55"/>
      <c r="D39" s="56"/>
      <c r="E39" s="123">
        <v>4.0</v>
      </c>
      <c r="F39" s="113">
        <v>500.0</v>
      </c>
      <c r="H39" s="332">
        <v>702.55</v>
      </c>
      <c r="I39" s="181">
        <v>1953.0</v>
      </c>
      <c r="J39" s="76">
        <f t="shared" si="22"/>
        <v>3.906</v>
      </c>
      <c r="K39" s="181">
        <f>I39-I39*K2</f>
        <v>1367.1</v>
      </c>
      <c r="L39" s="76">
        <f t="shared" si="23"/>
        <v>2.7342</v>
      </c>
      <c r="M39" s="181">
        <f>I39-I39*$M$2</f>
        <v>1171.8</v>
      </c>
      <c r="N39" s="76">
        <f t="shared" si="24"/>
        <v>2.3436</v>
      </c>
      <c r="O39" s="181">
        <f>I39-I39*O2</f>
        <v>976.5</v>
      </c>
      <c r="P39" s="76">
        <f t="shared" si="25"/>
        <v>1.953</v>
      </c>
      <c r="Q39" s="181">
        <f>I39-I39*Q2</f>
        <v>878.85</v>
      </c>
      <c r="R39" s="76">
        <f t="shared" si="26"/>
        <v>1.7577</v>
      </c>
      <c r="S39" s="181">
        <f t="shared" si="27"/>
        <v>790.965</v>
      </c>
      <c r="T39" s="76">
        <f t="shared" si="28"/>
        <v>1.58193</v>
      </c>
      <c r="U39" s="490">
        <v>710.42</v>
      </c>
      <c r="V39" s="358"/>
      <c r="W39" s="358"/>
      <c r="X39" s="177"/>
      <c r="Y39" s="177"/>
      <c r="Z39" s="177"/>
    </row>
    <row r="40" ht="15.75" customHeight="1">
      <c r="A40" s="78"/>
      <c r="B40" s="79"/>
      <c r="C40" s="79"/>
      <c r="D40" s="80"/>
      <c r="E40" s="124">
        <v>2.0</v>
      </c>
      <c r="F40" s="34">
        <v>1500.0</v>
      </c>
      <c r="H40" s="332">
        <v>2072.8</v>
      </c>
      <c r="I40" s="181">
        <v>5575.5</v>
      </c>
      <c r="J40" s="76">
        <f t="shared" si="22"/>
        <v>3.717</v>
      </c>
      <c r="K40" s="181">
        <f>I40-I40*K2</f>
        <v>3902.85</v>
      </c>
      <c r="L40" s="76">
        <f t="shared" si="23"/>
        <v>2.6019</v>
      </c>
      <c r="M40" s="181">
        <f>I40-I40*M2</f>
        <v>3345.3</v>
      </c>
      <c r="N40" s="76">
        <f t="shared" si="24"/>
        <v>2.2302</v>
      </c>
      <c r="O40" s="181">
        <f>I40-I40*O2</f>
        <v>2787.75</v>
      </c>
      <c r="P40" s="76">
        <f t="shared" si="25"/>
        <v>1.8585</v>
      </c>
      <c r="Q40" s="181">
        <f>I40-I40*Q2</f>
        <v>2508.975</v>
      </c>
      <c r="R40" s="76">
        <f t="shared" si="26"/>
        <v>1.67265</v>
      </c>
      <c r="S40" s="181">
        <f t="shared" si="27"/>
        <v>2258.0775</v>
      </c>
      <c r="T40" s="76">
        <f t="shared" si="28"/>
        <v>1.505385</v>
      </c>
      <c r="U40" s="490">
        <v>2096.41</v>
      </c>
      <c r="V40" s="358"/>
      <c r="W40" s="358"/>
      <c r="X40" s="177"/>
      <c r="Y40" s="177"/>
      <c r="Z40" s="177"/>
    </row>
    <row r="41">
      <c r="A41" s="40" t="s">
        <v>52</v>
      </c>
      <c r="B41" s="41" t="s">
        <v>59</v>
      </c>
      <c r="C41" s="42" t="s">
        <v>40</v>
      </c>
      <c r="D41" s="43" t="s">
        <v>60</v>
      </c>
      <c r="E41" s="71"/>
      <c r="F41" s="45">
        <v>30.0</v>
      </c>
      <c r="H41" s="332">
        <v>80.58</v>
      </c>
      <c r="I41" s="179">
        <f>241.5*1.05</f>
        <v>253.575</v>
      </c>
      <c r="J41" s="72">
        <f t="shared" si="22"/>
        <v>8.4525</v>
      </c>
      <c r="K41" s="179">
        <f t="shared" ref="K41:K43" si="29">I41-I41*$K$2</f>
        <v>177.5025</v>
      </c>
      <c r="L41" s="72">
        <f t="shared" si="23"/>
        <v>5.91675</v>
      </c>
      <c r="M41" s="179">
        <f t="shared" ref="M41:M43" si="30">I41-I41*$M$2</f>
        <v>152.145</v>
      </c>
      <c r="N41" s="72">
        <f t="shared" si="24"/>
        <v>5.0715</v>
      </c>
      <c r="O41" s="179">
        <f t="shared" ref="O41:O43" si="31">I41-I41*$O$2</f>
        <v>126.7875</v>
      </c>
      <c r="P41" s="72">
        <f t="shared" si="25"/>
        <v>4.22625</v>
      </c>
      <c r="Q41" s="179">
        <f t="shared" ref="Q41:Q43" si="32">I41-I41*$Q$2</f>
        <v>114.10875</v>
      </c>
      <c r="R41" s="72">
        <f t="shared" si="26"/>
        <v>3.803625</v>
      </c>
      <c r="S41" s="179">
        <f t="shared" si="27"/>
        <v>102.697875</v>
      </c>
      <c r="T41" s="72">
        <f t="shared" si="28"/>
        <v>3.4232625</v>
      </c>
      <c r="U41" s="490">
        <v>81.99</v>
      </c>
      <c r="V41" s="358"/>
      <c r="W41" s="358"/>
      <c r="X41" s="177"/>
      <c r="Y41" s="177"/>
      <c r="Z41" s="177"/>
    </row>
    <row r="42">
      <c r="A42" s="55"/>
      <c r="D42" s="56"/>
      <c r="E42" s="123"/>
      <c r="F42" s="113">
        <v>100.0</v>
      </c>
      <c r="H42" s="332">
        <v>253.06</v>
      </c>
      <c r="I42" s="181">
        <f>757.05*1.05</f>
        <v>794.9025</v>
      </c>
      <c r="J42" s="76">
        <f t="shared" si="22"/>
        <v>7.949025</v>
      </c>
      <c r="K42" s="181">
        <f t="shared" si="29"/>
        <v>556.43175</v>
      </c>
      <c r="L42" s="76">
        <f t="shared" si="23"/>
        <v>5.5643175</v>
      </c>
      <c r="M42" s="181">
        <f t="shared" si="30"/>
        <v>476.9415</v>
      </c>
      <c r="N42" s="76">
        <f t="shared" si="24"/>
        <v>4.769415</v>
      </c>
      <c r="O42" s="181">
        <f t="shared" si="31"/>
        <v>397.45125</v>
      </c>
      <c r="P42" s="76">
        <f t="shared" si="25"/>
        <v>3.9745125</v>
      </c>
      <c r="Q42" s="181">
        <f t="shared" si="32"/>
        <v>357.706125</v>
      </c>
      <c r="R42" s="76">
        <f t="shared" si="26"/>
        <v>3.57706125</v>
      </c>
      <c r="S42" s="181">
        <f t="shared" si="27"/>
        <v>321.9355125</v>
      </c>
      <c r="T42" s="76">
        <f t="shared" si="28"/>
        <v>3.219355125</v>
      </c>
      <c r="U42" s="490">
        <v>257.48</v>
      </c>
      <c r="V42" s="358"/>
      <c r="W42" s="358"/>
      <c r="X42" s="177"/>
      <c r="Y42" s="177"/>
      <c r="Z42" s="177"/>
    </row>
    <row r="43">
      <c r="A43" s="78"/>
      <c r="B43" s="79"/>
      <c r="C43" s="79"/>
      <c r="D43" s="80"/>
      <c r="E43" s="124"/>
      <c r="F43" s="34">
        <v>300.0</v>
      </c>
      <c r="H43" s="332">
        <v>737.92</v>
      </c>
      <c r="I43" s="210">
        <f>2191.35*1.05</f>
        <v>2300.9175</v>
      </c>
      <c r="J43" s="211">
        <f t="shared" si="22"/>
        <v>7.669725</v>
      </c>
      <c r="K43" s="210">
        <f t="shared" si="29"/>
        <v>1610.64225</v>
      </c>
      <c r="L43" s="211">
        <f t="shared" si="23"/>
        <v>5.3688075</v>
      </c>
      <c r="M43" s="210">
        <f t="shared" si="30"/>
        <v>1380.5505</v>
      </c>
      <c r="N43" s="211">
        <f t="shared" si="24"/>
        <v>4.601835</v>
      </c>
      <c r="O43" s="210">
        <f t="shared" si="31"/>
        <v>1150.45875</v>
      </c>
      <c r="P43" s="211">
        <f t="shared" si="25"/>
        <v>3.8348625</v>
      </c>
      <c r="Q43" s="210">
        <f t="shared" si="32"/>
        <v>1035.412875</v>
      </c>
      <c r="R43" s="211">
        <f t="shared" si="26"/>
        <v>3.45137625</v>
      </c>
      <c r="S43" s="210">
        <f t="shared" si="27"/>
        <v>931.8715875</v>
      </c>
      <c r="T43" s="211">
        <f t="shared" si="28"/>
        <v>3.106238625</v>
      </c>
      <c r="U43" s="490">
        <v>751.93</v>
      </c>
      <c r="V43" s="358"/>
      <c r="W43" s="358"/>
      <c r="X43" s="177"/>
      <c r="Y43" s="177"/>
      <c r="Z43" s="177"/>
    </row>
    <row r="44" ht="15.75" customHeight="1">
      <c r="A44" s="94"/>
      <c r="B44" s="94"/>
      <c r="C44" s="94"/>
      <c r="D44" s="81"/>
      <c r="E44" s="94"/>
      <c r="F44" s="94"/>
      <c r="H44" s="81"/>
      <c r="S44" s="107"/>
      <c r="T44" s="107"/>
      <c r="U44" s="492"/>
      <c r="V44" s="368"/>
      <c r="W44" s="368"/>
      <c r="X44" s="369"/>
    </row>
    <row r="45" ht="15.75" customHeight="1">
      <c r="A45" s="94"/>
      <c r="B45" s="94"/>
      <c r="C45" s="94"/>
      <c r="D45" s="81"/>
      <c r="E45" s="94"/>
      <c r="F45" s="94"/>
      <c r="H45" s="81"/>
      <c r="S45" s="107"/>
      <c r="T45" s="107"/>
      <c r="U45" s="492"/>
      <c r="V45" s="368"/>
      <c r="W45" s="368"/>
      <c r="X45" s="369"/>
    </row>
    <row r="46">
      <c r="A46" s="22" t="s">
        <v>61</v>
      </c>
      <c r="B46" s="23"/>
      <c r="C46" s="23"/>
      <c r="D46" s="24"/>
      <c r="E46" s="22" t="s">
        <v>12</v>
      </c>
      <c r="F46" s="24"/>
      <c r="H46" s="331" t="s">
        <v>310</v>
      </c>
      <c r="I46" s="26" t="s">
        <v>16</v>
      </c>
      <c r="J46" s="27"/>
      <c r="K46" s="26" t="s">
        <v>17</v>
      </c>
      <c r="L46" s="27"/>
      <c r="M46" s="26" t="s">
        <v>18</v>
      </c>
      <c r="N46" s="27"/>
      <c r="O46" s="26" t="s">
        <v>90</v>
      </c>
      <c r="P46" s="27"/>
      <c r="Q46" s="26" t="s">
        <v>91</v>
      </c>
      <c r="R46" s="27"/>
      <c r="S46" s="26" t="s">
        <v>95</v>
      </c>
      <c r="T46" s="27"/>
      <c r="U46" s="493"/>
      <c r="V46" s="351"/>
      <c r="W46" s="351"/>
      <c r="X46" s="352"/>
      <c r="Y46" s="352"/>
      <c r="Z46" s="352"/>
    </row>
    <row r="47" ht="21.0" customHeight="1">
      <c r="A47" s="30"/>
      <c r="B47" s="31"/>
      <c r="C47" s="31"/>
      <c r="D47" s="32"/>
      <c r="E47" s="33" t="s">
        <v>25</v>
      </c>
      <c r="F47" s="34" t="s">
        <v>26</v>
      </c>
      <c r="H47" s="35"/>
      <c r="I47" s="36" t="s">
        <v>27</v>
      </c>
      <c r="J47" s="37" t="s">
        <v>28</v>
      </c>
      <c r="K47" s="36" t="s">
        <v>27</v>
      </c>
      <c r="L47" s="37" t="s">
        <v>28</v>
      </c>
      <c r="M47" s="36" t="s">
        <v>27</v>
      </c>
      <c r="N47" s="37" t="s">
        <v>28</v>
      </c>
      <c r="O47" s="36" t="s">
        <v>27</v>
      </c>
      <c r="P47" s="37" t="s">
        <v>28</v>
      </c>
      <c r="Q47" s="36" t="s">
        <v>27</v>
      </c>
      <c r="R47" s="37" t="s">
        <v>28</v>
      </c>
      <c r="S47" s="36" t="s">
        <v>27</v>
      </c>
      <c r="T47" s="37" t="s">
        <v>28</v>
      </c>
      <c r="U47" s="489"/>
      <c r="V47" s="354"/>
      <c r="W47" s="354"/>
      <c r="X47" s="355"/>
      <c r="Y47" s="355"/>
      <c r="Z47" s="355"/>
    </row>
    <row r="48">
      <c r="A48" s="40" t="s">
        <v>62</v>
      </c>
      <c r="B48" s="132" t="s">
        <v>63</v>
      </c>
      <c r="C48" s="23"/>
      <c r="D48" s="133" t="s">
        <v>64</v>
      </c>
      <c r="E48" s="71">
        <v>50.0</v>
      </c>
      <c r="F48" s="45">
        <v>50.0</v>
      </c>
      <c r="H48" s="381">
        <v>89.96</v>
      </c>
      <c r="I48" s="204">
        <v>220.5</v>
      </c>
      <c r="J48" s="91">
        <f t="shared" ref="J48:J64" si="33">I48/F48</f>
        <v>4.41</v>
      </c>
      <c r="K48" s="204">
        <f>I48-I48*K2</f>
        <v>154.35</v>
      </c>
      <c r="L48" s="91">
        <f t="shared" ref="L48:L64" si="34">K48/F48</f>
        <v>3.087</v>
      </c>
      <c r="M48" s="204">
        <f>I48-I48*M2</f>
        <v>132.3</v>
      </c>
      <c r="N48" s="91">
        <f t="shared" ref="N48:N64" si="35">M48/F48</f>
        <v>2.646</v>
      </c>
      <c r="O48" s="204">
        <f>I48-I48*O2</f>
        <v>110.25</v>
      </c>
      <c r="P48" s="91">
        <f t="shared" ref="P48:P64" si="36">O48/F48</f>
        <v>2.205</v>
      </c>
      <c r="Q48" s="204">
        <f>I48-I48*Q2</f>
        <v>99.225</v>
      </c>
      <c r="R48" s="91">
        <f t="shared" ref="R48:R64" si="37">Q48/F48</f>
        <v>1.9845</v>
      </c>
      <c r="S48" s="93">
        <f t="shared" ref="S48:S51" si="38">Q48-Q48*$S$2</f>
        <v>89.3025</v>
      </c>
      <c r="T48" s="91">
        <f t="shared" ref="T48:T53" si="39">S48/F48</f>
        <v>1.78605</v>
      </c>
      <c r="U48" s="490"/>
      <c r="V48" s="358">
        <v>150.0</v>
      </c>
      <c r="W48" s="358">
        <f>270/100*50</f>
        <v>135</v>
      </c>
      <c r="X48" s="177" t="s">
        <v>313</v>
      </c>
      <c r="Y48" s="177"/>
      <c r="Z48" s="177"/>
    </row>
    <row r="49">
      <c r="A49" s="40" t="s">
        <v>65</v>
      </c>
      <c r="B49" s="132"/>
      <c r="C49" s="23"/>
      <c r="D49" s="133" t="s">
        <v>66</v>
      </c>
      <c r="E49" s="71">
        <v>50.0</v>
      </c>
      <c r="F49" s="45">
        <v>50.0</v>
      </c>
      <c r="H49" s="381">
        <v>72.47</v>
      </c>
      <c r="I49" s="204">
        <v>126.0</v>
      </c>
      <c r="J49" s="91">
        <f t="shared" si="33"/>
        <v>2.52</v>
      </c>
      <c r="K49" s="204">
        <f>I49-I49*K2</f>
        <v>88.2</v>
      </c>
      <c r="L49" s="91">
        <f t="shared" si="34"/>
        <v>1.764</v>
      </c>
      <c r="M49" s="204">
        <f>I49-I49*M2</f>
        <v>75.6</v>
      </c>
      <c r="N49" s="91">
        <f t="shared" si="35"/>
        <v>1.512</v>
      </c>
      <c r="O49" s="204">
        <f>I49-I49*O2</f>
        <v>63</v>
      </c>
      <c r="P49" s="91">
        <f t="shared" si="36"/>
        <v>1.26</v>
      </c>
      <c r="Q49" s="204">
        <f>I49-I49*Q2</f>
        <v>56.7</v>
      </c>
      <c r="R49" s="91">
        <f t="shared" si="37"/>
        <v>1.134</v>
      </c>
      <c r="S49" s="93">
        <f t="shared" si="38"/>
        <v>51.03</v>
      </c>
      <c r="T49" s="91">
        <f t="shared" si="39"/>
        <v>1.0206</v>
      </c>
      <c r="U49" s="490"/>
      <c r="V49" s="358">
        <v>138.0</v>
      </c>
      <c r="W49" s="358"/>
      <c r="X49" s="177"/>
      <c r="Y49" s="177"/>
      <c r="Z49" s="177"/>
    </row>
    <row r="50">
      <c r="A50" s="40" t="s">
        <v>181</v>
      </c>
      <c r="B50" s="41" t="s">
        <v>182</v>
      </c>
      <c r="C50" s="23"/>
      <c r="D50" s="133" t="s">
        <v>68</v>
      </c>
      <c r="E50" s="71">
        <v>40.0</v>
      </c>
      <c r="F50" s="45">
        <v>40.0</v>
      </c>
      <c r="H50" s="381">
        <v>156.13</v>
      </c>
      <c r="I50" s="204">
        <v>490.0</v>
      </c>
      <c r="J50" s="91">
        <f t="shared" si="33"/>
        <v>12.25</v>
      </c>
      <c r="K50" s="204">
        <f>I50-I50*K2</f>
        <v>343</v>
      </c>
      <c r="L50" s="91">
        <f t="shared" si="34"/>
        <v>8.575</v>
      </c>
      <c r="M50" s="204">
        <f>I50-I50*M2</f>
        <v>294</v>
      </c>
      <c r="N50" s="91">
        <f t="shared" si="35"/>
        <v>7.35</v>
      </c>
      <c r="O50" s="204">
        <f>I50-I50*O2</f>
        <v>245</v>
      </c>
      <c r="P50" s="91">
        <f t="shared" si="36"/>
        <v>6.125</v>
      </c>
      <c r="Q50" s="204">
        <f>I50-I50*Q2</f>
        <v>220.5</v>
      </c>
      <c r="R50" s="91">
        <f t="shared" si="37"/>
        <v>5.5125</v>
      </c>
      <c r="S50" s="93">
        <f t="shared" si="38"/>
        <v>198.45</v>
      </c>
      <c r="T50" s="91">
        <f t="shared" si="39"/>
        <v>4.96125</v>
      </c>
      <c r="U50" s="490"/>
      <c r="V50" s="358">
        <f>660/50*40</f>
        <v>528</v>
      </c>
      <c r="W50" s="358">
        <f>290/20*40</f>
        <v>580</v>
      </c>
      <c r="X50" s="177"/>
      <c r="Y50" s="177"/>
      <c r="Z50" s="177"/>
    </row>
    <row r="51" ht="39.0" customHeight="1">
      <c r="A51" s="82" t="s">
        <v>69</v>
      </c>
      <c r="B51" s="83" t="s">
        <v>70</v>
      </c>
      <c r="C51" s="2"/>
      <c r="D51" s="141" t="s">
        <v>71</v>
      </c>
      <c r="E51" s="142">
        <v>50.0</v>
      </c>
      <c r="F51" s="87">
        <v>1.0</v>
      </c>
      <c r="H51" s="381">
        <v>616.5</v>
      </c>
      <c r="I51" s="93">
        <f>1323*1.15</f>
        <v>1521.45</v>
      </c>
      <c r="J51" s="374">
        <f t="shared" si="33"/>
        <v>1521.45</v>
      </c>
      <c r="K51" s="93">
        <f>1008*1.15</f>
        <v>1159.2</v>
      </c>
      <c r="L51" s="374">
        <f t="shared" si="34"/>
        <v>1159.2</v>
      </c>
      <c r="M51" s="93">
        <f>945*1.15</f>
        <v>1086.75</v>
      </c>
      <c r="N51" s="374">
        <f t="shared" si="35"/>
        <v>1086.75</v>
      </c>
      <c r="O51" s="93">
        <f>882*1.15</f>
        <v>1014.3</v>
      </c>
      <c r="P51" s="374">
        <f t="shared" si="36"/>
        <v>1014.3</v>
      </c>
      <c r="Q51" s="93">
        <f>756*1.15</f>
        <v>869.4</v>
      </c>
      <c r="R51" s="374">
        <f t="shared" si="37"/>
        <v>869.4</v>
      </c>
      <c r="S51" s="93">
        <f t="shared" si="38"/>
        <v>782.46</v>
      </c>
      <c r="T51" s="374">
        <f t="shared" si="39"/>
        <v>782.46</v>
      </c>
      <c r="U51" s="490"/>
      <c r="V51" s="358">
        <v>1175.0</v>
      </c>
      <c r="W51" s="358">
        <v>1100.0</v>
      </c>
      <c r="X51" s="177"/>
      <c r="Y51" s="177"/>
      <c r="Z51" s="177"/>
    </row>
    <row r="52">
      <c r="A52" s="40" t="s">
        <v>73</v>
      </c>
      <c r="B52" s="83" t="s">
        <v>72</v>
      </c>
      <c r="C52" s="2"/>
      <c r="D52" s="141" t="s">
        <v>74</v>
      </c>
      <c r="E52" s="71">
        <v>50.0</v>
      </c>
      <c r="F52" s="45">
        <v>100.0</v>
      </c>
      <c r="H52" s="381">
        <v>211.89</v>
      </c>
      <c r="I52" s="93">
        <f>346.5*1.12</f>
        <v>388.08</v>
      </c>
      <c r="J52" s="91">
        <f t="shared" si="33"/>
        <v>3.8808</v>
      </c>
      <c r="K52" s="93">
        <f>264*1.12</f>
        <v>295.68</v>
      </c>
      <c r="L52" s="91">
        <f t="shared" si="34"/>
        <v>2.9568</v>
      </c>
      <c r="M52" s="93">
        <f>247.5*1.12</f>
        <v>277.2</v>
      </c>
      <c r="N52" s="91">
        <f t="shared" si="35"/>
        <v>2.772</v>
      </c>
      <c r="O52" s="93">
        <f>231*1.12</f>
        <v>258.72</v>
      </c>
      <c r="P52" s="91">
        <f t="shared" si="36"/>
        <v>2.5872</v>
      </c>
      <c r="Q52" s="93">
        <f>198*1.12</f>
        <v>221.76</v>
      </c>
      <c r="R52" s="91">
        <f t="shared" si="37"/>
        <v>2.2176</v>
      </c>
      <c r="S52" s="93">
        <f>198*1.12</f>
        <v>221.76</v>
      </c>
      <c r="T52" s="91">
        <f t="shared" si="39"/>
        <v>2.2176</v>
      </c>
      <c r="U52" s="490"/>
      <c r="V52" s="358">
        <v>339.0</v>
      </c>
      <c r="W52" s="358"/>
      <c r="X52" s="177"/>
      <c r="Y52" s="177"/>
      <c r="Z52" s="177"/>
    </row>
    <row r="53">
      <c r="A53" s="40" t="s">
        <v>73</v>
      </c>
      <c r="B53" s="83" t="s">
        <v>72</v>
      </c>
      <c r="C53" s="2"/>
      <c r="D53" s="141" t="s">
        <v>74</v>
      </c>
      <c r="E53" s="71">
        <v>100.0</v>
      </c>
      <c r="F53" s="45">
        <v>50.0</v>
      </c>
      <c r="H53" s="381">
        <v>109.68</v>
      </c>
      <c r="I53" s="93">
        <f>189*1.12</f>
        <v>211.68</v>
      </c>
      <c r="J53" s="91">
        <f t="shared" si="33"/>
        <v>4.2336</v>
      </c>
      <c r="K53" s="93">
        <f>144*1.12</f>
        <v>161.28</v>
      </c>
      <c r="L53" s="91">
        <f t="shared" si="34"/>
        <v>3.2256</v>
      </c>
      <c r="M53" s="93">
        <f>135*1.12</f>
        <v>151.2</v>
      </c>
      <c r="N53" s="91">
        <f t="shared" si="35"/>
        <v>3.024</v>
      </c>
      <c r="O53" s="93">
        <f>126*1.12</f>
        <v>141.12</v>
      </c>
      <c r="P53" s="91">
        <f t="shared" si="36"/>
        <v>2.8224</v>
      </c>
      <c r="Q53" s="93">
        <f>108*1.12</f>
        <v>120.96</v>
      </c>
      <c r="R53" s="91">
        <f t="shared" si="37"/>
        <v>2.4192</v>
      </c>
      <c r="S53" s="93">
        <f>108*1.12</f>
        <v>120.96</v>
      </c>
      <c r="T53" s="91">
        <f t="shared" si="39"/>
        <v>2.4192</v>
      </c>
      <c r="U53" s="490"/>
      <c r="V53" s="358">
        <v>170.0</v>
      </c>
      <c r="W53" s="358"/>
      <c r="X53" s="177"/>
      <c r="Y53" s="177"/>
      <c r="Z53" s="177"/>
    </row>
    <row r="54" ht="39.0" customHeight="1">
      <c r="A54" s="40" t="s">
        <v>73</v>
      </c>
      <c r="B54" s="83" t="s">
        <v>96</v>
      </c>
      <c r="C54" s="2"/>
      <c r="D54" s="207"/>
      <c r="E54" s="71">
        <v>60.0</v>
      </c>
      <c r="F54" s="45">
        <v>100.0</v>
      </c>
      <c r="H54" s="381">
        <v>261.95</v>
      </c>
      <c r="I54" s="204">
        <v>262.5</v>
      </c>
      <c r="J54" s="91">
        <f t="shared" si="33"/>
        <v>2.625</v>
      </c>
      <c r="K54" s="204">
        <v>200.0</v>
      </c>
      <c r="L54" s="91">
        <f t="shared" si="34"/>
        <v>2</v>
      </c>
      <c r="M54" s="204">
        <v>187.5</v>
      </c>
      <c r="N54" s="91">
        <f t="shared" si="35"/>
        <v>1.875</v>
      </c>
      <c r="O54" s="204">
        <v>175.0</v>
      </c>
      <c r="P54" s="91">
        <f t="shared" si="36"/>
        <v>1.75</v>
      </c>
      <c r="Q54" s="204">
        <v>175.0</v>
      </c>
      <c r="R54" s="91">
        <f t="shared" si="37"/>
        <v>1.75</v>
      </c>
      <c r="S54" s="93" t="s">
        <v>285</v>
      </c>
      <c r="T54" s="91" t="s">
        <v>256</v>
      </c>
      <c r="U54" s="490"/>
      <c r="V54" s="358"/>
      <c r="W54" s="358"/>
      <c r="X54" s="177"/>
      <c r="Y54" s="177"/>
      <c r="Z54" s="177"/>
    </row>
    <row r="55">
      <c r="A55" s="40" t="s">
        <v>75</v>
      </c>
      <c r="B55" s="41" t="s">
        <v>76</v>
      </c>
      <c r="C55" s="23"/>
      <c r="D55" s="133" t="s">
        <v>72</v>
      </c>
      <c r="E55" s="147">
        <v>300.0</v>
      </c>
      <c r="F55" s="45">
        <v>100.0</v>
      </c>
      <c r="H55" s="381">
        <v>20.16</v>
      </c>
      <c r="I55" s="179">
        <v>40.95</v>
      </c>
      <c r="J55" s="72">
        <f t="shared" si="33"/>
        <v>0.4095</v>
      </c>
      <c r="K55" s="179">
        <v>31.2</v>
      </c>
      <c r="L55" s="72">
        <f t="shared" si="34"/>
        <v>0.312</v>
      </c>
      <c r="M55" s="179">
        <v>29.25</v>
      </c>
      <c r="N55" s="72">
        <f t="shared" si="35"/>
        <v>0.2925</v>
      </c>
      <c r="O55" s="179">
        <v>27.3</v>
      </c>
      <c r="P55" s="72">
        <f t="shared" si="36"/>
        <v>0.273</v>
      </c>
      <c r="Q55" s="179">
        <v>27.3</v>
      </c>
      <c r="R55" s="72">
        <f t="shared" si="37"/>
        <v>0.273</v>
      </c>
      <c r="S55" s="404" t="s">
        <v>286</v>
      </c>
      <c r="T55" s="72" t="s">
        <v>263</v>
      </c>
      <c r="U55" s="490"/>
      <c r="V55" s="358"/>
      <c r="W55" s="358"/>
      <c r="X55" s="177"/>
      <c r="Y55" s="177">
        <v>60.0</v>
      </c>
      <c r="Z55" s="177"/>
    </row>
    <row r="56">
      <c r="A56" s="78"/>
      <c r="B56" s="79"/>
      <c r="C56" s="79"/>
      <c r="D56" s="80"/>
      <c r="E56" s="151">
        <v>200.0</v>
      </c>
      <c r="F56" s="34">
        <v>200.0</v>
      </c>
      <c r="H56" s="381">
        <v>31.26</v>
      </c>
      <c r="I56" s="210">
        <v>57.75</v>
      </c>
      <c r="J56" s="211">
        <f t="shared" si="33"/>
        <v>0.28875</v>
      </c>
      <c r="K56" s="210">
        <v>44.0</v>
      </c>
      <c r="L56" s="211">
        <f t="shared" si="34"/>
        <v>0.22</v>
      </c>
      <c r="M56" s="210">
        <v>41.25</v>
      </c>
      <c r="N56" s="211">
        <f t="shared" si="35"/>
        <v>0.20625</v>
      </c>
      <c r="O56" s="210">
        <v>38.5</v>
      </c>
      <c r="P56" s="211">
        <f t="shared" si="36"/>
        <v>0.1925</v>
      </c>
      <c r="Q56" s="210">
        <v>38.5</v>
      </c>
      <c r="R56" s="211">
        <f t="shared" si="37"/>
        <v>0.1925</v>
      </c>
      <c r="S56" s="405" t="s">
        <v>287</v>
      </c>
      <c r="T56" s="211" t="s">
        <v>264</v>
      </c>
      <c r="U56" s="490"/>
      <c r="V56" s="358"/>
      <c r="W56" s="358"/>
      <c r="X56" s="177"/>
      <c r="Y56" s="177"/>
      <c r="Z56" s="177"/>
    </row>
    <row r="57">
      <c r="A57" s="40" t="s">
        <v>75</v>
      </c>
      <c r="B57" s="41" t="s">
        <v>77</v>
      </c>
      <c r="C57" s="23"/>
      <c r="D57" s="133" t="s">
        <v>72</v>
      </c>
      <c r="E57" s="147">
        <v>100.0</v>
      </c>
      <c r="F57" s="45">
        <v>100.0</v>
      </c>
      <c r="H57" s="381">
        <v>40.34</v>
      </c>
      <c r="I57" s="181">
        <v>75.6</v>
      </c>
      <c r="J57" s="72">
        <f t="shared" si="33"/>
        <v>0.756</v>
      </c>
      <c r="K57" s="181">
        <v>57.6</v>
      </c>
      <c r="L57" s="72">
        <f t="shared" si="34"/>
        <v>0.576</v>
      </c>
      <c r="M57" s="181">
        <v>54.0</v>
      </c>
      <c r="N57" s="72">
        <f t="shared" si="35"/>
        <v>0.54</v>
      </c>
      <c r="O57" s="181">
        <v>50.4</v>
      </c>
      <c r="P57" s="72">
        <f t="shared" si="36"/>
        <v>0.504</v>
      </c>
      <c r="Q57" s="181">
        <v>50.4</v>
      </c>
      <c r="R57" s="72">
        <f t="shared" si="37"/>
        <v>0.504</v>
      </c>
      <c r="S57" s="406" t="s">
        <v>288</v>
      </c>
      <c r="T57" s="72" t="s">
        <v>265</v>
      </c>
      <c r="U57" s="490"/>
      <c r="V57" s="358"/>
      <c r="W57" s="358"/>
      <c r="X57" s="177"/>
      <c r="Y57" s="177"/>
      <c r="Z57" s="177"/>
    </row>
    <row r="58" ht="16.5" customHeight="1">
      <c r="A58" s="78"/>
      <c r="B58" s="79"/>
      <c r="C58" s="79"/>
      <c r="D58" s="80"/>
      <c r="E58" s="151">
        <v>80.0</v>
      </c>
      <c r="F58" s="34">
        <v>200.0</v>
      </c>
      <c r="H58" s="381">
        <v>71.71</v>
      </c>
      <c r="I58" s="181">
        <v>131.25</v>
      </c>
      <c r="J58" s="211">
        <f t="shared" si="33"/>
        <v>0.65625</v>
      </c>
      <c r="K58" s="181">
        <v>100.0</v>
      </c>
      <c r="L58" s="211">
        <f t="shared" si="34"/>
        <v>0.5</v>
      </c>
      <c r="M58" s="181">
        <v>93.75</v>
      </c>
      <c r="N58" s="211">
        <f t="shared" si="35"/>
        <v>0.46875</v>
      </c>
      <c r="O58" s="181">
        <v>87.5</v>
      </c>
      <c r="P58" s="211">
        <f t="shared" si="36"/>
        <v>0.4375</v>
      </c>
      <c r="Q58" s="181">
        <v>87.5</v>
      </c>
      <c r="R58" s="211">
        <f t="shared" si="37"/>
        <v>0.4375</v>
      </c>
      <c r="S58" s="406" t="s">
        <v>289</v>
      </c>
      <c r="T58" s="211" t="s">
        <v>266</v>
      </c>
      <c r="U58" s="490"/>
      <c r="V58" s="358"/>
      <c r="W58" s="358"/>
      <c r="X58" s="177"/>
      <c r="Y58" s="177"/>
      <c r="Z58" s="177"/>
    </row>
    <row r="59">
      <c r="A59" s="40" t="s">
        <v>78</v>
      </c>
      <c r="B59" s="41" t="s">
        <v>79</v>
      </c>
      <c r="C59" s="23"/>
      <c r="D59" s="133" t="s">
        <v>72</v>
      </c>
      <c r="E59" s="147">
        <v>300.0</v>
      </c>
      <c r="F59" s="45">
        <v>100.0</v>
      </c>
      <c r="H59" s="381">
        <v>15.21</v>
      </c>
      <c r="I59" s="179">
        <v>29.4</v>
      </c>
      <c r="J59" s="72">
        <f t="shared" si="33"/>
        <v>0.294</v>
      </c>
      <c r="K59" s="179">
        <v>22.4</v>
      </c>
      <c r="L59" s="72">
        <f t="shared" si="34"/>
        <v>0.224</v>
      </c>
      <c r="M59" s="179">
        <v>21.0</v>
      </c>
      <c r="N59" s="72">
        <f t="shared" si="35"/>
        <v>0.21</v>
      </c>
      <c r="O59" s="179">
        <v>19.6</v>
      </c>
      <c r="P59" s="72">
        <f t="shared" si="36"/>
        <v>0.196</v>
      </c>
      <c r="Q59" s="179">
        <v>19.6</v>
      </c>
      <c r="R59" s="72">
        <f t="shared" si="37"/>
        <v>0.196</v>
      </c>
      <c r="S59" s="404" t="s">
        <v>290</v>
      </c>
      <c r="T59" s="72" t="s">
        <v>267</v>
      </c>
      <c r="U59" s="490"/>
      <c r="V59" s="358"/>
      <c r="W59" s="358"/>
      <c r="X59" s="177"/>
      <c r="Y59" s="177"/>
      <c r="Z59" s="177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381">
        <v>21.33</v>
      </c>
      <c r="I60" s="210">
        <v>38.85</v>
      </c>
      <c r="J60" s="211">
        <f t="shared" si="33"/>
        <v>0.19425</v>
      </c>
      <c r="K60" s="210">
        <v>29.6</v>
      </c>
      <c r="L60" s="211">
        <f t="shared" si="34"/>
        <v>0.148</v>
      </c>
      <c r="M60" s="210">
        <v>27.75</v>
      </c>
      <c r="N60" s="211">
        <f t="shared" si="35"/>
        <v>0.13875</v>
      </c>
      <c r="O60" s="210">
        <v>25.9</v>
      </c>
      <c r="P60" s="211">
        <f t="shared" si="36"/>
        <v>0.1295</v>
      </c>
      <c r="Q60" s="210">
        <v>25.9</v>
      </c>
      <c r="R60" s="211">
        <f t="shared" si="37"/>
        <v>0.1295</v>
      </c>
      <c r="S60" s="405" t="s">
        <v>291</v>
      </c>
      <c r="T60" s="211" t="s">
        <v>268</v>
      </c>
      <c r="U60" s="490"/>
      <c r="V60" s="358">
        <v>28.0</v>
      </c>
      <c r="W60" s="358"/>
      <c r="X60" s="177"/>
      <c r="Y60" s="177">
        <v>60.0</v>
      </c>
      <c r="Z60" s="177"/>
    </row>
    <row r="61">
      <c r="A61" s="40" t="s">
        <v>78</v>
      </c>
      <c r="B61" s="41" t="s">
        <v>80</v>
      </c>
      <c r="C61" s="23"/>
      <c r="D61" s="133" t="s">
        <v>72</v>
      </c>
      <c r="E61" s="147">
        <v>300.0</v>
      </c>
      <c r="F61" s="45">
        <v>100.0</v>
      </c>
      <c r="H61" s="381">
        <v>16.21</v>
      </c>
      <c r="I61" s="181">
        <v>31.5</v>
      </c>
      <c r="J61" s="72">
        <f t="shared" si="33"/>
        <v>0.315</v>
      </c>
      <c r="K61" s="181">
        <v>24.0</v>
      </c>
      <c r="L61" s="72">
        <f t="shared" si="34"/>
        <v>0.24</v>
      </c>
      <c r="M61" s="181">
        <v>22.5</v>
      </c>
      <c r="N61" s="72">
        <f t="shared" si="35"/>
        <v>0.225</v>
      </c>
      <c r="O61" s="181">
        <v>21.0</v>
      </c>
      <c r="P61" s="72">
        <f t="shared" si="36"/>
        <v>0.21</v>
      </c>
      <c r="Q61" s="181">
        <v>21.0</v>
      </c>
      <c r="R61" s="72">
        <f t="shared" si="37"/>
        <v>0.21</v>
      </c>
      <c r="S61" s="406" t="s">
        <v>292</v>
      </c>
      <c r="T61" s="72" t="s">
        <v>269</v>
      </c>
      <c r="U61" s="490"/>
      <c r="V61" s="358"/>
      <c r="W61" s="358"/>
      <c r="X61" s="177"/>
      <c r="Y61" s="177"/>
      <c r="Z61" s="177"/>
    </row>
    <row r="62" ht="16.5" customHeight="1">
      <c r="A62" s="78"/>
      <c r="B62" s="79"/>
      <c r="C62" s="79"/>
      <c r="D62" s="80"/>
      <c r="E62" s="151">
        <v>200.0</v>
      </c>
      <c r="F62" s="34">
        <v>200.0</v>
      </c>
      <c r="H62" s="381">
        <v>23.33</v>
      </c>
      <c r="I62" s="181">
        <v>44.1</v>
      </c>
      <c r="J62" s="211">
        <f t="shared" si="33"/>
        <v>0.2205</v>
      </c>
      <c r="K62" s="181">
        <v>33.6</v>
      </c>
      <c r="L62" s="211">
        <f t="shared" si="34"/>
        <v>0.168</v>
      </c>
      <c r="M62" s="181">
        <v>31.5</v>
      </c>
      <c r="N62" s="211">
        <f t="shared" si="35"/>
        <v>0.1575</v>
      </c>
      <c r="O62" s="181">
        <v>29.4</v>
      </c>
      <c r="P62" s="211">
        <f t="shared" si="36"/>
        <v>0.147</v>
      </c>
      <c r="Q62" s="181">
        <v>29.4</v>
      </c>
      <c r="R62" s="211">
        <f t="shared" si="37"/>
        <v>0.147</v>
      </c>
      <c r="S62" s="406" t="s">
        <v>293</v>
      </c>
      <c r="T62" s="211" t="s">
        <v>270</v>
      </c>
      <c r="U62" s="490"/>
      <c r="V62" s="358">
        <v>61.0</v>
      </c>
      <c r="W62" s="358"/>
      <c r="X62" s="177"/>
      <c r="Y62" s="177">
        <v>60.0</v>
      </c>
      <c r="Z62" s="177"/>
    </row>
    <row r="63">
      <c r="A63" s="40" t="s">
        <v>78</v>
      </c>
      <c r="B63" s="41" t="s">
        <v>81</v>
      </c>
      <c r="C63" s="23"/>
      <c r="D63" s="133" t="s">
        <v>72</v>
      </c>
      <c r="E63" s="147">
        <v>300.0</v>
      </c>
      <c r="F63" s="45">
        <v>100.0</v>
      </c>
      <c r="H63" s="381">
        <v>19.21</v>
      </c>
      <c r="I63" s="179">
        <v>31.5</v>
      </c>
      <c r="J63" s="72">
        <f t="shared" si="33"/>
        <v>0.315</v>
      </c>
      <c r="K63" s="179">
        <v>24.0</v>
      </c>
      <c r="L63" s="72">
        <f t="shared" si="34"/>
        <v>0.24</v>
      </c>
      <c r="M63" s="179">
        <v>22.5</v>
      </c>
      <c r="N63" s="72">
        <f t="shared" si="35"/>
        <v>0.225</v>
      </c>
      <c r="O63" s="179">
        <v>21.0</v>
      </c>
      <c r="P63" s="72">
        <f t="shared" si="36"/>
        <v>0.21</v>
      </c>
      <c r="Q63" s="179">
        <v>21.0</v>
      </c>
      <c r="R63" s="72">
        <f t="shared" si="37"/>
        <v>0.21</v>
      </c>
      <c r="S63" s="404" t="s">
        <v>292</v>
      </c>
      <c r="T63" s="72" t="s">
        <v>269</v>
      </c>
      <c r="U63" s="490"/>
      <c r="V63" s="358"/>
      <c r="W63" s="358"/>
      <c r="X63" s="177"/>
      <c r="Y63" s="177"/>
      <c r="Z63" s="177"/>
    </row>
    <row r="64" ht="16.5" customHeight="1">
      <c r="A64" s="78"/>
      <c r="B64" s="79"/>
      <c r="C64" s="79"/>
      <c r="D64" s="80"/>
      <c r="E64" s="151">
        <v>200.0</v>
      </c>
      <c r="F64" s="34">
        <v>200.0</v>
      </c>
      <c r="H64" s="381">
        <v>29.33</v>
      </c>
      <c r="I64" s="210">
        <v>48.3</v>
      </c>
      <c r="J64" s="211">
        <f t="shared" si="33"/>
        <v>0.2415</v>
      </c>
      <c r="K64" s="210">
        <v>36.8</v>
      </c>
      <c r="L64" s="211">
        <f t="shared" si="34"/>
        <v>0.184</v>
      </c>
      <c r="M64" s="210">
        <v>34.5</v>
      </c>
      <c r="N64" s="211">
        <f t="shared" si="35"/>
        <v>0.1725</v>
      </c>
      <c r="O64" s="210">
        <v>32.2</v>
      </c>
      <c r="P64" s="211">
        <f t="shared" si="36"/>
        <v>0.161</v>
      </c>
      <c r="Q64" s="210">
        <v>32.2</v>
      </c>
      <c r="R64" s="211">
        <f t="shared" si="37"/>
        <v>0.161</v>
      </c>
      <c r="S64" s="405" t="s">
        <v>294</v>
      </c>
      <c r="T64" s="211" t="s">
        <v>271</v>
      </c>
      <c r="U64" s="490"/>
      <c r="V64" s="358"/>
      <c r="W64" s="358"/>
      <c r="X64" s="177"/>
      <c r="Y64" s="177"/>
      <c r="Z64" s="177"/>
    </row>
    <row r="65" ht="15.75" customHeight="1">
      <c r="A65" s="94"/>
      <c r="B65" s="94"/>
      <c r="C65" s="94"/>
      <c r="D65" s="81"/>
      <c r="E65" s="94"/>
      <c r="F65" s="94"/>
      <c r="H65" s="81"/>
      <c r="U65" s="492"/>
      <c r="V65" s="368"/>
      <c r="W65" s="368"/>
      <c r="X65" s="369"/>
    </row>
    <row r="66" ht="15.75" customHeight="1">
      <c r="A66" s="94"/>
      <c r="B66" s="94"/>
      <c r="C66" s="94"/>
      <c r="D66" s="81"/>
      <c r="E66" s="94"/>
      <c r="F66" s="94"/>
      <c r="H66" s="422">
        <f>(I51-H51)/I51</f>
        <v>0.5947944395</v>
      </c>
      <c r="I66" s="95"/>
      <c r="U66" s="492"/>
      <c r="V66" s="368"/>
      <c r="W66" s="368"/>
      <c r="X66" s="369"/>
    </row>
    <row r="67" ht="15.75" customHeight="1">
      <c r="A67" s="94"/>
      <c r="B67" s="94"/>
      <c r="C67" s="94"/>
      <c r="D67" s="81"/>
      <c r="E67" s="94"/>
      <c r="F67" s="94"/>
      <c r="U67" s="492"/>
      <c r="V67" s="368"/>
      <c r="W67" s="368"/>
      <c r="X67" s="369"/>
    </row>
    <row r="68" ht="15.75" customHeight="1">
      <c r="A68" s="94"/>
      <c r="B68" s="94"/>
      <c r="C68" s="94"/>
      <c r="D68" s="81"/>
      <c r="E68" s="94"/>
      <c r="F68" s="94"/>
      <c r="H68" s="81"/>
      <c r="U68" s="492"/>
      <c r="V68" s="368"/>
      <c r="W68" s="368"/>
      <c r="X68" s="369"/>
    </row>
    <row r="69" ht="15.75" customHeight="1">
      <c r="A69" s="94"/>
      <c r="B69" s="94"/>
      <c r="C69" s="94"/>
      <c r="D69" s="81"/>
      <c r="E69" s="94"/>
      <c r="F69" s="94"/>
      <c r="H69" s="81"/>
      <c r="U69" s="492"/>
      <c r="V69" s="368"/>
      <c r="W69" s="368"/>
      <c r="X69" s="369"/>
    </row>
    <row r="70" ht="15.75" customHeight="1">
      <c r="A70" s="94"/>
      <c r="B70" s="94"/>
      <c r="C70" s="94"/>
      <c r="D70" s="81"/>
      <c r="E70" s="94"/>
      <c r="F70" s="94"/>
      <c r="H70" s="81"/>
      <c r="U70" s="492"/>
      <c r="V70" s="368"/>
      <c r="W70" s="368"/>
      <c r="X70" s="369"/>
    </row>
    <row r="71" ht="15.75" customHeight="1">
      <c r="A71" s="94"/>
      <c r="B71" s="94"/>
      <c r="C71" s="94"/>
      <c r="D71" s="81"/>
      <c r="E71" s="94"/>
      <c r="F71" s="94"/>
      <c r="H71" s="81"/>
      <c r="U71" s="492"/>
      <c r="V71" s="368"/>
      <c r="W71" s="368"/>
      <c r="X71" s="369"/>
    </row>
    <row r="72" ht="15.75" customHeight="1">
      <c r="A72" s="94"/>
      <c r="B72" s="94"/>
      <c r="C72" s="94"/>
      <c r="D72" s="81"/>
      <c r="E72" s="94"/>
      <c r="F72" s="94"/>
      <c r="H72" s="81"/>
      <c r="U72" s="492"/>
      <c r="V72" s="368"/>
      <c r="W72" s="368"/>
      <c r="X72" s="369"/>
    </row>
    <row r="73" ht="15.75" customHeight="1">
      <c r="A73" s="94"/>
      <c r="B73" s="94"/>
      <c r="C73" s="94"/>
      <c r="D73" s="81"/>
      <c r="E73" s="94"/>
      <c r="F73" s="94"/>
      <c r="H73" s="81"/>
      <c r="U73" s="492"/>
      <c r="V73" s="368"/>
      <c r="W73" s="368"/>
      <c r="X73" s="369"/>
    </row>
    <row r="74" ht="15.75" customHeight="1">
      <c r="A74" s="94"/>
      <c r="B74" s="94"/>
      <c r="C74" s="94"/>
      <c r="D74" s="81"/>
      <c r="E74" s="94"/>
      <c r="F74" s="94"/>
      <c r="H74" s="81"/>
      <c r="U74" s="492"/>
      <c r="V74" s="368"/>
      <c r="W74" s="368"/>
      <c r="X74" s="369"/>
    </row>
    <row r="75" ht="15.75" customHeight="1">
      <c r="A75" s="94"/>
      <c r="B75" s="94"/>
      <c r="C75" s="94"/>
      <c r="D75" s="81"/>
      <c r="E75" s="94"/>
      <c r="F75" s="94"/>
      <c r="H75" s="81"/>
      <c r="U75" s="492"/>
      <c r="V75" s="368"/>
      <c r="W75" s="368"/>
      <c r="X75" s="369"/>
    </row>
    <row r="76" ht="15.75" customHeight="1">
      <c r="A76" s="94"/>
      <c r="B76" s="94"/>
      <c r="C76" s="94"/>
      <c r="D76" s="81"/>
      <c r="E76" s="94"/>
      <c r="F76" s="94"/>
      <c r="H76" s="81"/>
      <c r="U76" s="492"/>
      <c r="V76" s="368"/>
      <c r="W76" s="368"/>
      <c r="X76" s="369"/>
    </row>
    <row r="77" ht="15.75" customHeight="1">
      <c r="A77" s="94"/>
      <c r="B77" s="94"/>
      <c r="C77" s="94"/>
      <c r="D77" s="81"/>
      <c r="E77" s="94"/>
      <c r="F77" s="94"/>
      <c r="H77" s="81"/>
      <c r="U77" s="492"/>
      <c r="V77" s="368"/>
      <c r="W77" s="368"/>
      <c r="X77" s="369"/>
    </row>
    <row r="78" ht="15.75" customHeight="1">
      <c r="A78" s="94"/>
      <c r="B78" s="94"/>
      <c r="C78" s="94"/>
      <c r="D78" s="81"/>
      <c r="E78" s="94"/>
      <c r="F78" s="94"/>
      <c r="H78" s="81"/>
      <c r="U78" s="492"/>
      <c r="V78" s="368"/>
      <c r="W78" s="368"/>
      <c r="X78" s="369"/>
    </row>
    <row r="79" ht="15.75" customHeight="1">
      <c r="A79" s="94"/>
      <c r="B79" s="94"/>
      <c r="C79" s="94"/>
      <c r="D79" s="81"/>
      <c r="E79" s="94"/>
      <c r="F79" s="94"/>
      <c r="H79" s="81"/>
      <c r="U79" s="492"/>
      <c r="V79" s="368"/>
      <c r="W79" s="368"/>
      <c r="X79" s="369"/>
    </row>
    <row r="80" ht="15.75" customHeight="1">
      <c r="A80" s="94"/>
      <c r="B80" s="94"/>
      <c r="C80" s="94"/>
      <c r="D80" s="81"/>
      <c r="E80" s="94"/>
      <c r="F80" s="94"/>
      <c r="H80" s="81"/>
      <c r="U80" s="492"/>
      <c r="V80" s="368"/>
      <c r="W80" s="368"/>
      <c r="X80" s="369"/>
    </row>
    <row r="81" ht="15.75" customHeight="1">
      <c r="A81" s="94"/>
      <c r="B81" s="94"/>
      <c r="C81" s="94"/>
      <c r="D81" s="81"/>
      <c r="E81" s="94"/>
      <c r="F81" s="94"/>
      <c r="H81" s="81"/>
      <c r="U81" s="492"/>
      <c r="V81" s="368"/>
      <c r="W81" s="368"/>
      <c r="X81" s="369"/>
    </row>
    <row r="82" ht="15.75" customHeight="1">
      <c r="A82" s="94"/>
      <c r="B82" s="94"/>
      <c r="C82" s="94"/>
      <c r="D82" s="81"/>
      <c r="E82" s="94"/>
      <c r="F82" s="94"/>
      <c r="H82" s="81"/>
      <c r="U82" s="492"/>
      <c r="V82" s="368"/>
      <c r="W82" s="368"/>
      <c r="X82" s="369"/>
    </row>
    <row r="83" ht="15.75" customHeight="1">
      <c r="A83" s="94"/>
      <c r="B83" s="94"/>
      <c r="C83" s="94"/>
      <c r="D83" s="81"/>
      <c r="E83" s="94"/>
      <c r="F83" s="94"/>
      <c r="H83" s="81"/>
      <c r="U83" s="492"/>
      <c r="V83" s="368"/>
      <c r="W83" s="368"/>
      <c r="X83" s="369"/>
    </row>
    <row r="84" ht="15.75" customHeight="1">
      <c r="A84" s="94"/>
      <c r="B84" s="94"/>
      <c r="C84" s="94"/>
      <c r="D84" s="81"/>
      <c r="E84" s="94"/>
      <c r="F84" s="94"/>
      <c r="H84" s="81"/>
      <c r="U84" s="492"/>
      <c r="V84" s="368"/>
      <c r="W84" s="368"/>
      <c r="X84" s="369"/>
    </row>
    <row r="85" ht="15.75" customHeight="1">
      <c r="A85" s="94"/>
      <c r="B85" s="94"/>
      <c r="C85" s="94"/>
      <c r="D85" s="81"/>
      <c r="E85" s="94"/>
      <c r="F85" s="94"/>
      <c r="H85" s="81"/>
      <c r="U85" s="492"/>
      <c r="V85" s="368"/>
      <c r="W85" s="368"/>
      <c r="X85" s="369"/>
    </row>
    <row r="86" ht="15.75" customHeight="1">
      <c r="A86" s="94"/>
      <c r="B86" s="94"/>
      <c r="C86" s="94"/>
      <c r="D86" s="81"/>
      <c r="E86" s="94"/>
      <c r="F86" s="94"/>
      <c r="H86" s="81"/>
      <c r="U86" s="492"/>
      <c r="V86" s="368"/>
      <c r="W86" s="368"/>
      <c r="X86" s="369"/>
    </row>
    <row r="87" ht="15.75" customHeight="1">
      <c r="A87" s="94"/>
      <c r="B87" s="94"/>
      <c r="C87" s="94"/>
      <c r="D87" s="81"/>
      <c r="E87" s="94"/>
      <c r="F87" s="94"/>
      <c r="H87" s="81"/>
      <c r="U87" s="492"/>
      <c r="V87" s="368"/>
      <c r="W87" s="368"/>
      <c r="X87" s="369"/>
    </row>
    <row r="88" ht="15.75" customHeight="1">
      <c r="A88" s="94"/>
      <c r="B88" s="94"/>
      <c r="C88" s="94"/>
      <c r="D88" s="81"/>
      <c r="E88" s="94"/>
      <c r="F88" s="94"/>
      <c r="H88" s="81"/>
      <c r="U88" s="492"/>
      <c r="V88" s="368"/>
      <c r="W88" s="368"/>
      <c r="X88" s="369"/>
    </row>
    <row r="89" ht="15.75" customHeight="1">
      <c r="A89" s="94"/>
      <c r="B89" s="94"/>
      <c r="C89" s="94"/>
      <c r="D89" s="81"/>
      <c r="E89" s="94"/>
      <c r="F89" s="94"/>
      <c r="H89" s="81"/>
      <c r="U89" s="492"/>
      <c r="V89" s="368"/>
      <c r="W89" s="368"/>
      <c r="X89" s="369"/>
    </row>
    <row r="90" ht="15.75" customHeight="1">
      <c r="A90" s="94"/>
      <c r="B90" s="94"/>
      <c r="C90" s="94"/>
      <c r="D90" s="81"/>
      <c r="E90" s="94"/>
      <c r="F90" s="94"/>
      <c r="H90" s="81"/>
      <c r="U90" s="492"/>
      <c r="V90" s="368"/>
      <c r="W90" s="368"/>
      <c r="X90" s="369"/>
    </row>
    <row r="91" ht="15.75" customHeight="1">
      <c r="A91" s="94"/>
      <c r="B91" s="94"/>
      <c r="C91" s="94"/>
      <c r="D91" s="81"/>
      <c r="E91" s="94"/>
      <c r="F91" s="94"/>
      <c r="H91" s="81"/>
      <c r="U91" s="492"/>
      <c r="V91" s="368"/>
      <c r="W91" s="368"/>
      <c r="X91" s="369"/>
    </row>
    <row r="92" ht="15.75" customHeight="1">
      <c r="A92" s="94"/>
      <c r="B92" s="94"/>
      <c r="C92" s="94"/>
      <c r="D92" s="81"/>
      <c r="E92" s="94"/>
      <c r="F92" s="94"/>
      <c r="H92" s="81"/>
      <c r="U92" s="492"/>
      <c r="V92" s="368"/>
      <c r="W92" s="368"/>
      <c r="X92" s="369"/>
    </row>
    <row r="93" ht="15.75" customHeight="1">
      <c r="A93" s="94"/>
      <c r="B93" s="94"/>
      <c r="C93" s="94"/>
      <c r="D93" s="81"/>
      <c r="E93" s="94"/>
      <c r="F93" s="94"/>
      <c r="H93" s="81"/>
      <c r="U93" s="492"/>
      <c r="V93" s="368"/>
      <c r="W93" s="368"/>
      <c r="X93" s="369"/>
    </row>
    <row r="94" ht="15.75" customHeight="1">
      <c r="A94" s="94"/>
      <c r="B94" s="94"/>
      <c r="C94" s="94"/>
      <c r="D94" s="81"/>
      <c r="E94" s="94"/>
      <c r="F94" s="94"/>
      <c r="H94" s="81"/>
      <c r="U94" s="492"/>
      <c r="V94" s="368"/>
      <c r="W94" s="368"/>
      <c r="X94" s="369"/>
    </row>
    <row r="95" ht="15.75" customHeight="1">
      <c r="A95" s="94"/>
      <c r="B95" s="94"/>
      <c r="C95" s="94"/>
      <c r="D95" s="81"/>
      <c r="E95" s="94"/>
      <c r="F95" s="94"/>
      <c r="H95" s="81"/>
      <c r="U95" s="492"/>
      <c r="V95" s="368"/>
      <c r="W95" s="368"/>
      <c r="X95" s="369"/>
    </row>
    <row r="96" ht="15.75" customHeight="1">
      <c r="A96" s="94"/>
      <c r="B96" s="94"/>
      <c r="C96" s="94"/>
      <c r="D96" s="81"/>
      <c r="E96" s="94"/>
      <c r="F96" s="94"/>
      <c r="H96" s="81"/>
      <c r="U96" s="492"/>
      <c r="V96" s="368"/>
      <c r="W96" s="368"/>
      <c r="X96" s="369"/>
    </row>
    <row r="97" ht="15.75" customHeight="1">
      <c r="A97" s="94"/>
      <c r="B97" s="94"/>
      <c r="C97" s="94"/>
      <c r="D97" s="81"/>
      <c r="E97" s="94"/>
      <c r="F97" s="94"/>
      <c r="H97" s="81"/>
      <c r="U97" s="492"/>
      <c r="V97" s="368"/>
      <c r="W97" s="368"/>
      <c r="X97" s="369"/>
    </row>
    <row r="98" ht="15.75" customHeight="1">
      <c r="A98" s="94"/>
      <c r="B98" s="94"/>
      <c r="C98" s="94"/>
      <c r="D98" s="81"/>
      <c r="E98" s="94"/>
      <c r="F98" s="94"/>
      <c r="H98" s="81"/>
      <c r="U98" s="492"/>
      <c r="V98" s="368"/>
      <c r="W98" s="368"/>
      <c r="X98" s="369"/>
    </row>
    <row r="99" ht="15.75" customHeight="1">
      <c r="A99" s="94"/>
      <c r="B99" s="94"/>
      <c r="C99" s="94"/>
      <c r="D99" s="81"/>
      <c r="E99" s="94"/>
      <c r="F99" s="94"/>
      <c r="H99" s="81"/>
      <c r="U99" s="492"/>
      <c r="V99" s="368"/>
      <c r="W99" s="368"/>
      <c r="X99" s="369"/>
    </row>
    <row r="100" ht="15.75" customHeight="1">
      <c r="A100" s="94"/>
      <c r="B100" s="94"/>
      <c r="C100" s="94"/>
      <c r="D100" s="81"/>
      <c r="E100" s="94"/>
      <c r="F100" s="94"/>
      <c r="H100" s="81"/>
      <c r="U100" s="492"/>
      <c r="V100" s="368"/>
      <c r="W100" s="368"/>
      <c r="X100" s="369"/>
    </row>
    <row r="101" ht="15.75" customHeight="1">
      <c r="A101" s="94"/>
      <c r="B101" s="94"/>
      <c r="C101" s="94"/>
      <c r="D101" s="81"/>
      <c r="E101" s="94"/>
      <c r="F101" s="94"/>
      <c r="H101" s="81"/>
      <c r="U101" s="492"/>
      <c r="V101" s="368"/>
      <c r="W101" s="368"/>
      <c r="X101" s="369"/>
    </row>
    <row r="102" ht="15.75" customHeight="1">
      <c r="A102" s="94"/>
      <c r="B102" s="94"/>
      <c r="C102" s="94"/>
      <c r="D102" s="81"/>
      <c r="E102" s="94"/>
      <c r="F102" s="94"/>
      <c r="H102" s="81"/>
      <c r="U102" s="492"/>
      <c r="V102" s="368"/>
      <c r="W102" s="368"/>
      <c r="X102" s="369"/>
    </row>
    <row r="103" ht="15.75" customHeight="1">
      <c r="A103" s="94"/>
      <c r="B103" s="94"/>
      <c r="C103" s="94"/>
      <c r="D103" s="81"/>
      <c r="E103" s="94"/>
      <c r="F103" s="94"/>
      <c r="H103" s="81"/>
      <c r="U103" s="492"/>
      <c r="V103" s="368"/>
      <c r="W103" s="368"/>
      <c r="X103" s="369"/>
    </row>
    <row r="104" ht="15.75" customHeight="1">
      <c r="A104" s="94"/>
      <c r="B104" s="94"/>
      <c r="C104" s="94"/>
      <c r="D104" s="81"/>
      <c r="E104" s="94"/>
      <c r="F104" s="94"/>
      <c r="H104" s="81"/>
      <c r="U104" s="492"/>
      <c r="V104" s="368"/>
      <c r="W104" s="368"/>
      <c r="X104" s="369"/>
    </row>
    <row r="105" ht="15.75" customHeight="1">
      <c r="A105" s="94"/>
      <c r="B105" s="94"/>
      <c r="C105" s="94"/>
      <c r="D105" s="81"/>
      <c r="E105" s="94"/>
      <c r="F105" s="94"/>
      <c r="H105" s="81"/>
      <c r="U105" s="492"/>
      <c r="V105" s="368"/>
      <c r="W105" s="368"/>
      <c r="X105" s="369"/>
    </row>
    <row r="106" ht="15.75" customHeight="1">
      <c r="A106" s="94"/>
      <c r="B106" s="94"/>
      <c r="C106" s="94"/>
      <c r="D106" s="81"/>
      <c r="E106" s="94"/>
      <c r="F106" s="94"/>
      <c r="H106" s="81"/>
      <c r="U106" s="492"/>
      <c r="V106" s="368"/>
      <c r="W106" s="368"/>
      <c r="X106" s="369"/>
    </row>
    <row r="107" ht="15.75" customHeight="1">
      <c r="A107" s="94"/>
      <c r="B107" s="94"/>
      <c r="C107" s="94"/>
      <c r="D107" s="81"/>
      <c r="E107" s="94"/>
      <c r="F107" s="94"/>
      <c r="H107" s="81"/>
      <c r="U107" s="492"/>
      <c r="V107" s="368"/>
      <c r="W107" s="368"/>
      <c r="X107" s="369"/>
    </row>
    <row r="108" ht="15.75" customHeight="1">
      <c r="A108" s="94"/>
      <c r="B108" s="94"/>
      <c r="C108" s="94"/>
      <c r="D108" s="81"/>
      <c r="E108" s="94"/>
      <c r="F108" s="94"/>
      <c r="H108" s="81"/>
      <c r="U108" s="492"/>
      <c r="V108" s="368"/>
      <c r="W108" s="368"/>
      <c r="X108" s="369"/>
    </row>
    <row r="109" ht="15.75" customHeight="1">
      <c r="A109" s="94"/>
      <c r="B109" s="94"/>
      <c r="C109" s="94"/>
      <c r="D109" s="81"/>
      <c r="E109" s="94"/>
      <c r="F109" s="94"/>
      <c r="H109" s="81"/>
      <c r="U109" s="492"/>
      <c r="V109" s="368"/>
      <c r="W109" s="368"/>
      <c r="X109" s="369"/>
    </row>
    <row r="110" ht="15.75" customHeight="1">
      <c r="A110" s="94"/>
      <c r="B110" s="94"/>
      <c r="C110" s="94"/>
      <c r="D110" s="81"/>
      <c r="E110" s="94"/>
      <c r="F110" s="94"/>
      <c r="H110" s="81"/>
      <c r="U110" s="492"/>
      <c r="V110" s="368"/>
      <c r="W110" s="368"/>
      <c r="X110" s="369"/>
    </row>
    <row r="111" ht="15.75" customHeight="1">
      <c r="A111" s="94"/>
      <c r="B111" s="94"/>
      <c r="C111" s="94"/>
      <c r="D111" s="81"/>
      <c r="E111" s="94"/>
      <c r="F111" s="94"/>
      <c r="H111" s="81"/>
      <c r="U111" s="492"/>
      <c r="V111" s="368"/>
      <c r="W111" s="368"/>
      <c r="X111" s="369"/>
    </row>
    <row r="112" ht="15.75" customHeight="1">
      <c r="A112" s="94"/>
      <c r="B112" s="94"/>
      <c r="C112" s="94"/>
      <c r="D112" s="81"/>
      <c r="E112" s="94"/>
      <c r="F112" s="94"/>
      <c r="H112" s="81"/>
      <c r="U112" s="492"/>
      <c r="V112" s="368"/>
      <c r="W112" s="368"/>
      <c r="X112" s="369"/>
    </row>
    <row r="113" ht="15.75" customHeight="1">
      <c r="A113" s="94"/>
      <c r="B113" s="94"/>
      <c r="C113" s="94"/>
      <c r="D113" s="81"/>
      <c r="E113" s="94"/>
      <c r="F113" s="94"/>
      <c r="H113" s="81"/>
      <c r="U113" s="492"/>
      <c r="V113" s="368"/>
      <c r="W113" s="368"/>
      <c r="X113" s="369"/>
    </row>
    <row r="114" ht="15.75" customHeight="1">
      <c r="A114" s="94"/>
      <c r="B114" s="94"/>
      <c r="C114" s="94"/>
      <c r="D114" s="81"/>
      <c r="E114" s="94"/>
      <c r="F114" s="94"/>
      <c r="H114" s="81"/>
      <c r="U114" s="492"/>
      <c r="V114" s="368"/>
      <c r="W114" s="368"/>
      <c r="X114" s="369"/>
    </row>
    <row r="115" ht="15.75" customHeight="1">
      <c r="A115" s="94"/>
      <c r="B115" s="94"/>
      <c r="C115" s="94"/>
      <c r="D115" s="81"/>
      <c r="E115" s="94"/>
      <c r="F115" s="94"/>
      <c r="H115" s="81"/>
      <c r="U115" s="492"/>
      <c r="V115" s="368"/>
      <c r="W115" s="368"/>
      <c r="X115" s="369"/>
    </row>
    <row r="116" ht="15.75" customHeight="1">
      <c r="A116" s="94"/>
      <c r="B116" s="94"/>
      <c r="C116" s="94"/>
      <c r="D116" s="81"/>
      <c r="E116" s="94"/>
      <c r="F116" s="94"/>
      <c r="H116" s="81"/>
      <c r="U116" s="492"/>
      <c r="V116" s="368"/>
      <c r="W116" s="368"/>
      <c r="X116" s="369"/>
    </row>
    <row r="117" ht="15.75" customHeight="1">
      <c r="A117" s="94"/>
      <c r="B117" s="94"/>
      <c r="C117" s="94"/>
      <c r="D117" s="81"/>
      <c r="E117" s="94"/>
      <c r="F117" s="94"/>
      <c r="H117" s="81"/>
      <c r="U117" s="492"/>
      <c r="V117" s="368"/>
      <c r="W117" s="368"/>
      <c r="X117" s="369"/>
    </row>
    <row r="118" ht="15.75" customHeight="1">
      <c r="A118" s="94"/>
      <c r="B118" s="94"/>
      <c r="C118" s="94"/>
      <c r="D118" s="81"/>
      <c r="E118" s="94"/>
      <c r="F118" s="94"/>
      <c r="H118" s="81"/>
      <c r="U118" s="492"/>
      <c r="V118" s="368"/>
      <c r="W118" s="368"/>
      <c r="X118" s="369"/>
    </row>
    <row r="119" ht="15.75" customHeight="1">
      <c r="A119" s="94"/>
      <c r="B119" s="94"/>
      <c r="C119" s="94"/>
      <c r="D119" s="81"/>
      <c r="E119" s="94"/>
      <c r="F119" s="94"/>
      <c r="H119" s="81"/>
      <c r="U119" s="492"/>
      <c r="V119" s="368"/>
      <c r="W119" s="368"/>
      <c r="X119" s="369"/>
    </row>
    <row r="120" ht="15.75" customHeight="1">
      <c r="A120" s="94"/>
      <c r="B120" s="94"/>
      <c r="C120" s="94"/>
      <c r="D120" s="81"/>
      <c r="E120" s="94"/>
      <c r="F120" s="94"/>
      <c r="H120" s="81"/>
      <c r="U120" s="492"/>
      <c r="V120" s="368"/>
      <c r="W120" s="368"/>
      <c r="X120" s="369"/>
    </row>
    <row r="121" ht="15.75" customHeight="1">
      <c r="A121" s="94"/>
      <c r="B121" s="94"/>
      <c r="C121" s="94"/>
      <c r="D121" s="81"/>
      <c r="E121" s="94"/>
      <c r="F121" s="94"/>
      <c r="H121" s="81"/>
      <c r="U121" s="492"/>
      <c r="V121" s="368"/>
      <c r="W121" s="368"/>
      <c r="X121" s="369"/>
    </row>
    <row r="122" ht="15.75" customHeight="1">
      <c r="A122" s="94"/>
      <c r="B122" s="94"/>
      <c r="C122" s="94"/>
      <c r="D122" s="81"/>
      <c r="E122" s="94"/>
      <c r="F122" s="94"/>
      <c r="H122" s="81"/>
      <c r="U122" s="492"/>
      <c r="V122" s="368"/>
      <c r="W122" s="368"/>
      <c r="X122" s="369"/>
    </row>
    <row r="123" ht="15.75" customHeight="1">
      <c r="A123" s="94"/>
      <c r="B123" s="94"/>
      <c r="C123" s="94"/>
      <c r="D123" s="81"/>
      <c r="E123" s="94"/>
      <c r="F123" s="94"/>
      <c r="H123" s="81"/>
      <c r="U123" s="492"/>
      <c r="V123" s="368"/>
      <c r="W123" s="368"/>
      <c r="X123" s="369"/>
    </row>
    <row r="124" ht="15.75" customHeight="1">
      <c r="A124" s="94"/>
      <c r="B124" s="94"/>
      <c r="C124" s="94"/>
      <c r="D124" s="81"/>
      <c r="E124" s="94"/>
      <c r="F124" s="94"/>
      <c r="H124" s="81"/>
      <c r="U124" s="492"/>
      <c r="V124" s="368"/>
      <c r="W124" s="368"/>
      <c r="X124" s="369"/>
    </row>
    <row r="125" ht="15.75" customHeight="1">
      <c r="A125" s="94"/>
      <c r="B125" s="94"/>
      <c r="C125" s="94"/>
      <c r="D125" s="81"/>
      <c r="E125" s="94"/>
      <c r="F125" s="94"/>
      <c r="H125" s="81"/>
      <c r="U125" s="492"/>
      <c r="V125" s="368"/>
      <c r="W125" s="368"/>
      <c r="X125" s="369"/>
    </row>
    <row r="126" ht="15.75" customHeight="1">
      <c r="A126" s="94"/>
      <c r="B126" s="94"/>
      <c r="C126" s="94"/>
      <c r="D126" s="81"/>
      <c r="E126" s="94"/>
      <c r="F126" s="94"/>
      <c r="H126" s="81"/>
      <c r="U126" s="492"/>
      <c r="V126" s="368"/>
      <c r="W126" s="368"/>
      <c r="X126" s="369"/>
    </row>
    <row r="127" ht="15.75" customHeight="1">
      <c r="A127" s="94"/>
      <c r="B127" s="94"/>
      <c r="C127" s="94"/>
      <c r="D127" s="81"/>
      <c r="E127" s="94"/>
      <c r="F127" s="94"/>
      <c r="H127" s="81"/>
      <c r="U127" s="492"/>
      <c r="V127" s="368"/>
      <c r="W127" s="368"/>
      <c r="X127" s="369"/>
    </row>
    <row r="128" ht="15.75" customHeight="1">
      <c r="A128" s="94"/>
      <c r="B128" s="94"/>
      <c r="C128" s="94"/>
      <c r="D128" s="81"/>
      <c r="E128" s="94"/>
      <c r="F128" s="94"/>
      <c r="H128" s="81"/>
      <c r="U128" s="492"/>
      <c r="V128" s="368"/>
      <c r="W128" s="368"/>
      <c r="X128" s="369"/>
    </row>
    <row r="129" ht="15.75" customHeight="1">
      <c r="A129" s="94"/>
      <c r="B129" s="94"/>
      <c r="C129" s="94"/>
      <c r="D129" s="81"/>
      <c r="E129" s="94"/>
      <c r="F129" s="94"/>
      <c r="H129" s="81"/>
      <c r="U129" s="492"/>
      <c r="V129" s="368"/>
      <c r="W129" s="368"/>
      <c r="X129" s="369"/>
    </row>
    <row r="130" ht="15.75" customHeight="1">
      <c r="A130" s="94"/>
      <c r="B130" s="94"/>
      <c r="C130" s="94"/>
      <c r="D130" s="81"/>
      <c r="E130" s="94"/>
      <c r="F130" s="94"/>
      <c r="H130" s="81"/>
      <c r="U130" s="492"/>
      <c r="V130" s="368"/>
      <c r="W130" s="368"/>
      <c r="X130" s="369"/>
    </row>
    <row r="131" ht="15.75" customHeight="1">
      <c r="A131" s="94"/>
      <c r="B131" s="94"/>
      <c r="C131" s="94"/>
      <c r="D131" s="81"/>
      <c r="E131" s="94"/>
      <c r="F131" s="94"/>
      <c r="H131" s="81"/>
      <c r="U131" s="492"/>
      <c r="V131" s="368"/>
      <c r="W131" s="368"/>
      <c r="X131" s="369"/>
    </row>
    <row r="132" ht="15.75" customHeight="1">
      <c r="A132" s="94"/>
      <c r="B132" s="94"/>
      <c r="C132" s="94"/>
      <c r="D132" s="81"/>
      <c r="E132" s="94"/>
      <c r="F132" s="94"/>
      <c r="H132" s="81"/>
      <c r="U132" s="492"/>
      <c r="V132" s="368"/>
      <c r="W132" s="368"/>
      <c r="X132" s="369"/>
    </row>
    <row r="133" ht="15.75" customHeight="1">
      <c r="A133" s="94"/>
      <c r="B133" s="94"/>
      <c r="C133" s="94"/>
      <c r="D133" s="81"/>
      <c r="E133" s="94"/>
      <c r="F133" s="94"/>
      <c r="H133" s="81"/>
      <c r="U133" s="492"/>
      <c r="V133" s="368"/>
      <c r="W133" s="368"/>
      <c r="X133" s="369"/>
    </row>
    <row r="134" ht="15.75" customHeight="1">
      <c r="A134" s="94"/>
      <c r="B134" s="94"/>
      <c r="C134" s="94"/>
      <c r="D134" s="81"/>
      <c r="E134" s="94"/>
      <c r="F134" s="94"/>
      <c r="H134" s="81"/>
      <c r="U134" s="492"/>
      <c r="V134" s="368"/>
      <c r="W134" s="368"/>
      <c r="X134" s="369"/>
    </row>
    <row r="135" ht="15.75" customHeight="1">
      <c r="A135" s="94"/>
      <c r="B135" s="94"/>
      <c r="C135" s="94"/>
      <c r="D135" s="81"/>
      <c r="E135" s="94"/>
      <c r="F135" s="94"/>
      <c r="H135" s="81"/>
      <c r="U135" s="492"/>
      <c r="V135" s="368"/>
      <c r="W135" s="368"/>
      <c r="X135" s="369"/>
    </row>
    <row r="136" ht="15.75" customHeight="1">
      <c r="A136" s="94"/>
      <c r="B136" s="94"/>
      <c r="C136" s="94"/>
      <c r="D136" s="81"/>
      <c r="E136" s="94"/>
      <c r="F136" s="94"/>
      <c r="H136" s="81"/>
      <c r="U136" s="492"/>
      <c r="V136" s="368"/>
      <c r="W136" s="368"/>
      <c r="X136" s="369"/>
    </row>
    <row r="137" ht="15.75" customHeight="1">
      <c r="A137" s="94"/>
      <c r="B137" s="94"/>
      <c r="C137" s="94"/>
      <c r="D137" s="81"/>
      <c r="E137" s="94"/>
      <c r="F137" s="94"/>
      <c r="H137" s="81"/>
      <c r="U137" s="492"/>
      <c r="V137" s="368"/>
      <c r="W137" s="368"/>
      <c r="X137" s="369"/>
    </row>
    <row r="138" ht="15.75" customHeight="1">
      <c r="A138" s="94"/>
      <c r="B138" s="94"/>
      <c r="C138" s="94"/>
      <c r="D138" s="81"/>
      <c r="E138" s="94"/>
      <c r="F138" s="94"/>
      <c r="H138" s="81"/>
      <c r="U138" s="492"/>
      <c r="V138" s="368"/>
      <c r="W138" s="368"/>
      <c r="X138" s="369"/>
    </row>
    <row r="139" ht="15.75" customHeight="1">
      <c r="A139" s="94"/>
      <c r="B139" s="94"/>
      <c r="C139" s="94"/>
      <c r="D139" s="81"/>
      <c r="E139" s="94"/>
      <c r="F139" s="94"/>
      <c r="H139" s="81"/>
      <c r="U139" s="492"/>
      <c r="V139" s="368"/>
      <c r="W139" s="368"/>
      <c r="X139" s="369"/>
    </row>
    <row r="140" ht="15.75" customHeight="1">
      <c r="A140" s="94"/>
      <c r="B140" s="94"/>
      <c r="C140" s="94"/>
      <c r="D140" s="81"/>
      <c r="E140" s="94"/>
      <c r="F140" s="94"/>
      <c r="H140" s="81"/>
      <c r="U140" s="492"/>
      <c r="V140" s="368"/>
      <c r="W140" s="368"/>
      <c r="X140" s="369"/>
    </row>
    <row r="141" ht="15.75" customHeight="1">
      <c r="A141" s="94"/>
      <c r="B141" s="94"/>
      <c r="C141" s="94"/>
      <c r="D141" s="81"/>
      <c r="E141" s="94"/>
      <c r="F141" s="94"/>
      <c r="H141" s="81"/>
      <c r="U141" s="492"/>
      <c r="V141" s="368"/>
      <c r="W141" s="368"/>
      <c r="X141" s="369"/>
    </row>
    <row r="142" ht="15.75" customHeight="1">
      <c r="A142" s="94"/>
      <c r="B142" s="94"/>
      <c r="C142" s="94"/>
      <c r="D142" s="81"/>
      <c r="E142" s="94"/>
      <c r="F142" s="94"/>
      <c r="H142" s="81"/>
      <c r="U142" s="492"/>
      <c r="V142" s="368"/>
      <c r="W142" s="368"/>
      <c r="X142" s="369"/>
    </row>
    <row r="143" ht="15.75" customHeight="1">
      <c r="A143" s="94"/>
      <c r="B143" s="94"/>
      <c r="C143" s="94"/>
      <c r="D143" s="81"/>
      <c r="E143" s="94"/>
      <c r="F143" s="94"/>
      <c r="H143" s="81"/>
      <c r="U143" s="492"/>
      <c r="V143" s="368"/>
      <c r="W143" s="368"/>
      <c r="X143" s="369"/>
    </row>
    <row r="144" ht="15.75" customHeight="1">
      <c r="A144" s="94"/>
      <c r="B144" s="94"/>
      <c r="C144" s="94"/>
      <c r="D144" s="81"/>
      <c r="E144" s="94"/>
      <c r="F144" s="94"/>
      <c r="H144" s="81"/>
      <c r="U144" s="492"/>
      <c r="V144" s="368"/>
      <c r="W144" s="368"/>
      <c r="X144" s="369"/>
    </row>
    <row r="145" ht="15.75" customHeight="1">
      <c r="A145" s="94"/>
      <c r="B145" s="94"/>
      <c r="C145" s="94"/>
      <c r="D145" s="81"/>
      <c r="E145" s="94"/>
      <c r="F145" s="94"/>
      <c r="H145" s="81"/>
      <c r="U145" s="492"/>
      <c r="V145" s="368"/>
      <c r="W145" s="368"/>
      <c r="X145" s="369"/>
    </row>
    <row r="146" ht="15.75" customHeight="1">
      <c r="A146" s="94"/>
      <c r="B146" s="94"/>
      <c r="C146" s="94"/>
      <c r="D146" s="81"/>
      <c r="E146" s="94"/>
      <c r="F146" s="94"/>
      <c r="H146" s="81"/>
      <c r="U146" s="492"/>
      <c r="V146" s="368"/>
      <c r="W146" s="368"/>
      <c r="X146" s="369"/>
    </row>
    <row r="147" ht="15.75" customHeight="1">
      <c r="A147" s="94"/>
      <c r="B147" s="94"/>
      <c r="C147" s="94"/>
      <c r="D147" s="81"/>
      <c r="E147" s="94"/>
      <c r="F147" s="94"/>
      <c r="H147" s="81"/>
      <c r="U147" s="492"/>
      <c r="V147" s="368"/>
      <c r="W147" s="368"/>
      <c r="X147" s="369"/>
    </row>
    <row r="148" ht="15.75" customHeight="1">
      <c r="A148" s="94"/>
      <c r="B148" s="94"/>
      <c r="C148" s="94"/>
      <c r="D148" s="81"/>
      <c r="E148" s="94"/>
      <c r="F148" s="94"/>
      <c r="H148" s="81"/>
      <c r="U148" s="492"/>
      <c r="V148" s="368"/>
      <c r="W148" s="368"/>
      <c r="X148" s="369"/>
    </row>
    <row r="149" ht="15.75" customHeight="1">
      <c r="A149" s="94"/>
      <c r="B149" s="94"/>
      <c r="C149" s="94"/>
      <c r="D149" s="81"/>
      <c r="E149" s="94"/>
      <c r="F149" s="94"/>
      <c r="H149" s="81"/>
      <c r="U149" s="492"/>
      <c r="V149" s="368"/>
      <c r="W149" s="368"/>
      <c r="X149" s="369"/>
    </row>
    <row r="150" ht="15.75" customHeight="1">
      <c r="A150" s="94"/>
      <c r="B150" s="94"/>
      <c r="C150" s="94"/>
      <c r="D150" s="81"/>
      <c r="E150" s="94"/>
      <c r="F150" s="94"/>
      <c r="H150" s="81"/>
      <c r="U150" s="492"/>
      <c r="V150" s="368"/>
      <c r="W150" s="368"/>
      <c r="X150" s="369"/>
    </row>
    <row r="151" ht="15.75" customHeight="1">
      <c r="A151" s="94"/>
      <c r="B151" s="94"/>
      <c r="C151" s="94"/>
      <c r="D151" s="81"/>
      <c r="E151" s="94"/>
      <c r="F151" s="94"/>
      <c r="H151" s="81"/>
      <c r="U151" s="492"/>
      <c r="V151" s="368"/>
      <c r="W151" s="368"/>
      <c r="X151" s="369"/>
    </row>
    <row r="152" ht="15.75" customHeight="1">
      <c r="A152" s="94"/>
      <c r="B152" s="94"/>
      <c r="C152" s="94"/>
      <c r="D152" s="81"/>
      <c r="E152" s="94"/>
      <c r="F152" s="94"/>
      <c r="H152" s="81"/>
      <c r="U152" s="492"/>
      <c r="V152" s="368"/>
      <c r="W152" s="368"/>
      <c r="X152" s="369"/>
    </row>
    <row r="153" ht="15.75" customHeight="1">
      <c r="A153" s="94"/>
      <c r="B153" s="94"/>
      <c r="C153" s="94"/>
      <c r="D153" s="81"/>
      <c r="E153" s="94"/>
      <c r="F153" s="94"/>
      <c r="H153" s="81"/>
      <c r="U153" s="492"/>
      <c r="V153" s="368"/>
      <c r="W153" s="368"/>
      <c r="X153" s="369"/>
    </row>
    <row r="154" ht="15.75" customHeight="1">
      <c r="A154" s="94"/>
      <c r="B154" s="94"/>
      <c r="C154" s="94"/>
      <c r="D154" s="81"/>
      <c r="E154" s="94"/>
      <c r="F154" s="94"/>
      <c r="H154" s="81"/>
      <c r="U154" s="492"/>
      <c r="V154" s="368"/>
      <c r="W154" s="368"/>
      <c r="X154" s="369"/>
    </row>
    <row r="155" ht="15.75" customHeight="1">
      <c r="A155" s="94"/>
      <c r="B155" s="94"/>
      <c r="C155" s="94"/>
      <c r="D155" s="81"/>
      <c r="E155" s="94"/>
      <c r="F155" s="94"/>
      <c r="H155" s="81"/>
      <c r="U155" s="492"/>
      <c r="V155" s="368"/>
      <c r="W155" s="368"/>
      <c r="X155" s="369"/>
    </row>
    <row r="156" ht="15.75" customHeight="1">
      <c r="A156" s="94"/>
      <c r="B156" s="94"/>
      <c r="C156" s="94"/>
      <c r="D156" s="81"/>
      <c r="E156" s="94"/>
      <c r="F156" s="94"/>
      <c r="H156" s="81"/>
      <c r="U156" s="492"/>
      <c r="V156" s="368"/>
      <c r="W156" s="368"/>
      <c r="X156" s="369"/>
    </row>
    <row r="157" ht="15.75" customHeight="1">
      <c r="A157" s="94"/>
      <c r="B157" s="94"/>
      <c r="C157" s="94"/>
      <c r="D157" s="81"/>
      <c r="E157" s="94"/>
      <c r="F157" s="94"/>
      <c r="H157" s="81"/>
      <c r="U157" s="492"/>
      <c r="V157" s="368"/>
      <c r="W157" s="368"/>
      <c r="X157" s="369"/>
    </row>
    <row r="158" ht="15.75" customHeight="1">
      <c r="A158" s="94"/>
      <c r="B158" s="94"/>
      <c r="C158" s="94"/>
      <c r="D158" s="81"/>
      <c r="E158" s="94"/>
      <c r="F158" s="94"/>
      <c r="H158" s="81"/>
      <c r="U158" s="492"/>
      <c r="V158" s="368"/>
      <c r="W158" s="368"/>
      <c r="X158" s="369"/>
    </row>
    <row r="159" ht="15.75" customHeight="1">
      <c r="A159" s="94"/>
      <c r="B159" s="94"/>
      <c r="C159" s="94"/>
      <c r="D159" s="81"/>
      <c r="E159" s="94"/>
      <c r="F159" s="94"/>
      <c r="H159" s="81"/>
      <c r="U159" s="492"/>
      <c r="V159" s="368"/>
      <c r="W159" s="368"/>
      <c r="X159" s="369"/>
    </row>
    <row r="160" ht="15.75" customHeight="1">
      <c r="A160" s="94"/>
      <c r="B160" s="94"/>
      <c r="C160" s="94"/>
      <c r="D160" s="81"/>
      <c r="E160" s="94"/>
      <c r="F160" s="94"/>
      <c r="H160" s="81"/>
      <c r="U160" s="492"/>
      <c r="V160" s="368"/>
      <c r="W160" s="368"/>
      <c r="X160" s="369"/>
    </row>
    <row r="161" ht="15.75" customHeight="1">
      <c r="A161" s="94"/>
      <c r="B161" s="94"/>
      <c r="C161" s="94"/>
      <c r="D161" s="81"/>
      <c r="E161" s="94"/>
      <c r="F161" s="94"/>
      <c r="H161" s="81"/>
      <c r="U161" s="492"/>
      <c r="V161" s="368"/>
      <c r="W161" s="368"/>
      <c r="X161" s="369"/>
    </row>
    <row r="162" ht="15.75" customHeight="1">
      <c r="A162" s="94"/>
      <c r="B162" s="94"/>
      <c r="C162" s="94"/>
      <c r="D162" s="81"/>
      <c r="E162" s="94"/>
      <c r="F162" s="94"/>
      <c r="H162" s="81"/>
      <c r="U162" s="492"/>
      <c r="V162" s="368"/>
      <c r="W162" s="368"/>
      <c r="X162" s="369"/>
    </row>
    <row r="163" ht="15.75" customHeight="1">
      <c r="A163" s="94"/>
      <c r="B163" s="94"/>
      <c r="C163" s="94"/>
      <c r="D163" s="81"/>
      <c r="E163" s="94"/>
      <c r="F163" s="94"/>
      <c r="H163" s="81"/>
      <c r="U163" s="492"/>
      <c r="V163" s="368"/>
      <c r="W163" s="368"/>
      <c r="X163" s="369"/>
    </row>
    <row r="164" ht="15.75" customHeight="1">
      <c r="A164" s="94"/>
      <c r="B164" s="94"/>
      <c r="C164" s="94"/>
      <c r="D164" s="81"/>
      <c r="E164" s="94"/>
      <c r="F164" s="94"/>
      <c r="H164" s="81"/>
      <c r="U164" s="492"/>
      <c r="V164" s="368"/>
      <c r="W164" s="368"/>
      <c r="X164" s="369"/>
    </row>
    <row r="165" ht="15.75" customHeight="1">
      <c r="A165" s="94"/>
      <c r="B165" s="94"/>
      <c r="C165" s="94"/>
      <c r="D165" s="81"/>
      <c r="E165" s="94"/>
      <c r="F165" s="94"/>
      <c r="H165" s="81"/>
      <c r="U165" s="492"/>
      <c r="V165" s="368"/>
      <c r="W165" s="368"/>
      <c r="X165" s="369"/>
    </row>
    <row r="166" ht="15.75" customHeight="1">
      <c r="A166" s="94"/>
      <c r="B166" s="94"/>
      <c r="C166" s="94"/>
      <c r="D166" s="81"/>
      <c r="E166" s="94"/>
      <c r="F166" s="94"/>
      <c r="H166" s="81"/>
      <c r="U166" s="492"/>
      <c r="V166" s="368"/>
      <c r="W166" s="368"/>
      <c r="X166" s="369"/>
    </row>
    <row r="167" ht="15.75" customHeight="1">
      <c r="A167" s="94"/>
      <c r="B167" s="94"/>
      <c r="C167" s="94"/>
      <c r="D167" s="81"/>
      <c r="E167" s="94"/>
      <c r="F167" s="94"/>
      <c r="H167" s="81"/>
      <c r="U167" s="492"/>
      <c r="V167" s="368"/>
      <c r="W167" s="368"/>
      <c r="X167" s="369"/>
    </row>
    <row r="168" ht="15.75" customHeight="1">
      <c r="A168" s="94"/>
      <c r="B168" s="94"/>
      <c r="C168" s="94"/>
      <c r="D168" s="81"/>
      <c r="E168" s="94"/>
      <c r="F168" s="94"/>
      <c r="H168" s="81"/>
      <c r="U168" s="492"/>
      <c r="V168" s="368"/>
      <c r="W168" s="368"/>
      <c r="X168" s="369"/>
    </row>
    <row r="169" ht="15.75" customHeight="1">
      <c r="A169" s="94"/>
      <c r="B169" s="94"/>
      <c r="C169" s="94"/>
      <c r="D169" s="81"/>
      <c r="E169" s="94"/>
      <c r="F169" s="94"/>
      <c r="H169" s="81"/>
      <c r="U169" s="492"/>
      <c r="V169" s="368"/>
      <c r="W169" s="368"/>
      <c r="X169" s="369"/>
    </row>
    <row r="170" ht="15.75" customHeight="1">
      <c r="A170" s="94"/>
      <c r="B170" s="94"/>
      <c r="C170" s="94"/>
      <c r="D170" s="81"/>
      <c r="E170" s="94"/>
      <c r="F170" s="94"/>
      <c r="H170" s="81"/>
      <c r="U170" s="492"/>
      <c r="V170" s="368"/>
      <c r="W170" s="368"/>
      <c r="X170" s="369"/>
    </row>
    <row r="171" ht="15.75" customHeight="1">
      <c r="A171" s="94"/>
      <c r="B171" s="94"/>
      <c r="C171" s="94"/>
      <c r="D171" s="81"/>
      <c r="E171" s="94"/>
      <c r="F171" s="94"/>
      <c r="H171" s="81"/>
      <c r="U171" s="492"/>
      <c r="V171" s="368"/>
      <c r="W171" s="368"/>
      <c r="X171" s="369"/>
    </row>
    <row r="172" ht="15.75" customHeight="1">
      <c r="A172" s="94"/>
      <c r="B172" s="94"/>
      <c r="C172" s="94"/>
      <c r="D172" s="81"/>
      <c r="E172" s="94"/>
      <c r="F172" s="94"/>
      <c r="H172" s="81"/>
      <c r="U172" s="492"/>
      <c r="V172" s="368"/>
      <c r="W172" s="368"/>
      <c r="X172" s="369"/>
    </row>
    <row r="173" ht="15.75" customHeight="1">
      <c r="A173" s="94"/>
      <c r="B173" s="94"/>
      <c r="C173" s="94"/>
      <c r="D173" s="81"/>
      <c r="E173" s="94"/>
      <c r="F173" s="94"/>
      <c r="H173" s="81"/>
      <c r="U173" s="492"/>
      <c r="V173" s="368"/>
      <c r="W173" s="368"/>
      <c r="X173" s="369"/>
    </row>
    <row r="174" ht="15.75" customHeight="1">
      <c r="A174" s="94"/>
      <c r="B174" s="94"/>
      <c r="C174" s="94"/>
      <c r="D174" s="81"/>
      <c r="E174" s="94"/>
      <c r="F174" s="94"/>
      <c r="H174" s="81"/>
      <c r="U174" s="492"/>
      <c r="V174" s="368"/>
      <c r="W174" s="368"/>
      <c r="X174" s="369"/>
    </row>
    <row r="175" ht="15.75" customHeight="1">
      <c r="A175" s="94"/>
      <c r="B175" s="94"/>
      <c r="C175" s="94"/>
      <c r="D175" s="81"/>
      <c r="E175" s="94"/>
      <c r="F175" s="94"/>
      <c r="H175" s="81"/>
      <c r="U175" s="492"/>
      <c r="V175" s="368"/>
      <c r="W175" s="368"/>
      <c r="X175" s="369"/>
    </row>
    <row r="176" ht="15.75" customHeight="1">
      <c r="A176" s="94"/>
      <c r="B176" s="94"/>
      <c r="C176" s="94"/>
      <c r="D176" s="81"/>
      <c r="E176" s="94"/>
      <c r="F176" s="94"/>
      <c r="H176" s="81"/>
      <c r="U176" s="492"/>
      <c r="V176" s="368"/>
      <c r="W176" s="368"/>
      <c r="X176" s="369"/>
    </row>
    <row r="177" ht="15.75" customHeight="1">
      <c r="A177" s="94"/>
      <c r="B177" s="94"/>
      <c r="C177" s="94"/>
      <c r="D177" s="81"/>
      <c r="E177" s="94"/>
      <c r="F177" s="94"/>
      <c r="H177" s="81"/>
      <c r="U177" s="492"/>
      <c r="V177" s="368"/>
      <c r="W177" s="368"/>
      <c r="X177" s="369"/>
    </row>
    <row r="178" ht="15.75" customHeight="1">
      <c r="A178" s="94"/>
      <c r="B178" s="94"/>
      <c r="C178" s="94"/>
      <c r="D178" s="81"/>
      <c r="E178" s="94"/>
      <c r="F178" s="94"/>
      <c r="H178" s="81"/>
      <c r="U178" s="492"/>
      <c r="V178" s="368"/>
      <c r="W178" s="368"/>
      <c r="X178" s="369"/>
    </row>
    <row r="179" ht="15.75" customHeight="1">
      <c r="A179" s="94"/>
      <c r="B179" s="94"/>
      <c r="C179" s="94"/>
      <c r="D179" s="81"/>
      <c r="E179" s="94"/>
      <c r="F179" s="94"/>
      <c r="H179" s="81"/>
      <c r="U179" s="492"/>
      <c r="V179" s="368"/>
      <c r="W179" s="368"/>
      <c r="X179" s="369"/>
    </row>
    <row r="180" ht="15.75" customHeight="1">
      <c r="A180" s="94"/>
      <c r="B180" s="94"/>
      <c r="C180" s="94"/>
      <c r="D180" s="81"/>
      <c r="E180" s="94"/>
      <c r="F180" s="94"/>
      <c r="H180" s="81"/>
      <c r="U180" s="492"/>
      <c r="V180" s="368"/>
      <c r="W180" s="368"/>
      <c r="X180" s="369"/>
    </row>
    <row r="181" ht="15.75" customHeight="1">
      <c r="A181" s="94"/>
      <c r="B181" s="94"/>
      <c r="C181" s="94"/>
      <c r="D181" s="81"/>
      <c r="E181" s="94"/>
      <c r="F181" s="94"/>
      <c r="H181" s="81"/>
      <c r="U181" s="492"/>
      <c r="V181" s="368"/>
      <c r="W181" s="368"/>
      <c r="X181" s="369"/>
    </row>
    <row r="182" ht="15.75" customHeight="1">
      <c r="A182" s="94"/>
      <c r="B182" s="94"/>
      <c r="C182" s="94"/>
      <c r="D182" s="81"/>
      <c r="E182" s="94"/>
      <c r="F182" s="94"/>
      <c r="H182" s="81"/>
      <c r="U182" s="492"/>
      <c r="V182" s="368"/>
      <c r="W182" s="368"/>
      <c r="X182" s="369"/>
    </row>
    <row r="183" ht="15.75" customHeight="1">
      <c r="A183" s="94"/>
      <c r="B183" s="94"/>
      <c r="C183" s="94"/>
      <c r="D183" s="81"/>
      <c r="E183" s="94"/>
      <c r="F183" s="94"/>
      <c r="H183" s="81"/>
      <c r="U183" s="492"/>
      <c r="V183" s="368"/>
      <c r="W183" s="368"/>
      <c r="X183" s="369"/>
    </row>
    <row r="184" ht="15.75" customHeight="1">
      <c r="A184" s="94"/>
      <c r="B184" s="94"/>
      <c r="C184" s="94"/>
      <c r="D184" s="81"/>
      <c r="E184" s="94"/>
      <c r="F184" s="94"/>
      <c r="H184" s="81"/>
      <c r="U184" s="492"/>
      <c r="V184" s="368"/>
      <c r="W184" s="368"/>
      <c r="X184" s="369"/>
    </row>
    <row r="185" ht="15.75" customHeight="1">
      <c r="A185" s="94"/>
      <c r="B185" s="94"/>
      <c r="C185" s="94"/>
      <c r="D185" s="81"/>
      <c r="E185" s="94"/>
      <c r="F185" s="94"/>
      <c r="H185" s="81"/>
      <c r="U185" s="492"/>
      <c r="V185" s="368"/>
      <c r="W185" s="368"/>
      <c r="X185" s="369"/>
    </row>
    <row r="186" ht="15.75" customHeight="1">
      <c r="A186" s="94"/>
      <c r="B186" s="94"/>
      <c r="C186" s="94"/>
      <c r="D186" s="81"/>
      <c r="E186" s="94"/>
      <c r="F186" s="94"/>
      <c r="H186" s="81"/>
      <c r="U186" s="492"/>
      <c r="V186" s="368"/>
      <c r="W186" s="368"/>
      <c r="X186" s="369"/>
    </row>
    <row r="187" ht="15.75" customHeight="1">
      <c r="A187" s="94"/>
      <c r="B187" s="94"/>
      <c r="C187" s="94"/>
      <c r="D187" s="81"/>
      <c r="E187" s="94"/>
      <c r="F187" s="94"/>
      <c r="H187" s="81"/>
      <c r="U187" s="492"/>
      <c r="V187" s="368"/>
      <c r="W187" s="368"/>
      <c r="X187" s="369"/>
    </row>
    <row r="188" ht="15.75" customHeight="1">
      <c r="A188" s="94"/>
      <c r="B188" s="94"/>
      <c r="C188" s="94"/>
      <c r="D188" s="81"/>
      <c r="E188" s="94"/>
      <c r="F188" s="94"/>
      <c r="H188" s="81"/>
      <c r="U188" s="492"/>
      <c r="V188" s="368"/>
      <c r="W188" s="368"/>
      <c r="X188" s="369"/>
    </row>
    <row r="189" ht="15.75" customHeight="1">
      <c r="A189" s="94"/>
      <c r="B189" s="94"/>
      <c r="C189" s="94"/>
      <c r="D189" s="81"/>
      <c r="E189" s="94"/>
      <c r="F189" s="94"/>
      <c r="H189" s="81"/>
      <c r="U189" s="492"/>
      <c r="V189" s="368"/>
      <c r="W189" s="368"/>
      <c r="X189" s="369"/>
    </row>
    <row r="190" ht="15.75" customHeight="1">
      <c r="A190" s="94"/>
      <c r="B190" s="94"/>
      <c r="C190" s="94"/>
      <c r="D190" s="81"/>
      <c r="E190" s="94"/>
      <c r="F190" s="94"/>
      <c r="H190" s="81"/>
      <c r="U190" s="492"/>
      <c r="V190" s="368"/>
      <c r="W190" s="368"/>
      <c r="X190" s="369"/>
    </row>
    <row r="191" ht="15.75" customHeight="1">
      <c r="A191" s="94"/>
      <c r="B191" s="94"/>
      <c r="C191" s="94"/>
      <c r="D191" s="81"/>
      <c r="E191" s="94"/>
      <c r="F191" s="94"/>
      <c r="H191" s="81"/>
      <c r="U191" s="492"/>
      <c r="V191" s="368"/>
      <c r="W191" s="368"/>
      <c r="X191" s="369"/>
    </row>
    <row r="192" ht="15.75" customHeight="1">
      <c r="A192" s="94"/>
      <c r="B192" s="94"/>
      <c r="C192" s="94"/>
      <c r="D192" s="81"/>
      <c r="E192" s="94"/>
      <c r="F192" s="94"/>
      <c r="H192" s="81"/>
      <c r="U192" s="492"/>
      <c r="V192" s="368"/>
      <c r="W192" s="368"/>
      <c r="X192" s="369"/>
    </row>
    <row r="193" ht="15.75" customHeight="1">
      <c r="A193" s="94"/>
      <c r="B193" s="94"/>
      <c r="C193" s="94"/>
      <c r="D193" s="81"/>
      <c r="E193" s="94"/>
      <c r="F193" s="94"/>
      <c r="H193" s="81"/>
      <c r="U193" s="492"/>
      <c r="V193" s="368"/>
      <c r="W193" s="368"/>
      <c r="X193" s="369"/>
    </row>
    <row r="194" ht="15.75" customHeight="1">
      <c r="A194" s="94"/>
      <c r="B194" s="94"/>
      <c r="C194" s="94"/>
      <c r="D194" s="81"/>
      <c r="E194" s="94"/>
      <c r="F194" s="94"/>
      <c r="H194" s="81"/>
      <c r="U194" s="492"/>
      <c r="V194" s="368"/>
      <c r="W194" s="368"/>
      <c r="X194" s="369"/>
    </row>
    <row r="195" ht="15.75" customHeight="1">
      <c r="A195" s="94"/>
      <c r="B195" s="94"/>
      <c r="C195" s="94"/>
      <c r="D195" s="81"/>
      <c r="E195" s="94"/>
      <c r="F195" s="94"/>
      <c r="H195" s="81"/>
      <c r="U195" s="492"/>
      <c r="V195" s="368"/>
      <c r="W195" s="368"/>
      <c r="X195" s="369"/>
    </row>
    <row r="196" ht="15.75" customHeight="1">
      <c r="A196" s="94"/>
      <c r="B196" s="94"/>
      <c r="C196" s="94"/>
      <c r="D196" s="81"/>
      <c r="E196" s="94"/>
      <c r="F196" s="94"/>
      <c r="H196" s="81"/>
      <c r="U196" s="492"/>
      <c r="V196" s="368"/>
      <c r="W196" s="368"/>
      <c r="X196" s="369"/>
    </row>
    <row r="197" ht="15.75" customHeight="1">
      <c r="A197" s="94"/>
      <c r="B197" s="94"/>
      <c r="C197" s="94"/>
      <c r="D197" s="81"/>
      <c r="E197" s="94"/>
      <c r="F197" s="94"/>
      <c r="H197" s="81"/>
      <c r="U197" s="492"/>
      <c r="V197" s="368"/>
      <c r="W197" s="368"/>
      <c r="X197" s="369"/>
    </row>
    <row r="198" ht="15.75" customHeight="1">
      <c r="A198" s="94"/>
      <c r="B198" s="94"/>
      <c r="C198" s="94"/>
      <c r="D198" s="81"/>
      <c r="E198" s="94"/>
      <c r="F198" s="94"/>
      <c r="H198" s="81"/>
      <c r="U198" s="492"/>
      <c r="V198" s="368"/>
      <c r="W198" s="368"/>
      <c r="X198" s="369"/>
    </row>
    <row r="199" ht="15.75" customHeight="1">
      <c r="A199" s="94"/>
      <c r="B199" s="94"/>
      <c r="C199" s="94"/>
      <c r="D199" s="81"/>
      <c r="E199" s="94"/>
      <c r="F199" s="94"/>
      <c r="H199" s="81"/>
      <c r="U199" s="492"/>
      <c r="V199" s="368"/>
      <c r="W199" s="368"/>
      <c r="X199" s="369"/>
    </row>
    <row r="200" ht="15.75" customHeight="1">
      <c r="A200" s="94"/>
      <c r="B200" s="94"/>
      <c r="C200" s="94"/>
      <c r="D200" s="81"/>
      <c r="E200" s="94"/>
      <c r="F200" s="94"/>
      <c r="H200" s="81"/>
      <c r="U200" s="492"/>
      <c r="V200" s="368"/>
      <c r="W200" s="368"/>
      <c r="X200" s="369"/>
    </row>
    <row r="201" ht="15.75" customHeight="1">
      <c r="A201" s="94"/>
      <c r="B201" s="94"/>
      <c r="C201" s="94"/>
      <c r="D201" s="81"/>
      <c r="E201" s="94"/>
      <c r="F201" s="94"/>
      <c r="H201" s="81"/>
      <c r="U201" s="492"/>
      <c r="V201" s="368"/>
      <c r="W201" s="368"/>
      <c r="X201" s="369"/>
    </row>
    <row r="202" ht="15.75" customHeight="1">
      <c r="A202" s="94"/>
      <c r="B202" s="94"/>
      <c r="C202" s="94"/>
      <c r="D202" s="81"/>
      <c r="E202" s="94"/>
      <c r="F202" s="94"/>
      <c r="H202" s="81"/>
      <c r="U202" s="492"/>
      <c r="V202" s="368"/>
      <c r="W202" s="368"/>
      <c r="X202" s="369"/>
    </row>
    <row r="203" ht="15.75" customHeight="1">
      <c r="A203" s="94"/>
      <c r="B203" s="94"/>
      <c r="C203" s="94"/>
      <c r="D203" s="81"/>
      <c r="E203" s="94"/>
      <c r="F203" s="94"/>
      <c r="H203" s="81"/>
      <c r="U203" s="492"/>
      <c r="V203" s="368"/>
      <c r="W203" s="368"/>
      <c r="X203" s="369"/>
    </row>
    <row r="204" ht="15.75" customHeight="1">
      <c r="A204" s="94"/>
      <c r="B204" s="94"/>
      <c r="C204" s="94"/>
      <c r="D204" s="81"/>
      <c r="E204" s="94"/>
      <c r="F204" s="94"/>
      <c r="H204" s="81"/>
      <c r="U204" s="492"/>
      <c r="V204" s="368"/>
      <c r="W204" s="368"/>
      <c r="X204" s="369"/>
    </row>
    <row r="205" ht="15.75" customHeight="1">
      <c r="A205" s="94"/>
      <c r="B205" s="94"/>
      <c r="C205" s="94"/>
      <c r="D205" s="81"/>
      <c r="E205" s="94"/>
      <c r="F205" s="94"/>
      <c r="H205" s="81"/>
      <c r="U205" s="492"/>
      <c r="V205" s="368"/>
      <c r="W205" s="368"/>
      <c r="X205" s="369"/>
    </row>
    <row r="206" ht="15.75" customHeight="1">
      <c r="A206" s="94"/>
      <c r="B206" s="94"/>
      <c r="C206" s="94"/>
      <c r="D206" s="81"/>
      <c r="E206" s="94"/>
      <c r="F206" s="94"/>
      <c r="H206" s="81"/>
      <c r="U206" s="492"/>
      <c r="V206" s="368"/>
      <c r="W206" s="368"/>
      <c r="X206" s="369"/>
    </row>
    <row r="207" ht="15.75" customHeight="1">
      <c r="A207" s="94"/>
      <c r="B207" s="94"/>
      <c r="C207" s="94"/>
      <c r="D207" s="81"/>
      <c r="E207" s="94"/>
      <c r="F207" s="94"/>
      <c r="H207" s="81"/>
      <c r="U207" s="492"/>
      <c r="V207" s="368"/>
      <c r="W207" s="368"/>
      <c r="X207" s="369"/>
    </row>
    <row r="208" ht="15.75" customHeight="1">
      <c r="A208" s="94"/>
      <c r="B208" s="94"/>
      <c r="C208" s="94"/>
      <c r="D208" s="81"/>
      <c r="E208" s="94"/>
      <c r="F208" s="94"/>
      <c r="H208" s="81"/>
      <c r="U208" s="492"/>
      <c r="V208" s="368"/>
      <c r="W208" s="368"/>
      <c r="X208" s="369"/>
    </row>
    <row r="209" ht="15.75" customHeight="1">
      <c r="A209" s="94"/>
      <c r="B209" s="94"/>
      <c r="C209" s="94"/>
      <c r="D209" s="81"/>
      <c r="E209" s="94"/>
      <c r="F209" s="94"/>
      <c r="H209" s="81"/>
      <c r="U209" s="492"/>
      <c r="V209" s="368"/>
      <c r="W209" s="368"/>
      <c r="X209" s="369"/>
    </row>
    <row r="210" ht="15.75" customHeight="1">
      <c r="A210" s="94"/>
      <c r="B210" s="94"/>
      <c r="C210" s="94"/>
      <c r="D210" s="81"/>
      <c r="E210" s="94"/>
      <c r="F210" s="94"/>
      <c r="H210" s="81"/>
      <c r="U210" s="492"/>
      <c r="V210" s="368"/>
      <c r="W210" s="368"/>
      <c r="X210" s="369"/>
    </row>
    <row r="211" ht="15.75" customHeight="1">
      <c r="A211" s="94"/>
      <c r="B211" s="94"/>
      <c r="C211" s="94"/>
      <c r="D211" s="81"/>
      <c r="E211" s="94"/>
      <c r="F211" s="94"/>
      <c r="H211" s="81"/>
      <c r="U211" s="492"/>
      <c r="V211" s="368"/>
      <c r="W211" s="368"/>
      <c r="X211" s="369"/>
    </row>
    <row r="212" ht="15.75" customHeight="1">
      <c r="A212" s="94"/>
      <c r="B212" s="94"/>
      <c r="C212" s="94"/>
      <c r="D212" s="81"/>
      <c r="E212" s="94"/>
      <c r="F212" s="94"/>
      <c r="H212" s="81"/>
      <c r="U212" s="492"/>
      <c r="V212" s="368"/>
      <c r="W212" s="368"/>
      <c r="X212" s="369"/>
    </row>
    <row r="213" ht="15.75" customHeight="1">
      <c r="A213" s="94"/>
      <c r="B213" s="94"/>
      <c r="C213" s="94"/>
      <c r="D213" s="81"/>
      <c r="E213" s="94"/>
      <c r="F213" s="94"/>
      <c r="H213" s="81"/>
      <c r="U213" s="492"/>
      <c r="V213" s="368"/>
      <c r="W213" s="368"/>
      <c r="X213" s="369"/>
    </row>
    <row r="214" ht="15.75" customHeight="1">
      <c r="A214" s="94"/>
      <c r="B214" s="94"/>
      <c r="C214" s="94"/>
      <c r="D214" s="81"/>
      <c r="E214" s="94"/>
      <c r="F214" s="94"/>
      <c r="H214" s="81"/>
      <c r="U214" s="492"/>
      <c r="V214" s="368"/>
      <c r="W214" s="368"/>
      <c r="X214" s="369"/>
    </row>
    <row r="215" ht="15.75" customHeight="1">
      <c r="A215" s="94"/>
      <c r="B215" s="94"/>
      <c r="C215" s="94"/>
      <c r="D215" s="81"/>
      <c r="E215" s="94"/>
      <c r="F215" s="94"/>
      <c r="H215" s="81"/>
      <c r="U215" s="492"/>
      <c r="V215" s="368"/>
      <c r="W215" s="368"/>
      <c r="X215" s="369"/>
    </row>
    <row r="216" ht="15.75" customHeight="1">
      <c r="A216" s="94"/>
      <c r="B216" s="94"/>
      <c r="C216" s="94"/>
      <c r="D216" s="81"/>
      <c r="E216" s="94"/>
      <c r="F216" s="94"/>
      <c r="H216" s="81"/>
      <c r="U216" s="492"/>
      <c r="V216" s="368"/>
      <c r="W216" s="368"/>
      <c r="X216" s="369"/>
    </row>
    <row r="217" ht="15.75" customHeight="1">
      <c r="A217" s="94"/>
      <c r="B217" s="94"/>
      <c r="C217" s="94"/>
      <c r="D217" s="81"/>
      <c r="E217" s="94"/>
      <c r="F217" s="94"/>
      <c r="H217" s="81"/>
      <c r="U217" s="492"/>
      <c r="V217" s="368"/>
      <c r="W217" s="368"/>
      <c r="X217" s="369"/>
    </row>
    <row r="218" ht="15.75" customHeight="1">
      <c r="A218" s="94"/>
      <c r="B218" s="94"/>
      <c r="C218" s="94"/>
      <c r="D218" s="81"/>
      <c r="E218" s="94"/>
      <c r="F218" s="94"/>
      <c r="H218" s="81"/>
      <c r="U218" s="492"/>
      <c r="V218" s="368"/>
      <c r="W218" s="368"/>
      <c r="X218" s="369"/>
    </row>
    <row r="219" ht="15.75" customHeight="1">
      <c r="A219" s="94"/>
      <c r="B219" s="94"/>
      <c r="C219" s="94"/>
      <c r="D219" s="81"/>
      <c r="E219" s="94"/>
      <c r="F219" s="94"/>
      <c r="H219" s="81"/>
      <c r="U219" s="492"/>
      <c r="V219" s="368"/>
      <c r="W219" s="368"/>
      <c r="X219" s="369"/>
    </row>
    <row r="220" ht="15.75" customHeight="1">
      <c r="A220" s="94"/>
      <c r="B220" s="94"/>
      <c r="C220" s="94"/>
      <c r="D220" s="81"/>
      <c r="E220" s="94"/>
      <c r="F220" s="94"/>
      <c r="H220" s="81"/>
      <c r="U220" s="492"/>
      <c r="V220" s="368"/>
      <c r="W220" s="368"/>
      <c r="X220" s="369"/>
    </row>
    <row r="221" ht="15.75" customHeight="1">
      <c r="A221" s="94"/>
      <c r="B221" s="94"/>
      <c r="C221" s="94"/>
      <c r="D221" s="81"/>
      <c r="E221" s="94"/>
      <c r="F221" s="94"/>
      <c r="H221" s="81"/>
      <c r="U221" s="492"/>
      <c r="V221" s="368"/>
      <c r="W221" s="368"/>
      <c r="X221" s="369"/>
    </row>
    <row r="222" ht="15.75" customHeight="1">
      <c r="A222" s="94"/>
      <c r="B222" s="94"/>
      <c r="C222" s="94"/>
      <c r="D222" s="81"/>
      <c r="E222" s="94"/>
      <c r="F222" s="94"/>
      <c r="H222" s="81"/>
      <c r="U222" s="492"/>
      <c r="V222" s="368"/>
      <c r="W222" s="368"/>
      <c r="X222" s="369"/>
    </row>
    <row r="223" ht="15.75" customHeight="1">
      <c r="A223" s="94"/>
      <c r="B223" s="94"/>
      <c r="C223" s="94"/>
      <c r="D223" s="81"/>
      <c r="E223" s="94"/>
      <c r="F223" s="94"/>
      <c r="H223" s="81"/>
      <c r="U223" s="492"/>
      <c r="V223" s="368"/>
      <c r="W223" s="368"/>
      <c r="X223" s="369"/>
    </row>
    <row r="224" ht="15.75" customHeight="1">
      <c r="A224" s="94"/>
      <c r="B224" s="94"/>
      <c r="C224" s="94"/>
      <c r="D224" s="81"/>
      <c r="E224" s="94"/>
      <c r="F224" s="94"/>
      <c r="H224" s="81"/>
      <c r="U224" s="492"/>
      <c r="V224" s="368"/>
      <c r="W224" s="368"/>
      <c r="X224" s="369"/>
    </row>
    <row r="225" ht="15.75" customHeight="1">
      <c r="A225" s="94"/>
      <c r="B225" s="94"/>
      <c r="C225" s="94"/>
      <c r="D225" s="81"/>
      <c r="E225" s="94"/>
      <c r="F225" s="94"/>
      <c r="H225" s="81"/>
      <c r="U225" s="492"/>
      <c r="V225" s="368"/>
      <c r="W225" s="368"/>
      <c r="X225" s="369"/>
    </row>
    <row r="226" ht="15.75" customHeight="1">
      <c r="A226" s="94"/>
      <c r="B226" s="94"/>
      <c r="C226" s="94"/>
      <c r="D226" s="81"/>
      <c r="E226" s="94"/>
      <c r="F226" s="94"/>
      <c r="H226" s="81"/>
      <c r="U226" s="492"/>
      <c r="V226" s="368"/>
      <c r="W226" s="368"/>
      <c r="X226" s="369"/>
    </row>
    <row r="227" ht="15.75" customHeight="1">
      <c r="A227" s="94"/>
      <c r="B227" s="94"/>
      <c r="C227" s="94"/>
      <c r="D227" s="81"/>
      <c r="E227" s="94"/>
      <c r="F227" s="94"/>
      <c r="H227" s="81"/>
      <c r="U227" s="492"/>
      <c r="V227" s="368"/>
      <c r="W227" s="368"/>
      <c r="X227" s="369"/>
    </row>
    <row r="228" ht="15.75" customHeight="1">
      <c r="A228" s="94"/>
      <c r="B228" s="94"/>
      <c r="C228" s="94"/>
      <c r="D228" s="81"/>
      <c r="E228" s="94"/>
      <c r="F228" s="94"/>
      <c r="H228" s="81"/>
      <c r="U228" s="492"/>
      <c r="V228" s="368"/>
      <c r="W228" s="368"/>
      <c r="X228" s="369"/>
    </row>
    <row r="229" ht="15.75" customHeight="1">
      <c r="A229" s="94"/>
      <c r="B229" s="94"/>
      <c r="C229" s="94"/>
      <c r="D229" s="81"/>
      <c r="E229" s="94"/>
      <c r="F229" s="94"/>
      <c r="H229" s="81"/>
      <c r="U229" s="492"/>
      <c r="V229" s="368"/>
      <c r="W229" s="368"/>
      <c r="X229" s="369"/>
    </row>
    <row r="230" ht="15.75" customHeight="1">
      <c r="A230" s="94"/>
      <c r="B230" s="94"/>
      <c r="C230" s="94"/>
      <c r="D230" s="81"/>
      <c r="E230" s="94"/>
      <c r="F230" s="94"/>
      <c r="H230" s="81"/>
      <c r="U230" s="492"/>
      <c r="V230" s="368"/>
      <c r="W230" s="368"/>
      <c r="X230" s="369"/>
    </row>
    <row r="231" ht="15.75" customHeight="1">
      <c r="A231" s="94"/>
      <c r="B231" s="94"/>
      <c r="C231" s="94"/>
      <c r="D231" s="81"/>
      <c r="E231" s="94"/>
      <c r="F231" s="94"/>
      <c r="H231" s="81"/>
      <c r="U231" s="492"/>
      <c r="V231" s="368"/>
      <c r="W231" s="368"/>
      <c r="X231" s="369"/>
    </row>
    <row r="232" ht="15.75" customHeight="1">
      <c r="A232" s="94"/>
      <c r="B232" s="94"/>
      <c r="C232" s="94"/>
      <c r="D232" s="81"/>
      <c r="E232" s="94"/>
      <c r="F232" s="94"/>
      <c r="H232" s="81"/>
      <c r="U232" s="492"/>
      <c r="V232" s="368"/>
      <c r="W232" s="368"/>
      <c r="X232" s="369"/>
    </row>
    <row r="233" ht="15.75" customHeight="1">
      <c r="A233" s="94"/>
      <c r="B233" s="94"/>
      <c r="C233" s="94"/>
      <c r="D233" s="81"/>
      <c r="E233" s="94"/>
      <c r="F233" s="94"/>
      <c r="H233" s="81"/>
      <c r="U233" s="492"/>
      <c r="V233" s="368"/>
      <c r="W233" s="368"/>
      <c r="X233" s="369"/>
    </row>
    <row r="234" ht="15.75" customHeight="1">
      <c r="A234" s="94"/>
      <c r="B234" s="94"/>
      <c r="C234" s="94"/>
      <c r="D234" s="81"/>
      <c r="E234" s="94"/>
      <c r="F234" s="94"/>
      <c r="H234" s="81"/>
      <c r="U234" s="492"/>
      <c r="V234" s="368"/>
      <c r="W234" s="368"/>
      <c r="X234" s="369"/>
    </row>
    <row r="235" ht="15.75" customHeight="1">
      <c r="A235" s="94"/>
      <c r="B235" s="94"/>
      <c r="C235" s="94"/>
      <c r="D235" s="81"/>
      <c r="E235" s="94"/>
      <c r="F235" s="94"/>
      <c r="H235" s="81"/>
      <c r="U235" s="492"/>
      <c r="V235" s="368"/>
      <c r="W235" s="368"/>
      <c r="X235" s="369"/>
    </row>
    <row r="236" ht="15.75" customHeight="1">
      <c r="A236" s="94"/>
      <c r="B236" s="94"/>
      <c r="C236" s="94"/>
      <c r="D236" s="81"/>
      <c r="E236" s="94"/>
      <c r="F236" s="94"/>
      <c r="H236" s="81"/>
      <c r="U236" s="492"/>
      <c r="V236" s="368"/>
      <c r="W236" s="368"/>
      <c r="X236" s="369"/>
    </row>
    <row r="237" ht="15.75" customHeight="1">
      <c r="A237" s="94"/>
      <c r="B237" s="94"/>
      <c r="C237" s="94"/>
      <c r="D237" s="81"/>
      <c r="E237" s="94"/>
      <c r="F237" s="94"/>
      <c r="H237" s="81"/>
      <c r="U237" s="492"/>
      <c r="V237" s="368"/>
      <c r="W237" s="368"/>
      <c r="X237" s="369"/>
    </row>
    <row r="238" ht="15.75" customHeight="1">
      <c r="A238" s="94"/>
      <c r="B238" s="94"/>
      <c r="C238" s="94"/>
      <c r="D238" s="81"/>
      <c r="E238" s="94"/>
      <c r="F238" s="94"/>
      <c r="H238" s="81"/>
      <c r="U238" s="492"/>
      <c r="V238" s="368"/>
      <c r="W238" s="368"/>
      <c r="X238" s="369"/>
    </row>
    <row r="239" ht="15.75" customHeight="1">
      <c r="A239" s="94"/>
      <c r="B239" s="94"/>
      <c r="C239" s="94"/>
      <c r="D239" s="81"/>
      <c r="E239" s="94"/>
      <c r="F239" s="94"/>
      <c r="H239" s="81"/>
      <c r="U239" s="492"/>
      <c r="V239" s="368"/>
      <c r="W239" s="368"/>
      <c r="X239" s="369"/>
    </row>
    <row r="240" ht="15.75" customHeight="1">
      <c r="A240" s="94"/>
      <c r="B240" s="94"/>
      <c r="C240" s="94"/>
      <c r="D240" s="81"/>
      <c r="E240" s="94"/>
      <c r="F240" s="94"/>
      <c r="H240" s="81"/>
      <c r="U240" s="492"/>
      <c r="V240" s="368"/>
      <c r="W240" s="368"/>
      <c r="X240" s="369"/>
    </row>
    <row r="241" ht="15.75" customHeight="1">
      <c r="A241" s="94"/>
      <c r="B241" s="94"/>
      <c r="C241" s="94"/>
      <c r="D241" s="81"/>
      <c r="E241" s="94"/>
      <c r="F241" s="94"/>
      <c r="H241" s="81"/>
      <c r="U241" s="492"/>
      <c r="V241" s="368"/>
      <c r="W241" s="368"/>
      <c r="X241" s="369"/>
    </row>
    <row r="242" ht="15.75" customHeight="1">
      <c r="A242" s="94"/>
      <c r="B242" s="94"/>
      <c r="C242" s="94"/>
      <c r="D242" s="81"/>
      <c r="E242" s="94"/>
      <c r="F242" s="94"/>
      <c r="H242" s="81"/>
      <c r="U242" s="492"/>
      <c r="V242" s="368"/>
      <c r="W242" s="368"/>
      <c r="X242" s="369"/>
    </row>
    <row r="243" ht="15.75" customHeight="1">
      <c r="A243" s="94"/>
      <c r="B243" s="94"/>
      <c r="C243" s="94"/>
      <c r="D243" s="81"/>
      <c r="E243" s="94"/>
      <c r="F243" s="94"/>
      <c r="H243" s="81"/>
      <c r="U243" s="492"/>
      <c r="V243" s="368"/>
      <c r="W243" s="368"/>
      <c r="X243" s="369"/>
    </row>
    <row r="244" ht="15.75" customHeight="1">
      <c r="A244" s="94"/>
      <c r="B244" s="94"/>
      <c r="C244" s="94"/>
      <c r="D244" s="81"/>
      <c r="E244" s="94"/>
      <c r="F244" s="94"/>
      <c r="H244" s="81"/>
      <c r="U244" s="492"/>
      <c r="V244" s="368"/>
      <c r="W244" s="368"/>
      <c r="X244" s="369"/>
    </row>
    <row r="245" ht="15.75" customHeight="1">
      <c r="A245" s="94"/>
      <c r="B245" s="94"/>
      <c r="C245" s="94"/>
      <c r="D245" s="81"/>
      <c r="E245" s="94"/>
      <c r="F245" s="94"/>
      <c r="H245" s="81"/>
      <c r="U245" s="492"/>
      <c r="V245" s="368"/>
      <c r="W245" s="368"/>
      <c r="X245" s="369"/>
    </row>
    <row r="246" ht="15.75" customHeight="1">
      <c r="A246" s="94"/>
      <c r="B246" s="94"/>
      <c r="C246" s="94"/>
      <c r="D246" s="81"/>
      <c r="E246" s="94"/>
      <c r="F246" s="94"/>
      <c r="H246" s="81"/>
      <c r="U246" s="492"/>
      <c r="V246" s="368"/>
      <c r="W246" s="368"/>
      <c r="X246" s="369"/>
    </row>
    <row r="247" ht="15.75" customHeight="1">
      <c r="A247" s="94"/>
      <c r="B247" s="94"/>
      <c r="C247" s="94"/>
      <c r="D247" s="81"/>
      <c r="E247" s="94"/>
      <c r="F247" s="94"/>
      <c r="H247" s="81"/>
      <c r="U247" s="492"/>
      <c r="V247" s="368"/>
      <c r="W247" s="368"/>
      <c r="X247" s="369"/>
    </row>
    <row r="248" ht="15.75" customHeight="1">
      <c r="A248" s="94"/>
      <c r="B248" s="94"/>
      <c r="C248" s="94"/>
      <c r="D248" s="81"/>
      <c r="E248" s="94"/>
      <c r="F248" s="94"/>
      <c r="H248" s="81"/>
      <c r="U248" s="492"/>
      <c r="V248" s="368"/>
      <c r="W248" s="368"/>
      <c r="X248" s="369"/>
    </row>
    <row r="249" ht="15.75" customHeight="1">
      <c r="A249" s="94"/>
      <c r="B249" s="94"/>
      <c r="C249" s="94"/>
      <c r="D249" s="81"/>
      <c r="E249" s="94"/>
      <c r="F249" s="94"/>
      <c r="H249" s="81"/>
      <c r="U249" s="492"/>
      <c r="V249" s="368"/>
      <c r="W249" s="368"/>
      <c r="X249" s="369"/>
    </row>
    <row r="250" ht="15.75" customHeight="1">
      <c r="A250" s="94"/>
      <c r="B250" s="94"/>
      <c r="C250" s="94"/>
      <c r="D250" s="81"/>
      <c r="E250" s="94"/>
      <c r="F250" s="94"/>
      <c r="H250" s="81"/>
      <c r="U250" s="492"/>
      <c r="V250" s="368"/>
      <c r="W250" s="368"/>
      <c r="X250" s="369"/>
    </row>
    <row r="251" ht="15.75" customHeight="1">
      <c r="A251" s="94"/>
      <c r="B251" s="94"/>
      <c r="C251" s="94"/>
      <c r="D251" s="81"/>
      <c r="E251" s="94"/>
      <c r="F251" s="94"/>
      <c r="H251" s="81"/>
      <c r="U251" s="492"/>
      <c r="V251" s="368"/>
      <c r="W251" s="368"/>
      <c r="X251" s="369"/>
    </row>
    <row r="252" ht="15.75" customHeight="1">
      <c r="A252" s="94"/>
      <c r="B252" s="94"/>
      <c r="C252" s="94"/>
      <c r="D252" s="81"/>
      <c r="E252" s="94"/>
      <c r="F252" s="94"/>
      <c r="H252" s="81"/>
      <c r="U252" s="492"/>
      <c r="V252" s="368"/>
      <c r="W252" s="368"/>
      <c r="X252" s="369"/>
    </row>
    <row r="253" ht="15.75" customHeight="1">
      <c r="A253" s="94"/>
      <c r="B253" s="94"/>
      <c r="C253" s="94"/>
      <c r="D253" s="81"/>
      <c r="E253" s="94"/>
      <c r="F253" s="94"/>
      <c r="H253" s="81"/>
      <c r="U253" s="492"/>
      <c r="V253" s="368"/>
      <c r="W253" s="368"/>
      <c r="X253" s="369"/>
    </row>
    <row r="254" ht="15.75" customHeight="1">
      <c r="A254" s="94"/>
      <c r="B254" s="94"/>
      <c r="C254" s="94"/>
      <c r="D254" s="81"/>
      <c r="E254" s="94"/>
      <c r="F254" s="94"/>
      <c r="H254" s="81"/>
      <c r="U254" s="492"/>
      <c r="V254" s="368"/>
      <c r="W254" s="368"/>
      <c r="X254" s="369"/>
    </row>
    <row r="255" ht="15.75" customHeight="1">
      <c r="A255" s="94"/>
      <c r="B255" s="94"/>
      <c r="C255" s="94"/>
      <c r="D255" s="81"/>
      <c r="E255" s="94"/>
      <c r="F255" s="94"/>
      <c r="H255" s="81"/>
      <c r="U255" s="492"/>
      <c r="V255" s="368"/>
      <c r="W255" s="368"/>
      <c r="X255" s="369"/>
    </row>
    <row r="256" ht="15.75" customHeight="1">
      <c r="A256" s="94"/>
      <c r="B256" s="94"/>
      <c r="C256" s="94"/>
      <c r="D256" s="81"/>
      <c r="E256" s="94"/>
      <c r="F256" s="94"/>
      <c r="H256" s="81"/>
      <c r="U256" s="492"/>
      <c r="V256" s="368"/>
      <c r="W256" s="368"/>
      <c r="X256" s="369"/>
    </row>
    <row r="257" ht="15.75" customHeight="1">
      <c r="A257" s="94"/>
      <c r="B257" s="94"/>
      <c r="C257" s="94"/>
      <c r="D257" s="81"/>
      <c r="E257" s="94"/>
      <c r="F257" s="94"/>
      <c r="H257" s="81"/>
      <c r="U257" s="492"/>
      <c r="V257" s="368"/>
      <c r="W257" s="368"/>
      <c r="X257" s="369"/>
    </row>
    <row r="258" ht="15.75" customHeight="1">
      <c r="A258" s="94"/>
      <c r="B258" s="94"/>
      <c r="C258" s="94"/>
      <c r="D258" s="81"/>
      <c r="E258" s="94"/>
      <c r="F258" s="94"/>
      <c r="H258" s="81"/>
      <c r="U258" s="492"/>
      <c r="V258" s="368"/>
      <c r="W258" s="368"/>
      <c r="X258" s="369"/>
    </row>
    <row r="259" ht="15.75" customHeight="1">
      <c r="A259" s="94"/>
      <c r="B259" s="94"/>
      <c r="C259" s="94"/>
      <c r="D259" s="81"/>
      <c r="E259" s="94"/>
      <c r="F259" s="94"/>
      <c r="H259" s="81"/>
      <c r="U259" s="492"/>
      <c r="V259" s="368"/>
      <c r="W259" s="368"/>
      <c r="X259" s="369"/>
    </row>
    <row r="260" ht="15.75" customHeight="1">
      <c r="A260" s="94"/>
      <c r="B260" s="94"/>
      <c r="C260" s="94"/>
      <c r="D260" s="81"/>
      <c r="E260" s="94"/>
      <c r="F260" s="94"/>
      <c r="H260" s="81"/>
      <c r="U260" s="492"/>
      <c r="V260" s="368"/>
      <c r="W260" s="368"/>
      <c r="X260" s="369"/>
    </row>
    <row r="261" ht="15.75" customHeight="1">
      <c r="A261" s="94"/>
      <c r="B261" s="94"/>
      <c r="C261" s="94"/>
      <c r="D261" s="81"/>
      <c r="E261" s="94"/>
      <c r="F261" s="94"/>
      <c r="H261" s="81"/>
      <c r="U261" s="492"/>
      <c r="V261" s="368"/>
      <c r="W261" s="368"/>
      <c r="X261" s="369"/>
    </row>
    <row r="262" ht="15.75" customHeight="1">
      <c r="A262" s="94"/>
      <c r="B262" s="94"/>
      <c r="C262" s="94"/>
      <c r="D262" s="81"/>
      <c r="E262" s="94"/>
      <c r="F262" s="94"/>
      <c r="H262" s="81"/>
      <c r="U262" s="492"/>
      <c r="V262" s="368"/>
      <c r="W262" s="368"/>
      <c r="X262" s="369"/>
    </row>
    <row r="263" ht="15.75" customHeight="1">
      <c r="A263" s="94"/>
      <c r="B263" s="94"/>
      <c r="C263" s="94"/>
      <c r="D263" s="81"/>
      <c r="E263" s="94"/>
      <c r="F263" s="94"/>
      <c r="H263" s="81"/>
      <c r="U263" s="492"/>
      <c r="V263" s="368"/>
      <c r="W263" s="368"/>
      <c r="X263" s="369"/>
    </row>
    <row r="264" ht="15.75" customHeight="1">
      <c r="A264" s="94"/>
      <c r="B264" s="94"/>
      <c r="C264" s="94"/>
      <c r="D264" s="81"/>
      <c r="E264" s="94"/>
      <c r="F264" s="94"/>
      <c r="H264" s="81"/>
      <c r="U264" s="492"/>
      <c r="V264" s="368"/>
      <c r="W264" s="368"/>
      <c r="X264" s="369"/>
    </row>
    <row r="265" ht="15.75" customHeight="1">
      <c r="A265" s="94"/>
      <c r="B265" s="94"/>
      <c r="C265" s="94"/>
      <c r="D265" s="81"/>
      <c r="E265" s="94"/>
      <c r="F265" s="94"/>
      <c r="H265" s="81"/>
      <c r="U265" s="492"/>
      <c r="V265" s="368"/>
      <c r="W265" s="368"/>
      <c r="X265" s="369"/>
    </row>
    <row r="266" ht="15.75" customHeight="1">
      <c r="A266" s="94"/>
      <c r="B266" s="94"/>
      <c r="C266" s="94"/>
      <c r="D266" s="81"/>
      <c r="E266" s="94"/>
      <c r="F266" s="94"/>
      <c r="H266" s="81"/>
      <c r="U266" s="492"/>
      <c r="V266" s="368"/>
      <c r="W266" s="368"/>
      <c r="X266" s="369"/>
    </row>
    <row r="267" ht="15.75" customHeight="1">
      <c r="A267" s="94"/>
      <c r="B267" s="94"/>
      <c r="C267" s="94"/>
      <c r="D267" s="81"/>
      <c r="E267" s="94"/>
      <c r="F267" s="94"/>
      <c r="H267" s="81"/>
      <c r="U267" s="492"/>
      <c r="V267" s="368"/>
      <c r="W267" s="368"/>
      <c r="X267" s="369"/>
    </row>
    <row r="268" ht="15.75" customHeight="1">
      <c r="A268" s="94"/>
      <c r="B268" s="94"/>
      <c r="C268" s="94"/>
      <c r="D268" s="81"/>
      <c r="E268" s="94"/>
      <c r="F268" s="94"/>
      <c r="H268" s="81"/>
      <c r="U268" s="492"/>
      <c r="V268" s="368"/>
      <c r="W268" s="368"/>
      <c r="X268" s="369"/>
    </row>
    <row r="269" ht="15.75" customHeight="1">
      <c r="A269" s="94"/>
      <c r="B269" s="94"/>
      <c r="C269" s="94"/>
      <c r="D269" s="81"/>
      <c r="E269" s="94"/>
      <c r="F269" s="94"/>
      <c r="H269" s="81"/>
      <c r="U269" s="492"/>
      <c r="V269" s="368"/>
      <c r="W269" s="368"/>
      <c r="X269" s="369"/>
    </row>
    <row r="270" ht="15.75" customHeight="1">
      <c r="A270" s="94"/>
      <c r="B270" s="94"/>
      <c r="C270" s="94"/>
      <c r="D270" s="81"/>
      <c r="E270" s="94"/>
      <c r="F270" s="94"/>
      <c r="H270" s="81"/>
      <c r="U270" s="492"/>
      <c r="V270" s="368"/>
      <c r="W270" s="368"/>
      <c r="X270" s="369"/>
    </row>
    <row r="271" ht="15.75" customHeight="1">
      <c r="A271" s="94"/>
      <c r="B271" s="94"/>
      <c r="C271" s="94"/>
      <c r="D271" s="81"/>
      <c r="E271" s="94"/>
      <c r="F271" s="94"/>
      <c r="H271" s="81"/>
      <c r="U271" s="492"/>
      <c r="V271" s="368"/>
      <c r="W271" s="368"/>
      <c r="X271" s="369"/>
    </row>
    <row r="272" ht="15.75" customHeight="1">
      <c r="A272" s="94"/>
      <c r="B272" s="94"/>
      <c r="C272" s="94"/>
      <c r="D272" s="81"/>
      <c r="E272" s="94"/>
      <c r="F272" s="94"/>
      <c r="H272" s="81"/>
      <c r="U272" s="492"/>
      <c r="V272" s="368"/>
      <c r="W272" s="368"/>
      <c r="X272" s="369"/>
    </row>
    <row r="273" ht="15.75" customHeight="1">
      <c r="A273" s="94"/>
      <c r="B273" s="94"/>
      <c r="C273" s="94"/>
      <c r="D273" s="81"/>
      <c r="E273" s="94"/>
      <c r="F273" s="94"/>
      <c r="H273" s="81"/>
      <c r="U273" s="492"/>
      <c r="V273" s="368"/>
      <c r="W273" s="368"/>
      <c r="X273" s="369"/>
    </row>
    <row r="274" ht="15.75" customHeight="1">
      <c r="A274" s="94"/>
      <c r="B274" s="94"/>
      <c r="C274" s="94"/>
      <c r="D274" s="81"/>
      <c r="E274" s="94"/>
      <c r="F274" s="94"/>
      <c r="H274" s="81"/>
      <c r="U274" s="492"/>
      <c r="V274" s="368"/>
      <c r="W274" s="368"/>
      <c r="X274" s="369"/>
    </row>
    <row r="275" ht="15.75" customHeight="1">
      <c r="A275" s="94"/>
      <c r="B275" s="94"/>
      <c r="C275" s="94"/>
      <c r="D275" s="81"/>
      <c r="E275" s="94"/>
      <c r="F275" s="94"/>
      <c r="H275" s="81"/>
      <c r="U275" s="492"/>
      <c r="V275" s="368"/>
      <c r="W275" s="368"/>
      <c r="X275" s="369"/>
    </row>
    <row r="276" ht="15.75" customHeight="1">
      <c r="A276" s="94"/>
      <c r="B276" s="94"/>
      <c r="C276" s="94"/>
      <c r="D276" s="81"/>
      <c r="E276" s="94"/>
      <c r="F276" s="94"/>
      <c r="H276" s="81"/>
      <c r="U276" s="492"/>
      <c r="V276" s="368"/>
      <c r="W276" s="368"/>
      <c r="X276" s="369"/>
    </row>
    <row r="277" ht="15.75" customHeight="1">
      <c r="A277" s="94"/>
      <c r="B277" s="94"/>
      <c r="C277" s="94"/>
      <c r="D277" s="81"/>
      <c r="E277" s="94"/>
      <c r="F277" s="94"/>
      <c r="H277" s="81"/>
      <c r="U277" s="492"/>
      <c r="V277" s="368"/>
      <c r="W277" s="368"/>
      <c r="X277" s="369"/>
    </row>
    <row r="278" ht="15.75" customHeight="1">
      <c r="A278" s="94"/>
      <c r="B278" s="94"/>
      <c r="C278" s="94"/>
      <c r="D278" s="81"/>
      <c r="E278" s="94"/>
      <c r="F278" s="94"/>
      <c r="H278" s="81"/>
      <c r="U278" s="492"/>
      <c r="V278" s="368"/>
      <c r="W278" s="368"/>
      <c r="X278" s="369"/>
    </row>
    <row r="279" ht="15.75" customHeight="1">
      <c r="A279" s="94"/>
      <c r="B279" s="94"/>
      <c r="C279" s="94"/>
      <c r="D279" s="81"/>
      <c r="E279" s="94"/>
      <c r="F279" s="94"/>
      <c r="H279" s="81"/>
      <c r="U279" s="492"/>
      <c r="V279" s="368"/>
      <c r="W279" s="368"/>
      <c r="X279" s="369"/>
    </row>
    <row r="280" ht="15.75" customHeight="1">
      <c r="A280" s="94"/>
      <c r="B280" s="94"/>
      <c r="C280" s="94"/>
      <c r="D280" s="81"/>
      <c r="E280" s="94"/>
      <c r="F280" s="94"/>
      <c r="H280" s="81"/>
      <c r="U280" s="492"/>
      <c r="V280" s="368"/>
      <c r="W280" s="368"/>
      <c r="X280" s="369"/>
    </row>
    <row r="281" ht="15.75" customHeight="1">
      <c r="A281" s="94"/>
      <c r="B281" s="94"/>
      <c r="C281" s="94"/>
      <c r="D281" s="81"/>
      <c r="E281" s="94"/>
      <c r="F281" s="94"/>
      <c r="H281" s="81"/>
      <c r="U281" s="492"/>
      <c r="V281" s="368"/>
      <c r="W281" s="368"/>
      <c r="X281" s="369"/>
    </row>
    <row r="282" ht="15.75" customHeight="1">
      <c r="A282" s="94"/>
      <c r="B282" s="94"/>
      <c r="C282" s="94"/>
      <c r="D282" s="81"/>
      <c r="E282" s="94"/>
      <c r="F282" s="94"/>
      <c r="H282" s="81"/>
      <c r="U282" s="492"/>
      <c r="V282" s="368"/>
      <c r="W282" s="368"/>
      <c r="X282" s="369"/>
    </row>
    <row r="283" ht="15.75" customHeight="1">
      <c r="A283" s="94"/>
      <c r="B283" s="94"/>
      <c r="C283" s="94"/>
      <c r="D283" s="81"/>
      <c r="E283" s="94"/>
      <c r="F283" s="94"/>
      <c r="H283" s="81"/>
      <c r="U283" s="492"/>
      <c r="V283" s="368"/>
      <c r="W283" s="368"/>
      <c r="X283" s="369"/>
    </row>
    <row r="284" ht="15.75" customHeight="1">
      <c r="A284" s="94"/>
      <c r="B284" s="94"/>
      <c r="C284" s="94"/>
      <c r="D284" s="81"/>
      <c r="E284" s="94"/>
      <c r="F284" s="94"/>
      <c r="H284" s="81"/>
      <c r="U284" s="492"/>
      <c r="V284" s="368"/>
      <c r="W284" s="368"/>
      <c r="X284" s="369"/>
    </row>
    <row r="285" ht="15.75" customHeight="1">
      <c r="A285" s="94"/>
      <c r="B285" s="94"/>
      <c r="C285" s="94"/>
      <c r="D285" s="81"/>
      <c r="E285" s="94"/>
      <c r="F285" s="94"/>
      <c r="H285" s="81"/>
      <c r="U285" s="492"/>
      <c r="V285" s="368"/>
      <c r="W285" s="368"/>
      <c r="X285" s="369"/>
    </row>
    <row r="286" ht="15.75" customHeight="1">
      <c r="A286" s="94"/>
      <c r="B286" s="94"/>
      <c r="C286" s="94"/>
      <c r="D286" s="81"/>
      <c r="E286" s="94"/>
      <c r="F286" s="94"/>
      <c r="H286" s="81"/>
      <c r="U286" s="492"/>
      <c r="V286" s="368"/>
      <c r="W286" s="368"/>
      <c r="X286" s="369"/>
    </row>
    <row r="287" ht="15.75" customHeight="1">
      <c r="A287" s="94"/>
      <c r="B287" s="94"/>
      <c r="C287" s="94"/>
      <c r="D287" s="81"/>
      <c r="E287" s="94"/>
      <c r="F287" s="94"/>
      <c r="H287" s="81"/>
      <c r="U287" s="492"/>
      <c r="V287" s="368"/>
      <c r="W287" s="368"/>
      <c r="X287" s="369"/>
    </row>
    <row r="288" ht="15.75" customHeight="1">
      <c r="A288" s="94"/>
      <c r="B288" s="94"/>
      <c r="C288" s="94"/>
      <c r="D288" s="81"/>
      <c r="E288" s="94"/>
      <c r="F288" s="94"/>
      <c r="H288" s="81"/>
      <c r="U288" s="492"/>
      <c r="V288" s="368"/>
      <c r="W288" s="368"/>
      <c r="X288" s="369"/>
    </row>
    <row r="289" ht="15.75" customHeight="1">
      <c r="A289" s="94"/>
      <c r="B289" s="94"/>
      <c r="C289" s="94"/>
      <c r="D289" s="81"/>
      <c r="E289" s="94"/>
      <c r="F289" s="94"/>
      <c r="H289" s="81"/>
      <c r="U289" s="492"/>
      <c r="V289" s="368"/>
      <c r="W289" s="368"/>
      <c r="X289" s="369"/>
    </row>
    <row r="290" ht="15.75" customHeight="1">
      <c r="A290" s="94"/>
      <c r="B290" s="94"/>
      <c r="C290" s="94"/>
      <c r="D290" s="81"/>
      <c r="E290" s="94"/>
      <c r="F290" s="94"/>
      <c r="H290" s="81"/>
      <c r="U290" s="492"/>
      <c r="V290" s="368"/>
      <c r="W290" s="368"/>
      <c r="X290" s="369"/>
    </row>
    <row r="291" ht="15.75" customHeight="1">
      <c r="A291" s="94"/>
      <c r="B291" s="94"/>
      <c r="C291" s="94"/>
      <c r="D291" s="81"/>
      <c r="E291" s="94"/>
      <c r="F291" s="94"/>
      <c r="H291" s="81"/>
      <c r="U291" s="492"/>
      <c r="V291" s="368"/>
      <c r="W291" s="368"/>
      <c r="X291" s="369"/>
    </row>
    <row r="292" ht="15.75" customHeight="1">
      <c r="A292" s="94"/>
      <c r="B292" s="94"/>
      <c r="C292" s="94"/>
      <c r="D292" s="81"/>
      <c r="E292" s="94"/>
      <c r="F292" s="94"/>
      <c r="H292" s="81"/>
      <c r="U292" s="492"/>
      <c r="V292" s="368"/>
      <c r="W292" s="368"/>
      <c r="X292" s="369"/>
    </row>
    <row r="293" ht="15.75" customHeight="1">
      <c r="A293" s="94"/>
      <c r="B293" s="94"/>
      <c r="C293" s="94"/>
      <c r="D293" s="81"/>
      <c r="E293" s="94"/>
      <c r="F293" s="94"/>
      <c r="H293" s="81"/>
      <c r="U293" s="492"/>
      <c r="V293" s="368"/>
      <c r="W293" s="368"/>
      <c r="X293" s="369"/>
    </row>
    <row r="294" ht="15.75" customHeight="1">
      <c r="A294" s="94"/>
      <c r="B294" s="94"/>
      <c r="C294" s="94"/>
      <c r="D294" s="81"/>
      <c r="E294" s="94"/>
      <c r="F294" s="94"/>
      <c r="H294" s="81"/>
      <c r="U294" s="492"/>
      <c r="V294" s="368"/>
      <c r="W294" s="368"/>
      <c r="X294" s="369"/>
    </row>
    <row r="295" ht="15.75" customHeight="1">
      <c r="A295" s="94"/>
      <c r="B295" s="94"/>
      <c r="C295" s="94"/>
      <c r="D295" s="81"/>
      <c r="E295" s="94"/>
      <c r="F295" s="94"/>
      <c r="H295" s="81"/>
      <c r="U295" s="492"/>
      <c r="V295" s="368"/>
      <c r="W295" s="368"/>
      <c r="X295" s="369"/>
    </row>
    <row r="296" ht="15.75" customHeight="1">
      <c r="A296" s="94"/>
      <c r="B296" s="94"/>
      <c r="C296" s="94"/>
      <c r="D296" s="81"/>
      <c r="E296" s="94"/>
      <c r="F296" s="94"/>
      <c r="H296" s="81"/>
      <c r="U296" s="492"/>
      <c r="V296" s="368"/>
      <c r="W296" s="368"/>
      <c r="X296" s="369"/>
    </row>
    <row r="297" ht="15.75" customHeight="1">
      <c r="A297" s="94"/>
      <c r="B297" s="94"/>
      <c r="C297" s="94"/>
      <c r="D297" s="81"/>
      <c r="E297" s="94"/>
      <c r="F297" s="94"/>
      <c r="H297" s="81"/>
      <c r="U297" s="492"/>
      <c r="V297" s="368"/>
      <c r="W297" s="368"/>
      <c r="X297" s="369"/>
    </row>
    <row r="298" ht="15.75" customHeight="1">
      <c r="A298" s="94"/>
      <c r="B298" s="94"/>
      <c r="C298" s="94"/>
      <c r="D298" s="81"/>
      <c r="E298" s="94"/>
      <c r="F298" s="94"/>
      <c r="H298" s="81"/>
      <c r="U298" s="492"/>
      <c r="V298" s="368"/>
      <c r="W298" s="368"/>
      <c r="X298" s="369"/>
    </row>
    <row r="299" ht="15.75" customHeight="1">
      <c r="A299" s="94"/>
      <c r="B299" s="94"/>
      <c r="C299" s="94"/>
      <c r="D299" s="81"/>
      <c r="E299" s="94"/>
      <c r="F299" s="94"/>
      <c r="H299" s="81"/>
      <c r="U299" s="492"/>
      <c r="V299" s="368"/>
      <c r="W299" s="368"/>
      <c r="X299" s="369"/>
    </row>
    <row r="300" ht="15.75" customHeight="1">
      <c r="A300" s="94"/>
      <c r="B300" s="94"/>
      <c r="C300" s="94"/>
      <c r="D300" s="81"/>
      <c r="E300" s="94"/>
      <c r="F300" s="94"/>
      <c r="H300" s="81"/>
      <c r="U300" s="492"/>
      <c r="V300" s="368"/>
      <c r="W300" s="368"/>
      <c r="X300" s="369"/>
    </row>
    <row r="301" ht="15.75" customHeight="1">
      <c r="A301" s="94"/>
      <c r="B301" s="94"/>
      <c r="C301" s="94"/>
      <c r="D301" s="81"/>
      <c r="E301" s="94"/>
      <c r="F301" s="94"/>
      <c r="H301" s="81"/>
      <c r="U301" s="492"/>
      <c r="V301" s="368"/>
      <c r="W301" s="368"/>
      <c r="X301" s="369"/>
    </row>
    <row r="302" ht="15.75" customHeight="1">
      <c r="A302" s="94"/>
      <c r="B302" s="94"/>
      <c r="C302" s="94"/>
      <c r="D302" s="81"/>
      <c r="E302" s="94"/>
      <c r="F302" s="94"/>
      <c r="H302" s="81"/>
      <c r="U302" s="492"/>
      <c r="V302" s="368"/>
      <c r="W302" s="368"/>
      <c r="X302" s="369"/>
    </row>
    <row r="303" ht="15.75" customHeight="1">
      <c r="A303" s="94"/>
      <c r="B303" s="94"/>
      <c r="C303" s="94"/>
      <c r="D303" s="81"/>
      <c r="E303" s="94"/>
      <c r="F303" s="94"/>
      <c r="H303" s="81"/>
      <c r="U303" s="492"/>
      <c r="V303" s="368"/>
      <c r="W303" s="368"/>
      <c r="X303" s="369"/>
    </row>
    <row r="304" ht="15.75" customHeight="1">
      <c r="A304" s="94"/>
      <c r="B304" s="94"/>
      <c r="C304" s="94"/>
      <c r="D304" s="81"/>
      <c r="E304" s="94"/>
      <c r="F304" s="94"/>
      <c r="H304" s="81"/>
      <c r="U304" s="492"/>
      <c r="V304" s="368"/>
      <c r="W304" s="368"/>
      <c r="X304" s="369"/>
    </row>
    <row r="305" ht="15.75" customHeight="1">
      <c r="A305" s="94"/>
      <c r="B305" s="94"/>
      <c r="C305" s="94"/>
      <c r="D305" s="81"/>
      <c r="E305" s="94"/>
      <c r="F305" s="94"/>
      <c r="H305" s="81"/>
      <c r="U305" s="492"/>
      <c r="V305" s="368"/>
      <c r="W305" s="368"/>
      <c r="X305" s="369"/>
    </row>
    <row r="306" ht="15.75" customHeight="1">
      <c r="A306" s="94"/>
      <c r="B306" s="94"/>
      <c r="C306" s="94"/>
      <c r="D306" s="81"/>
      <c r="E306" s="94"/>
      <c r="F306" s="94"/>
      <c r="H306" s="81"/>
      <c r="U306" s="492"/>
      <c r="V306" s="368"/>
      <c r="W306" s="368"/>
      <c r="X306" s="369"/>
    </row>
    <row r="307" ht="15.75" customHeight="1">
      <c r="A307" s="94"/>
      <c r="B307" s="94"/>
      <c r="C307" s="94"/>
      <c r="D307" s="81"/>
      <c r="E307" s="94"/>
      <c r="F307" s="94"/>
      <c r="H307" s="81"/>
      <c r="U307" s="492"/>
      <c r="V307" s="368"/>
      <c r="W307" s="368"/>
      <c r="X307" s="369"/>
    </row>
    <row r="308" ht="15.75" customHeight="1">
      <c r="A308" s="94"/>
      <c r="B308" s="94"/>
      <c r="C308" s="94"/>
      <c r="D308" s="81"/>
      <c r="E308" s="94"/>
      <c r="F308" s="94"/>
      <c r="H308" s="81"/>
      <c r="U308" s="492"/>
      <c r="V308" s="368"/>
      <c r="W308" s="368"/>
      <c r="X308" s="369"/>
    </row>
    <row r="309" ht="15.75" customHeight="1">
      <c r="A309" s="94"/>
      <c r="B309" s="94"/>
      <c r="C309" s="94"/>
      <c r="D309" s="81"/>
      <c r="E309" s="94"/>
      <c r="F309" s="94"/>
      <c r="H309" s="81"/>
      <c r="U309" s="492"/>
      <c r="V309" s="368"/>
      <c r="W309" s="368"/>
      <c r="X309" s="369"/>
    </row>
    <row r="310" ht="15.75" customHeight="1">
      <c r="A310" s="94"/>
      <c r="B310" s="94"/>
      <c r="C310" s="94"/>
      <c r="D310" s="81"/>
      <c r="E310" s="94"/>
      <c r="F310" s="94"/>
      <c r="H310" s="81"/>
      <c r="U310" s="492"/>
      <c r="V310" s="368"/>
      <c r="W310" s="368"/>
      <c r="X310" s="369"/>
    </row>
    <row r="311" ht="15.75" customHeight="1">
      <c r="A311" s="94"/>
      <c r="B311" s="94"/>
      <c r="C311" s="94"/>
      <c r="D311" s="81"/>
      <c r="E311" s="94"/>
      <c r="F311" s="94"/>
      <c r="H311" s="81"/>
      <c r="U311" s="492"/>
      <c r="V311" s="368"/>
      <c r="W311" s="368"/>
      <c r="X311" s="369"/>
    </row>
    <row r="312" ht="15.75" customHeight="1">
      <c r="A312" s="94"/>
      <c r="B312" s="94"/>
      <c r="C312" s="94"/>
      <c r="D312" s="81"/>
      <c r="E312" s="94"/>
      <c r="F312" s="94"/>
      <c r="H312" s="81"/>
      <c r="U312" s="492"/>
      <c r="V312" s="368"/>
      <c r="W312" s="368"/>
      <c r="X312" s="369"/>
    </row>
    <row r="313" ht="15.75" customHeight="1">
      <c r="A313" s="94"/>
      <c r="B313" s="94"/>
      <c r="C313" s="94"/>
      <c r="D313" s="81"/>
      <c r="E313" s="94"/>
      <c r="F313" s="94"/>
      <c r="H313" s="81"/>
      <c r="U313" s="492"/>
      <c r="V313" s="368"/>
      <c r="W313" s="368"/>
      <c r="X313" s="369"/>
    </row>
    <row r="314" ht="15.75" customHeight="1">
      <c r="A314" s="94"/>
      <c r="B314" s="94"/>
      <c r="C314" s="94"/>
      <c r="D314" s="81"/>
      <c r="E314" s="94"/>
      <c r="F314" s="94"/>
      <c r="H314" s="81"/>
      <c r="U314" s="492"/>
      <c r="V314" s="368"/>
      <c r="W314" s="368"/>
      <c r="X314" s="369"/>
    </row>
    <row r="315" ht="15.75" customHeight="1">
      <c r="A315" s="94"/>
      <c r="B315" s="94"/>
      <c r="C315" s="94"/>
      <c r="D315" s="81"/>
      <c r="E315" s="94"/>
      <c r="F315" s="94"/>
      <c r="H315" s="81"/>
      <c r="U315" s="492"/>
      <c r="V315" s="368"/>
      <c r="W315" s="368"/>
      <c r="X315" s="369"/>
    </row>
    <row r="316" ht="15.75" customHeight="1">
      <c r="A316" s="94"/>
      <c r="B316" s="94"/>
      <c r="C316" s="94"/>
      <c r="D316" s="81"/>
      <c r="E316" s="94"/>
      <c r="F316" s="94"/>
      <c r="H316" s="81"/>
      <c r="U316" s="492"/>
      <c r="V316" s="368"/>
      <c r="W316" s="368"/>
      <c r="X316" s="369"/>
    </row>
    <row r="317" ht="15.75" customHeight="1">
      <c r="A317" s="94"/>
      <c r="B317" s="94"/>
      <c r="C317" s="94"/>
      <c r="D317" s="81"/>
      <c r="E317" s="94"/>
      <c r="F317" s="94"/>
      <c r="H317" s="81"/>
      <c r="U317" s="492"/>
      <c r="V317" s="368"/>
      <c r="W317" s="368"/>
      <c r="X317" s="369"/>
    </row>
    <row r="318" ht="15.75" customHeight="1">
      <c r="A318" s="94"/>
      <c r="B318" s="94"/>
      <c r="C318" s="94"/>
      <c r="D318" s="81"/>
      <c r="E318" s="94"/>
      <c r="F318" s="94"/>
      <c r="H318" s="81"/>
      <c r="U318" s="492"/>
      <c r="V318" s="368"/>
      <c r="W318" s="368"/>
      <c r="X318" s="369"/>
    </row>
    <row r="319" ht="15.75" customHeight="1">
      <c r="A319" s="94"/>
      <c r="B319" s="94"/>
      <c r="C319" s="94"/>
      <c r="D319" s="81"/>
      <c r="E319" s="94"/>
      <c r="F319" s="94"/>
      <c r="H319" s="81"/>
      <c r="U319" s="492"/>
      <c r="V319" s="368"/>
      <c r="W319" s="368"/>
      <c r="X319" s="369"/>
    </row>
    <row r="320" ht="15.75" customHeight="1">
      <c r="A320" s="94"/>
      <c r="B320" s="94"/>
      <c r="C320" s="94"/>
      <c r="D320" s="81"/>
      <c r="E320" s="94"/>
      <c r="F320" s="94"/>
      <c r="H320" s="81"/>
      <c r="U320" s="492"/>
      <c r="V320" s="368"/>
      <c r="W320" s="368"/>
      <c r="X320" s="369"/>
    </row>
    <row r="321" ht="15.75" customHeight="1">
      <c r="A321" s="94"/>
      <c r="B321" s="94"/>
      <c r="C321" s="94"/>
      <c r="D321" s="81"/>
      <c r="E321" s="94"/>
      <c r="F321" s="94"/>
      <c r="H321" s="81"/>
      <c r="U321" s="492"/>
      <c r="V321" s="368"/>
      <c r="W321" s="368"/>
      <c r="X321" s="369"/>
    </row>
    <row r="322" ht="15.75" customHeight="1">
      <c r="A322" s="94"/>
      <c r="B322" s="94"/>
      <c r="C322" s="94"/>
      <c r="D322" s="81"/>
      <c r="E322" s="94"/>
      <c r="F322" s="94"/>
      <c r="H322" s="81"/>
      <c r="U322" s="492"/>
      <c r="V322" s="368"/>
      <c r="W322" s="368"/>
      <c r="X322" s="369"/>
    </row>
    <row r="323" ht="15.75" customHeight="1">
      <c r="A323" s="94"/>
      <c r="B323" s="94"/>
      <c r="C323" s="94"/>
      <c r="D323" s="81"/>
      <c r="E323" s="94"/>
      <c r="F323" s="94"/>
      <c r="H323" s="81"/>
      <c r="U323" s="492"/>
      <c r="V323" s="368"/>
      <c r="W323" s="368"/>
      <c r="X323" s="369"/>
    </row>
    <row r="324" ht="15.75" customHeight="1">
      <c r="A324" s="94"/>
      <c r="B324" s="94"/>
      <c r="C324" s="94"/>
      <c r="D324" s="81"/>
      <c r="E324" s="94"/>
      <c r="F324" s="94"/>
      <c r="H324" s="81"/>
      <c r="U324" s="492"/>
      <c r="V324" s="368"/>
      <c r="W324" s="368"/>
      <c r="X324" s="369"/>
    </row>
    <row r="325" ht="15.75" customHeight="1">
      <c r="A325" s="94"/>
      <c r="B325" s="94"/>
      <c r="C325" s="94"/>
      <c r="D325" s="81"/>
      <c r="E325" s="94"/>
      <c r="F325" s="94"/>
      <c r="H325" s="81"/>
      <c r="U325" s="492"/>
      <c r="V325" s="368"/>
      <c r="W325" s="368"/>
      <c r="X325" s="369"/>
    </row>
    <row r="326" ht="15.75" customHeight="1">
      <c r="A326" s="94"/>
      <c r="B326" s="94"/>
      <c r="C326" s="94"/>
      <c r="D326" s="81"/>
      <c r="E326" s="94"/>
      <c r="F326" s="94"/>
      <c r="H326" s="81"/>
      <c r="U326" s="492"/>
      <c r="V326" s="368"/>
      <c r="W326" s="368"/>
      <c r="X326" s="369"/>
    </row>
    <row r="327" ht="15.75" customHeight="1">
      <c r="A327" s="94"/>
      <c r="B327" s="94"/>
      <c r="C327" s="94"/>
      <c r="D327" s="81"/>
      <c r="E327" s="94"/>
      <c r="F327" s="94"/>
      <c r="H327" s="81"/>
      <c r="U327" s="492"/>
      <c r="V327" s="368"/>
      <c r="W327" s="368"/>
      <c r="X327" s="369"/>
    </row>
    <row r="328" ht="15.75" customHeight="1">
      <c r="A328" s="94"/>
      <c r="B328" s="94"/>
      <c r="C328" s="94"/>
      <c r="D328" s="81"/>
      <c r="E328" s="94"/>
      <c r="F328" s="94"/>
      <c r="H328" s="81"/>
      <c r="U328" s="492"/>
      <c r="V328" s="368"/>
      <c r="W328" s="368"/>
      <c r="X328" s="369"/>
    </row>
    <row r="329" ht="15.75" customHeight="1">
      <c r="A329" s="94"/>
      <c r="B329" s="94"/>
      <c r="C329" s="94"/>
      <c r="D329" s="81"/>
      <c r="E329" s="94"/>
      <c r="F329" s="94"/>
      <c r="H329" s="81"/>
      <c r="U329" s="492"/>
      <c r="V329" s="368"/>
      <c r="W329" s="368"/>
      <c r="X329" s="369"/>
    </row>
    <row r="330" ht="15.75" customHeight="1">
      <c r="A330" s="94"/>
      <c r="B330" s="94"/>
      <c r="C330" s="94"/>
      <c r="D330" s="81"/>
      <c r="E330" s="94"/>
      <c r="F330" s="94"/>
      <c r="H330" s="81"/>
      <c r="U330" s="492"/>
      <c r="V330" s="368"/>
      <c r="W330" s="368"/>
      <c r="X330" s="369"/>
    </row>
    <row r="331" ht="15.75" customHeight="1">
      <c r="A331" s="94"/>
      <c r="B331" s="94"/>
      <c r="C331" s="94"/>
      <c r="D331" s="81"/>
      <c r="E331" s="94"/>
      <c r="F331" s="94"/>
      <c r="H331" s="81"/>
      <c r="U331" s="492"/>
      <c r="V331" s="368"/>
      <c r="W331" s="368"/>
      <c r="X331" s="369"/>
    </row>
    <row r="332" ht="15.75" customHeight="1">
      <c r="A332" s="94"/>
      <c r="B332" s="94"/>
      <c r="C332" s="94"/>
      <c r="D332" s="81"/>
      <c r="E332" s="94"/>
      <c r="F332" s="94"/>
      <c r="H332" s="81"/>
      <c r="U332" s="492"/>
      <c r="V332" s="368"/>
      <c r="W332" s="368"/>
      <c r="X332" s="369"/>
    </row>
    <row r="333" ht="15.75" customHeight="1">
      <c r="A333" s="94"/>
      <c r="B333" s="94"/>
      <c r="C333" s="94"/>
      <c r="D333" s="81"/>
      <c r="E333" s="94"/>
      <c r="F333" s="94"/>
      <c r="H333" s="81"/>
      <c r="U333" s="492"/>
      <c r="V333" s="368"/>
      <c r="W333" s="368"/>
      <c r="X333" s="369"/>
    </row>
    <row r="334" ht="15.75" customHeight="1">
      <c r="A334" s="94"/>
      <c r="B334" s="94"/>
      <c r="C334" s="94"/>
      <c r="D334" s="81"/>
      <c r="E334" s="94"/>
      <c r="F334" s="94"/>
      <c r="H334" s="81"/>
      <c r="U334" s="492"/>
      <c r="V334" s="368"/>
      <c r="W334" s="368"/>
      <c r="X334" s="369"/>
    </row>
    <row r="335" ht="15.75" customHeight="1">
      <c r="A335" s="94"/>
      <c r="B335" s="94"/>
      <c r="C335" s="94"/>
      <c r="D335" s="81"/>
      <c r="E335" s="94"/>
      <c r="F335" s="94"/>
      <c r="H335" s="81"/>
      <c r="U335" s="492"/>
      <c r="V335" s="368"/>
      <c r="W335" s="368"/>
      <c r="X335" s="369"/>
    </row>
    <row r="336" ht="15.75" customHeight="1">
      <c r="A336" s="94"/>
      <c r="B336" s="94"/>
      <c r="C336" s="94"/>
      <c r="D336" s="81"/>
      <c r="E336" s="94"/>
      <c r="F336" s="94"/>
      <c r="H336" s="81"/>
      <c r="U336" s="492"/>
      <c r="V336" s="368"/>
      <c r="W336" s="368"/>
      <c r="X336" s="369"/>
    </row>
    <row r="337" ht="15.75" customHeight="1">
      <c r="A337" s="94"/>
      <c r="B337" s="94"/>
      <c r="C337" s="94"/>
      <c r="D337" s="81"/>
      <c r="E337" s="94"/>
      <c r="F337" s="94"/>
      <c r="H337" s="81"/>
      <c r="U337" s="492"/>
      <c r="V337" s="368"/>
      <c r="W337" s="368"/>
      <c r="X337" s="369"/>
    </row>
    <row r="338" ht="15.75" customHeight="1">
      <c r="A338" s="94"/>
      <c r="B338" s="94"/>
      <c r="C338" s="94"/>
      <c r="D338" s="81"/>
      <c r="E338" s="94"/>
      <c r="F338" s="94"/>
      <c r="H338" s="81"/>
      <c r="U338" s="492"/>
      <c r="V338" s="368"/>
      <c r="W338" s="368"/>
      <c r="X338" s="369"/>
    </row>
    <row r="339" ht="15.75" customHeight="1">
      <c r="A339" s="94"/>
      <c r="B339" s="94"/>
      <c r="C339" s="94"/>
      <c r="D339" s="81"/>
      <c r="E339" s="94"/>
      <c r="F339" s="94"/>
      <c r="H339" s="81"/>
      <c r="U339" s="492"/>
      <c r="V339" s="368"/>
      <c r="W339" s="368"/>
      <c r="X339" s="369"/>
    </row>
    <row r="340" ht="15.75" customHeight="1">
      <c r="A340" s="94"/>
      <c r="B340" s="94"/>
      <c r="C340" s="94"/>
      <c r="D340" s="81"/>
      <c r="E340" s="94"/>
      <c r="F340" s="94"/>
      <c r="H340" s="81"/>
      <c r="U340" s="492"/>
      <c r="V340" s="368"/>
      <c r="W340" s="368"/>
      <c r="X340" s="369"/>
    </row>
    <row r="341" ht="15.75" customHeight="1">
      <c r="A341" s="94"/>
      <c r="B341" s="94"/>
      <c r="C341" s="94"/>
      <c r="D341" s="81"/>
      <c r="E341" s="94"/>
      <c r="F341" s="94"/>
      <c r="H341" s="81"/>
      <c r="U341" s="492"/>
      <c r="V341" s="368"/>
      <c r="W341" s="368"/>
      <c r="X341" s="369"/>
    </row>
    <row r="342" ht="15.75" customHeight="1">
      <c r="A342" s="94"/>
      <c r="B342" s="94"/>
      <c r="C342" s="94"/>
      <c r="D342" s="81"/>
      <c r="E342" s="94"/>
      <c r="F342" s="94"/>
      <c r="H342" s="81"/>
      <c r="U342" s="492"/>
      <c r="V342" s="368"/>
      <c r="W342" s="368"/>
      <c r="X342" s="369"/>
    </row>
    <row r="343" ht="15.75" customHeight="1">
      <c r="A343" s="94"/>
      <c r="B343" s="94"/>
      <c r="C343" s="94"/>
      <c r="D343" s="81"/>
      <c r="E343" s="94"/>
      <c r="F343" s="94"/>
      <c r="H343" s="81"/>
      <c r="U343" s="492"/>
      <c r="V343" s="368"/>
      <c r="W343" s="368"/>
      <c r="X343" s="369"/>
    </row>
    <row r="344" ht="15.75" customHeight="1">
      <c r="A344" s="94"/>
      <c r="B344" s="94"/>
      <c r="C344" s="94"/>
      <c r="D344" s="81"/>
      <c r="E344" s="94"/>
      <c r="F344" s="94"/>
      <c r="H344" s="81"/>
      <c r="U344" s="492"/>
      <c r="V344" s="368"/>
      <c r="W344" s="368"/>
      <c r="X344" s="369"/>
    </row>
    <row r="345" ht="15.75" customHeight="1">
      <c r="A345" s="94"/>
      <c r="B345" s="94"/>
      <c r="C345" s="94"/>
      <c r="D345" s="81"/>
      <c r="E345" s="94"/>
      <c r="F345" s="94"/>
      <c r="H345" s="81"/>
      <c r="U345" s="492"/>
      <c r="V345" s="368"/>
      <c r="W345" s="368"/>
      <c r="X345" s="369"/>
    </row>
    <row r="346" ht="15.75" customHeight="1">
      <c r="A346" s="94"/>
      <c r="B346" s="94"/>
      <c r="C346" s="94"/>
      <c r="D346" s="81"/>
      <c r="E346" s="94"/>
      <c r="F346" s="94"/>
      <c r="H346" s="81"/>
      <c r="U346" s="492"/>
      <c r="V346" s="368"/>
      <c r="W346" s="368"/>
      <c r="X346" s="369"/>
    </row>
    <row r="347" ht="15.75" customHeight="1">
      <c r="A347" s="94"/>
      <c r="B347" s="94"/>
      <c r="C347" s="94"/>
      <c r="D347" s="81"/>
      <c r="E347" s="94"/>
      <c r="F347" s="94"/>
      <c r="H347" s="81"/>
      <c r="U347" s="492"/>
      <c r="V347" s="368"/>
      <c r="W347" s="368"/>
      <c r="X347" s="369"/>
    </row>
    <row r="348" ht="15.75" customHeight="1">
      <c r="A348" s="94"/>
      <c r="B348" s="94"/>
      <c r="C348" s="94"/>
      <c r="D348" s="81"/>
      <c r="E348" s="94"/>
      <c r="F348" s="94"/>
      <c r="H348" s="81"/>
      <c r="U348" s="492"/>
      <c r="V348" s="368"/>
      <c r="W348" s="368"/>
      <c r="X348" s="369"/>
    </row>
    <row r="349" ht="15.75" customHeight="1">
      <c r="A349" s="94"/>
      <c r="B349" s="94"/>
      <c r="C349" s="94"/>
      <c r="D349" s="81"/>
      <c r="E349" s="94"/>
      <c r="F349" s="94"/>
      <c r="H349" s="81"/>
      <c r="U349" s="492"/>
      <c r="V349" s="368"/>
      <c r="W349" s="368"/>
      <c r="X349" s="369"/>
    </row>
    <row r="350" ht="15.75" customHeight="1">
      <c r="A350" s="94"/>
      <c r="B350" s="94"/>
      <c r="C350" s="94"/>
      <c r="D350" s="81"/>
      <c r="E350" s="94"/>
      <c r="F350" s="94"/>
      <c r="H350" s="81"/>
      <c r="U350" s="492"/>
      <c r="V350" s="368"/>
      <c r="W350" s="368"/>
      <c r="X350" s="369"/>
    </row>
    <row r="351" ht="15.75" customHeight="1">
      <c r="A351" s="94"/>
      <c r="B351" s="94"/>
      <c r="C351" s="94"/>
      <c r="D351" s="81"/>
      <c r="E351" s="94"/>
      <c r="F351" s="94"/>
      <c r="H351" s="81"/>
      <c r="U351" s="492"/>
      <c r="V351" s="368"/>
      <c r="W351" s="368"/>
      <c r="X351" s="369"/>
    </row>
    <row r="352" ht="15.75" customHeight="1">
      <c r="A352" s="94"/>
      <c r="B352" s="94"/>
      <c r="C352" s="94"/>
      <c r="D352" s="81"/>
      <c r="E352" s="94"/>
      <c r="F352" s="94"/>
      <c r="H352" s="81"/>
      <c r="U352" s="492"/>
      <c r="V352" s="368"/>
      <c r="W352" s="368"/>
      <c r="X352" s="369"/>
    </row>
    <row r="353" ht="15.75" customHeight="1">
      <c r="A353" s="94"/>
      <c r="B353" s="94"/>
      <c r="C353" s="94"/>
      <c r="D353" s="81"/>
      <c r="E353" s="94"/>
      <c r="F353" s="94"/>
      <c r="H353" s="81"/>
      <c r="U353" s="492"/>
      <c r="V353" s="368"/>
      <c r="W353" s="368"/>
      <c r="X353" s="369"/>
    </row>
    <row r="354" ht="15.75" customHeight="1">
      <c r="A354" s="94"/>
      <c r="B354" s="94"/>
      <c r="C354" s="94"/>
      <c r="D354" s="81"/>
      <c r="E354" s="94"/>
      <c r="F354" s="94"/>
      <c r="H354" s="81"/>
      <c r="U354" s="492"/>
      <c r="V354" s="368"/>
      <c r="W354" s="368"/>
      <c r="X354" s="369"/>
    </row>
    <row r="355" ht="15.75" customHeight="1">
      <c r="A355" s="94"/>
      <c r="B355" s="94"/>
      <c r="C355" s="94"/>
      <c r="D355" s="81"/>
      <c r="E355" s="94"/>
      <c r="F355" s="94"/>
      <c r="H355" s="81"/>
      <c r="U355" s="492"/>
      <c r="V355" s="368"/>
      <c r="W355" s="368"/>
      <c r="X355" s="369"/>
    </row>
    <row r="356" ht="15.75" customHeight="1">
      <c r="A356" s="94"/>
      <c r="B356" s="94"/>
      <c r="C356" s="94"/>
      <c r="D356" s="81"/>
      <c r="E356" s="94"/>
      <c r="F356" s="94"/>
      <c r="H356" s="81"/>
      <c r="U356" s="492"/>
      <c r="V356" s="368"/>
      <c r="W356" s="368"/>
      <c r="X356" s="369"/>
    </row>
    <row r="357" ht="15.75" customHeight="1">
      <c r="A357" s="94"/>
      <c r="B357" s="94"/>
      <c r="C357" s="94"/>
      <c r="D357" s="81"/>
      <c r="E357" s="94"/>
      <c r="F357" s="94"/>
      <c r="H357" s="81"/>
      <c r="U357" s="492"/>
      <c r="V357" s="368"/>
      <c r="W357" s="368"/>
      <c r="X357" s="369"/>
    </row>
    <row r="358" ht="15.75" customHeight="1">
      <c r="A358" s="94"/>
      <c r="B358" s="94"/>
      <c r="C358" s="94"/>
      <c r="D358" s="81"/>
      <c r="E358" s="94"/>
      <c r="F358" s="94"/>
      <c r="H358" s="81"/>
      <c r="U358" s="492"/>
      <c r="V358" s="368"/>
      <c r="W358" s="368"/>
      <c r="X358" s="369"/>
    </row>
    <row r="359" ht="15.75" customHeight="1">
      <c r="A359" s="94"/>
      <c r="B359" s="94"/>
      <c r="C359" s="94"/>
      <c r="D359" s="81"/>
      <c r="E359" s="94"/>
      <c r="F359" s="94"/>
      <c r="H359" s="81"/>
      <c r="U359" s="492"/>
      <c r="V359" s="368"/>
      <c r="W359" s="368"/>
      <c r="X359" s="369"/>
    </row>
    <row r="360" ht="15.75" customHeight="1">
      <c r="A360" s="94"/>
      <c r="B360" s="94"/>
      <c r="C360" s="94"/>
      <c r="D360" s="81"/>
      <c r="E360" s="94"/>
      <c r="F360" s="94"/>
      <c r="H360" s="81"/>
      <c r="U360" s="492"/>
      <c r="V360" s="368"/>
      <c r="W360" s="368"/>
      <c r="X360" s="369"/>
    </row>
    <row r="361" ht="15.75" customHeight="1">
      <c r="A361" s="94"/>
      <c r="B361" s="94"/>
      <c r="C361" s="94"/>
      <c r="D361" s="81"/>
      <c r="E361" s="94"/>
      <c r="F361" s="94"/>
      <c r="H361" s="81"/>
      <c r="U361" s="492"/>
      <c r="V361" s="368"/>
      <c r="W361" s="368"/>
      <c r="X361" s="369"/>
    </row>
    <row r="362" ht="15.75" customHeight="1">
      <c r="A362" s="94"/>
      <c r="B362" s="94"/>
      <c r="C362" s="94"/>
      <c r="D362" s="81"/>
      <c r="E362" s="94"/>
      <c r="F362" s="94"/>
      <c r="H362" s="81"/>
      <c r="U362" s="492"/>
      <c r="V362" s="368"/>
      <c r="W362" s="368"/>
      <c r="X362" s="369"/>
    </row>
    <row r="363" ht="15.75" customHeight="1">
      <c r="A363" s="94"/>
      <c r="B363" s="94"/>
      <c r="C363" s="94"/>
      <c r="D363" s="81"/>
      <c r="E363" s="94"/>
      <c r="F363" s="94"/>
      <c r="H363" s="81"/>
      <c r="U363" s="492"/>
      <c r="V363" s="368"/>
      <c r="W363" s="368"/>
      <c r="X363" s="369"/>
    </row>
    <row r="364" ht="15.75" customHeight="1">
      <c r="A364" s="94"/>
      <c r="B364" s="94"/>
      <c r="C364" s="94"/>
      <c r="D364" s="81"/>
      <c r="E364" s="94"/>
      <c r="F364" s="94"/>
      <c r="H364" s="81"/>
      <c r="U364" s="492"/>
      <c r="V364" s="368"/>
      <c r="W364" s="368"/>
      <c r="X364" s="369"/>
    </row>
    <row r="365" ht="15.75" customHeight="1">
      <c r="A365" s="94"/>
      <c r="B365" s="94"/>
      <c r="C365" s="94"/>
      <c r="D365" s="81"/>
      <c r="E365" s="94"/>
      <c r="F365" s="94"/>
      <c r="H365" s="81"/>
      <c r="U365" s="492"/>
      <c r="V365" s="368"/>
      <c r="W365" s="368"/>
      <c r="X365" s="369"/>
    </row>
    <row r="366" ht="15.75" customHeight="1">
      <c r="A366" s="94"/>
      <c r="B366" s="94"/>
      <c r="C366" s="94"/>
      <c r="D366" s="81"/>
      <c r="E366" s="94"/>
      <c r="F366" s="94"/>
      <c r="H366" s="81"/>
      <c r="U366" s="492"/>
      <c r="V366" s="368"/>
      <c r="W366" s="368"/>
      <c r="X366" s="369"/>
    </row>
    <row r="367" ht="15.75" customHeight="1">
      <c r="A367" s="94"/>
      <c r="B367" s="94"/>
      <c r="C367" s="94"/>
      <c r="D367" s="81"/>
      <c r="E367" s="94"/>
      <c r="F367" s="94"/>
      <c r="H367" s="81"/>
      <c r="U367" s="492"/>
      <c r="V367" s="368"/>
      <c r="W367" s="368"/>
      <c r="X367" s="369"/>
    </row>
    <row r="368" ht="15.75" customHeight="1">
      <c r="A368" s="94"/>
      <c r="B368" s="94"/>
      <c r="C368" s="94"/>
      <c r="D368" s="81"/>
      <c r="E368" s="94"/>
      <c r="F368" s="94"/>
      <c r="H368" s="81"/>
      <c r="U368" s="492"/>
      <c r="V368" s="368"/>
      <c r="W368" s="368"/>
      <c r="X368" s="369"/>
    </row>
    <row r="369" ht="15.75" customHeight="1">
      <c r="A369" s="94"/>
      <c r="B369" s="94"/>
      <c r="C369" s="94"/>
      <c r="D369" s="81"/>
      <c r="E369" s="94"/>
      <c r="F369" s="94"/>
      <c r="H369" s="81"/>
      <c r="U369" s="492"/>
      <c r="V369" s="368"/>
      <c r="W369" s="368"/>
      <c r="X369" s="369"/>
    </row>
    <row r="370" ht="15.75" customHeight="1">
      <c r="A370" s="94"/>
      <c r="B370" s="94"/>
      <c r="C370" s="94"/>
      <c r="D370" s="81"/>
      <c r="E370" s="94"/>
      <c r="F370" s="94"/>
      <c r="H370" s="81"/>
      <c r="U370" s="492"/>
      <c r="V370" s="368"/>
      <c r="W370" s="368"/>
      <c r="X370" s="369"/>
    </row>
    <row r="371" ht="15.75" customHeight="1">
      <c r="A371" s="94"/>
      <c r="B371" s="94"/>
      <c r="C371" s="94"/>
      <c r="D371" s="81"/>
      <c r="E371" s="94"/>
      <c r="F371" s="94"/>
      <c r="H371" s="81"/>
      <c r="U371" s="492"/>
      <c r="V371" s="368"/>
      <c r="W371" s="368"/>
      <c r="X371" s="369"/>
    </row>
    <row r="372" ht="15.75" customHeight="1">
      <c r="A372" s="94"/>
      <c r="B372" s="94"/>
      <c r="C372" s="94"/>
      <c r="D372" s="81"/>
      <c r="E372" s="94"/>
      <c r="F372" s="94"/>
      <c r="H372" s="81"/>
      <c r="U372" s="492"/>
      <c r="V372" s="368"/>
      <c r="W372" s="368"/>
      <c r="X372" s="369"/>
    </row>
    <row r="373" ht="15.75" customHeight="1">
      <c r="A373" s="94"/>
      <c r="B373" s="94"/>
      <c r="C373" s="94"/>
      <c r="D373" s="81"/>
      <c r="E373" s="94"/>
      <c r="F373" s="94"/>
      <c r="H373" s="81"/>
      <c r="U373" s="492"/>
      <c r="V373" s="368"/>
      <c r="W373" s="368"/>
      <c r="X373" s="369"/>
    </row>
    <row r="374" ht="15.75" customHeight="1">
      <c r="A374" s="94"/>
      <c r="B374" s="94"/>
      <c r="C374" s="94"/>
      <c r="D374" s="81"/>
      <c r="E374" s="94"/>
      <c r="F374" s="94"/>
      <c r="H374" s="81"/>
      <c r="U374" s="492"/>
      <c r="V374" s="368"/>
      <c r="W374" s="368"/>
      <c r="X374" s="369"/>
    </row>
    <row r="375" ht="15.75" customHeight="1">
      <c r="A375" s="94"/>
      <c r="B375" s="94"/>
      <c r="C375" s="94"/>
      <c r="D375" s="81"/>
      <c r="E375" s="94"/>
      <c r="F375" s="94"/>
      <c r="H375" s="81"/>
      <c r="U375" s="492"/>
      <c r="V375" s="368"/>
      <c r="W375" s="368"/>
      <c r="X375" s="369"/>
    </row>
    <row r="376" ht="15.75" customHeight="1">
      <c r="A376" s="94"/>
      <c r="B376" s="94"/>
      <c r="C376" s="94"/>
      <c r="D376" s="81"/>
      <c r="E376" s="94"/>
      <c r="F376" s="94"/>
      <c r="H376" s="81"/>
      <c r="U376" s="492"/>
      <c r="V376" s="368"/>
      <c r="W376" s="368"/>
      <c r="X376" s="369"/>
    </row>
    <row r="377" ht="15.75" customHeight="1">
      <c r="A377" s="94"/>
      <c r="B377" s="94"/>
      <c r="C377" s="94"/>
      <c r="D377" s="81"/>
      <c r="E377" s="94"/>
      <c r="F377" s="94"/>
      <c r="H377" s="81"/>
      <c r="U377" s="492"/>
      <c r="V377" s="368"/>
      <c r="W377" s="368"/>
      <c r="X377" s="369"/>
    </row>
    <row r="378" ht="15.75" customHeight="1">
      <c r="A378" s="94"/>
      <c r="B378" s="94"/>
      <c r="C378" s="94"/>
      <c r="D378" s="81"/>
      <c r="E378" s="94"/>
      <c r="F378" s="94"/>
      <c r="H378" s="81"/>
      <c r="U378" s="492"/>
      <c r="V378" s="368"/>
      <c r="W378" s="368"/>
      <c r="X378" s="369"/>
    </row>
    <row r="379" ht="15.75" customHeight="1">
      <c r="A379" s="94"/>
      <c r="B379" s="94"/>
      <c r="C379" s="94"/>
      <c r="D379" s="81"/>
      <c r="E379" s="94"/>
      <c r="F379" s="94"/>
      <c r="H379" s="81"/>
      <c r="U379" s="492"/>
      <c r="V379" s="368"/>
      <c r="W379" s="368"/>
      <c r="X379" s="369"/>
    </row>
    <row r="380" ht="15.75" customHeight="1">
      <c r="A380" s="94"/>
      <c r="B380" s="94"/>
      <c r="C380" s="94"/>
      <c r="D380" s="81"/>
      <c r="E380" s="94"/>
      <c r="F380" s="94"/>
      <c r="H380" s="81"/>
      <c r="U380" s="492"/>
      <c r="V380" s="368"/>
      <c r="W380" s="368"/>
      <c r="X380" s="369"/>
    </row>
    <row r="381" ht="15.75" customHeight="1">
      <c r="A381" s="94"/>
      <c r="B381" s="94"/>
      <c r="C381" s="94"/>
      <c r="D381" s="81"/>
      <c r="E381" s="94"/>
      <c r="F381" s="94"/>
      <c r="H381" s="81"/>
      <c r="U381" s="492"/>
      <c r="V381" s="368"/>
      <c r="W381" s="368"/>
      <c r="X381" s="369"/>
    </row>
    <row r="382" ht="15.75" customHeight="1">
      <c r="A382" s="94"/>
      <c r="B382" s="94"/>
      <c r="C382" s="94"/>
      <c r="D382" s="81"/>
      <c r="E382" s="94"/>
      <c r="F382" s="94"/>
      <c r="H382" s="81"/>
      <c r="U382" s="492"/>
      <c r="V382" s="368"/>
      <c r="W382" s="368"/>
      <c r="X382" s="369"/>
    </row>
    <row r="383" ht="15.75" customHeight="1">
      <c r="A383" s="94"/>
      <c r="B383" s="94"/>
      <c r="C383" s="94"/>
      <c r="D383" s="81"/>
      <c r="E383" s="94"/>
      <c r="F383" s="94"/>
      <c r="H383" s="81"/>
      <c r="U383" s="492"/>
      <c r="V383" s="368"/>
      <c r="W383" s="368"/>
      <c r="X383" s="369"/>
    </row>
    <row r="384" ht="15.75" customHeight="1">
      <c r="A384" s="94"/>
      <c r="B384" s="94"/>
      <c r="C384" s="94"/>
      <c r="D384" s="81"/>
      <c r="E384" s="94"/>
      <c r="F384" s="94"/>
      <c r="H384" s="81"/>
      <c r="U384" s="492"/>
      <c r="V384" s="368"/>
      <c r="W384" s="368"/>
      <c r="X384" s="369"/>
    </row>
    <row r="385" ht="15.75" customHeight="1">
      <c r="A385" s="94"/>
      <c r="B385" s="94"/>
      <c r="C385" s="94"/>
      <c r="D385" s="81"/>
      <c r="E385" s="94"/>
      <c r="F385" s="94"/>
      <c r="H385" s="81"/>
      <c r="U385" s="492"/>
      <c r="V385" s="368"/>
      <c r="W385" s="368"/>
      <c r="X385" s="369"/>
    </row>
    <row r="386" ht="15.75" customHeight="1">
      <c r="A386" s="94"/>
      <c r="B386" s="94"/>
      <c r="C386" s="94"/>
      <c r="D386" s="81"/>
      <c r="E386" s="94"/>
      <c r="F386" s="94"/>
      <c r="H386" s="81"/>
      <c r="U386" s="492"/>
      <c r="V386" s="368"/>
      <c r="W386" s="368"/>
      <c r="X386" s="369"/>
    </row>
    <row r="387" ht="15.75" customHeight="1">
      <c r="A387" s="94"/>
      <c r="B387" s="94"/>
      <c r="C387" s="94"/>
      <c r="D387" s="81"/>
      <c r="E387" s="94"/>
      <c r="F387" s="94"/>
      <c r="H387" s="81"/>
      <c r="U387" s="492"/>
      <c r="V387" s="368"/>
      <c r="W387" s="368"/>
      <c r="X387" s="369"/>
    </row>
    <row r="388" ht="15.75" customHeight="1">
      <c r="A388" s="94"/>
      <c r="B388" s="94"/>
      <c r="C388" s="94"/>
      <c r="D388" s="81"/>
      <c r="E388" s="94"/>
      <c r="F388" s="94"/>
      <c r="H388" s="81"/>
      <c r="U388" s="492"/>
      <c r="V388" s="368"/>
      <c r="W388" s="368"/>
      <c r="X388" s="369"/>
    </row>
    <row r="389" ht="15.75" customHeight="1">
      <c r="A389" s="94"/>
      <c r="B389" s="94"/>
      <c r="C389" s="94"/>
      <c r="D389" s="81"/>
      <c r="E389" s="94"/>
      <c r="F389" s="94"/>
      <c r="H389" s="81"/>
      <c r="U389" s="492"/>
      <c r="V389" s="368"/>
      <c r="W389" s="368"/>
      <c r="X389" s="369"/>
    </row>
    <row r="390" ht="15.75" customHeight="1">
      <c r="A390" s="94"/>
      <c r="B390" s="94"/>
      <c r="C390" s="94"/>
      <c r="D390" s="81"/>
      <c r="E390" s="94"/>
      <c r="F390" s="94"/>
      <c r="H390" s="81"/>
      <c r="U390" s="492"/>
      <c r="V390" s="368"/>
      <c r="W390" s="368"/>
      <c r="X390" s="369"/>
    </row>
    <row r="391" ht="15.75" customHeight="1">
      <c r="A391" s="94"/>
      <c r="B391" s="94"/>
      <c r="C391" s="94"/>
      <c r="D391" s="81"/>
      <c r="E391" s="94"/>
      <c r="F391" s="94"/>
      <c r="H391" s="81"/>
      <c r="U391" s="492"/>
      <c r="V391" s="368"/>
      <c r="W391" s="368"/>
      <c r="X391" s="369"/>
    </row>
    <row r="392" ht="15.75" customHeight="1">
      <c r="A392" s="94"/>
      <c r="B392" s="94"/>
      <c r="C392" s="94"/>
      <c r="D392" s="81"/>
      <c r="E392" s="94"/>
      <c r="F392" s="94"/>
      <c r="H392" s="81"/>
      <c r="U392" s="492"/>
      <c r="V392" s="368"/>
      <c r="W392" s="368"/>
      <c r="X392" s="369"/>
    </row>
    <row r="393" ht="15.75" customHeight="1">
      <c r="A393" s="94"/>
      <c r="B393" s="94"/>
      <c r="C393" s="94"/>
      <c r="D393" s="81"/>
      <c r="E393" s="94"/>
      <c r="F393" s="94"/>
      <c r="H393" s="81"/>
      <c r="U393" s="492"/>
      <c r="V393" s="368"/>
      <c r="W393" s="368"/>
      <c r="X393" s="369"/>
    </row>
    <row r="394" ht="15.75" customHeight="1">
      <c r="A394" s="94"/>
      <c r="B394" s="94"/>
      <c r="C394" s="94"/>
      <c r="D394" s="81"/>
      <c r="E394" s="94"/>
      <c r="F394" s="94"/>
      <c r="H394" s="81"/>
      <c r="U394" s="492"/>
      <c r="V394" s="368"/>
      <c r="W394" s="368"/>
      <c r="X394" s="369"/>
    </row>
    <row r="395" ht="15.75" customHeight="1">
      <c r="A395" s="94"/>
      <c r="B395" s="94"/>
      <c r="C395" s="94"/>
      <c r="D395" s="81"/>
      <c r="E395" s="94"/>
      <c r="F395" s="94"/>
      <c r="H395" s="81"/>
      <c r="U395" s="492"/>
      <c r="V395" s="368"/>
      <c r="W395" s="368"/>
      <c r="X395" s="369"/>
    </row>
    <row r="396" ht="15.75" customHeight="1">
      <c r="A396" s="94"/>
      <c r="B396" s="94"/>
      <c r="C396" s="94"/>
      <c r="D396" s="81"/>
      <c r="E396" s="94"/>
      <c r="F396" s="94"/>
      <c r="H396" s="81"/>
      <c r="U396" s="492"/>
      <c r="V396" s="368"/>
      <c r="W396" s="368"/>
      <c r="X396" s="369"/>
    </row>
    <row r="397" ht="15.75" customHeight="1">
      <c r="A397" s="94"/>
      <c r="B397" s="94"/>
      <c r="C397" s="94"/>
      <c r="D397" s="81"/>
      <c r="E397" s="94"/>
      <c r="F397" s="94"/>
      <c r="H397" s="81"/>
      <c r="U397" s="492"/>
      <c r="V397" s="368"/>
      <c r="W397" s="368"/>
      <c r="X397" s="369"/>
    </row>
    <row r="398" ht="15.75" customHeight="1">
      <c r="A398" s="94"/>
      <c r="B398" s="94"/>
      <c r="C398" s="94"/>
      <c r="D398" s="81"/>
      <c r="E398" s="94"/>
      <c r="F398" s="94"/>
      <c r="H398" s="81"/>
      <c r="U398" s="492"/>
      <c r="V398" s="368"/>
      <c r="W398" s="368"/>
      <c r="X398" s="369"/>
    </row>
    <row r="399" ht="15.75" customHeight="1">
      <c r="A399" s="94"/>
      <c r="B399" s="94"/>
      <c r="C399" s="94"/>
      <c r="D399" s="81"/>
      <c r="E399" s="94"/>
      <c r="F399" s="94"/>
      <c r="H399" s="81"/>
      <c r="U399" s="492"/>
      <c r="V399" s="368"/>
      <c r="W399" s="368"/>
      <c r="X399" s="369"/>
    </row>
    <row r="400" ht="15.75" customHeight="1">
      <c r="A400" s="94"/>
      <c r="B400" s="94"/>
      <c r="C400" s="94"/>
      <c r="D400" s="81"/>
      <c r="E400" s="94"/>
      <c r="F400" s="94"/>
      <c r="H400" s="81"/>
      <c r="U400" s="492"/>
      <c r="V400" s="368"/>
      <c r="W400" s="368"/>
      <c r="X400" s="369"/>
    </row>
    <row r="401" ht="15.75" customHeight="1">
      <c r="A401" s="94"/>
      <c r="B401" s="94"/>
      <c r="C401" s="94"/>
      <c r="D401" s="81"/>
      <c r="E401" s="94"/>
      <c r="F401" s="94"/>
      <c r="H401" s="81"/>
      <c r="U401" s="492"/>
      <c r="V401" s="368"/>
      <c r="W401" s="368"/>
      <c r="X401" s="369"/>
    </row>
    <row r="402" ht="15.75" customHeight="1">
      <c r="A402" s="94"/>
      <c r="B402" s="94"/>
      <c r="C402" s="94"/>
      <c r="D402" s="81"/>
      <c r="E402" s="94"/>
      <c r="F402" s="94"/>
      <c r="H402" s="81"/>
      <c r="U402" s="492"/>
      <c r="V402" s="368"/>
      <c r="W402" s="368"/>
      <c r="X402" s="369"/>
    </row>
    <row r="403" ht="15.75" customHeight="1">
      <c r="A403" s="94"/>
      <c r="B403" s="94"/>
      <c r="C403" s="94"/>
      <c r="D403" s="81"/>
      <c r="E403" s="94"/>
      <c r="F403" s="94"/>
      <c r="H403" s="81"/>
      <c r="U403" s="492"/>
      <c r="V403" s="368"/>
      <c r="W403" s="368"/>
      <c r="X403" s="369"/>
    </row>
    <row r="404" ht="15.75" customHeight="1">
      <c r="A404" s="94"/>
      <c r="B404" s="94"/>
      <c r="C404" s="94"/>
      <c r="D404" s="81"/>
      <c r="E404" s="94"/>
      <c r="F404" s="94"/>
      <c r="H404" s="81"/>
      <c r="U404" s="492"/>
      <c r="V404" s="368"/>
      <c r="W404" s="368"/>
      <c r="X404" s="369"/>
    </row>
    <row r="405" ht="15.75" customHeight="1">
      <c r="A405" s="94"/>
      <c r="B405" s="94"/>
      <c r="C405" s="94"/>
      <c r="D405" s="81"/>
      <c r="E405" s="94"/>
      <c r="F405" s="94"/>
      <c r="H405" s="81"/>
      <c r="U405" s="492"/>
      <c r="V405" s="368"/>
      <c r="W405" s="368"/>
      <c r="X405" s="369"/>
    </row>
    <row r="406" ht="15.75" customHeight="1">
      <c r="A406" s="94"/>
      <c r="B406" s="94"/>
      <c r="C406" s="94"/>
      <c r="D406" s="81"/>
      <c r="E406" s="94"/>
      <c r="F406" s="94"/>
      <c r="H406" s="81"/>
      <c r="U406" s="492"/>
      <c r="V406" s="368"/>
      <c r="W406" s="368"/>
      <c r="X406" s="369"/>
    </row>
    <row r="407" ht="15.75" customHeight="1">
      <c r="A407" s="94"/>
      <c r="B407" s="94"/>
      <c r="C407" s="94"/>
      <c r="D407" s="81"/>
      <c r="E407" s="94"/>
      <c r="F407" s="94"/>
      <c r="H407" s="81"/>
      <c r="U407" s="492"/>
      <c r="V407" s="368"/>
      <c r="W407" s="368"/>
      <c r="X407" s="369"/>
    </row>
    <row r="408" ht="15.75" customHeight="1">
      <c r="A408" s="94"/>
      <c r="B408" s="94"/>
      <c r="C408" s="94"/>
      <c r="D408" s="81"/>
      <c r="E408" s="94"/>
      <c r="F408" s="94"/>
      <c r="H408" s="81"/>
      <c r="U408" s="492"/>
      <c r="V408" s="368"/>
      <c r="W408" s="368"/>
      <c r="X408" s="369"/>
    </row>
    <row r="409" ht="15.75" customHeight="1">
      <c r="A409" s="94"/>
      <c r="B409" s="94"/>
      <c r="C409" s="94"/>
      <c r="D409" s="81"/>
      <c r="E409" s="94"/>
      <c r="F409" s="94"/>
      <c r="H409" s="81"/>
      <c r="U409" s="492"/>
      <c r="V409" s="368"/>
      <c r="W409" s="368"/>
      <c r="X409" s="369"/>
    </row>
    <row r="410" ht="15.75" customHeight="1">
      <c r="A410" s="94"/>
      <c r="B410" s="94"/>
      <c r="C410" s="94"/>
      <c r="D410" s="81"/>
      <c r="E410" s="94"/>
      <c r="F410" s="94"/>
      <c r="H410" s="81"/>
      <c r="U410" s="492"/>
      <c r="V410" s="368"/>
      <c r="W410" s="368"/>
      <c r="X410" s="369"/>
    </row>
    <row r="411" ht="15.75" customHeight="1">
      <c r="A411" s="94"/>
      <c r="B411" s="94"/>
      <c r="C411" s="94"/>
      <c r="D411" s="81"/>
      <c r="E411" s="94"/>
      <c r="F411" s="94"/>
      <c r="H411" s="81"/>
      <c r="U411" s="492"/>
      <c r="V411" s="368"/>
      <c r="W411" s="368"/>
      <c r="X411" s="369"/>
    </row>
    <row r="412" ht="15.75" customHeight="1">
      <c r="A412" s="94"/>
      <c r="B412" s="94"/>
      <c r="C412" s="94"/>
      <c r="D412" s="81"/>
      <c r="E412" s="94"/>
      <c r="F412" s="94"/>
      <c r="H412" s="81"/>
      <c r="U412" s="492"/>
      <c r="V412" s="368"/>
      <c r="W412" s="368"/>
      <c r="X412" s="369"/>
    </row>
    <row r="413" ht="15.75" customHeight="1">
      <c r="A413" s="94"/>
      <c r="B413" s="94"/>
      <c r="C413" s="94"/>
      <c r="D413" s="81"/>
      <c r="E413" s="94"/>
      <c r="F413" s="94"/>
      <c r="H413" s="81"/>
      <c r="U413" s="492"/>
      <c r="V413" s="368"/>
      <c r="W413" s="368"/>
      <c r="X413" s="369"/>
    </row>
    <row r="414" ht="15.75" customHeight="1">
      <c r="A414" s="94"/>
      <c r="B414" s="94"/>
      <c r="C414" s="94"/>
      <c r="D414" s="81"/>
      <c r="E414" s="94"/>
      <c r="F414" s="94"/>
      <c r="H414" s="81"/>
      <c r="U414" s="492"/>
      <c r="V414" s="368"/>
      <c r="W414" s="368"/>
      <c r="X414" s="369"/>
    </row>
    <row r="415" ht="15.75" customHeight="1">
      <c r="A415" s="94"/>
      <c r="B415" s="94"/>
      <c r="C415" s="94"/>
      <c r="D415" s="81"/>
      <c r="E415" s="94"/>
      <c r="F415" s="94"/>
      <c r="H415" s="81"/>
      <c r="U415" s="492"/>
      <c r="V415" s="368"/>
      <c r="W415" s="368"/>
      <c r="X415" s="369"/>
    </row>
    <row r="416" ht="15.75" customHeight="1">
      <c r="A416" s="94"/>
      <c r="B416" s="94"/>
      <c r="C416" s="94"/>
      <c r="D416" s="81"/>
      <c r="E416" s="94"/>
      <c r="F416" s="94"/>
      <c r="H416" s="81"/>
      <c r="U416" s="492"/>
      <c r="V416" s="368"/>
      <c r="W416" s="368"/>
      <c r="X416" s="369"/>
    </row>
    <row r="417" ht="15.75" customHeight="1">
      <c r="A417" s="94"/>
      <c r="B417" s="94"/>
      <c r="C417" s="94"/>
      <c r="D417" s="81"/>
      <c r="E417" s="94"/>
      <c r="F417" s="94"/>
      <c r="H417" s="81"/>
      <c r="U417" s="492"/>
      <c r="V417" s="368"/>
      <c r="W417" s="368"/>
      <c r="X417" s="369"/>
    </row>
    <row r="418" ht="15.75" customHeight="1">
      <c r="A418" s="94"/>
      <c r="B418" s="94"/>
      <c r="C418" s="94"/>
      <c r="D418" s="81"/>
      <c r="E418" s="94"/>
      <c r="F418" s="94"/>
      <c r="H418" s="81"/>
      <c r="U418" s="492"/>
      <c r="V418" s="368"/>
      <c r="W418" s="368"/>
      <c r="X418" s="369"/>
    </row>
    <row r="419" ht="15.75" customHeight="1">
      <c r="A419" s="94"/>
      <c r="B419" s="94"/>
      <c r="C419" s="94"/>
      <c r="D419" s="81"/>
      <c r="E419" s="94"/>
      <c r="F419" s="94"/>
      <c r="H419" s="81"/>
      <c r="U419" s="492"/>
      <c r="V419" s="368"/>
      <c r="W419" s="368"/>
      <c r="X419" s="369"/>
    </row>
    <row r="420" ht="15.75" customHeight="1">
      <c r="A420" s="94"/>
      <c r="B420" s="94"/>
      <c r="C420" s="94"/>
      <c r="D420" s="81"/>
      <c r="E420" s="94"/>
      <c r="F420" s="94"/>
      <c r="H420" s="81"/>
      <c r="U420" s="492"/>
      <c r="V420" s="368"/>
      <c r="W420" s="368"/>
      <c r="X420" s="369"/>
    </row>
    <row r="421" ht="15.75" customHeight="1">
      <c r="A421" s="94"/>
      <c r="B421" s="94"/>
      <c r="C421" s="94"/>
      <c r="D421" s="81"/>
      <c r="E421" s="94"/>
      <c r="F421" s="94"/>
      <c r="H421" s="81"/>
      <c r="U421" s="492"/>
      <c r="V421" s="368"/>
      <c r="W421" s="368"/>
      <c r="X421" s="369"/>
    </row>
    <row r="422" ht="15.75" customHeight="1">
      <c r="A422" s="94"/>
      <c r="B422" s="94"/>
      <c r="C422" s="94"/>
      <c r="D422" s="81"/>
      <c r="E422" s="94"/>
      <c r="F422" s="94"/>
      <c r="H422" s="81"/>
      <c r="U422" s="492"/>
      <c r="V422" s="368"/>
      <c r="W422" s="368"/>
      <c r="X422" s="369"/>
    </row>
    <row r="423" ht="15.75" customHeight="1">
      <c r="A423" s="94"/>
      <c r="B423" s="94"/>
      <c r="C423" s="94"/>
      <c r="D423" s="81"/>
      <c r="E423" s="94"/>
      <c r="F423" s="94"/>
      <c r="H423" s="81"/>
      <c r="U423" s="492"/>
      <c r="V423" s="368"/>
      <c r="W423" s="368"/>
      <c r="X423" s="369"/>
    </row>
    <row r="424" ht="15.75" customHeight="1">
      <c r="A424" s="94"/>
      <c r="B424" s="94"/>
      <c r="C424" s="94"/>
      <c r="D424" s="81"/>
      <c r="E424" s="94"/>
      <c r="F424" s="94"/>
      <c r="H424" s="81"/>
      <c r="U424" s="492"/>
      <c r="V424" s="368"/>
      <c r="W424" s="368"/>
      <c r="X424" s="369"/>
    </row>
    <row r="425" ht="15.75" customHeight="1">
      <c r="A425" s="94"/>
      <c r="B425" s="94"/>
      <c r="C425" s="94"/>
      <c r="D425" s="81"/>
      <c r="E425" s="94"/>
      <c r="F425" s="94"/>
      <c r="H425" s="81"/>
      <c r="U425" s="492"/>
      <c r="V425" s="368"/>
      <c r="W425" s="368"/>
      <c r="X425" s="369"/>
    </row>
    <row r="426" ht="15.75" customHeight="1">
      <c r="A426" s="94"/>
      <c r="B426" s="94"/>
      <c r="C426" s="94"/>
      <c r="D426" s="81"/>
      <c r="E426" s="94"/>
      <c r="F426" s="94"/>
      <c r="H426" s="81"/>
      <c r="U426" s="492"/>
      <c r="V426" s="368"/>
      <c r="W426" s="368"/>
      <c r="X426" s="369"/>
    </row>
    <row r="427" ht="15.75" customHeight="1">
      <c r="A427" s="94"/>
      <c r="B427" s="94"/>
      <c r="C427" s="94"/>
      <c r="D427" s="81"/>
      <c r="E427" s="94"/>
      <c r="F427" s="94"/>
      <c r="H427" s="81"/>
      <c r="U427" s="492"/>
      <c r="V427" s="368"/>
      <c r="W427" s="368"/>
      <c r="X427" s="369"/>
    </row>
    <row r="428" ht="15.75" customHeight="1">
      <c r="A428" s="94"/>
      <c r="B428" s="94"/>
      <c r="C428" s="94"/>
      <c r="D428" s="81"/>
      <c r="E428" s="94"/>
      <c r="F428" s="94"/>
      <c r="H428" s="81"/>
      <c r="U428" s="492"/>
      <c r="V428" s="368"/>
      <c r="W428" s="368"/>
      <c r="X428" s="369"/>
    </row>
    <row r="429" ht="15.75" customHeight="1">
      <c r="A429" s="94"/>
      <c r="B429" s="94"/>
      <c r="C429" s="94"/>
      <c r="D429" s="81"/>
      <c r="E429" s="94"/>
      <c r="F429" s="94"/>
      <c r="H429" s="81"/>
      <c r="U429" s="492"/>
      <c r="V429" s="368"/>
      <c r="W429" s="368"/>
      <c r="X429" s="369"/>
    </row>
    <row r="430" ht="15.75" customHeight="1">
      <c r="A430" s="94"/>
      <c r="B430" s="94"/>
      <c r="C430" s="94"/>
      <c r="D430" s="81"/>
      <c r="E430" s="94"/>
      <c r="F430" s="94"/>
      <c r="H430" s="81"/>
      <c r="U430" s="492"/>
      <c r="V430" s="368"/>
      <c r="W430" s="368"/>
      <c r="X430" s="369"/>
    </row>
    <row r="431" ht="15.75" customHeight="1">
      <c r="A431" s="94"/>
      <c r="B431" s="94"/>
      <c r="C431" s="94"/>
      <c r="D431" s="81"/>
      <c r="E431" s="94"/>
      <c r="F431" s="94"/>
      <c r="H431" s="81"/>
      <c r="U431" s="492"/>
      <c r="V431" s="368"/>
      <c r="W431" s="368"/>
      <c r="X431" s="369"/>
    </row>
    <row r="432" ht="15.75" customHeight="1">
      <c r="A432" s="94"/>
      <c r="B432" s="94"/>
      <c r="C432" s="94"/>
      <c r="D432" s="81"/>
      <c r="E432" s="94"/>
      <c r="F432" s="94"/>
      <c r="H432" s="81"/>
      <c r="U432" s="492"/>
      <c r="V432" s="368"/>
      <c r="W432" s="368"/>
      <c r="X432" s="369"/>
    </row>
    <row r="433" ht="15.75" customHeight="1">
      <c r="A433" s="94"/>
      <c r="B433" s="94"/>
      <c r="C433" s="94"/>
      <c r="D433" s="81"/>
      <c r="E433" s="94"/>
      <c r="F433" s="94"/>
      <c r="H433" s="81"/>
      <c r="U433" s="492"/>
      <c r="V433" s="368"/>
      <c r="W433" s="368"/>
      <c r="X433" s="369"/>
    </row>
    <row r="434" ht="15.75" customHeight="1">
      <c r="A434" s="94"/>
      <c r="B434" s="94"/>
      <c r="C434" s="94"/>
      <c r="D434" s="81"/>
      <c r="E434" s="94"/>
      <c r="F434" s="94"/>
      <c r="H434" s="81"/>
      <c r="U434" s="492"/>
      <c r="V434" s="368"/>
      <c r="W434" s="368"/>
      <c r="X434" s="369"/>
    </row>
    <row r="435" ht="15.75" customHeight="1">
      <c r="A435" s="94"/>
      <c r="B435" s="94"/>
      <c r="C435" s="94"/>
      <c r="D435" s="81"/>
      <c r="E435" s="94"/>
      <c r="F435" s="94"/>
      <c r="H435" s="81"/>
      <c r="U435" s="492"/>
      <c r="V435" s="368"/>
      <c r="W435" s="368"/>
      <c r="X435" s="369"/>
    </row>
    <row r="436" ht="15.75" customHeight="1">
      <c r="A436" s="94"/>
      <c r="B436" s="94"/>
      <c r="C436" s="94"/>
      <c r="D436" s="81"/>
      <c r="E436" s="94"/>
      <c r="F436" s="94"/>
      <c r="H436" s="81"/>
      <c r="U436" s="492"/>
      <c r="V436" s="368"/>
      <c r="W436" s="368"/>
      <c r="X436" s="369"/>
    </row>
    <row r="437" ht="15.75" customHeight="1">
      <c r="A437" s="94"/>
      <c r="B437" s="94"/>
      <c r="C437" s="94"/>
      <c r="D437" s="81"/>
      <c r="E437" s="94"/>
      <c r="F437" s="94"/>
      <c r="H437" s="81"/>
      <c r="U437" s="492"/>
      <c r="V437" s="368"/>
      <c r="W437" s="368"/>
      <c r="X437" s="369"/>
    </row>
    <row r="438" ht="15.75" customHeight="1">
      <c r="A438" s="94"/>
      <c r="B438" s="94"/>
      <c r="C438" s="94"/>
      <c r="D438" s="81"/>
      <c r="E438" s="94"/>
      <c r="F438" s="94"/>
      <c r="H438" s="81"/>
      <c r="U438" s="492"/>
      <c r="V438" s="368"/>
      <c r="W438" s="368"/>
      <c r="X438" s="369"/>
    </row>
    <row r="439" ht="15.75" customHeight="1">
      <c r="A439" s="94"/>
      <c r="B439" s="94"/>
      <c r="C439" s="94"/>
      <c r="D439" s="81"/>
      <c r="E439" s="94"/>
      <c r="F439" s="94"/>
      <c r="H439" s="81"/>
      <c r="U439" s="492"/>
      <c r="V439" s="368"/>
      <c r="W439" s="368"/>
      <c r="X439" s="369"/>
    </row>
    <row r="440" ht="15.75" customHeight="1">
      <c r="A440" s="94"/>
      <c r="B440" s="94"/>
      <c r="C440" s="94"/>
      <c r="D440" s="81"/>
      <c r="E440" s="94"/>
      <c r="F440" s="94"/>
      <c r="H440" s="81"/>
      <c r="U440" s="492"/>
      <c r="V440" s="368"/>
      <c r="W440" s="368"/>
      <c r="X440" s="369"/>
    </row>
    <row r="441" ht="15.75" customHeight="1">
      <c r="A441" s="94"/>
      <c r="B441" s="94"/>
      <c r="C441" s="94"/>
      <c r="D441" s="81"/>
      <c r="E441" s="94"/>
      <c r="F441" s="94"/>
      <c r="H441" s="81"/>
      <c r="U441" s="492"/>
      <c r="V441" s="368"/>
      <c r="W441" s="368"/>
      <c r="X441" s="369"/>
    </row>
    <row r="442" ht="15.75" customHeight="1">
      <c r="A442" s="94"/>
      <c r="B442" s="94"/>
      <c r="C442" s="94"/>
      <c r="D442" s="81"/>
      <c r="E442" s="94"/>
      <c r="F442" s="94"/>
      <c r="H442" s="81"/>
      <c r="U442" s="492"/>
      <c r="V442" s="368"/>
      <c r="W442" s="368"/>
      <c r="X442" s="369"/>
    </row>
    <row r="443" ht="15.75" customHeight="1">
      <c r="A443" s="94"/>
      <c r="B443" s="94"/>
      <c r="C443" s="94"/>
      <c r="D443" s="81"/>
      <c r="E443" s="94"/>
      <c r="F443" s="94"/>
      <c r="H443" s="81"/>
      <c r="U443" s="492"/>
      <c r="V443" s="368"/>
      <c r="W443" s="368"/>
      <c r="X443" s="369"/>
    </row>
    <row r="444" ht="15.75" customHeight="1">
      <c r="A444" s="94"/>
      <c r="B444" s="94"/>
      <c r="C444" s="94"/>
      <c r="D444" s="81"/>
      <c r="E444" s="94"/>
      <c r="F444" s="94"/>
      <c r="H444" s="81"/>
      <c r="U444" s="492"/>
      <c r="V444" s="368"/>
      <c r="W444" s="368"/>
      <c r="X444" s="369"/>
    </row>
    <row r="445" ht="15.75" customHeight="1">
      <c r="A445" s="94"/>
      <c r="B445" s="94"/>
      <c r="C445" s="94"/>
      <c r="D445" s="81"/>
      <c r="E445" s="94"/>
      <c r="F445" s="94"/>
      <c r="H445" s="81"/>
      <c r="U445" s="492"/>
      <c r="V445" s="368"/>
      <c r="W445" s="368"/>
      <c r="X445" s="369"/>
    </row>
    <row r="446" ht="15.75" customHeight="1">
      <c r="A446" s="94"/>
      <c r="B446" s="94"/>
      <c r="C446" s="94"/>
      <c r="D446" s="81"/>
      <c r="E446" s="94"/>
      <c r="F446" s="94"/>
      <c r="H446" s="81"/>
      <c r="U446" s="492"/>
      <c r="V446" s="368"/>
      <c r="W446" s="368"/>
      <c r="X446" s="369"/>
    </row>
    <row r="447" ht="15.75" customHeight="1">
      <c r="A447" s="94"/>
      <c r="B447" s="94"/>
      <c r="C447" s="94"/>
      <c r="D447" s="81"/>
      <c r="E447" s="94"/>
      <c r="F447" s="94"/>
      <c r="H447" s="81"/>
      <c r="U447" s="492"/>
      <c r="V447" s="368"/>
      <c r="W447" s="368"/>
      <c r="X447" s="369"/>
    </row>
    <row r="448" ht="15.75" customHeight="1">
      <c r="A448" s="94"/>
      <c r="B448" s="94"/>
      <c r="C448" s="94"/>
      <c r="D448" s="81"/>
      <c r="E448" s="94"/>
      <c r="F448" s="94"/>
      <c r="H448" s="81"/>
      <c r="U448" s="492"/>
      <c r="V448" s="368"/>
      <c r="W448" s="368"/>
      <c r="X448" s="369"/>
    </row>
    <row r="449" ht="15.75" customHeight="1">
      <c r="A449" s="94"/>
      <c r="B449" s="94"/>
      <c r="C449" s="94"/>
      <c r="D449" s="81"/>
      <c r="E449" s="94"/>
      <c r="F449" s="94"/>
      <c r="H449" s="81"/>
      <c r="U449" s="492"/>
      <c r="V449" s="368"/>
      <c r="W449" s="368"/>
      <c r="X449" s="369"/>
    </row>
    <row r="450" ht="15.75" customHeight="1">
      <c r="A450" s="94"/>
      <c r="B450" s="94"/>
      <c r="C450" s="94"/>
      <c r="D450" s="81"/>
      <c r="E450" s="94"/>
      <c r="F450" s="94"/>
      <c r="H450" s="81"/>
      <c r="U450" s="492"/>
      <c r="V450" s="368"/>
      <c r="W450" s="368"/>
      <c r="X450" s="369"/>
    </row>
    <row r="451" ht="15.75" customHeight="1">
      <c r="A451" s="94"/>
      <c r="B451" s="94"/>
      <c r="C451" s="94"/>
      <c r="D451" s="81"/>
      <c r="E451" s="94"/>
      <c r="F451" s="94"/>
      <c r="H451" s="81"/>
      <c r="U451" s="492"/>
      <c r="V451" s="368"/>
      <c r="W451" s="368"/>
      <c r="X451" s="369"/>
    </row>
    <row r="452" ht="15.75" customHeight="1">
      <c r="A452" s="94"/>
      <c r="B452" s="94"/>
      <c r="C452" s="94"/>
      <c r="D452" s="81"/>
      <c r="E452" s="94"/>
      <c r="F452" s="94"/>
      <c r="H452" s="81"/>
      <c r="U452" s="492"/>
      <c r="V452" s="368"/>
      <c r="W452" s="368"/>
      <c r="X452" s="369"/>
    </row>
    <row r="453" ht="15.75" customHeight="1">
      <c r="A453" s="94"/>
      <c r="B453" s="94"/>
      <c r="C453" s="94"/>
      <c r="D453" s="81"/>
      <c r="E453" s="94"/>
      <c r="F453" s="94"/>
      <c r="H453" s="81"/>
      <c r="U453" s="492"/>
      <c r="V453" s="368"/>
      <c r="W453" s="368"/>
      <c r="X453" s="369"/>
    </row>
    <row r="454" ht="15.75" customHeight="1">
      <c r="A454" s="94"/>
      <c r="B454" s="94"/>
      <c r="C454" s="94"/>
      <c r="D454" s="81"/>
      <c r="E454" s="94"/>
      <c r="F454" s="94"/>
      <c r="H454" s="81"/>
      <c r="U454" s="492"/>
      <c r="V454" s="368"/>
      <c r="W454" s="368"/>
      <c r="X454" s="369"/>
    </row>
    <row r="455" ht="15.75" customHeight="1">
      <c r="A455" s="94"/>
      <c r="B455" s="94"/>
      <c r="C455" s="94"/>
      <c r="D455" s="81"/>
      <c r="E455" s="94"/>
      <c r="F455" s="94"/>
      <c r="H455" s="81"/>
      <c r="U455" s="492"/>
      <c r="V455" s="368"/>
      <c r="W455" s="368"/>
      <c r="X455" s="369"/>
    </row>
    <row r="456" ht="15.75" customHeight="1">
      <c r="A456" s="94"/>
      <c r="B456" s="94"/>
      <c r="C456" s="94"/>
      <c r="D456" s="81"/>
      <c r="E456" s="94"/>
      <c r="F456" s="94"/>
      <c r="H456" s="81"/>
      <c r="U456" s="492"/>
      <c r="V456" s="368"/>
      <c r="W456" s="368"/>
      <c r="X456" s="369"/>
    </row>
    <row r="457" ht="15.75" customHeight="1">
      <c r="A457" s="94"/>
      <c r="B457" s="94"/>
      <c r="C457" s="94"/>
      <c r="D457" s="81"/>
      <c r="E457" s="94"/>
      <c r="F457" s="94"/>
      <c r="H457" s="81"/>
      <c r="U457" s="492"/>
      <c r="V457" s="368"/>
      <c r="W457" s="368"/>
      <c r="X457" s="369"/>
    </row>
    <row r="458" ht="15.75" customHeight="1">
      <c r="A458" s="94"/>
      <c r="B458" s="94"/>
      <c r="C458" s="94"/>
      <c r="D458" s="81"/>
      <c r="E458" s="94"/>
      <c r="F458" s="94"/>
      <c r="H458" s="81"/>
      <c r="U458" s="492"/>
      <c r="V458" s="368"/>
      <c r="W458" s="368"/>
      <c r="X458" s="369"/>
    </row>
    <row r="459" ht="15.75" customHeight="1">
      <c r="A459" s="94"/>
      <c r="B459" s="94"/>
      <c r="C459" s="94"/>
      <c r="D459" s="81"/>
      <c r="E459" s="94"/>
      <c r="F459" s="94"/>
      <c r="H459" s="81"/>
      <c r="U459" s="492"/>
      <c r="V459" s="368"/>
      <c r="W459" s="368"/>
      <c r="X459" s="369"/>
    </row>
    <row r="460" ht="15.75" customHeight="1">
      <c r="A460" s="94"/>
      <c r="B460" s="94"/>
      <c r="C460" s="94"/>
      <c r="D460" s="81"/>
      <c r="E460" s="94"/>
      <c r="F460" s="94"/>
      <c r="H460" s="81"/>
      <c r="U460" s="492"/>
      <c r="V460" s="368"/>
      <c r="W460" s="368"/>
      <c r="X460" s="369"/>
    </row>
    <row r="461" ht="15.75" customHeight="1">
      <c r="A461" s="94"/>
      <c r="B461" s="94"/>
      <c r="C461" s="94"/>
      <c r="D461" s="81"/>
      <c r="E461" s="94"/>
      <c r="F461" s="94"/>
      <c r="H461" s="81"/>
      <c r="U461" s="492"/>
      <c r="V461" s="368"/>
      <c r="W461" s="368"/>
      <c r="X461" s="369"/>
    </row>
    <row r="462" ht="15.75" customHeight="1">
      <c r="A462" s="94"/>
      <c r="B462" s="94"/>
      <c r="C462" s="94"/>
      <c r="D462" s="81"/>
      <c r="E462" s="94"/>
      <c r="F462" s="94"/>
      <c r="H462" s="81"/>
      <c r="U462" s="492"/>
      <c r="V462" s="368"/>
      <c r="W462" s="368"/>
      <c r="X462" s="369"/>
    </row>
    <row r="463" ht="15.75" customHeight="1">
      <c r="A463" s="94"/>
      <c r="B463" s="94"/>
      <c r="C463" s="94"/>
      <c r="D463" s="81"/>
      <c r="E463" s="94"/>
      <c r="F463" s="94"/>
      <c r="H463" s="81"/>
      <c r="U463" s="492"/>
      <c r="V463" s="368"/>
      <c r="W463" s="368"/>
      <c r="X463" s="369"/>
    </row>
    <row r="464" ht="15.75" customHeight="1">
      <c r="A464" s="94"/>
      <c r="B464" s="94"/>
      <c r="C464" s="94"/>
      <c r="D464" s="81"/>
      <c r="E464" s="94"/>
      <c r="F464" s="94"/>
      <c r="H464" s="81"/>
      <c r="U464" s="492"/>
      <c r="V464" s="368"/>
      <c r="W464" s="368"/>
      <c r="X464" s="369"/>
    </row>
    <row r="465" ht="15.75" customHeight="1">
      <c r="A465" s="94"/>
      <c r="B465" s="94"/>
      <c r="C465" s="94"/>
      <c r="D465" s="81"/>
      <c r="E465" s="94"/>
      <c r="F465" s="94"/>
      <c r="H465" s="81"/>
      <c r="U465" s="492"/>
      <c r="V465" s="368"/>
      <c r="W465" s="368"/>
      <c r="X465" s="369"/>
    </row>
    <row r="466" ht="15.75" customHeight="1">
      <c r="A466" s="94"/>
      <c r="B466" s="94"/>
      <c r="C466" s="94"/>
      <c r="D466" s="81"/>
      <c r="E466" s="94"/>
      <c r="F466" s="94"/>
      <c r="H466" s="81"/>
      <c r="U466" s="492"/>
      <c r="V466" s="368"/>
      <c r="W466" s="368"/>
      <c r="X466" s="369"/>
    </row>
    <row r="467" ht="15.75" customHeight="1">
      <c r="A467" s="94"/>
      <c r="B467" s="94"/>
      <c r="C467" s="94"/>
      <c r="D467" s="81"/>
      <c r="E467" s="94"/>
      <c r="F467" s="94"/>
      <c r="H467" s="81"/>
      <c r="U467" s="492"/>
      <c r="V467" s="368"/>
      <c r="W467" s="368"/>
      <c r="X467" s="369"/>
    </row>
    <row r="468" ht="15.75" customHeight="1">
      <c r="A468" s="94"/>
      <c r="B468" s="94"/>
      <c r="C468" s="94"/>
      <c r="D468" s="81"/>
      <c r="E468" s="94"/>
      <c r="F468" s="94"/>
      <c r="H468" s="81"/>
      <c r="U468" s="492"/>
      <c r="V468" s="368"/>
      <c r="W468" s="368"/>
      <c r="X468" s="369"/>
    </row>
    <row r="469" ht="15.75" customHeight="1">
      <c r="A469" s="94"/>
      <c r="B469" s="94"/>
      <c r="C469" s="94"/>
      <c r="D469" s="81"/>
      <c r="E469" s="94"/>
      <c r="F469" s="94"/>
      <c r="H469" s="81"/>
      <c r="U469" s="492"/>
      <c r="V469" s="368"/>
      <c r="W469" s="368"/>
      <c r="X469" s="369"/>
    </row>
    <row r="470" ht="15.75" customHeight="1">
      <c r="A470" s="94"/>
      <c r="B470" s="94"/>
      <c r="C470" s="94"/>
      <c r="D470" s="81"/>
      <c r="E470" s="94"/>
      <c r="F470" s="94"/>
      <c r="H470" s="81"/>
      <c r="U470" s="492"/>
      <c r="V470" s="368"/>
      <c r="W470" s="368"/>
      <c r="X470" s="369"/>
    </row>
    <row r="471" ht="15.75" customHeight="1">
      <c r="A471" s="94"/>
      <c r="B471" s="94"/>
      <c r="C471" s="94"/>
      <c r="D471" s="81"/>
      <c r="E471" s="94"/>
      <c r="F471" s="94"/>
      <c r="H471" s="81"/>
      <c r="U471" s="492"/>
      <c r="V471" s="368"/>
      <c r="W471" s="368"/>
      <c r="X471" s="369"/>
    </row>
    <row r="472" ht="15.75" customHeight="1">
      <c r="A472" s="94"/>
      <c r="B472" s="94"/>
      <c r="C472" s="94"/>
      <c r="D472" s="81"/>
      <c r="E472" s="94"/>
      <c r="F472" s="94"/>
      <c r="H472" s="81"/>
      <c r="U472" s="492"/>
      <c r="V472" s="368"/>
      <c r="W472" s="368"/>
      <c r="X472" s="369"/>
    </row>
    <row r="473" ht="15.75" customHeight="1">
      <c r="A473" s="94"/>
      <c r="B473" s="94"/>
      <c r="C473" s="94"/>
      <c r="D473" s="81"/>
      <c r="E473" s="94"/>
      <c r="F473" s="94"/>
      <c r="H473" s="81"/>
      <c r="U473" s="492"/>
      <c r="V473" s="368"/>
      <c r="W473" s="368"/>
      <c r="X473" s="369"/>
    </row>
    <row r="474" ht="15.75" customHeight="1">
      <c r="A474" s="94"/>
      <c r="B474" s="94"/>
      <c r="C474" s="94"/>
      <c r="D474" s="81"/>
      <c r="E474" s="94"/>
      <c r="F474" s="94"/>
      <c r="H474" s="81"/>
      <c r="U474" s="492"/>
      <c r="V474" s="368"/>
      <c r="W474" s="368"/>
      <c r="X474" s="369"/>
    </row>
    <row r="475" ht="15.75" customHeight="1">
      <c r="A475" s="94"/>
      <c r="B475" s="94"/>
      <c r="C475" s="94"/>
      <c r="D475" s="81"/>
      <c r="E475" s="94"/>
      <c r="F475" s="94"/>
      <c r="H475" s="81"/>
      <c r="U475" s="492"/>
      <c r="V475" s="368"/>
      <c r="W475" s="368"/>
      <c r="X475" s="369"/>
    </row>
    <row r="476" ht="15.75" customHeight="1">
      <c r="A476" s="94"/>
      <c r="B476" s="94"/>
      <c r="C476" s="94"/>
      <c r="D476" s="81"/>
      <c r="E476" s="94"/>
      <c r="F476" s="94"/>
      <c r="H476" s="81"/>
      <c r="U476" s="492"/>
      <c r="V476" s="368"/>
      <c r="W476" s="368"/>
      <c r="X476" s="369"/>
    </row>
    <row r="477" ht="15.75" customHeight="1">
      <c r="A477" s="94"/>
      <c r="B477" s="94"/>
      <c r="C477" s="94"/>
      <c r="D477" s="81"/>
      <c r="E477" s="94"/>
      <c r="F477" s="94"/>
      <c r="H477" s="81"/>
      <c r="U477" s="492"/>
      <c r="V477" s="368"/>
      <c r="W477" s="368"/>
      <c r="X477" s="369"/>
    </row>
    <row r="478" ht="15.75" customHeight="1">
      <c r="A478" s="94"/>
      <c r="B478" s="94"/>
      <c r="C478" s="94"/>
      <c r="D478" s="81"/>
      <c r="E478" s="94"/>
      <c r="F478" s="94"/>
      <c r="H478" s="81"/>
      <c r="U478" s="492"/>
      <c r="V478" s="368"/>
      <c r="W478" s="368"/>
      <c r="X478" s="369"/>
    </row>
    <row r="479" ht="15.75" customHeight="1">
      <c r="A479" s="94"/>
      <c r="B479" s="94"/>
      <c r="C479" s="94"/>
      <c r="D479" s="81"/>
      <c r="E479" s="94"/>
      <c r="F479" s="94"/>
      <c r="H479" s="81"/>
      <c r="U479" s="492"/>
      <c r="V479" s="368"/>
      <c r="W479" s="368"/>
      <c r="X479" s="369"/>
    </row>
    <row r="480" ht="15.75" customHeight="1">
      <c r="A480" s="94"/>
      <c r="B480" s="94"/>
      <c r="C480" s="94"/>
      <c r="D480" s="81"/>
      <c r="E480" s="94"/>
      <c r="F480" s="94"/>
      <c r="H480" s="81"/>
      <c r="U480" s="492"/>
      <c r="V480" s="368"/>
      <c r="W480" s="368"/>
      <c r="X480" s="369"/>
    </row>
    <row r="481" ht="15.75" customHeight="1">
      <c r="A481" s="94"/>
      <c r="B481" s="94"/>
      <c r="C481" s="94"/>
      <c r="D481" s="81"/>
      <c r="E481" s="94"/>
      <c r="F481" s="94"/>
      <c r="H481" s="81"/>
      <c r="U481" s="492"/>
      <c r="V481" s="368"/>
      <c r="W481" s="368"/>
      <c r="X481" s="369"/>
    </row>
    <row r="482" ht="15.75" customHeight="1">
      <c r="A482" s="94"/>
      <c r="B482" s="94"/>
      <c r="C482" s="94"/>
      <c r="D482" s="81"/>
      <c r="E482" s="94"/>
      <c r="F482" s="94"/>
      <c r="H482" s="81"/>
      <c r="U482" s="492"/>
      <c r="V482" s="368"/>
      <c r="W482" s="368"/>
      <c r="X482" s="369"/>
    </row>
    <row r="483" ht="15.75" customHeight="1">
      <c r="A483" s="94"/>
      <c r="B483" s="94"/>
      <c r="C483" s="94"/>
      <c r="D483" s="81"/>
      <c r="E483" s="94"/>
      <c r="F483" s="94"/>
      <c r="H483" s="81"/>
      <c r="U483" s="492"/>
      <c r="V483" s="368"/>
      <c r="W483" s="368"/>
      <c r="X483" s="369"/>
    </row>
    <row r="484" ht="15.75" customHeight="1">
      <c r="A484" s="94"/>
      <c r="B484" s="94"/>
      <c r="C484" s="94"/>
      <c r="D484" s="81"/>
      <c r="E484" s="94"/>
      <c r="F484" s="94"/>
      <c r="H484" s="81"/>
      <c r="U484" s="492"/>
      <c r="V484" s="368"/>
      <c r="W484" s="368"/>
      <c r="X484" s="369"/>
    </row>
    <row r="485" ht="15.75" customHeight="1">
      <c r="A485" s="94"/>
      <c r="B485" s="94"/>
      <c r="C485" s="94"/>
      <c r="D485" s="81"/>
      <c r="E485" s="94"/>
      <c r="F485" s="94"/>
      <c r="H485" s="81"/>
      <c r="U485" s="492"/>
      <c r="V485" s="368"/>
      <c r="W485" s="368"/>
      <c r="X485" s="369"/>
    </row>
    <row r="486" ht="15.75" customHeight="1">
      <c r="A486" s="94"/>
      <c r="B486" s="94"/>
      <c r="C486" s="94"/>
      <c r="D486" s="81"/>
      <c r="E486" s="94"/>
      <c r="F486" s="94"/>
      <c r="H486" s="81"/>
      <c r="U486" s="492"/>
      <c r="V486" s="368"/>
      <c r="W486" s="368"/>
      <c r="X486" s="369"/>
    </row>
    <row r="487" ht="15.75" customHeight="1">
      <c r="A487" s="94"/>
      <c r="B487" s="94"/>
      <c r="C487" s="94"/>
      <c r="D487" s="81"/>
      <c r="E487" s="94"/>
      <c r="F487" s="94"/>
      <c r="H487" s="81"/>
      <c r="U487" s="492"/>
      <c r="V487" s="368"/>
      <c r="W487" s="368"/>
      <c r="X487" s="369"/>
    </row>
    <row r="488" ht="15.75" customHeight="1">
      <c r="A488" s="94"/>
      <c r="B488" s="94"/>
      <c r="C488" s="94"/>
      <c r="D488" s="81"/>
      <c r="E488" s="94"/>
      <c r="F488" s="94"/>
      <c r="H488" s="81"/>
      <c r="U488" s="492"/>
      <c r="V488" s="368"/>
      <c r="W488" s="368"/>
      <c r="X488" s="369"/>
    </row>
    <row r="489" ht="15.75" customHeight="1">
      <c r="A489" s="94"/>
      <c r="B489" s="94"/>
      <c r="C489" s="94"/>
      <c r="D489" s="81"/>
      <c r="E489" s="94"/>
      <c r="F489" s="94"/>
      <c r="H489" s="81"/>
      <c r="U489" s="492"/>
      <c r="V489" s="368"/>
      <c r="W489" s="368"/>
      <c r="X489" s="369"/>
    </row>
    <row r="490" ht="15.75" customHeight="1">
      <c r="A490" s="94"/>
      <c r="B490" s="94"/>
      <c r="C490" s="94"/>
      <c r="D490" s="81"/>
      <c r="E490" s="94"/>
      <c r="F490" s="94"/>
      <c r="H490" s="81"/>
      <c r="U490" s="492"/>
      <c r="V490" s="368"/>
      <c r="W490" s="368"/>
      <c r="X490" s="369"/>
    </row>
    <row r="491" ht="15.75" customHeight="1">
      <c r="A491" s="94"/>
      <c r="B491" s="94"/>
      <c r="C491" s="94"/>
      <c r="D491" s="81"/>
      <c r="E491" s="94"/>
      <c r="F491" s="94"/>
      <c r="H491" s="81"/>
      <c r="U491" s="492"/>
      <c r="V491" s="368"/>
      <c r="W491" s="368"/>
      <c r="X491" s="369"/>
    </row>
    <row r="492" ht="15.75" customHeight="1">
      <c r="A492" s="94"/>
      <c r="B492" s="94"/>
      <c r="C492" s="94"/>
      <c r="D492" s="81"/>
      <c r="E492" s="94"/>
      <c r="F492" s="94"/>
      <c r="H492" s="81"/>
      <c r="U492" s="492"/>
      <c r="V492" s="368"/>
      <c r="W492" s="368"/>
      <c r="X492" s="369"/>
    </row>
    <row r="493" ht="15.75" customHeight="1">
      <c r="A493" s="94"/>
      <c r="B493" s="94"/>
      <c r="C493" s="94"/>
      <c r="D493" s="81"/>
      <c r="E493" s="94"/>
      <c r="F493" s="94"/>
      <c r="H493" s="81"/>
      <c r="U493" s="492"/>
      <c r="V493" s="368"/>
      <c r="W493" s="368"/>
      <c r="X493" s="369"/>
    </row>
    <row r="494" ht="15.75" customHeight="1">
      <c r="A494" s="94"/>
      <c r="B494" s="94"/>
      <c r="C494" s="94"/>
      <c r="D494" s="81"/>
      <c r="E494" s="94"/>
      <c r="F494" s="94"/>
      <c r="H494" s="81"/>
      <c r="U494" s="492"/>
      <c r="V494" s="368"/>
      <c r="W494" s="368"/>
      <c r="X494" s="369"/>
    </row>
    <row r="495" ht="15.75" customHeight="1">
      <c r="A495" s="94"/>
      <c r="B495" s="94"/>
      <c r="C495" s="94"/>
      <c r="D495" s="81"/>
      <c r="E495" s="94"/>
      <c r="F495" s="94"/>
      <c r="H495" s="81"/>
      <c r="U495" s="492"/>
      <c r="V495" s="368"/>
      <c r="W495" s="368"/>
      <c r="X495" s="369"/>
    </row>
    <row r="496" ht="15.75" customHeight="1">
      <c r="A496" s="94"/>
      <c r="B496" s="94"/>
      <c r="C496" s="94"/>
      <c r="D496" s="81"/>
      <c r="E496" s="94"/>
      <c r="F496" s="94"/>
      <c r="H496" s="81"/>
      <c r="U496" s="492"/>
      <c r="V496" s="368"/>
      <c r="W496" s="368"/>
      <c r="X496" s="369"/>
    </row>
    <row r="497" ht="15.75" customHeight="1">
      <c r="A497" s="94"/>
      <c r="B497" s="94"/>
      <c r="C497" s="94"/>
      <c r="D497" s="81"/>
      <c r="E497" s="94"/>
      <c r="F497" s="94"/>
      <c r="H497" s="81"/>
      <c r="U497" s="492"/>
      <c r="V497" s="368"/>
      <c r="W497" s="368"/>
      <c r="X497" s="369"/>
    </row>
    <row r="498" ht="15.75" customHeight="1">
      <c r="A498" s="94"/>
      <c r="B498" s="94"/>
      <c r="C498" s="94"/>
      <c r="D498" s="81"/>
      <c r="E498" s="94"/>
      <c r="F498" s="94"/>
      <c r="H498" s="81"/>
      <c r="U498" s="492"/>
      <c r="V498" s="368"/>
      <c r="W498" s="368"/>
      <c r="X498" s="369"/>
    </row>
    <row r="499" ht="15.75" customHeight="1">
      <c r="A499" s="94"/>
      <c r="B499" s="94"/>
      <c r="C499" s="94"/>
      <c r="D499" s="81"/>
      <c r="E499" s="94"/>
      <c r="F499" s="94"/>
      <c r="H499" s="81"/>
      <c r="U499" s="492"/>
      <c r="V499" s="368"/>
      <c r="W499" s="368"/>
      <c r="X499" s="369"/>
    </row>
    <row r="500" ht="15.75" customHeight="1">
      <c r="A500" s="94"/>
      <c r="B500" s="94"/>
      <c r="C500" s="94"/>
      <c r="D500" s="81"/>
      <c r="E500" s="94"/>
      <c r="F500" s="94"/>
      <c r="H500" s="81"/>
      <c r="U500" s="492"/>
      <c r="V500" s="368"/>
      <c r="W500" s="368"/>
      <c r="X500" s="369"/>
    </row>
    <row r="501" ht="15.75" customHeight="1">
      <c r="A501" s="94"/>
      <c r="B501" s="94"/>
      <c r="C501" s="94"/>
      <c r="D501" s="81"/>
      <c r="E501" s="94"/>
      <c r="F501" s="94"/>
      <c r="H501" s="81"/>
      <c r="U501" s="492"/>
      <c r="V501" s="368"/>
      <c r="W501" s="368"/>
      <c r="X501" s="369"/>
    </row>
    <row r="502" ht="15.75" customHeight="1">
      <c r="A502" s="94"/>
      <c r="B502" s="94"/>
      <c r="C502" s="94"/>
      <c r="D502" s="81"/>
      <c r="E502" s="94"/>
      <c r="F502" s="94"/>
      <c r="H502" s="81"/>
      <c r="U502" s="492"/>
      <c r="V502" s="368"/>
      <c r="W502" s="368"/>
      <c r="X502" s="369"/>
    </row>
    <row r="503" ht="15.75" customHeight="1">
      <c r="A503" s="94"/>
      <c r="B503" s="94"/>
      <c r="C503" s="94"/>
      <c r="D503" s="81"/>
      <c r="E503" s="94"/>
      <c r="F503" s="94"/>
      <c r="H503" s="81"/>
      <c r="U503" s="492"/>
      <c r="V503" s="368"/>
      <c r="W503" s="368"/>
      <c r="X503" s="369"/>
    </row>
    <row r="504" ht="15.75" customHeight="1">
      <c r="A504" s="94"/>
      <c r="B504" s="94"/>
      <c r="C504" s="94"/>
      <c r="D504" s="81"/>
      <c r="E504" s="94"/>
      <c r="F504" s="94"/>
      <c r="H504" s="81"/>
      <c r="U504" s="492"/>
      <c r="V504" s="368"/>
      <c r="W504" s="368"/>
      <c r="X504" s="369"/>
    </row>
    <row r="505" ht="15.75" customHeight="1">
      <c r="A505" s="94"/>
      <c r="B505" s="94"/>
      <c r="C505" s="94"/>
      <c r="D505" s="81"/>
      <c r="E505" s="94"/>
      <c r="F505" s="94"/>
      <c r="H505" s="81"/>
      <c r="U505" s="492"/>
      <c r="V505" s="368"/>
      <c r="W505" s="368"/>
      <c r="X505" s="369"/>
    </row>
    <row r="506" ht="15.75" customHeight="1">
      <c r="A506" s="94"/>
      <c r="B506" s="94"/>
      <c r="C506" s="94"/>
      <c r="D506" s="81"/>
      <c r="E506" s="94"/>
      <c r="F506" s="94"/>
      <c r="H506" s="81"/>
      <c r="U506" s="492"/>
      <c r="V506" s="368"/>
      <c r="W506" s="368"/>
      <c r="X506" s="369"/>
    </row>
    <row r="507" ht="15.75" customHeight="1">
      <c r="A507" s="94"/>
      <c r="B507" s="94"/>
      <c r="C507" s="94"/>
      <c r="D507" s="81"/>
      <c r="E507" s="94"/>
      <c r="F507" s="94"/>
      <c r="H507" s="81"/>
      <c r="U507" s="492"/>
      <c r="V507" s="368"/>
      <c r="W507" s="368"/>
      <c r="X507" s="369"/>
    </row>
    <row r="508" ht="15.75" customHeight="1">
      <c r="A508" s="94"/>
      <c r="B508" s="94"/>
      <c r="C508" s="94"/>
      <c r="D508" s="81"/>
      <c r="E508" s="94"/>
      <c r="F508" s="94"/>
      <c r="H508" s="81"/>
      <c r="U508" s="492"/>
      <c r="V508" s="368"/>
      <c r="W508" s="368"/>
      <c r="X508" s="369"/>
    </row>
    <row r="509" ht="15.75" customHeight="1">
      <c r="A509" s="94"/>
      <c r="B509" s="94"/>
      <c r="C509" s="94"/>
      <c r="D509" s="81"/>
      <c r="E509" s="94"/>
      <c r="F509" s="94"/>
      <c r="H509" s="81"/>
      <c r="U509" s="492"/>
      <c r="V509" s="368"/>
      <c r="W509" s="368"/>
      <c r="X509" s="369"/>
    </row>
    <row r="510" ht="15.75" customHeight="1">
      <c r="A510" s="94"/>
      <c r="B510" s="94"/>
      <c r="C510" s="94"/>
      <c r="D510" s="81"/>
      <c r="E510" s="94"/>
      <c r="F510" s="94"/>
      <c r="H510" s="81"/>
      <c r="U510" s="492"/>
      <c r="V510" s="368"/>
      <c r="W510" s="368"/>
      <c r="X510" s="369"/>
    </row>
    <row r="511" ht="15.75" customHeight="1">
      <c r="A511" s="94"/>
      <c r="B511" s="94"/>
      <c r="C511" s="94"/>
      <c r="D511" s="81"/>
      <c r="E511" s="94"/>
      <c r="F511" s="94"/>
      <c r="H511" s="81"/>
      <c r="U511" s="492"/>
      <c r="V511" s="368"/>
      <c r="W511" s="368"/>
      <c r="X511" s="369"/>
    </row>
    <row r="512" ht="15.75" customHeight="1">
      <c r="A512" s="94"/>
      <c r="B512" s="94"/>
      <c r="C512" s="94"/>
      <c r="D512" s="81"/>
      <c r="E512" s="94"/>
      <c r="F512" s="94"/>
      <c r="H512" s="81"/>
      <c r="U512" s="492"/>
      <c r="V512" s="368"/>
      <c r="W512" s="368"/>
      <c r="X512" s="369"/>
    </row>
    <row r="513" ht="15.75" customHeight="1">
      <c r="A513" s="94"/>
      <c r="B513" s="94"/>
      <c r="C513" s="94"/>
      <c r="D513" s="81"/>
      <c r="E513" s="94"/>
      <c r="F513" s="94"/>
      <c r="H513" s="81"/>
      <c r="U513" s="492"/>
      <c r="V513" s="368"/>
      <c r="W513" s="368"/>
      <c r="X513" s="369"/>
    </row>
    <row r="514" ht="15.75" customHeight="1">
      <c r="A514" s="94"/>
      <c r="B514" s="94"/>
      <c r="C514" s="94"/>
      <c r="D514" s="81"/>
      <c r="E514" s="94"/>
      <c r="F514" s="94"/>
      <c r="H514" s="81"/>
      <c r="U514" s="492"/>
      <c r="V514" s="368"/>
      <c r="W514" s="368"/>
      <c r="X514" s="369"/>
    </row>
    <row r="515" ht="15.75" customHeight="1">
      <c r="A515" s="94"/>
      <c r="B515" s="94"/>
      <c r="C515" s="94"/>
      <c r="D515" s="81"/>
      <c r="E515" s="94"/>
      <c r="F515" s="94"/>
      <c r="H515" s="81"/>
      <c r="U515" s="492"/>
      <c r="V515" s="368"/>
      <c r="W515" s="368"/>
      <c r="X515" s="369"/>
    </row>
    <row r="516" ht="15.75" customHeight="1">
      <c r="A516" s="94"/>
      <c r="B516" s="94"/>
      <c r="C516" s="94"/>
      <c r="D516" s="81"/>
      <c r="E516" s="94"/>
      <c r="F516" s="94"/>
      <c r="H516" s="81"/>
      <c r="U516" s="492"/>
      <c r="V516" s="368"/>
      <c r="W516" s="368"/>
      <c r="X516" s="369"/>
    </row>
    <row r="517" ht="15.75" customHeight="1">
      <c r="A517" s="94"/>
      <c r="B517" s="94"/>
      <c r="C517" s="94"/>
      <c r="D517" s="81"/>
      <c r="E517" s="94"/>
      <c r="F517" s="94"/>
      <c r="H517" s="81"/>
      <c r="U517" s="492"/>
      <c r="V517" s="368"/>
      <c r="W517" s="368"/>
      <c r="X517" s="369"/>
    </row>
    <row r="518" ht="15.75" customHeight="1">
      <c r="A518" s="94"/>
      <c r="B518" s="94"/>
      <c r="C518" s="94"/>
      <c r="D518" s="81"/>
      <c r="E518" s="94"/>
      <c r="F518" s="94"/>
      <c r="H518" s="81"/>
      <c r="U518" s="492"/>
      <c r="V518" s="368"/>
      <c r="W518" s="368"/>
      <c r="X518" s="369"/>
    </row>
    <row r="519" ht="15.75" customHeight="1">
      <c r="A519" s="94"/>
      <c r="B519" s="94"/>
      <c r="C519" s="94"/>
      <c r="D519" s="81"/>
      <c r="E519" s="94"/>
      <c r="F519" s="94"/>
      <c r="H519" s="81"/>
      <c r="U519" s="492"/>
      <c r="V519" s="368"/>
      <c r="W519" s="368"/>
      <c r="X519" s="369"/>
    </row>
    <row r="520" ht="15.75" customHeight="1">
      <c r="A520" s="94"/>
      <c r="B520" s="94"/>
      <c r="C520" s="94"/>
      <c r="D520" s="81"/>
      <c r="E520" s="94"/>
      <c r="F520" s="94"/>
      <c r="H520" s="81"/>
      <c r="U520" s="492"/>
      <c r="V520" s="368"/>
      <c r="W520" s="368"/>
      <c r="X520" s="369"/>
    </row>
    <row r="521" ht="15.75" customHeight="1">
      <c r="A521" s="94"/>
      <c r="B521" s="94"/>
      <c r="C521" s="94"/>
      <c r="D521" s="81"/>
      <c r="E521" s="94"/>
      <c r="F521" s="94"/>
      <c r="H521" s="81"/>
      <c r="U521" s="492"/>
      <c r="V521" s="368"/>
      <c r="W521" s="368"/>
      <c r="X521" s="369"/>
    </row>
    <row r="522" ht="15.75" customHeight="1">
      <c r="A522" s="94"/>
      <c r="B522" s="94"/>
      <c r="C522" s="94"/>
      <c r="D522" s="81"/>
      <c r="E522" s="94"/>
      <c r="F522" s="94"/>
      <c r="H522" s="81"/>
      <c r="U522" s="492"/>
      <c r="V522" s="368"/>
      <c r="W522" s="368"/>
      <c r="X522" s="369"/>
    </row>
    <row r="523" ht="15.75" customHeight="1">
      <c r="A523" s="94"/>
      <c r="B523" s="94"/>
      <c r="C523" s="94"/>
      <c r="D523" s="81"/>
      <c r="E523" s="94"/>
      <c r="F523" s="94"/>
      <c r="H523" s="81"/>
      <c r="U523" s="492"/>
      <c r="V523" s="368"/>
      <c r="W523" s="368"/>
      <c r="X523" s="369"/>
    </row>
    <row r="524" ht="15.75" customHeight="1">
      <c r="A524" s="94"/>
      <c r="B524" s="94"/>
      <c r="C524" s="94"/>
      <c r="D524" s="81"/>
      <c r="E524" s="94"/>
      <c r="F524" s="94"/>
      <c r="H524" s="81"/>
      <c r="U524" s="492"/>
      <c r="V524" s="368"/>
      <c r="W524" s="368"/>
      <c r="X524" s="369"/>
    </row>
    <row r="525" ht="15.75" customHeight="1">
      <c r="A525" s="94"/>
      <c r="B525" s="94"/>
      <c r="C525" s="94"/>
      <c r="D525" s="81"/>
      <c r="E525" s="94"/>
      <c r="F525" s="94"/>
      <c r="H525" s="81"/>
      <c r="U525" s="492"/>
      <c r="V525" s="368"/>
      <c r="W525" s="368"/>
      <c r="X525" s="369"/>
    </row>
    <row r="526" ht="15.75" customHeight="1">
      <c r="A526" s="94"/>
      <c r="B526" s="94"/>
      <c r="C526" s="94"/>
      <c r="D526" s="81"/>
      <c r="E526" s="94"/>
      <c r="F526" s="94"/>
      <c r="H526" s="81"/>
      <c r="U526" s="492"/>
      <c r="V526" s="368"/>
      <c r="W526" s="368"/>
      <c r="X526" s="369"/>
    </row>
    <row r="527" ht="15.75" customHeight="1">
      <c r="A527" s="94"/>
      <c r="B527" s="94"/>
      <c r="C527" s="94"/>
      <c r="D527" s="81"/>
      <c r="E527" s="94"/>
      <c r="F527" s="94"/>
      <c r="H527" s="81"/>
      <c r="U527" s="492"/>
      <c r="V527" s="368"/>
      <c r="W527" s="368"/>
      <c r="X527" s="369"/>
    </row>
    <row r="528" ht="15.75" customHeight="1">
      <c r="A528" s="94"/>
      <c r="B528" s="94"/>
      <c r="C528" s="94"/>
      <c r="D528" s="81"/>
      <c r="E528" s="94"/>
      <c r="F528" s="94"/>
      <c r="H528" s="81"/>
      <c r="U528" s="492"/>
      <c r="V528" s="368"/>
      <c r="W528" s="368"/>
      <c r="X528" s="369"/>
    </row>
    <row r="529" ht="15.75" customHeight="1">
      <c r="A529" s="94"/>
      <c r="B529" s="94"/>
      <c r="C529" s="94"/>
      <c r="D529" s="81"/>
      <c r="E529" s="94"/>
      <c r="F529" s="94"/>
      <c r="H529" s="81"/>
      <c r="U529" s="492"/>
      <c r="V529" s="368"/>
      <c r="W529" s="368"/>
      <c r="X529" s="369"/>
    </row>
    <row r="530" ht="15.75" customHeight="1">
      <c r="A530" s="94"/>
      <c r="B530" s="94"/>
      <c r="C530" s="94"/>
      <c r="D530" s="81"/>
      <c r="E530" s="94"/>
      <c r="F530" s="94"/>
      <c r="H530" s="81"/>
      <c r="U530" s="492"/>
      <c r="V530" s="368"/>
      <c r="W530" s="368"/>
      <c r="X530" s="369"/>
    </row>
    <row r="531" ht="15.75" customHeight="1">
      <c r="A531" s="94"/>
      <c r="B531" s="94"/>
      <c r="C531" s="94"/>
      <c r="D531" s="81"/>
      <c r="E531" s="94"/>
      <c r="F531" s="94"/>
      <c r="H531" s="81"/>
      <c r="U531" s="492"/>
      <c r="V531" s="368"/>
      <c r="W531" s="368"/>
      <c r="X531" s="369"/>
    </row>
    <row r="532" ht="15.75" customHeight="1">
      <c r="A532" s="94"/>
      <c r="B532" s="94"/>
      <c r="C532" s="94"/>
      <c r="D532" s="81"/>
      <c r="E532" s="94"/>
      <c r="F532" s="94"/>
      <c r="H532" s="81"/>
      <c r="U532" s="492"/>
      <c r="V532" s="368"/>
      <c r="W532" s="368"/>
      <c r="X532" s="369"/>
    </row>
    <row r="533" ht="15.75" customHeight="1">
      <c r="A533" s="94"/>
      <c r="B533" s="94"/>
      <c r="C533" s="94"/>
      <c r="D533" s="81"/>
      <c r="E533" s="94"/>
      <c r="F533" s="94"/>
      <c r="H533" s="81"/>
      <c r="U533" s="492"/>
      <c r="V533" s="368"/>
      <c r="W533" s="368"/>
      <c r="X533" s="369"/>
    </row>
    <row r="534" ht="15.75" customHeight="1">
      <c r="A534" s="94"/>
      <c r="B534" s="94"/>
      <c r="C534" s="94"/>
      <c r="D534" s="81"/>
      <c r="E534" s="94"/>
      <c r="F534" s="94"/>
      <c r="H534" s="81"/>
      <c r="U534" s="492"/>
      <c r="V534" s="368"/>
      <c r="W534" s="368"/>
      <c r="X534" s="369"/>
    </row>
    <row r="535" ht="15.75" customHeight="1">
      <c r="A535" s="94"/>
      <c r="B535" s="94"/>
      <c r="C535" s="94"/>
      <c r="D535" s="81"/>
      <c r="E535" s="94"/>
      <c r="F535" s="94"/>
      <c r="H535" s="81"/>
      <c r="U535" s="492"/>
      <c r="V535" s="368"/>
      <c r="W535" s="368"/>
      <c r="X535" s="369"/>
    </row>
    <row r="536" ht="15.75" customHeight="1">
      <c r="A536" s="94"/>
      <c r="B536" s="94"/>
      <c r="C536" s="94"/>
      <c r="D536" s="81"/>
      <c r="E536" s="94"/>
      <c r="F536" s="94"/>
      <c r="H536" s="81"/>
      <c r="U536" s="492"/>
      <c r="V536" s="368"/>
      <c r="W536" s="368"/>
      <c r="X536" s="369"/>
    </row>
    <row r="537" ht="15.75" customHeight="1">
      <c r="A537" s="94"/>
      <c r="B537" s="94"/>
      <c r="C537" s="94"/>
      <c r="D537" s="81"/>
      <c r="E537" s="94"/>
      <c r="F537" s="94"/>
      <c r="H537" s="81"/>
      <c r="U537" s="492"/>
      <c r="V537" s="368"/>
      <c r="W537" s="368"/>
      <c r="X537" s="369"/>
    </row>
    <row r="538" ht="15.75" customHeight="1">
      <c r="A538" s="94"/>
      <c r="B538" s="94"/>
      <c r="C538" s="94"/>
      <c r="D538" s="81"/>
      <c r="E538" s="94"/>
      <c r="F538" s="94"/>
      <c r="H538" s="81"/>
      <c r="U538" s="492"/>
      <c r="V538" s="368"/>
      <c r="W538" s="368"/>
      <c r="X538" s="369"/>
    </row>
    <row r="539" ht="15.75" customHeight="1">
      <c r="A539" s="94"/>
      <c r="B539" s="94"/>
      <c r="C539" s="94"/>
      <c r="D539" s="81"/>
      <c r="E539" s="94"/>
      <c r="F539" s="94"/>
      <c r="H539" s="81"/>
      <c r="U539" s="492"/>
      <c r="V539" s="368"/>
      <c r="W539" s="368"/>
      <c r="X539" s="369"/>
    </row>
    <row r="540" ht="15.75" customHeight="1">
      <c r="A540" s="94"/>
      <c r="B540" s="94"/>
      <c r="C540" s="94"/>
      <c r="D540" s="81"/>
      <c r="E540" s="94"/>
      <c r="F540" s="94"/>
      <c r="H540" s="81"/>
      <c r="U540" s="492"/>
      <c r="V540" s="368"/>
      <c r="W540" s="368"/>
      <c r="X540" s="369"/>
    </row>
    <row r="541" ht="15.75" customHeight="1">
      <c r="A541" s="94"/>
      <c r="B541" s="94"/>
      <c r="C541" s="94"/>
      <c r="D541" s="81"/>
      <c r="E541" s="94"/>
      <c r="F541" s="94"/>
      <c r="H541" s="81"/>
      <c r="U541" s="492"/>
      <c r="V541" s="368"/>
      <c r="W541" s="368"/>
      <c r="X541" s="369"/>
    </row>
    <row r="542" ht="15.75" customHeight="1">
      <c r="A542" s="94"/>
      <c r="B542" s="94"/>
      <c r="C542" s="94"/>
      <c r="D542" s="81"/>
      <c r="E542" s="94"/>
      <c r="F542" s="94"/>
      <c r="H542" s="81"/>
      <c r="U542" s="492"/>
      <c r="V542" s="368"/>
      <c r="W542" s="368"/>
      <c r="X542" s="369"/>
    </row>
    <row r="543" ht="15.75" customHeight="1">
      <c r="A543" s="94"/>
      <c r="B543" s="94"/>
      <c r="C543" s="94"/>
      <c r="D543" s="81"/>
      <c r="E543" s="94"/>
      <c r="F543" s="94"/>
      <c r="H543" s="81"/>
      <c r="U543" s="492"/>
      <c r="V543" s="368"/>
      <c r="W543" s="368"/>
      <c r="X543" s="369"/>
    </row>
    <row r="544" ht="15.75" customHeight="1">
      <c r="A544" s="94"/>
      <c r="B544" s="94"/>
      <c r="C544" s="94"/>
      <c r="D544" s="81"/>
      <c r="E544" s="94"/>
      <c r="F544" s="94"/>
      <c r="H544" s="81"/>
      <c r="U544" s="492"/>
      <c r="V544" s="368"/>
      <c r="W544" s="368"/>
      <c r="X544" s="369"/>
    </row>
    <row r="545" ht="15.75" customHeight="1">
      <c r="A545" s="94"/>
      <c r="B545" s="94"/>
      <c r="C545" s="94"/>
      <c r="D545" s="81"/>
      <c r="E545" s="94"/>
      <c r="F545" s="94"/>
      <c r="H545" s="81"/>
      <c r="U545" s="492"/>
      <c r="V545" s="368"/>
      <c r="W545" s="368"/>
      <c r="X545" s="369"/>
    </row>
    <row r="546" ht="15.75" customHeight="1">
      <c r="A546" s="94"/>
      <c r="B546" s="94"/>
      <c r="C546" s="94"/>
      <c r="D546" s="81"/>
      <c r="E546" s="94"/>
      <c r="F546" s="94"/>
      <c r="H546" s="81"/>
      <c r="U546" s="492"/>
      <c r="V546" s="368"/>
      <c r="W546" s="368"/>
      <c r="X546" s="369"/>
    </row>
    <row r="547" ht="15.75" customHeight="1">
      <c r="A547" s="94"/>
      <c r="B547" s="94"/>
      <c r="C547" s="94"/>
      <c r="D547" s="81"/>
      <c r="E547" s="94"/>
      <c r="F547" s="94"/>
      <c r="H547" s="81"/>
      <c r="U547" s="492"/>
      <c r="V547" s="368"/>
      <c r="W547" s="368"/>
      <c r="X547" s="369"/>
    </row>
    <row r="548" ht="15.75" customHeight="1">
      <c r="A548" s="94"/>
      <c r="B548" s="94"/>
      <c r="C548" s="94"/>
      <c r="D548" s="81"/>
      <c r="E548" s="94"/>
      <c r="F548" s="94"/>
      <c r="H548" s="81"/>
      <c r="U548" s="492"/>
      <c r="V548" s="368"/>
      <c r="W548" s="368"/>
      <c r="X548" s="369"/>
    </row>
    <row r="549" ht="15.75" customHeight="1">
      <c r="A549" s="94"/>
      <c r="B549" s="94"/>
      <c r="C549" s="94"/>
      <c r="D549" s="81"/>
      <c r="E549" s="94"/>
      <c r="F549" s="94"/>
      <c r="H549" s="81"/>
      <c r="U549" s="492"/>
      <c r="V549" s="368"/>
      <c r="W549" s="368"/>
      <c r="X549" s="369"/>
    </row>
    <row r="550" ht="15.75" customHeight="1">
      <c r="A550" s="94"/>
      <c r="B550" s="94"/>
      <c r="C550" s="94"/>
      <c r="D550" s="81"/>
      <c r="E550" s="94"/>
      <c r="F550" s="94"/>
      <c r="H550" s="81"/>
      <c r="U550" s="492"/>
      <c r="V550" s="368"/>
      <c r="W550" s="368"/>
      <c r="X550" s="369"/>
    </row>
    <row r="551" ht="15.75" customHeight="1">
      <c r="A551" s="94"/>
      <c r="B551" s="94"/>
      <c r="C551" s="94"/>
      <c r="D551" s="81"/>
      <c r="E551" s="94"/>
      <c r="F551" s="94"/>
      <c r="H551" s="81"/>
      <c r="U551" s="492"/>
      <c r="V551" s="368"/>
      <c r="W551" s="368"/>
      <c r="X551" s="369"/>
    </row>
    <row r="552" ht="15.75" customHeight="1">
      <c r="A552" s="94"/>
      <c r="B552" s="94"/>
      <c r="C552" s="94"/>
      <c r="D552" s="81"/>
      <c r="E552" s="94"/>
      <c r="F552" s="94"/>
      <c r="H552" s="81"/>
      <c r="U552" s="492"/>
      <c r="V552" s="368"/>
      <c r="W552" s="368"/>
      <c r="X552" s="369"/>
    </row>
    <row r="553" ht="15.75" customHeight="1">
      <c r="A553" s="94"/>
      <c r="B553" s="94"/>
      <c r="C553" s="94"/>
      <c r="D553" s="81"/>
      <c r="E553" s="94"/>
      <c r="F553" s="94"/>
      <c r="H553" s="81"/>
      <c r="U553" s="492"/>
      <c r="V553" s="368"/>
      <c r="W553" s="368"/>
      <c r="X553" s="369"/>
    </row>
    <row r="554" ht="15.75" customHeight="1">
      <c r="A554" s="94"/>
      <c r="B554" s="94"/>
      <c r="C554" s="94"/>
      <c r="D554" s="81"/>
      <c r="E554" s="94"/>
      <c r="F554" s="94"/>
      <c r="H554" s="81"/>
      <c r="U554" s="492"/>
      <c r="V554" s="368"/>
      <c r="W554" s="368"/>
      <c r="X554" s="369"/>
    </row>
    <row r="555" ht="15.75" customHeight="1">
      <c r="A555" s="94"/>
      <c r="B555" s="94"/>
      <c r="C555" s="94"/>
      <c r="D555" s="81"/>
      <c r="E555" s="94"/>
      <c r="F555" s="94"/>
      <c r="H555" s="81"/>
      <c r="U555" s="492"/>
      <c r="V555" s="368"/>
      <c r="W555" s="368"/>
      <c r="X555" s="369"/>
    </row>
    <row r="556" ht="15.75" customHeight="1">
      <c r="A556" s="94"/>
      <c r="B556" s="94"/>
      <c r="C556" s="94"/>
      <c r="D556" s="81"/>
      <c r="E556" s="94"/>
      <c r="F556" s="94"/>
      <c r="H556" s="81"/>
      <c r="U556" s="492"/>
      <c r="V556" s="368"/>
      <c r="W556" s="368"/>
      <c r="X556" s="369"/>
    </row>
    <row r="557" ht="15.75" customHeight="1">
      <c r="A557" s="94"/>
      <c r="B557" s="94"/>
      <c r="C557" s="94"/>
      <c r="D557" s="81"/>
      <c r="E557" s="94"/>
      <c r="F557" s="94"/>
      <c r="H557" s="81"/>
      <c r="U557" s="492"/>
      <c r="V557" s="368"/>
      <c r="W557" s="368"/>
      <c r="X557" s="369"/>
    </row>
    <row r="558" ht="15.75" customHeight="1">
      <c r="A558" s="94"/>
      <c r="B558" s="94"/>
      <c r="C558" s="94"/>
      <c r="D558" s="81"/>
      <c r="E558" s="94"/>
      <c r="F558" s="94"/>
      <c r="H558" s="81"/>
      <c r="U558" s="492"/>
      <c r="V558" s="368"/>
      <c r="W558" s="368"/>
      <c r="X558" s="369"/>
    </row>
    <row r="559" ht="15.75" customHeight="1">
      <c r="A559" s="94"/>
      <c r="B559" s="94"/>
      <c r="C559" s="94"/>
      <c r="D559" s="81"/>
      <c r="E559" s="94"/>
      <c r="F559" s="94"/>
      <c r="H559" s="81"/>
      <c r="U559" s="492"/>
      <c r="V559" s="368"/>
      <c r="W559" s="368"/>
      <c r="X559" s="369"/>
    </row>
    <row r="560" ht="15.75" customHeight="1">
      <c r="A560" s="94"/>
      <c r="B560" s="94"/>
      <c r="C560" s="94"/>
      <c r="D560" s="81"/>
      <c r="E560" s="94"/>
      <c r="F560" s="94"/>
      <c r="H560" s="81"/>
      <c r="U560" s="492"/>
      <c r="V560" s="368"/>
      <c r="W560" s="368"/>
      <c r="X560" s="369"/>
    </row>
    <row r="561" ht="15.75" customHeight="1">
      <c r="A561" s="94"/>
      <c r="B561" s="94"/>
      <c r="C561" s="94"/>
      <c r="D561" s="81"/>
      <c r="E561" s="94"/>
      <c r="F561" s="94"/>
      <c r="H561" s="81"/>
      <c r="U561" s="492"/>
      <c r="V561" s="368"/>
      <c r="W561" s="368"/>
      <c r="X561" s="369"/>
    </row>
    <row r="562" ht="15.75" customHeight="1">
      <c r="A562" s="94"/>
      <c r="B562" s="94"/>
      <c r="C562" s="94"/>
      <c r="D562" s="81"/>
      <c r="E562" s="94"/>
      <c r="F562" s="94"/>
      <c r="H562" s="81"/>
      <c r="U562" s="492"/>
      <c r="V562" s="368"/>
      <c r="W562" s="368"/>
      <c r="X562" s="369"/>
    </row>
    <row r="563" ht="15.75" customHeight="1">
      <c r="A563" s="94"/>
      <c r="B563" s="94"/>
      <c r="C563" s="94"/>
      <c r="D563" s="81"/>
      <c r="E563" s="94"/>
      <c r="F563" s="94"/>
      <c r="H563" s="81"/>
      <c r="U563" s="492"/>
      <c r="V563" s="368"/>
      <c r="W563" s="368"/>
      <c r="X563" s="369"/>
    </row>
    <row r="564" ht="15.75" customHeight="1">
      <c r="A564" s="94"/>
      <c r="B564" s="94"/>
      <c r="C564" s="94"/>
      <c r="D564" s="81"/>
      <c r="E564" s="94"/>
      <c r="F564" s="94"/>
      <c r="H564" s="81"/>
      <c r="U564" s="492"/>
      <c r="V564" s="368"/>
      <c r="W564" s="368"/>
      <c r="X564" s="369"/>
    </row>
    <row r="565" ht="15.75" customHeight="1">
      <c r="A565" s="94"/>
      <c r="B565" s="94"/>
      <c r="C565" s="94"/>
      <c r="D565" s="81"/>
      <c r="E565" s="94"/>
      <c r="F565" s="94"/>
      <c r="H565" s="81"/>
      <c r="U565" s="492"/>
      <c r="V565" s="368"/>
      <c r="W565" s="368"/>
      <c r="X565" s="369"/>
    </row>
    <row r="566" ht="15.75" customHeight="1">
      <c r="A566" s="94"/>
      <c r="B566" s="94"/>
      <c r="C566" s="94"/>
      <c r="D566" s="81"/>
      <c r="E566" s="94"/>
      <c r="F566" s="94"/>
      <c r="H566" s="81"/>
      <c r="U566" s="492"/>
      <c r="V566" s="368"/>
      <c r="W566" s="368"/>
      <c r="X566" s="369"/>
    </row>
    <row r="567" ht="15.75" customHeight="1">
      <c r="A567" s="94"/>
      <c r="B567" s="94"/>
      <c r="C567" s="94"/>
      <c r="D567" s="81"/>
      <c r="E567" s="94"/>
      <c r="F567" s="94"/>
      <c r="H567" s="81"/>
      <c r="U567" s="492"/>
      <c r="V567" s="368"/>
      <c r="W567" s="368"/>
      <c r="X567" s="369"/>
    </row>
    <row r="568" ht="15.75" customHeight="1">
      <c r="A568" s="94"/>
      <c r="B568" s="94"/>
      <c r="C568" s="94"/>
      <c r="D568" s="81"/>
      <c r="E568" s="94"/>
      <c r="F568" s="94"/>
      <c r="H568" s="81"/>
      <c r="U568" s="492"/>
      <c r="V568" s="368"/>
      <c r="W568" s="368"/>
      <c r="X568" s="369"/>
    </row>
    <row r="569" ht="15.75" customHeight="1">
      <c r="A569" s="94"/>
      <c r="B569" s="94"/>
      <c r="C569" s="94"/>
      <c r="D569" s="81"/>
      <c r="E569" s="94"/>
      <c r="F569" s="94"/>
      <c r="H569" s="81"/>
      <c r="U569" s="492"/>
      <c r="V569" s="368"/>
      <c r="W569" s="368"/>
      <c r="X569" s="369"/>
    </row>
    <row r="570" ht="15.75" customHeight="1">
      <c r="A570" s="94"/>
      <c r="B570" s="94"/>
      <c r="C570" s="94"/>
      <c r="D570" s="81"/>
      <c r="E570" s="94"/>
      <c r="F570" s="94"/>
      <c r="H570" s="81"/>
      <c r="U570" s="492"/>
      <c r="V570" s="368"/>
      <c r="W570" s="368"/>
      <c r="X570" s="369"/>
    </row>
    <row r="571" ht="15.75" customHeight="1">
      <c r="A571" s="94"/>
      <c r="B571" s="94"/>
      <c r="C571" s="94"/>
      <c r="D571" s="81"/>
      <c r="E571" s="94"/>
      <c r="F571" s="94"/>
      <c r="H571" s="81"/>
      <c r="U571" s="492"/>
      <c r="V571" s="368"/>
      <c r="W571" s="368"/>
      <c r="X571" s="369"/>
    </row>
    <row r="572" ht="15.75" customHeight="1">
      <c r="A572" s="94"/>
      <c r="B572" s="94"/>
      <c r="C572" s="94"/>
      <c r="D572" s="81"/>
      <c r="E572" s="94"/>
      <c r="F572" s="94"/>
      <c r="H572" s="81"/>
      <c r="U572" s="492"/>
      <c r="V572" s="368"/>
      <c r="W572" s="368"/>
      <c r="X572" s="369"/>
    </row>
    <row r="573" ht="15.75" customHeight="1">
      <c r="A573" s="94"/>
      <c r="B573" s="94"/>
      <c r="C573" s="94"/>
      <c r="D573" s="81"/>
      <c r="E573" s="94"/>
      <c r="F573" s="94"/>
      <c r="H573" s="81"/>
      <c r="U573" s="492"/>
      <c r="V573" s="368"/>
      <c r="W573" s="368"/>
      <c r="X573" s="369"/>
    </row>
    <row r="574" ht="15.75" customHeight="1">
      <c r="A574" s="94"/>
      <c r="B574" s="94"/>
      <c r="C574" s="94"/>
      <c r="D574" s="81"/>
      <c r="E574" s="94"/>
      <c r="F574" s="94"/>
      <c r="H574" s="81"/>
      <c r="U574" s="492"/>
      <c r="V574" s="368"/>
      <c r="W574" s="368"/>
      <c r="X574" s="369"/>
    </row>
    <row r="575" ht="15.75" customHeight="1">
      <c r="A575" s="94"/>
      <c r="B575" s="94"/>
      <c r="C575" s="94"/>
      <c r="D575" s="81"/>
      <c r="E575" s="94"/>
      <c r="F575" s="94"/>
      <c r="H575" s="81"/>
      <c r="U575" s="492"/>
      <c r="V575" s="368"/>
      <c r="W575" s="368"/>
      <c r="X575" s="369"/>
    </row>
    <row r="576" ht="15.75" customHeight="1">
      <c r="A576" s="94"/>
      <c r="B576" s="94"/>
      <c r="C576" s="94"/>
      <c r="D576" s="81"/>
      <c r="E576" s="94"/>
      <c r="F576" s="94"/>
      <c r="H576" s="81"/>
      <c r="U576" s="492"/>
      <c r="V576" s="368"/>
      <c r="W576" s="368"/>
      <c r="X576" s="369"/>
    </row>
    <row r="577" ht="15.75" customHeight="1">
      <c r="A577" s="94"/>
      <c r="B577" s="94"/>
      <c r="C577" s="94"/>
      <c r="D577" s="81"/>
      <c r="E577" s="94"/>
      <c r="F577" s="94"/>
      <c r="H577" s="81"/>
      <c r="U577" s="492"/>
      <c r="V577" s="368"/>
      <c r="W577" s="368"/>
      <c r="X577" s="369"/>
    </row>
    <row r="578" ht="15.75" customHeight="1">
      <c r="A578" s="94"/>
      <c r="B578" s="94"/>
      <c r="C578" s="94"/>
      <c r="D578" s="81"/>
      <c r="E578" s="94"/>
      <c r="F578" s="94"/>
      <c r="H578" s="81"/>
      <c r="U578" s="492"/>
      <c r="V578" s="368"/>
      <c r="W578" s="368"/>
      <c r="X578" s="369"/>
    </row>
    <row r="579" ht="15.75" customHeight="1">
      <c r="A579" s="94"/>
      <c r="B579" s="94"/>
      <c r="C579" s="94"/>
      <c r="D579" s="81"/>
      <c r="E579" s="94"/>
      <c r="F579" s="94"/>
      <c r="H579" s="81"/>
      <c r="U579" s="492"/>
      <c r="V579" s="368"/>
      <c r="W579" s="368"/>
      <c r="X579" s="369"/>
    </row>
    <row r="580" ht="15.75" customHeight="1">
      <c r="A580" s="94"/>
      <c r="B580" s="94"/>
      <c r="C580" s="94"/>
      <c r="D580" s="81"/>
      <c r="E580" s="94"/>
      <c r="F580" s="94"/>
      <c r="H580" s="81"/>
      <c r="U580" s="492"/>
      <c r="V580" s="368"/>
      <c r="W580" s="368"/>
      <c r="X580" s="369"/>
    </row>
    <row r="581" ht="15.75" customHeight="1">
      <c r="A581" s="94"/>
      <c r="B581" s="94"/>
      <c r="C581" s="94"/>
      <c r="D581" s="81"/>
      <c r="E581" s="94"/>
      <c r="F581" s="94"/>
      <c r="H581" s="81"/>
      <c r="U581" s="492"/>
      <c r="V581" s="368"/>
      <c r="W581" s="368"/>
      <c r="X581" s="369"/>
    </row>
    <row r="582" ht="15.75" customHeight="1">
      <c r="A582" s="94"/>
      <c r="B582" s="94"/>
      <c r="C582" s="94"/>
      <c r="D582" s="81"/>
      <c r="E582" s="94"/>
      <c r="F582" s="94"/>
      <c r="H582" s="81"/>
      <c r="U582" s="492"/>
      <c r="V582" s="368"/>
      <c r="W582" s="368"/>
      <c r="X582" s="369"/>
    </row>
    <row r="583" ht="15.75" customHeight="1">
      <c r="A583" s="94"/>
      <c r="B583" s="94"/>
      <c r="C583" s="94"/>
      <c r="D583" s="81"/>
      <c r="E583" s="94"/>
      <c r="F583" s="94"/>
      <c r="H583" s="81"/>
      <c r="U583" s="492"/>
      <c r="V583" s="368"/>
      <c r="W583" s="368"/>
      <c r="X583" s="369"/>
    </row>
    <row r="584" ht="15.75" customHeight="1">
      <c r="A584" s="94"/>
      <c r="B584" s="94"/>
      <c r="C584" s="94"/>
      <c r="D584" s="81"/>
      <c r="E584" s="94"/>
      <c r="F584" s="94"/>
      <c r="H584" s="81"/>
      <c r="U584" s="492"/>
      <c r="V584" s="368"/>
      <c r="W584" s="368"/>
      <c r="X584" s="369"/>
    </row>
    <row r="585" ht="15.75" customHeight="1">
      <c r="A585" s="94"/>
      <c r="B585" s="94"/>
      <c r="C585" s="94"/>
      <c r="D585" s="81"/>
      <c r="E585" s="94"/>
      <c r="F585" s="94"/>
      <c r="H585" s="81"/>
      <c r="U585" s="492"/>
      <c r="V585" s="368"/>
      <c r="W585" s="368"/>
      <c r="X585" s="369"/>
    </row>
    <row r="586" ht="15.75" customHeight="1">
      <c r="A586" s="94"/>
      <c r="B586" s="94"/>
      <c r="C586" s="94"/>
      <c r="D586" s="81"/>
      <c r="E586" s="94"/>
      <c r="F586" s="94"/>
      <c r="H586" s="81"/>
      <c r="U586" s="492"/>
      <c r="V586" s="368"/>
      <c r="W586" s="368"/>
      <c r="X586" s="369"/>
    </row>
    <row r="587" ht="15.75" customHeight="1">
      <c r="A587" s="94"/>
      <c r="B587" s="94"/>
      <c r="C587" s="94"/>
      <c r="D587" s="81"/>
      <c r="E587" s="94"/>
      <c r="F587" s="94"/>
      <c r="H587" s="81"/>
      <c r="U587" s="492"/>
      <c r="V587" s="368"/>
      <c r="W587" s="368"/>
      <c r="X587" s="369"/>
    </row>
    <row r="588" ht="15.75" customHeight="1">
      <c r="A588" s="94"/>
      <c r="B588" s="94"/>
      <c r="C588" s="94"/>
      <c r="D588" s="81"/>
      <c r="E588" s="94"/>
      <c r="F588" s="94"/>
      <c r="H588" s="81"/>
      <c r="U588" s="492"/>
      <c r="V588" s="368"/>
      <c r="W588" s="368"/>
      <c r="X588" s="369"/>
    </row>
    <row r="589" ht="15.75" customHeight="1">
      <c r="A589" s="94"/>
      <c r="B589" s="94"/>
      <c r="C589" s="94"/>
      <c r="D589" s="81"/>
      <c r="E589" s="94"/>
      <c r="F589" s="94"/>
      <c r="H589" s="81"/>
      <c r="U589" s="492"/>
      <c r="V589" s="368"/>
      <c r="W589" s="368"/>
      <c r="X589" s="369"/>
    </row>
    <row r="590" ht="15.75" customHeight="1">
      <c r="A590" s="94"/>
      <c r="B590" s="94"/>
      <c r="C590" s="94"/>
      <c r="D590" s="81"/>
      <c r="E590" s="94"/>
      <c r="F590" s="94"/>
      <c r="H590" s="81"/>
      <c r="U590" s="492"/>
      <c r="V590" s="368"/>
      <c r="W590" s="368"/>
      <c r="X590" s="369"/>
    </row>
    <row r="591" ht="15.75" customHeight="1">
      <c r="A591" s="94"/>
      <c r="B591" s="94"/>
      <c r="C591" s="94"/>
      <c r="D591" s="81"/>
      <c r="E591" s="94"/>
      <c r="F591" s="94"/>
      <c r="H591" s="81"/>
      <c r="U591" s="492"/>
      <c r="V591" s="368"/>
      <c r="W591" s="368"/>
      <c r="X591" s="369"/>
    </row>
    <row r="592" ht="15.75" customHeight="1">
      <c r="A592" s="94"/>
      <c r="B592" s="94"/>
      <c r="C592" s="94"/>
      <c r="D592" s="81"/>
      <c r="E592" s="94"/>
      <c r="F592" s="94"/>
      <c r="H592" s="81"/>
      <c r="U592" s="492"/>
      <c r="V592" s="368"/>
      <c r="W592" s="368"/>
      <c r="X592" s="369"/>
    </row>
    <row r="593" ht="15.75" customHeight="1">
      <c r="A593" s="94"/>
      <c r="B593" s="94"/>
      <c r="C593" s="94"/>
      <c r="D593" s="81"/>
      <c r="E593" s="94"/>
      <c r="F593" s="94"/>
      <c r="H593" s="81"/>
      <c r="U593" s="492"/>
      <c r="V593" s="368"/>
      <c r="W593" s="368"/>
      <c r="X593" s="369"/>
    </row>
    <row r="594" ht="15.75" customHeight="1">
      <c r="A594" s="94"/>
      <c r="B594" s="94"/>
      <c r="C594" s="94"/>
      <c r="D594" s="81"/>
      <c r="E594" s="94"/>
      <c r="F594" s="94"/>
      <c r="H594" s="81"/>
      <c r="U594" s="492"/>
      <c r="V594" s="368"/>
      <c r="W594" s="368"/>
      <c r="X594" s="369"/>
    </row>
    <row r="595" ht="15.75" customHeight="1">
      <c r="A595" s="94"/>
      <c r="B595" s="94"/>
      <c r="C595" s="94"/>
      <c r="D595" s="81"/>
      <c r="E595" s="94"/>
      <c r="F595" s="94"/>
      <c r="H595" s="81"/>
      <c r="U595" s="492"/>
      <c r="V595" s="368"/>
      <c r="W595" s="368"/>
      <c r="X595" s="369"/>
    </row>
    <row r="596" ht="15.75" customHeight="1">
      <c r="A596" s="94"/>
      <c r="B596" s="94"/>
      <c r="C596" s="94"/>
      <c r="D596" s="81"/>
      <c r="E596" s="94"/>
      <c r="F596" s="94"/>
      <c r="H596" s="81"/>
      <c r="U596" s="492"/>
      <c r="V596" s="368"/>
      <c r="W596" s="368"/>
      <c r="X596" s="369"/>
    </row>
    <row r="597" ht="15.75" customHeight="1">
      <c r="A597" s="94"/>
      <c r="B597" s="94"/>
      <c r="C597" s="94"/>
      <c r="D597" s="81"/>
      <c r="E597" s="94"/>
      <c r="F597" s="94"/>
      <c r="H597" s="81"/>
      <c r="U597" s="492"/>
      <c r="V597" s="368"/>
      <c r="W597" s="368"/>
      <c r="X597" s="369"/>
    </row>
    <row r="598" ht="15.75" customHeight="1">
      <c r="A598" s="94"/>
      <c r="B598" s="94"/>
      <c r="C598" s="94"/>
      <c r="D598" s="81"/>
      <c r="E598" s="94"/>
      <c r="F598" s="94"/>
      <c r="H598" s="81"/>
      <c r="U598" s="492"/>
      <c r="V598" s="368"/>
      <c r="W598" s="368"/>
      <c r="X598" s="369"/>
    </row>
    <row r="599" ht="15.75" customHeight="1">
      <c r="A599" s="94"/>
      <c r="B599" s="94"/>
      <c r="C599" s="94"/>
      <c r="D599" s="81"/>
      <c r="E599" s="94"/>
      <c r="F599" s="94"/>
      <c r="H599" s="81"/>
      <c r="U599" s="492"/>
      <c r="V599" s="368"/>
      <c r="W599" s="368"/>
      <c r="X599" s="369"/>
    </row>
    <row r="600" ht="15.75" customHeight="1">
      <c r="A600" s="94"/>
      <c r="B600" s="94"/>
      <c r="C600" s="94"/>
      <c r="D600" s="81"/>
      <c r="E600" s="94"/>
      <c r="F600" s="94"/>
      <c r="H600" s="81"/>
      <c r="U600" s="492"/>
      <c r="V600" s="368"/>
      <c r="W600" s="368"/>
      <c r="X600" s="369"/>
    </row>
    <row r="601" ht="15.75" customHeight="1">
      <c r="A601" s="94"/>
      <c r="B601" s="94"/>
      <c r="C601" s="94"/>
      <c r="D601" s="81"/>
      <c r="E601" s="94"/>
      <c r="F601" s="94"/>
      <c r="H601" s="81"/>
      <c r="U601" s="492"/>
      <c r="V601" s="368"/>
      <c r="W601" s="368"/>
      <c r="X601" s="369"/>
    </row>
    <row r="602" ht="15.75" customHeight="1">
      <c r="A602" s="94"/>
      <c r="B602" s="94"/>
      <c r="C602" s="94"/>
      <c r="D602" s="81"/>
      <c r="E602" s="94"/>
      <c r="F602" s="94"/>
      <c r="H602" s="81"/>
      <c r="U602" s="492"/>
      <c r="V602" s="368"/>
      <c r="W602" s="368"/>
      <c r="X602" s="369"/>
    </row>
    <row r="603" ht="15.75" customHeight="1">
      <c r="A603" s="94"/>
      <c r="B603" s="94"/>
      <c r="C603" s="94"/>
      <c r="D603" s="81"/>
      <c r="E603" s="94"/>
      <c r="F603" s="94"/>
      <c r="H603" s="81"/>
      <c r="U603" s="492"/>
      <c r="V603" s="368"/>
      <c r="W603" s="368"/>
      <c r="X603" s="369"/>
    </row>
    <row r="604" ht="15.75" customHeight="1">
      <c r="A604" s="94"/>
      <c r="B604" s="94"/>
      <c r="C604" s="94"/>
      <c r="D604" s="81"/>
      <c r="E604" s="94"/>
      <c r="F604" s="94"/>
      <c r="H604" s="81"/>
      <c r="U604" s="492"/>
      <c r="V604" s="368"/>
      <c r="W604" s="368"/>
      <c r="X604" s="369"/>
    </row>
    <row r="605" ht="15.75" customHeight="1">
      <c r="A605" s="94"/>
      <c r="B605" s="94"/>
      <c r="C605" s="94"/>
      <c r="D605" s="81"/>
      <c r="E605" s="94"/>
      <c r="F605" s="94"/>
      <c r="H605" s="81"/>
      <c r="U605" s="492"/>
      <c r="V605" s="368"/>
      <c r="W605" s="368"/>
      <c r="X605" s="369"/>
    </row>
    <row r="606" ht="15.75" customHeight="1">
      <c r="A606" s="94"/>
      <c r="B606" s="94"/>
      <c r="C606" s="94"/>
      <c r="D606" s="81"/>
      <c r="E606" s="94"/>
      <c r="F606" s="94"/>
      <c r="H606" s="81"/>
      <c r="U606" s="492"/>
      <c r="V606" s="368"/>
      <c r="W606" s="368"/>
      <c r="X606" s="369"/>
    </row>
    <row r="607" ht="15.75" customHeight="1">
      <c r="A607" s="94"/>
      <c r="B607" s="94"/>
      <c r="C607" s="94"/>
      <c r="D607" s="81"/>
      <c r="E607" s="94"/>
      <c r="F607" s="94"/>
      <c r="H607" s="81"/>
      <c r="U607" s="492"/>
      <c r="V607" s="368"/>
      <c r="W607" s="368"/>
      <c r="X607" s="369"/>
    </row>
    <row r="608" ht="15.75" customHeight="1">
      <c r="A608" s="94"/>
      <c r="B608" s="94"/>
      <c r="C608" s="94"/>
      <c r="D608" s="81"/>
      <c r="E608" s="94"/>
      <c r="F608" s="94"/>
      <c r="H608" s="81"/>
      <c r="U608" s="492"/>
      <c r="V608" s="368"/>
      <c r="W608" s="368"/>
      <c r="X608" s="369"/>
    </row>
    <row r="609" ht="15.75" customHeight="1">
      <c r="A609" s="94"/>
      <c r="B609" s="94"/>
      <c r="C609" s="94"/>
      <c r="D609" s="81"/>
      <c r="E609" s="94"/>
      <c r="F609" s="94"/>
      <c r="H609" s="81"/>
      <c r="U609" s="492"/>
      <c r="V609" s="368"/>
      <c r="W609" s="368"/>
      <c r="X609" s="369"/>
    </row>
    <row r="610" ht="15.75" customHeight="1">
      <c r="A610" s="94"/>
      <c r="B610" s="94"/>
      <c r="C610" s="94"/>
      <c r="D610" s="81"/>
      <c r="E610" s="94"/>
      <c r="F610" s="94"/>
      <c r="H610" s="81"/>
      <c r="U610" s="492"/>
      <c r="V610" s="368"/>
      <c r="W610" s="368"/>
      <c r="X610" s="369"/>
    </row>
    <row r="611" ht="15.75" customHeight="1">
      <c r="A611" s="94"/>
      <c r="B611" s="94"/>
      <c r="C611" s="94"/>
      <c r="D611" s="81"/>
      <c r="E611" s="94"/>
      <c r="F611" s="94"/>
      <c r="H611" s="81"/>
      <c r="U611" s="492"/>
      <c r="V611" s="368"/>
      <c r="W611" s="368"/>
      <c r="X611" s="369"/>
    </row>
    <row r="612" ht="15.75" customHeight="1">
      <c r="A612" s="94"/>
      <c r="B612" s="94"/>
      <c r="C612" s="94"/>
      <c r="D612" s="81"/>
      <c r="E612" s="94"/>
      <c r="F612" s="94"/>
      <c r="H612" s="81"/>
      <c r="U612" s="492"/>
      <c r="V612" s="368"/>
      <c r="W612" s="368"/>
      <c r="X612" s="369"/>
    </row>
    <row r="613" ht="15.75" customHeight="1">
      <c r="A613" s="94"/>
      <c r="B613" s="94"/>
      <c r="C613" s="94"/>
      <c r="D613" s="81"/>
      <c r="E613" s="94"/>
      <c r="F613" s="94"/>
      <c r="H613" s="81"/>
      <c r="U613" s="492"/>
      <c r="V613" s="368"/>
      <c r="W613" s="368"/>
      <c r="X613" s="369"/>
    </row>
    <row r="614" ht="15.75" customHeight="1">
      <c r="A614" s="94"/>
      <c r="B614" s="94"/>
      <c r="C614" s="94"/>
      <c r="D614" s="81"/>
      <c r="E614" s="94"/>
      <c r="F614" s="94"/>
      <c r="H614" s="81"/>
      <c r="U614" s="492"/>
      <c r="V614" s="368"/>
      <c r="W614" s="368"/>
      <c r="X614" s="369"/>
    </row>
    <row r="615" ht="15.75" customHeight="1">
      <c r="A615" s="94"/>
      <c r="B615" s="94"/>
      <c r="C615" s="94"/>
      <c r="D615" s="81"/>
      <c r="E615" s="94"/>
      <c r="F615" s="94"/>
      <c r="H615" s="81"/>
      <c r="U615" s="492"/>
      <c r="V615" s="368"/>
      <c r="W615" s="368"/>
      <c r="X615" s="369"/>
    </row>
    <row r="616" ht="15.75" customHeight="1">
      <c r="A616" s="94"/>
      <c r="B616" s="94"/>
      <c r="C616" s="94"/>
      <c r="D616" s="81"/>
      <c r="E616" s="94"/>
      <c r="F616" s="94"/>
      <c r="H616" s="81"/>
      <c r="U616" s="492"/>
      <c r="V616" s="368"/>
      <c r="W616" s="368"/>
      <c r="X616" s="369"/>
    </row>
    <row r="617" ht="15.75" customHeight="1">
      <c r="A617" s="94"/>
      <c r="B617" s="94"/>
      <c r="C617" s="94"/>
      <c r="D617" s="81"/>
      <c r="E617" s="94"/>
      <c r="F617" s="94"/>
      <c r="H617" s="81"/>
      <c r="U617" s="492"/>
      <c r="V617" s="368"/>
      <c r="W617" s="368"/>
      <c r="X617" s="369"/>
    </row>
    <row r="618" ht="15.75" customHeight="1">
      <c r="A618" s="94"/>
      <c r="B618" s="94"/>
      <c r="C618" s="94"/>
      <c r="D618" s="81"/>
      <c r="E618" s="94"/>
      <c r="F618" s="94"/>
      <c r="H618" s="81"/>
      <c r="U618" s="492"/>
      <c r="V618" s="368"/>
      <c r="W618" s="368"/>
      <c r="X618" s="369"/>
    </row>
    <row r="619" ht="15.75" customHeight="1">
      <c r="A619" s="94"/>
      <c r="B619" s="94"/>
      <c r="C619" s="94"/>
      <c r="D619" s="81"/>
      <c r="E619" s="94"/>
      <c r="F619" s="94"/>
      <c r="H619" s="81"/>
      <c r="U619" s="492"/>
      <c r="V619" s="368"/>
      <c r="W619" s="368"/>
      <c r="X619" s="369"/>
    </row>
    <row r="620" ht="15.75" customHeight="1">
      <c r="A620" s="94"/>
      <c r="B620" s="94"/>
      <c r="C620" s="94"/>
      <c r="D620" s="81"/>
      <c r="E620" s="94"/>
      <c r="F620" s="94"/>
      <c r="H620" s="81"/>
      <c r="U620" s="492"/>
      <c r="V620" s="368"/>
      <c r="W620" s="368"/>
      <c r="X620" s="369"/>
    </row>
    <row r="621" ht="15.75" customHeight="1">
      <c r="A621" s="94"/>
      <c r="B621" s="94"/>
      <c r="C621" s="94"/>
      <c r="D621" s="81"/>
      <c r="E621" s="94"/>
      <c r="F621" s="94"/>
      <c r="H621" s="81"/>
      <c r="U621" s="492"/>
      <c r="V621" s="368"/>
      <c r="W621" s="368"/>
      <c r="X621" s="369"/>
    </row>
    <row r="622" ht="15.75" customHeight="1">
      <c r="A622" s="94"/>
      <c r="B622" s="94"/>
      <c r="C622" s="94"/>
      <c r="D622" s="81"/>
      <c r="E622" s="94"/>
      <c r="F622" s="94"/>
      <c r="H622" s="81"/>
      <c r="U622" s="492"/>
      <c r="V622" s="368"/>
      <c r="W622" s="368"/>
      <c r="X622" s="369"/>
    </row>
    <row r="623" ht="15.75" customHeight="1">
      <c r="A623" s="94"/>
      <c r="B623" s="94"/>
      <c r="C623" s="94"/>
      <c r="D623" s="81"/>
      <c r="E623" s="94"/>
      <c r="F623" s="94"/>
      <c r="H623" s="81"/>
      <c r="U623" s="492"/>
      <c r="V623" s="368"/>
      <c r="W623" s="368"/>
      <c r="X623" s="369"/>
    </row>
    <row r="624" ht="15.75" customHeight="1">
      <c r="A624" s="94"/>
      <c r="B624" s="94"/>
      <c r="C624" s="94"/>
      <c r="D624" s="81"/>
      <c r="E624" s="94"/>
      <c r="F624" s="94"/>
      <c r="H624" s="81"/>
      <c r="U624" s="492"/>
      <c r="V624" s="368"/>
      <c r="W624" s="368"/>
      <c r="X624" s="369"/>
    </row>
    <row r="625" ht="15.75" customHeight="1">
      <c r="A625" s="94"/>
      <c r="B625" s="94"/>
      <c r="C625" s="94"/>
      <c r="D625" s="81"/>
      <c r="E625" s="94"/>
      <c r="F625" s="94"/>
      <c r="H625" s="81"/>
      <c r="U625" s="492"/>
      <c r="V625" s="368"/>
      <c r="W625" s="368"/>
      <c r="X625" s="369"/>
    </row>
    <row r="626" ht="15.75" customHeight="1">
      <c r="A626" s="94"/>
      <c r="B626" s="94"/>
      <c r="C626" s="94"/>
      <c r="D626" s="81"/>
      <c r="E626" s="94"/>
      <c r="F626" s="94"/>
      <c r="H626" s="81"/>
      <c r="U626" s="492"/>
      <c r="V626" s="368"/>
      <c r="W626" s="368"/>
      <c r="X626" s="369"/>
    </row>
    <row r="627" ht="15.75" customHeight="1">
      <c r="A627" s="94"/>
      <c r="B627" s="94"/>
      <c r="C627" s="94"/>
      <c r="D627" s="81"/>
      <c r="E627" s="94"/>
      <c r="F627" s="94"/>
      <c r="H627" s="81"/>
      <c r="U627" s="492"/>
      <c r="V627" s="368"/>
      <c r="W627" s="368"/>
      <c r="X627" s="369"/>
    </row>
    <row r="628" ht="15.75" customHeight="1">
      <c r="A628" s="94"/>
      <c r="B628" s="94"/>
      <c r="C628" s="94"/>
      <c r="D628" s="81"/>
      <c r="E628" s="94"/>
      <c r="F628" s="94"/>
      <c r="H628" s="81"/>
      <c r="U628" s="492"/>
      <c r="V628" s="368"/>
      <c r="W628" s="368"/>
      <c r="X628" s="369"/>
    </row>
    <row r="629" ht="15.75" customHeight="1">
      <c r="A629" s="94"/>
      <c r="B629" s="94"/>
      <c r="C629" s="94"/>
      <c r="D629" s="81"/>
      <c r="E629" s="94"/>
      <c r="F629" s="94"/>
      <c r="H629" s="81"/>
      <c r="U629" s="492"/>
      <c r="V629" s="368"/>
      <c r="W629" s="368"/>
      <c r="X629" s="369"/>
    </row>
    <row r="630" ht="15.75" customHeight="1">
      <c r="A630" s="94"/>
      <c r="B630" s="94"/>
      <c r="C630" s="94"/>
      <c r="D630" s="81"/>
      <c r="E630" s="94"/>
      <c r="F630" s="94"/>
      <c r="H630" s="81"/>
      <c r="U630" s="492"/>
      <c r="V630" s="368"/>
      <c r="W630" s="368"/>
      <c r="X630" s="369"/>
    </row>
    <row r="631" ht="15.75" customHeight="1">
      <c r="A631" s="94"/>
      <c r="B631" s="94"/>
      <c r="C631" s="94"/>
      <c r="D631" s="81"/>
      <c r="E631" s="94"/>
      <c r="F631" s="94"/>
      <c r="H631" s="81"/>
      <c r="U631" s="492"/>
      <c r="V631" s="368"/>
      <c r="W631" s="368"/>
      <c r="X631" s="369"/>
    </row>
    <row r="632" ht="15.75" customHeight="1">
      <c r="A632" s="94"/>
      <c r="B632" s="94"/>
      <c r="C632" s="94"/>
      <c r="D632" s="81"/>
      <c r="E632" s="94"/>
      <c r="F632" s="94"/>
      <c r="H632" s="81"/>
      <c r="U632" s="492"/>
      <c r="V632" s="368"/>
      <c r="W632" s="368"/>
      <c r="X632" s="369"/>
    </row>
    <row r="633" ht="15.75" customHeight="1">
      <c r="A633" s="94"/>
      <c r="B633" s="94"/>
      <c r="C633" s="94"/>
      <c r="D633" s="81"/>
      <c r="E633" s="94"/>
      <c r="F633" s="94"/>
      <c r="H633" s="81"/>
      <c r="U633" s="492"/>
      <c r="V633" s="368"/>
      <c r="W633" s="368"/>
      <c r="X633" s="369"/>
    </row>
    <row r="634" ht="15.75" customHeight="1">
      <c r="A634" s="94"/>
      <c r="B634" s="94"/>
      <c r="C634" s="94"/>
      <c r="D634" s="81"/>
      <c r="E634" s="94"/>
      <c r="F634" s="94"/>
      <c r="H634" s="81"/>
      <c r="U634" s="492"/>
      <c r="V634" s="368"/>
      <c r="W634" s="368"/>
      <c r="X634" s="369"/>
    </row>
    <row r="635" ht="15.75" customHeight="1">
      <c r="A635" s="94"/>
      <c r="B635" s="94"/>
      <c r="C635" s="94"/>
      <c r="D635" s="81"/>
      <c r="E635" s="94"/>
      <c r="F635" s="94"/>
      <c r="H635" s="81"/>
      <c r="U635" s="492"/>
      <c r="V635" s="368"/>
      <c r="W635" s="368"/>
      <c r="X635" s="369"/>
    </row>
    <row r="636" ht="15.75" customHeight="1">
      <c r="A636" s="94"/>
      <c r="B636" s="94"/>
      <c r="C636" s="94"/>
      <c r="D636" s="81"/>
      <c r="E636" s="94"/>
      <c r="F636" s="94"/>
      <c r="H636" s="81"/>
      <c r="U636" s="492"/>
      <c r="V636" s="368"/>
      <c r="W636" s="368"/>
      <c r="X636" s="369"/>
    </row>
    <row r="637" ht="15.75" customHeight="1">
      <c r="A637" s="94"/>
      <c r="B637" s="94"/>
      <c r="C637" s="94"/>
      <c r="D637" s="81"/>
      <c r="E637" s="94"/>
      <c r="F637" s="94"/>
      <c r="H637" s="81"/>
      <c r="U637" s="492"/>
      <c r="V637" s="368"/>
      <c r="W637" s="368"/>
      <c r="X637" s="369"/>
    </row>
    <row r="638" ht="15.75" customHeight="1">
      <c r="A638" s="94"/>
      <c r="B638" s="94"/>
      <c r="C638" s="94"/>
      <c r="D638" s="81"/>
      <c r="E638" s="94"/>
      <c r="F638" s="94"/>
      <c r="H638" s="81"/>
      <c r="U638" s="492"/>
      <c r="V638" s="368"/>
      <c r="W638" s="368"/>
      <c r="X638" s="369"/>
    </row>
    <row r="639" ht="15.75" customHeight="1">
      <c r="A639" s="94"/>
      <c r="B639" s="94"/>
      <c r="C639" s="94"/>
      <c r="D639" s="81"/>
      <c r="E639" s="94"/>
      <c r="F639" s="94"/>
      <c r="H639" s="81"/>
      <c r="U639" s="492"/>
      <c r="V639" s="368"/>
      <c r="W639" s="368"/>
      <c r="X639" s="369"/>
    </row>
    <row r="640" ht="15.75" customHeight="1">
      <c r="A640" s="94"/>
      <c r="B640" s="94"/>
      <c r="C640" s="94"/>
      <c r="D640" s="81"/>
      <c r="E640" s="94"/>
      <c r="F640" s="94"/>
      <c r="H640" s="81"/>
      <c r="U640" s="492"/>
      <c r="V640" s="368"/>
      <c r="W640" s="368"/>
      <c r="X640" s="369"/>
    </row>
    <row r="641" ht="15.75" customHeight="1">
      <c r="A641" s="94"/>
      <c r="B641" s="94"/>
      <c r="C641" s="94"/>
      <c r="D641" s="81"/>
      <c r="E641" s="94"/>
      <c r="F641" s="94"/>
      <c r="H641" s="81"/>
      <c r="U641" s="492"/>
      <c r="V641" s="368"/>
      <c r="W641" s="368"/>
      <c r="X641" s="369"/>
    </row>
    <row r="642" ht="15.75" customHeight="1">
      <c r="A642" s="94"/>
      <c r="B642" s="94"/>
      <c r="C642" s="94"/>
      <c r="D642" s="81"/>
      <c r="E642" s="94"/>
      <c r="F642" s="94"/>
      <c r="H642" s="81"/>
      <c r="U642" s="492"/>
      <c r="V642" s="368"/>
      <c r="W642" s="368"/>
      <c r="X642" s="369"/>
    </row>
    <row r="643" ht="15.75" customHeight="1">
      <c r="A643" s="94"/>
      <c r="B643" s="94"/>
      <c r="C643" s="94"/>
      <c r="D643" s="81"/>
      <c r="E643" s="94"/>
      <c r="F643" s="94"/>
      <c r="H643" s="81"/>
      <c r="U643" s="492"/>
      <c r="V643" s="368"/>
      <c r="W643" s="368"/>
      <c r="X643" s="369"/>
    </row>
    <row r="644" ht="15.75" customHeight="1">
      <c r="A644" s="94"/>
      <c r="B644" s="94"/>
      <c r="C644" s="94"/>
      <c r="D644" s="81"/>
      <c r="E644" s="94"/>
      <c r="F644" s="94"/>
      <c r="H644" s="81"/>
      <c r="U644" s="492"/>
      <c r="V644" s="368"/>
      <c r="W644" s="368"/>
      <c r="X644" s="369"/>
    </row>
    <row r="645" ht="15.75" customHeight="1">
      <c r="A645" s="94"/>
      <c r="B645" s="94"/>
      <c r="C645" s="94"/>
      <c r="D645" s="81"/>
      <c r="E645" s="94"/>
      <c r="F645" s="94"/>
      <c r="H645" s="81"/>
      <c r="U645" s="492"/>
      <c r="V645" s="368"/>
      <c r="W645" s="368"/>
      <c r="X645" s="369"/>
    </row>
    <row r="646" ht="15.75" customHeight="1">
      <c r="A646" s="94"/>
      <c r="B646" s="94"/>
      <c r="C646" s="94"/>
      <c r="D646" s="81"/>
      <c r="E646" s="94"/>
      <c r="F646" s="94"/>
      <c r="H646" s="81"/>
      <c r="U646" s="492"/>
      <c r="V646" s="368"/>
      <c r="W646" s="368"/>
      <c r="X646" s="369"/>
    </row>
    <row r="647" ht="15.75" customHeight="1">
      <c r="A647" s="94"/>
      <c r="B647" s="94"/>
      <c r="C647" s="94"/>
      <c r="D647" s="81"/>
      <c r="E647" s="94"/>
      <c r="F647" s="94"/>
      <c r="H647" s="81"/>
      <c r="U647" s="492"/>
      <c r="V647" s="368"/>
      <c r="W647" s="368"/>
      <c r="X647" s="369"/>
    </row>
    <row r="648" ht="15.75" customHeight="1">
      <c r="A648" s="94"/>
      <c r="B648" s="94"/>
      <c r="C648" s="94"/>
      <c r="D648" s="81"/>
      <c r="E648" s="94"/>
      <c r="F648" s="94"/>
      <c r="H648" s="81"/>
      <c r="U648" s="492"/>
      <c r="V648" s="368"/>
      <c r="W648" s="368"/>
      <c r="X648" s="369"/>
    </row>
    <row r="649" ht="15.75" customHeight="1">
      <c r="A649" s="94"/>
      <c r="B649" s="94"/>
      <c r="C649" s="94"/>
      <c r="D649" s="81"/>
      <c r="E649" s="94"/>
      <c r="F649" s="94"/>
      <c r="H649" s="81"/>
      <c r="U649" s="492"/>
      <c r="V649" s="368"/>
      <c r="W649" s="368"/>
      <c r="X649" s="369"/>
    </row>
    <row r="650" ht="15.75" customHeight="1">
      <c r="A650" s="94"/>
      <c r="B650" s="94"/>
      <c r="C650" s="94"/>
      <c r="D650" s="81"/>
      <c r="E650" s="94"/>
      <c r="F650" s="94"/>
      <c r="H650" s="81"/>
      <c r="U650" s="492"/>
      <c r="V650" s="368"/>
      <c r="W650" s="368"/>
      <c r="X650" s="369"/>
    </row>
    <row r="651" ht="15.75" customHeight="1">
      <c r="A651" s="94"/>
      <c r="B651" s="94"/>
      <c r="C651" s="94"/>
      <c r="D651" s="81"/>
      <c r="E651" s="94"/>
      <c r="F651" s="94"/>
      <c r="H651" s="81"/>
      <c r="U651" s="492"/>
      <c r="V651" s="368"/>
      <c r="W651" s="368"/>
      <c r="X651" s="369"/>
    </row>
    <row r="652" ht="15.75" customHeight="1">
      <c r="A652" s="94"/>
      <c r="B652" s="94"/>
      <c r="C652" s="94"/>
      <c r="D652" s="81"/>
      <c r="E652" s="94"/>
      <c r="F652" s="94"/>
      <c r="H652" s="81"/>
      <c r="U652" s="492"/>
      <c r="V652" s="368"/>
      <c r="W652" s="368"/>
      <c r="X652" s="369"/>
    </row>
    <row r="653" ht="15.75" customHeight="1">
      <c r="A653" s="94"/>
      <c r="B653" s="94"/>
      <c r="C653" s="94"/>
      <c r="D653" s="81"/>
      <c r="E653" s="94"/>
      <c r="F653" s="94"/>
      <c r="H653" s="81"/>
      <c r="U653" s="492"/>
      <c r="V653" s="368"/>
      <c r="W653" s="368"/>
      <c r="X653" s="369"/>
    </row>
    <row r="654" ht="15.75" customHeight="1">
      <c r="A654" s="94"/>
      <c r="B654" s="94"/>
      <c r="C654" s="94"/>
      <c r="D654" s="81"/>
      <c r="E654" s="94"/>
      <c r="F654" s="94"/>
      <c r="H654" s="81"/>
      <c r="U654" s="492"/>
      <c r="V654" s="368"/>
      <c r="W654" s="368"/>
      <c r="X654" s="369"/>
    </row>
    <row r="655" ht="15.75" customHeight="1">
      <c r="A655" s="94"/>
      <c r="B655" s="94"/>
      <c r="C655" s="94"/>
      <c r="D655" s="81"/>
      <c r="E655" s="94"/>
      <c r="F655" s="94"/>
      <c r="H655" s="81"/>
      <c r="U655" s="492"/>
      <c r="V655" s="368"/>
      <c r="W655" s="368"/>
      <c r="X655" s="369"/>
    </row>
    <row r="656" ht="15.75" customHeight="1">
      <c r="A656" s="94"/>
      <c r="B656" s="94"/>
      <c r="C656" s="94"/>
      <c r="D656" s="81"/>
      <c r="E656" s="94"/>
      <c r="F656" s="94"/>
      <c r="H656" s="81"/>
      <c r="U656" s="492"/>
      <c r="V656" s="368"/>
      <c r="W656" s="368"/>
      <c r="X656" s="369"/>
    </row>
    <row r="657" ht="15.75" customHeight="1">
      <c r="A657" s="94"/>
      <c r="B657" s="94"/>
      <c r="C657" s="94"/>
      <c r="D657" s="81"/>
      <c r="E657" s="94"/>
      <c r="F657" s="94"/>
      <c r="H657" s="81"/>
      <c r="U657" s="492"/>
      <c r="V657" s="368"/>
      <c r="W657" s="368"/>
      <c r="X657" s="369"/>
    </row>
    <row r="658" ht="15.75" customHeight="1">
      <c r="A658" s="94"/>
      <c r="B658" s="94"/>
      <c r="C658" s="94"/>
      <c r="D658" s="81"/>
      <c r="E658" s="94"/>
      <c r="F658" s="94"/>
      <c r="H658" s="81"/>
      <c r="U658" s="492"/>
      <c r="V658" s="368"/>
      <c r="W658" s="368"/>
      <c r="X658" s="369"/>
    </row>
    <row r="659" ht="15.75" customHeight="1">
      <c r="A659" s="94"/>
      <c r="B659" s="94"/>
      <c r="C659" s="94"/>
      <c r="D659" s="81"/>
      <c r="E659" s="94"/>
      <c r="F659" s="94"/>
      <c r="H659" s="81"/>
      <c r="U659" s="492"/>
      <c r="V659" s="368"/>
      <c r="W659" s="368"/>
      <c r="X659" s="369"/>
    </row>
    <row r="660" ht="15.75" customHeight="1">
      <c r="A660" s="94"/>
      <c r="B660" s="94"/>
      <c r="C660" s="94"/>
      <c r="D660" s="81"/>
      <c r="E660" s="94"/>
      <c r="F660" s="94"/>
      <c r="H660" s="81"/>
      <c r="U660" s="492"/>
      <c r="V660" s="368"/>
      <c r="W660" s="368"/>
      <c r="X660" s="369"/>
    </row>
    <row r="661" ht="15.75" customHeight="1">
      <c r="A661" s="94"/>
      <c r="B661" s="94"/>
      <c r="C661" s="94"/>
      <c r="D661" s="81"/>
      <c r="E661" s="94"/>
      <c r="F661" s="94"/>
      <c r="H661" s="81"/>
      <c r="U661" s="492"/>
      <c r="V661" s="368"/>
      <c r="W661" s="368"/>
      <c r="X661" s="369"/>
    </row>
    <row r="662" ht="15.75" customHeight="1">
      <c r="A662" s="94"/>
      <c r="B662" s="94"/>
      <c r="C662" s="94"/>
      <c r="D662" s="81"/>
      <c r="E662" s="94"/>
      <c r="F662" s="94"/>
      <c r="H662" s="81"/>
      <c r="U662" s="492"/>
      <c r="V662" s="368"/>
      <c r="W662" s="368"/>
      <c r="X662" s="369"/>
    </row>
    <row r="663" ht="15.75" customHeight="1">
      <c r="A663" s="94"/>
      <c r="B663" s="94"/>
      <c r="C663" s="94"/>
      <c r="D663" s="81"/>
      <c r="E663" s="94"/>
      <c r="F663" s="94"/>
      <c r="H663" s="81"/>
      <c r="U663" s="492"/>
      <c r="V663" s="368"/>
      <c r="W663" s="368"/>
      <c r="X663" s="369"/>
    </row>
    <row r="664" ht="15.75" customHeight="1">
      <c r="A664" s="94"/>
      <c r="B664" s="94"/>
      <c r="C664" s="94"/>
      <c r="D664" s="81"/>
      <c r="E664" s="94"/>
      <c r="F664" s="94"/>
      <c r="H664" s="81"/>
      <c r="U664" s="492"/>
      <c r="V664" s="368"/>
      <c r="W664" s="368"/>
      <c r="X664" s="369"/>
    </row>
    <row r="665" ht="15.75" customHeight="1">
      <c r="A665" s="94"/>
      <c r="B665" s="94"/>
      <c r="C665" s="94"/>
      <c r="D665" s="81"/>
      <c r="E665" s="94"/>
      <c r="F665" s="94"/>
      <c r="H665" s="81"/>
      <c r="U665" s="492"/>
      <c r="V665" s="368"/>
      <c r="W665" s="368"/>
      <c r="X665" s="369"/>
    </row>
    <row r="666" ht="15.75" customHeight="1">
      <c r="A666" s="94"/>
      <c r="B666" s="94"/>
      <c r="C666" s="94"/>
      <c r="D666" s="81"/>
      <c r="E666" s="94"/>
      <c r="F666" s="94"/>
      <c r="H666" s="81"/>
      <c r="U666" s="492"/>
      <c r="V666" s="368"/>
      <c r="W666" s="368"/>
      <c r="X666" s="369"/>
    </row>
    <row r="667" ht="15.75" customHeight="1">
      <c r="A667" s="94"/>
      <c r="B667" s="94"/>
      <c r="C667" s="94"/>
      <c r="D667" s="81"/>
      <c r="E667" s="94"/>
      <c r="F667" s="94"/>
      <c r="H667" s="81"/>
      <c r="U667" s="492"/>
      <c r="V667" s="368"/>
      <c r="W667" s="368"/>
      <c r="X667" s="369"/>
    </row>
    <row r="668" ht="15.75" customHeight="1">
      <c r="A668" s="94"/>
      <c r="B668" s="94"/>
      <c r="C668" s="94"/>
      <c r="D668" s="81"/>
      <c r="E668" s="94"/>
      <c r="F668" s="94"/>
      <c r="H668" s="81"/>
      <c r="U668" s="492"/>
      <c r="V668" s="368"/>
      <c r="W668" s="368"/>
      <c r="X668" s="369"/>
    </row>
    <row r="669" ht="15.75" customHeight="1">
      <c r="A669" s="94"/>
      <c r="B669" s="94"/>
      <c r="C669" s="94"/>
      <c r="D669" s="81"/>
      <c r="E669" s="94"/>
      <c r="F669" s="94"/>
      <c r="H669" s="81"/>
      <c r="U669" s="492"/>
      <c r="V669" s="368"/>
      <c r="W669" s="368"/>
      <c r="X669" s="369"/>
    </row>
    <row r="670" ht="15.75" customHeight="1">
      <c r="A670" s="94"/>
      <c r="B670" s="94"/>
      <c r="C670" s="94"/>
      <c r="D670" s="81"/>
      <c r="E670" s="94"/>
      <c r="F670" s="94"/>
      <c r="H670" s="81"/>
      <c r="U670" s="492"/>
      <c r="V670" s="368"/>
      <c r="W670" s="368"/>
      <c r="X670" s="369"/>
    </row>
    <row r="671" ht="15.75" customHeight="1">
      <c r="A671" s="94"/>
      <c r="B671" s="94"/>
      <c r="C671" s="94"/>
      <c r="D671" s="81"/>
      <c r="E671" s="94"/>
      <c r="F671" s="94"/>
      <c r="H671" s="81"/>
      <c r="U671" s="492"/>
      <c r="V671" s="368"/>
      <c r="W671" s="368"/>
      <c r="X671" s="369"/>
    </row>
    <row r="672" ht="15.75" customHeight="1">
      <c r="A672" s="94"/>
      <c r="B672" s="94"/>
      <c r="C672" s="94"/>
      <c r="D672" s="81"/>
      <c r="E672" s="94"/>
      <c r="F672" s="94"/>
      <c r="H672" s="81"/>
      <c r="U672" s="492"/>
      <c r="V672" s="368"/>
      <c r="W672" s="368"/>
      <c r="X672" s="369"/>
    </row>
    <row r="673" ht="15.75" customHeight="1">
      <c r="A673" s="94"/>
      <c r="B673" s="94"/>
      <c r="C673" s="94"/>
      <c r="D673" s="81"/>
      <c r="E673" s="94"/>
      <c r="F673" s="94"/>
      <c r="H673" s="81"/>
      <c r="U673" s="492"/>
      <c r="V673" s="368"/>
      <c r="W673" s="368"/>
      <c r="X673" s="369"/>
    </row>
    <row r="674" ht="15.75" customHeight="1">
      <c r="A674" s="94"/>
      <c r="B674" s="94"/>
      <c r="C674" s="94"/>
      <c r="D674" s="81"/>
      <c r="E674" s="94"/>
      <c r="F674" s="94"/>
      <c r="H674" s="81"/>
      <c r="U674" s="492"/>
      <c r="V674" s="368"/>
      <c r="W674" s="368"/>
      <c r="X674" s="369"/>
    </row>
    <row r="675" ht="15.75" customHeight="1">
      <c r="A675" s="94"/>
      <c r="B675" s="94"/>
      <c r="C675" s="94"/>
      <c r="D675" s="81"/>
      <c r="E675" s="94"/>
      <c r="F675" s="94"/>
      <c r="H675" s="81"/>
      <c r="U675" s="492"/>
      <c r="V675" s="368"/>
      <c r="W675" s="368"/>
      <c r="X675" s="369"/>
    </row>
    <row r="676" ht="15.75" customHeight="1">
      <c r="A676" s="94"/>
      <c r="B676" s="94"/>
      <c r="C676" s="94"/>
      <c r="D676" s="81"/>
      <c r="E676" s="94"/>
      <c r="F676" s="94"/>
      <c r="H676" s="81"/>
      <c r="U676" s="492"/>
      <c r="V676" s="368"/>
      <c r="W676" s="368"/>
      <c r="X676" s="369"/>
    </row>
    <row r="677" ht="15.75" customHeight="1">
      <c r="A677" s="94"/>
      <c r="B677" s="94"/>
      <c r="C677" s="94"/>
      <c r="D677" s="81"/>
      <c r="E677" s="94"/>
      <c r="F677" s="94"/>
      <c r="H677" s="81"/>
      <c r="U677" s="492"/>
      <c r="V677" s="368"/>
      <c r="W677" s="368"/>
      <c r="X677" s="369"/>
    </row>
    <row r="678" ht="15.75" customHeight="1">
      <c r="A678" s="94"/>
      <c r="B678" s="94"/>
      <c r="C678" s="94"/>
      <c r="D678" s="81"/>
      <c r="E678" s="94"/>
      <c r="F678" s="94"/>
      <c r="H678" s="81"/>
      <c r="U678" s="492"/>
      <c r="V678" s="368"/>
      <c r="W678" s="368"/>
      <c r="X678" s="369"/>
    </row>
    <row r="679" ht="15.75" customHeight="1">
      <c r="A679" s="94"/>
      <c r="B679" s="94"/>
      <c r="C679" s="94"/>
      <c r="D679" s="81"/>
      <c r="E679" s="94"/>
      <c r="F679" s="94"/>
      <c r="H679" s="81"/>
      <c r="U679" s="492"/>
      <c r="V679" s="368"/>
      <c r="W679" s="368"/>
      <c r="X679" s="369"/>
    </row>
    <row r="680" ht="15.75" customHeight="1">
      <c r="A680" s="94"/>
      <c r="B680" s="94"/>
      <c r="C680" s="94"/>
      <c r="D680" s="81"/>
      <c r="E680" s="94"/>
      <c r="F680" s="94"/>
      <c r="H680" s="81"/>
      <c r="U680" s="492"/>
      <c r="V680" s="368"/>
      <c r="W680" s="368"/>
      <c r="X680" s="369"/>
    </row>
    <row r="681" ht="15.75" customHeight="1">
      <c r="A681" s="94"/>
      <c r="B681" s="94"/>
      <c r="C681" s="94"/>
      <c r="D681" s="81"/>
      <c r="E681" s="94"/>
      <c r="F681" s="94"/>
      <c r="H681" s="81"/>
      <c r="U681" s="492"/>
      <c r="V681" s="368"/>
      <c r="W681" s="368"/>
      <c r="X681" s="369"/>
    </row>
    <row r="682" ht="15.75" customHeight="1">
      <c r="A682" s="94"/>
      <c r="B682" s="94"/>
      <c r="C682" s="94"/>
      <c r="D682" s="81"/>
      <c r="E682" s="94"/>
      <c r="F682" s="94"/>
      <c r="H682" s="81"/>
      <c r="U682" s="492"/>
      <c r="V682" s="368"/>
      <c r="W682" s="368"/>
      <c r="X682" s="369"/>
    </row>
    <row r="683" ht="15.75" customHeight="1">
      <c r="A683" s="94"/>
      <c r="B683" s="94"/>
      <c r="C683" s="94"/>
      <c r="D683" s="81"/>
      <c r="E683" s="94"/>
      <c r="F683" s="94"/>
      <c r="H683" s="81"/>
      <c r="U683" s="492"/>
      <c r="V683" s="368"/>
      <c r="W683" s="368"/>
      <c r="X683" s="369"/>
    </row>
    <row r="684" ht="15.75" customHeight="1">
      <c r="A684" s="94"/>
      <c r="B684" s="94"/>
      <c r="C684" s="94"/>
      <c r="D684" s="81"/>
      <c r="E684" s="94"/>
      <c r="F684" s="94"/>
      <c r="H684" s="81"/>
      <c r="U684" s="492"/>
      <c r="V684" s="368"/>
      <c r="W684" s="368"/>
      <c r="X684" s="369"/>
    </row>
    <row r="685" ht="15.75" customHeight="1">
      <c r="A685" s="94"/>
      <c r="B685" s="94"/>
      <c r="C685" s="94"/>
      <c r="D685" s="81"/>
      <c r="E685" s="94"/>
      <c r="F685" s="94"/>
      <c r="H685" s="81"/>
      <c r="U685" s="492"/>
      <c r="V685" s="368"/>
      <c r="W685" s="368"/>
      <c r="X685" s="369"/>
    </row>
    <row r="686" ht="15.75" customHeight="1">
      <c r="A686" s="94"/>
      <c r="B686" s="94"/>
      <c r="C686" s="94"/>
      <c r="D686" s="81"/>
      <c r="E686" s="94"/>
      <c r="F686" s="94"/>
      <c r="H686" s="81"/>
      <c r="U686" s="492"/>
      <c r="V686" s="368"/>
      <c r="W686" s="368"/>
      <c r="X686" s="369"/>
    </row>
    <row r="687" ht="15.75" customHeight="1">
      <c r="A687" s="94"/>
      <c r="B687" s="94"/>
      <c r="C687" s="94"/>
      <c r="D687" s="81"/>
      <c r="E687" s="94"/>
      <c r="F687" s="94"/>
      <c r="H687" s="81"/>
      <c r="U687" s="492"/>
      <c r="V687" s="368"/>
      <c r="W687" s="368"/>
      <c r="X687" s="369"/>
    </row>
    <row r="688" ht="15.75" customHeight="1">
      <c r="A688" s="94"/>
      <c r="B688" s="94"/>
      <c r="C688" s="94"/>
      <c r="D688" s="81"/>
      <c r="E688" s="94"/>
      <c r="F688" s="94"/>
      <c r="H688" s="81"/>
      <c r="U688" s="492"/>
      <c r="V688" s="368"/>
      <c r="W688" s="368"/>
      <c r="X688" s="369"/>
    </row>
    <row r="689" ht="15.75" customHeight="1">
      <c r="A689" s="94"/>
      <c r="B689" s="94"/>
      <c r="C689" s="94"/>
      <c r="D689" s="81"/>
      <c r="E689" s="94"/>
      <c r="F689" s="94"/>
      <c r="H689" s="81"/>
      <c r="U689" s="492"/>
      <c r="V689" s="368"/>
      <c r="W689" s="368"/>
      <c r="X689" s="369"/>
    </row>
    <row r="690" ht="15.75" customHeight="1">
      <c r="A690" s="94"/>
      <c r="B690" s="94"/>
      <c r="C690" s="94"/>
      <c r="D690" s="81"/>
      <c r="E690" s="94"/>
      <c r="F690" s="94"/>
      <c r="H690" s="81"/>
      <c r="U690" s="492"/>
      <c r="V690" s="368"/>
      <c r="W690" s="368"/>
      <c r="X690" s="369"/>
    </row>
    <row r="691" ht="15.75" customHeight="1">
      <c r="A691" s="94"/>
      <c r="B691" s="94"/>
      <c r="C691" s="94"/>
      <c r="D691" s="81"/>
      <c r="E691" s="94"/>
      <c r="F691" s="94"/>
      <c r="H691" s="81"/>
      <c r="U691" s="492"/>
      <c r="V691" s="368"/>
      <c r="W691" s="368"/>
      <c r="X691" s="369"/>
    </row>
    <row r="692" ht="15.75" customHeight="1">
      <c r="A692" s="94"/>
      <c r="B692" s="94"/>
      <c r="C692" s="94"/>
      <c r="D692" s="81"/>
      <c r="E692" s="94"/>
      <c r="F692" s="94"/>
      <c r="H692" s="81"/>
      <c r="U692" s="492"/>
      <c r="V692" s="368"/>
      <c r="W692" s="368"/>
      <c r="X692" s="369"/>
    </row>
    <row r="693" ht="15.75" customHeight="1">
      <c r="A693" s="94"/>
      <c r="B693" s="94"/>
      <c r="C693" s="94"/>
      <c r="D693" s="81"/>
      <c r="E693" s="94"/>
      <c r="F693" s="94"/>
      <c r="H693" s="81"/>
      <c r="U693" s="492"/>
      <c r="V693" s="368"/>
      <c r="W693" s="368"/>
      <c r="X693" s="369"/>
    </row>
    <row r="694" ht="15.75" customHeight="1">
      <c r="A694" s="94"/>
      <c r="B694" s="94"/>
      <c r="C694" s="94"/>
      <c r="D694" s="81"/>
      <c r="E694" s="94"/>
      <c r="F694" s="94"/>
      <c r="H694" s="81"/>
      <c r="U694" s="492"/>
      <c r="V694" s="368"/>
      <c r="W694" s="368"/>
      <c r="X694" s="369"/>
    </row>
    <row r="695" ht="15.75" customHeight="1">
      <c r="A695" s="94"/>
      <c r="B695" s="94"/>
      <c r="C695" s="94"/>
      <c r="D695" s="81"/>
      <c r="E695" s="94"/>
      <c r="F695" s="94"/>
      <c r="H695" s="81"/>
      <c r="U695" s="492"/>
      <c r="V695" s="368"/>
      <c r="W695" s="368"/>
      <c r="X695" s="369"/>
    </row>
    <row r="696" ht="15.75" customHeight="1">
      <c r="A696" s="94"/>
      <c r="B696" s="94"/>
      <c r="C696" s="94"/>
      <c r="D696" s="81"/>
      <c r="E696" s="94"/>
      <c r="F696" s="94"/>
      <c r="H696" s="81"/>
      <c r="U696" s="492"/>
      <c r="V696" s="368"/>
      <c r="W696" s="368"/>
      <c r="X696" s="369"/>
    </row>
    <row r="697" ht="15.75" customHeight="1">
      <c r="A697" s="94"/>
      <c r="B697" s="94"/>
      <c r="C697" s="94"/>
      <c r="D697" s="81"/>
      <c r="E697" s="94"/>
      <c r="F697" s="94"/>
      <c r="H697" s="81"/>
      <c r="U697" s="492"/>
      <c r="V697" s="368"/>
      <c r="W697" s="368"/>
      <c r="X697" s="369"/>
    </row>
    <row r="698" ht="15.75" customHeight="1">
      <c r="A698" s="94"/>
      <c r="B698" s="94"/>
      <c r="C698" s="94"/>
      <c r="D698" s="81"/>
      <c r="E698" s="94"/>
      <c r="F698" s="94"/>
      <c r="H698" s="81"/>
      <c r="U698" s="492"/>
      <c r="V698" s="368"/>
      <c r="W698" s="368"/>
      <c r="X698" s="369"/>
    </row>
    <row r="699" ht="15.75" customHeight="1">
      <c r="A699" s="94"/>
      <c r="B699" s="94"/>
      <c r="C699" s="94"/>
      <c r="D699" s="81"/>
      <c r="E699" s="94"/>
      <c r="F699" s="94"/>
      <c r="H699" s="81"/>
      <c r="U699" s="492"/>
      <c r="V699" s="368"/>
      <c r="W699" s="368"/>
      <c r="X699" s="369"/>
    </row>
    <row r="700" ht="15.75" customHeight="1">
      <c r="A700" s="94"/>
      <c r="B700" s="94"/>
      <c r="C700" s="94"/>
      <c r="D700" s="81"/>
      <c r="E700" s="94"/>
      <c r="F700" s="94"/>
      <c r="H700" s="81"/>
      <c r="U700" s="492"/>
      <c r="V700" s="368"/>
      <c r="W700" s="368"/>
      <c r="X700" s="369"/>
    </row>
    <row r="701" ht="15.75" customHeight="1">
      <c r="A701" s="94"/>
      <c r="B701" s="94"/>
      <c r="C701" s="94"/>
      <c r="D701" s="81"/>
      <c r="E701" s="94"/>
      <c r="F701" s="94"/>
      <c r="H701" s="81"/>
      <c r="U701" s="492"/>
      <c r="V701" s="368"/>
      <c r="W701" s="368"/>
      <c r="X701" s="369"/>
    </row>
    <row r="702" ht="15.75" customHeight="1">
      <c r="A702" s="94"/>
      <c r="B702" s="94"/>
      <c r="C702" s="94"/>
      <c r="D702" s="81"/>
      <c r="E702" s="94"/>
      <c r="F702" s="94"/>
      <c r="H702" s="81"/>
      <c r="U702" s="492"/>
      <c r="V702" s="368"/>
      <c r="W702" s="368"/>
      <c r="X702" s="369"/>
    </row>
    <row r="703" ht="15.75" customHeight="1">
      <c r="A703" s="94"/>
      <c r="B703" s="94"/>
      <c r="C703" s="94"/>
      <c r="D703" s="81"/>
      <c r="E703" s="94"/>
      <c r="F703" s="94"/>
      <c r="H703" s="81"/>
      <c r="U703" s="492"/>
      <c r="V703" s="368"/>
      <c r="W703" s="368"/>
      <c r="X703" s="369"/>
    </row>
    <row r="704" ht="15.75" customHeight="1">
      <c r="A704" s="94"/>
      <c r="B704" s="94"/>
      <c r="C704" s="94"/>
      <c r="D704" s="81"/>
      <c r="E704" s="94"/>
      <c r="F704" s="94"/>
      <c r="H704" s="81"/>
      <c r="U704" s="492"/>
      <c r="V704" s="368"/>
      <c r="W704" s="368"/>
      <c r="X704" s="369"/>
    </row>
    <row r="705" ht="15.75" customHeight="1">
      <c r="A705" s="94"/>
      <c r="B705" s="94"/>
      <c r="C705" s="94"/>
      <c r="D705" s="81"/>
      <c r="E705" s="94"/>
      <c r="F705" s="94"/>
      <c r="H705" s="81"/>
      <c r="U705" s="492"/>
      <c r="V705" s="368"/>
      <c r="W705" s="368"/>
      <c r="X705" s="369"/>
    </row>
    <row r="706" ht="15.75" customHeight="1">
      <c r="A706" s="94"/>
      <c r="B706" s="94"/>
      <c r="C706" s="94"/>
      <c r="D706" s="81"/>
      <c r="E706" s="94"/>
      <c r="F706" s="94"/>
      <c r="H706" s="81"/>
      <c r="U706" s="492"/>
      <c r="V706" s="368"/>
      <c r="W706" s="368"/>
      <c r="X706" s="369"/>
    </row>
    <row r="707" ht="15.75" customHeight="1">
      <c r="A707" s="94"/>
      <c r="B707" s="94"/>
      <c r="C707" s="94"/>
      <c r="D707" s="81"/>
      <c r="E707" s="94"/>
      <c r="F707" s="94"/>
      <c r="H707" s="81"/>
      <c r="U707" s="492"/>
      <c r="V707" s="368"/>
      <c r="W707" s="368"/>
      <c r="X707" s="369"/>
    </row>
    <row r="708" ht="15.75" customHeight="1">
      <c r="A708" s="94"/>
      <c r="B708" s="94"/>
      <c r="C708" s="94"/>
      <c r="D708" s="81"/>
      <c r="E708" s="94"/>
      <c r="F708" s="94"/>
      <c r="H708" s="81"/>
      <c r="U708" s="492"/>
      <c r="V708" s="368"/>
      <c r="W708" s="368"/>
      <c r="X708" s="369"/>
    </row>
    <row r="709" ht="15.75" customHeight="1">
      <c r="A709" s="94"/>
      <c r="B709" s="94"/>
      <c r="C709" s="94"/>
      <c r="D709" s="81"/>
      <c r="E709" s="94"/>
      <c r="F709" s="94"/>
      <c r="H709" s="81"/>
      <c r="U709" s="492"/>
      <c r="V709" s="368"/>
      <c r="W709" s="368"/>
      <c r="X709" s="369"/>
    </row>
    <row r="710" ht="15.75" customHeight="1">
      <c r="A710" s="94"/>
      <c r="B710" s="94"/>
      <c r="C710" s="94"/>
      <c r="D710" s="81"/>
      <c r="E710" s="94"/>
      <c r="F710" s="94"/>
      <c r="H710" s="81"/>
      <c r="U710" s="492"/>
      <c r="V710" s="368"/>
      <c r="W710" s="368"/>
      <c r="X710" s="369"/>
    </row>
    <row r="711" ht="15.75" customHeight="1">
      <c r="A711" s="94"/>
      <c r="B711" s="94"/>
      <c r="C711" s="94"/>
      <c r="D711" s="81"/>
      <c r="E711" s="94"/>
      <c r="F711" s="94"/>
      <c r="H711" s="81"/>
      <c r="U711" s="492"/>
      <c r="V711" s="368"/>
      <c r="W711" s="368"/>
      <c r="X711" s="369"/>
    </row>
    <row r="712" ht="15.75" customHeight="1">
      <c r="A712" s="94"/>
      <c r="B712" s="94"/>
      <c r="C712" s="94"/>
      <c r="D712" s="81"/>
      <c r="E712" s="94"/>
      <c r="F712" s="94"/>
      <c r="H712" s="81"/>
      <c r="U712" s="492"/>
      <c r="V712" s="368"/>
      <c r="W712" s="368"/>
      <c r="X712" s="369"/>
    </row>
    <row r="713" ht="15.75" customHeight="1">
      <c r="A713" s="94"/>
      <c r="B713" s="94"/>
      <c r="C713" s="94"/>
      <c r="D713" s="81"/>
      <c r="E713" s="94"/>
      <c r="F713" s="94"/>
      <c r="H713" s="81"/>
      <c r="U713" s="492"/>
      <c r="V713" s="368"/>
      <c r="W713" s="368"/>
      <c r="X713" s="369"/>
    </row>
    <row r="714" ht="15.75" customHeight="1">
      <c r="A714" s="94"/>
      <c r="B714" s="94"/>
      <c r="C714" s="94"/>
      <c r="D714" s="81"/>
      <c r="E714" s="94"/>
      <c r="F714" s="94"/>
      <c r="H714" s="81"/>
      <c r="U714" s="492"/>
      <c r="V714" s="368"/>
      <c r="W714" s="368"/>
      <c r="X714" s="369"/>
    </row>
    <row r="715" ht="15.75" customHeight="1">
      <c r="A715" s="94"/>
      <c r="B715" s="94"/>
      <c r="C715" s="94"/>
      <c r="D715" s="81"/>
      <c r="E715" s="94"/>
      <c r="F715" s="94"/>
      <c r="H715" s="81"/>
      <c r="U715" s="492"/>
      <c r="V715" s="368"/>
      <c r="W715" s="368"/>
      <c r="X715" s="369"/>
    </row>
    <row r="716" ht="15.75" customHeight="1">
      <c r="A716" s="94"/>
      <c r="B716" s="94"/>
      <c r="C716" s="94"/>
      <c r="D716" s="81"/>
      <c r="E716" s="94"/>
      <c r="F716" s="94"/>
      <c r="H716" s="81"/>
      <c r="U716" s="492"/>
      <c r="V716" s="368"/>
      <c r="W716" s="368"/>
      <c r="X716" s="369"/>
    </row>
    <row r="717" ht="15.75" customHeight="1">
      <c r="A717" s="94"/>
      <c r="B717" s="94"/>
      <c r="C717" s="94"/>
      <c r="D717" s="81"/>
      <c r="E717" s="94"/>
      <c r="F717" s="94"/>
      <c r="H717" s="81"/>
      <c r="U717" s="492"/>
      <c r="V717" s="368"/>
      <c r="W717" s="368"/>
      <c r="X717" s="369"/>
    </row>
    <row r="718" ht="15.75" customHeight="1">
      <c r="A718" s="94"/>
      <c r="B718" s="94"/>
      <c r="C718" s="94"/>
      <c r="D718" s="81"/>
      <c r="E718" s="94"/>
      <c r="F718" s="94"/>
      <c r="H718" s="81"/>
      <c r="U718" s="492"/>
      <c r="V718" s="368"/>
      <c r="W718" s="368"/>
      <c r="X718" s="369"/>
    </row>
    <row r="719" ht="15.75" customHeight="1">
      <c r="A719" s="94"/>
      <c r="B719" s="94"/>
      <c r="C719" s="94"/>
      <c r="D719" s="81"/>
      <c r="E719" s="94"/>
      <c r="F719" s="94"/>
      <c r="H719" s="81"/>
      <c r="U719" s="492"/>
      <c r="V719" s="368"/>
      <c r="W719" s="368"/>
      <c r="X719" s="369"/>
    </row>
    <row r="720" ht="15.75" customHeight="1">
      <c r="A720" s="94"/>
      <c r="B720" s="94"/>
      <c r="C720" s="94"/>
      <c r="D720" s="81"/>
      <c r="E720" s="94"/>
      <c r="F720" s="94"/>
      <c r="H720" s="81"/>
      <c r="U720" s="492"/>
      <c r="V720" s="368"/>
      <c r="W720" s="368"/>
      <c r="X720" s="369"/>
    </row>
    <row r="721" ht="15.75" customHeight="1">
      <c r="A721" s="94"/>
      <c r="B721" s="94"/>
      <c r="C721" s="94"/>
      <c r="D721" s="81"/>
      <c r="E721" s="94"/>
      <c r="F721" s="94"/>
      <c r="H721" s="81"/>
      <c r="U721" s="492"/>
      <c r="V721" s="368"/>
      <c r="W721" s="368"/>
      <c r="X721" s="369"/>
    </row>
    <row r="722" ht="15.75" customHeight="1">
      <c r="A722" s="94"/>
      <c r="B722" s="94"/>
      <c r="C722" s="94"/>
      <c r="D722" s="81"/>
      <c r="E722" s="94"/>
      <c r="F722" s="94"/>
      <c r="H722" s="81"/>
      <c r="U722" s="492"/>
      <c r="V722" s="368"/>
      <c r="W722" s="368"/>
      <c r="X722" s="369"/>
    </row>
    <row r="723" ht="15.75" customHeight="1">
      <c r="A723" s="94"/>
      <c r="B723" s="94"/>
      <c r="C723" s="94"/>
      <c r="D723" s="81"/>
      <c r="E723" s="94"/>
      <c r="F723" s="94"/>
      <c r="H723" s="81"/>
      <c r="U723" s="492"/>
      <c r="V723" s="368"/>
      <c r="W723" s="368"/>
      <c r="X723" s="369"/>
    </row>
    <row r="724" ht="15.75" customHeight="1">
      <c r="A724" s="94"/>
      <c r="B724" s="94"/>
      <c r="C724" s="94"/>
      <c r="D724" s="81"/>
      <c r="E724" s="94"/>
      <c r="F724" s="94"/>
      <c r="H724" s="81"/>
      <c r="U724" s="492"/>
      <c r="V724" s="368"/>
      <c r="W724" s="368"/>
      <c r="X724" s="369"/>
    </row>
    <row r="725" ht="15.75" customHeight="1">
      <c r="A725" s="94"/>
      <c r="B725" s="94"/>
      <c r="C725" s="94"/>
      <c r="D725" s="81"/>
      <c r="E725" s="94"/>
      <c r="F725" s="94"/>
      <c r="H725" s="81"/>
      <c r="U725" s="492"/>
      <c r="V725" s="368"/>
      <c r="W725" s="368"/>
      <c r="X725" s="369"/>
    </row>
    <row r="726" ht="15.75" customHeight="1">
      <c r="A726" s="94"/>
      <c r="B726" s="94"/>
      <c r="C726" s="94"/>
      <c r="D726" s="81"/>
      <c r="E726" s="94"/>
      <c r="F726" s="94"/>
      <c r="H726" s="81"/>
      <c r="U726" s="492"/>
      <c r="V726" s="368"/>
      <c r="W726" s="368"/>
      <c r="X726" s="369"/>
    </row>
    <row r="727" ht="15.75" customHeight="1">
      <c r="A727" s="94"/>
      <c r="B727" s="94"/>
      <c r="C727" s="94"/>
      <c r="D727" s="81"/>
      <c r="E727" s="94"/>
      <c r="F727" s="94"/>
      <c r="H727" s="81"/>
      <c r="U727" s="492"/>
      <c r="V727" s="368"/>
      <c r="W727" s="368"/>
      <c r="X727" s="369"/>
    </row>
    <row r="728" ht="15.75" customHeight="1">
      <c r="A728" s="94"/>
      <c r="B728" s="94"/>
      <c r="C728" s="94"/>
      <c r="D728" s="81"/>
      <c r="E728" s="94"/>
      <c r="F728" s="94"/>
      <c r="H728" s="81"/>
      <c r="U728" s="492"/>
      <c r="V728" s="368"/>
      <c r="W728" s="368"/>
      <c r="X728" s="369"/>
    </row>
    <row r="729" ht="15.75" customHeight="1">
      <c r="A729" s="94"/>
      <c r="B729" s="94"/>
      <c r="C729" s="94"/>
      <c r="D729" s="81"/>
      <c r="E729" s="94"/>
      <c r="F729" s="94"/>
      <c r="H729" s="81"/>
      <c r="U729" s="492"/>
      <c r="V729" s="368"/>
      <c r="W729" s="368"/>
      <c r="X729" s="369"/>
    </row>
    <row r="730" ht="15.75" customHeight="1">
      <c r="A730" s="94"/>
      <c r="B730" s="94"/>
      <c r="C730" s="94"/>
      <c r="D730" s="81"/>
      <c r="E730" s="94"/>
      <c r="F730" s="94"/>
      <c r="H730" s="81"/>
      <c r="U730" s="492"/>
      <c r="V730" s="368"/>
      <c r="W730" s="368"/>
      <c r="X730" s="369"/>
    </row>
    <row r="731" ht="15.75" customHeight="1">
      <c r="A731" s="94"/>
      <c r="B731" s="94"/>
      <c r="C731" s="94"/>
      <c r="D731" s="81"/>
      <c r="E731" s="94"/>
      <c r="F731" s="94"/>
      <c r="H731" s="81"/>
      <c r="U731" s="492"/>
      <c r="V731" s="368"/>
      <c r="W731" s="368"/>
      <c r="X731" s="369"/>
    </row>
    <row r="732" ht="15.75" customHeight="1">
      <c r="A732" s="94"/>
      <c r="B732" s="94"/>
      <c r="C732" s="94"/>
      <c r="D732" s="81"/>
      <c r="E732" s="94"/>
      <c r="F732" s="94"/>
      <c r="H732" s="81"/>
      <c r="U732" s="492"/>
      <c r="V732" s="368"/>
      <c r="W732" s="368"/>
      <c r="X732" s="369"/>
    </row>
    <row r="733" ht="15.75" customHeight="1">
      <c r="A733" s="94"/>
      <c r="B733" s="94"/>
      <c r="C733" s="94"/>
      <c r="D733" s="81"/>
      <c r="E733" s="94"/>
      <c r="F733" s="94"/>
      <c r="H733" s="81"/>
      <c r="U733" s="492"/>
      <c r="V733" s="368"/>
      <c r="W733" s="368"/>
      <c r="X733" s="369"/>
    </row>
    <row r="734" ht="15.75" customHeight="1">
      <c r="A734" s="94"/>
      <c r="B734" s="94"/>
      <c r="C734" s="94"/>
      <c r="D734" s="81"/>
      <c r="E734" s="94"/>
      <c r="F734" s="94"/>
      <c r="H734" s="81"/>
      <c r="U734" s="492"/>
      <c r="V734" s="368"/>
      <c r="W734" s="368"/>
      <c r="X734" s="369"/>
    </row>
    <row r="735" ht="15.75" customHeight="1">
      <c r="A735" s="94"/>
      <c r="B735" s="94"/>
      <c r="C735" s="94"/>
      <c r="D735" s="81"/>
      <c r="E735" s="94"/>
      <c r="F735" s="94"/>
      <c r="H735" s="81"/>
      <c r="U735" s="492"/>
      <c r="V735" s="368"/>
      <c r="W735" s="368"/>
      <c r="X735" s="369"/>
    </row>
    <row r="736" ht="15.75" customHeight="1">
      <c r="A736" s="94"/>
      <c r="B736" s="94"/>
      <c r="C736" s="94"/>
      <c r="D736" s="81"/>
      <c r="E736" s="94"/>
      <c r="F736" s="94"/>
      <c r="H736" s="81"/>
      <c r="U736" s="492"/>
      <c r="V736" s="368"/>
      <c r="W736" s="368"/>
      <c r="X736" s="369"/>
    </row>
    <row r="737" ht="15.75" customHeight="1">
      <c r="A737" s="94"/>
      <c r="B737" s="94"/>
      <c r="C737" s="94"/>
      <c r="D737" s="81"/>
      <c r="E737" s="94"/>
      <c r="F737" s="94"/>
      <c r="H737" s="81"/>
      <c r="U737" s="492"/>
      <c r="V737" s="368"/>
      <c r="W737" s="368"/>
      <c r="X737" s="369"/>
    </row>
    <row r="738" ht="15.75" customHeight="1">
      <c r="A738" s="94"/>
      <c r="B738" s="94"/>
      <c r="C738" s="94"/>
      <c r="D738" s="81"/>
      <c r="E738" s="94"/>
      <c r="F738" s="94"/>
      <c r="H738" s="81"/>
      <c r="U738" s="492"/>
      <c r="V738" s="368"/>
      <c r="W738" s="368"/>
      <c r="X738" s="369"/>
    </row>
    <row r="739" ht="15.75" customHeight="1">
      <c r="A739" s="94"/>
      <c r="B739" s="94"/>
      <c r="C739" s="94"/>
      <c r="D739" s="81"/>
      <c r="E739" s="94"/>
      <c r="F739" s="94"/>
      <c r="H739" s="81"/>
      <c r="U739" s="492"/>
      <c r="V739" s="368"/>
      <c r="W739" s="368"/>
      <c r="X739" s="369"/>
    </row>
    <row r="740" ht="15.75" customHeight="1">
      <c r="A740" s="94"/>
      <c r="B740" s="94"/>
      <c r="C740" s="94"/>
      <c r="D740" s="81"/>
      <c r="E740" s="94"/>
      <c r="F740" s="94"/>
      <c r="H740" s="81"/>
      <c r="U740" s="492"/>
      <c r="V740" s="368"/>
      <c r="W740" s="368"/>
      <c r="X740" s="369"/>
    </row>
    <row r="741" ht="15.75" customHeight="1">
      <c r="A741" s="94"/>
      <c r="B741" s="94"/>
      <c r="C741" s="94"/>
      <c r="D741" s="81"/>
      <c r="E741" s="94"/>
      <c r="F741" s="94"/>
      <c r="H741" s="81"/>
      <c r="U741" s="492"/>
      <c r="V741" s="368"/>
      <c r="W741" s="368"/>
      <c r="X741" s="369"/>
    </row>
    <row r="742" ht="15.75" customHeight="1">
      <c r="A742" s="94"/>
      <c r="B742" s="94"/>
      <c r="C742" s="94"/>
      <c r="D742" s="81"/>
      <c r="E742" s="94"/>
      <c r="F742" s="94"/>
      <c r="H742" s="81"/>
      <c r="U742" s="492"/>
      <c r="V742" s="368"/>
      <c r="W742" s="368"/>
      <c r="X742" s="369"/>
    </row>
    <row r="743" ht="15.75" customHeight="1">
      <c r="A743" s="94"/>
      <c r="B743" s="94"/>
      <c r="C743" s="94"/>
      <c r="D743" s="81"/>
      <c r="E743" s="94"/>
      <c r="F743" s="94"/>
      <c r="H743" s="81"/>
      <c r="U743" s="492"/>
      <c r="V743" s="368"/>
      <c r="W743" s="368"/>
      <c r="X743" s="369"/>
    </row>
    <row r="744" ht="15.75" customHeight="1">
      <c r="A744" s="94"/>
      <c r="B744" s="94"/>
      <c r="C744" s="94"/>
      <c r="D744" s="81"/>
      <c r="E744" s="94"/>
      <c r="F744" s="94"/>
      <c r="H744" s="81"/>
      <c r="U744" s="492"/>
      <c r="V744" s="368"/>
      <c r="W744" s="368"/>
      <c r="X744" s="369"/>
    </row>
    <row r="745" ht="15.75" customHeight="1">
      <c r="A745" s="94"/>
      <c r="B745" s="94"/>
      <c r="C745" s="94"/>
      <c r="D745" s="81"/>
      <c r="E745" s="94"/>
      <c r="F745" s="94"/>
      <c r="H745" s="81"/>
      <c r="U745" s="492"/>
      <c r="V745" s="368"/>
      <c r="W745" s="368"/>
      <c r="X745" s="369"/>
    </row>
    <row r="746" ht="15.75" customHeight="1">
      <c r="A746" s="94"/>
      <c r="B746" s="94"/>
      <c r="C746" s="94"/>
      <c r="D746" s="81"/>
      <c r="E746" s="94"/>
      <c r="F746" s="94"/>
      <c r="H746" s="81"/>
      <c r="U746" s="492"/>
      <c r="V746" s="368"/>
      <c r="W746" s="368"/>
      <c r="X746" s="369"/>
    </row>
    <row r="747" ht="15.75" customHeight="1">
      <c r="A747" s="94"/>
      <c r="B747" s="94"/>
      <c r="C747" s="94"/>
      <c r="D747" s="81"/>
      <c r="E747" s="94"/>
      <c r="F747" s="94"/>
      <c r="H747" s="81"/>
      <c r="U747" s="492"/>
      <c r="V747" s="368"/>
      <c r="W747" s="368"/>
      <c r="X747" s="369"/>
    </row>
    <row r="748" ht="15.75" customHeight="1">
      <c r="A748" s="94"/>
      <c r="B748" s="94"/>
      <c r="C748" s="94"/>
      <c r="D748" s="81"/>
      <c r="E748" s="94"/>
      <c r="F748" s="94"/>
      <c r="H748" s="81"/>
      <c r="U748" s="492"/>
      <c r="V748" s="368"/>
      <c r="W748" s="368"/>
      <c r="X748" s="369"/>
    </row>
    <row r="749" ht="15.75" customHeight="1">
      <c r="A749" s="94"/>
      <c r="B749" s="94"/>
      <c r="C749" s="94"/>
      <c r="D749" s="81"/>
      <c r="E749" s="94"/>
      <c r="F749" s="94"/>
      <c r="H749" s="81"/>
      <c r="U749" s="492"/>
      <c r="V749" s="368"/>
      <c r="W749" s="368"/>
      <c r="X749" s="369"/>
    </row>
    <row r="750" ht="15.75" customHeight="1">
      <c r="A750" s="94"/>
      <c r="B750" s="94"/>
      <c r="C750" s="94"/>
      <c r="D750" s="81"/>
      <c r="E750" s="94"/>
      <c r="F750" s="94"/>
      <c r="H750" s="81"/>
      <c r="U750" s="492"/>
      <c r="V750" s="368"/>
      <c r="W750" s="368"/>
      <c r="X750" s="369"/>
    </row>
    <row r="751" ht="15.75" customHeight="1">
      <c r="A751" s="94"/>
      <c r="B751" s="94"/>
      <c r="C751" s="94"/>
      <c r="D751" s="81"/>
      <c r="E751" s="94"/>
      <c r="F751" s="94"/>
      <c r="H751" s="81"/>
      <c r="U751" s="492"/>
      <c r="V751" s="368"/>
      <c r="W751" s="368"/>
      <c r="X751" s="369"/>
    </row>
    <row r="752" ht="15.75" customHeight="1">
      <c r="A752" s="94"/>
      <c r="B752" s="94"/>
      <c r="C752" s="94"/>
      <c r="D752" s="81"/>
      <c r="E752" s="94"/>
      <c r="F752" s="94"/>
      <c r="H752" s="81"/>
      <c r="U752" s="492"/>
      <c r="V752" s="368"/>
      <c r="W752" s="368"/>
      <c r="X752" s="369"/>
    </row>
    <row r="753" ht="15.75" customHeight="1">
      <c r="A753" s="94"/>
      <c r="B753" s="94"/>
      <c r="C753" s="94"/>
      <c r="D753" s="81"/>
      <c r="E753" s="94"/>
      <c r="F753" s="94"/>
      <c r="H753" s="81"/>
      <c r="U753" s="492"/>
      <c r="V753" s="368"/>
      <c r="W753" s="368"/>
      <c r="X753" s="369"/>
    </row>
    <row r="754" ht="15.75" customHeight="1">
      <c r="A754" s="94"/>
      <c r="B754" s="94"/>
      <c r="C754" s="94"/>
      <c r="D754" s="81"/>
      <c r="E754" s="94"/>
      <c r="F754" s="94"/>
      <c r="H754" s="81"/>
      <c r="U754" s="492"/>
      <c r="V754" s="368"/>
      <c r="W754" s="368"/>
      <c r="X754" s="369"/>
    </row>
    <row r="755" ht="15.75" customHeight="1">
      <c r="A755" s="94"/>
      <c r="B755" s="94"/>
      <c r="C755" s="94"/>
      <c r="D755" s="81"/>
      <c r="E755" s="94"/>
      <c r="F755" s="94"/>
      <c r="H755" s="81"/>
      <c r="U755" s="492"/>
      <c r="V755" s="368"/>
      <c r="W755" s="368"/>
      <c r="X755" s="369"/>
    </row>
    <row r="756" ht="15.75" customHeight="1">
      <c r="A756" s="94"/>
      <c r="B756" s="94"/>
      <c r="C756" s="94"/>
      <c r="D756" s="81"/>
      <c r="E756" s="94"/>
      <c r="F756" s="94"/>
      <c r="H756" s="81"/>
      <c r="U756" s="492"/>
      <c r="V756" s="368"/>
      <c r="W756" s="368"/>
      <c r="X756" s="369"/>
    </row>
    <row r="757" ht="15.75" customHeight="1">
      <c r="A757" s="94"/>
      <c r="B757" s="94"/>
      <c r="C757" s="94"/>
      <c r="D757" s="81"/>
      <c r="E757" s="94"/>
      <c r="F757" s="94"/>
      <c r="H757" s="81"/>
      <c r="U757" s="492"/>
      <c r="V757" s="368"/>
      <c r="W757" s="368"/>
      <c r="X757" s="369"/>
    </row>
    <row r="758" ht="15.75" customHeight="1">
      <c r="A758" s="94"/>
      <c r="B758" s="94"/>
      <c r="C758" s="94"/>
      <c r="D758" s="81"/>
      <c r="E758" s="94"/>
      <c r="F758" s="94"/>
      <c r="H758" s="81"/>
      <c r="U758" s="492"/>
      <c r="V758" s="368"/>
      <c r="W758" s="368"/>
      <c r="X758" s="369"/>
    </row>
    <row r="759" ht="15.75" customHeight="1">
      <c r="A759" s="94"/>
      <c r="B759" s="94"/>
      <c r="C759" s="94"/>
      <c r="D759" s="81"/>
      <c r="E759" s="94"/>
      <c r="F759" s="94"/>
      <c r="H759" s="81"/>
      <c r="U759" s="492"/>
      <c r="V759" s="368"/>
      <c r="W759" s="368"/>
      <c r="X759" s="369"/>
    </row>
    <row r="760" ht="15.75" customHeight="1">
      <c r="A760" s="94"/>
      <c r="B760" s="94"/>
      <c r="C760" s="94"/>
      <c r="D760" s="81"/>
      <c r="E760" s="94"/>
      <c r="F760" s="94"/>
      <c r="H760" s="81"/>
      <c r="U760" s="492"/>
      <c r="V760" s="368"/>
      <c r="W760" s="368"/>
      <c r="X760" s="369"/>
    </row>
    <row r="761" ht="15.75" customHeight="1">
      <c r="A761" s="94"/>
      <c r="B761" s="94"/>
      <c r="C761" s="94"/>
      <c r="D761" s="81"/>
      <c r="E761" s="94"/>
      <c r="F761" s="94"/>
      <c r="H761" s="81"/>
      <c r="U761" s="492"/>
      <c r="V761" s="368"/>
      <c r="W761" s="368"/>
      <c r="X761" s="369"/>
    </row>
    <row r="762" ht="15.75" customHeight="1">
      <c r="A762" s="94"/>
      <c r="B762" s="94"/>
      <c r="C762" s="94"/>
      <c r="D762" s="81"/>
      <c r="E762" s="94"/>
      <c r="F762" s="94"/>
      <c r="H762" s="81"/>
      <c r="U762" s="492"/>
      <c r="V762" s="368"/>
      <c r="W762" s="368"/>
      <c r="X762" s="369"/>
    </row>
    <row r="763" ht="15.75" customHeight="1">
      <c r="A763" s="94"/>
      <c r="B763" s="94"/>
      <c r="C763" s="94"/>
      <c r="D763" s="81"/>
      <c r="E763" s="94"/>
      <c r="F763" s="94"/>
      <c r="H763" s="81"/>
      <c r="U763" s="492"/>
      <c r="V763" s="368"/>
      <c r="W763" s="368"/>
      <c r="X763" s="369"/>
    </row>
    <row r="764" ht="15.75" customHeight="1">
      <c r="A764" s="94"/>
      <c r="B764" s="94"/>
      <c r="C764" s="94"/>
      <c r="D764" s="81"/>
      <c r="E764" s="94"/>
      <c r="F764" s="94"/>
      <c r="H764" s="81"/>
      <c r="U764" s="492"/>
      <c r="V764" s="368"/>
      <c r="W764" s="368"/>
      <c r="X764" s="369"/>
    </row>
    <row r="765" ht="15.75" customHeight="1">
      <c r="A765" s="94"/>
      <c r="B765" s="94"/>
      <c r="C765" s="94"/>
      <c r="D765" s="81"/>
      <c r="E765" s="94"/>
      <c r="F765" s="94"/>
      <c r="H765" s="81"/>
      <c r="U765" s="492"/>
      <c r="V765" s="368"/>
      <c r="W765" s="368"/>
      <c r="X765" s="369"/>
    </row>
    <row r="766" ht="15.75" customHeight="1">
      <c r="A766" s="94"/>
      <c r="B766" s="94"/>
      <c r="C766" s="94"/>
      <c r="D766" s="81"/>
      <c r="E766" s="94"/>
      <c r="F766" s="94"/>
      <c r="H766" s="81"/>
      <c r="U766" s="492"/>
      <c r="V766" s="368"/>
      <c r="W766" s="368"/>
      <c r="X766" s="369"/>
    </row>
    <row r="767" ht="15.75" customHeight="1">
      <c r="A767" s="94"/>
      <c r="B767" s="94"/>
      <c r="C767" s="94"/>
      <c r="D767" s="81"/>
      <c r="E767" s="94"/>
      <c r="F767" s="94"/>
      <c r="H767" s="81"/>
      <c r="U767" s="492"/>
      <c r="V767" s="368"/>
      <c r="W767" s="368"/>
      <c r="X767" s="369"/>
    </row>
    <row r="768" ht="15.75" customHeight="1">
      <c r="A768" s="94"/>
      <c r="B768" s="94"/>
      <c r="C768" s="94"/>
      <c r="D768" s="81"/>
      <c r="E768" s="94"/>
      <c r="F768" s="94"/>
      <c r="H768" s="81"/>
      <c r="U768" s="492"/>
      <c r="V768" s="368"/>
      <c r="W768" s="368"/>
      <c r="X768" s="369"/>
    </row>
    <row r="769" ht="15.75" customHeight="1">
      <c r="A769" s="94"/>
      <c r="B769" s="94"/>
      <c r="C769" s="94"/>
      <c r="D769" s="81"/>
      <c r="E769" s="94"/>
      <c r="F769" s="94"/>
      <c r="H769" s="81"/>
      <c r="U769" s="492"/>
      <c r="V769" s="368"/>
      <c r="W769" s="368"/>
      <c r="X769" s="369"/>
    </row>
    <row r="770" ht="15.75" customHeight="1">
      <c r="A770" s="94"/>
      <c r="B770" s="94"/>
      <c r="C770" s="94"/>
      <c r="D770" s="81"/>
      <c r="E770" s="94"/>
      <c r="F770" s="94"/>
      <c r="H770" s="81"/>
      <c r="U770" s="492"/>
      <c r="V770" s="368"/>
      <c r="W770" s="368"/>
      <c r="X770" s="369"/>
    </row>
    <row r="771" ht="15.75" customHeight="1">
      <c r="A771" s="94"/>
      <c r="B771" s="94"/>
      <c r="C771" s="94"/>
      <c r="D771" s="81"/>
      <c r="E771" s="94"/>
      <c r="F771" s="94"/>
      <c r="H771" s="81"/>
      <c r="U771" s="492"/>
      <c r="V771" s="368"/>
      <c r="W771" s="368"/>
      <c r="X771" s="369"/>
    </row>
    <row r="772" ht="15.75" customHeight="1">
      <c r="A772" s="94"/>
      <c r="B772" s="94"/>
      <c r="C772" s="94"/>
      <c r="D772" s="81"/>
      <c r="E772" s="94"/>
      <c r="F772" s="94"/>
      <c r="H772" s="81"/>
      <c r="U772" s="492"/>
      <c r="V772" s="368"/>
      <c r="W772" s="368"/>
      <c r="X772" s="369"/>
    </row>
    <row r="773" ht="15.75" customHeight="1">
      <c r="A773" s="94"/>
      <c r="B773" s="94"/>
      <c r="C773" s="94"/>
      <c r="D773" s="81"/>
      <c r="E773" s="94"/>
      <c r="F773" s="94"/>
      <c r="H773" s="81"/>
      <c r="U773" s="492"/>
      <c r="V773" s="368"/>
      <c r="W773" s="368"/>
      <c r="X773" s="369"/>
    </row>
    <row r="774" ht="15.75" customHeight="1">
      <c r="A774" s="94"/>
      <c r="B774" s="94"/>
      <c r="C774" s="94"/>
      <c r="D774" s="81"/>
      <c r="E774" s="94"/>
      <c r="F774" s="94"/>
      <c r="H774" s="81"/>
      <c r="U774" s="492"/>
      <c r="V774" s="368"/>
      <c r="W774" s="368"/>
      <c r="X774" s="369"/>
    </row>
    <row r="775" ht="15.75" customHeight="1">
      <c r="A775" s="94"/>
      <c r="B775" s="94"/>
      <c r="C775" s="94"/>
      <c r="D775" s="81"/>
      <c r="E775" s="94"/>
      <c r="F775" s="94"/>
      <c r="H775" s="81"/>
      <c r="U775" s="492"/>
      <c r="V775" s="368"/>
      <c r="W775" s="368"/>
      <c r="X775" s="369"/>
    </row>
    <row r="776" ht="15.75" customHeight="1">
      <c r="A776" s="94"/>
      <c r="B776" s="94"/>
      <c r="C776" s="94"/>
      <c r="D776" s="81"/>
      <c r="E776" s="94"/>
      <c r="F776" s="94"/>
      <c r="H776" s="81"/>
      <c r="U776" s="492"/>
      <c r="V776" s="368"/>
      <c r="W776" s="368"/>
      <c r="X776" s="369"/>
    </row>
    <row r="777" ht="15.75" customHeight="1">
      <c r="A777" s="94"/>
      <c r="B777" s="94"/>
      <c r="C777" s="94"/>
      <c r="D777" s="81"/>
      <c r="E777" s="94"/>
      <c r="F777" s="94"/>
      <c r="H777" s="81"/>
      <c r="U777" s="492"/>
      <c r="V777" s="368"/>
      <c r="W777" s="368"/>
      <c r="X777" s="369"/>
    </row>
    <row r="778" ht="15.75" customHeight="1">
      <c r="A778" s="94"/>
      <c r="B778" s="94"/>
      <c r="C778" s="94"/>
      <c r="D778" s="81"/>
      <c r="E778" s="94"/>
      <c r="F778" s="94"/>
      <c r="H778" s="81"/>
      <c r="U778" s="492"/>
      <c r="V778" s="368"/>
      <c r="W778" s="368"/>
      <c r="X778" s="369"/>
    </row>
    <row r="779" ht="15.75" customHeight="1">
      <c r="A779" s="94"/>
      <c r="B779" s="94"/>
      <c r="C779" s="94"/>
      <c r="D779" s="81"/>
      <c r="E779" s="94"/>
      <c r="F779" s="94"/>
      <c r="H779" s="81"/>
      <c r="U779" s="492"/>
      <c r="V779" s="368"/>
      <c r="W779" s="368"/>
      <c r="X779" s="369"/>
    </row>
    <row r="780" ht="15.75" customHeight="1">
      <c r="A780" s="94"/>
      <c r="B780" s="94"/>
      <c r="C780" s="94"/>
      <c r="D780" s="81"/>
      <c r="E780" s="94"/>
      <c r="F780" s="94"/>
      <c r="H780" s="81"/>
      <c r="U780" s="492"/>
      <c r="V780" s="368"/>
      <c r="W780" s="368"/>
      <c r="X780" s="369"/>
    </row>
    <row r="781" ht="15.75" customHeight="1">
      <c r="A781" s="94"/>
      <c r="B781" s="94"/>
      <c r="C781" s="94"/>
      <c r="D781" s="81"/>
      <c r="E781" s="94"/>
      <c r="F781" s="94"/>
      <c r="H781" s="81"/>
      <c r="U781" s="492"/>
      <c r="V781" s="368"/>
      <c r="W781" s="368"/>
      <c r="X781" s="369"/>
    </row>
    <row r="782" ht="15.75" customHeight="1">
      <c r="A782" s="94"/>
      <c r="B782" s="94"/>
      <c r="C782" s="94"/>
      <c r="D782" s="81"/>
      <c r="E782" s="94"/>
      <c r="F782" s="94"/>
      <c r="H782" s="81"/>
      <c r="U782" s="492"/>
      <c r="V782" s="368"/>
      <c r="W782" s="368"/>
      <c r="X782" s="369"/>
    </row>
    <row r="783" ht="15.75" customHeight="1">
      <c r="A783" s="94"/>
      <c r="B783" s="94"/>
      <c r="C783" s="94"/>
      <c r="D783" s="81"/>
      <c r="E783" s="94"/>
      <c r="F783" s="94"/>
      <c r="H783" s="81"/>
      <c r="U783" s="492"/>
      <c r="V783" s="368"/>
      <c r="W783" s="368"/>
      <c r="X783" s="369"/>
    </row>
    <row r="784" ht="15.75" customHeight="1">
      <c r="A784" s="94"/>
      <c r="B784" s="94"/>
      <c r="C784" s="94"/>
      <c r="D784" s="81"/>
      <c r="E784" s="94"/>
      <c r="F784" s="94"/>
      <c r="H784" s="81"/>
      <c r="U784" s="492"/>
      <c r="V784" s="368"/>
      <c r="W784" s="368"/>
      <c r="X784" s="369"/>
    </row>
    <row r="785" ht="15.75" customHeight="1">
      <c r="A785" s="94"/>
      <c r="B785" s="94"/>
      <c r="C785" s="94"/>
      <c r="D785" s="81"/>
      <c r="E785" s="94"/>
      <c r="F785" s="94"/>
      <c r="H785" s="81"/>
      <c r="U785" s="492"/>
      <c r="V785" s="368"/>
      <c r="W785" s="368"/>
      <c r="X785" s="369"/>
    </row>
    <row r="786" ht="15.75" customHeight="1">
      <c r="A786" s="94"/>
      <c r="B786" s="94"/>
      <c r="C786" s="94"/>
      <c r="D786" s="81"/>
      <c r="E786" s="94"/>
      <c r="F786" s="94"/>
      <c r="H786" s="81"/>
      <c r="U786" s="492"/>
      <c r="V786" s="368"/>
      <c r="W786" s="368"/>
      <c r="X786" s="369"/>
    </row>
    <row r="787" ht="15.75" customHeight="1">
      <c r="A787" s="94"/>
      <c r="B787" s="94"/>
      <c r="C787" s="94"/>
      <c r="D787" s="81"/>
      <c r="E787" s="94"/>
      <c r="F787" s="94"/>
      <c r="H787" s="81"/>
      <c r="U787" s="492"/>
      <c r="V787" s="368"/>
      <c r="W787" s="368"/>
      <c r="X787" s="369"/>
    </row>
    <row r="788" ht="15.75" customHeight="1">
      <c r="A788" s="94"/>
      <c r="B788" s="94"/>
      <c r="C788" s="94"/>
      <c r="D788" s="81"/>
      <c r="E788" s="94"/>
      <c r="F788" s="94"/>
      <c r="H788" s="81"/>
      <c r="U788" s="492"/>
      <c r="V788" s="368"/>
      <c r="W788" s="368"/>
      <c r="X788" s="369"/>
    </row>
    <row r="789" ht="15.75" customHeight="1">
      <c r="A789" s="94"/>
      <c r="B789" s="94"/>
      <c r="C789" s="94"/>
      <c r="D789" s="81"/>
      <c r="E789" s="94"/>
      <c r="F789" s="94"/>
      <c r="H789" s="81"/>
      <c r="U789" s="492"/>
      <c r="V789" s="368"/>
      <c r="W789" s="368"/>
      <c r="X789" s="369"/>
    </row>
    <row r="790" ht="15.75" customHeight="1">
      <c r="A790" s="94"/>
      <c r="B790" s="94"/>
      <c r="C790" s="94"/>
      <c r="D790" s="81"/>
      <c r="E790" s="94"/>
      <c r="F790" s="94"/>
      <c r="H790" s="81"/>
      <c r="U790" s="492"/>
      <c r="V790" s="368"/>
      <c r="W790" s="368"/>
      <c r="X790" s="369"/>
    </row>
    <row r="791" ht="15.75" customHeight="1">
      <c r="A791" s="94"/>
      <c r="B791" s="94"/>
      <c r="C791" s="94"/>
      <c r="D791" s="81"/>
      <c r="E791" s="94"/>
      <c r="F791" s="94"/>
      <c r="H791" s="81"/>
      <c r="U791" s="492"/>
      <c r="V791" s="368"/>
      <c r="W791" s="368"/>
      <c r="X791" s="369"/>
    </row>
    <row r="792" ht="15.75" customHeight="1">
      <c r="A792" s="94"/>
      <c r="B792" s="94"/>
      <c r="C792" s="94"/>
      <c r="D792" s="81"/>
      <c r="E792" s="94"/>
      <c r="F792" s="94"/>
      <c r="H792" s="81"/>
      <c r="U792" s="492"/>
      <c r="V792" s="368"/>
      <c r="W792" s="368"/>
      <c r="X792" s="369"/>
    </row>
    <row r="793" ht="15.75" customHeight="1">
      <c r="A793" s="94"/>
      <c r="B793" s="94"/>
      <c r="C793" s="94"/>
      <c r="D793" s="81"/>
      <c r="E793" s="94"/>
      <c r="F793" s="94"/>
      <c r="H793" s="81"/>
      <c r="U793" s="492"/>
      <c r="V793" s="368"/>
      <c r="W793" s="368"/>
      <c r="X793" s="369"/>
    </row>
    <row r="794" ht="15.75" customHeight="1">
      <c r="A794" s="94"/>
      <c r="B794" s="94"/>
      <c r="C794" s="94"/>
      <c r="D794" s="81"/>
      <c r="E794" s="94"/>
      <c r="F794" s="94"/>
      <c r="H794" s="81"/>
      <c r="U794" s="492"/>
      <c r="V794" s="368"/>
      <c r="W794" s="368"/>
      <c r="X794" s="369"/>
    </row>
    <row r="795" ht="15.75" customHeight="1">
      <c r="A795" s="94"/>
      <c r="B795" s="94"/>
      <c r="C795" s="94"/>
      <c r="D795" s="81"/>
      <c r="E795" s="94"/>
      <c r="F795" s="94"/>
      <c r="H795" s="81"/>
      <c r="U795" s="492"/>
      <c r="V795" s="368"/>
      <c r="W795" s="368"/>
      <c r="X795" s="369"/>
    </row>
    <row r="796" ht="15.75" customHeight="1">
      <c r="A796" s="94"/>
      <c r="B796" s="94"/>
      <c r="C796" s="94"/>
      <c r="D796" s="81"/>
      <c r="E796" s="94"/>
      <c r="F796" s="94"/>
      <c r="H796" s="81"/>
      <c r="U796" s="492"/>
      <c r="V796" s="368"/>
      <c r="W796" s="368"/>
      <c r="X796" s="369"/>
    </row>
    <row r="797" ht="15.75" customHeight="1">
      <c r="A797" s="94"/>
      <c r="B797" s="94"/>
      <c r="C797" s="94"/>
      <c r="D797" s="81"/>
      <c r="E797" s="94"/>
      <c r="F797" s="94"/>
      <c r="H797" s="81"/>
      <c r="U797" s="492"/>
      <c r="V797" s="368"/>
      <c r="W797" s="368"/>
      <c r="X797" s="369"/>
    </row>
    <row r="798" ht="15.75" customHeight="1">
      <c r="A798" s="94"/>
      <c r="B798" s="94"/>
      <c r="C798" s="94"/>
      <c r="D798" s="81"/>
      <c r="E798" s="94"/>
      <c r="F798" s="94"/>
      <c r="H798" s="81"/>
      <c r="U798" s="492"/>
      <c r="V798" s="368"/>
      <c r="W798" s="368"/>
      <c r="X798" s="369"/>
    </row>
    <row r="799" ht="15.75" customHeight="1">
      <c r="A799" s="94"/>
      <c r="B799" s="94"/>
      <c r="C799" s="94"/>
      <c r="D799" s="81"/>
      <c r="E799" s="94"/>
      <c r="F799" s="94"/>
      <c r="H799" s="81"/>
      <c r="U799" s="492"/>
      <c r="V799" s="368"/>
      <c r="W799" s="368"/>
      <c r="X799" s="369"/>
    </row>
    <row r="800" ht="15.75" customHeight="1">
      <c r="A800" s="94"/>
      <c r="B800" s="94"/>
      <c r="C800" s="94"/>
      <c r="D800" s="81"/>
      <c r="E800" s="94"/>
      <c r="F800" s="94"/>
      <c r="H800" s="81"/>
      <c r="U800" s="492"/>
      <c r="V800" s="368"/>
      <c r="W800" s="368"/>
      <c r="X800" s="369"/>
    </row>
    <row r="801" ht="15.75" customHeight="1">
      <c r="A801" s="94"/>
      <c r="B801" s="94"/>
      <c r="C801" s="94"/>
      <c r="D801" s="81"/>
      <c r="E801" s="94"/>
      <c r="F801" s="94"/>
      <c r="H801" s="81"/>
      <c r="U801" s="492"/>
      <c r="V801" s="368"/>
      <c r="W801" s="368"/>
      <c r="X801" s="369"/>
    </row>
    <row r="802" ht="15.75" customHeight="1">
      <c r="A802" s="94"/>
      <c r="B802" s="94"/>
      <c r="C802" s="94"/>
      <c r="D802" s="81"/>
      <c r="E802" s="94"/>
      <c r="F802" s="94"/>
      <c r="H802" s="81"/>
      <c r="U802" s="492"/>
      <c r="V802" s="368"/>
      <c r="W802" s="368"/>
      <c r="X802" s="369"/>
    </row>
    <row r="803" ht="15.75" customHeight="1">
      <c r="A803" s="94"/>
      <c r="B803" s="94"/>
      <c r="C803" s="94"/>
      <c r="D803" s="81"/>
      <c r="E803" s="94"/>
      <c r="F803" s="94"/>
      <c r="H803" s="81"/>
      <c r="U803" s="492"/>
      <c r="V803" s="368"/>
      <c r="W803" s="368"/>
      <c r="X803" s="369"/>
    </row>
    <row r="804" ht="15.75" customHeight="1">
      <c r="A804" s="94"/>
      <c r="B804" s="94"/>
      <c r="C804" s="94"/>
      <c r="D804" s="81"/>
      <c r="E804" s="94"/>
      <c r="F804" s="94"/>
      <c r="H804" s="81"/>
      <c r="U804" s="492"/>
      <c r="V804" s="368"/>
      <c r="W804" s="368"/>
      <c r="X804" s="369"/>
    </row>
    <row r="805" ht="15.75" customHeight="1">
      <c r="A805" s="94"/>
      <c r="B805" s="94"/>
      <c r="C805" s="94"/>
      <c r="D805" s="81"/>
      <c r="E805" s="94"/>
      <c r="F805" s="94"/>
      <c r="H805" s="81"/>
      <c r="U805" s="492"/>
      <c r="V805" s="368"/>
      <c r="W805" s="368"/>
      <c r="X805" s="369"/>
    </row>
    <row r="806" ht="15.75" customHeight="1">
      <c r="A806" s="94"/>
      <c r="B806" s="94"/>
      <c r="C806" s="94"/>
      <c r="D806" s="81"/>
      <c r="E806" s="94"/>
      <c r="F806" s="94"/>
      <c r="H806" s="81"/>
      <c r="U806" s="492"/>
      <c r="V806" s="368"/>
      <c r="W806" s="368"/>
      <c r="X806" s="369"/>
    </row>
    <row r="807" ht="15.75" customHeight="1">
      <c r="A807" s="94"/>
      <c r="B807" s="94"/>
      <c r="C807" s="94"/>
      <c r="D807" s="81"/>
      <c r="E807" s="94"/>
      <c r="F807" s="94"/>
      <c r="H807" s="81"/>
      <c r="U807" s="492"/>
      <c r="V807" s="368"/>
      <c r="W807" s="368"/>
      <c r="X807" s="369"/>
    </row>
    <row r="808" ht="15.75" customHeight="1">
      <c r="A808" s="94"/>
      <c r="B808" s="94"/>
      <c r="C808" s="94"/>
      <c r="D808" s="81"/>
      <c r="E808" s="94"/>
      <c r="F808" s="94"/>
      <c r="H808" s="81"/>
      <c r="U808" s="492"/>
      <c r="V808" s="368"/>
      <c r="W808" s="368"/>
      <c r="X808" s="369"/>
    </row>
    <row r="809" ht="15.75" customHeight="1">
      <c r="A809" s="94"/>
      <c r="B809" s="94"/>
      <c r="C809" s="94"/>
      <c r="D809" s="81"/>
      <c r="E809" s="94"/>
      <c r="F809" s="94"/>
      <c r="H809" s="81"/>
      <c r="U809" s="492"/>
      <c r="V809" s="368"/>
      <c r="W809" s="368"/>
      <c r="X809" s="369"/>
    </row>
    <row r="810" ht="15.75" customHeight="1">
      <c r="A810" s="94"/>
      <c r="B810" s="94"/>
      <c r="C810" s="94"/>
      <c r="D810" s="81"/>
      <c r="E810" s="94"/>
      <c r="F810" s="94"/>
      <c r="H810" s="81"/>
      <c r="U810" s="492"/>
      <c r="V810" s="368"/>
      <c r="W810" s="368"/>
      <c r="X810" s="369"/>
    </row>
    <row r="811" ht="15.75" customHeight="1">
      <c r="A811" s="94"/>
      <c r="B811" s="94"/>
      <c r="C811" s="94"/>
      <c r="D811" s="81"/>
      <c r="E811" s="94"/>
      <c r="F811" s="94"/>
      <c r="H811" s="81"/>
      <c r="U811" s="492"/>
      <c r="V811" s="368"/>
      <c r="W811" s="368"/>
      <c r="X811" s="369"/>
    </row>
    <row r="812" ht="15.75" customHeight="1">
      <c r="A812" s="94"/>
      <c r="B812" s="94"/>
      <c r="C812" s="94"/>
      <c r="D812" s="81"/>
      <c r="E812" s="94"/>
      <c r="F812" s="94"/>
      <c r="H812" s="81"/>
      <c r="U812" s="492"/>
      <c r="V812" s="368"/>
      <c r="W812" s="368"/>
      <c r="X812" s="369"/>
    </row>
    <row r="813" ht="15.75" customHeight="1">
      <c r="A813" s="94"/>
      <c r="B813" s="94"/>
      <c r="C813" s="94"/>
      <c r="D813" s="81"/>
      <c r="E813" s="94"/>
      <c r="F813" s="94"/>
      <c r="H813" s="81"/>
      <c r="U813" s="492"/>
      <c r="V813" s="368"/>
      <c r="W813" s="368"/>
      <c r="X813" s="369"/>
    </row>
    <row r="814" ht="15.75" customHeight="1">
      <c r="A814" s="94"/>
      <c r="B814" s="94"/>
      <c r="C814" s="94"/>
      <c r="D814" s="81"/>
      <c r="E814" s="94"/>
      <c r="F814" s="94"/>
      <c r="H814" s="81"/>
      <c r="U814" s="492"/>
      <c r="V814" s="368"/>
      <c r="W814" s="368"/>
      <c r="X814" s="369"/>
    </row>
    <row r="815" ht="15.75" customHeight="1">
      <c r="A815" s="94"/>
      <c r="B815" s="94"/>
      <c r="C815" s="94"/>
      <c r="D815" s="81"/>
      <c r="E815" s="94"/>
      <c r="F815" s="94"/>
      <c r="H815" s="81"/>
      <c r="U815" s="492"/>
      <c r="V815" s="368"/>
      <c r="W815" s="368"/>
      <c r="X815" s="369"/>
    </row>
    <row r="816" ht="15.75" customHeight="1">
      <c r="A816" s="94"/>
      <c r="B816" s="94"/>
      <c r="C816" s="94"/>
      <c r="D816" s="81"/>
      <c r="E816" s="94"/>
      <c r="F816" s="94"/>
      <c r="H816" s="81"/>
      <c r="U816" s="492"/>
      <c r="V816" s="368"/>
      <c r="W816" s="368"/>
      <c r="X816" s="369"/>
    </row>
    <row r="817" ht="15.75" customHeight="1">
      <c r="A817" s="94"/>
      <c r="B817" s="94"/>
      <c r="C817" s="94"/>
      <c r="D817" s="81"/>
      <c r="E817" s="94"/>
      <c r="F817" s="94"/>
      <c r="H817" s="81"/>
      <c r="U817" s="492"/>
      <c r="V817" s="368"/>
      <c r="W817" s="368"/>
      <c r="X817" s="369"/>
    </row>
    <row r="818" ht="15.75" customHeight="1">
      <c r="A818" s="94"/>
      <c r="B818" s="94"/>
      <c r="C818" s="94"/>
      <c r="D818" s="81"/>
      <c r="E818" s="94"/>
      <c r="F818" s="94"/>
      <c r="H818" s="81"/>
      <c r="U818" s="492"/>
      <c r="V818" s="368"/>
      <c r="W818" s="368"/>
      <c r="X818" s="369"/>
    </row>
    <row r="819" ht="15.75" customHeight="1">
      <c r="A819" s="94"/>
      <c r="B819" s="94"/>
      <c r="C819" s="94"/>
      <c r="D819" s="81"/>
      <c r="E819" s="94"/>
      <c r="F819" s="94"/>
      <c r="H819" s="81"/>
      <c r="U819" s="492"/>
      <c r="V819" s="368"/>
      <c r="W819" s="368"/>
      <c r="X819" s="369"/>
    </row>
    <row r="820" ht="15.75" customHeight="1">
      <c r="A820" s="94"/>
      <c r="B820" s="94"/>
      <c r="C820" s="94"/>
      <c r="D820" s="81"/>
      <c r="E820" s="94"/>
      <c r="F820" s="94"/>
      <c r="H820" s="81"/>
      <c r="U820" s="492"/>
      <c r="V820" s="368"/>
      <c r="W820" s="368"/>
      <c r="X820" s="369"/>
    </row>
    <row r="821" ht="15.75" customHeight="1">
      <c r="A821" s="94"/>
      <c r="B821" s="94"/>
      <c r="C821" s="94"/>
      <c r="D821" s="81"/>
      <c r="E821" s="94"/>
      <c r="F821" s="94"/>
      <c r="H821" s="81"/>
      <c r="U821" s="492"/>
      <c r="V821" s="368"/>
      <c r="W821" s="368"/>
      <c r="X821" s="369"/>
    </row>
    <row r="822" ht="15.75" customHeight="1">
      <c r="A822" s="94"/>
      <c r="B822" s="94"/>
      <c r="C822" s="94"/>
      <c r="D822" s="81"/>
      <c r="E822" s="94"/>
      <c r="F822" s="94"/>
      <c r="H822" s="81"/>
      <c r="U822" s="492"/>
      <c r="V822" s="368"/>
      <c r="W822" s="368"/>
      <c r="X822" s="369"/>
    </row>
    <row r="823" ht="15.75" customHeight="1">
      <c r="A823" s="94"/>
      <c r="B823" s="94"/>
      <c r="C823" s="94"/>
      <c r="D823" s="81"/>
      <c r="E823" s="94"/>
      <c r="F823" s="94"/>
      <c r="H823" s="81"/>
      <c r="U823" s="492"/>
      <c r="V823" s="368"/>
      <c r="W823" s="368"/>
      <c r="X823" s="369"/>
    </row>
    <row r="824" ht="15.75" customHeight="1">
      <c r="A824" s="94"/>
      <c r="B824" s="94"/>
      <c r="C824" s="94"/>
      <c r="D824" s="81"/>
      <c r="E824" s="94"/>
      <c r="F824" s="94"/>
      <c r="H824" s="81"/>
      <c r="U824" s="492"/>
      <c r="V824" s="368"/>
      <c r="W824" s="368"/>
      <c r="X824" s="369"/>
    </row>
    <row r="825" ht="15.75" customHeight="1">
      <c r="A825" s="94"/>
      <c r="B825" s="94"/>
      <c r="C825" s="94"/>
      <c r="D825" s="81"/>
      <c r="E825" s="94"/>
      <c r="F825" s="94"/>
      <c r="H825" s="81"/>
      <c r="U825" s="492"/>
      <c r="V825" s="368"/>
      <c r="W825" s="368"/>
      <c r="X825" s="369"/>
    </row>
    <row r="826" ht="15.75" customHeight="1">
      <c r="A826" s="94"/>
      <c r="B826" s="94"/>
      <c r="C826" s="94"/>
      <c r="D826" s="81"/>
      <c r="E826" s="94"/>
      <c r="F826" s="94"/>
      <c r="H826" s="81"/>
      <c r="U826" s="492"/>
      <c r="V826" s="368"/>
      <c r="W826" s="368"/>
      <c r="X826" s="369"/>
    </row>
    <row r="827" ht="15.75" customHeight="1">
      <c r="A827" s="94"/>
      <c r="B827" s="94"/>
      <c r="C827" s="94"/>
      <c r="D827" s="81"/>
      <c r="E827" s="94"/>
      <c r="F827" s="94"/>
      <c r="H827" s="81"/>
      <c r="U827" s="492"/>
      <c r="V827" s="368"/>
      <c r="W827" s="368"/>
      <c r="X827" s="369"/>
    </row>
    <row r="828" ht="15.75" customHeight="1">
      <c r="A828" s="94"/>
      <c r="B828" s="94"/>
      <c r="C828" s="94"/>
      <c r="D828" s="81"/>
      <c r="E828" s="94"/>
      <c r="F828" s="94"/>
      <c r="H828" s="81"/>
      <c r="U828" s="492"/>
      <c r="V828" s="368"/>
      <c r="W828" s="368"/>
      <c r="X828" s="369"/>
    </row>
    <row r="829" ht="15.75" customHeight="1">
      <c r="A829" s="94"/>
      <c r="B829" s="94"/>
      <c r="C829" s="94"/>
      <c r="D829" s="81"/>
      <c r="E829" s="94"/>
      <c r="F829" s="94"/>
      <c r="H829" s="81"/>
      <c r="U829" s="492"/>
      <c r="V829" s="368"/>
      <c r="W829" s="368"/>
      <c r="X829" s="369"/>
    </row>
    <row r="830" ht="15.75" customHeight="1">
      <c r="A830" s="94"/>
      <c r="B830" s="94"/>
      <c r="C830" s="94"/>
      <c r="D830" s="81"/>
      <c r="E830" s="94"/>
      <c r="F830" s="94"/>
      <c r="H830" s="81"/>
      <c r="U830" s="492"/>
      <c r="V830" s="368"/>
      <c r="W830" s="368"/>
      <c r="X830" s="369"/>
    </row>
    <row r="831" ht="15.75" customHeight="1">
      <c r="A831" s="94"/>
      <c r="B831" s="94"/>
      <c r="C831" s="94"/>
      <c r="D831" s="81"/>
      <c r="E831" s="94"/>
      <c r="F831" s="94"/>
      <c r="H831" s="81"/>
      <c r="U831" s="492"/>
      <c r="V831" s="368"/>
      <c r="W831" s="368"/>
      <c r="X831" s="369"/>
    </row>
    <row r="832" ht="15.75" customHeight="1">
      <c r="A832" s="94"/>
      <c r="B832" s="94"/>
      <c r="C832" s="94"/>
      <c r="D832" s="81"/>
      <c r="E832" s="94"/>
      <c r="F832" s="94"/>
      <c r="H832" s="81"/>
      <c r="U832" s="492"/>
      <c r="V832" s="368"/>
      <c r="W832" s="368"/>
      <c r="X832" s="369"/>
    </row>
    <row r="833" ht="15.75" customHeight="1">
      <c r="A833" s="94"/>
      <c r="B833" s="94"/>
      <c r="C833" s="94"/>
      <c r="D833" s="81"/>
      <c r="E833" s="94"/>
      <c r="F833" s="94"/>
      <c r="H833" s="81"/>
      <c r="U833" s="492"/>
      <c r="V833" s="368"/>
      <c r="W833" s="368"/>
      <c r="X833" s="369"/>
    </row>
    <row r="834" ht="15.75" customHeight="1">
      <c r="A834" s="94"/>
      <c r="B834" s="94"/>
      <c r="C834" s="94"/>
      <c r="D834" s="81"/>
      <c r="E834" s="94"/>
      <c r="F834" s="94"/>
      <c r="H834" s="81"/>
      <c r="U834" s="492"/>
      <c r="V834" s="368"/>
      <c r="W834" s="368"/>
      <c r="X834" s="369"/>
    </row>
    <row r="835" ht="15.75" customHeight="1">
      <c r="A835" s="94"/>
      <c r="B835" s="94"/>
      <c r="C835" s="94"/>
      <c r="D835" s="81"/>
      <c r="E835" s="94"/>
      <c r="F835" s="94"/>
      <c r="H835" s="81"/>
      <c r="U835" s="492"/>
      <c r="V835" s="368"/>
      <c r="W835" s="368"/>
      <c r="X835" s="369"/>
    </row>
    <row r="836" ht="15.75" customHeight="1">
      <c r="A836" s="94"/>
      <c r="B836" s="94"/>
      <c r="C836" s="94"/>
      <c r="D836" s="81"/>
      <c r="E836" s="94"/>
      <c r="F836" s="94"/>
      <c r="H836" s="81"/>
      <c r="U836" s="492"/>
      <c r="V836" s="368"/>
      <c r="W836" s="368"/>
      <c r="X836" s="369"/>
    </row>
    <row r="837" ht="15.75" customHeight="1">
      <c r="A837" s="94"/>
      <c r="B837" s="94"/>
      <c r="C837" s="94"/>
      <c r="D837" s="81"/>
      <c r="E837" s="94"/>
      <c r="F837" s="94"/>
      <c r="H837" s="81"/>
      <c r="U837" s="492"/>
      <c r="V837" s="368"/>
      <c r="W837" s="368"/>
      <c r="X837" s="369"/>
    </row>
    <row r="838" ht="15.75" customHeight="1">
      <c r="A838" s="94"/>
      <c r="B838" s="94"/>
      <c r="C838" s="94"/>
      <c r="D838" s="81"/>
      <c r="E838" s="94"/>
      <c r="F838" s="94"/>
      <c r="H838" s="81"/>
      <c r="U838" s="492"/>
      <c r="V838" s="368"/>
      <c r="W838" s="368"/>
      <c r="X838" s="369"/>
    </row>
    <row r="839" ht="15.75" customHeight="1">
      <c r="A839" s="94"/>
      <c r="B839" s="94"/>
      <c r="C839" s="94"/>
      <c r="D839" s="81"/>
      <c r="E839" s="94"/>
      <c r="F839" s="94"/>
      <c r="H839" s="81"/>
      <c r="U839" s="492"/>
      <c r="V839" s="368"/>
      <c r="W839" s="368"/>
      <c r="X839" s="369"/>
    </row>
    <row r="840" ht="15.75" customHeight="1">
      <c r="A840" s="94"/>
      <c r="B840" s="94"/>
      <c r="C840" s="94"/>
      <c r="D840" s="81"/>
      <c r="E840" s="94"/>
      <c r="F840" s="94"/>
      <c r="H840" s="81"/>
      <c r="U840" s="492"/>
      <c r="V840" s="368"/>
      <c r="W840" s="368"/>
      <c r="X840" s="369"/>
    </row>
    <row r="841" ht="15.75" customHeight="1">
      <c r="A841" s="94"/>
      <c r="B841" s="94"/>
      <c r="C841" s="94"/>
      <c r="D841" s="81"/>
      <c r="E841" s="94"/>
      <c r="F841" s="94"/>
      <c r="H841" s="81"/>
      <c r="U841" s="492"/>
      <c r="V841" s="368"/>
      <c r="W841" s="368"/>
      <c r="X841" s="369"/>
    </row>
    <row r="842" ht="15.75" customHeight="1">
      <c r="A842" s="94"/>
      <c r="B842" s="94"/>
      <c r="C842" s="94"/>
      <c r="D842" s="81"/>
      <c r="E842" s="94"/>
      <c r="F842" s="94"/>
      <c r="H842" s="81"/>
      <c r="U842" s="492"/>
      <c r="V842" s="368"/>
      <c r="W842" s="368"/>
      <c r="X842" s="369"/>
    </row>
    <row r="843" ht="15.75" customHeight="1">
      <c r="A843" s="94"/>
      <c r="B843" s="94"/>
      <c r="C843" s="94"/>
      <c r="D843" s="81"/>
      <c r="E843" s="94"/>
      <c r="F843" s="94"/>
      <c r="H843" s="81"/>
      <c r="U843" s="492"/>
      <c r="V843" s="368"/>
      <c r="W843" s="368"/>
      <c r="X843" s="369"/>
    </row>
    <row r="844" ht="15.75" customHeight="1">
      <c r="A844" s="94"/>
      <c r="B844" s="94"/>
      <c r="C844" s="94"/>
      <c r="D844" s="81"/>
      <c r="E844" s="94"/>
      <c r="F844" s="94"/>
      <c r="H844" s="81"/>
      <c r="U844" s="492"/>
      <c r="V844" s="368"/>
      <c r="W844" s="368"/>
      <c r="X844" s="369"/>
    </row>
    <row r="845" ht="15.75" customHeight="1">
      <c r="A845" s="94"/>
      <c r="B845" s="94"/>
      <c r="C845" s="94"/>
      <c r="D845" s="81"/>
      <c r="E845" s="94"/>
      <c r="F845" s="94"/>
      <c r="H845" s="81"/>
      <c r="U845" s="492"/>
      <c r="V845" s="368"/>
      <c r="W845" s="368"/>
      <c r="X845" s="369"/>
    </row>
    <row r="846" ht="15.75" customHeight="1">
      <c r="A846" s="94"/>
      <c r="B846" s="94"/>
      <c r="C846" s="94"/>
      <c r="D846" s="81"/>
      <c r="E846" s="94"/>
      <c r="F846" s="94"/>
      <c r="H846" s="81"/>
      <c r="U846" s="492"/>
      <c r="V846" s="368"/>
      <c r="W846" s="368"/>
      <c r="X846" s="369"/>
    </row>
    <row r="847" ht="15.75" customHeight="1">
      <c r="A847" s="94"/>
      <c r="B847" s="94"/>
      <c r="C847" s="94"/>
      <c r="D847" s="81"/>
      <c r="E847" s="94"/>
      <c r="F847" s="94"/>
      <c r="H847" s="81"/>
      <c r="U847" s="492"/>
      <c r="V847" s="368"/>
      <c r="W847" s="368"/>
      <c r="X847" s="369"/>
    </row>
    <row r="848" ht="15.75" customHeight="1">
      <c r="A848" s="94"/>
      <c r="B848" s="94"/>
      <c r="C848" s="94"/>
      <c r="D848" s="81"/>
      <c r="E848" s="94"/>
      <c r="F848" s="94"/>
      <c r="H848" s="81"/>
      <c r="U848" s="492"/>
      <c r="V848" s="368"/>
      <c r="W848" s="368"/>
      <c r="X848" s="369"/>
    </row>
    <row r="849" ht="15.75" customHeight="1">
      <c r="A849" s="94"/>
      <c r="B849" s="94"/>
      <c r="C849" s="94"/>
      <c r="D849" s="81"/>
      <c r="E849" s="94"/>
      <c r="F849" s="94"/>
      <c r="H849" s="81"/>
      <c r="U849" s="492"/>
      <c r="V849" s="368"/>
      <c r="W849" s="368"/>
      <c r="X849" s="369"/>
    </row>
    <row r="850" ht="15.75" customHeight="1">
      <c r="A850" s="94"/>
      <c r="B850" s="94"/>
      <c r="C850" s="94"/>
      <c r="D850" s="81"/>
      <c r="E850" s="94"/>
      <c r="F850" s="94"/>
      <c r="H850" s="81"/>
      <c r="U850" s="492"/>
      <c r="V850" s="368"/>
      <c r="W850" s="368"/>
      <c r="X850" s="369"/>
    </row>
    <row r="851" ht="15.75" customHeight="1">
      <c r="A851" s="94"/>
      <c r="B851" s="94"/>
      <c r="C851" s="94"/>
      <c r="D851" s="81"/>
      <c r="E851" s="94"/>
      <c r="F851" s="94"/>
      <c r="H851" s="81"/>
      <c r="U851" s="492"/>
      <c r="V851" s="368"/>
      <c r="W851" s="368"/>
      <c r="X851" s="369"/>
    </row>
    <row r="852" ht="15.75" customHeight="1">
      <c r="A852" s="94"/>
      <c r="B852" s="94"/>
      <c r="C852" s="94"/>
      <c r="D852" s="81"/>
      <c r="E852" s="94"/>
      <c r="F852" s="94"/>
      <c r="H852" s="81"/>
      <c r="U852" s="492"/>
      <c r="V852" s="368"/>
      <c r="W852" s="368"/>
      <c r="X852" s="369"/>
    </row>
    <row r="853" ht="15.75" customHeight="1">
      <c r="A853" s="94"/>
      <c r="B853" s="94"/>
      <c r="C853" s="94"/>
      <c r="D853" s="81"/>
      <c r="E853" s="94"/>
      <c r="F853" s="94"/>
      <c r="H853" s="81"/>
      <c r="U853" s="492"/>
      <c r="V853" s="368"/>
      <c r="W853" s="368"/>
      <c r="X853" s="369"/>
    </row>
    <row r="854" ht="15.75" customHeight="1">
      <c r="A854" s="94"/>
      <c r="B854" s="94"/>
      <c r="C854" s="94"/>
      <c r="D854" s="81"/>
      <c r="E854" s="94"/>
      <c r="F854" s="94"/>
      <c r="H854" s="81"/>
      <c r="U854" s="492"/>
      <c r="V854" s="368"/>
      <c r="W854" s="368"/>
      <c r="X854" s="369"/>
    </row>
    <row r="855" ht="15.75" customHeight="1">
      <c r="A855" s="94"/>
      <c r="B855" s="94"/>
      <c r="C855" s="94"/>
      <c r="D855" s="81"/>
      <c r="E855" s="94"/>
      <c r="F855" s="94"/>
      <c r="H855" s="81"/>
      <c r="U855" s="492"/>
      <c r="V855" s="368"/>
      <c r="W855" s="368"/>
      <c r="X855" s="369"/>
    </row>
    <row r="856" ht="15.75" customHeight="1">
      <c r="A856" s="94"/>
      <c r="B856" s="94"/>
      <c r="C856" s="94"/>
      <c r="D856" s="81"/>
      <c r="E856" s="94"/>
      <c r="F856" s="94"/>
      <c r="H856" s="81"/>
      <c r="U856" s="492"/>
      <c r="V856" s="368"/>
      <c r="W856" s="368"/>
      <c r="X856" s="369"/>
    </row>
    <row r="857" ht="15.75" customHeight="1">
      <c r="A857" s="94"/>
      <c r="B857" s="94"/>
      <c r="C857" s="94"/>
      <c r="D857" s="81"/>
      <c r="E857" s="94"/>
      <c r="F857" s="94"/>
      <c r="H857" s="81"/>
      <c r="U857" s="492"/>
      <c r="V857" s="368"/>
      <c r="W857" s="368"/>
      <c r="X857" s="369"/>
    </row>
    <row r="858" ht="15.75" customHeight="1">
      <c r="A858" s="94"/>
      <c r="B858" s="94"/>
      <c r="C858" s="94"/>
      <c r="D858" s="81"/>
      <c r="E858" s="94"/>
      <c r="F858" s="94"/>
      <c r="H858" s="81"/>
      <c r="U858" s="492"/>
      <c r="V858" s="368"/>
      <c r="W858" s="368"/>
      <c r="X858" s="369"/>
    </row>
    <row r="859" ht="15.75" customHeight="1">
      <c r="A859" s="94"/>
      <c r="B859" s="94"/>
      <c r="C859" s="94"/>
      <c r="D859" s="81"/>
      <c r="E859" s="94"/>
      <c r="F859" s="94"/>
      <c r="H859" s="81"/>
      <c r="U859" s="492"/>
      <c r="V859" s="368"/>
      <c r="W859" s="368"/>
      <c r="X859" s="369"/>
    </row>
    <row r="860" ht="15.75" customHeight="1">
      <c r="A860" s="94"/>
      <c r="B860" s="94"/>
      <c r="C860" s="94"/>
      <c r="D860" s="81"/>
      <c r="E860" s="94"/>
      <c r="F860" s="94"/>
      <c r="H860" s="81"/>
      <c r="U860" s="492"/>
      <c r="V860" s="368"/>
      <c r="W860" s="368"/>
      <c r="X860" s="369"/>
    </row>
    <row r="861" ht="15.75" customHeight="1">
      <c r="A861" s="94"/>
      <c r="B861" s="94"/>
      <c r="C861" s="94"/>
      <c r="D861" s="81"/>
      <c r="E861" s="94"/>
      <c r="F861" s="94"/>
      <c r="H861" s="81"/>
      <c r="U861" s="492"/>
      <c r="V861" s="368"/>
      <c r="W861" s="368"/>
      <c r="X861" s="369"/>
    </row>
    <row r="862" ht="15.75" customHeight="1">
      <c r="A862" s="94"/>
      <c r="B862" s="94"/>
      <c r="C862" s="94"/>
      <c r="D862" s="81"/>
      <c r="E862" s="94"/>
      <c r="F862" s="94"/>
      <c r="H862" s="81"/>
      <c r="U862" s="492"/>
      <c r="V862" s="368"/>
      <c r="W862" s="368"/>
      <c r="X862" s="369"/>
    </row>
    <row r="863" ht="15.75" customHeight="1">
      <c r="A863" s="94"/>
      <c r="B863" s="94"/>
      <c r="C863" s="94"/>
      <c r="D863" s="81"/>
      <c r="E863" s="94"/>
      <c r="F863" s="94"/>
      <c r="H863" s="81"/>
      <c r="U863" s="492"/>
      <c r="V863" s="368"/>
      <c r="W863" s="368"/>
      <c r="X863" s="369"/>
    </row>
    <row r="864" ht="15.75" customHeight="1">
      <c r="A864" s="94"/>
      <c r="B864" s="94"/>
      <c r="C864" s="94"/>
      <c r="D864" s="81"/>
      <c r="E864" s="94"/>
      <c r="F864" s="94"/>
      <c r="H864" s="81"/>
      <c r="U864" s="492"/>
      <c r="V864" s="368"/>
      <c r="W864" s="368"/>
      <c r="X864" s="369"/>
    </row>
    <row r="865" ht="15.75" customHeight="1">
      <c r="A865" s="94"/>
      <c r="B865" s="94"/>
      <c r="C865" s="94"/>
      <c r="D865" s="81"/>
      <c r="E865" s="94"/>
      <c r="F865" s="94"/>
      <c r="H865" s="81"/>
      <c r="U865" s="492"/>
      <c r="V865" s="368"/>
      <c r="W865" s="368"/>
      <c r="X865" s="369"/>
    </row>
    <row r="866" ht="15.75" customHeight="1">
      <c r="A866" s="94"/>
      <c r="B866" s="94"/>
      <c r="C866" s="94"/>
      <c r="D866" s="81"/>
      <c r="E866" s="94"/>
      <c r="F866" s="94"/>
      <c r="H866" s="81"/>
      <c r="U866" s="492"/>
      <c r="V866" s="368"/>
      <c r="W866" s="368"/>
      <c r="X866" s="369"/>
    </row>
    <row r="867" ht="15.75" customHeight="1">
      <c r="A867" s="94"/>
      <c r="B867" s="94"/>
      <c r="C867" s="94"/>
      <c r="D867" s="81"/>
      <c r="E867" s="94"/>
      <c r="F867" s="94"/>
      <c r="H867" s="81"/>
      <c r="U867" s="492"/>
      <c r="V867" s="368"/>
      <c r="W867" s="368"/>
      <c r="X867" s="369"/>
    </row>
    <row r="868" ht="15.75" customHeight="1">
      <c r="A868" s="94"/>
      <c r="B868" s="94"/>
      <c r="C868" s="94"/>
      <c r="D868" s="81"/>
      <c r="E868" s="94"/>
      <c r="F868" s="94"/>
      <c r="H868" s="81"/>
      <c r="U868" s="492"/>
      <c r="V868" s="368"/>
      <c r="W868" s="368"/>
      <c r="X868" s="369"/>
    </row>
    <row r="869" ht="15.75" customHeight="1">
      <c r="A869" s="94"/>
      <c r="B869" s="94"/>
      <c r="C869" s="94"/>
      <c r="D869" s="81"/>
      <c r="E869" s="94"/>
      <c r="F869" s="94"/>
      <c r="H869" s="81"/>
      <c r="U869" s="492"/>
      <c r="V869" s="368"/>
      <c r="W869" s="368"/>
      <c r="X869" s="369"/>
    </row>
    <row r="870" ht="15.75" customHeight="1">
      <c r="A870" s="94"/>
      <c r="B870" s="94"/>
      <c r="C870" s="94"/>
      <c r="D870" s="81"/>
      <c r="E870" s="94"/>
      <c r="F870" s="94"/>
      <c r="H870" s="81"/>
      <c r="U870" s="492"/>
      <c r="V870" s="368"/>
      <c r="W870" s="368"/>
      <c r="X870" s="369"/>
    </row>
    <row r="871" ht="15.75" customHeight="1">
      <c r="A871" s="94"/>
      <c r="B871" s="94"/>
      <c r="C871" s="94"/>
      <c r="D871" s="81"/>
      <c r="E871" s="94"/>
      <c r="F871" s="94"/>
      <c r="H871" s="81"/>
      <c r="U871" s="492"/>
      <c r="V871" s="368"/>
      <c r="W871" s="368"/>
      <c r="X871" s="369"/>
    </row>
    <row r="872" ht="15.75" customHeight="1">
      <c r="A872" s="94"/>
      <c r="B872" s="94"/>
      <c r="C872" s="94"/>
      <c r="D872" s="81"/>
      <c r="E872" s="94"/>
      <c r="F872" s="94"/>
      <c r="H872" s="81"/>
      <c r="U872" s="492"/>
      <c r="V872" s="368"/>
      <c r="W872" s="368"/>
      <c r="X872" s="369"/>
    </row>
    <row r="873" ht="15.75" customHeight="1">
      <c r="A873" s="94"/>
      <c r="B873" s="94"/>
      <c r="C873" s="94"/>
      <c r="D873" s="81"/>
      <c r="E873" s="94"/>
      <c r="F873" s="94"/>
      <c r="H873" s="81"/>
      <c r="U873" s="492"/>
      <c r="V873" s="368"/>
      <c r="W873" s="368"/>
      <c r="X873" s="369"/>
    </row>
    <row r="874" ht="15.75" customHeight="1">
      <c r="A874" s="94"/>
      <c r="B874" s="94"/>
      <c r="C874" s="94"/>
      <c r="D874" s="81"/>
      <c r="E874" s="94"/>
      <c r="F874" s="94"/>
      <c r="H874" s="81"/>
      <c r="U874" s="492"/>
      <c r="V874" s="368"/>
      <c r="W874" s="368"/>
      <c r="X874" s="369"/>
    </row>
    <row r="875" ht="15.75" customHeight="1">
      <c r="A875" s="94"/>
      <c r="B875" s="94"/>
      <c r="C875" s="94"/>
      <c r="D875" s="81"/>
      <c r="E875" s="94"/>
      <c r="F875" s="94"/>
      <c r="H875" s="81"/>
      <c r="U875" s="492"/>
      <c r="V875" s="368"/>
      <c r="W875" s="368"/>
      <c r="X875" s="369"/>
    </row>
    <row r="876" ht="15.75" customHeight="1">
      <c r="A876" s="94"/>
      <c r="B876" s="94"/>
      <c r="C876" s="94"/>
      <c r="D876" s="81"/>
      <c r="E876" s="94"/>
      <c r="F876" s="94"/>
      <c r="H876" s="81"/>
      <c r="U876" s="492"/>
      <c r="V876" s="368"/>
      <c r="W876" s="368"/>
      <c r="X876" s="369"/>
    </row>
    <row r="877" ht="15.75" customHeight="1">
      <c r="A877" s="94"/>
      <c r="B877" s="94"/>
      <c r="C877" s="94"/>
      <c r="D877" s="81"/>
      <c r="E877" s="94"/>
      <c r="F877" s="94"/>
      <c r="H877" s="81"/>
      <c r="U877" s="492"/>
      <c r="V877" s="368"/>
      <c r="W877" s="368"/>
      <c r="X877" s="369"/>
    </row>
    <row r="878" ht="15.75" customHeight="1">
      <c r="A878" s="94"/>
      <c r="B878" s="94"/>
      <c r="C878" s="94"/>
      <c r="D878" s="81"/>
      <c r="E878" s="94"/>
      <c r="F878" s="94"/>
      <c r="H878" s="81"/>
      <c r="U878" s="492"/>
      <c r="V878" s="368"/>
      <c r="W878" s="368"/>
      <c r="X878" s="369"/>
    </row>
    <row r="879" ht="15.75" customHeight="1">
      <c r="A879" s="94"/>
      <c r="B879" s="94"/>
      <c r="C879" s="94"/>
      <c r="D879" s="81"/>
      <c r="E879" s="94"/>
      <c r="F879" s="94"/>
      <c r="H879" s="81"/>
      <c r="U879" s="492"/>
      <c r="V879" s="368"/>
      <c r="W879" s="368"/>
      <c r="X879" s="369"/>
    </row>
    <row r="880" ht="15.75" customHeight="1">
      <c r="A880" s="94"/>
      <c r="B880" s="94"/>
      <c r="C880" s="94"/>
      <c r="D880" s="81"/>
      <c r="E880" s="94"/>
      <c r="F880" s="94"/>
      <c r="H880" s="81"/>
      <c r="U880" s="492"/>
      <c r="V880" s="368"/>
      <c r="W880" s="368"/>
      <c r="X880" s="369"/>
    </row>
    <row r="881" ht="15.75" customHeight="1">
      <c r="A881" s="94"/>
      <c r="B881" s="94"/>
      <c r="C881" s="94"/>
      <c r="D881" s="81"/>
      <c r="E881" s="94"/>
      <c r="F881" s="94"/>
      <c r="H881" s="81"/>
      <c r="U881" s="492"/>
      <c r="V881" s="368"/>
      <c r="W881" s="368"/>
      <c r="X881" s="369"/>
    </row>
    <row r="882" ht="15.75" customHeight="1">
      <c r="A882" s="94"/>
      <c r="B882" s="94"/>
      <c r="C882" s="94"/>
      <c r="D882" s="81"/>
      <c r="E882" s="94"/>
      <c r="F882" s="94"/>
      <c r="H882" s="81"/>
      <c r="U882" s="492"/>
      <c r="V882" s="368"/>
      <c r="W882" s="368"/>
      <c r="X882" s="369"/>
    </row>
    <row r="883" ht="15.75" customHeight="1">
      <c r="A883" s="94"/>
      <c r="B883" s="94"/>
      <c r="C883" s="94"/>
      <c r="D883" s="81"/>
      <c r="E883" s="94"/>
      <c r="F883" s="94"/>
      <c r="H883" s="81"/>
      <c r="U883" s="492"/>
      <c r="V883" s="368"/>
      <c r="W883" s="368"/>
      <c r="X883" s="369"/>
    </row>
    <row r="884" ht="15.75" customHeight="1">
      <c r="A884" s="94"/>
      <c r="B884" s="94"/>
      <c r="C884" s="94"/>
      <c r="D884" s="81"/>
      <c r="E884" s="94"/>
      <c r="F884" s="94"/>
      <c r="H884" s="81"/>
      <c r="U884" s="492"/>
      <c r="V884" s="368"/>
      <c r="W884" s="368"/>
      <c r="X884" s="369"/>
    </row>
    <row r="885" ht="15.75" customHeight="1">
      <c r="A885" s="94"/>
      <c r="B885" s="94"/>
      <c r="C885" s="94"/>
      <c r="D885" s="81"/>
      <c r="E885" s="94"/>
      <c r="F885" s="94"/>
      <c r="H885" s="81"/>
      <c r="U885" s="492"/>
      <c r="V885" s="368"/>
      <c r="W885" s="368"/>
      <c r="X885" s="369"/>
    </row>
    <row r="886" ht="15.75" customHeight="1">
      <c r="A886" s="94"/>
      <c r="B886" s="94"/>
      <c r="C886" s="94"/>
      <c r="D886" s="81"/>
      <c r="E886" s="94"/>
      <c r="F886" s="94"/>
      <c r="H886" s="81"/>
      <c r="U886" s="492"/>
      <c r="V886" s="368"/>
      <c r="W886" s="368"/>
      <c r="X886" s="369"/>
    </row>
    <row r="887" ht="15.75" customHeight="1">
      <c r="A887" s="94"/>
      <c r="B887" s="94"/>
      <c r="C887" s="94"/>
      <c r="D887" s="81"/>
      <c r="E887" s="94"/>
      <c r="F887" s="94"/>
      <c r="H887" s="81"/>
      <c r="U887" s="492"/>
      <c r="V887" s="368"/>
      <c r="W887" s="368"/>
      <c r="X887" s="369"/>
    </row>
    <row r="888" ht="15.75" customHeight="1">
      <c r="A888" s="94"/>
      <c r="B888" s="94"/>
      <c r="C888" s="94"/>
      <c r="D888" s="81"/>
      <c r="E888" s="94"/>
      <c r="F888" s="94"/>
      <c r="H888" s="81"/>
      <c r="U888" s="492"/>
      <c r="V888" s="368"/>
      <c r="W888" s="368"/>
      <c r="X888" s="369"/>
    </row>
    <row r="889" ht="15.75" customHeight="1">
      <c r="A889" s="94"/>
      <c r="B889" s="94"/>
      <c r="C889" s="94"/>
      <c r="D889" s="81"/>
      <c r="E889" s="94"/>
      <c r="F889" s="94"/>
      <c r="H889" s="81"/>
      <c r="U889" s="492"/>
      <c r="V889" s="368"/>
      <c r="W889" s="368"/>
      <c r="X889" s="369"/>
    </row>
    <row r="890" ht="15.75" customHeight="1">
      <c r="A890" s="94"/>
      <c r="B890" s="94"/>
      <c r="C890" s="94"/>
      <c r="D890" s="81"/>
      <c r="E890" s="94"/>
      <c r="F890" s="94"/>
      <c r="H890" s="81"/>
      <c r="U890" s="492"/>
      <c r="V890" s="368"/>
      <c r="W890" s="368"/>
      <c r="X890" s="369"/>
    </row>
    <row r="891" ht="15.75" customHeight="1">
      <c r="A891" s="94"/>
      <c r="B891" s="94"/>
      <c r="C891" s="94"/>
      <c r="D891" s="81"/>
      <c r="E891" s="94"/>
      <c r="F891" s="94"/>
      <c r="H891" s="81"/>
      <c r="U891" s="492"/>
      <c r="V891" s="368"/>
      <c r="W891" s="368"/>
      <c r="X891" s="369"/>
    </row>
    <row r="892" ht="15.75" customHeight="1">
      <c r="A892" s="94"/>
      <c r="B892" s="94"/>
      <c r="C892" s="94"/>
      <c r="D892" s="81"/>
      <c r="E892" s="94"/>
      <c r="F892" s="94"/>
      <c r="H892" s="81"/>
      <c r="U892" s="492"/>
      <c r="V892" s="368"/>
      <c r="W892" s="368"/>
      <c r="X892" s="369"/>
    </row>
    <row r="893" ht="15.75" customHeight="1">
      <c r="A893" s="94"/>
      <c r="B893" s="94"/>
      <c r="C893" s="94"/>
      <c r="D893" s="81"/>
      <c r="E893" s="94"/>
      <c r="F893" s="94"/>
      <c r="H893" s="81"/>
      <c r="U893" s="492"/>
      <c r="V893" s="368"/>
      <c r="W893" s="368"/>
      <c r="X893" s="369"/>
    </row>
    <row r="894" ht="15.75" customHeight="1">
      <c r="A894" s="94"/>
      <c r="B894" s="94"/>
      <c r="C894" s="94"/>
      <c r="D894" s="81"/>
      <c r="E894" s="94"/>
      <c r="F894" s="94"/>
      <c r="H894" s="81"/>
      <c r="U894" s="492"/>
      <c r="V894" s="368"/>
      <c r="W894" s="368"/>
      <c r="X894" s="369"/>
    </row>
    <row r="895" ht="15.75" customHeight="1">
      <c r="A895" s="94"/>
      <c r="B895" s="94"/>
      <c r="C895" s="94"/>
      <c r="D895" s="81"/>
      <c r="E895" s="94"/>
      <c r="F895" s="94"/>
      <c r="H895" s="81"/>
      <c r="U895" s="492"/>
      <c r="V895" s="368"/>
      <c r="W895" s="368"/>
      <c r="X895" s="369"/>
    </row>
    <row r="896" ht="15.75" customHeight="1">
      <c r="A896" s="94"/>
      <c r="B896" s="94"/>
      <c r="C896" s="94"/>
      <c r="D896" s="81"/>
      <c r="E896" s="94"/>
      <c r="F896" s="94"/>
      <c r="H896" s="81"/>
      <c r="U896" s="492"/>
      <c r="V896" s="368"/>
      <c r="W896" s="368"/>
      <c r="X896" s="369"/>
    </row>
    <row r="897" ht="15.75" customHeight="1">
      <c r="A897" s="94"/>
      <c r="B897" s="94"/>
      <c r="C897" s="94"/>
      <c r="D897" s="81"/>
      <c r="E897" s="94"/>
      <c r="F897" s="94"/>
      <c r="H897" s="81"/>
      <c r="U897" s="492"/>
      <c r="V897" s="368"/>
      <c r="W897" s="368"/>
      <c r="X897" s="369"/>
    </row>
    <row r="898" ht="15.75" customHeight="1">
      <c r="A898" s="94"/>
      <c r="B898" s="94"/>
      <c r="C898" s="94"/>
      <c r="D898" s="81"/>
      <c r="E898" s="94"/>
      <c r="F898" s="94"/>
      <c r="H898" s="81"/>
      <c r="U898" s="492"/>
      <c r="V898" s="368"/>
      <c r="W898" s="368"/>
      <c r="X898" s="369"/>
    </row>
    <row r="899" ht="15.75" customHeight="1">
      <c r="A899" s="94"/>
      <c r="B899" s="94"/>
      <c r="C899" s="94"/>
      <c r="D899" s="81"/>
      <c r="E899" s="94"/>
      <c r="F899" s="94"/>
      <c r="H899" s="81"/>
      <c r="U899" s="492"/>
      <c r="V899" s="368"/>
      <c r="W899" s="368"/>
      <c r="X899" s="369"/>
    </row>
    <row r="900" ht="15.75" customHeight="1">
      <c r="A900" s="94"/>
      <c r="B900" s="94"/>
      <c r="C900" s="94"/>
      <c r="D900" s="81"/>
      <c r="E900" s="94"/>
      <c r="F900" s="94"/>
      <c r="H900" s="81"/>
      <c r="U900" s="492"/>
      <c r="V900" s="368"/>
      <c r="W900" s="368"/>
      <c r="X900" s="369"/>
    </row>
    <row r="901" ht="15.75" customHeight="1">
      <c r="A901" s="94"/>
      <c r="B901" s="94"/>
      <c r="C901" s="94"/>
      <c r="D901" s="81"/>
      <c r="E901" s="94"/>
      <c r="F901" s="94"/>
      <c r="H901" s="81"/>
      <c r="U901" s="492"/>
      <c r="V901" s="368"/>
      <c r="W901" s="368"/>
      <c r="X901" s="369"/>
    </row>
    <row r="902" ht="15.75" customHeight="1">
      <c r="A902" s="94"/>
      <c r="B902" s="94"/>
      <c r="C902" s="94"/>
      <c r="D902" s="81"/>
      <c r="E902" s="94"/>
      <c r="F902" s="94"/>
      <c r="H902" s="81"/>
      <c r="U902" s="492"/>
      <c r="V902" s="368"/>
      <c r="W902" s="368"/>
      <c r="X902" s="369"/>
    </row>
    <row r="903" ht="15.75" customHeight="1">
      <c r="A903" s="94"/>
      <c r="B903" s="94"/>
      <c r="C903" s="94"/>
      <c r="D903" s="81"/>
      <c r="E903" s="94"/>
      <c r="F903" s="94"/>
      <c r="H903" s="81"/>
      <c r="U903" s="492"/>
      <c r="V903" s="368"/>
      <c r="W903" s="368"/>
      <c r="X903" s="369"/>
    </row>
    <row r="904" ht="15.75" customHeight="1">
      <c r="A904" s="94"/>
      <c r="B904" s="94"/>
      <c r="C904" s="94"/>
      <c r="D904" s="81"/>
      <c r="E904" s="94"/>
      <c r="F904" s="94"/>
      <c r="H904" s="81"/>
      <c r="U904" s="492"/>
      <c r="V904" s="368"/>
      <c r="W904" s="368"/>
      <c r="X904" s="369"/>
    </row>
    <row r="905" ht="15.75" customHeight="1">
      <c r="A905" s="94"/>
      <c r="B905" s="94"/>
      <c r="C905" s="94"/>
      <c r="D905" s="81"/>
      <c r="E905" s="94"/>
      <c r="F905" s="94"/>
      <c r="H905" s="81"/>
      <c r="U905" s="492"/>
      <c r="V905" s="368"/>
      <c r="W905" s="368"/>
      <c r="X905" s="369"/>
    </row>
    <row r="906" ht="15.75" customHeight="1">
      <c r="A906" s="94"/>
      <c r="B906" s="94"/>
      <c r="C906" s="94"/>
      <c r="D906" s="81"/>
      <c r="E906" s="94"/>
      <c r="F906" s="94"/>
      <c r="H906" s="81"/>
      <c r="U906" s="492"/>
      <c r="V906" s="368"/>
      <c r="W906" s="368"/>
      <c r="X906" s="369"/>
    </row>
    <row r="907" ht="15.75" customHeight="1">
      <c r="A907" s="94"/>
      <c r="B907" s="94"/>
      <c r="C907" s="94"/>
      <c r="D907" s="81"/>
      <c r="E907" s="94"/>
      <c r="F907" s="94"/>
      <c r="H907" s="81"/>
      <c r="U907" s="492"/>
      <c r="V907" s="368"/>
      <c r="W907" s="368"/>
      <c r="X907" s="369"/>
    </row>
    <row r="908" ht="15.75" customHeight="1">
      <c r="A908" s="94"/>
      <c r="B908" s="94"/>
      <c r="C908" s="94"/>
      <c r="D908" s="81"/>
      <c r="E908" s="94"/>
      <c r="F908" s="94"/>
      <c r="H908" s="81"/>
      <c r="U908" s="492"/>
      <c r="V908" s="368"/>
      <c r="W908" s="368"/>
      <c r="X908" s="369"/>
    </row>
    <row r="909" ht="15.75" customHeight="1">
      <c r="A909" s="94"/>
      <c r="B909" s="94"/>
      <c r="C909" s="94"/>
      <c r="D909" s="81"/>
      <c r="E909" s="94"/>
      <c r="F909" s="94"/>
      <c r="H909" s="81"/>
      <c r="U909" s="492"/>
      <c r="V909" s="368"/>
      <c r="W909" s="368"/>
      <c r="X909" s="369"/>
    </row>
    <row r="910" ht="15.75" customHeight="1">
      <c r="A910" s="94"/>
      <c r="B910" s="94"/>
      <c r="C910" s="94"/>
      <c r="D910" s="81"/>
      <c r="E910" s="94"/>
      <c r="F910" s="94"/>
      <c r="H910" s="81"/>
      <c r="U910" s="492"/>
      <c r="V910" s="368"/>
      <c r="W910" s="368"/>
      <c r="X910" s="369"/>
    </row>
    <row r="911" ht="15.75" customHeight="1">
      <c r="A911" s="94"/>
      <c r="B911" s="94"/>
      <c r="C911" s="94"/>
      <c r="D911" s="81"/>
      <c r="E911" s="94"/>
      <c r="F911" s="94"/>
      <c r="H911" s="81"/>
      <c r="U911" s="492"/>
      <c r="V911" s="368"/>
      <c r="W911" s="368"/>
      <c r="X911" s="369"/>
    </row>
    <row r="912" ht="15.75" customHeight="1">
      <c r="A912" s="94"/>
      <c r="B912" s="94"/>
      <c r="C912" s="94"/>
      <c r="D912" s="81"/>
      <c r="E912" s="94"/>
      <c r="F912" s="94"/>
      <c r="H912" s="81"/>
      <c r="U912" s="492"/>
      <c r="V912" s="368"/>
      <c r="W912" s="368"/>
      <c r="X912" s="369"/>
    </row>
    <row r="913" ht="15.75" customHeight="1">
      <c r="A913" s="94"/>
      <c r="B913" s="94"/>
      <c r="C913" s="94"/>
      <c r="D913" s="81"/>
      <c r="E913" s="94"/>
      <c r="F913" s="94"/>
      <c r="H913" s="81"/>
      <c r="U913" s="492"/>
      <c r="V913" s="368"/>
      <c r="W913" s="368"/>
      <c r="X913" s="369"/>
    </row>
    <row r="914" ht="15.75" customHeight="1">
      <c r="A914" s="94"/>
      <c r="B914" s="94"/>
      <c r="C914" s="94"/>
      <c r="D914" s="81"/>
      <c r="E914" s="94"/>
      <c r="F914" s="94"/>
      <c r="H914" s="81"/>
      <c r="U914" s="492"/>
      <c r="V914" s="368"/>
      <c r="W914" s="368"/>
      <c r="X914" s="369"/>
    </row>
    <row r="915" ht="15.75" customHeight="1">
      <c r="A915" s="94"/>
      <c r="B915" s="94"/>
      <c r="C915" s="94"/>
      <c r="D915" s="81"/>
      <c r="E915" s="94"/>
      <c r="F915" s="94"/>
      <c r="H915" s="81"/>
      <c r="U915" s="492"/>
      <c r="V915" s="368"/>
      <c r="W915" s="368"/>
      <c r="X915" s="369"/>
    </row>
    <row r="916" ht="15.75" customHeight="1">
      <c r="A916" s="94"/>
      <c r="B916" s="94"/>
      <c r="C916" s="94"/>
      <c r="D916" s="81"/>
      <c r="E916" s="94"/>
      <c r="F916" s="94"/>
      <c r="H916" s="81"/>
      <c r="U916" s="492"/>
      <c r="V916" s="368"/>
      <c r="W916" s="368"/>
      <c r="X916" s="369"/>
    </row>
    <row r="917" ht="15.75" customHeight="1">
      <c r="A917" s="94"/>
      <c r="B917" s="94"/>
      <c r="C917" s="94"/>
      <c r="D917" s="81"/>
      <c r="E917" s="94"/>
      <c r="F917" s="94"/>
      <c r="H917" s="81"/>
      <c r="U917" s="492"/>
      <c r="V917" s="368"/>
      <c r="W917" s="368"/>
      <c r="X917" s="369"/>
    </row>
    <row r="918" ht="15.75" customHeight="1">
      <c r="A918" s="94"/>
      <c r="B918" s="94"/>
      <c r="C918" s="94"/>
      <c r="D918" s="81"/>
      <c r="E918" s="94"/>
      <c r="F918" s="94"/>
      <c r="H918" s="81"/>
      <c r="U918" s="492"/>
      <c r="V918" s="368"/>
      <c r="W918" s="368"/>
      <c r="X918" s="369"/>
    </row>
    <row r="919" ht="15.75" customHeight="1">
      <c r="A919" s="94"/>
      <c r="B919" s="94"/>
      <c r="C919" s="94"/>
      <c r="D919" s="81"/>
      <c r="E919" s="94"/>
      <c r="F919" s="94"/>
      <c r="H919" s="81"/>
      <c r="U919" s="492"/>
      <c r="V919" s="368"/>
      <c r="W919" s="368"/>
      <c r="X919" s="369"/>
    </row>
    <row r="920" ht="15.75" customHeight="1">
      <c r="A920" s="94"/>
      <c r="B920" s="94"/>
      <c r="C920" s="94"/>
      <c r="D920" s="81"/>
      <c r="E920" s="94"/>
      <c r="F920" s="94"/>
      <c r="H920" s="81"/>
      <c r="U920" s="492"/>
      <c r="V920" s="368"/>
      <c r="W920" s="368"/>
      <c r="X920" s="369"/>
    </row>
    <row r="921" ht="15.75" customHeight="1">
      <c r="A921" s="94"/>
      <c r="B921" s="94"/>
      <c r="C921" s="94"/>
      <c r="D921" s="81"/>
      <c r="E921" s="94"/>
      <c r="F921" s="94"/>
      <c r="H921" s="81"/>
      <c r="U921" s="492"/>
      <c r="V921" s="368"/>
      <c r="W921" s="368"/>
      <c r="X921" s="369"/>
    </row>
    <row r="922" ht="15.75" customHeight="1">
      <c r="A922" s="94"/>
      <c r="B922" s="94"/>
      <c r="C922" s="94"/>
      <c r="D922" s="81"/>
      <c r="E922" s="94"/>
      <c r="F922" s="94"/>
      <c r="H922" s="81"/>
      <c r="U922" s="492"/>
      <c r="V922" s="368"/>
      <c r="W922" s="368"/>
      <c r="X922" s="369"/>
    </row>
    <row r="923" ht="15.75" customHeight="1">
      <c r="A923" s="94"/>
      <c r="B923" s="94"/>
      <c r="C923" s="94"/>
      <c r="D923" s="81"/>
      <c r="E923" s="94"/>
      <c r="F923" s="94"/>
      <c r="H923" s="81"/>
      <c r="U923" s="492"/>
      <c r="V923" s="368"/>
      <c r="W923" s="368"/>
      <c r="X923" s="369"/>
    </row>
    <row r="924" ht="15.75" customHeight="1">
      <c r="A924" s="94"/>
      <c r="B924" s="94"/>
      <c r="C924" s="94"/>
      <c r="D924" s="81"/>
      <c r="E924" s="94"/>
      <c r="F924" s="94"/>
      <c r="H924" s="81"/>
      <c r="U924" s="492"/>
      <c r="V924" s="368"/>
      <c r="W924" s="368"/>
      <c r="X924" s="369"/>
    </row>
    <row r="925" ht="15.75" customHeight="1">
      <c r="A925" s="94"/>
      <c r="B925" s="94"/>
      <c r="C925" s="94"/>
      <c r="D925" s="81"/>
      <c r="E925" s="94"/>
      <c r="F925" s="94"/>
      <c r="H925" s="81"/>
      <c r="U925" s="492"/>
      <c r="V925" s="368"/>
      <c r="W925" s="368"/>
      <c r="X925" s="369"/>
    </row>
    <row r="926" ht="15.75" customHeight="1">
      <c r="A926" s="94"/>
      <c r="B926" s="94"/>
      <c r="C926" s="94"/>
      <c r="D926" s="81"/>
      <c r="E926" s="94"/>
      <c r="F926" s="94"/>
      <c r="H926" s="81"/>
      <c r="U926" s="492"/>
      <c r="V926" s="368"/>
      <c r="W926" s="368"/>
      <c r="X926" s="369"/>
    </row>
    <row r="927" ht="15.75" customHeight="1">
      <c r="A927" s="94"/>
      <c r="B927" s="94"/>
      <c r="C927" s="94"/>
      <c r="D927" s="81"/>
      <c r="E927" s="94"/>
      <c r="F927" s="94"/>
      <c r="H927" s="81"/>
      <c r="U927" s="492"/>
      <c r="V927" s="368"/>
      <c r="W927" s="368"/>
      <c r="X927" s="369"/>
    </row>
    <row r="928" ht="15.75" customHeight="1">
      <c r="A928" s="94"/>
      <c r="B928" s="94"/>
      <c r="C928" s="94"/>
      <c r="D928" s="81"/>
      <c r="E928" s="94"/>
      <c r="F928" s="94"/>
      <c r="H928" s="81"/>
      <c r="U928" s="492"/>
      <c r="V928" s="368"/>
      <c r="W928" s="368"/>
      <c r="X928" s="369"/>
    </row>
    <row r="929" ht="15.75" customHeight="1">
      <c r="A929" s="94"/>
      <c r="B929" s="94"/>
      <c r="C929" s="94"/>
      <c r="D929" s="81"/>
      <c r="E929" s="94"/>
      <c r="F929" s="94"/>
      <c r="H929" s="81"/>
      <c r="U929" s="492"/>
      <c r="V929" s="368"/>
      <c r="W929" s="368"/>
      <c r="X929" s="369"/>
    </row>
    <row r="930" ht="15.75" customHeight="1">
      <c r="A930" s="94"/>
      <c r="B930" s="94"/>
      <c r="C930" s="94"/>
      <c r="D930" s="81"/>
      <c r="E930" s="94"/>
      <c r="F930" s="94"/>
      <c r="H930" s="81"/>
      <c r="U930" s="492"/>
      <c r="V930" s="368"/>
      <c r="W930" s="368"/>
      <c r="X930" s="369"/>
    </row>
    <row r="931" ht="15.75" customHeight="1">
      <c r="A931" s="94"/>
      <c r="B931" s="94"/>
      <c r="C931" s="94"/>
      <c r="D931" s="81"/>
      <c r="E931" s="94"/>
      <c r="F931" s="94"/>
      <c r="H931" s="81"/>
      <c r="U931" s="492"/>
      <c r="V931" s="368"/>
      <c r="W931" s="368"/>
      <c r="X931" s="369"/>
    </row>
    <row r="932" ht="15.75" customHeight="1">
      <c r="A932" s="94"/>
      <c r="B932" s="94"/>
      <c r="C932" s="94"/>
      <c r="D932" s="81"/>
      <c r="E932" s="94"/>
      <c r="F932" s="94"/>
      <c r="H932" s="81"/>
      <c r="U932" s="492"/>
      <c r="V932" s="368"/>
      <c r="W932" s="368"/>
      <c r="X932" s="369"/>
    </row>
    <row r="933" ht="15.75" customHeight="1">
      <c r="A933" s="94"/>
      <c r="B933" s="94"/>
      <c r="C933" s="94"/>
      <c r="D933" s="81"/>
      <c r="E933" s="94"/>
      <c r="F933" s="94"/>
      <c r="H933" s="81"/>
      <c r="U933" s="492"/>
      <c r="V933" s="368"/>
      <c r="W933" s="368"/>
      <c r="X933" s="369"/>
    </row>
    <row r="934" ht="15.75" customHeight="1">
      <c r="A934" s="94"/>
      <c r="B934" s="94"/>
      <c r="C934" s="94"/>
      <c r="D934" s="81"/>
      <c r="E934" s="94"/>
      <c r="F934" s="94"/>
      <c r="H934" s="81"/>
      <c r="U934" s="492"/>
      <c r="V934" s="368"/>
      <c r="W934" s="368"/>
      <c r="X934" s="369"/>
    </row>
    <row r="935" ht="15.75" customHeight="1">
      <c r="A935" s="94"/>
      <c r="B935" s="94"/>
      <c r="C935" s="94"/>
      <c r="D935" s="81"/>
      <c r="E935" s="94"/>
      <c r="F935" s="94"/>
      <c r="H935" s="81"/>
      <c r="U935" s="492"/>
      <c r="V935" s="368"/>
      <c r="W935" s="368"/>
      <c r="X935" s="369"/>
    </row>
    <row r="936" ht="15.75" customHeight="1">
      <c r="A936" s="94"/>
      <c r="B936" s="94"/>
      <c r="C936" s="94"/>
      <c r="D936" s="81"/>
      <c r="E936" s="94"/>
      <c r="F936" s="94"/>
      <c r="H936" s="81"/>
      <c r="U936" s="492"/>
      <c r="V936" s="368"/>
      <c r="W936" s="368"/>
      <c r="X936" s="369"/>
    </row>
    <row r="937" ht="15.75" customHeight="1">
      <c r="A937" s="94"/>
      <c r="B937" s="94"/>
      <c r="C937" s="94"/>
      <c r="D937" s="81"/>
      <c r="E937" s="94"/>
      <c r="F937" s="94"/>
      <c r="H937" s="81"/>
      <c r="U937" s="492"/>
      <c r="V937" s="368"/>
      <c r="W937" s="368"/>
      <c r="X937" s="369"/>
    </row>
    <row r="938" ht="15.75" customHeight="1">
      <c r="A938" s="94"/>
      <c r="B938" s="94"/>
      <c r="C938" s="94"/>
      <c r="D938" s="81"/>
      <c r="E938" s="94"/>
      <c r="F938" s="94"/>
      <c r="H938" s="81"/>
      <c r="U938" s="492"/>
      <c r="V938" s="368"/>
      <c r="W938" s="368"/>
      <c r="X938" s="369"/>
    </row>
    <row r="939" ht="15.75" customHeight="1">
      <c r="A939" s="94"/>
      <c r="B939" s="94"/>
      <c r="C939" s="94"/>
      <c r="D939" s="81"/>
      <c r="E939" s="94"/>
      <c r="F939" s="94"/>
      <c r="H939" s="81"/>
      <c r="U939" s="492"/>
      <c r="V939" s="368"/>
      <c r="W939" s="368"/>
      <c r="X939" s="369"/>
    </row>
    <row r="940" ht="15.75" customHeight="1">
      <c r="A940" s="94"/>
      <c r="B940" s="94"/>
      <c r="C940" s="94"/>
      <c r="D940" s="81"/>
      <c r="E940" s="94"/>
      <c r="F940" s="94"/>
      <c r="H940" s="81"/>
      <c r="U940" s="492"/>
      <c r="V940" s="368"/>
      <c r="W940" s="368"/>
      <c r="X940" s="369"/>
    </row>
    <row r="941" ht="15.75" customHeight="1">
      <c r="A941" s="94"/>
      <c r="B941" s="94"/>
      <c r="C941" s="94"/>
      <c r="D941" s="81"/>
      <c r="E941" s="94"/>
      <c r="F941" s="94"/>
      <c r="H941" s="81"/>
      <c r="U941" s="492"/>
      <c r="V941" s="368"/>
      <c r="W941" s="368"/>
      <c r="X941" s="369"/>
    </row>
    <row r="942" ht="15.75" customHeight="1">
      <c r="A942" s="94"/>
      <c r="B942" s="94"/>
      <c r="C942" s="94"/>
      <c r="D942" s="81"/>
      <c r="E942" s="94"/>
      <c r="F942" s="94"/>
      <c r="H942" s="81"/>
      <c r="U942" s="492"/>
      <c r="V942" s="368"/>
      <c r="W942" s="368"/>
      <c r="X942" s="369"/>
    </row>
    <row r="943" ht="15.75" customHeight="1">
      <c r="A943" s="94"/>
      <c r="B943" s="94"/>
      <c r="C943" s="94"/>
      <c r="D943" s="81"/>
      <c r="E943" s="94"/>
      <c r="F943" s="94"/>
      <c r="H943" s="81"/>
      <c r="U943" s="492"/>
      <c r="V943" s="368"/>
      <c r="W943" s="368"/>
      <c r="X943" s="369"/>
    </row>
    <row r="944" ht="15.75" customHeight="1">
      <c r="A944" s="94"/>
      <c r="B944" s="94"/>
      <c r="C944" s="94"/>
      <c r="D944" s="81"/>
      <c r="E944" s="94"/>
      <c r="F944" s="94"/>
      <c r="H944" s="81"/>
      <c r="U944" s="492"/>
      <c r="V944" s="368"/>
      <c r="W944" s="368"/>
      <c r="X944" s="369"/>
    </row>
    <row r="945" ht="15.75" customHeight="1">
      <c r="A945" s="94"/>
      <c r="B945" s="94"/>
      <c r="C945" s="94"/>
      <c r="D945" s="81"/>
      <c r="E945" s="94"/>
      <c r="F945" s="94"/>
      <c r="H945" s="81"/>
      <c r="U945" s="492"/>
      <c r="V945" s="368"/>
      <c r="W945" s="368"/>
      <c r="X945" s="369"/>
    </row>
    <row r="946" ht="15.75" customHeight="1">
      <c r="A946" s="94"/>
      <c r="B946" s="94"/>
      <c r="C946" s="94"/>
      <c r="D946" s="81"/>
      <c r="E946" s="94"/>
      <c r="F946" s="94"/>
      <c r="H946" s="81"/>
      <c r="U946" s="492"/>
      <c r="V946" s="368"/>
      <c r="W946" s="368"/>
      <c r="X946" s="369"/>
    </row>
    <row r="947" ht="15.75" customHeight="1">
      <c r="A947" s="94"/>
      <c r="B947" s="94"/>
      <c r="C947" s="94"/>
      <c r="D947" s="81"/>
      <c r="E947" s="94"/>
      <c r="F947" s="94"/>
      <c r="H947" s="81"/>
      <c r="U947" s="492"/>
      <c r="V947" s="368"/>
      <c r="W947" s="368"/>
      <c r="X947" s="369"/>
    </row>
    <row r="948" ht="15.75" customHeight="1">
      <c r="A948" s="94"/>
      <c r="B948" s="94"/>
      <c r="C948" s="94"/>
      <c r="D948" s="81"/>
      <c r="E948" s="94"/>
      <c r="F948" s="94"/>
      <c r="H948" s="81"/>
      <c r="U948" s="492"/>
      <c r="V948" s="368"/>
      <c r="W948" s="368"/>
      <c r="X948" s="369"/>
    </row>
    <row r="949" ht="15.75" customHeight="1">
      <c r="A949" s="94"/>
      <c r="B949" s="94"/>
      <c r="C949" s="94"/>
      <c r="D949" s="81"/>
      <c r="E949" s="94"/>
      <c r="F949" s="94"/>
      <c r="H949" s="81"/>
      <c r="U949" s="492"/>
      <c r="V949" s="368"/>
      <c r="W949" s="368"/>
      <c r="X949" s="369"/>
    </row>
    <row r="950" ht="15.75" customHeight="1">
      <c r="A950" s="94"/>
      <c r="B950" s="94"/>
      <c r="C950" s="94"/>
      <c r="D950" s="81"/>
      <c r="E950" s="94"/>
      <c r="F950" s="94"/>
      <c r="H950" s="81"/>
      <c r="U950" s="492"/>
      <c r="V950" s="368"/>
      <c r="W950" s="368"/>
      <c r="X950" s="369"/>
    </row>
    <row r="951" ht="15.75" customHeight="1">
      <c r="A951" s="94"/>
      <c r="B951" s="94"/>
      <c r="C951" s="94"/>
      <c r="D951" s="81"/>
      <c r="E951" s="94"/>
      <c r="F951" s="94"/>
      <c r="H951" s="81"/>
      <c r="U951" s="492"/>
      <c r="V951" s="368"/>
      <c r="W951" s="368"/>
      <c r="X951" s="369"/>
    </row>
    <row r="952" ht="15.75" customHeight="1">
      <c r="A952" s="94"/>
      <c r="B952" s="94"/>
      <c r="C952" s="94"/>
      <c r="D952" s="81"/>
      <c r="E952" s="94"/>
      <c r="F952" s="94"/>
      <c r="H952" s="81"/>
      <c r="U952" s="492"/>
      <c r="V952" s="368"/>
      <c r="W952" s="368"/>
      <c r="X952" s="369"/>
    </row>
    <row r="953" ht="15.75" customHeight="1">
      <c r="A953" s="94"/>
      <c r="B953" s="94"/>
      <c r="C953" s="94"/>
      <c r="D953" s="81"/>
      <c r="E953" s="94"/>
      <c r="F953" s="94"/>
      <c r="H953" s="81"/>
      <c r="U953" s="492"/>
      <c r="V953" s="368"/>
      <c r="W953" s="368"/>
      <c r="X953" s="369"/>
    </row>
    <row r="954" ht="15.75" customHeight="1">
      <c r="A954" s="94"/>
      <c r="B954" s="94"/>
      <c r="C954" s="94"/>
      <c r="D954" s="81"/>
      <c r="E954" s="94"/>
      <c r="F954" s="94"/>
      <c r="H954" s="81"/>
      <c r="U954" s="492"/>
      <c r="V954" s="368"/>
      <c r="W954" s="368"/>
      <c r="X954" s="369"/>
    </row>
    <row r="955" ht="15.75" customHeight="1">
      <c r="A955" s="94"/>
      <c r="B955" s="94"/>
      <c r="C955" s="94"/>
      <c r="D955" s="81"/>
      <c r="E955" s="94"/>
      <c r="F955" s="94"/>
      <c r="H955" s="81"/>
      <c r="U955" s="492"/>
      <c r="V955" s="368"/>
      <c r="W955" s="368"/>
      <c r="X955" s="369"/>
    </row>
    <row r="956" ht="15.75" customHeight="1">
      <c r="A956" s="94"/>
      <c r="B956" s="94"/>
      <c r="C956" s="94"/>
      <c r="D956" s="81"/>
      <c r="E956" s="94"/>
      <c r="F956" s="94"/>
      <c r="H956" s="81"/>
      <c r="U956" s="492"/>
      <c r="V956" s="368"/>
      <c r="W956" s="368"/>
      <c r="X956" s="369"/>
    </row>
    <row r="957" ht="15.75" customHeight="1">
      <c r="A957" s="94"/>
      <c r="B957" s="94"/>
      <c r="C957" s="94"/>
      <c r="D957" s="81"/>
      <c r="E957" s="94"/>
      <c r="F957" s="94"/>
      <c r="H957" s="81"/>
      <c r="U957" s="492"/>
      <c r="V957" s="368"/>
      <c r="W957" s="368"/>
      <c r="X957" s="369"/>
    </row>
    <row r="958" ht="15.75" customHeight="1">
      <c r="A958" s="94"/>
      <c r="B958" s="94"/>
      <c r="C958" s="94"/>
      <c r="D958" s="81"/>
      <c r="E958" s="94"/>
      <c r="F958" s="94"/>
      <c r="H958" s="81"/>
      <c r="U958" s="492"/>
      <c r="V958" s="368"/>
      <c r="W958" s="368"/>
      <c r="X958" s="369"/>
    </row>
    <row r="959" ht="15.75" customHeight="1">
      <c r="A959" s="94"/>
      <c r="B959" s="94"/>
      <c r="C959" s="94"/>
      <c r="D959" s="81"/>
      <c r="E959" s="94"/>
      <c r="F959" s="94"/>
      <c r="H959" s="81"/>
      <c r="U959" s="492"/>
      <c r="V959" s="368"/>
      <c r="W959" s="368"/>
      <c r="X959" s="369"/>
    </row>
    <row r="960" ht="15.75" customHeight="1">
      <c r="A960" s="94"/>
      <c r="B960" s="94"/>
      <c r="C960" s="94"/>
      <c r="D960" s="81"/>
      <c r="E960" s="94"/>
      <c r="F960" s="94"/>
      <c r="H960" s="81"/>
      <c r="U960" s="492"/>
      <c r="V960" s="368"/>
      <c r="W960" s="368"/>
      <c r="X960" s="369"/>
    </row>
    <row r="961" ht="15.75" customHeight="1">
      <c r="A961" s="94"/>
      <c r="B961" s="94"/>
      <c r="C961" s="94"/>
      <c r="D961" s="81"/>
      <c r="E961" s="94"/>
      <c r="F961" s="94"/>
      <c r="H961" s="81"/>
      <c r="U961" s="492"/>
      <c r="V961" s="368"/>
      <c r="W961" s="368"/>
      <c r="X961" s="369"/>
    </row>
    <row r="962" ht="15.75" customHeight="1">
      <c r="A962" s="94"/>
      <c r="B962" s="94"/>
      <c r="C962" s="94"/>
      <c r="D962" s="81"/>
      <c r="E962" s="94"/>
      <c r="F962" s="94"/>
      <c r="H962" s="81"/>
      <c r="U962" s="492"/>
      <c r="V962" s="368"/>
      <c r="W962" s="368"/>
      <c r="X962" s="369"/>
    </row>
    <row r="963" ht="15.75" customHeight="1">
      <c r="A963" s="94"/>
      <c r="B963" s="94"/>
      <c r="C963" s="94"/>
      <c r="D963" s="81"/>
      <c r="E963" s="94"/>
      <c r="F963" s="94"/>
      <c r="H963" s="81"/>
      <c r="U963" s="492"/>
      <c r="V963" s="368"/>
      <c r="W963" s="368"/>
      <c r="X963" s="369"/>
    </row>
    <row r="964" ht="15.75" customHeight="1">
      <c r="A964" s="94"/>
      <c r="B964" s="94"/>
      <c r="C964" s="94"/>
      <c r="D964" s="81"/>
      <c r="E964" s="94"/>
      <c r="F964" s="94"/>
      <c r="H964" s="81"/>
      <c r="U964" s="492"/>
      <c r="V964" s="368"/>
      <c r="W964" s="368"/>
      <c r="X964" s="369"/>
    </row>
    <row r="965" ht="15.75" customHeight="1">
      <c r="A965" s="94"/>
      <c r="B965" s="94"/>
      <c r="C965" s="94"/>
      <c r="D965" s="81"/>
      <c r="E965" s="94"/>
      <c r="F965" s="94"/>
      <c r="H965" s="81"/>
      <c r="U965" s="492"/>
      <c r="V965" s="368"/>
      <c r="W965" s="368"/>
      <c r="X965" s="369"/>
    </row>
    <row r="966" ht="15.75" customHeight="1">
      <c r="A966" s="94"/>
      <c r="B966" s="94"/>
      <c r="C966" s="94"/>
      <c r="D966" s="81"/>
      <c r="E966" s="94"/>
      <c r="F966" s="94"/>
      <c r="H966" s="81"/>
      <c r="U966" s="492"/>
      <c r="V966" s="368"/>
      <c r="W966" s="368"/>
      <c r="X966" s="369"/>
    </row>
    <row r="967" ht="15.75" customHeight="1">
      <c r="A967" s="94"/>
      <c r="B967" s="94"/>
      <c r="C967" s="94"/>
      <c r="D967" s="81"/>
      <c r="E967" s="94"/>
      <c r="F967" s="94"/>
      <c r="H967" s="81"/>
      <c r="U967" s="492"/>
      <c r="V967" s="368"/>
      <c r="W967" s="368"/>
      <c r="X967" s="369"/>
    </row>
    <row r="968" ht="15.75" customHeight="1">
      <c r="A968" s="94"/>
      <c r="B968" s="94"/>
      <c r="C968" s="94"/>
      <c r="D968" s="81"/>
      <c r="E968" s="94"/>
      <c r="F968" s="94"/>
      <c r="H968" s="81"/>
      <c r="U968" s="492"/>
      <c r="V968" s="368"/>
      <c r="W968" s="368"/>
      <c r="X968" s="369"/>
    </row>
    <row r="969" ht="15.75" customHeight="1">
      <c r="A969" s="94"/>
      <c r="B969" s="94"/>
      <c r="C969" s="94"/>
      <c r="D969" s="81"/>
      <c r="E969" s="94"/>
      <c r="F969" s="94"/>
      <c r="H969" s="81"/>
      <c r="U969" s="492"/>
      <c r="V969" s="368"/>
      <c r="W969" s="368"/>
      <c r="X969" s="369"/>
    </row>
    <row r="970" ht="15.75" customHeight="1">
      <c r="A970" s="94"/>
      <c r="B970" s="94"/>
      <c r="C970" s="94"/>
      <c r="D970" s="81"/>
      <c r="E970" s="94"/>
      <c r="F970" s="94"/>
      <c r="H970" s="81"/>
      <c r="U970" s="492"/>
      <c r="V970" s="368"/>
      <c r="W970" s="368"/>
      <c r="X970" s="369"/>
    </row>
    <row r="971" ht="15.75" customHeight="1">
      <c r="A971" s="94"/>
      <c r="B971" s="94"/>
      <c r="C971" s="94"/>
      <c r="D971" s="81"/>
      <c r="E971" s="94"/>
      <c r="F971" s="94"/>
      <c r="H971" s="81"/>
      <c r="U971" s="492"/>
      <c r="V971" s="368"/>
      <c r="W971" s="368"/>
      <c r="X971" s="369"/>
    </row>
    <row r="972" ht="15.75" customHeight="1">
      <c r="A972" s="94"/>
      <c r="B972" s="94"/>
      <c r="C972" s="94"/>
      <c r="D972" s="81"/>
      <c r="E972" s="94"/>
      <c r="F972" s="94"/>
      <c r="H972" s="81"/>
      <c r="U972" s="492"/>
      <c r="V972" s="368"/>
      <c r="W972" s="368"/>
      <c r="X972" s="369"/>
    </row>
    <row r="973" ht="15.75" customHeight="1">
      <c r="A973" s="94"/>
      <c r="B973" s="94"/>
      <c r="C973" s="94"/>
      <c r="D973" s="81"/>
      <c r="E973" s="94"/>
      <c r="F973" s="94"/>
      <c r="H973" s="81"/>
      <c r="U973" s="492"/>
      <c r="V973" s="368"/>
      <c r="W973" s="368"/>
      <c r="X973" s="369"/>
    </row>
    <row r="974" ht="15.75" customHeight="1">
      <c r="A974" s="94"/>
      <c r="B974" s="94"/>
      <c r="C974" s="94"/>
      <c r="D974" s="81"/>
      <c r="E974" s="94"/>
      <c r="F974" s="94"/>
      <c r="H974" s="81"/>
      <c r="U974" s="492"/>
      <c r="V974" s="368"/>
      <c r="W974" s="368"/>
      <c r="X974" s="369"/>
    </row>
    <row r="975" ht="15.75" customHeight="1">
      <c r="A975" s="94"/>
      <c r="B975" s="94"/>
      <c r="C975" s="94"/>
      <c r="D975" s="81"/>
      <c r="E975" s="94"/>
      <c r="F975" s="94"/>
      <c r="H975" s="81"/>
      <c r="U975" s="492"/>
      <c r="V975" s="368"/>
      <c r="W975" s="368"/>
      <c r="X975" s="369"/>
    </row>
    <row r="976" ht="15.75" customHeight="1">
      <c r="A976" s="94"/>
      <c r="B976" s="94"/>
      <c r="C976" s="94"/>
      <c r="D976" s="81"/>
      <c r="E976" s="94"/>
      <c r="F976" s="94"/>
      <c r="H976" s="81"/>
      <c r="U976" s="492"/>
      <c r="V976" s="368"/>
      <c r="W976" s="368"/>
      <c r="X976" s="369"/>
    </row>
    <row r="977" ht="15.75" customHeight="1">
      <c r="A977" s="94"/>
      <c r="B977" s="94"/>
      <c r="C977" s="94"/>
      <c r="D977" s="81"/>
      <c r="E977" s="94"/>
      <c r="F977" s="94"/>
      <c r="H977" s="81"/>
      <c r="U977" s="492"/>
      <c r="V977" s="368"/>
      <c r="W977" s="368"/>
      <c r="X977" s="369"/>
    </row>
    <row r="978" ht="15.75" customHeight="1">
      <c r="A978" s="94"/>
      <c r="B978" s="94"/>
      <c r="C978" s="94"/>
      <c r="D978" s="81"/>
      <c r="E978" s="94"/>
      <c r="F978" s="94"/>
      <c r="H978" s="81"/>
      <c r="U978" s="492"/>
      <c r="V978" s="368"/>
      <c r="W978" s="368"/>
      <c r="X978" s="369"/>
    </row>
    <row r="979" ht="15.75" customHeight="1">
      <c r="A979" s="94"/>
      <c r="B979" s="94"/>
      <c r="C979" s="94"/>
      <c r="D979" s="81"/>
      <c r="E979" s="94"/>
      <c r="F979" s="94"/>
      <c r="H979" s="81"/>
      <c r="U979" s="492"/>
      <c r="V979" s="368"/>
      <c r="W979" s="368"/>
      <c r="X979" s="369"/>
    </row>
    <row r="980" ht="15.75" customHeight="1">
      <c r="A980" s="94"/>
      <c r="B980" s="94"/>
      <c r="C980" s="94"/>
      <c r="D980" s="81"/>
      <c r="E980" s="94"/>
      <c r="F980" s="94"/>
      <c r="H980" s="81"/>
      <c r="U980" s="492"/>
      <c r="V980" s="368"/>
      <c r="W980" s="368"/>
      <c r="X980" s="369"/>
    </row>
    <row r="981" ht="15.75" customHeight="1">
      <c r="A981" s="94"/>
      <c r="B981" s="94"/>
      <c r="C981" s="94"/>
      <c r="D981" s="81"/>
      <c r="E981" s="94"/>
      <c r="F981" s="94"/>
      <c r="H981" s="81"/>
      <c r="U981" s="492"/>
      <c r="V981" s="368"/>
      <c r="W981" s="368"/>
      <c r="X981" s="369"/>
    </row>
    <row r="982" ht="15.75" customHeight="1">
      <c r="A982" s="94"/>
      <c r="B982" s="94"/>
      <c r="C982" s="94"/>
      <c r="D982" s="81"/>
      <c r="E982" s="94"/>
      <c r="F982" s="94"/>
      <c r="H982" s="81"/>
      <c r="U982" s="492"/>
      <c r="V982" s="368"/>
      <c r="W982" s="368"/>
      <c r="X982" s="369"/>
    </row>
    <row r="983" ht="15.75" customHeight="1">
      <c r="A983" s="94"/>
      <c r="B983" s="94"/>
      <c r="C983" s="94"/>
      <c r="D983" s="81"/>
      <c r="E983" s="94"/>
      <c r="F983" s="94"/>
      <c r="H983" s="81"/>
      <c r="U983" s="492"/>
      <c r="V983" s="368"/>
      <c r="W983" s="368"/>
      <c r="X983" s="369"/>
    </row>
    <row r="984" ht="15.75" customHeight="1">
      <c r="A984" s="94"/>
      <c r="B984" s="94"/>
      <c r="C984" s="94"/>
      <c r="D984" s="81"/>
      <c r="E984" s="94"/>
      <c r="F984" s="94"/>
      <c r="H984" s="81"/>
      <c r="U984" s="492"/>
      <c r="V984" s="368"/>
      <c r="W984" s="368"/>
      <c r="X984" s="369"/>
    </row>
    <row r="985" ht="15.75" customHeight="1">
      <c r="A985" s="94"/>
      <c r="B985" s="94"/>
      <c r="C985" s="94"/>
      <c r="D985" s="81"/>
      <c r="E985" s="94"/>
      <c r="F985" s="94"/>
      <c r="H985" s="81"/>
      <c r="U985" s="492"/>
      <c r="V985" s="368"/>
      <c r="W985" s="368"/>
      <c r="X985" s="369"/>
    </row>
    <row r="986" ht="15.75" customHeight="1">
      <c r="A986" s="94"/>
      <c r="B986" s="94"/>
      <c r="C986" s="94"/>
      <c r="D986" s="81"/>
      <c r="E986" s="94"/>
      <c r="F986" s="94"/>
      <c r="H986" s="81"/>
      <c r="U986" s="492"/>
      <c r="V986" s="368"/>
      <c r="W986" s="368"/>
      <c r="X986" s="369"/>
    </row>
    <row r="987" ht="15.75" customHeight="1">
      <c r="A987" s="94"/>
      <c r="B987" s="94"/>
      <c r="C987" s="94"/>
      <c r="D987" s="81"/>
      <c r="E987" s="94"/>
      <c r="F987" s="94"/>
      <c r="H987" s="81"/>
      <c r="U987" s="492"/>
      <c r="V987" s="368"/>
      <c r="W987" s="368"/>
      <c r="X987" s="369"/>
    </row>
    <row r="988" ht="15.75" customHeight="1">
      <c r="A988" s="94"/>
      <c r="B988" s="94"/>
      <c r="C988" s="94"/>
      <c r="D988" s="81"/>
      <c r="E988" s="94"/>
      <c r="F988" s="94"/>
      <c r="H988" s="81"/>
      <c r="U988" s="492"/>
      <c r="V988" s="368"/>
      <c r="W988" s="368"/>
      <c r="X988" s="369"/>
    </row>
    <row r="989" ht="15.75" customHeight="1">
      <c r="A989" s="94"/>
      <c r="B989" s="94"/>
      <c r="C989" s="94"/>
      <c r="D989" s="81"/>
      <c r="E989" s="94"/>
      <c r="F989" s="94"/>
      <c r="H989" s="81"/>
      <c r="U989" s="492"/>
      <c r="V989" s="368"/>
      <c r="W989" s="368"/>
      <c r="X989" s="369"/>
    </row>
    <row r="990" ht="15.75" customHeight="1">
      <c r="A990" s="94"/>
      <c r="B990" s="94"/>
      <c r="C990" s="94"/>
      <c r="D990" s="81"/>
      <c r="E990" s="94"/>
      <c r="F990" s="94"/>
      <c r="H990" s="81"/>
      <c r="U990" s="492"/>
      <c r="V990" s="368"/>
      <c r="W990" s="368"/>
      <c r="X990" s="369"/>
    </row>
    <row r="991" ht="15.75" customHeight="1">
      <c r="A991" s="94"/>
      <c r="B991" s="94"/>
      <c r="C991" s="94"/>
      <c r="D991" s="81"/>
      <c r="E991" s="94"/>
      <c r="F991" s="94"/>
      <c r="H991" s="81"/>
      <c r="U991" s="492"/>
      <c r="V991" s="368"/>
      <c r="W991" s="368"/>
      <c r="X991" s="369"/>
    </row>
    <row r="992" ht="15.75" customHeight="1">
      <c r="A992" s="94"/>
      <c r="B992" s="94"/>
      <c r="C992" s="94"/>
      <c r="D992" s="81"/>
      <c r="E992" s="94"/>
      <c r="F992" s="94"/>
      <c r="H992" s="81"/>
      <c r="U992" s="492"/>
      <c r="V992" s="368"/>
      <c r="W992" s="368"/>
      <c r="X992" s="369"/>
    </row>
    <row r="993" ht="15.75" customHeight="1">
      <c r="A993" s="94"/>
      <c r="B993" s="94"/>
      <c r="C993" s="94"/>
      <c r="D993" s="81"/>
      <c r="E993" s="94"/>
      <c r="F993" s="94"/>
      <c r="H993" s="81"/>
      <c r="U993" s="492"/>
      <c r="V993" s="368"/>
      <c r="W993" s="368"/>
      <c r="X993" s="369"/>
    </row>
    <row r="994" ht="15.75" customHeight="1">
      <c r="A994" s="94"/>
      <c r="B994" s="94"/>
      <c r="C994" s="94"/>
      <c r="D994" s="81"/>
      <c r="E994" s="94"/>
      <c r="F994" s="94"/>
      <c r="H994" s="81"/>
      <c r="U994" s="492"/>
      <c r="V994" s="368"/>
      <c r="W994" s="368"/>
      <c r="X994" s="369"/>
    </row>
    <row r="995" ht="15.75" customHeight="1">
      <c r="A995" s="94"/>
      <c r="B995" s="94"/>
      <c r="C995" s="94"/>
      <c r="D995" s="81"/>
      <c r="E995" s="94"/>
      <c r="F995" s="94"/>
      <c r="H995" s="81"/>
      <c r="U995" s="492"/>
      <c r="V995" s="368"/>
      <c r="W995" s="368"/>
      <c r="X995" s="369"/>
    </row>
    <row r="996" ht="15.75" customHeight="1">
      <c r="A996" s="94"/>
      <c r="B996" s="94"/>
      <c r="C996" s="94"/>
      <c r="D996" s="81"/>
      <c r="E996" s="94"/>
      <c r="F996" s="94"/>
      <c r="H996" s="81"/>
      <c r="U996" s="492"/>
      <c r="V996" s="368"/>
      <c r="W996" s="368"/>
      <c r="X996" s="369"/>
    </row>
    <row r="997" ht="15.75" customHeight="1">
      <c r="A997" s="94"/>
      <c r="B997" s="94"/>
      <c r="C997" s="94"/>
      <c r="D997" s="81"/>
      <c r="E997" s="94"/>
      <c r="F997" s="94"/>
      <c r="H997" s="81"/>
      <c r="U997" s="492"/>
      <c r="V997" s="368"/>
      <c r="W997" s="368"/>
      <c r="X997" s="369"/>
    </row>
    <row r="998" ht="15.75" customHeight="1">
      <c r="A998" s="94"/>
      <c r="B998" s="94"/>
      <c r="C998" s="94"/>
      <c r="D998" s="81"/>
      <c r="E998" s="94"/>
      <c r="F998" s="94"/>
      <c r="H998" s="81"/>
      <c r="U998" s="492"/>
      <c r="V998" s="368"/>
      <c r="W998" s="368"/>
      <c r="X998" s="369"/>
    </row>
    <row r="999" ht="15.75" customHeight="1">
      <c r="A999" s="94"/>
      <c r="B999" s="94"/>
      <c r="C999" s="94"/>
      <c r="D999" s="81"/>
      <c r="E999" s="94"/>
      <c r="F999" s="94"/>
      <c r="H999" s="81"/>
      <c r="U999" s="492"/>
      <c r="V999" s="368"/>
      <c r="W999" s="368"/>
      <c r="X999" s="369"/>
    </row>
    <row r="1000" ht="15.75" customHeight="1">
      <c r="A1000" s="94"/>
      <c r="B1000" s="94"/>
      <c r="C1000" s="94"/>
      <c r="D1000" s="81"/>
      <c r="E1000" s="94"/>
      <c r="F1000" s="94"/>
      <c r="H1000" s="81"/>
      <c r="U1000" s="492"/>
      <c r="V1000" s="368"/>
      <c r="W1000" s="368"/>
      <c r="X1000" s="369"/>
    </row>
    <row r="1001" ht="15.75" customHeight="1">
      <c r="A1001" s="94"/>
      <c r="B1001" s="94"/>
      <c r="C1001" s="94"/>
      <c r="D1001" s="81"/>
      <c r="E1001" s="94"/>
      <c r="F1001" s="94"/>
      <c r="H1001" s="81"/>
      <c r="U1001" s="492"/>
      <c r="V1001" s="368"/>
      <c r="W1001" s="368"/>
      <c r="X1001" s="369"/>
    </row>
    <row r="1002" ht="15.75" customHeight="1">
      <c r="A1002" s="94"/>
      <c r="B1002" s="94"/>
      <c r="C1002" s="94"/>
      <c r="D1002" s="81"/>
      <c r="E1002" s="94"/>
      <c r="F1002" s="94"/>
      <c r="H1002" s="81"/>
      <c r="U1002" s="492"/>
      <c r="V1002" s="368"/>
      <c r="W1002" s="368"/>
      <c r="X1002" s="369"/>
    </row>
    <row r="1003" ht="15.75" customHeight="1">
      <c r="A1003" s="94"/>
      <c r="B1003" s="94"/>
      <c r="C1003" s="94"/>
      <c r="D1003" s="81"/>
      <c r="E1003" s="94"/>
      <c r="F1003" s="94"/>
      <c r="H1003" s="81"/>
      <c r="U1003" s="492"/>
      <c r="V1003" s="368"/>
      <c r="W1003" s="368"/>
      <c r="X1003" s="369"/>
    </row>
    <row r="1004" ht="15.75" customHeight="1">
      <c r="A1004" s="94"/>
      <c r="B1004" s="94"/>
      <c r="C1004" s="94"/>
      <c r="D1004" s="81"/>
      <c r="E1004" s="94"/>
      <c r="F1004" s="94"/>
      <c r="H1004" s="81"/>
      <c r="U1004" s="492"/>
      <c r="V1004" s="368"/>
      <c r="W1004" s="368"/>
      <c r="X1004" s="369"/>
    </row>
    <row r="1005" ht="15.75" customHeight="1">
      <c r="A1005" s="94"/>
      <c r="B1005" s="94"/>
      <c r="C1005" s="94"/>
      <c r="D1005" s="81"/>
      <c r="E1005" s="94"/>
      <c r="F1005" s="94"/>
      <c r="H1005" s="81"/>
      <c r="U1005" s="492"/>
      <c r="V1005" s="368"/>
      <c r="W1005" s="368"/>
      <c r="X1005" s="369"/>
    </row>
    <row r="1006" ht="15.75" customHeight="1">
      <c r="A1006" s="94"/>
      <c r="B1006" s="94"/>
      <c r="C1006" s="94"/>
      <c r="D1006" s="81"/>
      <c r="E1006" s="94"/>
      <c r="F1006" s="94"/>
      <c r="H1006" s="81"/>
      <c r="U1006" s="492"/>
      <c r="V1006" s="368"/>
      <c r="W1006" s="368"/>
      <c r="X1006" s="369"/>
    </row>
  </sheetData>
  <mergeCells count="93">
    <mergeCell ref="I3:J3"/>
    <mergeCell ref="K3:L3"/>
    <mergeCell ref="M3:N3"/>
    <mergeCell ref="O3:P3"/>
    <mergeCell ref="Q3:R3"/>
    <mergeCell ref="S3:T3"/>
    <mergeCell ref="A1:F1"/>
    <mergeCell ref="K1:L1"/>
    <mergeCell ref="M1:N1"/>
    <mergeCell ref="O1:P1"/>
    <mergeCell ref="Q1:R1"/>
    <mergeCell ref="S1:T1"/>
    <mergeCell ref="A3:D4"/>
    <mergeCell ref="U3:U4"/>
    <mergeCell ref="E3:F3"/>
    <mergeCell ref="H3:H4"/>
    <mergeCell ref="A5:A8"/>
    <mergeCell ref="B5:B8"/>
    <mergeCell ref="C5:C8"/>
    <mergeCell ref="D5:D8"/>
    <mergeCell ref="A9:A12"/>
    <mergeCell ref="D9:D12"/>
    <mergeCell ref="M15:N15"/>
    <mergeCell ref="O15:P15"/>
    <mergeCell ref="Q15:R15"/>
    <mergeCell ref="S15:T15"/>
    <mergeCell ref="B9:B12"/>
    <mergeCell ref="C9:C12"/>
    <mergeCell ref="A15:D16"/>
    <mergeCell ref="E15:F15"/>
    <mergeCell ref="H15:H16"/>
    <mergeCell ref="I15:J15"/>
    <mergeCell ref="K15:L15"/>
    <mergeCell ref="B59:C60"/>
    <mergeCell ref="D59:D60"/>
    <mergeCell ref="A61:A62"/>
    <mergeCell ref="B61:C62"/>
    <mergeCell ref="D61:D62"/>
    <mergeCell ref="A63:A64"/>
    <mergeCell ref="B63:C64"/>
    <mergeCell ref="D63:D64"/>
    <mergeCell ref="A55:A56"/>
    <mergeCell ref="B55:C56"/>
    <mergeCell ref="D55:D56"/>
    <mergeCell ref="A57:A58"/>
    <mergeCell ref="B57:C58"/>
    <mergeCell ref="D57:D58"/>
    <mergeCell ref="A59:A60"/>
    <mergeCell ref="O31:P31"/>
    <mergeCell ref="Q31:R31"/>
    <mergeCell ref="S31:T31"/>
    <mergeCell ref="D25:D28"/>
    <mergeCell ref="A31:D32"/>
    <mergeCell ref="E31:F31"/>
    <mergeCell ref="H31:H32"/>
    <mergeCell ref="I31:J31"/>
    <mergeCell ref="K31:L31"/>
    <mergeCell ref="M31:N31"/>
    <mergeCell ref="A17:A23"/>
    <mergeCell ref="B17:B23"/>
    <mergeCell ref="C17:C23"/>
    <mergeCell ref="D17:D23"/>
    <mergeCell ref="A25:A28"/>
    <mergeCell ref="B25:B28"/>
    <mergeCell ref="C25:C28"/>
    <mergeCell ref="A33:A36"/>
    <mergeCell ref="B33:B36"/>
    <mergeCell ref="C33:C36"/>
    <mergeCell ref="D33:D36"/>
    <mergeCell ref="B37:B40"/>
    <mergeCell ref="C37:C40"/>
    <mergeCell ref="D37:D40"/>
    <mergeCell ref="H46:H47"/>
    <mergeCell ref="I46:J46"/>
    <mergeCell ref="K46:L46"/>
    <mergeCell ref="M46:N46"/>
    <mergeCell ref="O46:P46"/>
    <mergeCell ref="Q46:R46"/>
    <mergeCell ref="S46:T46"/>
    <mergeCell ref="A37:A40"/>
    <mergeCell ref="A41:A43"/>
    <mergeCell ref="B41:B43"/>
    <mergeCell ref="C41:C43"/>
    <mergeCell ref="D41:D43"/>
    <mergeCell ref="A46:D47"/>
    <mergeCell ref="E46:F46"/>
    <mergeCell ref="B48:C48"/>
    <mergeCell ref="B49:C49"/>
    <mergeCell ref="B50:C50"/>
    <mergeCell ref="B51:C51"/>
    <mergeCell ref="B52:C52"/>
    <mergeCell ref="B53:C53"/>
    <mergeCell ref="B54:C54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8" width="9.0"/>
    <col customWidth="1" min="9" max="9" width="12.0"/>
    <col customWidth="1" min="10" max="10" width="11.86"/>
    <col customWidth="1" min="11" max="11" width="12.0"/>
    <col customWidth="1" min="12" max="12" width="11.86"/>
    <col customWidth="1" min="13" max="13" width="12.0"/>
    <col customWidth="1" min="14" max="14" width="11.86"/>
    <col customWidth="1" min="15" max="15" width="12.0"/>
    <col customWidth="1" min="16" max="16" width="11.86"/>
    <col customWidth="1" min="17" max="17" width="12.0"/>
    <col customWidth="1" min="18" max="18" width="11.29"/>
    <col customWidth="1" min="19" max="19" width="12.0"/>
    <col customWidth="1" min="20" max="20" width="11.29"/>
    <col customWidth="1" min="21" max="21" width="14.57"/>
    <col customWidth="1" min="22" max="22" width="12.0"/>
    <col customWidth="1" min="23" max="29" width="11.29"/>
  </cols>
  <sheetData>
    <row r="1">
      <c r="A1" s="329" t="s">
        <v>375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7"/>
      <c r="V1" s="7"/>
      <c r="X1" s="7"/>
      <c r="Y1" s="7"/>
      <c r="Z1" s="7"/>
      <c r="AA1" s="7"/>
      <c r="AB1" s="7"/>
      <c r="AC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330"/>
      <c r="V2" s="16"/>
      <c r="W2" s="330"/>
      <c r="X2" s="330"/>
      <c r="Y2" s="330"/>
      <c r="Z2" s="330"/>
      <c r="AA2" s="330"/>
      <c r="AB2" s="330"/>
      <c r="AC2" s="330"/>
    </row>
    <row r="3" ht="38.25" customHeight="1">
      <c r="A3" s="22" t="s">
        <v>11</v>
      </c>
      <c r="B3" s="23"/>
      <c r="C3" s="23"/>
      <c r="D3" s="24"/>
      <c r="E3" s="22" t="s">
        <v>12</v>
      </c>
      <c r="F3" s="24"/>
      <c r="H3" s="496" t="s">
        <v>310</v>
      </c>
      <c r="I3" s="497" t="s">
        <v>16</v>
      </c>
      <c r="J3" s="27"/>
      <c r="K3" s="497" t="s">
        <v>17</v>
      </c>
      <c r="L3" s="27"/>
      <c r="M3" s="497" t="s">
        <v>18</v>
      </c>
      <c r="N3" s="27"/>
      <c r="O3" s="497" t="s">
        <v>90</v>
      </c>
      <c r="P3" s="27"/>
      <c r="Q3" s="497" t="s">
        <v>91</v>
      </c>
      <c r="R3" s="27"/>
      <c r="S3" s="497" t="s">
        <v>95</v>
      </c>
      <c r="T3" s="27"/>
      <c r="U3" s="498" t="s">
        <v>376</v>
      </c>
      <c r="V3" s="497" t="s">
        <v>377</v>
      </c>
      <c r="W3" s="27"/>
      <c r="X3" s="499"/>
      <c r="Y3" s="499"/>
      <c r="Z3" s="499"/>
      <c r="AA3" s="499"/>
      <c r="AB3" s="499"/>
      <c r="AC3" s="499"/>
    </row>
    <row r="4" ht="51.75" customHeight="1">
      <c r="A4" s="30"/>
      <c r="B4" s="31"/>
      <c r="C4" s="31"/>
      <c r="D4" s="32"/>
      <c r="E4" s="33" t="s">
        <v>25</v>
      </c>
      <c r="F4" s="34" t="s">
        <v>26</v>
      </c>
      <c r="H4" s="55"/>
      <c r="I4" s="500" t="s">
        <v>27</v>
      </c>
      <c r="J4" s="501" t="s">
        <v>28</v>
      </c>
      <c r="K4" s="500" t="s">
        <v>27</v>
      </c>
      <c r="L4" s="501" t="s">
        <v>28</v>
      </c>
      <c r="M4" s="500" t="s">
        <v>27</v>
      </c>
      <c r="N4" s="501" t="s">
        <v>28</v>
      </c>
      <c r="O4" s="500" t="s">
        <v>27</v>
      </c>
      <c r="P4" s="501" t="s">
        <v>28</v>
      </c>
      <c r="Q4" s="500" t="s">
        <v>27</v>
      </c>
      <c r="R4" s="501" t="s">
        <v>28</v>
      </c>
      <c r="S4" s="500" t="s">
        <v>27</v>
      </c>
      <c r="T4" s="501" t="s">
        <v>28</v>
      </c>
      <c r="U4" s="502" t="s">
        <v>378</v>
      </c>
      <c r="V4" s="500" t="s">
        <v>27</v>
      </c>
      <c r="W4" s="501" t="s">
        <v>28</v>
      </c>
      <c r="X4" s="503"/>
      <c r="Y4" s="503"/>
      <c r="Z4" s="503"/>
      <c r="AA4" s="503"/>
      <c r="AB4" s="503"/>
      <c r="AC4" s="503"/>
    </row>
    <row r="5" ht="15.75" customHeight="1">
      <c r="A5" s="40" t="s">
        <v>29</v>
      </c>
      <c r="B5" s="41" t="s">
        <v>30</v>
      </c>
      <c r="C5" s="42" t="s">
        <v>31</v>
      </c>
      <c r="D5" s="504" t="s">
        <v>32</v>
      </c>
      <c r="E5" s="44" t="s">
        <v>33</v>
      </c>
      <c r="F5" s="45">
        <v>100.0</v>
      </c>
      <c r="H5" s="505"/>
      <c r="I5" s="179">
        <v>175.0</v>
      </c>
      <c r="J5" s="72">
        <f t="shared" ref="J5:J12" si="1">I5/F5</f>
        <v>1.75</v>
      </c>
      <c r="K5" s="179">
        <f>I5-I5*K2</f>
        <v>122.5</v>
      </c>
      <c r="L5" s="72">
        <f t="shared" ref="L5:L12" si="2">K5/F5</f>
        <v>1.225</v>
      </c>
      <c r="M5" s="179">
        <f>I5-I5*M2</f>
        <v>105</v>
      </c>
      <c r="N5" s="72">
        <f t="shared" ref="N5:N12" si="3">M5/F5</f>
        <v>1.05</v>
      </c>
      <c r="O5" s="179">
        <f>I5-I5*O2</f>
        <v>87.5</v>
      </c>
      <c r="P5" s="72">
        <f t="shared" ref="P5:P12" si="4">O5/F5</f>
        <v>0.875</v>
      </c>
      <c r="Q5" s="179">
        <f>I5-I5*Q2</f>
        <v>78.75</v>
      </c>
      <c r="R5" s="72">
        <f t="shared" ref="R5:R12" si="5">Q5/F5</f>
        <v>0.7875</v>
      </c>
      <c r="S5" s="179">
        <f t="shared" ref="S5:S13" si="6">Q5-Q5*$S$2</f>
        <v>70.875</v>
      </c>
      <c r="T5" s="72">
        <f t="shared" ref="T5:T12" si="7">S5/F5</f>
        <v>0.70875</v>
      </c>
      <c r="U5" s="506">
        <f>3.94+0.9</f>
        <v>4.84</v>
      </c>
      <c r="V5" s="179">
        <f t="shared" ref="V5:V13" si="8">Q5-U5</f>
        <v>73.91</v>
      </c>
      <c r="W5" s="72"/>
      <c r="X5" s="177"/>
      <c r="Y5" s="358"/>
      <c r="Z5" s="177"/>
      <c r="AA5" s="358"/>
      <c r="AB5" s="177"/>
      <c r="AC5" s="358"/>
    </row>
    <row r="6" ht="15.75" customHeight="1">
      <c r="A6" s="55"/>
      <c r="D6" s="56"/>
      <c r="E6" s="57" t="s">
        <v>34</v>
      </c>
      <c r="F6" s="58">
        <v>500.0</v>
      </c>
      <c r="H6" s="505"/>
      <c r="I6" s="181">
        <v>756.0</v>
      </c>
      <c r="J6" s="76">
        <f t="shared" si="1"/>
        <v>1.512</v>
      </c>
      <c r="K6" s="181">
        <f>I6-I6*K2</f>
        <v>529.2</v>
      </c>
      <c r="L6" s="76">
        <f t="shared" si="2"/>
        <v>1.0584</v>
      </c>
      <c r="M6" s="181">
        <f>I6-I6*M2</f>
        <v>453.6</v>
      </c>
      <c r="N6" s="76">
        <f t="shared" si="3"/>
        <v>0.9072</v>
      </c>
      <c r="O6" s="181">
        <f>I6-I6*O2</f>
        <v>378</v>
      </c>
      <c r="P6" s="76">
        <f t="shared" si="4"/>
        <v>0.756</v>
      </c>
      <c r="Q6" s="181">
        <f>I6-I6*Q2</f>
        <v>340.2</v>
      </c>
      <c r="R6" s="76">
        <f t="shared" si="5"/>
        <v>0.6804</v>
      </c>
      <c r="S6" s="181">
        <f t="shared" si="6"/>
        <v>306.18</v>
      </c>
      <c r="T6" s="76">
        <f t="shared" si="7"/>
        <v>0.61236</v>
      </c>
      <c r="U6" s="506">
        <f>8.51+0.9</f>
        <v>9.41</v>
      </c>
      <c r="V6" s="181">
        <f t="shared" si="8"/>
        <v>330.79</v>
      </c>
      <c r="W6" s="76"/>
      <c r="X6" s="177"/>
      <c r="Y6" s="177"/>
      <c r="Z6" s="177"/>
      <c r="AA6" s="177"/>
      <c r="AB6" s="177"/>
      <c r="AC6" s="177"/>
    </row>
    <row r="7" ht="15.75" customHeight="1">
      <c r="A7" s="55"/>
      <c r="D7" s="56"/>
      <c r="E7" s="64" t="s">
        <v>35</v>
      </c>
      <c r="F7" s="58">
        <v>1000.0</v>
      </c>
      <c r="H7" s="505"/>
      <c r="I7" s="181">
        <v>1501.5</v>
      </c>
      <c r="J7" s="76">
        <f t="shared" si="1"/>
        <v>1.5015</v>
      </c>
      <c r="K7" s="181">
        <f>I7-I7*K2</f>
        <v>1051.05</v>
      </c>
      <c r="L7" s="76">
        <f t="shared" si="2"/>
        <v>1.05105</v>
      </c>
      <c r="M7" s="181">
        <f>I7-I7*M2</f>
        <v>900.9</v>
      </c>
      <c r="N7" s="76">
        <f t="shared" si="3"/>
        <v>0.9009</v>
      </c>
      <c r="O7" s="181">
        <f>I7-I7*O2</f>
        <v>750.75</v>
      </c>
      <c r="P7" s="76">
        <f t="shared" si="4"/>
        <v>0.75075</v>
      </c>
      <c r="Q7" s="181">
        <f>I7-I7*Q2</f>
        <v>675.675</v>
      </c>
      <c r="R7" s="76">
        <f t="shared" si="5"/>
        <v>0.675675</v>
      </c>
      <c r="S7" s="181">
        <f t="shared" si="6"/>
        <v>608.1075</v>
      </c>
      <c r="T7" s="76">
        <f t="shared" si="7"/>
        <v>0.6081075</v>
      </c>
      <c r="U7" s="506">
        <f>14.58+0.9</f>
        <v>15.48</v>
      </c>
      <c r="V7" s="181">
        <f t="shared" si="8"/>
        <v>660.195</v>
      </c>
      <c r="W7" s="76"/>
      <c r="X7" s="177"/>
      <c r="Y7" s="177"/>
      <c r="Z7" s="177"/>
      <c r="AA7" s="177"/>
      <c r="AB7" s="177"/>
      <c r="AC7" s="177"/>
    </row>
    <row r="8" ht="15.75" customHeight="1">
      <c r="A8" s="55"/>
      <c r="D8" s="56"/>
      <c r="E8" s="64" t="s">
        <v>36</v>
      </c>
      <c r="F8" s="58">
        <v>3000.0</v>
      </c>
      <c r="H8" s="505"/>
      <c r="I8" s="181">
        <v>4473.0</v>
      </c>
      <c r="J8" s="76">
        <f t="shared" si="1"/>
        <v>1.491</v>
      </c>
      <c r="K8" s="181">
        <f>I8-I8*K2</f>
        <v>3131.1</v>
      </c>
      <c r="L8" s="76">
        <f t="shared" si="2"/>
        <v>1.0437</v>
      </c>
      <c r="M8" s="181">
        <f>I8-I8*M2</f>
        <v>2683.8</v>
      </c>
      <c r="N8" s="76">
        <f t="shared" si="3"/>
        <v>0.8946</v>
      </c>
      <c r="O8" s="181">
        <f>I8-I8*O2</f>
        <v>2236.5</v>
      </c>
      <c r="P8" s="76">
        <f t="shared" si="4"/>
        <v>0.7455</v>
      </c>
      <c r="Q8" s="181">
        <f>I8-I8*Q2</f>
        <v>2012.85</v>
      </c>
      <c r="R8" s="76">
        <f t="shared" si="5"/>
        <v>0.67095</v>
      </c>
      <c r="S8" s="181">
        <f t="shared" si="6"/>
        <v>1811.565</v>
      </c>
      <c r="T8" s="76">
        <f t="shared" si="7"/>
        <v>0.603855</v>
      </c>
      <c r="U8" s="506">
        <f>20.27+6.42</f>
        <v>26.69</v>
      </c>
      <c r="V8" s="181">
        <f t="shared" si="8"/>
        <v>1986.16</v>
      </c>
      <c r="W8" s="76"/>
      <c r="X8" s="177"/>
      <c r="Y8" s="177"/>
      <c r="Z8" s="177"/>
      <c r="AA8" s="177"/>
      <c r="AB8" s="177"/>
      <c r="AC8" s="177"/>
    </row>
    <row r="9" ht="15.75" customHeight="1">
      <c r="A9" s="40" t="s">
        <v>38</v>
      </c>
      <c r="B9" s="41" t="s">
        <v>39</v>
      </c>
      <c r="C9" s="42" t="s">
        <v>40</v>
      </c>
      <c r="D9" s="504" t="s">
        <v>41</v>
      </c>
      <c r="E9" s="71">
        <v>40.0</v>
      </c>
      <c r="F9" s="45">
        <v>50.0</v>
      </c>
      <c r="H9" s="505"/>
      <c r="I9" s="179">
        <v>241.5</v>
      </c>
      <c r="J9" s="72">
        <f t="shared" si="1"/>
        <v>4.83</v>
      </c>
      <c r="K9" s="179">
        <f>I9-I9*K2</f>
        <v>169.05</v>
      </c>
      <c r="L9" s="72">
        <f t="shared" si="2"/>
        <v>3.381</v>
      </c>
      <c r="M9" s="179">
        <f>I9-I9*M2</f>
        <v>144.9</v>
      </c>
      <c r="N9" s="72">
        <f t="shared" si="3"/>
        <v>2.898</v>
      </c>
      <c r="O9" s="179">
        <v>138.0</v>
      </c>
      <c r="P9" s="72">
        <f t="shared" si="4"/>
        <v>2.76</v>
      </c>
      <c r="Q9" s="179">
        <v>138.0</v>
      </c>
      <c r="R9" s="72">
        <f t="shared" si="5"/>
        <v>2.76</v>
      </c>
      <c r="S9" s="179">
        <f t="shared" si="6"/>
        <v>124.2</v>
      </c>
      <c r="T9" s="72">
        <f t="shared" si="7"/>
        <v>2.484</v>
      </c>
      <c r="U9" s="506">
        <f>3.94+0.9</f>
        <v>4.84</v>
      </c>
      <c r="V9" s="179">
        <f t="shared" si="8"/>
        <v>133.16</v>
      </c>
      <c r="W9" s="72"/>
      <c r="X9" s="177"/>
      <c r="Y9" s="177"/>
      <c r="Z9" s="177"/>
      <c r="AA9" s="177"/>
      <c r="AB9" s="177"/>
      <c r="AC9" s="177"/>
    </row>
    <row r="10" ht="15.75" customHeight="1">
      <c r="A10" s="55"/>
      <c r="D10" s="56"/>
      <c r="E10" s="74">
        <v>10.0</v>
      </c>
      <c r="F10" s="58">
        <v>200.0</v>
      </c>
      <c r="H10" s="505"/>
      <c r="I10" s="181">
        <v>892.5</v>
      </c>
      <c r="J10" s="76">
        <f t="shared" si="1"/>
        <v>4.4625</v>
      </c>
      <c r="K10" s="181">
        <f>I10-I10*K2</f>
        <v>624.75</v>
      </c>
      <c r="L10" s="76">
        <f t="shared" si="2"/>
        <v>3.12375</v>
      </c>
      <c r="M10" s="181">
        <f>I10-I10*M2</f>
        <v>535.5</v>
      </c>
      <c r="N10" s="76">
        <f t="shared" si="3"/>
        <v>2.6775</v>
      </c>
      <c r="O10" s="181">
        <v>510.0</v>
      </c>
      <c r="P10" s="76">
        <f t="shared" si="4"/>
        <v>2.55</v>
      </c>
      <c r="Q10" s="181">
        <v>510.0</v>
      </c>
      <c r="R10" s="76">
        <f t="shared" si="5"/>
        <v>2.55</v>
      </c>
      <c r="S10" s="181">
        <f t="shared" si="6"/>
        <v>459</v>
      </c>
      <c r="T10" s="76">
        <f t="shared" si="7"/>
        <v>2.295</v>
      </c>
      <c r="U10" s="506">
        <f>8.51+0.9</f>
        <v>9.41</v>
      </c>
      <c r="V10" s="181">
        <f t="shared" si="8"/>
        <v>500.59</v>
      </c>
      <c r="W10" s="76"/>
      <c r="X10" s="177"/>
      <c r="Y10" s="177"/>
      <c r="Z10" s="177"/>
      <c r="AA10" s="177"/>
      <c r="AB10" s="177"/>
      <c r="AC10" s="177"/>
    </row>
    <row r="11" ht="15.75" customHeight="1">
      <c r="A11" s="55"/>
      <c r="D11" s="56"/>
      <c r="E11" s="74">
        <v>3.0</v>
      </c>
      <c r="F11" s="58">
        <v>500.0</v>
      </c>
      <c r="H11" s="505"/>
      <c r="I11" s="181">
        <v>2205.0</v>
      </c>
      <c r="J11" s="76">
        <f t="shared" si="1"/>
        <v>4.41</v>
      </c>
      <c r="K11" s="181">
        <f>I11-I11*K2</f>
        <v>1543.5</v>
      </c>
      <c r="L11" s="76">
        <f t="shared" si="2"/>
        <v>3.087</v>
      </c>
      <c r="M11" s="181">
        <f>I11-I11*M2</f>
        <v>1323</v>
      </c>
      <c r="N11" s="76">
        <f t="shared" si="3"/>
        <v>2.646</v>
      </c>
      <c r="O11" s="181">
        <v>1260.0</v>
      </c>
      <c r="P11" s="76">
        <f t="shared" si="4"/>
        <v>2.52</v>
      </c>
      <c r="Q11" s="181">
        <v>1260.0</v>
      </c>
      <c r="R11" s="76">
        <f t="shared" si="5"/>
        <v>2.52</v>
      </c>
      <c r="S11" s="181">
        <f t="shared" si="6"/>
        <v>1134</v>
      </c>
      <c r="T11" s="76">
        <f t="shared" si="7"/>
        <v>2.268</v>
      </c>
      <c r="U11" s="506">
        <f>14.58+0.9</f>
        <v>15.48</v>
      </c>
      <c r="V11" s="181">
        <f t="shared" si="8"/>
        <v>1244.52</v>
      </c>
      <c r="W11" s="76"/>
      <c r="X11" s="177"/>
      <c r="Y11" s="177"/>
      <c r="Z11" s="177"/>
      <c r="AA11" s="177"/>
      <c r="AB11" s="177"/>
      <c r="AC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505"/>
      <c r="I12" s="181">
        <v>6615.0</v>
      </c>
      <c r="J12" s="76">
        <f t="shared" si="1"/>
        <v>4.41</v>
      </c>
      <c r="K12" s="181">
        <f>I12-I12*K2</f>
        <v>4630.5</v>
      </c>
      <c r="L12" s="76">
        <f t="shared" si="2"/>
        <v>3.087</v>
      </c>
      <c r="M12" s="181">
        <f>I12-I12*M2</f>
        <v>3969</v>
      </c>
      <c r="N12" s="76">
        <f t="shared" si="3"/>
        <v>2.646</v>
      </c>
      <c r="O12" s="181">
        <v>3780.0</v>
      </c>
      <c r="P12" s="76">
        <f t="shared" si="4"/>
        <v>2.52</v>
      </c>
      <c r="Q12" s="181">
        <v>3780.0</v>
      </c>
      <c r="R12" s="76">
        <f t="shared" si="5"/>
        <v>2.52</v>
      </c>
      <c r="S12" s="181">
        <f t="shared" si="6"/>
        <v>3402</v>
      </c>
      <c r="T12" s="76">
        <f t="shared" si="7"/>
        <v>2.268</v>
      </c>
      <c r="U12" s="506">
        <f>20.27+6.42</f>
        <v>26.69</v>
      </c>
      <c r="V12" s="181">
        <f t="shared" si="8"/>
        <v>3753.31</v>
      </c>
      <c r="W12" s="76"/>
      <c r="X12" s="177"/>
      <c r="Y12" s="177"/>
      <c r="Z12" s="177"/>
      <c r="AA12" s="177"/>
      <c r="AB12" s="177"/>
      <c r="AC12" s="177"/>
    </row>
    <row r="13" ht="39.75" customHeight="1">
      <c r="A13" s="82" t="s">
        <v>42</v>
      </c>
      <c r="B13" s="83" t="s">
        <v>39</v>
      </c>
      <c r="C13" s="84" t="s">
        <v>43</v>
      </c>
      <c r="D13" s="507" t="s">
        <v>44</v>
      </c>
      <c r="E13" s="86">
        <v>30.0</v>
      </c>
      <c r="F13" s="87" t="s">
        <v>45</v>
      </c>
      <c r="G13" s="81"/>
      <c r="H13" s="505"/>
      <c r="I13" s="93">
        <v>328.65</v>
      </c>
      <c r="J13" s="91">
        <f>I13/50</f>
        <v>6.573</v>
      </c>
      <c r="K13" s="93">
        <f>I13-I13*K2</f>
        <v>230.055</v>
      </c>
      <c r="L13" s="91">
        <f>K13/50</f>
        <v>4.6011</v>
      </c>
      <c r="M13" s="93">
        <f>I13-I13*M2</f>
        <v>197.19</v>
      </c>
      <c r="N13" s="91">
        <f>M13/50</f>
        <v>3.9438</v>
      </c>
      <c r="O13" s="93">
        <v>179.5</v>
      </c>
      <c r="P13" s="91">
        <f>O13/50</f>
        <v>3.59</v>
      </c>
      <c r="Q13" s="93">
        <v>175.35</v>
      </c>
      <c r="R13" s="91">
        <f>Q13/50</f>
        <v>3.507</v>
      </c>
      <c r="S13" s="93">
        <f t="shared" si="6"/>
        <v>157.815</v>
      </c>
      <c r="T13" s="91"/>
      <c r="U13" s="177">
        <f>3.94+0.9</f>
        <v>4.84</v>
      </c>
      <c r="V13" s="93">
        <f t="shared" si="8"/>
        <v>170.51</v>
      </c>
      <c r="W13" s="91"/>
      <c r="X13" s="177"/>
      <c r="Y13" s="177"/>
      <c r="Z13" s="177"/>
      <c r="AA13" s="177"/>
      <c r="AB13" s="177"/>
      <c r="AC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99"/>
      <c r="T14" s="107"/>
      <c r="V14" s="96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496" t="s">
        <v>310</v>
      </c>
      <c r="I15" s="497" t="s">
        <v>16</v>
      </c>
      <c r="J15" s="27"/>
      <c r="K15" s="497" t="s">
        <v>17</v>
      </c>
      <c r="L15" s="27"/>
      <c r="M15" s="497" t="s">
        <v>18</v>
      </c>
      <c r="N15" s="27"/>
      <c r="O15" s="497" t="s">
        <v>90</v>
      </c>
      <c r="P15" s="27"/>
      <c r="Q15" s="497" t="s">
        <v>91</v>
      </c>
      <c r="R15" s="27"/>
      <c r="S15" s="497" t="s">
        <v>95</v>
      </c>
      <c r="T15" s="27"/>
      <c r="U15" s="499"/>
      <c r="V15" s="497"/>
      <c r="W15" s="27"/>
      <c r="X15" s="499"/>
      <c r="Y15" s="499"/>
      <c r="Z15" s="499"/>
      <c r="AA15" s="499"/>
      <c r="AB15" s="499"/>
      <c r="AC15" s="499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55"/>
      <c r="I16" s="500" t="s">
        <v>27</v>
      </c>
      <c r="J16" s="501" t="s">
        <v>28</v>
      </c>
      <c r="K16" s="500" t="s">
        <v>27</v>
      </c>
      <c r="L16" s="501" t="s">
        <v>28</v>
      </c>
      <c r="M16" s="500" t="s">
        <v>27</v>
      </c>
      <c r="N16" s="501" t="s">
        <v>28</v>
      </c>
      <c r="O16" s="500" t="s">
        <v>27</v>
      </c>
      <c r="P16" s="501" t="s">
        <v>28</v>
      </c>
      <c r="Q16" s="500" t="s">
        <v>27</v>
      </c>
      <c r="R16" s="501" t="s">
        <v>28</v>
      </c>
      <c r="S16" s="500" t="s">
        <v>27</v>
      </c>
      <c r="T16" s="501" t="s">
        <v>28</v>
      </c>
      <c r="U16" s="503"/>
      <c r="V16" s="500"/>
      <c r="W16" s="501"/>
      <c r="X16" s="503"/>
      <c r="Y16" s="503"/>
      <c r="Z16" s="503"/>
      <c r="AA16" s="503"/>
      <c r="AB16" s="503"/>
      <c r="AC16" s="503"/>
    </row>
    <row r="17" ht="15.75" customHeight="1">
      <c r="A17" s="40" t="s">
        <v>48</v>
      </c>
      <c r="B17" s="41" t="s">
        <v>49</v>
      </c>
      <c r="C17" s="42" t="s">
        <v>50</v>
      </c>
      <c r="D17" s="508" t="s">
        <v>379</v>
      </c>
      <c r="E17" s="71">
        <v>40.0</v>
      </c>
      <c r="F17" s="45">
        <v>100.0</v>
      </c>
      <c r="H17" s="505"/>
      <c r="I17" s="179">
        <v>194.25</v>
      </c>
      <c r="J17" s="72">
        <f t="shared" ref="J17:J24" si="9">I17/F17</f>
        <v>1.9425</v>
      </c>
      <c r="K17" s="179">
        <f>I17-I17*K2</f>
        <v>135.975</v>
      </c>
      <c r="L17" s="72">
        <f t="shared" ref="L17:L24" si="10">K17/F17</f>
        <v>1.35975</v>
      </c>
      <c r="M17" s="179">
        <f>I17-I17*M2</f>
        <v>116.55</v>
      </c>
      <c r="N17" s="72">
        <f t="shared" ref="N17:N24" si="11">M17/F17</f>
        <v>1.1655</v>
      </c>
      <c r="O17" s="179">
        <f>I17-I17*O2</f>
        <v>97.125</v>
      </c>
      <c r="P17" s="72">
        <f t="shared" ref="P17:P24" si="12">O17/F17</f>
        <v>0.97125</v>
      </c>
      <c r="Q17" s="179">
        <f>I17-I17*Q2</f>
        <v>87.4125</v>
      </c>
      <c r="R17" s="72">
        <f t="shared" ref="R17:R24" si="13">Q17/F17</f>
        <v>0.874125</v>
      </c>
      <c r="S17" s="179">
        <f t="shared" ref="S17:S25" si="14">Q17-Q17*$S$2</f>
        <v>78.67125</v>
      </c>
      <c r="T17" s="72">
        <f t="shared" ref="T17:T24" si="15">S17/F17</f>
        <v>0.7867125</v>
      </c>
      <c r="U17" s="358">
        <f>3.94+0.9</f>
        <v>4.84</v>
      </c>
      <c r="V17" s="179">
        <f t="shared" ref="V17:V25" si="16">Q17-U17</f>
        <v>82.5725</v>
      </c>
      <c r="W17" s="72"/>
      <c r="X17" s="177"/>
      <c r="Y17" s="177"/>
      <c r="Z17" s="177"/>
      <c r="AA17" s="177"/>
      <c r="AB17" s="177"/>
      <c r="AC17" s="177"/>
    </row>
    <row r="18" ht="15.75" customHeight="1">
      <c r="A18" s="55"/>
      <c r="E18" s="74">
        <v>10.0</v>
      </c>
      <c r="F18" s="101">
        <v>500.0</v>
      </c>
      <c r="G18" s="98"/>
      <c r="H18" s="509"/>
      <c r="I18" s="62">
        <v>882.0</v>
      </c>
      <c r="J18" s="49">
        <f t="shared" si="9"/>
        <v>1.764</v>
      </c>
      <c r="K18" s="62">
        <f>I18-I18*K2</f>
        <v>617.4</v>
      </c>
      <c r="L18" s="49">
        <f t="shared" si="10"/>
        <v>1.2348</v>
      </c>
      <c r="M18" s="62">
        <f>I18-I18*M2</f>
        <v>529.2</v>
      </c>
      <c r="N18" s="49">
        <f t="shared" si="11"/>
        <v>1.0584</v>
      </c>
      <c r="O18" s="62">
        <f>I18-I18*O2</f>
        <v>441</v>
      </c>
      <c r="P18" s="49">
        <f t="shared" si="12"/>
        <v>0.882</v>
      </c>
      <c r="Q18" s="62">
        <f>I18-I18*Q2</f>
        <v>396.9</v>
      </c>
      <c r="R18" s="76">
        <f t="shared" si="13"/>
        <v>0.7938</v>
      </c>
      <c r="S18" s="181">
        <f t="shared" si="14"/>
        <v>357.21</v>
      </c>
      <c r="T18" s="76">
        <f t="shared" si="15"/>
        <v>0.71442</v>
      </c>
      <c r="U18" s="177">
        <f>8.51+0.9</f>
        <v>9.41</v>
      </c>
      <c r="V18" s="181">
        <f t="shared" si="16"/>
        <v>387.49</v>
      </c>
      <c r="W18" s="76"/>
      <c r="X18" s="177"/>
      <c r="Y18" s="177"/>
      <c r="Z18" s="177"/>
      <c r="AA18" s="177"/>
      <c r="AB18" s="177"/>
      <c r="AC18" s="177"/>
    </row>
    <row r="19" ht="15.75" customHeight="1">
      <c r="A19" s="55"/>
      <c r="E19" s="74">
        <v>4.0</v>
      </c>
      <c r="F19" s="58">
        <v>1000.0</v>
      </c>
      <c r="H19" s="505"/>
      <c r="I19" s="181">
        <v>1722.0</v>
      </c>
      <c r="J19" s="76">
        <f t="shared" si="9"/>
        <v>1.722</v>
      </c>
      <c r="K19" s="181">
        <f>I19-I19*K2</f>
        <v>1205.4</v>
      </c>
      <c r="L19" s="76">
        <f t="shared" si="10"/>
        <v>1.2054</v>
      </c>
      <c r="M19" s="181">
        <f>I19-I19*M2</f>
        <v>1033.2</v>
      </c>
      <c r="N19" s="76">
        <f t="shared" si="11"/>
        <v>1.0332</v>
      </c>
      <c r="O19" s="181">
        <f>I19-I19*O2</f>
        <v>861</v>
      </c>
      <c r="P19" s="76">
        <f t="shared" si="12"/>
        <v>0.861</v>
      </c>
      <c r="Q19" s="181">
        <f>I19-I19*Q2</f>
        <v>774.9</v>
      </c>
      <c r="R19" s="76">
        <f t="shared" si="13"/>
        <v>0.7749</v>
      </c>
      <c r="S19" s="181">
        <f t="shared" si="14"/>
        <v>697.41</v>
      </c>
      <c r="T19" s="76">
        <f t="shared" si="15"/>
        <v>0.69741</v>
      </c>
      <c r="U19" s="177">
        <f>14.58+0.9</f>
        <v>15.48</v>
      </c>
      <c r="V19" s="181">
        <f t="shared" si="16"/>
        <v>759.42</v>
      </c>
      <c r="W19" s="76"/>
      <c r="X19" s="177"/>
      <c r="Y19" s="177"/>
      <c r="Z19" s="177"/>
      <c r="AA19" s="177"/>
      <c r="AB19" s="177"/>
      <c r="AC19" s="177"/>
    </row>
    <row r="20" ht="15.75" customHeight="1">
      <c r="A20" s="55"/>
      <c r="E20" s="123">
        <v>1.0</v>
      </c>
      <c r="F20" s="113">
        <v>4000.0</v>
      </c>
      <c r="H20" s="505"/>
      <c r="I20" s="181">
        <v>6846.0</v>
      </c>
      <c r="J20" s="76">
        <f t="shared" si="9"/>
        <v>1.7115</v>
      </c>
      <c r="K20" s="181">
        <f>I20-I20*K2</f>
        <v>4792.2</v>
      </c>
      <c r="L20" s="76">
        <f t="shared" si="10"/>
        <v>1.19805</v>
      </c>
      <c r="M20" s="181">
        <f>I20-I20*M2</f>
        <v>4107.6</v>
      </c>
      <c r="N20" s="76">
        <f t="shared" si="11"/>
        <v>1.0269</v>
      </c>
      <c r="O20" s="181">
        <f>I20-I20*O2</f>
        <v>3423</v>
      </c>
      <c r="P20" s="76">
        <f t="shared" si="12"/>
        <v>0.85575</v>
      </c>
      <c r="Q20" s="181">
        <f>I20-I20*Q2</f>
        <v>3080.7</v>
      </c>
      <c r="R20" s="76">
        <f t="shared" si="13"/>
        <v>0.770175</v>
      </c>
      <c r="S20" s="181">
        <f t="shared" si="14"/>
        <v>2772.63</v>
      </c>
      <c r="T20" s="76">
        <f t="shared" si="15"/>
        <v>0.6931575</v>
      </c>
      <c r="U20" s="177">
        <f>20.27+6.42</f>
        <v>26.69</v>
      </c>
      <c r="V20" s="181">
        <f t="shared" si="16"/>
        <v>3054.01</v>
      </c>
      <c r="W20" s="76"/>
      <c r="X20" s="177"/>
      <c r="Y20" s="177"/>
      <c r="Z20" s="177"/>
      <c r="AA20" s="177"/>
      <c r="AB20" s="177"/>
      <c r="AC20" s="177"/>
    </row>
    <row r="21" ht="15.75" customHeight="1">
      <c r="A21" s="40" t="s">
        <v>52</v>
      </c>
      <c r="B21" s="41" t="s">
        <v>53</v>
      </c>
      <c r="C21" s="42" t="s">
        <v>40</v>
      </c>
      <c r="D21" s="504" t="s">
        <v>41</v>
      </c>
      <c r="E21" s="71">
        <v>30.0</v>
      </c>
      <c r="F21" s="45">
        <v>100.0</v>
      </c>
      <c r="H21" s="505"/>
      <c r="I21" s="179">
        <v>299.25</v>
      </c>
      <c r="J21" s="72">
        <f t="shared" si="9"/>
        <v>2.9925</v>
      </c>
      <c r="K21" s="179">
        <f>I21-I21*K2</f>
        <v>209.475</v>
      </c>
      <c r="L21" s="72">
        <f t="shared" si="10"/>
        <v>2.09475</v>
      </c>
      <c r="M21" s="179">
        <f>I21-I21*M2</f>
        <v>179.55</v>
      </c>
      <c r="N21" s="72">
        <f t="shared" si="11"/>
        <v>1.7955</v>
      </c>
      <c r="O21" s="179">
        <v>156.75</v>
      </c>
      <c r="P21" s="72">
        <f t="shared" si="12"/>
        <v>1.5675</v>
      </c>
      <c r="Q21" s="179">
        <v>156.75</v>
      </c>
      <c r="R21" s="72">
        <f t="shared" si="13"/>
        <v>1.5675</v>
      </c>
      <c r="S21" s="179">
        <f t="shared" si="14"/>
        <v>141.075</v>
      </c>
      <c r="T21" s="72">
        <f t="shared" si="15"/>
        <v>1.41075</v>
      </c>
      <c r="U21" s="358">
        <f>3.94+0.9</f>
        <v>4.84</v>
      </c>
      <c r="V21" s="179">
        <f t="shared" si="16"/>
        <v>151.91</v>
      </c>
      <c r="W21" s="72"/>
      <c r="X21" s="177"/>
      <c r="Y21" s="177"/>
      <c r="Z21" s="177"/>
      <c r="AA21" s="177"/>
      <c r="AB21" s="177"/>
      <c r="AC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509"/>
      <c r="I22" s="62">
        <v>567.0</v>
      </c>
      <c r="J22" s="49">
        <f t="shared" si="9"/>
        <v>2.835</v>
      </c>
      <c r="K22" s="62">
        <f>I22-I22*K2</f>
        <v>396.9</v>
      </c>
      <c r="L22" s="49">
        <f t="shared" si="10"/>
        <v>1.9845</v>
      </c>
      <c r="M22" s="62">
        <f>I22-I22*M2</f>
        <v>340.2</v>
      </c>
      <c r="N22" s="49">
        <f t="shared" si="11"/>
        <v>1.701</v>
      </c>
      <c r="O22" s="62">
        <v>297.0</v>
      </c>
      <c r="P22" s="49">
        <f t="shared" si="12"/>
        <v>1.485</v>
      </c>
      <c r="Q22" s="62">
        <v>297.0</v>
      </c>
      <c r="R22" s="76">
        <f t="shared" si="13"/>
        <v>1.485</v>
      </c>
      <c r="S22" s="181">
        <f t="shared" si="14"/>
        <v>267.3</v>
      </c>
      <c r="T22" s="76">
        <f t="shared" si="15"/>
        <v>1.3365</v>
      </c>
      <c r="U22" s="177">
        <f>8.51+0.9</f>
        <v>9.41</v>
      </c>
      <c r="V22" s="181">
        <f t="shared" si="16"/>
        <v>287.59</v>
      </c>
      <c r="W22" s="76"/>
      <c r="X22" s="177"/>
      <c r="Y22" s="177"/>
      <c r="Z22" s="177"/>
      <c r="AA22" s="177"/>
      <c r="AB22" s="177"/>
      <c r="AC22" s="177"/>
    </row>
    <row r="23" ht="15.75" customHeight="1">
      <c r="A23" s="55"/>
      <c r="D23" s="56"/>
      <c r="E23" s="74">
        <v>5.0</v>
      </c>
      <c r="F23" s="58">
        <v>500.0</v>
      </c>
      <c r="H23" s="505"/>
      <c r="I23" s="181">
        <v>1386.0</v>
      </c>
      <c r="J23" s="76">
        <f t="shared" si="9"/>
        <v>2.772</v>
      </c>
      <c r="K23" s="181">
        <f>I23-I23*K2</f>
        <v>970.2</v>
      </c>
      <c r="L23" s="76">
        <f t="shared" si="10"/>
        <v>1.9404</v>
      </c>
      <c r="M23" s="181">
        <f>I23-I23*M2</f>
        <v>831.6</v>
      </c>
      <c r="N23" s="76">
        <f t="shared" si="11"/>
        <v>1.6632</v>
      </c>
      <c r="O23" s="181">
        <v>726.0</v>
      </c>
      <c r="P23" s="76">
        <f t="shared" si="12"/>
        <v>1.452</v>
      </c>
      <c r="Q23" s="181">
        <v>726.0</v>
      </c>
      <c r="R23" s="76">
        <f t="shared" si="13"/>
        <v>1.452</v>
      </c>
      <c r="S23" s="181">
        <f t="shared" si="14"/>
        <v>653.4</v>
      </c>
      <c r="T23" s="76">
        <f t="shared" si="15"/>
        <v>1.3068</v>
      </c>
      <c r="U23" s="177">
        <f>14.58+0.9</f>
        <v>15.48</v>
      </c>
      <c r="V23" s="181">
        <f t="shared" si="16"/>
        <v>710.52</v>
      </c>
      <c r="W23" s="76"/>
      <c r="X23" s="177"/>
      <c r="Y23" s="177"/>
      <c r="Z23" s="177"/>
      <c r="AA23" s="177"/>
      <c r="AB23" s="177"/>
      <c r="AC23" s="177"/>
    </row>
    <row r="24" ht="15.75" customHeight="1">
      <c r="A24" s="55"/>
      <c r="D24" s="56"/>
      <c r="E24" s="74">
        <v>1.0</v>
      </c>
      <c r="F24" s="58">
        <v>2500.0</v>
      </c>
      <c r="H24" s="505"/>
      <c r="I24" s="181">
        <v>6825.0</v>
      </c>
      <c r="J24" s="76">
        <f t="shared" si="9"/>
        <v>2.73</v>
      </c>
      <c r="K24" s="181">
        <f>I24-I24*K2</f>
        <v>4777.5</v>
      </c>
      <c r="L24" s="76">
        <f t="shared" si="10"/>
        <v>1.911</v>
      </c>
      <c r="M24" s="181">
        <f>I24-I24*M2</f>
        <v>4095</v>
      </c>
      <c r="N24" s="76">
        <f t="shared" si="11"/>
        <v>1.638</v>
      </c>
      <c r="O24" s="181">
        <v>3575.0</v>
      </c>
      <c r="P24" s="76">
        <f t="shared" si="12"/>
        <v>1.43</v>
      </c>
      <c r="Q24" s="181">
        <v>3575.0</v>
      </c>
      <c r="R24" s="76">
        <f t="shared" si="13"/>
        <v>1.43</v>
      </c>
      <c r="S24" s="181">
        <f t="shared" si="14"/>
        <v>3217.5</v>
      </c>
      <c r="T24" s="76">
        <f t="shared" si="15"/>
        <v>1.287</v>
      </c>
      <c r="U24" s="177">
        <f>20.27+6.42</f>
        <v>26.69</v>
      </c>
      <c r="V24" s="181">
        <f t="shared" si="16"/>
        <v>3548.31</v>
      </c>
      <c r="W24" s="76"/>
      <c r="X24" s="177"/>
      <c r="Y24" s="177"/>
      <c r="Z24" s="177"/>
      <c r="AA24" s="177"/>
      <c r="AB24" s="177"/>
      <c r="AC24" s="177"/>
    </row>
    <row r="25">
      <c r="A25" s="82" t="s">
        <v>42</v>
      </c>
      <c r="B25" s="84" t="s">
        <v>54</v>
      </c>
      <c r="C25" s="84" t="s">
        <v>50</v>
      </c>
      <c r="D25" s="507" t="s">
        <v>44</v>
      </c>
      <c r="E25" s="86">
        <v>40.0</v>
      </c>
      <c r="F25" s="87" t="s">
        <v>45</v>
      </c>
      <c r="G25" s="81"/>
      <c r="H25" s="505"/>
      <c r="I25" s="93">
        <v>246.75000000000003</v>
      </c>
      <c r="J25" s="91">
        <f>I25/50</f>
        <v>4.935</v>
      </c>
      <c r="K25" s="93">
        <f>I25-I25*K2</f>
        <v>172.725</v>
      </c>
      <c r="L25" s="91">
        <f>K25/50</f>
        <v>3.4545</v>
      </c>
      <c r="M25" s="93">
        <f>I25-I25*M2</f>
        <v>148.05</v>
      </c>
      <c r="N25" s="91">
        <f>M25/50</f>
        <v>2.961</v>
      </c>
      <c r="O25" s="93">
        <v>124.63</v>
      </c>
      <c r="P25" s="91">
        <f>O25/50</f>
        <v>2.4926</v>
      </c>
      <c r="Q25" s="93">
        <v>120.0</v>
      </c>
      <c r="R25" s="91">
        <f>Q25/50</f>
        <v>2.4</v>
      </c>
      <c r="S25" s="93">
        <f t="shared" si="14"/>
        <v>108</v>
      </c>
      <c r="T25" s="91"/>
      <c r="U25" s="177">
        <f>3.94+0.9</f>
        <v>4.84</v>
      </c>
      <c r="V25" s="93">
        <f t="shared" si="16"/>
        <v>115.16</v>
      </c>
      <c r="W25" s="91"/>
      <c r="X25" s="177"/>
      <c r="Y25" s="177"/>
      <c r="Z25" s="177"/>
      <c r="AA25" s="177"/>
      <c r="AB25" s="177"/>
      <c r="AC25" s="177"/>
    </row>
    <row r="26" ht="15.75" customHeight="1">
      <c r="A26" s="94"/>
      <c r="B26" s="94"/>
      <c r="C26" s="94"/>
      <c r="D26" s="81"/>
      <c r="E26" s="94"/>
      <c r="F26" s="94"/>
      <c r="H26" s="81"/>
      <c r="S26" s="107"/>
      <c r="T26" s="107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496" t="s">
        <v>310</v>
      </c>
      <c r="I27" s="497" t="s">
        <v>16</v>
      </c>
      <c r="J27" s="27"/>
      <c r="K27" s="497" t="s">
        <v>17</v>
      </c>
      <c r="L27" s="27"/>
      <c r="M27" s="497" t="s">
        <v>18</v>
      </c>
      <c r="N27" s="27"/>
      <c r="O27" s="497" t="s">
        <v>90</v>
      </c>
      <c r="P27" s="27"/>
      <c r="Q27" s="497" t="s">
        <v>91</v>
      </c>
      <c r="R27" s="27"/>
      <c r="S27" s="497" t="s">
        <v>95</v>
      </c>
      <c r="T27" s="27"/>
      <c r="U27" s="499"/>
      <c r="V27" s="497"/>
      <c r="W27" s="27"/>
      <c r="X27" s="499"/>
      <c r="Y27" s="499"/>
      <c r="Z27" s="499"/>
      <c r="AA27" s="499"/>
      <c r="AB27" s="499"/>
      <c r="AC27" s="499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55"/>
      <c r="I28" s="500" t="s">
        <v>27</v>
      </c>
      <c r="J28" s="501" t="s">
        <v>28</v>
      </c>
      <c r="K28" s="500" t="s">
        <v>27</v>
      </c>
      <c r="L28" s="501" t="s">
        <v>28</v>
      </c>
      <c r="M28" s="500" t="s">
        <v>27</v>
      </c>
      <c r="N28" s="501" t="s">
        <v>28</v>
      </c>
      <c r="O28" s="500" t="s">
        <v>27</v>
      </c>
      <c r="P28" s="501" t="s">
        <v>28</v>
      </c>
      <c r="Q28" s="500" t="s">
        <v>27</v>
      </c>
      <c r="R28" s="501" t="s">
        <v>28</v>
      </c>
      <c r="S28" s="500" t="s">
        <v>27</v>
      </c>
      <c r="T28" s="501" t="s">
        <v>28</v>
      </c>
      <c r="U28" s="503"/>
      <c r="V28" s="500"/>
      <c r="W28" s="501"/>
      <c r="X28" s="503"/>
      <c r="Y28" s="503"/>
      <c r="Z28" s="503"/>
      <c r="AA28" s="503"/>
      <c r="AB28" s="503"/>
      <c r="AC28" s="503"/>
    </row>
    <row r="29" ht="15.75" customHeight="1">
      <c r="A29" s="40" t="s">
        <v>48</v>
      </c>
      <c r="B29" s="41" t="s">
        <v>56</v>
      </c>
      <c r="C29" s="42">
        <v>1.0</v>
      </c>
      <c r="D29" s="504" t="s">
        <v>57</v>
      </c>
      <c r="E29" s="108"/>
      <c r="F29" s="45">
        <v>50.0</v>
      </c>
      <c r="H29" s="505"/>
      <c r="I29" s="179">
        <v>184.8</v>
      </c>
      <c r="J29" s="72">
        <f t="shared" ref="J29:J39" si="17">I29/F29</f>
        <v>3.696</v>
      </c>
      <c r="K29" s="179">
        <f>I29-I29*K2</f>
        <v>129.36</v>
      </c>
      <c r="L29" s="72">
        <f t="shared" ref="L29:L39" si="18">K29/F29</f>
        <v>2.5872</v>
      </c>
      <c r="M29" s="179">
        <f>I29-I29*M2</f>
        <v>110.88</v>
      </c>
      <c r="N29" s="72">
        <f t="shared" ref="N29:N39" si="19">M29/F29</f>
        <v>2.2176</v>
      </c>
      <c r="O29" s="179">
        <f>I29-I29*O2</f>
        <v>92.4</v>
      </c>
      <c r="P29" s="72">
        <f t="shared" ref="P29:P39" si="20">O29/F29</f>
        <v>1.848</v>
      </c>
      <c r="Q29" s="179">
        <f>I29-I29*Q2</f>
        <v>83.16</v>
      </c>
      <c r="R29" s="72">
        <f t="shared" ref="R29:R39" si="21">Q29/F29</f>
        <v>1.6632</v>
      </c>
      <c r="S29" s="179">
        <f t="shared" ref="S29:S39" si="22">Q29-Q29*$S$2</f>
        <v>74.844</v>
      </c>
      <c r="T29" s="72">
        <f t="shared" ref="T29:T39" si="23">S29/F29</f>
        <v>1.49688</v>
      </c>
      <c r="U29" s="506">
        <f>3.94+0.9</f>
        <v>4.84</v>
      </c>
      <c r="V29" s="179">
        <f t="shared" ref="V29:V39" si="24">Q29-U29</f>
        <v>78.32</v>
      </c>
      <c r="W29" s="72"/>
      <c r="X29" s="177"/>
      <c r="Y29" s="177"/>
      <c r="Z29" s="177"/>
      <c r="AA29" s="177"/>
      <c r="AB29" s="177"/>
      <c r="AC29" s="177"/>
    </row>
    <row r="30" ht="15.75" customHeight="1">
      <c r="A30" s="55"/>
      <c r="D30" s="56"/>
      <c r="E30" s="110"/>
      <c r="F30" s="58">
        <v>200.0</v>
      </c>
      <c r="H30" s="505"/>
      <c r="I30" s="181">
        <v>672.0</v>
      </c>
      <c r="J30" s="76">
        <f t="shared" si="17"/>
        <v>3.36</v>
      </c>
      <c r="K30" s="181">
        <f>I30-I30*K2</f>
        <v>470.4</v>
      </c>
      <c r="L30" s="76">
        <f t="shared" si="18"/>
        <v>2.352</v>
      </c>
      <c r="M30" s="181">
        <f>I30-I30*M2</f>
        <v>403.2</v>
      </c>
      <c r="N30" s="76">
        <f t="shared" si="19"/>
        <v>2.016</v>
      </c>
      <c r="O30" s="181">
        <f>I30-I30*O2</f>
        <v>336</v>
      </c>
      <c r="P30" s="76">
        <f t="shared" si="20"/>
        <v>1.68</v>
      </c>
      <c r="Q30" s="181">
        <f>I30-I30*Q2</f>
        <v>302.4</v>
      </c>
      <c r="R30" s="76">
        <f t="shared" si="21"/>
        <v>1.512</v>
      </c>
      <c r="S30" s="181">
        <f t="shared" si="22"/>
        <v>272.16</v>
      </c>
      <c r="T30" s="76">
        <f t="shared" si="23"/>
        <v>1.3608</v>
      </c>
      <c r="U30" s="506">
        <f>8.51+0.9</f>
        <v>9.41</v>
      </c>
      <c r="V30" s="181">
        <f t="shared" si="24"/>
        <v>292.99</v>
      </c>
      <c r="W30" s="76"/>
      <c r="X30" s="177"/>
      <c r="Y30" s="177"/>
      <c r="Z30" s="177"/>
      <c r="AA30" s="177"/>
      <c r="AB30" s="177"/>
      <c r="AC30" s="177"/>
    </row>
    <row r="31" ht="15.75" customHeight="1">
      <c r="A31" s="55"/>
      <c r="D31" s="56"/>
      <c r="E31" s="112"/>
      <c r="F31" s="113">
        <v>500.0</v>
      </c>
      <c r="H31" s="505"/>
      <c r="I31" s="181">
        <v>1648.5</v>
      </c>
      <c r="J31" s="76">
        <f t="shared" si="17"/>
        <v>3.297</v>
      </c>
      <c r="K31" s="181">
        <f>I31-I31*K2</f>
        <v>1153.95</v>
      </c>
      <c r="L31" s="76">
        <f t="shared" si="18"/>
        <v>2.3079</v>
      </c>
      <c r="M31" s="181">
        <f>I31-I31*M2</f>
        <v>989.1</v>
      </c>
      <c r="N31" s="76">
        <f t="shared" si="19"/>
        <v>1.9782</v>
      </c>
      <c r="O31" s="181">
        <f>I31-I31*O2</f>
        <v>824.25</v>
      </c>
      <c r="P31" s="76">
        <f t="shared" si="20"/>
        <v>1.6485</v>
      </c>
      <c r="Q31" s="181">
        <f>I31-I31*Q2</f>
        <v>741.825</v>
      </c>
      <c r="R31" s="76">
        <f t="shared" si="21"/>
        <v>1.48365</v>
      </c>
      <c r="S31" s="181">
        <f t="shared" si="22"/>
        <v>667.6425</v>
      </c>
      <c r="T31" s="76">
        <f t="shared" si="23"/>
        <v>1.335285</v>
      </c>
      <c r="U31" s="506">
        <f>14.58+0.9</f>
        <v>15.48</v>
      </c>
      <c r="V31" s="181">
        <f t="shared" si="24"/>
        <v>726.345</v>
      </c>
      <c r="W31" s="76"/>
      <c r="X31" s="177"/>
      <c r="Y31" s="177"/>
      <c r="Z31" s="177"/>
      <c r="AA31" s="177"/>
      <c r="AB31" s="177"/>
      <c r="AC31" s="177"/>
    </row>
    <row r="32" ht="15.75" customHeight="1">
      <c r="A32" s="78"/>
      <c r="B32" s="79"/>
      <c r="C32" s="79"/>
      <c r="D32" s="80"/>
      <c r="E32" s="114"/>
      <c r="F32" s="34">
        <v>2000.0</v>
      </c>
      <c r="H32" s="510"/>
      <c r="I32" s="400">
        <v>6510.0</v>
      </c>
      <c r="J32" s="401">
        <f t="shared" si="17"/>
        <v>3.255</v>
      </c>
      <c r="K32" s="400">
        <f>I32-I32*K2</f>
        <v>4557</v>
      </c>
      <c r="L32" s="402">
        <f t="shared" si="18"/>
        <v>2.2785</v>
      </c>
      <c r="M32" s="400">
        <f>I32-I32*M2</f>
        <v>3906</v>
      </c>
      <c r="N32" s="402">
        <f t="shared" si="19"/>
        <v>1.953</v>
      </c>
      <c r="O32" s="400">
        <f>I32-I32*O2</f>
        <v>3255</v>
      </c>
      <c r="P32" s="402">
        <f t="shared" si="20"/>
        <v>1.6275</v>
      </c>
      <c r="Q32" s="400">
        <f>I32-I32*Q2</f>
        <v>2929.5</v>
      </c>
      <c r="R32" s="402">
        <f t="shared" si="21"/>
        <v>1.46475</v>
      </c>
      <c r="S32" s="400">
        <f t="shared" si="22"/>
        <v>2636.55</v>
      </c>
      <c r="T32" s="76">
        <f t="shared" si="23"/>
        <v>1.318275</v>
      </c>
      <c r="U32" s="506">
        <f>20.27+6.42</f>
        <v>26.69</v>
      </c>
      <c r="V32" s="181">
        <f t="shared" si="24"/>
        <v>2902.81</v>
      </c>
      <c r="W32" s="402"/>
      <c r="X32" s="372"/>
      <c r="Y32" s="372"/>
      <c r="Z32" s="372"/>
      <c r="AA32" s="372"/>
      <c r="AB32" s="372"/>
      <c r="AC32" s="372"/>
    </row>
    <row r="33" ht="15.75" customHeight="1">
      <c r="A33" s="119" t="s">
        <v>48</v>
      </c>
      <c r="B33" s="120" t="s">
        <v>58</v>
      </c>
      <c r="C33" s="121">
        <v>1.0</v>
      </c>
      <c r="D33" s="511" t="s">
        <v>57</v>
      </c>
      <c r="E33" s="71">
        <v>40.0</v>
      </c>
      <c r="F33" s="45">
        <v>50.0</v>
      </c>
      <c r="H33" s="505"/>
      <c r="I33" s="179">
        <v>216.3</v>
      </c>
      <c r="J33" s="72">
        <f t="shared" si="17"/>
        <v>4.326</v>
      </c>
      <c r="K33" s="179">
        <f>I33-I33*K2</f>
        <v>151.41</v>
      </c>
      <c r="L33" s="72">
        <f t="shared" si="18"/>
        <v>3.0282</v>
      </c>
      <c r="M33" s="179">
        <f>I33-I33*M2</f>
        <v>129.78</v>
      </c>
      <c r="N33" s="72">
        <f t="shared" si="19"/>
        <v>2.5956</v>
      </c>
      <c r="O33" s="179">
        <f>I33-I33*O2</f>
        <v>108.15</v>
      </c>
      <c r="P33" s="72">
        <f t="shared" si="20"/>
        <v>2.163</v>
      </c>
      <c r="Q33" s="179">
        <f>I33-I33*Q2</f>
        <v>97.335</v>
      </c>
      <c r="R33" s="72">
        <f t="shared" si="21"/>
        <v>1.9467</v>
      </c>
      <c r="S33" s="179">
        <f t="shared" si="22"/>
        <v>87.6015</v>
      </c>
      <c r="T33" s="72">
        <f t="shared" si="23"/>
        <v>1.75203</v>
      </c>
      <c r="U33" s="506">
        <f>3.94+0.9</f>
        <v>4.84</v>
      </c>
      <c r="V33" s="179">
        <f t="shared" si="24"/>
        <v>92.495</v>
      </c>
      <c r="W33" s="72"/>
      <c r="X33" s="177"/>
      <c r="Y33" s="177"/>
      <c r="Z33" s="177"/>
      <c r="AA33" s="177"/>
      <c r="AB33" s="177"/>
      <c r="AC33" s="177"/>
    </row>
    <row r="34" ht="15.75" customHeight="1">
      <c r="A34" s="55"/>
      <c r="D34" s="56"/>
      <c r="E34" s="74">
        <v>12.0</v>
      </c>
      <c r="F34" s="58">
        <v>200.0</v>
      </c>
      <c r="H34" s="505"/>
      <c r="I34" s="181">
        <v>798.0</v>
      </c>
      <c r="J34" s="76">
        <f t="shared" si="17"/>
        <v>3.99</v>
      </c>
      <c r="K34" s="181">
        <f>I34-I34*$K$2</f>
        <v>558.6</v>
      </c>
      <c r="L34" s="76">
        <f t="shared" si="18"/>
        <v>2.793</v>
      </c>
      <c r="M34" s="181">
        <f>I34-I34*M2</f>
        <v>478.8</v>
      </c>
      <c r="N34" s="76">
        <f t="shared" si="19"/>
        <v>2.394</v>
      </c>
      <c r="O34" s="181">
        <f>I34-I34*$O$2</f>
        <v>399</v>
      </c>
      <c r="P34" s="76">
        <f t="shared" si="20"/>
        <v>1.995</v>
      </c>
      <c r="Q34" s="181">
        <f>I34-I34*$Q$2</f>
        <v>359.1</v>
      </c>
      <c r="R34" s="76">
        <f t="shared" si="21"/>
        <v>1.7955</v>
      </c>
      <c r="S34" s="181">
        <f t="shared" si="22"/>
        <v>323.19</v>
      </c>
      <c r="T34" s="76">
        <f t="shared" si="23"/>
        <v>1.61595</v>
      </c>
      <c r="U34" s="506">
        <f>8.51+0.9</f>
        <v>9.41</v>
      </c>
      <c r="V34" s="181">
        <f t="shared" si="24"/>
        <v>349.69</v>
      </c>
      <c r="W34" s="76"/>
      <c r="X34" s="177"/>
      <c r="Y34" s="177"/>
      <c r="Z34" s="177"/>
      <c r="AA34" s="177"/>
      <c r="AB34" s="177"/>
      <c r="AC34" s="177"/>
    </row>
    <row r="35" ht="15.75" customHeight="1">
      <c r="A35" s="55"/>
      <c r="D35" s="56"/>
      <c r="E35" s="123">
        <v>4.0</v>
      </c>
      <c r="F35" s="113">
        <v>500.0</v>
      </c>
      <c r="H35" s="505"/>
      <c r="I35" s="181">
        <v>1953.0</v>
      </c>
      <c r="J35" s="76">
        <f t="shared" si="17"/>
        <v>3.906</v>
      </c>
      <c r="K35" s="181">
        <f>I35-I35*K2</f>
        <v>1367.1</v>
      </c>
      <c r="L35" s="76">
        <f t="shared" si="18"/>
        <v>2.7342</v>
      </c>
      <c r="M35" s="181">
        <f>I35-I35*$M$2</f>
        <v>1171.8</v>
      </c>
      <c r="N35" s="76">
        <f t="shared" si="19"/>
        <v>2.3436</v>
      </c>
      <c r="O35" s="181">
        <f>I35-I35*O2</f>
        <v>976.5</v>
      </c>
      <c r="P35" s="76">
        <f t="shared" si="20"/>
        <v>1.953</v>
      </c>
      <c r="Q35" s="181">
        <f>I35-I35*Q2</f>
        <v>878.85</v>
      </c>
      <c r="R35" s="76">
        <f t="shared" si="21"/>
        <v>1.7577</v>
      </c>
      <c r="S35" s="181">
        <f t="shared" si="22"/>
        <v>790.965</v>
      </c>
      <c r="T35" s="76">
        <f t="shared" si="23"/>
        <v>1.58193</v>
      </c>
      <c r="U35" s="506">
        <f>14.58+0.9</f>
        <v>15.48</v>
      </c>
      <c r="V35" s="181">
        <f t="shared" si="24"/>
        <v>863.37</v>
      </c>
      <c r="W35" s="76"/>
      <c r="X35" s="177"/>
      <c r="Y35" s="177"/>
      <c r="Z35" s="177"/>
      <c r="AA35" s="177"/>
      <c r="AB35" s="177"/>
      <c r="AC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505"/>
      <c r="I36" s="181">
        <v>5575.5</v>
      </c>
      <c r="J36" s="76">
        <f t="shared" si="17"/>
        <v>3.717</v>
      </c>
      <c r="K36" s="181">
        <f>I36-I36*K2</f>
        <v>3902.85</v>
      </c>
      <c r="L36" s="76">
        <f t="shared" si="18"/>
        <v>2.6019</v>
      </c>
      <c r="M36" s="181">
        <f>I36-I36*M2</f>
        <v>3345.3</v>
      </c>
      <c r="N36" s="76">
        <f t="shared" si="19"/>
        <v>2.2302</v>
      </c>
      <c r="O36" s="181">
        <f>I36-I36*O2</f>
        <v>2787.75</v>
      </c>
      <c r="P36" s="76">
        <f t="shared" si="20"/>
        <v>1.8585</v>
      </c>
      <c r="Q36" s="181">
        <f>I36-I36*Q2</f>
        <v>2508.975</v>
      </c>
      <c r="R36" s="76">
        <f t="shared" si="21"/>
        <v>1.67265</v>
      </c>
      <c r="S36" s="181">
        <f t="shared" si="22"/>
        <v>2258.0775</v>
      </c>
      <c r="T36" s="76">
        <f t="shared" si="23"/>
        <v>1.505385</v>
      </c>
      <c r="U36" s="506">
        <f>20.27+6.42</f>
        <v>26.69</v>
      </c>
      <c r="V36" s="181">
        <f t="shared" si="24"/>
        <v>2482.285</v>
      </c>
      <c r="W36" s="76"/>
      <c r="X36" s="177"/>
      <c r="Y36" s="177"/>
      <c r="Z36" s="177"/>
      <c r="AA36" s="177"/>
      <c r="AB36" s="177"/>
      <c r="AC36" s="177"/>
    </row>
    <row r="37">
      <c r="A37" s="512" t="s">
        <v>52</v>
      </c>
      <c r="B37" s="513" t="s">
        <v>59</v>
      </c>
      <c r="C37" s="514" t="s">
        <v>40</v>
      </c>
      <c r="D37" s="515" t="s">
        <v>60</v>
      </c>
      <c r="E37" s="71"/>
      <c r="F37" s="45">
        <v>30.0</v>
      </c>
      <c r="H37" s="505"/>
      <c r="I37" s="179">
        <f>241.5*1.05</f>
        <v>253.575</v>
      </c>
      <c r="J37" s="72">
        <f t="shared" si="17"/>
        <v>8.4525</v>
      </c>
      <c r="K37" s="179">
        <f t="shared" ref="K37:K39" si="25">I37-I37*$K$2</f>
        <v>177.5025</v>
      </c>
      <c r="L37" s="72">
        <f t="shared" si="18"/>
        <v>5.91675</v>
      </c>
      <c r="M37" s="179">
        <f t="shared" ref="M37:M39" si="26">I37-I37*$M$2</f>
        <v>152.145</v>
      </c>
      <c r="N37" s="72">
        <f t="shared" si="19"/>
        <v>5.0715</v>
      </c>
      <c r="O37" s="179">
        <f t="shared" ref="O37:O39" si="27">I37-I37*$O$2</f>
        <v>126.7875</v>
      </c>
      <c r="P37" s="72">
        <f t="shared" si="20"/>
        <v>4.22625</v>
      </c>
      <c r="Q37" s="179">
        <f t="shared" ref="Q37:Q39" si="28">I37-I37*$Q$2</f>
        <v>114.10875</v>
      </c>
      <c r="R37" s="72">
        <f t="shared" si="21"/>
        <v>3.803625</v>
      </c>
      <c r="S37" s="179">
        <f t="shared" si="22"/>
        <v>102.697875</v>
      </c>
      <c r="T37" s="72">
        <f t="shared" si="23"/>
        <v>3.4232625</v>
      </c>
      <c r="U37" s="506">
        <f>3.94+0.9</f>
        <v>4.84</v>
      </c>
      <c r="V37" s="179">
        <f t="shared" si="24"/>
        <v>109.26875</v>
      </c>
      <c r="W37" s="72"/>
      <c r="X37" s="177"/>
      <c r="Y37" s="177"/>
      <c r="Z37" s="177"/>
      <c r="AA37" s="177"/>
      <c r="AB37" s="177"/>
      <c r="AC37" s="177"/>
    </row>
    <row r="38">
      <c r="A38" s="55"/>
      <c r="D38" s="56"/>
      <c r="E38" s="123"/>
      <c r="F38" s="113">
        <v>100.0</v>
      </c>
      <c r="H38" s="505"/>
      <c r="I38" s="181">
        <f>757.05*1.05</f>
        <v>794.9025</v>
      </c>
      <c r="J38" s="76">
        <f t="shared" si="17"/>
        <v>7.949025</v>
      </c>
      <c r="K38" s="181">
        <f t="shared" si="25"/>
        <v>556.43175</v>
      </c>
      <c r="L38" s="76">
        <f t="shared" si="18"/>
        <v>5.5643175</v>
      </c>
      <c r="M38" s="181">
        <f t="shared" si="26"/>
        <v>476.9415</v>
      </c>
      <c r="N38" s="76">
        <f t="shared" si="19"/>
        <v>4.769415</v>
      </c>
      <c r="O38" s="181">
        <f t="shared" si="27"/>
        <v>397.45125</v>
      </c>
      <c r="P38" s="76">
        <f t="shared" si="20"/>
        <v>3.9745125</v>
      </c>
      <c r="Q38" s="181">
        <f t="shared" si="28"/>
        <v>357.706125</v>
      </c>
      <c r="R38" s="76">
        <f t="shared" si="21"/>
        <v>3.57706125</v>
      </c>
      <c r="S38" s="181">
        <f t="shared" si="22"/>
        <v>321.9355125</v>
      </c>
      <c r="T38" s="76">
        <f t="shared" si="23"/>
        <v>3.219355125</v>
      </c>
      <c r="U38" s="506">
        <f>8.51+0.9</f>
        <v>9.41</v>
      </c>
      <c r="V38" s="181">
        <f t="shared" si="24"/>
        <v>348.296125</v>
      </c>
      <c r="W38" s="76"/>
      <c r="X38" s="177"/>
      <c r="Y38" s="177"/>
      <c r="Z38" s="177"/>
      <c r="AA38" s="177"/>
      <c r="AB38" s="177"/>
      <c r="AC38" s="177"/>
    </row>
    <row r="39">
      <c r="A39" s="78"/>
      <c r="B39" s="79"/>
      <c r="C39" s="79"/>
      <c r="D39" s="80"/>
      <c r="E39" s="124"/>
      <c r="F39" s="34">
        <v>300.0</v>
      </c>
      <c r="H39" s="505"/>
      <c r="I39" s="210">
        <f>2191.35*1.05</f>
        <v>2300.9175</v>
      </c>
      <c r="J39" s="211">
        <f t="shared" si="17"/>
        <v>7.669725</v>
      </c>
      <c r="K39" s="210">
        <f t="shared" si="25"/>
        <v>1610.64225</v>
      </c>
      <c r="L39" s="211">
        <f t="shared" si="18"/>
        <v>5.3688075</v>
      </c>
      <c r="M39" s="210">
        <f t="shared" si="26"/>
        <v>1380.5505</v>
      </c>
      <c r="N39" s="211">
        <f t="shared" si="19"/>
        <v>4.601835</v>
      </c>
      <c r="O39" s="210">
        <f t="shared" si="27"/>
        <v>1150.45875</v>
      </c>
      <c r="P39" s="211">
        <f t="shared" si="20"/>
        <v>3.8348625</v>
      </c>
      <c r="Q39" s="210">
        <f t="shared" si="28"/>
        <v>1035.412875</v>
      </c>
      <c r="R39" s="211">
        <f t="shared" si="21"/>
        <v>3.45137625</v>
      </c>
      <c r="S39" s="210">
        <f t="shared" si="22"/>
        <v>931.8715875</v>
      </c>
      <c r="T39" s="211">
        <f t="shared" si="23"/>
        <v>3.106238625</v>
      </c>
      <c r="U39" s="506">
        <f>14.58+0.9</f>
        <v>15.48</v>
      </c>
      <c r="V39" s="210">
        <f t="shared" si="24"/>
        <v>1019.932875</v>
      </c>
      <c r="W39" s="211"/>
      <c r="X39" s="177"/>
      <c r="Y39" s="177"/>
      <c r="Z39" s="177"/>
      <c r="AA39" s="177"/>
      <c r="AB39" s="177"/>
      <c r="AC39" s="177"/>
    </row>
    <row r="40" ht="15.75" customHeight="1">
      <c r="A40" s="94"/>
      <c r="B40" s="94"/>
      <c r="C40" s="94"/>
      <c r="D40" s="81"/>
      <c r="E40" s="94"/>
      <c r="F40" s="94"/>
      <c r="H40" s="81"/>
      <c r="S40" s="107"/>
      <c r="T40" s="107"/>
    </row>
    <row r="41" ht="15.75" customHeight="1">
      <c r="A41" s="94"/>
      <c r="B41" s="94"/>
      <c r="C41" s="94"/>
      <c r="D41" s="81"/>
      <c r="E41" s="94"/>
      <c r="F41" s="94"/>
      <c r="H41" s="81"/>
      <c r="S41" s="107"/>
      <c r="T41" s="107"/>
    </row>
    <row r="42" ht="43.5" customHeight="1">
      <c r="A42" s="22" t="s">
        <v>61</v>
      </c>
      <c r="B42" s="23"/>
      <c r="C42" s="23"/>
      <c r="D42" s="24"/>
      <c r="E42" s="22" t="s">
        <v>12</v>
      </c>
      <c r="F42" s="24"/>
      <c r="H42" s="496" t="s">
        <v>310</v>
      </c>
      <c r="I42" s="497" t="s">
        <v>16</v>
      </c>
      <c r="J42" s="27"/>
      <c r="K42" s="497" t="s">
        <v>17</v>
      </c>
      <c r="L42" s="27"/>
      <c r="M42" s="497" t="s">
        <v>18</v>
      </c>
      <c r="N42" s="27"/>
      <c r="O42" s="497" t="s">
        <v>90</v>
      </c>
      <c r="P42" s="27"/>
      <c r="Q42" s="497" t="s">
        <v>91</v>
      </c>
      <c r="R42" s="27"/>
      <c r="S42" s="497" t="s">
        <v>95</v>
      </c>
      <c r="T42" s="27"/>
      <c r="U42" s="498" t="s">
        <v>380</v>
      </c>
      <c r="V42" s="497"/>
      <c r="W42" s="27"/>
      <c r="X42" s="499"/>
      <c r="Y42" s="499"/>
      <c r="Z42" s="499"/>
      <c r="AA42" s="499"/>
      <c r="AB42" s="499"/>
      <c r="AC42" s="499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55"/>
      <c r="I43" s="500" t="s">
        <v>27</v>
      </c>
      <c r="J43" s="501" t="s">
        <v>28</v>
      </c>
      <c r="K43" s="500" t="s">
        <v>27</v>
      </c>
      <c r="L43" s="501" t="s">
        <v>28</v>
      </c>
      <c r="M43" s="500" t="s">
        <v>27</v>
      </c>
      <c r="N43" s="501" t="s">
        <v>28</v>
      </c>
      <c r="O43" s="500" t="s">
        <v>27</v>
      </c>
      <c r="P43" s="501" t="s">
        <v>28</v>
      </c>
      <c r="Q43" s="500" t="s">
        <v>27</v>
      </c>
      <c r="R43" s="501" t="s">
        <v>28</v>
      </c>
      <c r="S43" s="500" t="s">
        <v>27</v>
      </c>
      <c r="T43" s="501" t="s">
        <v>28</v>
      </c>
      <c r="U43" s="502"/>
      <c r="V43" s="500"/>
      <c r="W43" s="501"/>
      <c r="X43" s="503"/>
      <c r="Y43" s="503"/>
      <c r="Z43" s="503"/>
      <c r="AA43" s="503"/>
      <c r="AB43" s="503"/>
      <c r="AC43" s="503"/>
    </row>
    <row r="44">
      <c r="A44" s="40" t="s">
        <v>62</v>
      </c>
      <c r="B44" s="132" t="s">
        <v>63</v>
      </c>
      <c r="C44" s="23"/>
      <c r="D44" s="516" t="s">
        <v>64</v>
      </c>
      <c r="E44" s="71">
        <v>50.0</v>
      </c>
      <c r="F44" s="45">
        <v>50.0</v>
      </c>
      <c r="H44" s="517"/>
      <c r="I44" s="204">
        <v>220.5</v>
      </c>
      <c r="J44" s="91">
        <f t="shared" ref="J44:J60" si="29">I44/F44</f>
        <v>4.41</v>
      </c>
      <c r="K44" s="204">
        <f>I44-I44*K2</f>
        <v>154.35</v>
      </c>
      <c r="L44" s="91">
        <f t="shared" ref="L44:L60" si="30">K44/F44</f>
        <v>3.087</v>
      </c>
      <c r="M44" s="204">
        <f>I44-I44*M2</f>
        <v>132.3</v>
      </c>
      <c r="N44" s="91">
        <f t="shared" ref="N44:N60" si="31">M44/F44</f>
        <v>2.646</v>
      </c>
      <c r="O44" s="204">
        <f>I44-I44*O2</f>
        <v>110.25</v>
      </c>
      <c r="P44" s="91">
        <f t="shared" ref="P44:P60" si="32">O44/F44</f>
        <v>2.205</v>
      </c>
      <c r="Q44" s="204">
        <f>I44-I44*Q2</f>
        <v>99.225</v>
      </c>
      <c r="R44" s="91">
        <f t="shared" ref="R44:R60" si="33">Q44/F44</f>
        <v>1.9845</v>
      </c>
      <c r="S44" s="93">
        <f t="shared" ref="S44:S47" si="34">Q44-Q44*$S$2</f>
        <v>89.3025</v>
      </c>
      <c r="T44" s="91">
        <f t="shared" ref="T44:T49" si="35">S44/F44</f>
        <v>1.78605</v>
      </c>
      <c r="U44" s="177">
        <f t="shared" ref="U44:U45" si="36">1.2+7.23</f>
        <v>8.43</v>
      </c>
      <c r="V44" s="93">
        <f t="shared" ref="V44:V60" si="37">Q44-U44</f>
        <v>90.795</v>
      </c>
      <c r="W44" s="91"/>
      <c r="X44" s="177"/>
      <c r="Y44" s="177"/>
      <c r="Z44" s="177"/>
      <c r="AA44" s="177"/>
      <c r="AB44" s="177"/>
      <c r="AC44" s="177"/>
    </row>
    <row r="45">
      <c r="A45" s="40" t="s">
        <v>65</v>
      </c>
      <c r="B45" s="132"/>
      <c r="C45" s="23"/>
      <c r="D45" s="516" t="s">
        <v>66</v>
      </c>
      <c r="E45" s="71">
        <v>50.0</v>
      </c>
      <c r="F45" s="45">
        <v>50.0</v>
      </c>
      <c r="H45" s="517"/>
      <c r="I45" s="204">
        <v>126.0</v>
      </c>
      <c r="J45" s="91">
        <f t="shared" si="29"/>
        <v>2.52</v>
      </c>
      <c r="K45" s="204">
        <f>I45-I45*K2</f>
        <v>88.2</v>
      </c>
      <c r="L45" s="91">
        <f t="shared" si="30"/>
        <v>1.764</v>
      </c>
      <c r="M45" s="204">
        <f>I45-I45*M2</f>
        <v>75.6</v>
      </c>
      <c r="N45" s="91">
        <f t="shared" si="31"/>
        <v>1.512</v>
      </c>
      <c r="O45" s="204">
        <f>I45-I45*O2</f>
        <v>63</v>
      </c>
      <c r="P45" s="91">
        <f t="shared" si="32"/>
        <v>1.26</v>
      </c>
      <c r="Q45" s="204">
        <f>I45-I45*Q2</f>
        <v>56.7</v>
      </c>
      <c r="R45" s="91">
        <f t="shared" si="33"/>
        <v>1.134</v>
      </c>
      <c r="S45" s="93">
        <f t="shared" si="34"/>
        <v>51.03</v>
      </c>
      <c r="T45" s="91">
        <f t="shared" si="35"/>
        <v>1.0206</v>
      </c>
      <c r="U45" s="177">
        <f t="shared" si="36"/>
        <v>8.43</v>
      </c>
      <c r="V45" s="93">
        <f t="shared" si="37"/>
        <v>48.27</v>
      </c>
      <c r="W45" s="91"/>
      <c r="X45" s="177"/>
      <c r="Y45" s="177"/>
      <c r="Z45" s="177"/>
      <c r="AA45" s="177"/>
      <c r="AB45" s="177"/>
      <c r="AC45" s="177"/>
    </row>
    <row r="46">
      <c r="A46" s="40" t="s">
        <v>181</v>
      </c>
      <c r="B46" s="41" t="s">
        <v>182</v>
      </c>
      <c r="C46" s="23"/>
      <c r="D46" s="516" t="s">
        <v>68</v>
      </c>
      <c r="E46" s="71">
        <v>40.0</v>
      </c>
      <c r="F46" s="45">
        <v>40.0</v>
      </c>
      <c r="H46" s="517"/>
      <c r="I46" s="204">
        <v>420.0</v>
      </c>
      <c r="J46" s="91">
        <f t="shared" si="29"/>
        <v>10.5</v>
      </c>
      <c r="K46" s="204">
        <f>I46-I46*K2</f>
        <v>294</v>
      </c>
      <c r="L46" s="91">
        <f t="shared" si="30"/>
        <v>7.35</v>
      </c>
      <c r="M46" s="204">
        <f>I46-I46*M2</f>
        <v>252</v>
      </c>
      <c r="N46" s="91">
        <f t="shared" si="31"/>
        <v>6.3</v>
      </c>
      <c r="O46" s="204">
        <f>I46-I46*O2</f>
        <v>210</v>
      </c>
      <c r="P46" s="91">
        <f t="shared" si="32"/>
        <v>5.25</v>
      </c>
      <c r="Q46" s="204">
        <f>I46-I46*Q2</f>
        <v>189</v>
      </c>
      <c r="R46" s="91">
        <f t="shared" si="33"/>
        <v>4.725</v>
      </c>
      <c r="S46" s="93">
        <f t="shared" si="34"/>
        <v>170.1</v>
      </c>
      <c r="T46" s="91">
        <f t="shared" si="35"/>
        <v>4.2525</v>
      </c>
      <c r="U46" s="506">
        <f t="shared" ref="U46:U48" si="38">3.94+0.9</f>
        <v>4.84</v>
      </c>
      <c r="V46" s="93">
        <f t="shared" si="37"/>
        <v>184.16</v>
      </c>
      <c r="W46" s="91"/>
      <c r="X46" s="177"/>
      <c r="Y46" s="177"/>
      <c r="Z46" s="177"/>
      <c r="AA46" s="177"/>
      <c r="AB46" s="177"/>
      <c r="AC46" s="177"/>
    </row>
    <row r="47" ht="39.0" customHeight="1">
      <c r="A47" s="518" t="s">
        <v>69</v>
      </c>
      <c r="B47" s="519" t="s">
        <v>70</v>
      </c>
      <c r="C47" s="2"/>
      <c r="D47" s="520" t="s">
        <v>71</v>
      </c>
      <c r="E47" s="142">
        <v>50.0</v>
      </c>
      <c r="F47" s="87">
        <v>1.0</v>
      </c>
      <c r="H47" s="505"/>
      <c r="I47" s="93">
        <f>1323*1.15</f>
        <v>1521.45</v>
      </c>
      <c r="J47" s="374">
        <f t="shared" si="29"/>
        <v>1521.45</v>
      </c>
      <c r="K47" s="93">
        <f>1008*1.15</f>
        <v>1159.2</v>
      </c>
      <c r="L47" s="374">
        <f t="shared" si="30"/>
        <v>1159.2</v>
      </c>
      <c r="M47" s="93">
        <f>945*1.15</f>
        <v>1086.75</v>
      </c>
      <c r="N47" s="374">
        <f t="shared" si="31"/>
        <v>1086.75</v>
      </c>
      <c r="O47" s="93">
        <f>882*1.15</f>
        <v>1014.3</v>
      </c>
      <c r="P47" s="374">
        <f t="shared" si="32"/>
        <v>1014.3</v>
      </c>
      <c r="Q47" s="93">
        <f>756*1.15</f>
        <v>869.4</v>
      </c>
      <c r="R47" s="374">
        <f t="shared" si="33"/>
        <v>869.4</v>
      </c>
      <c r="S47" s="93">
        <f t="shared" si="34"/>
        <v>782.46</v>
      </c>
      <c r="T47" s="374">
        <f t="shared" si="35"/>
        <v>782.46</v>
      </c>
      <c r="U47" s="506">
        <f t="shared" si="38"/>
        <v>4.84</v>
      </c>
      <c r="V47" s="93">
        <f t="shared" si="37"/>
        <v>864.56</v>
      </c>
      <c r="W47" s="374"/>
      <c r="X47" s="177"/>
      <c r="Y47" s="177"/>
      <c r="Z47" s="177"/>
      <c r="AA47" s="177"/>
      <c r="AB47" s="177"/>
      <c r="AC47" s="177"/>
    </row>
    <row r="48">
      <c r="A48" s="512" t="s">
        <v>73</v>
      </c>
      <c r="B48" s="519" t="s">
        <v>72</v>
      </c>
      <c r="C48" s="2"/>
      <c r="D48" s="520" t="s">
        <v>74</v>
      </c>
      <c r="E48" s="71">
        <v>50.0</v>
      </c>
      <c r="F48" s="45">
        <v>100.0</v>
      </c>
      <c r="H48" s="505"/>
      <c r="I48" s="93">
        <f>346.5*1.12</f>
        <v>388.08</v>
      </c>
      <c r="J48" s="91">
        <f t="shared" si="29"/>
        <v>3.8808</v>
      </c>
      <c r="K48" s="93">
        <f>264*1.12</f>
        <v>295.68</v>
      </c>
      <c r="L48" s="91">
        <f t="shared" si="30"/>
        <v>2.9568</v>
      </c>
      <c r="M48" s="93">
        <f>247.5*1.12</f>
        <v>277.2</v>
      </c>
      <c r="N48" s="91">
        <f t="shared" si="31"/>
        <v>2.772</v>
      </c>
      <c r="O48" s="93">
        <f>231*1.12</f>
        <v>258.72</v>
      </c>
      <c r="P48" s="91">
        <f t="shared" si="32"/>
        <v>2.5872</v>
      </c>
      <c r="Q48" s="93">
        <f>198*1.12</f>
        <v>221.76</v>
      </c>
      <c r="R48" s="91">
        <f t="shared" si="33"/>
        <v>2.2176</v>
      </c>
      <c r="S48" s="93">
        <f>198*1.12</f>
        <v>221.76</v>
      </c>
      <c r="T48" s="91">
        <f t="shared" si="35"/>
        <v>2.2176</v>
      </c>
      <c r="U48" s="506">
        <f t="shared" si="38"/>
        <v>4.84</v>
      </c>
      <c r="V48" s="93">
        <f t="shared" si="37"/>
        <v>216.92</v>
      </c>
      <c r="W48" s="91"/>
      <c r="X48" s="177"/>
      <c r="Y48" s="177"/>
      <c r="Z48" s="177"/>
      <c r="AA48" s="177"/>
      <c r="AB48" s="177"/>
      <c r="AC48" s="177"/>
    </row>
    <row r="49">
      <c r="A49" s="512" t="s">
        <v>73</v>
      </c>
      <c r="B49" s="519" t="s">
        <v>72</v>
      </c>
      <c r="C49" s="2"/>
      <c r="D49" s="520" t="s">
        <v>74</v>
      </c>
      <c r="E49" s="71">
        <v>100.0</v>
      </c>
      <c r="F49" s="45">
        <v>50.0</v>
      </c>
      <c r="H49" s="505"/>
      <c r="I49" s="93">
        <f>189*1.12</f>
        <v>211.68</v>
      </c>
      <c r="J49" s="91">
        <f t="shared" si="29"/>
        <v>4.2336</v>
      </c>
      <c r="K49" s="93">
        <f>144*1.12</f>
        <v>161.28</v>
      </c>
      <c r="L49" s="91">
        <f t="shared" si="30"/>
        <v>3.2256</v>
      </c>
      <c r="M49" s="93">
        <f>135*1.12</f>
        <v>151.2</v>
      </c>
      <c r="N49" s="91">
        <f t="shared" si="31"/>
        <v>3.024</v>
      </c>
      <c r="O49" s="93">
        <f>126*1.12</f>
        <v>141.12</v>
      </c>
      <c r="P49" s="91">
        <f t="shared" si="32"/>
        <v>2.8224</v>
      </c>
      <c r="Q49" s="93">
        <f>108*1.12</f>
        <v>120.96</v>
      </c>
      <c r="R49" s="91">
        <f t="shared" si="33"/>
        <v>2.4192</v>
      </c>
      <c r="S49" s="93">
        <f>108*1.12</f>
        <v>120.96</v>
      </c>
      <c r="T49" s="91">
        <f t="shared" si="35"/>
        <v>2.4192</v>
      </c>
      <c r="U49" s="177">
        <f>1.2+2.85</f>
        <v>4.05</v>
      </c>
      <c r="V49" s="93">
        <f t="shared" si="37"/>
        <v>116.91</v>
      </c>
      <c r="W49" s="91"/>
      <c r="X49" s="177"/>
      <c r="Y49" s="177"/>
      <c r="Z49" s="177"/>
      <c r="AA49" s="177"/>
      <c r="AB49" s="177"/>
      <c r="AC49" s="177"/>
    </row>
    <row r="50" ht="39.0" customHeight="1">
      <c r="A50" s="40" t="s">
        <v>73</v>
      </c>
      <c r="B50" s="83" t="s">
        <v>96</v>
      </c>
      <c r="C50" s="2"/>
      <c r="D50" s="521"/>
      <c r="E50" s="71">
        <v>60.0</v>
      </c>
      <c r="F50" s="45">
        <v>100.0</v>
      </c>
      <c r="H50" s="517">
        <v>153.75</v>
      </c>
      <c r="I50" s="204">
        <v>262.5</v>
      </c>
      <c r="J50" s="91">
        <f t="shared" si="29"/>
        <v>2.625</v>
      </c>
      <c r="K50" s="204">
        <v>200.0</v>
      </c>
      <c r="L50" s="91">
        <f t="shared" si="30"/>
        <v>2</v>
      </c>
      <c r="M50" s="204">
        <v>187.5</v>
      </c>
      <c r="N50" s="91">
        <f t="shared" si="31"/>
        <v>1.875</v>
      </c>
      <c r="O50" s="204">
        <v>175.0</v>
      </c>
      <c r="P50" s="91">
        <f t="shared" si="32"/>
        <v>1.75</v>
      </c>
      <c r="Q50" s="204">
        <v>175.0</v>
      </c>
      <c r="R50" s="91">
        <f t="shared" si="33"/>
        <v>1.75</v>
      </c>
      <c r="S50" s="93" t="s">
        <v>285</v>
      </c>
      <c r="T50" s="91" t="s">
        <v>256</v>
      </c>
      <c r="U50" s="177"/>
      <c r="V50" s="93">
        <f t="shared" si="37"/>
        <v>175</v>
      </c>
      <c r="W50" s="91"/>
      <c r="X50" s="177"/>
      <c r="Y50" s="177"/>
      <c r="Z50" s="177"/>
      <c r="AA50" s="177"/>
      <c r="AB50" s="177"/>
      <c r="AC50" s="177"/>
    </row>
    <row r="51">
      <c r="A51" s="40" t="s">
        <v>75</v>
      </c>
      <c r="B51" s="41" t="s">
        <v>76</v>
      </c>
      <c r="C51" s="23"/>
      <c r="D51" s="516" t="s">
        <v>72</v>
      </c>
      <c r="E51" s="147">
        <v>300.0</v>
      </c>
      <c r="F51" s="45">
        <v>100.0</v>
      </c>
      <c r="H51" s="517">
        <v>20.16</v>
      </c>
      <c r="I51" s="179">
        <v>40.95</v>
      </c>
      <c r="J51" s="72">
        <f t="shared" si="29"/>
        <v>0.4095</v>
      </c>
      <c r="K51" s="179">
        <v>31.2</v>
      </c>
      <c r="L51" s="72">
        <f t="shared" si="30"/>
        <v>0.312</v>
      </c>
      <c r="M51" s="179">
        <v>29.25</v>
      </c>
      <c r="N51" s="72">
        <f t="shared" si="31"/>
        <v>0.2925</v>
      </c>
      <c r="O51" s="179">
        <v>27.3</v>
      </c>
      <c r="P51" s="72">
        <f t="shared" si="32"/>
        <v>0.273</v>
      </c>
      <c r="Q51" s="179">
        <v>27.3</v>
      </c>
      <c r="R51" s="72">
        <f t="shared" si="33"/>
        <v>0.273</v>
      </c>
      <c r="S51" s="404" t="s">
        <v>286</v>
      </c>
      <c r="T51" s="72" t="s">
        <v>263</v>
      </c>
      <c r="U51" s="177"/>
      <c r="V51" s="179">
        <f t="shared" si="37"/>
        <v>27.3</v>
      </c>
      <c r="W51" s="72"/>
      <c r="X51" s="177"/>
      <c r="Y51" s="177"/>
      <c r="Z51" s="177"/>
      <c r="AA51" s="177"/>
      <c r="AB51" s="177"/>
      <c r="AC51" s="177"/>
    </row>
    <row r="52">
      <c r="A52" s="78"/>
      <c r="B52" s="79"/>
      <c r="C52" s="79"/>
      <c r="D52" s="80"/>
      <c r="E52" s="151">
        <v>200.0</v>
      </c>
      <c r="F52" s="34">
        <v>200.0</v>
      </c>
      <c r="H52" s="517">
        <v>31.26</v>
      </c>
      <c r="I52" s="210">
        <v>57.75</v>
      </c>
      <c r="J52" s="211">
        <f t="shared" si="29"/>
        <v>0.28875</v>
      </c>
      <c r="K52" s="210">
        <v>44.0</v>
      </c>
      <c r="L52" s="211">
        <f t="shared" si="30"/>
        <v>0.22</v>
      </c>
      <c r="M52" s="210">
        <v>41.25</v>
      </c>
      <c r="N52" s="211">
        <f t="shared" si="31"/>
        <v>0.20625</v>
      </c>
      <c r="O52" s="210">
        <v>38.5</v>
      </c>
      <c r="P52" s="211">
        <f t="shared" si="32"/>
        <v>0.1925</v>
      </c>
      <c r="Q52" s="210">
        <v>38.5</v>
      </c>
      <c r="R52" s="211">
        <f t="shared" si="33"/>
        <v>0.1925</v>
      </c>
      <c r="S52" s="405" t="s">
        <v>287</v>
      </c>
      <c r="T52" s="211" t="s">
        <v>264</v>
      </c>
      <c r="U52" s="177"/>
      <c r="V52" s="210">
        <f t="shared" si="37"/>
        <v>38.5</v>
      </c>
      <c r="W52" s="211"/>
      <c r="X52" s="177"/>
      <c r="Y52" s="177"/>
      <c r="Z52" s="177"/>
      <c r="AA52" s="177"/>
      <c r="AB52" s="177"/>
      <c r="AC52" s="177"/>
    </row>
    <row r="53">
      <c r="A53" s="40" t="s">
        <v>75</v>
      </c>
      <c r="B53" s="41" t="s">
        <v>77</v>
      </c>
      <c r="C53" s="23"/>
      <c r="D53" s="516" t="s">
        <v>72</v>
      </c>
      <c r="E53" s="147">
        <v>100.0</v>
      </c>
      <c r="F53" s="45">
        <v>100.0</v>
      </c>
      <c r="H53" s="517">
        <v>40.34</v>
      </c>
      <c r="I53" s="181">
        <v>75.6</v>
      </c>
      <c r="J53" s="72">
        <f t="shared" si="29"/>
        <v>0.756</v>
      </c>
      <c r="K53" s="181">
        <v>57.6</v>
      </c>
      <c r="L53" s="72">
        <f t="shared" si="30"/>
        <v>0.576</v>
      </c>
      <c r="M53" s="181">
        <v>54.0</v>
      </c>
      <c r="N53" s="72">
        <f t="shared" si="31"/>
        <v>0.54</v>
      </c>
      <c r="O53" s="181">
        <v>50.4</v>
      </c>
      <c r="P53" s="72">
        <f t="shared" si="32"/>
        <v>0.504</v>
      </c>
      <c r="Q53" s="181">
        <v>50.4</v>
      </c>
      <c r="R53" s="72">
        <f t="shared" si="33"/>
        <v>0.504</v>
      </c>
      <c r="S53" s="406" t="s">
        <v>288</v>
      </c>
      <c r="T53" s="72" t="s">
        <v>265</v>
      </c>
      <c r="U53" s="177"/>
      <c r="V53" s="210">
        <f t="shared" si="37"/>
        <v>50.4</v>
      </c>
      <c r="W53" s="72"/>
      <c r="X53" s="177"/>
      <c r="Y53" s="177"/>
      <c r="Z53" s="177"/>
      <c r="AA53" s="177"/>
      <c r="AB53" s="177"/>
      <c r="AC53" s="177"/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517">
        <v>71.71</v>
      </c>
      <c r="I54" s="181">
        <v>131.25</v>
      </c>
      <c r="J54" s="211">
        <f t="shared" si="29"/>
        <v>0.65625</v>
      </c>
      <c r="K54" s="181">
        <v>100.0</v>
      </c>
      <c r="L54" s="211">
        <f t="shared" si="30"/>
        <v>0.5</v>
      </c>
      <c r="M54" s="181">
        <v>93.75</v>
      </c>
      <c r="N54" s="211">
        <f t="shared" si="31"/>
        <v>0.46875</v>
      </c>
      <c r="O54" s="181">
        <v>87.5</v>
      </c>
      <c r="P54" s="211">
        <f t="shared" si="32"/>
        <v>0.4375</v>
      </c>
      <c r="Q54" s="181">
        <v>87.5</v>
      </c>
      <c r="R54" s="211">
        <f t="shared" si="33"/>
        <v>0.4375</v>
      </c>
      <c r="S54" s="406" t="s">
        <v>289</v>
      </c>
      <c r="T54" s="211" t="s">
        <v>266</v>
      </c>
      <c r="U54" s="177"/>
      <c r="V54" s="210">
        <f t="shared" si="37"/>
        <v>87.5</v>
      </c>
      <c r="W54" s="211"/>
      <c r="X54" s="177"/>
      <c r="Y54" s="177"/>
      <c r="Z54" s="177"/>
      <c r="AA54" s="177"/>
      <c r="AB54" s="177"/>
      <c r="AC54" s="177"/>
    </row>
    <row r="55">
      <c r="A55" s="40" t="s">
        <v>78</v>
      </c>
      <c r="B55" s="41" t="s">
        <v>79</v>
      </c>
      <c r="C55" s="23"/>
      <c r="D55" s="516" t="s">
        <v>72</v>
      </c>
      <c r="E55" s="147">
        <v>300.0</v>
      </c>
      <c r="F55" s="45">
        <v>100.0</v>
      </c>
      <c r="H55" s="517">
        <v>15.21</v>
      </c>
      <c r="I55" s="179">
        <v>29.4</v>
      </c>
      <c r="J55" s="72">
        <f t="shared" si="29"/>
        <v>0.294</v>
      </c>
      <c r="K55" s="179">
        <v>22.4</v>
      </c>
      <c r="L55" s="72">
        <f t="shared" si="30"/>
        <v>0.224</v>
      </c>
      <c r="M55" s="179">
        <v>21.0</v>
      </c>
      <c r="N55" s="72">
        <f t="shared" si="31"/>
        <v>0.21</v>
      </c>
      <c r="O55" s="179">
        <v>19.6</v>
      </c>
      <c r="P55" s="72">
        <f t="shared" si="32"/>
        <v>0.196</v>
      </c>
      <c r="Q55" s="179">
        <v>19.6</v>
      </c>
      <c r="R55" s="72">
        <f t="shared" si="33"/>
        <v>0.196</v>
      </c>
      <c r="S55" s="404" t="s">
        <v>290</v>
      </c>
      <c r="T55" s="72" t="s">
        <v>267</v>
      </c>
      <c r="U55" s="177"/>
      <c r="V55" s="210">
        <f t="shared" si="37"/>
        <v>19.6</v>
      </c>
      <c r="W55" s="72"/>
      <c r="X55" s="177"/>
      <c r="Y55" s="177"/>
      <c r="Z55" s="177"/>
      <c r="AA55" s="177"/>
      <c r="AB55" s="177"/>
      <c r="AC55" s="177"/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517">
        <v>21.33</v>
      </c>
      <c r="I56" s="210">
        <v>38.85</v>
      </c>
      <c r="J56" s="211">
        <f t="shared" si="29"/>
        <v>0.19425</v>
      </c>
      <c r="K56" s="210">
        <v>29.6</v>
      </c>
      <c r="L56" s="211">
        <f t="shared" si="30"/>
        <v>0.148</v>
      </c>
      <c r="M56" s="210">
        <v>27.75</v>
      </c>
      <c r="N56" s="211">
        <f t="shared" si="31"/>
        <v>0.13875</v>
      </c>
      <c r="O56" s="210">
        <v>25.9</v>
      </c>
      <c r="P56" s="211">
        <f t="shared" si="32"/>
        <v>0.1295</v>
      </c>
      <c r="Q56" s="210">
        <v>25.9</v>
      </c>
      <c r="R56" s="211">
        <f t="shared" si="33"/>
        <v>0.1295</v>
      </c>
      <c r="S56" s="405" t="s">
        <v>291</v>
      </c>
      <c r="T56" s="211" t="s">
        <v>268</v>
      </c>
      <c r="U56" s="177"/>
      <c r="V56" s="210">
        <f t="shared" si="37"/>
        <v>25.9</v>
      </c>
      <c r="W56" s="211"/>
      <c r="X56" s="177"/>
      <c r="Y56" s="177"/>
      <c r="Z56" s="177"/>
      <c r="AA56" s="177"/>
      <c r="AB56" s="177"/>
      <c r="AC56" s="177"/>
    </row>
    <row r="57">
      <c r="A57" s="40" t="s">
        <v>78</v>
      </c>
      <c r="B57" s="41" t="s">
        <v>80</v>
      </c>
      <c r="C57" s="23"/>
      <c r="D57" s="516" t="s">
        <v>72</v>
      </c>
      <c r="E57" s="147">
        <v>300.0</v>
      </c>
      <c r="F57" s="45">
        <v>100.0</v>
      </c>
      <c r="H57" s="517">
        <v>16.21</v>
      </c>
      <c r="I57" s="181">
        <v>31.5</v>
      </c>
      <c r="J57" s="72">
        <f t="shared" si="29"/>
        <v>0.315</v>
      </c>
      <c r="K57" s="181">
        <v>24.0</v>
      </c>
      <c r="L57" s="72">
        <f t="shared" si="30"/>
        <v>0.24</v>
      </c>
      <c r="M57" s="181">
        <v>22.5</v>
      </c>
      <c r="N57" s="72">
        <f t="shared" si="31"/>
        <v>0.225</v>
      </c>
      <c r="O57" s="181">
        <v>21.0</v>
      </c>
      <c r="P57" s="72">
        <f t="shared" si="32"/>
        <v>0.21</v>
      </c>
      <c r="Q57" s="181">
        <v>21.0</v>
      </c>
      <c r="R57" s="72">
        <f t="shared" si="33"/>
        <v>0.21</v>
      </c>
      <c r="S57" s="406" t="s">
        <v>292</v>
      </c>
      <c r="T57" s="72" t="s">
        <v>269</v>
      </c>
      <c r="U57" s="177"/>
      <c r="V57" s="210">
        <f t="shared" si="37"/>
        <v>21</v>
      </c>
      <c r="W57" s="72"/>
      <c r="X57" s="177"/>
      <c r="Y57" s="177"/>
      <c r="Z57" s="177"/>
      <c r="AA57" s="177"/>
      <c r="AB57" s="177"/>
      <c r="AC57" s="177"/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517">
        <v>23.33</v>
      </c>
      <c r="I58" s="181">
        <v>44.1</v>
      </c>
      <c r="J58" s="211">
        <f t="shared" si="29"/>
        <v>0.2205</v>
      </c>
      <c r="K58" s="181">
        <v>33.6</v>
      </c>
      <c r="L58" s="211">
        <f t="shared" si="30"/>
        <v>0.168</v>
      </c>
      <c r="M58" s="181">
        <v>31.5</v>
      </c>
      <c r="N58" s="211">
        <f t="shared" si="31"/>
        <v>0.1575</v>
      </c>
      <c r="O58" s="181">
        <v>29.4</v>
      </c>
      <c r="P58" s="211">
        <f t="shared" si="32"/>
        <v>0.147</v>
      </c>
      <c r="Q58" s="181">
        <v>29.4</v>
      </c>
      <c r="R58" s="211">
        <f t="shared" si="33"/>
        <v>0.147</v>
      </c>
      <c r="S58" s="406" t="s">
        <v>293</v>
      </c>
      <c r="T58" s="211" t="s">
        <v>270</v>
      </c>
      <c r="U58" s="177"/>
      <c r="V58" s="210">
        <f t="shared" si="37"/>
        <v>29.4</v>
      </c>
      <c r="W58" s="211"/>
      <c r="X58" s="177"/>
      <c r="Y58" s="177"/>
      <c r="Z58" s="177"/>
      <c r="AA58" s="177"/>
      <c r="AB58" s="177"/>
      <c r="AC58" s="177"/>
    </row>
    <row r="59">
      <c r="A59" s="40" t="s">
        <v>78</v>
      </c>
      <c r="B59" s="41" t="s">
        <v>81</v>
      </c>
      <c r="C59" s="23"/>
      <c r="D59" s="516" t="s">
        <v>72</v>
      </c>
      <c r="E59" s="147">
        <v>300.0</v>
      </c>
      <c r="F59" s="45">
        <v>100.0</v>
      </c>
      <c r="H59" s="517">
        <v>19.21</v>
      </c>
      <c r="I59" s="179">
        <v>31.5</v>
      </c>
      <c r="J59" s="72">
        <f t="shared" si="29"/>
        <v>0.315</v>
      </c>
      <c r="K59" s="179">
        <v>24.0</v>
      </c>
      <c r="L59" s="72">
        <f t="shared" si="30"/>
        <v>0.24</v>
      </c>
      <c r="M59" s="179">
        <v>22.5</v>
      </c>
      <c r="N59" s="72">
        <f t="shared" si="31"/>
        <v>0.225</v>
      </c>
      <c r="O59" s="179">
        <v>21.0</v>
      </c>
      <c r="P59" s="72">
        <f t="shared" si="32"/>
        <v>0.21</v>
      </c>
      <c r="Q59" s="179">
        <v>21.0</v>
      </c>
      <c r="R59" s="72">
        <f t="shared" si="33"/>
        <v>0.21</v>
      </c>
      <c r="S59" s="404" t="s">
        <v>292</v>
      </c>
      <c r="T59" s="72" t="s">
        <v>269</v>
      </c>
      <c r="U59" s="177"/>
      <c r="V59" s="210">
        <f t="shared" si="37"/>
        <v>21</v>
      </c>
      <c r="W59" s="72"/>
      <c r="X59" s="177"/>
      <c r="Y59" s="177"/>
      <c r="Z59" s="177"/>
      <c r="AA59" s="177"/>
      <c r="AB59" s="177"/>
      <c r="AC59" s="177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517">
        <v>29.33</v>
      </c>
      <c r="I60" s="210">
        <v>48.3</v>
      </c>
      <c r="J60" s="211">
        <f t="shared" si="29"/>
        <v>0.2415</v>
      </c>
      <c r="K60" s="210">
        <v>36.8</v>
      </c>
      <c r="L60" s="211">
        <f t="shared" si="30"/>
        <v>0.184</v>
      </c>
      <c r="M60" s="210">
        <v>34.5</v>
      </c>
      <c r="N60" s="211">
        <f t="shared" si="31"/>
        <v>0.1725</v>
      </c>
      <c r="O60" s="210">
        <v>32.2</v>
      </c>
      <c r="P60" s="211">
        <f t="shared" si="32"/>
        <v>0.161</v>
      </c>
      <c r="Q60" s="210">
        <v>32.2</v>
      </c>
      <c r="R60" s="211">
        <f t="shared" si="33"/>
        <v>0.161</v>
      </c>
      <c r="S60" s="405" t="s">
        <v>294</v>
      </c>
      <c r="T60" s="211" t="s">
        <v>271</v>
      </c>
      <c r="U60" s="177"/>
      <c r="V60" s="210">
        <f t="shared" si="37"/>
        <v>32.2</v>
      </c>
      <c r="W60" s="211"/>
      <c r="X60" s="177"/>
      <c r="Y60" s="177"/>
      <c r="Z60" s="177"/>
      <c r="AA60" s="177"/>
      <c r="AB60" s="177"/>
      <c r="AC60" s="177"/>
    </row>
    <row r="61" ht="15.75" customHeight="1">
      <c r="A61" s="94"/>
      <c r="B61" s="94"/>
      <c r="C61" s="94"/>
      <c r="D61" s="81"/>
      <c r="E61" s="94"/>
      <c r="F61" s="94"/>
      <c r="H61" s="81"/>
    </row>
    <row r="62" ht="15.75" customHeight="1">
      <c r="A62" s="94"/>
      <c r="B62" s="94"/>
      <c r="C62" s="94"/>
      <c r="D62" s="81"/>
      <c r="E62" s="94"/>
      <c r="F62" s="94"/>
      <c r="H62" s="81"/>
    </row>
    <row r="63" ht="15.75" customHeight="1">
      <c r="A63" s="94"/>
      <c r="B63" s="94"/>
      <c r="C63" s="94"/>
      <c r="D63" s="81"/>
      <c r="E63" s="94"/>
      <c r="F63" s="94"/>
      <c r="H63" s="81"/>
    </row>
    <row r="64" ht="15.75" customHeight="1">
      <c r="A64" s="94"/>
      <c r="B64" s="94"/>
      <c r="C64" s="94"/>
      <c r="D64" s="81"/>
      <c r="E64" s="94"/>
      <c r="F64" s="94"/>
      <c r="H64" s="81"/>
    </row>
    <row r="65" ht="15.75" customHeight="1">
      <c r="A65" s="94"/>
      <c r="B65" s="94"/>
      <c r="C65" s="94"/>
      <c r="D65" s="81"/>
      <c r="E65" s="94"/>
      <c r="F65" s="94"/>
      <c r="H65" s="81"/>
    </row>
    <row r="66" ht="15.75" customHeight="1">
      <c r="A66" s="94"/>
      <c r="B66" s="94"/>
      <c r="C66" s="94"/>
      <c r="D66" s="81"/>
      <c r="E66" s="94"/>
      <c r="F66" s="94"/>
      <c r="H66" s="81"/>
    </row>
    <row r="67" ht="15.75" customHeight="1">
      <c r="A67" s="94"/>
      <c r="B67" s="94"/>
      <c r="C67" s="94"/>
      <c r="D67" s="81"/>
      <c r="E67" s="94"/>
      <c r="F67" s="94"/>
      <c r="H67" s="81"/>
    </row>
    <row r="68" ht="15.75" customHeight="1">
      <c r="A68" s="94"/>
      <c r="B68" s="94"/>
      <c r="C68" s="94"/>
      <c r="D68" s="81"/>
      <c r="E68" s="94"/>
      <c r="F68" s="94"/>
      <c r="H68" s="81"/>
    </row>
    <row r="69" ht="15.75" customHeight="1">
      <c r="A69" s="94"/>
      <c r="B69" s="94"/>
      <c r="C69" s="94"/>
      <c r="D69" s="81"/>
      <c r="E69" s="94"/>
      <c r="F69" s="94"/>
      <c r="H69" s="81"/>
    </row>
    <row r="70" ht="15.75" customHeight="1">
      <c r="A70" s="94"/>
      <c r="B70" s="94"/>
      <c r="C70" s="94"/>
      <c r="D70" s="81"/>
      <c r="E70" s="94"/>
      <c r="F70" s="94"/>
      <c r="H70" s="81"/>
    </row>
    <row r="71" ht="15.75" customHeight="1">
      <c r="A71" s="94"/>
      <c r="B71" s="94"/>
      <c r="C71" s="94"/>
      <c r="D71" s="81"/>
      <c r="E71" s="94"/>
      <c r="F71" s="94"/>
      <c r="H71" s="81"/>
    </row>
    <row r="72" ht="15.75" customHeight="1">
      <c r="A72" s="94"/>
      <c r="B72" s="94"/>
      <c r="C72" s="94"/>
      <c r="D72" s="81"/>
      <c r="E72" s="94"/>
      <c r="F72" s="94"/>
      <c r="H72" s="81"/>
    </row>
    <row r="73" ht="15.75" customHeight="1">
      <c r="A73" s="94"/>
      <c r="B73" s="94"/>
      <c r="C73" s="94"/>
      <c r="D73" s="81"/>
      <c r="E73" s="94"/>
      <c r="F73" s="94"/>
      <c r="H73" s="81"/>
    </row>
    <row r="74" ht="15.75" customHeight="1">
      <c r="A74" s="94"/>
      <c r="B74" s="94"/>
      <c r="C74" s="94"/>
      <c r="D74" s="81"/>
      <c r="E74" s="94"/>
      <c r="F74" s="94"/>
      <c r="H74" s="81"/>
    </row>
    <row r="75" ht="15.75" customHeight="1">
      <c r="A75" s="94"/>
      <c r="B75" s="94"/>
      <c r="C75" s="94"/>
      <c r="D75" s="81"/>
      <c r="E75" s="94"/>
      <c r="F75" s="94"/>
      <c r="H75" s="81"/>
    </row>
    <row r="76" ht="15.75" customHeight="1">
      <c r="A76" s="94"/>
      <c r="B76" s="94"/>
      <c r="C76" s="94"/>
      <c r="D76" s="81"/>
      <c r="E76" s="94"/>
      <c r="F76" s="94"/>
      <c r="H76" s="81"/>
    </row>
    <row r="77" ht="15.75" customHeight="1">
      <c r="A77" s="94"/>
      <c r="B77" s="94"/>
      <c r="C77" s="94"/>
      <c r="D77" s="81"/>
      <c r="E77" s="94"/>
      <c r="F77" s="94"/>
      <c r="H77" s="81"/>
    </row>
    <row r="78" ht="15.75" customHeight="1">
      <c r="A78" s="94"/>
      <c r="B78" s="94"/>
      <c r="C78" s="94"/>
      <c r="D78" s="81"/>
      <c r="E78" s="94"/>
      <c r="F78" s="94"/>
      <c r="H78" s="81"/>
    </row>
    <row r="79" ht="15.75" customHeight="1">
      <c r="A79" s="94"/>
      <c r="B79" s="94"/>
      <c r="C79" s="94"/>
      <c r="D79" s="81"/>
      <c r="E79" s="94"/>
      <c r="F79" s="94"/>
      <c r="H79" s="81"/>
    </row>
    <row r="80" ht="15.75" customHeight="1">
      <c r="A80" s="94"/>
      <c r="B80" s="94"/>
      <c r="C80" s="94"/>
      <c r="D80" s="81"/>
      <c r="E80" s="94"/>
      <c r="F80" s="94"/>
      <c r="H80" s="81"/>
    </row>
    <row r="81" ht="15.75" customHeight="1">
      <c r="A81" s="94"/>
      <c r="B81" s="94"/>
      <c r="C81" s="94"/>
      <c r="D81" s="81"/>
      <c r="E81" s="94"/>
      <c r="F81" s="94"/>
      <c r="H81" s="81"/>
    </row>
    <row r="82" ht="15.75" customHeight="1">
      <c r="A82" s="94"/>
      <c r="B82" s="94"/>
      <c r="C82" s="94"/>
      <c r="D82" s="81"/>
      <c r="E82" s="94"/>
      <c r="F82" s="94"/>
      <c r="H82" s="81"/>
    </row>
    <row r="83" ht="15.75" customHeight="1">
      <c r="A83" s="94"/>
      <c r="B83" s="94"/>
      <c r="C83" s="94"/>
      <c r="D83" s="81"/>
      <c r="E83" s="94"/>
      <c r="F83" s="94"/>
      <c r="H83" s="81"/>
    </row>
    <row r="84" ht="15.75" customHeight="1">
      <c r="A84" s="94"/>
      <c r="B84" s="94"/>
      <c r="C84" s="94"/>
      <c r="D84" s="81"/>
      <c r="E84" s="94"/>
      <c r="F84" s="94"/>
      <c r="H84" s="81"/>
    </row>
    <row r="85" ht="15.75" customHeight="1">
      <c r="A85" s="94"/>
      <c r="B85" s="94"/>
      <c r="C85" s="94"/>
      <c r="D85" s="81"/>
      <c r="E85" s="94"/>
      <c r="F85" s="94"/>
      <c r="H85" s="81"/>
    </row>
    <row r="86" ht="15.75" customHeight="1">
      <c r="A86" s="94"/>
      <c r="B86" s="94"/>
      <c r="C86" s="94"/>
      <c r="D86" s="81"/>
      <c r="E86" s="94"/>
      <c r="F86" s="94"/>
      <c r="H86" s="81"/>
    </row>
    <row r="87" ht="15.75" customHeight="1">
      <c r="A87" s="94"/>
      <c r="B87" s="94"/>
      <c r="C87" s="94"/>
      <c r="D87" s="81"/>
      <c r="E87" s="94"/>
      <c r="F87" s="94"/>
      <c r="H87" s="81"/>
    </row>
    <row r="88" ht="15.75" customHeight="1">
      <c r="A88" s="94"/>
      <c r="B88" s="94"/>
      <c r="C88" s="94"/>
      <c r="D88" s="81"/>
      <c r="E88" s="94"/>
      <c r="F88" s="94"/>
      <c r="H88" s="81"/>
    </row>
    <row r="89" ht="15.75" customHeight="1">
      <c r="A89" s="94"/>
      <c r="B89" s="94"/>
      <c r="C89" s="94"/>
      <c r="D89" s="81"/>
      <c r="E89" s="94"/>
      <c r="F89" s="94"/>
      <c r="H89" s="81"/>
    </row>
    <row r="90" ht="15.75" customHeight="1">
      <c r="A90" s="94"/>
      <c r="B90" s="94"/>
      <c r="C90" s="94"/>
      <c r="D90" s="81"/>
      <c r="E90" s="94"/>
      <c r="F90" s="94"/>
      <c r="H90" s="81"/>
    </row>
    <row r="91" ht="15.75" customHeight="1">
      <c r="A91" s="94"/>
      <c r="B91" s="94"/>
      <c r="C91" s="94"/>
      <c r="D91" s="81"/>
      <c r="E91" s="94"/>
      <c r="F91" s="94"/>
      <c r="H91" s="81"/>
    </row>
    <row r="92" ht="15.75" customHeight="1">
      <c r="A92" s="94"/>
      <c r="B92" s="94"/>
      <c r="C92" s="94"/>
      <c r="D92" s="81"/>
      <c r="E92" s="94"/>
      <c r="F92" s="94"/>
      <c r="H92" s="81"/>
    </row>
    <row r="93" ht="15.75" customHeight="1">
      <c r="A93" s="94"/>
      <c r="B93" s="94"/>
      <c r="C93" s="94"/>
      <c r="D93" s="81"/>
      <c r="E93" s="94"/>
      <c r="F93" s="94"/>
      <c r="H93" s="81"/>
    </row>
    <row r="94" ht="15.75" customHeight="1">
      <c r="A94" s="94"/>
      <c r="B94" s="94"/>
      <c r="C94" s="94"/>
      <c r="D94" s="81"/>
      <c r="E94" s="94"/>
      <c r="F94" s="94"/>
      <c r="H94" s="81"/>
    </row>
    <row r="95" ht="15.75" customHeight="1">
      <c r="A95" s="94"/>
      <c r="B95" s="94"/>
      <c r="C95" s="94"/>
      <c r="D95" s="81"/>
      <c r="E95" s="94"/>
      <c r="F95" s="94"/>
      <c r="H95" s="81"/>
    </row>
    <row r="96" ht="15.75" customHeight="1">
      <c r="A96" s="94"/>
      <c r="B96" s="94"/>
      <c r="C96" s="94"/>
      <c r="D96" s="81"/>
      <c r="E96" s="94"/>
      <c r="F96" s="94"/>
      <c r="H96" s="81"/>
    </row>
    <row r="97" ht="15.75" customHeight="1">
      <c r="A97" s="94"/>
      <c r="B97" s="94"/>
      <c r="C97" s="94"/>
      <c r="D97" s="81"/>
      <c r="E97" s="94"/>
      <c r="F97" s="94"/>
      <c r="H97" s="81"/>
    </row>
    <row r="98" ht="15.75" customHeight="1">
      <c r="A98" s="94"/>
      <c r="B98" s="94"/>
      <c r="C98" s="94"/>
      <c r="D98" s="81"/>
      <c r="E98" s="94"/>
      <c r="F98" s="94"/>
      <c r="H98" s="81"/>
    </row>
    <row r="99" ht="15.75" customHeight="1">
      <c r="A99" s="94"/>
      <c r="B99" s="94"/>
      <c r="C99" s="94"/>
      <c r="D99" s="81"/>
      <c r="E99" s="94"/>
      <c r="F99" s="94"/>
      <c r="H99" s="81"/>
    </row>
    <row r="100" ht="15.75" customHeight="1">
      <c r="A100" s="94"/>
      <c r="B100" s="94"/>
      <c r="C100" s="94"/>
      <c r="D100" s="81"/>
      <c r="E100" s="94"/>
      <c r="F100" s="94"/>
      <c r="H100" s="81"/>
    </row>
    <row r="101" ht="15.75" customHeight="1">
      <c r="A101" s="94"/>
      <c r="B101" s="94"/>
      <c r="C101" s="94"/>
      <c r="D101" s="81"/>
      <c r="E101" s="94"/>
      <c r="F101" s="94"/>
      <c r="H101" s="81"/>
    </row>
    <row r="102" ht="15.75" customHeight="1">
      <c r="A102" s="94"/>
      <c r="B102" s="94"/>
      <c r="C102" s="94"/>
      <c r="D102" s="81"/>
      <c r="E102" s="94"/>
      <c r="F102" s="94"/>
      <c r="H102" s="81"/>
    </row>
    <row r="103" ht="15.75" customHeight="1">
      <c r="A103" s="94"/>
      <c r="B103" s="94"/>
      <c r="C103" s="94"/>
      <c r="D103" s="81"/>
      <c r="E103" s="94"/>
      <c r="F103" s="94"/>
      <c r="H103" s="81"/>
    </row>
    <row r="104" ht="15.75" customHeight="1">
      <c r="A104" s="94"/>
      <c r="B104" s="94"/>
      <c r="C104" s="94"/>
      <c r="D104" s="81"/>
      <c r="E104" s="94"/>
      <c r="F104" s="94"/>
      <c r="H104" s="81"/>
    </row>
    <row r="105" ht="15.75" customHeight="1">
      <c r="A105" s="94"/>
      <c r="B105" s="94"/>
      <c r="C105" s="94"/>
      <c r="D105" s="81"/>
      <c r="E105" s="94"/>
      <c r="F105" s="94"/>
      <c r="H105" s="81"/>
    </row>
    <row r="106" ht="15.75" customHeight="1">
      <c r="A106" s="94"/>
      <c r="B106" s="94"/>
      <c r="C106" s="94"/>
      <c r="D106" s="81"/>
      <c r="E106" s="94"/>
      <c r="F106" s="94"/>
      <c r="H106" s="81"/>
    </row>
    <row r="107" ht="15.75" customHeight="1">
      <c r="A107" s="94"/>
      <c r="B107" s="94"/>
      <c r="C107" s="94"/>
      <c r="D107" s="81"/>
      <c r="E107" s="94"/>
      <c r="F107" s="94"/>
      <c r="H107" s="81"/>
    </row>
    <row r="108" ht="15.75" customHeight="1">
      <c r="A108" s="94"/>
      <c r="B108" s="94"/>
      <c r="C108" s="94"/>
      <c r="D108" s="81"/>
      <c r="E108" s="94"/>
      <c r="F108" s="94"/>
      <c r="H108" s="81"/>
    </row>
    <row r="109" ht="15.75" customHeight="1">
      <c r="A109" s="94"/>
      <c r="B109" s="94"/>
      <c r="C109" s="94"/>
      <c r="D109" s="81"/>
      <c r="E109" s="94"/>
      <c r="F109" s="94"/>
      <c r="H109" s="81"/>
    </row>
    <row r="110" ht="15.75" customHeight="1">
      <c r="A110" s="94"/>
      <c r="B110" s="94"/>
      <c r="C110" s="94"/>
      <c r="D110" s="81"/>
      <c r="E110" s="94"/>
      <c r="F110" s="94"/>
      <c r="H110" s="81"/>
    </row>
    <row r="111" ht="15.75" customHeight="1">
      <c r="A111" s="94"/>
      <c r="B111" s="94"/>
      <c r="C111" s="94"/>
      <c r="D111" s="81"/>
      <c r="E111" s="94"/>
      <c r="F111" s="94"/>
      <c r="H111" s="81"/>
    </row>
    <row r="112" ht="15.75" customHeight="1">
      <c r="A112" s="94"/>
      <c r="B112" s="94"/>
      <c r="C112" s="94"/>
      <c r="D112" s="81"/>
      <c r="E112" s="94"/>
      <c r="F112" s="94"/>
      <c r="H112" s="81"/>
    </row>
    <row r="113" ht="15.75" customHeight="1">
      <c r="A113" s="94"/>
      <c r="B113" s="94"/>
      <c r="C113" s="94"/>
      <c r="D113" s="81"/>
      <c r="E113" s="94"/>
      <c r="F113" s="94"/>
      <c r="H113" s="81"/>
    </row>
    <row r="114" ht="15.75" customHeight="1">
      <c r="A114" s="94"/>
      <c r="B114" s="94"/>
      <c r="C114" s="94"/>
      <c r="D114" s="81"/>
      <c r="E114" s="94"/>
      <c r="F114" s="94"/>
      <c r="H114" s="81"/>
    </row>
    <row r="115" ht="15.75" customHeight="1">
      <c r="A115" s="94"/>
      <c r="B115" s="94"/>
      <c r="C115" s="94"/>
      <c r="D115" s="81"/>
      <c r="E115" s="94"/>
      <c r="F115" s="94"/>
      <c r="H115" s="81"/>
    </row>
    <row r="116" ht="15.75" customHeight="1">
      <c r="A116" s="94"/>
      <c r="B116" s="94"/>
      <c r="C116" s="94"/>
      <c r="D116" s="81"/>
      <c r="E116" s="94"/>
      <c r="F116" s="94"/>
      <c r="H116" s="81"/>
    </row>
    <row r="117" ht="15.75" customHeight="1">
      <c r="A117" s="94"/>
      <c r="B117" s="94"/>
      <c r="C117" s="94"/>
      <c r="D117" s="81"/>
      <c r="E117" s="94"/>
      <c r="F117" s="94"/>
      <c r="H117" s="81"/>
    </row>
    <row r="118" ht="15.75" customHeight="1">
      <c r="A118" s="94"/>
      <c r="B118" s="94"/>
      <c r="C118" s="94"/>
      <c r="D118" s="81"/>
      <c r="E118" s="94"/>
      <c r="F118" s="94"/>
      <c r="H118" s="81"/>
    </row>
    <row r="119" ht="15.75" customHeight="1">
      <c r="A119" s="94"/>
      <c r="B119" s="94"/>
      <c r="C119" s="94"/>
      <c r="D119" s="81"/>
      <c r="E119" s="94"/>
      <c r="F119" s="94"/>
      <c r="H119" s="81"/>
    </row>
    <row r="120" ht="15.75" customHeight="1">
      <c r="A120" s="94"/>
      <c r="B120" s="94"/>
      <c r="C120" s="94"/>
      <c r="D120" s="81"/>
      <c r="E120" s="94"/>
      <c r="F120" s="94"/>
      <c r="H120" s="81"/>
    </row>
    <row r="121" ht="15.75" customHeight="1">
      <c r="A121" s="94"/>
      <c r="B121" s="94"/>
      <c r="C121" s="94"/>
      <c r="D121" s="81"/>
      <c r="E121" s="94"/>
      <c r="F121" s="94"/>
      <c r="H121" s="81"/>
    </row>
    <row r="122" ht="15.75" customHeight="1">
      <c r="A122" s="94"/>
      <c r="B122" s="94"/>
      <c r="C122" s="94"/>
      <c r="D122" s="81"/>
      <c r="E122" s="94"/>
      <c r="F122" s="94"/>
      <c r="H122" s="81"/>
    </row>
    <row r="123" ht="15.75" customHeight="1">
      <c r="A123" s="94"/>
      <c r="B123" s="94"/>
      <c r="C123" s="94"/>
      <c r="D123" s="81"/>
      <c r="E123" s="94"/>
      <c r="F123" s="94"/>
      <c r="H123" s="81"/>
    </row>
    <row r="124" ht="15.75" customHeight="1">
      <c r="A124" s="94"/>
      <c r="B124" s="94"/>
      <c r="C124" s="94"/>
      <c r="D124" s="81"/>
      <c r="E124" s="94"/>
      <c r="F124" s="94"/>
      <c r="H124" s="81"/>
    </row>
    <row r="125" ht="15.75" customHeight="1">
      <c r="A125" s="94"/>
      <c r="B125" s="94"/>
      <c r="C125" s="94"/>
      <c r="D125" s="81"/>
      <c r="E125" s="94"/>
      <c r="F125" s="94"/>
      <c r="H125" s="81"/>
    </row>
    <row r="126" ht="15.75" customHeight="1">
      <c r="A126" s="94"/>
      <c r="B126" s="94"/>
      <c r="C126" s="94"/>
      <c r="D126" s="81"/>
      <c r="E126" s="94"/>
      <c r="F126" s="94"/>
      <c r="H126" s="81"/>
    </row>
    <row r="127" ht="15.75" customHeight="1">
      <c r="A127" s="94"/>
      <c r="B127" s="94"/>
      <c r="C127" s="94"/>
      <c r="D127" s="81"/>
      <c r="E127" s="94"/>
      <c r="F127" s="94"/>
      <c r="H127" s="81"/>
    </row>
    <row r="128" ht="15.75" customHeight="1">
      <c r="A128" s="94"/>
      <c r="B128" s="94"/>
      <c r="C128" s="94"/>
      <c r="D128" s="81"/>
      <c r="E128" s="94"/>
      <c r="F128" s="94"/>
      <c r="H128" s="81"/>
    </row>
    <row r="129" ht="15.75" customHeight="1">
      <c r="A129" s="94"/>
      <c r="B129" s="94"/>
      <c r="C129" s="94"/>
      <c r="D129" s="81"/>
      <c r="E129" s="94"/>
      <c r="F129" s="94"/>
      <c r="H129" s="81"/>
    </row>
    <row r="130" ht="15.75" customHeight="1">
      <c r="A130" s="94"/>
      <c r="B130" s="94"/>
      <c r="C130" s="94"/>
      <c r="D130" s="81"/>
      <c r="E130" s="94"/>
      <c r="F130" s="94"/>
      <c r="H130" s="81"/>
    </row>
    <row r="131" ht="15.75" customHeight="1">
      <c r="A131" s="94"/>
      <c r="B131" s="94"/>
      <c r="C131" s="94"/>
      <c r="D131" s="81"/>
      <c r="E131" s="94"/>
      <c r="F131" s="94"/>
      <c r="H131" s="81"/>
    </row>
    <row r="132" ht="15.75" customHeight="1">
      <c r="A132" s="94"/>
      <c r="B132" s="94"/>
      <c r="C132" s="94"/>
      <c r="D132" s="81"/>
      <c r="E132" s="94"/>
      <c r="F132" s="94"/>
      <c r="H132" s="81"/>
    </row>
    <row r="133" ht="15.75" customHeight="1">
      <c r="A133" s="94"/>
      <c r="B133" s="94"/>
      <c r="C133" s="94"/>
      <c r="D133" s="81"/>
      <c r="E133" s="94"/>
      <c r="F133" s="94"/>
      <c r="H133" s="81"/>
    </row>
    <row r="134" ht="15.75" customHeight="1">
      <c r="A134" s="94"/>
      <c r="B134" s="94"/>
      <c r="C134" s="94"/>
      <c r="D134" s="81"/>
      <c r="E134" s="94"/>
      <c r="F134" s="94"/>
      <c r="H134" s="81"/>
    </row>
    <row r="135" ht="15.75" customHeight="1">
      <c r="A135" s="94"/>
      <c r="B135" s="94"/>
      <c r="C135" s="94"/>
      <c r="D135" s="81"/>
      <c r="E135" s="94"/>
      <c r="F135" s="94"/>
      <c r="H135" s="81"/>
    </row>
    <row r="136" ht="15.75" customHeight="1">
      <c r="A136" s="94"/>
      <c r="B136" s="94"/>
      <c r="C136" s="94"/>
      <c r="D136" s="81"/>
      <c r="E136" s="94"/>
      <c r="F136" s="94"/>
      <c r="H136" s="81"/>
    </row>
    <row r="137" ht="15.75" customHeight="1">
      <c r="A137" s="94"/>
      <c r="B137" s="94"/>
      <c r="C137" s="94"/>
      <c r="D137" s="81"/>
      <c r="E137" s="94"/>
      <c r="F137" s="94"/>
      <c r="H137" s="81"/>
    </row>
    <row r="138" ht="15.75" customHeight="1">
      <c r="A138" s="94"/>
      <c r="B138" s="94"/>
      <c r="C138" s="94"/>
      <c r="D138" s="81"/>
      <c r="E138" s="94"/>
      <c r="F138" s="94"/>
      <c r="H138" s="81"/>
    </row>
    <row r="139" ht="15.75" customHeight="1">
      <c r="A139" s="94"/>
      <c r="B139" s="94"/>
      <c r="C139" s="94"/>
      <c r="D139" s="81"/>
      <c r="E139" s="94"/>
      <c r="F139" s="94"/>
      <c r="H139" s="81"/>
    </row>
    <row r="140" ht="15.75" customHeight="1">
      <c r="A140" s="94"/>
      <c r="B140" s="94"/>
      <c r="C140" s="94"/>
      <c r="D140" s="81"/>
      <c r="E140" s="94"/>
      <c r="F140" s="94"/>
      <c r="H140" s="81"/>
    </row>
    <row r="141" ht="15.75" customHeight="1">
      <c r="A141" s="94"/>
      <c r="B141" s="94"/>
      <c r="C141" s="94"/>
      <c r="D141" s="81"/>
      <c r="E141" s="94"/>
      <c r="F141" s="94"/>
      <c r="H141" s="81"/>
    </row>
    <row r="142" ht="15.75" customHeight="1">
      <c r="A142" s="94"/>
      <c r="B142" s="94"/>
      <c r="C142" s="94"/>
      <c r="D142" s="81"/>
      <c r="E142" s="94"/>
      <c r="F142" s="94"/>
      <c r="H142" s="81"/>
    </row>
    <row r="143" ht="15.75" customHeight="1">
      <c r="A143" s="94"/>
      <c r="B143" s="94"/>
      <c r="C143" s="94"/>
      <c r="D143" s="81"/>
      <c r="E143" s="94"/>
      <c r="F143" s="94"/>
      <c r="H143" s="81"/>
    </row>
    <row r="144" ht="15.75" customHeight="1">
      <c r="A144" s="94"/>
      <c r="B144" s="94"/>
      <c r="C144" s="94"/>
      <c r="D144" s="81"/>
      <c r="E144" s="94"/>
      <c r="F144" s="94"/>
      <c r="H144" s="81"/>
    </row>
    <row r="145" ht="15.75" customHeight="1">
      <c r="A145" s="94"/>
      <c r="B145" s="94"/>
      <c r="C145" s="94"/>
      <c r="D145" s="81"/>
      <c r="E145" s="94"/>
      <c r="F145" s="94"/>
      <c r="H145" s="81"/>
    </row>
    <row r="146" ht="15.75" customHeight="1">
      <c r="A146" s="94"/>
      <c r="B146" s="94"/>
      <c r="C146" s="94"/>
      <c r="D146" s="81"/>
      <c r="E146" s="94"/>
      <c r="F146" s="94"/>
      <c r="H146" s="81"/>
    </row>
    <row r="147" ht="15.75" customHeight="1">
      <c r="A147" s="94"/>
      <c r="B147" s="94"/>
      <c r="C147" s="94"/>
      <c r="D147" s="81"/>
      <c r="E147" s="94"/>
      <c r="F147" s="94"/>
      <c r="H147" s="81"/>
    </row>
    <row r="148" ht="15.75" customHeight="1">
      <c r="A148" s="94"/>
      <c r="B148" s="94"/>
      <c r="C148" s="94"/>
      <c r="D148" s="81"/>
      <c r="E148" s="94"/>
      <c r="F148" s="94"/>
      <c r="H148" s="81"/>
    </row>
    <row r="149" ht="15.75" customHeight="1">
      <c r="A149" s="94"/>
      <c r="B149" s="94"/>
      <c r="C149" s="94"/>
      <c r="D149" s="81"/>
      <c r="E149" s="94"/>
      <c r="F149" s="94"/>
      <c r="H149" s="81"/>
    </row>
    <row r="150" ht="15.75" customHeight="1">
      <c r="A150" s="94"/>
      <c r="B150" s="94"/>
      <c r="C150" s="94"/>
      <c r="D150" s="81"/>
      <c r="E150" s="94"/>
      <c r="F150" s="94"/>
      <c r="H150" s="81"/>
    </row>
    <row r="151" ht="15.75" customHeight="1">
      <c r="A151" s="94"/>
      <c r="B151" s="94"/>
      <c r="C151" s="94"/>
      <c r="D151" s="81"/>
      <c r="E151" s="94"/>
      <c r="F151" s="94"/>
      <c r="H151" s="81"/>
    </row>
    <row r="152" ht="15.75" customHeight="1">
      <c r="A152" s="94"/>
      <c r="B152" s="94"/>
      <c r="C152" s="94"/>
      <c r="D152" s="81"/>
      <c r="E152" s="94"/>
      <c r="F152" s="94"/>
      <c r="H152" s="81"/>
    </row>
    <row r="153" ht="15.75" customHeight="1">
      <c r="A153" s="94"/>
      <c r="B153" s="94"/>
      <c r="C153" s="94"/>
      <c r="D153" s="81"/>
      <c r="E153" s="94"/>
      <c r="F153" s="94"/>
      <c r="H153" s="81"/>
    </row>
    <row r="154" ht="15.75" customHeight="1">
      <c r="A154" s="94"/>
      <c r="B154" s="94"/>
      <c r="C154" s="94"/>
      <c r="D154" s="81"/>
      <c r="E154" s="94"/>
      <c r="F154" s="94"/>
      <c r="H154" s="81"/>
    </row>
    <row r="155" ht="15.75" customHeight="1">
      <c r="A155" s="94"/>
      <c r="B155" s="94"/>
      <c r="C155" s="94"/>
      <c r="D155" s="81"/>
      <c r="E155" s="94"/>
      <c r="F155" s="94"/>
      <c r="H155" s="81"/>
    </row>
    <row r="156" ht="15.75" customHeight="1">
      <c r="A156" s="94"/>
      <c r="B156" s="94"/>
      <c r="C156" s="94"/>
      <c r="D156" s="81"/>
      <c r="E156" s="94"/>
      <c r="F156" s="94"/>
      <c r="H156" s="81"/>
    </row>
    <row r="157" ht="15.75" customHeight="1">
      <c r="A157" s="94"/>
      <c r="B157" s="94"/>
      <c r="C157" s="94"/>
      <c r="D157" s="81"/>
      <c r="E157" s="94"/>
      <c r="F157" s="94"/>
      <c r="H157" s="81"/>
    </row>
    <row r="158" ht="15.75" customHeight="1">
      <c r="A158" s="94"/>
      <c r="B158" s="94"/>
      <c r="C158" s="94"/>
      <c r="D158" s="81"/>
      <c r="E158" s="94"/>
      <c r="F158" s="94"/>
      <c r="H158" s="81"/>
    </row>
    <row r="159" ht="15.75" customHeight="1">
      <c r="A159" s="94"/>
      <c r="B159" s="94"/>
      <c r="C159" s="94"/>
      <c r="D159" s="81"/>
      <c r="E159" s="94"/>
      <c r="F159" s="94"/>
      <c r="H159" s="81"/>
    </row>
    <row r="160" ht="15.75" customHeight="1">
      <c r="A160" s="94"/>
      <c r="B160" s="94"/>
      <c r="C160" s="94"/>
      <c r="D160" s="81"/>
      <c r="E160" s="94"/>
      <c r="F160" s="94"/>
      <c r="H160" s="81"/>
    </row>
    <row r="161" ht="15.75" customHeight="1">
      <c r="A161" s="94"/>
      <c r="B161" s="94"/>
      <c r="C161" s="94"/>
      <c r="D161" s="81"/>
      <c r="E161" s="94"/>
      <c r="F161" s="94"/>
      <c r="H161" s="81"/>
    </row>
    <row r="162" ht="15.75" customHeight="1">
      <c r="A162" s="94"/>
      <c r="B162" s="94"/>
      <c r="C162" s="94"/>
      <c r="D162" s="81"/>
      <c r="E162" s="94"/>
      <c r="F162" s="94"/>
      <c r="H162" s="81"/>
    </row>
    <row r="163" ht="15.75" customHeight="1">
      <c r="A163" s="94"/>
      <c r="B163" s="94"/>
      <c r="C163" s="94"/>
      <c r="D163" s="81"/>
      <c r="E163" s="94"/>
      <c r="F163" s="94"/>
      <c r="H163" s="81"/>
    </row>
    <row r="164" ht="15.75" customHeight="1">
      <c r="A164" s="94"/>
      <c r="B164" s="94"/>
      <c r="C164" s="94"/>
      <c r="D164" s="81"/>
      <c r="E164" s="94"/>
      <c r="F164" s="94"/>
      <c r="H164" s="81"/>
    </row>
    <row r="165" ht="15.75" customHeight="1">
      <c r="A165" s="94"/>
      <c r="B165" s="94"/>
      <c r="C165" s="94"/>
      <c r="D165" s="81"/>
      <c r="E165" s="94"/>
      <c r="F165" s="94"/>
      <c r="H165" s="81"/>
    </row>
    <row r="166" ht="15.75" customHeight="1">
      <c r="A166" s="94"/>
      <c r="B166" s="94"/>
      <c r="C166" s="94"/>
      <c r="D166" s="81"/>
      <c r="E166" s="94"/>
      <c r="F166" s="94"/>
      <c r="H166" s="81"/>
    </row>
    <row r="167" ht="15.75" customHeight="1">
      <c r="A167" s="94"/>
      <c r="B167" s="94"/>
      <c r="C167" s="94"/>
      <c r="D167" s="81"/>
      <c r="E167" s="94"/>
      <c r="F167" s="94"/>
      <c r="H167" s="81"/>
    </row>
    <row r="168" ht="15.75" customHeight="1">
      <c r="A168" s="94"/>
      <c r="B168" s="94"/>
      <c r="C168" s="94"/>
      <c r="D168" s="81"/>
      <c r="E168" s="94"/>
      <c r="F168" s="94"/>
      <c r="H168" s="81"/>
    </row>
    <row r="169" ht="15.75" customHeight="1">
      <c r="A169" s="94"/>
      <c r="B169" s="94"/>
      <c r="C169" s="94"/>
      <c r="D169" s="81"/>
      <c r="E169" s="94"/>
      <c r="F169" s="94"/>
      <c r="H169" s="81"/>
    </row>
    <row r="170" ht="15.75" customHeight="1">
      <c r="A170" s="94"/>
      <c r="B170" s="94"/>
      <c r="C170" s="94"/>
      <c r="D170" s="81"/>
      <c r="E170" s="94"/>
      <c r="F170" s="94"/>
      <c r="H170" s="81"/>
    </row>
    <row r="171" ht="15.75" customHeight="1">
      <c r="A171" s="94"/>
      <c r="B171" s="94"/>
      <c r="C171" s="94"/>
      <c r="D171" s="81"/>
      <c r="E171" s="94"/>
      <c r="F171" s="94"/>
      <c r="H171" s="81"/>
    </row>
    <row r="172" ht="15.75" customHeight="1">
      <c r="A172" s="94"/>
      <c r="B172" s="94"/>
      <c r="C172" s="94"/>
      <c r="D172" s="81"/>
      <c r="E172" s="94"/>
      <c r="F172" s="94"/>
      <c r="H172" s="81"/>
    </row>
    <row r="173" ht="15.75" customHeight="1">
      <c r="A173" s="94"/>
      <c r="B173" s="94"/>
      <c r="C173" s="94"/>
      <c r="D173" s="81"/>
      <c r="E173" s="94"/>
      <c r="F173" s="94"/>
      <c r="H173" s="81"/>
    </row>
    <row r="174" ht="15.75" customHeight="1">
      <c r="A174" s="94"/>
      <c r="B174" s="94"/>
      <c r="C174" s="94"/>
      <c r="D174" s="81"/>
      <c r="E174" s="94"/>
      <c r="F174" s="94"/>
      <c r="H174" s="81"/>
    </row>
    <row r="175" ht="15.75" customHeight="1">
      <c r="A175" s="94"/>
      <c r="B175" s="94"/>
      <c r="C175" s="94"/>
      <c r="D175" s="81"/>
      <c r="E175" s="94"/>
      <c r="F175" s="94"/>
      <c r="H175" s="81"/>
    </row>
    <row r="176" ht="15.75" customHeight="1">
      <c r="A176" s="94"/>
      <c r="B176" s="94"/>
      <c r="C176" s="94"/>
      <c r="D176" s="81"/>
      <c r="E176" s="94"/>
      <c r="F176" s="94"/>
      <c r="H176" s="81"/>
    </row>
    <row r="177" ht="15.75" customHeight="1">
      <c r="A177" s="94"/>
      <c r="B177" s="94"/>
      <c r="C177" s="94"/>
      <c r="D177" s="81"/>
      <c r="E177" s="94"/>
      <c r="F177" s="94"/>
      <c r="H177" s="81"/>
    </row>
    <row r="178" ht="15.75" customHeight="1">
      <c r="A178" s="94"/>
      <c r="B178" s="94"/>
      <c r="C178" s="94"/>
      <c r="D178" s="81"/>
      <c r="E178" s="94"/>
      <c r="F178" s="94"/>
      <c r="H178" s="81"/>
    </row>
    <row r="179" ht="15.75" customHeight="1">
      <c r="A179" s="94"/>
      <c r="B179" s="94"/>
      <c r="C179" s="94"/>
      <c r="D179" s="81"/>
      <c r="E179" s="94"/>
      <c r="F179" s="94"/>
      <c r="H179" s="81"/>
    </row>
    <row r="180" ht="15.75" customHeight="1">
      <c r="A180" s="94"/>
      <c r="B180" s="94"/>
      <c r="C180" s="94"/>
      <c r="D180" s="81"/>
      <c r="E180" s="94"/>
      <c r="F180" s="94"/>
      <c r="H180" s="81"/>
    </row>
    <row r="181" ht="15.75" customHeight="1">
      <c r="A181" s="94"/>
      <c r="B181" s="94"/>
      <c r="C181" s="94"/>
      <c r="D181" s="81"/>
      <c r="E181" s="94"/>
      <c r="F181" s="94"/>
      <c r="H181" s="81"/>
    </row>
    <row r="182" ht="15.75" customHeight="1">
      <c r="A182" s="94"/>
      <c r="B182" s="94"/>
      <c r="C182" s="94"/>
      <c r="D182" s="81"/>
      <c r="E182" s="94"/>
      <c r="F182" s="94"/>
      <c r="H182" s="81"/>
    </row>
    <row r="183" ht="15.75" customHeight="1">
      <c r="A183" s="94"/>
      <c r="B183" s="94"/>
      <c r="C183" s="94"/>
      <c r="D183" s="81"/>
      <c r="E183" s="94"/>
      <c r="F183" s="94"/>
      <c r="H183" s="81"/>
    </row>
    <row r="184" ht="15.75" customHeight="1">
      <c r="A184" s="94"/>
      <c r="B184" s="94"/>
      <c r="C184" s="94"/>
      <c r="D184" s="81"/>
      <c r="E184" s="94"/>
      <c r="F184" s="94"/>
      <c r="H184" s="81"/>
    </row>
    <row r="185" ht="15.75" customHeight="1">
      <c r="A185" s="94"/>
      <c r="B185" s="94"/>
      <c r="C185" s="94"/>
      <c r="D185" s="81"/>
      <c r="E185" s="94"/>
      <c r="F185" s="94"/>
      <c r="H185" s="81"/>
    </row>
    <row r="186" ht="15.75" customHeight="1">
      <c r="A186" s="94"/>
      <c r="B186" s="94"/>
      <c r="C186" s="94"/>
      <c r="D186" s="81"/>
      <c r="E186" s="94"/>
      <c r="F186" s="94"/>
      <c r="H186" s="81"/>
    </row>
    <row r="187" ht="15.75" customHeight="1">
      <c r="A187" s="94"/>
      <c r="B187" s="94"/>
      <c r="C187" s="94"/>
      <c r="D187" s="81"/>
      <c r="E187" s="94"/>
      <c r="F187" s="94"/>
      <c r="H187" s="81"/>
    </row>
    <row r="188" ht="15.75" customHeight="1">
      <c r="A188" s="94"/>
      <c r="B188" s="94"/>
      <c r="C188" s="94"/>
      <c r="D188" s="81"/>
      <c r="E188" s="94"/>
      <c r="F188" s="94"/>
      <c r="H188" s="81"/>
    </row>
    <row r="189" ht="15.75" customHeight="1">
      <c r="A189" s="94"/>
      <c r="B189" s="94"/>
      <c r="C189" s="94"/>
      <c r="D189" s="81"/>
      <c r="E189" s="94"/>
      <c r="F189" s="94"/>
      <c r="H189" s="81"/>
    </row>
    <row r="190" ht="15.75" customHeight="1">
      <c r="A190" s="94"/>
      <c r="B190" s="94"/>
      <c r="C190" s="94"/>
      <c r="D190" s="81"/>
      <c r="E190" s="94"/>
      <c r="F190" s="94"/>
      <c r="H190" s="81"/>
    </row>
    <row r="191" ht="15.75" customHeight="1">
      <c r="A191" s="94"/>
      <c r="B191" s="94"/>
      <c r="C191" s="94"/>
      <c r="D191" s="81"/>
      <c r="E191" s="94"/>
      <c r="F191" s="94"/>
      <c r="H191" s="81"/>
    </row>
    <row r="192" ht="15.75" customHeight="1">
      <c r="A192" s="94"/>
      <c r="B192" s="94"/>
      <c r="C192" s="94"/>
      <c r="D192" s="81"/>
      <c r="E192" s="94"/>
      <c r="F192" s="94"/>
      <c r="H192" s="81"/>
    </row>
    <row r="193" ht="15.75" customHeight="1">
      <c r="A193" s="94"/>
      <c r="B193" s="94"/>
      <c r="C193" s="94"/>
      <c r="D193" s="81"/>
      <c r="E193" s="94"/>
      <c r="F193" s="94"/>
      <c r="H193" s="81"/>
    </row>
    <row r="194" ht="15.75" customHeight="1">
      <c r="A194" s="94"/>
      <c r="B194" s="94"/>
      <c r="C194" s="94"/>
      <c r="D194" s="81"/>
      <c r="E194" s="94"/>
      <c r="F194" s="94"/>
      <c r="H194" s="81"/>
    </row>
    <row r="195" ht="15.75" customHeight="1">
      <c r="A195" s="94"/>
      <c r="B195" s="94"/>
      <c r="C195" s="94"/>
      <c r="D195" s="81"/>
      <c r="E195" s="94"/>
      <c r="F195" s="94"/>
      <c r="H195" s="81"/>
    </row>
    <row r="196" ht="15.75" customHeight="1">
      <c r="A196" s="94"/>
      <c r="B196" s="94"/>
      <c r="C196" s="94"/>
      <c r="D196" s="81"/>
      <c r="E196" s="94"/>
      <c r="F196" s="94"/>
      <c r="H196" s="81"/>
    </row>
    <row r="197" ht="15.75" customHeight="1">
      <c r="A197" s="94"/>
      <c r="B197" s="94"/>
      <c r="C197" s="94"/>
      <c r="D197" s="81"/>
      <c r="E197" s="94"/>
      <c r="F197" s="94"/>
      <c r="H197" s="81"/>
    </row>
    <row r="198" ht="15.75" customHeight="1">
      <c r="A198" s="94"/>
      <c r="B198" s="94"/>
      <c r="C198" s="94"/>
      <c r="D198" s="81"/>
      <c r="E198" s="94"/>
      <c r="F198" s="94"/>
      <c r="H198" s="81"/>
    </row>
    <row r="199" ht="15.75" customHeight="1">
      <c r="A199" s="94"/>
      <c r="B199" s="94"/>
      <c r="C199" s="94"/>
      <c r="D199" s="81"/>
      <c r="E199" s="94"/>
      <c r="F199" s="94"/>
      <c r="H199" s="81"/>
    </row>
    <row r="200" ht="15.75" customHeight="1">
      <c r="A200" s="94"/>
      <c r="B200" s="94"/>
      <c r="C200" s="94"/>
      <c r="D200" s="81"/>
      <c r="E200" s="94"/>
      <c r="F200" s="94"/>
      <c r="H200" s="81"/>
    </row>
    <row r="201" ht="15.75" customHeight="1">
      <c r="A201" s="94"/>
      <c r="B201" s="94"/>
      <c r="C201" s="94"/>
      <c r="D201" s="81"/>
      <c r="E201" s="94"/>
      <c r="F201" s="94"/>
      <c r="H201" s="81"/>
    </row>
    <row r="202" ht="15.75" customHeight="1">
      <c r="A202" s="94"/>
      <c r="B202" s="94"/>
      <c r="C202" s="94"/>
      <c r="D202" s="81"/>
      <c r="E202" s="94"/>
      <c r="F202" s="94"/>
      <c r="H202" s="81"/>
    </row>
    <row r="203" ht="15.75" customHeight="1">
      <c r="A203" s="94"/>
      <c r="B203" s="94"/>
      <c r="C203" s="94"/>
      <c r="D203" s="81"/>
      <c r="E203" s="94"/>
      <c r="F203" s="94"/>
      <c r="H203" s="81"/>
    </row>
    <row r="204" ht="15.75" customHeight="1">
      <c r="A204" s="94"/>
      <c r="B204" s="94"/>
      <c r="C204" s="94"/>
      <c r="D204" s="81"/>
      <c r="E204" s="94"/>
      <c r="F204" s="94"/>
      <c r="H204" s="81"/>
    </row>
    <row r="205" ht="15.75" customHeight="1">
      <c r="A205" s="94"/>
      <c r="B205" s="94"/>
      <c r="C205" s="94"/>
      <c r="D205" s="81"/>
      <c r="E205" s="94"/>
      <c r="F205" s="94"/>
      <c r="H205" s="81"/>
    </row>
    <row r="206" ht="15.75" customHeight="1">
      <c r="A206" s="94"/>
      <c r="B206" s="94"/>
      <c r="C206" s="94"/>
      <c r="D206" s="81"/>
      <c r="E206" s="94"/>
      <c r="F206" s="94"/>
      <c r="H206" s="81"/>
    </row>
    <row r="207" ht="15.75" customHeight="1">
      <c r="A207" s="94"/>
      <c r="B207" s="94"/>
      <c r="C207" s="94"/>
      <c r="D207" s="81"/>
      <c r="E207" s="94"/>
      <c r="F207" s="94"/>
      <c r="H207" s="81"/>
    </row>
    <row r="208" ht="15.75" customHeight="1">
      <c r="A208" s="94"/>
      <c r="B208" s="94"/>
      <c r="C208" s="94"/>
      <c r="D208" s="81"/>
      <c r="E208" s="94"/>
      <c r="F208" s="94"/>
      <c r="H208" s="81"/>
    </row>
    <row r="209" ht="15.75" customHeight="1">
      <c r="A209" s="94"/>
      <c r="B209" s="94"/>
      <c r="C209" s="94"/>
      <c r="D209" s="81"/>
      <c r="E209" s="94"/>
      <c r="F209" s="94"/>
      <c r="H209" s="81"/>
    </row>
    <row r="210" ht="15.75" customHeight="1">
      <c r="A210" s="94"/>
      <c r="B210" s="94"/>
      <c r="C210" s="94"/>
      <c r="D210" s="81"/>
      <c r="E210" s="94"/>
      <c r="F210" s="94"/>
      <c r="H210" s="81"/>
    </row>
    <row r="211" ht="15.75" customHeight="1">
      <c r="A211" s="94"/>
      <c r="B211" s="94"/>
      <c r="C211" s="94"/>
      <c r="D211" s="81"/>
      <c r="E211" s="94"/>
      <c r="F211" s="94"/>
      <c r="H211" s="81"/>
    </row>
    <row r="212" ht="15.75" customHeight="1">
      <c r="A212" s="94"/>
      <c r="B212" s="94"/>
      <c r="C212" s="94"/>
      <c r="D212" s="81"/>
      <c r="E212" s="94"/>
      <c r="F212" s="94"/>
      <c r="H212" s="81"/>
    </row>
    <row r="213" ht="15.75" customHeight="1">
      <c r="A213" s="94"/>
      <c r="B213" s="94"/>
      <c r="C213" s="94"/>
      <c r="D213" s="81"/>
      <c r="E213" s="94"/>
      <c r="F213" s="94"/>
      <c r="H213" s="81"/>
    </row>
    <row r="214" ht="15.75" customHeight="1">
      <c r="A214" s="94"/>
      <c r="B214" s="94"/>
      <c r="C214" s="94"/>
      <c r="D214" s="81"/>
      <c r="E214" s="94"/>
      <c r="F214" s="94"/>
      <c r="H214" s="81"/>
    </row>
    <row r="215" ht="15.75" customHeight="1">
      <c r="A215" s="94"/>
      <c r="B215" s="94"/>
      <c r="C215" s="94"/>
      <c r="D215" s="81"/>
      <c r="E215" s="94"/>
      <c r="F215" s="94"/>
      <c r="H215" s="81"/>
    </row>
    <row r="216" ht="15.75" customHeight="1">
      <c r="A216" s="94"/>
      <c r="B216" s="94"/>
      <c r="C216" s="94"/>
      <c r="D216" s="81"/>
      <c r="E216" s="94"/>
      <c r="F216" s="94"/>
      <c r="H216" s="81"/>
    </row>
    <row r="217" ht="15.75" customHeight="1">
      <c r="A217" s="94"/>
      <c r="B217" s="94"/>
      <c r="C217" s="94"/>
      <c r="D217" s="81"/>
      <c r="E217" s="94"/>
      <c r="F217" s="94"/>
      <c r="H217" s="81"/>
    </row>
    <row r="218" ht="15.75" customHeight="1">
      <c r="A218" s="94"/>
      <c r="B218" s="94"/>
      <c r="C218" s="94"/>
      <c r="D218" s="81"/>
      <c r="E218" s="94"/>
      <c r="F218" s="94"/>
      <c r="H218" s="81"/>
    </row>
    <row r="219" ht="15.75" customHeight="1">
      <c r="A219" s="94"/>
      <c r="B219" s="94"/>
      <c r="C219" s="94"/>
      <c r="D219" s="81"/>
      <c r="E219" s="94"/>
      <c r="F219" s="94"/>
      <c r="H219" s="81"/>
    </row>
    <row r="220" ht="15.75" customHeight="1">
      <c r="A220" s="94"/>
      <c r="B220" s="94"/>
      <c r="C220" s="94"/>
      <c r="D220" s="81"/>
      <c r="E220" s="94"/>
      <c r="F220" s="94"/>
      <c r="H220" s="81"/>
    </row>
    <row r="221" ht="15.75" customHeight="1">
      <c r="A221" s="94"/>
      <c r="B221" s="94"/>
      <c r="C221" s="94"/>
      <c r="D221" s="81"/>
      <c r="E221" s="94"/>
      <c r="F221" s="94"/>
      <c r="H221" s="81"/>
    </row>
    <row r="222" ht="15.75" customHeight="1">
      <c r="A222" s="94"/>
      <c r="B222" s="94"/>
      <c r="C222" s="94"/>
      <c r="D222" s="81"/>
      <c r="E222" s="94"/>
      <c r="F222" s="94"/>
      <c r="H222" s="81"/>
    </row>
    <row r="223" ht="15.75" customHeight="1">
      <c r="A223" s="94"/>
      <c r="B223" s="94"/>
      <c r="C223" s="94"/>
      <c r="D223" s="81"/>
      <c r="E223" s="94"/>
      <c r="F223" s="94"/>
      <c r="H223" s="81"/>
    </row>
    <row r="224" ht="15.75" customHeight="1">
      <c r="A224" s="94"/>
      <c r="B224" s="94"/>
      <c r="C224" s="94"/>
      <c r="D224" s="81"/>
      <c r="E224" s="94"/>
      <c r="F224" s="94"/>
      <c r="H224" s="81"/>
    </row>
    <row r="225" ht="15.75" customHeight="1">
      <c r="A225" s="94"/>
      <c r="B225" s="94"/>
      <c r="C225" s="94"/>
      <c r="D225" s="81"/>
      <c r="E225" s="94"/>
      <c r="F225" s="94"/>
      <c r="H225" s="81"/>
    </row>
    <row r="226" ht="15.75" customHeight="1">
      <c r="A226" s="94"/>
      <c r="B226" s="94"/>
      <c r="C226" s="94"/>
      <c r="D226" s="81"/>
      <c r="E226" s="94"/>
      <c r="F226" s="94"/>
      <c r="H226" s="81"/>
    </row>
    <row r="227" ht="15.75" customHeight="1">
      <c r="A227" s="94"/>
      <c r="B227" s="94"/>
      <c r="C227" s="94"/>
      <c r="D227" s="81"/>
      <c r="E227" s="94"/>
      <c r="F227" s="94"/>
      <c r="H227" s="81"/>
    </row>
    <row r="228" ht="15.75" customHeight="1">
      <c r="A228" s="94"/>
      <c r="B228" s="94"/>
      <c r="C228" s="94"/>
      <c r="D228" s="81"/>
      <c r="E228" s="94"/>
      <c r="F228" s="94"/>
      <c r="H228" s="81"/>
    </row>
    <row r="229" ht="15.75" customHeight="1">
      <c r="A229" s="94"/>
      <c r="B229" s="94"/>
      <c r="C229" s="94"/>
      <c r="D229" s="81"/>
      <c r="E229" s="94"/>
      <c r="F229" s="94"/>
      <c r="H229" s="81"/>
    </row>
    <row r="230" ht="15.75" customHeight="1">
      <c r="A230" s="94"/>
      <c r="B230" s="94"/>
      <c r="C230" s="94"/>
      <c r="D230" s="81"/>
      <c r="E230" s="94"/>
      <c r="F230" s="94"/>
      <c r="H230" s="81"/>
    </row>
    <row r="231" ht="15.75" customHeight="1">
      <c r="A231" s="94"/>
      <c r="B231" s="94"/>
      <c r="C231" s="94"/>
      <c r="D231" s="81"/>
      <c r="E231" s="94"/>
      <c r="F231" s="94"/>
      <c r="H231" s="81"/>
    </row>
    <row r="232" ht="15.75" customHeight="1">
      <c r="A232" s="94"/>
      <c r="B232" s="94"/>
      <c r="C232" s="94"/>
      <c r="D232" s="81"/>
      <c r="E232" s="94"/>
      <c r="F232" s="94"/>
      <c r="H232" s="81"/>
    </row>
    <row r="233" ht="15.75" customHeight="1">
      <c r="A233" s="94"/>
      <c r="B233" s="94"/>
      <c r="C233" s="94"/>
      <c r="D233" s="81"/>
      <c r="E233" s="94"/>
      <c r="F233" s="94"/>
      <c r="H233" s="81"/>
    </row>
    <row r="234" ht="15.75" customHeight="1">
      <c r="A234" s="94"/>
      <c r="B234" s="94"/>
      <c r="C234" s="94"/>
      <c r="D234" s="81"/>
      <c r="E234" s="94"/>
      <c r="F234" s="94"/>
      <c r="H234" s="81"/>
    </row>
    <row r="235" ht="15.75" customHeight="1">
      <c r="A235" s="94"/>
      <c r="B235" s="94"/>
      <c r="C235" s="94"/>
      <c r="D235" s="81"/>
      <c r="E235" s="94"/>
      <c r="F235" s="94"/>
      <c r="H235" s="81"/>
    </row>
    <row r="236" ht="15.75" customHeight="1">
      <c r="A236" s="94"/>
      <c r="B236" s="94"/>
      <c r="C236" s="94"/>
      <c r="D236" s="81"/>
      <c r="E236" s="94"/>
      <c r="F236" s="94"/>
      <c r="H236" s="81"/>
    </row>
    <row r="237" ht="15.75" customHeight="1">
      <c r="A237" s="94"/>
      <c r="B237" s="94"/>
      <c r="C237" s="94"/>
      <c r="D237" s="81"/>
      <c r="E237" s="94"/>
      <c r="F237" s="94"/>
      <c r="H237" s="81"/>
    </row>
    <row r="238" ht="15.75" customHeight="1">
      <c r="A238" s="94"/>
      <c r="B238" s="94"/>
      <c r="C238" s="94"/>
      <c r="D238" s="81"/>
      <c r="E238" s="94"/>
      <c r="F238" s="94"/>
      <c r="H238" s="81"/>
    </row>
    <row r="239" ht="15.75" customHeight="1">
      <c r="A239" s="94"/>
      <c r="B239" s="94"/>
      <c r="C239" s="94"/>
      <c r="D239" s="81"/>
      <c r="E239" s="94"/>
      <c r="F239" s="94"/>
      <c r="H239" s="81"/>
    </row>
    <row r="240" ht="15.75" customHeight="1">
      <c r="A240" s="94"/>
      <c r="B240" s="94"/>
      <c r="C240" s="94"/>
      <c r="D240" s="81"/>
      <c r="E240" s="94"/>
      <c r="F240" s="94"/>
      <c r="H240" s="81"/>
    </row>
    <row r="241" ht="15.75" customHeight="1">
      <c r="A241" s="94"/>
      <c r="B241" s="94"/>
      <c r="C241" s="94"/>
      <c r="D241" s="81"/>
      <c r="E241" s="94"/>
      <c r="F241" s="94"/>
      <c r="H241" s="81"/>
    </row>
    <row r="242" ht="15.75" customHeight="1">
      <c r="A242" s="94"/>
      <c r="B242" s="94"/>
      <c r="C242" s="94"/>
      <c r="D242" s="81"/>
      <c r="E242" s="94"/>
      <c r="F242" s="94"/>
      <c r="H242" s="81"/>
    </row>
    <row r="243" ht="15.75" customHeight="1">
      <c r="A243" s="94"/>
      <c r="B243" s="94"/>
      <c r="C243" s="94"/>
      <c r="D243" s="81"/>
      <c r="E243" s="94"/>
      <c r="F243" s="94"/>
      <c r="H243" s="81"/>
    </row>
    <row r="244" ht="15.75" customHeight="1">
      <c r="A244" s="94"/>
      <c r="B244" s="94"/>
      <c r="C244" s="94"/>
      <c r="D244" s="81"/>
      <c r="E244" s="94"/>
      <c r="F244" s="94"/>
      <c r="H244" s="81"/>
    </row>
    <row r="245" ht="15.75" customHeight="1">
      <c r="A245" s="94"/>
      <c r="B245" s="94"/>
      <c r="C245" s="94"/>
      <c r="D245" s="81"/>
      <c r="E245" s="94"/>
      <c r="F245" s="94"/>
      <c r="H245" s="81"/>
    </row>
    <row r="246" ht="15.75" customHeight="1">
      <c r="A246" s="94"/>
      <c r="B246" s="94"/>
      <c r="C246" s="94"/>
      <c r="D246" s="81"/>
      <c r="E246" s="94"/>
      <c r="F246" s="94"/>
      <c r="H246" s="81"/>
    </row>
    <row r="247" ht="15.75" customHeight="1">
      <c r="A247" s="94"/>
      <c r="B247" s="94"/>
      <c r="C247" s="94"/>
      <c r="D247" s="81"/>
      <c r="E247" s="94"/>
      <c r="F247" s="94"/>
      <c r="H247" s="81"/>
    </row>
    <row r="248" ht="15.75" customHeight="1">
      <c r="A248" s="94"/>
      <c r="B248" s="94"/>
      <c r="C248" s="94"/>
      <c r="D248" s="81"/>
      <c r="E248" s="94"/>
      <c r="F248" s="94"/>
      <c r="H248" s="81"/>
    </row>
    <row r="249" ht="15.75" customHeight="1">
      <c r="A249" s="94"/>
      <c r="B249" s="94"/>
      <c r="C249" s="94"/>
      <c r="D249" s="81"/>
      <c r="E249" s="94"/>
      <c r="F249" s="94"/>
      <c r="H249" s="81"/>
    </row>
    <row r="250" ht="15.75" customHeight="1">
      <c r="A250" s="94"/>
      <c r="B250" s="94"/>
      <c r="C250" s="94"/>
      <c r="D250" s="81"/>
      <c r="E250" s="94"/>
      <c r="F250" s="94"/>
      <c r="H250" s="81"/>
    </row>
    <row r="251" ht="15.75" customHeight="1">
      <c r="A251" s="94"/>
      <c r="B251" s="94"/>
      <c r="C251" s="94"/>
      <c r="D251" s="81"/>
      <c r="E251" s="94"/>
      <c r="F251" s="94"/>
      <c r="H251" s="81"/>
    </row>
    <row r="252" ht="15.75" customHeight="1">
      <c r="A252" s="94"/>
      <c r="B252" s="94"/>
      <c r="C252" s="94"/>
      <c r="D252" s="81"/>
      <c r="E252" s="94"/>
      <c r="F252" s="94"/>
      <c r="H252" s="81"/>
    </row>
    <row r="253" ht="15.75" customHeight="1">
      <c r="A253" s="94"/>
      <c r="B253" s="94"/>
      <c r="C253" s="94"/>
      <c r="D253" s="81"/>
      <c r="E253" s="94"/>
      <c r="F253" s="94"/>
      <c r="H253" s="81"/>
    </row>
    <row r="254" ht="15.75" customHeight="1">
      <c r="A254" s="94"/>
      <c r="B254" s="94"/>
      <c r="C254" s="94"/>
      <c r="D254" s="81"/>
      <c r="E254" s="94"/>
      <c r="F254" s="94"/>
      <c r="H254" s="81"/>
    </row>
    <row r="255" ht="15.75" customHeight="1">
      <c r="A255" s="94"/>
      <c r="B255" s="94"/>
      <c r="C255" s="94"/>
      <c r="D255" s="81"/>
      <c r="E255" s="94"/>
      <c r="F255" s="94"/>
      <c r="H255" s="81"/>
    </row>
    <row r="256" ht="15.75" customHeight="1">
      <c r="A256" s="94"/>
      <c r="B256" s="94"/>
      <c r="C256" s="94"/>
      <c r="D256" s="81"/>
      <c r="E256" s="94"/>
      <c r="F256" s="94"/>
      <c r="H256" s="81"/>
    </row>
    <row r="257" ht="15.75" customHeight="1">
      <c r="A257" s="94"/>
      <c r="B257" s="94"/>
      <c r="C257" s="94"/>
      <c r="D257" s="81"/>
      <c r="E257" s="94"/>
      <c r="F257" s="94"/>
      <c r="H257" s="81"/>
    </row>
    <row r="258" ht="15.75" customHeight="1">
      <c r="A258" s="94"/>
      <c r="B258" s="94"/>
      <c r="C258" s="94"/>
      <c r="D258" s="81"/>
      <c r="E258" s="94"/>
      <c r="F258" s="94"/>
      <c r="H258" s="81"/>
    </row>
    <row r="259" ht="15.75" customHeight="1">
      <c r="A259" s="94"/>
      <c r="B259" s="94"/>
      <c r="C259" s="94"/>
      <c r="D259" s="81"/>
      <c r="E259" s="94"/>
      <c r="F259" s="94"/>
      <c r="H259" s="81"/>
    </row>
    <row r="260" ht="15.75" customHeight="1">
      <c r="A260" s="94"/>
      <c r="B260" s="94"/>
      <c r="C260" s="94"/>
      <c r="D260" s="81"/>
      <c r="E260" s="94"/>
      <c r="F260" s="94"/>
      <c r="H260" s="81"/>
    </row>
    <row r="261" ht="15.75" customHeight="1">
      <c r="A261" s="94"/>
      <c r="B261" s="94"/>
      <c r="C261" s="94"/>
      <c r="D261" s="81"/>
      <c r="E261" s="94"/>
      <c r="F261" s="94"/>
      <c r="H261" s="81"/>
    </row>
    <row r="262" ht="15.75" customHeight="1">
      <c r="A262" s="94"/>
      <c r="B262" s="94"/>
      <c r="C262" s="94"/>
      <c r="D262" s="81"/>
      <c r="E262" s="94"/>
      <c r="F262" s="94"/>
      <c r="H262" s="81"/>
    </row>
    <row r="263" ht="15.75" customHeight="1">
      <c r="A263" s="94"/>
      <c r="B263" s="94"/>
      <c r="C263" s="94"/>
      <c r="D263" s="81"/>
      <c r="E263" s="94"/>
      <c r="F263" s="94"/>
      <c r="H263" s="81"/>
    </row>
    <row r="264" ht="15.75" customHeight="1">
      <c r="A264" s="94"/>
      <c r="B264" s="94"/>
      <c r="C264" s="94"/>
      <c r="D264" s="81"/>
      <c r="E264" s="94"/>
      <c r="F264" s="94"/>
      <c r="H264" s="81"/>
    </row>
    <row r="265" ht="15.75" customHeight="1">
      <c r="A265" s="94"/>
      <c r="B265" s="94"/>
      <c r="C265" s="94"/>
      <c r="D265" s="81"/>
      <c r="E265" s="94"/>
      <c r="F265" s="94"/>
      <c r="H265" s="81"/>
    </row>
    <row r="266" ht="15.75" customHeight="1">
      <c r="A266" s="94"/>
      <c r="B266" s="94"/>
      <c r="C266" s="94"/>
      <c r="D266" s="81"/>
      <c r="E266" s="94"/>
      <c r="F266" s="94"/>
      <c r="H266" s="81"/>
    </row>
    <row r="267" ht="15.75" customHeight="1">
      <c r="A267" s="94"/>
      <c r="B267" s="94"/>
      <c r="C267" s="94"/>
      <c r="D267" s="81"/>
      <c r="E267" s="94"/>
      <c r="F267" s="94"/>
      <c r="H267" s="81"/>
    </row>
    <row r="268" ht="15.75" customHeight="1">
      <c r="A268" s="94"/>
      <c r="B268" s="94"/>
      <c r="C268" s="94"/>
      <c r="D268" s="81"/>
      <c r="E268" s="94"/>
      <c r="F268" s="94"/>
      <c r="H268" s="81"/>
    </row>
    <row r="269" ht="15.75" customHeight="1">
      <c r="A269" s="94"/>
      <c r="B269" s="94"/>
      <c r="C269" s="94"/>
      <c r="D269" s="81"/>
      <c r="E269" s="94"/>
      <c r="F269" s="94"/>
      <c r="H269" s="81"/>
    </row>
    <row r="270" ht="15.75" customHeight="1">
      <c r="A270" s="94"/>
      <c r="B270" s="94"/>
      <c r="C270" s="94"/>
      <c r="D270" s="81"/>
      <c r="E270" s="94"/>
      <c r="F270" s="94"/>
      <c r="H270" s="81"/>
    </row>
    <row r="271" ht="15.75" customHeight="1">
      <c r="A271" s="94"/>
      <c r="B271" s="94"/>
      <c r="C271" s="94"/>
      <c r="D271" s="81"/>
      <c r="E271" s="94"/>
      <c r="F271" s="94"/>
      <c r="H271" s="81"/>
    </row>
    <row r="272" ht="15.75" customHeight="1">
      <c r="A272" s="94"/>
      <c r="B272" s="94"/>
      <c r="C272" s="94"/>
      <c r="D272" s="81"/>
      <c r="E272" s="94"/>
      <c r="F272" s="94"/>
      <c r="H272" s="81"/>
    </row>
    <row r="273" ht="15.75" customHeight="1">
      <c r="A273" s="94"/>
      <c r="B273" s="94"/>
      <c r="C273" s="94"/>
      <c r="D273" s="81"/>
      <c r="E273" s="94"/>
      <c r="F273" s="94"/>
      <c r="H273" s="81"/>
    </row>
    <row r="274" ht="15.75" customHeight="1">
      <c r="A274" s="94"/>
      <c r="B274" s="94"/>
      <c r="C274" s="94"/>
      <c r="D274" s="81"/>
      <c r="E274" s="94"/>
      <c r="F274" s="94"/>
      <c r="H274" s="81"/>
    </row>
    <row r="275" ht="15.75" customHeight="1">
      <c r="A275" s="94"/>
      <c r="B275" s="94"/>
      <c r="C275" s="94"/>
      <c r="D275" s="81"/>
      <c r="E275" s="94"/>
      <c r="F275" s="94"/>
      <c r="H275" s="81"/>
    </row>
    <row r="276" ht="15.75" customHeight="1">
      <c r="A276" s="94"/>
      <c r="B276" s="94"/>
      <c r="C276" s="94"/>
      <c r="D276" s="81"/>
      <c r="E276" s="94"/>
      <c r="F276" s="94"/>
      <c r="H276" s="81"/>
    </row>
    <row r="277" ht="15.75" customHeight="1">
      <c r="A277" s="94"/>
      <c r="B277" s="94"/>
      <c r="C277" s="94"/>
      <c r="D277" s="81"/>
      <c r="E277" s="94"/>
      <c r="F277" s="94"/>
      <c r="H277" s="81"/>
    </row>
    <row r="278" ht="15.75" customHeight="1">
      <c r="A278" s="94"/>
      <c r="B278" s="94"/>
      <c r="C278" s="94"/>
      <c r="D278" s="81"/>
      <c r="E278" s="94"/>
      <c r="F278" s="94"/>
      <c r="H278" s="81"/>
    </row>
    <row r="279" ht="15.75" customHeight="1">
      <c r="A279" s="94"/>
      <c r="B279" s="94"/>
      <c r="C279" s="94"/>
      <c r="D279" s="81"/>
      <c r="E279" s="94"/>
      <c r="F279" s="94"/>
      <c r="H279" s="81"/>
    </row>
    <row r="280" ht="15.75" customHeight="1">
      <c r="A280" s="94"/>
      <c r="B280" s="94"/>
      <c r="C280" s="94"/>
      <c r="D280" s="81"/>
      <c r="E280" s="94"/>
      <c r="F280" s="94"/>
      <c r="H280" s="81"/>
    </row>
    <row r="281" ht="15.75" customHeight="1">
      <c r="A281" s="94"/>
      <c r="B281" s="94"/>
      <c r="C281" s="94"/>
      <c r="D281" s="81"/>
      <c r="E281" s="94"/>
      <c r="F281" s="94"/>
      <c r="H281" s="81"/>
    </row>
    <row r="282" ht="15.75" customHeight="1">
      <c r="A282" s="94"/>
      <c r="B282" s="94"/>
      <c r="C282" s="94"/>
      <c r="D282" s="81"/>
      <c r="E282" s="94"/>
      <c r="F282" s="94"/>
      <c r="H282" s="81"/>
    </row>
    <row r="283" ht="15.75" customHeight="1">
      <c r="A283" s="94"/>
      <c r="B283" s="94"/>
      <c r="C283" s="94"/>
      <c r="D283" s="81"/>
      <c r="E283" s="94"/>
      <c r="F283" s="94"/>
      <c r="H283" s="81"/>
    </row>
    <row r="284" ht="15.75" customHeight="1">
      <c r="A284" s="94"/>
      <c r="B284" s="94"/>
      <c r="C284" s="94"/>
      <c r="D284" s="81"/>
      <c r="E284" s="94"/>
      <c r="F284" s="94"/>
      <c r="H284" s="81"/>
    </row>
    <row r="285" ht="15.75" customHeight="1">
      <c r="A285" s="94"/>
      <c r="B285" s="94"/>
      <c r="C285" s="94"/>
      <c r="D285" s="81"/>
      <c r="E285" s="94"/>
      <c r="F285" s="94"/>
      <c r="H285" s="81"/>
    </row>
    <row r="286" ht="15.75" customHeight="1">
      <c r="A286" s="94"/>
      <c r="B286" s="94"/>
      <c r="C286" s="94"/>
      <c r="D286" s="81"/>
      <c r="E286" s="94"/>
      <c r="F286" s="94"/>
      <c r="H286" s="81"/>
    </row>
    <row r="287" ht="15.75" customHeight="1">
      <c r="A287" s="94"/>
      <c r="B287" s="94"/>
      <c r="C287" s="94"/>
      <c r="D287" s="81"/>
      <c r="E287" s="94"/>
      <c r="F287" s="94"/>
      <c r="H287" s="81"/>
    </row>
    <row r="288" ht="15.75" customHeight="1">
      <c r="A288" s="94"/>
      <c r="B288" s="94"/>
      <c r="C288" s="94"/>
      <c r="D288" s="81"/>
      <c r="E288" s="94"/>
      <c r="F288" s="94"/>
      <c r="H288" s="81"/>
    </row>
    <row r="289" ht="15.75" customHeight="1">
      <c r="A289" s="94"/>
      <c r="B289" s="94"/>
      <c r="C289" s="94"/>
      <c r="D289" s="81"/>
      <c r="E289" s="94"/>
      <c r="F289" s="94"/>
      <c r="H289" s="81"/>
    </row>
    <row r="290" ht="15.75" customHeight="1">
      <c r="A290" s="94"/>
      <c r="B290" s="94"/>
      <c r="C290" s="94"/>
      <c r="D290" s="81"/>
      <c r="E290" s="94"/>
      <c r="F290" s="94"/>
      <c r="H290" s="81"/>
    </row>
    <row r="291" ht="15.75" customHeight="1">
      <c r="A291" s="94"/>
      <c r="B291" s="94"/>
      <c r="C291" s="94"/>
      <c r="D291" s="81"/>
      <c r="E291" s="94"/>
      <c r="F291" s="94"/>
      <c r="H291" s="81"/>
    </row>
    <row r="292" ht="15.75" customHeight="1">
      <c r="A292" s="94"/>
      <c r="B292" s="94"/>
      <c r="C292" s="94"/>
      <c r="D292" s="81"/>
      <c r="E292" s="94"/>
      <c r="F292" s="94"/>
      <c r="H292" s="81"/>
    </row>
    <row r="293" ht="15.75" customHeight="1">
      <c r="A293" s="94"/>
      <c r="B293" s="94"/>
      <c r="C293" s="94"/>
      <c r="D293" s="81"/>
      <c r="E293" s="94"/>
      <c r="F293" s="94"/>
      <c r="H293" s="81"/>
    </row>
    <row r="294" ht="15.75" customHeight="1">
      <c r="A294" s="94"/>
      <c r="B294" s="94"/>
      <c r="C294" s="94"/>
      <c r="D294" s="81"/>
      <c r="E294" s="94"/>
      <c r="F294" s="94"/>
      <c r="H294" s="81"/>
    </row>
    <row r="295" ht="15.75" customHeight="1">
      <c r="A295" s="94"/>
      <c r="B295" s="94"/>
      <c r="C295" s="94"/>
      <c r="D295" s="81"/>
      <c r="E295" s="94"/>
      <c r="F295" s="94"/>
      <c r="H295" s="81"/>
    </row>
    <row r="296" ht="15.75" customHeight="1">
      <c r="A296" s="94"/>
      <c r="B296" s="94"/>
      <c r="C296" s="94"/>
      <c r="D296" s="81"/>
      <c r="E296" s="94"/>
      <c r="F296" s="94"/>
      <c r="H296" s="81"/>
    </row>
    <row r="297" ht="15.75" customHeight="1">
      <c r="A297" s="94"/>
      <c r="B297" s="94"/>
      <c r="C297" s="94"/>
      <c r="D297" s="81"/>
      <c r="E297" s="94"/>
      <c r="F297" s="94"/>
      <c r="H297" s="81"/>
    </row>
    <row r="298" ht="15.75" customHeight="1">
      <c r="A298" s="94"/>
      <c r="B298" s="94"/>
      <c r="C298" s="94"/>
      <c r="D298" s="81"/>
      <c r="E298" s="94"/>
      <c r="F298" s="94"/>
      <c r="H298" s="81"/>
    </row>
    <row r="299" ht="15.75" customHeight="1">
      <c r="A299" s="94"/>
      <c r="B299" s="94"/>
      <c r="C299" s="94"/>
      <c r="D299" s="81"/>
      <c r="E299" s="94"/>
      <c r="F299" s="94"/>
      <c r="H299" s="81"/>
    </row>
    <row r="300" ht="15.75" customHeight="1">
      <c r="A300" s="94"/>
      <c r="B300" s="94"/>
      <c r="C300" s="94"/>
      <c r="D300" s="81"/>
      <c r="E300" s="94"/>
      <c r="F300" s="94"/>
      <c r="H300" s="81"/>
    </row>
    <row r="301" ht="15.75" customHeight="1">
      <c r="A301" s="94"/>
      <c r="B301" s="94"/>
      <c r="C301" s="94"/>
      <c r="D301" s="81"/>
      <c r="E301" s="94"/>
      <c r="F301" s="94"/>
      <c r="H301" s="81"/>
    </row>
    <row r="302" ht="15.75" customHeight="1">
      <c r="A302" s="94"/>
      <c r="B302" s="94"/>
      <c r="C302" s="94"/>
      <c r="D302" s="81"/>
      <c r="E302" s="94"/>
      <c r="F302" s="94"/>
      <c r="H302" s="81"/>
    </row>
    <row r="303" ht="15.75" customHeight="1">
      <c r="A303" s="94"/>
      <c r="B303" s="94"/>
      <c r="C303" s="94"/>
      <c r="D303" s="81"/>
      <c r="E303" s="94"/>
      <c r="F303" s="94"/>
      <c r="H303" s="81"/>
    </row>
    <row r="304" ht="15.75" customHeight="1">
      <c r="A304" s="94"/>
      <c r="B304" s="94"/>
      <c r="C304" s="94"/>
      <c r="D304" s="81"/>
      <c r="E304" s="94"/>
      <c r="F304" s="94"/>
      <c r="H304" s="81"/>
    </row>
    <row r="305" ht="15.75" customHeight="1">
      <c r="A305" s="94"/>
      <c r="B305" s="94"/>
      <c r="C305" s="94"/>
      <c r="D305" s="81"/>
      <c r="E305" s="94"/>
      <c r="F305" s="94"/>
      <c r="H305" s="81"/>
    </row>
    <row r="306" ht="15.75" customHeight="1">
      <c r="A306" s="94"/>
      <c r="B306" s="94"/>
      <c r="C306" s="94"/>
      <c r="D306" s="81"/>
      <c r="E306" s="94"/>
      <c r="F306" s="94"/>
      <c r="H306" s="81"/>
    </row>
    <row r="307" ht="15.75" customHeight="1">
      <c r="A307" s="94"/>
      <c r="B307" s="94"/>
      <c r="C307" s="94"/>
      <c r="D307" s="81"/>
      <c r="E307" s="94"/>
      <c r="F307" s="94"/>
      <c r="H307" s="81"/>
    </row>
    <row r="308" ht="15.75" customHeight="1">
      <c r="A308" s="94"/>
      <c r="B308" s="94"/>
      <c r="C308" s="94"/>
      <c r="D308" s="81"/>
      <c r="E308" s="94"/>
      <c r="F308" s="94"/>
      <c r="H308" s="81"/>
    </row>
    <row r="309" ht="15.75" customHeight="1">
      <c r="A309" s="94"/>
      <c r="B309" s="94"/>
      <c r="C309" s="94"/>
      <c r="D309" s="81"/>
      <c r="E309" s="94"/>
      <c r="F309" s="94"/>
      <c r="H309" s="81"/>
    </row>
    <row r="310" ht="15.75" customHeight="1">
      <c r="A310" s="94"/>
      <c r="B310" s="94"/>
      <c r="C310" s="94"/>
      <c r="D310" s="81"/>
      <c r="E310" s="94"/>
      <c r="F310" s="94"/>
      <c r="H310" s="81"/>
    </row>
    <row r="311" ht="15.75" customHeight="1">
      <c r="A311" s="94"/>
      <c r="B311" s="94"/>
      <c r="C311" s="94"/>
      <c r="D311" s="81"/>
      <c r="E311" s="94"/>
      <c r="F311" s="94"/>
      <c r="H311" s="81"/>
    </row>
    <row r="312" ht="15.75" customHeight="1">
      <c r="A312" s="94"/>
      <c r="B312" s="94"/>
      <c r="C312" s="94"/>
      <c r="D312" s="81"/>
      <c r="E312" s="94"/>
      <c r="F312" s="94"/>
      <c r="H312" s="81"/>
    </row>
    <row r="313" ht="15.75" customHeight="1">
      <c r="A313" s="94"/>
      <c r="B313" s="94"/>
      <c r="C313" s="94"/>
      <c r="D313" s="81"/>
      <c r="E313" s="94"/>
      <c r="F313" s="94"/>
      <c r="H313" s="81"/>
    </row>
    <row r="314" ht="15.75" customHeight="1">
      <c r="A314" s="94"/>
      <c r="B314" s="94"/>
      <c r="C314" s="94"/>
      <c r="D314" s="81"/>
      <c r="E314" s="94"/>
      <c r="F314" s="94"/>
      <c r="H314" s="81"/>
    </row>
    <row r="315" ht="15.75" customHeight="1">
      <c r="A315" s="94"/>
      <c r="B315" s="94"/>
      <c r="C315" s="94"/>
      <c r="D315" s="81"/>
      <c r="E315" s="94"/>
      <c r="F315" s="94"/>
      <c r="H315" s="81"/>
    </row>
    <row r="316" ht="15.75" customHeight="1">
      <c r="A316" s="94"/>
      <c r="B316" s="94"/>
      <c r="C316" s="94"/>
      <c r="D316" s="81"/>
      <c r="E316" s="94"/>
      <c r="F316" s="94"/>
      <c r="H316" s="81"/>
    </row>
    <row r="317" ht="15.75" customHeight="1">
      <c r="A317" s="94"/>
      <c r="B317" s="94"/>
      <c r="C317" s="94"/>
      <c r="D317" s="81"/>
      <c r="E317" s="94"/>
      <c r="F317" s="94"/>
      <c r="H317" s="81"/>
    </row>
    <row r="318" ht="15.75" customHeight="1">
      <c r="A318" s="94"/>
      <c r="B318" s="94"/>
      <c r="C318" s="94"/>
      <c r="D318" s="81"/>
      <c r="E318" s="94"/>
      <c r="F318" s="94"/>
      <c r="H318" s="81"/>
    </row>
    <row r="319" ht="15.75" customHeight="1">
      <c r="A319" s="94"/>
      <c r="B319" s="94"/>
      <c r="C319" s="94"/>
      <c r="D319" s="81"/>
      <c r="E319" s="94"/>
      <c r="F319" s="94"/>
      <c r="H319" s="81"/>
    </row>
    <row r="320" ht="15.75" customHeight="1">
      <c r="A320" s="94"/>
      <c r="B320" s="94"/>
      <c r="C320" s="94"/>
      <c r="D320" s="81"/>
      <c r="E320" s="94"/>
      <c r="F320" s="94"/>
      <c r="H320" s="81"/>
    </row>
    <row r="321" ht="15.75" customHeight="1">
      <c r="A321" s="94"/>
      <c r="B321" s="94"/>
      <c r="C321" s="94"/>
      <c r="D321" s="81"/>
      <c r="E321" s="94"/>
      <c r="F321" s="94"/>
      <c r="H321" s="81"/>
    </row>
    <row r="322" ht="15.75" customHeight="1">
      <c r="A322" s="94"/>
      <c r="B322" s="94"/>
      <c r="C322" s="94"/>
      <c r="D322" s="81"/>
      <c r="E322" s="94"/>
      <c r="F322" s="94"/>
      <c r="H322" s="81"/>
    </row>
    <row r="323" ht="15.75" customHeight="1">
      <c r="A323" s="94"/>
      <c r="B323" s="94"/>
      <c r="C323" s="94"/>
      <c r="D323" s="81"/>
      <c r="E323" s="94"/>
      <c r="F323" s="94"/>
      <c r="H323" s="81"/>
    </row>
    <row r="324" ht="15.75" customHeight="1">
      <c r="A324" s="94"/>
      <c r="B324" s="94"/>
      <c r="C324" s="94"/>
      <c r="D324" s="81"/>
      <c r="E324" s="94"/>
      <c r="F324" s="94"/>
      <c r="H324" s="81"/>
    </row>
    <row r="325" ht="15.75" customHeight="1">
      <c r="A325" s="94"/>
      <c r="B325" s="94"/>
      <c r="C325" s="94"/>
      <c r="D325" s="81"/>
      <c r="E325" s="94"/>
      <c r="F325" s="94"/>
      <c r="H325" s="81"/>
    </row>
    <row r="326" ht="15.75" customHeight="1">
      <c r="A326" s="94"/>
      <c r="B326" s="94"/>
      <c r="C326" s="94"/>
      <c r="D326" s="81"/>
      <c r="E326" s="94"/>
      <c r="F326" s="94"/>
      <c r="H326" s="81"/>
    </row>
    <row r="327" ht="15.75" customHeight="1">
      <c r="A327" s="94"/>
      <c r="B327" s="94"/>
      <c r="C327" s="94"/>
      <c r="D327" s="81"/>
      <c r="E327" s="94"/>
      <c r="F327" s="94"/>
      <c r="H327" s="81"/>
    </row>
    <row r="328" ht="15.75" customHeight="1">
      <c r="A328" s="94"/>
      <c r="B328" s="94"/>
      <c r="C328" s="94"/>
      <c r="D328" s="81"/>
      <c r="E328" s="94"/>
      <c r="F328" s="94"/>
      <c r="H328" s="81"/>
    </row>
    <row r="329" ht="15.75" customHeight="1">
      <c r="A329" s="94"/>
      <c r="B329" s="94"/>
      <c r="C329" s="94"/>
      <c r="D329" s="81"/>
      <c r="E329" s="94"/>
      <c r="F329" s="94"/>
      <c r="H329" s="81"/>
    </row>
    <row r="330" ht="15.75" customHeight="1">
      <c r="A330" s="94"/>
      <c r="B330" s="94"/>
      <c r="C330" s="94"/>
      <c r="D330" s="81"/>
      <c r="E330" s="94"/>
      <c r="F330" s="94"/>
      <c r="H330" s="81"/>
    </row>
    <row r="331" ht="15.75" customHeight="1">
      <c r="A331" s="94"/>
      <c r="B331" s="94"/>
      <c r="C331" s="94"/>
      <c r="D331" s="81"/>
      <c r="E331" s="94"/>
      <c r="F331" s="94"/>
      <c r="H331" s="81"/>
    </row>
    <row r="332" ht="15.75" customHeight="1">
      <c r="A332" s="94"/>
      <c r="B332" s="94"/>
      <c r="C332" s="94"/>
      <c r="D332" s="81"/>
      <c r="E332" s="94"/>
      <c r="F332" s="94"/>
      <c r="H332" s="81"/>
    </row>
    <row r="333" ht="15.75" customHeight="1">
      <c r="A333" s="94"/>
      <c r="B333" s="94"/>
      <c r="C333" s="94"/>
      <c r="D333" s="81"/>
      <c r="E333" s="94"/>
      <c r="F333" s="94"/>
      <c r="H333" s="81"/>
    </row>
    <row r="334" ht="15.75" customHeight="1">
      <c r="A334" s="94"/>
      <c r="B334" s="94"/>
      <c r="C334" s="94"/>
      <c r="D334" s="81"/>
      <c r="E334" s="94"/>
      <c r="F334" s="94"/>
      <c r="H334" s="81"/>
    </row>
    <row r="335" ht="15.75" customHeight="1">
      <c r="A335" s="94"/>
      <c r="B335" s="94"/>
      <c r="C335" s="94"/>
      <c r="D335" s="81"/>
      <c r="E335" s="94"/>
      <c r="F335" s="94"/>
      <c r="H335" s="81"/>
    </row>
    <row r="336" ht="15.75" customHeight="1">
      <c r="A336" s="94"/>
      <c r="B336" s="94"/>
      <c r="C336" s="94"/>
      <c r="D336" s="81"/>
      <c r="E336" s="94"/>
      <c r="F336" s="94"/>
      <c r="H336" s="81"/>
    </row>
    <row r="337" ht="15.75" customHeight="1">
      <c r="A337" s="94"/>
      <c r="B337" s="94"/>
      <c r="C337" s="94"/>
      <c r="D337" s="81"/>
      <c r="E337" s="94"/>
      <c r="F337" s="94"/>
      <c r="H337" s="81"/>
    </row>
    <row r="338" ht="15.75" customHeight="1">
      <c r="A338" s="94"/>
      <c r="B338" s="94"/>
      <c r="C338" s="94"/>
      <c r="D338" s="81"/>
      <c r="E338" s="94"/>
      <c r="F338" s="94"/>
      <c r="H338" s="81"/>
    </row>
    <row r="339" ht="15.75" customHeight="1">
      <c r="A339" s="94"/>
      <c r="B339" s="94"/>
      <c r="C339" s="94"/>
      <c r="D339" s="81"/>
      <c r="E339" s="94"/>
      <c r="F339" s="94"/>
      <c r="H339" s="81"/>
    </row>
    <row r="340" ht="15.75" customHeight="1">
      <c r="A340" s="94"/>
      <c r="B340" s="94"/>
      <c r="C340" s="94"/>
      <c r="D340" s="81"/>
      <c r="E340" s="94"/>
      <c r="F340" s="94"/>
      <c r="H340" s="81"/>
    </row>
    <row r="341" ht="15.75" customHeight="1">
      <c r="A341" s="94"/>
      <c r="B341" s="94"/>
      <c r="C341" s="94"/>
      <c r="D341" s="81"/>
      <c r="E341" s="94"/>
      <c r="F341" s="94"/>
      <c r="H341" s="81"/>
    </row>
    <row r="342" ht="15.75" customHeight="1">
      <c r="A342" s="94"/>
      <c r="B342" s="94"/>
      <c r="C342" s="94"/>
      <c r="D342" s="81"/>
      <c r="E342" s="94"/>
      <c r="F342" s="94"/>
      <c r="H342" s="81"/>
    </row>
    <row r="343" ht="15.75" customHeight="1">
      <c r="A343" s="94"/>
      <c r="B343" s="94"/>
      <c r="C343" s="94"/>
      <c r="D343" s="81"/>
      <c r="E343" s="94"/>
      <c r="F343" s="94"/>
      <c r="H343" s="81"/>
    </row>
    <row r="344" ht="15.75" customHeight="1">
      <c r="A344" s="94"/>
      <c r="B344" s="94"/>
      <c r="C344" s="94"/>
      <c r="D344" s="81"/>
      <c r="E344" s="94"/>
      <c r="F344" s="94"/>
      <c r="H344" s="81"/>
    </row>
    <row r="345" ht="15.75" customHeight="1">
      <c r="A345" s="94"/>
      <c r="B345" s="94"/>
      <c r="C345" s="94"/>
      <c r="D345" s="81"/>
      <c r="E345" s="94"/>
      <c r="F345" s="94"/>
      <c r="H345" s="81"/>
    </row>
    <row r="346" ht="15.75" customHeight="1">
      <c r="A346" s="94"/>
      <c r="B346" s="94"/>
      <c r="C346" s="94"/>
      <c r="D346" s="81"/>
      <c r="E346" s="94"/>
      <c r="F346" s="94"/>
      <c r="H346" s="81"/>
    </row>
    <row r="347" ht="15.75" customHeight="1">
      <c r="A347" s="94"/>
      <c r="B347" s="94"/>
      <c r="C347" s="94"/>
      <c r="D347" s="81"/>
      <c r="E347" s="94"/>
      <c r="F347" s="94"/>
      <c r="H347" s="81"/>
    </row>
    <row r="348" ht="15.75" customHeight="1">
      <c r="A348" s="94"/>
      <c r="B348" s="94"/>
      <c r="C348" s="94"/>
      <c r="D348" s="81"/>
      <c r="E348" s="94"/>
      <c r="F348" s="94"/>
      <c r="H348" s="81"/>
    </row>
    <row r="349" ht="15.75" customHeight="1">
      <c r="A349" s="94"/>
      <c r="B349" s="94"/>
      <c r="C349" s="94"/>
      <c r="D349" s="81"/>
      <c r="E349" s="94"/>
      <c r="F349" s="94"/>
      <c r="H349" s="81"/>
    </row>
    <row r="350" ht="15.75" customHeight="1">
      <c r="A350" s="94"/>
      <c r="B350" s="94"/>
      <c r="C350" s="94"/>
      <c r="D350" s="81"/>
      <c r="E350" s="94"/>
      <c r="F350" s="94"/>
      <c r="H350" s="81"/>
    </row>
    <row r="351" ht="15.75" customHeight="1">
      <c r="A351" s="94"/>
      <c r="B351" s="94"/>
      <c r="C351" s="94"/>
      <c r="D351" s="81"/>
      <c r="E351" s="94"/>
      <c r="F351" s="94"/>
      <c r="H351" s="81"/>
    </row>
    <row r="352" ht="15.75" customHeight="1">
      <c r="A352" s="94"/>
      <c r="B352" s="94"/>
      <c r="C352" s="94"/>
      <c r="D352" s="81"/>
      <c r="E352" s="94"/>
      <c r="F352" s="94"/>
      <c r="H352" s="81"/>
    </row>
    <row r="353" ht="15.75" customHeight="1">
      <c r="A353" s="94"/>
      <c r="B353" s="94"/>
      <c r="C353" s="94"/>
      <c r="D353" s="81"/>
      <c r="E353" s="94"/>
      <c r="F353" s="94"/>
      <c r="H353" s="81"/>
    </row>
    <row r="354" ht="15.75" customHeight="1">
      <c r="A354" s="94"/>
      <c r="B354" s="94"/>
      <c r="C354" s="94"/>
      <c r="D354" s="81"/>
      <c r="E354" s="94"/>
      <c r="F354" s="94"/>
      <c r="H354" s="81"/>
    </row>
    <row r="355" ht="15.75" customHeight="1">
      <c r="A355" s="94"/>
      <c r="B355" s="94"/>
      <c r="C355" s="94"/>
      <c r="D355" s="81"/>
      <c r="E355" s="94"/>
      <c r="F355" s="94"/>
      <c r="H355" s="81"/>
    </row>
    <row r="356" ht="15.75" customHeight="1">
      <c r="A356" s="94"/>
      <c r="B356" s="94"/>
      <c r="C356" s="94"/>
      <c r="D356" s="81"/>
      <c r="E356" s="94"/>
      <c r="F356" s="94"/>
      <c r="H356" s="81"/>
    </row>
    <row r="357" ht="15.75" customHeight="1">
      <c r="A357" s="94"/>
      <c r="B357" s="94"/>
      <c r="C357" s="94"/>
      <c r="D357" s="81"/>
      <c r="E357" s="94"/>
      <c r="F357" s="94"/>
      <c r="H357" s="81"/>
    </row>
    <row r="358" ht="15.75" customHeight="1">
      <c r="A358" s="94"/>
      <c r="B358" s="94"/>
      <c r="C358" s="94"/>
      <c r="D358" s="81"/>
      <c r="E358" s="94"/>
      <c r="F358" s="94"/>
      <c r="H358" s="81"/>
    </row>
    <row r="359" ht="15.75" customHeight="1">
      <c r="A359" s="94"/>
      <c r="B359" s="94"/>
      <c r="C359" s="94"/>
      <c r="D359" s="81"/>
      <c r="E359" s="94"/>
      <c r="F359" s="94"/>
      <c r="H359" s="81"/>
    </row>
    <row r="360" ht="15.75" customHeight="1">
      <c r="A360" s="94"/>
      <c r="B360" s="94"/>
      <c r="C360" s="94"/>
      <c r="D360" s="81"/>
      <c r="E360" s="94"/>
      <c r="F360" s="94"/>
      <c r="H360" s="81"/>
    </row>
    <row r="361" ht="15.75" customHeight="1">
      <c r="A361" s="94"/>
      <c r="B361" s="94"/>
      <c r="C361" s="94"/>
      <c r="D361" s="81"/>
      <c r="E361" s="94"/>
      <c r="F361" s="94"/>
      <c r="H361" s="81"/>
    </row>
    <row r="362" ht="15.75" customHeight="1">
      <c r="A362" s="94"/>
      <c r="B362" s="94"/>
      <c r="C362" s="94"/>
      <c r="D362" s="81"/>
      <c r="E362" s="94"/>
      <c r="F362" s="94"/>
      <c r="H362" s="81"/>
    </row>
    <row r="363" ht="15.75" customHeight="1">
      <c r="A363" s="94"/>
      <c r="B363" s="94"/>
      <c r="C363" s="94"/>
      <c r="D363" s="81"/>
      <c r="E363" s="94"/>
      <c r="F363" s="94"/>
      <c r="H363" s="81"/>
    </row>
    <row r="364" ht="15.75" customHeight="1">
      <c r="A364" s="94"/>
      <c r="B364" s="94"/>
      <c r="C364" s="94"/>
      <c r="D364" s="81"/>
      <c r="E364" s="94"/>
      <c r="F364" s="94"/>
      <c r="H364" s="81"/>
    </row>
    <row r="365" ht="15.75" customHeight="1">
      <c r="A365" s="94"/>
      <c r="B365" s="94"/>
      <c r="C365" s="94"/>
      <c r="D365" s="81"/>
      <c r="E365" s="94"/>
      <c r="F365" s="94"/>
      <c r="H365" s="81"/>
    </row>
    <row r="366" ht="15.75" customHeight="1">
      <c r="A366" s="94"/>
      <c r="B366" s="94"/>
      <c r="C366" s="94"/>
      <c r="D366" s="81"/>
      <c r="E366" s="94"/>
      <c r="F366" s="94"/>
      <c r="H366" s="81"/>
    </row>
    <row r="367" ht="15.75" customHeight="1">
      <c r="A367" s="94"/>
      <c r="B367" s="94"/>
      <c r="C367" s="94"/>
      <c r="D367" s="81"/>
      <c r="E367" s="94"/>
      <c r="F367" s="94"/>
      <c r="H367" s="81"/>
    </row>
    <row r="368" ht="15.75" customHeight="1">
      <c r="A368" s="94"/>
      <c r="B368" s="94"/>
      <c r="C368" s="94"/>
      <c r="D368" s="81"/>
      <c r="E368" s="94"/>
      <c r="F368" s="94"/>
      <c r="H368" s="81"/>
    </row>
    <row r="369" ht="15.75" customHeight="1">
      <c r="A369" s="94"/>
      <c r="B369" s="94"/>
      <c r="C369" s="94"/>
      <c r="D369" s="81"/>
      <c r="E369" s="94"/>
      <c r="F369" s="94"/>
      <c r="H369" s="81"/>
    </row>
    <row r="370" ht="15.75" customHeight="1">
      <c r="A370" s="94"/>
      <c r="B370" s="94"/>
      <c r="C370" s="94"/>
      <c r="D370" s="81"/>
      <c r="E370" s="94"/>
      <c r="F370" s="94"/>
      <c r="H370" s="81"/>
    </row>
    <row r="371" ht="15.75" customHeight="1">
      <c r="A371" s="94"/>
      <c r="B371" s="94"/>
      <c r="C371" s="94"/>
      <c r="D371" s="81"/>
      <c r="E371" s="94"/>
      <c r="F371" s="94"/>
      <c r="H371" s="81"/>
    </row>
    <row r="372" ht="15.75" customHeight="1">
      <c r="A372" s="94"/>
      <c r="B372" s="94"/>
      <c r="C372" s="94"/>
      <c r="D372" s="81"/>
      <c r="E372" s="94"/>
      <c r="F372" s="94"/>
      <c r="H372" s="81"/>
    </row>
    <row r="373" ht="15.75" customHeight="1">
      <c r="A373" s="94"/>
      <c r="B373" s="94"/>
      <c r="C373" s="94"/>
      <c r="D373" s="81"/>
      <c r="E373" s="94"/>
      <c r="F373" s="94"/>
      <c r="H373" s="81"/>
    </row>
    <row r="374" ht="15.75" customHeight="1">
      <c r="A374" s="94"/>
      <c r="B374" s="94"/>
      <c r="C374" s="94"/>
      <c r="D374" s="81"/>
      <c r="E374" s="94"/>
      <c r="F374" s="94"/>
      <c r="H374" s="81"/>
    </row>
    <row r="375" ht="15.75" customHeight="1">
      <c r="A375" s="94"/>
      <c r="B375" s="94"/>
      <c r="C375" s="94"/>
      <c r="D375" s="81"/>
      <c r="E375" s="94"/>
      <c r="F375" s="94"/>
      <c r="H375" s="81"/>
    </row>
    <row r="376" ht="15.75" customHeight="1">
      <c r="A376" s="94"/>
      <c r="B376" s="94"/>
      <c r="C376" s="94"/>
      <c r="D376" s="81"/>
      <c r="E376" s="94"/>
      <c r="F376" s="94"/>
      <c r="H376" s="81"/>
    </row>
    <row r="377" ht="15.75" customHeight="1">
      <c r="A377" s="94"/>
      <c r="B377" s="94"/>
      <c r="C377" s="94"/>
      <c r="D377" s="81"/>
      <c r="E377" s="94"/>
      <c r="F377" s="94"/>
      <c r="H377" s="81"/>
    </row>
    <row r="378" ht="15.75" customHeight="1">
      <c r="A378" s="94"/>
      <c r="B378" s="94"/>
      <c r="C378" s="94"/>
      <c r="D378" s="81"/>
      <c r="E378" s="94"/>
      <c r="F378" s="94"/>
      <c r="H378" s="81"/>
    </row>
    <row r="379" ht="15.75" customHeight="1">
      <c r="A379" s="94"/>
      <c r="B379" s="94"/>
      <c r="C379" s="94"/>
      <c r="D379" s="81"/>
      <c r="E379" s="94"/>
      <c r="F379" s="94"/>
      <c r="H379" s="81"/>
    </row>
    <row r="380" ht="15.75" customHeight="1">
      <c r="A380" s="94"/>
      <c r="B380" s="94"/>
      <c r="C380" s="94"/>
      <c r="D380" s="81"/>
      <c r="E380" s="94"/>
      <c r="F380" s="94"/>
      <c r="H380" s="81"/>
    </row>
    <row r="381" ht="15.75" customHeight="1">
      <c r="A381" s="94"/>
      <c r="B381" s="94"/>
      <c r="C381" s="94"/>
      <c r="D381" s="81"/>
      <c r="E381" s="94"/>
      <c r="F381" s="94"/>
      <c r="H381" s="81"/>
    </row>
    <row r="382" ht="15.75" customHeight="1">
      <c r="A382" s="94"/>
      <c r="B382" s="94"/>
      <c r="C382" s="94"/>
      <c r="D382" s="81"/>
      <c r="E382" s="94"/>
      <c r="F382" s="94"/>
      <c r="H382" s="81"/>
    </row>
    <row r="383" ht="15.75" customHeight="1">
      <c r="A383" s="94"/>
      <c r="B383" s="94"/>
      <c r="C383" s="94"/>
      <c r="D383" s="81"/>
      <c r="E383" s="94"/>
      <c r="F383" s="94"/>
      <c r="H383" s="81"/>
    </row>
    <row r="384" ht="15.75" customHeight="1">
      <c r="A384" s="94"/>
      <c r="B384" s="94"/>
      <c r="C384" s="94"/>
      <c r="D384" s="81"/>
      <c r="E384" s="94"/>
      <c r="F384" s="94"/>
      <c r="H384" s="81"/>
    </row>
    <row r="385" ht="15.75" customHeight="1">
      <c r="A385" s="94"/>
      <c r="B385" s="94"/>
      <c r="C385" s="94"/>
      <c r="D385" s="81"/>
      <c r="E385" s="94"/>
      <c r="F385" s="94"/>
      <c r="H385" s="81"/>
    </row>
    <row r="386" ht="15.75" customHeight="1">
      <c r="A386" s="94"/>
      <c r="B386" s="94"/>
      <c r="C386" s="94"/>
      <c r="D386" s="81"/>
      <c r="E386" s="94"/>
      <c r="F386" s="94"/>
      <c r="H386" s="81"/>
    </row>
    <row r="387" ht="15.75" customHeight="1">
      <c r="A387" s="94"/>
      <c r="B387" s="94"/>
      <c r="C387" s="94"/>
      <c r="D387" s="81"/>
      <c r="E387" s="94"/>
      <c r="F387" s="94"/>
      <c r="H387" s="81"/>
    </row>
    <row r="388" ht="15.75" customHeight="1">
      <c r="A388" s="94"/>
      <c r="B388" s="94"/>
      <c r="C388" s="94"/>
      <c r="D388" s="81"/>
      <c r="E388" s="94"/>
      <c r="F388" s="94"/>
      <c r="H388" s="81"/>
    </row>
    <row r="389" ht="15.75" customHeight="1">
      <c r="A389" s="94"/>
      <c r="B389" s="94"/>
      <c r="C389" s="94"/>
      <c r="D389" s="81"/>
      <c r="E389" s="94"/>
      <c r="F389" s="94"/>
      <c r="H389" s="81"/>
    </row>
    <row r="390" ht="15.75" customHeight="1">
      <c r="A390" s="94"/>
      <c r="B390" s="94"/>
      <c r="C390" s="94"/>
      <c r="D390" s="81"/>
      <c r="E390" s="94"/>
      <c r="F390" s="94"/>
      <c r="H390" s="81"/>
    </row>
    <row r="391" ht="15.75" customHeight="1">
      <c r="A391" s="94"/>
      <c r="B391" s="94"/>
      <c r="C391" s="94"/>
      <c r="D391" s="81"/>
      <c r="E391" s="94"/>
      <c r="F391" s="94"/>
      <c r="H391" s="81"/>
    </row>
    <row r="392" ht="15.75" customHeight="1">
      <c r="A392" s="94"/>
      <c r="B392" s="94"/>
      <c r="C392" s="94"/>
      <c r="D392" s="81"/>
      <c r="E392" s="94"/>
      <c r="F392" s="94"/>
      <c r="H392" s="81"/>
    </row>
    <row r="393" ht="15.75" customHeight="1">
      <c r="A393" s="94"/>
      <c r="B393" s="94"/>
      <c r="C393" s="94"/>
      <c r="D393" s="81"/>
      <c r="E393" s="94"/>
      <c r="F393" s="94"/>
      <c r="H393" s="81"/>
    </row>
    <row r="394" ht="15.75" customHeight="1">
      <c r="A394" s="94"/>
      <c r="B394" s="94"/>
      <c r="C394" s="94"/>
      <c r="D394" s="81"/>
      <c r="E394" s="94"/>
      <c r="F394" s="94"/>
      <c r="H394" s="81"/>
    </row>
    <row r="395" ht="15.75" customHeight="1">
      <c r="A395" s="94"/>
      <c r="B395" s="94"/>
      <c r="C395" s="94"/>
      <c r="D395" s="81"/>
      <c r="E395" s="94"/>
      <c r="F395" s="94"/>
      <c r="H395" s="81"/>
    </row>
    <row r="396" ht="15.75" customHeight="1">
      <c r="A396" s="94"/>
      <c r="B396" s="94"/>
      <c r="C396" s="94"/>
      <c r="D396" s="81"/>
      <c r="E396" s="94"/>
      <c r="F396" s="94"/>
      <c r="H396" s="81"/>
    </row>
    <row r="397" ht="15.75" customHeight="1">
      <c r="A397" s="94"/>
      <c r="B397" s="94"/>
      <c r="C397" s="94"/>
      <c r="D397" s="81"/>
      <c r="E397" s="94"/>
      <c r="F397" s="94"/>
      <c r="H397" s="81"/>
    </row>
    <row r="398" ht="15.75" customHeight="1">
      <c r="A398" s="94"/>
      <c r="B398" s="94"/>
      <c r="C398" s="94"/>
      <c r="D398" s="81"/>
      <c r="E398" s="94"/>
      <c r="F398" s="94"/>
      <c r="H398" s="81"/>
    </row>
    <row r="399" ht="15.75" customHeight="1">
      <c r="A399" s="94"/>
      <c r="B399" s="94"/>
      <c r="C399" s="94"/>
      <c r="D399" s="81"/>
      <c r="E399" s="94"/>
      <c r="F399" s="94"/>
      <c r="H399" s="81"/>
    </row>
    <row r="400" ht="15.75" customHeight="1">
      <c r="A400" s="94"/>
      <c r="B400" s="94"/>
      <c r="C400" s="94"/>
      <c r="D400" s="81"/>
      <c r="E400" s="94"/>
      <c r="F400" s="94"/>
      <c r="H400" s="81"/>
    </row>
    <row r="401" ht="15.75" customHeight="1">
      <c r="A401" s="94"/>
      <c r="B401" s="94"/>
      <c r="C401" s="94"/>
      <c r="D401" s="81"/>
      <c r="E401" s="94"/>
      <c r="F401" s="94"/>
      <c r="H401" s="81"/>
    </row>
    <row r="402" ht="15.75" customHeight="1">
      <c r="A402" s="94"/>
      <c r="B402" s="94"/>
      <c r="C402" s="94"/>
      <c r="D402" s="81"/>
      <c r="E402" s="94"/>
      <c r="F402" s="94"/>
      <c r="H402" s="81"/>
    </row>
    <row r="403" ht="15.75" customHeight="1">
      <c r="A403" s="94"/>
      <c r="B403" s="94"/>
      <c r="C403" s="94"/>
      <c r="D403" s="81"/>
      <c r="E403" s="94"/>
      <c r="F403" s="94"/>
      <c r="H403" s="81"/>
    </row>
    <row r="404" ht="15.75" customHeight="1">
      <c r="A404" s="94"/>
      <c r="B404" s="94"/>
      <c r="C404" s="94"/>
      <c r="D404" s="81"/>
      <c r="E404" s="94"/>
      <c r="F404" s="94"/>
      <c r="H404" s="81"/>
    </row>
    <row r="405" ht="15.75" customHeight="1">
      <c r="A405" s="94"/>
      <c r="B405" s="94"/>
      <c r="C405" s="94"/>
      <c r="D405" s="81"/>
      <c r="E405" s="94"/>
      <c r="F405" s="94"/>
      <c r="H405" s="81"/>
    </row>
    <row r="406" ht="15.75" customHeight="1">
      <c r="A406" s="94"/>
      <c r="B406" s="94"/>
      <c r="C406" s="94"/>
      <c r="D406" s="81"/>
      <c r="E406" s="94"/>
      <c r="F406" s="94"/>
      <c r="H406" s="81"/>
    </row>
    <row r="407" ht="15.75" customHeight="1">
      <c r="A407" s="94"/>
      <c r="B407" s="94"/>
      <c r="C407" s="94"/>
      <c r="D407" s="81"/>
      <c r="E407" s="94"/>
      <c r="F407" s="94"/>
      <c r="H407" s="81"/>
    </row>
    <row r="408" ht="15.75" customHeight="1">
      <c r="A408" s="94"/>
      <c r="B408" s="94"/>
      <c r="C408" s="94"/>
      <c r="D408" s="81"/>
      <c r="E408" s="94"/>
      <c r="F408" s="94"/>
      <c r="H408" s="81"/>
    </row>
    <row r="409" ht="15.75" customHeight="1">
      <c r="A409" s="94"/>
      <c r="B409" s="94"/>
      <c r="C409" s="94"/>
      <c r="D409" s="81"/>
      <c r="E409" s="94"/>
      <c r="F409" s="94"/>
      <c r="H409" s="81"/>
    </row>
    <row r="410" ht="15.75" customHeight="1">
      <c r="A410" s="94"/>
      <c r="B410" s="94"/>
      <c r="C410" s="94"/>
      <c r="D410" s="81"/>
      <c r="E410" s="94"/>
      <c r="F410" s="94"/>
      <c r="H410" s="81"/>
    </row>
    <row r="411" ht="15.75" customHeight="1">
      <c r="A411" s="94"/>
      <c r="B411" s="94"/>
      <c r="C411" s="94"/>
      <c r="D411" s="81"/>
      <c r="E411" s="94"/>
      <c r="F411" s="94"/>
      <c r="H411" s="81"/>
    </row>
    <row r="412" ht="15.75" customHeight="1">
      <c r="A412" s="94"/>
      <c r="B412" s="94"/>
      <c r="C412" s="94"/>
      <c r="D412" s="81"/>
      <c r="E412" s="94"/>
      <c r="F412" s="94"/>
      <c r="H412" s="81"/>
    </row>
    <row r="413" ht="15.75" customHeight="1">
      <c r="A413" s="94"/>
      <c r="B413" s="94"/>
      <c r="C413" s="94"/>
      <c r="D413" s="81"/>
      <c r="E413" s="94"/>
      <c r="F413" s="94"/>
      <c r="H413" s="81"/>
    </row>
    <row r="414" ht="15.75" customHeight="1">
      <c r="A414" s="94"/>
      <c r="B414" s="94"/>
      <c r="C414" s="94"/>
      <c r="D414" s="81"/>
      <c r="E414" s="94"/>
      <c r="F414" s="94"/>
      <c r="H414" s="81"/>
    </row>
    <row r="415" ht="15.75" customHeight="1">
      <c r="A415" s="94"/>
      <c r="B415" s="94"/>
      <c r="C415" s="94"/>
      <c r="D415" s="81"/>
      <c r="E415" s="94"/>
      <c r="F415" s="94"/>
      <c r="H415" s="81"/>
    </row>
    <row r="416" ht="15.75" customHeight="1">
      <c r="A416" s="94"/>
      <c r="B416" s="94"/>
      <c r="C416" s="94"/>
      <c r="D416" s="81"/>
      <c r="E416" s="94"/>
      <c r="F416" s="94"/>
      <c r="H416" s="81"/>
    </row>
    <row r="417" ht="15.75" customHeight="1">
      <c r="A417" s="94"/>
      <c r="B417" s="94"/>
      <c r="C417" s="94"/>
      <c r="D417" s="81"/>
      <c r="E417" s="94"/>
      <c r="F417" s="94"/>
      <c r="H417" s="81"/>
    </row>
    <row r="418" ht="15.75" customHeight="1">
      <c r="A418" s="94"/>
      <c r="B418" s="94"/>
      <c r="C418" s="94"/>
      <c r="D418" s="81"/>
      <c r="E418" s="94"/>
      <c r="F418" s="94"/>
      <c r="H418" s="81"/>
    </row>
    <row r="419" ht="15.75" customHeight="1">
      <c r="A419" s="94"/>
      <c r="B419" s="94"/>
      <c r="C419" s="94"/>
      <c r="D419" s="81"/>
      <c r="E419" s="94"/>
      <c r="F419" s="94"/>
      <c r="H419" s="81"/>
    </row>
    <row r="420" ht="15.75" customHeight="1">
      <c r="A420" s="94"/>
      <c r="B420" s="94"/>
      <c r="C420" s="94"/>
      <c r="D420" s="81"/>
      <c r="E420" s="94"/>
      <c r="F420" s="94"/>
      <c r="H420" s="81"/>
    </row>
    <row r="421" ht="15.75" customHeight="1">
      <c r="A421" s="94"/>
      <c r="B421" s="94"/>
      <c r="C421" s="94"/>
      <c r="D421" s="81"/>
      <c r="E421" s="94"/>
      <c r="F421" s="94"/>
      <c r="H421" s="81"/>
    </row>
    <row r="422" ht="15.75" customHeight="1">
      <c r="A422" s="94"/>
      <c r="B422" s="94"/>
      <c r="C422" s="94"/>
      <c r="D422" s="81"/>
      <c r="E422" s="94"/>
      <c r="F422" s="94"/>
      <c r="H422" s="81"/>
    </row>
    <row r="423" ht="15.75" customHeight="1">
      <c r="A423" s="94"/>
      <c r="B423" s="94"/>
      <c r="C423" s="94"/>
      <c r="D423" s="81"/>
      <c r="E423" s="94"/>
      <c r="F423" s="94"/>
      <c r="H423" s="81"/>
    </row>
    <row r="424" ht="15.75" customHeight="1">
      <c r="A424" s="94"/>
      <c r="B424" s="94"/>
      <c r="C424" s="94"/>
      <c r="D424" s="81"/>
      <c r="E424" s="94"/>
      <c r="F424" s="94"/>
      <c r="H424" s="81"/>
    </row>
    <row r="425" ht="15.75" customHeight="1">
      <c r="A425" s="94"/>
      <c r="B425" s="94"/>
      <c r="C425" s="94"/>
      <c r="D425" s="81"/>
      <c r="E425" s="94"/>
      <c r="F425" s="94"/>
      <c r="H425" s="81"/>
    </row>
    <row r="426" ht="15.75" customHeight="1">
      <c r="A426" s="94"/>
      <c r="B426" s="94"/>
      <c r="C426" s="94"/>
      <c r="D426" s="81"/>
      <c r="E426" s="94"/>
      <c r="F426" s="94"/>
      <c r="H426" s="81"/>
    </row>
    <row r="427" ht="15.75" customHeight="1">
      <c r="A427" s="94"/>
      <c r="B427" s="94"/>
      <c r="C427" s="94"/>
      <c r="D427" s="81"/>
      <c r="E427" s="94"/>
      <c r="F427" s="94"/>
      <c r="H427" s="81"/>
    </row>
    <row r="428" ht="15.75" customHeight="1">
      <c r="A428" s="94"/>
      <c r="B428" s="94"/>
      <c r="C428" s="94"/>
      <c r="D428" s="81"/>
      <c r="E428" s="94"/>
      <c r="F428" s="94"/>
      <c r="H428" s="81"/>
    </row>
    <row r="429" ht="15.75" customHeight="1">
      <c r="A429" s="94"/>
      <c r="B429" s="94"/>
      <c r="C429" s="94"/>
      <c r="D429" s="81"/>
      <c r="E429" s="94"/>
      <c r="F429" s="94"/>
      <c r="H429" s="81"/>
    </row>
    <row r="430" ht="15.75" customHeight="1">
      <c r="A430" s="94"/>
      <c r="B430" s="94"/>
      <c r="C430" s="94"/>
      <c r="D430" s="81"/>
      <c r="E430" s="94"/>
      <c r="F430" s="94"/>
      <c r="H430" s="81"/>
    </row>
    <row r="431" ht="15.75" customHeight="1">
      <c r="A431" s="94"/>
      <c r="B431" s="94"/>
      <c r="C431" s="94"/>
      <c r="D431" s="81"/>
      <c r="E431" s="94"/>
      <c r="F431" s="94"/>
      <c r="H431" s="81"/>
    </row>
    <row r="432" ht="15.75" customHeight="1">
      <c r="A432" s="94"/>
      <c r="B432" s="94"/>
      <c r="C432" s="94"/>
      <c r="D432" s="81"/>
      <c r="E432" s="94"/>
      <c r="F432" s="94"/>
      <c r="H432" s="81"/>
    </row>
    <row r="433" ht="15.75" customHeight="1">
      <c r="A433" s="94"/>
      <c r="B433" s="94"/>
      <c r="C433" s="94"/>
      <c r="D433" s="81"/>
      <c r="E433" s="94"/>
      <c r="F433" s="94"/>
      <c r="H433" s="81"/>
    </row>
    <row r="434" ht="15.75" customHeight="1">
      <c r="A434" s="94"/>
      <c r="B434" s="94"/>
      <c r="C434" s="94"/>
      <c r="D434" s="81"/>
      <c r="E434" s="94"/>
      <c r="F434" s="94"/>
      <c r="H434" s="81"/>
    </row>
    <row r="435" ht="15.75" customHeight="1">
      <c r="A435" s="94"/>
      <c r="B435" s="94"/>
      <c r="C435" s="94"/>
      <c r="D435" s="81"/>
      <c r="E435" s="94"/>
      <c r="F435" s="94"/>
      <c r="H435" s="81"/>
    </row>
    <row r="436" ht="15.75" customHeight="1">
      <c r="A436" s="94"/>
      <c r="B436" s="94"/>
      <c r="C436" s="94"/>
      <c r="D436" s="81"/>
      <c r="E436" s="94"/>
      <c r="F436" s="94"/>
      <c r="H436" s="81"/>
    </row>
    <row r="437" ht="15.75" customHeight="1">
      <c r="A437" s="94"/>
      <c r="B437" s="94"/>
      <c r="C437" s="94"/>
      <c r="D437" s="81"/>
      <c r="E437" s="94"/>
      <c r="F437" s="94"/>
      <c r="H437" s="81"/>
    </row>
    <row r="438" ht="15.75" customHeight="1">
      <c r="A438" s="94"/>
      <c r="B438" s="94"/>
      <c r="C438" s="94"/>
      <c r="D438" s="81"/>
      <c r="E438" s="94"/>
      <c r="F438" s="94"/>
      <c r="H438" s="81"/>
    </row>
    <row r="439" ht="15.75" customHeight="1">
      <c r="A439" s="94"/>
      <c r="B439" s="94"/>
      <c r="C439" s="94"/>
      <c r="D439" s="81"/>
      <c r="E439" s="94"/>
      <c r="F439" s="94"/>
      <c r="H439" s="81"/>
    </row>
    <row r="440" ht="15.75" customHeight="1">
      <c r="A440" s="94"/>
      <c r="B440" s="94"/>
      <c r="C440" s="94"/>
      <c r="D440" s="81"/>
      <c r="E440" s="94"/>
      <c r="F440" s="94"/>
      <c r="H440" s="81"/>
    </row>
    <row r="441" ht="15.75" customHeight="1">
      <c r="A441" s="94"/>
      <c r="B441" s="94"/>
      <c r="C441" s="94"/>
      <c r="D441" s="81"/>
      <c r="E441" s="94"/>
      <c r="F441" s="94"/>
      <c r="H441" s="81"/>
    </row>
    <row r="442" ht="15.75" customHeight="1">
      <c r="A442" s="94"/>
      <c r="B442" s="94"/>
      <c r="C442" s="94"/>
      <c r="D442" s="81"/>
      <c r="E442" s="94"/>
      <c r="F442" s="94"/>
      <c r="H442" s="81"/>
    </row>
    <row r="443" ht="15.75" customHeight="1">
      <c r="A443" s="94"/>
      <c r="B443" s="94"/>
      <c r="C443" s="94"/>
      <c r="D443" s="81"/>
      <c r="E443" s="94"/>
      <c r="F443" s="94"/>
      <c r="H443" s="81"/>
    </row>
    <row r="444" ht="15.75" customHeight="1">
      <c r="A444" s="94"/>
      <c r="B444" s="94"/>
      <c r="C444" s="94"/>
      <c r="D444" s="81"/>
      <c r="E444" s="94"/>
      <c r="F444" s="94"/>
      <c r="H444" s="81"/>
    </row>
    <row r="445" ht="15.75" customHeight="1">
      <c r="A445" s="94"/>
      <c r="B445" s="94"/>
      <c r="C445" s="94"/>
      <c r="D445" s="81"/>
      <c r="E445" s="94"/>
      <c r="F445" s="94"/>
      <c r="H445" s="81"/>
    </row>
    <row r="446" ht="15.75" customHeight="1">
      <c r="A446" s="94"/>
      <c r="B446" s="94"/>
      <c r="C446" s="94"/>
      <c r="D446" s="81"/>
      <c r="E446" s="94"/>
      <c r="F446" s="94"/>
      <c r="H446" s="81"/>
    </row>
    <row r="447" ht="15.75" customHeight="1">
      <c r="A447" s="94"/>
      <c r="B447" s="94"/>
      <c r="C447" s="94"/>
      <c r="D447" s="81"/>
      <c r="E447" s="94"/>
      <c r="F447" s="94"/>
      <c r="H447" s="81"/>
    </row>
    <row r="448" ht="15.75" customHeight="1">
      <c r="A448" s="94"/>
      <c r="B448" s="94"/>
      <c r="C448" s="94"/>
      <c r="D448" s="81"/>
      <c r="E448" s="94"/>
      <c r="F448" s="94"/>
      <c r="H448" s="81"/>
    </row>
    <row r="449" ht="15.75" customHeight="1">
      <c r="A449" s="94"/>
      <c r="B449" s="94"/>
      <c r="C449" s="94"/>
      <c r="D449" s="81"/>
      <c r="E449" s="94"/>
      <c r="F449" s="94"/>
      <c r="H449" s="81"/>
    </row>
    <row r="450" ht="15.75" customHeight="1">
      <c r="A450" s="94"/>
      <c r="B450" s="94"/>
      <c r="C450" s="94"/>
      <c r="D450" s="81"/>
      <c r="E450" s="94"/>
      <c r="F450" s="94"/>
      <c r="H450" s="81"/>
    </row>
    <row r="451" ht="15.75" customHeight="1">
      <c r="A451" s="94"/>
      <c r="B451" s="94"/>
      <c r="C451" s="94"/>
      <c r="D451" s="81"/>
      <c r="E451" s="94"/>
      <c r="F451" s="94"/>
      <c r="H451" s="81"/>
    </row>
    <row r="452" ht="15.75" customHeight="1">
      <c r="A452" s="94"/>
      <c r="B452" s="94"/>
      <c r="C452" s="94"/>
      <c r="D452" s="81"/>
      <c r="E452" s="94"/>
      <c r="F452" s="94"/>
      <c r="H452" s="81"/>
    </row>
    <row r="453" ht="15.75" customHeight="1">
      <c r="A453" s="94"/>
      <c r="B453" s="94"/>
      <c r="C453" s="94"/>
      <c r="D453" s="81"/>
      <c r="E453" s="94"/>
      <c r="F453" s="94"/>
      <c r="H453" s="81"/>
    </row>
    <row r="454" ht="15.75" customHeight="1">
      <c r="A454" s="94"/>
      <c r="B454" s="94"/>
      <c r="C454" s="94"/>
      <c r="D454" s="81"/>
      <c r="E454" s="94"/>
      <c r="F454" s="94"/>
      <c r="H454" s="81"/>
    </row>
    <row r="455" ht="15.75" customHeight="1">
      <c r="A455" s="94"/>
      <c r="B455" s="94"/>
      <c r="C455" s="94"/>
      <c r="D455" s="81"/>
      <c r="E455" s="94"/>
      <c r="F455" s="94"/>
      <c r="H455" s="81"/>
    </row>
    <row r="456" ht="15.75" customHeight="1">
      <c r="A456" s="94"/>
      <c r="B456" s="94"/>
      <c r="C456" s="94"/>
      <c r="D456" s="81"/>
      <c r="E456" s="94"/>
      <c r="F456" s="94"/>
      <c r="H456" s="81"/>
    </row>
    <row r="457" ht="15.75" customHeight="1">
      <c r="A457" s="94"/>
      <c r="B457" s="94"/>
      <c r="C457" s="94"/>
      <c r="D457" s="81"/>
      <c r="E457" s="94"/>
      <c r="F457" s="94"/>
      <c r="H457" s="81"/>
    </row>
    <row r="458" ht="15.75" customHeight="1">
      <c r="A458" s="94"/>
      <c r="B458" s="94"/>
      <c r="C458" s="94"/>
      <c r="D458" s="81"/>
      <c r="E458" s="94"/>
      <c r="F458" s="94"/>
      <c r="H458" s="81"/>
    </row>
    <row r="459" ht="15.75" customHeight="1">
      <c r="A459" s="94"/>
      <c r="B459" s="94"/>
      <c r="C459" s="94"/>
      <c r="D459" s="81"/>
      <c r="E459" s="94"/>
      <c r="F459" s="94"/>
      <c r="H459" s="81"/>
    </row>
    <row r="460" ht="15.75" customHeight="1">
      <c r="A460" s="94"/>
      <c r="B460" s="94"/>
      <c r="C460" s="94"/>
      <c r="D460" s="81"/>
      <c r="E460" s="94"/>
      <c r="F460" s="94"/>
      <c r="H460" s="81"/>
    </row>
    <row r="461" ht="15.75" customHeight="1">
      <c r="A461" s="94"/>
      <c r="B461" s="94"/>
      <c r="C461" s="94"/>
      <c r="D461" s="81"/>
      <c r="E461" s="94"/>
      <c r="F461" s="94"/>
      <c r="H461" s="81"/>
    </row>
    <row r="462" ht="15.75" customHeight="1">
      <c r="A462" s="94"/>
      <c r="B462" s="94"/>
      <c r="C462" s="94"/>
      <c r="D462" s="81"/>
      <c r="E462" s="94"/>
      <c r="F462" s="94"/>
      <c r="H462" s="81"/>
    </row>
    <row r="463" ht="15.75" customHeight="1">
      <c r="A463" s="94"/>
      <c r="B463" s="94"/>
      <c r="C463" s="94"/>
      <c r="D463" s="81"/>
      <c r="E463" s="94"/>
      <c r="F463" s="94"/>
      <c r="H463" s="81"/>
    </row>
    <row r="464" ht="15.75" customHeight="1">
      <c r="A464" s="94"/>
      <c r="B464" s="94"/>
      <c r="C464" s="94"/>
      <c r="D464" s="81"/>
      <c r="E464" s="94"/>
      <c r="F464" s="94"/>
      <c r="H464" s="81"/>
    </row>
    <row r="465" ht="15.75" customHeight="1">
      <c r="A465" s="94"/>
      <c r="B465" s="94"/>
      <c r="C465" s="94"/>
      <c r="D465" s="81"/>
      <c r="E465" s="94"/>
      <c r="F465" s="94"/>
      <c r="H465" s="81"/>
    </row>
    <row r="466" ht="15.75" customHeight="1">
      <c r="A466" s="94"/>
      <c r="B466" s="94"/>
      <c r="C466" s="94"/>
      <c r="D466" s="81"/>
      <c r="E466" s="94"/>
      <c r="F466" s="94"/>
      <c r="H466" s="81"/>
    </row>
    <row r="467" ht="15.75" customHeight="1">
      <c r="A467" s="94"/>
      <c r="B467" s="94"/>
      <c r="C467" s="94"/>
      <c r="D467" s="81"/>
      <c r="E467" s="94"/>
      <c r="F467" s="94"/>
      <c r="H467" s="81"/>
    </row>
    <row r="468" ht="15.75" customHeight="1">
      <c r="A468" s="94"/>
      <c r="B468" s="94"/>
      <c r="C468" s="94"/>
      <c r="D468" s="81"/>
      <c r="E468" s="94"/>
      <c r="F468" s="94"/>
      <c r="H468" s="81"/>
    </row>
    <row r="469" ht="15.75" customHeight="1">
      <c r="A469" s="94"/>
      <c r="B469" s="94"/>
      <c r="C469" s="94"/>
      <c r="D469" s="81"/>
      <c r="E469" s="94"/>
      <c r="F469" s="94"/>
      <c r="H469" s="81"/>
    </row>
    <row r="470" ht="15.75" customHeight="1">
      <c r="A470" s="94"/>
      <c r="B470" s="94"/>
      <c r="C470" s="94"/>
      <c r="D470" s="81"/>
      <c r="E470" s="94"/>
      <c r="F470" s="94"/>
      <c r="H470" s="81"/>
    </row>
    <row r="471" ht="15.75" customHeight="1">
      <c r="A471" s="94"/>
      <c r="B471" s="94"/>
      <c r="C471" s="94"/>
      <c r="D471" s="81"/>
      <c r="E471" s="94"/>
      <c r="F471" s="94"/>
      <c r="H471" s="81"/>
    </row>
    <row r="472" ht="15.75" customHeight="1">
      <c r="A472" s="94"/>
      <c r="B472" s="94"/>
      <c r="C472" s="94"/>
      <c r="D472" s="81"/>
      <c r="E472" s="94"/>
      <c r="F472" s="94"/>
      <c r="H472" s="81"/>
    </row>
    <row r="473" ht="15.75" customHeight="1">
      <c r="A473" s="94"/>
      <c r="B473" s="94"/>
      <c r="C473" s="94"/>
      <c r="D473" s="81"/>
      <c r="E473" s="94"/>
      <c r="F473" s="94"/>
      <c r="H473" s="81"/>
    </row>
    <row r="474" ht="15.75" customHeight="1">
      <c r="A474" s="94"/>
      <c r="B474" s="94"/>
      <c r="C474" s="94"/>
      <c r="D474" s="81"/>
      <c r="E474" s="94"/>
      <c r="F474" s="94"/>
      <c r="H474" s="81"/>
    </row>
    <row r="475" ht="15.75" customHeight="1">
      <c r="A475" s="94"/>
      <c r="B475" s="94"/>
      <c r="C475" s="94"/>
      <c r="D475" s="81"/>
      <c r="E475" s="94"/>
      <c r="F475" s="94"/>
      <c r="H475" s="81"/>
    </row>
    <row r="476" ht="15.75" customHeight="1">
      <c r="A476" s="94"/>
      <c r="B476" s="94"/>
      <c r="C476" s="94"/>
      <c r="D476" s="81"/>
      <c r="E476" s="94"/>
      <c r="F476" s="94"/>
      <c r="H476" s="81"/>
    </row>
    <row r="477" ht="15.75" customHeight="1">
      <c r="A477" s="94"/>
      <c r="B477" s="94"/>
      <c r="C477" s="94"/>
      <c r="D477" s="81"/>
      <c r="E477" s="94"/>
      <c r="F477" s="94"/>
      <c r="H477" s="81"/>
    </row>
    <row r="478" ht="15.75" customHeight="1">
      <c r="A478" s="94"/>
      <c r="B478" s="94"/>
      <c r="C478" s="94"/>
      <c r="D478" s="81"/>
      <c r="E478" s="94"/>
      <c r="F478" s="94"/>
      <c r="H478" s="81"/>
    </row>
    <row r="479" ht="15.75" customHeight="1">
      <c r="A479" s="94"/>
      <c r="B479" s="94"/>
      <c r="C479" s="94"/>
      <c r="D479" s="81"/>
      <c r="E479" s="94"/>
      <c r="F479" s="94"/>
      <c r="H479" s="81"/>
    </row>
    <row r="480" ht="15.75" customHeight="1">
      <c r="A480" s="94"/>
      <c r="B480" s="94"/>
      <c r="C480" s="94"/>
      <c r="D480" s="81"/>
      <c r="E480" s="94"/>
      <c r="F480" s="94"/>
      <c r="H480" s="81"/>
    </row>
    <row r="481" ht="15.75" customHeight="1">
      <c r="A481" s="94"/>
      <c r="B481" s="94"/>
      <c r="C481" s="94"/>
      <c r="D481" s="81"/>
      <c r="E481" s="94"/>
      <c r="F481" s="94"/>
      <c r="H481" s="81"/>
    </row>
    <row r="482" ht="15.75" customHeight="1">
      <c r="A482" s="94"/>
      <c r="B482" s="94"/>
      <c r="C482" s="94"/>
      <c r="D482" s="81"/>
      <c r="E482" s="94"/>
      <c r="F482" s="94"/>
      <c r="H482" s="81"/>
    </row>
    <row r="483" ht="15.75" customHeight="1">
      <c r="A483" s="94"/>
      <c r="B483" s="94"/>
      <c r="C483" s="94"/>
      <c r="D483" s="81"/>
      <c r="E483" s="94"/>
      <c r="F483" s="94"/>
      <c r="H483" s="81"/>
    </row>
    <row r="484" ht="15.75" customHeight="1">
      <c r="A484" s="94"/>
      <c r="B484" s="94"/>
      <c r="C484" s="94"/>
      <c r="D484" s="81"/>
      <c r="E484" s="94"/>
      <c r="F484" s="94"/>
      <c r="H484" s="81"/>
    </row>
    <row r="485" ht="15.75" customHeight="1">
      <c r="A485" s="94"/>
      <c r="B485" s="94"/>
      <c r="C485" s="94"/>
      <c r="D485" s="81"/>
      <c r="E485" s="94"/>
      <c r="F485" s="94"/>
      <c r="H485" s="81"/>
    </row>
    <row r="486" ht="15.75" customHeight="1">
      <c r="A486" s="94"/>
      <c r="B486" s="94"/>
      <c r="C486" s="94"/>
      <c r="D486" s="81"/>
      <c r="E486" s="94"/>
      <c r="F486" s="94"/>
      <c r="H486" s="81"/>
    </row>
    <row r="487" ht="15.75" customHeight="1">
      <c r="A487" s="94"/>
      <c r="B487" s="94"/>
      <c r="C487" s="94"/>
      <c r="D487" s="81"/>
      <c r="E487" s="94"/>
      <c r="F487" s="94"/>
      <c r="H487" s="81"/>
    </row>
    <row r="488" ht="15.75" customHeight="1">
      <c r="A488" s="94"/>
      <c r="B488" s="94"/>
      <c r="C488" s="94"/>
      <c r="D488" s="81"/>
      <c r="E488" s="94"/>
      <c r="F488" s="94"/>
      <c r="H488" s="81"/>
    </row>
    <row r="489" ht="15.75" customHeight="1">
      <c r="A489" s="94"/>
      <c r="B489" s="94"/>
      <c r="C489" s="94"/>
      <c r="D489" s="81"/>
      <c r="E489" s="94"/>
      <c r="F489" s="94"/>
      <c r="H489" s="81"/>
    </row>
    <row r="490" ht="15.75" customHeight="1">
      <c r="A490" s="94"/>
      <c r="B490" s="94"/>
      <c r="C490" s="94"/>
      <c r="D490" s="81"/>
      <c r="E490" s="94"/>
      <c r="F490" s="94"/>
      <c r="H490" s="81"/>
    </row>
    <row r="491" ht="15.75" customHeight="1">
      <c r="A491" s="94"/>
      <c r="B491" s="94"/>
      <c r="C491" s="94"/>
      <c r="D491" s="81"/>
      <c r="E491" s="94"/>
      <c r="F491" s="94"/>
      <c r="H491" s="81"/>
    </row>
    <row r="492" ht="15.75" customHeight="1">
      <c r="A492" s="94"/>
      <c r="B492" s="94"/>
      <c r="C492" s="94"/>
      <c r="D492" s="81"/>
      <c r="E492" s="94"/>
      <c r="F492" s="94"/>
      <c r="H492" s="81"/>
    </row>
    <row r="493" ht="15.75" customHeight="1">
      <c r="A493" s="94"/>
      <c r="B493" s="94"/>
      <c r="C493" s="94"/>
      <c r="D493" s="81"/>
      <c r="E493" s="94"/>
      <c r="F493" s="94"/>
      <c r="H493" s="81"/>
    </row>
    <row r="494" ht="15.75" customHeight="1">
      <c r="A494" s="94"/>
      <c r="B494" s="94"/>
      <c r="C494" s="94"/>
      <c r="D494" s="81"/>
      <c r="E494" s="94"/>
      <c r="F494" s="94"/>
      <c r="H494" s="81"/>
    </row>
    <row r="495" ht="15.75" customHeight="1">
      <c r="A495" s="94"/>
      <c r="B495" s="94"/>
      <c r="C495" s="94"/>
      <c r="D495" s="81"/>
      <c r="E495" s="94"/>
      <c r="F495" s="94"/>
      <c r="H495" s="81"/>
    </row>
    <row r="496" ht="15.75" customHeight="1">
      <c r="A496" s="94"/>
      <c r="B496" s="94"/>
      <c r="C496" s="94"/>
      <c r="D496" s="81"/>
      <c r="E496" s="94"/>
      <c r="F496" s="94"/>
      <c r="H496" s="81"/>
    </row>
    <row r="497" ht="15.75" customHeight="1">
      <c r="A497" s="94"/>
      <c r="B497" s="94"/>
      <c r="C497" s="94"/>
      <c r="D497" s="81"/>
      <c r="E497" s="94"/>
      <c r="F497" s="94"/>
      <c r="H497" s="81"/>
    </row>
    <row r="498" ht="15.75" customHeight="1">
      <c r="A498" s="94"/>
      <c r="B498" s="94"/>
      <c r="C498" s="94"/>
      <c r="D498" s="81"/>
      <c r="E498" s="94"/>
      <c r="F498" s="94"/>
      <c r="H498" s="81"/>
    </row>
    <row r="499" ht="15.75" customHeight="1">
      <c r="A499" s="94"/>
      <c r="B499" s="94"/>
      <c r="C499" s="94"/>
      <c r="D499" s="81"/>
      <c r="E499" s="94"/>
      <c r="F499" s="94"/>
      <c r="H499" s="81"/>
    </row>
    <row r="500" ht="15.75" customHeight="1">
      <c r="A500" s="94"/>
      <c r="B500" s="94"/>
      <c r="C500" s="94"/>
      <c r="D500" s="81"/>
      <c r="E500" s="94"/>
      <c r="F500" s="94"/>
      <c r="H500" s="81"/>
    </row>
    <row r="501" ht="15.75" customHeight="1">
      <c r="A501" s="94"/>
      <c r="B501" s="94"/>
      <c r="C501" s="94"/>
      <c r="D501" s="81"/>
      <c r="E501" s="94"/>
      <c r="F501" s="94"/>
      <c r="H501" s="81"/>
    </row>
    <row r="502" ht="15.75" customHeight="1">
      <c r="A502" s="94"/>
      <c r="B502" s="94"/>
      <c r="C502" s="94"/>
      <c r="D502" s="81"/>
      <c r="E502" s="94"/>
      <c r="F502" s="94"/>
      <c r="H502" s="81"/>
    </row>
    <row r="503" ht="15.75" customHeight="1">
      <c r="A503" s="94"/>
      <c r="B503" s="94"/>
      <c r="C503" s="94"/>
      <c r="D503" s="81"/>
      <c r="E503" s="94"/>
      <c r="F503" s="94"/>
      <c r="H503" s="81"/>
    </row>
    <row r="504" ht="15.75" customHeight="1">
      <c r="A504" s="94"/>
      <c r="B504" s="94"/>
      <c r="C504" s="94"/>
      <c r="D504" s="81"/>
      <c r="E504" s="94"/>
      <c r="F504" s="94"/>
      <c r="H504" s="81"/>
    </row>
    <row r="505" ht="15.75" customHeight="1">
      <c r="A505" s="94"/>
      <c r="B505" s="94"/>
      <c r="C505" s="94"/>
      <c r="D505" s="81"/>
      <c r="E505" s="94"/>
      <c r="F505" s="94"/>
      <c r="H505" s="81"/>
    </row>
    <row r="506" ht="15.75" customHeight="1">
      <c r="A506" s="94"/>
      <c r="B506" s="94"/>
      <c r="C506" s="94"/>
      <c r="D506" s="81"/>
      <c r="E506" s="94"/>
      <c r="F506" s="94"/>
      <c r="H506" s="81"/>
    </row>
    <row r="507" ht="15.75" customHeight="1">
      <c r="A507" s="94"/>
      <c r="B507" s="94"/>
      <c r="C507" s="94"/>
      <c r="D507" s="81"/>
      <c r="E507" s="94"/>
      <c r="F507" s="94"/>
      <c r="H507" s="81"/>
    </row>
    <row r="508" ht="15.75" customHeight="1">
      <c r="A508" s="94"/>
      <c r="B508" s="94"/>
      <c r="C508" s="94"/>
      <c r="D508" s="81"/>
      <c r="E508" s="94"/>
      <c r="F508" s="94"/>
      <c r="H508" s="81"/>
    </row>
    <row r="509" ht="15.75" customHeight="1">
      <c r="A509" s="94"/>
      <c r="B509" s="94"/>
      <c r="C509" s="94"/>
      <c r="D509" s="81"/>
      <c r="E509" s="94"/>
      <c r="F509" s="94"/>
      <c r="H509" s="81"/>
    </row>
    <row r="510" ht="15.75" customHeight="1">
      <c r="A510" s="94"/>
      <c r="B510" s="94"/>
      <c r="C510" s="94"/>
      <c r="D510" s="81"/>
      <c r="E510" s="94"/>
      <c r="F510" s="94"/>
      <c r="H510" s="81"/>
    </row>
    <row r="511" ht="15.75" customHeight="1">
      <c r="A511" s="94"/>
      <c r="B511" s="94"/>
      <c r="C511" s="94"/>
      <c r="D511" s="81"/>
      <c r="E511" s="94"/>
      <c r="F511" s="94"/>
      <c r="H511" s="81"/>
    </row>
    <row r="512" ht="15.75" customHeight="1">
      <c r="A512" s="94"/>
      <c r="B512" s="94"/>
      <c r="C512" s="94"/>
      <c r="D512" s="81"/>
      <c r="E512" s="94"/>
      <c r="F512" s="94"/>
      <c r="H512" s="81"/>
    </row>
    <row r="513" ht="15.75" customHeight="1">
      <c r="A513" s="94"/>
      <c r="B513" s="94"/>
      <c r="C513" s="94"/>
      <c r="D513" s="81"/>
      <c r="E513" s="94"/>
      <c r="F513" s="94"/>
      <c r="H513" s="81"/>
    </row>
    <row r="514" ht="15.75" customHeight="1">
      <c r="A514" s="94"/>
      <c r="B514" s="94"/>
      <c r="C514" s="94"/>
      <c r="D514" s="81"/>
      <c r="E514" s="94"/>
      <c r="F514" s="94"/>
      <c r="H514" s="81"/>
    </row>
    <row r="515" ht="15.75" customHeight="1">
      <c r="A515" s="94"/>
      <c r="B515" s="94"/>
      <c r="C515" s="94"/>
      <c r="D515" s="81"/>
      <c r="E515" s="94"/>
      <c r="F515" s="94"/>
      <c r="H515" s="81"/>
    </row>
    <row r="516" ht="15.75" customHeight="1">
      <c r="A516" s="94"/>
      <c r="B516" s="94"/>
      <c r="C516" s="94"/>
      <c r="D516" s="81"/>
      <c r="E516" s="94"/>
      <c r="F516" s="94"/>
      <c r="H516" s="81"/>
    </row>
    <row r="517" ht="15.75" customHeight="1">
      <c r="A517" s="94"/>
      <c r="B517" s="94"/>
      <c r="C517" s="94"/>
      <c r="D517" s="81"/>
      <c r="E517" s="94"/>
      <c r="F517" s="94"/>
      <c r="H517" s="81"/>
    </row>
    <row r="518" ht="15.75" customHeight="1">
      <c r="A518" s="94"/>
      <c r="B518" s="94"/>
      <c r="C518" s="94"/>
      <c r="D518" s="81"/>
      <c r="E518" s="94"/>
      <c r="F518" s="94"/>
      <c r="H518" s="81"/>
    </row>
    <row r="519" ht="15.75" customHeight="1">
      <c r="A519" s="94"/>
      <c r="B519" s="94"/>
      <c r="C519" s="94"/>
      <c r="D519" s="81"/>
      <c r="E519" s="94"/>
      <c r="F519" s="94"/>
      <c r="H519" s="81"/>
    </row>
    <row r="520" ht="15.75" customHeight="1">
      <c r="A520" s="94"/>
      <c r="B520" s="94"/>
      <c r="C520" s="94"/>
      <c r="D520" s="81"/>
      <c r="E520" s="94"/>
      <c r="F520" s="94"/>
      <c r="H520" s="81"/>
    </row>
    <row r="521" ht="15.75" customHeight="1">
      <c r="A521" s="94"/>
      <c r="B521" s="94"/>
      <c r="C521" s="94"/>
      <c r="D521" s="81"/>
      <c r="E521" s="94"/>
      <c r="F521" s="94"/>
      <c r="H521" s="81"/>
    </row>
    <row r="522" ht="15.75" customHeight="1">
      <c r="A522" s="94"/>
      <c r="B522" s="94"/>
      <c r="C522" s="94"/>
      <c r="D522" s="81"/>
      <c r="E522" s="94"/>
      <c r="F522" s="94"/>
      <c r="H522" s="81"/>
    </row>
    <row r="523" ht="15.75" customHeight="1">
      <c r="A523" s="94"/>
      <c r="B523" s="94"/>
      <c r="C523" s="94"/>
      <c r="D523" s="81"/>
      <c r="E523" s="94"/>
      <c r="F523" s="94"/>
      <c r="H523" s="81"/>
    </row>
    <row r="524" ht="15.75" customHeight="1">
      <c r="A524" s="94"/>
      <c r="B524" s="94"/>
      <c r="C524" s="94"/>
      <c r="D524" s="81"/>
      <c r="E524" s="94"/>
      <c r="F524" s="94"/>
      <c r="H524" s="81"/>
    </row>
    <row r="525" ht="15.75" customHeight="1">
      <c r="A525" s="94"/>
      <c r="B525" s="94"/>
      <c r="C525" s="94"/>
      <c r="D525" s="81"/>
      <c r="E525" s="94"/>
      <c r="F525" s="94"/>
      <c r="H525" s="81"/>
    </row>
    <row r="526" ht="15.75" customHeight="1">
      <c r="A526" s="94"/>
      <c r="B526" s="94"/>
      <c r="C526" s="94"/>
      <c r="D526" s="81"/>
      <c r="E526" s="94"/>
      <c r="F526" s="94"/>
      <c r="H526" s="81"/>
    </row>
    <row r="527" ht="15.75" customHeight="1">
      <c r="A527" s="94"/>
      <c r="B527" s="94"/>
      <c r="C527" s="94"/>
      <c r="D527" s="81"/>
      <c r="E527" s="94"/>
      <c r="F527" s="94"/>
      <c r="H527" s="81"/>
    </row>
    <row r="528" ht="15.75" customHeight="1">
      <c r="A528" s="94"/>
      <c r="B528" s="94"/>
      <c r="C528" s="94"/>
      <c r="D528" s="81"/>
      <c r="E528" s="94"/>
      <c r="F528" s="94"/>
      <c r="H528" s="81"/>
    </row>
    <row r="529" ht="15.75" customHeight="1">
      <c r="A529" s="94"/>
      <c r="B529" s="94"/>
      <c r="C529" s="94"/>
      <c r="D529" s="81"/>
      <c r="E529" s="94"/>
      <c r="F529" s="94"/>
      <c r="H529" s="81"/>
    </row>
    <row r="530" ht="15.75" customHeight="1">
      <c r="A530" s="94"/>
      <c r="B530" s="94"/>
      <c r="C530" s="94"/>
      <c r="D530" s="81"/>
      <c r="E530" s="94"/>
      <c r="F530" s="94"/>
      <c r="H530" s="81"/>
    </row>
    <row r="531" ht="15.75" customHeight="1">
      <c r="A531" s="94"/>
      <c r="B531" s="94"/>
      <c r="C531" s="94"/>
      <c r="D531" s="81"/>
      <c r="E531" s="94"/>
      <c r="F531" s="94"/>
      <c r="H531" s="81"/>
    </row>
    <row r="532" ht="15.75" customHeight="1">
      <c r="A532" s="94"/>
      <c r="B532" s="94"/>
      <c r="C532" s="94"/>
      <c r="D532" s="81"/>
      <c r="E532" s="94"/>
      <c r="F532" s="94"/>
      <c r="H532" s="81"/>
    </row>
    <row r="533" ht="15.75" customHeight="1">
      <c r="A533" s="94"/>
      <c r="B533" s="94"/>
      <c r="C533" s="94"/>
      <c r="D533" s="81"/>
      <c r="E533" s="94"/>
      <c r="F533" s="94"/>
      <c r="H533" s="81"/>
    </row>
    <row r="534" ht="15.75" customHeight="1">
      <c r="A534" s="94"/>
      <c r="B534" s="94"/>
      <c r="C534" s="94"/>
      <c r="D534" s="81"/>
      <c r="E534" s="94"/>
      <c r="F534" s="94"/>
      <c r="H534" s="81"/>
    </row>
    <row r="535" ht="15.75" customHeight="1">
      <c r="A535" s="94"/>
      <c r="B535" s="94"/>
      <c r="C535" s="94"/>
      <c r="D535" s="81"/>
      <c r="E535" s="94"/>
      <c r="F535" s="94"/>
      <c r="H535" s="81"/>
    </row>
    <row r="536" ht="15.75" customHeight="1">
      <c r="A536" s="94"/>
      <c r="B536" s="94"/>
      <c r="C536" s="94"/>
      <c r="D536" s="81"/>
      <c r="E536" s="94"/>
      <c r="F536" s="94"/>
      <c r="H536" s="81"/>
    </row>
    <row r="537" ht="15.75" customHeight="1">
      <c r="A537" s="94"/>
      <c r="B537" s="94"/>
      <c r="C537" s="94"/>
      <c r="D537" s="81"/>
      <c r="E537" s="94"/>
      <c r="F537" s="94"/>
      <c r="H537" s="81"/>
    </row>
    <row r="538" ht="15.75" customHeight="1">
      <c r="A538" s="94"/>
      <c r="B538" s="94"/>
      <c r="C538" s="94"/>
      <c r="D538" s="81"/>
      <c r="E538" s="94"/>
      <c r="F538" s="94"/>
      <c r="H538" s="81"/>
    </row>
    <row r="539" ht="15.75" customHeight="1">
      <c r="A539" s="94"/>
      <c r="B539" s="94"/>
      <c r="C539" s="94"/>
      <c r="D539" s="81"/>
      <c r="E539" s="94"/>
      <c r="F539" s="94"/>
      <c r="H539" s="81"/>
    </row>
    <row r="540" ht="15.75" customHeight="1">
      <c r="A540" s="94"/>
      <c r="B540" s="94"/>
      <c r="C540" s="94"/>
      <c r="D540" s="81"/>
      <c r="E540" s="94"/>
      <c r="F540" s="94"/>
      <c r="H540" s="81"/>
    </row>
    <row r="541" ht="15.75" customHeight="1">
      <c r="A541" s="94"/>
      <c r="B541" s="94"/>
      <c r="C541" s="94"/>
      <c r="D541" s="81"/>
      <c r="E541" s="94"/>
      <c r="F541" s="94"/>
      <c r="H541" s="81"/>
    </row>
    <row r="542" ht="15.75" customHeight="1">
      <c r="A542" s="94"/>
      <c r="B542" s="94"/>
      <c r="C542" s="94"/>
      <c r="D542" s="81"/>
      <c r="E542" s="94"/>
      <c r="F542" s="94"/>
      <c r="H542" s="81"/>
    </row>
    <row r="543" ht="15.75" customHeight="1">
      <c r="A543" s="94"/>
      <c r="B543" s="94"/>
      <c r="C543" s="94"/>
      <c r="D543" s="81"/>
      <c r="E543" s="94"/>
      <c r="F543" s="94"/>
      <c r="H543" s="81"/>
    </row>
    <row r="544" ht="15.75" customHeight="1">
      <c r="A544" s="94"/>
      <c r="B544" s="94"/>
      <c r="C544" s="94"/>
      <c r="D544" s="81"/>
      <c r="E544" s="94"/>
      <c r="F544" s="94"/>
      <c r="H544" s="81"/>
    </row>
    <row r="545" ht="15.75" customHeight="1">
      <c r="A545" s="94"/>
      <c r="B545" s="94"/>
      <c r="C545" s="94"/>
      <c r="D545" s="81"/>
      <c r="E545" s="94"/>
      <c r="F545" s="94"/>
      <c r="H545" s="81"/>
    </row>
    <row r="546" ht="15.75" customHeight="1">
      <c r="A546" s="94"/>
      <c r="B546" s="94"/>
      <c r="C546" s="94"/>
      <c r="D546" s="81"/>
      <c r="E546" s="94"/>
      <c r="F546" s="94"/>
      <c r="H546" s="81"/>
    </row>
    <row r="547" ht="15.75" customHeight="1">
      <c r="A547" s="94"/>
      <c r="B547" s="94"/>
      <c r="C547" s="94"/>
      <c r="D547" s="81"/>
      <c r="E547" s="94"/>
      <c r="F547" s="94"/>
      <c r="H547" s="81"/>
    </row>
    <row r="548" ht="15.75" customHeight="1">
      <c r="A548" s="94"/>
      <c r="B548" s="94"/>
      <c r="C548" s="94"/>
      <c r="D548" s="81"/>
      <c r="E548" s="94"/>
      <c r="F548" s="94"/>
      <c r="H548" s="81"/>
    </row>
    <row r="549" ht="15.75" customHeight="1">
      <c r="A549" s="94"/>
      <c r="B549" s="94"/>
      <c r="C549" s="94"/>
      <c r="D549" s="81"/>
      <c r="E549" s="94"/>
      <c r="F549" s="94"/>
      <c r="H549" s="81"/>
    </row>
    <row r="550" ht="15.75" customHeight="1">
      <c r="A550" s="94"/>
      <c r="B550" s="94"/>
      <c r="C550" s="94"/>
      <c r="D550" s="81"/>
      <c r="E550" s="94"/>
      <c r="F550" s="94"/>
      <c r="H550" s="81"/>
    </row>
    <row r="551" ht="15.75" customHeight="1">
      <c r="A551" s="94"/>
      <c r="B551" s="94"/>
      <c r="C551" s="94"/>
      <c r="D551" s="81"/>
      <c r="E551" s="94"/>
      <c r="F551" s="94"/>
      <c r="H551" s="81"/>
    </row>
    <row r="552" ht="15.75" customHeight="1">
      <c r="A552" s="94"/>
      <c r="B552" s="94"/>
      <c r="C552" s="94"/>
      <c r="D552" s="81"/>
      <c r="E552" s="94"/>
      <c r="F552" s="94"/>
      <c r="H552" s="81"/>
    </row>
    <row r="553" ht="15.75" customHeight="1">
      <c r="A553" s="94"/>
      <c r="B553" s="94"/>
      <c r="C553" s="94"/>
      <c r="D553" s="81"/>
      <c r="E553" s="94"/>
      <c r="F553" s="94"/>
      <c r="H553" s="81"/>
    </row>
    <row r="554" ht="15.75" customHeight="1">
      <c r="A554" s="94"/>
      <c r="B554" s="94"/>
      <c r="C554" s="94"/>
      <c r="D554" s="81"/>
      <c r="E554" s="94"/>
      <c r="F554" s="94"/>
      <c r="H554" s="81"/>
    </row>
    <row r="555" ht="15.75" customHeight="1">
      <c r="A555" s="94"/>
      <c r="B555" s="94"/>
      <c r="C555" s="94"/>
      <c r="D555" s="81"/>
      <c r="E555" s="94"/>
      <c r="F555" s="94"/>
      <c r="H555" s="81"/>
    </row>
    <row r="556" ht="15.75" customHeight="1">
      <c r="A556" s="94"/>
      <c r="B556" s="94"/>
      <c r="C556" s="94"/>
      <c r="D556" s="81"/>
      <c r="E556" s="94"/>
      <c r="F556" s="94"/>
      <c r="H556" s="81"/>
    </row>
    <row r="557" ht="15.75" customHeight="1">
      <c r="A557" s="94"/>
      <c r="B557" s="94"/>
      <c r="C557" s="94"/>
      <c r="D557" s="81"/>
      <c r="E557" s="94"/>
      <c r="F557" s="94"/>
      <c r="H557" s="81"/>
    </row>
    <row r="558" ht="15.75" customHeight="1">
      <c r="A558" s="94"/>
      <c r="B558" s="94"/>
      <c r="C558" s="94"/>
      <c r="D558" s="81"/>
      <c r="E558" s="94"/>
      <c r="F558" s="94"/>
      <c r="H558" s="81"/>
    </row>
    <row r="559" ht="15.75" customHeight="1">
      <c r="A559" s="94"/>
      <c r="B559" s="94"/>
      <c r="C559" s="94"/>
      <c r="D559" s="81"/>
      <c r="E559" s="94"/>
      <c r="F559" s="94"/>
      <c r="H559" s="81"/>
    </row>
    <row r="560" ht="15.75" customHeight="1">
      <c r="A560" s="94"/>
      <c r="B560" s="94"/>
      <c r="C560" s="94"/>
      <c r="D560" s="81"/>
      <c r="E560" s="94"/>
      <c r="F560" s="94"/>
      <c r="H560" s="81"/>
    </row>
    <row r="561" ht="15.75" customHeight="1">
      <c r="A561" s="94"/>
      <c r="B561" s="94"/>
      <c r="C561" s="94"/>
      <c r="D561" s="81"/>
      <c r="E561" s="94"/>
      <c r="F561" s="94"/>
      <c r="H561" s="81"/>
    </row>
    <row r="562" ht="15.75" customHeight="1">
      <c r="A562" s="94"/>
      <c r="B562" s="94"/>
      <c r="C562" s="94"/>
      <c r="D562" s="81"/>
      <c r="E562" s="94"/>
      <c r="F562" s="94"/>
      <c r="H562" s="81"/>
    </row>
    <row r="563" ht="15.75" customHeight="1">
      <c r="A563" s="94"/>
      <c r="B563" s="94"/>
      <c r="C563" s="94"/>
      <c r="D563" s="81"/>
      <c r="E563" s="94"/>
      <c r="F563" s="94"/>
      <c r="H563" s="81"/>
    </row>
    <row r="564" ht="15.75" customHeight="1">
      <c r="A564" s="94"/>
      <c r="B564" s="94"/>
      <c r="C564" s="94"/>
      <c r="D564" s="81"/>
      <c r="E564" s="94"/>
      <c r="F564" s="94"/>
      <c r="H564" s="81"/>
    </row>
    <row r="565" ht="15.75" customHeight="1">
      <c r="A565" s="94"/>
      <c r="B565" s="94"/>
      <c r="C565" s="94"/>
      <c r="D565" s="81"/>
      <c r="E565" s="94"/>
      <c r="F565" s="94"/>
      <c r="H565" s="81"/>
    </row>
    <row r="566" ht="15.75" customHeight="1">
      <c r="A566" s="94"/>
      <c r="B566" s="94"/>
      <c r="C566" s="94"/>
      <c r="D566" s="81"/>
      <c r="E566" s="94"/>
      <c r="F566" s="94"/>
      <c r="H566" s="81"/>
    </row>
    <row r="567" ht="15.75" customHeight="1">
      <c r="A567" s="94"/>
      <c r="B567" s="94"/>
      <c r="C567" s="94"/>
      <c r="D567" s="81"/>
      <c r="E567" s="94"/>
      <c r="F567" s="94"/>
      <c r="H567" s="81"/>
    </row>
    <row r="568" ht="15.75" customHeight="1">
      <c r="A568" s="94"/>
      <c r="B568" s="94"/>
      <c r="C568" s="94"/>
      <c r="D568" s="81"/>
      <c r="E568" s="94"/>
      <c r="F568" s="94"/>
      <c r="H568" s="81"/>
    </row>
    <row r="569" ht="15.75" customHeight="1">
      <c r="A569" s="94"/>
      <c r="B569" s="94"/>
      <c r="C569" s="94"/>
      <c r="D569" s="81"/>
      <c r="E569" s="94"/>
      <c r="F569" s="94"/>
      <c r="H569" s="81"/>
    </row>
    <row r="570" ht="15.75" customHeight="1">
      <c r="A570" s="94"/>
      <c r="B570" s="94"/>
      <c r="C570" s="94"/>
      <c r="D570" s="81"/>
      <c r="E570" s="94"/>
      <c r="F570" s="94"/>
      <c r="H570" s="81"/>
    </row>
    <row r="571" ht="15.75" customHeight="1">
      <c r="A571" s="94"/>
      <c r="B571" s="94"/>
      <c r="C571" s="94"/>
      <c r="D571" s="81"/>
      <c r="E571" s="94"/>
      <c r="F571" s="94"/>
      <c r="H571" s="81"/>
    </row>
    <row r="572" ht="15.75" customHeight="1">
      <c r="A572" s="94"/>
      <c r="B572" s="94"/>
      <c r="C572" s="94"/>
      <c r="D572" s="81"/>
      <c r="E572" s="94"/>
      <c r="F572" s="94"/>
      <c r="H572" s="81"/>
    </row>
    <row r="573" ht="15.75" customHeight="1">
      <c r="A573" s="94"/>
      <c r="B573" s="94"/>
      <c r="C573" s="94"/>
      <c r="D573" s="81"/>
      <c r="E573" s="94"/>
      <c r="F573" s="94"/>
      <c r="H573" s="81"/>
    </row>
    <row r="574" ht="15.75" customHeight="1">
      <c r="A574" s="94"/>
      <c r="B574" s="94"/>
      <c r="C574" s="94"/>
      <c r="D574" s="81"/>
      <c r="E574" s="94"/>
      <c r="F574" s="94"/>
      <c r="H574" s="81"/>
    </row>
    <row r="575" ht="15.75" customHeight="1">
      <c r="A575" s="94"/>
      <c r="B575" s="94"/>
      <c r="C575" s="94"/>
      <c r="D575" s="81"/>
      <c r="E575" s="94"/>
      <c r="F575" s="94"/>
      <c r="H575" s="81"/>
    </row>
    <row r="576" ht="15.75" customHeight="1">
      <c r="A576" s="94"/>
      <c r="B576" s="94"/>
      <c r="C576" s="94"/>
      <c r="D576" s="81"/>
      <c r="E576" s="94"/>
      <c r="F576" s="94"/>
      <c r="H576" s="81"/>
    </row>
    <row r="577" ht="15.75" customHeight="1">
      <c r="A577" s="94"/>
      <c r="B577" s="94"/>
      <c r="C577" s="94"/>
      <c r="D577" s="81"/>
      <c r="E577" s="94"/>
      <c r="F577" s="94"/>
      <c r="H577" s="81"/>
    </row>
    <row r="578" ht="15.75" customHeight="1">
      <c r="A578" s="94"/>
      <c r="B578" s="94"/>
      <c r="C578" s="94"/>
      <c r="D578" s="81"/>
      <c r="E578" s="94"/>
      <c r="F578" s="94"/>
      <c r="H578" s="81"/>
    </row>
    <row r="579" ht="15.75" customHeight="1">
      <c r="A579" s="94"/>
      <c r="B579" s="94"/>
      <c r="C579" s="94"/>
      <c r="D579" s="81"/>
      <c r="E579" s="94"/>
      <c r="F579" s="94"/>
      <c r="H579" s="81"/>
    </row>
    <row r="580" ht="15.75" customHeight="1">
      <c r="A580" s="94"/>
      <c r="B580" s="94"/>
      <c r="C580" s="94"/>
      <c r="D580" s="81"/>
      <c r="E580" s="94"/>
      <c r="F580" s="94"/>
      <c r="H580" s="81"/>
    </row>
    <row r="581" ht="15.75" customHeight="1">
      <c r="A581" s="94"/>
      <c r="B581" s="94"/>
      <c r="C581" s="94"/>
      <c r="D581" s="81"/>
      <c r="E581" s="94"/>
      <c r="F581" s="94"/>
      <c r="H581" s="81"/>
    </row>
    <row r="582" ht="15.75" customHeight="1">
      <c r="A582" s="94"/>
      <c r="B582" s="94"/>
      <c r="C582" s="94"/>
      <c r="D582" s="81"/>
      <c r="E582" s="94"/>
      <c r="F582" s="94"/>
      <c r="H582" s="81"/>
    </row>
    <row r="583" ht="15.75" customHeight="1">
      <c r="A583" s="94"/>
      <c r="B583" s="94"/>
      <c r="C583" s="94"/>
      <c r="D583" s="81"/>
      <c r="E583" s="94"/>
      <c r="F583" s="94"/>
      <c r="H583" s="81"/>
    </row>
    <row r="584" ht="15.75" customHeight="1">
      <c r="A584" s="94"/>
      <c r="B584" s="94"/>
      <c r="C584" s="94"/>
      <c r="D584" s="81"/>
      <c r="E584" s="94"/>
      <c r="F584" s="94"/>
      <c r="H584" s="81"/>
    </row>
    <row r="585" ht="15.75" customHeight="1">
      <c r="A585" s="94"/>
      <c r="B585" s="94"/>
      <c r="C585" s="94"/>
      <c r="D585" s="81"/>
      <c r="E585" s="94"/>
      <c r="F585" s="94"/>
      <c r="H585" s="81"/>
    </row>
    <row r="586" ht="15.75" customHeight="1">
      <c r="A586" s="94"/>
      <c r="B586" s="94"/>
      <c r="C586" s="94"/>
      <c r="D586" s="81"/>
      <c r="E586" s="94"/>
      <c r="F586" s="94"/>
      <c r="H586" s="81"/>
    </row>
    <row r="587" ht="15.75" customHeight="1">
      <c r="A587" s="94"/>
      <c r="B587" s="94"/>
      <c r="C587" s="94"/>
      <c r="D587" s="81"/>
      <c r="E587" s="94"/>
      <c r="F587" s="94"/>
      <c r="H587" s="81"/>
    </row>
    <row r="588" ht="15.75" customHeight="1">
      <c r="A588" s="94"/>
      <c r="B588" s="94"/>
      <c r="C588" s="94"/>
      <c r="D588" s="81"/>
      <c r="E588" s="94"/>
      <c r="F588" s="94"/>
      <c r="H588" s="81"/>
    </row>
    <row r="589" ht="15.75" customHeight="1">
      <c r="A589" s="94"/>
      <c r="B589" s="94"/>
      <c r="C589" s="94"/>
      <c r="D589" s="81"/>
      <c r="E589" s="94"/>
      <c r="F589" s="94"/>
      <c r="H589" s="81"/>
    </row>
    <row r="590" ht="15.75" customHeight="1">
      <c r="A590" s="94"/>
      <c r="B590" s="94"/>
      <c r="C590" s="94"/>
      <c r="D590" s="81"/>
      <c r="E590" s="94"/>
      <c r="F590" s="94"/>
      <c r="H590" s="81"/>
    </row>
    <row r="591" ht="15.75" customHeight="1">
      <c r="A591" s="94"/>
      <c r="B591" s="94"/>
      <c r="C591" s="94"/>
      <c r="D591" s="81"/>
      <c r="E591" s="94"/>
      <c r="F591" s="94"/>
      <c r="H591" s="81"/>
    </row>
    <row r="592" ht="15.75" customHeight="1">
      <c r="A592" s="94"/>
      <c r="B592" s="94"/>
      <c r="C592" s="94"/>
      <c r="D592" s="81"/>
      <c r="E592" s="94"/>
      <c r="F592" s="94"/>
      <c r="H592" s="81"/>
    </row>
    <row r="593" ht="15.75" customHeight="1">
      <c r="A593" s="94"/>
      <c r="B593" s="94"/>
      <c r="C593" s="94"/>
      <c r="D593" s="81"/>
      <c r="E593" s="94"/>
      <c r="F593" s="94"/>
      <c r="H593" s="81"/>
    </row>
    <row r="594" ht="15.75" customHeight="1">
      <c r="A594" s="94"/>
      <c r="B594" s="94"/>
      <c r="C594" s="94"/>
      <c r="D594" s="81"/>
      <c r="E594" s="94"/>
      <c r="F594" s="94"/>
      <c r="H594" s="81"/>
    </row>
    <row r="595" ht="15.75" customHeight="1">
      <c r="A595" s="94"/>
      <c r="B595" s="94"/>
      <c r="C595" s="94"/>
      <c r="D595" s="81"/>
      <c r="E595" s="94"/>
      <c r="F595" s="94"/>
      <c r="H595" s="81"/>
    </row>
    <row r="596" ht="15.75" customHeight="1">
      <c r="A596" s="94"/>
      <c r="B596" s="94"/>
      <c r="C596" s="94"/>
      <c r="D596" s="81"/>
      <c r="E596" s="94"/>
      <c r="F596" s="94"/>
      <c r="H596" s="81"/>
    </row>
    <row r="597" ht="15.75" customHeight="1">
      <c r="A597" s="94"/>
      <c r="B597" s="94"/>
      <c r="C597" s="94"/>
      <c r="D597" s="81"/>
      <c r="E597" s="94"/>
      <c r="F597" s="94"/>
      <c r="H597" s="81"/>
    </row>
    <row r="598" ht="15.75" customHeight="1">
      <c r="A598" s="94"/>
      <c r="B598" s="94"/>
      <c r="C598" s="94"/>
      <c r="D598" s="81"/>
      <c r="E598" s="94"/>
      <c r="F598" s="94"/>
      <c r="H598" s="81"/>
    </row>
    <row r="599" ht="15.75" customHeight="1">
      <c r="A599" s="94"/>
      <c r="B599" s="94"/>
      <c r="C599" s="94"/>
      <c r="D599" s="81"/>
      <c r="E599" s="94"/>
      <c r="F599" s="94"/>
      <c r="H599" s="81"/>
    </row>
    <row r="600" ht="15.75" customHeight="1">
      <c r="A600" s="94"/>
      <c r="B600" s="94"/>
      <c r="C600" s="94"/>
      <c r="D600" s="81"/>
      <c r="E600" s="94"/>
      <c r="F600" s="94"/>
      <c r="H600" s="81"/>
    </row>
    <row r="601" ht="15.75" customHeight="1">
      <c r="A601" s="94"/>
      <c r="B601" s="94"/>
      <c r="C601" s="94"/>
      <c r="D601" s="81"/>
      <c r="E601" s="94"/>
      <c r="F601" s="94"/>
      <c r="H601" s="81"/>
    </row>
    <row r="602" ht="15.75" customHeight="1">
      <c r="A602" s="94"/>
      <c r="B602" s="94"/>
      <c r="C602" s="94"/>
      <c r="D602" s="81"/>
      <c r="E602" s="94"/>
      <c r="F602" s="94"/>
      <c r="H602" s="81"/>
    </row>
    <row r="603" ht="15.75" customHeight="1">
      <c r="A603" s="94"/>
      <c r="B603" s="94"/>
      <c r="C603" s="94"/>
      <c r="D603" s="81"/>
      <c r="E603" s="94"/>
      <c r="F603" s="94"/>
      <c r="H603" s="81"/>
    </row>
    <row r="604" ht="15.75" customHeight="1">
      <c r="A604" s="94"/>
      <c r="B604" s="94"/>
      <c r="C604" s="94"/>
      <c r="D604" s="81"/>
      <c r="E604" s="94"/>
      <c r="F604" s="94"/>
      <c r="H604" s="81"/>
    </row>
    <row r="605" ht="15.75" customHeight="1">
      <c r="A605" s="94"/>
      <c r="B605" s="94"/>
      <c r="C605" s="94"/>
      <c r="D605" s="81"/>
      <c r="E605" s="94"/>
      <c r="F605" s="94"/>
      <c r="H605" s="81"/>
    </row>
    <row r="606" ht="15.75" customHeight="1">
      <c r="A606" s="94"/>
      <c r="B606" s="94"/>
      <c r="C606" s="94"/>
      <c r="D606" s="81"/>
      <c r="E606" s="94"/>
      <c r="F606" s="94"/>
      <c r="H606" s="81"/>
    </row>
    <row r="607" ht="15.75" customHeight="1">
      <c r="A607" s="94"/>
      <c r="B607" s="94"/>
      <c r="C607" s="94"/>
      <c r="D607" s="81"/>
      <c r="E607" s="94"/>
      <c r="F607" s="94"/>
      <c r="H607" s="81"/>
    </row>
    <row r="608" ht="15.75" customHeight="1">
      <c r="A608" s="94"/>
      <c r="B608" s="94"/>
      <c r="C608" s="94"/>
      <c r="D608" s="81"/>
      <c r="E608" s="94"/>
      <c r="F608" s="94"/>
      <c r="H608" s="81"/>
    </row>
    <row r="609" ht="15.75" customHeight="1">
      <c r="A609" s="94"/>
      <c r="B609" s="94"/>
      <c r="C609" s="94"/>
      <c r="D609" s="81"/>
      <c r="E609" s="94"/>
      <c r="F609" s="94"/>
      <c r="H609" s="81"/>
    </row>
    <row r="610" ht="15.75" customHeight="1">
      <c r="A610" s="94"/>
      <c r="B610" s="94"/>
      <c r="C610" s="94"/>
      <c r="D610" s="81"/>
      <c r="E610" s="94"/>
      <c r="F610" s="94"/>
      <c r="H610" s="81"/>
    </row>
    <row r="611" ht="15.75" customHeight="1">
      <c r="A611" s="94"/>
      <c r="B611" s="94"/>
      <c r="C611" s="94"/>
      <c r="D611" s="81"/>
      <c r="E611" s="94"/>
      <c r="F611" s="94"/>
      <c r="H611" s="81"/>
    </row>
    <row r="612" ht="15.75" customHeight="1">
      <c r="A612" s="94"/>
      <c r="B612" s="94"/>
      <c r="C612" s="94"/>
      <c r="D612" s="81"/>
      <c r="E612" s="94"/>
      <c r="F612" s="94"/>
      <c r="H612" s="81"/>
    </row>
    <row r="613" ht="15.75" customHeight="1">
      <c r="A613" s="94"/>
      <c r="B613" s="94"/>
      <c r="C613" s="94"/>
      <c r="D613" s="81"/>
      <c r="E613" s="94"/>
      <c r="F613" s="94"/>
      <c r="H613" s="81"/>
    </row>
    <row r="614" ht="15.75" customHeight="1">
      <c r="A614" s="94"/>
      <c r="B614" s="94"/>
      <c r="C614" s="94"/>
      <c r="D614" s="81"/>
      <c r="E614" s="94"/>
      <c r="F614" s="94"/>
      <c r="H614" s="81"/>
    </row>
    <row r="615" ht="15.75" customHeight="1">
      <c r="A615" s="94"/>
      <c r="B615" s="94"/>
      <c r="C615" s="94"/>
      <c r="D615" s="81"/>
      <c r="E615" s="94"/>
      <c r="F615" s="94"/>
      <c r="H615" s="81"/>
    </row>
    <row r="616" ht="15.75" customHeight="1">
      <c r="A616" s="94"/>
      <c r="B616" s="94"/>
      <c r="C616" s="94"/>
      <c r="D616" s="81"/>
      <c r="E616" s="94"/>
      <c r="F616" s="94"/>
      <c r="H616" s="81"/>
    </row>
    <row r="617" ht="15.75" customHeight="1">
      <c r="A617" s="94"/>
      <c r="B617" s="94"/>
      <c r="C617" s="94"/>
      <c r="D617" s="81"/>
      <c r="E617" s="94"/>
      <c r="F617" s="94"/>
      <c r="H617" s="81"/>
    </row>
    <row r="618" ht="15.75" customHeight="1">
      <c r="A618" s="94"/>
      <c r="B618" s="94"/>
      <c r="C618" s="94"/>
      <c r="D618" s="81"/>
      <c r="E618" s="94"/>
      <c r="F618" s="94"/>
      <c r="H618" s="81"/>
    </row>
    <row r="619" ht="15.75" customHeight="1">
      <c r="A619" s="94"/>
      <c r="B619" s="94"/>
      <c r="C619" s="94"/>
      <c r="D619" s="81"/>
      <c r="E619" s="94"/>
      <c r="F619" s="94"/>
      <c r="H619" s="81"/>
    </row>
    <row r="620" ht="15.75" customHeight="1">
      <c r="A620" s="94"/>
      <c r="B620" s="94"/>
      <c r="C620" s="94"/>
      <c r="D620" s="81"/>
      <c r="E620" s="94"/>
      <c r="F620" s="94"/>
      <c r="H620" s="81"/>
    </row>
    <row r="621" ht="15.75" customHeight="1">
      <c r="A621" s="94"/>
      <c r="B621" s="94"/>
      <c r="C621" s="94"/>
      <c r="D621" s="81"/>
      <c r="E621" s="94"/>
      <c r="F621" s="94"/>
      <c r="H621" s="81"/>
    </row>
    <row r="622" ht="15.75" customHeight="1">
      <c r="A622" s="94"/>
      <c r="B622" s="94"/>
      <c r="C622" s="94"/>
      <c r="D622" s="81"/>
      <c r="E622" s="94"/>
      <c r="F622" s="94"/>
      <c r="H622" s="81"/>
    </row>
    <row r="623" ht="15.75" customHeight="1">
      <c r="A623" s="94"/>
      <c r="B623" s="94"/>
      <c r="C623" s="94"/>
      <c r="D623" s="81"/>
      <c r="E623" s="94"/>
      <c r="F623" s="94"/>
      <c r="H623" s="81"/>
    </row>
    <row r="624" ht="15.75" customHeight="1">
      <c r="A624" s="94"/>
      <c r="B624" s="94"/>
      <c r="C624" s="94"/>
      <c r="D624" s="81"/>
      <c r="E624" s="94"/>
      <c r="F624" s="94"/>
      <c r="H624" s="81"/>
    </row>
    <row r="625" ht="15.75" customHeight="1">
      <c r="A625" s="94"/>
      <c r="B625" s="94"/>
      <c r="C625" s="94"/>
      <c r="D625" s="81"/>
      <c r="E625" s="94"/>
      <c r="F625" s="94"/>
      <c r="H625" s="81"/>
    </row>
    <row r="626" ht="15.75" customHeight="1">
      <c r="A626" s="94"/>
      <c r="B626" s="94"/>
      <c r="C626" s="94"/>
      <c r="D626" s="81"/>
      <c r="E626" s="94"/>
      <c r="F626" s="94"/>
      <c r="H626" s="81"/>
    </row>
    <row r="627" ht="15.75" customHeight="1">
      <c r="A627" s="94"/>
      <c r="B627" s="94"/>
      <c r="C627" s="94"/>
      <c r="D627" s="81"/>
      <c r="E627" s="94"/>
      <c r="F627" s="94"/>
      <c r="H627" s="81"/>
    </row>
    <row r="628" ht="15.75" customHeight="1">
      <c r="A628" s="94"/>
      <c r="B628" s="94"/>
      <c r="C628" s="94"/>
      <c r="D628" s="81"/>
      <c r="E628" s="94"/>
      <c r="F628" s="94"/>
      <c r="H628" s="81"/>
    </row>
    <row r="629" ht="15.75" customHeight="1">
      <c r="A629" s="94"/>
      <c r="B629" s="94"/>
      <c r="C629" s="94"/>
      <c r="D629" s="81"/>
      <c r="E629" s="94"/>
      <c r="F629" s="94"/>
      <c r="H629" s="81"/>
    </row>
    <row r="630" ht="15.75" customHeight="1">
      <c r="A630" s="94"/>
      <c r="B630" s="94"/>
      <c r="C630" s="94"/>
      <c r="D630" s="81"/>
      <c r="E630" s="94"/>
      <c r="F630" s="94"/>
      <c r="H630" s="81"/>
    </row>
    <row r="631" ht="15.75" customHeight="1">
      <c r="A631" s="94"/>
      <c r="B631" s="94"/>
      <c r="C631" s="94"/>
      <c r="D631" s="81"/>
      <c r="E631" s="94"/>
      <c r="F631" s="94"/>
      <c r="H631" s="81"/>
    </row>
    <row r="632" ht="15.75" customHeight="1">
      <c r="A632" s="94"/>
      <c r="B632" s="94"/>
      <c r="C632" s="94"/>
      <c r="D632" s="81"/>
      <c r="E632" s="94"/>
      <c r="F632" s="94"/>
      <c r="H632" s="81"/>
    </row>
    <row r="633" ht="15.75" customHeight="1">
      <c r="A633" s="94"/>
      <c r="B633" s="94"/>
      <c r="C633" s="94"/>
      <c r="D633" s="81"/>
      <c r="E633" s="94"/>
      <c r="F633" s="94"/>
      <c r="H633" s="81"/>
    </row>
    <row r="634" ht="15.75" customHeight="1">
      <c r="A634" s="94"/>
      <c r="B634" s="94"/>
      <c r="C634" s="94"/>
      <c r="D634" s="81"/>
      <c r="E634" s="94"/>
      <c r="F634" s="94"/>
      <c r="H634" s="81"/>
    </row>
    <row r="635" ht="15.75" customHeight="1">
      <c r="A635" s="94"/>
      <c r="B635" s="94"/>
      <c r="C635" s="94"/>
      <c r="D635" s="81"/>
      <c r="E635" s="94"/>
      <c r="F635" s="94"/>
      <c r="H635" s="81"/>
    </row>
    <row r="636" ht="15.75" customHeight="1">
      <c r="A636" s="94"/>
      <c r="B636" s="94"/>
      <c r="C636" s="94"/>
      <c r="D636" s="81"/>
      <c r="E636" s="94"/>
      <c r="F636" s="94"/>
      <c r="H636" s="81"/>
    </row>
    <row r="637" ht="15.75" customHeight="1">
      <c r="A637" s="94"/>
      <c r="B637" s="94"/>
      <c r="C637" s="94"/>
      <c r="D637" s="81"/>
      <c r="E637" s="94"/>
      <c r="F637" s="94"/>
      <c r="H637" s="81"/>
    </row>
    <row r="638" ht="15.75" customHeight="1">
      <c r="A638" s="94"/>
      <c r="B638" s="94"/>
      <c r="C638" s="94"/>
      <c r="D638" s="81"/>
      <c r="E638" s="94"/>
      <c r="F638" s="94"/>
      <c r="H638" s="81"/>
    </row>
    <row r="639" ht="15.75" customHeight="1">
      <c r="A639" s="94"/>
      <c r="B639" s="94"/>
      <c r="C639" s="94"/>
      <c r="D639" s="81"/>
      <c r="E639" s="94"/>
      <c r="F639" s="94"/>
      <c r="H639" s="81"/>
    </row>
    <row r="640" ht="15.75" customHeight="1">
      <c r="A640" s="94"/>
      <c r="B640" s="94"/>
      <c r="C640" s="94"/>
      <c r="D640" s="81"/>
      <c r="E640" s="94"/>
      <c r="F640" s="94"/>
      <c r="H640" s="81"/>
    </row>
    <row r="641" ht="15.75" customHeight="1">
      <c r="A641" s="94"/>
      <c r="B641" s="94"/>
      <c r="C641" s="94"/>
      <c r="D641" s="81"/>
      <c r="E641" s="94"/>
      <c r="F641" s="94"/>
      <c r="H641" s="81"/>
    </row>
    <row r="642" ht="15.75" customHeight="1">
      <c r="A642" s="94"/>
      <c r="B642" s="94"/>
      <c r="C642" s="94"/>
      <c r="D642" s="81"/>
      <c r="E642" s="94"/>
      <c r="F642" s="94"/>
      <c r="H642" s="81"/>
    </row>
    <row r="643" ht="15.75" customHeight="1">
      <c r="A643" s="94"/>
      <c r="B643" s="94"/>
      <c r="C643" s="94"/>
      <c r="D643" s="81"/>
      <c r="E643" s="94"/>
      <c r="F643" s="94"/>
      <c r="H643" s="81"/>
    </row>
    <row r="644" ht="15.75" customHeight="1">
      <c r="A644" s="94"/>
      <c r="B644" s="94"/>
      <c r="C644" s="94"/>
      <c r="D644" s="81"/>
      <c r="E644" s="94"/>
      <c r="F644" s="94"/>
      <c r="H644" s="81"/>
    </row>
    <row r="645" ht="15.75" customHeight="1">
      <c r="A645" s="94"/>
      <c r="B645" s="94"/>
      <c r="C645" s="94"/>
      <c r="D645" s="81"/>
      <c r="E645" s="94"/>
      <c r="F645" s="94"/>
      <c r="H645" s="81"/>
    </row>
    <row r="646" ht="15.75" customHeight="1">
      <c r="A646" s="94"/>
      <c r="B646" s="94"/>
      <c r="C646" s="94"/>
      <c r="D646" s="81"/>
      <c r="E646" s="94"/>
      <c r="F646" s="94"/>
      <c r="H646" s="81"/>
    </row>
    <row r="647" ht="15.75" customHeight="1">
      <c r="A647" s="94"/>
      <c r="B647" s="94"/>
      <c r="C647" s="94"/>
      <c r="D647" s="81"/>
      <c r="E647" s="94"/>
      <c r="F647" s="94"/>
      <c r="H647" s="81"/>
    </row>
    <row r="648" ht="15.75" customHeight="1">
      <c r="A648" s="94"/>
      <c r="B648" s="94"/>
      <c r="C648" s="94"/>
      <c r="D648" s="81"/>
      <c r="E648" s="94"/>
      <c r="F648" s="94"/>
      <c r="H648" s="81"/>
    </row>
    <row r="649" ht="15.75" customHeight="1">
      <c r="A649" s="94"/>
      <c r="B649" s="94"/>
      <c r="C649" s="94"/>
      <c r="D649" s="81"/>
      <c r="E649" s="94"/>
      <c r="F649" s="94"/>
      <c r="H649" s="81"/>
    </row>
    <row r="650" ht="15.75" customHeight="1">
      <c r="A650" s="94"/>
      <c r="B650" s="94"/>
      <c r="C650" s="94"/>
      <c r="D650" s="81"/>
      <c r="E650" s="94"/>
      <c r="F650" s="94"/>
      <c r="H650" s="81"/>
    </row>
    <row r="651" ht="15.75" customHeight="1">
      <c r="A651" s="94"/>
      <c r="B651" s="94"/>
      <c r="C651" s="94"/>
      <c r="D651" s="81"/>
      <c r="E651" s="94"/>
      <c r="F651" s="94"/>
      <c r="H651" s="81"/>
    </row>
    <row r="652" ht="15.75" customHeight="1">
      <c r="A652" s="94"/>
      <c r="B652" s="94"/>
      <c r="C652" s="94"/>
      <c r="D652" s="81"/>
      <c r="E652" s="94"/>
      <c r="F652" s="94"/>
      <c r="H652" s="81"/>
    </row>
    <row r="653" ht="15.75" customHeight="1">
      <c r="A653" s="94"/>
      <c r="B653" s="94"/>
      <c r="C653" s="94"/>
      <c r="D653" s="81"/>
      <c r="E653" s="94"/>
      <c r="F653" s="94"/>
      <c r="H653" s="81"/>
    </row>
    <row r="654" ht="15.75" customHeight="1">
      <c r="A654" s="94"/>
      <c r="B654" s="94"/>
      <c r="C654" s="94"/>
      <c r="D654" s="81"/>
      <c r="E654" s="94"/>
      <c r="F654" s="94"/>
      <c r="H654" s="81"/>
    </row>
    <row r="655" ht="15.75" customHeight="1">
      <c r="A655" s="94"/>
      <c r="B655" s="94"/>
      <c r="C655" s="94"/>
      <c r="D655" s="81"/>
      <c r="E655" s="94"/>
      <c r="F655" s="94"/>
      <c r="H655" s="81"/>
    </row>
    <row r="656" ht="15.75" customHeight="1">
      <c r="A656" s="94"/>
      <c r="B656" s="94"/>
      <c r="C656" s="94"/>
      <c r="D656" s="81"/>
      <c r="E656" s="94"/>
      <c r="F656" s="94"/>
      <c r="H656" s="81"/>
    </row>
    <row r="657" ht="15.75" customHeight="1">
      <c r="A657" s="94"/>
      <c r="B657" s="94"/>
      <c r="C657" s="94"/>
      <c r="D657" s="81"/>
      <c r="E657" s="94"/>
      <c r="F657" s="94"/>
      <c r="H657" s="81"/>
    </row>
    <row r="658" ht="15.75" customHeight="1">
      <c r="A658" s="94"/>
      <c r="B658" s="94"/>
      <c r="C658" s="94"/>
      <c r="D658" s="81"/>
      <c r="E658" s="94"/>
      <c r="F658" s="94"/>
      <c r="H658" s="81"/>
    </row>
    <row r="659" ht="15.75" customHeight="1">
      <c r="A659" s="94"/>
      <c r="B659" s="94"/>
      <c r="C659" s="94"/>
      <c r="D659" s="81"/>
      <c r="E659" s="94"/>
      <c r="F659" s="94"/>
      <c r="H659" s="81"/>
    </row>
    <row r="660" ht="15.75" customHeight="1">
      <c r="A660" s="94"/>
      <c r="B660" s="94"/>
      <c r="C660" s="94"/>
      <c r="D660" s="81"/>
      <c r="E660" s="94"/>
      <c r="F660" s="94"/>
      <c r="H660" s="81"/>
    </row>
    <row r="661" ht="15.75" customHeight="1">
      <c r="A661" s="94"/>
      <c r="B661" s="94"/>
      <c r="C661" s="94"/>
      <c r="D661" s="81"/>
      <c r="E661" s="94"/>
      <c r="F661" s="94"/>
      <c r="H661" s="81"/>
    </row>
    <row r="662" ht="15.75" customHeight="1">
      <c r="A662" s="94"/>
      <c r="B662" s="94"/>
      <c r="C662" s="94"/>
      <c r="D662" s="81"/>
      <c r="E662" s="94"/>
      <c r="F662" s="94"/>
      <c r="H662" s="81"/>
    </row>
    <row r="663" ht="15.75" customHeight="1">
      <c r="A663" s="94"/>
      <c r="B663" s="94"/>
      <c r="C663" s="94"/>
      <c r="D663" s="81"/>
      <c r="E663" s="94"/>
      <c r="F663" s="94"/>
      <c r="H663" s="81"/>
    </row>
    <row r="664" ht="15.75" customHeight="1">
      <c r="A664" s="94"/>
      <c r="B664" s="94"/>
      <c r="C664" s="94"/>
      <c r="D664" s="81"/>
      <c r="E664" s="94"/>
      <c r="F664" s="94"/>
      <c r="H664" s="81"/>
    </row>
    <row r="665" ht="15.75" customHeight="1">
      <c r="A665" s="94"/>
      <c r="B665" s="94"/>
      <c r="C665" s="94"/>
      <c r="D665" s="81"/>
      <c r="E665" s="94"/>
      <c r="F665" s="94"/>
      <c r="H665" s="81"/>
    </row>
    <row r="666" ht="15.75" customHeight="1">
      <c r="A666" s="94"/>
      <c r="B666" s="94"/>
      <c r="C666" s="94"/>
      <c r="D666" s="81"/>
      <c r="E666" s="94"/>
      <c r="F666" s="94"/>
      <c r="H666" s="81"/>
    </row>
    <row r="667" ht="15.75" customHeight="1">
      <c r="A667" s="94"/>
      <c r="B667" s="94"/>
      <c r="C667" s="94"/>
      <c r="D667" s="81"/>
      <c r="E667" s="94"/>
      <c r="F667" s="94"/>
      <c r="H667" s="81"/>
    </row>
    <row r="668" ht="15.75" customHeight="1">
      <c r="A668" s="94"/>
      <c r="B668" s="94"/>
      <c r="C668" s="94"/>
      <c r="D668" s="81"/>
      <c r="E668" s="94"/>
      <c r="F668" s="94"/>
      <c r="H668" s="81"/>
    </row>
    <row r="669" ht="15.75" customHeight="1">
      <c r="A669" s="94"/>
      <c r="B669" s="94"/>
      <c r="C669" s="94"/>
      <c r="D669" s="81"/>
      <c r="E669" s="94"/>
      <c r="F669" s="94"/>
      <c r="H669" s="81"/>
    </row>
    <row r="670" ht="15.75" customHeight="1">
      <c r="A670" s="94"/>
      <c r="B670" s="94"/>
      <c r="C670" s="94"/>
      <c r="D670" s="81"/>
      <c r="E670" s="94"/>
      <c r="F670" s="94"/>
      <c r="H670" s="81"/>
    </row>
    <row r="671" ht="15.75" customHeight="1">
      <c r="A671" s="94"/>
      <c r="B671" s="94"/>
      <c r="C671" s="94"/>
      <c r="D671" s="81"/>
      <c r="E671" s="94"/>
      <c r="F671" s="94"/>
      <c r="H671" s="81"/>
    </row>
    <row r="672" ht="15.75" customHeight="1">
      <c r="A672" s="94"/>
      <c r="B672" s="94"/>
      <c r="C672" s="94"/>
      <c r="D672" s="81"/>
      <c r="E672" s="94"/>
      <c r="F672" s="94"/>
      <c r="H672" s="81"/>
    </row>
    <row r="673" ht="15.75" customHeight="1">
      <c r="A673" s="94"/>
      <c r="B673" s="94"/>
      <c r="C673" s="94"/>
      <c r="D673" s="81"/>
      <c r="E673" s="94"/>
      <c r="F673" s="94"/>
      <c r="H673" s="81"/>
    </row>
    <row r="674" ht="15.75" customHeight="1">
      <c r="A674" s="94"/>
      <c r="B674" s="94"/>
      <c r="C674" s="94"/>
      <c r="D674" s="81"/>
      <c r="E674" s="94"/>
      <c r="F674" s="94"/>
      <c r="H674" s="81"/>
    </row>
    <row r="675" ht="15.75" customHeight="1">
      <c r="A675" s="94"/>
      <c r="B675" s="94"/>
      <c r="C675" s="94"/>
      <c r="D675" s="81"/>
      <c r="E675" s="94"/>
      <c r="F675" s="94"/>
      <c r="H675" s="81"/>
    </row>
    <row r="676" ht="15.75" customHeight="1">
      <c r="A676" s="94"/>
      <c r="B676" s="94"/>
      <c r="C676" s="94"/>
      <c r="D676" s="81"/>
      <c r="E676" s="94"/>
      <c r="F676" s="94"/>
      <c r="H676" s="81"/>
    </row>
    <row r="677" ht="15.75" customHeight="1">
      <c r="A677" s="94"/>
      <c r="B677" s="94"/>
      <c r="C677" s="94"/>
      <c r="D677" s="81"/>
      <c r="E677" s="94"/>
      <c r="F677" s="94"/>
      <c r="H677" s="81"/>
    </row>
    <row r="678" ht="15.75" customHeight="1">
      <c r="A678" s="94"/>
      <c r="B678" s="94"/>
      <c r="C678" s="94"/>
      <c r="D678" s="81"/>
      <c r="E678" s="94"/>
      <c r="F678" s="94"/>
      <c r="H678" s="81"/>
    </row>
    <row r="679" ht="15.75" customHeight="1">
      <c r="A679" s="94"/>
      <c r="B679" s="94"/>
      <c r="C679" s="94"/>
      <c r="D679" s="81"/>
      <c r="E679" s="94"/>
      <c r="F679" s="94"/>
      <c r="H679" s="81"/>
    </row>
    <row r="680" ht="15.75" customHeight="1">
      <c r="A680" s="94"/>
      <c r="B680" s="94"/>
      <c r="C680" s="94"/>
      <c r="D680" s="81"/>
      <c r="E680" s="94"/>
      <c r="F680" s="94"/>
      <c r="H680" s="81"/>
    </row>
    <row r="681" ht="15.75" customHeight="1">
      <c r="A681" s="94"/>
      <c r="B681" s="94"/>
      <c r="C681" s="94"/>
      <c r="D681" s="81"/>
      <c r="E681" s="94"/>
      <c r="F681" s="94"/>
      <c r="H681" s="81"/>
    </row>
    <row r="682" ht="15.75" customHeight="1">
      <c r="A682" s="94"/>
      <c r="B682" s="94"/>
      <c r="C682" s="94"/>
      <c r="D682" s="81"/>
      <c r="E682" s="94"/>
      <c r="F682" s="94"/>
      <c r="H682" s="81"/>
    </row>
    <row r="683" ht="15.75" customHeight="1">
      <c r="A683" s="94"/>
      <c r="B683" s="94"/>
      <c r="C683" s="94"/>
      <c r="D683" s="81"/>
      <c r="E683" s="94"/>
      <c r="F683" s="94"/>
      <c r="H683" s="81"/>
    </row>
    <row r="684" ht="15.75" customHeight="1">
      <c r="A684" s="94"/>
      <c r="B684" s="94"/>
      <c r="C684" s="94"/>
      <c r="D684" s="81"/>
      <c r="E684" s="94"/>
      <c r="F684" s="94"/>
      <c r="H684" s="81"/>
    </row>
    <row r="685" ht="15.75" customHeight="1">
      <c r="A685" s="94"/>
      <c r="B685" s="94"/>
      <c r="C685" s="94"/>
      <c r="D685" s="81"/>
      <c r="E685" s="94"/>
      <c r="F685" s="94"/>
      <c r="H685" s="81"/>
    </row>
    <row r="686" ht="15.75" customHeight="1">
      <c r="A686" s="94"/>
      <c r="B686" s="94"/>
      <c r="C686" s="94"/>
      <c r="D686" s="81"/>
      <c r="E686" s="94"/>
      <c r="F686" s="94"/>
      <c r="H686" s="81"/>
    </row>
    <row r="687" ht="15.75" customHeight="1">
      <c r="A687" s="94"/>
      <c r="B687" s="94"/>
      <c r="C687" s="94"/>
      <c r="D687" s="81"/>
      <c r="E687" s="94"/>
      <c r="F687" s="94"/>
      <c r="H687" s="81"/>
    </row>
    <row r="688" ht="15.75" customHeight="1">
      <c r="A688" s="94"/>
      <c r="B688" s="94"/>
      <c r="C688" s="94"/>
      <c r="D688" s="81"/>
      <c r="E688" s="94"/>
      <c r="F688" s="94"/>
      <c r="H688" s="81"/>
    </row>
    <row r="689" ht="15.75" customHeight="1">
      <c r="A689" s="94"/>
      <c r="B689" s="94"/>
      <c r="C689" s="94"/>
      <c r="D689" s="81"/>
      <c r="E689" s="94"/>
      <c r="F689" s="94"/>
      <c r="H689" s="81"/>
    </row>
    <row r="690" ht="15.75" customHeight="1">
      <c r="A690" s="94"/>
      <c r="B690" s="94"/>
      <c r="C690" s="94"/>
      <c r="D690" s="81"/>
      <c r="E690" s="94"/>
      <c r="F690" s="94"/>
      <c r="H690" s="81"/>
    </row>
    <row r="691" ht="15.75" customHeight="1">
      <c r="A691" s="94"/>
      <c r="B691" s="94"/>
      <c r="C691" s="94"/>
      <c r="D691" s="81"/>
      <c r="E691" s="94"/>
      <c r="F691" s="94"/>
      <c r="H691" s="81"/>
    </row>
    <row r="692" ht="15.75" customHeight="1">
      <c r="A692" s="94"/>
      <c r="B692" s="94"/>
      <c r="C692" s="94"/>
      <c r="D692" s="81"/>
      <c r="E692" s="94"/>
      <c r="F692" s="94"/>
      <c r="H692" s="81"/>
    </row>
    <row r="693" ht="15.75" customHeight="1">
      <c r="A693" s="94"/>
      <c r="B693" s="94"/>
      <c r="C693" s="94"/>
      <c r="D693" s="81"/>
      <c r="E693" s="94"/>
      <c r="F693" s="94"/>
      <c r="H693" s="81"/>
    </row>
    <row r="694" ht="15.75" customHeight="1">
      <c r="A694" s="94"/>
      <c r="B694" s="94"/>
      <c r="C694" s="94"/>
      <c r="D694" s="81"/>
      <c r="E694" s="94"/>
      <c r="F694" s="94"/>
      <c r="H694" s="81"/>
    </row>
    <row r="695" ht="15.75" customHeight="1">
      <c r="A695" s="94"/>
      <c r="B695" s="94"/>
      <c r="C695" s="94"/>
      <c r="D695" s="81"/>
      <c r="E695" s="94"/>
      <c r="F695" s="94"/>
      <c r="H695" s="81"/>
    </row>
    <row r="696" ht="15.75" customHeight="1">
      <c r="A696" s="94"/>
      <c r="B696" s="94"/>
      <c r="C696" s="94"/>
      <c r="D696" s="81"/>
      <c r="E696" s="94"/>
      <c r="F696" s="94"/>
      <c r="H696" s="81"/>
    </row>
    <row r="697" ht="15.75" customHeight="1">
      <c r="A697" s="94"/>
      <c r="B697" s="94"/>
      <c r="C697" s="94"/>
      <c r="D697" s="81"/>
      <c r="E697" s="94"/>
      <c r="F697" s="94"/>
      <c r="H697" s="81"/>
    </row>
    <row r="698" ht="15.75" customHeight="1">
      <c r="A698" s="94"/>
      <c r="B698" s="94"/>
      <c r="C698" s="94"/>
      <c r="D698" s="81"/>
      <c r="E698" s="94"/>
      <c r="F698" s="94"/>
      <c r="H698" s="81"/>
    </row>
    <row r="699" ht="15.75" customHeight="1">
      <c r="A699" s="94"/>
      <c r="B699" s="94"/>
      <c r="C699" s="94"/>
      <c r="D699" s="81"/>
      <c r="E699" s="94"/>
      <c r="F699" s="94"/>
      <c r="H699" s="81"/>
    </row>
    <row r="700" ht="15.75" customHeight="1">
      <c r="A700" s="94"/>
      <c r="B700" s="94"/>
      <c r="C700" s="94"/>
      <c r="D700" s="81"/>
      <c r="E700" s="94"/>
      <c r="F700" s="94"/>
      <c r="H700" s="81"/>
    </row>
    <row r="701" ht="15.75" customHeight="1">
      <c r="A701" s="94"/>
      <c r="B701" s="94"/>
      <c r="C701" s="94"/>
      <c r="D701" s="81"/>
      <c r="E701" s="94"/>
      <c r="F701" s="94"/>
      <c r="H701" s="81"/>
    </row>
    <row r="702" ht="15.75" customHeight="1">
      <c r="A702" s="94"/>
      <c r="B702" s="94"/>
      <c r="C702" s="94"/>
      <c r="D702" s="81"/>
      <c r="E702" s="94"/>
      <c r="F702" s="94"/>
      <c r="H702" s="81"/>
    </row>
    <row r="703" ht="15.75" customHeight="1">
      <c r="A703" s="94"/>
      <c r="B703" s="94"/>
      <c r="C703" s="94"/>
      <c r="D703" s="81"/>
      <c r="E703" s="94"/>
      <c r="F703" s="94"/>
      <c r="H703" s="81"/>
    </row>
    <row r="704" ht="15.75" customHeight="1">
      <c r="A704" s="94"/>
      <c r="B704" s="94"/>
      <c r="C704" s="94"/>
      <c r="D704" s="81"/>
      <c r="E704" s="94"/>
      <c r="F704" s="94"/>
      <c r="H704" s="81"/>
    </row>
    <row r="705" ht="15.75" customHeight="1">
      <c r="A705" s="94"/>
      <c r="B705" s="94"/>
      <c r="C705" s="94"/>
      <c r="D705" s="81"/>
      <c r="E705" s="94"/>
      <c r="F705" s="94"/>
      <c r="H705" s="81"/>
    </row>
    <row r="706" ht="15.75" customHeight="1">
      <c r="A706" s="94"/>
      <c r="B706" s="94"/>
      <c r="C706" s="94"/>
      <c r="D706" s="81"/>
      <c r="E706" s="94"/>
      <c r="F706" s="94"/>
      <c r="H706" s="81"/>
    </row>
    <row r="707" ht="15.75" customHeight="1">
      <c r="A707" s="94"/>
      <c r="B707" s="94"/>
      <c r="C707" s="94"/>
      <c r="D707" s="81"/>
      <c r="E707" s="94"/>
      <c r="F707" s="94"/>
      <c r="H707" s="81"/>
    </row>
    <row r="708" ht="15.75" customHeight="1">
      <c r="A708" s="94"/>
      <c r="B708" s="94"/>
      <c r="C708" s="94"/>
      <c r="D708" s="81"/>
      <c r="E708" s="94"/>
      <c r="F708" s="94"/>
      <c r="H708" s="81"/>
    </row>
    <row r="709" ht="15.75" customHeight="1">
      <c r="A709" s="94"/>
      <c r="B709" s="94"/>
      <c r="C709" s="94"/>
      <c r="D709" s="81"/>
      <c r="E709" s="94"/>
      <c r="F709" s="94"/>
      <c r="H709" s="81"/>
    </row>
    <row r="710" ht="15.75" customHeight="1">
      <c r="A710" s="94"/>
      <c r="B710" s="94"/>
      <c r="C710" s="94"/>
      <c r="D710" s="81"/>
      <c r="E710" s="94"/>
      <c r="F710" s="94"/>
      <c r="H710" s="81"/>
    </row>
    <row r="711" ht="15.75" customHeight="1">
      <c r="A711" s="94"/>
      <c r="B711" s="94"/>
      <c r="C711" s="94"/>
      <c r="D711" s="81"/>
      <c r="E711" s="94"/>
      <c r="F711" s="94"/>
      <c r="H711" s="81"/>
    </row>
    <row r="712" ht="15.75" customHeight="1">
      <c r="A712" s="94"/>
      <c r="B712" s="94"/>
      <c r="C712" s="94"/>
      <c r="D712" s="81"/>
      <c r="E712" s="94"/>
      <c r="F712" s="94"/>
      <c r="H712" s="81"/>
    </row>
    <row r="713" ht="15.75" customHeight="1">
      <c r="A713" s="94"/>
      <c r="B713" s="94"/>
      <c r="C713" s="94"/>
      <c r="D713" s="81"/>
      <c r="E713" s="94"/>
      <c r="F713" s="94"/>
      <c r="H713" s="81"/>
    </row>
    <row r="714" ht="15.75" customHeight="1">
      <c r="A714" s="94"/>
      <c r="B714" s="94"/>
      <c r="C714" s="94"/>
      <c r="D714" s="81"/>
      <c r="E714" s="94"/>
      <c r="F714" s="94"/>
      <c r="H714" s="81"/>
    </row>
    <row r="715" ht="15.75" customHeight="1">
      <c r="A715" s="94"/>
      <c r="B715" s="94"/>
      <c r="C715" s="94"/>
      <c r="D715" s="81"/>
      <c r="E715" s="94"/>
      <c r="F715" s="94"/>
      <c r="H715" s="81"/>
    </row>
    <row r="716" ht="15.75" customHeight="1">
      <c r="A716" s="94"/>
      <c r="B716" s="94"/>
      <c r="C716" s="94"/>
      <c r="D716" s="81"/>
      <c r="E716" s="94"/>
      <c r="F716" s="94"/>
      <c r="H716" s="81"/>
    </row>
    <row r="717" ht="15.75" customHeight="1">
      <c r="A717" s="94"/>
      <c r="B717" s="94"/>
      <c r="C717" s="94"/>
      <c r="D717" s="81"/>
      <c r="E717" s="94"/>
      <c r="F717" s="94"/>
      <c r="H717" s="81"/>
    </row>
    <row r="718" ht="15.75" customHeight="1">
      <c r="A718" s="94"/>
      <c r="B718" s="94"/>
      <c r="C718" s="94"/>
      <c r="D718" s="81"/>
      <c r="E718" s="94"/>
      <c r="F718" s="94"/>
      <c r="H718" s="81"/>
    </row>
    <row r="719" ht="15.75" customHeight="1">
      <c r="A719" s="94"/>
      <c r="B719" s="94"/>
      <c r="C719" s="94"/>
      <c r="D719" s="81"/>
      <c r="E719" s="94"/>
      <c r="F719" s="94"/>
      <c r="H719" s="81"/>
    </row>
    <row r="720" ht="15.75" customHeight="1">
      <c r="A720" s="94"/>
      <c r="B720" s="94"/>
      <c r="C720" s="94"/>
      <c r="D720" s="81"/>
      <c r="E720" s="94"/>
      <c r="F720" s="94"/>
      <c r="H720" s="81"/>
    </row>
    <row r="721" ht="15.75" customHeight="1">
      <c r="A721" s="94"/>
      <c r="B721" s="94"/>
      <c r="C721" s="94"/>
      <c r="D721" s="81"/>
      <c r="E721" s="94"/>
      <c r="F721" s="94"/>
      <c r="H721" s="81"/>
    </row>
    <row r="722" ht="15.75" customHeight="1">
      <c r="A722" s="94"/>
      <c r="B722" s="94"/>
      <c r="C722" s="94"/>
      <c r="D722" s="81"/>
      <c r="E722" s="94"/>
      <c r="F722" s="94"/>
      <c r="H722" s="81"/>
    </row>
    <row r="723" ht="15.75" customHeight="1">
      <c r="A723" s="94"/>
      <c r="B723" s="94"/>
      <c r="C723" s="94"/>
      <c r="D723" s="81"/>
      <c r="E723" s="94"/>
      <c r="F723" s="94"/>
      <c r="H723" s="81"/>
    </row>
    <row r="724" ht="15.75" customHeight="1">
      <c r="A724" s="94"/>
      <c r="B724" s="94"/>
      <c r="C724" s="94"/>
      <c r="D724" s="81"/>
      <c r="E724" s="94"/>
      <c r="F724" s="94"/>
      <c r="H724" s="81"/>
    </row>
    <row r="725" ht="15.75" customHeight="1">
      <c r="A725" s="94"/>
      <c r="B725" s="94"/>
      <c r="C725" s="94"/>
      <c r="D725" s="81"/>
      <c r="E725" s="94"/>
      <c r="F725" s="94"/>
      <c r="H725" s="81"/>
    </row>
    <row r="726" ht="15.75" customHeight="1">
      <c r="A726" s="94"/>
      <c r="B726" s="94"/>
      <c r="C726" s="94"/>
      <c r="D726" s="81"/>
      <c r="E726" s="94"/>
      <c r="F726" s="94"/>
      <c r="H726" s="81"/>
    </row>
    <row r="727" ht="15.75" customHeight="1">
      <c r="A727" s="94"/>
      <c r="B727" s="94"/>
      <c r="C727" s="94"/>
      <c r="D727" s="81"/>
      <c r="E727" s="94"/>
      <c r="F727" s="94"/>
      <c r="H727" s="81"/>
    </row>
    <row r="728" ht="15.75" customHeight="1">
      <c r="A728" s="94"/>
      <c r="B728" s="94"/>
      <c r="C728" s="94"/>
      <c r="D728" s="81"/>
      <c r="E728" s="94"/>
      <c r="F728" s="94"/>
      <c r="H728" s="81"/>
    </row>
    <row r="729" ht="15.75" customHeight="1">
      <c r="A729" s="94"/>
      <c r="B729" s="94"/>
      <c r="C729" s="94"/>
      <c r="D729" s="81"/>
      <c r="E729" s="94"/>
      <c r="F729" s="94"/>
      <c r="H729" s="81"/>
    </row>
    <row r="730" ht="15.75" customHeight="1">
      <c r="A730" s="94"/>
      <c r="B730" s="94"/>
      <c r="C730" s="94"/>
      <c r="D730" s="81"/>
      <c r="E730" s="94"/>
      <c r="F730" s="94"/>
      <c r="H730" s="81"/>
    </row>
    <row r="731" ht="15.75" customHeight="1">
      <c r="A731" s="94"/>
      <c r="B731" s="94"/>
      <c r="C731" s="94"/>
      <c r="D731" s="81"/>
      <c r="E731" s="94"/>
      <c r="F731" s="94"/>
      <c r="H731" s="81"/>
    </row>
    <row r="732" ht="15.75" customHeight="1">
      <c r="A732" s="94"/>
      <c r="B732" s="94"/>
      <c r="C732" s="94"/>
      <c r="D732" s="81"/>
      <c r="E732" s="94"/>
      <c r="F732" s="94"/>
      <c r="H732" s="81"/>
    </row>
    <row r="733" ht="15.75" customHeight="1">
      <c r="A733" s="94"/>
      <c r="B733" s="94"/>
      <c r="C733" s="94"/>
      <c r="D733" s="81"/>
      <c r="E733" s="94"/>
      <c r="F733" s="94"/>
      <c r="H733" s="81"/>
    </row>
    <row r="734" ht="15.75" customHeight="1">
      <c r="A734" s="94"/>
      <c r="B734" s="94"/>
      <c r="C734" s="94"/>
      <c r="D734" s="81"/>
      <c r="E734" s="94"/>
      <c r="F734" s="94"/>
      <c r="H734" s="81"/>
    </row>
    <row r="735" ht="15.75" customHeight="1">
      <c r="A735" s="94"/>
      <c r="B735" s="94"/>
      <c r="C735" s="94"/>
      <c r="D735" s="81"/>
      <c r="E735" s="94"/>
      <c r="F735" s="94"/>
      <c r="H735" s="81"/>
    </row>
    <row r="736" ht="15.75" customHeight="1">
      <c r="A736" s="94"/>
      <c r="B736" s="94"/>
      <c r="C736" s="94"/>
      <c r="D736" s="81"/>
      <c r="E736" s="94"/>
      <c r="F736" s="94"/>
      <c r="H736" s="81"/>
    </row>
    <row r="737" ht="15.75" customHeight="1">
      <c r="A737" s="94"/>
      <c r="B737" s="94"/>
      <c r="C737" s="94"/>
      <c r="D737" s="81"/>
      <c r="E737" s="94"/>
      <c r="F737" s="94"/>
      <c r="H737" s="81"/>
    </row>
    <row r="738" ht="15.75" customHeight="1">
      <c r="A738" s="94"/>
      <c r="B738" s="94"/>
      <c r="C738" s="94"/>
      <c r="D738" s="81"/>
      <c r="E738" s="94"/>
      <c r="F738" s="94"/>
      <c r="H738" s="81"/>
    </row>
    <row r="739" ht="15.75" customHeight="1">
      <c r="A739" s="94"/>
      <c r="B739" s="94"/>
      <c r="C739" s="94"/>
      <c r="D739" s="81"/>
      <c r="E739" s="94"/>
      <c r="F739" s="94"/>
      <c r="H739" s="81"/>
    </row>
    <row r="740" ht="15.75" customHeight="1">
      <c r="A740" s="94"/>
      <c r="B740" s="94"/>
      <c r="C740" s="94"/>
      <c r="D740" s="81"/>
      <c r="E740" s="94"/>
      <c r="F740" s="94"/>
      <c r="H740" s="81"/>
    </row>
    <row r="741" ht="15.75" customHeight="1">
      <c r="A741" s="94"/>
      <c r="B741" s="94"/>
      <c r="C741" s="94"/>
      <c r="D741" s="81"/>
      <c r="E741" s="94"/>
      <c r="F741" s="94"/>
      <c r="H741" s="81"/>
    </row>
    <row r="742" ht="15.75" customHeight="1">
      <c r="A742" s="94"/>
      <c r="B742" s="94"/>
      <c r="C742" s="94"/>
      <c r="D742" s="81"/>
      <c r="E742" s="94"/>
      <c r="F742" s="94"/>
      <c r="H742" s="81"/>
    </row>
    <row r="743" ht="15.75" customHeight="1">
      <c r="A743" s="94"/>
      <c r="B743" s="94"/>
      <c r="C743" s="94"/>
      <c r="D743" s="81"/>
      <c r="E743" s="94"/>
      <c r="F743" s="94"/>
      <c r="H743" s="81"/>
    </row>
    <row r="744" ht="15.75" customHeight="1">
      <c r="A744" s="94"/>
      <c r="B744" s="94"/>
      <c r="C744" s="94"/>
      <c r="D744" s="81"/>
      <c r="E744" s="94"/>
      <c r="F744" s="94"/>
      <c r="H744" s="81"/>
    </row>
    <row r="745" ht="15.75" customHeight="1">
      <c r="A745" s="94"/>
      <c r="B745" s="94"/>
      <c r="C745" s="94"/>
      <c r="D745" s="81"/>
      <c r="E745" s="94"/>
      <c r="F745" s="94"/>
      <c r="H745" s="81"/>
    </row>
    <row r="746" ht="15.75" customHeight="1">
      <c r="A746" s="94"/>
      <c r="B746" s="94"/>
      <c r="C746" s="94"/>
      <c r="D746" s="81"/>
      <c r="E746" s="94"/>
      <c r="F746" s="94"/>
      <c r="H746" s="81"/>
    </row>
    <row r="747" ht="15.75" customHeight="1">
      <c r="A747" s="94"/>
      <c r="B747" s="94"/>
      <c r="C747" s="94"/>
      <c r="D747" s="81"/>
      <c r="E747" s="94"/>
      <c r="F747" s="94"/>
      <c r="H747" s="81"/>
    </row>
    <row r="748" ht="15.75" customHeight="1">
      <c r="A748" s="94"/>
      <c r="B748" s="94"/>
      <c r="C748" s="94"/>
      <c r="D748" s="81"/>
      <c r="E748" s="94"/>
      <c r="F748" s="94"/>
      <c r="H748" s="81"/>
    </row>
    <row r="749" ht="15.75" customHeight="1">
      <c r="A749" s="94"/>
      <c r="B749" s="94"/>
      <c r="C749" s="94"/>
      <c r="D749" s="81"/>
      <c r="E749" s="94"/>
      <c r="F749" s="94"/>
      <c r="H749" s="81"/>
    </row>
    <row r="750" ht="15.75" customHeight="1">
      <c r="A750" s="94"/>
      <c r="B750" s="94"/>
      <c r="C750" s="94"/>
      <c r="D750" s="81"/>
      <c r="E750" s="94"/>
      <c r="F750" s="94"/>
      <c r="H750" s="81"/>
    </row>
    <row r="751" ht="15.75" customHeight="1">
      <c r="A751" s="94"/>
      <c r="B751" s="94"/>
      <c r="C751" s="94"/>
      <c r="D751" s="81"/>
      <c r="E751" s="94"/>
      <c r="F751" s="94"/>
      <c r="H751" s="81"/>
    </row>
    <row r="752" ht="15.75" customHeight="1">
      <c r="A752" s="94"/>
      <c r="B752" s="94"/>
      <c r="C752" s="94"/>
      <c r="D752" s="81"/>
      <c r="E752" s="94"/>
      <c r="F752" s="94"/>
      <c r="H752" s="81"/>
    </row>
    <row r="753" ht="15.75" customHeight="1">
      <c r="A753" s="94"/>
      <c r="B753" s="94"/>
      <c r="C753" s="94"/>
      <c r="D753" s="81"/>
      <c r="E753" s="94"/>
      <c r="F753" s="94"/>
      <c r="H753" s="81"/>
    </row>
    <row r="754" ht="15.75" customHeight="1">
      <c r="A754" s="94"/>
      <c r="B754" s="94"/>
      <c r="C754" s="94"/>
      <c r="D754" s="81"/>
      <c r="E754" s="94"/>
      <c r="F754" s="94"/>
      <c r="H754" s="81"/>
    </row>
    <row r="755" ht="15.75" customHeight="1">
      <c r="A755" s="94"/>
      <c r="B755" s="94"/>
      <c r="C755" s="94"/>
      <c r="D755" s="81"/>
      <c r="E755" s="94"/>
      <c r="F755" s="94"/>
      <c r="H755" s="81"/>
    </row>
    <row r="756" ht="15.75" customHeight="1">
      <c r="A756" s="94"/>
      <c r="B756" s="94"/>
      <c r="C756" s="94"/>
      <c r="D756" s="81"/>
      <c r="E756" s="94"/>
      <c r="F756" s="94"/>
      <c r="H756" s="81"/>
    </row>
    <row r="757" ht="15.75" customHeight="1">
      <c r="A757" s="94"/>
      <c r="B757" s="94"/>
      <c r="C757" s="94"/>
      <c r="D757" s="81"/>
      <c r="E757" s="94"/>
      <c r="F757" s="94"/>
      <c r="H757" s="81"/>
    </row>
    <row r="758" ht="15.75" customHeight="1">
      <c r="A758" s="94"/>
      <c r="B758" s="94"/>
      <c r="C758" s="94"/>
      <c r="D758" s="81"/>
      <c r="E758" s="94"/>
      <c r="F758" s="94"/>
      <c r="H758" s="81"/>
    </row>
    <row r="759" ht="15.75" customHeight="1">
      <c r="A759" s="94"/>
      <c r="B759" s="94"/>
      <c r="C759" s="94"/>
      <c r="D759" s="81"/>
      <c r="E759" s="94"/>
      <c r="F759" s="94"/>
      <c r="H759" s="81"/>
    </row>
    <row r="760" ht="15.75" customHeight="1">
      <c r="A760" s="94"/>
      <c r="B760" s="94"/>
      <c r="C760" s="94"/>
      <c r="D760" s="81"/>
      <c r="E760" s="94"/>
      <c r="F760" s="94"/>
      <c r="H760" s="81"/>
    </row>
    <row r="761" ht="15.75" customHeight="1">
      <c r="A761" s="94"/>
      <c r="B761" s="94"/>
      <c r="C761" s="94"/>
      <c r="D761" s="81"/>
      <c r="E761" s="94"/>
      <c r="F761" s="94"/>
      <c r="H761" s="81"/>
    </row>
    <row r="762" ht="15.75" customHeight="1">
      <c r="A762" s="94"/>
      <c r="B762" s="94"/>
      <c r="C762" s="94"/>
      <c r="D762" s="81"/>
      <c r="E762" s="94"/>
      <c r="F762" s="94"/>
      <c r="H762" s="81"/>
    </row>
    <row r="763" ht="15.75" customHeight="1">
      <c r="A763" s="94"/>
      <c r="B763" s="94"/>
      <c r="C763" s="94"/>
      <c r="D763" s="81"/>
      <c r="E763" s="94"/>
      <c r="F763" s="94"/>
      <c r="H763" s="81"/>
    </row>
    <row r="764" ht="15.75" customHeight="1">
      <c r="A764" s="94"/>
      <c r="B764" s="94"/>
      <c r="C764" s="94"/>
      <c r="D764" s="81"/>
      <c r="E764" s="94"/>
      <c r="F764" s="94"/>
      <c r="H764" s="81"/>
    </row>
    <row r="765" ht="15.75" customHeight="1">
      <c r="A765" s="94"/>
      <c r="B765" s="94"/>
      <c r="C765" s="94"/>
      <c r="D765" s="81"/>
      <c r="E765" s="94"/>
      <c r="F765" s="94"/>
      <c r="H765" s="81"/>
    </row>
    <row r="766" ht="15.75" customHeight="1">
      <c r="A766" s="94"/>
      <c r="B766" s="94"/>
      <c r="C766" s="94"/>
      <c r="D766" s="81"/>
      <c r="E766" s="94"/>
      <c r="F766" s="94"/>
      <c r="H766" s="81"/>
    </row>
    <row r="767" ht="15.75" customHeight="1">
      <c r="A767" s="94"/>
      <c r="B767" s="94"/>
      <c r="C767" s="94"/>
      <c r="D767" s="81"/>
      <c r="E767" s="94"/>
      <c r="F767" s="94"/>
      <c r="H767" s="81"/>
    </row>
    <row r="768" ht="15.75" customHeight="1">
      <c r="A768" s="94"/>
      <c r="B768" s="94"/>
      <c r="C768" s="94"/>
      <c r="D768" s="81"/>
      <c r="E768" s="94"/>
      <c r="F768" s="94"/>
      <c r="H768" s="81"/>
    </row>
    <row r="769" ht="15.75" customHeight="1">
      <c r="A769" s="94"/>
      <c r="B769" s="94"/>
      <c r="C769" s="94"/>
      <c r="D769" s="81"/>
      <c r="E769" s="94"/>
      <c r="F769" s="94"/>
      <c r="H769" s="81"/>
    </row>
    <row r="770" ht="15.75" customHeight="1">
      <c r="A770" s="94"/>
      <c r="B770" s="94"/>
      <c r="C770" s="94"/>
      <c r="D770" s="81"/>
      <c r="E770" s="94"/>
      <c r="F770" s="94"/>
      <c r="H770" s="81"/>
    </row>
    <row r="771" ht="15.75" customHeight="1">
      <c r="A771" s="94"/>
      <c r="B771" s="94"/>
      <c r="C771" s="94"/>
      <c r="D771" s="81"/>
      <c r="E771" s="94"/>
      <c r="F771" s="94"/>
      <c r="H771" s="81"/>
    </row>
    <row r="772" ht="15.75" customHeight="1">
      <c r="A772" s="94"/>
      <c r="B772" s="94"/>
      <c r="C772" s="94"/>
      <c r="D772" s="81"/>
      <c r="E772" s="94"/>
      <c r="F772" s="94"/>
      <c r="H772" s="81"/>
    </row>
    <row r="773" ht="15.75" customHeight="1">
      <c r="A773" s="94"/>
      <c r="B773" s="94"/>
      <c r="C773" s="94"/>
      <c r="D773" s="81"/>
      <c r="E773" s="94"/>
      <c r="F773" s="94"/>
      <c r="H773" s="81"/>
    </row>
    <row r="774" ht="15.75" customHeight="1">
      <c r="A774" s="94"/>
      <c r="B774" s="94"/>
      <c r="C774" s="94"/>
      <c r="D774" s="81"/>
      <c r="E774" s="94"/>
      <c r="F774" s="94"/>
      <c r="H774" s="81"/>
    </row>
    <row r="775" ht="15.75" customHeight="1">
      <c r="A775" s="94"/>
      <c r="B775" s="94"/>
      <c r="C775" s="94"/>
      <c r="D775" s="81"/>
      <c r="E775" s="94"/>
      <c r="F775" s="94"/>
      <c r="H775" s="81"/>
    </row>
    <row r="776" ht="15.75" customHeight="1">
      <c r="A776" s="94"/>
      <c r="B776" s="94"/>
      <c r="C776" s="94"/>
      <c r="D776" s="81"/>
      <c r="E776" s="94"/>
      <c r="F776" s="94"/>
      <c r="H776" s="81"/>
    </row>
    <row r="777" ht="15.75" customHeight="1">
      <c r="A777" s="94"/>
      <c r="B777" s="94"/>
      <c r="C777" s="94"/>
      <c r="D777" s="81"/>
      <c r="E777" s="94"/>
      <c r="F777" s="94"/>
      <c r="H777" s="81"/>
    </row>
    <row r="778" ht="15.75" customHeight="1">
      <c r="A778" s="94"/>
      <c r="B778" s="94"/>
      <c r="C778" s="94"/>
      <c r="D778" s="81"/>
      <c r="E778" s="94"/>
      <c r="F778" s="94"/>
      <c r="H778" s="81"/>
    </row>
    <row r="779" ht="15.75" customHeight="1">
      <c r="A779" s="94"/>
      <c r="B779" s="94"/>
      <c r="C779" s="94"/>
      <c r="D779" s="81"/>
      <c r="E779" s="94"/>
      <c r="F779" s="94"/>
      <c r="H779" s="81"/>
    </row>
    <row r="780" ht="15.75" customHeight="1">
      <c r="A780" s="94"/>
      <c r="B780" s="94"/>
      <c r="C780" s="94"/>
      <c r="D780" s="81"/>
      <c r="E780" s="94"/>
      <c r="F780" s="94"/>
      <c r="H780" s="81"/>
    </row>
    <row r="781" ht="15.75" customHeight="1">
      <c r="A781" s="94"/>
      <c r="B781" s="94"/>
      <c r="C781" s="94"/>
      <c r="D781" s="81"/>
      <c r="E781" s="94"/>
      <c r="F781" s="94"/>
      <c r="H781" s="81"/>
    </row>
    <row r="782" ht="15.75" customHeight="1">
      <c r="A782" s="94"/>
      <c r="B782" s="94"/>
      <c r="C782" s="94"/>
      <c r="D782" s="81"/>
      <c r="E782" s="94"/>
      <c r="F782" s="94"/>
      <c r="H782" s="81"/>
    </row>
    <row r="783" ht="15.75" customHeight="1">
      <c r="A783" s="94"/>
      <c r="B783" s="94"/>
      <c r="C783" s="94"/>
      <c r="D783" s="81"/>
      <c r="E783" s="94"/>
      <c r="F783" s="94"/>
      <c r="H783" s="81"/>
    </row>
    <row r="784" ht="15.75" customHeight="1">
      <c r="A784" s="94"/>
      <c r="B784" s="94"/>
      <c r="C784" s="94"/>
      <c r="D784" s="81"/>
      <c r="E784" s="94"/>
      <c r="F784" s="94"/>
      <c r="H784" s="81"/>
    </row>
    <row r="785" ht="15.75" customHeight="1">
      <c r="A785" s="94"/>
      <c r="B785" s="94"/>
      <c r="C785" s="94"/>
      <c r="D785" s="81"/>
      <c r="E785" s="94"/>
      <c r="F785" s="94"/>
      <c r="H785" s="81"/>
    </row>
    <row r="786" ht="15.75" customHeight="1">
      <c r="A786" s="94"/>
      <c r="B786" s="94"/>
      <c r="C786" s="94"/>
      <c r="D786" s="81"/>
      <c r="E786" s="94"/>
      <c r="F786" s="94"/>
      <c r="H786" s="81"/>
    </row>
    <row r="787" ht="15.75" customHeight="1">
      <c r="A787" s="94"/>
      <c r="B787" s="94"/>
      <c r="C787" s="94"/>
      <c r="D787" s="81"/>
      <c r="E787" s="94"/>
      <c r="F787" s="94"/>
      <c r="H787" s="81"/>
    </row>
    <row r="788" ht="15.75" customHeight="1">
      <c r="A788" s="94"/>
      <c r="B788" s="94"/>
      <c r="C788" s="94"/>
      <c r="D788" s="81"/>
      <c r="E788" s="94"/>
      <c r="F788" s="94"/>
      <c r="H788" s="81"/>
    </row>
    <row r="789" ht="15.75" customHeight="1">
      <c r="A789" s="94"/>
      <c r="B789" s="94"/>
      <c r="C789" s="94"/>
      <c r="D789" s="81"/>
      <c r="E789" s="94"/>
      <c r="F789" s="94"/>
      <c r="H789" s="81"/>
    </row>
    <row r="790" ht="15.75" customHeight="1">
      <c r="A790" s="94"/>
      <c r="B790" s="94"/>
      <c r="C790" s="94"/>
      <c r="D790" s="81"/>
      <c r="E790" s="94"/>
      <c r="F790" s="94"/>
      <c r="H790" s="81"/>
    </row>
    <row r="791" ht="15.75" customHeight="1">
      <c r="A791" s="94"/>
      <c r="B791" s="94"/>
      <c r="C791" s="94"/>
      <c r="D791" s="81"/>
      <c r="E791" s="94"/>
      <c r="F791" s="94"/>
      <c r="H791" s="81"/>
    </row>
    <row r="792" ht="15.75" customHeight="1">
      <c r="A792" s="94"/>
      <c r="B792" s="94"/>
      <c r="C792" s="94"/>
      <c r="D792" s="81"/>
      <c r="E792" s="94"/>
      <c r="F792" s="94"/>
      <c r="H792" s="81"/>
    </row>
    <row r="793" ht="15.75" customHeight="1">
      <c r="A793" s="94"/>
      <c r="B793" s="94"/>
      <c r="C793" s="94"/>
      <c r="D793" s="81"/>
      <c r="E793" s="94"/>
      <c r="F793" s="94"/>
      <c r="H793" s="81"/>
    </row>
    <row r="794" ht="15.75" customHeight="1">
      <c r="A794" s="94"/>
      <c r="B794" s="94"/>
      <c r="C794" s="94"/>
      <c r="D794" s="81"/>
      <c r="E794" s="94"/>
      <c r="F794" s="94"/>
      <c r="H794" s="81"/>
    </row>
    <row r="795" ht="15.75" customHeight="1">
      <c r="A795" s="94"/>
      <c r="B795" s="94"/>
      <c r="C795" s="94"/>
      <c r="D795" s="81"/>
      <c r="E795" s="94"/>
      <c r="F795" s="94"/>
      <c r="H795" s="81"/>
    </row>
    <row r="796" ht="15.75" customHeight="1">
      <c r="A796" s="94"/>
      <c r="B796" s="94"/>
      <c r="C796" s="94"/>
      <c r="D796" s="81"/>
      <c r="E796" s="94"/>
      <c r="F796" s="94"/>
      <c r="H796" s="81"/>
    </row>
    <row r="797" ht="15.75" customHeight="1">
      <c r="A797" s="94"/>
      <c r="B797" s="94"/>
      <c r="C797" s="94"/>
      <c r="D797" s="81"/>
      <c r="E797" s="94"/>
      <c r="F797" s="94"/>
      <c r="H797" s="81"/>
    </row>
    <row r="798" ht="15.75" customHeight="1">
      <c r="A798" s="94"/>
      <c r="B798" s="94"/>
      <c r="C798" s="94"/>
      <c r="D798" s="81"/>
      <c r="E798" s="94"/>
      <c r="F798" s="94"/>
      <c r="H798" s="81"/>
    </row>
    <row r="799" ht="15.75" customHeight="1">
      <c r="A799" s="94"/>
      <c r="B799" s="94"/>
      <c r="C799" s="94"/>
      <c r="D799" s="81"/>
      <c r="E799" s="94"/>
      <c r="F799" s="94"/>
      <c r="H799" s="81"/>
    </row>
    <row r="800" ht="15.75" customHeight="1">
      <c r="A800" s="94"/>
      <c r="B800" s="94"/>
      <c r="C800" s="94"/>
      <c r="D800" s="81"/>
      <c r="E800" s="94"/>
      <c r="F800" s="94"/>
      <c r="H800" s="81"/>
    </row>
    <row r="801" ht="15.75" customHeight="1">
      <c r="A801" s="94"/>
      <c r="B801" s="94"/>
      <c r="C801" s="94"/>
      <c r="D801" s="81"/>
      <c r="E801" s="94"/>
      <c r="F801" s="94"/>
      <c r="H801" s="81"/>
    </row>
    <row r="802" ht="15.75" customHeight="1">
      <c r="A802" s="94"/>
      <c r="B802" s="94"/>
      <c r="C802" s="94"/>
      <c r="D802" s="81"/>
      <c r="E802" s="94"/>
      <c r="F802" s="94"/>
      <c r="H802" s="81"/>
    </row>
    <row r="803" ht="15.75" customHeight="1">
      <c r="A803" s="94"/>
      <c r="B803" s="94"/>
      <c r="C803" s="94"/>
      <c r="D803" s="81"/>
      <c r="E803" s="94"/>
      <c r="F803" s="94"/>
      <c r="H803" s="81"/>
    </row>
    <row r="804" ht="15.75" customHeight="1">
      <c r="A804" s="94"/>
      <c r="B804" s="94"/>
      <c r="C804" s="94"/>
      <c r="D804" s="81"/>
      <c r="E804" s="94"/>
      <c r="F804" s="94"/>
      <c r="H804" s="81"/>
    </row>
    <row r="805" ht="15.75" customHeight="1">
      <c r="A805" s="94"/>
      <c r="B805" s="94"/>
      <c r="C805" s="94"/>
      <c r="D805" s="81"/>
      <c r="E805" s="94"/>
      <c r="F805" s="94"/>
      <c r="H805" s="81"/>
    </row>
    <row r="806" ht="15.75" customHeight="1">
      <c r="A806" s="94"/>
      <c r="B806" s="94"/>
      <c r="C806" s="94"/>
      <c r="D806" s="81"/>
      <c r="E806" s="94"/>
      <c r="F806" s="94"/>
      <c r="H806" s="81"/>
    </row>
    <row r="807" ht="15.75" customHeight="1">
      <c r="A807" s="94"/>
      <c r="B807" s="94"/>
      <c r="C807" s="94"/>
      <c r="D807" s="81"/>
      <c r="E807" s="94"/>
      <c r="F807" s="94"/>
      <c r="H807" s="81"/>
    </row>
    <row r="808" ht="15.75" customHeight="1">
      <c r="A808" s="94"/>
      <c r="B808" s="94"/>
      <c r="C808" s="94"/>
      <c r="D808" s="81"/>
      <c r="E808" s="94"/>
      <c r="F808" s="94"/>
      <c r="H808" s="81"/>
    </row>
    <row r="809" ht="15.75" customHeight="1">
      <c r="A809" s="94"/>
      <c r="B809" s="94"/>
      <c r="C809" s="94"/>
      <c r="D809" s="81"/>
      <c r="E809" s="94"/>
      <c r="F809" s="94"/>
      <c r="H809" s="81"/>
    </row>
    <row r="810" ht="15.75" customHeight="1">
      <c r="A810" s="94"/>
      <c r="B810" s="94"/>
      <c r="C810" s="94"/>
      <c r="D810" s="81"/>
      <c r="E810" s="94"/>
      <c r="F810" s="94"/>
      <c r="H810" s="81"/>
    </row>
    <row r="811" ht="15.75" customHeight="1">
      <c r="A811" s="94"/>
      <c r="B811" s="94"/>
      <c r="C811" s="94"/>
      <c r="D811" s="81"/>
      <c r="E811" s="94"/>
      <c r="F811" s="94"/>
      <c r="H811" s="81"/>
    </row>
    <row r="812" ht="15.75" customHeight="1">
      <c r="A812" s="94"/>
      <c r="B812" s="94"/>
      <c r="C812" s="94"/>
      <c r="D812" s="81"/>
      <c r="E812" s="94"/>
      <c r="F812" s="94"/>
      <c r="H812" s="81"/>
    </row>
    <row r="813" ht="15.75" customHeight="1">
      <c r="A813" s="94"/>
      <c r="B813" s="94"/>
      <c r="C813" s="94"/>
      <c r="D813" s="81"/>
      <c r="E813" s="94"/>
      <c r="F813" s="94"/>
      <c r="H813" s="81"/>
    </row>
    <row r="814" ht="15.75" customHeight="1">
      <c r="A814" s="94"/>
      <c r="B814" s="94"/>
      <c r="C814" s="94"/>
      <c r="D814" s="81"/>
      <c r="E814" s="94"/>
      <c r="F814" s="94"/>
      <c r="H814" s="81"/>
    </row>
    <row r="815" ht="15.75" customHeight="1">
      <c r="A815" s="94"/>
      <c r="B815" s="94"/>
      <c r="C815" s="94"/>
      <c r="D815" s="81"/>
      <c r="E815" s="94"/>
      <c r="F815" s="94"/>
      <c r="H815" s="81"/>
    </row>
    <row r="816" ht="15.75" customHeight="1">
      <c r="A816" s="94"/>
      <c r="B816" s="94"/>
      <c r="C816" s="94"/>
      <c r="D816" s="81"/>
      <c r="E816" s="94"/>
      <c r="F816" s="94"/>
      <c r="H816" s="81"/>
    </row>
    <row r="817" ht="15.75" customHeight="1">
      <c r="A817" s="94"/>
      <c r="B817" s="94"/>
      <c r="C817" s="94"/>
      <c r="D817" s="81"/>
      <c r="E817" s="94"/>
      <c r="F817" s="94"/>
      <c r="H817" s="81"/>
    </row>
    <row r="818" ht="15.75" customHeight="1">
      <c r="A818" s="94"/>
      <c r="B818" s="94"/>
      <c r="C818" s="94"/>
      <c r="D818" s="81"/>
      <c r="E818" s="94"/>
      <c r="F818" s="94"/>
      <c r="H818" s="81"/>
    </row>
    <row r="819" ht="15.75" customHeight="1">
      <c r="A819" s="94"/>
      <c r="B819" s="94"/>
      <c r="C819" s="94"/>
      <c r="D819" s="81"/>
      <c r="E819" s="94"/>
      <c r="F819" s="94"/>
      <c r="H819" s="81"/>
    </row>
    <row r="820" ht="15.75" customHeight="1">
      <c r="A820" s="94"/>
      <c r="B820" s="94"/>
      <c r="C820" s="94"/>
      <c r="D820" s="81"/>
      <c r="E820" s="94"/>
      <c r="F820" s="94"/>
      <c r="H820" s="81"/>
    </row>
    <row r="821" ht="15.75" customHeight="1">
      <c r="A821" s="94"/>
      <c r="B821" s="94"/>
      <c r="C821" s="94"/>
      <c r="D821" s="81"/>
      <c r="E821" s="94"/>
      <c r="F821" s="94"/>
      <c r="H821" s="81"/>
    </row>
    <row r="822" ht="15.75" customHeight="1">
      <c r="A822" s="94"/>
      <c r="B822" s="94"/>
      <c r="C822" s="94"/>
      <c r="D822" s="81"/>
      <c r="E822" s="94"/>
      <c r="F822" s="94"/>
      <c r="H822" s="81"/>
    </row>
    <row r="823" ht="15.75" customHeight="1">
      <c r="A823" s="94"/>
      <c r="B823" s="94"/>
      <c r="C823" s="94"/>
      <c r="D823" s="81"/>
      <c r="E823" s="94"/>
      <c r="F823" s="94"/>
      <c r="H823" s="81"/>
    </row>
    <row r="824" ht="15.75" customHeight="1">
      <c r="A824" s="94"/>
      <c r="B824" s="94"/>
      <c r="C824" s="94"/>
      <c r="D824" s="81"/>
      <c r="E824" s="94"/>
      <c r="F824" s="94"/>
      <c r="H824" s="81"/>
    </row>
    <row r="825" ht="15.75" customHeight="1">
      <c r="A825" s="94"/>
      <c r="B825" s="94"/>
      <c r="C825" s="94"/>
      <c r="D825" s="81"/>
      <c r="E825" s="94"/>
      <c r="F825" s="94"/>
      <c r="H825" s="81"/>
    </row>
    <row r="826" ht="15.75" customHeight="1">
      <c r="A826" s="94"/>
      <c r="B826" s="94"/>
      <c r="C826" s="94"/>
      <c r="D826" s="81"/>
      <c r="E826" s="94"/>
      <c r="F826" s="94"/>
      <c r="H826" s="81"/>
    </row>
    <row r="827" ht="15.75" customHeight="1">
      <c r="A827" s="94"/>
      <c r="B827" s="94"/>
      <c r="C827" s="94"/>
      <c r="D827" s="81"/>
      <c r="E827" s="94"/>
      <c r="F827" s="94"/>
      <c r="H827" s="81"/>
    </row>
    <row r="828" ht="15.75" customHeight="1">
      <c r="A828" s="94"/>
      <c r="B828" s="94"/>
      <c r="C828" s="94"/>
      <c r="D828" s="81"/>
      <c r="E828" s="94"/>
      <c r="F828" s="94"/>
      <c r="H828" s="81"/>
    </row>
    <row r="829" ht="15.75" customHeight="1">
      <c r="A829" s="94"/>
      <c r="B829" s="94"/>
      <c r="C829" s="94"/>
      <c r="D829" s="81"/>
      <c r="E829" s="94"/>
      <c r="F829" s="94"/>
      <c r="H829" s="81"/>
    </row>
    <row r="830" ht="15.75" customHeight="1">
      <c r="A830" s="94"/>
      <c r="B830" s="94"/>
      <c r="C830" s="94"/>
      <c r="D830" s="81"/>
      <c r="E830" s="94"/>
      <c r="F830" s="94"/>
      <c r="H830" s="81"/>
    </row>
    <row r="831" ht="15.75" customHeight="1">
      <c r="A831" s="94"/>
      <c r="B831" s="94"/>
      <c r="C831" s="94"/>
      <c r="D831" s="81"/>
      <c r="E831" s="94"/>
      <c r="F831" s="94"/>
      <c r="H831" s="81"/>
    </row>
    <row r="832" ht="15.75" customHeight="1">
      <c r="A832" s="94"/>
      <c r="B832" s="94"/>
      <c r="C832" s="94"/>
      <c r="D832" s="81"/>
      <c r="E832" s="94"/>
      <c r="F832" s="94"/>
      <c r="H832" s="81"/>
    </row>
    <row r="833" ht="15.75" customHeight="1">
      <c r="A833" s="94"/>
      <c r="B833" s="94"/>
      <c r="C833" s="94"/>
      <c r="D833" s="81"/>
      <c r="E833" s="94"/>
      <c r="F833" s="94"/>
      <c r="H833" s="81"/>
    </row>
    <row r="834" ht="15.75" customHeight="1">
      <c r="A834" s="94"/>
      <c r="B834" s="94"/>
      <c r="C834" s="94"/>
      <c r="D834" s="81"/>
      <c r="E834" s="94"/>
      <c r="F834" s="94"/>
      <c r="H834" s="81"/>
    </row>
    <row r="835" ht="15.75" customHeight="1">
      <c r="A835" s="94"/>
      <c r="B835" s="94"/>
      <c r="C835" s="94"/>
      <c r="D835" s="81"/>
      <c r="E835" s="94"/>
      <c r="F835" s="94"/>
      <c r="H835" s="81"/>
    </row>
    <row r="836" ht="15.75" customHeight="1">
      <c r="A836" s="94"/>
      <c r="B836" s="94"/>
      <c r="C836" s="94"/>
      <c r="D836" s="81"/>
      <c r="E836" s="94"/>
      <c r="F836" s="94"/>
      <c r="H836" s="81"/>
    </row>
    <row r="837" ht="15.75" customHeight="1">
      <c r="A837" s="94"/>
      <c r="B837" s="94"/>
      <c r="C837" s="94"/>
      <c r="D837" s="81"/>
      <c r="E837" s="94"/>
      <c r="F837" s="94"/>
      <c r="H837" s="81"/>
    </row>
    <row r="838" ht="15.75" customHeight="1">
      <c r="A838" s="94"/>
      <c r="B838" s="94"/>
      <c r="C838" s="94"/>
      <c r="D838" s="81"/>
      <c r="E838" s="94"/>
      <c r="F838" s="94"/>
      <c r="H838" s="81"/>
    </row>
    <row r="839" ht="15.75" customHeight="1">
      <c r="A839" s="94"/>
      <c r="B839" s="94"/>
      <c r="C839" s="94"/>
      <c r="D839" s="81"/>
      <c r="E839" s="94"/>
      <c r="F839" s="94"/>
      <c r="H839" s="81"/>
    </row>
    <row r="840" ht="15.75" customHeight="1">
      <c r="A840" s="94"/>
      <c r="B840" s="94"/>
      <c r="C840" s="94"/>
      <c r="D840" s="81"/>
      <c r="E840" s="94"/>
      <c r="F840" s="94"/>
      <c r="H840" s="81"/>
    </row>
    <row r="841" ht="15.75" customHeight="1">
      <c r="A841" s="94"/>
      <c r="B841" s="94"/>
      <c r="C841" s="94"/>
      <c r="D841" s="81"/>
      <c r="E841" s="94"/>
      <c r="F841" s="94"/>
      <c r="H841" s="81"/>
    </row>
    <row r="842" ht="15.75" customHeight="1">
      <c r="A842" s="94"/>
      <c r="B842" s="94"/>
      <c r="C842" s="94"/>
      <c r="D842" s="81"/>
      <c r="E842" s="94"/>
      <c r="F842" s="94"/>
      <c r="H842" s="81"/>
    </row>
    <row r="843" ht="15.75" customHeight="1">
      <c r="A843" s="94"/>
      <c r="B843" s="94"/>
      <c r="C843" s="94"/>
      <c r="D843" s="81"/>
      <c r="E843" s="94"/>
      <c r="F843" s="94"/>
      <c r="H843" s="81"/>
    </row>
    <row r="844" ht="15.75" customHeight="1">
      <c r="A844" s="94"/>
      <c r="B844" s="94"/>
      <c r="C844" s="94"/>
      <c r="D844" s="81"/>
      <c r="E844" s="94"/>
      <c r="F844" s="94"/>
      <c r="H844" s="81"/>
    </row>
    <row r="845" ht="15.75" customHeight="1">
      <c r="A845" s="94"/>
      <c r="B845" s="94"/>
      <c r="C845" s="94"/>
      <c r="D845" s="81"/>
      <c r="E845" s="94"/>
      <c r="F845" s="94"/>
      <c r="H845" s="81"/>
    </row>
    <row r="846" ht="15.75" customHeight="1">
      <c r="A846" s="94"/>
      <c r="B846" s="94"/>
      <c r="C846" s="94"/>
      <c r="D846" s="81"/>
      <c r="E846" s="94"/>
      <c r="F846" s="94"/>
      <c r="H846" s="81"/>
    </row>
    <row r="847" ht="15.75" customHeight="1">
      <c r="A847" s="94"/>
      <c r="B847" s="94"/>
      <c r="C847" s="94"/>
      <c r="D847" s="81"/>
      <c r="E847" s="94"/>
      <c r="F847" s="94"/>
      <c r="H847" s="81"/>
    </row>
    <row r="848" ht="15.75" customHeight="1">
      <c r="A848" s="94"/>
      <c r="B848" s="94"/>
      <c r="C848" s="94"/>
      <c r="D848" s="81"/>
      <c r="E848" s="94"/>
      <c r="F848" s="94"/>
      <c r="H848" s="81"/>
    </row>
    <row r="849" ht="15.75" customHeight="1">
      <c r="A849" s="94"/>
      <c r="B849" s="94"/>
      <c r="C849" s="94"/>
      <c r="D849" s="81"/>
      <c r="E849" s="94"/>
      <c r="F849" s="94"/>
      <c r="H849" s="81"/>
    </row>
    <row r="850" ht="15.75" customHeight="1">
      <c r="A850" s="94"/>
      <c r="B850" s="94"/>
      <c r="C850" s="94"/>
      <c r="D850" s="81"/>
      <c r="E850" s="94"/>
      <c r="F850" s="94"/>
      <c r="H850" s="81"/>
    </row>
    <row r="851" ht="15.75" customHeight="1">
      <c r="A851" s="94"/>
      <c r="B851" s="94"/>
      <c r="C851" s="94"/>
      <c r="D851" s="81"/>
      <c r="E851" s="94"/>
      <c r="F851" s="94"/>
      <c r="H851" s="81"/>
    </row>
    <row r="852" ht="15.75" customHeight="1">
      <c r="A852" s="94"/>
      <c r="B852" s="94"/>
      <c r="C852" s="94"/>
      <c r="D852" s="81"/>
      <c r="E852" s="94"/>
      <c r="F852" s="94"/>
      <c r="H852" s="81"/>
    </row>
    <row r="853" ht="15.75" customHeight="1">
      <c r="A853" s="94"/>
      <c r="B853" s="94"/>
      <c r="C853" s="94"/>
      <c r="D853" s="81"/>
      <c r="E853" s="94"/>
      <c r="F853" s="94"/>
      <c r="H853" s="81"/>
    </row>
    <row r="854" ht="15.75" customHeight="1">
      <c r="A854" s="94"/>
      <c r="B854" s="94"/>
      <c r="C854" s="94"/>
      <c r="D854" s="81"/>
      <c r="E854" s="94"/>
      <c r="F854" s="94"/>
      <c r="H854" s="81"/>
    </row>
    <row r="855" ht="15.75" customHeight="1">
      <c r="A855" s="94"/>
      <c r="B855" s="94"/>
      <c r="C855" s="94"/>
      <c r="D855" s="81"/>
      <c r="E855" s="94"/>
      <c r="F855" s="94"/>
      <c r="H855" s="81"/>
    </row>
    <row r="856" ht="15.75" customHeight="1">
      <c r="A856" s="94"/>
      <c r="B856" s="94"/>
      <c r="C856" s="94"/>
      <c r="D856" s="81"/>
      <c r="E856" s="94"/>
      <c r="F856" s="94"/>
      <c r="H856" s="81"/>
    </row>
    <row r="857" ht="15.75" customHeight="1">
      <c r="A857" s="94"/>
      <c r="B857" s="94"/>
      <c r="C857" s="94"/>
      <c r="D857" s="81"/>
      <c r="E857" s="94"/>
      <c r="F857" s="94"/>
      <c r="H857" s="81"/>
    </row>
    <row r="858" ht="15.75" customHeight="1">
      <c r="A858" s="94"/>
      <c r="B858" s="94"/>
      <c r="C858" s="94"/>
      <c r="D858" s="81"/>
      <c r="E858" s="94"/>
      <c r="F858" s="94"/>
      <c r="H858" s="81"/>
    </row>
    <row r="859" ht="15.75" customHeight="1">
      <c r="A859" s="94"/>
      <c r="B859" s="94"/>
      <c r="C859" s="94"/>
      <c r="D859" s="81"/>
      <c r="E859" s="94"/>
      <c r="F859" s="94"/>
      <c r="H859" s="81"/>
    </row>
    <row r="860" ht="15.75" customHeight="1">
      <c r="A860" s="94"/>
      <c r="B860" s="94"/>
      <c r="C860" s="94"/>
      <c r="D860" s="81"/>
      <c r="E860" s="94"/>
      <c r="F860" s="94"/>
      <c r="H860" s="81"/>
    </row>
    <row r="861" ht="15.75" customHeight="1">
      <c r="A861" s="94"/>
      <c r="B861" s="94"/>
      <c r="C861" s="94"/>
      <c r="D861" s="81"/>
      <c r="E861" s="94"/>
      <c r="F861" s="94"/>
      <c r="H861" s="81"/>
    </row>
    <row r="862" ht="15.75" customHeight="1">
      <c r="A862" s="94"/>
      <c r="B862" s="94"/>
      <c r="C862" s="94"/>
      <c r="D862" s="81"/>
      <c r="E862" s="94"/>
      <c r="F862" s="94"/>
      <c r="H862" s="81"/>
    </row>
    <row r="863" ht="15.75" customHeight="1">
      <c r="A863" s="94"/>
      <c r="B863" s="94"/>
      <c r="C863" s="94"/>
      <c r="D863" s="81"/>
      <c r="E863" s="94"/>
      <c r="F863" s="94"/>
      <c r="H863" s="81"/>
    </row>
    <row r="864" ht="15.75" customHeight="1">
      <c r="A864" s="94"/>
      <c r="B864" s="94"/>
      <c r="C864" s="94"/>
      <c r="D864" s="81"/>
      <c r="E864" s="94"/>
      <c r="F864" s="94"/>
      <c r="H864" s="81"/>
    </row>
    <row r="865" ht="15.75" customHeight="1">
      <c r="A865" s="94"/>
      <c r="B865" s="94"/>
      <c r="C865" s="94"/>
      <c r="D865" s="81"/>
      <c r="E865" s="94"/>
      <c r="F865" s="94"/>
      <c r="H865" s="81"/>
    </row>
    <row r="866" ht="15.75" customHeight="1">
      <c r="A866" s="94"/>
      <c r="B866" s="94"/>
      <c r="C866" s="94"/>
      <c r="D866" s="81"/>
      <c r="E866" s="94"/>
      <c r="F866" s="94"/>
      <c r="H866" s="81"/>
    </row>
    <row r="867" ht="15.75" customHeight="1">
      <c r="A867" s="94"/>
      <c r="B867" s="94"/>
      <c r="C867" s="94"/>
      <c r="D867" s="81"/>
      <c r="E867" s="94"/>
      <c r="F867" s="94"/>
      <c r="H867" s="81"/>
    </row>
    <row r="868" ht="15.75" customHeight="1">
      <c r="A868" s="94"/>
      <c r="B868" s="94"/>
      <c r="C868" s="94"/>
      <c r="D868" s="81"/>
      <c r="E868" s="94"/>
      <c r="F868" s="94"/>
      <c r="H868" s="81"/>
    </row>
    <row r="869" ht="15.75" customHeight="1">
      <c r="A869" s="94"/>
      <c r="B869" s="94"/>
      <c r="C869" s="94"/>
      <c r="D869" s="81"/>
      <c r="E869" s="94"/>
      <c r="F869" s="94"/>
      <c r="H869" s="81"/>
    </row>
    <row r="870" ht="15.75" customHeight="1">
      <c r="A870" s="94"/>
      <c r="B870" s="94"/>
      <c r="C870" s="94"/>
      <c r="D870" s="81"/>
      <c r="E870" s="94"/>
      <c r="F870" s="94"/>
      <c r="H870" s="81"/>
    </row>
    <row r="871" ht="15.75" customHeight="1">
      <c r="A871" s="94"/>
      <c r="B871" s="94"/>
      <c r="C871" s="94"/>
      <c r="D871" s="81"/>
      <c r="E871" s="94"/>
      <c r="F871" s="94"/>
      <c r="H871" s="81"/>
    </row>
    <row r="872" ht="15.75" customHeight="1">
      <c r="A872" s="94"/>
      <c r="B872" s="94"/>
      <c r="C872" s="94"/>
      <c r="D872" s="81"/>
      <c r="E872" s="94"/>
      <c r="F872" s="94"/>
      <c r="H872" s="81"/>
    </row>
    <row r="873" ht="15.75" customHeight="1">
      <c r="A873" s="94"/>
      <c r="B873" s="94"/>
      <c r="C873" s="94"/>
      <c r="D873" s="81"/>
      <c r="E873" s="94"/>
      <c r="F873" s="94"/>
      <c r="H873" s="81"/>
    </row>
    <row r="874" ht="15.75" customHeight="1">
      <c r="A874" s="94"/>
      <c r="B874" s="94"/>
      <c r="C874" s="94"/>
      <c r="D874" s="81"/>
      <c r="E874" s="94"/>
      <c r="F874" s="94"/>
      <c r="H874" s="81"/>
    </row>
    <row r="875" ht="15.75" customHeight="1">
      <c r="A875" s="94"/>
      <c r="B875" s="94"/>
      <c r="C875" s="94"/>
      <c r="D875" s="81"/>
      <c r="E875" s="94"/>
      <c r="F875" s="94"/>
      <c r="H875" s="81"/>
    </row>
    <row r="876" ht="15.75" customHeight="1">
      <c r="A876" s="94"/>
      <c r="B876" s="94"/>
      <c r="C876" s="94"/>
      <c r="D876" s="81"/>
      <c r="E876" s="94"/>
      <c r="F876" s="94"/>
      <c r="H876" s="81"/>
    </row>
    <row r="877" ht="15.75" customHeight="1">
      <c r="A877" s="94"/>
      <c r="B877" s="94"/>
      <c r="C877" s="94"/>
      <c r="D877" s="81"/>
      <c r="E877" s="94"/>
      <c r="F877" s="94"/>
      <c r="H877" s="81"/>
    </row>
    <row r="878" ht="15.75" customHeight="1">
      <c r="A878" s="94"/>
      <c r="B878" s="94"/>
      <c r="C878" s="94"/>
      <c r="D878" s="81"/>
      <c r="E878" s="94"/>
      <c r="F878" s="94"/>
      <c r="H878" s="81"/>
    </row>
    <row r="879" ht="15.75" customHeight="1">
      <c r="A879" s="94"/>
      <c r="B879" s="94"/>
      <c r="C879" s="94"/>
      <c r="D879" s="81"/>
      <c r="E879" s="94"/>
      <c r="F879" s="94"/>
      <c r="H879" s="81"/>
    </row>
    <row r="880" ht="15.75" customHeight="1">
      <c r="A880" s="94"/>
      <c r="B880" s="94"/>
      <c r="C880" s="94"/>
      <c r="D880" s="81"/>
      <c r="E880" s="94"/>
      <c r="F880" s="94"/>
      <c r="H880" s="81"/>
    </row>
    <row r="881" ht="15.75" customHeight="1">
      <c r="A881" s="94"/>
      <c r="B881" s="94"/>
      <c r="C881" s="94"/>
      <c r="D881" s="81"/>
      <c r="E881" s="94"/>
      <c r="F881" s="94"/>
      <c r="H881" s="81"/>
    </row>
    <row r="882" ht="15.75" customHeight="1">
      <c r="A882" s="94"/>
      <c r="B882" s="94"/>
      <c r="C882" s="94"/>
      <c r="D882" s="81"/>
      <c r="E882" s="94"/>
      <c r="F882" s="94"/>
      <c r="H882" s="81"/>
    </row>
    <row r="883" ht="15.75" customHeight="1">
      <c r="A883" s="94"/>
      <c r="B883" s="94"/>
      <c r="C883" s="94"/>
      <c r="D883" s="81"/>
      <c r="E883" s="94"/>
      <c r="F883" s="94"/>
      <c r="H883" s="81"/>
    </row>
    <row r="884" ht="15.75" customHeight="1">
      <c r="A884" s="94"/>
      <c r="B884" s="94"/>
      <c r="C884" s="94"/>
      <c r="D884" s="81"/>
      <c r="E884" s="94"/>
      <c r="F884" s="94"/>
      <c r="H884" s="81"/>
    </row>
    <row r="885" ht="15.75" customHeight="1">
      <c r="A885" s="94"/>
      <c r="B885" s="94"/>
      <c r="C885" s="94"/>
      <c r="D885" s="81"/>
      <c r="E885" s="94"/>
      <c r="F885" s="94"/>
      <c r="H885" s="81"/>
    </row>
    <row r="886" ht="15.75" customHeight="1">
      <c r="A886" s="94"/>
      <c r="B886" s="94"/>
      <c r="C886" s="94"/>
      <c r="D886" s="81"/>
      <c r="E886" s="94"/>
      <c r="F886" s="94"/>
      <c r="H886" s="81"/>
    </row>
    <row r="887" ht="15.75" customHeight="1">
      <c r="A887" s="94"/>
      <c r="B887" s="94"/>
      <c r="C887" s="94"/>
      <c r="D887" s="81"/>
      <c r="E887" s="94"/>
      <c r="F887" s="94"/>
      <c r="H887" s="81"/>
    </row>
    <row r="888" ht="15.75" customHeight="1">
      <c r="A888" s="94"/>
      <c r="B888" s="94"/>
      <c r="C888" s="94"/>
      <c r="D888" s="81"/>
      <c r="E888" s="94"/>
      <c r="F888" s="94"/>
      <c r="H888" s="81"/>
    </row>
    <row r="889" ht="15.75" customHeight="1">
      <c r="A889" s="94"/>
      <c r="B889" s="94"/>
      <c r="C889" s="94"/>
      <c r="D889" s="81"/>
      <c r="E889" s="94"/>
      <c r="F889" s="94"/>
      <c r="H889" s="81"/>
    </row>
    <row r="890" ht="15.75" customHeight="1">
      <c r="A890" s="94"/>
      <c r="B890" s="94"/>
      <c r="C890" s="94"/>
      <c r="D890" s="81"/>
      <c r="E890" s="94"/>
      <c r="F890" s="94"/>
      <c r="H890" s="81"/>
    </row>
    <row r="891" ht="15.75" customHeight="1">
      <c r="A891" s="94"/>
      <c r="B891" s="94"/>
      <c r="C891" s="94"/>
      <c r="D891" s="81"/>
      <c r="E891" s="94"/>
      <c r="F891" s="94"/>
      <c r="H891" s="81"/>
    </row>
    <row r="892" ht="15.75" customHeight="1">
      <c r="A892" s="94"/>
      <c r="B892" s="94"/>
      <c r="C892" s="94"/>
      <c r="D892" s="81"/>
      <c r="E892" s="94"/>
      <c r="F892" s="94"/>
      <c r="H892" s="81"/>
    </row>
    <row r="893" ht="15.75" customHeight="1">
      <c r="A893" s="94"/>
      <c r="B893" s="94"/>
      <c r="C893" s="94"/>
      <c r="D893" s="81"/>
      <c r="E893" s="94"/>
      <c r="F893" s="94"/>
      <c r="H893" s="81"/>
    </row>
    <row r="894" ht="15.75" customHeight="1">
      <c r="A894" s="94"/>
      <c r="B894" s="94"/>
      <c r="C894" s="94"/>
      <c r="D894" s="81"/>
      <c r="E894" s="94"/>
      <c r="F894" s="94"/>
      <c r="H894" s="81"/>
    </row>
    <row r="895" ht="15.75" customHeight="1">
      <c r="A895" s="94"/>
      <c r="B895" s="94"/>
      <c r="C895" s="94"/>
      <c r="D895" s="81"/>
      <c r="E895" s="94"/>
      <c r="F895" s="94"/>
      <c r="H895" s="81"/>
    </row>
    <row r="896" ht="15.75" customHeight="1">
      <c r="A896" s="94"/>
      <c r="B896" s="94"/>
      <c r="C896" s="94"/>
      <c r="D896" s="81"/>
      <c r="E896" s="94"/>
      <c r="F896" s="94"/>
      <c r="H896" s="81"/>
    </row>
    <row r="897" ht="15.75" customHeight="1">
      <c r="A897" s="94"/>
      <c r="B897" s="94"/>
      <c r="C897" s="94"/>
      <c r="D897" s="81"/>
      <c r="E897" s="94"/>
      <c r="F897" s="94"/>
      <c r="H897" s="81"/>
    </row>
    <row r="898" ht="15.75" customHeight="1">
      <c r="A898" s="94"/>
      <c r="B898" s="94"/>
      <c r="C898" s="94"/>
      <c r="D898" s="81"/>
      <c r="E898" s="94"/>
      <c r="F898" s="94"/>
      <c r="H898" s="81"/>
    </row>
    <row r="899" ht="15.75" customHeight="1">
      <c r="A899" s="94"/>
      <c r="B899" s="94"/>
      <c r="C899" s="94"/>
      <c r="D899" s="81"/>
      <c r="E899" s="94"/>
      <c r="F899" s="94"/>
      <c r="H899" s="81"/>
    </row>
    <row r="900" ht="15.75" customHeight="1">
      <c r="A900" s="94"/>
      <c r="B900" s="94"/>
      <c r="C900" s="94"/>
      <c r="D900" s="81"/>
      <c r="E900" s="94"/>
      <c r="F900" s="94"/>
      <c r="H900" s="81"/>
    </row>
    <row r="901" ht="15.75" customHeight="1">
      <c r="A901" s="94"/>
      <c r="B901" s="94"/>
      <c r="C901" s="94"/>
      <c r="D901" s="81"/>
      <c r="E901" s="94"/>
      <c r="F901" s="94"/>
      <c r="H901" s="81"/>
    </row>
    <row r="902" ht="15.75" customHeight="1">
      <c r="A902" s="94"/>
      <c r="B902" s="94"/>
      <c r="C902" s="94"/>
      <c r="D902" s="81"/>
      <c r="E902" s="94"/>
      <c r="F902" s="94"/>
      <c r="H902" s="81"/>
    </row>
    <row r="903" ht="15.75" customHeight="1">
      <c r="A903" s="94"/>
      <c r="B903" s="94"/>
      <c r="C903" s="94"/>
      <c r="D903" s="81"/>
      <c r="E903" s="94"/>
      <c r="F903" s="94"/>
      <c r="H903" s="81"/>
    </row>
    <row r="904" ht="15.75" customHeight="1">
      <c r="A904" s="94"/>
      <c r="B904" s="94"/>
      <c r="C904" s="94"/>
      <c r="D904" s="81"/>
      <c r="E904" s="94"/>
      <c r="F904" s="94"/>
      <c r="H904" s="81"/>
    </row>
    <row r="905" ht="15.75" customHeight="1">
      <c r="A905" s="94"/>
      <c r="B905" s="94"/>
      <c r="C905" s="94"/>
      <c r="D905" s="81"/>
      <c r="E905" s="94"/>
      <c r="F905" s="94"/>
      <c r="H905" s="81"/>
    </row>
    <row r="906" ht="15.75" customHeight="1">
      <c r="A906" s="94"/>
      <c r="B906" s="94"/>
      <c r="C906" s="94"/>
      <c r="D906" s="81"/>
      <c r="E906" s="94"/>
      <c r="F906" s="94"/>
      <c r="H906" s="81"/>
    </row>
    <row r="907" ht="15.75" customHeight="1">
      <c r="A907" s="94"/>
      <c r="B907" s="94"/>
      <c r="C907" s="94"/>
      <c r="D907" s="81"/>
      <c r="E907" s="94"/>
      <c r="F907" s="94"/>
      <c r="H907" s="81"/>
    </row>
    <row r="908" ht="15.75" customHeight="1">
      <c r="A908" s="94"/>
      <c r="B908" s="94"/>
      <c r="C908" s="94"/>
      <c r="D908" s="81"/>
      <c r="E908" s="94"/>
      <c r="F908" s="94"/>
      <c r="H908" s="81"/>
    </row>
    <row r="909" ht="15.75" customHeight="1">
      <c r="A909" s="94"/>
      <c r="B909" s="94"/>
      <c r="C909" s="94"/>
      <c r="D909" s="81"/>
      <c r="E909" s="94"/>
      <c r="F909" s="94"/>
      <c r="H909" s="81"/>
    </row>
    <row r="910" ht="15.75" customHeight="1">
      <c r="A910" s="94"/>
      <c r="B910" s="94"/>
      <c r="C910" s="94"/>
      <c r="D910" s="81"/>
      <c r="E910" s="94"/>
      <c r="F910" s="94"/>
      <c r="H910" s="81"/>
    </row>
    <row r="911" ht="15.75" customHeight="1">
      <c r="A911" s="94"/>
      <c r="B911" s="94"/>
      <c r="C911" s="94"/>
      <c r="D911" s="81"/>
      <c r="E911" s="94"/>
      <c r="F911" s="94"/>
      <c r="H911" s="81"/>
    </row>
    <row r="912" ht="15.75" customHeight="1">
      <c r="A912" s="94"/>
      <c r="B912" s="94"/>
      <c r="C912" s="94"/>
      <c r="D912" s="81"/>
      <c r="E912" s="94"/>
      <c r="F912" s="94"/>
      <c r="H912" s="81"/>
    </row>
    <row r="913" ht="15.75" customHeight="1">
      <c r="A913" s="94"/>
      <c r="B913" s="94"/>
      <c r="C913" s="94"/>
      <c r="D913" s="81"/>
      <c r="E913" s="94"/>
      <c r="F913" s="94"/>
      <c r="H913" s="81"/>
    </row>
    <row r="914" ht="15.75" customHeight="1">
      <c r="A914" s="94"/>
      <c r="B914" s="94"/>
      <c r="C914" s="94"/>
      <c r="D914" s="81"/>
      <c r="E914" s="94"/>
      <c r="F914" s="94"/>
      <c r="H914" s="81"/>
    </row>
    <row r="915" ht="15.75" customHeight="1">
      <c r="A915" s="94"/>
      <c r="B915" s="94"/>
      <c r="C915" s="94"/>
      <c r="D915" s="81"/>
      <c r="E915" s="94"/>
      <c r="F915" s="94"/>
      <c r="H915" s="81"/>
    </row>
    <row r="916" ht="15.75" customHeight="1">
      <c r="A916" s="94"/>
      <c r="B916" s="94"/>
      <c r="C916" s="94"/>
      <c r="D916" s="81"/>
      <c r="E916" s="94"/>
      <c r="F916" s="94"/>
      <c r="H916" s="81"/>
    </row>
    <row r="917" ht="15.75" customHeight="1">
      <c r="A917" s="94"/>
      <c r="B917" s="94"/>
      <c r="C917" s="94"/>
      <c r="D917" s="81"/>
      <c r="E917" s="94"/>
      <c r="F917" s="94"/>
      <c r="H917" s="81"/>
    </row>
    <row r="918" ht="15.75" customHeight="1">
      <c r="A918" s="94"/>
      <c r="B918" s="94"/>
      <c r="C918" s="94"/>
      <c r="D918" s="81"/>
      <c r="E918" s="94"/>
      <c r="F918" s="94"/>
      <c r="H918" s="81"/>
    </row>
    <row r="919" ht="15.75" customHeight="1">
      <c r="A919" s="94"/>
      <c r="B919" s="94"/>
      <c r="C919" s="94"/>
      <c r="D919" s="81"/>
      <c r="E919" s="94"/>
      <c r="F919" s="94"/>
      <c r="H919" s="81"/>
    </row>
    <row r="920" ht="15.75" customHeight="1">
      <c r="A920" s="94"/>
      <c r="B920" s="94"/>
      <c r="C920" s="94"/>
      <c r="D920" s="81"/>
      <c r="E920" s="94"/>
      <c r="F920" s="94"/>
      <c r="H920" s="81"/>
    </row>
    <row r="921" ht="15.75" customHeight="1">
      <c r="A921" s="94"/>
      <c r="B921" s="94"/>
      <c r="C921" s="94"/>
      <c r="D921" s="81"/>
      <c r="E921" s="94"/>
      <c r="F921" s="94"/>
      <c r="H921" s="81"/>
    </row>
    <row r="922" ht="15.75" customHeight="1">
      <c r="A922" s="94"/>
      <c r="B922" s="94"/>
      <c r="C922" s="94"/>
      <c r="D922" s="81"/>
      <c r="E922" s="94"/>
      <c r="F922" s="94"/>
      <c r="H922" s="81"/>
    </row>
    <row r="923" ht="15.75" customHeight="1">
      <c r="A923" s="94"/>
      <c r="B923" s="94"/>
      <c r="C923" s="94"/>
      <c r="D923" s="81"/>
      <c r="E923" s="94"/>
      <c r="F923" s="94"/>
      <c r="H923" s="81"/>
    </row>
    <row r="924" ht="15.75" customHeight="1">
      <c r="A924" s="94"/>
      <c r="B924" s="94"/>
      <c r="C924" s="94"/>
      <c r="D924" s="81"/>
      <c r="E924" s="94"/>
      <c r="F924" s="94"/>
      <c r="H924" s="81"/>
    </row>
    <row r="925" ht="15.75" customHeight="1">
      <c r="A925" s="94"/>
      <c r="B925" s="94"/>
      <c r="C925" s="94"/>
      <c r="D925" s="81"/>
      <c r="E925" s="94"/>
      <c r="F925" s="94"/>
      <c r="H925" s="81"/>
    </row>
    <row r="926" ht="15.75" customHeight="1">
      <c r="A926" s="94"/>
      <c r="B926" s="94"/>
      <c r="C926" s="94"/>
      <c r="D926" s="81"/>
      <c r="E926" s="94"/>
      <c r="F926" s="94"/>
      <c r="H926" s="81"/>
    </row>
    <row r="927" ht="15.75" customHeight="1">
      <c r="A927" s="94"/>
      <c r="B927" s="94"/>
      <c r="C927" s="94"/>
      <c r="D927" s="81"/>
      <c r="E927" s="94"/>
      <c r="F927" s="94"/>
      <c r="H927" s="81"/>
    </row>
    <row r="928" ht="15.75" customHeight="1">
      <c r="A928" s="94"/>
      <c r="B928" s="94"/>
      <c r="C928" s="94"/>
      <c r="D928" s="81"/>
      <c r="E928" s="94"/>
      <c r="F928" s="94"/>
      <c r="H928" s="81"/>
    </row>
    <row r="929" ht="15.75" customHeight="1">
      <c r="A929" s="94"/>
      <c r="B929" s="94"/>
      <c r="C929" s="94"/>
      <c r="D929" s="81"/>
      <c r="E929" s="94"/>
      <c r="F929" s="94"/>
      <c r="H929" s="81"/>
    </row>
    <row r="930" ht="15.75" customHeight="1">
      <c r="A930" s="94"/>
      <c r="B930" s="94"/>
      <c r="C930" s="94"/>
      <c r="D930" s="81"/>
      <c r="E930" s="94"/>
      <c r="F930" s="94"/>
      <c r="H930" s="81"/>
    </row>
    <row r="931" ht="15.75" customHeight="1">
      <c r="A931" s="94"/>
      <c r="B931" s="94"/>
      <c r="C931" s="94"/>
      <c r="D931" s="81"/>
      <c r="E931" s="94"/>
      <c r="F931" s="94"/>
      <c r="H931" s="81"/>
    </row>
    <row r="932" ht="15.75" customHeight="1">
      <c r="A932" s="94"/>
      <c r="B932" s="94"/>
      <c r="C932" s="94"/>
      <c r="D932" s="81"/>
      <c r="E932" s="94"/>
      <c r="F932" s="94"/>
      <c r="H932" s="81"/>
    </row>
    <row r="933" ht="15.75" customHeight="1">
      <c r="A933" s="94"/>
      <c r="B933" s="94"/>
      <c r="C933" s="94"/>
      <c r="D933" s="81"/>
      <c r="E933" s="94"/>
      <c r="F933" s="94"/>
      <c r="H933" s="81"/>
    </row>
    <row r="934" ht="15.75" customHeight="1">
      <c r="A934" s="94"/>
      <c r="B934" s="94"/>
      <c r="C934" s="94"/>
      <c r="D934" s="81"/>
      <c r="E934" s="94"/>
      <c r="F934" s="94"/>
      <c r="H934" s="81"/>
    </row>
    <row r="935" ht="15.75" customHeight="1">
      <c r="A935" s="94"/>
      <c r="B935" s="94"/>
      <c r="C935" s="94"/>
      <c r="D935" s="81"/>
      <c r="E935" s="94"/>
      <c r="F935" s="94"/>
      <c r="H935" s="81"/>
    </row>
    <row r="936" ht="15.75" customHeight="1">
      <c r="A936" s="94"/>
      <c r="B936" s="94"/>
      <c r="C936" s="94"/>
      <c r="D936" s="81"/>
      <c r="E936" s="94"/>
      <c r="F936" s="94"/>
      <c r="H936" s="81"/>
    </row>
    <row r="937" ht="15.75" customHeight="1">
      <c r="A937" s="94"/>
      <c r="B937" s="94"/>
      <c r="C937" s="94"/>
      <c r="D937" s="81"/>
      <c r="E937" s="94"/>
      <c r="F937" s="94"/>
      <c r="H937" s="81"/>
    </row>
    <row r="938" ht="15.75" customHeight="1">
      <c r="A938" s="94"/>
      <c r="B938" s="94"/>
      <c r="C938" s="94"/>
      <c r="D938" s="81"/>
      <c r="E938" s="94"/>
      <c r="F938" s="94"/>
      <c r="H938" s="81"/>
    </row>
    <row r="939" ht="15.75" customHeight="1">
      <c r="A939" s="94"/>
      <c r="B939" s="94"/>
      <c r="C939" s="94"/>
      <c r="D939" s="81"/>
      <c r="E939" s="94"/>
      <c r="F939" s="94"/>
      <c r="H939" s="81"/>
    </row>
    <row r="940" ht="15.75" customHeight="1">
      <c r="A940" s="94"/>
      <c r="B940" s="94"/>
      <c r="C940" s="94"/>
      <c r="D940" s="81"/>
      <c r="E940" s="94"/>
      <c r="F940" s="94"/>
      <c r="H940" s="81"/>
    </row>
    <row r="941" ht="15.75" customHeight="1">
      <c r="A941" s="94"/>
      <c r="B941" s="94"/>
      <c r="C941" s="94"/>
      <c r="D941" s="81"/>
      <c r="E941" s="94"/>
      <c r="F941" s="94"/>
      <c r="H941" s="81"/>
    </row>
    <row r="942" ht="15.75" customHeight="1">
      <c r="A942" s="94"/>
      <c r="B942" s="94"/>
      <c r="C942" s="94"/>
      <c r="D942" s="81"/>
      <c r="E942" s="94"/>
      <c r="F942" s="94"/>
      <c r="H942" s="81"/>
    </row>
    <row r="943" ht="15.75" customHeight="1">
      <c r="A943" s="94"/>
      <c r="B943" s="94"/>
      <c r="C943" s="94"/>
      <c r="D943" s="81"/>
      <c r="E943" s="94"/>
      <c r="F943" s="94"/>
      <c r="H943" s="81"/>
    </row>
    <row r="944" ht="15.75" customHeight="1">
      <c r="A944" s="94"/>
      <c r="B944" s="94"/>
      <c r="C944" s="94"/>
      <c r="D944" s="81"/>
      <c r="E944" s="94"/>
      <c r="F944" s="94"/>
      <c r="H944" s="81"/>
    </row>
    <row r="945" ht="15.75" customHeight="1">
      <c r="A945" s="94"/>
      <c r="B945" s="94"/>
      <c r="C945" s="94"/>
      <c r="D945" s="81"/>
      <c r="E945" s="94"/>
      <c r="F945" s="94"/>
      <c r="H945" s="81"/>
    </row>
    <row r="946" ht="15.75" customHeight="1">
      <c r="A946" s="94"/>
      <c r="B946" s="94"/>
      <c r="C946" s="94"/>
      <c r="D946" s="81"/>
      <c r="E946" s="94"/>
      <c r="F946" s="94"/>
      <c r="H946" s="81"/>
    </row>
    <row r="947" ht="15.75" customHeight="1">
      <c r="A947" s="94"/>
      <c r="B947" s="94"/>
      <c r="C947" s="94"/>
      <c r="D947" s="81"/>
      <c r="E947" s="94"/>
      <c r="F947" s="94"/>
      <c r="H947" s="81"/>
    </row>
    <row r="948" ht="15.75" customHeight="1">
      <c r="A948" s="94"/>
      <c r="B948" s="94"/>
      <c r="C948" s="94"/>
      <c r="D948" s="81"/>
      <c r="E948" s="94"/>
      <c r="F948" s="94"/>
      <c r="H948" s="81"/>
    </row>
    <row r="949" ht="15.75" customHeight="1">
      <c r="A949" s="94"/>
      <c r="B949" s="94"/>
      <c r="C949" s="94"/>
      <c r="D949" s="81"/>
      <c r="E949" s="94"/>
      <c r="F949" s="94"/>
      <c r="H949" s="81"/>
    </row>
    <row r="950" ht="15.75" customHeight="1">
      <c r="A950" s="94"/>
      <c r="B950" s="94"/>
      <c r="C950" s="94"/>
      <c r="D950" s="81"/>
      <c r="E950" s="94"/>
      <c r="F950" s="94"/>
      <c r="H950" s="81"/>
    </row>
    <row r="951" ht="15.75" customHeight="1">
      <c r="A951" s="94"/>
      <c r="B951" s="94"/>
      <c r="C951" s="94"/>
      <c r="D951" s="81"/>
      <c r="E951" s="94"/>
      <c r="F951" s="94"/>
      <c r="H951" s="81"/>
    </row>
    <row r="952" ht="15.75" customHeight="1">
      <c r="A952" s="94"/>
      <c r="B952" s="94"/>
      <c r="C952" s="94"/>
      <c r="D952" s="81"/>
      <c r="E952" s="94"/>
      <c r="F952" s="94"/>
      <c r="H952" s="81"/>
    </row>
    <row r="953" ht="15.75" customHeight="1">
      <c r="A953" s="94"/>
      <c r="B953" s="94"/>
      <c r="C953" s="94"/>
      <c r="D953" s="81"/>
      <c r="E953" s="94"/>
      <c r="F953" s="94"/>
      <c r="H953" s="81"/>
    </row>
    <row r="954" ht="15.75" customHeight="1">
      <c r="A954" s="94"/>
      <c r="B954" s="94"/>
      <c r="C954" s="94"/>
      <c r="D954" s="81"/>
      <c r="E954" s="94"/>
      <c r="F954" s="94"/>
      <c r="H954" s="81"/>
    </row>
    <row r="955" ht="15.75" customHeight="1">
      <c r="A955" s="94"/>
      <c r="B955" s="94"/>
      <c r="C955" s="94"/>
      <c r="D955" s="81"/>
      <c r="E955" s="94"/>
      <c r="F955" s="94"/>
      <c r="H955" s="81"/>
    </row>
    <row r="956" ht="15.75" customHeight="1">
      <c r="A956" s="94"/>
      <c r="B956" s="94"/>
      <c r="C956" s="94"/>
      <c r="D956" s="81"/>
      <c r="E956" s="94"/>
      <c r="F956" s="94"/>
      <c r="H956" s="81"/>
    </row>
    <row r="957" ht="15.75" customHeight="1">
      <c r="A957" s="94"/>
      <c r="B957" s="94"/>
      <c r="C957" s="94"/>
      <c r="D957" s="81"/>
      <c r="E957" s="94"/>
      <c r="F957" s="94"/>
      <c r="H957" s="81"/>
    </row>
    <row r="958" ht="15.75" customHeight="1">
      <c r="A958" s="94"/>
      <c r="B958" s="94"/>
      <c r="C958" s="94"/>
      <c r="D958" s="81"/>
      <c r="E958" s="94"/>
      <c r="F958" s="94"/>
      <c r="H958" s="81"/>
    </row>
    <row r="959" ht="15.75" customHeight="1">
      <c r="A959" s="94"/>
      <c r="B959" s="94"/>
      <c r="C959" s="94"/>
      <c r="D959" s="81"/>
      <c r="E959" s="94"/>
      <c r="F959" s="94"/>
      <c r="H959" s="81"/>
    </row>
    <row r="960" ht="15.75" customHeight="1">
      <c r="A960" s="94"/>
      <c r="B960" s="94"/>
      <c r="C960" s="94"/>
      <c r="D960" s="81"/>
      <c r="E960" s="94"/>
      <c r="F960" s="94"/>
      <c r="H960" s="81"/>
    </row>
    <row r="961" ht="15.75" customHeight="1">
      <c r="A961" s="94"/>
      <c r="B961" s="94"/>
      <c r="C961" s="94"/>
      <c r="D961" s="81"/>
      <c r="E961" s="94"/>
      <c r="F961" s="94"/>
      <c r="H961" s="81"/>
    </row>
    <row r="962" ht="15.75" customHeight="1">
      <c r="A962" s="94"/>
      <c r="B962" s="94"/>
      <c r="C962" s="94"/>
      <c r="D962" s="81"/>
      <c r="E962" s="94"/>
      <c r="F962" s="94"/>
      <c r="H962" s="81"/>
    </row>
    <row r="963" ht="15.75" customHeight="1">
      <c r="A963" s="94"/>
      <c r="B963" s="94"/>
      <c r="C963" s="94"/>
      <c r="D963" s="81"/>
      <c r="E963" s="94"/>
      <c r="F963" s="94"/>
      <c r="H963" s="81"/>
    </row>
    <row r="964" ht="15.75" customHeight="1">
      <c r="A964" s="94"/>
      <c r="B964" s="94"/>
      <c r="C964" s="94"/>
      <c r="D964" s="81"/>
      <c r="E964" s="94"/>
      <c r="F964" s="94"/>
      <c r="H964" s="81"/>
    </row>
    <row r="965" ht="15.75" customHeight="1">
      <c r="A965" s="94"/>
      <c r="B965" s="94"/>
      <c r="C965" s="94"/>
      <c r="D965" s="81"/>
      <c r="E965" s="94"/>
      <c r="F965" s="94"/>
      <c r="H965" s="81"/>
    </row>
    <row r="966" ht="15.75" customHeight="1">
      <c r="A966" s="94"/>
      <c r="B966" s="94"/>
      <c r="C966" s="94"/>
      <c r="D966" s="81"/>
      <c r="E966" s="94"/>
      <c r="F966" s="94"/>
      <c r="H966" s="81"/>
    </row>
    <row r="967" ht="15.75" customHeight="1">
      <c r="A967" s="94"/>
      <c r="B967" s="94"/>
      <c r="C967" s="94"/>
      <c r="D967" s="81"/>
      <c r="E967" s="94"/>
      <c r="F967" s="94"/>
      <c r="H967" s="81"/>
    </row>
    <row r="968" ht="15.75" customHeight="1">
      <c r="A968" s="94"/>
      <c r="B968" s="94"/>
      <c r="C968" s="94"/>
      <c r="D968" s="81"/>
      <c r="E968" s="94"/>
      <c r="F968" s="94"/>
      <c r="H968" s="81"/>
    </row>
    <row r="969" ht="15.75" customHeight="1">
      <c r="A969" s="94"/>
      <c r="B969" s="94"/>
      <c r="C969" s="94"/>
      <c r="D969" s="81"/>
      <c r="E969" s="94"/>
      <c r="F969" s="94"/>
      <c r="H969" s="81"/>
    </row>
    <row r="970" ht="15.75" customHeight="1">
      <c r="A970" s="94"/>
      <c r="B970" s="94"/>
      <c r="C970" s="94"/>
      <c r="D970" s="81"/>
      <c r="E970" s="94"/>
      <c r="F970" s="94"/>
      <c r="H970" s="81"/>
    </row>
    <row r="971" ht="15.75" customHeight="1">
      <c r="A971" s="94"/>
      <c r="B971" s="94"/>
      <c r="C971" s="94"/>
      <c r="D971" s="81"/>
      <c r="E971" s="94"/>
      <c r="F971" s="94"/>
      <c r="H971" s="81"/>
    </row>
    <row r="972" ht="15.75" customHeight="1">
      <c r="A972" s="94"/>
      <c r="B972" s="94"/>
      <c r="C972" s="94"/>
      <c r="D972" s="81"/>
      <c r="E972" s="94"/>
      <c r="F972" s="94"/>
      <c r="H972" s="81"/>
    </row>
    <row r="973" ht="15.75" customHeight="1">
      <c r="A973" s="94"/>
      <c r="B973" s="94"/>
      <c r="C973" s="94"/>
      <c r="D973" s="81"/>
      <c r="E973" s="94"/>
      <c r="F973" s="94"/>
      <c r="H973" s="81"/>
    </row>
    <row r="974" ht="15.75" customHeight="1">
      <c r="A974" s="94"/>
      <c r="B974" s="94"/>
      <c r="C974" s="94"/>
      <c r="D974" s="81"/>
      <c r="E974" s="94"/>
      <c r="F974" s="94"/>
      <c r="H974" s="81"/>
    </row>
    <row r="975" ht="15.75" customHeight="1">
      <c r="A975" s="94"/>
      <c r="B975" s="94"/>
      <c r="C975" s="94"/>
      <c r="D975" s="81"/>
      <c r="E975" s="94"/>
      <c r="F975" s="94"/>
      <c r="H975" s="81"/>
    </row>
    <row r="976" ht="15.75" customHeight="1">
      <c r="A976" s="94"/>
      <c r="B976" s="94"/>
      <c r="C976" s="94"/>
      <c r="D976" s="81"/>
      <c r="E976" s="94"/>
      <c r="F976" s="94"/>
      <c r="H976" s="81"/>
    </row>
    <row r="977" ht="15.75" customHeight="1">
      <c r="A977" s="94"/>
      <c r="B977" s="94"/>
      <c r="C977" s="94"/>
      <c r="D977" s="81"/>
      <c r="E977" s="94"/>
      <c r="F977" s="94"/>
      <c r="H977" s="81"/>
    </row>
    <row r="978" ht="15.75" customHeight="1">
      <c r="A978" s="94"/>
      <c r="B978" s="94"/>
      <c r="C978" s="94"/>
      <c r="D978" s="81"/>
      <c r="E978" s="94"/>
      <c r="F978" s="94"/>
      <c r="H978" s="81"/>
    </row>
    <row r="979" ht="15.75" customHeight="1">
      <c r="A979" s="94"/>
      <c r="B979" s="94"/>
      <c r="C979" s="94"/>
      <c r="D979" s="81"/>
      <c r="E979" s="94"/>
      <c r="F979" s="94"/>
      <c r="H979" s="81"/>
    </row>
    <row r="980" ht="15.75" customHeight="1">
      <c r="A980" s="94"/>
      <c r="B980" s="94"/>
      <c r="C980" s="94"/>
      <c r="D980" s="81"/>
      <c r="E980" s="94"/>
      <c r="F980" s="94"/>
      <c r="H980" s="81"/>
    </row>
    <row r="981" ht="15.75" customHeight="1">
      <c r="A981" s="94"/>
      <c r="B981" s="94"/>
      <c r="C981" s="94"/>
      <c r="D981" s="81"/>
      <c r="E981" s="94"/>
      <c r="F981" s="94"/>
      <c r="H981" s="81"/>
    </row>
    <row r="982" ht="15.75" customHeight="1">
      <c r="A982" s="94"/>
      <c r="B982" s="94"/>
      <c r="C982" s="94"/>
      <c r="D982" s="81"/>
      <c r="E982" s="94"/>
      <c r="F982" s="94"/>
      <c r="H982" s="81"/>
    </row>
    <row r="983" ht="15.75" customHeight="1">
      <c r="A983" s="94"/>
      <c r="B983" s="94"/>
      <c r="C983" s="94"/>
      <c r="D983" s="81"/>
      <c r="E983" s="94"/>
      <c r="F983" s="94"/>
      <c r="H983" s="81"/>
    </row>
    <row r="984" ht="15.75" customHeight="1">
      <c r="A984" s="94"/>
      <c r="B984" s="94"/>
      <c r="C984" s="94"/>
      <c r="D984" s="81"/>
      <c r="E984" s="94"/>
      <c r="F984" s="94"/>
      <c r="H984" s="81"/>
    </row>
    <row r="985" ht="15.75" customHeight="1">
      <c r="A985" s="94"/>
      <c r="B985" s="94"/>
      <c r="C985" s="94"/>
      <c r="D985" s="81"/>
      <c r="E985" s="94"/>
      <c r="F985" s="94"/>
      <c r="H985" s="81"/>
    </row>
    <row r="986" ht="15.75" customHeight="1">
      <c r="A986" s="94"/>
      <c r="B986" s="94"/>
      <c r="C986" s="94"/>
      <c r="D986" s="81"/>
      <c r="E986" s="94"/>
      <c r="F986" s="94"/>
      <c r="H986" s="81"/>
    </row>
    <row r="987" ht="15.75" customHeight="1">
      <c r="A987" s="94"/>
      <c r="B987" s="94"/>
      <c r="C987" s="94"/>
      <c r="D987" s="81"/>
      <c r="E987" s="94"/>
      <c r="F987" s="94"/>
      <c r="H987" s="81"/>
    </row>
    <row r="988" ht="15.75" customHeight="1">
      <c r="A988" s="94"/>
      <c r="B988" s="94"/>
      <c r="C988" s="94"/>
      <c r="D988" s="81"/>
      <c r="E988" s="94"/>
      <c r="F988" s="94"/>
      <c r="H988" s="81"/>
    </row>
    <row r="989" ht="15.75" customHeight="1">
      <c r="A989" s="94"/>
      <c r="B989" s="94"/>
      <c r="C989" s="94"/>
      <c r="D989" s="81"/>
      <c r="E989" s="94"/>
      <c r="F989" s="94"/>
      <c r="H989" s="81"/>
    </row>
    <row r="990" ht="15.75" customHeight="1">
      <c r="A990" s="94"/>
      <c r="B990" s="94"/>
      <c r="C990" s="94"/>
      <c r="D990" s="81"/>
      <c r="E990" s="94"/>
      <c r="F990" s="94"/>
      <c r="H990" s="81"/>
    </row>
    <row r="991" ht="15.75" customHeight="1">
      <c r="A991" s="94"/>
      <c r="B991" s="94"/>
      <c r="C991" s="94"/>
      <c r="D991" s="81"/>
      <c r="E991" s="94"/>
      <c r="F991" s="94"/>
      <c r="H991" s="81"/>
    </row>
    <row r="992" ht="15.75" customHeight="1">
      <c r="A992" s="94"/>
      <c r="B992" s="94"/>
      <c r="C992" s="94"/>
      <c r="D992" s="81"/>
      <c r="E992" s="94"/>
      <c r="F992" s="94"/>
      <c r="H992" s="81"/>
    </row>
    <row r="993" ht="15.75" customHeight="1">
      <c r="A993" s="94"/>
      <c r="B993" s="94"/>
      <c r="C993" s="94"/>
      <c r="D993" s="81"/>
      <c r="E993" s="94"/>
      <c r="F993" s="94"/>
      <c r="H993" s="81"/>
    </row>
    <row r="994" ht="15.75" customHeight="1">
      <c r="A994" s="94"/>
      <c r="B994" s="94"/>
      <c r="C994" s="94"/>
      <c r="D994" s="81"/>
      <c r="E994" s="94"/>
      <c r="F994" s="94"/>
      <c r="H994" s="81"/>
    </row>
    <row r="995" ht="15.75" customHeight="1">
      <c r="A995" s="94"/>
      <c r="B995" s="94"/>
      <c r="C995" s="94"/>
      <c r="D995" s="81"/>
      <c r="E995" s="94"/>
      <c r="F995" s="94"/>
      <c r="H995" s="81"/>
    </row>
    <row r="996" ht="15.75" customHeight="1">
      <c r="A996" s="94"/>
      <c r="B996" s="94"/>
      <c r="C996" s="94"/>
      <c r="D996" s="81"/>
      <c r="E996" s="94"/>
      <c r="F996" s="94"/>
      <c r="H996" s="81"/>
    </row>
    <row r="997" ht="15.75" customHeight="1">
      <c r="A997" s="94"/>
      <c r="B997" s="94"/>
      <c r="C997" s="94"/>
      <c r="D997" s="81"/>
      <c r="E997" s="94"/>
      <c r="F997" s="94"/>
      <c r="H997" s="81"/>
    </row>
    <row r="998" ht="15.75" customHeight="1">
      <c r="A998" s="94"/>
      <c r="B998" s="94"/>
      <c r="C998" s="94"/>
      <c r="D998" s="81"/>
      <c r="E998" s="94"/>
      <c r="F998" s="94"/>
      <c r="H998" s="81"/>
    </row>
    <row r="999" ht="15.75" customHeight="1">
      <c r="A999" s="94"/>
      <c r="B999" s="94"/>
      <c r="C999" s="94"/>
      <c r="D999" s="81"/>
      <c r="E999" s="94"/>
      <c r="F999" s="94"/>
      <c r="H999" s="81"/>
    </row>
    <row r="1000" ht="15.75" customHeight="1">
      <c r="A1000" s="94"/>
      <c r="B1000" s="94"/>
      <c r="C1000" s="94"/>
      <c r="D1000" s="81"/>
      <c r="E1000" s="94"/>
      <c r="F1000" s="94"/>
      <c r="H1000" s="81"/>
    </row>
    <row r="1001" ht="15.75" customHeight="1">
      <c r="A1001" s="94"/>
      <c r="B1001" s="94"/>
      <c r="C1001" s="94"/>
      <c r="D1001" s="81"/>
      <c r="E1001" s="94"/>
      <c r="F1001" s="94"/>
      <c r="H1001" s="81"/>
    </row>
    <row r="1002" ht="15.75" customHeight="1">
      <c r="A1002" s="94"/>
      <c r="B1002" s="94"/>
      <c r="C1002" s="94"/>
      <c r="D1002" s="81"/>
      <c r="E1002" s="94"/>
      <c r="F1002" s="94"/>
      <c r="H1002" s="81"/>
    </row>
  </sheetData>
  <mergeCells count="97">
    <mergeCell ref="A1:F1"/>
    <mergeCell ref="K1:L1"/>
    <mergeCell ref="M1:N1"/>
    <mergeCell ref="O1:P1"/>
    <mergeCell ref="Q1:R1"/>
    <mergeCell ref="S1:T1"/>
    <mergeCell ref="V1:W1"/>
    <mergeCell ref="Q3:R3"/>
    <mergeCell ref="S3:T3"/>
    <mergeCell ref="V3:W3"/>
    <mergeCell ref="A3:D4"/>
    <mergeCell ref="E3:F3"/>
    <mergeCell ref="H3:H4"/>
    <mergeCell ref="I3:J3"/>
    <mergeCell ref="K3:L3"/>
    <mergeCell ref="M3:N3"/>
    <mergeCell ref="O3:P3"/>
    <mergeCell ref="O15:P15"/>
    <mergeCell ref="Q15:R15"/>
    <mergeCell ref="S15:T15"/>
    <mergeCell ref="V15:W15"/>
    <mergeCell ref="D9:D12"/>
    <mergeCell ref="A15:D16"/>
    <mergeCell ref="E15:F15"/>
    <mergeCell ref="H15:H16"/>
    <mergeCell ref="I15:J15"/>
    <mergeCell ref="K15:L15"/>
    <mergeCell ref="M15:N15"/>
    <mergeCell ref="A5:A8"/>
    <mergeCell ref="B5:B8"/>
    <mergeCell ref="C5:C8"/>
    <mergeCell ref="D5:D8"/>
    <mergeCell ref="A9:A12"/>
    <mergeCell ref="B9:B12"/>
    <mergeCell ref="C9:C12"/>
    <mergeCell ref="O27:P27"/>
    <mergeCell ref="Q27:R27"/>
    <mergeCell ref="S27:T27"/>
    <mergeCell ref="V27:W27"/>
    <mergeCell ref="B55:C56"/>
    <mergeCell ref="D55:D56"/>
    <mergeCell ref="A59:A60"/>
    <mergeCell ref="B59:C60"/>
    <mergeCell ref="D59:D60"/>
    <mergeCell ref="A51:A52"/>
    <mergeCell ref="B51:C52"/>
    <mergeCell ref="D51:D52"/>
    <mergeCell ref="A53:A54"/>
    <mergeCell ref="B53:C54"/>
    <mergeCell ref="D53:D54"/>
    <mergeCell ref="A55:A56"/>
    <mergeCell ref="D21:D24"/>
    <mergeCell ref="A27:D28"/>
    <mergeCell ref="E27:F27"/>
    <mergeCell ref="H27:H28"/>
    <mergeCell ref="I27:J27"/>
    <mergeCell ref="K27:L27"/>
    <mergeCell ref="M27:N27"/>
    <mergeCell ref="A17:A20"/>
    <mergeCell ref="B17:B20"/>
    <mergeCell ref="C17:C20"/>
    <mergeCell ref="D17:D20"/>
    <mergeCell ref="A21:A24"/>
    <mergeCell ref="B21:B24"/>
    <mergeCell ref="C21:C24"/>
    <mergeCell ref="A29:A32"/>
    <mergeCell ref="B29:B32"/>
    <mergeCell ref="C29:C32"/>
    <mergeCell ref="D29:D32"/>
    <mergeCell ref="B33:B36"/>
    <mergeCell ref="C33:C36"/>
    <mergeCell ref="D33:D36"/>
    <mergeCell ref="H42:H43"/>
    <mergeCell ref="I42:J42"/>
    <mergeCell ref="K42:L42"/>
    <mergeCell ref="M42:N42"/>
    <mergeCell ref="O42:P42"/>
    <mergeCell ref="Q42:R42"/>
    <mergeCell ref="S42:T42"/>
    <mergeCell ref="V42:W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  <mergeCell ref="A57:A58"/>
    <mergeCell ref="B57:C58"/>
    <mergeCell ref="D57:D58"/>
  </mergeCells>
  <printOptions/>
  <pageMargins bottom="0.2362204724409449" footer="0.0" header="0.0" left="0.5511811023622047" right="0.35433070866141736" top="0.2362204724409449"/>
  <pageSetup fitToHeight="0" paperSize="9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49.43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hidden="1" min="8" max="8" width="9.0"/>
    <col customWidth="1" min="9" max="9" width="17.71"/>
    <col customWidth="1" hidden="1" min="10" max="10" width="11.86"/>
    <col customWidth="1" hidden="1" min="11" max="11" width="12.0"/>
    <col customWidth="1" hidden="1" min="12" max="12" width="11.86"/>
    <col customWidth="1" hidden="1" min="13" max="13" width="12.0"/>
    <col customWidth="1" hidden="1" min="14" max="14" width="11.86"/>
    <col customWidth="1" hidden="1" min="15" max="15" width="12.0"/>
    <col customWidth="1" hidden="1" min="16" max="16" width="11.86"/>
    <col customWidth="1" min="17" max="17" width="23.43"/>
    <col customWidth="1" hidden="1" min="18" max="18" width="11.29"/>
    <col customWidth="1" min="19" max="19" width="21.71"/>
    <col customWidth="1" hidden="1" min="20" max="20" width="11.29"/>
    <col customWidth="1" min="21" max="22" width="14.57"/>
    <col customWidth="1" min="23" max="23" width="12.0"/>
    <col customWidth="1" min="24" max="30" width="11.29"/>
  </cols>
  <sheetData>
    <row r="1">
      <c r="A1" s="329" t="s">
        <v>375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7"/>
      <c r="V1" s="7"/>
      <c r="W1" s="7"/>
      <c r="Y1" s="7"/>
      <c r="Z1" s="7"/>
      <c r="AA1" s="7"/>
      <c r="AB1" s="7"/>
      <c r="AC1" s="7"/>
      <c r="AD1" s="7"/>
    </row>
    <row r="2" ht="17.25" customHeight="1">
      <c r="A2" s="10"/>
      <c r="B2" s="11"/>
      <c r="C2" s="10"/>
      <c r="D2" s="12"/>
      <c r="E2" s="10"/>
      <c r="F2" s="10"/>
      <c r="H2" s="13"/>
      <c r="I2" s="1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330"/>
      <c r="V2" s="330"/>
      <c r="W2" s="16"/>
      <c r="X2" s="330"/>
      <c r="Y2" s="330"/>
      <c r="Z2" s="330"/>
      <c r="AA2" s="330"/>
      <c r="AB2" s="330"/>
      <c r="AC2" s="330"/>
      <c r="AD2" s="330"/>
    </row>
    <row r="3" ht="38.25" customHeight="1">
      <c r="A3" s="22" t="s">
        <v>11</v>
      </c>
      <c r="B3" s="23"/>
      <c r="C3" s="23"/>
      <c r="D3" s="24"/>
      <c r="E3" s="22" t="s">
        <v>12</v>
      </c>
      <c r="F3" s="24"/>
      <c r="H3" s="496" t="s">
        <v>310</v>
      </c>
      <c r="I3" s="522" t="s">
        <v>16</v>
      </c>
      <c r="J3" s="27"/>
      <c r="K3" s="522" t="s">
        <v>17</v>
      </c>
      <c r="L3" s="27"/>
      <c r="M3" s="522" t="s">
        <v>18</v>
      </c>
      <c r="N3" s="27"/>
      <c r="O3" s="522" t="s">
        <v>90</v>
      </c>
      <c r="P3" s="27"/>
      <c r="Q3" s="522" t="s">
        <v>91</v>
      </c>
      <c r="R3" s="27"/>
      <c r="S3" s="522" t="s">
        <v>95</v>
      </c>
      <c r="T3" s="27"/>
      <c r="U3" s="523" t="s">
        <v>381</v>
      </c>
      <c r="V3" s="523" t="s">
        <v>376</v>
      </c>
      <c r="W3" s="522" t="s">
        <v>377</v>
      </c>
      <c r="X3" s="27"/>
      <c r="Y3" s="499"/>
      <c r="Z3" s="499"/>
      <c r="AA3" s="499"/>
      <c r="AB3" s="499"/>
      <c r="AC3" s="499"/>
      <c r="AD3" s="499"/>
    </row>
    <row r="4" ht="51.75" customHeight="1">
      <c r="A4" s="30"/>
      <c r="B4" s="31"/>
      <c r="C4" s="31"/>
      <c r="D4" s="32"/>
      <c r="E4" s="33" t="s">
        <v>25</v>
      </c>
      <c r="F4" s="34" t="s">
        <v>26</v>
      </c>
      <c r="H4" s="55"/>
      <c r="I4" s="500" t="s">
        <v>27</v>
      </c>
      <c r="J4" s="501" t="s">
        <v>28</v>
      </c>
      <c r="K4" s="500" t="s">
        <v>27</v>
      </c>
      <c r="L4" s="501" t="s">
        <v>28</v>
      </c>
      <c r="M4" s="500" t="s">
        <v>27</v>
      </c>
      <c r="N4" s="501" t="s">
        <v>28</v>
      </c>
      <c r="O4" s="500" t="s">
        <v>27</v>
      </c>
      <c r="P4" s="501" t="s">
        <v>28</v>
      </c>
      <c r="Q4" s="500" t="s">
        <v>27</v>
      </c>
      <c r="R4" s="501" t="s">
        <v>28</v>
      </c>
      <c r="S4" s="500" t="s">
        <v>27</v>
      </c>
      <c r="T4" s="501" t="s">
        <v>28</v>
      </c>
      <c r="U4" s="503" t="s">
        <v>382</v>
      </c>
      <c r="V4" s="503" t="s">
        <v>378</v>
      </c>
      <c r="W4" s="500" t="s">
        <v>27</v>
      </c>
      <c r="X4" s="501" t="s">
        <v>28</v>
      </c>
      <c r="Y4" s="503"/>
      <c r="Z4" s="503"/>
      <c r="AA4" s="503"/>
      <c r="AB4" s="503"/>
      <c r="AC4" s="503"/>
      <c r="AD4" s="503"/>
    </row>
    <row r="5" ht="15.75" customHeight="1">
      <c r="A5" s="40" t="s">
        <v>29</v>
      </c>
      <c r="B5" s="41" t="s">
        <v>30</v>
      </c>
      <c r="C5" s="42" t="s">
        <v>31</v>
      </c>
      <c r="D5" s="504" t="s">
        <v>32</v>
      </c>
      <c r="E5" s="44" t="s">
        <v>33</v>
      </c>
      <c r="F5" s="45">
        <v>100.0</v>
      </c>
      <c r="H5" s="505"/>
      <c r="I5" s="179">
        <v>175.0</v>
      </c>
      <c r="J5" s="72">
        <f t="shared" ref="J5:J12" si="1">I5/F5</f>
        <v>1.75</v>
      </c>
      <c r="K5" s="179">
        <f>I5-I5*K2</f>
        <v>122.5</v>
      </c>
      <c r="L5" s="72">
        <f t="shared" ref="L5:L12" si="2">K5/F5</f>
        <v>1.225</v>
      </c>
      <c r="M5" s="179">
        <f>I5-I5*M2</f>
        <v>105</v>
      </c>
      <c r="N5" s="72">
        <f t="shared" ref="N5:N12" si="3">M5/F5</f>
        <v>1.05</v>
      </c>
      <c r="O5" s="179">
        <f>I5-I5*O2</f>
        <v>87.5</v>
      </c>
      <c r="P5" s="72">
        <f t="shared" ref="P5:P12" si="4">O5/F5</f>
        <v>0.875</v>
      </c>
      <c r="Q5" s="179">
        <f>I5-I5*Q2</f>
        <v>78.75</v>
      </c>
      <c r="R5" s="72">
        <f t="shared" ref="R5:R12" si="5">Q5/F5</f>
        <v>0.7875</v>
      </c>
      <c r="S5" s="179">
        <f t="shared" ref="S5:S13" si="6">Q5-Q5*$S$2</f>
        <v>70.875</v>
      </c>
      <c r="T5" s="72">
        <f t="shared" ref="T5:T12" si="7">S5/F5</f>
        <v>0.70875</v>
      </c>
      <c r="U5" s="506"/>
      <c r="V5" s="506">
        <f>3.94+0.9</f>
        <v>4.84</v>
      </c>
      <c r="W5" s="179">
        <f t="shared" ref="W5:W13" si="8">Q5-V5</f>
        <v>73.91</v>
      </c>
      <c r="X5" s="72"/>
      <c r="Y5" s="177"/>
      <c r="Z5" s="358"/>
      <c r="AA5" s="177"/>
      <c r="AB5" s="358"/>
      <c r="AC5" s="177"/>
      <c r="AD5" s="358"/>
    </row>
    <row r="6" ht="15.75" customHeight="1">
      <c r="A6" s="55"/>
      <c r="D6" s="56"/>
      <c r="E6" s="57" t="s">
        <v>34</v>
      </c>
      <c r="F6" s="58">
        <v>500.0</v>
      </c>
      <c r="H6" s="505"/>
      <c r="I6" s="181">
        <v>756.0</v>
      </c>
      <c r="J6" s="76">
        <f t="shared" si="1"/>
        <v>1.512</v>
      </c>
      <c r="K6" s="181">
        <f>I6-I6*K2</f>
        <v>529.2</v>
      </c>
      <c r="L6" s="76">
        <f t="shared" si="2"/>
        <v>1.0584</v>
      </c>
      <c r="M6" s="181">
        <f>I6-I6*M2</f>
        <v>453.6</v>
      </c>
      <c r="N6" s="76">
        <f t="shared" si="3"/>
        <v>0.9072</v>
      </c>
      <c r="O6" s="181">
        <f>I6-I6*O2</f>
        <v>378</v>
      </c>
      <c r="P6" s="76">
        <f t="shared" si="4"/>
        <v>0.756</v>
      </c>
      <c r="Q6" s="181">
        <f>I6-I6*Q2</f>
        <v>340.2</v>
      </c>
      <c r="R6" s="76">
        <f t="shared" si="5"/>
        <v>0.6804</v>
      </c>
      <c r="S6" s="181">
        <f t="shared" si="6"/>
        <v>306.18</v>
      </c>
      <c r="T6" s="76">
        <f t="shared" si="7"/>
        <v>0.61236</v>
      </c>
      <c r="U6" s="506"/>
      <c r="V6" s="506">
        <f>8.51+0.9</f>
        <v>9.41</v>
      </c>
      <c r="W6" s="181">
        <f t="shared" si="8"/>
        <v>330.79</v>
      </c>
      <c r="X6" s="76"/>
      <c r="Y6" s="177"/>
      <c r="Z6" s="177"/>
      <c r="AA6" s="177"/>
      <c r="AB6" s="177"/>
      <c r="AC6" s="177"/>
      <c r="AD6" s="177"/>
    </row>
    <row r="7" ht="15.75" customHeight="1">
      <c r="A7" s="55"/>
      <c r="D7" s="56"/>
      <c r="E7" s="64" t="s">
        <v>35</v>
      </c>
      <c r="F7" s="58">
        <v>1000.0</v>
      </c>
      <c r="H7" s="505"/>
      <c r="I7" s="181">
        <v>1501.5</v>
      </c>
      <c r="J7" s="76">
        <f t="shared" si="1"/>
        <v>1.5015</v>
      </c>
      <c r="K7" s="181">
        <f>I7-I7*K2</f>
        <v>1051.05</v>
      </c>
      <c r="L7" s="76">
        <f t="shared" si="2"/>
        <v>1.05105</v>
      </c>
      <c r="M7" s="181">
        <f>I7-I7*M2</f>
        <v>900.9</v>
      </c>
      <c r="N7" s="76">
        <f t="shared" si="3"/>
        <v>0.9009</v>
      </c>
      <c r="O7" s="181">
        <f>I7-I7*O2</f>
        <v>750.75</v>
      </c>
      <c r="P7" s="76">
        <f t="shared" si="4"/>
        <v>0.75075</v>
      </c>
      <c r="Q7" s="181">
        <f>I7-I7*Q2</f>
        <v>675.675</v>
      </c>
      <c r="R7" s="76">
        <f t="shared" si="5"/>
        <v>0.675675</v>
      </c>
      <c r="S7" s="181">
        <f t="shared" si="6"/>
        <v>608.1075</v>
      </c>
      <c r="T7" s="76">
        <f t="shared" si="7"/>
        <v>0.6081075</v>
      </c>
      <c r="U7" s="506"/>
      <c r="V7" s="506">
        <f>14.58+0.9</f>
        <v>15.48</v>
      </c>
      <c r="W7" s="181">
        <f t="shared" si="8"/>
        <v>660.195</v>
      </c>
      <c r="X7" s="76"/>
      <c r="Y7" s="177"/>
      <c r="Z7" s="177"/>
      <c r="AA7" s="177"/>
      <c r="AB7" s="177"/>
      <c r="AC7" s="177"/>
      <c r="AD7" s="177"/>
    </row>
    <row r="8" ht="15.75" customHeight="1">
      <c r="A8" s="55"/>
      <c r="D8" s="56"/>
      <c r="E8" s="64" t="s">
        <v>36</v>
      </c>
      <c r="F8" s="58">
        <v>3000.0</v>
      </c>
      <c r="H8" s="505"/>
      <c r="I8" s="181">
        <v>4473.0</v>
      </c>
      <c r="J8" s="76">
        <f t="shared" si="1"/>
        <v>1.491</v>
      </c>
      <c r="K8" s="181">
        <f>I8-I8*K2</f>
        <v>3131.1</v>
      </c>
      <c r="L8" s="76">
        <f t="shared" si="2"/>
        <v>1.0437</v>
      </c>
      <c r="M8" s="181">
        <f>I8-I8*M2</f>
        <v>2683.8</v>
      </c>
      <c r="N8" s="76">
        <f t="shared" si="3"/>
        <v>0.8946</v>
      </c>
      <c r="O8" s="181">
        <f>I8-I8*O2</f>
        <v>2236.5</v>
      </c>
      <c r="P8" s="76">
        <f t="shared" si="4"/>
        <v>0.7455</v>
      </c>
      <c r="Q8" s="181">
        <f>I8-I8*Q2</f>
        <v>2012.85</v>
      </c>
      <c r="R8" s="76">
        <f t="shared" si="5"/>
        <v>0.67095</v>
      </c>
      <c r="S8" s="181">
        <f t="shared" si="6"/>
        <v>1811.565</v>
      </c>
      <c r="T8" s="76">
        <f t="shared" si="7"/>
        <v>0.603855</v>
      </c>
      <c r="U8" s="506"/>
      <c r="V8" s="506">
        <f>20.27+6.42</f>
        <v>26.69</v>
      </c>
      <c r="W8" s="181">
        <f t="shared" si="8"/>
        <v>1986.16</v>
      </c>
      <c r="X8" s="76"/>
      <c r="Y8" s="177"/>
      <c r="Z8" s="177"/>
      <c r="AA8" s="177"/>
      <c r="AB8" s="177"/>
      <c r="AC8" s="177"/>
      <c r="AD8" s="177"/>
    </row>
    <row r="9" ht="15.75" customHeight="1">
      <c r="A9" s="40" t="s">
        <v>38</v>
      </c>
      <c r="B9" s="41" t="s">
        <v>39</v>
      </c>
      <c r="C9" s="42" t="s">
        <v>40</v>
      </c>
      <c r="D9" s="504" t="s">
        <v>41</v>
      </c>
      <c r="E9" s="71">
        <v>40.0</v>
      </c>
      <c r="F9" s="45">
        <v>50.0</v>
      </c>
      <c r="H9" s="505"/>
      <c r="I9" s="179">
        <v>241.5</v>
      </c>
      <c r="J9" s="72">
        <f t="shared" si="1"/>
        <v>4.83</v>
      </c>
      <c r="K9" s="179">
        <f>I9-I9*K2</f>
        <v>169.05</v>
      </c>
      <c r="L9" s="72">
        <f t="shared" si="2"/>
        <v>3.381</v>
      </c>
      <c r="M9" s="179">
        <f>I9-I9*M2</f>
        <v>144.9</v>
      </c>
      <c r="N9" s="72">
        <f t="shared" si="3"/>
        <v>2.898</v>
      </c>
      <c r="O9" s="179">
        <v>138.0</v>
      </c>
      <c r="P9" s="72">
        <f t="shared" si="4"/>
        <v>2.76</v>
      </c>
      <c r="Q9" s="179">
        <v>138.0</v>
      </c>
      <c r="R9" s="72">
        <f t="shared" si="5"/>
        <v>2.76</v>
      </c>
      <c r="S9" s="179">
        <f t="shared" si="6"/>
        <v>124.2</v>
      </c>
      <c r="T9" s="72">
        <f t="shared" si="7"/>
        <v>2.484</v>
      </c>
      <c r="U9" s="506"/>
      <c r="V9" s="506">
        <f>3.94+0.9</f>
        <v>4.84</v>
      </c>
      <c r="W9" s="179">
        <f t="shared" si="8"/>
        <v>133.16</v>
      </c>
      <c r="X9" s="72"/>
      <c r="Y9" s="177"/>
      <c r="Z9" s="177"/>
      <c r="AA9" s="177"/>
      <c r="AB9" s="177"/>
      <c r="AC9" s="177"/>
      <c r="AD9" s="177"/>
    </row>
    <row r="10" ht="15.75" customHeight="1">
      <c r="A10" s="55"/>
      <c r="D10" s="56"/>
      <c r="E10" s="74">
        <v>10.0</v>
      </c>
      <c r="F10" s="58">
        <v>200.0</v>
      </c>
      <c r="H10" s="505"/>
      <c r="I10" s="181">
        <v>892.5</v>
      </c>
      <c r="J10" s="76">
        <f t="shared" si="1"/>
        <v>4.4625</v>
      </c>
      <c r="K10" s="181">
        <f>I10-I10*K2</f>
        <v>624.75</v>
      </c>
      <c r="L10" s="76">
        <f t="shared" si="2"/>
        <v>3.12375</v>
      </c>
      <c r="M10" s="181">
        <f>I10-I10*M2</f>
        <v>535.5</v>
      </c>
      <c r="N10" s="76">
        <f t="shared" si="3"/>
        <v>2.6775</v>
      </c>
      <c r="O10" s="181">
        <v>510.0</v>
      </c>
      <c r="P10" s="76">
        <f t="shared" si="4"/>
        <v>2.55</v>
      </c>
      <c r="Q10" s="181">
        <v>510.0</v>
      </c>
      <c r="R10" s="76">
        <f t="shared" si="5"/>
        <v>2.55</v>
      </c>
      <c r="S10" s="181">
        <f t="shared" si="6"/>
        <v>459</v>
      </c>
      <c r="T10" s="76">
        <f t="shared" si="7"/>
        <v>2.295</v>
      </c>
      <c r="U10" s="506"/>
      <c r="V10" s="506">
        <f>8.51+0.9</f>
        <v>9.41</v>
      </c>
      <c r="W10" s="181">
        <f t="shared" si="8"/>
        <v>500.59</v>
      </c>
      <c r="X10" s="76"/>
      <c r="Y10" s="177"/>
      <c r="Z10" s="177"/>
      <c r="AA10" s="177"/>
      <c r="AB10" s="177"/>
      <c r="AC10" s="177"/>
      <c r="AD10" s="177"/>
    </row>
    <row r="11" ht="15.75" customHeight="1">
      <c r="A11" s="55"/>
      <c r="D11" s="56"/>
      <c r="E11" s="74">
        <v>3.0</v>
      </c>
      <c r="F11" s="58">
        <v>500.0</v>
      </c>
      <c r="H11" s="505"/>
      <c r="I11" s="181">
        <v>2205.0</v>
      </c>
      <c r="J11" s="76">
        <f t="shared" si="1"/>
        <v>4.41</v>
      </c>
      <c r="K11" s="181">
        <f>I11-I11*K2</f>
        <v>1543.5</v>
      </c>
      <c r="L11" s="76">
        <f t="shared" si="2"/>
        <v>3.087</v>
      </c>
      <c r="M11" s="181">
        <f>I11-I11*M2</f>
        <v>1323</v>
      </c>
      <c r="N11" s="76">
        <f t="shared" si="3"/>
        <v>2.646</v>
      </c>
      <c r="O11" s="181">
        <v>1260.0</v>
      </c>
      <c r="P11" s="76">
        <f t="shared" si="4"/>
        <v>2.52</v>
      </c>
      <c r="Q11" s="181">
        <v>1260.0</v>
      </c>
      <c r="R11" s="76">
        <f t="shared" si="5"/>
        <v>2.52</v>
      </c>
      <c r="S11" s="181">
        <f t="shared" si="6"/>
        <v>1134</v>
      </c>
      <c r="T11" s="76">
        <f t="shared" si="7"/>
        <v>2.268</v>
      </c>
      <c r="U11" s="506"/>
      <c r="V11" s="506">
        <f>14.58+0.9</f>
        <v>15.48</v>
      </c>
      <c r="W11" s="181">
        <f t="shared" si="8"/>
        <v>1244.52</v>
      </c>
      <c r="X11" s="76"/>
      <c r="Y11" s="177"/>
      <c r="Z11" s="177"/>
      <c r="AA11" s="177"/>
      <c r="AB11" s="177"/>
      <c r="AC11" s="177"/>
      <c r="AD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505"/>
      <c r="I12" s="181">
        <v>6615.0</v>
      </c>
      <c r="J12" s="76">
        <f t="shared" si="1"/>
        <v>4.41</v>
      </c>
      <c r="K12" s="181">
        <f>I12-I12*K2</f>
        <v>4630.5</v>
      </c>
      <c r="L12" s="76">
        <f t="shared" si="2"/>
        <v>3.087</v>
      </c>
      <c r="M12" s="181">
        <f>I12-I12*M2</f>
        <v>3969</v>
      </c>
      <c r="N12" s="76">
        <f t="shared" si="3"/>
        <v>2.646</v>
      </c>
      <c r="O12" s="181">
        <v>3780.0</v>
      </c>
      <c r="P12" s="76">
        <f t="shared" si="4"/>
        <v>2.52</v>
      </c>
      <c r="Q12" s="181">
        <v>3780.0</v>
      </c>
      <c r="R12" s="76">
        <f t="shared" si="5"/>
        <v>2.52</v>
      </c>
      <c r="S12" s="181">
        <f t="shared" si="6"/>
        <v>3402</v>
      </c>
      <c r="T12" s="76">
        <f t="shared" si="7"/>
        <v>2.268</v>
      </c>
      <c r="U12" s="506"/>
      <c r="V12" s="506">
        <f>20.27+6.42</f>
        <v>26.69</v>
      </c>
      <c r="W12" s="181">
        <f t="shared" si="8"/>
        <v>3753.31</v>
      </c>
      <c r="X12" s="76"/>
      <c r="Y12" s="177"/>
      <c r="Z12" s="177"/>
      <c r="AA12" s="177"/>
      <c r="AB12" s="177"/>
      <c r="AC12" s="177"/>
      <c r="AD12" s="177"/>
    </row>
    <row r="13" ht="39.75" customHeight="1">
      <c r="A13" s="82" t="s">
        <v>42</v>
      </c>
      <c r="B13" s="83" t="s">
        <v>39</v>
      </c>
      <c r="C13" s="84" t="s">
        <v>43</v>
      </c>
      <c r="D13" s="507" t="s">
        <v>44</v>
      </c>
      <c r="E13" s="86">
        <v>30.0</v>
      </c>
      <c r="F13" s="87" t="s">
        <v>45</v>
      </c>
      <c r="G13" s="81"/>
      <c r="H13" s="505"/>
      <c r="I13" s="93">
        <v>328.65</v>
      </c>
      <c r="J13" s="91">
        <f>I13/50</f>
        <v>6.573</v>
      </c>
      <c r="K13" s="93">
        <f>I13-I13*K2</f>
        <v>230.055</v>
      </c>
      <c r="L13" s="91">
        <f>K13/50</f>
        <v>4.6011</v>
      </c>
      <c r="M13" s="93">
        <f>I13-I13*M2</f>
        <v>197.19</v>
      </c>
      <c r="N13" s="91">
        <f>M13/50</f>
        <v>3.9438</v>
      </c>
      <c r="O13" s="93">
        <v>179.5</v>
      </c>
      <c r="P13" s="91">
        <f>O13/50</f>
        <v>3.59</v>
      </c>
      <c r="Q13" s="93">
        <v>175.35</v>
      </c>
      <c r="R13" s="91">
        <f>Q13/50</f>
        <v>3.507</v>
      </c>
      <c r="S13" s="93">
        <f t="shared" si="6"/>
        <v>157.815</v>
      </c>
      <c r="T13" s="91"/>
      <c r="U13" s="177"/>
      <c r="V13" s="177">
        <f>3.94+0.9</f>
        <v>4.84</v>
      </c>
      <c r="W13" s="93">
        <f t="shared" si="8"/>
        <v>170.51</v>
      </c>
      <c r="X13" s="91"/>
      <c r="Y13" s="177"/>
      <c r="Z13" s="177"/>
      <c r="AA13" s="177"/>
      <c r="AB13" s="177"/>
      <c r="AC13" s="177"/>
      <c r="AD13" s="177"/>
    </row>
    <row r="14" ht="21.75" customHeight="1">
      <c r="A14" s="94"/>
      <c r="B14" s="94"/>
      <c r="C14" s="94"/>
      <c r="D14" s="81"/>
      <c r="E14" s="94"/>
      <c r="F14" s="94"/>
      <c r="H14" s="81"/>
      <c r="Q14" s="96"/>
      <c r="S14" s="399"/>
      <c r="T14" s="107"/>
      <c r="W14" s="96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496" t="s">
        <v>310</v>
      </c>
      <c r="I15" s="497" t="s">
        <v>16</v>
      </c>
      <c r="J15" s="27"/>
      <c r="K15" s="497" t="s">
        <v>17</v>
      </c>
      <c r="L15" s="27"/>
      <c r="M15" s="497" t="s">
        <v>18</v>
      </c>
      <c r="N15" s="27"/>
      <c r="O15" s="497" t="s">
        <v>90</v>
      </c>
      <c r="P15" s="27"/>
      <c r="Q15" s="497" t="s">
        <v>91</v>
      </c>
      <c r="R15" s="27"/>
      <c r="S15" s="497" t="s">
        <v>95</v>
      </c>
      <c r="T15" s="27"/>
      <c r="U15" s="523" t="s">
        <v>381</v>
      </c>
      <c r="V15" s="499"/>
      <c r="W15" s="497"/>
      <c r="X15" s="27"/>
      <c r="Y15" s="499"/>
      <c r="Z15" s="499"/>
      <c r="AA15" s="499"/>
      <c r="AB15" s="499"/>
      <c r="AC15" s="499"/>
      <c r="AD15" s="499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55"/>
      <c r="I16" s="500" t="s">
        <v>27</v>
      </c>
      <c r="J16" s="501" t="s">
        <v>28</v>
      </c>
      <c r="K16" s="500" t="s">
        <v>27</v>
      </c>
      <c r="L16" s="501" t="s">
        <v>28</v>
      </c>
      <c r="M16" s="500" t="s">
        <v>27</v>
      </c>
      <c r="N16" s="501" t="s">
        <v>28</v>
      </c>
      <c r="O16" s="500" t="s">
        <v>27</v>
      </c>
      <c r="P16" s="501" t="s">
        <v>28</v>
      </c>
      <c r="Q16" s="500" t="s">
        <v>27</v>
      </c>
      <c r="R16" s="501" t="s">
        <v>28</v>
      </c>
      <c r="S16" s="500" t="s">
        <v>27</v>
      </c>
      <c r="T16" s="501" t="s">
        <v>28</v>
      </c>
      <c r="U16" s="503" t="s">
        <v>382</v>
      </c>
      <c r="V16" s="503"/>
      <c r="W16" s="500"/>
      <c r="X16" s="501"/>
      <c r="Y16" s="503"/>
      <c r="Z16" s="503"/>
      <c r="AA16" s="503"/>
      <c r="AB16" s="503"/>
      <c r="AC16" s="503"/>
      <c r="AD16" s="503"/>
    </row>
    <row r="17" ht="15.75" customHeight="1">
      <c r="A17" s="40" t="s">
        <v>48</v>
      </c>
      <c r="B17" s="41" t="s">
        <v>49</v>
      </c>
      <c r="C17" s="42" t="s">
        <v>50</v>
      </c>
      <c r="D17" s="508" t="s">
        <v>383</v>
      </c>
      <c r="E17" s="71">
        <v>40.0</v>
      </c>
      <c r="F17" s="45">
        <v>100.0</v>
      </c>
      <c r="H17" s="505"/>
      <c r="I17" s="179">
        <v>194.25</v>
      </c>
      <c r="J17" s="72">
        <f t="shared" ref="J17:J24" si="9">I17/F17</f>
        <v>1.9425</v>
      </c>
      <c r="K17" s="179">
        <f>I17-I17*K2</f>
        <v>135.975</v>
      </c>
      <c r="L17" s="72">
        <f t="shared" ref="L17:L24" si="10">K17/F17</f>
        <v>1.35975</v>
      </c>
      <c r="M17" s="179">
        <f>I17-I17*M2</f>
        <v>116.55</v>
      </c>
      <c r="N17" s="72">
        <f t="shared" ref="N17:N24" si="11">M17/F17</f>
        <v>1.1655</v>
      </c>
      <c r="O17" s="179">
        <f>I17-I17*O2</f>
        <v>97.125</v>
      </c>
      <c r="P17" s="72">
        <f t="shared" ref="P17:P24" si="12">O17/F17</f>
        <v>0.97125</v>
      </c>
      <c r="Q17" s="179">
        <f>I17-I17*Q2</f>
        <v>87.4125</v>
      </c>
      <c r="R17" s="72">
        <f t="shared" ref="R17:R24" si="13">Q17/F17</f>
        <v>0.874125</v>
      </c>
      <c r="S17" s="179">
        <f t="shared" ref="S17:S25" si="14">Q17-Q17*$S$2</f>
        <v>78.67125</v>
      </c>
      <c r="T17" s="72">
        <f t="shared" ref="T17:T24" si="15">S17/F17</f>
        <v>0.7867125</v>
      </c>
      <c r="U17" s="358">
        <v>80.0</v>
      </c>
      <c r="V17" s="358">
        <f>3.94+0.9</f>
        <v>4.84</v>
      </c>
      <c r="W17" s="179">
        <f t="shared" ref="W17:W25" si="16">Q17-V17</f>
        <v>82.5725</v>
      </c>
      <c r="X17" s="72"/>
      <c r="Y17" s="177"/>
      <c r="Z17" s="177"/>
      <c r="AA17" s="177"/>
      <c r="AB17" s="177"/>
      <c r="AC17" s="177"/>
      <c r="AD17" s="177"/>
    </row>
    <row r="18" ht="15.75" customHeight="1">
      <c r="A18" s="55"/>
      <c r="E18" s="74">
        <v>10.0</v>
      </c>
      <c r="F18" s="101">
        <v>500.0</v>
      </c>
      <c r="G18" s="98"/>
      <c r="H18" s="509"/>
      <c r="I18" s="62">
        <v>882.0</v>
      </c>
      <c r="J18" s="49">
        <f t="shared" si="9"/>
        <v>1.764</v>
      </c>
      <c r="K18" s="62">
        <f>I18-I18*K2</f>
        <v>617.4</v>
      </c>
      <c r="L18" s="49">
        <f t="shared" si="10"/>
        <v>1.2348</v>
      </c>
      <c r="M18" s="62">
        <f>I18-I18*M2</f>
        <v>529.2</v>
      </c>
      <c r="N18" s="49">
        <f t="shared" si="11"/>
        <v>1.0584</v>
      </c>
      <c r="O18" s="62">
        <f>I18-I18*O2</f>
        <v>441</v>
      </c>
      <c r="P18" s="49">
        <f t="shared" si="12"/>
        <v>0.882</v>
      </c>
      <c r="Q18" s="62">
        <f>I18-I18*Q2</f>
        <v>396.9</v>
      </c>
      <c r="R18" s="76">
        <f t="shared" si="13"/>
        <v>0.7938</v>
      </c>
      <c r="S18" s="181">
        <f t="shared" si="14"/>
        <v>357.21</v>
      </c>
      <c r="T18" s="76">
        <f t="shared" si="15"/>
        <v>0.71442</v>
      </c>
      <c r="U18" s="358">
        <v>399.0</v>
      </c>
      <c r="V18" s="177">
        <f>8.51+0.9</f>
        <v>9.41</v>
      </c>
      <c r="W18" s="181">
        <f t="shared" si="16"/>
        <v>387.49</v>
      </c>
      <c r="X18" s="76"/>
      <c r="Y18" s="177"/>
      <c r="Z18" s="177"/>
      <c r="AA18" s="177"/>
      <c r="AB18" s="177"/>
      <c r="AC18" s="177"/>
      <c r="AD18" s="177"/>
    </row>
    <row r="19" ht="15.75" customHeight="1">
      <c r="A19" s="55"/>
      <c r="E19" s="74">
        <v>4.0</v>
      </c>
      <c r="F19" s="58">
        <v>1000.0</v>
      </c>
      <c r="H19" s="505"/>
      <c r="I19" s="181">
        <v>1722.0</v>
      </c>
      <c r="J19" s="76">
        <f t="shared" si="9"/>
        <v>1.722</v>
      </c>
      <c r="K19" s="181">
        <f>I19-I19*K2</f>
        <v>1205.4</v>
      </c>
      <c r="L19" s="76">
        <f t="shared" si="10"/>
        <v>1.2054</v>
      </c>
      <c r="M19" s="181">
        <f>I19-I19*M2</f>
        <v>1033.2</v>
      </c>
      <c r="N19" s="76">
        <f t="shared" si="11"/>
        <v>1.0332</v>
      </c>
      <c r="O19" s="181">
        <f>I19-I19*O2</f>
        <v>861</v>
      </c>
      <c r="P19" s="76">
        <f t="shared" si="12"/>
        <v>0.861</v>
      </c>
      <c r="Q19" s="181">
        <f>I19-I19*Q2</f>
        <v>774.9</v>
      </c>
      <c r="R19" s="76">
        <f t="shared" si="13"/>
        <v>0.7749</v>
      </c>
      <c r="S19" s="181">
        <f t="shared" si="14"/>
        <v>697.41</v>
      </c>
      <c r="T19" s="76">
        <f t="shared" si="15"/>
        <v>0.69741</v>
      </c>
      <c r="U19" s="177"/>
      <c r="V19" s="177">
        <f>14.58+0.9</f>
        <v>15.48</v>
      </c>
      <c r="W19" s="181">
        <f t="shared" si="16"/>
        <v>759.42</v>
      </c>
      <c r="X19" s="76"/>
      <c r="Y19" s="177"/>
      <c r="Z19" s="177"/>
      <c r="AA19" s="177"/>
      <c r="AB19" s="177"/>
      <c r="AC19" s="177"/>
      <c r="AD19" s="177"/>
    </row>
    <row r="20" ht="15.75" customHeight="1">
      <c r="A20" s="55"/>
      <c r="E20" s="123">
        <v>1.0</v>
      </c>
      <c r="F20" s="113">
        <v>4000.0</v>
      </c>
      <c r="H20" s="505"/>
      <c r="I20" s="181">
        <v>6846.0</v>
      </c>
      <c r="J20" s="76">
        <f t="shared" si="9"/>
        <v>1.7115</v>
      </c>
      <c r="K20" s="181">
        <f>I20-I20*K2</f>
        <v>4792.2</v>
      </c>
      <c r="L20" s="76">
        <f t="shared" si="10"/>
        <v>1.19805</v>
      </c>
      <c r="M20" s="181">
        <f>I20-I20*M2</f>
        <v>4107.6</v>
      </c>
      <c r="N20" s="76">
        <f t="shared" si="11"/>
        <v>1.0269</v>
      </c>
      <c r="O20" s="181">
        <f>I20-I20*O2</f>
        <v>3423</v>
      </c>
      <c r="P20" s="76">
        <f t="shared" si="12"/>
        <v>0.85575</v>
      </c>
      <c r="Q20" s="181">
        <f>I20-I20*Q2</f>
        <v>3080.7</v>
      </c>
      <c r="R20" s="76">
        <f t="shared" si="13"/>
        <v>0.770175</v>
      </c>
      <c r="S20" s="181">
        <f t="shared" si="14"/>
        <v>2772.63</v>
      </c>
      <c r="T20" s="76">
        <f t="shared" si="15"/>
        <v>0.6931575</v>
      </c>
      <c r="U20" s="177"/>
      <c r="V20" s="177">
        <f>20.27+6.42</f>
        <v>26.69</v>
      </c>
      <c r="W20" s="181">
        <f t="shared" si="16"/>
        <v>3054.01</v>
      </c>
      <c r="X20" s="76"/>
      <c r="Y20" s="177"/>
      <c r="Z20" s="177"/>
      <c r="AA20" s="177"/>
      <c r="AB20" s="177"/>
      <c r="AC20" s="177"/>
      <c r="AD20" s="177"/>
    </row>
    <row r="21" ht="15.75" customHeight="1">
      <c r="A21" s="40" t="s">
        <v>52</v>
      </c>
      <c r="B21" s="41" t="s">
        <v>53</v>
      </c>
      <c r="C21" s="42" t="s">
        <v>40</v>
      </c>
      <c r="D21" s="504" t="s">
        <v>41</v>
      </c>
      <c r="E21" s="71">
        <v>30.0</v>
      </c>
      <c r="F21" s="45">
        <v>100.0</v>
      </c>
      <c r="H21" s="505"/>
      <c r="I21" s="179">
        <v>299.25</v>
      </c>
      <c r="J21" s="72">
        <f t="shared" si="9"/>
        <v>2.9925</v>
      </c>
      <c r="K21" s="179">
        <f>I21-I21*K2</f>
        <v>209.475</v>
      </c>
      <c r="L21" s="72">
        <f t="shared" si="10"/>
        <v>2.09475</v>
      </c>
      <c r="M21" s="179">
        <f>I21-I21*M2</f>
        <v>179.55</v>
      </c>
      <c r="N21" s="72">
        <f t="shared" si="11"/>
        <v>1.7955</v>
      </c>
      <c r="O21" s="179">
        <v>156.75</v>
      </c>
      <c r="P21" s="72">
        <f t="shared" si="12"/>
        <v>1.5675</v>
      </c>
      <c r="Q21" s="179">
        <v>156.75</v>
      </c>
      <c r="R21" s="72">
        <f t="shared" si="13"/>
        <v>1.5675</v>
      </c>
      <c r="S21" s="179">
        <f t="shared" si="14"/>
        <v>141.075</v>
      </c>
      <c r="T21" s="72">
        <f t="shared" si="15"/>
        <v>1.41075</v>
      </c>
      <c r="U21" s="358">
        <v>136.0</v>
      </c>
      <c r="V21" s="358">
        <f>3.94+0.9</f>
        <v>4.84</v>
      </c>
      <c r="W21" s="179">
        <f t="shared" si="16"/>
        <v>151.91</v>
      </c>
      <c r="X21" s="72"/>
      <c r="Y21" s="177"/>
      <c r="Z21" s="177"/>
      <c r="AA21" s="177"/>
      <c r="AB21" s="177"/>
      <c r="AC21" s="177"/>
      <c r="AD21" s="177"/>
    </row>
    <row r="22" ht="15.75" customHeight="1">
      <c r="A22" s="55"/>
      <c r="D22" s="56"/>
      <c r="E22" s="74">
        <v>15.0</v>
      </c>
      <c r="F22" s="101">
        <v>200.0</v>
      </c>
      <c r="G22" s="98"/>
      <c r="H22" s="509"/>
      <c r="I22" s="62">
        <v>567.0</v>
      </c>
      <c r="J22" s="49">
        <f t="shared" si="9"/>
        <v>2.835</v>
      </c>
      <c r="K22" s="62">
        <f>I22-I22*K2</f>
        <v>396.9</v>
      </c>
      <c r="L22" s="49">
        <f t="shared" si="10"/>
        <v>1.9845</v>
      </c>
      <c r="M22" s="62">
        <f>I22-I22*M2</f>
        <v>340.2</v>
      </c>
      <c r="N22" s="49">
        <f t="shared" si="11"/>
        <v>1.701</v>
      </c>
      <c r="O22" s="62">
        <v>297.0</v>
      </c>
      <c r="P22" s="49">
        <f t="shared" si="12"/>
        <v>1.485</v>
      </c>
      <c r="Q22" s="62">
        <v>297.0</v>
      </c>
      <c r="R22" s="76">
        <f t="shared" si="13"/>
        <v>1.485</v>
      </c>
      <c r="S22" s="181">
        <f t="shared" si="14"/>
        <v>267.3</v>
      </c>
      <c r="T22" s="76">
        <f t="shared" si="15"/>
        <v>1.3365</v>
      </c>
      <c r="V22" s="177">
        <f>8.51+0.9</f>
        <v>9.41</v>
      </c>
      <c r="W22" s="181">
        <f t="shared" si="16"/>
        <v>287.59</v>
      </c>
      <c r="X22" s="76"/>
      <c r="Y22" s="177"/>
      <c r="Z22" s="177"/>
      <c r="AA22" s="177"/>
      <c r="AB22" s="177"/>
      <c r="AC22" s="177"/>
      <c r="AD22" s="177"/>
    </row>
    <row r="23" ht="15.75" customHeight="1">
      <c r="A23" s="55"/>
      <c r="D23" s="56"/>
      <c r="E23" s="74">
        <v>5.0</v>
      </c>
      <c r="F23" s="58">
        <v>500.0</v>
      </c>
      <c r="H23" s="505"/>
      <c r="I23" s="181">
        <v>1386.0</v>
      </c>
      <c r="J23" s="76">
        <f t="shared" si="9"/>
        <v>2.772</v>
      </c>
      <c r="K23" s="181">
        <f>I23-I23*K2</f>
        <v>970.2</v>
      </c>
      <c r="L23" s="76">
        <f t="shared" si="10"/>
        <v>1.9404</v>
      </c>
      <c r="M23" s="181">
        <f>I23-I23*M2</f>
        <v>831.6</v>
      </c>
      <c r="N23" s="76">
        <f t="shared" si="11"/>
        <v>1.6632</v>
      </c>
      <c r="O23" s="181">
        <v>726.0</v>
      </c>
      <c r="P23" s="76">
        <f t="shared" si="12"/>
        <v>1.452</v>
      </c>
      <c r="Q23" s="181">
        <v>726.0</v>
      </c>
      <c r="R23" s="76">
        <f t="shared" si="13"/>
        <v>1.452</v>
      </c>
      <c r="S23" s="181">
        <f t="shared" si="14"/>
        <v>653.4</v>
      </c>
      <c r="T23" s="76">
        <f t="shared" si="15"/>
        <v>1.3068</v>
      </c>
      <c r="U23" s="177">
        <v>409.0</v>
      </c>
      <c r="V23" s="177">
        <f>14.58+0.9</f>
        <v>15.48</v>
      </c>
      <c r="W23" s="181">
        <f t="shared" si="16"/>
        <v>710.52</v>
      </c>
      <c r="X23" s="76"/>
      <c r="Y23" s="177"/>
      <c r="Z23" s="177"/>
      <c r="AA23" s="177"/>
      <c r="AB23" s="177"/>
      <c r="AC23" s="177"/>
      <c r="AD23" s="177"/>
    </row>
    <row r="24" ht="15.75" customHeight="1">
      <c r="A24" s="55"/>
      <c r="D24" s="56"/>
      <c r="E24" s="74">
        <v>1.0</v>
      </c>
      <c r="F24" s="58">
        <v>2500.0</v>
      </c>
      <c r="H24" s="505"/>
      <c r="I24" s="181">
        <v>6825.0</v>
      </c>
      <c r="J24" s="76">
        <f t="shared" si="9"/>
        <v>2.73</v>
      </c>
      <c r="K24" s="181">
        <f>I24-I24*K2</f>
        <v>4777.5</v>
      </c>
      <c r="L24" s="76">
        <f t="shared" si="10"/>
        <v>1.911</v>
      </c>
      <c r="M24" s="181">
        <f>I24-I24*M2</f>
        <v>4095</v>
      </c>
      <c r="N24" s="76">
        <f t="shared" si="11"/>
        <v>1.638</v>
      </c>
      <c r="O24" s="181">
        <v>3575.0</v>
      </c>
      <c r="P24" s="76">
        <f t="shared" si="12"/>
        <v>1.43</v>
      </c>
      <c r="Q24" s="181">
        <v>3575.0</v>
      </c>
      <c r="R24" s="76">
        <f t="shared" si="13"/>
        <v>1.43</v>
      </c>
      <c r="S24" s="181">
        <f t="shared" si="14"/>
        <v>3217.5</v>
      </c>
      <c r="T24" s="76">
        <f t="shared" si="15"/>
        <v>1.287</v>
      </c>
      <c r="U24" s="177"/>
      <c r="V24" s="177">
        <f>20.27+6.42</f>
        <v>26.69</v>
      </c>
      <c r="W24" s="181">
        <f t="shared" si="16"/>
        <v>3548.31</v>
      </c>
      <c r="X24" s="76"/>
      <c r="Y24" s="177"/>
      <c r="Z24" s="177"/>
      <c r="AA24" s="177"/>
      <c r="AB24" s="177"/>
      <c r="AC24" s="177"/>
      <c r="AD24" s="177"/>
    </row>
    <row r="25">
      <c r="A25" s="82" t="s">
        <v>42</v>
      </c>
      <c r="B25" s="84" t="s">
        <v>54</v>
      </c>
      <c r="C25" s="84" t="s">
        <v>50</v>
      </c>
      <c r="D25" s="507" t="s">
        <v>44</v>
      </c>
      <c r="E25" s="86">
        <v>40.0</v>
      </c>
      <c r="F25" s="87" t="s">
        <v>45</v>
      </c>
      <c r="G25" s="81"/>
      <c r="H25" s="505"/>
      <c r="I25" s="93">
        <v>246.75000000000003</v>
      </c>
      <c r="J25" s="91">
        <f>I25/50</f>
        <v>4.935</v>
      </c>
      <c r="K25" s="93">
        <f>I25-I25*K2</f>
        <v>172.725</v>
      </c>
      <c r="L25" s="91">
        <f>K25/50</f>
        <v>3.4545</v>
      </c>
      <c r="M25" s="93">
        <f>I25-I25*M2</f>
        <v>148.05</v>
      </c>
      <c r="N25" s="91">
        <f>M25/50</f>
        <v>2.961</v>
      </c>
      <c r="O25" s="93">
        <v>124.63</v>
      </c>
      <c r="P25" s="91">
        <f>O25/50</f>
        <v>2.4926</v>
      </c>
      <c r="Q25" s="93">
        <v>120.0</v>
      </c>
      <c r="R25" s="91">
        <f>Q25/50</f>
        <v>2.4</v>
      </c>
      <c r="S25" s="93">
        <f t="shared" si="14"/>
        <v>108</v>
      </c>
      <c r="T25" s="91"/>
      <c r="U25" s="177"/>
      <c r="V25" s="177">
        <f>3.94+0.9</f>
        <v>4.84</v>
      </c>
      <c r="W25" s="93">
        <f t="shared" si="16"/>
        <v>115.16</v>
      </c>
      <c r="X25" s="91"/>
      <c r="Y25" s="177"/>
      <c r="Z25" s="177"/>
      <c r="AA25" s="177"/>
      <c r="AB25" s="177"/>
      <c r="AC25" s="177"/>
      <c r="AD25" s="177"/>
    </row>
    <row r="26" ht="15.75" customHeight="1">
      <c r="A26" s="94"/>
      <c r="B26" s="94"/>
      <c r="C26" s="94"/>
      <c r="D26" s="81"/>
      <c r="E26" s="94"/>
      <c r="F26" s="94"/>
      <c r="H26" s="81"/>
      <c r="S26" s="107"/>
      <c r="T26" s="107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496" t="s">
        <v>310</v>
      </c>
      <c r="I27" s="497" t="s">
        <v>16</v>
      </c>
      <c r="J27" s="27"/>
      <c r="K27" s="497" t="s">
        <v>17</v>
      </c>
      <c r="L27" s="27"/>
      <c r="M27" s="497" t="s">
        <v>18</v>
      </c>
      <c r="N27" s="27"/>
      <c r="O27" s="497" t="s">
        <v>90</v>
      </c>
      <c r="P27" s="27"/>
      <c r="Q27" s="497" t="s">
        <v>91</v>
      </c>
      <c r="R27" s="27"/>
      <c r="S27" s="497" t="s">
        <v>95</v>
      </c>
      <c r="T27" s="27"/>
      <c r="U27" s="499"/>
      <c r="V27" s="499"/>
      <c r="W27" s="497"/>
      <c r="X27" s="27"/>
      <c r="Y27" s="499"/>
      <c r="Z27" s="499"/>
      <c r="AA27" s="499"/>
      <c r="AB27" s="499"/>
      <c r="AC27" s="499"/>
      <c r="AD27" s="499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55"/>
      <c r="I28" s="500" t="s">
        <v>27</v>
      </c>
      <c r="J28" s="501" t="s">
        <v>28</v>
      </c>
      <c r="K28" s="500" t="s">
        <v>27</v>
      </c>
      <c r="L28" s="501" t="s">
        <v>28</v>
      </c>
      <c r="M28" s="500" t="s">
        <v>27</v>
      </c>
      <c r="N28" s="501" t="s">
        <v>28</v>
      </c>
      <c r="O28" s="500" t="s">
        <v>27</v>
      </c>
      <c r="P28" s="501" t="s">
        <v>28</v>
      </c>
      <c r="Q28" s="500" t="s">
        <v>27</v>
      </c>
      <c r="R28" s="501" t="s">
        <v>28</v>
      </c>
      <c r="S28" s="500" t="s">
        <v>27</v>
      </c>
      <c r="T28" s="501" t="s">
        <v>28</v>
      </c>
      <c r="U28" s="503"/>
      <c r="V28" s="503"/>
      <c r="W28" s="500"/>
      <c r="X28" s="501"/>
      <c r="Y28" s="503"/>
      <c r="Z28" s="503"/>
      <c r="AA28" s="503"/>
      <c r="AB28" s="503"/>
      <c r="AC28" s="503"/>
      <c r="AD28" s="503"/>
    </row>
    <row r="29" ht="15.75" customHeight="1">
      <c r="A29" s="40" t="s">
        <v>48</v>
      </c>
      <c r="B29" s="41" t="s">
        <v>56</v>
      </c>
      <c r="C29" s="42">
        <v>1.0</v>
      </c>
      <c r="D29" s="504" t="s">
        <v>57</v>
      </c>
      <c r="E29" s="108"/>
      <c r="F29" s="45">
        <v>50.0</v>
      </c>
      <c r="H29" s="505"/>
      <c r="I29" s="179">
        <v>184.8</v>
      </c>
      <c r="J29" s="72">
        <f t="shared" ref="J29:J39" si="17">I29/F29</f>
        <v>3.696</v>
      </c>
      <c r="K29" s="179">
        <f>I29-I29*K2</f>
        <v>129.36</v>
      </c>
      <c r="L29" s="72">
        <f t="shared" ref="L29:L39" si="18">K29/F29</f>
        <v>2.5872</v>
      </c>
      <c r="M29" s="179">
        <f>I29-I29*M2</f>
        <v>110.88</v>
      </c>
      <c r="N29" s="72">
        <f t="shared" ref="N29:N39" si="19">M29/F29</f>
        <v>2.2176</v>
      </c>
      <c r="O29" s="179">
        <f>I29-I29*O2</f>
        <v>92.4</v>
      </c>
      <c r="P29" s="72">
        <f t="shared" ref="P29:P39" si="20">O29/F29</f>
        <v>1.848</v>
      </c>
      <c r="Q29" s="179">
        <f>I29-I29*Q2</f>
        <v>83.16</v>
      </c>
      <c r="R29" s="72">
        <f t="shared" ref="R29:R39" si="21">Q29/F29</f>
        <v>1.6632</v>
      </c>
      <c r="S29" s="179">
        <f t="shared" ref="S29:S39" si="22">Q29-Q29*$S$2</f>
        <v>74.844</v>
      </c>
      <c r="T29" s="72">
        <f t="shared" ref="T29:T39" si="23">S29/F29</f>
        <v>1.49688</v>
      </c>
      <c r="U29" s="506"/>
      <c r="V29" s="506">
        <f>3.94+0.9</f>
        <v>4.84</v>
      </c>
      <c r="W29" s="179">
        <f t="shared" ref="W29:W39" si="24">Q29-V29</f>
        <v>78.32</v>
      </c>
      <c r="X29" s="72"/>
      <c r="Y29" s="177"/>
      <c r="Z29" s="177"/>
      <c r="AA29" s="177"/>
      <c r="AB29" s="177"/>
      <c r="AC29" s="177"/>
      <c r="AD29" s="177"/>
    </row>
    <row r="30" ht="15.75" customHeight="1">
      <c r="A30" s="55"/>
      <c r="D30" s="56"/>
      <c r="E30" s="110"/>
      <c r="F30" s="58">
        <v>200.0</v>
      </c>
      <c r="H30" s="505"/>
      <c r="I30" s="181">
        <v>672.0</v>
      </c>
      <c r="J30" s="76">
        <f t="shared" si="17"/>
        <v>3.36</v>
      </c>
      <c r="K30" s="181">
        <f>I30-I30*K2</f>
        <v>470.4</v>
      </c>
      <c r="L30" s="76">
        <f t="shared" si="18"/>
        <v>2.352</v>
      </c>
      <c r="M30" s="181">
        <f>I30-I30*M2</f>
        <v>403.2</v>
      </c>
      <c r="N30" s="76">
        <f t="shared" si="19"/>
        <v>2.016</v>
      </c>
      <c r="O30" s="181">
        <f>I30-I30*O2</f>
        <v>336</v>
      </c>
      <c r="P30" s="76">
        <f t="shared" si="20"/>
        <v>1.68</v>
      </c>
      <c r="Q30" s="181">
        <f>I30-I30*Q2</f>
        <v>302.4</v>
      </c>
      <c r="R30" s="76">
        <f t="shared" si="21"/>
        <v>1.512</v>
      </c>
      <c r="S30" s="181">
        <f t="shared" si="22"/>
        <v>272.16</v>
      </c>
      <c r="T30" s="76">
        <f t="shared" si="23"/>
        <v>1.3608</v>
      </c>
      <c r="U30" s="506"/>
      <c r="V30" s="506">
        <f>8.51+0.9</f>
        <v>9.41</v>
      </c>
      <c r="W30" s="181">
        <f t="shared" si="24"/>
        <v>292.99</v>
      </c>
      <c r="X30" s="76"/>
      <c r="Y30" s="177"/>
      <c r="Z30" s="177"/>
      <c r="AA30" s="177"/>
      <c r="AB30" s="177"/>
      <c r="AC30" s="177"/>
      <c r="AD30" s="177"/>
    </row>
    <row r="31" ht="15.75" customHeight="1">
      <c r="A31" s="55"/>
      <c r="D31" s="56"/>
      <c r="E31" s="112"/>
      <c r="F31" s="113">
        <v>500.0</v>
      </c>
      <c r="H31" s="505"/>
      <c r="I31" s="181">
        <v>1648.5</v>
      </c>
      <c r="J31" s="76">
        <f t="shared" si="17"/>
        <v>3.297</v>
      </c>
      <c r="K31" s="181">
        <f>I31-I31*K2</f>
        <v>1153.95</v>
      </c>
      <c r="L31" s="76">
        <f t="shared" si="18"/>
        <v>2.3079</v>
      </c>
      <c r="M31" s="181">
        <f>I31-I31*M2</f>
        <v>989.1</v>
      </c>
      <c r="N31" s="76">
        <f t="shared" si="19"/>
        <v>1.9782</v>
      </c>
      <c r="O31" s="181">
        <f>I31-I31*O2</f>
        <v>824.25</v>
      </c>
      <c r="P31" s="76">
        <f t="shared" si="20"/>
        <v>1.6485</v>
      </c>
      <c r="Q31" s="181">
        <f>I31-I31*Q2</f>
        <v>741.825</v>
      </c>
      <c r="R31" s="76">
        <f t="shared" si="21"/>
        <v>1.48365</v>
      </c>
      <c r="S31" s="181">
        <f t="shared" si="22"/>
        <v>667.6425</v>
      </c>
      <c r="T31" s="76">
        <f t="shared" si="23"/>
        <v>1.335285</v>
      </c>
      <c r="U31" s="506"/>
      <c r="V31" s="506">
        <f>14.58+0.9</f>
        <v>15.48</v>
      </c>
      <c r="W31" s="181">
        <f t="shared" si="24"/>
        <v>726.345</v>
      </c>
      <c r="X31" s="76"/>
      <c r="Y31" s="177"/>
      <c r="Z31" s="177"/>
      <c r="AA31" s="177"/>
      <c r="AB31" s="177"/>
      <c r="AC31" s="177"/>
      <c r="AD31" s="177"/>
    </row>
    <row r="32" ht="15.75" customHeight="1">
      <c r="A32" s="78"/>
      <c r="B32" s="79"/>
      <c r="C32" s="79"/>
      <c r="D32" s="80"/>
      <c r="E32" s="114"/>
      <c r="F32" s="34">
        <v>2000.0</v>
      </c>
      <c r="H32" s="510"/>
      <c r="I32" s="400">
        <v>6510.0</v>
      </c>
      <c r="J32" s="401">
        <f t="shared" si="17"/>
        <v>3.255</v>
      </c>
      <c r="K32" s="400">
        <f>I32-I32*K2</f>
        <v>4557</v>
      </c>
      <c r="L32" s="402">
        <f t="shared" si="18"/>
        <v>2.2785</v>
      </c>
      <c r="M32" s="400">
        <f>I32-I32*M2</f>
        <v>3906</v>
      </c>
      <c r="N32" s="402">
        <f t="shared" si="19"/>
        <v>1.953</v>
      </c>
      <c r="O32" s="400">
        <f>I32-I32*O2</f>
        <v>3255</v>
      </c>
      <c r="P32" s="402">
        <f t="shared" si="20"/>
        <v>1.6275</v>
      </c>
      <c r="Q32" s="400">
        <f>I32-I32*Q2</f>
        <v>2929.5</v>
      </c>
      <c r="R32" s="402">
        <f t="shared" si="21"/>
        <v>1.46475</v>
      </c>
      <c r="S32" s="400">
        <f t="shared" si="22"/>
        <v>2636.55</v>
      </c>
      <c r="T32" s="76">
        <f t="shared" si="23"/>
        <v>1.318275</v>
      </c>
      <c r="U32" s="506"/>
      <c r="V32" s="506">
        <f>20.27+6.42</f>
        <v>26.69</v>
      </c>
      <c r="W32" s="181">
        <f t="shared" si="24"/>
        <v>2902.81</v>
      </c>
      <c r="X32" s="402"/>
      <c r="Y32" s="372"/>
      <c r="Z32" s="372"/>
      <c r="AA32" s="372"/>
      <c r="AB32" s="372"/>
      <c r="AC32" s="372"/>
      <c r="AD32" s="372"/>
    </row>
    <row r="33" ht="15.75" customHeight="1">
      <c r="A33" s="119" t="s">
        <v>48</v>
      </c>
      <c r="B33" s="120" t="s">
        <v>58</v>
      </c>
      <c r="C33" s="121">
        <v>1.0</v>
      </c>
      <c r="D33" s="511" t="s">
        <v>57</v>
      </c>
      <c r="E33" s="71">
        <v>40.0</v>
      </c>
      <c r="F33" s="45">
        <v>50.0</v>
      </c>
      <c r="H33" s="505"/>
      <c r="I33" s="179">
        <v>216.3</v>
      </c>
      <c r="J33" s="72">
        <f t="shared" si="17"/>
        <v>4.326</v>
      </c>
      <c r="K33" s="179">
        <f>I33-I33*K2</f>
        <v>151.41</v>
      </c>
      <c r="L33" s="72">
        <f t="shared" si="18"/>
        <v>3.0282</v>
      </c>
      <c r="M33" s="179">
        <f>I33-I33*M2</f>
        <v>129.78</v>
      </c>
      <c r="N33" s="72">
        <f t="shared" si="19"/>
        <v>2.5956</v>
      </c>
      <c r="O33" s="179">
        <f>I33-I33*O2</f>
        <v>108.15</v>
      </c>
      <c r="P33" s="72">
        <f t="shared" si="20"/>
        <v>2.163</v>
      </c>
      <c r="Q33" s="179">
        <f>I33-I33*Q2</f>
        <v>97.335</v>
      </c>
      <c r="R33" s="72">
        <f t="shared" si="21"/>
        <v>1.9467</v>
      </c>
      <c r="S33" s="179">
        <f t="shared" si="22"/>
        <v>87.6015</v>
      </c>
      <c r="T33" s="72">
        <f t="shared" si="23"/>
        <v>1.75203</v>
      </c>
      <c r="U33" s="506"/>
      <c r="V33" s="506">
        <f>3.94+0.9</f>
        <v>4.84</v>
      </c>
      <c r="W33" s="179">
        <f t="shared" si="24"/>
        <v>92.495</v>
      </c>
      <c r="X33" s="72"/>
      <c r="Y33" s="177"/>
      <c r="Z33" s="177"/>
      <c r="AA33" s="177"/>
      <c r="AB33" s="177"/>
      <c r="AC33" s="177"/>
      <c r="AD33" s="177"/>
    </row>
    <row r="34" ht="15.75" customHeight="1">
      <c r="A34" s="55"/>
      <c r="D34" s="56"/>
      <c r="E34" s="74">
        <v>12.0</v>
      </c>
      <c r="F34" s="58">
        <v>200.0</v>
      </c>
      <c r="H34" s="505"/>
      <c r="I34" s="181">
        <v>798.0</v>
      </c>
      <c r="J34" s="76">
        <f t="shared" si="17"/>
        <v>3.99</v>
      </c>
      <c r="K34" s="181">
        <f>I34-I34*$K$2</f>
        <v>558.6</v>
      </c>
      <c r="L34" s="76">
        <f t="shared" si="18"/>
        <v>2.793</v>
      </c>
      <c r="M34" s="181">
        <f>I34-I34*M2</f>
        <v>478.8</v>
      </c>
      <c r="N34" s="76">
        <f t="shared" si="19"/>
        <v>2.394</v>
      </c>
      <c r="O34" s="181">
        <f>I34-I34*$O$2</f>
        <v>399</v>
      </c>
      <c r="P34" s="76">
        <f t="shared" si="20"/>
        <v>1.995</v>
      </c>
      <c r="Q34" s="181">
        <f>I34-I34*$Q$2</f>
        <v>359.1</v>
      </c>
      <c r="R34" s="76">
        <f t="shared" si="21"/>
        <v>1.7955</v>
      </c>
      <c r="S34" s="181">
        <f t="shared" si="22"/>
        <v>323.19</v>
      </c>
      <c r="T34" s="76">
        <f t="shared" si="23"/>
        <v>1.61595</v>
      </c>
      <c r="U34" s="506"/>
      <c r="V34" s="506">
        <f>8.51+0.9</f>
        <v>9.41</v>
      </c>
      <c r="W34" s="181">
        <f t="shared" si="24"/>
        <v>349.69</v>
      </c>
      <c r="X34" s="76"/>
      <c r="Y34" s="177"/>
      <c r="Z34" s="177"/>
      <c r="AA34" s="177"/>
      <c r="AB34" s="177"/>
      <c r="AC34" s="177"/>
      <c r="AD34" s="177"/>
    </row>
    <row r="35" ht="15.75" customHeight="1">
      <c r="A35" s="55"/>
      <c r="D35" s="56"/>
      <c r="E35" s="123">
        <v>4.0</v>
      </c>
      <c r="F35" s="113">
        <v>500.0</v>
      </c>
      <c r="H35" s="505"/>
      <c r="I35" s="181">
        <v>1953.0</v>
      </c>
      <c r="J35" s="76">
        <f t="shared" si="17"/>
        <v>3.906</v>
      </c>
      <c r="K35" s="181">
        <f>I35-I35*K2</f>
        <v>1367.1</v>
      </c>
      <c r="L35" s="76">
        <f t="shared" si="18"/>
        <v>2.7342</v>
      </c>
      <c r="M35" s="181">
        <f>I35-I35*$M$2</f>
        <v>1171.8</v>
      </c>
      <c r="N35" s="76">
        <f t="shared" si="19"/>
        <v>2.3436</v>
      </c>
      <c r="O35" s="181">
        <f>I35-I35*O2</f>
        <v>976.5</v>
      </c>
      <c r="P35" s="76">
        <f t="shared" si="20"/>
        <v>1.953</v>
      </c>
      <c r="Q35" s="181">
        <f>I35-I35*Q2</f>
        <v>878.85</v>
      </c>
      <c r="R35" s="76">
        <f t="shared" si="21"/>
        <v>1.7577</v>
      </c>
      <c r="S35" s="181">
        <f t="shared" si="22"/>
        <v>790.965</v>
      </c>
      <c r="T35" s="76">
        <f t="shared" si="23"/>
        <v>1.58193</v>
      </c>
      <c r="U35" s="506"/>
      <c r="V35" s="506">
        <f>14.58+0.9</f>
        <v>15.48</v>
      </c>
      <c r="W35" s="181">
        <f t="shared" si="24"/>
        <v>863.37</v>
      </c>
      <c r="X35" s="76"/>
      <c r="Y35" s="177"/>
      <c r="Z35" s="177"/>
      <c r="AA35" s="177"/>
      <c r="AB35" s="177"/>
      <c r="AC35" s="177"/>
      <c r="AD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505"/>
      <c r="I36" s="181">
        <v>5575.5</v>
      </c>
      <c r="J36" s="76">
        <f t="shared" si="17"/>
        <v>3.717</v>
      </c>
      <c r="K36" s="181">
        <f>I36-I36*K2</f>
        <v>3902.85</v>
      </c>
      <c r="L36" s="76">
        <f t="shared" si="18"/>
        <v>2.6019</v>
      </c>
      <c r="M36" s="181">
        <f>I36-I36*M2</f>
        <v>3345.3</v>
      </c>
      <c r="N36" s="76">
        <f t="shared" si="19"/>
        <v>2.2302</v>
      </c>
      <c r="O36" s="181">
        <f>I36-I36*O2</f>
        <v>2787.75</v>
      </c>
      <c r="P36" s="76">
        <f t="shared" si="20"/>
        <v>1.8585</v>
      </c>
      <c r="Q36" s="181">
        <f>I36-I36*Q2</f>
        <v>2508.975</v>
      </c>
      <c r="R36" s="76">
        <f t="shared" si="21"/>
        <v>1.67265</v>
      </c>
      <c r="S36" s="181">
        <f t="shared" si="22"/>
        <v>2258.0775</v>
      </c>
      <c r="T36" s="76">
        <f t="shared" si="23"/>
        <v>1.505385</v>
      </c>
      <c r="U36" s="506"/>
      <c r="V36" s="506">
        <f>20.27+6.42</f>
        <v>26.69</v>
      </c>
      <c r="W36" s="181">
        <f t="shared" si="24"/>
        <v>2482.285</v>
      </c>
      <c r="X36" s="76"/>
      <c r="Y36" s="177"/>
      <c r="Z36" s="177"/>
      <c r="AA36" s="177"/>
      <c r="AB36" s="177"/>
      <c r="AC36" s="177"/>
      <c r="AD36" s="177"/>
    </row>
    <row r="37">
      <c r="A37" s="512" t="s">
        <v>52</v>
      </c>
      <c r="B37" s="513" t="s">
        <v>59</v>
      </c>
      <c r="C37" s="514" t="s">
        <v>40</v>
      </c>
      <c r="D37" s="515" t="s">
        <v>60</v>
      </c>
      <c r="E37" s="71"/>
      <c r="F37" s="45">
        <v>30.0</v>
      </c>
      <c r="H37" s="505"/>
      <c r="I37" s="179">
        <f>241.5*1.05</f>
        <v>253.575</v>
      </c>
      <c r="J37" s="72">
        <f t="shared" si="17"/>
        <v>8.4525</v>
      </c>
      <c r="K37" s="179">
        <f t="shared" ref="K37:K39" si="25">I37-I37*$K$2</f>
        <v>177.5025</v>
      </c>
      <c r="L37" s="72">
        <f t="shared" si="18"/>
        <v>5.91675</v>
      </c>
      <c r="M37" s="179">
        <f t="shared" ref="M37:M39" si="26">I37-I37*$M$2</f>
        <v>152.145</v>
      </c>
      <c r="N37" s="72">
        <f t="shared" si="19"/>
        <v>5.0715</v>
      </c>
      <c r="O37" s="179">
        <f t="shared" ref="O37:O39" si="27">I37-I37*$O$2</f>
        <v>126.7875</v>
      </c>
      <c r="P37" s="72">
        <f t="shared" si="20"/>
        <v>4.22625</v>
      </c>
      <c r="Q37" s="179">
        <f t="shared" ref="Q37:Q39" si="28">I37-I37*$Q$2</f>
        <v>114.10875</v>
      </c>
      <c r="R37" s="72">
        <f t="shared" si="21"/>
        <v>3.803625</v>
      </c>
      <c r="S37" s="179">
        <f t="shared" si="22"/>
        <v>102.697875</v>
      </c>
      <c r="T37" s="72">
        <f t="shared" si="23"/>
        <v>3.4232625</v>
      </c>
      <c r="U37" s="506"/>
      <c r="V37" s="506">
        <f>3.94+0.9</f>
        <v>4.84</v>
      </c>
      <c r="W37" s="179">
        <f t="shared" si="24"/>
        <v>109.26875</v>
      </c>
      <c r="X37" s="72"/>
      <c r="Y37" s="177"/>
      <c r="Z37" s="177"/>
      <c r="AA37" s="177"/>
      <c r="AB37" s="177"/>
      <c r="AC37" s="177"/>
      <c r="AD37" s="177"/>
    </row>
    <row r="38">
      <c r="A38" s="55"/>
      <c r="D38" s="56"/>
      <c r="E38" s="123"/>
      <c r="F38" s="113">
        <v>100.0</v>
      </c>
      <c r="H38" s="505"/>
      <c r="I38" s="181">
        <f>757.05*1.05</f>
        <v>794.9025</v>
      </c>
      <c r="J38" s="76">
        <f t="shared" si="17"/>
        <v>7.949025</v>
      </c>
      <c r="K38" s="181">
        <f t="shared" si="25"/>
        <v>556.43175</v>
      </c>
      <c r="L38" s="76">
        <f t="shared" si="18"/>
        <v>5.5643175</v>
      </c>
      <c r="M38" s="181">
        <f t="shared" si="26"/>
        <v>476.9415</v>
      </c>
      <c r="N38" s="76">
        <f t="shared" si="19"/>
        <v>4.769415</v>
      </c>
      <c r="O38" s="181">
        <f t="shared" si="27"/>
        <v>397.45125</v>
      </c>
      <c r="P38" s="76">
        <f t="shared" si="20"/>
        <v>3.9745125</v>
      </c>
      <c r="Q38" s="181">
        <f t="shared" si="28"/>
        <v>357.706125</v>
      </c>
      <c r="R38" s="76">
        <f t="shared" si="21"/>
        <v>3.57706125</v>
      </c>
      <c r="S38" s="181">
        <f t="shared" si="22"/>
        <v>321.9355125</v>
      </c>
      <c r="T38" s="76">
        <f t="shared" si="23"/>
        <v>3.219355125</v>
      </c>
      <c r="U38" s="506"/>
      <c r="V38" s="506">
        <f>8.51+0.9</f>
        <v>9.41</v>
      </c>
      <c r="W38" s="181">
        <f t="shared" si="24"/>
        <v>348.296125</v>
      </c>
      <c r="X38" s="76"/>
      <c r="Y38" s="177"/>
      <c r="Z38" s="177"/>
      <c r="AA38" s="177"/>
      <c r="AB38" s="177"/>
      <c r="AC38" s="177"/>
      <c r="AD38" s="177"/>
    </row>
    <row r="39">
      <c r="A39" s="78"/>
      <c r="B39" s="79"/>
      <c r="C39" s="79"/>
      <c r="D39" s="80"/>
      <c r="E39" s="124"/>
      <c r="F39" s="34">
        <v>300.0</v>
      </c>
      <c r="H39" s="505"/>
      <c r="I39" s="210">
        <f>2191.35*1.05</f>
        <v>2300.9175</v>
      </c>
      <c r="J39" s="211">
        <f t="shared" si="17"/>
        <v>7.669725</v>
      </c>
      <c r="K39" s="210">
        <f t="shared" si="25"/>
        <v>1610.64225</v>
      </c>
      <c r="L39" s="211">
        <f t="shared" si="18"/>
        <v>5.3688075</v>
      </c>
      <c r="M39" s="210">
        <f t="shared" si="26"/>
        <v>1380.5505</v>
      </c>
      <c r="N39" s="211">
        <f t="shared" si="19"/>
        <v>4.601835</v>
      </c>
      <c r="O39" s="210">
        <f t="shared" si="27"/>
        <v>1150.45875</v>
      </c>
      <c r="P39" s="211">
        <f t="shared" si="20"/>
        <v>3.8348625</v>
      </c>
      <c r="Q39" s="210">
        <f t="shared" si="28"/>
        <v>1035.412875</v>
      </c>
      <c r="R39" s="211">
        <f t="shared" si="21"/>
        <v>3.45137625</v>
      </c>
      <c r="S39" s="210">
        <f t="shared" si="22"/>
        <v>931.8715875</v>
      </c>
      <c r="T39" s="211">
        <f t="shared" si="23"/>
        <v>3.106238625</v>
      </c>
      <c r="U39" s="506"/>
      <c r="V39" s="506">
        <f>14.58+0.9</f>
        <v>15.48</v>
      </c>
      <c r="W39" s="210">
        <f t="shared" si="24"/>
        <v>1019.932875</v>
      </c>
      <c r="X39" s="211"/>
      <c r="Y39" s="177"/>
      <c r="Z39" s="177"/>
      <c r="AA39" s="177"/>
      <c r="AB39" s="177"/>
      <c r="AC39" s="177"/>
      <c r="AD39" s="177"/>
    </row>
    <row r="40" ht="15.75" customHeight="1">
      <c r="A40" s="94"/>
      <c r="B40" s="94"/>
      <c r="C40" s="94"/>
      <c r="D40" s="81"/>
      <c r="E40" s="94"/>
      <c r="F40" s="94"/>
      <c r="H40" s="81"/>
      <c r="S40" s="107"/>
      <c r="T40" s="107"/>
    </row>
    <row r="41" ht="15.75" customHeight="1">
      <c r="A41" s="94"/>
      <c r="B41" s="94"/>
      <c r="C41" s="94"/>
      <c r="D41" s="81"/>
      <c r="E41" s="94"/>
      <c r="F41" s="94"/>
      <c r="H41" s="81"/>
      <c r="S41" s="107"/>
      <c r="T41" s="107"/>
    </row>
    <row r="42" ht="43.5" customHeight="1">
      <c r="A42" s="22" t="s">
        <v>61</v>
      </c>
      <c r="B42" s="23"/>
      <c r="C42" s="23"/>
      <c r="D42" s="24"/>
      <c r="E42" s="22" t="s">
        <v>12</v>
      </c>
      <c r="F42" s="24"/>
      <c r="H42" s="496" t="s">
        <v>310</v>
      </c>
      <c r="I42" s="497" t="s">
        <v>16</v>
      </c>
      <c r="J42" s="27"/>
      <c r="K42" s="497" t="s">
        <v>17</v>
      </c>
      <c r="L42" s="27"/>
      <c r="M42" s="497" t="s">
        <v>18</v>
      </c>
      <c r="N42" s="27"/>
      <c r="O42" s="497" t="s">
        <v>90</v>
      </c>
      <c r="P42" s="27"/>
      <c r="Q42" s="497" t="s">
        <v>91</v>
      </c>
      <c r="R42" s="27"/>
      <c r="S42" s="497" t="s">
        <v>95</v>
      </c>
      <c r="T42" s="27"/>
      <c r="U42" s="523" t="s">
        <v>381</v>
      </c>
      <c r="V42" s="498" t="s">
        <v>380</v>
      </c>
      <c r="W42" s="497"/>
      <c r="X42" s="27"/>
      <c r="Y42" s="499"/>
      <c r="Z42" s="499"/>
      <c r="AA42" s="499"/>
      <c r="AB42" s="499"/>
      <c r="AC42" s="499"/>
      <c r="AD42" s="499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55"/>
      <c r="I43" s="500" t="s">
        <v>27</v>
      </c>
      <c r="J43" s="501" t="s">
        <v>28</v>
      </c>
      <c r="K43" s="500" t="s">
        <v>27</v>
      </c>
      <c r="L43" s="501" t="s">
        <v>28</v>
      </c>
      <c r="M43" s="500" t="s">
        <v>27</v>
      </c>
      <c r="N43" s="501" t="s">
        <v>28</v>
      </c>
      <c r="O43" s="500" t="s">
        <v>27</v>
      </c>
      <c r="P43" s="501" t="s">
        <v>28</v>
      </c>
      <c r="Q43" s="500" t="s">
        <v>27</v>
      </c>
      <c r="R43" s="501" t="s">
        <v>28</v>
      </c>
      <c r="S43" s="500" t="s">
        <v>27</v>
      </c>
      <c r="T43" s="501" t="s">
        <v>28</v>
      </c>
      <c r="U43" s="503" t="s">
        <v>382</v>
      </c>
      <c r="V43" s="502"/>
      <c r="W43" s="500"/>
      <c r="X43" s="501"/>
      <c r="Y43" s="503"/>
      <c r="Z43" s="503"/>
      <c r="AA43" s="503"/>
      <c r="AB43" s="503"/>
      <c r="AC43" s="503"/>
      <c r="AD43" s="503"/>
    </row>
    <row r="44">
      <c r="A44" s="40" t="s">
        <v>62</v>
      </c>
      <c r="B44" s="132" t="s">
        <v>63</v>
      </c>
      <c r="C44" s="23"/>
      <c r="D44" s="516" t="s">
        <v>64</v>
      </c>
      <c r="E44" s="71">
        <v>50.0</v>
      </c>
      <c r="F44" s="45">
        <v>50.0</v>
      </c>
      <c r="H44" s="517"/>
      <c r="I44" s="204">
        <v>220.5</v>
      </c>
      <c r="J44" s="91">
        <f t="shared" ref="J44:J60" si="29">I44/F44</f>
        <v>4.41</v>
      </c>
      <c r="K44" s="204">
        <f>I44-I44*K2</f>
        <v>154.35</v>
      </c>
      <c r="L44" s="91">
        <f t="shared" ref="L44:L60" si="30">K44/F44</f>
        <v>3.087</v>
      </c>
      <c r="M44" s="204">
        <f>I44-I44*M2</f>
        <v>132.3</v>
      </c>
      <c r="N44" s="91">
        <f t="shared" ref="N44:N60" si="31">M44/F44</f>
        <v>2.646</v>
      </c>
      <c r="O44" s="204">
        <f>I44-I44*O2</f>
        <v>110.25</v>
      </c>
      <c r="P44" s="91">
        <f t="shared" ref="P44:P60" si="32">O44/F44</f>
        <v>2.205</v>
      </c>
      <c r="Q44" s="204">
        <f>I44-I44*Q2</f>
        <v>99.225</v>
      </c>
      <c r="R44" s="91">
        <f t="shared" ref="R44:R60" si="33">Q44/F44</f>
        <v>1.9845</v>
      </c>
      <c r="S44" s="93">
        <f t="shared" ref="S44:S47" si="34">Q44-Q44*$S$2</f>
        <v>89.3025</v>
      </c>
      <c r="T44" s="91">
        <f t="shared" ref="T44:T49" si="35">S44/F44</f>
        <v>1.78605</v>
      </c>
      <c r="U44" s="177"/>
      <c r="V44" s="177">
        <f t="shared" ref="V44:V45" si="36">1.2+7.23</f>
        <v>8.43</v>
      </c>
      <c r="W44" s="93">
        <f t="shared" ref="W44:W60" si="37">Q44-V44</f>
        <v>90.795</v>
      </c>
      <c r="X44" s="91"/>
      <c r="Y44" s="177"/>
      <c r="Z44" s="177"/>
      <c r="AA44" s="177"/>
      <c r="AB44" s="177"/>
      <c r="AC44" s="177"/>
      <c r="AD44" s="177"/>
    </row>
    <row r="45">
      <c r="A45" s="40" t="s">
        <v>65</v>
      </c>
      <c r="B45" s="132"/>
      <c r="C45" s="23"/>
      <c r="D45" s="516" t="s">
        <v>66</v>
      </c>
      <c r="E45" s="71">
        <v>50.0</v>
      </c>
      <c r="F45" s="45">
        <v>50.0</v>
      </c>
      <c r="H45" s="517"/>
      <c r="I45" s="204">
        <v>126.0</v>
      </c>
      <c r="J45" s="91">
        <f t="shared" si="29"/>
        <v>2.52</v>
      </c>
      <c r="K45" s="204">
        <f>I45-I45*K2</f>
        <v>88.2</v>
      </c>
      <c r="L45" s="91">
        <f t="shared" si="30"/>
        <v>1.764</v>
      </c>
      <c r="M45" s="204">
        <f>I45-I45*M2</f>
        <v>75.6</v>
      </c>
      <c r="N45" s="91">
        <f t="shared" si="31"/>
        <v>1.512</v>
      </c>
      <c r="O45" s="204">
        <f>I45-I45*O2</f>
        <v>63</v>
      </c>
      <c r="P45" s="91">
        <f t="shared" si="32"/>
        <v>1.26</v>
      </c>
      <c r="Q45" s="204">
        <f>I45-I45*Q2</f>
        <v>56.7</v>
      </c>
      <c r="R45" s="91">
        <f t="shared" si="33"/>
        <v>1.134</v>
      </c>
      <c r="S45" s="93">
        <f t="shared" si="34"/>
        <v>51.03</v>
      </c>
      <c r="T45" s="91">
        <f t="shared" si="35"/>
        <v>1.0206</v>
      </c>
      <c r="U45" s="177"/>
      <c r="V45" s="177">
        <f t="shared" si="36"/>
        <v>8.43</v>
      </c>
      <c r="W45" s="93">
        <f t="shared" si="37"/>
        <v>48.27</v>
      </c>
      <c r="X45" s="91"/>
      <c r="Y45" s="177"/>
      <c r="Z45" s="177"/>
      <c r="AA45" s="177"/>
      <c r="AB45" s="177"/>
      <c r="AC45" s="177"/>
      <c r="AD45" s="177"/>
    </row>
    <row r="46">
      <c r="A46" s="40" t="s">
        <v>181</v>
      </c>
      <c r="B46" s="41" t="s">
        <v>182</v>
      </c>
      <c r="C46" s="23"/>
      <c r="D46" s="516" t="s">
        <v>68</v>
      </c>
      <c r="E46" s="71">
        <v>40.0</v>
      </c>
      <c r="F46" s="45">
        <v>40.0</v>
      </c>
      <c r="H46" s="517"/>
      <c r="I46" s="204">
        <v>420.0</v>
      </c>
      <c r="J46" s="91">
        <f t="shared" si="29"/>
        <v>10.5</v>
      </c>
      <c r="K46" s="204">
        <f>I46-I46*K2</f>
        <v>294</v>
      </c>
      <c r="L46" s="91">
        <f t="shared" si="30"/>
        <v>7.35</v>
      </c>
      <c r="M46" s="204">
        <f>I46-I46*M2</f>
        <v>252</v>
      </c>
      <c r="N46" s="91">
        <f t="shared" si="31"/>
        <v>6.3</v>
      </c>
      <c r="O46" s="204">
        <f>I46-I46*O2</f>
        <v>210</v>
      </c>
      <c r="P46" s="91">
        <f t="shared" si="32"/>
        <v>5.25</v>
      </c>
      <c r="Q46" s="204">
        <f>I46-I46*Q2</f>
        <v>189</v>
      </c>
      <c r="R46" s="91">
        <f t="shared" si="33"/>
        <v>4.725</v>
      </c>
      <c r="S46" s="93">
        <f t="shared" si="34"/>
        <v>170.1</v>
      </c>
      <c r="T46" s="91">
        <f t="shared" si="35"/>
        <v>4.2525</v>
      </c>
      <c r="U46" s="506"/>
      <c r="V46" s="506">
        <f t="shared" ref="V46:V48" si="38">3.94+0.9</f>
        <v>4.84</v>
      </c>
      <c r="W46" s="93">
        <f t="shared" si="37"/>
        <v>184.16</v>
      </c>
      <c r="X46" s="91"/>
      <c r="Y46" s="177"/>
      <c r="Z46" s="177"/>
      <c r="AA46" s="177"/>
      <c r="AB46" s="177"/>
      <c r="AC46" s="177"/>
      <c r="AD46" s="177"/>
    </row>
    <row r="47" ht="39.0" customHeight="1">
      <c r="A47" s="518" t="s">
        <v>69</v>
      </c>
      <c r="B47" s="519" t="s">
        <v>70</v>
      </c>
      <c r="C47" s="2"/>
      <c r="D47" s="520" t="s">
        <v>71</v>
      </c>
      <c r="E47" s="142">
        <v>50.0</v>
      </c>
      <c r="F47" s="87">
        <v>1.0</v>
      </c>
      <c r="H47" s="505"/>
      <c r="I47" s="93">
        <f>1323*1.15</f>
        <v>1521.45</v>
      </c>
      <c r="J47" s="374">
        <f t="shared" si="29"/>
        <v>1521.45</v>
      </c>
      <c r="K47" s="93">
        <f>1008*1.15</f>
        <v>1159.2</v>
      </c>
      <c r="L47" s="374">
        <f t="shared" si="30"/>
        <v>1159.2</v>
      </c>
      <c r="M47" s="93">
        <f>945*1.15</f>
        <v>1086.75</v>
      </c>
      <c r="N47" s="374">
        <f t="shared" si="31"/>
        <v>1086.75</v>
      </c>
      <c r="O47" s="93">
        <f>882*1.15</f>
        <v>1014.3</v>
      </c>
      <c r="P47" s="374">
        <f t="shared" si="32"/>
        <v>1014.3</v>
      </c>
      <c r="Q47" s="93">
        <f>756*1.15</f>
        <v>869.4</v>
      </c>
      <c r="R47" s="374">
        <f t="shared" si="33"/>
        <v>869.4</v>
      </c>
      <c r="S47" s="93">
        <f t="shared" si="34"/>
        <v>782.46</v>
      </c>
      <c r="T47" s="374">
        <f t="shared" si="35"/>
        <v>782.46</v>
      </c>
      <c r="U47" s="506"/>
      <c r="V47" s="506">
        <f t="shared" si="38"/>
        <v>4.84</v>
      </c>
      <c r="W47" s="93">
        <f t="shared" si="37"/>
        <v>864.56</v>
      </c>
      <c r="X47" s="374"/>
      <c r="Y47" s="177"/>
      <c r="Z47" s="177"/>
      <c r="AA47" s="177"/>
      <c r="AB47" s="177"/>
      <c r="AC47" s="177"/>
      <c r="AD47" s="177"/>
    </row>
    <row r="48">
      <c r="A48" s="512" t="s">
        <v>73</v>
      </c>
      <c r="B48" s="519" t="s">
        <v>72</v>
      </c>
      <c r="C48" s="2"/>
      <c r="D48" s="520" t="s">
        <v>74</v>
      </c>
      <c r="E48" s="71">
        <v>50.0</v>
      </c>
      <c r="F48" s="45">
        <v>100.0</v>
      </c>
      <c r="H48" s="505"/>
      <c r="I48" s="93">
        <f>346.5*1.12</f>
        <v>388.08</v>
      </c>
      <c r="J48" s="91">
        <f t="shared" si="29"/>
        <v>3.8808</v>
      </c>
      <c r="K48" s="93">
        <f>264*1.12</f>
        <v>295.68</v>
      </c>
      <c r="L48" s="91">
        <f t="shared" si="30"/>
        <v>2.9568</v>
      </c>
      <c r="M48" s="93">
        <f>247.5*1.12</f>
        <v>277.2</v>
      </c>
      <c r="N48" s="91">
        <f t="shared" si="31"/>
        <v>2.772</v>
      </c>
      <c r="O48" s="93">
        <f>231*1.12</f>
        <v>258.72</v>
      </c>
      <c r="P48" s="91">
        <f t="shared" si="32"/>
        <v>2.5872</v>
      </c>
      <c r="Q48" s="93">
        <f>198*1.12</f>
        <v>221.76</v>
      </c>
      <c r="R48" s="91">
        <f t="shared" si="33"/>
        <v>2.2176</v>
      </c>
      <c r="S48" s="93">
        <f>198*1.12</f>
        <v>221.76</v>
      </c>
      <c r="T48" s="91">
        <f t="shared" si="35"/>
        <v>2.2176</v>
      </c>
      <c r="U48" s="506"/>
      <c r="V48" s="506">
        <f t="shared" si="38"/>
        <v>4.84</v>
      </c>
      <c r="W48" s="93">
        <f t="shared" si="37"/>
        <v>216.92</v>
      </c>
      <c r="X48" s="91"/>
      <c r="Y48" s="177"/>
      <c r="Z48" s="177"/>
      <c r="AA48" s="177"/>
      <c r="AB48" s="177"/>
      <c r="AC48" s="177"/>
      <c r="AD48" s="177"/>
    </row>
    <row r="49">
      <c r="A49" s="512" t="s">
        <v>73</v>
      </c>
      <c r="B49" s="519" t="s">
        <v>72</v>
      </c>
      <c r="C49" s="2"/>
      <c r="D49" s="520" t="s">
        <v>74</v>
      </c>
      <c r="E49" s="71">
        <v>100.0</v>
      </c>
      <c r="F49" s="45">
        <v>50.0</v>
      </c>
      <c r="H49" s="505"/>
      <c r="I49" s="93">
        <f>189*1.12</f>
        <v>211.68</v>
      </c>
      <c r="J49" s="91">
        <f t="shared" si="29"/>
        <v>4.2336</v>
      </c>
      <c r="K49" s="93">
        <f>144*1.12</f>
        <v>161.28</v>
      </c>
      <c r="L49" s="91">
        <f t="shared" si="30"/>
        <v>3.2256</v>
      </c>
      <c r="M49" s="93">
        <f>135*1.12</f>
        <v>151.2</v>
      </c>
      <c r="N49" s="91">
        <f t="shared" si="31"/>
        <v>3.024</v>
      </c>
      <c r="O49" s="93">
        <f>126*1.12</f>
        <v>141.12</v>
      </c>
      <c r="P49" s="91">
        <f t="shared" si="32"/>
        <v>2.8224</v>
      </c>
      <c r="Q49" s="93">
        <f>108*1.12</f>
        <v>120.96</v>
      </c>
      <c r="R49" s="91">
        <f t="shared" si="33"/>
        <v>2.4192</v>
      </c>
      <c r="S49" s="93">
        <f>108*1.12</f>
        <v>120.96</v>
      </c>
      <c r="T49" s="91">
        <f t="shared" si="35"/>
        <v>2.4192</v>
      </c>
      <c r="U49" s="177"/>
      <c r="V49" s="177">
        <f>1.2+2.85</f>
        <v>4.05</v>
      </c>
      <c r="W49" s="93">
        <f t="shared" si="37"/>
        <v>116.91</v>
      </c>
      <c r="X49" s="91"/>
      <c r="Y49" s="177"/>
      <c r="Z49" s="177"/>
      <c r="AA49" s="177"/>
      <c r="AB49" s="177"/>
      <c r="AC49" s="177"/>
      <c r="AD49" s="177"/>
    </row>
    <row r="50" ht="39.0" customHeight="1">
      <c r="A50" s="40" t="s">
        <v>73</v>
      </c>
      <c r="B50" s="83" t="s">
        <v>96</v>
      </c>
      <c r="C50" s="2"/>
      <c r="D50" s="521"/>
      <c r="E50" s="71">
        <v>60.0</v>
      </c>
      <c r="F50" s="45">
        <v>100.0</v>
      </c>
      <c r="H50" s="517">
        <v>153.75</v>
      </c>
      <c r="I50" s="204">
        <v>262.5</v>
      </c>
      <c r="J50" s="91">
        <f t="shared" si="29"/>
        <v>2.625</v>
      </c>
      <c r="K50" s="204">
        <v>200.0</v>
      </c>
      <c r="L50" s="91">
        <f t="shared" si="30"/>
        <v>2</v>
      </c>
      <c r="M50" s="204">
        <v>187.5</v>
      </c>
      <c r="N50" s="91">
        <f t="shared" si="31"/>
        <v>1.875</v>
      </c>
      <c r="O50" s="204">
        <v>175.0</v>
      </c>
      <c r="P50" s="91">
        <f t="shared" si="32"/>
        <v>1.75</v>
      </c>
      <c r="Q50" s="204">
        <v>175.0</v>
      </c>
      <c r="R50" s="91">
        <f t="shared" si="33"/>
        <v>1.75</v>
      </c>
      <c r="S50" s="93" t="s">
        <v>285</v>
      </c>
      <c r="T50" s="91" t="s">
        <v>256</v>
      </c>
      <c r="U50" s="177"/>
      <c r="V50" s="177"/>
      <c r="W50" s="93">
        <f t="shared" si="37"/>
        <v>175</v>
      </c>
      <c r="X50" s="91"/>
      <c r="Y50" s="177"/>
      <c r="Z50" s="177"/>
      <c r="AA50" s="177"/>
      <c r="AB50" s="177"/>
      <c r="AC50" s="177"/>
      <c r="AD50" s="177"/>
    </row>
    <row r="51">
      <c r="A51" s="40" t="s">
        <v>75</v>
      </c>
      <c r="B51" s="41" t="s">
        <v>76</v>
      </c>
      <c r="C51" s="23"/>
      <c r="D51" s="516" t="s">
        <v>72</v>
      </c>
      <c r="E51" s="147">
        <v>300.0</v>
      </c>
      <c r="F51" s="45">
        <v>100.0</v>
      </c>
      <c r="H51" s="517">
        <v>20.16</v>
      </c>
      <c r="I51" s="179">
        <v>40.95</v>
      </c>
      <c r="J51" s="72">
        <f t="shared" si="29"/>
        <v>0.4095</v>
      </c>
      <c r="K51" s="179">
        <v>31.2</v>
      </c>
      <c r="L51" s="72">
        <f t="shared" si="30"/>
        <v>0.312</v>
      </c>
      <c r="M51" s="179">
        <v>29.25</v>
      </c>
      <c r="N51" s="72">
        <f t="shared" si="31"/>
        <v>0.2925</v>
      </c>
      <c r="O51" s="179">
        <v>27.3</v>
      </c>
      <c r="P51" s="72">
        <f t="shared" si="32"/>
        <v>0.273</v>
      </c>
      <c r="Q51" s="179">
        <v>27.3</v>
      </c>
      <c r="R51" s="72">
        <f t="shared" si="33"/>
        <v>0.273</v>
      </c>
      <c r="S51" s="404" t="s">
        <v>286</v>
      </c>
      <c r="T51" s="72" t="s">
        <v>263</v>
      </c>
      <c r="U51" s="177"/>
      <c r="V51" s="177"/>
      <c r="W51" s="179">
        <f t="shared" si="37"/>
        <v>27.3</v>
      </c>
      <c r="X51" s="72"/>
      <c r="Y51" s="177"/>
      <c r="Z51" s="177"/>
      <c r="AA51" s="177"/>
      <c r="AB51" s="177"/>
      <c r="AC51" s="177"/>
      <c r="AD51" s="177"/>
    </row>
    <row r="52">
      <c r="A52" s="78"/>
      <c r="B52" s="79"/>
      <c r="C52" s="79"/>
      <c r="D52" s="80"/>
      <c r="E52" s="151">
        <v>200.0</v>
      </c>
      <c r="F52" s="34">
        <v>200.0</v>
      </c>
      <c r="H52" s="517">
        <v>31.26</v>
      </c>
      <c r="I52" s="210">
        <v>57.75</v>
      </c>
      <c r="J52" s="211">
        <f t="shared" si="29"/>
        <v>0.28875</v>
      </c>
      <c r="K52" s="210">
        <v>44.0</v>
      </c>
      <c r="L52" s="211">
        <f t="shared" si="30"/>
        <v>0.22</v>
      </c>
      <c r="M52" s="210">
        <v>41.25</v>
      </c>
      <c r="N52" s="211">
        <f t="shared" si="31"/>
        <v>0.20625</v>
      </c>
      <c r="O52" s="210">
        <v>38.5</v>
      </c>
      <c r="P52" s="211">
        <f t="shared" si="32"/>
        <v>0.1925</v>
      </c>
      <c r="Q52" s="210">
        <v>38.5</v>
      </c>
      <c r="R52" s="211">
        <f t="shared" si="33"/>
        <v>0.1925</v>
      </c>
      <c r="S52" s="405" t="s">
        <v>287</v>
      </c>
      <c r="T52" s="211" t="s">
        <v>264</v>
      </c>
      <c r="U52" s="177"/>
      <c r="V52" s="177"/>
      <c r="W52" s="210">
        <f t="shared" si="37"/>
        <v>38.5</v>
      </c>
      <c r="X52" s="211"/>
      <c r="Y52" s="177"/>
      <c r="Z52" s="177"/>
      <c r="AA52" s="177"/>
      <c r="AB52" s="177"/>
      <c r="AC52" s="177"/>
      <c r="AD52" s="177"/>
    </row>
    <row r="53">
      <c r="A53" s="40" t="s">
        <v>75</v>
      </c>
      <c r="B53" s="41" t="s">
        <v>77</v>
      </c>
      <c r="C53" s="23"/>
      <c r="D53" s="516" t="s">
        <v>72</v>
      </c>
      <c r="E53" s="147">
        <v>100.0</v>
      </c>
      <c r="F53" s="45">
        <v>100.0</v>
      </c>
      <c r="H53" s="517">
        <v>40.34</v>
      </c>
      <c r="I53" s="181">
        <v>75.6</v>
      </c>
      <c r="J53" s="72">
        <f t="shared" si="29"/>
        <v>0.756</v>
      </c>
      <c r="K53" s="181">
        <v>57.6</v>
      </c>
      <c r="L53" s="72">
        <f t="shared" si="30"/>
        <v>0.576</v>
      </c>
      <c r="M53" s="181">
        <v>54.0</v>
      </c>
      <c r="N53" s="72">
        <f t="shared" si="31"/>
        <v>0.54</v>
      </c>
      <c r="O53" s="181">
        <v>50.4</v>
      </c>
      <c r="P53" s="72">
        <f t="shared" si="32"/>
        <v>0.504</v>
      </c>
      <c r="Q53" s="181">
        <v>50.4</v>
      </c>
      <c r="R53" s="72">
        <f t="shared" si="33"/>
        <v>0.504</v>
      </c>
      <c r="S53" s="406" t="s">
        <v>288</v>
      </c>
      <c r="T53" s="72" t="s">
        <v>265</v>
      </c>
      <c r="U53" s="177"/>
      <c r="V53" s="177"/>
      <c r="W53" s="210">
        <f t="shared" si="37"/>
        <v>50.4</v>
      </c>
      <c r="X53" s="72"/>
      <c r="Y53" s="177"/>
      <c r="Z53" s="177"/>
      <c r="AA53" s="177"/>
      <c r="AB53" s="177"/>
      <c r="AC53" s="177"/>
      <c r="AD53" s="177"/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517">
        <v>71.71</v>
      </c>
      <c r="I54" s="181">
        <v>131.25</v>
      </c>
      <c r="J54" s="211">
        <f t="shared" si="29"/>
        <v>0.65625</v>
      </c>
      <c r="K54" s="181">
        <v>100.0</v>
      </c>
      <c r="L54" s="211">
        <f t="shared" si="30"/>
        <v>0.5</v>
      </c>
      <c r="M54" s="181">
        <v>93.75</v>
      </c>
      <c r="N54" s="211">
        <f t="shared" si="31"/>
        <v>0.46875</v>
      </c>
      <c r="O54" s="181">
        <v>87.5</v>
      </c>
      <c r="P54" s="211">
        <f t="shared" si="32"/>
        <v>0.4375</v>
      </c>
      <c r="Q54" s="181">
        <v>87.5</v>
      </c>
      <c r="R54" s="211">
        <f t="shared" si="33"/>
        <v>0.4375</v>
      </c>
      <c r="S54" s="406" t="s">
        <v>289</v>
      </c>
      <c r="T54" s="211" t="s">
        <v>266</v>
      </c>
      <c r="U54" s="177"/>
      <c r="V54" s="177"/>
      <c r="W54" s="210">
        <f t="shared" si="37"/>
        <v>87.5</v>
      </c>
      <c r="X54" s="211"/>
      <c r="Y54" s="177"/>
      <c r="Z54" s="177"/>
      <c r="AA54" s="177"/>
      <c r="AB54" s="177"/>
      <c r="AC54" s="177"/>
      <c r="AD54" s="177"/>
    </row>
    <row r="55">
      <c r="A55" s="40" t="s">
        <v>78</v>
      </c>
      <c r="B55" s="41" t="s">
        <v>79</v>
      </c>
      <c r="C55" s="23"/>
      <c r="D55" s="516" t="s">
        <v>72</v>
      </c>
      <c r="E55" s="147">
        <v>300.0</v>
      </c>
      <c r="F55" s="45">
        <v>100.0</v>
      </c>
      <c r="H55" s="517">
        <v>15.21</v>
      </c>
      <c r="I55" s="179">
        <v>29.4</v>
      </c>
      <c r="J55" s="72">
        <f t="shared" si="29"/>
        <v>0.294</v>
      </c>
      <c r="K55" s="179">
        <v>22.4</v>
      </c>
      <c r="L55" s="72">
        <f t="shared" si="30"/>
        <v>0.224</v>
      </c>
      <c r="M55" s="179">
        <v>21.0</v>
      </c>
      <c r="N55" s="72">
        <f t="shared" si="31"/>
        <v>0.21</v>
      </c>
      <c r="O55" s="179">
        <v>19.6</v>
      </c>
      <c r="P55" s="72">
        <f t="shared" si="32"/>
        <v>0.196</v>
      </c>
      <c r="Q55" s="179">
        <v>19.6</v>
      </c>
      <c r="R55" s="72">
        <f t="shared" si="33"/>
        <v>0.196</v>
      </c>
      <c r="S55" s="404" t="s">
        <v>290</v>
      </c>
      <c r="T55" s="72" t="s">
        <v>267</v>
      </c>
      <c r="U55" s="177"/>
      <c r="V55" s="177"/>
      <c r="W55" s="210">
        <f t="shared" si="37"/>
        <v>19.6</v>
      </c>
      <c r="X55" s="72"/>
      <c r="Y55" s="177"/>
      <c r="Z55" s="177"/>
      <c r="AA55" s="177"/>
      <c r="AB55" s="177"/>
      <c r="AC55" s="177"/>
      <c r="AD55" s="177"/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517">
        <v>21.33</v>
      </c>
      <c r="I56" s="210">
        <v>38.85</v>
      </c>
      <c r="J56" s="211">
        <f t="shared" si="29"/>
        <v>0.19425</v>
      </c>
      <c r="K56" s="210">
        <v>29.6</v>
      </c>
      <c r="L56" s="211">
        <f t="shared" si="30"/>
        <v>0.148</v>
      </c>
      <c r="M56" s="210">
        <v>27.75</v>
      </c>
      <c r="N56" s="211">
        <f t="shared" si="31"/>
        <v>0.13875</v>
      </c>
      <c r="O56" s="210">
        <v>25.9</v>
      </c>
      <c r="P56" s="211">
        <f t="shared" si="32"/>
        <v>0.1295</v>
      </c>
      <c r="Q56" s="210">
        <v>25.9</v>
      </c>
      <c r="R56" s="211">
        <f t="shared" si="33"/>
        <v>0.1295</v>
      </c>
      <c r="S56" s="405" t="s">
        <v>291</v>
      </c>
      <c r="T56" s="211" t="s">
        <v>268</v>
      </c>
      <c r="U56" s="177"/>
      <c r="V56" s="177"/>
      <c r="W56" s="210">
        <f t="shared" si="37"/>
        <v>25.9</v>
      </c>
      <c r="X56" s="211"/>
      <c r="Y56" s="177"/>
      <c r="Z56" s="177"/>
      <c r="AA56" s="177"/>
      <c r="AB56" s="177"/>
      <c r="AC56" s="177"/>
      <c r="AD56" s="177"/>
    </row>
    <row r="57">
      <c r="A57" s="40" t="s">
        <v>78</v>
      </c>
      <c r="B57" s="41" t="s">
        <v>80</v>
      </c>
      <c r="C57" s="23"/>
      <c r="D57" s="516" t="s">
        <v>72</v>
      </c>
      <c r="E57" s="147">
        <v>300.0</v>
      </c>
      <c r="F57" s="45">
        <v>100.0</v>
      </c>
      <c r="H57" s="517">
        <v>16.21</v>
      </c>
      <c r="I57" s="181">
        <v>31.5</v>
      </c>
      <c r="J57" s="72">
        <f t="shared" si="29"/>
        <v>0.315</v>
      </c>
      <c r="K57" s="181">
        <v>24.0</v>
      </c>
      <c r="L57" s="72">
        <f t="shared" si="30"/>
        <v>0.24</v>
      </c>
      <c r="M57" s="181">
        <v>22.5</v>
      </c>
      <c r="N57" s="72">
        <f t="shared" si="31"/>
        <v>0.225</v>
      </c>
      <c r="O57" s="181">
        <v>21.0</v>
      </c>
      <c r="P57" s="72">
        <f t="shared" si="32"/>
        <v>0.21</v>
      </c>
      <c r="Q57" s="181">
        <v>21.0</v>
      </c>
      <c r="R57" s="72">
        <f t="shared" si="33"/>
        <v>0.21</v>
      </c>
      <c r="S57" s="406" t="s">
        <v>292</v>
      </c>
      <c r="T57" s="72" t="s">
        <v>269</v>
      </c>
      <c r="U57" s="177"/>
      <c r="V57" s="177"/>
      <c r="W57" s="210">
        <f t="shared" si="37"/>
        <v>21</v>
      </c>
      <c r="X57" s="72"/>
      <c r="Y57" s="177"/>
      <c r="Z57" s="177"/>
      <c r="AA57" s="177"/>
      <c r="AB57" s="177"/>
      <c r="AC57" s="177"/>
      <c r="AD57" s="177"/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517">
        <v>23.33</v>
      </c>
      <c r="I58" s="181">
        <v>44.1</v>
      </c>
      <c r="J58" s="211">
        <f t="shared" si="29"/>
        <v>0.2205</v>
      </c>
      <c r="K58" s="181">
        <v>33.6</v>
      </c>
      <c r="L58" s="211">
        <f t="shared" si="30"/>
        <v>0.168</v>
      </c>
      <c r="M58" s="181">
        <v>31.5</v>
      </c>
      <c r="N58" s="211">
        <f t="shared" si="31"/>
        <v>0.1575</v>
      </c>
      <c r="O58" s="181">
        <v>29.4</v>
      </c>
      <c r="P58" s="211">
        <f t="shared" si="32"/>
        <v>0.147</v>
      </c>
      <c r="Q58" s="181">
        <v>29.4</v>
      </c>
      <c r="R58" s="211">
        <f t="shared" si="33"/>
        <v>0.147</v>
      </c>
      <c r="S58" s="406" t="s">
        <v>293</v>
      </c>
      <c r="T58" s="211" t="s">
        <v>270</v>
      </c>
      <c r="U58" s="177"/>
      <c r="V58" s="177"/>
      <c r="W58" s="210">
        <f t="shared" si="37"/>
        <v>29.4</v>
      </c>
      <c r="X58" s="211"/>
      <c r="Y58" s="177"/>
      <c r="Z58" s="177"/>
      <c r="AA58" s="177"/>
      <c r="AB58" s="177"/>
      <c r="AC58" s="177"/>
      <c r="AD58" s="177"/>
    </row>
    <row r="59">
      <c r="A59" s="40" t="s">
        <v>78</v>
      </c>
      <c r="B59" s="41" t="s">
        <v>81</v>
      </c>
      <c r="C59" s="23"/>
      <c r="D59" s="516" t="s">
        <v>72</v>
      </c>
      <c r="E59" s="147">
        <v>300.0</v>
      </c>
      <c r="F59" s="45">
        <v>100.0</v>
      </c>
      <c r="H59" s="517">
        <v>19.21</v>
      </c>
      <c r="I59" s="179">
        <v>31.5</v>
      </c>
      <c r="J59" s="72">
        <f t="shared" si="29"/>
        <v>0.315</v>
      </c>
      <c r="K59" s="179">
        <v>24.0</v>
      </c>
      <c r="L59" s="72">
        <f t="shared" si="30"/>
        <v>0.24</v>
      </c>
      <c r="M59" s="179">
        <v>22.5</v>
      </c>
      <c r="N59" s="72">
        <f t="shared" si="31"/>
        <v>0.225</v>
      </c>
      <c r="O59" s="179">
        <v>21.0</v>
      </c>
      <c r="P59" s="72">
        <f t="shared" si="32"/>
        <v>0.21</v>
      </c>
      <c r="Q59" s="179">
        <v>21.0</v>
      </c>
      <c r="R59" s="72">
        <f t="shared" si="33"/>
        <v>0.21</v>
      </c>
      <c r="S59" s="404" t="s">
        <v>292</v>
      </c>
      <c r="T59" s="72" t="s">
        <v>269</v>
      </c>
      <c r="U59" s="177"/>
      <c r="V59" s="177"/>
      <c r="W59" s="210">
        <f t="shared" si="37"/>
        <v>21</v>
      </c>
      <c r="X59" s="72"/>
      <c r="Y59" s="177"/>
      <c r="Z59" s="177"/>
      <c r="AA59" s="177"/>
      <c r="AB59" s="177"/>
      <c r="AC59" s="177"/>
      <c r="AD59" s="177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517">
        <v>29.33</v>
      </c>
      <c r="I60" s="210">
        <v>48.3</v>
      </c>
      <c r="J60" s="211">
        <f t="shared" si="29"/>
        <v>0.2415</v>
      </c>
      <c r="K60" s="210">
        <v>36.8</v>
      </c>
      <c r="L60" s="211">
        <f t="shared" si="30"/>
        <v>0.184</v>
      </c>
      <c r="M60" s="210">
        <v>34.5</v>
      </c>
      <c r="N60" s="211">
        <f t="shared" si="31"/>
        <v>0.1725</v>
      </c>
      <c r="O60" s="210">
        <v>32.2</v>
      </c>
      <c r="P60" s="211">
        <f t="shared" si="32"/>
        <v>0.161</v>
      </c>
      <c r="Q60" s="210">
        <v>32.2</v>
      </c>
      <c r="R60" s="211">
        <f t="shared" si="33"/>
        <v>0.161</v>
      </c>
      <c r="S60" s="405" t="s">
        <v>294</v>
      </c>
      <c r="T60" s="211" t="s">
        <v>271</v>
      </c>
      <c r="U60" s="177"/>
      <c r="V60" s="177"/>
      <c r="W60" s="210">
        <f t="shared" si="37"/>
        <v>32.2</v>
      </c>
      <c r="X60" s="211"/>
      <c r="Y60" s="177"/>
      <c r="Z60" s="177"/>
      <c r="AA60" s="177"/>
      <c r="AB60" s="177"/>
      <c r="AC60" s="177"/>
      <c r="AD60" s="177"/>
    </row>
    <row r="61" ht="15.75" customHeight="1">
      <c r="A61" s="94"/>
      <c r="B61" s="94"/>
      <c r="C61" s="94"/>
      <c r="D61" s="81"/>
      <c r="E61" s="94"/>
      <c r="F61" s="94"/>
      <c r="H61" s="81"/>
    </row>
    <row r="62" ht="15.75" customHeight="1">
      <c r="A62" s="94"/>
      <c r="B62" s="94"/>
      <c r="C62" s="94"/>
      <c r="D62" s="81"/>
      <c r="E62" s="94"/>
      <c r="F62" s="94"/>
      <c r="H62" s="81"/>
    </row>
    <row r="63" ht="15.75" customHeight="1">
      <c r="A63" s="94"/>
      <c r="B63" s="94"/>
      <c r="C63" s="94"/>
      <c r="D63" s="81"/>
      <c r="E63" s="94"/>
      <c r="F63" s="94"/>
      <c r="H63" s="81"/>
    </row>
    <row r="64" ht="15.75" customHeight="1">
      <c r="A64" s="94"/>
      <c r="B64" s="94"/>
      <c r="C64" s="94"/>
      <c r="D64" s="81"/>
      <c r="E64" s="94"/>
      <c r="F64" s="94"/>
      <c r="H64" s="81"/>
    </row>
    <row r="65" ht="15.75" customHeight="1">
      <c r="A65" s="94"/>
      <c r="B65" s="94"/>
      <c r="C65" s="94"/>
      <c r="D65" s="81"/>
      <c r="E65" s="94"/>
      <c r="F65" s="94"/>
      <c r="H65" s="81"/>
    </row>
    <row r="66" ht="15.75" customHeight="1">
      <c r="A66" s="94"/>
      <c r="B66" s="94"/>
      <c r="C66" s="94"/>
      <c r="D66" s="81"/>
      <c r="E66" s="94"/>
      <c r="F66" s="94"/>
      <c r="H66" s="81"/>
    </row>
    <row r="67" ht="15.75" customHeight="1">
      <c r="A67" s="94"/>
      <c r="B67" s="94"/>
      <c r="C67" s="94"/>
      <c r="D67" s="81"/>
      <c r="E67" s="94"/>
      <c r="F67" s="94"/>
      <c r="H67" s="81"/>
    </row>
    <row r="68" ht="15.75" customHeight="1">
      <c r="A68" s="94"/>
      <c r="B68" s="94"/>
      <c r="C68" s="94"/>
      <c r="D68" s="81"/>
      <c r="E68" s="94"/>
      <c r="F68" s="94"/>
      <c r="H68" s="81"/>
    </row>
    <row r="69" ht="15.75" customHeight="1">
      <c r="A69" s="524" t="s">
        <v>100</v>
      </c>
      <c r="B69" s="525" t="s">
        <v>136</v>
      </c>
      <c r="C69" s="94"/>
      <c r="D69" s="81"/>
      <c r="E69" s="94"/>
      <c r="F69" s="94"/>
      <c r="H69" s="81"/>
    </row>
    <row r="70" ht="15.75" customHeight="1">
      <c r="A70" s="235"/>
      <c r="B70" s="526" t="s">
        <v>137</v>
      </c>
      <c r="C70" s="94"/>
      <c r="D70" s="81"/>
      <c r="E70" s="94"/>
      <c r="F70" s="94"/>
      <c r="H70" s="81"/>
    </row>
    <row r="71" ht="15.75" customHeight="1">
      <c r="A71" s="527" t="s">
        <v>138</v>
      </c>
      <c r="B71" s="528">
        <v>80.0</v>
      </c>
      <c r="C71" s="94"/>
      <c r="D71" s="81"/>
      <c r="E71" s="94"/>
      <c r="F71" s="94"/>
      <c r="H71" s="81"/>
    </row>
    <row r="72" ht="15.75" customHeight="1">
      <c r="A72" s="527" t="s">
        <v>139</v>
      </c>
      <c r="B72" s="528">
        <v>399.0</v>
      </c>
      <c r="C72" s="94"/>
      <c r="D72" s="81"/>
      <c r="E72" s="94"/>
      <c r="F72" s="94"/>
      <c r="H72" s="81"/>
    </row>
    <row r="73" ht="15.75" customHeight="1">
      <c r="A73" s="527" t="s">
        <v>140</v>
      </c>
      <c r="B73" s="528">
        <v>80.0</v>
      </c>
      <c r="C73" s="94"/>
      <c r="D73" s="81"/>
      <c r="E73" s="94"/>
      <c r="F73" s="94"/>
      <c r="H73" s="81"/>
    </row>
    <row r="74" ht="15.75" customHeight="1">
      <c r="A74" s="527" t="s">
        <v>141</v>
      </c>
      <c r="B74" s="528">
        <v>399.0</v>
      </c>
      <c r="C74" s="94"/>
      <c r="D74" s="81"/>
      <c r="E74" s="94"/>
      <c r="F74" s="94"/>
      <c r="H74" s="81"/>
    </row>
    <row r="75" ht="15.75" customHeight="1">
      <c r="A75" s="527" t="s">
        <v>142</v>
      </c>
      <c r="B75" s="528">
        <v>80.0</v>
      </c>
      <c r="C75" s="94"/>
      <c r="D75" s="81"/>
      <c r="E75" s="94"/>
      <c r="F75" s="94"/>
      <c r="H75" s="81"/>
    </row>
    <row r="76" ht="15.75" customHeight="1">
      <c r="A76" s="527" t="s">
        <v>143</v>
      </c>
      <c r="B76" s="528">
        <v>399.0</v>
      </c>
      <c r="C76" s="94"/>
      <c r="D76" s="81"/>
      <c r="E76" s="94"/>
      <c r="F76" s="94"/>
      <c r="H76" s="81"/>
    </row>
    <row r="77" ht="15.75" customHeight="1">
      <c r="A77" s="527" t="s">
        <v>144</v>
      </c>
      <c r="B77" s="528">
        <v>136.5</v>
      </c>
      <c r="C77" s="94"/>
      <c r="D77" s="81"/>
      <c r="E77" s="94"/>
      <c r="F77" s="94"/>
      <c r="H77" s="81"/>
    </row>
    <row r="78" ht="15.75" customHeight="1">
      <c r="A78" s="527" t="s">
        <v>145</v>
      </c>
      <c r="B78" s="528">
        <v>409.5</v>
      </c>
      <c r="C78" s="94"/>
      <c r="D78" s="81"/>
      <c r="E78" s="94"/>
      <c r="F78" s="94"/>
      <c r="H78" s="81"/>
    </row>
    <row r="79" ht="15.75" customHeight="1">
      <c r="A79" s="527" t="s">
        <v>146</v>
      </c>
      <c r="B79" s="528">
        <v>136.5</v>
      </c>
      <c r="C79" s="94"/>
      <c r="D79" s="81"/>
      <c r="E79" s="94"/>
      <c r="F79" s="94"/>
      <c r="H79" s="81"/>
    </row>
    <row r="80" ht="15.75" customHeight="1">
      <c r="A80" s="527" t="s">
        <v>147</v>
      </c>
      <c r="B80" s="528">
        <v>409.5</v>
      </c>
      <c r="C80" s="94"/>
      <c r="D80" s="81"/>
      <c r="E80" s="94"/>
      <c r="F80" s="94"/>
      <c r="H80" s="81"/>
    </row>
    <row r="81" ht="15.75" customHeight="1">
      <c r="A81" s="527" t="s">
        <v>148</v>
      </c>
      <c r="B81" s="528">
        <v>136.5</v>
      </c>
      <c r="C81" s="94"/>
      <c r="D81" s="81"/>
      <c r="E81" s="94"/>
      <c r="F81" s="94"/>
      <c r="H81" s="81"/>
    </row>
    <row r="82" ht="15.75" customHeight="1">
      <c r="A82" s="527" t="s">
        <v>149</v>
      </c>
      <c r="B82" s="528">
        <v>409.5</v>
      </c>
      <c r="C82" s="94"/>
      <c r="D82" s="81"/>
      <c r="E82" s="94"/>
      <c r="F82" s="94"/>
      <c r="H82" s="81"/>
    </row>
    <row r="83" ht="15.75" customHeight="1">
      <c r="A83" s="527" t="s">
        <v>150</v>
      </c>
      <c r="B83" s="528">
        <v>782.0</v>
      </c>
      <c r="C83" s="94"/>
      <c r="D83" s="81"/>
      <c r="E83" s="94"/>
      <c r="F83" s="94"/>
      <c r="H83" s="81"/>
    </row>
    <row r="84" ht="15.75" customHeight="1">
      <c r="A84" s="94"/>
      <c r="B84" s="94"/>
      <c r="C84" s="94"/>
      <c r="D84" s="81"/>
      <c r="E84" s="94"/>
      <c r="F84" s="94"/>
      <c r="H84" s="81"/>
    </row>
    <row r="85" ht="15.75" customHeight="1">
      <c r="A85" s="94"/>
      <c r="B85" s="94"/>
      <c r="C85" s="94"/>
      <c r="D85" s="81"/>
      <c r="E85" s="94"/>
      <c r="F85" s="94"/>
      <c r="H85" s="81"/>
    </row>
    <row r="86" ht="15.75" customHeight="1">
      <c r="A86" s="94"/>
      <c r="B86" s="94"/>
      <c r="C86" s="94"/>
      <c r="D86" s="81"/>
      <c r="E86" s="94"/>
      <c r="F86" s="94"/>
      <c r="H86" s="81"/>
    </row>
    <row r="87" ht="15.75" customHeight="1">
      <c r="A87" s="94"/>
      <c r="B87" s="94"/>
      <c r="C87" s="94"/>
      <c r="D87" s="81"/>
      <c r="E87" s="94"/>
      <c r="F87" s="94"/>
      <c r="H87" s="81"/>
    </row>
    <row r="88" ht="15.75" customHeight="1">
      <c r="A88" s="94"/>
      <c r="B88" s="94"/>
      <c r="C88" s="94"/>
      <c r="D88" s="81"/>
      <c r="E88" s="94"/>
      <c r="F88" s="94"/>
      <c r="H88" s="81"/>
    </row>
    <row r="89" ht="15.75" customHeight="1">
      <c r="A89" s="94"/>
      <c r="B89" s="94"/>
      <c r="C89" s="94"/>
      <c r="D89" s="81"/>
      <c r="E89" s="94"/>
      <c r="F89" s="94"/>
      <c r="H89" s="81"/>
    </row>
    <row r="90" ht="15.75" customHeight="1">
      <c r="A90" s="94"/>
      <c r="B90" s="94"/>
      <c r="C90" s="94"/>
      <c r="D90" s="81"/>
      <c r="E90" s="94"/>
      <c r="F90" s="94"/>
      <c r="H90" s="81"/>
    </row>
    <row r="91" ht="15.75" customHeight="1">
      <c r="A91" s="94"/>
      <c r="B91" s="94"/>
      <c r="C91" s="94"/>
      <c r="D91" s="81"/>
      <c r="E91" s="94"/>
      <c r="F91" s="94"/>
      <c r="H91" s="81"/>
    </row>
    <row r="92" ht="15.75" customHeight="1">
      <c r="A92" s="94"/>
      <c r="B92" s="94"/>
      <c r="C92" s="94"/>
      <c r="D92" s="81"/>
      <c r="E92" s="94"/>
      <c r="F92" s="94"/>
      <c r="H92" s="81"/>
    </row>
    <row r="93" ht="15.75" customHeight="1">
      <c r="A93" s="94"/>
      <c r="B93" s="94"/>
      <c r="C93" s="94"/>
      <c r="D93" s="81"/>
      <c r="E93" s="94"/>
      <c r="F93" s="94"/>
      <c r="H93" s="81"/>
    </row>
    <row r="94" ht="15.75" customHeight="1">
      <c r="A94" s="94"/>
      <c r="B94" s="94"/>
      <c r="C94" s="94"/>
      <c r="D94" s="81"/>
      <c r="E94" s="94"/>
      <c r="F94" s="94"/>
      <c r="H94" s="81"/>
    </row>
    <row r="95" ht="15.75" customHeight="1">
      <c r="A95" s="94"/>
      <c r="B95" s="94"/>
      <c r="C95" s="94"/>
      <c r="D95" s="81"/>
      <c r="E95" s="94"/>
      <c r="F95" s="94"/>
      <c r="H95" s="81"/>
    </row>
    <row r="96" ht="15.75" customHeight="1">
      <c r="A96" s="94"/>
      <c r="B96" s="94"/>
      <c r="C96" s="94"/>
      <c r="D96" s="81"/>
      <c r="E96" s="94"/>
      <c r="F96" s="94"/>
      <c r="H96" s="81"/>
    </row>
    <row r="97" ht="15.75" customHeight="1">
      <c r="A97" s="94"/>
      <c r="B97" s="94"/>
      <c r="C97" s="94"/>
      <c r="D97" s="81"/>
      <c r="E97" s="94"/>
      <c r="F97" s="94"/>
      <c r="H97" s="81"/>
    </row>
    <row r="98" ht="15.75" customHeight="1">
      <c r="A98" s="94"/>
      <c r="B98" s="94"/>
      <c r="C98" s="94"/>
      <c r="D98" s="81"/>
      <c r="E98" s="94"/>
      <c r="F98" s="94"/>
      <c r="H98" s="81"/>
    </row>
    <row r="99" ht="15.75" customHeight="1">
      <c r="A99" s="94"/>
      <c r="B99" s="94"/>
      <c r="C99" s="94"/>
      <c r="D99" s="81"/>
      <c r="E99" s="94"/>
      <c r="F99" s="94"/>
      <c r="H99" s="81"/>
    </row>
    <row r="100" ht="15.75" customHeight="1">
      <c r="A100" s="94"/>
      <c r="B100" s="94"/>
      <c r="C100" s="94"/>
      <c r="D100" s="81"/>
      <c r="E100" s="94"/>
      <c r="F100" s="94"/>
      <c r="H100" s="81"/>
    </row>
    <row r="101" ht="15.75" customHeight="1">
      <c r="A101" s="94"/>
      <c r="B101" s="94"/>
      <c r="C101" s="94"/>
      <c r="D101" s="81"/>
      <c r="E101" s="94"/>
      <c r="F101" s="94"/>
      <c r="H101" s="81"/>
    </row>
    <row r="102" ht="15.75" customHeight="1">
      <c r="A102" s="94"/>
      <c r="B102" s="94"/>
      <c r="C102" s="94"/>
      <c r="D102" s="81"/>
      <c r="E102" s="94"/>
      <c r="F102" s="94"/>
      <c r="H102" s="81"/>
    </row>
    <row r="103" ht="15.75" customHeight="1">
      <c r="A103" s="94"/>
      <c r="B103" s="94"/>
      <c r="C103" s="94"/>
      <c r="D103" s="81"/>
      <c r="E103" s="94"/>
      <c r="F103" s="94"/>
      <c r="H103" s="81"/>
    </row>
    <row r="104" ht="15.75" customHeight="1">
      <c r="A104" s="94"/>
      <c r="B104" s="94"/>
      <c r="C104" s="94"/>
      <c r="D104" s="81"/>
      <c r="E104" s="94"/>
      <c r="F104" s="94"/>
      <c r="H104" s="81"/>
    </row>
    <row r="105" ht="15.75" customHeight="1">
      <c r="A105" s="94"/>
      <c r="B105" s="94"/>
      <c r="C105" s="94"/>
      <c r="D105" s="81"/>
      <c r="E105" s="94"/>
      <c r="F105" s="94"/>
      <c r="H105" s="81"/>
    </row>
    <row r="106" ht="15.75" customHeight="1">
      <c r="A106" s="94"/>
      <c r="B106" s="94"/>
      <c r="C106" s="94"/>
      <c r="D106" s="81"/>
      <c r="E106" s="94"/>
      <c r="F106" s="94"/>
      <c r="H106" s="81"/>
    </row>
    <row r="107" ht="15.75" customHeight="1">
      <c r="A107" s="94"/>
      <c r="B107" s="94"/>
      <c r="C107" s="94"/>
      <c r="D107" s="81"/>
      <c r="E107" s="94"/>
      <c r="F107" s="94"/>
      <c r="H107" s="81"/>
    </row>
    <row r="108" ht="15.75" customHeight="1">
      <c r="A108" s="94"/>
      <c r="B108" s="94"/>
      <c r="C108" s="94"/>
      <c r="D108" s="81"/>
      <c r="E108" s="94"/>
      <c r="F108" s="94"/>
      <c r="H108" s="81"/>
    </row>
    <row r="109" ht="15.75" customHeight="1">
      <c r="A109" s="94"/>
      <c r="B109" s="94"/>
      <c r="C109" s="94"/>
      <c r="D109" s="81"/>
      <c r="E109" s="94"/>
      <c r="F109" s="94"/>
      <c r="H109" s="81"/>
    </row>
    <row r="110" ht="15.75" customHeight="1">
      <c r="A110" s="94"/>
      <c r="B110" s="94"/>
      <c r="C110" s="94"/>
      <c r="D110" s="81"/>
      <c r="E110" s="94"/>
      <c r="F110" s="94"/>
      <c r="H110" s="81"/>
    </row>
    <row r="111" ht="15.75" customHeight="1">
      <c r="A111" s="94"/>
      <c r="B111" s="94"/>
      <c r="C111" s="94"/>
      <c r="D111" s="81"/>
      <c r="E111" s="94"/>
      <c r="F111" s="94"/>
      <c r="H111" s="81"/>
    </row>
    <row r="112" ht="15.75" customHeight="1">
      <c r="A112" s="94"/>
      <c r="B112" s="94"/>
      <c r="C112" s="94"/>
      <c r="D112" s="81"/>
      <c r="E112" s="94"/>
      <c r="F112" s="94"/>
      <c r="H112" s="81"/>
    </row>
    <row r="113" ht="15.75" customHeight="1">
      <c r="A113" s="94"/>
      <c r="B113" s="94"/>
      <c r="C113" s="94"/>
      <c r="D113" s="81"/>
      <c r="E113" s="94"/>
      <c r="F113" s="94"/>
      <c r="H113" s="81"/>
    </row>
    <row r="114" ht="15.75" customHeight="1">
      <c r="A114" s="94"/>
      <c r="B114" s="94"/>
      <c r="C114" s="94"/>
      <c r="D114" s="81"/>
      <c r="E114" s="94"/>
      <c r="F114" s="94"/>
      <c r="H114" s="81"/>
    </row>
    <row r="115" ht="15.75" customHeight="1">
      <c r="A115" s="94"/>
      <c r="B115" s="94"/>
      <c r="C115" s="94"/>
      <c r="D115" s="81"/>
      <c r="E115" s="94"/>
      <c r="F115" s="94"/>
      <c r="H115" s="81"/>
    </row>
    <row r="116" ht="15.75" customHeight="1">
      <c r="A116" s="94"/>
      <c r="B116" s="94"/>
      <c r="C116" s="94"/>
      <c r="D116" s="81"/>
      <c r="E116" s="94"/>
      <c r="F116" s="94"/>
      <c r="H116" s="81"/>
    </row>
    <row r="117" ht="15.75" customHeight="1">
      <c r="A117" s="94"/>
      <c r="B117" s="94"/>
      <c r="C117" s="94"/>
      <c r="D117" s="81"/>
      <c r="E117" s="94"/>
      <c r="F117" s="94"/>
      <c r="H117" s="81"/>
    </row>
    <row r="118" ht="15.75" customHeight="1">
      <c r="A118" s="94"/>
      <c r="B118" s="94"/>
      <c r="C118" s="94"/>
      <c r="D118" s="81"/>
      <c r="E118" s="94"/>
      <c r="F118" s="94"/>
      <c r="H118" s="81"/>
    </row>
    <row r="119" ht="15.75" customHeight="1">
      <c r="A119" s="94"/>
      <c r="B119" s="94"/>
      <c r="C119" s="94"/>
      <c r="D119" s="81"/>
      <c r="E119" s="94"/>
      <c r="F119" s="94"/>
      <c r="H119" s="81"/>
    </row>
    <row r="120" ht="15.75" customHeight="1">
      <c r="A120" s="94"/>
      <c r="B120" s="94"/>
      <c r="C120" s="94"/>
      <c r="D120" s="81"/>
      <c r="E120" s="94"/>
      <c r="F120" s="94"/>
      <c r="H120" s="81"/>
    </row>
    <row r="121" ht="15.75" customHeight="1">
      <c r="A121" s="94"/>
      <c r="B121" s="94"/>
      <c r="C121" s="94"/>
      <c r="D121" s="81"/>
      <c r="E121" s="94"/>
      <c r="F121" s="94"/>
      <c r="H121" s="81"/>
    </row>
    <row r="122" ht="15.75" customHeight="1">
      <c r="A122" s="94"/>
      <c r="B122" s="94"/>
      <c r="C122" s="94"/>
      <c r="D122" s="81"/>
      <c r="E122" s="94"/>
      <c r="F122" s="94"/>
      <c r="H122" s="81"/>
    </row>
    <row r="123" ht="15.75" customHeight="1">
      <c r="A123" s="94"/>
      <c r="B123" s="94"/>
      <c r="C123" s="94"/>
      <c r="D123" s="81"/>
      <c r="E123" s="94"/>
      <c r="F123" s="94"/>
      <c r="H123" s="81"/>
    </row>
    <row r="124" ht="15.75" customHeight="1">
      <c r="A124" s="94"/>
      <c r="B124" s="94"/>
      <c r="C124" s="94"/>
      <c r="D124" s="81"/>
      <c r="E124" s="94"/>
      <c r="F124" s="94"/>
      <c r="H124" s="81"/>
    </row>
    <row r="125" ht="15.75" customHeight="1">
      <c r="A125" s="94"/>
      <c r="B125" s="94"/>
      <c r="C125" s="94"/>
      <c r="D125" s="81"/>
      <c r="E125" s="94"/>
      <c r="F125" s="94"/>
      <c r="H125" s="81"/>
    </row>
    <row r="126" ht="15.75" customHeight="1">
      <c r="A126" s="94"/>
      <c r="B126" s="94"/>
      <c r="C126" s="94"/>
      <c r="D126" s="81"/>
      <c r="E126" s="94"/>
      <c r="F126" s="94"/>
      <c r="H126" s="81"/>
    </row>
    <row r="127" ht="15.75" customHeight="1">
      <c r="A127" s="94"/>
      <c r="B127" s="94"/>
      <c r="C127" s="94"/>
      <c r="D127" s="81"/>
      <c r="E127" s="94"/>
      <c r="F127" s="94"/>
      <c r="H127" s="81"/>
    </row>
    <row r="128" ht="15.75" customHeight="1">
      <c r="A128" s="94"/>
      <c r="B128" s="94"/>
      <c r="C128" s="94"/>
      <c r="D128" s="81"/>
      <c r="E128" s="94"/>
      <c r="F128" s="94"/>
      <c r="H128" s="81"/>
    </row>
    <row r="129" ht="15.75" customHeight="1">
      <c r="A129" s="94"/>
      <c r="B129" s="94"/>
      <c r="C129" s="94"/>
      <c r="D129" s="81"/>
      <c r="E129" s="94"/>
      <c r="F129" s="94"/>
      <c r="H129" s="81"/>
    </row>
    <row r="130" ht="15.75" customHeight="1">
      <c r="A130" s="94"/>
      <c r="B130" s="94"/>
      <c r="C130" s="94"/>
      <c r="D130" s="81"/>
      <c r="E130" s="94"/>
      <c r="F130" s="94"/>
      <c r="H130" s="81"/>
    </row>
    <row r="131" ht="15.75" customHeight="1">
      <c r="A131" s="94"/>
      <c r="B131" s="94"/>
      <c r="C131" s="94"/>
      <c r="D131" s="81"/>
      <c r="E131" s="94"/>
      <c r="F131" s="94"/>
      <c r="H131" s="81"/>
    </row>
    <row r="132" ht="15.75" customHeight="1">
      <c r="A132" s="94"/>
      <c r="B132" s="94"/>
      <c r="C132" s="94"/>
      <c r="D132" s="81"/>
      <c r="E132" s="94"/>
      <c r="F132" s="94"/>
      <c r="H132" s="81"/>
    </row>
    <row r="133" ht="15.75" customHeight="1">
      <c r="A133" s="94"/>
      <c r="B133" s="94"/>
      <c r="C133" s="94"/>
      <c r="D133" s="81"/>
      <c r="E133" s="94"/>
      <c r="F133" s="94"/>
      <c r="H133" s="81"/>
    </row>
    <row r="134" ht="15.75" customHeight="1">
      <c r="A134" s="94"/>
      <c r="B134" s="94"/>
      <c r="C134" s="94"/>
      <c r="D134" s="81"/>
      <c r="E134" s="94"/>
      <c r="F134" s="94"/>
      <c r="H134" s="81"/>
    </row>
    <row r="135" ht="15.75" customHeight="1">
      <c r="A135" s="94"/>
      <c r="B135" s="94"/>
      <c r="C135" s="94"/>
      <c r="D135" s="81"/>
      <c r="E135" s="94"/>
      <c r="F135" s="94"/>
      <c r="H135" s="81"/>
    </row>
    <row r="136" ht="15.75" customHeight="1">
      <c r="A136" s="94"/>
      <c r="B136" s="94"/>
      <c r="C136" s="94"/>
      <c r="D136" s="81"/>
      <c r="E136" s="94"/>
      <c r="F136" s="94"/>
      <c r="H136" s="81"/>
    </row>
    <row r="137" ht="15.75" customHeight="1">
      <c r="A137" s="94"/>
      <c r="B137" s="94"/>
      <c r="C137" s="94"/>
      <c r="D137" s="81"/>
      <c r="E137" s="94"/>
      <c r="F137" s="94"/>
      <c r="H137" s="81"/>
    </row>
    <row r="138" ht="15.75" customHeight="1">
      <c r="A138" s="94"/>
      <c r="B138" s="94"/>
      <c r="C138" s="94"/>
      <c r="D138" s="81"/>
      <c r="E138" s="94"/>
      <c r="F138" s="94"/>
      <c r="H138" s="81"/>
    </row>
    <row r="139" ht="15.75" customHeight="1">
      <c r="A139" s="94"/>
      <c r="B139" s="94"/>
      <c r="C139" s="94"/>
      <c r="D139" s="81"/>
      <c r="E139" s="94"/>
      <c r="F139" s="94"/>
      <c r="H139" s="81"/>
    </row>
    <row r="140" ht="15.75" customHeight="1">
      <c r="A140" s="94"/>
      <c r="B140" s="94"/>
      <c r="C140" s="94"/>
      <c r="D140" s="81"/>
      <c r="E140" s="94"/>
      <c r="F140" s="94"/>
      <c r="H140" s="81"/>
    </row>
    <row r="141" ht="15.75" customHeight="1">
      <c r="A141" s="94"/>
      <c r="B141" s="94"/>
      <c r="C141" s="94"/>
      <c r="D141" s="81"/>
      <c r="E141" s="94"/>
      <c r="F141" s="94"/>
      <c r="H141" s="81"/>
    </row>
    <row r="142" ht="15.75" customHeight="1">
      <c r="A142" s="94"/>
      <c r="B142" s="94"/>
      <c r="C142" s="94"/>
      <c r="D142" s="81"/>
      <c r="E142" s="94"/>
      <c r="F142" s="94"/>
      <c r="H142" s="81"/>
    </row>
    <row r="143" ht="15.75" customHeight="1">
      <c r="A143" s="94"/>
      <c r="B143" s="94"/>
      <c r="C143" s="94"/>
      <c r="D143" s="81"/>
      <c r="E143" s="94"/>
      <c r="F143" s="94"/>
      <c r="H143" s="81"/>
    </row>
    <row r="144" ht="15.75" customHeight="1">
      <c r="A144" s="94"/>
      <c r="B144" s="94"/>
      <c r="C144" s="94"/>
      <c r="D144" s="81"/>
      <c r="E144" s="94"/>
      <c r="F144" s="94"/>
      <c r="H144" s="81"/>
    </row>
    <row r="145" ht="15.75" customHeight="1">
      <c r="A145" s="94"/>
      <c r="B145" s="94"/>
      <c r="C145" s="94"/>
      <c r="D145" s="81"/>
      <c r="E145" s="94"/>
      <c r="F145" s="94"/>
      <c r="H145" s="81"/>
    </row>
    <row r="146" ht="15.75" customHeight="1">
      <c r="A146" s="94"/>
      <c r="B146" s="94"/>
      <c r="C146" s="94"/>
      <c r="D146" s="81"/>
      <c r="E146" s="94"/>
      <c r="F146" s="94"/>
      <c r="H146" s="81"/>
    </row>
    <row r="147" ht="15.75" customHeight="1">
      <c r="A147" s="94"/>
      <c r="B147" s="94"/>
      <c r="C147" s="94"/>
      <c r="D147" s="81"/>
      <c r="E147" s="94"/>
      <c r="F147" s="94"/>
      <c r="H147" s="81"/>
    </row>
    <row r="148" ht="15.75" customHeight="1">
      <c r="A148" s="94"/>
      <c r="B148" s="94"/>
      <c r="C148" s="94"/>
      <c r="D148" s="81"/>
      <c r="E148" s="94"/>
      <c r="F148" s="94"/>
      <c r="H148" s="81"/>
    </row>
    <row r="149" ht="15.75" customHeight="1">
      <c r="A149" s="94"/>
      <c r="B149" s="94"/>
      <c r="C149" s="94"/>
      <c r="D149" s="81"/>
      <c r="E149" s="94"/>
      <c r="F149" s="94"/>
      <c r="H149" s="81"/>
    </row>
    <row r="150" ht="15.75" customHeight="1">
      <c r="A150" s="94"/>
      <c r="B150" s="94"/>
      <c r="C150" s="94"/>
      <c r="D150" s="81"/>
      <c r="E150" s="94"/>
      <c r="F150" s="94"/>
      <c r="H150" s="81"/>
    </row>
    <row r="151" ht="15.75" customHeight="1">
      <c r="A151" s="94"/>
      <c r="B151" s="94"/>
      <c r="C151" s="94"/>
      <c r="D151" s="81"/>
      <c r="E151" s="94"/>
      <c r="F151" s="94"/>
      <c r="H151" s="81"/>
    </row>
    <row r="152" ht="15.75" customHeight="1">
      <c r="A152" s="94"/>
      <c r="B152" s="94"/>
      <c r="C152" s="94"/>
      <c r="D152" s="81"/>
      <c r="E152" s="94"/>
      <c r="F152" s="94"/>
      <c r="H152" s="81"/>
    </row>
    <row r="153" ht="15.75" customHeight="1">
      <c r="A153" s="94"/>
      <c r="B153" s="94"/>
      <c r="C153" s="94"/>
      <c r="D153" s="81"/>
      <c r="E153" s="94"/>
      <c r="F153" s="94"/>
      <c r="H153" s="81"/>
    </row>
    <row r="154" ht="15.75" customHeight="1">
      <c r="A154" s="94"/>
      <c r="B154" s="94"/>
      <c r="C154" s="94"/>
      <c r="D154" s="81"/>
      <c r="E154" s="94"/>
      <c r="F154" s="94"/>
      <c r="H154" s="81"/>
    </row>
    <row r="155" ht="15.75" customHeight="1">
      <c r="A155" s="94"/>
      <c r="B155" s="94"/>
      <c r="C155" s="94"/>
      <c r="D155" s="81"/>
      <c r="E155" s="94"/>
      <c r="F155" s="94"/>
      <c r="H155" s="81"/>
    </row>
    <row r="156" ht="15.75" customHeight="1">
      <c r="A156" s="94"/>
      <c r="B156" s="94"/>
      <c r="C156" s="94"/>
      <c r="D156" s="81"/>
      <c r="E156" s="94"/>
      <c r="F156" s="94"/>
      <c r="H156" s="81"/>
    </row>
    <row r="157" ht="15.75" customHeight="1">
      <c r="A157" s="94"/>
      <c r="B157" s="94"/>
      <c r="C157" s="94"/>
      <c r="D157" s="81"/>
      <c r="E157" s="94"/>
      <c r="F157" s="94"/>
      <c r="H157" s="81"/>
    </row>
    <row r="158" ht="15.75" customHeight="1">
      <c r="A158" s="94"/>
      <c r="B158" s="94"/>
      <c r="C158" s="94"/>
      <c r="D158" s="81"/>
      <c r="E158" s="94"/>
      <c r="F158" s="94"/>
      <c r="H158" s="81"/>
    </row>
    <row r="159" ht="15.75" customHeight="1">
      <c r="A159" s="94"/>
      <c r="B159" s="94"/>
      <c r="C159" s="94"/>
      <c r="D159" s="81"/>
      <c r="E159" s="94"/>
      <c r="F159" s="94"/>
      <c r="H159" s="81"/>
    </row>
    <row r="160" ht="15.75" customHeight="1">
      <c r="A160" s="94"/>
      <c r="B160" s="94"/>
      <c r="C160" s="94"/>
      <c r="D160" s="81"/>
      <c r="E160" s="94"/>
      <c r="F160" s="94"/>
      <c r="H160" s="81"/>
    </row>
    <row r="161" ht="15.75" customHeight="1">
      <c r="A161" s="94"/>
      <c r="B161" s="94"/>
      <c r="C161" s="94"/>
      <c r="D161" s="81"/>
      <c r="E161" s="94"/>
      <c r="F161" s="94"/>
      <c r="H161" s="81"/>
    </row>
    <row r="162" ht="15.75" customHeight="1">
      <c r="A162" s="94"/>
      <c r="B162" s="94"/>
      <c r="C162" s="94"/>
      <c r="D162" s="81"/>
      <c r="E162" s="94"/>
      <c r="F162" s="94"/>
      <c r="H162" s="81"/>
    </row>
    <row r="163" ht="15.75" customHeight="1">
      <c r="A163" s="94"/>
      <c r="B163" s="94"/>
      <c r="C163" s="94"/>
      <c r="D163" s="81"/>
      <c r="E163" s="94"/>
      <c r="F163" s="94"/>
      <c r="H163" s="81"/>
    </row>
    <row r="164" ht="15.75" customHeight="1">
      <c r="A164" s="94"/>
      <c r="B164" s="94"/>
      <c r="C164" s="94"/>
      <c r="D164" s="81"/>
      <c r="E164" s="94"/>
      <c r="F164" s="94"/>
      <c r="H164" s="81"/>
    </row>
    <row r="165" ht="15.75" customHeight="1">
      <c r="A165" s="94"/>
      <c r="B165" s="94"/>
      <c r="C165" s="94"/>
      <c r="D165" s="81"/>
      <c r="E165" s="94"/>
      <c r="F165" s="94"/>
      <c r="H165" s="81"/>
    </row>
    <row r="166" ht="15.75" customHeight="1">
      <c r="A166" s="94"/>
      <c r="B166" s="94"/>
      <c r="C166" s="94"/>
      <c r="D166" s="81"/>
      <c r="E166" s="94"/>
      <c r="F166" s="94"/>
      <c r="H166" s="81"/>
    </row>
    <row r="167" ht="15.75" customHeight="1">
      <c r="A167" s="94"/>
      <c r="B167" s="94"/>
      <c r="C167" s="94"/>
      <c r="D167" s="81"/>
      <c r="E167" s="94"/>
      <c r="F167" s="94"/>
      <c r="H167" s="81"/>
    </row>
    <row r="168" ht="15.75" customHeight="1">
      <c r="A168" s="94"/>
      <c r="B168" s="94"/>
      <c r="C168" s="94"/>
      <c r="D168" s="81"/>
      <c r="E168" s="94"/>
      <c r="F168" s="94"/>
      <c r="H168" s="81"/>
    </row>
    <row r="169" ht="15.75" customHeight="1">
      <c r="A169" s="94"/>
      <c r="B169" s="94"/>
      <c r="C169" s="94"/>
      <c r="D169" s="81"/>
      <c r="E169" s="94"/>
      <c r="F169" s="94"/>
      <c r="H169" s="81"/>
    </row>
    <row r="170" ht="15.75" customHeight="1">
      <c r="A170" s="94"/>
      <c r="B170" s="94"/>
      <c r="C170" s="94"/>
      <c r="D170" s="81"/>
      <c r="E170" s="94"/>
      <c r="F170" s="94"/>
      <c r="H170" s="81"/>
    </row>
    <row r="171" ht="15.75" customHeight="1">
      <c r="A171" s="94"/>
      <c r="B171" s="94"/>
      <c r="C171" s="94"/>
      <c r="D171" s="81"/>
      <c r="E171" s="94"/>
      <c r="F171" s="94"/>
      <c r="H171" s="81"/>
    </row>
    <row r="172" ht="15.75" customHeight="1">
      <c r="A172" s="94"/>
      <c r="B172" s="94"/>
      <c r="C172" s="94"/>
      <c r="D172" s="81"/>
      <c r="E172" s="94"/>
      <c r="F172" s="94"/>
      <c r="H172" s="81"/>
    </row>
    <row r="173" ht="15.75" customHeight="1">
      <c r="A173" s="94"/>
      <c r="B173" s="94"/>
      <c r="C173" s="94"/>
      <c r="D173" s="81"/>
      <c r="E173" s="94"/>
      <c r="F173" s="94"/>
      <c r="H173" s="81"/>
    </row>
    <row r="174" ht="15.75" customHeight="1">
      <c r="A174" s="94"/>
      <c r="B174" s="94"/>
      <c r="C174" s="94"/>
      <c r="D174" s="81"/>
      <c r="E174" s="94"/>
      <c r="F174" s="94"/>
      <c r="H174" s="81"/>
    </row>
    <row r="175" ht="15.75" customHeight="1">
      <c r="A175" s="94"/>
      <c r="B175" s="94"/>
      <c r="C175" s="94"/>
      <c r="D175" s="81"/>
      <c r="E175" s="94"/>
      <c r="F175" s="94"/>
      <c r="H175" s="81"/>
    </row>
    <row r="176" ht="15.75" customHeight="1">
      <c r="A176" s="94"/>
      <c r="B176" s="94"/>
      <c r="C176" s="94"/>
      <c r="D176" s="81"/>
      <c r="E176" s="94"/>
      <c r="F176" s="94"/>
      <c r="H176" s="81"/>
    </row>
    <row r="177" ht="15.75" customHeight="1">
      <c r="A177" s="94"/>
      <c r="B177" s="94"/>
      <c r="C177" s="94"/>
      <c r="D177" s="81"/>
      <c r="E177" s="94"/>
      <c r="F177" s="94"/>
      <c r="H177" s="81"/>
    </row>
    <row r="178" ht="15.75" customHeight="1">
      <c r="A178" s="94"/>
      <c r="B178" s="94"/>
      <c r="C178" s="94"/>
      <c r="D178" s="81"/>
      <c r="E178" s="94"/>
      <c r="F178" s="94"/>
      <c r="H178" s="81"/>
    </row>
    <row r="179" ht="15.75" customHeight="1">
      <c r="A179" s="94"/>
      <c r="B179" s="94"/>
      <c r="C179" s="94"/>
      <c r="D179" s="81"/>
      <c r="E179" s="94"/>
      <c r="F179" s="94"/>
      <c r="H179" s="81"/>
    </row>
    <row r="180" ht="15.75" customHeight="1">
      <c r="A180" s="94"/>
      <c r="B180" s="94"/>
      <c r="C180" s="94"/>
      <c r="D180" s="81"/>
      <c r="E180" s="94"/>
      <c r="F180" s="94"/>
      <c r="H180" s="81"/>
    </row>
    <row r="181" ht="15.75" customHeight="1">
      <c r="A181" s="94"/>
      <c r="B181" s="94"/>
      <c r="C181" s="94"/>
      <c r="D181" s="81"/>
      <c r="E181" s="94"/>
      <c r="F181" s="94"/>
      <c r="H181" s="81"/>
    </row>
    <row r="182" ht="15.75" customHeight="1">
      <c r="A182" s="94"/>
      <c r="B182" s="94"/>
      <c r="C182" s="94"/>
      <c r="D182" s="81"/>
      <c r="E182" s="94"/>
      <c r="F182" s="94"/>
      <c r="H182" s="81"/>
    </row>
    <row r="183" ht="15.75" customHeight="1">
      <c r="A183" s="94"/>
      <c r="B183" s="94"/>
      <c r="C183" s="94"/>
      <c r="D183" s="81"/>
      <c r="E183" s="94"/>
      <c r="F183" s="94"/>
      <c r="H183" s="81"/>
    </row>
    <row r="184" ht="15.75" customHeight="1">
      <c r="A184" s="94"/>
      <c r="B184" s="94"/>
      <c r="C184" s="94"/>
      <c r="D184" s="81"/>
      <c r="E184" s="94"/>
      <c r="F184" s="94"/>
      <c r="H184" s="81"/>
    </row>
    <row r="185" ht="15.75" customHeight="1">
      <c r="A185" s="94"/>
      <c r="B185" s="94"/>
      <c r="C185" s="94"/>
      <c r="D185" s="81"/>
      <c r="E185" s="94"/>
      <c r="F185" s="94"/>
      <c r="H185" s="81"/>
    </row>
    <row r="186" ht="15.75" customHeight="1">
      <c r="A186" s="94"/>
      <c r="B186" s="94"/>
      <c r="C186" s="94"/>
      <c r="D186" s="81"/>
      <c r="E186" s="94"/>
      <c r="F186" s="94"/>
      <c r="H186" s="81"/>
    </row>
    <row r="187" ht="15.75" customHeight="1">
      <c r="A187" s="94"/>
      <c r="B187" s="94"/>
      <c r="C187" s="94"/>
      <c r="D187" s="81"/>
      <c r="E187" s="94"/>
      <c r="F187" s="94"/>
      <c r="H187" s="81"/>
    </row>
    <row r="188" ht="15.75" customHeight="1">
      <c r="A188" s="94"/>
      <c r="B188" s="94"/>
      <c r="C188" s="94"/>
      <c r="D188" s="81"/>
      <c r="E188" s="94"/>
      <c r="F188" s="94"/>
      <c r="H188" s="81"/>
    </row>
    <row r="189" ht="15.75" customHeight="1">
      <c r="A189" s="94"/>
      <c r="B189" s="94"/>
      <c r="C189" s="94"/>
      <c r="D189" s="81"/>
      <c r="E189" s="94"/>
      <c r="F189" s="94"/>
      <c r="H189" s="81"/>
    </row>
    <row r="190" ht="15.75" customHeight="1">
      <c r="A190" s="94"/>
      <c r="B190" s="94"/>
      <c r="C190" s="94"/>
      <c r="D190" s="81"/>
      <c r="E190" s="94"/>
      <c r="F190" s="94"/>
      <c r="H190" s="81"/>
    </row>
    <row r="191" ht="15.75" customHeight="1">
      <c r="A191" s="94"/>
      <c r="B191" s="94"/>
      <c r="C191" s="94"/>
      <c r="D191" s="81"/>
      <c r="E191" s="94"/>
      <c r="F191" s="94"/>
      <c r="H191" s="81"/>
    </row>
    <row r="192" ht="15.75" customHeight="1">
      <c r="A192" s="94"/>
      <c r="B192" s="94"/>
      <c r="C192" s="94"/>
      <c r="D192" s="81"/>
      <c r="E192" s="94"/>
      <c r="F192" s="94"/>
      <c r="H192" s="81"/>
    </row>
    <row r="193" ht="15.75" customHeight="1">
      <c r="A193" s="94"/>
      <c r="B193" s="94"/>
      <c r="C193" s="94"/>
      <c r="D193" s="81"/>
      <c r="E193" s="94"/>
      <c r="F193" s="94"/>
      <c r="H193" s="81"/>
    </row>
    <row r="194" ht="15.75" customHeight="1">
      <c r="A194" s="94"/>
      <c r="B194" s="94"/>
      <c r="C194" s="94"/>
      <c r="D194" s="81"/>
      <c r="E194" s="94"/>
      <c r="F194" s="94"/>
      <c r="H194" s="81"/>
    </row>
    <row r="195" ht="15.75" customHeight="1">
      <c r="A195" s="94"/>
      <c r="B195" s="94"/>
      <c r="C195" s="94"/>
      <c r="D195" s="81"/>
      <c r="E195" s="94"/>
      <c r="F195" s="94"/>
      <c r="H195" s="81"/>
    </row>
    <row r="196" ht="15.75" customHeight="1">
      <c r="A196" s="94"/>
      <c r="B196" s="94"/>
      <c r="C196" s="94"/>
      <c r="D196" s="81"/>
      <c r="E196" s="94"/>
      <c r="F196" s="94"/>
      <c r="H196" s="81"/>
    </row>
    <row r="197" ht="15.75" customHeight="1">
      <c r="A197" s="94"/>
      <c r="B197" s="94"/>
      <c r="C197" s="94"/>
      <c r="D197" s="81"/>
      <c r="E197" s="94"/>
      <c r="F197" s="94"/>
      <c r="H197" s="81"/>
    </row>
    <row r="198" ht="15.75" customHeight="1">
      <c r="A198" s="94"/>
      <c r="B198" s="94"/>
      <c r="C198" s="94"/>
      <c r="D198" s="81"/>
      <c r="E198" s="94"/>
      <c r="F198" s="94"/>
      <c r="H198" s="81"/>
    </row>
    <row r="199" ht="15.75" customHeight="1">
      <c r="A199" s="94"/>
      <c r="B199" s="94"/>
      <c r="C199" s="94"/>
      <c r="D199" s="81"/>
      <c r="E199" s="94"/>
      <c r="F199" s="94"/>
      <c r="H199" s="81"/>
    </row>
    <row r="200" ht="15.75" customHeight="1">
      <c r="A200" s="94"/>
      <c r="B200" s="94"/>
      <c r="C200" s="94"/>
      <c r="D200" s="81"/>
      <c r="E200" s="94"/>
      <c r="F200" s="94"/>
      <c r="H200" s="81"/>
    </row>
    <row r="201" ht="15.75" customHeight="1">
      <c r="A201" s="94"/>
      <c r="B201" s="94"/>
      <c r="C201" s="94"/>
      <c r="D201" s="81"/>
      <c r="E201" s="94"/>
      <c r="F201" s="94"/>
      <c r="H201" s="81"/>
    </row>
    <row r="202" ht="15.75" customHeight="1">
      <c r="A202" s="94"/>
      <c r="B202" s="94"/>
      <c r="C202" s="94"/>
      <c r="D202" s="81"/>
      <c r="E202" s="94"/>
      <c r="F202" s="94"/>
      <c r="H202" s="81"/>
    </row>
    <row r="203" ht="15.75" customHeight="1">
      <c r="A203" s="94"/>
      <c r="B203" s="94"/>
      <c r="C203" s="94"/>
      <c r="D203" s="81"/>
      <c r="E203" s="94"/>
      <c r="F203" s="94"/>
      <c r="H203" s="81"/>
    </row>
    <row r="204" ht="15.75" customHeight="1">
      <c r="A204" s="94"/>
      <c r="B204" s="94"/>
      <c r="C204" s="94"/>
      <c r="D204" s="81"/>
      <c r="E204" s="94"/>
      <c r="F204" s="94"/>
      <c r="H204" s="81"/>
    </row>
    <row r="205" ht="15.75" customHeight="1">
      <c r="A205" s="94"/>
      <c r="B205" s="94"/>
      <c r="C205" s="94"/>
      <c r="D205" s="81"/>
      <c r="E205" s="94"/>
      <c r="F205" s="94"/>
      <c r="H205" s="81"/>
    </row>
    <row r="206" ht="15.75" customHeight="1">
      <c r="A206" s="94"/>
      <c r="B206" s="94"/>
      <c r="C206" s="94"/>
      <c r="D206" s="81"/>
      <c r="E206" s="94"/>
      <c r="F206" s="94"/>
      <c r="H206" s="81"/>
    </row>
    <row r="207" ht="15.75" customHeight="1">
      <c r="A207" s="94"/>
      <c r="B207" s="94"/>
      <c r="C207" s="94"/>
      <c r="D207" s="81"/>
      <c r="E207" s="94"/>
      <c r="F207" s="94"/>
      <c r="H207" s="81"/>
    </row>
    <row r="208" ht="15.75" customHeight="1">
      <c r="A208" s="94"/>
      <c r="B208" s="94"/>
      <c r="C208" s="94"/>
      <c r="D208" s="81"/>
      <c r="E208" s="94"/>
      <c r="F208" s="94"/>
      <c r="H208" s="81"/>
    </row>
    <row r="209" ht="15.75" customHeight="1">
      <c r="A209" s="94"/>
      <c r="B209" s="94"/>
      <c r="C209" s="94"/>
      <c r="D209" s="81"/>
      <c r="E209" s="94"/>
      <c r="F209" s="94"/>
      <c r="H209" s="81"/>
    </row>
    <row r="210" ht="15.75" customHeight="1">
      <c r="A210" s="94"/>
      <c r="B210" s="94"/>
      <c r="C210" s="94"/>
      <c r="D210" s="81"/>
      <c r="E210" s="94"/>
      <c r="F210" s="94"/>
      <c r="H210" s="81"/>
    </row>
    <row r="211" ht="15.75" customHeight="1">
      <c r="A211" s="94"/>
      <c r="B211" s="94"/>
      <c r="C211" s="94"/>
      <c r="D211" s="81"/>
      <c r="E211" s="94"/>
      <c r="F211" s="94"/>
      <c r="H211" s="81"/>
    </row>
    <row r="212" ht="15.75" customHeight="1">
      <c r="A212" s="94"/>
      <c r="B212" s="94"/>
      <c r="C212" s="94"/>
      <c r="D212" s="81"/>
      <c r="E212" s="94"/>
      <c r="F212" s="94"/>
      <c r="H212" s="81"/>
    </row>
    <row r="213" ht="15.75" customHeight="1">
      <c r="A213" s="94"/>
      <c r="B213" s="94"/>
      <c r="C213" s="94"/>
      <c r="D213" s="81"/>
      <c r="E213" s="94"/>
      <c r="F213" s="94"/>
      <c r="H213" s="81"/>
    </row>
    <row r="214" ht="15.75" customHeight="1">
      <c r="A214" s="94"/>
      <c r="B214" s="94"/>
      <c r="C214" s="94"/>
      <c r="D214" s="81"/>
      <c r="E214" s="94"/>
      <c r="F214" s="94"/>
      <c r="H214" s="81"/>
    </row>
    <row r="215" ht="15.75" customHeight="1">
      <c r="A215" s="94"/>
      <c r="B215" s="94"/>
      <c r="C215" s="94"/>
      <c r="D215" s="81"/>
      <c r="E215" s="94"/>
      <c r="F215" s="94"/>
      <c r="H215" s="81"/>
    </row>
    <row r="216" ht="15.75" customHeight="1">
      <c r="A216" s="94"/>
      <c r="B216" s="94"/>
      <c r="C216" s="94"/>
      <c r="D216" s="81"/>
      <c r="E216" s="94"/>
      <c r="F216" s="94"/>
      <c r="H216" s="81"/>
    </row>
    <row r="217" ht="15.75" customHeight="1">
      <c r="A217" s="94"/>
      <c r="B217" s="94"/>
      <c r="C217" s="94"/>
      <c r="D217" s="81"/>
      <c r="E217" s="94"/>
      <c r="F217" s="94"/>
      <c r="H217" s="81"/>
    </row>
    <row r="218" ht="15.75" customHeight="1">
      <c r="A218" s="94"/>
      <c r="B218" s="94"/>
      <c r="C218" s="94"/>
      <c r="D218" s="81"/>
      <c r="E218" s="94"/>
      <c r="F218" s="94"/>
      <c r="H218" s="81"/>
    </row>
    <row r="219" ht="15.75" customHeight="1">
      <c r="A219" s="94"/>
      <c r="B219" s="94"/>
      <c r="C219" s="94"/>
      <c r="D219" s="81"/>
      <c r="E219" s="94"/>
      <c r="F219" s="94"/>
      <c r="H219" s="81"/>
    </row>
    <row r="220" ht="15.75" customHeight="1">
      <c r="A220" s="94"/>
      <c r="B220" s="94"/>
      <c r="C220" s="94"/>
      <c r="D220" s="81"/>
      <c r="E220" s="94"/>
      <c r="F220" s="94"/>
      <c r="H220" s="81"/>
    </row>
    <row r="221" ht="15.75" customHeight="1">
      <c r="A221" s="94"/>
      <c r="B221" s="94"/>
      <c r="C221" s="94"/>
      <c r="D221" s="81"/>
      <c r="E221" s="94"/>
      <c r="F221" s="94"/>
      <c r="H221" s="81"/>
    </row>
    <row r="222" ht="15.75" customHeight="1">
      <c r="A222" s="94"/>
      <c r="B222" s="94"/>
      <c r="C222" s="94"/>
      <c r="D222" s="81"/>
      <c r="E222" s="94"/>
      <c r="F222" s="94"/>
      <c r="H222" s="81"/>
    </row>
    <row r="223" ht="15.75" customHeight="1">
      <c r="A223" s="94"/>
      <c r="B223" s="94"/>
      <c r="C223" s="94"/>
      <c r="D223" s="81"/>
      <c r="E223" s="94"/>
      <c r="F223" s="94"/>
      <c r="H223" s="81"/>
    </row>
    <row r="224" ht="15.75" customHeight="1">
      <c r="A224" s="94"/>
      <c r="B224" s="94"/>
      <c r="C224" s="94"/>
      <c r="D224" s="81"/>
      <c r="E224" s="94"/>
      <c r="F224" s="94"/>
      <c r="H224" s="81"/>
    </row>
    <row r="225" ht="15.75" customHeight="1">
      <c r="A225" s="94"/>
      <c r="B225" s="94"/>
      <c r="C225" s="94"/>
      <c r="D225" s="81"/>
      <c r="E225" s="94"/>
      <c r="F225" s="94"/>
      <c r="H225" s="81"/>
    </row>
    <row r="226" ht="15.75" customHeight="1">
      <c r="A226" s="94"/>
      <c r="B226" s="94"/>
      <c r="C226" s="94"/>
      <c r="D226" s="81"/>
      <c r="E226" s="94"/>
      <c r="F226" s="94"/>
      <c r="H226" s="81"/>
    </row>
    <row r="227" ht="15.75" customHeight="1">
      <c r="A227" s="94"/>
      <c r="B227" s="94"/>
      <c r="C227" s="94"/>
      <c r="D227" s="81"/>
      <c r="E227" s="94"/>
      <c r="F227" s="94"/>
      <c r="H227" s="81"/>
    </row>
    <row r="228" ht="15.75" customHeight="1">
      <c r="A228" s="94"/>
      <c r="B228" s="94"/>
      <c r="C228" s="94"/>
      <c r="D228" s="81"/>
      <c r="E228" s="94"/>
      <c r="F228" s="94"/>
      <c r="H228" s="81"/>
    </row>
    <row r="229" ht="15.75" customHeight="1">
      <c r="A229" s="94"/>
      <c r="B229" s="94"/>
      <c r="C229" s="94"/>
      <c r="D229" s="81"/>
      <c r="E229" s="94"/>
      <c r="F229" s="94"/>
      <c r="H229" s="81"/>
    </row>
    <row r="230" ht="15.75" customHeight="1">
      <c r="A230" s="94"/>
      <c r="B230" s="94"/>
      <c r="C230" s="94"/>
      <c r="D230" s="81"/>
      <c r="E230" s="94"/>
      <c r="F230" s="94"/>
      <c r="H230" s="81"/>
    </row>
    <row r="231" ht="15.75" customHeight="1">
      <c r="A231" s="94"/>
      <c r="B231" s="94"/>
      <c r="C231" s="94"/>
      <c r="D231" s="81"/>
      <c r="E231" s="94"/>
      <c r="F231" s="94"/>
      <c r="H231" s="81"/>
    </row>
    <row r="232" ht="15.75" customHeight="1">
      <c r="A232" s="94"/>
      <c r="B232" s="94"/>
      <c r="C232" s="94"/>
      <c r="D232" s="81"/>
      <c r="E232" s="94"/>
      <c r="F232" s="94"/>
      <c r="H232" s="81"/>
    </row>
    <row r="233" ht="15.75" customHeight="1">
      <c r="A233" s="94"/>
      <c r="B233" s="94"/>
      <c r="C233" s="94"/>
      <c r="D233" s="81"/>
      <c r="E233" s="94"/>
      <c r="F233" s="94"/>
      <c r="H233" s="81"/>
    </row>
    <row r="234" ht="15.75" customHeight="1">
      <c r="A234" s="94"/>
      <c r="B234" s="94"/>
      <c r="C234" s="94"/>
      <c r="D234" s="81"/>
      <c r="E234" s="94"/>
      <c r="F234" s="94"/>
      <c r="H234" s="81"/>
    </row>
    <row r="235" ht="15.75" customHeight="1">
      <c r="A235" s="94"/>
      <c r="B235" s="94"/>
      <c r="C235" s="94"/>
      <c r="D235" s="81"/>
      <c r="E235" s="94"/>
      <c r="F235" s="94"/>
      <c r="H235" s="81"/>
    </row>
    <row r="236" ht="15.75" customHeight="1">
      <c r="A236" s="94"/>
      <c r="B236" s="94"/>
      <c r="C236" s="94"/>
      <c r="D236" s="81"/>
      <c r="E236" s="94"/>
      <c r="F236" s="94"/>
      <c r="H236" s="81"/>
    </row>
    <row r="237" ht="15.75" customHeight="1">
      <c r="A237" s="94"/>
      <c r="B237" s="94"/>
      <c r="C237" s="94"/>
      <c r="D237" s="81"/>
      <c r="E237" s="94"/>
      <c r="F237" s="94"/>
      <c r="H237" s="81"/>
    </row>
    <row r="238" ht="15.75" customHeight="1">
      <c r="A238" s="94"/>
      <c r="B238" s="94"/>
      <c r="C238" s="94"/>
      <c r="D238" s="81"/>
      <c r="E238" s="94"/>
      <c r="F238" s="94"/>
      <c r="H238" s="81"/>
    </row>
    <row r="239" ht="15.75" customHeight="1">
      <c r="A239" s="94"/>
      <c r="B239" s="94"/>
      <c r="C239" s="94"/>
      <c r="D239" s="81"/>
      <c r="E239" s="94"/>
      <c r="F239" s="94"/>
      <c r="H239" s="81"/>
    </row>
    <row r="240" ht="15.75" customHeight="1">
      <c r="A240" s="94"/>
      <c r="B240" s="94"/>
      <c r="C240" s="94"/>
      <c r="D240" s="81"/>
      <c r="E240" s="94"/>
      <c r="F240" s="94"/>
      <c r="H240" s="81"/>
    </row>
    <row r="241" ht="15.75" customHeight="1">
      <c r="A241" s="94"/>
      <c r="B241" s="94"/>
      <c r="C241" s="94"/>
      <c r="D241" s="81"/>
      <c r="E241" s="94"/>
      <c r="F241" s="94"/>
      <c r="H241" s="81"/>
    </row>
    <row r="242" ht="15.75" customHeight="1">
      <c r="A242" s="94"/>
      <c r="B242" s="94"/>
      <c r="C242" s="94"/>
      <c r="D242" s="81"/>
      <c r="E242" s="94"/>
      <c r="F242" s="94"/>
      <c r="H242" s="81"/>
    </row>
    <row r="243" ht="15.75" customHeight="1">
      <c r="A243" s="94"/>
      <c r="B243" s="94"/>
      <c r="C243" s="94"/>
      <c r="D243" s="81"/>
      <c r="E243" s="94"/>
      <c r="F243" s="94"/>
      <c r="H243" s="81"/>
    </row>
    <row r="244" ht="15.75" customHeight="1">
      <c r="A244" s="94"/>
      <c r="B244" s="94"/>
      <c r="C244" s="94"/>
      <c r="D244" s="81"/>
      <c r="E244" s="94"/>
      <c r="F244" s="94"/>
      <c r="H244" s="81"/>
    </row>
    <row r="245" ht="15.75" customHeight="1">
      <c r="A245" s="94"/>
      <c r="B245" s="94"/>
      <c r="C245" s="94"/>
      <c r="D245" s="81"/>
      <c r="E245" s="94"/>
      <c r="F245" s="94"/>
      <c r="H245" s="81"/>
    </row>
    <row r="246" ht="15.75" customHeight="1">
      <c r="A246" s="94"/>
      <c r="B246" s="94"/>
      <c r="C246" s="94"/>
      <c r="D246" s="81"/>
      <c r="E246" s="94"/>
      <c r="F246" s="94"/>
      <c r="H246" s="81"/>
    </row>
    <row r="247" ht="15.75" customHeight="1">
      <c r="A247" s="94"/>
      <c r="B247" s="94"/>
      <c r="C247" s="94"/>
      <c r="D247" s="81"/>
      <c r="E247" s="94"/>
      <c r="F247" s="94"/>
      <c r="H247" s="81"/>
    </row>
    <row r="248" ht="15.75" customHeight="1">
      <c r="A248" s="94"/>
      <c r="B248" s="94"/>
      <c r="C248" s="94"/>
      <c r="D248" s="81"/>
      <c r="E248" s="94"/>
      <c r="F248" s="94"/>
      <c r="H248" s="81"/>
    </row>
    <row r="249" ht="15.75" customHeight="1">
      <c r="A249" s="94"/>
      <c r="B249" s="94"/>
      <c r="C249" s="94"/>
      <c r="D249" s="81"/>
      <c r="E249" s="94"/>
      <c r="F249" s="94"/>
      <c r="H249" s="81"/>
    </row>
    <row r="250" ht="15.75" customHeight="1">
      <c r="A250" s="94"/>
      <c r="B250" s="94"/>
      <c r="C250" s="94"/>
      <c r="D250" s="81"/>
      <c r="E250" s="94"/>
      <c r="F250" s="94"/>
      <c r="H250" s="81"/>
    </row>
    <row r="251" ht="15.75" customHeight="1">
      <c r="A251" s="94"/>
      <c r="B251" s="94"/>
      <c r="C251" s="94"/>
      <c r="D251" s="81"/>
      <c r="E251" s="94"/>
      <c r="F251" s="94"/>
      <c r="H251" s="81"/>
    </row>
    <row r="252" ht="15.75" customHeight="1">
      <c r="A252" s="94"/>
      <c r="B252" s="94"/>
      <c r="C252" s="94"/>
      <c r="D252" s="81"/>
      <c r="E252" s="94"/>
      <c r="F252" s="94"/>
      <c r="H252" s="81"/>
    </row>
    <row r="253" ht="15.75" customHeight="1">
      <c r="A253" s="94"/>
      <c r="B253" s="94"/>
      <c r="C253" s="94"/>
      <c r="D253" s="81"/>
      <c r="E253" s="94"/>
      <c r="F253" s="94"/>
      <c r="H253" s="81"/>
    </row>
    <row r="254" ht="15.75" customHeight="1">
      <c r="A254" s="94"/>
      <c r="B254" s="94"/>
      <c r="C254" s="94"/>
      <c r="D254" s="81"/>
      <c r="E254" s="94"/>
      <c r="F254" s="94"/>
      <c r="H254" s="81"/>
    </row>
    <row r="255" ht="15.75" customHeight="1">
      <c r="A255" s="94"/>
      <c r="B255" s="94"/>
      <c r="C255" s="94"/>
      <c r="D255" s="81"/>
      <c r="E255" s="94"/>
      <c r="F255" s="94"/>
      <c r="H255" s="81"/>
    </row>
    <row r="256" ht="15.75" customHeight="1">
      <c r="A256" s="94"/>
      <c r="B256" s="94"/>
      <c r="C256" s="94"/>
      <c r="D256" s="81"/>
      <c r="E256" s="94"/>
      <c r="F256" s="94"/>
      <c r="H256" s="81"/>
    </row>
    <row r="257" ht="15.75" customHeight="1">
      <c r="A257" s="94"/>
      <c r="B257" s="94"/>
      <c r="C257" s="94"/>
      <c r="D257" s="81"/>
      <c r="E257" s="94"/>
      <c r="F257" s="94"/>
      <c r="H257" s="81"/>
    </row>
    <row r="258" ht="15.75" customHeight="1">
      <c r="A258" s="94"/>
      <c r="B258" s="94"/>
      <c r="C258" s="94"/>
      <c r="D258" s="81"/>
      <c r="E258" s="94"/>
      <c r="F258" s="94"/>
      <c r="H258" s="81"/>
    </row>
    <row r="259" ht="15.75" customHeight="1">
      <c r="A259" s="94"/>
      <c r="B259" s="94"/>
      <c r="C259" s="94"/>
      <c r="D259" s="81"/>
      <c r="E259" s="94"/>
      <c r="F259" s="94"/>
      <c r="H259" s="81"/>
    </row>
    <row r="260" ht="15.75" customHeight="1">
      <c r="A260" s="94"/>
      <c r="B260" s="94"/>
      <c r="C260" s="94"/>
      <c r="D260" s="81"/>
      <c r="E260" s="94"/>
      <c r="F260" s="94"/>
      <c r="H260" s="81"/>
    </row>
    <row r="261" ht="15.75" customHeight="1">
      <c r="A261" s="94"/>
      <c r="B261" s="94"/>
      <c r="C261" s="94"/>
      <c r="D261" s="81"/>
      <c r="E261" s="94"/>
      <c r="F261" s="94"/>
      <c r="H261" s="81"/>
    </row>
    <row r="262" ht="15.75" customHeight="1">
      <c r="A262" s="94"/>
      <c r="B262" s="94"/>
      <c r="C262" s="94"/>
      <c r="D262" s="81"/>
      <c r="E262" s="94"/>
      <c r="F262" s="94"/>
      <c r="H262" s="81"/>
    </row>
    <row r="263" ht="15.75" customHeight="1">
      <c r="A263" s="94"/>
      <c r="B263" s="94"/>
      <c r="C263" s="94"/>
      <c r="D263" s="81"/>
      <c r="E263" s="94"/>
      <c r="F263" s="94"/>
      <c r="H263" s="81"/>
    </row>
    <row r="264" ht="15.75" customHeight="1">
      <c r="A264" s="94"/>
      <c r="B264" s="94"/>
      <c r="C264" s="94"/>
      <c r="D264" s="81"/>
      <c r="E264" s="94"/>
      <c r="F264" s="94"/>
      <c r="H264" s="81"/>
    </row>
    <row r="265" ht="15.75" customHeight="1">
      <c r="A265" s="94"/>
      <c r="B265" s="94"/>
      <c r="C265" s="94"/>
      <c r="D265" s="81"/>
      <c r="E265" s="94"/>
      <c r="F265" s="94"/>
      <c r="H265" s="81"/>
    </row>
    <row r="266" ht="15.75" customHeight="1">
      <c r="A266" s="94"/>
      <c r="B266" s="94"/>
      <c r="C266" s="94"/>
      <c r="D266" s="81"/>
      <c r="E266" s="94"/>
      <c r="F266" s="94"/>
      <c r="H266" s="81"/>
    </row>
    <row r="267" ht="15.75" customHeight="1">
      <c r="A267" s="94"/>
      <c r="B267" s="94"/>
      <c r="C267" s="94"/>
      <c r="D267" s="81"/>
      <c r="E267" s="94"/>
      <c r="F267" s="94"/>
      <c r="H267" s="81"/>
    </row>
    <row r="268" ht="15.75" customHeight="1">
      <c r="A268" s="94"/>
      <c r="B268" s="94"/>
      <c r="C268" s="94"/>
      <c r="D268" s="81"/>
      <c r="E268" s="94"/>
      <c r="F268" s="94"/>
      <c r="H268" s="81"/>
    </row>
    <row r="269" ht="15.75" customHeight="1">
      <c r="A269" s="94"/>
      <c r="B269" s="94"/>
      <c r="C269" s="94"/>
      <c r="D269" s="81"/>
      <c r="E269" s="94"/>
      <c r="F269" s="94"/>
      <c r="H269" s="81"/>
    </row>
    <row r="270" ht="15.75" customHeight="1">
      <c r="A270" s="94"/>
      <c r="B270" s="94"/>
      <c r="C270" s="94"/>
      <c r="D270" s="81"/>
      <c r="E270" s="94"/>
      <c r="F270" s="94"/>
      <c r="H270" s="81"/>
    </row>
    <row r="271" ht="15.75" customHeight="1">
      <c r="A271" s="94"/>
      <c r="B271" s="94"/>
      <c r="C271" s="94"/>
      <c r="D271" s="81"/>
      <c r="E271" s="94"/>
      <c r="F271" s="94"/>
      <c r="H271" s="81"/>
    </row>
    <row r="272" ht="15.75" customHeight="1">
      <c r="A272" s="94"/>
      <c r="B272" s="94"/>
      <c r="C272" s="94"/>
      <c r="D272" s="81"/>
      <c r="E272" s="94"/>
      <c r="F272" s="94"/>
      <c r="H272" s="81"/>
    </row>
    <row r="273" ht="15.75" customHeight="1">
      <c r="A273" s="94"/>
      <c r="B273" s="94"/>
      <c r="C273" s="94"/>
      <c r="D273" s="81"/>
      <c r="E273" s="94"/>
      <c r="F273" s="94"/>
      <c r="H273" s="81"/>
    </row>
    <row r="274" ht="15.75" customHeight="1">
      <c r="A274" s="94"/>
      <c r="B274" s="94"/>
      <c r="C274" s="94"/>
      <c r="D274" s="81"/>
      <c r="E274" s="94"/>
      <c r="F274" s="94"/>
      <c r="H274" s="81"/>
    </row>
    <row r="275" ht="15.75" customHeight="1">
      <c r="A275" s="94"/>
      <c r="B275" s="94"/>
      <c r="C275" s="94"/>
      <c r="D275" s="81"/>
      <c r="E275" s="94"/>
      <c r="F275" s="94"/>
      <c r="H275" s="81"/>
    </row>
    <row r="276" ht="15.75" customHeight="1">
      <c r="A276" s="94"/>
      <c r="B276" s="94"/>
      <c r="C276" s="94"/>
      <c r="D276" s="81"/>
      <c r="E276" s="94"/>
      <c r="F276" s="94"/>
      <c r="H276" s="81"/>
    </row>
    <row r="277" ht="15.75" customHeight="1">
      <c r="A277" s="94"/>
      <c r="B277" s="94"/>
      <c r="C277" s="94"/>
      <c r="D277" s="81"/>
      <c r="E277" s="94"/>
      <c r="F277" s="94"/>
      <c r="H277" s="81"/>
    </row>
    <row r="278" ht="15.75" customHeight="1">
      <c r="A278" s="94"/>
      <c r="B278" s="94"/>
      <c r="C278" s="94"/>
      <c r="D278" s="81"/>
      <c r="E278" s="94"/>
      <c r="F278" s="94"/>
      <c r="H278" s="81"/>
    </row>
    <row r="279" ht="15.75" customHeight="1">
      <c r="A279" s="94"/>
      <c r="B279" s="94"/>
      <c r="C279" s="94"/>
      <c r="D279" s="81"/>
      <c r="E279" s="94"/>
      <c r="F279" s="94"/>
      <c r="H279" s="81"/>
    </row>
    <row r="280" ht="15.75" customHeight="1">
      <c r="A280" s="94"/>
      <c r="B280" s="94"/>
      <c r="C280" s="94"/>
      <c r="D280" s="81"/>
      <c r="E280" s="94"/>
      <c r="F280" s="94"/>
      <c r="H280" s="81"/>
    </row>
    <row r="281" ht="15.75" customHeight="1">
      <c r="A281" s="94"/>
      <c r="B281" s="94"/>
      <c r="C281" s="94"/>
      <c r="D281" s="81"/>
      <c r="E281" s="94"/>
      <c r="F281" s="94"/>
      <c r="H281" s="81"/>
    </row>
    <row r="282" ht="15.75" customHeight="1">
      <c r="A282" s="94"/>
      <c r="B282" s="94"/>
      <c r="C282" s="94"/>
      <c r="D282" s="81"/>
      <c r="E282" s="94"/>
      <c r="F282" s="94"/>
      <c r="H282" s="81"/>
    </row>
    <row r="283" ht="15.75" customHeight="1">
      <c r="A283" s="94"/>
      <c r="B283" s="94"/>
      <c r="C283" s="94"/>
      <c r="D283" s="81"/>
      <c r="E283" s="94"/>
      <c r="F283" s="94"/>
      <c r="H283" s="81"/>
    </row>
    <row r="284" ht="15.75" customHeight="1">
      <c r="A284" s="94"/>
      <c r="B284" s="94"/>
      <c r="C284" s="94"/>
      <c r="D284" s="81"/>
      <c r="E284" s="94"/>
      <c r="F284" s="94"/>
      <c r="H284" s="81"/>
    </row>
    <row r="285" ht="15.75" customHeight="1">
      <c r="A285" s="94"/>
      <c r="B285" s="94"/>
      <c r="C285" s="94"/>
      <c r="D285" s="81"/>
      <c r="E285" s="94"/>
      <c r="F285" s="94"/>
      <c r="H285" s="81"/>
    </row>
    <row r="286" ht="15.75" customHeight="1">
      <c r="A286" s="94"/>
      <c r="B286" s="94"/>
      <c r="C286" s="94"/>
      <c r="D286" s="81"/>
      <c r="E286" s="94"/>
      <c r="F286" s="94"/>
      <c r="H286" s="81"/>
    </row>
    <row r="287" ht="15.75" customHeight="1">
      <c r="A287" s="94"/>
      <c r="B287" s="94"/>
      <c r="C287" s="94"/>
      <c r="D287" s="81"/>
      <c r="E287" s="94"/>
      <c r="F287" s="94"/>
      <c r="H287" s="81"/>
    </row>
    <row r="288" ht="15.75" customHeight="1">
      <c r="A288" s="94"/>
      <c r="B288" s="94"/>
      <c r="C288" s="94"/>
      <c r="D288" s="81"/>
      <c r="E288" s="94"/>
      <c r="F288" s="94"/>
      <c r="H288" s="81"/>
    </row>
    <row r="289" ht="15.75" customHeight="1">
      <c r="A289" s="94"/>
      <c r="B289" s="94"/>
      <c r="C289" s="94"/>
      <c r="D289" s="81"/>
      <c r="E289" s="94"/>
      <c r="F289" s="94"/>
      <c r="H289" s="81"/>
    </row>
    <row r="290" ht="15.75" customHeight="1">
      <c r="A290" s="94"/>
      <c r="B290" s="94"/>
      <c r="C290" s="94"/>
      <c r="D290" s="81"/>
      <c r="E290" s="94"/>
      <c r="F290" s="94"/>
      <c r="H290" s="81"/>
    </row>
    <row r="291" ht="15.75" customHeight="1">
      <c r="A291" s="94"/>
      <c r="B291" s="94"/>
      <c r="C291" s="94"/>
      <c r="D291" s="81"/>
      <c r="E291" s="94"/>
      <c r="F291" s="94"/>
      <c r="H291" s="81"/>
    </row>
    <row r="292" ht="15.75" customHeight="1">
      <c r="A292" s="94"/>
      <c r="B292" s="94"/>
      <c r="C292" s="94"/>
      <c r="D292" s="81"/>
      <c r="E292" s="94"/>
      <c r="F292" s="94"/>
      <c r="H292" s="81"/>
    </row>
    <row r="293" ht="15.75" customHeight="1">
      <c r="A293" s="94"/>
      <c r="B293" s="94"/>
      <c r="C293" s="94"/>
      <c r="D293" s="81"/>
      <c r="E293" s="94"/>
      <c r="F293" s="94"/>
      <c r="H293" s="81"/>
    </row>
    <row r="294" ht="15.75" customHeight="1">
      <c r="A294" s="94"/>
      <c r="B294" s="94"/>
      <c r="C294" s="94"/>
      <c r="D294" s="81"/>
      <c r="E294" s="94"/>
      <c r="F294" s="94"/>
      <c r="H294" s="81"/>
    </row>
    <row r="295" ht="15.75" customHeight="1">
      <c r="A295" s="94"/>
      <c r="B295" s="94"/>
      <c r="C295" s="94"/>
      <c r="D295" s="81"/>
      <c r="E295" s="94"/>
      <c r="F295" s="94"/>
      <c r="H295" s="81"/>
    </row>
    <row r="296" ht="15.75" customHeight="1">
      <c r="A296" s="94"/>
      <c r="B296" s="94"/>
      <c r="C296" s="94"/>
      <c r="D296" s="81"/>
      <c r="E296" s="94"/>
      <c r="F296" s="94"/>
      <c r="H296" s="81"/>
    </row>
    <row r="297" ht="15.75" customHeight="1">
      <c r="A297" s="94"/>
      <c r="B297" s="94"/>
      <c r="C297" s="94"/>
      <c r="D297" s="81"/>
      <c r="E297" s="94"/>
      <c r="F297" s="94"/>
      <c r="H297" s="81"/>
    </row>
    <row r="298" ht="15.75" customHeight="1">
      <c r="A298" s="94"/>
      <c r="B298" s="94"/>
      <c r="C298" s="94"/>
      <c r="D298" s="81"/>
      <c r="E298" s="94"/>
      <c r="F298" s="94"/>
      <c r="H298" s="81"/>
    </row>
    <row r="299" ht="15.75" customHeight="1">
      <c r="A299" s="94"/>
      <c r="B299" s="94"/>
      <c r="C299" s="94"/>
      <c r="D299" s="81"/>
      <c r="E299" s="94"/>
      <c r="F299" s="94"/>
      <c r="H299" s="81"/>
    </row>
    <row r="300" ht="15.75" customHeight="1">
      <c r="A300" s="94"/>
      <c r="B300" s="94"/>
      <c r="C300" s="94"/>
      <c r="D300" s="81"/>
      <c r="E300" s="94"/>
      <c r="F300" s="94"/>
      <c r="H300" s="81"/>
    </row>
    <row r="301" ht="15.75" customHeight="1">
      <c r="A301" s="94"/>
      <c r="B301" s="94"/>
      <c r="C301" s="94"/>
      <c r="D301" s="81"/>
      <c r="E301" s="94"/>
      <c r="F301" s="94"/>
      <c r="H301" s="81"/>
    </row>
    <row r="302" ht="15.75" customHeight="1">
      <c r="A302" s="94"/>
      <c r="B302" s="94"/>
      <c r="C302" s="94"/>
      <c r="D302" s="81"/>
      <c r="E302" s="94"/>
      <c r="F302" s="94"/>
      <c r="H302" s="81"/>
    </row>
    <row r="303" ht="15.75" customHeight="1">
      <c r="A303" s="94"/>
      <c r="B303" s="94"/>
      <c r="C303" s="94"/>
      <c r="D303" s="81"/>
      <c r="E303" s="94"/>
      <c r="F303" s="94"/>
      <c r="H303" s="81"/>
    </row>
    <row r="304" ht="15.75" customHeight="1">
      <c r="A304" s="94"/>
      <c r="B304" s="94"/>
      <c r="C304" s="94"/>
      <c r="D304" s="81"/>
      <c r="E304" s="94"/>
      <c r="F304" s="94"/>
      <c r="H304" s="81"/>
    </row>
    <row r="305" ht="15.75" customHeight="1">
      <c r="A305" s="94"/>
      <c r="B305" s="94"/>
      <c r="C305" s="94"/>
      <c r="D305" s="81"/>
      <c r="E305" s="94"/>
      <c r="F305" s="94"/>
      <c r="H305" s="81"/>
    </row>
    <row r="306" ht="15.75" customHeight="1">
      <c r="A306" s="94"/>
      <c r="B306" s="94"/>
      <c r="C306" s="94"/>
      <c r="D306" s="81"/>
      <c r="E306" s="94"/>
      <c r="F306" s="94"/>
      <c r="H306" s="81"/>
    </row>
    <row r="307" ht="15.75" customHeight="1">
      <c r="A307" s="94"/>
      <c r="B307" s="94"/>
      <c r="C307" s="94"/>
      <c r="D307" s="81"/>
      <c r="E307" s="94"/>
      <c r="F307" s="94"/>
      <c r="H307" s="81"/>
    </row>
    <row r="308" ht="15.75" customHeight="1">
      <c r="A308" s="94"/>
      <c r="B308" s="94"/>
      <c r="C308" s="94"/>
      <c r="D308" s="81"/>
      <c r="E308" s="94"/>
      <c r="F308" s="94"/>
      <c r="H308" s="81"/>
    </row>
    <row r="309" ht="15.75" customHeight="1">
      <c r="A309" s="94"/>
      <c r="B309" s="94"/>
      <c r="C309" s="94"/>
      <c r="D309" s="81"/>
      <c r="E309" s="94"/>
      <c r="F309" s="94"/>
      <c r="H309" s="81"/>
    </row>
    <row r="310" ht="15.75" customHeight="1">
      <c r="A310" s="94"/>
      <c r="B310" s="94"/>
      <c r="C310" s="94"/>
      <c r="D310" s="81"/>
      <c r="E310" s="94"/>
      <c r="F310" s="94"/>
      <c r="H310" s="81"/>
    </row>
    <row r="311" ht="15.75" customHeight="1">
      <c r="A311" s="94"/>
      <c r="B311" s="94"/>
      <c r="C311" s="94"/>
      <c r="D311" s="81"/>
      <c r="E311" s="94"/>
      <c r="F311" s="94"/>
      <c r="H311" s="81"/>
    </row>
    <row r="312" ht="15.75" customHeight="1">
      <c r="A312" s="94"/>
      <c r="B312" s="94"/>
      <c r="C312" s="94"/>
      <c r="D312" s="81"/>
      <c r="E312" s="94"/>
      <c r="F312" s="94"/>
      <c r="H312" s="81"/>
    </row>
    <row r="313" ht="15.75" customHeight="1">
      <c r="A313" s="94"/>
      <c r="B313" s="94"/>
      <c r="C313" s="94"/>
      <c r="D313" s="81"/>
      <c r="E313" s="94"/>
      <c r="F313" s="94"/>
      <c r="H313" s="81"/>
    </row>
    <row r="314" ht="15.75" customHeight="1">
      <c r="A314" s="94"/>
      <c r="B314" s="94"/>
      <c r="C314" s="94"/>
      <c r="D314" s="81"/>
      <c r="E314" s="94"/>
      <c r="F314" s="94"/>
      <c r="H314" s="81"/>
    </row>
    <row r="315" ht="15.75" customHeight="1">
      <c r="A315" s="94"/>
      <c r="B315" s="94"/>
      <c r="C315" s="94"/>
      <c r="D315" s="81"/>
      <c r="E315" s="94"/>
      <c r="F315" s="94"/>
      <c r="H315" s="81"/>
    </row>
    <row r="316" ht="15.75" customHeight="1">
      <c r="A316" s="94"/>
      <c r="B316" s="94"/>
      <c r="C316" s="94"/>
      <c r="D316" s="81"/>
      <c r="E316" s="94"/>
      <c r="F316" s="94"/>
      <c r="H316" s="81"/>
    </row>
    <row r="317" ht="15.75" customHeight="1">
      <c r="A317" s="94"/>
      <c r="B317" s="94"/>
      <c r="C317" s="94"/>
      <c r="D317" s="81"/>
      <c r="E317" s="94"/>
      <c r="F317" s="94"/>
      <c r="H317" s="81"/>
    </row>
    <row r="318" ht="15.75" customHeight="1">
      <c r="A318" s="94"/>
      <c r="B318" s="94"/>
      <c r="C318" s="94"/>
      <c r="D318" s="81"/>
      <c r="E318" s="94"/>
      <c r="F318" s="94"/>
      <c r="H318" s="81"/>
    </row>
    <row r="319" ht="15.75" customHeight="1">
      <c r="A319" s="94"/>
      <c r="B319" s="94"/>
      <c r="C319" s="94"/>
      <c r="D319" s="81"/>
      <c r="E319" s="94"/>
      <c r="F319" s="94"/>
      <c r="H319" s="81"/>
    </row>
    <row r="320" ht="15.75" customHeight="1">
      <c r="A320" s="94"/>
      <c r="B320" s="94"/>
      <c r="C320" s="94"/>
      <c r="D320" s="81"/>
      <c r="E320" s="94"/>
      <c r="F320" s="94"/>
      <c r="H320" s="81"/>
    </row>
    <row r="321" ht="15.75" customHeight="1">
      <c r="A321" s="94"/>
      <c r="B321" s="94"/>
      <c r="C321" s="94"/>
      <c r="D321" s="81"/>
      <c r="E321" s="94"/>
      <c r="F321" s="94"/>
      <c r="H321" s="81"/>
    </row>
    <row r="322" ht="15.75" customHeight="1">
      <c r="A322" s="94"/>
      <c r="B322" s="94"/>
      <c r="C322" s="94"/>
      <c r="D322" s="81"/>
      <c r="E322" s="94"/>
      <c r="F322" s="94"/>
      <c r="H322" s="81"/>
    </row>
    <row r="323" ht="15.75" customHeight="1">
      <c r="A323" s="94"/>
      <c r="B323" s="94"/>
      <c r="C323" s="94"/>
      <c r="D323" s="81"/>
      <c r="E323" s="94"/>
      <c r="F323" s="94"/>
      <c r="H323" s="81"/>
    </row>
    <row r="324" ht="15.75" customHeight="1">
      <c r="A324" s="94"/>
      <c r="B324" s="94"/>
      <c r="C324" s="94"/>
      <c r="D324" s="81"/>
      <c r="E324" s="94"/>
      <c r="F324" s="94"/>
      <c r="H324" s="81"/>
    </row>
    <row r="325" ht="15.75" customHeight="1">
      <c r="A325" s="94"/>
      <c r="B325" s="94"/>
      <c r="C325" s="94"/>
      <c r="D325" s="81"/>
      <c r="E325" s="94"/>
      <c r="F325" s="94"/>
      <c r="H325" s="81"/>
    </row>
    <row r="326" ht="15.75" customHeight="1">
      <c r="A326" s="94"/>
      <c r="B326" s="94"/>
      <c r="C326" s="94"/>
      <c r="D326" s="81"/>
      <c r="E326" s="94"/>
      <c r="F326" s="94"/>
      <c r="H326" s="81"/>
    </row>
    <row r="327" ht="15.75" customHeight="1">
      <c r="A327" s="94"/>
      <c r="B327" s="94"/>
      <c r="C327" s="94"/>
      <c r="D327" s="81"/>
      <c r="E327" s="94"/>
      <c r="F327" s="94"/>
      <c r="H327" s="81"/>
    </row>
    <row r="328" ht="15.75" customHeight="1">
      <c r="A328" s="94"/>
      <c r="B328" s="94"/>
      <c r="C328" s="94"/>
      <c r="D328" s="81"/>
      <c r="E328" s="94"/>
      <c r="F328" s="94"/>
      <c r="H328" s="81"/>
    </row>
    <row r="329" ht="15.75" customHeight="1">
      <c r="A329" s="94"/>
      <c r="B329" s="94"/>
      <c r="C329" s="94"/>
      <c r="D329" s="81"/>
      <c r="E329" s="94"/>
      <c r="F329" s="94"/>
      <c r="H329" s="81"/>
    </row>
    <row r="330" ht="15.75" customHeight="1">
      <c r="A330" s="94"/>
      <c r="B330" s="94"/>
      <c r="C330" s="94"/>
      <c r="D330" s="81"/>
      <c r="E330" s="94"/>
      <c r="F330" s="94"/>
      <c r="H330" s="81"/>
    </row>
    <row r="331" ht="15.75" customHeight="1">
      <c r="A331" s="94"/>
      <c r="B331" s="94"/>
      <c r="C331" s="94"/>
      <c r="D331" s="81"/>
      <c r="E331" s="94"/>
      <c r="F331" s="94"/>
      <c r="H331" s="81"/>
    </row>
    <row r="332" ht="15.75" customHeight="1">
      <c r="A332" s="94"/>
      <c r="B332" s="94"/>
      <c r="C332" s="94"/>
      <c r="D332" s="81"/>
      <c r="E332" s="94"/>
      <c r="F332" s="94"/>
      <c r="H332" s="81"/>
    </row>
    <row r="333" ht="15.75" customHeight="1">
      <c r="A333" s="94"/>
      <c r="B333" s="94"/>
      <c r="C333" s="94"/>
      <c r="D333" s="81"/>
      <c r="E333" s="94"/>
      <c r="F333" s="94"/>
      <c r="H333" s="81"/>
    </row>
    <row r="334" ht="15.75" customHeight="1">
      <c r="A334" s="94"/>
      <c r="B334" s="94"/>
      <c r="C334" s="94"/>
      <c r="D334" s="81"/>
      <c r="E334" s="94"/>
      <c r="F334" s="94"/>
      <c r="H334" s="81"/>
    </row>
    <row r="335" ht="15.75" customHeight="1">
      <c r="A335" s="94"/>
      <c r="B335" s="94"/>
      <c r="C335" s="94"/>
      <c r="D335" s="81"/>
      <c r="E335" s="94"/>
      <c r="F335" s="94"/>
      <c r="H335" s="81"/>
    </row>
    <row r="336" ht="15.75" customHeight="1">
      <c r="A336" s="94"/>
      <c r="B336" s="94"/>
      <c r="C336" s="94"/>
      <c r="D336" s="81"/>
      <c r="E336" s="94"/>
      <c r="F336" s="94"/>
      <c r="H336" s="81"/>
    </row>
    <row r="337" ht="15.75" customHeight="1">
      <c r="A337" s="94"/>
      <c r="B337" s="94"/>
      <c r="C337" s="94"/>
      <c r="D337" s="81"/>
      <c r="E337" s="94"/>
      <c r="F337" s="94"/>
      <c r="H337" s="81"/>
    </row>
    <row r="338" ht="15.75" customHeight="1">
      <c r="A338" s="94"/>
      <c r="B338" s="94"/>
      <c r="C338" s="94"/>
      <c r="D338" s="81"/>
      <c r="E338" s="94"/>
      <c r="F338" s="94"/>
      <c r="H338" s="81"/>
    </row>
    <row r="339" ht="15.75" customHeight="1">
      <c r="A339" s="94"/>
      <c r="B339" s="94"/>
      <c r="C339" s="94"/>
      <c r="D339" s="81"/>
      <c r="E339" s="94"/>
      <c r="F339" s="94"/>
      <c r="H339" s="81"/>
    </row>
    <row r="340" ht="15.75" customHeight="1">
      <c r="A340" s="94"/>
      <c r="B340" s="94"/>
      <c r="C340" s="94"/>
      <c r="D340" s="81"/>
      <c r="E340" s="94"/>
      <c r="F340" s="94"/>
      <c r="H340" s="81"/>
    </row>
    <row r="341" ht="15.75" customHeight="1">
      <c r="A341" s="94"/>
      <c r="B341" s="94"/>
      <c r="C341" s="94"/>
      <c r="D341" s="81"/>
      <c r="E341" s="94"/>
      <c r="F341" s="94"/>
      <c r="H341" s="81"/>
    </row>
    <row r="342" ht="15.75" customHeight="1">
      <c r="A342" s="94"/>
      <c r="B342" s="94"/>
      <c r="C342" s="94"/>
      <c r="D342" s="81"/>
      <c r="E342" s="94"/>
      <c r="F342" s="94"/>
      <c r="H342" s="81"/>
    </row>
    <row r="343" ht="15.75" customHeight="1">
      <c r="A343" s="94"/>
      <c r="B343" s="94"/>
      <c r="C343" s="94"/>
      <c r="D343" s="81"/>
      <c r="E343" s="94"/>
      <c r="F343" s="94"/>
      <c r="H343" s="81"/>
    </row>
    <row r="344" ht="15.75" customHeight="1">
      <c r="A344" s="94"/>
      <c r="B344" s="94"/>
      <c r="C344" s="94"/>
      <c r="D344" s="81"/>
      <c r="E344" s="94"/>
      <c r="F344" s="94"/>
      <c r="H344" s="81"/>
    </row>
    <row r="345" ht="15.75" customHeight="1">
      <c r="A345" s="94"/>
      <c r="B345" s="94"/>
      <c r="C345" s="94"/>
      <c r="D345" s="81"/>
      <c r="E345" s="94"/>
      <c r="F345" s="94"/>
      <c r="H345" s="81"/>
    </row>
    <row r="346" ht="15.75" customHeight="1">
      <c r="A346" s="94"/>
      <c r="B346" s="94"/>
      <c r="C346" s="94"/>
      <c r="D346" s="81"/>
      <c r="E346" s="94"/>
      <c r="F346" s="94"/>
      <c r="H346" s="81"/>
    </row>
    <row r="347" ht="15.75" customHeight="1">
      <c r="A347" s="94"/>
      <c r="B347" s="94"/>
      <c r="C347" s="94"/>
      <c r="D347" s="81"/>
      <c r="E347" s="94"/>
      <c r="F347" s="94"/>
      <c r="H347" s="81"/>
    </row>
    <row r="348" ht="15.75" customHeight="1">
      <c r="A348" s="94"/>
      <c r="B348" s="94"/>
      <c r="C348" s="94"/>
      <c r="D348" s="81"/>
      <c r="E348" s="94"/>
      <c r="F348" s="94"/>
      <c r="H348" s="81"/>
    </row>
    <row r="349" ht="15.75" customHeight="1">
      <c r="A349" s="94"/>
      <c r="B349" s="94"/>
      <c r="C349" s="94"/>
      <c r="D349" s="81"/>
      <c r="E349" s="94"/>
      <c r="F349" s="94"/>
      <c r="H349" s="81"/>
    </row>
    <row r="350" ht="15.75" customHeight="1">
      <c r="A350" s="94"/>
      <c r="B350" s="94"/>
      <c r="C350" s="94"/>
      <c r="D350" s="81"/>
      <c r="E350" s="94"/>
      <c r="F350" s="94"/>
      <c r="H350" s="81"/>
    </row>
    <row r="351" ht="15.75" customHeight="1">
      <c r="A351" s="94"/>
      <c r="B351" s="94"/>
      <c r="C351" s="94"/>
      <c r="D351" s="81"/>
      <c r="E351" s="94"/>
      <c r="F351" s="94"/>
      <c r="H351" s="81"/>
    </row>
    <row r="352" ht="15.75" customHeight="1">
      <c r="A352" s="94"/>
      <c r="B352" s="94"/>
      <c r="C352" s="94"/>
      <c r="D352" s="81"/>
      <c r="E352" s="94"/>
      <c r="F352" s="94"/>
      <c r="H352" s="81"/>
    </row>
    <row r="353" ht="15.75" customHeight="1">
      <c r="A353" s="94"/>
      <c r="B353" s="94"/>
      <c r="C353" s="94"/>
      <c r="D353" s="81"/>
      <c r="E353" s="94"/>
      <c r="F353" s="94"/>
      <c r="H353" s="81"/>
    </row>
    <row r="354" ht="15.75" customHeight="1">
      <c r="A354" s="94"/>
      <c r="B354" s="94"/>
      <c r="C354" s="94"/>
      <c r="D354" s="81"/>
      <c r="E354" s="94"/>
      <c r="F354" s="94"/>
      <c r="H354" s="81"/>
    </row>
    <row r="355" ht="15.75" customHeight="1">
      <c r="A355" s="94"/>
      <c r="B355" s="94"/>
      <c r="C355" s="94"/>
      <c r="D355" s="81"/>
      <c r="E355" s="94"/>
      <c r="F355" s="94"/>
      <c r="H355" s="81"/>
    </row>
    <row r="356" ht="15.75" customHeight="1">
      <c r="A356" s="94"/>
      <c r="B356" s="94"/>
      <c r="C356" s="94"/>
      <c r="D356" s="81"/>
      <c r="E356" s="94"/>
      <c r="F356" s="94"/>
      <c r="H356" s="81"/>
    </row>
    <row r="357" ht="15.75" customHeight="1">
      <c r="A357" s="94"/>
      <c r="B357" s="94"/>
      <c r="C357" s="94"/>
      <c r="D357" s="81"/>
      <c r="E357" s="94"/>
      <c r="F357" s="94"/>
      <c r="H357" s="81"/>
    </row>
    <row r="358" ht="15.75" customHeight="1">
      <c r="A358" s="94"/>
      <c r="B358" s="94"/>
      <c r="C358" s="94"/>
      <c r="D358" s="81"/>
      <c r="E358" s="94"/>
      <c r="F358" s="94"/>
      <c r="H358" s="81"/>
    </row>
    <row r="359" ht="15.75" customHeight="1">
      <c r="A359" s="94"/>
      <c r="B359" s="94"/>
      <c r="C359" s="94"/>
      <c r="D359" s="81"/>
      <c r="E359" s="94"/>
      <c r="F359" s="94"/>
      <c r="H359" s="81"/>
    </row>
    <row r="360" ht="15.75" customHeight="1">
      <c r="A360" s="94"/>
      <c r="B360" s="94"/>
      <c r="C360" s="94"/>
      <c r="D360" s="81"/>
      <c r="E360" s="94"/>
      <c r="F360" s="94"/>
      <c r="H360" s="81"/>
    </row>
    <row r="361" ht="15.75" customHeight="1">
      <c r="A361" s="94"/>
      <c r="B361" s="94"/>
      <c r="C361" s="94"/>
      <c r="D361" s="81"/>
      <c r="E361" s="94"/>
      <c r="F361" s="94"/>
      <c r="H361" s="81"/>
    </row>
    <row r="362" ht="15.75" customHeight="1">
      <c r="A362" s="94"/>
      <c r="B362" s="94"/>
      <c r="C362" s="94"/>
      <c r="D362" s="81"/>
      <c r="E362" s="94"/>
      <c r="F362" s="94"/>
      <c r="H362" s="81"/>
    </row>
    <row r="363" ht="15.75" customHeight="1">
      <c r="A363" s="94"/>
      <c r="B363" s="94"/>
      <c r="C363" s="94"/>
      <c r="D363" s="81"/>
      <c r="E363" s="94"/>
      <c r="F363" s="94"/>
      <c r="H363" s="81"/>
    </row>
    <row r="364" ht="15.75" customHeight="1">
      <c r="A364" s="94"/>
      <c r="B364" s="94"/>
      <c r="C364" s="94"/>
      <c r="D364" s="81"/>
      <c r="E364" s="94"/>
      <c r="F364" s="94"/>
      <c r="H364" s="81"/>
    </row>
    <row r="365" ht="15.75" customHeight="1">
      <c r="A365" s="94"/>
      <c r="B365" s="94"/>
      <c r="C365" s="94"/>
      <c r="D365" s="81"/>
      <c r="E365" s="94"/>
      <c r="F365" s="94"/>
      <c r="H365" s="81"/>
    </row>
    <row r="366" ht="15.75" customHeight="1">
      <c r="A366" s="94"/>
      <c r="B366" s="94"/>
      <c r="C366" s="94"/>
      <c r="D366" s="81"/>
      <c r="E366" s="94"/>
      <c r="F366" s="94"/>
      <c r="H366" s="81"/>
    </row>
    <row r="367" ht="15.75" customHeight="1">
      <c r="A367" s="94"/>
      <c r="B367" s="94"/>
      <c r="C367" s="94"/>
      <c r="D367" s="81"/>
      <c r="E367" s="94"/>
      <c r="F367" s="94"/>
      <c r="H367" s="81"/>
    </row>
    <row r="368" ht="15.75" customHeight="1">
      <c r="A368" s="94"/>
      <c r="B368" s="94"/>
      <c r="C368" s="94"/>
      <c r="D368" s="81"/>
      <c r="E368" s="94"/>
      <c r="F368" s="94"/>
      <c r="H368" s="81"/>
    </row>
    <row r="369" ht="15.75" customHeight="1">
      <c r="A369" s="94"/>
      <c r="B369" s="94"/>
      <c r="C369" s="94"/>
      <c r="D369" s="81"/>
      <c r="E369" s="94"/>
      <c r="F369" s="94"/>
      <c r="H369" s="81"/>
    </row>
    <row r="370" ht="15.75" customHeight="1">
      <c r="A370" s="94"/>
      <c r="B370" s="94"/>
      <c r="C370" s="94"/>
      <c r="D370" s="81"/>
      <c r="E370" s="94"/>
      <c r="F370" s="94"/>
      <c r="H370" s="81"/>
    </row>
    <row r="371" ht="15.75" customHeight="1">
      <c r="A371" s="94"/>
      <c r="B371" s="94"/>
      <c r="C371" s="94"/>
      <c r="D371" s="81"/>
      <c r="E371" s="94"/>
      <c r="F371" s="94"/>
      <c r="H371" s="81"/>
    </row>
    <row r="372" ht="15.75" customHeight="1">
      <c r="A372" s="94"/>
      <c r="B372" s="94"/>
      <c r="C372" s="94"/>
      <c r="D372" s="81"/>
      <c r="E372" s="94"/>
      <c r="F372" s="94"/>
      <c r="H372" s="81"/>
    </row>
    <row r="373" ht="15.75" customHeight="1">
      <c r="A373" s="94"/>
      <c r="B373" s="94"/>
      <c r="C373" s="94"/>
      <c r="D373" s="81"/>
      <c r="E373" s="94"/>
      <c r="F373" s="94"/>
      <c r="H373" s="81"/>
    </row>
    <row r="374" ht="15.75" customHeight="1">
      <c r="A374" s="94"/>
      <c r="B374" s="94"/>
      <c r="C374" s="94"/>
      <c r="D374" s="81"/>
      <c r="E374" s="94"/>
      <c r="F374" s="94"/>
      <c r="H374" s="81"/>
    </row>
    <row r="375" ht="15.75" customHeight="1">
      <c r="A375" s="94"/>
      <c r="B375" s="94"/>
      <c r="C375" s="94"/>
      <c r="D375" s="81"/>
      <c r="E375" s="94"/>
      <c r="F375" s="94"/>
      <c r="H375" s="81"/>
    </row>
    <row r="376" ht="15.75" customHeight="1">
      <c r="A376" s="94"/>
      <c r="B376" s="94"/>
      <c r="C376" s="94"/>
      <c r="D376" s="81"/>
      <c r="E376" s="94"/>
      <c r="F376" s="94"/>
      <c r="H376" s="81"/>
    </row>
    <row r="377" ht="15.75" customHeight="1">
      <c r="A377" s="94"/>
      <c r="B377" s="94"/>
      <c r="C377" s="94"/>
      <c r="D377" s="81"/>
      <c r="E377" s="94"/>
      <c r="F377" s="94"/>
      <c r="H377" s="81"/>
    </row>
    <row r="378" ht="15.75" customHeight="1">
      <c r="A378" s="94"/>
      <c r="B378" s="94"/>
      <c r="C378" s="94"/>
      <c r="D378" s="81"/>
      <c r="E378" s="94"/>
      <c r="F378" s="94"/>
      <c r="H378" s="81"/>
    </row>
    <row r="379" ht="15.75" customHeight="1">
      <c r="A379" s="94"/>
      <c r="B379" s="94"/>
      <c r="C379" s="94"/>
      <c r="D379" s="81"/>
      <c r="E379" s="94"/>
      <c r="F379" s="94"/>
      <c r="H379" s="81"/>
    </row>
    <row r="380" ht="15.75" customHeight="1">
      <c r="A380" s="94"/>
      <c r="B380" s="94"/>
      <c r="C380" s="94"/>
      <c r="D380" s="81"/>
      <c r="E380" s="94"/>
      <c r="F380" s="94"/>
      <c r="H380" s="81"/>
    </row>
    <row r="381" ht="15.75" customHeight="1">
      <c r="A381" s="94"/>
      <c r="B381" s="94"/>
      <c r="C381" s="94"/>
      <c r="D381" s="81"/>
      <c r="E381" s="94"/>
      <c r="F381" s="94"/>
      <c r="H381" s="81"/>
    </row>
    <row r="382" ht="15.75" customHeight="1">
      <c r="A382" s="94"/>
      <c r="B382" s="94"/>
      <c r="C382" s="94"/>
      <c r="D382" s="81"/>
      <c r="E382" s="94"/>
      <c r="F382" s="94"/>
      <c r="H382" s="81"/>
    </row>
    <row r="383" ht="15.75" customHeight="1">
      <c r="A383" s="94"/>
      <c r="B383" s="94"/>
      <c r="C383" s="94"/>
      <c r="D383" s="81"/>
      <c r="E383" s="94"/>
      <c r="F383" s="94"/>
      <c r="H383" s="81"/>
    </row>
    <row r="384" ht="15.75" customHeight="1">
      <c r="A384" s="94"/>
      <c r="B384" s="94"/>
      <c r="C384" s="94"/>
      <c r="D384" s="81"/>
      <c r="E384" s="94"/>
      <c r="F384" s="94"/>
      <c r="H384" s="81"/>
    </row>
    <row r="385" ht="15.75" customHeight="1">
      <c r="A385" s="94"/>
      <c r="B385" s="94"/>
      <c r="C385" s="94"/>
      <c r="D385" s="81"/>
      <c r="E385" s="94"/>
      <c r="F385" s="94"/>
      <c r="H385" s="81"/>
    </row>
    <row r="386" ht="15.75" customHeight="1">
      <c r="A386" s="94"/>
      <c r="B386" s="94"/>
      <c r="C386" s="94"/>
      <c r="D386" s="81"/>
      <c r="E386" s="94"/>
      <c r="F386" s="94"/>
      <c r="H386" s="81"/>
    </row>
    <row r="387" ht="15.75" customHeight="1">
      <c r="A387" s="94"/>
      <c r="B387" s="94"/>
      <c r="C387" s="94"/>
      <c r="D387" s="81"/>
      <c r="E387" s="94"/>
      <c r="F387" s="94"/>
      <c r="H387" s="81"/>
    </row>
    <row r="388" ht="15.75" customHeight="1">
      <c r="A388" s="94"/>
      <c r="B388" s="94"/>
      <c r="C388" s="94"/>
      <c r="D388" s="81"/>
      <c r="E388" s="94"/>
      <c r="F388" s="94"/>
      <c r="H388" s="81"/>
    </row>
    <row r="389" ht="15.75" customHeight="1">
      <c r="A389" s="94"/>
      <c r="B389" s="94"/>
      <c r="C389" s="94"/>
      <c r="D389" s="81"/>
      <c r="E389" s="94"/>
      <c r="F389" s="94"/>
      <c r="H389" s="81"/>
    </row>
    <row r="390" ht="15.75" customHeight="1">
      <c r="A390" s="94"/>
      <c r="B390" s="94"/>
      <c r="C390" s="94"/>
      <c r="D390" s="81"/>
      <c r="E390" s="94"/>
      <c r="F390" s="94"/>
      <c r="H390" s="81"/>
    </row>
    <row r="391" ht="15.75" customHeight="1">
      <c r="A391" s="94"/>
      <c r="B391" s="94"/>
      <c r="C391" s="94"/>
      <c r="D391" s="81"/>
      <c r="E391" s="94"/>
      <c r="F391" s="94"/>
      <c r="H391" s="81"/>
    </row>
    <row r="392" ht="15.75" customHeight="1">
      <c r="A392" s="94"/>
      <c r="B392" s="94"/>
      <c r="C392" s="94"/>
      <c r="D392" s="81"/>
      <c r="E392" s="94"/>
      <c r="F392" s="94"/>
      <c r="H392" s="81"/>
    </row>
    <row r="393" ht="15.75" customHeight="1">
      <c r="A393" s="94"/>
      <c r="B393" s="94"/>
      <c r="C393" s="94"/>
      <c r="D393" s="81"/>
      <c r="E393" s="94"/>
      <c r="F393" s="94"/>
      <c r="H393" s="81"/>
    </row>
    <row r="394" ht="15.75" customHeight="1">
      <c r="A394" s="94"/>
      <c r="B394" s="94"/>
      <c r="C394" s="94"/>
      <c r="D394" s="81"/>
      <c r="E394" s="94"/>
      <c r="F394" s="94"/>
      <c r="H394" s="81"/>
    </row>
    <row r="395" ht="15.75" customHeight="1">
      <c r="A395" s="94"/>
      <c r="B395" s="94"/>
      <c r="C395" s="94"/>
      <c r="D395" s="81"/>
      <c r="E395" s="94"/>
      <c r="F395" s="94"/>
      <c r="H395" s="81"/>
    </row>
    <row r="396" ht="15.75" customHeight="1">
      <c r="A396" s="94"/>
      <c r="B396" s="94"/>
      <c r="C396" s="94"/>
      <c r="D396" s="81"/>
      <c r="E396" s="94"/>
      <c r="F396" s="94"/>
      <c r="H396" s="81"/>
    </row>
    <row r="397" ht="15.75" customHeight="1">
      <c r="A397" s="94"/>
      <c r="B397" s="94"/>
      <c r="C397" s="94"/>
      <c r="D397" s="81"/>
      <c r="E397" s="94"/>
      <c r="F397" s="94"/>
      <c r="H397" s="81"/>
    </row>
    <row r="398" ht="15.75" customHeight="1">
      <c r="A398" s="94"/>
      <c r="B398" s="94"/>
      <c r="C398" s="94"/>
      <c r="D398" s="81"/>
      <c r="E398" s="94"/>
      <c r="F398" s="94"/>
      <c r="H398" s="81"/>
    </row>
    <row r="399" ht="15.75" customHeight="1">
      <c r="A399" s="94"/>
      <c r="B399" s="94"/>
      <c r="C399" s="94"/>
      <c r="D399" s="81"/>
      <c r="E399" s="94"/>
      <c r="F399" s="94"/>
      <c r="H399" s="81"/>
    </row>
    <row r="400" ht="15.75" customHeight="1">
      <c r="A400" s="94"/>
      <c r="B400" s="94"/>
      <c r="C400" s="94"/>
      <c r="D400" s="81"/>
      <c r="E400" s="94"/>
      <c r="F400" s="94"/>
      <c r="H400" s="81"/>
    </row>
    <row r="401" ht="15.75" customHeight="1">
      <c r="A401" s="94"/>
      <c r="B401" s="94"/>
      <c r="C401" s="94"/>
      <c r="D401" s="81"/>
      <c r="E401" s="94"/>
      <c r="F401" s="94"/>
      <c r="H401" s="81"/>
    </row>
    <row r="402" ht="15.75" customHeight="1">
      <c r="A402" s="94"/>
      <c r="B402" s="94"/>
      <c r="C402" s="94"/>
      <c r="D402" s="81"/>
      <c r="E402" s="94"/>
      <c r="F402" s="94"/>
      <c r="H402" s="81"/>
    </row>
    <row r="403" ht="15.75" customHeight="1">
      <c r="A403" s="94"/>
      <c r="B403" s="94"/>
      <c r="C403" s="94"/>
      <c r="D403" s="81"/>
      <c r="E403" s="94"/>
      <c r="F403" s="94"/>
      <c r="H403" s="81"/>
    </row>
    <row r="404" ht="15.75" customHeight="1">
      <c r="A404" s="94"/>
      <c r="B404" s="94"/>
      <c r="C404" s="94"/>
      <c r="D404" s="81"/>
      <c r="E404" s="94"/>
      <c r="F404" s="94"/>
      <c r="H404" s="81"/>
    </row>
    <row r="405" ht="15.75" customHeight="1">
      <c r="A405" s="94"/>
      <c r="B405" s="94"/>
      <c r="C405" s="94"/>
      <c r="D405" s="81"/>
      <c r="E405" s="94"/>
      <c r="F405" s="94"/>
      <c r="H405" s="81"/>
    </row>
    <row r="406" ht="15.75" customHeight="1">
      <c r="A406" s="94"/>
      <c r="B406" s="94"/>
      <c r="C406" s="94"/>
      <c r="D406" s="81"/>
      <c r="E406" s="94"/>
      <c r="F406" s="94"/>
      <c r="H406" s="81"/>
    </row>
    <row r="407" ht="15.75" customHeight="1">
      <c r="A407" s="94"/>
      <c r="B407" s="94"/>
      <c r="C407" s="94"/>
      <c r="D407" s="81"/>
      <c r="E407" s="94"/>
      <c r="F407" s="94"/>
      <c r="H407" s="81"/>
    </row>
    <row r="408" ht="15.75" customHeight="1">
      <c r="A408" s="94"/>
      <c r="B408" s="94"/>
      <c r="C408" s="94"/>
      <c r="D408" s="81"/>
      <c r="E408" s="94"/>
      <c r="F408" s="94"/>
      <c r="H408" s="81"/>
    </row>
    <row r="409" ht="15.75" customHeight="1">
      <c r="A409" s="94"/>
      <c r="B409" s="94"/>
      <c r="C409" s="94"/>
      <c r="D409" s="81"/>
      <c r="E409" s="94"/>
      <c r="F409" s="94"/>
      <c r="H409" s="81"/>
    </row>
    <row r="410" ht="15.75" customHeight="1">
      <c r="A410" s="94"/>
      <c r="B410" s="94"/>
      <c r="C410" s="94"/>
      <c r="D410" s="81"/>
      <c r="E410" s="94"/>
      <c r="F410" s="94"/>
      <c r="H410" s="81"/>
    </row>
    <row r="411" ht="15.75" customHeight="1">
      <c r="A411" s="94"/>
      <c r="B411" s="94"/>
      <c r="C411" s="94"/>
      <c r="D411" s="81"/>
      <c r="E411" s="94"/>
      <c r="F411" s="94"/>
      <c r="H411" s="81"/>
    </row>
    <row r="412" ht="15.75" customHeight="1">
      <c r="A412" s="94"/>
      <c r="B412" s="94"/>
      <c r="C412" s="94"/>
      <c r="D412" s="81"/>
      <c r="E412" s="94"/>
      <c r="F412" s="94"/>
      <c r="H412" s="81"/>
    </row>
    <row r="413" ht="15.75" customHeight="1">
      <c r="A413" s="94"/>
      <c r="B413" s="94"/>
      <c r="C413" s="94"/>
      <c r="D413" s="81"/>
      <c r="E413" s="94"/>
      <c r="F413" s="94"/>
      <c r="H413" s="81"/>
    </row>
    <row r="414" ht="15.75" customHeight="1">
      <c r="A414" s="94"/>
      <c r="B414" s="94"/>
      <c r="C414" s="94"/>
      <c r="D414" s="81"/>
      <c r="E414" s="94"/>
      <c r="F414" s="94"/>
      <c r="H414" s="81"/>
    </row>
    <row r="415" ht="15.75" customHeight="1">
      <c r="A415" s="94"/>
      <c r="B415" s="94"/>
      <c r="C415" s="94"/>
      <c r="D415" s="81"/>
      <c r="E415" s="94"/>
      <c r="F415" s="94"/>
      <c r="H415" s="81"/>
    </row>
    <row r="416" ht="15.75" customHeight="1">
      <c r="A416" s="94"/>
      <c r="B416" s="94"/>
      <c r="C416" s="94"/>
      <c r="D416" s="81"/>
      <c r="E416" s="94"/>
      <c r="F416" s="94"/>
      <c r="H416" s="81"/>
    </row>
    <row r="417" ht="15.75" customHeight="1">
      <c r="A417" s="94"/>
      <c r="B417" s="94"/>
      <c r="C417" s="94"/>
      <c r="D417" s="81"/>
      <c r="E417" s="94"/>
      <c r="F417" s="94"/>
      <c r="H417" s="81"/>
    </row>
    <row r="418" ht="15.75" customHeight="1">
      <c r="A418" s="94"/>
      <c r="B418" s="94"/>
      <c r="C418" s="94"/>
      <c r="D418" s="81"/>
      <c r="E418" s="94"/>
      <c r="F418" s="94"/>
      <c r="H418" s="81"/>
    </row>
    <row r="419" ht="15.75" customHeight="1">
      <c r="A419" s="94"/>
      <c r="B419" s="94"/>
      <c r="C419" s="94"/>
      <c r="D419" s="81"/>
      <c r="E419" s="94"/>
      <c r="F419" s="94"/>
      <c r="H419" s="81"/>
    </row>
    <row r="420" ht="15.75" customHeight="1">
      <c r="A420" s="94"/>
      <c r="B420" s="94"/>
      <c r="C420" s="94"/>
      <c r="D420" s="81"/>
      <c r="E420" s="94"/>
      <c r="F420" s="94"/>
      <c r="H420" s="81"/>
    </row>
    <row r="421" ht="15.75" customHeight="1">
      <c r="A421" s="94"/>
      <c r="B421" s="94"/>
      <c r="C421" s="94"/>
      <c r="D421" s="81"/>
      <c r="E421" s="94"/>
      <c r="F421" s="94"/>
      <c r="H421" s="81"/>
    </row>
    <row r="422" ht="15.75" customHeight="1">
      <c r="A422" s="94"/>
      <c r="B422" s="94"/>
      <c r="C422" s="94"/>
      <c r="D422" s="81"/>
      <c r="E422" s="94"/>
      <c r="F422" s="94"/>
      <c r="H422" s="81"/>
    </row>
    <row r="423" ht="15.75" customHeight="1">
      <c r="A423" s="94"/>
      <c r="B423" s="94"/>
      <c r="C423" s="94"/>
      <c r="D423" s="81"/>
      <c r="E423" s="94"/>
      <c r="F423" s="94"/>
      <c r="H423" s="81"/>
    </row>
    <row r="424" ht="15.75" customHeight="1">
      <c r="A424" s="94"/>
      <c r="B424" s="94"/>
      <c r="C424" s="94"/>
      <c r="D424" s="81"/>
      <c r="E424" s="94"/>
      <c r="F424" s="94"/>
      <c r="H424" s="81"/>
    </row>
    <row r="425" ht="15.75" customHeight="1">
      <c r="A425" s="94"/>
      <c r="B425" s="94"/>
      <c r="C425" s="94"/>
      <c r="D425" s="81"/>
      <c r="E425" s="94"/>
      <c r="F425" s="94"/>
      <c r="H425" s="81"/>
    </row>
    <row r="426" ht="15.75" customHeight="1">
      <c r="A426" s="94"/>
      <c r="B426" s="94"/>
      <c r="C426" s="94"/>
      <c r="D426" s="81"/>
      <c r="E426" s="94"/>
      <c r="F426" s="94"/>
      <c r="H426" s="81"/>
    </row>
    <row r="427" ht="15.75" customHeight="1">
      <c r="A427" s="94"/>
      <c r="B427" s="94"/>
      <c r="C427" s="94"/>
      <c r="D427" s="81"/>
      <c r="E427" s="94"/>
      <c r="F427" s="94"/>
      <c r="H427" s="81"/>
    </row>
    <row r="428" ht="15.75" customHeight="1">
      <c r="A428" s="94"/>
      <c r="B428" s="94"/>
      <c r="C428" s="94"/>
      <c r="D428" s="81"/>
      <c r="E428" s="94"/>
      <c r="F428" s="94"/>
      <c r="H428" s="81"/>
    </row>
    <row r="429" ht="15.75" customHeight="1">
      <c r="A429" s="94"/>
      <c r="B429" s="94"/>
      <c r="C429" s="94"/>
      <c r="D429" s="81"/>
      <c r="E429" s="94"/>
      <c r="F429" s="94"/>
      <c r="H429" s="81"/>
    </row>
    <row r="430" ht="15.75" customHeight="1">
      <c r="A430" s="94"/>
      <c r="B430" s="94"/>
      <c r="C430" s="94"/>
      <c r="D430" s="81"/>
      <c r="E430" s="94"/>
      <c r="F430" s="94"/>
      <c r="H430" s="81"/>
    </row>
    <row r="431" ht="15.75" customHeight="1">
      <c r="A431" s="94"/>
      <c r="B431" s="94"/>
      <c r="C431" s="94"/>
      <c r="D431" s="81"/>
      <c r="E431" s="94"/>
      <c r="F431" s="94"/>
      <c r="H431" s="81"/>
    </row>
    <row r="432" ht="15.75" customHeight="1">
      <c r="A432" s="94"/>
      <c r="B432" s="94"/>
      <c r="C432" s="94"/>
      <c r="D432" s="81"/>
      <c r="E432" s="94"/>
      <c r="F432" s="94"/>
      <c r="H432" s="81"/>
    </row>
    <row r="433" ht="15.75" customHeight="1">
      <c r="A433" s="94"/>
      <c r="B433" s="94"/>
      <c r="C433" s="94"/>
      <c r="D433" s="81"/>
      <c r="E433" s="94"/>
      <c r="F433" s="94"/>
      <c r="H433" s="81"/>
    </row>
    <row r="434" ht="15.75" customHeight="1">
      <c r="A434" s="94"/>
      <c r="B434" s="94"/>
      <c r="C434" s="94"/>
      <c r="D434" s="81"/>
      <c r="E434" s="94"/>
      <c r="F434" s="94"/>
      <c r="H434" s="81"/>
    </row>
    <row r="435" ht="15.75" customHeight="1">
      <c r="A435" s="94"/>
      <c r="B435" s="94"/>
      <c r="C435" s="94"/>
      <c r="D435" s="81"/>
      <c r="E435" s="94"/>
      <c r="F435" s="94"/>
      <c r="H435" s="81"/>
    </row>
    <row r="436" ht="15.75" customHeight="1">
      <c r="A436" s="94"/>
      <c r="B436" s="94"/>
      <c r="C436" s="94"/>
      <c r="D436" s="81"/>
      <c r="E436" s="94"/>
      <c r="F436" s="94"/>
      <c r="H436" s="81"/>
    </row>
    <row r="437" ht="15.75" customHeight="1">
      <c r="A437" s="94"/>
      <c r="B437" s="94"/>
      <c r="C437" s="94"/>
      <c r="D437" s="81"/>
      <c r="E437" s="94"/>
      <c r="F437" s="94"/>
      <c r="H437" s="81"/>
    </row>
    <row r="438" ht="15.75" customHeight="1">
      <c r="A438" s="94"/>
      <c r="B438" s="94"/>
      <c r="C438" s="94"/>
      <c r="D438" s="81"/>
      <c r="E438" s="94"/>
      <c r="F438" s="94"/>
      <c r="H438" s="81"/>
    </row>
    <row r="439" ht="15.75" customHeight="1">
      <c r="A439" s="94"/>
      <c r="B439" s="94"/>
      <c r="C439" s="94"/>
      <c r="D439" s="81"/>
      <c r="E439" s="94"/>
      <c r="F439" s="94"/>
      <c r="H439" s="81"/>
    </row>
    <row r="440" ht="15.75" customHeight="1">
      <c r="A440" s="94"/>
      <c r="B440" s="94"/>
      <c r="C440" s="94"/>
      <c r="D440" s="81"/>
      <c r="E440" s="94"/>
      <c r="F440" s="94"/>
      <c r="H440" s="81"/>
    </row>
    <row r="441" ht="15.75" customHeight="1">
      <c r="A441" s="94"/>
      <c r="B441" s="94"/>
      <c r="C441" s="94"/>
      <c r="D441" s="81"/>
      <c r="E441" s="94"/>
      <c r="F441" s="94"/>
      <c r="H441" s="81"/>
    </row>
    <row r="442" ht="15.75" customHeight="1">
      <c r="A442" s="94"/>
      <c r="B442" s="94"/>
      <c r="C442" s="94"/>
      <c r="D442" s="81"/>
      <c r="E442" s="94"/>
      <c r="F442" s="94"/>
      <c r="H442" s="81"/>
    </row>
    <row r="443" ht="15.75" customHeight="1">
      <c r="A443" s="94"/>
      <c r="B443" s="94"/>
      <c r="C443" s="94"/>
      <c r="D443" s="81"/>
      <c r="E443" s="94"/>
      <c r="F443" s="94"/>
      <c r="H443" s="81"/>
    </row>
    <row r="444" ht="15.75" customHeight="1">
      <c r="A444" s="94"/>
      <c r="B444" s="94"/>
      <c r="C444" s="94"/>
      <c r="D444" s="81"/>
      <c r="E444" s="94"/>
      <c r="F444" s="94"/>
      <c r="H444" s="81"/>
    </row>
    <row r="445" ht="15.75" customHeight="1">
      <c r="A445" s="94"/>
      <c r="B445" s="94"/>
      <c r="C445" s="94"/>
      <c r="D445" s="81"/>
      <c r="E445" s="94"/>
      <c r="F445" s="94"/>
      <c r="H445" s="81"/>
    </row>
    <row r="446" ht="15.75" customHeight="1">
      <c r="A446" s="94"/>
      <c r="B446" s="94"/>
      <c r="C446" s="94"/>
      <c r="D446" s="81"/>
      <c r="E446" s="94"/>
      <c r="F446" s="94"/>
      <c r="H446" s="81"/>
    </row>
    <row r="447" ht="15.75" customHeight="1">
      <c r="A447" s="94"/>
      <c r="B447" s="94"/>
      <c r="C447" s="94"/>
      <c r="D447" s="81"/>
      <c r="E447" s="94"/>
      <c r="F447" s="94"/>
      <c r="H447" s="81"/>
    </row>
    <row r="448" ht="15.75" customHeight="1">
      <c r="A448" s="94"/>
      <c r="B448" s="94"/>
      <c r="C448" s="94"/>
      <c r="D448" s="81"/>
      <c r="E448" s="94"/>
      <c r="F448" s="94"/>
      <c r="H448" s="81"/>
    </row>
    <row r="449" ht="15.75" customHeight="1">
      <c r="A449" s="94"/>
      <c r="B449" s="94"/>
      <c r="C449" s="94"/>
      <c r="D449" s="81"/>
      <c r="E449" s="94"/>
      <c r="F449" s="94"/>
      <c r="H449" s="81"/>
    </row>
    <row r="450" ht="15.75" customHeight="1">
      <c r="A450" s="94"/>
      <c r="B450" s="94"/>
      <c r="C450" s="94"/>
      <c r="D450" s="81"/>
      <c r="E450" s="94"/>
      <c r="F450" s="94"/>
      <c r="H450" s="81"/>
    </row>
    <row r="451" ht="15.75" customHeight="1">
      <c r="A451" s="94"/>
      <c r="B451" s="94"/>
      <c r="C451" s="94"/>
      <c r="D451" s="81"/>
      <c r="E451" s="94"/>
      <c r="F451" s="94"/>
      <c r="H451" s="81"/>
    </row>
    <row r="452" ht="15.75" customHeight="1">
      <c r="A452" s="94"/>
      <c r="B452" s="94"/>
      <c r="C452" s="94"/>
      <c r="D452" s="81"/>
      <c r="E452" s="94"/>
      <c r="F452" s="94"/>
      <c r="H452" s="81"/>
    </row>
    <row r="453" ht="15.75" customHeight="1">
      <c r="A453" s="94"/>
      <c r="B453" s="94"/>
      <c r="C453" s="94"/>
      <c r="D453" s="81"/>
      <c r="E453" s="94"/>
      <c r="F453" s="94"/>
      <c r="H453" s="81"/>
    </row>
    <row r="454" ht="15.75" customHeight="1">
      <c r="A454" s="94"/>
      <c r="B454" s="94"/>
      <c r="C454" s="94"/>
      <c r="D454" s="81"/>
      <c r="E454" s="94"/>
      <c r="F454" s="94"/>
      <c r="H454" s="81"/>
    </row>
    <row r="455" ht="15.75" customHeight="1">
      <c r="A455" s="94"/>
      <c r="B455" s="94"/>
      <c r="C455" s="94"/>
      <c r="D455" s="81"/>
      <c r="E455" s="94"/>
      <c r="F455" s="94"/>
      <c r="H455" s="81"/>
    </row>
    <row r="456" ht="15.75" customHeight="1">
      <c r="A456" s="94"/>
      <c r="B456" s="94"/>
      <c r="C456" s="94"/>
      <c r="D456" s="81"/>
      <c r="E456" s="94"/>
      <c r="F456" s="94"/>
      <c r="H456" s="81"/>
    </row>
    <row r="457" ht="15.75" customHeight="1">
      <c r="A457" s="94"/>
      <c r="B457" s="94"/>
      <c r="C457" s="94"/>
      <c r="D457" s="81"/>
      <c r="E457" s="94"/>
      <c r="F457" s="94"/>
      <c r="H457" s="81"/>
    </row>
    <row r="458" ht="15.75" customHeight="1">
      <c r="A458" s="94"/>
      <c r="B458" s="94"/>
      <c r="C458" s="94"/>
      <c r="D458" s="81"/>
      <c r="E458" s="94"/>
      <c r="F458" s="94"/>
      <c r="H458" s="81"/>
    </row>
    <row r="459" ht="15.75" customHeight="1">
      <c r="A459" s="94"/>
      <c r="B459" s="94"/>
      <c r="C459" s="94"/>
      <c r="D459" s="81"/>
      <c r="E459" s="94"/>
      <c r="F459" s="94"/>
      <c r="H459" s="81"/>
    </row>
    <row r="460" ht="15.75" customHeight="1">
      <c r="A460" s="94"/>
      <c r="B460" s="94"/>
      <c r="C460" s="94"/>
      <c r="D460" s="81"/>
      <c r="E460" s="94"/>
      <c r="F460" s="94"/>
      <c r="H460" s="81"/>
    </row>
    <row r="461" ht="15.75" customHeight="1">
      <c r="A461" s="94"/>
      <c r="B461" s="94"/>
      <c r="C461" s="94"/>
      <c r="D461" s="81"/>
      <c r="E461" s="94"/>
      <c r="F461" s="94"/>
      <c r="H461" s="81"/>
    </row>
    <row r="462" ht="15.75" customHeight="1">
      <c r="A462" s="94"/>
      <c r="B462" s="94"/>
      <c r="C462" s="94"/>
      <c r="D462" s="81"/>
      <c r="E462" s="94"/>
      <c r="F462" s="94"/>
      <c r="H462" s="81"/>
    </row>
    <row r="463" ht="15.75" customHeight="1">
      <c r="A463" s="94"/>
      <c r="B463" s="94"/>
      <c r="C463" s="94"/>
      <c r="D463" s="81"/>
      <c r="E463" s="94"/>
      <c r="F463" s="94"/>
      <c r="H463" s="81"/>
    </row>
    <row r="464" ht="15.75" customHeight="1">
      <c r="A464" s="94"/>
      <c r="B464" s="94"/>
      <c r="C464" s="94"/>
      <c r="D464" s="81"/>
      <c r="E464" s="94"/>
      <c r="F464" s="94"/>
      <c r="H464" s="81"/>
    </row>
    <row r="465" ht="15.75" customHeight="1">
      <c r="A465" s="94"/>
      <c r="B465" s="94"/>
      <c r="C465" s="94"/>
      <c r="D465" s="81"/>
      <c r="E465" s="94"/>
      <c r="F465" s="94"/>
      <c r="H465" s="81"/>
    </row>
    <row r="466" ht="15.75" customHeight="1">
      <c r="A466" s="94"/>
      <c r="B466" s="94"/>
      <c r="C466" s="94"/>
      <c r="D466" s="81"/>
      <c r="E466" s="94"/>
      <c r="F466" s="94"/>
      <c r="H466" s="81"/>
    </row>
    <row r="467" ht="15.75" customHeight="1">
      <c r="A467" s="94"/>
      <c r="B467" s="94"/>
      <c r="C467" s="94"/>
      <c r="D467" s="81"/>
      <c r="E467" s="94"/>
      <c r="F467" s="94"/>
      <c r="H467" s="81"/>
    </row>
    <row r="468" ht="15.75" customHeight="1">
      <c r="A468" s="94"/>
      <c r="B468" s="94"/>
      <c r="C468" s="94"/>
      <c r="D468" s="81"/>
      <c r="E468" s="94"/>
      <c r="F468" s="94"/>
      <c r="H468" s="81"/>
    </row>
    <row r="469" ht="15.75" customHeight="1">
      <c r="A469" s="94"/>
      <c r="B469" s="94"/>
      <c r="C469" s="94"/>
      <c r="D469" s="81"/>
      <c r="E469" s="94"/>
      <c r="F469" s="94"/>
      <c r="H469" s="81"/>
    </row>
    <row r="470" ht="15.75" customHeight="1">
      <c r="A470" s="94"/>
      <c r="B470" s="94"/>
      <c r="C470" s="94"/>
      <c r="D470" s="81"/>
      <c r="E470" s="94"/>
      <c r="F470" s="94"/>
      <c r="H470" s="81"/>
    </row>
    <row r="471" ht="15.75" customHeight="1">
      <c r="A471" s="94"/>
      <c r="B471" s="94"/>
      <c r="C471" s="94"/>
      <c r="D471" s="81"/>
      <c r="E471" s="94"/>
      <c r="F471" s="94"/>
      <c r="H471" s="81"/>
    </row>
    <row r="472" ht="15.75" customHeight="1">
      <c r="A472" s="94"/>
      <c r="B472" s="94"/>
      <c r="C472" s="94"/>
      <c r="D472" s="81"/>
      <c r="E472" s="94"/>
      <c r="F472" s="94"/>
      <c r="H472" s="81"/>
    </row>
    <row r="473" ht="15.75" customHeight="1">
      <c r="A473" s="94"/>
      <c r="B473" s="94"/>
      <c r="C473" s="94"/>
      <c r="D473" s="81"/>
      <c r="E473" s="94"/>
      <c r="F473" s="94"/>
      <c r="H473" s="81"/>
    </row>
    <row r="474" ht="15.75" customHeight="1">
      <c r="A474" s="94"/>
      <c r="B474" s="94"/>
      <c r="C474" s="94"/>
      <c r="D474" s="81"/>
      <c r="E474" s="94"/>
      <c r="F474" s="94"/>
      <c r="H474" s="81"/>
    </row>
    <row r="475" ht="15.75" customHeight="1">
      <c r="A475" s="94"/>
      <c r="B475" s="94"/>
      <c r="C475" s="94"/>
      <c r="D475" s="81"/>
      <c r="E475" s="94"/>
      <c r="F475" s="94"/>
      <c r="H475" s="81"/>
    </row>
    <row r="476" ht="15.75" customHeight="1">
      <c r="A476" s="94"/>
      <c r="B476" s="94"/>
      <c r="C476" s="94"/>
      <c r="D476" s="81"/>
      <c r="E476" s="94"/>
      <c r="F476" s="94"/>
      <c r="H476" s="81"/>
    </row>
    <row r="477" ht="15.75" customHeight="1">
      <c r="A477" s="94"/>
      <c r="B477" s="94"/>
      <c r="C477" s="94"/>
      <c r="D477" s="81"/>
      <c r="E477" s="94"/>
      <c r="F477" s="94"/>
      <c r="H477" s="81"/>
    </row>
    <row r="478" ht="15.75" customHeight="1">
      <c r="A478" s="94"/>
      <c r="B478" s="94"/>
      <c r="C478" s="94"/>
      <c r="D478" s="81"/>
      <c r="E478" s="94"/>
      <c r="F478" s="94"/>
      <c r="H478" s="81"/>
    </row>
    <row r="479" ht="15.75" customHeight="1">
      <c r="A479" s="94"/>
      <c r="B479" s="94"/>
      <c r="C479" s="94"/>
      <c r="D479" s="81"/>
      <c r="E479" s="94"/>
      <c r="F479" s="94"/>
      <c r="H479" s="81"/>
    </row>
    <row r="480" ht="15.75" customHeight="1">
      <c r="A480" s="94"/>
      <c r="B480" s="94"/>
      <c r="C480" s="94"/>
      <c r="D480" s="81"/>
      <c r="E480" s="94"/>
      <c r="F480" s="94"/>
      <c r="H480" s="81"/>
    </row>
    <row r="481" ht="15.75" customHeight="1">
      <c r="A481" s="94"/>
      <c r="B481" s="94"/>
      <c r="C481" s="94"/>
      <c r="D481" s="81"/>
      <c r="E481" s="94"/>
      <c r="F481" s="94"/>
      <c r="H481" s="81"/>
    </row>
    <row r="482" ht="15.75" customHeight="1">
      <c r="A482" s="94"/>
      <c r="B482" s="94"/>
      <c r="C482" s="94"/>
      <c r="D482" s="81"/>
      <c r="E482" s="94"/>
      <c r="F482" s="94"/>
      <c r="H482" s="81"/>
    </row>
    <row r="483" ht="15.75" customHeight="1">
      <c r="A483" s="94"/>
      <c r="B483" s="94"/>
      <c r="C483" s="94"/>
      <c r="D483" s="81"/>
      <c r="E483" s="94"/>
      <c r="F483" s="94"/>
      <c r="H483" s="81"/>
    </row>
    <row r="484" ht="15.75" customHeight="1">
      <c r="A484" s="94"/>
      <c r="B484" s="94"/>
      <c r="C484" s="94"/>
      <c r="D484" s="81"/>
      <c r="E484" s="94"/>
      <c r="F484" s="94"/>
      <c r="H484" s="81"/>
    </row>
    <row r="485" ht="15.75" customHeight="1">
      <c r="A485" s="94"/>
      <c r="B485" s="94"/>
      <c r="C485" s="94"/>
      <c r="D485" s="81"/>
      <c r="E485" s="94"/>
      <c r="F485" s="94"/>
      <c r="H485" s="81"/>
    </row>
    <row r="486" ht="15.75" customHeight="1">
      <c r="A486" s="94"/>
      <c r="B486" s="94"/>
      <c r="C486" s="94"/>
      <c r="D486" s="81"/>
      <c r="E486" s="94"/>
      <c r="F486" s="94"/>
      <c r="H486" s="81"/>
    </row>
    <row r="487" ht="15.75" customHeight="1">
      <c r="A487" s="94"/>
      <c r="B487" s="94"/>
      <c r="C487" s="94"/>
      <c r="D487" s="81"/>
      <c r="E487" s="94"/>
      <c r="F487" s="94"/>
      <c r="H487" s="81"/>
    </row>
    <row r="488" ht="15.75" customHeight="1">
      <c r="A488" s="94"/>
      <c r="B488" s="94"/>
      <c r="C488" s="94"/>
      <c r="D488" s="81"/>
      <c r="E488" s="94"/>
      <c r="F488" s="94"/>
      <c r="H488" s="81"/>
    </row>
    <row r="489" ht="15.75" customHeight="1">
      <c r="A489" s="94"/>
      <c r="B489" s="94"/>
      <c r="C489" s="94"/>
      <c r="D489" s="81"/>
      <c r="E489" s="94"/>
      <c r="F489" s="94"/>
      <c r="H489" s="81"/>
    </row>
    <row r="490" ht="15.75" customHeight="1">
      <c r="A490" s="94"/>
      <c r="B490" s="94"/>
      <c r="C490" s="94"/>
      <c r="D490" s="81"/>
      <c r="E490" s="94"/>
      <c r="F490" s="94"/>
      <c r="H490" s="81"/>
    </row>
    <row r="491" ht="15.75" customHeight="1">
      <c r="A491" s="94"/>
      <c r="B491" s="94"/>
      <c r="C491" s="94"/>
      <c r="D491" s="81"/>
      <c r="E491" s="94"/>
      <c r="F491" s="94"/>
      <c r="H491" s="81"/>
    </row>
    <row r="492" ht="15.75" customHeight="1">
      <c r="A492" s="94"/>
      <c r="B492" s="94"/>
      <c r="C492" s="94"/>
      <c r="D492" s="81"/>
      <c r="E492" s="94"/>
      <c r="F492" s="94"/>
      <c r="H492" s="81"/>
    </row>
    <row r="493" ht="15.75" customHeight="1">
      <c r="A493" s="94"/>
      <c r="B493" s="94"/>
      <c r="C493" s="94"/>
      <c r="D493" s="81"/>
      <c r="E493" s="94"/>
      <c r="F493" s="94"/>
      <c r="H493" s="81"/>
    </row>
    <row r="494" ht="15.75" customHeight="1">
      <c r="A494" s="94"/>
      <c r="B494" s="94"/>
      <c r="C494" s="94"/>
      <c r="D494" s="81"/>
      <c r="E494" s="94"/>
      <c r="F494" s="94"/>
      <c r="H494" s="81"/>
    </row>
    <row r="495" ht="15.75" customHeight="1">
      <c r="A495" s="94"/>
      <c r="B495" s="94"/>
      <c r="C495" s="94"/>
      <c r="D495" s="81"/>
      <c r="E495" s="94"/>
      <c r="F495" s="94"/>
      <c r="H495" s="81"/>
    </row>
    <row r="496" ht="15.75" customHeight="1">
      <c r="A496" s="94"/>
      <c r="B496" s="94"/>
      <c r="C496" s="94"/>
      <c r="D496" s="81"/>
      <c r="E496" s="94"/>
      <c r="F496" s="94"/>
      <c r="H496" s="81"/>
    </row>
    <row r="497" ht="15.75" customHeight="1">
      <c r="A497" s="94"/>
      <c r="B497" s="94"/>
      <c r="C497" s="94"/>
      <c r="D497" s="81"/>
      <c r="E497" s="94"/>
      <c r="F497" s="94"/>
      <c r="H497" s="81"/>
    </row>
    <row r="498" ht="15.75" customHeight="1">
      <c r="A498" s="94"/>
      <c r="B498" s="94"/>
      <c r="C498" s="94"/>
      <c r="D498" s="81"/>
      <c r="E498" s="94"/>
      <c r="F498" s="94"/>
      <c r="H498" s="81"/>
    </row>
    <row r="499" ht="15.75" customHeight="1">
      <c r="A499" s="94"/>
      <c r="B499" s="94"/>
      <c r="C499" s="94"/>
      <c r="D499" s="81"/>
      <c r="E499" s="94"/>
      <c r="F499" s="94"/>
      <c r="H499" s="81"/>
    </row>
    <row r="500" ht="15.75" customHeight="1">
      <c r="A500" s="94"/>
      <c r="B500" s="94"/>
      <c r="C500" s="94"/>
      <c r="D500" s="81"/>
      <c r="E500" s="94"/>
      <c r="F500" s="94"/>
      <c r="H500" s="81"/>
    </row>
    <row r="501" ht="15.75" customHeight="1">
      <c r="A501" s="94"/>
      <c r="B501" s="94"/>
      <c r="C501" s="94"/>
      <c r="D501" s="81"/>
      <c r="E501" s="94"/>
      <c r="F501" s="94"/>
      <c r="H501" s="81"/>
    </row>
    <row r="502" ht="15.75" customHeight="1">
      <c r="A502" s="94"/>
      <c r="B502" s="94"/>
      <c r="C502" s="94"/>
      <c r="D502" s="81"/>
      <c r="E502" s="94"/>
      <c r="F502" s="94"/>
      <c r="H502" s="81"/>
    </row>
    <row r="503" ht="15.75" customHeight="1">
      <c r="A503" s="94"/>
      <c r="B503" s="94"/>
      <c r="C503" s="94"/>
      <c r="D503" s="81"/>
      <c r="E503" s="94"/>
      <c r="F503" s="94"/>
      <c r="H503" s="81"/>
    </row>
    <row r="504" ht="15.75" customHeight="1">
      <c r="A504" s="94"/>
      <c r="B504" s="94"/>
      <c r="C504" s="94"/>
      <c r="D504" s="81"/>
      <c r="E504" s="94"/>
      <c r="F504" s="94"/>
      <c r="H504" s="81"/>
    </row>
    <row r="505" ht="15.75" customHeight="1">
      <c r="A505" s="94"/>
      <c r="B505" s="94"/>
      <c r="C505" s="94"/>
      <c r="D505" s="81"/>
      <c r="E505" s="94"/>
      <c r="F505" s="94"/>
      <c r="H505" s="81"/>
    </row>
    <row r="506" ht="15.75" customHeight="1">
      <c r="A506" s="94"/>
      <c r="B506" s="94"/>
      <c r="C506" s="94"/>
      <c r="D506" s="81"/>
      <c r="E506" s="94"/>
      <c r="F506" s="94"/>
      <c r="H506" s="81"/>
    </row>
    <row r="507" ht="15.75" customHeight="1">
      <c r="A507" s="94"/>
      <c r="B507" s="94"/>
      <c r="C507" s="94"/>
      <c r="D507" s="81"/>
      <c r="E507" s="94"/>
      <c r="F507" s="94"/>
      <c r="H507" s="81"/>
    </row>
    <row r="508" ht="15.75" customHeight="1">
      <c r="A508" s="94"/>
      <c r="B508" s="94"/>
      <c r="C508" s="94"/>
      <c r="D508" s="81"/>
      <c r="E508" s="94"/>
      <c r="F508" s="94"/>
      <c r="H508" s="81"/>
    </row>
    <row r="509" ht="15.75" customHeight="1">
      <c r="A509" s="94"/>
      <c r="B509" s="94"/>
      <c r="C509" s="94"/>
      <c r="D509" s="81"/>
      <c r="E509" s="94"/>
      <c r="F509" s="94"/>
      <c r="H509" s="81"/>
    </row>
    <row r="510" ht="15.75" customHeight="1">
      <c r="A510" s="94"/>
      <c r="B510" s="94"/>
      <c r="C510" s="94"/>
      <c r="D510" s="81"/>
      <c r="E510" s="94"/>
      <c r="F510" s="94"/>
      <c r="H510" s="81"/>
    </row>
    <row r="511" ht="15.75" customHeight="1">
      <c r="A511" s="94"/>
      <c r="B511" s="94"/>
      <c r="C511" s="94"/>
      <c r="D511" s="81"/>
      <c r="E511" s="94"/>
      <c r="F511" s="94"/>
      <c r="H511" s="81"/>
    </row>
    <row r="512" ht="15.75" customHeight="1">
      <c r="A512" s="94"/>
      <c r="B512" s="94"/>
      <c r="C512" s="94"/>
      <c r="D512" s="81"/>
      <c r="E512" s="94"/>
      <c r="F512" s="94"/>
      <c r="H512" s="81"/>
    </row>
    <row r="513" ht="15.75" customHeight="1">
      <c r="A513" s="94"/>
      <c r="B513" s="94"/>
      <c r="C513" s="94"/>
      <c r="D513" s="81"/>
      <c r="E513" s="94"/>
      <c r="F513" s="94"/>
      <c r="H513" s="81"/>
    </row>
    <row r="514" ht="15.75" customHeight="1">
      <c r="A514" s="94"/>
      <c r="B514" s="94"/>
      <c r="C514" s="94"/>
      <c r="D514" s="81"/>
      <c r="E514" s="94"/>
      <c r="F514" s="94"/>
      <c r="H514" s="81"/>
    </row>
    <row r="515" ht="15.75" customHeight="1">
      <c r="A515" s="94"/>
      <c r="B515" s="94"/>
      <c r="C515" s="94"/>
      <c r="D515" s="81"/>
      <c r="E515" s="94"/>
      <c r="F515" s="94"/>
      <c r="H515" s="81"/>
    </row>
    <row r="516" ht="15.75" customHeight="1">
      <c r="A516" s="94"/>
      <c r="B516" s="94"/>
      <c r="C516" s="94"/>
      <c r="D516" s="81"/>
      <c r="E516" s="94"/>
      <c r="F516" s="94"/>
      <c r="H516" s="81"/>
    </row>
    <row r="517" ht="15.75" customHeight="1">
      <c r="A517" s="94"/>
      <c r="B517" s="94"/>
      <c r="C517" s="94"/>
      <c r="D517" s="81"/>
      <c r="E517" s="94"/>
      <c r="F517" s="94"/>
      <c r="H517" s="81"/>
    </row>
    <row r="518" ht="15.75" customHeight="1">
      <c r="A518" s="94"/>
      <c r="B518" s="94"/>
      <c r="C518" s="94"/>
      <c r="D518" s="81"/>
      <c r="E518" s="94"/>
      <c r="F518" s="94"/>
      <c r="H518" s="81"/>
    </row>
    <row r="519" ht="15.75" customHeight="1">
      <c r="A519" s="94"/>
      <c r="B519" s="94"/>
      <c r="C519" s="94"/>
      <c r="D519" s="81"/>
      <c r="E519" s="94"/>
      <c r="F519" s="94"/>
      <c r="H519" s="81"/>
    </row>
    <row r="520" ht="15.75" customHeight="1">
      <c r="A520" s="94"/>
      <c r="B520" s="94"/>
      <c r="C520" s="94"/>
      <c r="D520" s="81"/>
      <c r="E520" s="94"/>
      <c r="F520" s="94"/>
      <c r="H520" s="81"/>
    </row>
    <row r="521" ht="15.75" customHeight="1">
      <c r="A521" s="94"/>
      <c r="B521" s="94"/>
      <c r="C521" s="94"/>
      <c r="D521" s="81"/>
      <c r="E521" s="94"/>
      <c r="F521" s="94"/>
      <c r="H521" s="81"/>
    </row>
    <row r="522" ht="15.75" customHeight="1">
      <c r="A522" s="94"/>
      <c r="B522" s="94"/>
      <c r="C522" s="94"/>
      <c r="D522" s="81"/>
      <c r="E522" s="94"/>
      <c r="F522" s="94"/>
      <c r="H522" s="81"/>
    </row>
    <row r="523" ht="15.75" customHeight="1">
      <c r="A523" s="94"/>
      <c r="B523" s="94"/>
      <c r="C523" s="94"/>
      <c r="D523" s="81"/>
      <c r="E523" s="94"/>
      <c r="F523" s="94"/>
      <c r="H523" s="81"/>
    </row>
    <row r="524" ht="15.75" customHeight="1">
      <c r="A524" s="94"/>
      <c r="B524" s="94"/>
      <c r="C524" s="94"/>
      <c r="D524" s="81"/>
      <c r="E524" s="94"/>
      <c r="F524" s="94"/>
      <c r="H524" s="81"/>
    </row>
    <row r="525" ht="15.75" customHeight="1">
      <c r="A525" s="94"/>
      <c r="B525" s="94"/>
      <c r="C525" s="94"/>
      <c r="D525" s="81"/>
      <c r="E525" s="94"/>
      <c r="F525" s="94"/>
      <c r="H525" s="81"/>
    </row>
    <row r="526" ht="15.75" customHeight="1">
      <c r="A526" s="94"/>
      <c r="B526" s="94"/>
      <c r="C526" s="94"/>
      <c r="D526" s="81"/>
      <c r="E526" s="94"/>
      <c r="F526" s="94"/>
      <c r="H526" s="81"/>
    </row>
    <row r="527" ht="15.75" customHeight="1">
      <c r="A527" s="94"/>
      <c r="B527" s="94"/>
      <c r="C527" s="94"/>
      <c r="D527" s="81"/>
      <c r="E527" s="94"/>
      <c r="F527" s="94"/>
      <c r="H527" s="81"/>
    </row>
    <row r="528" ht="15.75" customHeight="1">
      <c r="A528" s="94"/>
      <c r="B528" s="94"/>
      <c r="C528" s="94"/>
      <c r="D528" s="81"/>
      <c r="E528" s="94"/>
      <c r="F528" s="94"/>
      <c r="H528" s="81"/>
    </row>
    <row r="529" ht="15.75" customHeight="1">
      <c r="A529" s="94"/>
      <c r="B529" s="94"/>
      <c r="C529" s="94"/>
      <c r="D529" s="81"/>
      <c r="E529" s="94"/>
      <c r="F529" s="94"/>
      <c r="H529" s="81"/>
    </row>
    <row r="530" ht="15.75" customHeight="1">
      <c r="A530" s="94"/>
      <c r="B530" s="94"/>
      <c r="C530" s="94"/>
      <c r="D530" s="81"/>
      <c r="E530" s="94"/>
      <c r="F530" s="94"/>
      <c r="H530" s="81"/>
    </row>
    <row r="531" ht="15.75" customHeight="1">
      <c r="A531" s="94"/>
      <c r="B531" s="94"/>
      <c r="C531" s="94"/>
      <c r="D531" s="81"/>
      <c r="E531" s="94"/>
      <c r="F531" s="94"/>
      <c r="H531" s="81"/>
    </row>
    <row r="532" ht="15.75" customHeight="1">
      <c r="A532" s="94"/>
      <c r="B532" s="94"/>
      <c r="C532" s="94"/>
      <c r="D532" s="81"/>
      <c r="E532" s="94"/>
      <c r="F532" s="94"/>
      <c r="H532" s="81"/>
    </row>
    <row r="533" ht="15.75" customHeight="1">
      <c r="A533" s="94"/>
      <c r="B533" s="94"/>
      <c r="C533" s="94"/>
      <c r="D533" s="81"/>
      <c r="E533" s="94"/>
      <c r="F533" s="94"/>
      <c r="H533" s="81"/>
    </row>
    <row r="534" ht="15.75" customHeight="1">
      <c r="A534" s="94"/>
      <c r="B534" s="94"/>
      <c r="C534" s="94"/>
      <c r="D534" s="81"/>
      <c r="E534" s="94"/>
      <c r="F534" s="94"/>
      <c r="H534" s="81"/>
    </row>
    <row r="535" ht="15.75" customHeight="1">
      <c r="A535" s="94"/>
      <c r="B535" s="94"/>
      <c r="C535" s="94"/>
      <c r="D535" s="81"/>
      <c r="E535" s="94"/>
      <c r="F535" s="94"/>
      <c r="H535" s="81"/>
    </row>
    <row r="536" ht="15.75" customHeight="1">
      <c r="A536" s="94"/>
      <c r="B536" s="94"/>
      <c r="C536" s="94"/>
      <c r="D536" s="81"/>
      <c r="E536" s="94"/>
      <c r="F536" s="94"/>
      <c r="H536" s="81"/>
    </row>
    <row r="537" ht="15.75" customHeight="1">
      <c r="A537" s="94"/>
      <c r="B537" s="94"/>
      <c r="C537" s="94"/>
      <c r="D537" s="81"/>
      <c r="E537" s="94"/>
      <c r="F537" s="94"/>
      <c r="H537" s="81"/>
    </row>
    <row r="538" ht="15.75" customHeight="1">
      <c r="A538" s="94"/>
      <c r="B538" s="94"/>
      <c r="C538" s="94"/>
      <c r="D538" s="81"/>
      <c r="E538" s="94"/>
      <c r="F538" s="94"/>
      <c r="H538" s="81"/>
    </row>
    <row r="539" ht="15.75" customHeight="1">
      <c r="A539" s="94"/>
      <c r="B539" s="94"/>
      <c r="C539" s="94"/>
      <c r="D539" s="81"/>
      <c r="E539" s="94"/>
      <c r="F539" s="94"/>
      <c r="H539" s="81"/>
    </row>
    <row r="540" ht="15.75" customHeight="1">
      <c r="A540" s="94"/>
      <c r="B540" s="94"/>
      <c r="C540" s="94"/>
      <c r="D540" s="81"/>
      <c r="E540" s="94"/>
      <c r="F540" s="94"/>
      <c r="H540" s="81"/>
    </row>
    <row r="541" ht="15.75" customHeight="1">
      <c r="A541" s="94"/>
      <c r="B541" s="94"/>
      <c r="C541" s="94"/>
      <c r="D541" s="81"/>
      <c r="E541" s="94"/>
      <c r="F541" s="94"/>
      <c r="H541" s="81"/>
    </row>
    <row r="542" ht="15.75" customHeight="1">
      <c r="A542" s="94"/>
      <c r="B542" s="94"/>
      <c r="C542" s="94"/>
      <c r="D542" s="81"/>
      <c r="E542" s="94"/>
      <c r="F542" s="94"/>
      <c r="H542" s="81"/>
    </row>
    <row r="543" ht="15.75" customHeight="1">
      <c r="A543" s="94"/>
      <c r="B543" s="94"/>
      <c r="C543" s="94"/>
      <c r="D543" s="81"/>
      <c r="E543" s="94"/>
      <c r="F543" s="94"/>
      <c r="H543" s="81"/>
    </row>
    <row r="544" ht="15.75" customHeight="1">
      <c r="A544" s="94"/>
      <c r="B544" s="94"/>
      <c r="C544" s="94"/>
      <c r="D544" s="81"/>
      <c r="E544" s="94"/>
      <c r="F544" s="94"/>
      <c r="H544" s="81"/>
    </row>
    <row r="545" ht="15.75" customHeight="1">
      <c r="A545" s="94"/>
      <c r="B545" s="94"/>
      <c r="C545" s="94"/>
      <c r="D545" s="81"/>
      <c r="E545" s="94"/>
      <c r="F545" s="94"/>
      <c r="H545" s="81"/>
    </row>
    <row r="546" ht="15.75" customHeight="1">
      <c r="A546" s="94"/>
      <c r="B546" s="94"/>
      <c r="C546" s="94"/>
      <c r="D546" s="81"/>
      <c r="E546" s="94"/>
      <c r="F546" s="94"/>
      <c r="H546" s="81"/>
    </row>
    <row r="547" ht="15.75" customHeight="1">
      <c r="A547" s="94"/>
      <c r="B547" s="94"/>
      <c r="C547" s="94"/>
      <c r="D547" s="81"/>
      <c r="E547" s="94"/>
      <c r="F547" s="94"/>
      <c r="H547" s="81"/>
    </row>
    <row r="548" ht="15.75" customHeight="1">
      <c r="A548" s="94"/>
      <c r="B548" s="94"/>
      <c r="C548" s="94"/>
      <c r="D548" s="81"/>
      <c r="E548" s="94"/>
      <c r="F548" s="94"/>
      <c r="H548" s="81"/>
    </row>
    <row r="549" ht="15.75" customHeight="1">
      <c r="A549" s="94"/>
      <c r="B549" s="94"/>
      <c r="C549" s="94"/>
      <c r="D549" s="81"/>
      <c r="E549" s="94"/>
      <c r="F549" s="94"/>
      <c r="H549" s="81"/>
    </row>
    <row r="550" ht="15.75" customHeight="1">
      <c r="A550" s="94"/>
      <c r="B550" s="94"/>
      <c r="C550" s="94"/>
      <c r="D550" s="81"/>
      <c r="E550" s="94"/>
      <c r="F550" s="94"/>
      <c r="H550" s="81"/>
    </row>
    <row r="551" ht="15.75" customHeight="1">
      <c r="A551" s="94"/>
      <c r="B551" s="94"/>
      <c r="C551" s="94"/>
      <c r="D551" s="81"/>
      <c r="E551" s="94"/>
      <c r="F551" s="94"/>
      <c r="H551" s="81"/>
    </row>
    <row r="552" ht="15.75" customHeight="1">
      <c r="A552" s="94"/>
      <c r="B552" s="94"/>
      <c r="C552" s="94"/>
      <c r="D552" s="81"/>
      <c r="E552" s="94"/>
      <c r="F552" s="94"/>
      <c r="H552" s="81"/>
    </row>
    <row r="553" ht="15.75" customHeight="1">
      <c r="A553" s="94"/>
      <c r="B553" s="94"/>
      <c r="C553" s="94"/>
      <c r="D553" s="81"/>
      <c r="E553" s="94"/>
      <c r="F553" s="94"/>
      <c r="H553" s="81"/>
    </row>
    <row r="554" ht="15.75" customHeight="1">
      <c r="A554" s="94"/>
      <c r="B554" s="94"/>
      <c r="C554" s="94"/>
      <c r="D554" s="81"/>
      <c r="E554" s="94"/>
      <c r="F554" s="94"/>
      <c r="H554" s="81"/>
    </row>
    <row r="555" ht="15.75" customHeight="1">
      <c r="A555" s="94"/>
      <c r="B555" s="94"/>
      <c r="C555" s="94"/>
      <c r="D555" s="81"/>
      <c r="E555" s="94"/>
      <c r="F555" s="94"/>
      <c r="H555" s="81"/>
    </row>
    <row r="556" ht="15.75" customHeight="1">
      <c r="A556" s="94"/>
      <c r="B556" s="94"/>
      <c r="C556" s="94"/>
      <c r="D556" s="81"/>
      <c r="E556" s="94"/>
      <c r="F556" s="94"/>
      <c r="H556" s="81"/>
    </row>
    <row r="557" ht="15.75" customHeight="1">
      <c r="A557" s="94"/>
      <c r="B557" s="94"/>
      <c r="C557" s="94"/>
      <c r="D557" s="81"/>
      <c r="E557" s="94"/>
      <c r="F557" s="94"/>
      <c r="H557" s="81"/>
    </row>
    <row r="558" ht="15.75" customHeight="1">
      <c r="A558" s="94"/>
      <c r="B558" s="94"/>
      <c r="C558" s="94"/>
      <c r="D558" s="81"/>
      <c r="E558" s="94"/>
      <c r="F558" s="94"/>
      <c r="H558" s="81"/>
    </row>
    <row r="559" ht="15.75" customHeight="1">
      <c r="A559" s="94"/>
      <c r="B559" s="94"/>
      <c r="C559" s="94"/>
      <c r="D559" s="81"/>
      <c r="E559" s="94"/>
      <c r="F559" s="94"/>
      <c r="H559" s="81"/>
    </row>
    <row r="560" ht="15.75" customHeight="1">
      <c r="A560" s="94"/>
      <c r="B560" s="94"/>
      <c r="C560" s="94"/>
      <c r="D560" s="81"/>
      <c r="E560" s="94"/>
      <c r="F560" s="94"/>
      <c r="H560" s="81"/>
    </row>
    <row r="561" ht="15.75" customHeight="1">
      <c r="A561" s="94"/>
      <c r="B561" s="94"/>
      <c r="C561" s="94"/>
      <c r="D561" s="81"/>
      <c r="E561" s="94"/>
      <c r="F561" s="94"/>
      <c r="H561" s="81"/>
    </row>
    <row r="562" ht="15.75" customHeight="1">
      <c r="A562" s="94"/>
      <c r="B562" s="94"/>
      <c r="C562" s="94"/>
      <c r="D562" s="81"/>
      <c r="E562" s="94"/>
      <c r="F562" s="94"/>
      <c r="H562" s="81"/>
    </row>
    <row r="563" ht="15.75" customHeight="1">
      <c r="A563" s="94"/>
      <c r="B563" s="94"/>
      <c r="C563" s="94"/>
      <c r="D563" s="81"/>
      <c r="E563" s="94"/>
      <c r="F563" s="94"/>
      <c r="H563" s="81"/>
    </row>
    <row r="564" ht="15.75" customHeight="1">
      <c r="A564" s="94"/>
      <c r="B564" s="94"/>
      <c r="C564" s="94"/>
      <c r="D564" s="81"/>
      <c r="E564" s="94"/>
      <c r="F564" s="94"/>
      <c r="H564" s="81"/>
    </row>
    <row r="565" ht="15.75" customHeight="1">
      <c r="A565" s="94"/>
      <c r="B565" s="94"/>
      <c r="C565" s="94"/>
      <c r="D565" s="81"/>
      <c r="E565" s="94"/>
      <c r="F565" s="94"/>
      <c r="H565" s="81"/>
    </row>
    <row r="566" ht="15.75" customHeight="1">
      <c r="A566" s="94"/>
      <c r="B566" s="94"/>
      <c r="C566" s="94"/>
      <c r="D566" s="81"/>
      <c r="E566" s="94"/>
      <c r="F566" s="94"/>
      <c r="H566" s="81"/>
    </row>
    <row r="567" ht="15.75" customHeight="1">
      <c r="A567" s="94"/>
      <c r="B567" s="94"/>
      <c r="C567" s="94"/>
      <c r="D567" s="81"/>
      <c r="E567" s="94"/>
      <c r="F567" s="94"/>
      <c r="H567" s="81"/>
    </row>
    <row r="568" ht="15.75" customHeight="1">
      <c r="A568" s="94"/>
      <c r="B568" s="94"/>
      <c r="C568" s="94"/>
      <c r="D568" s="81"/>
      <c r="E568" s="94"/>
      <c r="F568" s="94"/>
      <c r="H568" s="81"/>
    </row>
    <row r="569" ht="15.75" customHeight="1">
      <c r="A569" s="94"/>
      <c r="B569" s="94"/>
      <c r="C569" s="94"/>
      <c r="D569" s="81"/>
      <c r="E569" s="94"/>
      <c r="F569" s="94"/>
      <c r="H569" s="81"/>
    </row>
    <row r="570" ht="15.75" customHeight="1">
      <c r="A570" s="94"/>
      <c r="B570" s="94"/>
      <c r="C570" s="94"/>
      <c r="D570" s="81"/>
      <c r="E570" s="94"/>
      <c r="F570" s="94"/>
      <c r="H570" s="81"/>
    </row>
    <row r="571" ht="15.75" customHeight="1">
      <c r="A571" s="94"/>
      <c r="B571" s="94"/>
      <c r="C571" s="94"/>
      <c r="D571" s="81"/>
      <c r="E571" s="94"/>
      <c r="F571" s="94"/>
      <c r="H571" s="81"/>
    </row>
    <row r="572" ht="15.75" customHeight="1">
      <c r="A572" s="94"/>
      <c r="B572" s="94"/>
      <c r="C572" s="94"/>
      <c r="D572" s="81"/>
      <c r="E572" s="94"/>
      <c r="F572" s="94"/>
      <c r="H572" s="81"/>
    </row>
    <row r="573" ht="15.75" customHeight="1">
      <c r="A573" s="94"/>
      <c r="B573" s="94"/>
      <c r="C573" s="94"/>
      <c r="D573" s="81"/>
      <c r="E573" s="94"/>
      <c r="F573" s="94"/>
      <c r="H573" s="81"/>
    </row>
    <row r="574" ht="15.75" customHeight="1">
      <c r="A574" s="94"/>
      <c r="B574" s="94"/>
      <c r="C574" s="94"/>
      <c r="D574" s="81"/>
      <c r="E574" s="94"/>
      <c r="F574" s="94"/>
      <c r="H574" s="81"/>
    </row>
    <row r="575" ht="15.75" customHeight="1">
      <c r="A575" s="94"/>
      <c r="B575" s="94"/>
      <c r="C575" s="94"/>
      <c r="D575" s="81"/>
      <c r="E575" s="94"/>
      <c r="F575" s="94"/>
      <c r="H575" s="81"/>
    </row>
    <row r="576" ht="15.75" customHeight="1">
      <c r="A576" s="94"/>
      <c r="B576" s="94"/>
      <c r="C576" s="94"/>
      <c r="D576" s="81"/>
      <c r="E576" s="94"/>
      <c r="F576" s="94"/>
      <c r="H576" s="81"/>
    </row>
    <row r="577" ht="15.75" customHeight="1">
      <c r="A577" s="94"/>
      <c r="B577" s="94"/>
      <c r="C577" s="94"/>
      <c r="D577" s="81"/>
      <c r="E577" s="94"/>
      <c r="F577" s="94"/>
      <c r="H577" s="81"/>
    </row>
    <row r="578" ht="15.75" customHeight="1">
      <c r="A578" s="94"/>
      <c r="B578" s="94"/>
      <c r="C578" s="94"/>
      <c r="D578" s="81"/>
      <c r="E578" s="94"/>
      <c r="F578" s="94"/>
      <c r="H578" s="81"/>
    </row>
    <row r="579" ht="15.75" customHeight="1">
      <c r="A579" s="94"/>
      <c r="B579" s="94"/>
      <c r="C579" s="94"/>
      <c r="D579" s="81"/>
      <c r="E579" s="94"/>
      <c r="F579" s="94"/>
      <c r="H579" s="81"/>
    </row>
    <row r="580" ht="15.75" customHeight="1">
      <c r="A580" s="94"/>
      <c r="B580" s="94"/>
      <c r="C580" s="94"/>
      <c r="D580" s="81"/>
      <c r="E580" s="94"/>
      <c r="F580" s="94"/>
      <c r="H580" s="81"/>
    </row>
    <row r="581" ht="15.75" customHeight="1">
      <c r="A581" s="94"/>
      <c r="B581" s="94"/>
      <c r="C581" s="94"/>
      <c r="D581" s="81"/>
      <c r="E581" s="94"/>
      <c r="F581" s="94"/>
      <c r="H581" s="81"/>
    </row>
    <row r="582" ht="15.75" customHeight="1">
      <c r="A582" s="94"/>
      <c r="B582" s="94"/>
      <c r="C582" s="94"/>
      <c r="D582" s="81"/>
      <c r="E582" s="94"/>
      <c r="F582" s="94"/>
      <c r="H582" s="81"/>
    </row>
    <row r="583" ht="15.75" customHeight="1">
      <c r="A583" s="94"/>
      <c r="B583" s="94"/>
      <c r="C583" s="94"/>
      <c r="D583" s="81"/>
      <c r="E583" s="94"/>
      <c r="F583" s="94"/>
      <c r="H583" s="81"/>
    </row>
    <row r="584" ht="15.75" customHeight="1">
      <c r="A584" s="94"/>
      <c r="B584" s="94"/>
      <c r="C584" s="94"/>
      <c r="D584" s="81"/>
      <c r="E584" s="94"/>
      <c r="F584" s="94"/>
      <c r="H584" s="81"/>
    </row>
    <row r="585" ht="15.75" customHeight="1">
      <c r="A585" s="94"/>
      <c r="B585" s="94"/>
      <c r="C585" s="94"/>
      <c r="D585" s="81"/>
      <c r="E585" s="94"/>
      <c r="F585" s="94"/>
      <c r="H585" s="81"/>
    </row>
    <row r="586" ht="15.75" customHeight="1">
      <c r="A586" s="94"/>
      <c r="B586" s="94"/>
      <c r="C586" s="94"/>
      <c r="D586" s="81"/>
      <c r="E586" s="94"/>
      <c r="F586" s="94"/>
      <c r="H586" s="81"/>
    </row>
    <row r="587" ht="15.75" customHeight="1">
      <c r="A587" s="94"/>
      <c r="B587" s="94"/>
      <c r="C587" s="94"/>
      <c r="D587" s="81"/>
      <c r="E587" s="94"/>
      <c r="F587" s="94"/>
      <c r="H587" s="81"/>
    </row>
    <row r="588" ht="15.75" customHeight="1">
      <c r="A588" s="94"/>
      <c r="B588" s="94"/>
      <c r="C588" s="94"/>
      <c r="D588" s="81"/>
      <c r="E588" s="94"/>
      <c r="F588" s="94"/>
      <c r="H588" s="81"/>
    </row>
    <row r="589" ht="15.75" customHeight="1">
      <c r="A589" s="94"/>
      <c r="B589" s="94"/>
      <c r="C589" s="94"/>
      <c r="D589" s="81"/>
      <c r="E589" s="94"/>
      <c r="F589" s="94"/>
      <c r="H589" s="81"/>
    </row>
    <row r="590" ht="15.75" customHeight="1">
      <c r="A590" s="94"/>
      <c r="B590" s="94"/>
      <c r="C590" s="94"/>
      <c r="D590" s="81"/>
      <c r="E590" s="94"/>
      <c r="F590" s="94"/>
      <c r="H590" s="81"/>
    </row>
    <row r="591" ht="15.75" customHeight="1">
      <c r="A591" s="94"/>
      <c r="B591" s="94"/>
      <c r="C591" s="94"/>
      <c r="D591" s="81"/>
      <c r="E591" s="94"/>
      <c r="F591" s="94"/>
      <c r="H591" s="81"/>
    </row>
    <row r="592" ht="15.75" customHeight="1">
      <c r="A592" s="94"/>
      <c r="B592" s="94"/>
      <c r="C592" s="94"/>
      <c r="D592" s="81"/>
      <c r="E592" s="94"/>
      <c r="F592" s="94"/>
      <c r="H592" s="81"/>
    </row>
    <row r="593" ht="15.75" customHeight="1">
      <c r="A593" s="94"/>
      <c r="B593" s="94"/>
      <c r="C593" s="94"/>
      <c r="D593" s="81"/>
      <c r="E593" s="94"/>
      <c r="F593" s="94"/>
      <c r="H593" s="81"/>
    </row>
    <row r="594" ht="15.75" customHeight="1">
      <c r="A594" s="94"/>
      <c r="B594" s="94"/>
      <c r="C594" s="94"/>
      <c r="D594" s="81"/>
      <c r="E594" s="94"/>
      <c r="F594" s="94"/>
      <c r="H594" s="81"/>
    </row>
    <row r="595" ht="15.75" customHeight="1">
      <c r="A595" s="94"/>
      <c r="B595" s="94"/>
      <c r="C595" s="94"/>
      <c r="D595" s="81"/>
      <c r="E595" s="94"/>
      <c r="F595" s="94"/>
      <c r="H595" s="81"/>
    </row>
    <row r="596" ht="15.75" customHeight="1">
      <c r="A596" s="94"/>
      <c r="B596" s="94"/>
      <c r="C596" s="94"/>
      <c r="D596" s="81"/>
      <c r="E596" s="94"/>
      <c r="F596" s="94"/>
      <c r="H596" s="81"/>
    </row>
    <row r="597" ht="15.75" customHeight="1">
      <c r="A597" s="94"/>
      <c r="B597" s="94"/>
      <c r="C597" s="94"/>
      <c r="D597" s="81"/>
      <c r="E597" s="94"/>
      <c r="F597" s="94"/>
      <c r="H597" s="81"/>
    </row>
    <row r="598" ht="15.75" customHeight="1">
      <c r="A598" s="94"/>
      <c r="B598" s="94"/>
      <c r="C598" s="94"/>
      <c r="D598" s="81"/>
      <c r="E598" s="94"/>
      <c r="F598" s="94"/>
      <c r="H598" s="81"/>
    </row>
    <row r="599" ht="15.75" customHeight="1">
      <c r="A599" s="94"/>
      <c r="B599" s="94"/>
      <c r="C599" s="94"/>
      <c r="D599" s="81"/>
      <c r="E599" s="94"/>
      <c r="F599" s="94"/>
      <c r="H599" s="81"/>
    </row>
    <row r="600" ht="15.75" customHeight="1">
      <c r="A600" s="94"/>
      <c r="B600" s="94"/>
      <c r="C600" s="94"/>
      <c r="D600" s="81"/>
      <c r="E600" s="94"/>
      <c r="F600" s="94"/>
      <c r="H600" s="81"/>
    </row>
    <row r="601" ht="15.75" customHeight="1">
      <c r="A601" s="94"/>
      <c r="B601" s="94"/>
      <c r="C601" s="94"/>
      <c r="D601" s="81"/>
      <c r="E601" s="94"/>
      <c r="F601" s="94"/>
      <c r="H601" s="81"/>
    </row>
    <row r="602" ht="15.75" customHeight="1">
      <c r="A602" s="94"/>
      <c r="B602" s="94"/>
      <c r="C602" s="94"/>
      <c r="D602" s="81"/>
      <c r="E602" s="94"/>
      <c r="F602" s="94"/>
      <c r="H602" s="81"/>
    </row>
    <row r="603" ht="15.75" customHeight="1">
      <c r="A603" s="94"/>
      <c r="B603" s="94"/>
      <c r="C603" s="94"/>
      <c r="D603" s="81"/>
      <c r="E603" s="94"/>
      <c r="F603" s="94"/>
      <c r="H603" s="81"/>
    </row>
    <row r="604" ht="15.75" customHeight="1">
      <c r="A604" s="94"/>
      <c r="B604" s="94"/>
      <c r="C604" s="94"/>
      <c r="D604" s="81"/>
      <c r="E604" s="94"/>
      <c r="F604" s="94"/>
      <c r="H604" s="81"/>
    </row>
    <row r="605" ht="15.75" customHeight="1">
      <c r="A605" s="94"/>
      <c r="B605" s="94"/>
      <c r="C605" s="94"/>
      <c r="D605" s="81"/>
      <c r="E605" s="94"/>
      <c r="F605" s="94"/>
      <c r="H605" s="81"/>
    </row>
    <row r="606" ht="15.75" customHeight="1">
      <c r="A606" s="94"/>
      <c r="B606" s="94"/>
      <c r="C606" s="94"/>
      <c r="D606" s="81"/>
      <c r="E606" s="94"/>
      <c r="F606" s="94"/>
      <c r="H606" s="81"/>
    </row>
    <row r="607" ht="15.75" customHeight="1">
      <c r="A607" s="94"/>
      <c r="B607" s="94"/>
      <c r="C607" s="94"/>
      <c r="D607" s="81"/>
      <c r="E607" s="94"/>
      <c r="F607" s="94"/>
      <c r="H607" s="81"/>
    </row>
    <row r="608" ht="15.75" customHeight="1">
      <c r="A608" s="94"/>
      <c r="B608" s="94"/>
      <c r="C608" s="94"/>
      <c r="D608" s="81"/>
      <c r="E608" s="94"/>
      <c r="F608" s="94"/>
      <c r="H608" s="81"/>
    </row>
    <row r="609" ht="15.75" customHeight="1">
      <c r="A609" s="94"/>
      <c r="B609" s="94"/>
      <c r="C609" s="94"/>
      <c r="D609" s="81"/>
      <c r="E609" s="94"/>
      <c r="F609" s="94"/>
      <c r="H609" s="81"/>
    </row>
    <row r="610" ht="15.75" customHeight="1">
      <c r="A610" s="94"/>
      <c r="B610" s="94"/>
      <c r="C610" s="94"/>
      <c r="D610" s="81"/>
      <c r="E610" s="94"/>
      <c r="F610" s="94"/>
      <c r="H610" s="81"/>
    </row>
    <row r="611" ht="15.75" customHeight="1">
      <c r="A611" s="94"/>
      <c r="B611" s="94"/>
      <c r="C611" s="94"/>
      <c r="D611" s="81"/>
      <c r="E611" s="94"/>
      <c r="F611" s="94"/>
      <c r="H611" s="81"/>
    </row>
    <row r="612" ht="15.75" customHeight="1">
      <c r="A612" s="94"/>
      <c r="B612" s="94"/>
      <c r="C612" s="94"/>
      <c r="D612" s="81"/>
      <c r="E612" s="94"/>
      <c r="F612" s="94"/>
      <c r="H612" s="81"/>
    </row>
    <row r="613" ht="15.75" customHeight="1">
      <c r="A613" s="94"/>
      <c r="B613" s="94"/>
      <c r="C613" s="94"/>
      <c r="D613" s="81"/>
      <c r="E613" s="94"/>
      <c r="F613" s="94"/>
      <c r="H613" s="81"/>
    </row>
    <row r="614" ht="15.75" customHeight="1">
      <c r="A614" s="94"/>
      <c r="B614" s="94"/>
      <c r="C614" s="94"/>
      <c r="D614" s="81"/>
      <c r="E614" s="94"/>
      <c r="F614" s="94"/>
      <c r="H614" s="81"/>
    </row>
    <row r="615" ht="15.75" customHeight="1">
      <c r="A615" s="94"/>
      <c r="B615" s="94"/>
      <c r="C615" s="94"/>
      <c r="D615" s="81"/>
      <c r="E615" s="94"/>
      <c r="F615" s="94"/>
      <c r="H615" s="81"/>
    </row>
    <row r="616" ht="15.75" customHeight="1">
      <c r="A616" s="94"/>
      <c r="B616" s="94"/>
      <c r="C616" s="94"/>
      <c r="D616" s="81"/>
      <c r="E616" s="94"/>
      <c r="F616" s="94"/>
      <c r="H616" s="81"/>
    </row>
    <row r="617" ht="15.75" customHeight="1">
      <c r="A617" s="94"/>
      <c r="B617" s="94"/>
      <c r="C617" s="94"/>
      <c r="D617" s="81"/>
      <c r="E617" s="94"/>
      <c r="F617" s="94"/>
      <c r="H617" s="81"/>
    </row>
    <row r="618" ht="15.75" customHeight="1">
      <c r="A618" s="94"/>
      <c r="B618" s="94"/>
      <c r="C618" s="94"/>
      <c r="D618" s="81"/>
      <c r="E618" s="94"/>
      <c r="F618" s="94"/>
      <c r="H618" s="81"/>
    </row>
    <row r="619" ht="15.75" customHeight="1">
      <c r="A619" s="94"/>
      <c r="B619" s="94"/>
      <c r="C619" s="94"/>
      <c r="D619" s="81"/>
      <c r="E619" s="94"/>
      <c r="F619" s="94"/>
      <c r="H619" s="81"/>
    </row>
    <row r="620" ht="15.75" customHeight="1">
      <c r="A620" s="94"/>
      <c r="B620" s="94"/>
      <c r="C620" s="94"/>
      <c r="D620" s="81"/>
      <c r="E620" s="94"/>
      <c r="F620" s="94"/>
      <c r="H620" s="81"/>
    </row>
    <row r="621" ht="15.75" customHeight="1">
      <c r="A621" s="94"/>
      <c r="B621" s="94"/>
      <c r="C621" s="94"/>
      <c r="D621" s="81"/>
      <c r="E621" s="94"/>
      <c r="F621" s="94"/>
      <c r="H621" s="81"/>
    </row>
    <row r="622" ht="15.75" customHeight="1">
      <c r="A622" s="94"/>
      <c r="B622" s="94"/>
      <c r="C622" s="94"/>
      <c r="D622" s="81"/>
      <c r="E622" s="94"/>
      <c r="F622" s="94"/>
      <c r="H622" s="81"/>
    </row>
    <row r="623" ht="15.75" customHeight="1">
      <c r="A623" s="94"/>
      <c r="B623" s="94"/>
      <c r="C623" s="94"/>
      <c r="D623" s="81"/>
      <c r="E623" s="94"/>
      <c r="F623" s="94"/>
      <c r="H623" s="81"/>
    </row>
    <row r="624" ht="15.75" customHeight="1">
      <c r="A624" s="94"/>
      <c r="B624" s="94"/>
      <c r="C624" s="94"/>
      <c r="D624" s="81"/>
      <c r="E624" s="94"/>
      <c r="F624" s="94"/>
      <c r="H624" s="81"/>
    </row>
    <row r="625" ht="15.75" customHeight="1">
      <c r="A625" s="94"/>
      <c r="B625" s="94"/>
      <c r="C625" s="94"/>
      <c r="D625" s="81"/>
      <c r="E625" s="94"/>
      <c r="F625" s="94"/>
      <c r="H625" s="81"/>
    </row>
    <row r="626" ht="15.75" customHeight="1">
      <c r="A626" s="94"/>
      <c r="B626" s="94"/>
      <c r="C626" s="94"/>
      <c r="D626" s="81"/>
      <c r="E626" s="94"/>
      <c r="F626" s="94"/>
      <c r="H626" s="81"/>
    </row>
    <row r="627" ht="15.75" customHeight="1">
      <c r="A627" s="94"/>
      <c r="B627" s="94"/>
      <c r="C627" s="94"/>
      <c r="D627" s="81"/>
      <c r="E627" s="94"/>
      <c r="F627" s="94"/>
      <c r="H627" s="81"/>
    </row>
    <row r="628" ht="15.75" customHeight="1">
      <c r="A628" s="94"/>
      <c r="B628" s="94"/>
      <c r="C628" s="94"/>
      <c r="D628" s="81"/>
      <c r="E628" s="94"/>
      <c r="F628" s="94"/>
      <c r="H628" s="81"/>
    </row>
    <row r="629" ht="15.75" customHeight="1">
      <c r="A629" s="94"/>
      <c r="B629" s="94"/>
      <c r="C629" s="94"/>
      <c r="D629" s="81"/>
      <c r="E629" s="94"/>
      <c r="F629" s="94"/>
      <c r="H629" s="81"/>
    </row>
    <row r="630" ht="15.75" customHeight="1">
      <c r="A630" s="94"/>
      <c r="B630" s="94"/>
      <c r="C630" s="94"/>
      <c r="D630" s="81"/>
      <c r="E630" s="94"/>
      <c r="F630" s="94"/>
      <c r="H630" s="81"/>
    </row>
    <row r="631" ht="15.75" customHeight="1">
      <c r="A631" s="94"/>
      <c r="B631" s="94"/>
      <c r="C631" s="94"/>
      <c r="D631" s="81"/>
      <c r="E631" s="94"/>
      <c r="F631" s="94"/>
      <c r="H631" s="81"/>
    </row>
    <row r="632" ht="15.75" customHeight="1">
      <c r="A632" s="94"/>
      <c r="B632" s="94"/>
      <c r="C632" s="94"/>
      <c r="D632" s="81"/>
      <c r="E632" s="94"/>
      <c r="F632" s="94"/>
      <c r="H632" s="81"/>
    </row>
    <row r="633" ht="15.75" customHeight="1">
      <c r="A633" s="94"/>
      <c r="B633" s="94"/>
      <c r="C633" s="94"/>
      <c r="D633" s="81"/>
      <c r="E633" s="94"/>
      <c r="F633" s="94"/>
      <c r="H633" s="81"/>
    </row>
    <row r="634" ht="15.75" customHeight="1">
      <c r="A634" s="94"/>
      <c r="B634" s="94"/>
      <c r="C634" s="94"/>
      <c r="D634" s="81"/>
      <c r="E634" s="94"/>
      <c r="F634" s="94"/>
      <c r="H634" s="81"/>
    </row>
    <row r="635" ht="15.75" customHeight="1">
      <c r="A635" s="94"/>
      <c r="B635" s="94"/>
      <c r="C635" s="94"/>
      <c r="D635" s="81"/>
      <c r="E635" s="94"/>
      <c r="F635" s="94"/>
      <c r="H635" s="81"/>
    </row>
    <row r="636" ht="15.75" customHeight="1">
      <c r="A636" s="94"/>
      <c r="B636" s="94"/>
      <c r="C636" s="94"/>
      <c r="D636" s="81"/>
      <c r="E636" s="94"/>
      <c r="F636" s="94"/>
      <c r="H636" s="81"/>
    </row>
    <row r="637" ht="15.75" customHeight="1">
      <c r="A637" s="94"/>
      <c r="B637" s="94"/>
      <c r="C637" s="94"/>
      <c r="D637" s="81"/>
      <c r="E637" s="94"/>
      <c r="F637" s="94"/>
      <c r="H637" s="81"/>
    </row>
    <row r="638" ht="15.75" customHeight="1">
      <c r="A638" s="94"/>
      <c r="B638" s="94"/>
      <c r="C638" s="94"/>
      <c r="D638" s="81"/>
      <c r="E638" s="94"/>
      <c r="F638" s="94"/>
      <c r="H638" s="81"/>
    </row>
    <row r="639" ht="15.75" customHeight="1">
      <c r="A639" s="94"/>
      <c r="B639" s="94"/>
      <c r="C639" s="94"/>
      <c r="D639" s="81"/>
      <c r="E639" s="94"/>
      <c r="F639" s="94"/>
      <c r="H639" s="81"/>
    </row>
    <row r="640" ht="15.75" customHeight="1">
      <c r="A640" s="94"/>
      <c r="B640" s="94"/>
      <c r="C640" s="94"/>
      <c r="D640" s="81"/>
      <c r="E640" s="94"/>
      <c r="F640" s="94"/>
      <c r="H640" s="81"/>
    </row>
    <row r="641" ht="15.75" customHeight="1">
      <c r="A641" s="94"/>
      <c r="B641" s="94"/>
      <c r="C641" s="94"/>
      <c r="D641" s="81"/>
      <c r="E641" s="94"/>
      <c r="F641" s="94"/>
      <c r="H641" s="81"/>
    </row>
    <row r="642" ht="15.75" customHeight="1">
      <c r="A642" s="94"/>
      <c r="B642" s="94"/>
      <c r="C642" s="94"/>
      <c r="D642" s="81"/>
      <c r="E642" s="94"/>
      <c r="F642" s="94"/>
      <c r="H642" s="81"/>
    </row>
    <row r="643" ht="15.75" customHeight="1">
      <c r="A643" s="94"/>
      <c r="B643" s="94"/>
      <c r="C643" s="94"/>
      <c r="D643" s="81"/>
      <c r="E643" s="94"/>
      <c r="F643" s="94"/>
      <c r="H643" s="81"/>
    </row>
    <row r="644" ht="15.75" customHeight="1">
      <c r="A644" s="94"/>
      <c r="B644" s="94"/>
      <c r="C644" s="94"/>
      <c r="D644" s="81"/>
      <c r="E644" s="94"/>
      <c r="F644" s="94"/>
      <c r="H644" s="81"/>
    </row>
    <row r="645" ht="15.75" customHeight="1">
      <c r="A645" s="94"/>
      <c r="B645" s="94"/>
      <c r="C645" s="94"/>
      <c r="D645" s="81"/>
      <c r="E645" s="94"/>
      <c r="F645" s="94"/>
      <c r="H645" s="81"/>
    </row>
    <row r="646" ht="15.75" customHeight="1">
      <c r="A646" s="94"/>
      <c r="B646" s="94"/>
      <c r="C646" s="94"/>
      <c r="D646" s="81"/>
      <c r="E646" s="94"/>
      <c r="F646" s="94"/>
      <c r="H646" s="81"/>
    </row>
    <row r="647" ht="15.75" customHeight="1">
      <c r="A647" s="94"/>
      <c r="B647" s="94"/>
      <c r="C647" s="94"/>
      <c r="D647" s="81"/>
      <c r="E647" s="94"/>
      <c r="F647" s="94"/>
      <c r="H647" s="81"/>
    </row>
    <row r="648" ht="15.75" customHeight="1">
      <c r="A648" s="94"/>
      <c r="B648" s="94"/>
      <c r="C648" s="94"/>
      <c r="D648" s="81"/>
      <c r="E648" s="94"/>
      <c r="F648" s="94"/>
      <c r="H648" s="81"/>
    </row>
    <row r="649" ht="15.75" customHeight="1">
      <c r="A649" s="94"/>
      <c r="B649" s="94"/>
      <c r="C649" s="94"/>
      <c r="D649" s="81"/>
      <c r="E649" s="94"/>
      <c r="F649" s="94"/>
      <c r="H649" s="81"/>
    </row>
    <row r="650" ht="15.75" customHeight="1">
      <c r="A650" s="94"/>
      <c r="B650" s="94"/>
      <c r="C650" s="94"/>
      <c r="D650" s="81"/>
      <c r="E650" s="94"/>
      <c r="F650" s="94"/>
      <c r="H650" s="81"/>
    </row>
    <row r="651" ht="15.75" customHeight="1">
      <c r="A651" s="94"/>
      <c r="B651" s="94"/>
      <c r="C651" s="94"/>
      <c r="D651" s="81"/>
      <c r="E651" s="94"/>
      <c r="F651" s="94"/>
      <c r="H651" s="81"/>
    </row>
    <row r="652" ht="15.75" customHeight="1">
      <c r="A652" s="94"/>
      <c r="B652" s="94"/>
      <c r="C652" s="94"/>
      <c r="D652" s="81"/>
      <c r="E652" s="94"/>
      <c r="F652" s="94"/>
      <c r="H652" s="81"/>
    </row>
    <row r="653" ht="15.75" customHeight="1">
      <c r="A653" s="94"/>
      <c r="B653" s="94"/>
      <c r="C653" s="94"/>
      <c r="D653" s="81"/>
      <c r="E653" s="94"/>
      <c r="F653" s="94"/>
      <c r="H653" s="81"/>
    </row>
    <row r="654" ht="15.75" customHeight="1">
      <c r="A654" s="94"/>
      <c r="B654" s="94"/>
      <c r="C654" s="94"/>
      <c r="D654" s="81"/>
      <c r="E654" s="94"/>
      <c r="F654" s="94"/>
      <c r="H654" s="81"/>
    </row>
    <row r="655" ht="15.75" customHeight="1">
      <c r="A655" s="94"/>
      <c r="B655" s="94"/>
      <c r="C655" s="94"/>
      <c r="D655" s="81"/>
      <c r="E655" s="94"/>
      <c r="F655" s="94"/>
      <c r="H655" s="81"/>
    </row>
    <row r="656" ht="15.75" customHeight="1">
      <c r="A656" s="94"/>
      <c r="B656" s="94"/>
      <c r="C656" s="94"/>
      <c r="D656" s="81"/>
      <c r="E656" s="94"/>
      <c r="F656" s="94"/>
      <c r="H656" s="81"/>
    </row>
    <row r="657" ht="15.75" customHeight="1">
      <c r="A657" s="94"/>
      <c r="B657" s="94"/>
      <c r="C657" s="94"/>
      <c r="D657" s="81"/>
      <c r="E657" s="94"/>
      <c r="F657" s="94"/>
      <c r="H657" s="81"/>
    </row>
    <row r="658" ht="15.75" customHeight="1">
      <c r="A658" s="94"/>
      <c r="B658" s="94"/>
      <c r="C658" s="94"/>
      <c r="D658" s="81"/>
      <c r="E658" s="94"/>
      <c r="F658" s="94"/>
      <c r="H658" s="81"/>
    </row>
    <row r="659" ht="15.75" customHeight="1">
      <c r="A659" s="94"/>
      <c r="B659" s="94"/>
      <c r="C659" s="94"/>
      <c r="D659" s="81"/>
      <c r="E659" s="94"/>
      <c r="F659" s="94"/>
      <c r="H659" s="81"/>
    </row>
    <row r="660" ht="15.75" customHeight="1">
      <c r="A660" s="94"/>
      <c r="B660" s="94"/>
      <c r="C660" s="94"/>
      <c r="D660" s="81"/>
      <c r="E660" s="94"/>
      <c r="F660" s="94"/>
      <c r="H660" s="81"/>
    </row>
    <row r="661" ht="15.75" customHeight="1">
      <c r="A661" s="94"/>
      <c r="B661" s="94"/>
      <c r="C661" s="94"/>
      <c r="D661" s="81"/>
      <c r="E661" s="94"/>
      <c r="F661" s="94"/>
      <c r="H661" s="81"/>
    </row>
    <row r="662" ht="15.75" customHeight="1">
      <c r="A662" s="94"/>
      <c r="B662" s="94"/>
      <c r="C662" s="94"/>
      <c r="D662" s="81"/>
      <c r="E662" s="94"/>
      <c r="F662" s="94"/>
      <c r="H662" s="81"/>
    </row>
    <row r="663" ht="15.75" customHeight="1">
      <c r="A663" s="94"/>
      <c r="B663" s="94"/>
      <c r="C663" s="94"/>
      <c r="D663" s="81"/>
      <c r="E663" s="94"/>
      <c r="F663" s="94"/>
      <c r="H663" s="81"/>
    </row>
    <row r="664" ht="15.75" customHeight="1">
      <c r="A664" s="94"/>
      <c r="B664" s="94"/>
      <c r="C664" s="94"/>
      <c r="D664" s="81"/>
      <c r="E664" s="94"/>
      <c r="F664" s="94"/>
      <c r="H664" s="81"/>
    </row>
    <row r="665" ht="15.75" customHeight="1">
      <c r="A665" s="94"/>
      <c r="B665" s="94"/>
      <c r="C665" s="94"/>
      <c r="D665" s="81"/>
      <c r="E665" s="94"/>
      <c r="F665" s="94"/>
      <c r="H665" s="81"/>
    </row>
    <row r="666" ht="15.75" customHeight="1">
      <c r="A666" s="94"/>
      <c r="B666" s="94"/>
      <c r="C666" s="94"/>
      <c r="D666" s="81"/>
      <c r="E666" s="94"/>
      <c r="F666" s="94"/>
      <c r="H666" s="81"/>
    </row>
    <row r="667" ht="15.75" customHeight="1">
      <c r="A667" s="94"/>
      <c r="B667" s="94"/>
      <c r="C667" s="94"/>
      <c r="D667" s="81"/>
      <c r="E667" s="94"/>
      <c r="F667" s="94"/>
      <c r="H667" s="81"/>
    </row>
    <row r="668" ht="15.75" customHeight="1">
      <c r="A668" s="94"/>
      <c r="B668" s="94"/>
      <c r="C668" s="94"/>
      <c r="D668" s="81"/>
      <c r="E668" s="94"/>
      <c r="F668" s="94"/>
      <c r="H668" s="81"/>
    </row>
    <row r="669" ht="15.75" customHeight="1">
      <c r="A669" s="94"/>
      <c r="B669" s="94"/>
      <c r="C669" s="94"/>
      <c r="D669" s="81"/>
      <c r="E669" s="94"/>
      <c r="F669" s="94"/>
      <c r="H669" s="81"/>
    </row>
    <row r="670" ht="15.75" customHeight="1">
      <c r="A670" s="94"/>
      <c r="B670" s="94"/>
      <c r="C670" s="94"/>
      <c r="D670" s="81"/>
      <c r="E670" s="94"/>
      <c r="F670" s="94"/>
      <c r="H670" s="81"/>
    </row>
    <row r="671" ht="15.75" customHeight="1">
      <c r="A671" s="94"/>
      <c r="B671" s="94"/>
      <c r="C671" s="94"/>
      <c r="D671" s="81"/>
      <c r="E671" s="94"/>
      <c r="F671" s="94"/>
      <c r="H671" s="81"/>
    </row>
    <row r="672" ht="15.75" customHeight="1">
      <c r="A672" s="94"/>
      <c r="B672" s="94"/>
      <c r="C672" s="94"/>
      <c r="D672" s="81"/>
      <c r="E672" s="94"/>
      <c r="F672" s="94"/>
      <c r="H672" s="81"/>
    </row>
    <row r="673" ht="15.75" customHeight="1">
      <c r="A673" s="94"/>
      <c r="B673" s="94"/>
      <c r="C673" s="94"/>
      <c r="D673" s="81"/>
      <c r="E673" s="94"/>
      <c r="F673" s="94"/>
      <c r="H673" s="81"/>
    </row>
    <row r="674" ht="15.75" customHeight="1">
      <c r="A674" s="94"/>
      <c r="B674" s="94"/>
      <c r="C674" s="94"/>
      <c r="D674" s="81"/>
      <c r="E674" s="94"/>
      <c r="F674" s="94"/>
      <c r="H674" s="81"/>
    </row>
    <row r="675" ht="15.75" customHeight="1">
      <c r="A675" s="94"/>
      <c r="B675" s="94"/>
      <c r="C675" s="94"/>
      <c r="D675" s="81"/>
      <c r="E675" s="94"/>
      <c r="F675" s="94"/>
      <c r="H675" s="81"/>
    </row>
    <row r="676" ht="15.75" customHeight="1">
      <c r="A676" s="94"/>
      <c r="B676" s="94"/>
      <c r="C676" s="94"/>
      <c r="D676" s="81"/>
      <c r="E676" s="94"/>
      <c r="F676" s="94"/>
      <c r="H676" s="81"/>
    </row>
    <row r="677" ht="15.75" customHeight="1">
      <c r="A677" s="94"/>
      <c r="B677" s="94"/>
      <c r="C677" s="94"/>
      <c r="D677" s="81"/>
      <c r="E677" s="94"/>
      <c r="F677" s="94"/>
      <c r="H677" s="81"/>
    </row>
    <row r="678" ht="15.75" customHeight="1">
      <c r="A678" s="94"/>
      <c r="B678" s="94"/>
      <c r="C678" s="94"/>
      <c r="D678" s="81"/>
      <c r="E678" s="94"/>
      <c r="F678" s="94"/>
      <c r="H678" s="81"/>
    </row>
    <row r="679" ht="15.75" customHeight="1">
      <c r="A679" s="94"/>
      <c r="B679" s="94"/>
      <c r="C679" s="94"/>
      <c r="D679" s="81"/>
      <c r="E679" s="94"/>
      <c r="F679" s="94"/>
      <c r="H679" s="81"/>
    </row>
    <row r="680" ht="15.75" customHeight="1">
      <c r="A680" s="94"/>
      <c r="B680" s="94"/>
      <c r="C680" s="94"/>
      <c r="D680" s="81"/>
      <c r="E680" s="94"/>
      <c r="F680" s="94"/>
      <c r="H680" s="81"/>
    </row>
    <row r="681" ht="15.75" customHeight="1">
      <c r="A681" s="94"/>
      <c r="B681" s="94"/>
      <c r="C681" s="94"/>
      <c r="D681" s="81"/>
      <c r="E681" s="94"/>
      <c r="F681" s="94"/>
      <c r="H681" s="81"/>
    </row>
    <row r="682" ht="15.75" customHeight="1">
      <c r="A682" s="94"/>
      <c r="B682" s="94"/>
      <c r="C682" s="94"/>
      <c r="D682" s="81"/>
      <c r="E682" s="94"/>
      <c r="F682" s="94"/>
      <c r="H682" s="81"/>
    </row>
    <row r="683" ht="15.75" customHeight="1">
      <c r="A683" s="94"/>
      <c r="B683" s="94"/>
      <c r="C683" s="94"/>
      <c r="D683" s="81"/>
      <c r="E683" s="94"/>
      <c r="F683" s="94"/>
      <c r="H683" s="81"/>
    </row>
    <row r="684" ht="15.75" customHeight="1">
      <c r="A684" s="94"/>
      <c r="B684" s="94"/>
      <c r="C684" s="94"/>
      <c r="D684" s="81"/>
      <c r="E684" s="94"/>
      <c r="F684" s="94"/>
      <c r="H684" s="81"/>
    </row>
    <row r="685" ht="15.75" customHeight="1">
      <c r="A685" s="94"/>
      <c r="B685" s="94"/>
      <c r="C685" s="94"/>
      <c r="D685" s="81"/>
      <c r="E685" s="94"/>
      <c r="F685" s="94"/>
      <c r="H685" s="81"/>
    </row>
    <row r="686" ht="15.75" customHeight="1">
      <c r="A686" s="94"/>
      <c r="B686" s="94"/>
      <c r="C686" s="94"/>
      <c r="D686" s="81"/>
      <c r="E686" s="94"/>
      <c r="F686" s="94"/>
      <c r="H686" s="81"/>
    </row>
    <row r="687" ht="15.75" customHeight="1">
      <c r="A687" s="94"/>
      <c r="B687" s="94"/>
      <c r="C687" s="94"/>
      <c r="D687" s="81"/>
      <c r="E687" s="94"/>
      <c r="F687" s="94"/>
      <c r="H687" s="81"/>
    </row>
    <row r="688" ht="15.75" customHeight="1">
      <c r="A688" s="94"/>
      <c r="B688" s="94"/>
      <c r="C688" s="94"/>
      <c r="D688" s="81"/>
      <c r="E688" s="94"/>
      <c r="F688" s="94"/>
      <c r="H688" s="81"/>
    </row>
    <row r="689" ht="15.75" customHeight="1">
      <c r="A689" s="94"/>
      <c r="B689" s="94"/>
      <c r="C689" s="94"/>
      <c r="D689" s="81"/>
      <c r="E689" s="94"/>
      <c r="F689" s="94"/>
      <c r="H689" s="81"/>
    </row>
    <row r="690" ht="15.75" customHeight="1">
      <c r="A690" s="94"/>
      <c r="B690" s="94"/>
      <c r="C690" s="94"/>
      <c r="D690" s="81"/>
      <c r="E690" s="94"/>
      <c r="F690" s="94"/>
      <c r="H690" s="81"/>
    </row>
    <row r="691" ht="15.75" customHeight="1">
      <c r="A691" s="94"/>
      <c r="B691" s="94"/>
      <c r="C691" s="94"/>
      <c r="D691" s="81"/>
      <c r="E691" s="94"/>
      <c r="F691" s="94"/>
      <c r="H691" s="81"/>
    </row>
    <row r="692" ht="15.75" customHeight="1">
      <c r="A692" s="94"/>
      <c r="B692" s="94"/>
      <c r="C692" s="94"/>
      <c r="D692" s="81"/>
      <c r="E692" s="94"/>
      <c r="F692" s="94"/>
      <c r="H692" s="81"/>
    </row>
    <row r="693" ht="15.75" customHeight="1">
      <c r="A693" s="94"/>
      <c r="B693" s="94"/>
      <c r="C693" s="94"/>
      <c r="D693" s="81"/>
      <c r="E693" s="94"/>
      <c r="F693" s="94"/>
      <c r="H693" s="81"/>
    </row>
    <row r="694" ht="15.75" customHeight="1">
      <c r="A694" s="94"/>
      <c r="B694" s="94"/>
      <c r="C694" s="94"/>
      <c r="D694" s="81"/>
      <c r="E694" s="94"/>
      <c r="F694" s="94"/>
      <c r="H694" s="81"/>
    </row>
    <row r="695" ht="15.75" customHeight="1">
      <c r="A695" s="94"/>
      <c r="B695" s="94"/>
      <c r="C695" s="94"/>
      <c r="D695" s="81"/>
      <c r="E695" s="94"/>
      <c r="F695" s="94"/>
      <c r="H695" s="81"/>
    </row>
    <row r="696" ht="15.75" customHeight="1">
      <c r="A696" s="94"/>
      <c r="B696" s="94"/>
      <c r="C696" s="94"/>
      <c r="D696" s="81"/>
      <c r="E696" s="94"/>
      <c r="F696" s="94"/>
      <c r="H696" s="81"/>
    </row>
    <row r="697" ht="15.75" customHeight="1">
      <c r="A697" s="94"/>
      <c r="B697" s="94"/>
      <c r="C697" s="94"/>
      <c r="D697" s="81"/>
      <c r="E697" s="94"/>
      <c r="F697" s="94"/>
      <c r="H697" s="81"/>
    </row>
    <row r="698" ht="15.75" customHeight="1">
      <c r="A698" s="94"/>
      <c r="B698" s="94"/>
      <c r="C698" s="94"/>
      <c r="D698" s="81"/>
      <c r="E698" s="94"/>
      <c r="F698" s="94"/>
      <c r="H698" s="81"/>
    </row>
    <row r="699" ht="15.75" customHeight="1">
      <c r="A699" s="94"/>
      <c r="B699" s="94"/>
      <c r="C699" s="94"/>
      <c r="D699" s="81"/>
      <c r="E699" s="94"/>
      <c r="F699" s="94"/>
      <c r="H699" s="81"/>
    </row>
    <row r="700" ht="15.75" customHeight="1">
      <c r="A700" s="94"/>
      <c r="B700" s="94"/>
      <c r="C700" s="94"/>
      <c r="D700" s="81"/>
      <c r="E700" s="94"/>
      <c r="F700" s="94"/>
      <c r="H700" s="81"/>
    </row>
    <row r="701" ht="15.75" customHeight="1">
      <c r="A701" s="94"/>
      <c r="B701" s="94"/>
      <c r="C701" s="94"/>
      <c r="D701" s="81"/>
      <c r="E701" s="94"/>
      <c r="F701" s="94"/>
      <c r="H701" s="81"/>
    </row>
    <row r="702" ht="15.75" customHeight="1">
      <c r="A702" s="94"/>
      <c r="B702" s="94"/>
      <c r="C702" s="94"/>
      <c r="D702" s="81"/>
      <c r="E702" s="94"/>
      <c r="F702" s="94"/>
      <c r="H702" s="81"/>
    </row>
    <row r="703" ht="15.75" customHeight="1">
      <c r="A703" s="94"/>
      <c r="B703" s="94"/>
      <c r="C703" s="94"/>
      <c r="D703" s="81"/>
      <c r="E703" s="94"/>
      <c r="F703" s="94"/>
      <c r="H703" s="81"/>
    </row>
    <row r="704" ht="15.75" customHeight="1">
      <c r="A704" s="94"/>
      <c r="B704" s="94"/>
      <c r="C704" s="94"/>
      <c r="D704" s="81"/>
      <c r="E704" s="94"/>
      <c r="F704" s="94"/>
      <c r="H704" s="81"/>
    </row>
    <row r="705" ht="15.75" customHeight="1">
      <c r="A705" s="94"/>
      <c r="B705" s="94"/>
      <c r="C705" s="94"/>
      <c r="D705" s="81"/>
      <c r="E705" s="94"/>
      <c r="F705" s="94"/>
      <c r="H705" s="81"/>
    </row>
    <row r="706" ht="15.75" customHeight="1">
      <c r="A706" s="94"/>
      <c r="B706" s="94"/>
      <c r="C706" s="94"/>
      <c r="D706" s="81"/>
      <c r="E706" s="94"/>
      <c r="F706" s="94"/>
      <c r="H706" s="81"/>
    </row>
    <row r="707" ht="15.75" customHeight="1">
      <c r="A707" s="94"/>
      <c r="B707" s="94"/>
      <c r="C707" s="94"/>
      <c r="D707" s="81"/>
      <c r="E707" s="94"/>
      <c r="F707" s="94"/>
      <c r="H707" s="81"/>
    </row>
    <row r="708" ht="15.75" customHeight="1">
      <c r="A708" s="94"/>
      <c r="B708" s="94"/>
      <c r="C708" s="94"/>
      <c r="D708" s="81"/>
      <c r="E708" s="94"/>
      <c r="F708" s="94"/>
      <c r="H708" s="81"/>
    </row>
    <row r="709" ht="15.75" customHeight="1">
      <c r="A709" s="94"/>
      <c r="B709" s="94"/>
      <c r="C709" s="94"/>
      <c r="D709" s="81"/>
      <c r="E709" s="94"/>
      <c r="F709" s="94"/>
      <c r="H709" s="81"/>
    </row>
    <row r="710" ht="15.75" customHeight="1">
      <c r="A710" s="94"/>
      <c r="B710" s="94"/>
      <c r="C710" s="94"/>
      <c r="D710" s="81"/>
      <c r="E710" s="94"/>
      <c r="F710" s="94"/>
      <c r="H710" s="81"/>
    </row>
    <row r="711" ht="15.75" customHeight="1">
      <c r="A711" s="94"/>
      <c r="B711" s="94"/>
      <c r="C711" s="94"/>
      <c r="D711" s="81"/>
      <c r="E711" s="94"/>
      <c r="F711" s="94"/>
      <c r="H711" s="81"/>
    </row>
    <row r="712" ht="15.75" customHeight="1">
      <c r="A712" s="94"/>
      <c r="B712" s="94"/>
      <c r="C712" s="94"/>
      <c r="D712" s="81"/>
      <c r="E712" s="94"/>
      <c r="F712" s="94"/>
      <c r="H712" s="81"/>
    </row>
    <row r="713" ht="15.75" customHeight="1">
      <c r="A713" s="94"/>
      <c r="B713" s="94"/>
      <c r="C713" s="94"/>
      <c r="D713" s="81"/>
      <c r="E713" s="94"/>
      <c r="F713" s="94"/>
      <c r="H713" s="81"/>
    </row>
    <row r="714" ht="15.75" customHeight="1">
      <c r="A714" s="94"/>
      <c r="B714" s="94"/>
      <c r="C714" s="94"/>
      <c r="D714" s="81"/>
      <c r="E714" s="94"/>
      <c r="F714" s="94"/>
      <c r="H714" s="81"/>
    </row>
    <row r="715" ht="15.75" customHeight="1">
      <c r="A715" s="94"/>
      <c r="B715" s="94"/>
      <c r="C715" s="94"/>
      <c r="D715" s="81"/>
      <c r="E715" s="94"/>
      <c r="F715" s="94"/>
      <c r="H715" s="81"/>
    </row>
    <row r="716" ht="15.75" customHeight="1">
      <c r="A716" s="94"/>
      <c r="B716" s="94"/>
      <c r="C716" s="94"/>
      <c r="D716" s="81"/>
      <c r="E716" s="94"/>
      <c r="F716" s="94"/>
      <c r="H716" s="81"/>
    </row>
    <row r="717" ht="15.75" customHeight="1">
      <c r="A717" s="94"/>
      <c r="B717" s="94"/>
      <c r="C717" s="94"/>
      <c r="D717" s="81"/>
      <c r="E717" s="94"/>
      <c r="F717" s="94"/>
      <c r="H717" s="81"/>
    </row>
    <row r="718" ht="15.75" customHeight="1">
      <c r="A718" s="94"/>
      <c r="B718" s="94"/>
      <c r="C718" s="94"/>
      <c r="D718" s="81"/>
      <c r="E718" s="94"/>
      <c r="F718" s="94"/>
      <c r="H718" s="81"/>
    </row>
    <row r="719" ht="15.75" customHeight="1">
      <c r="A719" s="94"/>
      <c r="B719" s="94"/>
      <c r="C719" s="94"/>
      <c r="D719" s="81"/>
      <c r="E719" s="94"/>
      <c r="F719" s="94"/>
      <c r="H719" s="81"/>
    </row>
    <row r="720" ht="15.75" customHeight="1">
      <c r="A720" s="94"/>
      <c r="B720" s="94"/>
      <c r="C720" s="94"/>
      <c r="D720" s="81"/>
      <c r="E720" s="94"/>
      <c r="F720" s="94"/>
      <c r="H720" s="81"/>
    </row>
    <row r="721" ht="15.75" customHeight="1">
      <c r="A721" s="94"/>
      <c r="B721" s="94"/>
      <c r="C721" s="94"/>
      <c r="D721" s="81"/>
      <c r="E721" s="94"/>
      <c r="F721" s="94"/>
      <c r="H721" s="81"/>
    </row>
    <row r="722" ht="15.75" customHeight="1">
      <c r="A722" s="94"/>
      <c r="B722" s="94"/>
      <c r="C722" s="94"/>
      <c r="D722" s="81"/>
      <c r="E722" s="94"/>
      <c r="F722" s="94"/>
      <c r="H722" s="81"/>
    </row>
    <row r="723" ht="15.75" customHeight="1">
      <c r="A723" s="94"/>
      <c r="B723" s="94"/>
      <c r="C723" s="94"/>
      <c r="D723" s="81"/>
      <c r="E723" s="94"/>
      <c r="F723" s="94"/>
      <c r="H723" s="81"/>
    </row>
    <row r="724" ht="15.75" customHeight="1">
      <c r="A724" s="94"/>
      <c r="B724" s="94"/>
      <c r="C724" s="94"/>
      <c r="D724" s="81"/>
      <c r="E724" s="94"/>
      <c r="F724" s="94"/>
      <c r="H724" s="81"/>
    </row>
    <row r="725" ht="15.75" customHeight="1">
      <c r="A725" s="94"/>
      <c r="B725" s="94"/>
      <c r="C725" s="94"/>
      <c r="D725" s="81"/>
      <c r="E725" s="94"/>
      <c r="F725" s="94"/>
      <c r="H725" s="81"/>
    </row>
    <row r="726" ht="15.75" customHeight="1">
      <c r="A726" s="94"/>
      <c r="B726" s="94"/>
      <c r="C726" s="94"/>
      <c r="D726" s="81"/>
      <c r="E726" s="94"/>
      <c r="F726" s="94"/>
      <c r="H726" s="81"/>
    </row>
    <row r="727" ht="15.75" customHeight="1">
      <c r="A727" s="94"/>
      <c r="B727" s="94"/>
      <c r="C727" s="94"/>
      <c r="D727" s="81"/>
      <c r="E727" s="94"/>
      <c r="F727" s="94"/>
      <c r="H727" s="81"/>
    </row>
    <row r="728" ht="15.75" customHeight="1">
      <c r="A728" s="94"/>
      <c r="B728" s="94"/>
      <c r="C728" s="94"/>
      <c r="D728" s="81"/>
      <c r="E728" s="94"/>
      <c r="F728" s="94"/>
      <c r="H728" s="81"/>
    </row>
    <row r="729" ht="15.75" customHeight="1">
      <c r="A729" s="94"/>
      <c r="B729" s="94"/>
      <c r="C729" s="94"/>
      <c r="D729" s="81"/>
      <c r="E729" s="94"/>
      <c r="F729" s="94"/>
      <c r="H729" s="81"/>
    </row>
    <row r="730" ht="15.75" customHeight="1">
      <c r="A730" s="94"/>
      <c r="B730" s="94"/>
      <c r="C730" s="94"/>
      <c r="D730" s="81"/>
      <c r="E730" s="94"/>
      <c r="F730" s="94"/>
      <c r="H730" s="81"/>
    </row>
    <row r="731" ht="15.75" customHeight="1">
      <c r="A731" s="94"/>
      <c r="B731" s="94"/>
      <c r="C731" s="94"/>
      <c r="D731" s="81"/>
      <c r="E731" s="94"/>
      <c r="F731" s="94"/>
      <c r="H731" s="81"/>
    </row>
    <row r="732" ht="15.75" customHeight="1">
      <c r="A732" s="94"/>
      <c r="B732" s="94"/>
      <c r="C732" s="94"/>
      <c r="D732" s="81"/>
      <c r="E732" s="94"/>
      <c r="F732" s="94"/>
      <c r="H732" s="81"/>
    </row>
    <row r="733" ht="15.75" customHeight="1">
      <c r="A733" s="94"/>
      <c r="B733" s="94"/>
      <c r="C733" s="94"/>
      <c r="D733" s="81"/>
      <c r="E733" s="94"/>
      <c r="F733" s="94"/>
      <c r="H733" s="81"/>
    </row>
    <row r="734" ht="15.75" customHeight="1">
      <c r="A734" s="94"/>
      <c r="B734" s="94"/>
      <c r="C734" s="94"/>
      <c r="D734" s="81"/>
      <c r="E734" s="94"/>
      <c r="F734" s="94"/>
      <c r="H734" s="81"/>
    </row>
    <row r="735" ht="15.75" customHeight="1">
      <c r="A735" s="94"/>
      <c r="B735" s="94"/>
      <c r="C735" s="94"/>
      <c r="D735" s="81"/>
      <c r="E735" s="94"/>
      <c r="F735" s="94"/>
      <c r="H735" s="81"/>
    </row>
    <row r="736" ht="15.75" customHeight="1">
      <c r="A736" s="94"/>
      <c r="B736" s="94"/>
      <c r="C736" s="94"/>
      <c r="D736" s="81"/>
      <c r="E736" s="94"/>
      <c r="F736" s="94"/>
      <c r="H736" s="81"/>
    </row>
    <row r="737" ht="15.75" customHeight="1">
      <c r="A737" s="94"/>
      <c r="B737" s="94"/>
      <c r="C737" s="94"/>
      <c r="D737" s="81"/>
      <c r="E737" s="94"/>
      <c r="F737" s="94"/>
      <c r="H737" s="81"/>
    </row>
    <row r="738" ht="15.75" customHeight="1">
      <c r="A738" s="94"/>
      <c r="B738" s="94"/>
      <c r="C738" s="94"/>
      <c r="D738" s="81"/>
      <c r="E738" s="94"/>
      <c r="F738" s="94"/>
      <c r="H738" s="81"/>
    </row>
    <row r="739" ht="15.75" customHeight="1">
      <c r="A739" s="94"/>
      <c r="B739" s="94"/>
      <c r="C739" s="94"/>
      <c r="D739" s="81"/>
      <c r="E739" s="94"/>
      <c r="F739" s="94"/>
      <c r="H739" s="81"/>
    </row>
    <row r="740" ht="15.75" customHeight="1">
      <c r="A740" s="94"/>
      <c r="B740" s="94"/>
      <c r="C740" s="94"/>
      <c r="D740" s="81"/>
      <c r="E740" s="94"/>
      <c r="F740" s="94"/>
      <c r="H740" s="81"/>
    </row>
    <row r="741" ht="15.75" customHeight="1">
      <c r="A741" s="94"/>
      <c r="B741" s="94"/>
      <c r="C741" s="94"/>
      <c r="D741" s="81"/>
      <c r="E741" s="94"/>
      <c r="F741" s="94"/>
      <c r="H741" s="81"/>
    </row>
    <row r="742" ht="15.75" customHeight="1">
      <c r="A742" s="94"/>
      <c r="B742" s="94"/>
      <c r="C742" s="94"/>
      <c r="D742" s="81"/>
      <c r="E742" s="94"/>
      <c r="F742" s="94"/>
      <c r="H742" s="81"/>
    </row>
    <row r="743" ht="15.75" customHeight="1">
      <c r="A743" s="94"/>
      <c r="B743" s="94"/>
      <c r="C743" s="94"/>
      <c r="D743" s="81"/>
      <c r="E743" s="94"/>
      <c r="F743" s="94"/>
      <c r="H743" s="81"/>
    </row>
    <row r="744" ht="15.75" customHeight="1">
      <c r="A744" s="94"/>
      <c r="B744" s="94"/>
      <c r="C744" s="94"/>
      <c r="D744" s="81"/>
      <c r="E744" s="94"/>
      <c r="F744" s="94"/>
      <c r="H744" s="81"/>
    </row>
    <row r="745" ht="15.75" customHeight="1">
      <c r="A745" s="94"/>
      <c r="B745" s="94"/>
      <c r="C745" s="94"/>
      <c r="D745" s="81"/>
      <c r="E745" s="94"/>
      <c r="F745" s="94"/>
      <c r="H745" s="81"/>
    </row>
    <row r="746" ht="15.75" customHeight="1">
      <c r="A746" s="94"/>
      <c r="B746" s="94"/>
      <c r="C746" s="94"/>
      <c r="D746" s="81"/>
      <c r="E746" s="94"/>
      <c r="F746" s="94"/>
      <c r="H746" s="81"/>
    </row>
    <row r="747" ht="15.75" customHeight="1">
      <c r="A747" s="94"/>
      <c r="B747" s="94"/>
      <c r="C747" s="94"/>
      <c r="D747" s="81"/>
      <c r="E747" s="94"/>
      <c r="F747" s="94"/>
      <c r="H747" s="81"/>
    </row>
    <row r="748" ht="15.75" customHeight="1">
      <c r="A748" s="94"/>
      <c r="B748" s="94"/>
      <c r="C748" s="94"/>
      <c r="D748" s="81"/>
      <c r="E748" s="94"/>
      <c r="F748" s="94"/>
      <c r="H748" s="81"/>
    </row>
    <row r="749" ht="15.75" customHeight="1">
      <c r="A749" s="94"/>
      <c r="B749" s="94"/>
      <c r="C749" s="94"/>
      <c r="D749" s="81"/>
      <c r="E749" s="94"/>
      <c r="F749" s="94"/>
      <c r="H749" s="81"/>
    </row>
    <row r="750" ht="15.75" customHeight="1">
      <c r="A750" s="94"/>
      <c r="B750" s="94"/>
      <c r="C750" s="94"/>
      <c r="D750" s="81"/>
      <c r="E750" s="94"/>
      <c r="F750" s="94"/>
      <c r="H750" s="81"/>
    </row>
    <row r="751" ht="15.75" customHeight="1">
      <c r="A751" s="94"/>
      <c r="B751" s="94"/>
      <c r="C751" s="94"/>
      <c r="D751" s="81"/>
      <c r="E751" s="94"/>
      <c r="F751" s="94"/>
      <c r="H751" s="81"/>
    </row>
    <row r="752" ht="15.75" customHeight="1">
      <c r="A752" s="94"/>
      <c r="B752" s="94"/>
      <c r="C752" s="94"/>
      <c r="D752" s="81"/>
      <c r="E752" s="94"/>
      <c r="F752" s="94"/>
      <c r="H752" s="81"/>
    </row>
    <row r="753" ht="15.75" customHeight="1">
      <c r="A753" s="94"/>
      <c r="B753" s="94"/>
      <c r="C753" s="94"/>
      <c r="D753" s="81"/>
      <c r="E753" s="94"/>
      <c r="F753" s="94"/>
      <c r="H753" s="81"/>
    </row>
    <row r="754" ht="15.75" customHeight="1">
      <c r="A754" s="94"/>
      <c r="B754" s="94"/>
      <c r="C754" s="94"/>
      <c r="D754" s="81"/>
      <c r="E754" s="94"/>
      <c r="F754" s="94"/>
      <c r="H754" s="81"/>
    </row>
    <row r="755" ht="15.75" customHeight="1">
      <c r="A755" s="94"/>
      <c r="B755" s="94"/>
      <c r="C755" s="94"/>
      <c r="D755" s="81"/>
      <c r="E755" s="94"/>
      <c r="F755" s="94"/>
      <c r="H755" s="81"/>
    </row>
    <row r="756" ht="15.75" customHeight="1">
      <c r="A756" s="94"/>
      <c r="B756" s="94"/>
      <c r="C756" s="94"/>
      <c r="D756" s="81"/>
      <c r="E756" s="94"/>
      <c r="F756" s="94"/>
      <c r="H756" s="81"/>
    </row>
    <row r="757" ht="15.75" customHeight="1">
      <c r="A757" s="94"/>
      <c r="B757" s="94"/>
      <c r="C757" s="94"/>
      <c r="D757" s="81"/>
      <c r="E757" s="94"/>
      <c r="F757" s="94"/>
      <c r="H757" s="81"/>
    </row>
    <row r="758" ht="15.75" customHeight="1">
      <c r="A758" s="94"/>
      <c r="B758" s="94"/>
      <c r="C758" s="94"/>
      <c r="D758" s="81"/>
      <c r="E758" s="94"/>
      <c r="F758" s="94"/>
      <c r="H758" s="81"/>
    </row>
    <row r="759" ht="15.75" customHeight="1">
      <c r="A759" s="94"/>
      <c r="B759" s="94"/>
      <c r="C759" s="94"/>
      <c r="D759" s="81"/>
      <c r="E759" s="94"/>
      <c r="F759" s="94"/>
      <c r="H759" s="81"/>
    </row>
    <row r="760" ht="15.75" customHeight="1">
      <c r="A760" s="94"/>
      <c r="B760" s="94"/>
      <c r="C760" s="94"/>
      <c r="D760" s="81"/>
      <c r="E760" s="94"/>
      <c r="F760" s="94"/>
      <c r="H760" s="81"/>
    </row>
    <row r="761" ht="15.75" customHeight="1">
      <c r="A761" s="94"/>
      <c r="B761" s="94"/>
      <c r="C761" s="94"/>
      <c r="D761" s="81"/>
      <c r="E761" s="94"/>
      <c r="F761" s="94"/>
      <c r="H761" s="81"/>
    </row>
    <row r="762" ht="15.75" customHeight="1">
      <c r="A762" s="94"/>
      <c r="B762" s="94"/>
      <c r="C762" s="94"/>
      <c r="D762" s="81"/>
      <c r="E762" s="94"/>
      <c r="F762" s="94"/>
      <c r="H762" s="81"/>
    </row>
    <row r="763" ht="15.75" customHeight="1">
      <c r="A763" s="94"/>
      <c r="B763" s="94"/>
      <c r="C763" s="94"/>
      <c r="D763" s="81"/>
      <c r="E763" s="94"/>
      <c r="F763" s="94"/>
      <c r="H763" s="81"/>
    </row>
    <row r="764" ht="15.75" customHeight="1">
      <c r="A764" s="94"/>
      <c r="B764" s="94"/>
      <c r="C764" s="94"/>
      <c r="D764" s="81"/>
      <c r="E764" s="94"/>
      <c r="F764" s="94"/>
      <c r="H764" s="81"/>
    </row>
    <row r="765" ht="15.75" customHeight="1">
      <c r="A765" s="94"/>
      <c r="B765" s="94"/>
      <c r="C765" s="94"/>
      <c r="D765" s="81"/>
      <c r="E765" s="94"/>
      <c r="F765" s="94"/>
      <c r="H765" s="81"/>
    </row>
    <row r="766" ht="15.75" customHeight="1">
      <c r="A766" s="94"/>
      <c r="B766" s="94"/>
      <c r="C766" s="94"/>
      <c r="D766" s="81"/>
      <c r="E766" s="94"/>
      <c r="F766" s="94"/>
      <c r="H766" s="81"/>
    </row>
    <row r="767" ht="15.75" customHeight="1">
      <c r="A767" s="94"/>
      <c r="B767" s="94"/>
      <c r="C767" s="94"/>
      <c r="D767" s="81"/>
      <c r="E767" s="94"/>
      <c r="F767" s="94"/>
      <c r="H767" s="81"/>
    </row>
    <row r="768" ht="15.75" customHeight="1">
      <c r="A768" s="94"/>
      <c r="B768" s="94"/>
      <c r="C768" s="94"/>
      <c r="D768" s="81"/>
      <c r="E768" s="94"/>
      <c r="F768" s="94"/>
      <c r="H768" s="81"/>
    </row>
    <row r="769" ht="15.75" customHeight="1">
      <c r="A769" s="94"/>
      <c r="B769" s="94"/>
      <c r="C769" s="94"/>
      <c r="D769" s="81"/>
      <c r="E769" s="94"/>
      <c r="F769" s="94"/>
      <c r="H769" s="81"/>
    </row>
    <row r="770" ht="15.75" customHeight="1">
      <c r="A770" s="94"/>
      <c r="B770" s="94"/>
      <c r="C770" s="94"/>
      <c r="D770" s="81"/>
      <c r="E770" s="94"/>
      <c r="F770" s="94"/>
      <c r="H770" s="81"/>
    </row>
    <row r="771" ht="15.75" customHeight="1">
      <c r="A771" s="94"/>
      <c r="B771" s="94"/>
      <c r="C771" s="94"/>
      <c r="D771" s="81"/>
      <c r="E771" s="94"/>
      <c r="F771" s="94"/>
      <c r="H771" s="81"/>
    </row>
    <row r="772" ht="15.75" customHeight="1">
      <c r="A772" s="94"/>
      <c r="B772" s="94"/>
      <c r="C772" s="94"/>
      <c r="D772" s="81"/>
      <c r="E772" s="94"/>
      <c r="F772" s="94"/>
      <c r="H772" s="81"/>
    </row>
    <row r="773" ht="15.75" customHeight="1">
      <c r="A773" s="94"/>
      <c r="B773" s="94"/>
      <c r="C773" s="94"/>
      <c r="D773" s="81"/>
      <c r="E773" s="94"/>
      <c r="F773" s="94"/>
      <c r="H773" s="81"/>
    </row>
    <row r="774" ht="15.75" customHeight="1">
      <c r="A774" s="94"/>
      <c r="B774" s="94"/>
      <c r="C774" s="94"/>
      <c r="D774" s="81"/>
      <c r="E774" s="94"/>
      <c r="F774" s="94"/>
      <c r="H774" s="81"/>
    </row>
    <row r="775" ht="15.75" customHeight="1">
      <c r="A775" s="94"/>
      <c r="B775" s="94"/>
      <c r="C775" s="94"/>
      <c r="D775" s="81"/>
      <c r="E775" s="94"/>
      <c r="F775" s="94"/>
      <c r="H775" s="81"/>
    </row>
    <row r="776" ht="15.75" customHeight="1">
      <c r="A776" s="94"/>
      <c r="B776" s="94"/>
      <c r="C776" s="94"/>
      <c r="D776" s="81"/>
      <c r="E776" s="94"/>
      <c r="F776" s="94"/>
      <c r="H776" s="81"/>
    </row>
    <row r="777" ht="15.75" customHeight="1">
      <c r="A777" s="94"/>
      <c r="B777" s="94"/>
      <c r="C777" s="94"/>
      <c r="D777" s="81"/>
      <c r="E777" s="94"/>
      <c r="F777" s="94"/>
      <c r="H777" s="81"/>
    </row>
    <row r="778" ht="15.75" customHeight="1">
      <c r="A778" s="94"/>
      <c r="B778" s="94"/>
      <c r="C778" s="94"/>
      <c r="D778" s="81"/>
      <c r="E778" s="94"/>
      <c r="F778" s="94"/>
      <c r="H778" s="81"/>
    </row>
    <row r="779" ht="15.75" customHeight="1">
      <c r="A779" s="94"/>
      <c r="B779" s="94"/>
      <c r="C779" s="94"/>
      <c r="D779" s="81"/>
      <c r="E779" s="94"/>
      <c r="F779" s="94"/>
      <c r="H779" s="81"/>
    </row>
    <row r="780" ht="15.75" customHeight="1">
      <c r="A780" s="94"/>
      <c r="B780" s="94"/>
      <c r="C780" s="94"/>
      <c r="D780" s="81"/>
      <c r="E780" s="94"/>
      <c r="F780" s="94"/>
      <c r="H780" s="81"/>
    </row>
    <row r="781" ht="15.75" customHeight="1">
      <c r="A781" s="94"/>
      <c r="B781" s="94"/>
      <c r="C781" s="94"/>
      <c r="D781" s="81"/>
      <c r="E781" s="94"/>
      <c r="F781" s="94"/>
      <c r="H781" s="81"/>
    </row>
    <row r="782" ht="15.75" customHeight="1">
      <c r="A782" s="94"/>
      <c r="B782" s="94"/>
      <c r="C782" s="94"/>
      <c r="D782" s="81"/>
      <c r="E782" s="94"/>
      <c r="F782" s="94"/>
      <c r="H782" s="81"/>
    </row>
    <row r="783" ht="15.75" customHeight="1">
      <c r="A783" s="94"/>
      <c r="B783" s="94"/>
      <c r="C783" s="94"/>
      <c r="D783" s="81"/>
      <c r="E783" s="94"/>
      <c r="F783" s="94"/>
      <c r="H783" s="81"/>
    </row>
    <row r="784" ht="15.75" customHeight="1">
      <c r="A784" s="94"/>
      <c r="B784" s="94"/>
      <c r="C784" s="94"/>
      <c r="D784" s="81"/>
      <c r="E784" s="94"/>
      <c r="F784" s="94"/>
      <c r="H784" s="81"/>
    </row>
    <row r="785" ht="15.75" customHeight="1">
      <c r="A785" s="94"/>
      <c r="B785" s="94"/>
      <c r="C785" s="94"/>
      <c r="D785" s="81"/>
      <c r="E785" s="94"/>
      <c r="F785" s="94"/>
      <c r="H785" s="81"/>
    </row>
    <row r="786" ht="15.75" customHeight="1">
      <c r="A786" s="94"/>
      <c r="B786" s="94"/>
      <c r="C786" s="94"/>
      <c r="D786" s="81"/>
      <c r="E786" s="94"/>
      <c r="F786" s="94"/>
      <c r="H786" s="81"/>
    </row>
    <row r="787" ht="15.75" customHeight="1">
      <c r="A787" s="94"/>
      <c r="B787" s="94"/>
      <c r="C787" s="94"/>
      <c r="D787" s="81"/>
      <c r="E787" s="94"/>
      <c r="F787" s="94"/>
      <c r="H787" s="81"/>
    </row>
    <row r="788" ht="15.75" customHeight="1">
      <c r="A788" s="94"/>
      <c r="B788" s="94"/>
      <c r="C788" s="94"/>
      <c r="D788" s="81"/>
      <c r="E788" s="94"/>
      <c r="F788" s="94"/>
      <c r="H788" s="81"/>
    </row>
    <row r="789" ht="15.75" customHeight="1">
      <c r="A789" s="94"/>
      <c r="B789" s="94"/>
      <c r="C789" s="94"/>
      <c r="D789" s="81"/>
      <c r="E789" s="94"/>
      <c r="F789" s="94"/>
      <c r="H789" s="81"/>
    </row>
    <row r="790" ht="15.75" customHeight="1">
      <c r="A790" s="94"/>
      <c r="B790" s="94"/>
      <c r="C790" s="94"/>
      <c r="D790" s="81"/>
      <c r="E790" s="94"/>
      <c r="F790" s="94"/>
      <c r="H790" s="81"/>
    </row>
    <row r="791" ht="15.75" customHeight="1">
      <c r="A791" s="94"/>
      <c r="B791" s="94"/>
      <c r="C791" s="94"/>
      <c r="D791" s="81"/>
      <c r="E791" s="94"/>
      <c r="F791" s="94"/>
      <c r="H791" s="81"/>
    </row>
    <row r="792" ht="15.75" customHeight="1">
      <c r="A792" s="94"/>
      <c r="B792" s="94"/>
      <c r="C792" s="94"/>
      <c r="D792" s="81"/>
      <c r="E792" s="94"/>
      <c r="F792" s="94"/>
      <c r="H792" s="81"/>
    </row>
    <row r="793" ht="15.75" customHeight="1">
      <c r="A793" s="94"/>
      <c r="B793" s="94"/>
      <c r="C793" s="94"/>
      <c r="D793" s="81"/>
      <c r="E793" s="94"/>
      <c r="F793" s="94"/>
      <c r="H793" s="81"/>
    </row>
    <row r="794" ht="15.75" customHeight="1">
      <c r="A794" s="94"/>
      <c r="B794" s="94"/>
      <c r="C794" s="94"/>
      <c r="D794" s="81"/>
      <c r="E794" s="94"/>
      <c r="F794" s="94"/>
      <c r="H794" s="81"/>
    </row>
    <row r="795" ht="15.75" customHeight="1">
      <c r="A795" s="94"/>
      <c r="B795" s="94"/>
      <c r="C795" s="94"/>
      <c r="D795" s="81"/>
      <c r="E795" s="94"/>
      <c r="F795" s="94"/>
      <c r="H795" s="81"/>
    </row>
    <row r="796" ht="15.75" customHeight="1">
      <c r="A796" s="94"/>
      <c r="B796" s="94"/>
      <c r="C796" s="94"/>
      <c r="D796" s="81"/>
      <c r="E796" s="94"/>
      <c r="F796" s="94"/>
      <c r="H796" s="81"/>
    </row>
    <row r="797" ht="15.75" customHeight="1">
      <c r="A797" s="94"/>
      <c r="B797" s="94"/>
      <c r="C797" s="94"/>
      <c r="D797" s="81"/>
      <c r="E797" s="94"/>
      <c r="F797" s="94"/>
      <c r="H797" s="81"/>
    </row>
    <row r="798" ht="15.75" customHeight="1">
      <c r="A798" s="94"/>
      <c r="B798" s="94"/>
      <c r="C798" s="94"/>
      <c r="D798" s="81"/>
      <c r="E798" s="94"/>
      <c r="F798" s="94"/>
      <c r="H798" s="81"/>
    </row>
    <row r="799" ht="15.75" customHeight="1">
      <c r="A799" s="94"/>
      <c r="B799" s="94"/>
      <c r="C799" s="94"/>
      <c r="D799" s="81"/>
      <c r="E799" s="94"/>
      <c r="F799" s="94"/>
      <c r="H799" s="81"/>
    </row>
    <row r="800" ht="15.75" customHeight="1">
      <c r="A800" s="94"/>
      <c r="B800" s="94"/>
      <c r="C800" s="94"/>
      <c r="D800" s="81"/>
      <c r="E800" s="94"/>
      <c r="F800" s="94"/>
      <c r="H800" s="81"/>
    </row>
    <row r="801" ht="15.75" customHeight="1">
      <c r="A801" s="94"/>
      <c r="B801" s="94"/>
      <c r="C801" s="94"/>
      <c r="D801" s="81"/>
      <c r="E801" s="94"/>
      <c r="F801" s="94"/>
      <c r="H801" s="81"/>
    </row>
    <row r="802" ht="15.75" customHeight="1">
      <c r="A802" s="94"/>
      <c r="B802" s="94"/>
      <c r="C802" s="94"/>
      <c r="D802" s="81"/>
      <c r="E802" s="94"/>
      <c r="F802" s="94"/>
      <c r="H802" s="81"/>
    </row>
    <row r="803" ht="15.75" customHeight="1">
      <c r="A803" s="94"/>
      <c r="B803" s="94"/>
      <c r="C803" s="94"/>
      <c r="D803" s="81"/>
      <c r="E803" s="94"/>
      <c r="F803" s="94"/>
      <c r="H803" s="81"/>
    </row>
    <row r="804" ht="15.75" customHeight="1">
      <c r="A804" s="94"/>
      <c r="B804" s="94"/>
      <c r="C804" s="94"/>
      <c r="D804" s="81"/>
      <c r="E804" s="94"/>
      <c r="F804" s="94"/>
      <c r="H804" s="81"/>
    </row>
    <row r="805" ht="15.75" customHeight="1">
      <c r="A805" s="94"/>
      <c r="B805" s="94"/>
      <c r="C805" s="94"/>
      <c r="D805" s="81"/>
      <c r="E805" s="94"/>
      <c r="F805" s="94"/>
      <c r="H805" s="81"/>
    </row>
    <row r="806" ht="15.75" customHeight="1">
      <c r="A806" s="94"/>
      <c r="B806" s="94"/>
      <c r="C806" s="94"/>
      <c r="D806" s="81"/>
      <c r="E806" s="94"/>
      <c r="F806" s="94"/>
      <c r="H806" s="81"/>
    </row>
    <row r="807" ht="15.75" customHeight="1">
      <c r="A807" s="94"/>
      <c r="B807" s="94"/>
      <c r="C807" s="94"/>
      <c r="D807" s="81"/>
      <c r="E807" s="94"/>
      <c r="F807" s="94"/>
      <c r="H807" s="81"/>
    </row>
    <row r="808" ht="15.75" customHeight="1">
      <c r="A808" s="94"/>
      <c r="B808" s="94"/>
      <c r="C808" s="94"/>
      <c r="D808" s="81"/>
      <c r="E808" s="94"/>
      <c r="F808" s="94"/>
      <c r="H808" s="81"/>
    </row>
    <row r="809" ht="15.75" customHeight="1">
      <c r="A809" s="94"/>
      <c r="B809" s="94"/>
      <c r="C809" s="94"/>
      <c r="D809" s="81"/>
      <c r="E809" s="94"/>
      <c r="F809" s="94"/>
      <c r="H809" s="81"/>
    </row>
    <row r="810" ht="15.75" customHeight="1">
      <c r="A810" s="94"/>
      <c r="B810" s="94"/>
      <c r="C810" s="94"/>
      <c r="D810" s="81"/>
      <c r="E810" s="94"/>
      <c r="F810" s="94"/>
      <c r="H810" s="81"/>
    </row>
    <row r="811" ht="15.75" customHeight="1">
      <c r="A811" s="94"/>
      <c r="B811" s="94"/>
      <c r="C811" s="94"/>
      <c r="D811" s="81"/>
      <c r="E811" s="94"/>
      <c r="F811" s="94"/>
      <c r="H811" s="81"/>
    </row>
    <row r="812" ht="15.75" customHeight="1">
      <c r="A812" s="94"/>
      <c r="B812" s="94"/>
      <c r="C812" s="94"/>
      <c r="D812" s="81"/>
      <c r="E812" s="94"/>
      <c r="F812" s="94"/>
      <c r="H812" s="81"/>
    </row>
    <row r="813" ht="15.75" customHeight="1">
      <c r="A813" s="94"/>
      <c r="B813" s="94"/>
      <c r="C813" s="94"/>
      <c r="D813" s="81"/>
      <c r="E813" s="94"/>
      <c r="F813" s="94"/>
      <c r="H813" s="81"/>
    </row>
    <row r="814" ht="15.75" customHeight="1">
      <c r="A814" s="94"/>
      <c r="B814" s="94"/>
      <c r="C814" s="94"/>
      <c r="D814" s="81"/>
      <c r="E814" s="94"/>
      <c r="F814" s="94"/>
      <c r="H814" s="81"/>
    </row>
    <row r="815" ht="15.75" customHeight="1">
      <c r="A815" s="94"/>
      <c r="B815" s="94"/>
      <c r="C815" s="94"/>
      <c r="D815" s="81"/>
      <c r="E815" s="94"/>
      <c r="F815" s="94"/>
      <c r="H815" s="81"/>
    </row>
    <row r="816" ht="15.75" customHeight="1">
      <c r="A816" s="94"/>
      <c r="B816" s="94"/>
      <c r="C816" s="94"/>
      <c r="D816" s="81"/>
      <c r="E816" s="94"/>
      <c r="F816" s="94"/>
      <c r="H816" s="81"/>
    </row>
    <row r="817" ht="15.75" customHeight="1">
      <c r="A817" s="94"/>
      <c r="B817" s="94"/>
      <c r="C817" s="94"/>
      <c r="D817" s="81"/>
      <c r="E817" s="94"/>
      <c r="F817" s="94"/>
      <c r="H817" s="81"/>
    </row>
    <row r="818" ht="15.75" customHeight="1">
      <c r="A818" s="94"/>
      <c r="B818" s="94"/>
      <c r="C818" s="94"/>
      <c r="D818" s="81"/>
      <c r="E818" s="94"/>
      <c r="F818" s="94"/>
      <c r="H818" s="81"/>
    </row>
    <row r="819" ht="15.75" customHeight="1">
      <c r="A819" s="94"/>
      <c r="B819" s="94"/>
      <c r="C819" s="94"/>
      <c r="D819" s="81"/>
      <c r="E819" s="94"/>
      <c r="F819" s="94"/>
      <c r="H819" s="81"/>
    </row>
    <row r="820" ht="15.75" customHeight="1">
      <c r="A820" s="94"/>
      <c r="B820" s="94"/>
      <c r="C820" s="94"/>
      <c r="D820" s="81"/>
      <c r="E820" s="94"/>
      <c r="F820" s="94"/>
      <c r="H820" s="81"/>
    </row>
    <row r="821" ht="15.75" customHeight="1">
      <c r="A821" s="94"/>
      <c r="B821" s="94"/>
      <c r="C821" s="94"/>
      <c r="D821" s="81"/>
      <c r="E821" s="94"/>
      <c r="F821" s="94"/>
      <c r="H821" s="81"/>
    </row>
    <row r="822" ht="15.75" customHeight="1">
      <c r="A822" s="94"/>
      <c r="B822" s="94"/>
      <c r="C822" s="94"/>
      <c r="D822" s="81"/>
      <c r="E822" s="94"/>
      <c r="F822" s="94"/>
      <c r="H822" s="81"/>
    </row>
    <row r="823" ht="15.75" customHeight="1">
      <c r="A823" s="94"/>
      <c r="B823" s="94"/>
      <c r="C823" s="94"/>
      <c r="D823" s="81"/>
      <c r="E823" s="94"/>
      <c r="F823" s="94"/>
      <c r="H823" s="81"/>
    </row>
    <row r="824" ht="15.75" customHeight="1">
      <c r="A824" s="94"/>
      <c r="B824" s="94"/>
      <c r="C824" s="94"/>
      <c r="D824" s="81"/>
      <c r="E824" s="94"/>
      <c r="F824" s="94"/>
      <c r="H824" s="81"/>
    </row>
    <row r="825" ht="15.75" customHeight="1">
      <c r="A825" s="94"/>
      <c r="B825" s="94"/>
      <c r="C825" s="94"/>
      <c r="D825" s="81"/>
      <c r="E825" s="94"/>
      <c r="F825" s="94"/>
      <c r="H825" s="81"/>
    </row>
    <row r="826" ht="15.75" customHeight="1">
      <c r="A826" s="94"/>
      <c r="B826" s="94"/>
      <c r="C826" s="94"/>
      <c r="D826" s="81"/>
      <c r="E826" s="94"/>
      <c r="F826" s="94"/>
      <c r="H826" s="81"/>
    </row>
    <row r="827" ht="15.75" customHeight="1">
      <c r="A827" s="94"/>
      <c r="B827" s="94"/>
      <c r="C827" s="94"/>
      <c r="D827" s="81"/>
      <c r="E827" s="94"/>
      <c r="F827" s="94"/>
      <c r="H827" s="81"/>
    </row>
    <row r="828" ht="15.75" customHeight="1">
      <c r="A828" s="94"/>
      <c r="B828" s="94"/>
      <c r="C828" s="94"/>
      <c r="D828" s="81"/>
      <c r="E828" s="94"/>
      <c r="F828" s="94"/>
      <c r="H828" s="81"/>
    </row>
    <row r="829" ht="15.75" customHeight="1">
      <c r="A829" s="94"/>
      <c r="B829" s="94"/>
      <c r="C829" s="94"/>
      <c r="D829" s="81"/>
      <c r="E829" s="94"/>
      <c r="F829" s="94"/>
      <c r="H829" s="81"/>
    </row>
    <row r="830" ht="15.75" customHeight="1">
      <c r="A830" s="94"/>
      <c r="B830" s="94"/>
      <c r="C830" s="94"/>
      <c r="D830" s="81"/>
      <c r="E830" s="94"/>
      <c r="F830" s="94"/>
      <c r="H830" s="81"/>
    </row>
    <row r="831" ht="15.75" customHeight="1">
      <c r="A831" s="94"/>
      <c r="B831" s="94"/>
      <c r="C831" s="94"/>
      <c r="D831" s="81"/>
      <c r="E831" s="94"/>
      <c r="F831" s="94"/>
      <c r="H831" s="81"/>
    </row>
    <row r="832" ht="15.75" customHeight="1">
      <c r="A832" s="94"/>
      <c r="B832" s="94"/>
      <c r="C832" s="94"/>
      <c r="D832" s="81"/>
      <c r="E832" s="94"/>
      <c r="F832" s="94"/>
      <c r="H832" s="81"/>
    </row>
    <row r="833" ht="15.75" customHeight="1">
      <c r="A833" s="94"/>
      <c r="B833" s="94"/>
      <c r="C833" s="94"/>
      <c r="D833" s="81"/>
      <c r="E833" s="94"/>
      <c r="F833" s="94"/>
      <c r="H833" s="81"/>
    </row>
    <row r="834" ht="15.75" customHeight="1">
      <c r="A834" s="94"/>
      <c r="B834" s="94"/>
      <c r="C834" s="94"/>
      <c r="D834" s="81"/>
      <c r="E834" s="94"/>
      <c r="F834" s="94"/>
      <c r="H834" s="81"/>
    </row>
    <row r="835" ht="15.75" customHeight="1">
      <c r="A835" s="94"/>
      <c r="B835" s="94"/>
      <c r="C835" s="94"/>
      <c r="D835" s="81"/>
      <c r="E835" s="94"/>
      <c r="F835" s="94"/>
      <c r="H835" s="81"/>
    </row>
    <row r="836" ht="15.75" customHeight="1">
      <c r="A836" s="94"/>
      <c r="B836" s="94"/>
      <c r="C836" s="94"/>
      <c r="D836" s="81"/>
      <c r="E836" s="94"/>
      <c r="F836" s="94"/>
      <c r="H836" s="81"/>
    </row>
    <row r="837" ht="15.75" customHeight="1">
      <c r="A837" s="94"/>
      <c r="B837" s="94"/>
      <c r="C837" s="94"/>
      <c r="D837" s="81"/>
      <c r="E837" s="94"/>
      <c r="F837" s="94"/>
      <c r="H837" s="81"/>
    </row>
    <row r="838" ht="15.75" customHeight="1">
      <c r="A838" s="94"/>
      <c r="B838" s="94"/>
      <c r="C838" s="94"/>
      <c r="D838" s="81"/>
      <c r="E838" s="94"/>
      <c r="F838" s="94"/>
      <c r="H838" s="81"/>
    </row>
    <row r="839" ht="15.75" customHeight="1">
      <c r="A839" s="94"/>
      <c r="B839" s="94"/>
      <c r="C839" s="94"/>
      <c r="D839" s="81"/>
      <c r="E839" s="94"/>
      <c r="F839" s="94"/>
      <c r="H839" s="81"/>
    </row>
    <row r="840" ht="15.75" customHeight="1">
      <c r="A840" s="94"/>
      <c r="B840" s="94"/>
      <c r="C840" s="94"/>
      <c r="D840" s="81"/>
      <c r="E840" s="94"/>
      <c r="F840" s="94"/>
      <c r="H840" s="81"/>
    </row>
    <row r="841" ht="15.75" customHeight="1">
      <c r="A841" s="94"/>
      <c r="B841" s="94"/>
      <c r="C841" s="94"/>
      <c r="D841" s="81"/>
      <c r="E841" s="94"/>
      <c r="F841" s="94"/>
      <c r="H841" s="81"/>
    </row>
    <row r="842" ht="15.75" customHeight="1">
      <c r="A842" s="94"/>
      <c r="B842" s="94"/>
      <c r="C842" s="94"/>
      <c r="D842" s="81"/>
      <c r="E842" s="94"/>
      <c r="F842" s="94"/>
      <c r="H842" s="81"/>
    </row>
    <row r="843" ht="15.75" customHeight="1">
      <c r="A843" s="94"/>
      <c r="B843" s="94"/>
      <c r="C843" s="94"/>
      <c r="D843" s="81"/>
      <c r="E843" s="94"/>
      <c r="F843" s="94"/>
      <c r="H843" s="81"/>
    </row>
    <row r="844" ht="15.75" customHeight="1">
      <c r="A844" s="94"/>
      <c r="B844" s="94"/>
      <c r="C844" s="94"/>
      <c r="D844" s="81"/>
      <c r="E844" s="94"/>
      <c r="F844" s="94"/>
      <c r="H844" s="81"/>
    </row>
    <row r="845" ht="15.75" customHeight="1">
      <c r="A845" s="94"/>
      <c r="B845" s="94"/>
      <c r="C845" s="94"/>
      <c r="D845" s="81"/>
      <c r="E845" s="94"/>
      <c r="F845" s="94"/>
      <c r="H845" s="81"/>
    </row>
    <row r="846" ht="15.75" customHeight="1">
      <c r="A846" s="94"/>
      <c r="B846" s="94"/>
      <c r="C846" s="94"/>
      <c r="D846" s="81"/>
      <c r="E846" s="94"/>
      <c r="F846" s="94"/>
      <c r="H846" s="81"/>
    </row>
    <row r="847" ht="15.75" customHeight="1">
      <c r="A847" s="94"/>
      <c r="B847" s="94"/>
      <c r="C847" s="94"/>
      <c r="D847" s="81"/>
      <c r="E847" s="94"/>
      <c r="F847" s="94"/>
      <c r="H847" s="81"/>
    </row>
    <row r="848" ht="15.75" customHeight="1">
      <c r="A848" s="94"/>
      <c r="B848" s="94"/>
      <c r="C848" s="94"/>
      <c r="D848" s="81"/>
      <c r="E848" s="94"/>
      <c r="F848" s="94"/>
      <c r="H848" s="81"/>
    </row>
    <row r="849" ht="15.75" customHeight="1">
      <c r="A849" s="94"/>
      <c r="B849" s="94"/>
      <c r="C849" s="94"/>
      <c r="D849" s="81"/>
      <c r="E849" s="94"/>
      <c r="F849" s="94"/>
      <c r="H849" s="81"/>
    </row>
    <row r="850" ht="15.75" customHeight="1">
      <c r="A850" s="94"/>
      <c r="B850" s="94"/>
      <c r="C850" s="94"/>
      <c r="D850" s="81"/>
      <c r="E850" s="94"/>
      <c r="F850" s="94"/>
      <c r="H850" s="81"/>
    </row>
    <row r="851" ht="15.75" customHeight="1">
      <c r="A851" s="94"/>
      <c r="B851" s="94"/>
      <c r="C851" s="94"/>
      <c r="D851" s="81"/>
      <c r="E851" s="94"/>
      <c r="F851" s="94"/>
      <c r="H851" s="81"/>
    </row>
    <row r="852" ht="15.75" customHeight="1">
      <c r="A852" s="94"/>
      <c r="B852" s="94"/>
      <c r="C852" s="94"/>
      <c r="D852" s="81"/>
      <c r="E852" s="94"/>
      <c r="F852" s="94"/>
      <c r="H852" s="81"/>
    </row>
    <row r="853" ht="15.75" customHeight="1">
      <c r="A853" s="94"/>
      <c r="B853" s="94"/>
      <c r="C853" s="94"/>
      <c r="D853" s="81"/>
      <c r="E853" s="94"/>
      <c r="F853" s="94"/>
      <c r="H853" s="81"/>
    </row>
    <row r="854" ht="15.75" customHeight="1">
      <c r="A854" s="94"/>
      <c r="B854" s="94"/>
      <c r="C854" s="94"/>
      <c r="D854" s="81"/>
      <c r="E854" s="94"/>
      <c r="F854" s="94"/>
      <c r="H854" s="81"/>
    </row>
    <row r="855" ht="15.75" customHeight="1">
      <c r="A855" s="94"/>
      <c r="B855" s="94"/>
      <c r="C855" s="94"/>
      <c r="D855" s="81"/>
      <c r="E855" s="94"/>
      <c r="F855" s="94"/>
      <c r="H855" s="81"/>
    </row>
    <row r="856" ht="15.75" customHeight="1">
      <c r="A856" s="94"/>
      <c r="B856" s="94"/>
      <c r="C856" s="94"/>
      <c r="D856" s="81"/>
      <c r="E856" s="94"/>
      <c r="F856" s="94"/>
      <c r="H856" s="81"/>
    </row>
    <row r="857" ht="15.75" customHeight="1">
      <c r="A857" s="94"/>
      <c r="B857" s="94"/>
      <c r="C857" s="94"/>
      <c r="D857" s="81"/>
      <c r="E857" s="94"/>
      <c r="F857" s="94"/>
      <c r="H857" s="81"/>
    </row>
    <row r="858" ht="15.75" customHeight="1">
      <c r="A858" s="94"/>
      <c r="B858" s="94"/>
      <c r="C858" s="94"/>
      <c r="D858" s="81"/>
      <c r="E858" s="94"/>
      <c r="F858" s="94"/>
      <c r="H858" s="81"/>
    </row>
    <row r="859" ht="15.75" customHeight="1">
      <c r="A859" s="94"/>
      <c r="B859" s="94"/>
      <c r="C859" s="94"/>
      <c r="D859" s="81"/>
      <c r="E859" s="94"/>
      <c r="F859" s="94"/>
      <c r="H859" s="81"/>
    </row>
    <row r="860" ht="15.75" customHeight="1">
      <c r="A860" s="94"/>
      <c r="B860" s="94"/>
      <c r="C860" s="94"/>
      <c r="D860" s="81"/>
      <c r="E860" s="94"/>
      <c r="F860" s="94"/>
      <c r="H860" s="81"/>
    </row>
    <row r="861" ht="15.75" customHeight="1">
      <c r="A861" s="94"/>
      <c r="B861" s="94"/>
      <c r="C861" s="94"/>
      <c r="D861" s="81"/>
      <c r="E861" s="94"/>
      <c r="F861" s="94"/>
      <c r="H861" s="81"/>
    </row>
    <row r="862" ht="15.75" customHeight="1">
      <c r="A862" s="94"/>
      <c r="B862" s="94"/>
      <c r="C862" s="94"/>
      <c r="D862" s="81"/>
      <c r="E862" s="94"/>
      <c r="F862" s="94"/>
      <c r="H862" s="81"/>
    </row>
    <row r="863" ht="15.75" customHeight="1">
      <c r="A863" s="94"/>
      <c r="B863" s="94"/>
      <c r="C863" s="94"/>
      <c r="D863" s="81"/>
      <c r="E863" s="94"/>
      <c r="F863" s="94"/>
      <c r="H863" s="81"/>
    </row>
    <row r="864" ht="15.75" customHeight="1">
      <c r="A864" s="94"/>
      <c r="B864" s="94"/>
      <c r="C864" s="94"/>
      <c r="D864" s="81"/>
      <c r="E864" s="94"/>
      <c r="F864" s="94"/>
      <c r="H864" s="81"/>
    </row>
    <row r="865" ht="15.75" customHeight="1">
      <c r="A865" s="94"/>
      <c r="B865" s="94"/>
      <c r="C865" s="94"/>
      <c r="D865" s="81"/>
      <c r="E865" s="94"/>
      <c r="F865" s="94"/>
      <c r="H865" s="81"/>
    </row>
    <row r="866" ht="15.75" customHeight="1">
      <c r="A866" s="94"/>
      <c r="B866" s="94"/>
      <c r="C866" s="94"/>
      <c r="D866" s="81"/>
      <c r="E866" s="94"/>
      <c r="F866" s="94"/>
      <c r="H866" s="81"/>
    </row>
    <row r="867" ht="15.75" customHeight="1">
      <c r="A867" s="94"/>
      <c r="B867" s="94"/>
      <c r="C867" s="94"/>
      <c r="D867" s="81"/>
      <c r="E867" s="94"/>
      <c r="F867" s="94"/>
      <c r="H867" s="81"/>
    </row>
    <row r="868" ht="15.75" customHeight="1">
      <c r="A868" s="94"/>
      <c r="B868" s="94"/>
      <c r="C868" s="94"/>
      <c r="D868" s="81"/>
      <c r="E868" s="94"/>
      <c r="F868" s="94"/>
      <c r="H868" s="81"/>
    </row>
    <row r="869" ht="15.75" customHeight="1">
      <c r="A869" s="94"/>
      <c r="B869" s="94"/>
      <c r="C869" s="94"/>
      <c r="D869" s="81"/>
      <c r="E869" s="94"/>
      <c r="F869" s="94"/>
      <c r="H869" s="81"/>
    </row>
    <row r="870" ht="15.75" customHeight="1">
      <c r="A870" s="94"/>
      <c r="B870" s="94"/>
      <c r="C870" s="94"/>
      <c r="D870" s="81"/>
      <c r="E870" s="94"/>
      <c r="F870" s="94"/>
      <c r="H870" s="81"/>
    </row>
    <row r="871" ht="15.75" customHeight="1">
      <c r="A871" s="94"/>
      <c r="B871" s="94"/>
      <c r="C871" s="94"/>
      <c r="D871" s="81"/>
      <c r="E871" s="94"/>
      <c r="F871" s="94"/>
      <c r="H871" s="81"/>
    </row>
    <row r="872" ht="15.75" customHeight="1">
      <c r="A872" s="94"/>
      <c r="B872" s="94"/>
      <c r="C872" s="94"/>
      <c r="D872" s="81"/>
      <c r="E872" s="94"/>
      <c r="F872" s="94"/>
      <c r="H872" s="81"/>
    </row>
    <row r="873" ht="15.75" customHeight="1">
      <c r="A873" s="94"/>
      <c r="B873" s="94"/>
      <c r="C873" s="94"/>
      <c r="D873" s="81"/>
      <c r="E873" s="94"/>
      <c r="F873" s="94"/>
      <c r="H873" s="81"/>
    </row>
    <row r="874" ht="15.75" customHeight="1">
      <c r="A874" s="94"/>
      <c r="B874" s="94"/>
      <c r="C874" s="94"/>
      <c r="D874" s="81"/>
      <c r="E874" s="94"/>
      <c r="F874" s="94"/>
      <c r="H874" s="81"/>
    </row>
    <row r="875" ht="15.75" customHeight="1">
      <c r="A875" s="94"/>
      <c r="B875" s="94"/>
      <c r="C875" s="94"/>
      <c r="D875" s="81"/>
      <c r="E875" s="94"/>
      <c r="F875" s="94"/>
      <c r="H875" s="81"/>
    </row>
    <row r="876" ht="15.75" customHeight="1">
      <c r="A876" s="94"/>
      <c r="B876" s="94"/>
      <c r="C876" s="94"/>
      <c r="D876" s="81"/>
      <c r="E876" s="94"/>
      <c r="F876" s="94"/>
      <c r="H876" s="81"/>
    </row>
    <row r="877" ht="15.75" customHeight="1">
      <c r="A877" s="94"/>
      <c r="B877" s="94"/>
      <c r="C877" s="94"/>
      <c r="D877" s="81"/>
      <c r="E877" s="94"/>
      <c r="F877" s="94"/>
      <c r="H877" s="81"/>
    </row>
    <row r="878" ht="15.75" customHeight="1">
      <c r="A878" s="94"/>
      <c r="B878" s="94"/>
      <c r="C878" s="94"/>
      <c r="D878" s="81"/>
      <c r="E878" s="94"/>
      <c r="F878" s="94"/>
      <c r="H878" s="81"/>
    </row>
    <row r="879" ht="15.75" customHeight="1">
      <c r="A879" s="94"/>
      <c r="B879" s="94"/>
      <c r="C879" s="94"/>
      <c r="D879" s="81"/>
      <c r="E879" s="94"/>
      <c r="F879" s="94"/>
      <c r="H879" s="81"/>
    </row>
    <row r="880" ht="15.75" customHeight="1">
      <c r="A880" s="94"/>
      <c r="B880" s="94"/>
      <c r="C880" s="94"/>
      <c r="D880" s="81"/>
      <c r="E880" s="94"/>
      <c r="F880" s="94"/>
      <c r="H880" s="81"/>
    </row>
    <row r="881" ht="15.75" customHeight="1">
      <c r="A881" s="94"/>
      <c r="B881" s="94"/>
      <c r="C881" s="94"/>
      <c r="D881" s="81"/>
      <c r="E881" s="94"/>
      <c r="F881" s="94"/>
      <c r="H881" s="81"/>
    </row>
    <row r="882" ht="15.75" customHeight="1">
      <c r="A882" s="94"/>
      <c r="B882" s="94"/>
      <c r="C882" s="94"/>
      <c r="D882" s="81"/>
      <c r="E882" s="94"/>
      <c r="F882" s="94"/>
      <c r="H882" s="81"/>
    </row>
    <row r="883" ht="15.75" customHeight="1">
      <c r="A883" s="94"/>
      <c r="B883" s="94"/>
      <c r="C883" s="94"/>
      <c r="D883" s="81"/>
      <c r="E883" s="94"/>
      <c r="F883" s="94"/>
      <c r="H883" s="81"/>
    </row>
    <row r="884" ht="15.75" customHeight="1">
      <c r="A884" s="94"/>
      <c r="B884" s="94"/>
      <c r="C884" s="94"/>
      <c r="D884" s="81"/>
      <c r="E884" s="94"/>
      <c r="F884" s="94"/>
      <c r="H884" s="81"/>
    </row>
    <row r="885" ht="15.75" customHeight="1">
      <c r="A885" s="94"/>
      <c r="B885" s="94"/>
      <c r="C885" s="94"/>
      <c r="D885" s="81"/>
      <c r="E885" s="94"/>
      <c r="F885" s="94"/>
      <c r="H885" s="81"/>
    </row>
    <row r="886" ht="15.75" customHeight="1">
      <c r="A886" s="94"/>
      <c r="B886" s="94"/>
      <c r="C886" s="94"/>
      <c r="D886" s="81"/>
      <c r="E886" s="94"/>
      <c r="F886" s="94"/>
      <c r="H886" s="81"/>
    </row>
    <row r="887" ht="15.75" customHeight="1">
      <c r="A887" s="94"/>
      <c r="B887" s="94"/>
      <c r="C887" s="94"/>
      <c r="D887" s="81"/>
      <c r="E887" s="94"/>
      <c r="F887" s="94"/>
      <c r="H887" s="81"/>
    </row>
    <row r="888" ht="15.75" customHeight="1">
      <c r="A888" s="94"/>
      <c r="B888" s="94"/>
      <c r="C888" s="94"/>
      <c r="D888" s="81"/>
      <c r="E888" s="94"/>
      <c r="F888" s="94"/>
      <c r="H888" s="81"/>
    </row>
    <row r="889" ht="15.75" customHeight="1">
      <c r="A889" s="94"/>
      <c r="B889" s="94"/>
      <c r="C889" s="94"/>
      <c r="D889" s="81"/>
      <c r="E889" s="94"/>
      <c r="F889" s="94"/>
      <c r="H889" s="81"/>
    </row>
    <row r="890" ht="15.75" customHeight="1">
      <c r="A890" s="94"/>
      <c r="B890" s="94"/>
      <c r="C890" s="94"/>
      <c r="D890" s="81"/>
      <c r="E890" s="94"/>
      <c r="F890" s="94"/>
      <c r="H890" s="81"/>
    </row>
    <row r="891" ht="15.75" customHeight="1">
      <c r="A891" s="94"/>
      <c r="B891" s="94"/>
      <c r="C891" s="94"/>
      <c r="D891" s="81"/>
      <c r="E891" s="94"/>
      <c r="F891" s="94"/>
      <c r="H891" s="81"/>
    </row>
    <row r="892" ht="15.75" customHeight="1">
      <c r="A892" s="94"/>
      <c r="B892" s="94"/>
      <c r="C892" s="94"/>
      <c r="D892" s="81"/>
      <c r="E892" s="94"/>
      <c r="F892" s="94"/>
      <c r="H892" s="81"/>
    </row>
    <row r="893" ht="15.75" customHeight="1">
      <c r="A893" s="94"/>
      <c r="B893" s="94"/>
      <c r="C893" s="94"/>
      <c r="D893" s="81"/>
      <c r="E893" s="94"/>
      <c r="F893" s="94"/>
      <c r="H893" s="81"/>
    </row>
    <row r="894" ht="15.75" customHeight="1">
      <c r="A894" s="94"/>
      <c r="B894" s="94"/>
      <c r="C894" s="94"/>
      <c r="D894" s="81"/>
      <c r="E894" s="94"/>
      <c r="F894" s="94"/>
      <c r="H894" s="81"/>
    </row>
    <row r="895" ht="15.75" customHeight="1">
      <c r="A895" s="94"/>
      <c r="B895" s="94"/>
      <c r="C895" s="94"/>
      <c r="D895" s="81"/>
      <c r="E895" s="94"/>
      <c r="F895" s="94"/>
      <c r="H895" s="81"/>
    </row>
    <row r="896" ht="15.75" customHeight="1">
      <c r="A896" s="94"/>
      <c r="B896" s="94"/>
      <c r="C896" s="94"/>
      <c r="D896" s="81"/>
      <c r="E896" s="94"/>
      <c r="F896" s="94"/>
      <c r="H896" s="81"/>
    </row>
    <row r="897" ht="15.75" customHeight="1">
      <c r="A897" s="94"/>
      <c r="B897" s="94"/>
      <c r="C897" s="94"/>
      <c r="D897" s="81"/>
      <c r="E897" s="94"/>
      <c r="F897" s="94"/>
      <c r="H897" s="81"/>
    </row>
    <row r="898" ht="15.75" customHeight="1">
      <c r="A898" s="94"/>
      <c r="B898" s="94"/>
      <c r="C898" s="94"/>
      <c r="D898" s="81"/>
      <c r="E898" s="94"/>
      <c r="F898" s="94"/>
      <c r="H898" s="81"/>
    </row>
    <row r="899" ht="15.75" customHeight="1">
      <c r="A899" s="94"/>
      <c r="B899" s="94"/>
      <c r="C899" s="94"/>
      <c r="D899" s="81"/>
      <c r="E899" s="94"/>
      <c r="F899" s="94"/>
      <c r="H899" s="81"/>
    </row>
    <row r="900" ht="15.75" customHeight="1">
      <c r="A900" s="94"/>
      <c r="B900" s="94"/>
      <c r="C900" s="94"/>
      <c r="D900" s="81"/>
      <c r="E900" s="94"/>
      <c r="F900" s="94"/>
      <c r="H900" s="81"/>
    </row>
    <row r="901" ht="15.75" customHeight="1">
      <c r="A901" s="94"/>
      <c r="B901" s="94"/>
      <c r="C901" s="94"/>
      <c r="D901" s="81"/>
      <c r="E901" s="94"/>
      <c r="F901" s="94"/>
      <c r="H901" s="81"/>
    </row>
    <row r="902" ht="15.75" customHeight="1">
      <c r="A902" s="94"/>
      <c r="B902" s="94"/>
      <c r="C902" s="94"/>
      <c r="D902" s="81"/>
      <c r="E902" s="94"/>
      <c r="F902" s="94"/>
      <c r="H902" s="81"/>
    </row>
    <row r="903" ht="15.75" customHeight="1">
      <c r="A903" s="94"/>
      <c r="B903" s="94"/>
      <c r="C903" s="94"/>
      <c r="D903" s="81"/>
      <c r="E903" s="94"/>
      <c r="F903" s="94"/>
      <c r="H903" s="81"/>
    </row>
    <row r="904" ht="15.75" customHeight="1">
      <c r="A904" s="94"/>
      <c r="B904" s="94"/>
      <c r="C904" s="94"/>
      <c r="D904" s="81"/>
      <c r="E904" s="94"/>
      <c r="F904" s="94"/>
      <c r="H904" s="81"/>
    </row>
    <row r="905" ht="15.75" customHeight="1">
      <c r="A905" s="94"/>
      <c r="B905" s="94"/>
      <c r="C905" s="94"/>
      <c r="D905" s="81"/>
      <c r="E905" s="94"/>
      <c r="F905" s="94"/>
      <c r="H905" s="81"/>
    </row>
    <row r="906" ht="15.75" customHeight="1">
      <c r="A906" s="94"/>
      <c r="B906" s="94"/>
      <c r="C906" s="94"/>
      <c r="D906" s="81"/>
      <c r="E906" s="94"/>
      <c r="F906" s="94"/>
      <c r="H906" s="81"/>
    </row>
    <row r="907" ht="15.75" customHeight="1">
      <c r="A907" s="94"/>
      <c r="B907" s="94"/>
      <c r="C907" s="94"/>
      <c r="D907" s="81"/>
      <c r="E907" s="94"/>
      <c r="F907" s="94"/>
      <c r="H907" s="81"/>
    </row>
    <row r="908" ht="15.75" customHeight="1">
      <c r="A908" s="94"/>
      <c r="B908" s="94"/>
      <c r="C908" s="94"/>
      <c r="D908" s="81"/>
      <c r="E908" s="94"/>
      <c r="F908" s="94"/>
      <c r="H908" s="81"/>
    </row>
    <row r="909" ht="15.75" customHeight="1">
      <c r="A909" s="94"/>
      <c r="B909" s="94"/>
      <c r="C909" s="94"/>
      <c r="D909" s="81"/>
      <c r="E909" s="94"/>
      <c r="F909" s="94"/>
      <c r="H909" s="81"/>
    </row>
    <row r="910" ht="15.75" customHeight="1">
      <c r="A910" s="94"/>
      <c r="B910" s="94"/>
      <c r="C910" s="94"/>
      <c r="D910" s="81"/>
      <c r="E910" s="94"/>
      <c r="F910" s="94"/>
      <c r="H910" s="81"/>
    </row>
    <row r="911" ht="15.75" customHeight="1">
      <c r="A911" s="94"/>
      <c r="B911" s="94"/>
      <c r="C911" s="94"/>
      <c r="D911" s="81"/>
      <c r="E911" s="94"/>
      <c r="F911" s="94"/>
      <c r="H911" s="81"/>
    </row>
    <row r="912" ht="15.75" customHeight="1">
      <c r="A912" s="94"/>
      <c r="B912" s="94"/>
      <c r="C912" s="94"/>
      <c r="D912" s="81"/>
      <c r="E912" s="94"/>
      <c r="F912" s="94"/>
      <c r="H912" s="81"/>
    </row>
    <row r="913" ht="15.75" customHeight="1">
      <c r="A913" s="94"/>
      <c r="B913" s="94"/>
      <c r="C913" s="94"/>
      <c r="D913" s="81"/>
      <c r="E913" s="94"/>
      <c r="F913" s="94"/>
      <c r="H913" s="81"/>
    </row>
    <row r="914" ht="15.75" customHeight="1">
      <c r="A914" s="94"/>
      <c r="B914" s="94"/>
      <c r="C914" s="94"/>
      <c r="D914" s="81"/>
      <c r="E914" s="94"/>
      <c r="F914" s="94"/>
      <c r="H914" s="81"/>
    </row>
    <row r="915" ht="15.75" customHeight="1">
      <c r="A915" s="94"/>
      <c r="B915" s="94"/>
      <c r="C915" s="94"/>
      <c r="D915" s="81"/>
      <c r="E915" s="94"/>
      <c r="F915" s="94"/>
      <c r="H915" s="81"/>
    </row>
    <row r="916" ht="15.75" customHeight="1">
      <c r="A916" s="94"/>
      <c r="B916" s="94"/>
      <c r="C916" s="94"/>
      <c r="D916" s="81"/>
      <c r="E916" s="94"/>
      <c r="F916" s="94"/>
      <c r="H916" s="81"/>
    </row>
    <row r="917" ht="15.75" customHeight="1">
      <c r="A917" s="94"/>
      <c r="B917" s="94"/>
      <c r="C917" s="94"/>
      <c r="D917" s="81"/>
      <c r="E917" s="94"/>
      <c r="F917" s="94"/>
      <c r="H917" s="81"/>
    </row>
    <row r="918" ht="15.75" customHeight="1">
      <c r="A918" s="94"/>
      <c r="B918" s="94"/>
      <c r="C918" s="94"/>
      <c r="D918" s="81"/>
      <c r="E918" s="94"/>
      <c r="F918" s="94"/>
      <c r="H918" s="81"/>
    </row>
    <row r="919" ht="15.75" customHeight="1">
      <c r="A919" s="94"/>
      <c r="B919" s="94"/>
      <c r="C919" s="94"/>
      <c r="D919" s="81"/>
      <c r="E919" s="94"/>
      <c r="F919" s="94"/>
      <c r="H919" s="81"/>
    </row>
    <row r="920" ht="15.75" customHeight="1">
      <c r="A920" s="94"/>
      <c r="B920" s="94"/>
      <c r="C920" s="94"/>
      <c r="D920" s="81"/>
      <c r="E920" s="94"/>
      <c r="F920" s="94"/>
      <c r="H920" s="81"/>
    </row>
    <row r="921" ht="15.75" customHeight="1">
      <c r="A921" s="94"/>
      <c r="B921" s="94"/>
      <c r="C921" s="94"/>
      <c r="D921" s="81"/>
      <c r="E921" s="94"/>
      <c r="F921" s="94"/>
      <c r="H921" s="81"/>
    </row>
    <row r="922" ht="15.75" customHeight="1">
      <c r="A922" s="94"/>
      <c r="B922" s="94"/>
      <c r="C922" s="94"/>
      <c r="D922" s="81"/>
      <c r="E922" s="94"/>
      <c r="F922" s="94"/>
      <c r="H922" s="81"/>
    </row>
    <row r="923" ht="15.75" customHeight="1">
      <c r="A923" s="94"/>
      <c r="B923" s="94"/>
      <c r="C923" s="94"/>
      <c r="D923" s="81"/>
      <c r="E923" s="94"/>
      <c r="F923" s="94"/>
      <c r="H923" s="81"/>
    </row>
    <row r="924" ht="15.75" customHeight="1">
      <c r="A924" s="94"/>
      <c r="B924" s="94"/>
      <c r="C924" s="94"/>
      <c r="D924" s="81"/>
      <c r="E924" s="94"/>
      <c r="F924" s="94"/>
      <c r="H924" s="81"/>
    </row>
    <row r="925" ht="15.75" customHeight="1">
      <c r="A925" s="94"/>
      <c r="B925" s="94"/>
      <c r="C925" s="94"/>
      <c r="D925" s="81"/>
      <c r="E925" s="94"/>
      <c r="F925" s="94"/>
      <c r="H925" s="81"/>
    </row>
    <row r="926" ht="15.75" customHeight="1">
      <c r="A926" s="94"/>
      <c r="B926" s="94"/>
      <c r="C926" s="94"/>
      <c r="D926" s="81"/>
      <c r="E926" s="94"/>
      <c r="F926" s="94"/>
      <c r="H926" s="81"/>
    </row>
    <row r="927" ht="15.75" customHeight="1">
      <c r="A927" s="94"/>
      <c r="B927" s="94"/>
      <c r="C927" s="94"/>
      <c r="D927" s="81"/>
      <c r="E927" s="94"/>
      <c r="F927" s="94"/>
      <c r="H927" s="81"/>
    </row>
    <row r="928" ht="15.75" customHeight="1">
      <c r="A928" s="94"/>
      <c r="B928" s="94"/>
      <c r="C928" s="94"/>
      <c r="D928" s="81"/>
      <c r="E928" s="94"/>
      <c r="F928" s="94"/>
      <c r="H928" s="81"/>
    </row>
    <row r="929" ht="15.75" customHeight="1">
      <c r="A929" s="94"/>
      <c r="B929" s="94"/>
      <c r="C929" s="94"/>
      <c r="D929" s="81"/>
      <c r="E929" s="94"/>
      <c r="F929" s="94"/>
      <c r="H929" s="81"/>
    </row>
    <row r="930" ht="15.75" customHeight="1">
      <c r="A930" s="94"/>
      <c r="B930" s="94"/>
      <c r="C930" s="94"/>
      <c r="D930" s="81"/>
      <c r="E930" s="94"/>
      <c r="F930" s="94"/>
      <c r="H930" s="81"/>
    </row>
    <row r="931" ht="15.75" customHeight="1">
      <c r="A931" s="94"/>
      <c r="B931" s="94"/>
      <c r="C931" s="94"/>
      <c r="D931" s="81"/>
      <c r="E931" s="94"/>
      <c r="F931" s="94"/>
      <c r="H931" s="81"/>
    </row>
    <row r="932" ht="15.75" customHeight="1">
      <c r="A932" s="94"/>
      <c r="B932" s="94"/>
      <c r="C932" s="94"/>
      <c r="D932" s="81"/>
      <c r="E932" s="94"/>
      <c r="F932" s="94"/>
      <c r="H932" s="81"/>
    </row>
    <row r="933" ht="15.75" customHeight="1">
      <c r="A933" s="94"/>
      <c r="B933" s="94"/>
      <c r="C933" s="94"/>
      <c r="D933" s="81"/>
      <c r="E933" s="94"/>
      <c r="F933" s="94"/>
      <c r="H933" s="81"/>
    </row>
    <row r="934" ht="15.75" customHeight="1">
      <c r="A934" s="94"/>
      <c r="B934" s="94"/>
      <c r="C934" s="94"/>
      <c r="D934" s="81"/>
      <c r="E934" s="94"/>
      <c r="F934" s="94"/>
      <c r="H934" s="81"/>
    </row>
    <row r="935" ht="15.75" customHeight="1">
      <c r="A935" s="94"/>
      <c r="B935" s="94"/>
      <c r="C935" s="94"/>
      <c r="D935" s="81"/>
      <c r="E935" s="94"/>
      <c r="F935" s="94"/>
      <c r="H935" s="81"/>
    </row>
    <row r="936" ht="15.75" customHeight="1">
      <c r="A936" s="94"/>
      <c r="B936" s="94"/>
      <c r="C936" s="94"/>
      <c r="D936" s="81"/>
      <c r="E936" s="94"/>
      <c r="F936" s="94"/>
      <c r="H936" s="81"/>
    </row>
    <row r="937" ht="15.75" customHeight="1">
      <c r="A937" s="94"/>
      <c r="B937" s="94"/>
      <c r="C937" s="94"/>
      <c r="D937" s="81"/>
      <c r="E937" s="94"/>
      <c r="F937" s="94"/>
      <c r="H937" s="81"/>
    </row>
    <row r="938" ht="15.75" customHeight="1">
      <c r="A938" s="94"/>
      <c r="B938" s="94"/>
      <c r="C938" s="94"/>
      <c r="D938" s="81"/>
      <c r="E938" s="94"/>
      <c r="F938" s="94"/>
      <c r="H938" s="81"/>
    </row>
    <row r="939" ht="15.75" customHeight="1">
      <c r="A939" s="94"/>
      <c r="B939" s="94"/>
      <c r="C939" s="94"/>
      <c r="D939" s="81"/>
      <c r="E939" s="94"/>
      <c r="F939" s="94"/>
      <c r="H939" s="81"/>
    </row>
    <row r="940" ht="15.75" customHeight="1">
      <c r="A940" s="94"/>
      <c r="B940" s="94"/>
      <c r="C940" s="94"/>
      <c r="D940" s="81"/>
      <c r="E940" s="94"/>
      <c r="F940" s="94"/>
      <c r="H940" s="81"/>
    </row>
    <row r="941" ht="15.75" customHeight="1">
      <c r="A941" s="94"/>
      <c r="B941" s="94"/>
      <c r="C941" s="94"/>
      <c r="D941" s="81"/>
      <c r="E941" s="94"/>
      <c r="F941" s="94"/>
      <c r="H941" s="81"/>
    </row>
    <row r="942" ht="15.75" customHeight="1">
      <c r="A942" s="94"/>
      <c r="B942" s="94"/>
      <c r="C942" s="94"/>
      <c r="D942" s="81"/>
      <c r="E942" s="94"/>
      <c r="F942" s="94"/>
      <c r="H942" s="81"/>
    </row>
    <row r="943" ht="15.75" customHeight="1">
      <c r="A943" s="94"/>
      <c r="B943" s="94"/>
      <c r="C943" s="94"/>
      <c r="D943" s="81"/>
      <c r="E943" s="94"/>
      <c r="F943" s="94"/>
      <c r="H943" s="81"/>
    </row>
    <row r="944" ht="15.75" customHeight="1">
      <c r="A944" s="94"/>
      <c r="B944" s="94"/>
      <c r="C944" s="94"/>
      <c r="D944" s="81"/>
      <c r="E944" s="94"/>
      <c r="F944" s="94"/>
      <c r="H944" s="81"/>
    </row>
    <row r="945" ht="15.75" customHeight="1">
      <c r="A945" s="94"/>
      <c r="B945" s="94"/>
      <c r="C945" s="94"/>
      <c r="D945" s="81"/>
      <c r="E945" s="94"/>
      <c r="F945" s="94"/>
      <c r="H945" s="81"/>
    </row>
    <row r="946" ht="15.75" customHeight="1">
      <c r="A946" s="94"/>
      <c r="B946" s="94"/>
      <c r="C946" s="94"/>
      <c r="D946" s="81"/>
      <c r="E946" s="94"/>
      <c r="F946" s="94"/>
      <c r="H946" s="81"/>
    </row>
    <row r="947" ht="15.75" customHeight="1">
      <c r="A947" s="94"/>
      <c r="B947" s="94"/>
      <c r="C947" s="94"/>
      <c r="D947" s="81"/>
      <c r="E947" s="94"/>
      <c r="F947" s="94"/>
      <c r="H947" s="81"/>
    </row>
    <row r="948" ht="15.75" customHeight="1">
      <c r="A948" s="94"/>
      <c r="B948" s="94"/>
      <c r="C948" s="94"/>
      <c r="D948" s="81"/>
      <c r="E948" s="94"/>
      <c r="F948" s="94"/>
      <c r="H948" s="81"/>
    </row>
    <row r="949" ht="15.75" customHeight="1">
      <c r="A949" s="94"/>
      <c r="B949" s="94"/>
      <c r="C949" s="94"/>
      <c r="D949" s="81"/>
      <c r="E949" s="94"/>
      <c r="F949" s="94"/>
      <c r="H949" s="81"/>
    </row>
    <row r="950" ht="15.75" customHeight="1">
      <c r="A950" s="94"/>
      <c r="B950" s="94"/>
      <c r="C950" s="94"/>
      <c r="D950" s="81"/>
      <c r="E950" s="94"/>
      <c r="F950" s="94"/>
      <c r="H950" s="81"/>
    </row>
    <row r="951" ht="15.75" customHeight="1">
      <c r="A951" s="94"/>
      <c r="B951" s="94"/>
      <c r="C951" s="94"/>
      <c r="D951" s="81"/>
      <c r="E951" s="94"/>
      <c r="F951" s="94"/>
      <c r="H951" s="81"/>
    </row>
    <row r="952" ht="15.75" customHeight="1">
      <c r="A952" s="94"/>
      <c r="B952" s="94"/>
      <c r="C952" s="94"/>
      <c r="D952" s="81"/>
      <c r="E952" s="94"/>
      <c r="F952" s="94"/>
      <c r="H952" s="81"/>
    </row>
    <row r="953" ht="15.75" customHeight="1">
      <c r="A953" s="94"/>
      <c r="B953" s="94"/>
      <c r="C953" s="94"/>
      <c r="D953" s="81"/>
      <c r="E953" s="94"/>
      <c r="F953" s="94"/>
      <c r="H953" s="81"/>
    </row>
    <row r="954" ht="15.75" customHeight="1">
      <c r="A954" s="94"/>
      <c r="B954" s="94"/>
      <c r="C954" s="94"/>
      <c r="D954" s="81"/>
      <c r="E954" s="94"/>
      <c r="F954" s="94"/>
      <c r="H954" s="81"/>
    </row>
    <row r="955" ht="15.75" customHeight="1">
      <c r="A955" s="94"/>
      <c r="B955" s="94"/>
      <c r="C955" s="94"/>
      <c r="D955" s="81"/>
      <c r="E955" s="94"/>
      <c r="F955" s="94"/>
      <c r="H955" s="81"/>
    </row>
    <row r="956" ht="15.75" customHeight="1">
      <c r="A956" s="94"/>
      <c r="B956" s="94"/>
      <c r="C956" s="94"/>
      <c r="D956" s="81"/>
      <c r="E956" s="94"/>
      <c r="F956" s="94"/>
      <c r="H956" s="81"/>
    </row>
    <row r="957" ht="15.75" customHeight="1">
      <c r="A957" s="94"/>
      <c r="B957" s="94"/>
      <c r="C957" s="94"/>
      <c r="D957" s="81"/>
      <c r="E957" s="94"/>
      <c r="F957" s="94"/>
      <c r="H957" s="81"/>
    </row>
    <row r="958" ht="15.75" customHeight="1">
      <c r="A958" s="94"/>
      <c r="B958" s="94"/>
      <c r="C958" s="94"/>
      <c r="D958" s="81"/>
      <c r="E958" s="94"/>
      <c r="F958" s="94"/>
      <c r="H958" s="81"/>
    </row>
    <row r="959" ht="15.75" customHeight="1">
      <c r="A959" s="94"/>
      <c r="B959" s="94"/>
      <c r="C959" s="94"/>
      <c r="D959" s="81"/>
      <c r="E959" s="94"/>
      <c r="F959" s="94"/>
      <c r="H959" s="81"/>
    </row>
    <row r="960" ht="15.75" customHeight="1">
      <c r="A960" s="94"/>
      <c r="B960" s="94"/>
      <c r="C960" s="94"/>
      <c r="D960" s="81"/>
      <c r="E960" s="94"/>
      <c r="F960" s="94"/>
      <c r="H960" s="81"/>
    </row>
    <row r="961" ht="15.75" customHeight="1">
      <c r="A961" s="94"/>
      <c r="B961" s="94"/>
      <c r="C961" s="94"/>
      <c r="D961" s="81"/>
      <c r="E961" s="94"/>
      <c r="F961" s="94"/>
      <c r="H961" s="81"/>
    </row>
    <row r="962" ht="15.75" customHeight="1">
      <c r="A962" s="94"/>
      <c r="B962" s="94"/>
      <c r="C962" s="94"/>
      <c r="D962" s="81"/>
      <c r="E962" s="94"/>
      <c r="F962" s="94"/>
      <c r="H962" s="81"/>
    </row>
    <row r="963" ht="15.75" customHeight="1">
      <c r="A963" s="94"/>
      <c r="B963" s="94"/>
      <c r="C963" s="94"/>
      <c r="D963" s="81"/>
      <c r="E963" s="94"/>
      <c r="F963" s="94"/>
      <c r="H963" s="81"/>
    </row>
    <row r="964" ht="15.75" customHeight="1">
      <c r="A964" s="94"/>
      <c r="B964" s="94"/>
      <c r="C964" s="94"/>
      <c r="D964" s="81"/>
      <c r="E964" s="94"/>
      <c r="F964" s="94"/>
      <c r="H964" s="81"/>
    </row>
    <row r="965" ht="15.75" customHeight="1">
      <c r="A965" s="94"/>
      <c r="B965" s="94"/>
      <c r="C965" s="94"/>
      <c r="D965" s="81"/>
      <c r="E965" s="94"/>
      <c r="F965" s="94"/>
      <c r="H965" s="81"/>
    </row>
    <row r="966" ht="15.75" customHeight="1">
      <c r="A966" s="94"/>
      <c r="B966" s="94"/>
      <c r="C966" s="94"/>
      <c r="D966" s="81"/>
      <c r="E966" s="94"/>
      <c r="F966" s="94"/>
      <c r="H966" s="81"/>
    </row>
    <row r="967" ht="15.75" customHeight="1">
      <c r="A967" s="94"/>
      <c r="B967" s="94"/>
      <c r="C967" s="94"/>
      <c r="D967" s="81"/>
      <c r="E967" s="94"/>
      <c r="F967" s="94"/>
      <c r="H967" s="81"/>
    </row>
    <row r="968" ht="15.75" customHeight="1">
      <c r="A968" s="94"/>
      <c r="B968" s="94"/>
      <c r="C968" s="94"/>
      <c r="D968" s="81"/>
      <c r="E968" s="94"/>
      <c r="F968" s="94"/>
      <c r="H968" s="81"/>
    </row>
    <row r="969" ht="15.75" customHeight="1">
      <c r="A969" s="94"/>
      <c r="B969" s="94"/>
      <c r="C969" s="94"/>
      <c r="D969" s="81"/>
      <c r="E969" s="94"/>
      <c r="F969" s="94"/>
      <c r="H969" s="81"/>
    </row>
    <row r="970" ht="15.75" customHeight="1">
      <c r="A970" s="94"/>
      <c r="B970" s="94"/>
      <c r="C970" s="94"/>
      <c r="D970" s="81"/>
      <c r="E970" s="94"/>
      <c r="F970" s="94"/>
      <c r="H970" s="81"/>
    </row>
    <row r="971" ht="15.75" customHeight="1">
      <c r="A971" s="94"/>
      <c r="B971" s="94"/>
      <c r="C971" s="94"/>
      <c r="D971" s="81"/>
      <c r="E971" s="94"/>
      <c r="F971" s="94"/>
      <c r="H971" s="81"/>
    </row>
    <row r="972" ht="15.75" customHeight="1">
      <c r="A972" s="94"/>
      <c r="B972" s="94"/>
      <c r="C972" s="94"/>
      <c r="D972" s="81"/>
      <c r="E972" s="94"/>
      <c r="F972" s="94"/>
      <c r="H972" s="81"/>
    </row>
    <row r="973" ht="15.75" customHeight="1">
      <c r="A973" s="94"/>
      <c r="B973" s="94"/>
      <c r="C973" s="94"/>
      <c r="D973" s="81"/>
      <c r="E973" s="94"/>
      <c r="F973" s="94"/>
      <c r="H973" s="81"/>
    </row>
    <row r="974" ht="15.75" customHeight="1">
      <c r="A974" s="94"/>
      <c r="B974" s="94"/>
      <c r="C974" s="94"/>
      <c r="D974" s="81"/>
      <c r="E974" s="94"/>
      <c r="F974" s="94"/>
      <c r="H974" s="81"/>
    </row>
    <row r="975" ht="15.75" customHeight="1">
      <c r="A975" s="94"/>
      <c r="B975" s="94"/>
      <c r="C975" s="94"/>
      <c r="D975" s="81"/>
      <c r="E975" s="94"/>
      <c r="F975" s="94"/>
      <c r="H975" s="81"/>
    </row>
    <row r="976" ht="15.75" customHeight="1">
      <c r="A976" s="94"/>
      <c r="B976" s="94"/>
      <c r="C976" s="94"/>
      <c r="D976" s="81"/>
      <c r="E976" s="94"/>
      <c r="F976" s="94"/>
      <c r="H976" s="81"/>
    </row>
    <row r="977" ht="15.75" customHeight="1">
      <c r="A977" s="94"/>
      <c r="B977" s="94"/>
      <c r="C977" s="94"/>
      <c r="D977" s="81"/>
      <c r="E977" s="94"/>
      <c r="F977" s="94"/>
      <c r="H977" s="81"/>
    </row>
    <row r="978" ht="15.75" customHeight="1">
      <c r="A978" s="94"/>
      <c r="B978" s="94"/>
      <c r="C978" s="94"/>
      <c r="D978" s="81"/>
      <c r="E978" s="94"/>
      <c r="F978" s="94"/>
      <c r="H978" s="81"/>
    </row>
    <row r="979" ht="15.75" customHeight="1">
      <c r="A979" s="94"/>
      <c r="B979" s="94"/>
      <c r="C979" s="94"/>
      <c r="D979" s="81"/>
      <c r="E979" s="94"/>
      <c r="F979" s="94"/>
      <c r="H979" s="81"/>
    </row>
    <row r="980" ht="15.75" customHeight="1">
      <c r="A980" s="94"/>
      <c r="B980" s="94"/>
      <c r="C980" s="94"/>
      <c r="D980" s="81"/>
      <c r="E980" s="94"/>
      <c r="F980" s="94"/>
      <c r="H980" s="81"/>
    </row>
    <row r="981" ht="15.75" customHeight="1">
      <c r="A981" s="94"/>
      <c r="B981" s="94"/>
      <c r="C981" s="94"/>
      <c r="D981" s="81"/>
      <c r="E981" s="94"/>
      <c r="F981" s="94"/>
      <c r="H981" s="81"/>
    </row>
    <row r="982" ht="15.75" customHeight="1">
      <c r="A982" s="94"/>
      <c r="B982" s="94"/>
      <c r="C982" s="94"/>
      <c r="D982" s="81"/>
      <c r="E982" s="94"/>
      <c r="F982" s="94"/>
      <c r="H982" s="81"/>
    </row>
    <row r="983" ht="15.75" customHeight="1">
      <c r="A983" s="94"/>
      <c r="B983" s="94"/>
      <c r="C983" s="94"/>
      <c r="D983" s="81"/>
      <c r="E983" s="94"/>
      <c r="F983" s="94"/>
      <c r="H983" s="81"/>
    </row>
    <row r="984" ht="15.75" customHeight="1">
      <c r="A984" s="94"/>
      <c r="B984" s="94"/>
      <c r="C984" s="94"/>
      <c r="D984" s="81"/>
      <c r="E984" s="94"/>
      <c r="F984" s="94"/>
      <c r="H984" s="81"/>
    </row>
    <row r="985" ht="15.75" customHeight="1">
      <c r="A985" s="94"/>
      <c r="B985" s="94"/>
      <c r="C985" s="94"/>
      <c r="D985" s="81"/>
      <c r="E985" s="94"/>
      <c r="F985" s="94"/>
      <c r="H985" s="81"/>
    </row>
    <row r="986" ht="15.75" customHeight="1">
      <c r="A986" s="94"/>
      <c r="B986" s="94"/>
      <c r="C986" s="94"/>
      <c r="D986" s="81"/>
      <c r="E986" s="94"/>
      <c r="F986" s="94"/>
      <c r="H986" s="81"/>
    </row>
    <row r="987" ht="15.75" customHeight="1">
      <c r="A987" s="94"/>
      <c r="B987" s="94"/>
      <c r="C987" s="94"/>
      <c r="D987" s="81"/>
      <c r="E987" s="94"/>
      <c r="F987" s="94"/>
      <c r="H987" s="81"/>
    </row>
    <row r="988" ht="15.75" customHeight="1">
      <c r="A988" s="94"/>
      <c r="B988" s="94"/>
      <c r="C988" s="94"/>
      <c r="D988" s="81"/>
      <c r="E988" s="94"/>
      <c r="F988" s="94"/>
      <c r="H988" s="81"/>
    </row>
    <row r="989" ht="15.75" customHeight="1">
      <c r="A989" s="94"/>
      <c r="B989" s="94"/>
      <c r="C989" s="94"/>
      <c r="D989" s="81"/>
      <c r="E989" s="94"/>
      <c r="F989" s="94"/>
      <c r="H989" s="81"/>
    </row>
    <row r="990" ht="15.75" customHeight="1">
      <c r="A990" s="94"/>
      <c r="B990" s="94"/>
      <c r="C990" s="94"/>
      <c r="D990" s="81"/>
      <c r="E990" s="94"/>
      <c r="F990" s="94"/>
      <c r="H990" s="81"/>
    </row>
    <row r="991" ht="15.75" customHeight="1">
      <c r="A991" s="94"/>
      <c r="B991" s="94"/>
      <c r="C991" s="94"/>
      <c r="D991" s="81"/>
      <c r="E991" s="94"/>
      <c r="F991" s="94"/>
      <c r="H991" s="81"/>
    </row>
    <row r="992" ht="15.75" customHeight="1">
      <c r="A992" s="94"/>
      <c r="B992" s="94"/>
      <c r="C992" s="94"/>
      <c r="D992" s="81"/>
      <c r="E992" s="94"/>
      <c r="F992" s="94"/>
      <c r="H992" s="81"/>
    </row>
    <row r="993" ht="15.75" customHeight="1">
      <c r="A993" s="94"/>
      <c r="B993" s="94"/>
      <c r="C993" s="94"/>
      <c r="D993" s="81"/>
      <c r="E993" s="94"/>
      <c r="F993" s="94"/>
      <c r="H993" s="81"/>
    </row>
    <row r="994" ht="15.75" customHeight="1">
      <c r="A994" s="94"/>
      <c r="B994" s="94"/>
      <c r="C994" s="94"/>
      <c r="D994" s="81"/>
      <c r="E994" s="94"/>
      <c r="F994" s="94"/>
      <c r="H994" s="81"/>
    </row>
    <row r="995" ht="15.75" customHeight="1">
      <c r="A995" s="94"/>
      <c r="B995" s="94"/>
      <c r="C995" s="94"/>
      <c r="D995" s="81"/>
      <c r="E995" s="94"/>
      <c r="F995" s="94"/>
      <c r="H995" s="81"/>
    </row>
    <row r="996" ht="15.75" customHeight="1">
      <c r="A996" s="94"/>
      <c r="B996" s="94"/>
      <c r="C996" s="94"/>
      <c r="D996" s="81"/>
      <c r="E996" s="94"/>
      <c r="F996" s="94"/>
      <c r="H996" s="81"/>
    </row>
    <row r="997" ht="15.75" customHeight="1">
      <c r="A997" s="94"/>
      <c r="B997" s="94"/>
      <c r="C997" s="94"/>
      <c r="D997" s="81"/>
      <c r="E997" s="94"/>
      <c r="F997" s="94"/>
      <c r="H997" s="81"/>
    </row>
    <row r="998" ht="15.75" customHeight="1">
      <c r="A998" s="94"/>
      <c r="B998" s="94"/>
      <c r="C998" s="94"/>
      <c r="D998" s="81"/>
      <c r="E998" s="94"/>
      <c r="F998" s="94"/>
      <c r="H998" s="81"/>
    </row>
    <row r="999" ht="15.75" customHeight="1">
      <c r="A999" s="94"/>
      <c r="B999" s="94"/>
      <c r="C999" s="94"/>
      <c r="D999" s="81"/>
      <c r="E999" s="94"/>
      <c r="F999" s="94"/>
      <c r="H999" s="81"/>
    </row>
    <row r="1000" ht="15.75" customHeight="1">
      <c r="A1000" s="94"/>
      <c r="B1000" s="94"/>
      <c r="C1000" s="94"/>
      <c r="D1000" s="81"/>
      <c r="E1000" s="94"/>
      <c r="F1000" s="94"/>
      <c r="H1000" s="81"/>
    </row>
    <row r="1001" ht="15.75" customHeight="1">
      <c r="A1001" s="94"/>
      <c r="B1001" s="94"/>
      <c r="C1001" s="94"/>
      <c r="D1001" s="81"/>
      <c r="E1001" s="94"/>
      <c r="F1001" s="94"/>
      <c r="H1001" s="81"/>
    </row>
    <row r="1002" ht="15.75" customHeight="1">
      <c r="A1002" s="94"/>
      <c r="B1002" s="94"/>
      <c r="C1002" s="94"/>
      <c r="D1002" s="81"/>
      <c r="E1002" s="94"/>
      <c r="F1002" s="94"/>
      <c r="H1002" s="81"/>
    </row>
  </sheetData>
  <mergeCells count="98">
    <mergeCell ref="A1:F1"/>
    <mergeCell ref="K1:L1"/>
    <mergeCell ref="M1:N1"/>
    <mergeCell ref="O1:P1"/>
    <mergeCell ref="Q1:R1"/>
    <mergeCell ref="S1:T1"/>
    <mergeCell ref="W1:X1"/>
    <mergeCell ref="Q3:R3"/>
    <mergeCell ref="S3:T3"/>
    <mergeCell ref="W3:X3"/>
    <mergeCell ref="A3:D4"/>
    <mergeCell ref="E3:F3"/>
    <mergeCell ref="H3:H4"/>
    <mergeCell ref="I3:J3"/>
    <mergeCell ref="K3:L3"/>
    <mergeCell ref="M3:N3"/>
    <mergeCell ref="O3:P3"/>
    <mergeCell ref="O15:P15"/>
    <mergeCell ref="Q15:R15"/>
    <mergeCell ref="S15:T15"/>
    <mergeCell ref="W15:X15"/>
    <mergeCell ref="D9:D12"/>
    <mergeCell ref="A15:D16"/>
    <mergeCell ref="E15:F15"/>
    <mergeCell ref="H15:H16"/>
    <mergeCell ref="I15:J15"/>
    <mergeCell ref="K15:L15"/>
    <mergeCell ref="M15:N15"/>
    <mergeCell ref="A5:A8"/>
    <mergeCell ref="B5:B8"/>
    <mergeCell ref="C5:C8"/>
    <mergeCell ref="D5:D8"/>
    <mergeCell ref="A9:A12"/>
    <mergeCell ref="B9:B12"/>
    <mergeCell ref="C9:C12"/>
    <mergeCell ref="O27:P27"/>
    <mergeCell ref="Q27:R27"/>
    <mergeCell ref="S27:T27"/>
    <mergeCell ref="W27:X27"/>
    <mergeCell ref="B55:C56"/>
    <mergeCell ref="D55:D56"/>
    <mergeCell ref="A59:A60"/>
    <mergeCell ref="B59:C60"/>
    <mergeCell ref="D59:D60"/>
    <mergeCell ref="A69:A70"/>
    <mergeCell ref="A51:A52"/>
    <mergeCell ref="B51:C52"/>
    <mergeCell ref="D51:D52"/>
    <mergeCell ref="A53:A54"/>
    <mergeCell ref="B53:C54"/>
    <mergeCell ref="D53:D54"/>
    <mergeCell ref="A55:A56"/>
    <mergeCell ref="D21:D24"/>
    <mergeCell ref="A27:D28"/>
    <mergeCell ref="E27:F27"/>
    <mergeCell ref="H27:H28"/>
    <mergeCell ref="I27:J27"/>
    <mergeCell ref="K27:L27"/>
    <mergeCell ref="M27:N27"/>
    <mergeCell ref="A17:A20"/>
    <mergeCell ref="B17:B20"/>
    <mergeCell ref="C17:C20"/>
    <mergeCell ref="D17:D20"/>
    <mergeCell ref="A21:A24"/>
    <mergeCell ref="B21:B24"/>
    <mergeCell ref="C21:C24"/>
    <mergeCell ref="A29:A32"/>
    <mergeCell ref="B29:B32"/>
    <mergeCell ref="C29:C32"/>
    <mergeCell ref="D29:D32"/>
    <mergeCell ref="B33:B36"/>
    <mergeCell ref="C33:C36"/>
    <mergeCell ref="D33:D36"/>
    <mergeCell ref="H42:H43"/>
    <mergeCell ref="I42:J42"/>
    <mergeCell ref="K42:L42"/>
    <mergeCell ref="M42:N42"/>
    <mergeCell ref="O42:P42"/>
    <mergeCell ref="Q42:R42"/>
    <mergeCell ref="S42:T42"/>
    <mergeCell ref="W42:X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  <mergeCell ref="A57:A58"/>
    <mergeCell ref="B57:C58"/>
    <mergeCell ref="D57:D58"/>
  </mergeCells>
  <printOptions/>
  <pageMargins bottom="0.2362204724409449" footer="0.0" header="0.0" left="0.5511811023622047" right="0.35433070866141736" top="0.2362204724409449"/>
  <pageSetup fitToHeight="0" paperSize="9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67.71"/>
    <col customWidth="1" min="3" max="3" width="15.86"/>
    <col customWidth="1" min="4" max="4" width="19.29"/>
    <col customWidth="1" min="5" max="31" width="11.29"/>
  </cols>
  <sheetData>
    <row r="1" ht="34.5" customHeight="1">
      <c r="A1" s="429" t="s">
        <v>99</v>
      </c>
      <c r="B1" s="429" t="s">
        <v>299</v>
      </c>
      <c r="C1" s="429" t="s">
        <v>384</v>
      </c>
      <c r="D1" s="429" t="s">
        <v>385</v>
      </c>
      <c r="E1" s="431"/>
      <c r="F1" s="431"/>
      <c r="G1" s="431"/>
      <c r="H1" s="431"/>
      <c r="I1" s="431"/>
      <c r="J1" s="431"/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  <c r="AA1" s="431"/>
      <c r="AB1" s="431"/>
      <c r="AC1" s="431"/>
      <c r="AD1" s="431"/>
      <c r="AE1" s="431"/>
    </row>
    <row r="2" ht="17.25" customHeight="1">
      <c r="A2" s="432">
        <v>1.0</v>
      </c>
      <c r="B2" s="529" t="s">
        <v>386</v>
      </c>
      <c r="C2" s="530">
        <v>10000.0</v>
      </c>
      <c r="D2" s="531">
        <v>15977.15</v>
      </c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6"/>
      <c r="AD2" s="436"/>
      <c r="AE2" s="436"/>
    </row>
    <row r="3">
      <c r="A3" s="432">
        <v>2.0</v>
      </c>
      <c r="B3" s="532" t="s">
        <v>387</v>
      </c>
      <c r="C3" s="533">
        <v>10000.0</v>
      </c>
      <c r="D3" s="531">
        <v>18271.22</v>
      </c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  <c r="P3" s="480"/>
      <c r="Q3" s="480"/>
      <c r="R3" s="480"/>
      <c r="S3" s="480"/>
      <c r="T3" s="480"/>
      <c r="U3" s="480"/>
      <c r="V3" s="480"/>
      <c r="W3" s="480"/>
      <c r="X3" s="480"/>
      <c r="Y3" s="480"/>
      <c r="Z3" s="480"/>
      <c r="AA3" s="480"/>
      <c r="AB3" s="480"/>
      <c r="AC3" s="480"/>
      <c r="AD3" s="480"/>
      <c r="AE3" s="480"/>
    </row>
    <row r="4" ht="15.75" customHeight="1">
      <c r="A4" s="432">
        <v>3.0</v>
      </c>
      <c r="B4" s="532" t="s">
        <v>388</v>
      </c>
      <c r="C4" s="533">
        <v>8000.0</v>
      </c>
      <c r="D4" s="531">
        <v>14143.14</v>
      </c>
      <c r="E4" s="534"/>
      <c r="F4" s="482"/>
      <c r="G4" s="482"/>
      <c r="H4" s="482"/>
      <c r="I4" s="482"/>
      <c r="J4" s="482"/>
      <c r="K4" s="482"/>
      <c r="L4" s="482"/>
      <c r="M4" s="482"/>
      <c r="N4" s="482"/>
      <c r="O4" s="482"/>
      <c r="P4" s="482"/>
      <c r="Q4" s="482"/>
      <c r="R4" s="482"/>
      <c r="S4" s="482"/>
      <c r="T4" s="482"/>
      <c r="U4" s="482"/>
      <c r="V4" s="482"/>
      <c r="W4" s="482"/>
      <c r="X4" s="482"/>
      <c r="Y4" s="482"/>
      <c r="Z4" s="482"/>
      <c r="AA4" s="482"/>
      <c r="AB4" s="483"/>
      <c r="AC4" s="483"/>
      <c r="AD4" s="483"/>
      <c r="AE4" s="482"/>
    </row>
    <row r="5" ht="15.75" customHeight="1">
      <c r="A5" s="432">
        <v>4.0</v>
      </c>
      <c r="B5" s="532" t="s">
        <v>389</v>
      </c>
      <c r="C5" s="533">
        <v>3000.0</v>
      </c>
      <c r="D5" s="531">
        <v>5647.06</v>
      </c>
      <c r="E5" s="483"/>
      <c r="F5" s="483"/>
      <c r="G5" s="483"/>
      <c r="H5" s="483"/>
      <c r="I5" s="483"/>
      <c r="J5" s="483"/>
      <c r="K5" s="483"/>
      <c r="L5" s="483"/>
      <c r="M5" s="483"/>
      <c r="N5" s="483"/>
      <c r="O5" s="483"/>
      <c r="P5" s="483"/>
      <c r="Q5" s="483"/>
      <c r="R5" s="483"/>
      <c r="S5" s="483"/>
      <c r="T5" s="483"/>
      <c r="U5" s="483"/>
      <c r="V5" s="483"/>
      <c r="W5" s="483"/>
      <c r="X5" s="483"/>
      <c r="Y5" s="483"/>
      <c r="Z5" s="483"/>
      <c r="AA5" s="483"/>
      <c r="AB5" s="483"/>
      <c r="AC5" s="483"/>
      <c r="AD5" s="483"/>
      <c r="AE5" s="483"/>
    </row>
    <row r="6" ht="15.75" customHeight="1">
      <c r="A6" s="437"/>
      <c r="B6" s="438"/>
      <c r="C6" s="437"/>
      <c r="D6" s="437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436"/>
      <c r="P6" s="436"/>
      <c r="Q6" s="436"/>
      <c r="R6" s="436"/>
      <c r="S6" s="436"/>
      <c r="T6" s="436"/>
      <c r="U6" s="436"/>
      <c r="V6" s="436"/>
      <c r="W6" s="436"/>
      <c r="X6" s="436"/>
      <c r="Y6" s="436"/>
      <c r="Z6" s="436"/>
      <c r="AA6" s="436"/>
      <c r="AB6" s="436"/>
      <c r="AC6" s="436"/>
      <c r="AD6" s="436"/>
      <c r="AE6" s="436"/>
    </row>
    <row r="7" ht="15.75" customHeight="1">
      <c r="A7" s="437"/>
      <c r="B7" s="438" t="s">
        <v>390</v>
      </c>
      <c r="C7" s="437"/>
      <c r="D7" s="437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</row>
    <row r="8" ht="15.75" customHeight="1">
      <c r="A8" s="437"/>
      <c r="B8" s="438" t="s">
        <v>391</v>
      </c>
      <c r="C8" s="437"/>
      <c r="D8" s="437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436"/>
      <c r="T8" s="436"/>
      <c r="U8" s="436"/>
      <c r="V8" s="436"/>
      <c r="W8" s="436"/>
      <c r="X8" s="436"/>
      <c r="Y8" s="436"/>
      <c r="Z8" s="436"/>
      <c r="AA8" s="436"/>
      <c r="AB8" s="436"/>
      <c r="AC8" s="436"/>
      <c r="AD8" s="436"/>
      <c r="AE8" s="436"/>
    </row>
    <row r="9" ht="15.75" customHeight="1">
      <c r="A9" s="437"/>
      <c r="B9" s="438"/>
      <c r="C9" s="437"/>
      <c r="D9" s="437"/>
      <c r="E9" s="436"/>
      <c r="F9" s="436"/>
      <c r="G9" s="436"/>
      <c r="H9" s="436"/>
      <c r="I9" s="436"/>
      <c r="J9" s="436"/>
      <c r="K9" s="436"/>
      <c r="L9" s="436"/>
      <c r="M9" s="436"/>
      <c r="N9" s="436"/>
      <c r="O9" s="436"/>
      <c r="P9" s="436"/>
      <c r="Q9" s="436"/>
      <c r="R9" s="436"/>
      <c r="S9" s="436"/>
      <c r="T9" s="436"/>
      <c r="U9" s="436"/>
      <c r="V9" s="436"/>
      <c r="W9" s="436"/>
      <c r="X9" s="436"/>
      <c r="Y9" s="436"/>
      <c r="Z9" s="436"/>
      <c r="AA9" s="436"/>
      <c r="AB9" s="436"/>
      <c r="AC9" s="436"/>
      <c r="AD9" s="436"/>
      <c r="AE9" s="436"/>
    </row>
    <row r="10" ht="15.75" customHeight="1">
      <c r="A10" s="437"/>
      <c r="B10" s="438"/>
      <c r="C10" s="437"/>
      <c r="D10" s="437"/>
      <c r="E10" s="436"/>
      <c r="F10" s="436"/>
      <c r="G10" s="436"/>
      <c r="H10" s="436"/>
      <c r="I10" s="436"/>
      <c r="J10" s="436"/>
      <c r="K10" s="436"/>
      <c r="L10" s="436"/>
      <c r="M10" s="436"/>
      <c r="N10" s="436"/>
      <c r="O10" s="436"/>
      <c r="P10" s="436"/>
      <c r="Q10" s="436"/>
      <c r="R10" s="436"/>
      <c r="S10" s="436"/>
      <c r="T10" s="436"/>
      <c r="U10" s="436"/>
      <c r="V10" s="436"/>
      <c r="W10" s="436"/>
      <c r="X10" s="436"/>
      <c r="Y10" s="436"/>
      <c r="Z10" s="436"/>
      <c r="AA10" s="436"/>
      <c r="AB10" s="436"/>
      <c r="AC10" s="436"/>
      <c r="AD10" s="436"/>
      <c r="AE10" s="436"/>
    </row>
    <row r="11" ht="15.75" customHeight="1">
      <c r="A11" s="437"/>
      <c r="B11" s="438"/>
      <c r="C11" s="437"/>
      <c r="D11" s="437"/>
      <c r="E11" s="436"/>
      <c r="F11" s="436"/>
      <c r="G11" s="436"/>
      <c r="H11" s="436"/>
      <c r="I11" s="436"/>
      <c r="J11" s="436"/>
      <c r="K11" s="436"/>
      <c r="L11" s="436"/>
      <c r="M11" s="436"/>
      <c r="N11" s="436"/>
      <c r="O11" s="436"/>
      <c r="P11" s="436"/>
      <c r="Q11" s="436"/>
      <c r="R11" s="436"/>
      <c r="S11" s="436"/>
      <c r="T11" s="436"/>
      <c r="U11" s="436"/>
      <c r="V11" s="436"/>
      <c r="W11" s="436"/>
      <c r="X11" s="436"/>
      <c r="Y11" s="436"/>
      <c r="Z11" s="436"/>
      <c r="AA11" s="436"/>
      <c r="AB11" s="436"/>
      <c r="AC11" s="436"/>
      <c r="AD11" s="436"/>
      <c r="AE11" s="436"/>
    </row>
    <row r="12" ht="15.75" customHeight="1">
      <c r="A12" s="437"/>
      <c r="B12" s="438"/>
      <c r="C12" s="437"/>
      <c r="D12" s="437"/>
      <c r="E12" s="436"/>
      <c r="F12" s="436"/>
      <c r="G12" s="436"/>
      <c r="H12" s="436"/>
      <c r="I12" s="436"/>
      <c r="J12" s="436"/>
      <c r="K12" s="436"/>
      <c r="L12" s="436"/>
      <c r="M12" s="436"/>
      <c r="N12" s="436"/>
      <c r="O12" s="436"/>
      <c r="P12" s="436"/>
      <c r="Q12" s="436"/>
      <c r="R12" s="436"/>
      <c r="S12" s="436"/>
      <c r="T12" s="436"/>
      <c r="U12" s="436"/>
      <c r="V12" s="436"/>
      <c r="W12" s="436"/>
      <c r="X12" s="436"/>
      <c r="Y12" s="436"/>
      <c r="Z12" s="436"/>
      <c r="AA12" s="436"/>
      <c r="AB12" s="436"/>
      <c r="AC12" s="436"/>
      <c r="AD12" s="436"/>
      <c r="AE12" s="436"/>
    </row>
    <row r="13" ht="15.75" customHeight="1">
      <c r="A13" s="437"/>
      <c r="B13" s="438"/>
      <c r="C13" s="437"/>
      <c r="D13" s="437"/>
      <c r="E13" s="436"/>
      <c r="F13" s="436"/>
      <c r="G13" s="436"/>
      <c r="H13" s="436"/>
      <c r="I13" s="436"/>
      <c r="J13" s="436"/>
      <c r="K13" s="436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436"/>
      <c r="X13" s="436"/>
      <c r="Y13" s="436"/>
      <c r="Z13" s="436"/>
      <c r="AA13" s="436"/>
      <c r="AB13" s="436"/>
      <c r="AC13" s="436"/>
      <c r="AD13" s="436"/>
      <c r="AE13" s="436"/>
    </row>
    <row r="14" ht="15.75" customHeight="1">
      <c r="A14" s="437"/>
      <c r="B14" s="438"/>
      <c r="C14" s="437"/>
      <c r="D14" s="437"/>
      <c r="E14" s="436"/>
      <c r="F14" s="436"/>
      <c r="G14" s="436"/>
      <c r="H14" s="436"/>
      <c r="I14" s="436"/>
      <c r="J14" s="436"/>
      <c r="K14" s="436"/>
      <c r="L14" s="436"/>
      <c r="M14" s="436"/>
      <c r="N14" s="436"/>
      <c r="O14" s="436"/>
      <c r="P14" s="436"/>
      <c r="Q14" s="436"/>
      <c r="R14" s="436"/>
      <c r="S14" s="436"/>
      <c r="T14" s="436"/>
      <c r="U14" s="436"/>
      <c r="V14" s="436"/>
      <c r="W14" s="436"/>
      <c r="X14" s="436"/>
      <c r="Y14" s="436"/>
      <c r="Z14" s="436"/>
      <c r="AA14" s="436"/>
      <c r="AB14" s="436"/>
      <c r="AC14" s="436"/>
      <c r="AD14" s="436"/>
      <c r="AE14" s="436"/>
    </row>
    <row r="15" ht="15.75" customHeight="1">
      <c r="A15" s="437"/>
      <c r="B15" s="438"/>
      <c r="C15" s="437"/>
      <c r="D15" s="437"/>
      <c r="E15" s="436"/>
      <c r="F15" s="436"/>
      <c r="G15" s="436"/>
      <c r="H15" s="436"/>
      <c r="I15" s="436"/>
      <c r="J15" s="436"/>
      <c r="K15" s="436"/>
      <c r="L15" s="436"/>
      <c r="M15" s="436"/>
      <c r="N15" s="436"/>
      <c r="O15" s="436"/>
      <c r="P15" s="436"/>
      <c r="Q15" s="436"/>
      <c r="R15" s="436"/>
      <c r="S15" s="436"/>
      <c r="T15" s="436"/>
      <c r="U15" s="436"/>
      <c r="V15" s="436"/>
      <c r="W15" s="436"/>
      <c r="X15" s="436"/>
      <c r="Y15" s="436"/>
      <c r="Z15" s="436"/>
      <c r="AA15" s="436"/>
      <c r="AB15" s="436"/>
      <c r="AC15" s="436"/>
      <c r="AD15" s="436"/>
      <c r="AE15" s="436"/>
    </row>
    <row r="16" ht="15.75" customHeight="1">
      <c r="A16" s="437"/>
      <c r="B16" s="438"/>
      <c r="C16" s="437"/>
      <c r="D16" s="437"/>
      <c r="E16" s="436"/>
      <c r="F16" s="436"/>
      <c r="G16" s="436"/>
      <c r="H16" s="436"/>
      <c r="I16" s="436"/>
      <c r="J16" s="436"/>
      <c r="K16" s="436"/>
      <c r="L16" s="436"/>
      <c r="M16" s="436"/>
      <c r="N16" s="436"/>
      <c r="O16" s="436"/>
      <c r="P16" s="436"/>
      <c r="Q16" s="436"/>
      <c r="R16" s="436"/>
      <c r="S16" s="436"/>
      <c r="T16" s="436"/>
      <c r="U16" s="436"/>
      <c r="V16" s="436"/>
      <c r="W16" s="436"/>
      <c r="X16" s="436"/>
      <c r="Y16" s="436"/>
      <c r="Z16" s="436"/>
      <c r="AA16" s="436"/>
      <c r="AB16" s="436"/>
      <c r="AC16" s="436"/>
      <c r="AD16" s="436"/>
      <c r="AE16" s="436"/>
    </row>
    <row r="17" ht="15.75" customHeight="1">
      <c r="A17" s="437"/>
      <c r="B17" s="438"/>
      <c r="C17" s="437"/>
      <c r="D17" s="437"/>
      <c r="E17" s="436"/>
      <c r="F17" s="436"/>
      <c r="G17" s="436"/>
      <c r="H17" s="436"/>
      <c r="I17" s="436"/>
      <c r="J17" s="436"/>
      <c r="K17" s="436"/>
      <c r="L17" s="436"/>
      <c r="M17" s="436"/>
      <c r="N17" s="436"/>
      <c r="O17" s="436"/>
      <c r="P17" s="436"/>
      <c r="Q17" s="436"/>
      <c r="R17" s="436"/>
      <c r="S17" s="436"/>
      <c r="T17" s="436"/>
      <c r="U17" s="436"/>
      <c r="V17" s="436"/>
      <c r="W17" s="436"/>
      <c r="X17" s="436"/>
      <c r="Y17" s="436"/>
      <c r="Z17" s="436"/>
      <c r="AA17" s="436"/>
      <c r="AB17" s="436"/>
      <c r="AC17" s="436"/>
      <c r="AD17" s="436"/>
      <c r="AE17" s="436"/>
    </row>
    <row r="18" ht="15.75" customHeight="1">
      <c r="A18" s="437"/>
      <c r="B18" s="438"/>
      <c r="C18" s="437"/>
      <c r="D18" s="437"/>
      <c r="E18" s="436"/>
      <c r="F18" s="436"/>
      <c r="G18" s="436"/>
      <c r="H18" s="436"/>
      <c r="I18" s="436"/>
      <c r="J18" s="436"/>
      <c r="K18" s="436"/>
      <c r="L18" s="436"/>
      <c r="M18" s="436"/>
      <c r="N18" s="436"/>
      <c r="O18" s="436"/>
      <c r="P18" s="436"/>
      <c r="Q18" s="436"/>
      <c r="R18" s="436"/>
      <c r="S18" s="436"/>
      <c r="T18" s="436"/>
      <c r="U18" s="436"/>
      <c r="V18" s="436"/>
      <c r="W18" s="436"/>
      <c r="X18" s="436"/>
      <c r="Y18" s="436"/>
      <c r="Z18" s="436"/>
      <c r="AA18" s="436"/>
      <c r="AB18" s="436"/>
      <c r="AC18" s="436"/>
      <c r="AD18" s="436"/>
      <c r="AE18" s="436"/>
    </row>
    <row r="19" ht="15.75" customHeight="1">
      <c r="A19" s="437"/>
      <c r="B19" s="438"/>
      <c r="C19" s="437"/>
      <c r="D19" s="437"/>
      <c r="E19" s="436"/>
      <c r="F19" s="436"/>
      <c r="G19" s="436"/>
      <c r="H19" s="436"/>
      <c r="I19" s="436"/>
      <c r="J19" s="436"/>
      <c r="K19" s="436"/>
      <c r="L19" s="436"/>
      <c r="M19" s="436"/>
      <c r="N19" s="436"/>
      <c r="O19" s="436"/>
      <c r="P19" s="436"/>
      <c r="Q19" s="436"/>
      <c r="R19" s="436"/>
      <c r="S19" s="436"/>
      <c r="T19" s="436"/>
      <c r="U19" s="436"/>
      <c r="V19" s="436"/>
      <c r="W19" s="436"/>
      <c r="X19" s="436"/>
      <c r="Y19" s="436"/>
      <c r="Z19" s="436"/>
      <c r="AA19" s="436"/>
      <c r="AB19" s="436"/>
      <c r="AC19" s="436"/>
      <c r="AD19" s="436"/>
      <c r="AE19" s="436"/>
    </row>
    <row r="20" ht="15.75" customHeight="1">
      <c r="A20" s="437"/>
      <c r="B20" s="438"/>
      <c r="C20" s="437"/>
      <c r="D20" s="437"/>
      <c r="E20" s="436"/>
      <c r="F20" s="436"/>
      <c r="G20" s="436"/>
      <c r="H20" s="436"/>
      <c r="I20" s="436"/>
      <c r="J20" s="436"/>
      <c r="K20" s="436"/>
      <c r="L20" s="436"/>
      <c r="M20" s="436"/>
      <c r="N20" s="436"/>
      <c r="O20" s="436"/>
      <c r="P20" s="436"/>
      <c r="Q20" s="436"/>
      <c r="R20" s="436"/>
      <c r="S20" s="436"/>
      <c r="T20" s="436"/>
      <c r="U20" s="436"/>
      <c r="V20" s="436"/>
      <c r="W20" s="436"/>
      <c r="X20" s="436"/>
      <c r="Y20" s="436"/>
      <c r="Z20" s="436"/>
      <c r="AA20" s="436"/>
      <c r="AB20" s="436"/>
      <c r="AC20" s="436"/>
      <c r="AD20" s="436"/>
      <c r="AE20" s="436"/>
    </row>
    <row r="21" ht="15.75" customHeight="1">
      <c r="A21" s="437"/>
      <c r="B21" s="438"/>
      <c r="C21" s="437"/>
      <c r="D21" s="437"/>
      <c r="E21" s="436"/>
      <c r="F21" s="436"/>
      <c r="G21" s="436"/>
      <c r="H21" s="436"/>
      <c r="I21" s="436"/>
      <c r="J21" s="436"/>
      <c r="K21" s="436"/>
      <c r="L21" s="436"/>
      <c r="M21" s="436"/>
      <c r="N21" s="436"/>
      <c r="O21" s="436"/>
      <c r="P21" s="436"/>
      <c r="Q21" s="436"/>
      <c r="R21" s="436"/>
      <c r="S21" s="436"/>
      <c r="T21" s="436"/>
      <c r="U21" s="436"/>
      <c r="V21" s="436"/>
      <c r="W21" s="436"/>
      <c r="X21" s="436"/>
      <c r="Y21" s="436"/>
      <c r="Z21" s="436"/>
      <c r="AA21" s="436"/>
      <c r="AB21" s="436"/>
      <c r="AC21" s="436"/>
      <c r="AD21" s="436"/>
      <c r="AE21" s="436"/>
    </row>
    <row r="22" ht="15.75" customHeight="1">
      <c r="A22" s="437"/>
      <c r="B22" s="438"/>
      <c r="C22" s="437"/>
      <c r="D22" s="437"/>
      <c r="E22" s="436"/>
      <c r="F22" s="436"/>
      <c r="G22" s="436"/>
      <c r="H22" s="436"/>
      <c r="I22" s="436"/>
      <c r="J22" s="436"/>
      <c r="K22" s="436"/>
      <c r="L22" s="436"/>
      <c r="M22" s="436"/>
      <c r="N22" s="436"/>
      <c r="O22" s="436"/>
      <c r="P22" s="436"/>
      <c r="Q22" s="436"/>
      <c r="R22" s="436"/>
      <c r="S22" s="436"/>
      <c r="T22" s="436"/>
      <c r="U22" s="436"/>
      <c r="V22" s="436"/>
      <c r="W22" s="436"/>
      <c r="X22" s="436"/>
      <c r="Y22" s="436"/>
      <c r="Z22" s="436"/>
      <c r="AA22" s="436"/>
      <c r="AB22" s="436"/>
      <c r="AC22" s="436"/>
      <c r="AD22" s="436"/>
      <c r="AE22" s="436"/>
    </row>
    <row r="23" ht="15.75" customHeight="1">
      <c r="A23" s="437"/>
      <c r="B23" s="438"/>
      <c r="C23" s="437"/>
      <c r="D23" s="437"/>
      <c r="E23" s="436"/>
      <c r="F23" s="436"/>
      <c r="G23" s="436"/>
      <c r="H23" s="436"/>
      <c r="I23" s="436"/>
      <c r="J23" s="436"/>
      <c r="K23" s="436"/>
      <c r="L23" s="436"/>
      <c r="M23" s="436"/>
      <c r="N23" s="436"/>
      <c r="O23" s="436"/>
      <c r="P23" s="436"/>
      <c r="Q23" s="436"/>
      <c r="R23" s="436"/>
      <c r="S23" s="436"/>
      <c r="T23" s="436"/>
      <c r="U23" s="436"/>
      <c r="V23" s="436"/>
      <c r="W23" s="436"/>
      <c r="X23" s="436"/>
      <c r="Y23" s="436"/>
      <c r="Z23" s="436"/>
      <c r="AA23" s="436"/>
      <c r="AB23" s="436"/>
      <c r="AC23" s="436"/>
      <c r="AD23" s="436"/>
      <c r="AE23" s="436"/>
    </row>
    <row r="24" ht="15.75" customHeight="1">
      <c r="A24" s="437"/>
      <c r="B24" s="438"/>
      <c r="C24" s="437"/>
      <c r="D24" s="437"/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436"/>
      <c r="V24" s="436"/>
      <c r="W24" s="436"/>
      <c r="X24" s="436"/>
      <c r="Y24" s="436"/>
      <c r="Z24" s="436"/>
      <c r="AA24" s="436"/>
      <c r="AB24" s="436"/>
      <c r="AC24" s="436"/>
      <c r="AD24" s="436"/>
      <c r="AE24" s="436"/>
    </row>
    <row r="25" ht="15.75" customHeight="1">
      <c r="A25" s="437"/>
      <c r="B25" s="438"/>
      <c r="C25" s="437"/>
      <c r="D25" s="437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  <c r="AA25" s="436"/>
      <c r="AB25" s="436"/>
      <c r="AC25" s="436"/>
      <c r="AD25" s="436"/>
      <c r="AE25" s="436"/>
    </row>
    <row r="26" ht="15.75" customHeight="1">
      <c r="A26" s="437"/>
      <c r="B26" s="438"/>
      <c r="C26" s="437"/>
      <c r="D26" s="437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436"/>
      <c r="V26" s="436"/>
      <c r="W26" s="436"/>
      <c r="X26" s="436"/>
      <c r="Y26" s="436"/>
      <c r="Z26" s="436"/>
      <c r="AA26" s="436"/>
      <c r="AB26" s="436"/>
      <c r="AC26" s="436"/>
      <c r="AD26" s="436"/>
      <c r="AE26" s="436"/>
    </row>
    <row r="27" ht="15.75" customHeight="1">
      <c r="A27" s="437"/>
      <c r="B27" s="438"/>
      <c r="C27" s="437"/>
      <c r="D27" s="437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36"/>
      <c r="U27" s="436"/>
      <c r="V27" s="436"/>
      <c r="W27" s="436"/>
      <c r="X27" s="436"/>
      <c r="Y27" s="436"/>
      <c r="Z27" s="436"/>
      <c r="AA27" s="436"/>
      <c r="AB27" s="436"/>
      <c r="AC27" s="436"/>
      <c r="AD27" s="436"/>
      <c r="AE27" s="436"/>
    </row>
    <row r="28" ht="15.75" customHeight="1">
      <c r="A28" s="437"/>
      <c r="B28" s="438"/>
      <c r="C28" s="437"/>
      <c r="D28" s="437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36"/>
      <c r="AD28" s="436"/>
      <c r="AE28" s="436"/>
    </row>
    <row r="29" ht="15.75" customHeight="1">
      <c r="A29" s="437"/>
      <c r="B29" s="438"/>
      <c r="C29" s="437"/>
      <c r="D29" s="437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436"/>
      <c r="V29" s="436"/>
      <c r="W29" s="436"/>
      <c r="X29" s="436"/>
      <c r="Y29" s="436"/>
      <c r="Z29" s="436"/>
      <c r="AA29" s="436"/>
      <c r="AB29" s="436"/>
      <c r="AC29" s="436"/>
      <c r="AD29" s="436"/>
      <c r="AE29" s="436"/>
    </row>
    <row r="30" ht="15.75" customHeight="1">
      <c r="A30" s="437"/>
      <c r="B30" s="438"/>
      <c r="C30" s="437"/>
      <c r="D30" s="437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36"/>
      <c r="S30" s="436"/>
      <c r="T30" s="436"/>
      <c r="U30" s="436"/>
      <c r="V30" s="436"/>
      <c r="W30" s="436"/>
      <c r="X30" s="436"/>
      <c r="Y30" s="436"/>
      <c r="Z30" s="436"/>
      <c r="AA30" s="436"/>
      <c r="AB30" s="436"/>
      <c r="AC30" s="436"/>
      <c r="AD30" s="436"/>
      <c r="AE30" s="436"/>
    </row>
    <row r="31" ht="15.75" customHeight="1">
      <c r="A31" s="437"/>
      <c r="B31" s="438"/>
      <c r="C31" s="437"/>
      <c r="D31" s="437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36"/>
      <c r="U31" s="436"/>
      <c r="V31" s="436"/>
      <c r="W31" s="436"/>
      <c r="X31" s="436"/>
      <c r="Y31" s="436"/>
      <c r="Z31" s="436"/>
      <c r="AA31" s="436"/>
      <c r="AB31" s="436"/>
      <c r="AC31" s="436"/>
      <c r="AD31" s="436"/>
      <c r="AE31" s="436"/>
    </row>
    <row r="32" ht="15.75" customHeight="1">
      <c r="A32" s="437"/>
      <c r="B32" s="438"/>
      <c r="C32" s="437"/>
      <c r="D32" s="437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36"/>
      <c r="S32" s="436"/>
      <c r="T32" s="436"/>
      <c r="U32" s="436"/>
      <c r="V32" s="436"/>
      <c r="W32" s="436"/>
      <c r="X32" s="436"/>
      <c r="Y32" s="436"/>
      <c r="Z32" s="436"/>
      <c r="AA32" s="436"/>
      <c r="AB32" s="436"/>
      <c r="AC32" s="436"/>
      <c r="AD32" s="436"/>
      <c r="AE32" s="436"/>
    </row>
    <row r="33" ht="15.75" customHeight="1">
      <c r="A33" s="437"/>
      <c r="B33" s="438"/>
      <c r="C33" s="437"/>
      <c r="D33" s="437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36"/>
      <c r="U33" s="436"/>
      <c r="V33" s="436"/>
      <c r="W33" s="436"/>
      <c r="X33" s="436"/>
      <c r="Y33" s="436"/>
      <c r="Z33" s="436"/>
      <c r="AA33" s="436"/>
      <c r="AB33" s="436"/>
      <c r="AC33" s="436"/>
      <c r="AD33" s="436"/>
      <c r="AE33" s="436"/>
    </row>
    <row r="34" ht="15.75" customHeight="1">
      <c r="A34" s="437"/>
      <c r="B34" s="438"/>
      <c r="C34" s="437"/>
      <c r="D34" s="437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36"/>
      <c r="V34" s="436"/>
      <c r="W34" s="436"/>
      <c r="X34" s="436"/>
      <c r="Y34" s="436"/>
      <c r="Z34" s="436"/>
      <c r="AA34" s="436"/>
      <c r="AB34" s="436"/>
      <c r="AC34" s="436"/>
      <c r="AD34" s="436"/>
      <c r="AE34" s="436"/>
    </row>
    <row r="35" ht="15.75" customHeight="1">
      <c r="A35" s="437"/>
      <c r="B35" s="438"/>
      <c r="C35" s="437"/>
      <c r="D35" s="437"/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36"/>
      <c r="T35" s="436"/>
      <c r="U35" s="436"/>
      <c r="V35" s="436"/>
      <c r="W35" s="436"/>
      <c r="X35" s="436"/>
      <c r="Y35" s="436"/>
      <c r="Z35" s="436"/>
      <c r="AA35" s="436"/>
      <c r="AB35" s="436"/>
      <c r="AC35" s="436"/>
      <c r="AD35" s="436"/>
      <c r="AE35" s="436"/>
    </row>
    <row r="36" ht="15.75" customHeight="1">
      <c r="A36" s="437"/>
      <c r="B36" s="438"/>
      <c r="C36" s="437"/>
      <c r="D36" s="437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436"/>
      <c r="V36" s="436"/>
      <c r="W36" s="436"/>
      <c r="X36" s="436"/>
      <c r="Y36" s="436"/>
      <c r="Z36" s="436"/>
      <c r="AA36" s="436"/>
      <c r="AB36" s="436"/>
      <c r="AC36" s="436"/>
      <c r="AD36" s="436"/>
      <c r="AE36" s="436"/>
    </row>
    <row r="37" ht="15.75" customHeight="1">
      <c r="A37" s="437"/>
      <c r="B37" s="438"/>
      <c r="C37" s="437"/>
      <c r="D37" s="437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36"/>
      <c r="T37" s="436"/>
      <c r="U37" s="436"/>
      <c r="V37" s="436"/>
      <c r="W37" s="436"/>
      <c r="X37" s="436"/>
      <c r="Y37" s="436"/>
      <c r="Z37" s="436"/>
      <c r="AA37" s="436"/>
      <c r="AB37" s="436"/>
      <c r="AC37" s="436"/>
      <c r="AD37" s="436"/>
      <c r="AE37" s="436"/>
    </row>
    <row r="38" ht="15.75" customHeight="1">
      <c r="A38" s="437"/>
      <c r="B38" s="438"/>
      <c r="C38" s="437"/>
      <c r="D38" s="437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436"/>
      <c r="V38" s="436"/>
      <c r="W38" s="436"/>
      <c r="X38" s="436"/>
      <c r="Y38" s="436"/>
      <c r="Z38" s="436"/>
      <c r="AA38" s="436"/>
      <c r="AB38" s="436"/>
      <c r="AC38" s="436"/>
      <c r="AD38" s="436"/>
      <c r="AE38" s="436"/>
    </row>
    <row r="39" ht="15.75" customHeight="1">
      <c r="A39" s="437"/>
      <c r="B39" s="438"/>
      <c r="C39" s="437"/>
      <c r="D39" s="437"/>
      <c r="E39" s="436"/>
      <c r="F39" s="436"/>
      <c r="G39" s="436"/>
      <c r="H39" s="436"/>
      <c r="I39" s="436"/>
      <c r="J39" s="436"/>
      <c r="K39" s="436"/>
      <c r="L39" s="436"/>
      <c r="M39" s="436"/>
      <c r="N39" s="436"/>
      <c r="O39" s="436"/>
      <c r="P39" s="436"/>
      <c r="Q39" s="436"/>
      <c r="R39" s="436"/>
      <c r="S39" s="436"/>
      <c r="T39" s="436"/>
      <c r="U39" s="436"/>
      <c r="V39" s="436"/>
      <c r="W39" s="436"/>
      <c r="X39" s="436"/>
      <c r="Y39" s="436"/>
      <c r="Z39" s="436"/>
      <c r="AA39" s="436"/>
      <c r="AB39" s="436"/>
      <c r="AC39" s="436"/>
      <c r="AD39" s="436"/>
      <c r="AE39" s="436"/>
    </row>
    <row r="40" ht="15.75" customHeight="1">
      <c r="A40" s="437"/>
      <c r="B40" s="438"/>
      <c r="C40" s="437"/>
      <c r="D40" s="437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436"/>
      <c r="V40" s="436"/>
      <c r="W40" s="436"/>
      <c r="X40" s="436"/>
      <c r="Y40" s="436"/>
      <c r="Z40" s="436"/>
      <c r="AA40" s="436"/>
      <c r="AB40" s="436"/>
      <c r="AC40" s="436"/>
      <c r="AD40" s="436"/>
      <c r="AE40" s="436"/>
    </row>
    <row r="41" ht="15.75" customHeight="1">
      <c r="A41" s="437"/>
      <c r="B41" s="438"/>
      <c r="C41" s="437"/>
      <c r="D41" s="437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436"/>
      <c r="V41" s="436"/>
      <c r="W41" s="436"/>
      <c r="X41" s="436"/>
      <c r="Y41" s="436"/>
      <c r="Z41" s="436"/>
      <c r="AA41" s="436"/>
      <c r="AB41" s="436"/>
      <c r="AC41" s="436"/>
      <c r="AD41" s="436"/>
      <c r="AE41" s="436"/>
    </row>
    <row r="42" ht="15.75" customHeight="1">
      <c r="A42" s="437"/>
      <c r="B42" s="438"/>
      <c r="C42" s="437"/>
      <c r="D42" s="437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36"/>
      <c r="V42" s="436"/>
      <c r="W42" s="436"/>
      <c r="X42" s="436"/>
      <c r="Y42" s="436"/>
      <c r="Z42" s="436"/>
      <c r="AA42" s="436"/>
      <c r="AB42" s="436"/>
      <c r="AC42" s="436"/>
      <c r="AD42" s="436"/>
      <c r="AE42" s="436"/>
    </row>
    <row r="43" ht="15.75" customHeight="1">
      <c r="A43" s="437"/>
      <c r="B43" s="438"/>
      <c r="C43" s="437"/>
      <c r="D43" s="437"/>
      <c r="E43" s="436"/>
      <c r="F43" s="436"/>
      <c r="G43" s="436"/>
      <c r="H43" s="436"/>
      <c r="I43" s="436"/>
      <c r="J43" s="436"/>
      <c r="K43" s="436"/>
      <c r="L43" s="436"/>
      <c r="M43" s="436"/>
      <c r="N43" s="436"/>
      <c r="O43" s="436"/>
      <c r="P43" s="436"/>
      <c r="Q43" s="436"/>
      <c r="R43" s="436"/>
      <c r="S43" s="436"/>
      <c r="T43" s="436"/>
      <c r="U43" s="436"/>
      <c r="V43" s="436"/>
      <c r="W43" s="436"/>
      <c r="X43" s="436"/>
      <c r="Y43" s="436"/>
      <c r="Z43" s="436"/>
      <c r="AA43" s="436"/>
      <c r="AB43" s="436"/>
      <c r="AC43" s="436"/>
      <c r="AD43" s="436"/>
      <c r="AE43" s="436"/>
    </row>
    <row r="44" ht="15.75" customHeight="1">
      <c r="A44" s="437"/>
      <c r="B44" s="438"/>
      <c r="C44" s="437"/>
      <c r="D44" s="437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36"/>
      <c r="V44" s="436"/>
      <c r="W44" s="436"/>
      <c r="X44" s="436"/>
      <c r="Y44" s="436"/>
      <c r="Z44" s="436"/>
      <c r="AA44" s="436"/>
      <c r="AB44" s="436"/>
      <c r="AC44" s="436"/>
      <c r="AD44" s="436"/>
      <c r="AE44" s="436"/>
    </row>
    <row r="45" ht="15.75" customHeight="1">
      <c r="A45" s="437"/>
      <c r="B45" s="438"/>
      <c r="C45" s="437"/>
      <c r="D45" s="437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436"/>
      <c r="V45" s="436"/>
      <c r="W45" s="436"/>
      <c r="X45" s="436"/>
      <c r="Y45" s="436"/>
      <c r="Z45" s="436"/>
      <c r="AA45" s="436"/>
      <c r="AB45" s="436"/>
      <c r="AC45" s="436"/>
      <c r="AD45" s="436"/>
      <c r="AE45" s="436"/>
    </row>
    <row r="46" ht="15.75" customHeight="1">
      <c r="A46" s="437"/>
      <c r="B46" s="438"/>
      <c r="C46" s="437"/>
      <c r="D46" s="437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36"/>
      <c r="U46" s="436"/>
      <c r="V46" s="436"/>
      <c r="W46" s="436"/>
      <c r="X46" s="436"/>
      <c r="Y46" s="436"/>
      <c r="Z46" s="436"/>
      <c r="AA46" s="436"/>
      <c r="AB46" s="436"/>
      <c r="AC46" s="436"/>
      <c r="AD46" s="436"/>
      <c r="AE46" s="436"/>
    </row>
    <row r="47" ht="15.75" customHeight="1">
      <c r="A47" s="437"/>
      <c r="B47" s="438"/>
      <c r="C47" s="437"/>
      <c r="D47" s="437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</row>
    <row r="48" ht="15.75" customHeight="1">
      <c r="A48" s="437"/>
      <c r="B48" s="438"/>
      <c r="C48" s="437"/>
      <c r="D48" s="437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36"/>
      <c r="V48" s="436"/>
      <c r="W48" s="436"/>
      <c r="X48" s="436"/>
      <c r="Y48" s="436"/>
      <c r="Z48" s="436"/>
      <c r="AA48" s="436"/>
      <c r="AB48" s="436"/>
      <c r="AC48" s="436"/>
      <c r="AD48" s="436"/>
      <c r="AE48" s="436"/>
    </row>
    <row r="49" ht="15.75" customHeight="1">
      <c r="A49" s="437"/>
      <c r="B49" s="438"/>
      <c r="C49" s="437"/>
      <c r="D49" s="437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436"/>
      <c r="W49" s="436"/>
      <c r="X49" s="436"/>
      <c r="Y49" s="436"/>
      <c r="Z49" s="436"/>
      <c r="AA49" s="436"/>
      <c r="AB49" s="436"/>
      <c r="AC49" s="436"/>
      <c r="AD49" s="436"/>
      <c r="AE49" s="436"/>
    </row>
    <row r="50" ht="15.75" customHeight="1">
      <c r="A50" s="437"/>
      <c r="B50" s="438"/>
      <c r="C50" s="437"/>
      <c r="D50" s="437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36"/>
      <c r="U50" s="436"/>
      <c r="V50" s="436"/>
      <c r="W50" s="436"/>
      <c r="X50" s="436"/>
      <c r="Y50" s="436"/>
      <c r="Z50" s="436"/>
      <c r="AA50" s="436"/>
      <c r="AB50" s="436"/>
      <c r="AC50" s="436"/>
      <c r="AD50" s="436"/>
      <c r="AE50" s="436"/>
    </row>
    <row r="51" ht="15.75" customHeight="1">
      <c r="A51" s="437"/>
      <c r="B51" s="438"/>
      <c r="C51" s="437"/>
      <c r="D51" s="437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436"/>
      <c r="W51" s="436"/>
      <c r="X51" s="436"/>
      <c r="Y51" s="436"/>
      <c r="Z51" s="436"/>
      <c r="AA51" s="436"/>
      <c r="AB51" s="436"/>
      <c r="AC51" s="436"/>
      <c r="AD51" s="436"/>
      <c r="AE51" s="436"/>
    </row>
    <row r="52" ht="15.75" customHeight="1">
      <c r="A52" s="437"/>
      <c r="B52" s="438"/>
      <c r="C52" s="437"/>
      <c r="D52" s="437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436"/>
      <c r="V52" s="436"/>
      <c r="W52" s="436"/>
      <c r="X52" s="436"/>
      <c r="Y52" s="436"/>
      <c r="Z52" s="436"/>
      <c r="AA52" s="436"/>
      <c r="AB52" s="436"/>
      <c r="AC52" s="436"/>
      <c r="AD52" s="436"/>
      <c r="AE52" s="436"/>
    </row>
    <row r="53" ht="15.75" customHeight="1">
      <c r="A53" s="437"/>
      <c r="B53" s="438"/>
      <c r="C53" s="437"/>
      <c r="D53" s="437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436"/>
      <c r="V53" s="436"/>
      <c r="W53" s="436"/>
      <c r="X53" s="436"/>
      <c r="Y53" s="436"/>
      <c r="Z53" s="436"/>
      <c r="AA53" s="436"/>
      <c r="AB53" s="436"/>
      <c r="AC53" s="436"/>
      <c r="AD53" s="436"/>
      <c r="AE53" s="436"/>
    </row>
    <row r="54" ht="15.75" customHeight="1">
      <c r="A54" s="437"/>
      <c r="B54" s="438"/>
      <c r="C54" s="437"/>
      <c r="D54" s="437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36"/>
      <c r="S54" s="436"/>
      <c r="T54" s="436"/>
      <c r="U54" s="436"/>
      <c r="V54" s="436"/>
      <c r="W54" s="436"/>
      <c r="X54" s="436"/>
      <c r="Y54" s="436"/>
      <c r="Z54" s="436"/>
      <c r="AA54" s="436"/>
      <c r="AB54" s="436"/>
      <c r="AC54" s="436"/>
      <c r="AD54" s="436"/>
      <c r="AE54" s="436"/>
    </row>
    <row r="55" ht="15.75" customHeight="1">
      <c r="A55" s="437"/>
      <c r="B55" s="438"/>
      <c r="C55" s="437"/>
      <c r="D55" s="437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36"/>
      <c r="V55" s="436"/>
      <c r="W55" s="436"/>
      <c r="X55" s="436"/>
      <c r="Y55" s="436"/>
      <c r="Z55" s="436"/>
      <c r="AA55" s="436"/>
      <c r="AB55" s="436"/>
      <c r="AC55" s="436"/>
      <c r="AD55" s="436"/>
      <c r="AE55" s="436"/>
    </row>
    <row r="56" ht="15.75" customHeight="1">
      <c r="A56" s="437"/>
      <c r="B56" s="438"/>
      <c r="C56" s="437"/>
      <c r="D56" s="437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36"/>
      <c r="T56" s="436"/>
      <c r="U56" s="436"/>
      <c r="V56" s="436"/>
      <c r="W56" s="436"/>
      <c r="X56" s="436"/>
      <c r="Y56" s="436"/>
      <c r="Z56" s="436"/>
      <c r="AA56" s="436"/>
      <c r="AB56" s="436"/>
      <c r="AC56" s="436"/>
      <c r="AD56" s="436"/>
      <c r="AE56" s="436"/>
    </row>
    <row r="57" ht="15.75" customHeight="1">
      <c r="A57" s="437"/>
      <c r="B57" s="438"/>
      <c r="C57" s="437"/>
      <c r="D57" s="437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436"/>
      <c r="V57" s="436"/>
      <c r="W57" s="436"/>
      <c r="X57" s="436"/>
      <c r="Y57" s="436"/>
      <c r="Z57" s="436"/>
      <c r="AA57" s="436"/>
      <c r="AB57" s="436"/>
      <c r="AC57" s="436"/>
      <c r="AD57" s="436"/>
      <c r="AE57" s="436"/>
    </row>
    <row r="58" ht="15.75" customHeight="1">
      <c r="A58" s="437"/>
      <c r="B58" s="438"/>
      <c r="C58" s="437"/>
      <c r="D58" s="437"/>
      <c r="E58" s="436"/>
      <c r="F58" s="436"/>
      <c r="G58" s="436"/>
      <c r="H58" s="436"/>
      <c r="I58" s="436"/>
      <c r="J58" s="436"/>
      <c r="K58" s="436"/>
      <c r="L58" s="436"/>
      <c r="M58" s="436"/>
      <c r="N58" s="436"/>
      <c r="O58" s="436"/>
      <c r="P58" s="436"/>
      <c r="Q58" s="436"/>
      <c r="R58" s="436"/>
      <c r="S58" s="436"/>
      <c r="T58" s="436"/>
      <c r="U58" s="436"/>
      <c r="V58" s="436"/>
      <c r="W58" s="436"/>
      <c r="X58" s="436"/>
      <c r="Y58" s="436"/>
      <c r="Z58" s="436"/>
      <c r="AA58" s="436"/>
      <c r="AB58" s="436"/>
      <c r="AC58" s="436"/>
      <c r="AD58" s="436"/>
      <c r="AE58" s="436"/>
    </row>
    <row r="59" ht="15.75" customHeight="1">
      <c r="A59" s="437"/>
      <c r="B59" s="438"/>
      <c r="C59" s="437"/>
      <c r="D59" s="437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436"/>
      <c r="V59" s="436"/>
      <c r="W59" s="436"/>
      <c r="X59" s="436"/>
      <c r="Y59" s="436"/>
      <c r="Z59" s="436"/>
      <c r="AA59" s="436"/>
      <c r="AB59" s="436"/>
      <c r="AC59" s="436"/>
      <c r="AD59" s="436"/>
      <c r="AE59" s="436"/>
    </row>
    <row r="60" ht="15.75" customHeight="1">
      <c r="A60" s="437"/>
      <c r="B60" s="438"/>
      <c r="C60" s="437"/>
      <c r="D60" s="437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6"/>
      <c r="S60" s="436"/>
      <c r="T60" s="436"/>
      <c r="U60" s="436"/>
      <c r="V60" s="436"/>
      <c r="W60" s="436"/>
      <c r="X60" s="436"/>
      <c r="Y60" s="436"/>
      <c r="Z60" s="436"/>
      <c r="AA60" s="436"/>
      <c r="AB60" s="436"/>
      <c r="AC60" s="436"/>
      <c r="AD60" s="436"/>
      <c r="AE60" s="436"/>
    </row>
    <row r="61" ht="15.75" customHeight="1">
      <c r="A61" s="437"/>
      <c r="B61" s="438"/>
      <c r="C61" s="437"/>
      <c r="D61" s="437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436"/>
      <c r="V61" s="436"/>
      <c r="W61" s="436"/>
      <c r="X61" s="436"/>
      <c r="Y61" s="436"/>
      <c r="Z61" s="436"/>
      <c r="AA61" s="436"/>
      <c r="AB61" s="436"/>
      <c r="AC61" s="436"/>
      <c r="AD61" s="436"/>
      <c r="AE61" s="436"/>
    </row>
    <row r="62" ht="15.75" customHeight="1">
      <c r="A62" s="437"/>
      <c r="B62" s="438"/>
      <c r="C62" s="437"/>
      <c r="D62" s="437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36"/>
      <c r="R62" s="436"/>
      <c r="S62" s="436"/>
      <c r="T62" s="436"/>
      <c r="U62" s="436"/>
      <c r="V62" s="436"/>
      <c r="W62" s="436"/>
      <c r="X62" s="436"/>
      <c r="Y62" s="436"/>
      <c r="Z62" s="436"/>
      <c r="AA62" s="436"/>
      <c r="AB62" s="436"/>
      <c r="AC62" s="436"/>
      <c r="AD62" s="436"/>
      <c r="AE62" s="436"/>
    </row>
    <row r="63" ht="15.75" customHeight="1">
      <c r="A63" s="437"/>
      <c r="B63" s="438"/>
      <c r="C63" s="437"/>
      <c r="D63" s="437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436"/>
      <c r="V63" s="436"/>
      <c r="W63" s="436"/>
      <c r="X63" s="436"/>
      <c r="Y63" s="436"/>
      <c r="Z63" s="436"/>
      <c r="AA63" s="436"/>
      <c r="AB63" s="436"/>
      <c r="AC63" s="436"/>
      <c r="AD63" s="436"/>
      <c r="AE63" s="436"/>
    </row>
    <row r="64" ht="15.75" customHeight="1">
      <c r="A64" s="437"/>
      <c r="B64" s="438"/>
      <c r="C64" s="437"/>
      <c r="D64" s="437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</row>
    <row r="65" ht="15.75" customHeight="1">
      <c r="A65" s="437"/>
      <c r="B65" s="438"/>
      <c r="C65" s="437"/>
      <c r="D65" s="437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436"/>
      <c r="W65" s="436"/>
      <c r="X65" s="436"/>
      <c r="Y65" s="436"/>
      <c r="Z65" s="436"/>
      <c r="AA65" s="436"/>
      <c r="AB65" s="436"/>
      <c r="AC65" s="436"/>
      <c r="AD65" s="436"/>
      <c r="AE65" s="436"/>
    </row>
    <row r="66" ht="15.75" customHeight="1">
      <c r="A66" s="437"/>
      <c r="B66" s="438"/>
      <c r="C66" s="437"/>
      <c r="D66" s="437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36"/>
      <c r="U66" s="436"/>
      <c r="V66" s="436"/>
      <c r="W66" s="436"/>
      <c r="X66" s="436"/>
      <c r="Y66" s="436"/>
      <c r="Z66" s="436"/>
      <c r="AA66" s="436"/>
      <c r="AB66" s="436"/>
      <c r="AC66" s="436"/>
      <c r="AD66" s="436"/>
      <c r="AE66" s="436"/>
    </row>
    <row r="67" ht="15.75" customHeight="1">
      <c r="A67" s="437"/>
      <c r="B67" s="438"/>
      <c r="C67" s="437"/>
      <c r="D67" s="437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36"/>
      <c r="AD67" s="436"/>
      <c r="AE67" s="436"/>
    </row>
    <row r="68" ht="15.75" customHeight="1">
      <c r="A68" s="437"/>
      <c r="B68" s="438"/>
      <c r="C68" s="437"/>
      <c r="D68" s="437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436"/>
      <c r="V68" s="436"/>
      <c r="W68" s="436"/>
      <c r="X68" s="436"/>
      <c r="Y68" s="436"/>
      <c r="Z68" s="436"/>
      <c r="AA68" s="436"/>
      <c r="AB68" s="436"/>
      <c r="AC68" s="436"/>
      <c r="AD68" s="436"/>
      <c r="AE68" s="436"/>
    </row>
    <row r="69" ht="15.75" customHeight="1">
      <c r="A69" s="437"/>
      <c r="B69" s="438"/>
      <c r="C69" s="437"/>
      <c r="D69" s="437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436"/>
      <c r="V69" s="436"/>
      <c r="W69" s="436"/>
      <c r="X69" s="436"/>
      <c r="Y69" s="436"/>
      <c r="Z69" s="436"/>
      <c r="AA69" s="436"/>
      <c r="AB69" s="436"/>
      <c r="AC69" s="436"/>
      <c r="AD69" s="436"/>
      <c r="AE69" s="436"/>
    </row>
    <row r="70" ht="15.75" customHeight="1">
      <c r="A70" s="437"/>
      <c r="B70" s="438"/>
      <c r="C70" s="437"/>
      <c r="D70" s="437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  <c r="AD70" s="436"/>
      <c r="AE70" s="436"/>
    </row>
    <row r="71" ht="15.75" customHeight="1">
      <c r="A71" s="437"/>
      <c r="B71" s="438"/>
      <c r="C71" s="437"/>
      <c r="D71" s="437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  <c r="AA71" s="436"/>
      <c r="AB71" s="436"/>
      <c r="AC71" s="436"/>
      <c r="AD71" s="436"/>
      <c r="AE71" s="436"/>
    </row>
    <row r="72" ht="15.75" customHeight="1">
      <c r="A72" s="437"/>
      <c r="B72" s="438"/>
      <c r="C72" s="437"/>
      <c r="D72" s="437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36"/>
      <c r="U72" s="436"/>
      <c r="V72" s="436"/>
      <c r="W72" s="436"/>
      <c r="X72" s="436"/>
      <c r="Y72" s="436"/>
      <c r="Z72" s="436"/>
      <c r="AA72" s="436"/>
      <c r="AB72" s="436"/>
      <c r="AC72" s="436"/>
      <c r="AD72" s="436"/>
      <c r="AE72" s="436"/>
    </row>
    <row r="73" ht="15.75" customHeight="1">
      <c r="A73" s="437"/>
      <c r="B73" s="438"/>
      <c r="C73" s="437"/>
      <c r="D73" s="437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436"/>
      <c r="V73" s="436"/>
      <c r="W73" s="436"/>
      <c r="X73" s="436"/>
      <c r="Y73" s="436"/>
      <c r="Z73" s="436"/>
      <c r="AA73" s="436"/>
      <c r="AB73" s="436"/>
      <c r="AC73" s="436"/>
      <c r="AD73" s="436"/>
      <c r="AE73" s="436"/>
    </row>
    <row r="74" ht="15.75" customHeight="1">
      <c r="A74" s="437"/>
      <c r="B74" s="438"/>
      <c r="C74" s="437"/>
      <c r="D74" s="437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  <c r="AD74" s="436"/>
      <c r="AE74" s="436"/>
    </row>
    <row r="75" ht="15.75" customHeight="1">
      <c r="A75" s="437"/>
      <c r="B75" s="438"/>
      <c r="C75" s="437"/>
      <c r="D75" s="437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  <c r="AD75" s="436"/>
      <c r="AE75" s="436"/>
    </row>
    <row r="76" ht="15.75" customHeight="1">
      <c r="A76" s="437"/>
      <c r="B76" s="438"/>
      <c r="C76" s="437"/>
      <c r="D76" s="437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436"/>
      <c r="W76" s="436"/>
      <c r="X76" s="436"/>
      <c r="Y76" s="436"/>
      <c r="Z76" s="436"/>
      <c r="AA76" s="436"/>
      <c r="AB76" s="436"/>
      <c r="AC76" s="436"/>
      <c r="AD76" s="436"/>
      <c r="AE76" s="436"/>
    </row>
    <row r="77" ht="15.75" customHeight="1">
      <c r="A77" s="437"/>
      <c r="B77" s="438"/>
      <c r="C77" s="437"/>
      <c r="D77" s="437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436"/>
      <c r="V77" s="436"/>
      <c r="W77" s="436"/>
      <c r="X77" s="436"/>
      <c r="Y77" s="436"/>
      <c r="Z77" s="436"/>
      <c r="AA77" s="436"/>
      <c r="AB77" s="436"/>
      <c r="AC77" s="436"/>
      <c r="AD77" s="436"/>
      <c r="AE77" s="436"/>
    </row>
    <row r="78" ht="15.75" customHeight="1">
      <c r="A78" s="437"/>
      <c r="B78" s="438"/>
      <c r="C78" s="437"/>
      <c r="D78" s="437"/>
      <c r="E78" s="436"/>
      <c r="F78" s="436"/>
      <c r="G78" s="436"/>
      <c r="H78" s="436"/>
      <c r="I78" s="436"/>
      <c r="J78" s="436"/>
      <c r="K78" s="436"/>
      <c r="L78" s="436"/>
      <c r="M78" s="436"/>
      <c r="N78" s="436"/>
      <c r="O78" s="436"/>
      <c r="P78" s="436"/>
      <c r="Q78" s="436"/>
      <c r="R78" s="436"/>
      <c r="S78" s="436"/>
      <c r="T78" s="436"/>
      <c r="U78" s="436"/>
      <c r="V78" s="436"/>
      <c r="W78" s="436"/>
      <c r="X78" s="436"/>
      <c r="Y78" s="436"/>
      <c r="Z78" s="436"/>
      <c r="AA78" s="436"/>
      <c r="AB78" s="436"/>
      <c r="AC78" s="436"/>
      <c r="AD78" s="436"/>
      <c r="AE78" s="436"/>
    </row>
    <row r="79" ht="15.75" customHeight="1">
      <c r="A79" s="437"/>
      <c r="B79" s="438"/>
      <c r="C79" s="437"/>
      <c r="D79" s="437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436"/>
      <c r="V79" s="436"/>
      <c r="W79" s="436"/>
      <c r="X79" s="436"/>
      <c r="Y79" s="436"/>
      <c r="Z79" s="436"/>
      <c r="AA79" s="436"/>
      <c r="AB79" s="436"/>
      <c r="AC79" s="436"/>
      <c r="AD79" s="436"/>
      <c r="AE79" s="436"/>
    </row>
    <row r="80" ht="15.75" customHeight="1">
      <c r="A80" s="437"/>
      <c r="B80" s="438"/>
      <c r="C80" s="437"/>
      <c r="D80" s="437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36"/>
      <c r="S80" s="436"/>
      <c r="T80" s="436"/>
      <c r="U80" s="436"/>
      <c r="V80" s="436"/>
      <c r="W80" s="436"/>
      <c r="X80" s="436"/>
      <c r="Y80" s="436"/>
      <c r="Z80" s="436"/>
      <c r="AA80" s="436"/>
      <c r="AB80" s="436"/>
      <c r="AC80" s="436"/>
      <c r="AD80" s="436"/>
      <c r="AE80" s="436"/>
    </row>
    <row r="81" ht="15.75" customHeight="1">
      <c r="A81" s="437"/>
      <c r="B81" s="438"/>
      <c r="C81" s="437"/>
      <c r="D81" s="437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436"/>
      <c r="V81" s="436"/>
      <c r="W81" s="436"/>
      <c r="X81" s="436"/>
      <c r="Y81" s="436"/>
      <c r="Z81" s="436"/>
      <c r="AA81" s="436"/>
      <c r="AB81" s="436"/>
      <c r="AC81" s="436"/>
      <c r="AD81" s="436"/>
      <c r="AE81" s="436"/>
    </row>
    <row r="82" ht="15.75" customHeight="1">
      <c r="A82" s="437"/>
      <c r="B82" s="438"/>
      <c r="C82" s="437"/>
      <c r="D82" s="437"/>
      <c r="E82" s="436"/>
      <c r="F82" s="436"/>
      <c r="G82" s="436"/>
      <c r="H82" s="436"/>
      <c r="I82" s="436"/>
      <c r="J82" s="436"/>
      <c r="K82" s="436"/>
      <c r="L82" s="436"/>
      <c r="M82" s="436"/>
      <c r="N82" s="436"/>
      <c r="O82" s="436"/>
      <c r="P82" s="436"/>
      <c r="Q82" s="436"/>
      <c r="R82" s="436"/>
      <c r="S82" s="436"/>
      <c r="T82" s="436"/>
      <c r="U82" s="436"/>
      <c r="V82" s="436"/>
      <c r="W82" s="436"/>
      <c r="X82" s="436"/>
      <c r="Y82" s="436"/>
      <c r="Z82" s="436"/>
      <c r="AA82" s="436"/>
      <c r="AB82" s="436"/>
      <c r="AC82" s="436"/>
      <c r="AD82" s="436"/>
      <c r="AE82" s="436"/>
    </row>
    <row r="83" ht="15.75" customHeight="1">
      <c r="A83" s="437"/>
      <c r="B83" s="438"/>
      <c r="C83" s="437"/>
      <c r="D83" s="437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436"/>
      <c r="V83" s="436"/>
      <c r="W83" s="436"/>
      <c r="X83" s="436"/>
      <c r="Y83" s="436"/>
      <c r="Z83" s="436"/>
      <c r="AA83" s="436"/>
      <c r="AB83" s="436"/>
      <c r="AC83" s="436"/>
      <c r="AD83" s="436"/>
      <c r="AE83" s="436"/>
    </row>
    <row r="84" ht="15.75" customHeight="1">
      <c r="A84" s="437"/>
      <c r="B84" s="438"/>
      <c r="C84" s="437"/>
      <c r="D84" s="437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36"/>
      <c r="S84" s="436"/>
      <c r="T84" s="436"/>
      <c r="U84" s="436"/>
      <c r="V84" s="436"/>
      <c r="W84" s="436"/>
      <c r="X84" s="436"/>
      <c r="Y84" s="436"/>
      <c r="Z84" s="436"/>
      <c r="AA84" s="436"/>
      <c r="AB84" s="436"/>
      <c r="AC84" s="436"/>
      <c r="AD84" s="436"/>
      <c r="AE84" s="436"/>
    </row>
    <row r="85" ht="15.75" customHeight="1">
      <c r="A85" s="437"/>
      <c r="B85" s="438"/>
      <c r="C85" s="437"/>
      <c r="D85" s="437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36"/>
      <c r="U85" s="436"/>
      <c r="V85" s="436"/>
      <c r="W85" s="436"/>
      <c r="X85" s="436"/>
      <c r="Y85" s="436"/>
      <c r="Z85" s="436"/>
      <c r="AA85" s="436"/>
      <c r="AB85" s="436"/>
      <c r="AC85" s="436"/>
      <c r="AD85" s="436"/>
      <c r="AE85" s="436"/>
    </row>
    <row r="86" ht="15.75" customHeight="1">
      <c r="A86" s="437"/>
      <c r="B86" s="438"/>
      <c r="C86" s="437"/>
      <c r="D86" s="437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/>
      <c r="U86" s="436"/>
      <c r="V86" s="436"/>
      <c r="W86" s="436"/>
      <c r="X86" s="436"/>
      <c r="Y86" s="436"/>
      <c r="Z86" s="436"/>
      <c r="AA86" s="436"/>
      <c r="AB86" s="436"/>
      <c r="AC86" s="436"/>
      <c r="AD86" s="436"/>
      <c r="AE86" s="436"/>
    </row>
    <row r="87" ht="15.75" customHeight="1">
      <c r="A87" s="437"/>
      <c r="B87" s="438"/>
      <c r="C87" s="437"/>
      <c r="D87" s="437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36"/>
      <c r="U87" s="436"/>
      <c r="V87" s="436"/>
      <c r="W87" s="436"/>
      <c r="X87" s="436"/>
      <c r="Y87" s="436"/>
      <c r="Z87" s="436"/>
      <c r="AA87" s="436"/>
      <c r="AB87" s="436"/>
      <c r="AC87" s="436"/>
      <c r="AD87" s="436"/>
      <c r="AE87" s="436"/>
    </row>
    <row r="88" ht="15.75" customHeight="1">
      <c r="A88" s="437"/>
      <c r="B88" s="438"/>
      <c r="C88" s="437"/>
      <c r="D88" s="437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/>
      <c r="U88" s="436"/>
      <c r="V88" s="436"/>
      <c r="W88" s="436"/>
      <c r="X88" s="436"/>
      <c r="Y88" s="436"/>
      <c r="Z88" s="436"/>
      <c r="AA88" s="436"/>
      <c r="AB88" s="436"/>
      <c r="AC88" s="436"/>
      <c r="AD88" s="436"/>
      <c r="AE88" s="436"/>
    </row>
    <row r="89" ht="15.75" customHeight="1">
      <c r="A89" s="437"/>
      <c r="B89" s="438"/>
      <c r="C89" s="437"/>
      <c r="D89" s="437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36"/>
      <c r="T89" s="436"/>
      <c r="U89" s="436"/>
      <c r="V89" s="436"/>
      <c r="W89" s="436"/>
      <c r="X89" s="436"/>
      <c r="Y89" s="436"/>
      <c r="Z89" s="436"/>
      <c r="AA89" s="436"/>
      <c r="AB89" s="436"/>
      <c r="AC89" s="436"/>
      <c r="AD89" s="436"/>
      <c r="AE89" s="436"/>
    </row>
    <row r="90" ht="15.75" customHeight="1">
      <c r="A90" s="437"/>
      <c r="B90" s="438"/>
      <c r="C90" s="437"/>
      <c r="D90" s="437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/>
      <c r="U90" s="436"/>
      <c r="V90" s="436"/>
      <c r="W90" s="436"/>
      <c r="X90" s="436"/>
      <c r="Y90" s="436"/>
      <c r="Z90" s="436"/>
      <c r="AA90" s="436"/>
      <c r="AB90" s="436"/>
      <c r="AC90" s="436"/>
      <c r="AD90" s="436"/>
      <c r="AE90" s="436"/>
    </row>
    <row r="91" ht="15.75" customHeight="1">
      <c r="A91" s="437"/>
      <c r="B91" s="438"/>
      <c r="C91" s="437"/>
      <c r="D91" s="437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36"/>
      <c r="U91" s="436"/>
      <c r="V91" s="436"/>
      <c r="W91" s="436"/>
      <c r="X91" s="436"/>
      <c r="Y91" s="436"/>
      <c r="Z91" s="436"/>
      <c r="AA91" s="436"/>
      <c r="AB91" s="436"/>
      <c r="AC91" s="436"/>
      <c r="AD91" s="436"/>
      <c r="AE91" s="436"/>
    </row>
    <row r="92" ht="15.75" customHeight="1">
      <c r="A92" s="437"/>
      <c r="B92" s="438"/>
      <c r="C92" s="437"/>
      <c r="D92" s="437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36"/>
      <c r="S92" s="436"/>
      <c r="T92" s="436"/>
      <c r="U92" s="436"/>
      <c r="V92" s="436"/>
      <c r="W92" s="436"/>
      <c r="X92" s="436"/>
      <c r="Y92" s="436"/>
      <c r="Z92" s="436"/>
      <c r="AA92" s="436"/>
      <c r="AB92" s="436"/>
      <c r="AC92" s="436"/>
      <c r="AD92" s="436"/>
      <c r="AE92" s="436"/>
    </row>
    <row r="93" ht="15.75" customHeight="1">
      <c r="A93" s="437"/>
      <c r="B93" s="438"/>
      <c r="C93" s="437"/>
      <c r="D93" s="437"/>
      <c r="E93" s="436"/>
      <c r="F93" s="436"/>
      <c r="G93" s="436"/>
      <c r="H93" s="436"/>
      <c r="I93" s="436"/>
      <c r="J93" s="436"/>
      <c r="K93" s="436"/>
      <c r="L93" s="436"/>
      <c r="M93" s="436"/>
      <c r="N93" s="436"/>
      <c r="O93" s="436"/>
      <c r="P93" s="436"/>
      <c r="Q93" s="436"/>
      <c r="R93" s="436"/>
      <c r="S93" s="436"/>
      <c r="T93" s="436"/>
      <c r="U93" s="436"/>
      <c r="V93" s="436"/>
      <c r="W93" s="436"/>
      <c r="X93" s="436"/>
      <c r="Y93" s="436"/>
      <c r="Z93" s="436"/>
      <c r="AA93" s="436"/>
      <c r="AB93" s="436"/>
      <c r="AC93" s="436"/>
      <c r="AD93" s="436"/>
      <c r="AE93" s="436"/>
    </row>
    <row r="94" ht="15.75" customHeight="1">
      <c r="A94" s="437"/>
      <c r="B94" s="438"/>
      <c r="C94" s="437"/>
      <c r="D94" s="437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436"/>
      <c r="V94" s="436"/>
      <c r="W94" s="436"/>
      <c r="X94" s="436"/>
      <c r="Y94" s="436"/>
      <c r="Z94" s="436"/>
      <c r="AA94" s="436"/>
      <c r="AB94" s="436"/>
      <c r="AC94" s="436"/>
      <c r="AD94" s="436"/>
      <c r="AE94" s="436"/>
    </row>
    <row r="95" ht="15.75" customHeight="1">
      <c r="A95" s="437"/>
      <c r="B95" s="438"/>
      <c r="C95" s="437"/>
      <c r="D95" s="437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436"/>
      <c r="W95" s="436"/>
      <c r="X95" s="436"/>
      <c r="Y95" s="436"/>
      <c r="Z95" s="436"/>
      <c r="AA95" s="436"/>
      <c r="AB95" s="436"/>
      <c r="AC95" s="436"/>
      <c r="AD95" s="436"/>
      <c r="AE95" s="436"/>
    </row>
    <row r="96" ht="15.75" customHeight="1">
      <c r="A96" s="437"/>
      <c r="B96" s="438"/>
      <c r="C96" s="437"/>
      <c r="D96" s="437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436"/>
      <c r="V96" s="436"/>
      <c r="W96" s="436"/>
      <c r="X96" s="436"/>
      <c r="Y96" s="436"/>
      <c r="Z96" s="436"/>
      <c r="AA96" s="436"/>
      <c r="AB96" s="436"/>
      <c r="AC96" s="436"/>
      <c r="AD96" s="436"/>
      <c r="AE96" s="436"/>
    </row>
    <row r="97" ht="15.75" customHeight="1">
      <c r="A97" s="437"/>
      <c r="B97" s="438"/>
      <c r="C97" s="437"/>
      <c r="D97" s="437"/>
      <c r="E97" s="436"/>
      <c r="F97" s="436"/>
      <c r="G97" s="436"/>
      <c r="H97" s="436"/>
      <c r="I97" s="436"/>
      <c r="J97" s="436"/>
      <c r="K97" s="436"/>
      <c r="L97" s="436"/>
      <c r="M97" s="436"/>
      <c r="N97" s="436"/>
      <c r="O97" s="436"/>
      <c r="P97" s="436"/>
      <c r="Q97" s="436"/>
      <c r="R97" s="436"/>
      <c r="S97" s="436"/>
      <c r="T97" s="436"/>
      <c r="U97" s="436"/>
      <c r="V97" s="436"/>
      <c r="W97" s="436"/>
      <c r="X97" s="436"/>
      <c r="Y97" s="436"/>
      <c r="Z97" s="436"/>
      <c r="AA97" s="436"/>
      <c r="AB97" s="436"/>
      <c r="AC97" s="436"/>
      <c r="AD97" s="436"/>
      <c r="AE97" s="436"/>
    </row>
    <row r="98" ht="15.75" customHeight="1">
      <c r="A98" s="437"/>
      <c r="B98" s="438"/>
      <c r="C98" s="437"/>
      <c r="D98" s="437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436"/>
      <c r="V98" s="436"/>
      <c r="W98" s="436"/>
      <c r="X98" s="436"/>
      <c r="Y98" s="436"/>
      <c r="Z98" s="436"/>
      <c r="AA98" s="436"/>
      <c r="AB98" s="436"/>
      <c r="AC98" s="436"/>
      <c r="AD98" s="436"/>
      <c r="AE98" s="436"/>
    </row>
    <row r="99" ht="15.75" customHeight="1">
      <c r="A99" s="437"/>
      <c r="B99" s="438"/>
      <c r="C99" s="437"/>
      <c r="D99" s="437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436"/>
      <c r="V99" s="436"/>
      <c r="W99" s="436"/>
      <c r="X99" s="436"/>
      <c r="Y99" s="436"/>
      <c r="Z99" s="436"/>
      <c r="AA99" s="436"/>
      <c r="AB99" s="436"/>
      <c r="AC99" s="436"/>
      <c r="AD99" s="436"/>
      <c r="AE99" s="436"/>
    </row>
    <row r="100" ht="15.75" customHeight="1">
      <c r="A100" s="437"/>
      <c r="B100" s="438"/>
      <c r="C100" s="437"/>
      <c r="D100" s="437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436"/>
      <c r="W100" s="436"/>
      <c r="X100" s="436"/>
      <c r="Y100" s="436"/>
      <c r="Z100" s="436"/>
      <c r="AA100" s="436"/>
      <c r="AB100" s="436"/>
      <c r="AC100" s="436"/>
      <c r="AD100" s="436"/>
      <c r="AE100" s="436"/>
    </row>
    <row r="101" ht="15.75" customHeight="1">
      <c r="A101" s="437"/>
      <c r="B101" s="438"/>
      <c r="C101" s="437"/>
      <c r="D101" s="437"/>
      <c r="E101" s="436"/>
      <c r="F101" s="436"/>
      <c r="G101" s="436"/>
      <c r="H101" s="436"/>
      <c r="I101" s="436"/>
      <c r="J101" s="436"/>
      <c r="K101" s="436"/>
      <c r="L101" s="436"/>
      <c r="M101" s="436"/>
      <c r="N101" s="436"/>
      <c r="O101" s="436"/>
      <c r="P101" s="436"/>
      <c r="Q101" s="436"/>
      <c r="R101" s="436"/>
      <c r="S101" s="436"/>
      <c r="T101" s="436"/>
      <c r="U101" s="436"/>
      <c r="V101" s="436"/>
      <c r="W101" s="436"/>
      <c r="X101" s="436"/>
      <c r="Y101" s="436"/>
      <c r="Z101" s="436"/>
      <c r="AA101" s="436"/>
      <c r="AB101" s="436"/>
      <c r="AC101" s="436"/>
      <c r="AD101" s="436"/>
      <c r="AE101" s="436"/>
    </row>
    <row r="102" ht="15.75" customHeight="1">
      <c r="A102" s="437"/>
      <c r="B102" s="438"/>
      <c r="C102" s="437"/>
      <c r="D102" s="437"/>
      <c r="E102" s="436"/>
      <c r="F102" s="436"/>
      <c r="G102" s="436"/>
      <c r="H102" s="436"/>
      <c r="I102" s="436"/>
      <c r="J102" s="436"/>
      <c r="K102" s="436"/>
      <c r="L102" s="436"/>
      <c r="M102" s="436"/>
      <c r="N102" s="436"/>
      <c r="O102" s="436"/>
      <c r="P102" s="436"/>
      <c r="Q102" s="436"/>
      <c r="R102" s="436"/>
      <c r="S102" s="436"/>
      <c r="T102" s="436"/>
      <c r="U102" s="436"/>
      <c r="V102" s="436"/>
      <c r="W102" s="436"/>
      <c r="X102" s="436"/>
      <c r="Y102" s="436"/>
      <c r="Z102" s="436"/>
      <c r="AA102" s="436"/>
      <c r="AB102" s="436"/>
      <c r="AC102" s="436"/>
      <c r="AD102" s="436"/>
      <c r="AE102" s="436"/>
    </row>
    <row r="103" ht="15.75" customHeight="1">
      <c r="A103" s="437"/>
      <c r="B103" s="438"/>
      <c r="C103" s="437"/>
      <c r="D103" s="437"/>
      <c r="E103" s="436"/>
      <c r="F103" s="436"/>
      <c r="G103" s="436"/>
      <c r="H103" s="436"/>
      <c r="I103" s="436"/>
      <c r="J103" s="436"/>
      <c r="K103" s="436"/>
      <c r="L103" s="436"/>
      <c r="M103" s="436"/>
      <c r="N103" s="436"/>
      <c r="O103" s="436"/>
      <c r="P103" s="436"/>
      <c r="Q103" s="436"/>
      <c r="R103" s="436"/>
      <c r="S103" s="436"/>
      <c r="T103" s="436"/>
      <c r="U103" s="436"/>
      <c r="V103" s="436"/>
      <c r="W103" s="436"/>
      <c r="X103" s="436"/>
      <c r="Y103" s="436"/>
      <c r="Z103" s="436"/>
      <c r="AA103" s="436"/>
      <c r="AB103" s="436"/>
      <c r="AC103" s="436"/>
      <c r="AD103" s="436"/>
      <c r="AE103" s="436"/>
    </row>
    <row r="104" ht="15.75" customHeight="1">
      <c r="A104" s="437"/>
      <c r="B104" s="438"/>
      <c r="C104" s="437"/>
      <c r="D104" s="437"/>
      <c r="E104" s="436"/>
      <c r="F104" s="436"/>
      <c r="G104" s="436"/>
      <c r="H104" s="436"/>
      <c r="I104" s="436"/>
      <c r="J104" s="436"/>
      <c r="K104" s="436"/>
      <c r="L104" s="436"/>
      <c r="M104" s="436"/>
      <c r="N104" s="436"/>
      <c r="O104" s="436"/>
      <c r="P104" s="436"/>
      <c r="Q104" s="436"/>
      <c r="R104" s="436"/>
      <c r="S104" s="436"/>
      <c r="T104" s="436"/>
      <c r="U104" s="436"/>
      <c r="V104" s="436"/>
      <c r="W104" s="436"/>
      <c r="X104" s="436"/>
      <c r="Y104" s="436"/>
      <c r="Z104" s="436"/>
      <c r="AA104" s="436"/>
      <c r="AB104" s="436"/>
      <c r="AC104" s="436"/>
      <c r="AD104" s="436"/>
      <c r="AE104" s="436"/>
    </row>
    <row r="105" ht="15.75" customHeight="1">
      <c r="A105" s="437"/>
      <c r="B105" s="438"/>
      <c r="C105" s="437"/>
      <c r="D105" s="437"/>
      <c r="E105" s="436"/>
      <c r="F105" s="436"/>
      <c r="G105" s="436"/>
      <c r="H105" s="436"/>
      <c r="I105" s="436"/>
      <c r="J105" s="436"/>
      <c r="K105" s="436"/>
      <c r="L105" s="436"/>
      <c r="M105" s="436"/>
      <c r="N105" s="436"/>
      <c r="O105" s="436"/>
      <c r="P105" s="436"/>
      <c r="Q105" s="436"/>
      <c r="R105" s="436"/>
      <c r="S105" s="436"/>
      <c r="T105" s="436"/>
      <c r="U105" s="436"/>
      <c r="V105" s="436"/>
      <c r="W105" s="436"/>
      <c r="X105" s="436"/>
      <c r="Y105" s="436"/>
      <c r="Z105" s="436"/>
      <c r="AA105" s="436"/>
      <c r="AB105" s="436"/>
      <c r="AC105" s="436"/>
      <c r="AD105" s="436"/>
      <c r="AE105" s="436"/>
    </row>
    <row r="106" ht="15.75" customHeight="1">
      <c r="A106" s="437"/>
      <c r="B106" s="438"/>
      <c r="C106" s="437"/>
      <c r="D106" s="437"/>
      <c r="E106" s="436"/>
      <c r="F106" s="436"/>
      <c r="G106" s="436"/>
      <c r="H106" s="436"/>
      <c r="I106" s="436"/>
      <c r="J106" s="436"/>
      <c r="K106" s="436"/>
      <c r="L106" s="436"/>
      <c r="M106" s="436"/>
      <c r="N106" s="436"/>
      <c r="O106" s="436"/>
      <c r="P106" s="436"/>
      <c r="Q106" s="436"/>
      <c r="R106" s="436"/>
      <c r="S106" s="436"/>
      <c r="T106" s="436"/>
      <c r="U106" s="436"/>
      <c r="V106" s="436"/>
      <c r="W106" s="436"/>
      <c r="X106" s="436"/>
      <c r="Y106" s="436"/>
      <c r="Z106" s="436"/>
      <c r="AA106" s="436"/>
      <c r="AB106" s="436"/>
      <c r="AC106" s="436"/>
      <c r="AD106" s="436"/>
      <c r="AE106" s="436"/>
    </row>
    <row r="107" ht="15.75" customHeight="1">
      <c r="A107" s="437"/>
      <c r="B107" s="438"/>
      <c r="C107" s="437"/>
      <c r="D107" s="437"/>
      <c r="E107" s="436"/>
      <c r="F107" s="436"/>
      <c r="G107" s="436"/>
      <c r="H107" s="436"/>
      <c r="I107" s="436"/>
      <c r="J107" s="436"/>
      <c r="K107" s="436"/>
      <c r="L107" s="436"/>
      <c r="M107" s="436"/>
      <c r="N107" s="436"/>
      <c r="O107" s="436"/>
      <c r="P107" s="436"/>
      <c r="Q107" s="436"/>
      <c r="R107" s="436"/>
      <c r="S107" s="436"/>
      <c r="T107" s="436"/>
      <c r="U107" s="436"/>
      <c r="V107" s="436"/>
      <c r="W107" s="436"/>
      <c r="X107" s="436"/>
      <c r="Y107" s="436"/>
      <c r="Z107" s="436"/>
      <c r="AA107" s="436"/>
      <c r="AB107" s="436"/>
      <c r="AC107" s="436"/>
      <c r="AD107" s="436"/>
      <c r="AE107" s="436"/>
    </row>
    <row r="108" ht="15.75" customHeight="1">
      <c r="A108" s="437"/>
      <c r="B108" s="438"/>
      <c r="C108" s="437"/>
      <c r="D108" s="437"/>
      <c r="E108" s="436"/>
      <c r="F108" s="436"/>
      <c r="G108" s="436"/>
      <c r="H108" s="436"/>
      <c r="I108" s="436"/>
      <c r="J108" s="436"/>
      <c r="K108" s="436"/>
      <c r="L108" s="436"/>
      <c r="M108" s="436"/>
      <c r="N108" s="436"/>
      <c r="O108" s="436"/>
      <c r="P108" s="436"/>
      <c r="Q108" s="436"/>
      <c r="R108" s="436"/>
      <c r="S108" s="436"/>
      <c r="T108" s="436"/>
      <c r="U108" s="436"/>
      <c r="V108" s="436"/>
      <c r="W108" s="436"/>
      <c r="X108" s="436"/>
      <c r="Y108" s="436"/>
      <c r="Z108" s="436"/>
      <c r="AA108" s="436"/>
      <c r="AB108" s="436"/>
      <c r="AC108" s="436"/>
      <c r="AD108" s="436"/>
      <c r="AE108" s="436"/>
    </row>
    <row r="109" ht="15.75" customHeight="1">
      <c r="A109" s="437"/>
      <c r="B109" s="438"/>
      <c r="C109" s="437"/>
      <c r="D109" s="437"/>
      <c r="E109" s="436"/>
      <c r="F109" s="436"/>
      <c r="G109" s="436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436"/>
      <c r="V109" s="436"/>
      <c r="W109" s="436"/>
      <c r="X109" s="436"/>
      <c r="Y109" s="436"/>
      <c r="Z109" s="436"/>
      <c r="AA109" s="436"/>
      <c r="AB109" s="436"/>
      <c r="AC109" s="436"/>
      <c r="AD109" s="436"/>
      <c r="AE109" s="436"/>
    </row>
    <row r="110" ht="15.75" customHeight="1">
      <c r="A110" s="437"/>
      <c r="B110" s="438"/>
      <c r="C110" s="437"/>
      <c r="D110" s="437"/>
      <c r="E110" s="436"/>
      <c r="F110" s="436"/>
      <c r="G110" s="436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436"/>
      <c r="W110" s="436"/>
      <c r="X110" s="436"/>
      <c r="Y110" s="436"/>
      <c r="Z110" s="436"/>
      <c r="AA110" s="436"/>
      <c r="AB110" s="436"/>
      <c r="AC110" s="436"/>
      <c r="AD110" s="436"/>
      <c r="AE110" s="436"/>
    </row>
    <row r="111" ht="15.75" customHeight="1">
      <c r="A111" s="437"/>
      <c r="B111" s="438"/>
      <c r="C111" s="437"/>
      <c r="D111" s="437"/>
      <c r="E111" s="436"/>
      <c r="F111" s="436"/>
      <c r="G111" s="436"/>
      <c r="H111" s="436"/>
      <c r="I111" s="436"/>
      <c r="J111" s="436"/>
      <c r="K111" s="436"/>
      <c r="L111" s="436"/>
      <c r="M111" s="436"/>
      <c r="N111" s="436"/>
      <c r="O111" s="436"/>
      <c r="P111" s="436"/>
      <c r="Q111" s="436"/>
      <c r="R111" s="436"/>
      <c r="S111" s="436"/>
      <c r="T111" s="436"/>
      <c r="U111" s="436"/>
      <c r="V111" s="436"/>
      <c r="W111" s="436"/>
      <c r="X111" s="436"/>
      <c r="Y111" s="436"/>
      <c r="Z111" s="436"/>
      <c r="AA111" s="436"/>
      <c r="AB111" s="436"/>
      <c r="AC111" s="436"/>
      <c r="AD111" s="436"/>
      <c r="AE111" s="436"/>
    </row>
    <row r="112" ht="15.75" customHeight="1">
      <c r="A112" s="437"/>
      <c r="B112" s="438"/>
      <c r="C112" s="437"/>
      <c r="D112" s="437"/>
      <c r="E112" s="436"/>
      <c r="F112" s="436"/>
      <c r="G112" s="436"/>
      <c r="H112" s="436"/>
      <c r="I112" s="436"/>
      <c r="J112" s="436"/>
      <c r="K112" s="436"/>
      <c r="L112" s="436"/>
      <c r="M112" s="436"/>
      <c r="N112" s="436"/>
      <c r="O112" s="436"/>
      <c r="P112" s="436"/>
      <c r="Q112" s="436"/>
      <c r="R112" s="436"/>
      <c r="S112" s="436"/>
      <c r="T112" s="436"/>
      <c r="U112" s="436"/>
      <c r="V112" s="436"/>
      <c r="W112" s="436"/>
      <c r="X112" s="436"/>
      <c r="Y112" s="436"/>
      <c r="Z112" s="436"/>
      <c r="AA112" s="436"/>
      <c r="AB112" s="436"/>
      <c r="AC112" s="436"/>
      <c r="AD112" s="436"/>
      <c r="AE112" s="436"/>
    </row>
    <row r="113" ht="15.75" customHeight="1">
      <c r="A113" s="437"/>
      <c r="B113" s="438"/>
      <c r="C113" s="437"/>
      <c r="D113" s="437"/>
      <c r="E113" s="436"/>
      <c r="F113" s="436"/>
      <c r="G113" s="436"/>
      <c r="H113" s="436"/>
      <c r="I113" s="436"/>
      <c r="J113" s="436"/>
      <c r="K113" s="436"/>
      <c r="L113" s="436"/>
      <c r="M113" s="436"/>
      <c r="N113" s="436"/>
      <c r="O113" s="436"/>
      <c r="P113" s="436"/>
      <c r="Q113" s="436"/>
      <c r="R113" s="436"/>
      <c r="S113" s="436"/>
      <c r="T113" s="436"/>
      <c r="U113" s="436"/>
      <c r="V113" s="436"/>
      <c r="W113" s="436"/>
      <c r="X113" s="436"/>
      <c r="Y113" s="436"/>
      <c r="Z113" s="436"/>
      <c r="AA113" s="436"/>
      <c r="AB113" s="436"/>
      <c r="AC113" s="436"/>
      <c r="AD113" s="436"/>
      <c r="AE113" s="436"/>
    </row>
    <row r="114" ht="15.75" customHeight="1">
      <c r="A114" s="437"/>
      <c r="B114" s="438"/>
      <c r="C114" s="437"/>
      <c r="D114" s="437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6"/>
      <c r="T114" s="436"/>
      <c r="U114" s="436"/>
      <c r="V114" s="436"/>
      <c r="W114" s="436"/>
      <c r="X114" s="436"/>
      <c r="Y114" s="436"/>
      <c r="Z114" s="436"/>
      <c r="AA114" s="436"/>
      <c r="AB114" s="436"/>
      <c r="AC114" s="436"/>
      <c r="AD114" s="436"/>
      <c r="AE114" s="436"/>
    </row>
    <row r="115" ht="15.75" customHeight="1">
      <c r="A115" s="437"/>
      <c r="B115" s="438"/>
      <c r="C115" s="437"/>
      <c r="D115" s="437"/>
      <c r="E115" s="436"/>
      <c r="F115" s="436"/>
      <c r="G115" s="436"/>
      <c r="H115" s="436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436"/>
      <c r="V115" s="436"/>
      <c r="W115" s="436"/>
      <c r="X115" s="436"/>
      <c r="Y115" s="436"/>
      <c r="Z115" s="436"/>
      <c r="AA115" s="436"/>
      <c r="AB115" s="436"/>
      <c r="AC115" s="436"/>
      <c r="AD115" s="436"/>
      <c r="AE115" s="436"/>
    </row>
    <row r="116" ht="15.75" customHeight="1">
      <c r="A116" s="437"/>
      <c r="B116" s="438"/>
      <c r="C116" s="437"/>
      <c r="D116" s="437"/>
      <c r="E116" s="436"/>
      <c r="F116" s="436"/>
      <c r="G116" s="436"/>
      <c r="H116" s="436"/>
      <c r="I116" s="436"/>
      <c r="J116" s="436"/>
      <c r="K116" s="436"/>
      <c r="L116" s="436"/>
      <c r="M116" s="436"/>
      <c r="N116" s="436"/>
      <c r="O116" s="436"/>
      <c r="P116" s="436"/>
      <c r="Q116" s="436"/>
      <c r="R116" s="436"/>
      <c r="S116" s="436"/>
      <c r="T116" s="436"/>
      <c r="U116" s="436"/>
      <c r="V116" s="436"/>
      <c r="W116" s="436"/>
      <c r="X116" s="436"/>
      <c r="Y116" s="436"/>
      <c r="Z116" s="436"/>
      <c r="AA116" s="436"/>
      <c r="AB116" s="436"/>
      <c r="AC116" s="436"/>
      <c r="AD116" s="436"/>
      <c r="AE116" s="436"/>
    </row>
    <row r="117" ht="15.75" customHeight="1">
      <c r="A117" s="437"/>
      <c r="B117" s="438"/>
      <c r="C117" s="437"/>
      <c r="D117" s="437"/>
      <c r="E117" s="436"/>
      <c r="F117" s="436"/>
      <c r="G117" s="436"/>
      <c r="H117" s="436"/>
      <c r="I117" s="436"/>
      <c r="J117" s="436"/>
      <c r="K117" s="436"/>
      <c r="L117" s="436"/>
      <c r="M117" s="436"/>
      <c r="N117" s="436"/>
      <c r="O117" s="436"/>
      <c r="P117" s="436"/>
      <c r="Q117" s="436"/>
      <c r="R117" s="436"/>
      <c r="S117" s="436"/>
      <c r="T117" s="436"/>
      <c r="U117" s="436"/>
      <c r="V117" s="436"/>
      <c r="W117" s="436"/>
      <c r="X117" s="436"/>
      <c r="Y117" s="436"/>
      <c r="Z117" s="436"/>
      <c r="AA117" s="436"/>
      <c r="AB117" s="436"/>
      <c r="AC117" s="436"/>
      <c r="AD117" s="436"/>
      <c r="AE117" s="436"/>
    </row>
    <row r="118" ht="15.75" customHeight="1">
      <c r="A118" s="437"/>
      <c r="B118" s="438"/>
      <c r="C118" s="437"/>
      <c r="D118" s="437"/>
      <c r="E118" s="436"/>
      <c r="F118" s="436"/>
      <c r="G118" s="436"/>
      <c r="H118" s="436"/>
      <c r="I118" s="436"/>
      <c r="J118" s="436"/>
      <c r="K118" s="436"/>
      <c r="L118" s="436"/>
      <c r="M118" s="436"/>
      <c r="N118" s="436"/>
      <c r="O118" s="436"/>
      <c r="P118" s="436"/>
      <c r="Q118" s="436"/>
      <c r="R118" s="436"/>
      <c r="S118" s="436"/>
      <c r="T118" s="436"/>
      <c r="U118" s="436"/>
      <c r="V118" s="436"/>
      <c r="W118" s="436"/>
      <c r="X118" s="436"/>
      <c r="Y118" s="436"/>
      <c r="Z118" s="436"/>
      <c r="AA118" s="436"/>
      <c r="AB118" s="436"/>
      <c r="AC118" s="436"/>
      <c r="AD118" s="436"/>
      <c r="AE118" s="436"/>
    </row>
    <row r="119" ht="15.75" customHeight="1">
      <c r="A119" s="437"/>
      <c r="B119" s="438"/>
      <c r="C119" s="437"/>
      <c r="D119" s="437"/>
      <c r="E119" s="436"/>
      <c r="F119" s="436"/>
      <c r="G119" s="436"/>
      <c r="H119" s="436"/>
      <c r="I119" s="436"/>
      <c r="J119" s="436"/>
      <c r="K119" s="436"/>
      <c r="L119" s="436"/>
      <c r="M119" s="436"/>
      <c r="N119" s="436"/>
      <c r="O119" s="436"/>
      <c r="P119" s="436"/>
      <c r="Q119" s="436"/>
      <c r="R119" s="436"/>
      <c r="S119" s="436"/>
      <c r="T119" s="436"/>
      <c r="U119" s="436"/>
      <c r="V119" s="436"/>
      <c r="W119" s="436"/>
      <c r="X119" s="436"/>
      <c r="Y119" s="436"/>
      <c r="Z119" s="436"/>
      <c r="AA119" s="436"/>
      <c r="AB119" s="436"/>
      <c r="AC119" s="436"/>
      <c r="AD119" s="436"/>
      <c r="AE119" s="436"/>
    </row>
    <row r="120" ht="15.75" customHeight="1">
      <c r="A120" s="437"/>
      <c r="B120" s="438"/>
      <c r="C120" s="437"/>
      <c r="D120" s="437"/>
      <c r="E120" s="436"/>
      <c r="F120" s="436"/>
      <c r="G120" s="436"/>
      <c r="H120" s="436"/>
      <c r="I120" s="436"/>
      <c r="J120" s="436"/>
      <c r="K120" s="436"/>
      <c r="L120" s="436"/>
      <c r="M120" s="436"/>
      <c r="N120" s="436"/>
      <c r="O120" s="436"/>
      <c r="P120" s="436"/>
      <c r="Q120" s="436"/>
      <c r="R120" s="436"/>
      <c r="S120" s="436"/>
      <c r="T120" s="436"/>
      <c r="U120" s="436"/>
      <c r="V120" s="436"/>
      <c r="W120" s="436"/>
      <c r="X120" s="436"/>
      <c r="Y120" s="436"/>
      <c r="Z120" s="436"/>
      <c r="AA120" s="436"/>
      <c r="AB120" s="436"/>
      <c r="AC120" s="436"/>
      <c r="AD120" s="436"/>
      <c r="AE120" s="436"/>
    </row>
    <row r="121" ht="15.75" customHeight="1">
      <c r="A121" s="437"/>
      <c r="B121" s="438"/>
      <c r="C121" s="437"/>
      <c r="D121" s="437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</row>
    <row r="122" ht="15.75" customHeight="1">
      <c r="A122" s="437"/>
      <c r="B122" s="438"/>
      <c r="C122" s="437"/>
      <c r="D122" s="437"/>
      <c r="E122" s="436"/>
      <c r="F122" s="436"/>
      <c r="G122" s="436"/>
      <c r="H122" s="436"/>
      <c r="I122" s="436"/>
      <c r="J122" s="436"/>
      <c r="K122" s="436"/>
      <c r="L122" s="436"/>
      <c r="M122" s="436"/>
      <c r="N122" s="436"/>
      <c r="O122" s="436"/>
      <c r="P122" s="436"/>
      <c r="Q122" s="436"/>
      <c r="R122" s="436"/>
      <c r="S122" s="436"/>
      <c r="T122" s="436"/>
      <c r="U122" s="436"/>
      <c r="V122" s="436"/>
      <c r="W122" s="436"/>
      <c r="X122" s="436"/>
      <c r="Y122" s="436"/>
      <c r="Z122" s="436"/>
      <c r="AA122" s="436"/>
      <c r="AB122" s="436"/>
      <c r="AC122" s="436"/>
      <c r="AD122" s="436"/>
      <c r="AE122" s="436"/>
    </row>
    <row r="123" ht="15.75" customHeight="1">
      <c r="A123" s="437"/>
      <c r="B123" s="438"/>
      <c r="C123" s="437"/>
      <c r="D123" s="437"/>
      <c r="E123" s="436"/>
      <c r="F123" s="436"/>
      <c r="G123" s="436"/>
      <c r="H123" s="436"/>
      <c r="I123" s="436"/>
      <c r="J123" s="436"/>
      <c r="K123" s="436"/>
      <c r="L123" s="436"/>
      <c r="M123" s="436"/>
      <c r="N123" s="436"/>
      <c r="O123" s="436"/>
      <c r="P123" s="436"/>
      <c r="Q123" s="436"/>
      <c r="R123" s="436"/>
      <c r="S123" s="436"/>
      <c r="T123" s="436"/>
      <c r="U123" s="436"/>
      <c r="V123" s="436"/>
      <c r="W123" s="436"/>
      <c r="X123" s="436"/>
      <c r="Y123" s="436"/>
      <c r="Z123" s="436"/>
      <c r="AA123" s="436"/>
      <c r="AB123" s="436"/>
      <c r="AC123" s="436"/>
      <c r="AD123" s="436"/>
      <c r="AE123" s="436"/>
    </row>
    <row r="124" ht="15.75" customHeight="1">
      <c r="A124" s="437"/>
      <c r="B124" s="438"/>
      <c r="C124" s="437"/>
      <c r="D124" s="437"/>
      <c r="E124" s="436"/>
      <c r="F124" s="436"/>
      <c r="G124" s="436"/>
      <c r="H124" s="436"/>
      <c r="I124" s="436"/>
      <c r="J124" s="436"/>
      <c r="K124" s="436"/>
      <c r="L124" s="436"/>
      <c r="M124" s="436"/>
      <c r="N124" s="436"/>
      <c r="O124" s="436"/>
      <c r="P124" s="436"/>
      <c r="Q124" s="436"/>
      <c r="R124" s="436"/>
      <c r="S124" s="436"/>
      <c r="T124" s="436"/>
      <c r="U124" s="436"/>
      <c r="V124" s="436"/>
      <c r="W124" s="436"/>
      <c r="X124" s="436"/>
      <c r="Y124" s="436"/>
      <c r="Z124" s="436"/>
      <c r="AA124" s="436"/>
      <c r="AB124" s="436"/>
      <c r="AC124" s="436"/>
      <c r="AD124" s="436"/>
      <c r="AE124" s="436"/>
    </row>
    <row r="125" ht="15.75" customHeight="1">
      <c r="A125" s="437"/>
      <c r="B125" s="438"/>
      <c r="C125" s="437"/>
      <c r="D125" s="437"/>
      <c r="E125" s="436"/>
      <c r="F125" s="436"/>
      <c r="G125" s="436"/>
      <c r="H125" s="436"/>
      <c r="I125" s="436"/>
      <c r="J125" s="436"/>
      <c r="K125" s="436"/>
      <c r="L125" s="436"/>
      <c r="M125" s="436"/>
      <c r="N125" s="436"/>
      <c r="O125" s="436"/>
      <c r="P125" s="436"/>
      <c r="Q125" s="436"/>
      <c r="R125" s="436"/>
      <c r="S125" s="436"/>
      <c r="T125" s="436"/>
      <c r="U125" s="436"/>
      <c r="V125" s="436"/>
      <c r="W125" s="436"/>
      <c r="X125" s="436"/>
      <c r="Y125" s="436"/>
      <c r="Z125" s="436"/>
      <c r="AA125" s="436"/>
      <c r="AB125" s="436"/>
      <c r="AC125" s="436"/>
      <c r="AD125" s="436"/>
      <c r="AE125" s="436"/>
    </row>
    <row r="126" ht="15.75" customHeight="1">
      <c r="A126" s="437"/>
      <c r="B126" s="438"/>
      <c r="C126" s="437"/>
      <c r="D126" s="437"/>
      <c r="E126" s="436"/>
      <c r="F126" s="436"/>
      <c r="G126" s="436"/>
      <c r="H126" s="436"/>
      <c r="I126" s="436"/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/>
      <c r="U126" s="436"/>
      <c r="V126" s="436"/>
      <c r="W126" s="436"/>
      <c r="X126" s="436"/>
      <c r="Y126" s="436"/>
      <c r="Z126" s="436"/>
      <c r="AA126" s="436"/>
      <c r="AB126" s="436"/>
      <c r="AC126" s="436"/>
      <c r="AD126" s="436"/>
      <c r="AE126" s="436"/>
    </row>
    <row r="127" ht="15.75" customHeight="1">
      <c r="A127" s="437"/>
      <c r="B127" s="438"/>
      <c r="C127" s="437"/>
      <c r="D127" s="437"/>
      <c r="E127" s="436"/>
      <c r="F127" s="436"/>
      <c r="G127" s="436"/>
      <c r="H127" s="436"/>
      <c r="I127" s="436"/>
      <c r="J127" s="436"/>
      <c r="K127" s="436"/>
      <c r="L127" s="436"/>
      <c r="M127" s="436"/>
      <c r="N127" s="436"/>
      <c r="O127" s="436"/>
      <c r="P127" s="436"/>
      <c r="Q127" s="436"/>
      <c r="R127" s="436"/>
      <c r="S127" s="436"/>
      <c r="T127" s="436"/>
      <c r="U127" s="436"/>
      <c r="V127" s="436"/>
      <c r="W127" s="436"/>
      <c r="X127" s="436"/>
      <c r="Y127" s="436"/>
      <c r="Z127" s="436"/>
      <c r="AA127" s="436"/>
      <c r="AB127" s="436"/>
      <c r="AC127" s="436"/>
      <c r="AD127" s="436"/>
      <c r="AE127" s="436"/>
    </row>
    <row r="128" ht="15.75" customHeight="1">
      <c r="A128" s="437"/>
      <c r="B128" s="438"/>
      <c r="C128" s="437"/>
      <c r="D128" s="437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436"/>
      <c r="W128" s="436"/>
      <c r="X128" s="436"/>
      <c r="Y128" s="436"/>
      <c r="Z128" s="436"/>
      <c r="AA128" s="436"/>
      <c r="AB128" s="436"/>
      <c r="AC128" s="436"/>
      <c r="AD128" s="436"/>
      <c r="AE128" s="436"/>
    </row>
    <row r="129" ht="15.75" customHeight="1">
      <c r="A129" s="437"/>
      <c r="B129" s="438"/>
      <c r="C129" s="437"/>
      <c r="D129" s="437"/>
      <c r="E129" s="436"/>
      <c r="F129" s="436"/>
      <c r="G129" s="436"/>
      <c r="H129" s="436"/>
      <c r="I129" s="436"/>
      <c r="J129" s="436"/>
      <c r="K129" s="436"/>
      <c r="L129" s="436"/>
      <c r="M129" s="436"/>
      <c r="N129" s="436"/>
      <c r="O129" s="436"/>
      <c r="P129" s="436"/>
      <c r="Q129" s="436"/>
      <c r="R129" s="436"/>
      <c r="S129" s="436"/>
      <c r="T129" s="436"/>
      <c r="U129" s="436"/>
      <c r="V129" s="436"/>
      <c r="W129" s="436"/>
      <c r="X129" s="436"/>
      <c r="Y129" s="436"/>
      <c r="Z129" s="436"/>
      <c r="AA129" s="436"/>
      <c r="AB129" s="436"/>
      <c r="AC129" s="436"/>
      <c r="AD129" s="436"/>
      <c r="AE129" s="436"/>
    </row>
    <row r="130" ht="15.75" customHeight="1">
      <c r="A130" s="437"/>
      <c r="B130" s="438"/>
      <c r="C130" s="437"/>
      <c r="D130" s="437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436"/>
      <c r="Q130" s="436"/>
      <c r="R130" s="436"/>
      <c r="S130" s="436"/>
      <c r="T130" s="436"/>
      <c r="U130" s="436"/>
      <c r="V130" s="436"/>
      <c r="W130" s="436"/>
      <c r="X130" s="436"/>
      <c r="Y130" s="436"/>
      <c r="Z130" s="436"/>
      <c r="AA130" s="436"/>
      <c r="AB130" s="436"/>
      <c r="AC130" s="436"/>
      <c r="AD130" s="436"/>
      <c r="AE130" s="436"/>
    </row>
    <row r="131" ht="15.75" customHeight="1">
      <c r="A131" s="437"/>
      <c r="B131" s="438"/>
      <c r="C131" s="437"/>
      <c r="D131" s="437"/>
      <c r="E131" s="436"/>
      <c r="F131" s="436"/>
      <c r="G131" s="436"/>
      <c r="H131" s="436"/>
      <c r="I131" s="436"/>
      <c r="J131" s="436"/>
      <c r="K131" s="436"/>
      <c r="L131" s="436"/>
      <c r="M131" s="436"/>
      <c r="N131" s="436"/>
      <c r="O131" s="436"/>
      <c r="P131" s="436"/>
      <c r="Q131" s="436"/>
      <c r="R131" s="436"/>
      <c r="S131" s="436"/>
      <c r="T131" s="436"/>
      <c r="U131" s="436"/>
      <c r="V131" s="436"/>
      <c r="W131" s="436"/>
      <c r="X131" s="436"/>
      <c r="Y131" s="436"/>
      <c r="Z131" s="436"/>
      <c r="AA131" s="436"/>
      <c r="AB131" s="436"/>
      <c r="AC131" s="436"/>
      <c r="AD131" s="436"/>
      <c r="AE131" s="436"/>
    </row>
    <row r="132" ht="15.75" customHeight="1">
      <c r="A132" s="437"/>
      <c r="B132" s="438"/>
      <c r="C132" s="437"/>
      <c r="D132" s="437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436"/>
      <c r="Q132" s="436"/>
      <c r="R132" s="436"/>
      <c r="S132" s="436"/>
      <c r="T132" s="436"/>
      <c r="U132" s="436"/>
      <c r="V132" s="436"/>
      <c r="W132" s="436"/>
      <c r="X132" s="436"/>
      <c r="Y132" s="436"/>
      <c r="Z132" s="436"/>
      <c r="AA132" s="436"/>
      <c r="AB132" s="436"/>
      <c r="AC132" s="436"/>
      <c r="AD132" s="436"/>
      <c r="AE132" s="436"/>
    </row>
    <row r="133" ht="15.75" customHeight="1">
      <c r="A133" s="437"/>
      <c r="B133" s="438"/>
      <c r="C133" s="437"/>
      <c r="D133" s="437"/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6"/>
      <c r="P133" s="436"/>
      <c r="Q133" s="436"/>
      <c r="R133" s="436"/>
      <c r="S133" s="436"/>
      <c r="T133" s="436"/>
      <c r="U133" s="436"/>
      <c r="V133" s="436"/>
      <c r="W133" s="436"/>
      <c r="X133" s="436"/>
      <c r="Y133" s="436"/>
      <c r="Z133" s="436"/>
      <c r="AA133" s="436"/>
      <c r="AB133" s="436"/>
      <c r="AC133" s="436"/>
      <c r="AD133" s="436"/>
      <c r="AE133" s="436"/>
    </row>
    <row r="134" ht="15.75" customHeight="1">
      <c r="A134" s="437"/>
      <c r="B134" s="438"/>
      <c r="C134" s="437"/>
      <c r="D134" s="437"/>
      <c r="E134" s="436"/>
      <c r="F134" s="436"/>
      <c r="G134" s="436"/>
      <c r="H134" s="436"/>
      <c r="I134" s="436"/>
      <c r="J134" s="436"/>
      <c r="K134" s="436"/>
      <c r="L134" s="436"/>
      <c r="M134" s="436"/>
      <c r="N134" s="436"/>
      <c r="O134" s="436"/>
      <c r="P134" s="436"/>
      <c r="Q134" s="436"/>
      <c r="R134" s="436"/>
      <c r="S134" s="436"/>
      <c r="T134" s="436"/>
      <c r="U134" s="436"/>
      <c r="V134" s="436"/>
      <c r="W134" s="436"/>
      <c r="X134" s="436"/>
      <c r="Y134" s="436"/>
      <c r="Z134" s="436"/>
      <c r="AA134" s="436"/>
      <c r="AB134" s="436"/>
      <c r="AC134" s="436"/>
      <c r="AD134" s="436"/>
      <c r="AE134" s="436"/>
    </row>
    <row r="135" ht="15.75" customHeight="1">
      <c r="A135" s="437"/>
      <c r="B135" s="438"/>
      <c r="C135" s="437"/>
      <c r="D135" s="437"/>
      <c r="E135" s="436"/>
      <c r="F135" s="436"/>
      <c r="G135" s="436"/>
      <c r="H135" s="436"/>
      <c r="I135" s="436"/>
      <c r="J135" s="436"/>
      <c r="K135" s="436"/>
      <c r="L135" s="436"/>
      <c r="M135" s="436"/>
      <c r="N135" s="436"/>
      <c r="O135" s="436"/>
      <c r="P135" s="436"/>
      <c r="Q135" s="436"/>
      <c r="R135" s="436"/>
      <c r="S135" s="436"/>
      <c r="T135" s="436"/>
      <c r="U135" s="436"/>
      <c r="V135" s="436"/>
      <c r="W135" s="436"/>
      <c r="X135" s="436"/>
      <c r="Y135" s="436"/>
      <c r="Z135" s="436"/>
      <c r="AA135" s="436"/>
      <c r="AB135" s="436"/>
      <c r="AC135" s="436"/>
      <c r="AD135" s="436"/>
      <c r="AE135" s="436"/>
    </row>
    <row r="136" ht="15.75" customHeight="1">
      <c r="A136" s="437"/>
      <c r="B136" s="438"/>
      <c r="C136" s="437"/>
      <c r="D136" s="437"/>
      <c r="E136" s="436"/>
      <c r="F136" s="436"/>
      <c r="G136" s="436"/>
      <c r="H136" s="436"/>
      <c r="I136" s="436"/>
      <c r="J136" s="436"/>
      <c r="K136" s="436"/>
      <c r="L136" s="436"/>
      <c r="M136" s="436"/>
      <c r="N136" s="436"/>
      <c r="O136" s="436"/>
      <c r="P136" s="436"/>
      <c r="Q136" s="436"/>
      <c r="R136" s="436"/>
      <c r="S136" s="436"/>
      <c r="T136" s="436"/>
      <c r="U136" s="436"/>
      <c r="V136" s="436"/>
      <c r="W136" s="436"/>
      <c r="X136" s="436"/>
      <c r="Y136" s="436"/>
      <c r="Z136" s="436"/>
      <c r="AA136" s="436"/>
      <c r="AB136" s="436"/>
      <c r="AC136" s="436"/>
      <c r="AD136" s="436"/>
      <c r="AE136" s="436"/>
    </row>
    <row r="137" ht="15.75" customHeight="1">
      <c r="A137" s="437"/>
      <c r="B137" s="438"/>
      <c r="C137" s="437"/>
      <c r="D137" s="437"/>
      <c r="E137" s="436"/>
      <c r="F137" s="436"/>
      <c r="G137" s="436"/>
      <c r="H137" s="436"/>
      <c r="I137" s="436"/>
      <c r="J137" s="436"/>
      <c r="K137" s="436"/>
      <c r="L137" s="436"/>
      <c r="M137" s="436"/>
      <c r="N137" s="436"/>
      <c r="O137" s="436"/>
      <c r="P137" s="436"/>
      <c r="Q137" s="436"/>
      <c r="R137" s="436"/>
      <c r="S137" s="436"/>
      <c r="T137" s="436"/>
      <c r="U137" s="436"/>
      <c r="V137" s="436"/>
      <c r="W137" s="436"/>
      <c r="X137" s="436"/>
      <c r="Y137" s="436"/>
      <c r="Z137" s="436"/>
      <c r="AA137" s="436"/>
      <c r="AB137" s="436"/>
      <c r="AC137" s="436"/>
      <c r="AD137" s="436"/>
      <c r="AE137" s="436"/>
    </row>
    <row r="138" ht="15.75" customHeight="1">
      <c r="A138" s="437"/>
      <c r="B138" s="438"/>
      <c r="C138" s="437"/>
      <c r="D138" s="437"/>
      <c r="E138" s="436"/>
      <c r="F138" s="436"/>
      <c r="G138" s="436"/>
      <c r="H138" s="436"/>
      <c r="I138" s="436"/>
      <c r="J138" s="436"/>
      <c r="K138" s="436"/>
      <c r="L138" s="436"/>
      <c r="M138" s="436"/>
      <c r="N138" s="436"/>
      <c r="O138" s="436"/>
      <c r="P138" s="436"/>
      <c r="Q138" s="436"/>
      <c r="R138" s="436"/>
      <c r="S138" s="436"/>
      <c r="T138" s="436"/>
      <c r="U138" s="436"/>
      <c r="V138" s="436"/>
      <c r="W138" s="436"/>
      <c r="X138" s="436"/>
      <c r="Y138" s="436"/>
      <c r="Z138" s="436"/>
      <c r="AA138" s="436"/>
      <c r="AB138" s="436"/>
      <c r="AC138" s="436"/>
      <c r="AD138" s="436"/>
      <c r="AE138" s="436"/>
    </row>
    <row r="139" ht="15.75" customHeight="1">
      <c r="A139" s="437"/>
      <c r="B139" s="438"/>
      <c r="C139" s="437"/>
      <c r="D139" s="437"/>
      <c r="E139" s="436"/>
      <c r="F139" s="436"/>
      <c r="G139" s="436"/>
      <c r="H139" s="436"/>
      <c r="I139" s="436"/>
      <c r="J139" s="436"/>
      <c r="K139" s="436"/>
      <c r="L139" s="436"/>
      <c r="M139" s="436"/>
      <c r="N139" s="436"/>
      <c r="O139" s="436"/>
      <c r="P139" s="436"/>
      <c r="Q139" s="436"/>
      <c r="R139" s="436"/>
      <c r="S139" s="436"/>
      <c r="T139" s="436"/>
      <c r="U139" s="436"/>
      <c r="V139" s="436"/>
      <c r="W139" s="436"/>
      <c r="X139" s="436"/>
      <c r="Y139" s="436"/>
      <c r="Z139" s="436"/>
      <c r="AA139" s="436"/>
      <c r="AB139" s="436"/>
      <c r="AC139" s="436"/>
      <c r="AD139" s="436"/>
      <c r="AE139" s="436"/>
    </row>
    <row r="140" ht="15.75" customHeight="1">
      <c r="A140" s="437"/>
      <c r="B140" s="438"/>
      <c r="C140" s="437"/>
      <c r="D140" s="437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436"/>
      <c r="W140" s="436"/>
      <c r="X140" s="436"/>
      <c r="Y140" s="436"/>
      <c r="Z140" s="436"/>
      <c r="AA140" s="436"/>
      <c r="AB140" s="436"/>
      <c r="AC140" s="436"/>
      <c r="AD140" s="436"/>
      <c r="AE140" s="436"/>
    </row>
    <row r="141" ht="15.75" customHeight="1">
      <c r="A141" s="437"/>
      <c r="B141" s="438"/>
      <c r="C141" s="437"/>
      <c r="D141" s="437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436"/>
      <c r="V141" s="436"/>
      <c r="W141" s="436"/>
      <c r="X141" s="436"/>
      <c r="Y141" s="436"/>
      <c r="Z141" s="436"/>
      <c r="AA141" s="436"/>
      <c r="AB141" s="436"/>
      <c r="AC141" s="436"/>
      <c r="AD141" s="436"/>
      <c r="AE141" s="436"/>
    </row>
    <row r="142" ht="15.75" customHeight="1">
      <c r="A142" s="437"/>
      <c r="B142" s="438"/>
      <c r="C142" s="437"/>
      <c r="D142" s="437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436"/>
      <c r="V142" s="436"/>
      <c r="W142" s="436"/>
      <c r="X142" s="436"/>
      <c r="Y142" s="436"/>
      <c r="Z142" s="436"/>
      <c r="AA142" s="436"/>
      <c r="AB142" s="436"/>
      <c r="AC142" s="436"/>
      <c r="AD142" s="436"/>
      <c r="AE142" s="436"/>
    </row>
    <row r="143" ht="15.75" customHeight="1">
      <c r="A143" s="437"/>
      <c r="B143" s="438"/>
      <c r="C143" s="437"/>
      <c r="D143" s="437"/>
      <c r="E143" s="436"/>
      <c r="F143" s="436"/>
      <c r="G143" s="436"/>
      <c r="H143" s="436"/>
      <c r="I143" s="436"/>
      <c r="J143" s="436"/>
      <c r="K143" s="436"/>
      <c r="L143" s="436"/>
      <c r="M143" s="436"/>
      <c r="N143" s="436"/>
      <c r="O143" s="436"/>
      <c r="P143" s="436"/>
      <c r="Q143" s="436"/>
      <c r="R143" s="436"/>
      <c r="S143" s="436"/>
      <c r="T143" s="436"/>
      <c r="U143" s="436"/>
      <c r="V143" s="436"/>
      <c r="W143" s="436"/>
      <c r="X143" s="436"/>
      <c r="Y143" s="436"/>
      <c r="Z143" s="436"/>
      <c r="AA143" s="436"/>
      <c r="AB143" s="436"/>
      <c r="AC143" s="436"/>
      <c r="AD143" s="436"/>
      <c r="AE143" s="436"/>
    </row>
    <row r="144" ht="15.75" customHeight="1">
      <c r="A144" s="437"/>
      <c r="B144" s="438"/>
      <c r="C144" s="437"/>
      <c r="D144" s="437"/>
      <c r="E144" s="436"/>
      <c r="F144" s="436"/>
      <c r="G144" s="436"/>
      <c r="H144" s="436"/>
      <c r="I144" s="436"/>
      <c r="J144" s="436"/>
      <c r="K144" s="436"/>
      <c r="L144" s="436"/>
      <c r="M144" s="436"/>
      <c r="N144" s="436"/>
      <c r="O144" s="436"/>
      <c r="P144" s="436"/>
      <c r="Q144" s="436"/>
      <c r="R144" s="436"/>
      <c r="S144" s="436"/>
      <c r="T144" s="436"/>
      <c r="U144" s="436"/>
      <c r="V144" s="436"/>
      <c r="W144" s="436"/>
      <c r="X144" s="436"/>
      <c r="Y144" s="436"/>
      <c r="Z144" s="436"/>
      <c r="AA144" s="436"/>
      <c r="AB144" s="436"/>
      <c r="AC144" s="436"/>
      <c r="AD144" s="436"/>
      <c r="AE144" s="436"/>
    </row>
    <row r="145" ht="15.75" customHeight="1">
      <c r="A145" s="437"/>
      <c r="B145" s="438"/>
      <c r="C145" s="437"/>
      <c r="D145" s="437"/>
      <c r="E145" s="436"/>
      <c r="F145" s="436"/>
      <c r="G145" s="436"/>
      <c r="H145" s="436"/>
      <c r="I145" s="436"/>
      <c r="J145" s="436"/>
      <c r="K145" s="436"/>
      <c r="L145" s="436"/>
      <c r="M145" s="436"/>
      <c r="N145" s="436"/>
      <c r="O145" s="436"/>
      <c r="P145" s="436"/>
      <c r="Q145" s="436"/>
      <c r="R145" s="436"/>
      <c r="S145" s="436"/>
      <c r="T145" s="436"/>
      <c r="U145" s="436"/>
      <c r="V145" s="436"/>
      <c r="W145" s="436"/>
      <c r="X145" s="436"/>
      <c r="Y145" s="436"/>
      <c r="Z145" s="436"/>
      <c r="AA145" s="436"/>
      <c r="AB145" s="436"/>
      <c r="AC145" s="436"/>
      <c r="AD145" s="436"/>
      <c r="AE145" s="436"/>
    </row>
    <row r="146" ht="15.75" customHeight="1">
      <c r="A146" s="437"/>
      <c r="B146" s="438"/>
      <c r="C146" s="437"/>
      <c r="D146" s="437"/>
      <c r="E146" s="436"/>
      <c r="F146" s="436"/>
      <c r="G146" s="436"/>
      <c r="H146" s="436"/>
      <c r="I146" s="436"/>
      <c r="J146" s="436"/>
      <c r="K146" s="436"/>
      <c r="L146" s="436"/>
      <c r="M146" s="436"/>
      <c r="N146" s="436"/>
      <c r="O146" s="436"/>
      <c r="P146" s="436"/>
      <c r="Q146" s="436"/>
      <c r="R146" s="436"/>
      <c r="S146" s="436"/>
      <c r="T146" s="436"/>
      <c r="U146" s="436"/>
      <c r="V146" s="436"/>
      <c r="W146" s="436"/>
      <c r="X146" s="436"/>
      <c r="Y146" s="436"/>
      <c r="Z146" s="436"/>
      <c r="AA146" s="436"/>
      <c r="AB146" s="436"/>
      <c r="AC146" s="436"/>
      <c r="AD146" s="436"/>
      <c r="AE146" s="436"/>
    </row>
    <row r="147" ht="15.75" customHeight="1">
      <c r="A147" s="437"/>
      <c r="B147" s="438"/>
      <c r="C147" s="437"/>
      <c r="D147" s="437"/>
      <c r="E147" s="436"/>
      <c r="F147" s="436"/>
      <c r="G147" s="436"/>
      <c r="H147" s="436"/>
      <c r="I147" s="436"/>
      <c r="J147" s="436"/>
      <c r="K147" s="436"/>
      <c r="L147" s="436"/>
      <c r="M147" s="436"/>
      <c r="N147" s="436"/>
      <c r="O147" s="436"/>
      <c r="P147" s="436"/>
      <c r="Q147" s="436"/>
      <c r="R147" s="436"/>
      <c r="S147" s="436"/>
      <c r="T147" s="436"/>
      <c r="U147" s="436"/>
      <c r="V147" s="436"/>
      <c r="W147" s="436"/>
      <c r="X147" s="436"/>
      <c r="Y147" s="436"/>
      <c r="Z147" s="436"/>
      <c r="AA147" s="436"/>
      <c r="AB147" s="436"/>
      <c r="AC147" s="436"/>
      <c r="AD147" s="436"/>
      <c r="AE147" s="436"/>
    </row>
    <row r="148" ht="15.75" customHeight="1">
      <c r="A148" s="437"/>
      <c r="B148" s="438"/>
      <c r="C148" s="437"/>
      <c r="D148" s="437"/>
      <c r="E148" s="436"/>
      <c r="F148" s="436"/>
      <c r="G148" s="436"/>
      <c r="H148" s="436"/>
      <c r="I148" s="436"/>
      <c r="J148" s="436"/>
      <c r="K148" s="436"/>
      <c r="L148" s="436"/>
      <c r="M148" s="436"/>
      <c r="N148" s="436"/>
      <c r="O148" s="436"/>
      <c r="P148" s="436"/>
      <c r="Q148" s="436"/>
      <c r="R148" s="436"/>
      <c r="S148" s="436"/>
      <c r="T148" s="436"/>
      <c r="U148" s="436"/>
      <c r="V148" s="436"/>
      <c r="W148" s="436"/>
      <c r="X148" s="436"/>
      <c r="Y148" s="436"/>
      <c r="Z148" s="436"/>
      <c r="AA148" s="436"/>
      <c r="AB148" s="436"/>
      <c r="AC148" s="436"/>
      <c r="AD148" s="436"/>
      <c r="AE148" s="436"/>
    </row>
    <row r="149" ht="15.75" customHeight="1">
      <c r="A149" s="437"/>
      <c r="B149" s="438"/>
      <c r="C149" s="437"/>
      <c r="D149" s="437"/>
      <c r="E149" s="436"/>
      <c r="F149" s="436"/>
      <c r="G149" s="436"/>
      <c r="H149" s="436"/>
      <c r="I149" s="436"/>
      <c r="J149" s="436"/>
      <c r="K149" s="436"/>
      <c r="L149" s="436"/>
      <c r="M149" s="436"/>
      <c r="N149" s="436"/>
      <c r="O149" s="436"/>
      <c r="P149" s="436"/>
      <c r="Q149" s="436"/>
      <c r="R149" s="436"/>
      <c r="S149" s="436"/>
      <c r="T149" s="436"/>
      <c r="U149" s="436"/>
      <c r="V149" s="436"/>
      <c r="W149" s="436"/>
      <c r="X149" s="436"/>
      <c r="Y149" s="436"/>
      <c r="Z149" s="436"/>
      <c r="AA149" s="436"/>
      <c r="AB149" s="436"/>
      <c r="AC149" s="436"/>
      <c r="AD149" s="436"/>
      <c r="AE149" s="436"/>
    </row>
    <row r="150" ht="15.75" customHeight="1">
      <c r="A150" s="437"/>
      <c r="B150" s="438"/>
      <c r="C150" s="437"/>
      <c r="D150" s="437"/>
      <c r="E150" s="436"/>
      <c r="F150" s="436"/>
      <c r="G150" s="436"/>
      <c r="H150" s="436"/>
      <c r="I150" s="436"/>
      <c r="J150" s="436"/>
      <c r="K150" s="436"/>
      <c r="L150" s="436"/>
      <c r="M150" s="436"/>
      <c r="N150" s="436"/>
      <c r="O150" s="436"/>
      <c r="P150" s="436"/>
      <c r="Q150" s="436"/>
      <c r="R150" s="436"/>
      <c r="S150" s="436"/>
      <c r="T150" s="436"/>
      <c r="U150" s="436"/>
      <c r="V150" s="436"/>
      <c r="W150" s="436"/>
      <c r="X150" s="436"/>
      <c r="Y150" s="436"/>
      <c r="Z150" s="436"/>
      <c r="AA150" s="436"/>
      <c r="AB150" s="436"/>
      <c r="AC150" s="436"/>
      <c r="AD150" s="436"/>
      <c r="AE150" s="436"/>
    </row>
    <row r="151" ht="15.75" customHeight="1">
      <c r="A151" s="437"/>
      <c r="B151" s="438"/>
      <c r="C151" s="437"/>
      <c r="D151" s="437"/>
      <c r="E151" s="436"/>
      <c r="F151" s="436"/>
      <c r="G151" s="436"/>
      <c r="H151" s="436"/>
      <c r="I151" s="436"/>
      <c r="J151" s="436"/>
      <c r="K151" s="436"/>
      <c r="L151" s="436"/>
      <c r="M151" s="436"/>
      <c r="N151" s="436"/>
      <c r="O151" s="436"/>
      <c r="P151" s="436"/>
      <c r="Q151" s="436"/>
      <c r="R151" s="436"/>
      <c r="S151" s="436"/>
      <c r="T151" s="436"/>
      <c r="U151" s="436"/>
      <c r="V151" s="436"/>
      <c r="W151" s="436"/>
      <c r="X151" s="436"/>
      <c r="Y151" s="436"/>
      <c r="Z151" s="436"/>
      <c r="AA151" s="436"/>
      <c r="AB151" s="436"/>
      <c r="AC151" s="436"/>
      <c r="AD151" s="436"/>
      <c r="AE151" s="436"/>
    </row>
    <row r="152" ht="15.75" customHeight="1">
      <c r="A152" s="437"/>
      <c r="B152" s="438"/>
      <c r="C152" s="437"/>
      <c r="D152" s="437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436"/>
      <c r="W152" s="436"/>
      <c r="X152" s="436"/>
      <c r="Y152" s="436"/>
      <c r="Z152" s="436"/>
      <c r="AA152" s="436"/>
      <c r="AB152" s="436"/>
      <c r="AC152" s="436"/>
      <c r="AD152" s="436"/>
      <c r="AE152" s="436"/>
    </row>
    <row r="153" ht="15.75" customHeight="1">
      <c r="A153" s="437"/>
      <c r="B153" s="438"/>
      <c r="C153" s="437"/>
      <c r="D153" s="437"/>
      <c r="E153" s="436"/>
      <c r="F153" s="436"/>
      <c r="G153" s="436"/>
      <c r="H153" s="436"/>
      <c r="I153" s="436"/>
      <c r="J153" s="436"/>
      <c r="K153" s="436"/>
      <c r="L153" s="436"/>
      <c r="M153" s="436"/>
      <c r="N153" s="436"/>
      <c r="O153" s="436"/>
      <c r="P153" s="436"/>
      <c r="Q153" s="436"/>
      <c r="R153" s="436"/>
      <c r="S153" s="436"/>
      <c r="T153" s="436"/>
      <c r="U153" s="436"/>
      <c r="V153" s="436"/>
      <c r="W153" s="436"/>
      <c r="X153" s="436"/>
      <c r="Y153" s="436"/>
      <c r="Z153" s="436"/>
      <c r="AA153" s="436"/>
      <c r="AB153" s="436"/>
      <c r="AC153" s="436"/>
      <c r="AD153" s="436"/>
      <c r="AE153" s="436"/>
    </row>
    <row r="154" ht="15.75" customHeight="1">
      <c r="A154" s="437"/>
      <c r="B154" s="438"/>
      <c r="C154" s="437"/>
      <c r="D154" s="437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436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</row>
    <row r="155" ht="15.75" customHeight="1">
      <c r="A155" s="437"/>
      <c r="B155" s="438"/>
      <c r="C155" s="437"/>
      <c r="D155" s="437"/>
      <c r="E155" s="436"/>
      <c r="F155" s="436"/>
      <c r="G155" s="436"/>
      <c r="H155" s="436"/>
      <c r="I155" s="436"/>
      <c r="J155" s="436"/>
      <c r="K155" s="436"/>
      <c r="L155" s="436"/>
      <c r="M155" s="436"/>
      <c r="N155" s="436"/>
      <c r="O155" s="436"/>
      <c r="P155" s="436"/>
      <c r="Q155" s="436"/>
      <c r="R155" s="436"/>
      <c r="S155" s="436"/>
      <c r="T155" s="436"/>
      <c r="U155" s="436"/>
      <c r="V155" s="436"/>
      <c r="W155" s="436"/>
      <c r="X155" s="436"/>
      <c r="Y155" s="436"/>
      <c r="Z155" s="436"/>
      <c r="AA155" s="436"/>
      <c r="AB155" s="436"/>
      <c r="AC155" s="436"/>
      <c r="AD155" s="436"/>
      <c r="AE155" s="436"/>
    </row>
    <row r="156" ht="15.75" customHeight="1">
      <c r="A156" s="437"/>
      <c r="B156" s="438"/>
      <c r="C156" s="437"/>
      <c r="D156" s="437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436"/>
      <c r="Q156" s="436"/>
      <c r="R156" s="436"/>
      <c r="S156" s="436"/>
      <c r="T156" s="436"/>
      <c r="U156" s="436"/>
      <c r="V156" s="436"/>
      <c r="W156" s="436"/>
      <c r="X156" s="436"/>
      <c r="Y156" s="436"/>
      <c r="Z156" s="436"/>
      <c r="AA156" s="436"/>
      <c r="AB156" s="436"/>
      <c r="AC156" s="436"/>
      <c r="AD156" s="436"/>
      <c r="AE156" s="436"/>
    </row>
    <row r="157" ht="15.75" customHeight="1">
      <c r="A157" s="437"/>
      <c r="B157" s="438"/>
      <c r="C157" s="437"/>
      <c r="D157" s="437"/>
      <c r="E157" s="436"/>
      <c r="F157" s="436"/>
      <c r="G157" s="436"/>
      <c r="H157" s="436"/>
      <c r="I157" s="436"/>
      <c r="J157" s="436"/>
      <c r="K157" s="436"/>
      <c r="L157" s="436"/>
      <c r="M157" s="436"/>
      <c r="N157" s="436"/>
      <c r="O157" s="436"/>
      <c r="P157" s="436"/>
      <c r="Q157" s="436"/>
      <c r="R157" s="436"/>
      <c r="S157" s="436"/>
      <c r="T157" s="436"/>
      <c r="U157" s="436"/>
      <c r="V157" s="436"/>
      <c r="W157" s="436"/>
      <c r="X157" s="436"/>
      <c r="Y157" s="436"/>
      <c r="Z157" s="436"/>
      <c r="AA157" s="436"/>
      <c r="AB157" s="436"/>
      <c r="AC157" s="436"/>
      <c r="AD157" s="436"/>
      <c r="AE157" s="436"/>
    </row>
    <row r="158" ht="15.75" customHeight="1">
      <c r="A158" s="437"/>
      <c r="B158" s="438"/>
      <c r="C158" s="437"/>
      <c r="D158" s="437"/>
      <c r="E158" s="436"/>
      <c r="F158" s="436"/>
      <c r="G158" s="436"/>
      <c r="H158" s="436"/>
      <c r="I158" s="436"/>
      <c r="J158" s="436"/>
      <c r="K158" s="436"/>
      <c r="L158" s="436"/>
      <c r="M158" s="436"/>
      <c r="N158" s="436"/>
      <c r="O158" s="436"/>
      <c r="P158" s="436"/>
      <c r="Q158" s="436"/>
      <c r="R158" s="436"/>
      <c r="S158" s="436"/>
      <c r="T158" s="436"/>
      <c r="U158" s="436"/>
      <c r="V158" s="436"/>
      <c r="W158" s="436"/>
      <c r="X158" s="436"/>
      <c r="Y158" s="436"/>
      <c r="Z158" s="436"/>
      <c r="AA158" s="436"/>
      <c r="AB158" s="436"/>
      <c r="AC158" s="436"/>
      <c r="AD158" s="436"/>
      <c r="AE158" s="436"/>
    </row>
    <row r="159" ht="15.75" customHeight="1">
      <c r="A159" s="437"/>
      <c r="B159" s="438"/>
      <c r="C159" s="437"/>
      <c r="D159" s="437"/>
      <c r="E159" s="436"/>
      <c r="F159" s="436"/>
      <c r="G159" s="436"/>
      <c r="H159" s="436"/>
      <c r="I159" s="436"/>
      <c r="J159" s="436"/>
      <c r="K159" s="436"/>
      <c r="L159" s="436"/>
      <c r="M159" s="436"/>
      <c r="N159" s="436"/>
      <c r="O159" s="436"/>
      <c r="P159" s="436"/>
      <c r="Q159" s="436"/>
      <c r="R159" s="436"/>
      <c r="S159" s="436"/>
      <c r="T159" s="436"/>
      <c r="U159" s="436"/>
      <c r="V159" s="436"/>
      <c r="W159" s="436"/>
      <c r="X159" s="436"/>
      <c r="Y159" s="436"/>
      <c r="Z159" s="436"/>
      <c r="AA159" s="436"/>
      <c r="AB159" s="436"/>
      <c r="AC159" s="436"/>
      <c r="AD159" s="436"/>
      <c r="AE159" s="436"/>
    </row>
    <row r="160" ht="15.75" customHeight="1">
      <c r="A160" s="437"/>
      <c r="B160" s="438"/>
      <c r="C160" s="437"/>
      <c r="D160" s="437"/>
      <c r="E160" s="436"/>
      <c r="F160" s="436"/>
      <c r="G160" s="436"/>
      <c r="H160" s="436"/>
      <c r="I160" s="436"/>
      <c r="J160" s="436"/>
      <c r="K160" s="436"/>
      <c r="L160" s="436"/>
      <c r="M160" s="436"/>
      <c r="N160" s="436"/>
      <c r="O160" s="436"/>
      <c r="P160" s="436"/>
      <c r="Q160" s="436"/>
      <c r="R160" s="436"/>
      <c r="S160" s="436"/>
      <c r="T160" s="436"/>
      <c r="U160" s="436"/>
      <c r="V160" s="436"/>
      <c r="W160" s="436"/>
      <c r="X160" s="436"/>
      <c r="Y160" s="436"/>
      <c r="Z160" s="436"/>
      <c r="AA160" s="436"/>
      <c r="AB160" s="436"/>
      <c r="AC160" s="436"/>
      <c r="AD160" s="436"/>
      <c r="AE160" s="436"/>
    </row>
    <row r="161" ht="15.75" customHeight="1">
      <c r="A161" s="437"/>
      <c r="B161" s="438"/>
      <c r="C161" s="437"/>
      <c r="D161" s="437"/>
      <c r="E161" s="436"/>
      <c r="F161" s="436"/>
      <c r="G161" s="436"/>
      <c r="H161" s="436"/>
      <c r="I161" s="436"/>
      <c r="J161" s="436"/>
      <c r="K161" s="436"/>
      <c r="L161" s="436"/>
      <c r="M161" s="436"/>
      <c r="N161" s="436"/>
      <c r="O161" s="436"/>
      <c r="P161" s="436"/>
      <c r="Q161" s="436"/>
      <c r="R161" s="436"/>
      <c r="S161" s="436"/>
      <c r="T161" s="436"/>
      <c r="U161" s="436"/>
      <c r="V161" s="436"/>
      <c r="W161" s="436"/>
      <c r="X161" s="436"/>
      <c r="Y161" s="436"/>
      <c r="Z161" s="436"/>
      <c r="AA161" s="436"/>
      <c r="AB161" s="436"/>
      <c r="AC161" s="436"/>
      <c r="AD161" s="436"/>
      <c r="AE161" s="436"/>
    </row>
    <row r="162" ht="15.75" customHeight="1">
      <c r="A162" s="437"/>
      <c r="B162" s="438"/>
      <c r="C162" s="437"/>
      <c r="D162" s="437"/>
      <c r="E162" s="436"/>
      <c r="F162" s="436"/>
      <c r="G162" s="436"/>
      <c r="H162" s="436"/>
      <c r="I162" s="436"/>
      <c r="J162" s="436"/>
      <c r="K162" s="436"/>
      <c r="L162" s="436"/>
      <c r="M162" s="436"/>
      <c r="N162" s="436"/>
      <c r="O162" s="436"/>
      <c r="P162" s="436"/>
      <c r="Q162" s="436"/>
      <c r="R162" s="436"/>
      <c r="S162" s="436"/>
      <c r="T162" s="436"/>
      <c r="U162" s="436"/>
      <c r="V162" s="436"/>
      <c r="W162" s="436"/>
      <c r="X162" s="436"/>
      <c r="Y162" s="436"/>
      <c r="Z162" s="436"/>
      <c r="AA162" s="436"/>
      <c r="AB162" s="436"/>
      <c r="AC162" s="436"/>
      <c r="AD162" s="436"/>
      <c r="AE162" s="436"/>
    </row>
    <row r="163" ht="15.75" customHeight="1">
      <c r="A163" s="437"/>
      <c r="B163" s="438"/>
      <c r="C163" s="437"/>
      <c r="D163" s="437"/>
      <c r="E163" s="436"/>
      <c r="F163" s="436"/>
      <c r="G163" s="436"/>
      <c r="H163" s="436"/>
      <c r="I163" s="436"/>
      <c r="J163" s="436"/>
      <c r="K163" s="436"/>
      <c r="L163" s="436"/>
      <c r="M163" s="436"/>
      <c r="N163" s="436"/>
      <c r="O163" s="436"/>
      <c r="P163" s="436"/>
      <c r="Q163" s="436"/>
      <c r="R163" s="436"/>
      <c r="S163" s="436"/>
      <c r="T163" s="436"/>
      <c r="U163" s="436"/>
      <c r="V163" s="436"/>
      <c r="W163" s="436"/>
      <c r="X163" s="436"/>
      <c r="Y163" s="436"/>
      <c r="Z163" s="436"/>
      <c r="AA163" s="436"/>
      <c r="AB163" s="436"/>
      <c r="AC163" s="436"/>
      <c r="AD163" s="436"/>
      <c r="AE163" s="436"/>
    </row>
    <row r="164" ht="15.75" customHeight="1">
      <c r="A164" s="437"/>
      <c r="B164" s="438"/>
      <c r="C164" s="437"/>
      <c r="D164" s="437"/>
      <c r="E164" s="436"/>
      <c r="F164" s="436"/>
      <c r="G164" s="436"/>
      <c r="H164" s="436"/>
      <c r="I164" s="436"/>
      <c r="J164" s="436"/>
      <c r="K164" s="436"/>
      <c r="L164" s="436"/>
      <c r="M164" s="436"/>
      <c r="N164" s="436"/>
      <c r="O164" s="436"/>
      <c r="P164" s="436"/>
      <c r="Q164" s="436"/>
      <c r="R164" s="436"/>
      <c r="S164" s="436"/>
      <c r="T164" s="436"/>
      <c r="U164" s="436"/>
      <c r="V164" s="436"/>
      <c r="W164" s="436"/>
      <c r="X164" s="436"/>
      <c r="Y164" s="436"/>
      <c r="Z164" s="436"/>
      <c r="AA164" s="436"/>
      <c r="AB164" s="436"/>
      <c r="AC164" s="436"/>
      <c r="AD164" s="436"/>
      <c r="AE164" s="436"/>
    </row>
    <row r="165" ht="15.75" customHeight="1">
      <c r="A165" s="437"/>
      <c r="B165" s="438"/>
      <c r="C165" s="437"/>
      <c r="D165" s="437"/>
      <c r="E165" s="436"/>
      <c r="F165" s="436"/>
      <c r="G165" s="436"/>
      <c r="H165" s="436"/>
      <c r="I165" s="436"/>
      <c r="J165" s="436"/>
      <c r="K165" s="436"/>
      <c r="L165" s="436"/>
      <c r="M165" s="436"/>
      <c r="N165" s="436"/>
      <c r="O165" s="436"/>
      <c r="P165" s="436"/>
      <c r="Q165" s="436"/>
      <c r="R165" s="436"/>
      <c r="S165" s="436"/>
      <c r="T165" s="436"/>
      <c r="U165" s="436"/>
      <c r="V165" s="436"/>
      <c r="W165" s="436"/>
      <c r="X165" s="436"/>
      <c r="Y165" s="436"/>
      <c r="Z165" s="436"/>
      <c r="AA165" s="436"/>
      <c r="AB165" s="436"/>
      <c r="AC165" s="436"/>
      <c r="AD165" s="436"/>
      <c r="AE165" s="436"/>
    </row>
    <row r="166" ht="15.75" customHeight="1">
      <c r="A166" s="437"/>
      <c r="B166" s="438"/>
      <c r="C166" s="437"/>
      <c r="D166" s="437"/>
      <c r="E166" s="436"/>
      <c r="F166" s="436"/>
      <c r="G166" s="436"/>
      <c r="H166" s="436"/>
      <c r="I166" s="436"/>
      <c r="J166" s="436"/>
      <c r="K166" s="436"/>
      <c r="L166" s="436"/>
      <c r="M166" s="436"/>
      <c r="N166" s="436"/>
      <c r="O166" s="436"/>
      <c r="P166" s="436"/>
      <c r="Q166" s="436"/>
      <c r="R166" s="436"/>
      <c r="S166" s="436"/>
      <c r="T166" s="436"/>
      <c r="U166" s="436"/>
      <c r="V166" s="436"/>
      <c r="W166" s="436"/>
      <c r="X166" s="436"/>
      <c r="Y166" s="436"/>
      <c r="Z166" s="436"/>
      <c r="AA166" s="436"/>
      <c r="AB166" s="436"/>
      <c r="AC166" s="436"/>
      <c r="AD166" s="436"/>
      <c r="AE166" s="436"/>
    </row>
    <row r="167" ht="15.75" customHeight="1">
      <c r="A167" s="437"/>
      <c r="B167" s="438"/>
      <c r="C167" s="437"/>
      <c r="D167" s="437"/>
      <c r="E167" s="436"/>
      <c r="F167" s="436"/>
      <c r="G167" s="436"/>
      <c r="H167" s="436"/>
      <c r="I167" s="436"/>
      <c r="J167" s="436"/>
      <c r="K167" s="436"/>
      <c r="L167" s="436"/>
      <c r="M167" s="436"/>
      <c r="N167" s="436"/>
      <c r="O167" s="436"/>
      <c r="P167" s="436"/>
      <c r="Q167" s="436"/>
      <c r="R167" s="436"/>
      <c r="S167" s="436"/>
      <c r="T167" s="436"/>
      <c r="U167" s="436"/>
      <c r="V167" s="436"/>
      <c r="W167" s="436"/>
      <c r="X167" s="436"/>
      <c r="Y167" s="436"/>
      <c r="Z167" s="436"/>
      <c r="AA167" s="436"/>
      <c r="AB167" s="436"/>
      <c r="AC167" s="436"/>
      <c r="AD167" s="436"/>
      <c r="AE167" s="436"/>
    </row>
    <row r="168" ht="15.75" customHeight="1">
      <c r="A168" s="437"/>
      <c r="B168" s="438"/>
      <c r="C168" s="437"/>
      <c r="D168" s="437"/>
      <c r="E168" s="436"/>
      <c r="F168" s="436"/>
      <c r="G168" s="436"/>
      <c r="H168" s="436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6"/>
      <c r="AD168" s="436"/>
      <c r="AE168" s="436"/>
    </row>
    <row r="169" ht="15.75" customHeight="1">
      <c r="A169" s="437"/>
      <c r="B169" s="438"/>
      <c r="C169" s="437"/>
      <c r="D169" s="437"/>
      <c r="E169" s="436"/>
      <c r="F169" s="436"/>
      <c r="G169" s="436"/>
      <c r="H169" s="436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  <c r="AA169" s="436"/>
      <c r="AB169" s="436"/>
      <c r="AC169" s="436"/>
      <c r="AD169" s="436"/>
      <c r="AE169" s="436"/>
    </row>
    <row r="170" ht="15.75" customHeight="1">
      <c r="A170" s="437"/>
      <c r="B170" s="438"/>
      <c r="C170" s="437"/>
      <c r="D170" s="437"/>
      <c r="E170" s="436"/>
      <c r="F170" s="436"/>
      <c r="G170" s="436"/>
      <c r="H170" s="436"/>
      <c r="I170" s="436"/>
      <c r="J170" s="436"/>
      <c r="K170" s="436"/>
      <c r="L170" s="436"/>
      <c r="M170" s="436"/>
      <c r="N170" s="436"/>
      <c r="O170" s="436"/>
      <c r="P170" s="436"/>
      <c r="Q170" s="436"/>
      <c r="R170" s="436"/>
      <c r="S170" s="436"/>
      <c r="T170" s="436"/>
      <c r="U170" s="436"/>
      <c r="V170" s="436"/>
      <c r="W170" s="436"/>
      <c r="X170" s="436"/>
      <c r="Y170" s="436"/>
      <c r="Z170" s="436"/>
      <c r="AA170" s="436"/>
      <c r="AB170" s="436"/>
      <c r="AC170" s="436"/>
      <c r="AD170" s="436"/>
      <c r="AE170" s="436"/>
    </row>
    <row r="171" ht="15.75" customHeight="1">
      <c r="A171" s="437"/>
      <c r="B171" s="438"/>
      <c r="C171" s="437"/>
      <c r="D171" s="437"/>
      <c r="E171" s="436"/>
      <c r="F171" s="436"/>
      <c r="G171" s="436"/>
      <c r="H171" s="436"/>
      <c r="I171" s="436"/>
      <c r="J171" s="436"/>
      <c r="K171" s="436"/>
      <c r="L171" s="436"/>
      <c r="M171" s="436"/>
      <c r="N171" s="436"/>
      <c r="O171" s="436"/>
      <c r="P171" s="436"/>
      <c r="Q171" s="436"/>
      <c r="R171" s="436"/>
      <c r="S171" s="436"/>
      <c r="T171" s="436"/>
      <c r="U171" s="436"/>
      <c r="V171" s="436"/>
      <c r="W171" s="436"/>
      <c r="X171" s="436"/>
      <c r="Y171" s="436"/>
      <c r="Z171" s="436"/>
      <c r="AA171" s="436"/>
      <c r="AB171" s="436"/>
      <c r="AC171" s="436"/>
      <c r="AD171" s="436"/>
      <c r="AE171" s="436"/>
    </row>
    <row r="172" ht="15.75" customHeight="1">
      <c r="A172" s="437"/>
      <c r="B172" s="438"/>
      <c r="C172" s="437"/>
      <c r="D172" s="437"/>
      <c r="E172" s="436"/>
      <c r="F172" s="436"/>
      <c r="G172" s="436"/>
      <c r="H172" s="436"/>
      <c r="I172" s="436"/>
      <c r="J172" s="436"/>
      <c r="K172" s="436"/>
      <c r="L172" s="436"/>
      <c r="M172" s="436"/>
      <c r="N172" s="436"/>
      <c r="O172" s="436"/>
      <c r="P172" s="436"/>
      <c r="Q172" s="436"/>
      <c r="R172" s="436"/>
      <c r="S172" s="436"/>
      <c r="T172" s="436"/>
      <c r="U172" s="436"/>
      <c r="V172" s="436"/>
      <c r="W172" s="436"/>
      <c r="X172" s="436"/>
      <c r="Y172" s="436"/>
      <c r="Z172" s="436"/>
      <c r="AA172" s="436"/>
      <c r="AB172" s="436"/>
      <c r="AC172" s="436"/>
      <c r="AD172" s="436"/>
      <c r="AE172" s="436"/>
    </row>
    <row r="173" ht="15.75" customHeight="1">
      <c r="A173" s="437"/>
      <c r="B173" s="438"/>
      <c r="C173" s="437"/>
      <c r="D173" s="437"/>
      <c r="E173" s="436"/>
      <c r="F173" s="436"/>
      <c r="G173" s="436"/>
      <c r="H173" s="436"/>
      <c r="I173" s="436"/>
      <c r="J173" s="436"/>
      <c r="K173" s="436"/>
      <c r="L173" s="436"/>
      <c r="M173" s="436"/>
      <c r="N173" s="436"/>
      <c r="O173" s="436"/>
      <c r="P173" s="436"/>
      <c r="Q173" s="436"/>
      <c r="R173" s="436"/>
      <c r="S173" s="436"/>
      <c r="T173" s="436"/>
      <c r="U173" s="436"/>
      <c r="V173" s="436"/>
      <c r="W173" s="436"/>
      <c r="X173" s="436"/>
      <c r="Y173" s="436"/>
      <c r="Z173" s="436"/>
      <c r="AA173" s="436"/>
      <c r="AB173" s="436"/>
      <c r="AC173" s="436"/>
      <c r="AD173" s="436"/>
      <c r="AE173" s="436"/>
    </row>
    <row r="174" ht="15.75" customHeight="1">
      <c r="A174" s="437"/>
      <c r="B174" s="438"/>
      <c r="C174" s="437"/>
      <c r="D174" s="437"/>
      <c r="E174" s="436"/>
      <c r="F174" s="436"/>
      <c r="G174" s="436"/>
      <c r="H174" s="436"/>
      <c r="I174" s="436"/>
      <c r="J174" s="436"/>
      <c r="K174" s="436"/>
      <c r="L174" s="436"/>
      <c r="M174" s="436"/>
      <c r="N174" s="436"/>
      <c r="O174" s="436"/>
      <c r="P174" s="436"/>
      <c r="Q174" s="436"/>
      <c r="R174" s="436"/>
      <c r="S174" s="436"/>
      <c r="T174" s="436"/>
      <c r="U174" s="436"/>
      <c r="V174" s="436"/>
      <c r="W174" s="436"/>
      <c r="X174" s="436"/>
      <c r="Y174" s="436"/>
      <c r="Z174" s="436"/>
      <c r="AA174" s="436"/>
      <c r="AB174" s="436"/>
      <c r="AC174" s="436"/>
      <c r="AD174" s="436"/>
      <c r="AE174" s="436"/>
    </row>
    <row r="175" ht="15.75" customHeight="1">
      <c r="A175" s="437"/>
      <c r="B175" s="438"/>
      <c r="C175" s="437"/>
      <c r="D175" s="437"/>
      <c r="E175" s="436"/>
      <c r="F175" s="436"/>
      <c r="G175" s="436"/>
      <c r="H175" s="436"/>
      <c r="I175" s="436"/>
      <c r="J175" s="436"/>
      <c r="K175" s="436"/>
      <c r="L175" s="436"/>
      <c r="M175" s="436"/>
      <c r="N175" s="436"/>
      <c r="O175" s="436"/>
      <c r="P175" s="436"/>
      <c r="Q175" s="436"/>
      <c r="R175" s="436"/>
      <c r="S175" s="436"/>
      <c r="T175" s="436"/>
      <c r="U175" s="436"/>
      <c r="V175" s="436"/>
      <c r="W175" s="436"/>
      <c r="X175" s="436"/>
      <c r="Y175" s="436"/>
      <c r="Z175" s="436"/>
      <c r="AA175" s="436"/>
      <c r="AB175" s="436"/>
      <c r="AC175" s="436"/>
      <c r="AD175" s="436"/>
      <c r="AE175" s="436"/>
    </row>
    <row r="176" ht="15.75" customHeight="1">
      <c r="A176" s="437"/>
      <c r="B176" s="438"/>
      <c r="C176" s="437"/>
      <c r="D176" s="437"/>
      <c r="E176" s="436"/>
      <c r="F176" s="436"/>
      <c r="G176" s="436"/>
      <c r="H176" s="436"/>
      <c r="I176" s="436"/>
      <c r="J176" s="436"/>
      <c r="K176" s="436"/>
      <c r="L176" s="436"/>
      <c r="M176" s="436"/>
      <c r="N176" s="436"/>
      <c r="O176" s="436"/>
      <c r="P176" s="436"/>
      <c r="Q176" s="436"/>
      <c r="R176" s="436"/>
      <c r="S176" s="436"/>
      <c r="T176" s="436"/>
      <c r="U176" s="436"/>
      <c r="V176" s="436"/>
      <c r="W176" s="436"/>
      <c r="X176" s="436"/>
      <c r="Y176" s="436"/>
      <c r="Z176" s="436"/>
      <c r="AA176" s="436"/>
      <c r="AB176" s="436"/>
      <c r="AC176" s="436"/>
      <c r="AD176" s="436"/>
      <c r="AE176" s="436"/>
    </row>
    <row r="177" ht="15.75" customHeight="1">
      <c r="A177" s="437"/>
      <c r="B177" s="438"/>
      <c r="C177" s="437"/>
      <c r="D177" s="437"/>
      <c r="E177" s="436"/>
      <c r="F177" s="436"/>
      <c r="G177" s="436"/>
      <c r="H177" s="436"/>
      <c r="I177" s="436"/>
      <c r="J177" s="436"/>
      <c r="K177" s="436"/>
      <c r="L177" s="436"/>
      <c r="M177" s="436"/>
      <c r="N177" s="436"/>
      <c r="O177" s="436"/>
      <c r="P177" s="436"/>
      <c r="Q177" s="436"/>
      <c r="R177" s="436"/>
      <c r="S177" s="436"/>
      <c r="T177" s="436"/>
      <c r="U177" s="436"/>
      <c r="V177" s="436"/>
      <c r="W177" s="436"/>
      <c r="X177" s="436"/>
      <c r="Y177" s="436"/>
      <c r="Z177" s="436"/>
      <c r="AA177" s="436"/>
      <c r="AB177" s="436"/>
      <c r="AC177" s="436"/>
      <c r="AD177" s="436"/>
      <c r="AE177" s="436"/>
    </row>
    <row r="178" ht="15.75" customHeight="1">
      <c r="A178" s="437"/>
      <c r="B178" s="438"/>
      <c r="C178" s="437"/>
      <c r="D178" s="437"/>
      <c r="E178" s="436"/>
      <c r="F178" s="436"/>
      <c r="G178" s="436"/>
      <c r="H178" s="436"/>
      <c r="I178" s="436"/>
      <c r="J178" s="436"/>
      <c r="K178" s="436"/>
      <c r="L178" s="436"/>
      <c r="M178" s="436"/>
      <c r="N178" s="436"/>
      <c r="O178" s="436"/>
      <c r="P178" s="436"/>
      <c r="Q178" s="436"/>
      <c r="R178" s="436"/>
      <c r="S178" s="436"/>
      <c r="T178" s="436"/>
      <c r="U178" s="436"/>
      <c r="V178" s="436"/>
      <c r="W178" s="436"/>
      <c r="X178" s="436"/>
      <c r="Y178" s="436"/>
      <c r="Z178" s="436"/>
      <c r="AA178" s="436"/>
      <c r="AB178" s="436"/>
      <c r="AC178" s="436"/>
      <c r="AD178" s="436"/>
      <c r="AE178" s="436"/>
    </row>
    <row r="179" ht="15.75" customHeight="1">
      <c r="A179" s="437"/>
      <c r="B179" s="438"/>
      <c r="C179" s="437"/>
      <c r="D179" s="437"/>
      <c r="E179" s="436"/>
      <c r="F179" s="436"/>
      <c r="G179" s="436"/>
      <c r="H179" s="436"/>
      <c r="I179" s="436"/>
      <c r="J179" s="436"/>
      <c r="K179" s="436"/>
      <c r="L179" s="436"/>
      <c r="M179" s="436"/>
      <c r="N179" s="436"/>
      <c r="O179" s="436"/>
      <c r="P179" s="436"/>
      <c r="Q179" s="436"/>
      <c r="R179" s="436"/>
      <c r="S179" s="436"/>
      <c r="T179" s="436"/>
      <c r="U179" s="436"/>
      <c r="V179" s="436"/>
      <c r="W179" s="436"/>
      <c r="X179" s="436"/>
      <c r="Y179" s="436"/>
      <c r="Z179" s="436"/>
      <c r="AA179" s="436"/>
      <c r="AB179" s="436"/>
      <c r="AC179" s="436"/>
      <c r="AD179" s="436"/>
      <c r="AE179" s="436"/>
    </row>
    <row r="180" ht="15.75" customHeight="1">
      <c r="A180" s="437"/>
      <c r="B180" s="438"/>
      <c r="C180" s="437"/>
      <c r="D180" s="437"/>
      <c r="E180" s="436"/>
      <c r="F180" s="436"/>
      <c r="G180" s="436"/>
      <c r="H180" s="436"/>
      <c r="I180" s="436"/>
      <c r="J180" s="436"/>
      <c r="K180" s="436"/>
      <c r="L180" s="436"/>
      <c r="M180" s="436"/>
      <c r="N180" s="436"/>
      <c r="O180" s="436"/>
      <c r="P180" s="436"/>
      <c r="Q180" s="436"/>
      <c r="R180" s="436"/>
      <c r="S180" s="436"/>
      <c r="T180" s="436"/>
      <c r="U180" s="436"/>
      <c r="V180" s="436"/>
      <c r="W180" s="436"/>
      <c r="X180" s="436"/>
      <c r="Y180" s="436"/>
      <c r="Z180" s="436"/>
      <c r="AA180" s="436"/>
      <c r="AB180" s="436"/>
      <c r="AC180" s="436"/>
      <c r="AD180" s="436"/>
      <c r="AE180" s="436"/>
    </row>
    <row r="181" ht="15.75" customHeight="1">
      <c r="A181" s="437"/>
      <c r="B181" s="438"/>
      <c r="C181" s="437"/>
      <c r="D181" s="437"/>
      <c r="E181" s="436"/>
      <c r="F181" s="436"/>
      <c r="G181" s="436"/>
      <c r="H181" s="436"/>
      <c r="I181" s="436"/>
      <c r="J181" s="436"/>
      <c r="K181" s="436"/>
      <c r="L181" s="436"/>
      <c r="M181" s="436"/>
      <c r="N181" s="436"/>
      <c r="O181" s="436"/>
      <c r="P181" s="436"/>
      <c r="Q181" s="436"/>
      <c r="R181" s="436"/>
      <c r="S181" s="436"/>
      <c r="T181" s="436"/>
      <c r="U181" s="436"/>
      <c r="V181" s="436"/>
      <c r="W181" s="436"/>
      <c r="X181" s="436"/>
      <c r="Y181" s="436"/>
      <c r="Z181" s="436"/>
      <c r="AA181" s="436"/>
      <c r="AB181" s="436"/>
      <c r="AC181" s="436"/>
      <c r="AD181" s="436"/>
      <c r="AE181" s="436"/>
    </row>
    <row r="182" ht="15.75" customHeight="1">
      <c r="A182" s="437"/>
      <c r="B182" s="438"/>
      <c r="C182" s="437"/>
      <c r="D182" s="437"/>
      <c r="E182" s="436"/>
      <c r="F182" s="436"/>
      <c r="G182" s="436"/>
      <c r="H182" s="436"/>
      <c r="I182" s="436"/>
      <c r="J182" s="436"/>
      <c r="K182" s="436"/>
      <c r="L182" s="436"/>
      <c r="M182" s="436"/>
      <c r="N182" s="436"/>
      <c r="O182" s="436"/>
      <c r="P182" s="436"/>
      <c r="Q182" s="436"/>
      <c r="R182" s="436"/>
      <c r="S182" s="436"/>
      <c r="T182" s="436"/>
      <c r="U182" s="436"/>
      <c r="V182" s="436"/>
      <c r="W182" s="436"/>
      <c r="X182" s="436"/>
      <c r="Y182" s="436"/>
      <c r="Z182" s="436"/>
      <c r="AA182" s="436"/>
      <c r="AB182" s="436"/>
      <c r="AC182" s="436"/>
      <c r="AD182" s="436"/>
      <c r="AE182" s="436"/>
    </row>
    <row r="183" ht="15.75" customHeight="1">
      <c r="A183" s="437"/>
      <c r="B183" s="438"/>
      <c r="C183" s="437"/>
      <c r="D183" s="437"/>
      <c r="E183" s="436"/>
      <c r="F183" s="436"/>
      <c r="G183" s="436"/>
      <c r="H183" s="436"/>
      <c r="I183" s="436"/>
      <c r="J183" s="436"/>
      <c r="K183" s="436"/>
      <c r="L183" s="436"/>
      <c r="M183" s="436"/>
      <c r="N183" s="436"/>
      <c r="O183" s="436"/>
      <c r="P183" s="436"/>
      <c r="Q183" s="436"/>
      <c r="R183" s="436"/>
      <c r="S183" s="436"/>
      <c r="T183" s="436"/>
      <c r="U183" s="436"/>
      <c r="V183" s="436"/>
      <c r="W183" s="436"/>
      <c r="X183" s="436"/>
      <c r="Y183" s="436"/>
      <c r="Z183" s="436"/>
      <c r="AA183" s="436"/>
      <c r="AB183" s="436"/>
      <c r="AC183" s="436"/>
      <c r="AD183" s="436"/>
      <c r="AE183" s="436"/>
    </row>
    <row r="184" ht="15.75" customHeight="1">
      <c r="A184" s="437"/>
      <c r="B184" s="438"/>
      <c r="C184" s="437"/>
      <c r="D184" s="437"/>
      <c r="E184" s="436"/>
      <c r="F184" s="436"/>
      <c r="G184" s="436"/>
      <c r="H184" s="436"/>
      <c r="I184" s="436"/>
      <c r="J184" s="436"/>
      <c r="K184" s="436"/>
      <c r="L184" s="436"/>
      <c r="M184" s="436"/>
      <c r="N184" s="436"/>
      <c r="O184" s="436"/>
      <c r="P184" s="436"/>
      <c r="Q184" s="436"/>
      <c r="R184" s="436"/>
      <c r="S184" s="436"/>
      <c r="T184" s="436"/>
      <c r="U184" s="436"/>
      <c r="V184" s="436"/>
      <c r="W184" s="436"/>
      <c r="X184" s="436"/>
      <c r="Y184" s="436"/>
      <c r="Z184" s="436"/>
      <c r="AA184" s="436"/>
      <c r="AB184" s="436"/>
      <c r="AC184" s="436"/>
      <c r="AD184" s="436"/>
      <c r="AE184" s="436"/>
    </row>
    <row r="185" ht="15.75" customHeight="1">
      <c r="A185" s="437"/>
      <c r="B185" s="438"/>
      <c r="C185" s="437"/>
      <c r="D185" s="437"/>
      <c r="E185" s="436"/>
      <c r="F185" s="436"/>
      <c r="G185" s="436"/>
      <c r="H185" s="436"/>
      <c r="I185" s="436"/>
      <c r="J185" s="436"/>
      <c r="K185" s="436"/>
      <c r="L185" s="436"/>
      <c r="M185" s="436"/>
      <c r="N185" s="436"/>
      <c r="O185" s="436"/>
      <c r="P185" s="436"/>
      <c r="Q185" s="436"/>
      <c r="R185" s="436"/>
      <c r="S185" s="436"/>
      <c r="T185" s="436"/>
      <c r="U185" s="436"/>
      <c r="V185" s="436"/>
      <c r="W185" s="436"/>
      <c r="X185" s="436"/>
      <c r="Y185" s="436"/>
      <c r="Z185" s="436"/>
      <c r="AA185" s="436"/>
      <c r="AB185" s="436"/>
      <c r="AC185" s="436"/>
      <c r="AD185" s="436"/>
      <c r="AE185" s="436"/>
    </row>
    <row r="186" ht="15.75" customHeight="1">
      <c r="A186" s="437"/>
      <c r="B186" s="438"/>
      <c r="C186" s="437"/>
      <c r="D186" s="437"/>
      <c r="E186" s="436"/>
      <c r="F186" s="436"/>
      <c r="G186" s="436"/>
      <c r="H186" s="436"/>
      <c r="I186" s="436"/>
      <c r="J186" s="436"/>
      <c r="K186" s="436"/>
      <c r="L186" s="436"/>
      <c r="M186" s="436"/>
      <c r="N186" s="436"/>
      <c r="O186" s="436"/>
      <c r="P186" s="436"/>
      <c r="Q186" s="436"/>
      <c r="R186" s="436"/>
      <c r="S186" s="436"/>
      <c r="T186" s="436"/>
      <c r="U186" s="436"/>
      <c r="V186" s="436"/>
      <c r="W186" s="436"/>
      <c r="X186" s="436"/>
      <c r="Y186" s="436"/>
      <c r="Z186" s="436"/>
      <c r="AA186" s="436"/>
      <c r="AB186" s="436"/>
      <c r="AC186" s="436"/>
      <c r="AD186" s="436"/>
      <c r="AE186" s="436"/>
    </row>
    <row r="187" ht="15.75" customHeight="1">
      <c r="A187" s="437"/>
      <c r="B187" s="438"/>
      <c r="C187" s="437"/>
      <c r="D187" s="437"/>
      <c r="E187" s="436"/>
      <c r="F187" s="436"/>
      <c r="G187" s="436"/>
      <c r="H187" s="436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  <c r="AA187" s="436"/>
      <c r="AB187" s="436"/>
      <c r="AC187" s="436"/>
      <c r="AD187" s="436"/>
      <c r="AE187" s="436"/>
    </row>
    <row r="188" ht="15.75" customHeight="1">
      <c r="A188" s="437"/>
      <c r="B188" s="438"/>
      <c r="C188" s="437"/>
      <c r="D188" s="437"/>
      <c r="E188" s="436"/>
      <c r="F188" s="436"/>
      <c r="G188" s="436"/>
      <c r="H188" s="436"/>
      <c r="I188" s="436"/>
      <c r="J188" s="436"/>
      <c r="K188" s="436"/>
      <c r="L188" s="436"/>
      <c r="M188" s="436"/>
      <c r="N188" s="436"/>
      <c r="O188" s="436"/>
      <c r="P188" s="436"/>
      <c r="Q188" s="436"/>
      <c r="R188" s="436"/>
      <c r="S188" s="436"/>
      <c r="T188" s="436"/>
      <c r="U188" s="436"/>
      <c r="V188" s="436"/>
      <c r="W188" s="436"/>
      <c r="X188" s="436"/>
      <c r="Y188" s="436"/>
      <c r="Z188" s="436"/>
      <c r="AA188" s="436"/>
      <c r="AB188" s="436"/>
      <c r="AC188" s="436"/>
      <c r="AD188" s="436"/>
      <c r="AE188" s="436"/>
    </row>
    <row r="189" ht="15.75" customHeight="1">
      <c r="A189" s="437"/>
      <c r="B189" s="438"/>
      <c r="C189" s="437"/>
      <c r="D189" s="437"/>
      <c r="E189" s="436"/>
      <c r="F189" s="436"/>
      <c r="G189" s="436"/>
      <c r="H189" s="436"/>
      <c r="I189" s="436"/>
      <c r="J189" s="436"/>
      <c r="K189" s="436"/>
      <c r="L189" s="436"/>
      <c r="M189" s="436"/>
      <c r="N189" s="436"/>
      <c r="O189" s="436"/>
      <c r="P189" s="436"/>
      <c r="Q189" s="436"/>
      <c r="R189" s="436"/>
      <c r="S189" s="436"/>
      <c r="T189" s="436"/>
      <c r="U189" s="436"/>
      <c r="V189" s="436"/>
      <c r="W189" s="436"/>
      <c r="X189" s="436"/>
      <c r="Y189" s="436"/>
      <c r="Z189" s="436"/>
      <c r="AA189" s="436"/>
      <c r="AB189" s="436"/>
      <c r="AC189" s="436"/>
      <c r="AD189" s="436"/>
      <c r="AE189" s="436"/>
    </row>
    <row r="190" ht="15.75" customHeight="1">
      <c r="A190" s="437"/>
      <c r="B190" s="438"/>
      <c r="C190" s="437"/>
      <c r="D190" s="437"/>
      <c r="E190" s="436"/>
      <c r="F190" s="436"/>
      <c r="G190" s="436"/>
      <c r="H190" s="436"/>
      <c r="I190" s="436"/>
      <c r="J190" s="436"/>
      <c r="K190" s="436"/>
      <c r="L190" s="436"/>
      <c r="M190" s="436"/>
      <c r="N190" s="436"/>
      <c r="O190" s="436"/>
      <c r="P190" s="436"/>
      <c r="Q190" s="436"/>
      <c r="R190" s="436"/>
      <c r="S190" s="436"/>
      <c r="T190" s="436"/>
      <c r="U190" s="436"/>
      <c r="V190" s="436"/>
      <c r="W190" s="436"/>
      <c r="X190" s="436"/>
      <c r="Y190" s="436"/>
      <c r="Z190" s="436"/>
      <c r="AA190" s="436"/>
      <c r="AB190" s="436"/>
      <c r="AC190" s="436"/>
      <c r="AD190" s="436"/>
      <c r="AE190" s="436"/>
    </row>
    <row r="191" ht="15.75" customHeight="1">
      <c r="A191" s="437"/>
      <c r="B191" s="438"/>
      <c r="C191" s="437"/>
      <c r="D191" s="437"/>
      <c r="E191" s="436"/>
      <c r="F191" s="436"/>
      <c r="G191" s="436"/>
      <c r="H191" s="436"/>
      <c r="I191" s="436"/>
      <c r="J191" s="436"/>
      <c r="K191" s="436"/>
      <c r="L191" s="436"/>
      <c r="M191" s="436"/>
      <c r="N191" s="436"/>
      <c r="O191" s="436"/>
      <c r="P191" s="436"/>
      <c r="Q191" s="436"/>
      <c r="R191" s="436"/>
      <c r="S191" s="436"/>
      <c r="T191" s="436"/>
      <c r="U191" s="436"/>
      <c r="V191" s="436"/>
      <c r="W191" s="436"/>
      <c r="X191" s="436"/>
      <c r="Y191" s="436"/>
      <c r="Z191" s="436"/>
      <c r="AA191" s="436"/>
      <c r="AB191" s="436"/>
      <c r="AC191" s="436"/>
      <c r="AD191" s="436"/>
      <c r="AE191" s="436"/>
    </row>
    <row r="192" ht="15.75" customHeight="1">
      <c r="A192" s="437"/>
      <c r="B192" s="438"/>
      <c r="C192" s="437"/>
      <c r="D192" s="437"/>
      <c r="E192" s="436"/>
      <c r="F192" s="436"/>
      <c r="G192" s="436"/>
      <c r="H192" s="436"/>
      <c r="I192" s="436"/>
      <c r="J192" s="436"/>
      <c r="K192" s="436"/>
      <c r="L192" s="436"/>
      <c r="M192" s="436"/>
      <c r="N192" s="436"/>
      <c r="O192" s="436"/>
      <c r="P192" s="436"/>
      <c r="Q192" s="436"/>
      <c r="R192" s="436"/>
      <c r="S192" s="436"/>
      <c r="T192" s="436"/>
      <c r="U192" s="436"/>
      <c r="V192" s="436"/>
      <c r="W192" s="436"/>
      <c r="X192" s="436"/>
      <c r="Y192" s="436"/>
      <c r="Z192" s="436"/>
      <c r="AA192" s="436"/>
      <c r="AB192" s="436"/>
      <c r="AC192" s="436"/>
      <c r="AD192" s="436"/>
      <c r="AE192" s="436"/>
    </row>
    <row r="193" ht="15.75" customHeight="1">
      <c r="A193" s="437"/>
      <c r="B193" s="438"/>
      <c r="C193" s="437"/>
      <c r="D193" s="437"/>
      <c r="E193" s="436"/>
      <c r="F193" s="436"/>
      <c r="G193" s="436"/>
      <c r="H193" s="436"/>
      <c r="I193" s="436"/>
      <c r="J193" s="436"/>
      <c r="K193" s="436"/>
      <c r="L193" s="436"/>
      <c r="M193" s="436"/>
      <c r="N193" s="436"/>
      <c r="O193" s="436"/>
      <c r="P193" s="436"/>
      <c r="Q193" s="436"/>
      <c r="R193" s="436"/>
      <c r="S193" s="436"/>
      <c r="T193" s="436"/>
      <c r="U193" s="436"/>
      <c r="V193" s="436"/>
      <c r="W193" s="436"/>
      <c r="X193" s="436"/>
      <c r="Y193" s="436"/>
      <c r="Z193" s="436"/>
      <c r="AA193" s="436"/>
      <c r="AB193" s="436"/>
      <c r="AC193" s="436"/>
      <c r="AD193" s="436"/>
      <c r="AE193" s="436"/>
    </row>
    <row r="194" ht="15.75" customHeight="1">
      <c r="A194" s="437"/>
      <c r="B194" s="438"/>
      <c r="C194" s="437"/>
      <c r="D194" s="437"/>
      <c r="E194" s="436"/>
      <c r="F194" s="436"/>
      <c r="G194" s="436"/>
      <c r="H194" s="436"/>
      <c r="I194" s="436"/>
      <c r="J194" s="436"/>
      <c r="K194" s="436"/>
      <c r="L194" s="436"/>
      <c r="M194" s="436"/>
      <c r="N194" s="436"/>
      <c r="O194" s="436"/>
      <c r="P194" s="436"/>
      <c r="Q194" s="436"/>
      <c r="R194" s="436"/>
      <c r="S194" s="436"/>
      <c r="T194" s="436"/>
      <c r="U194" s="436"/>
      <c r="V194" s="436"/>
      <c r="W194" s="436"/>
      <c r="X194" s="436"/>
      <c r="Y194" s="436"/>
      <c r="Z194" s="436"/>
      <c r="AA194" s="436"/>
      <c r="AB194" s="436"/>
      <c r="AC194" s="436"/>
      <c r="AD194" s="436"/>
      <c r="AE194" s="436"/>
    </row>
    <row r="195" ht="15.75" customHeight="1">
      <c r="A195" s="437"/>
      <c r="B195" s="438"/>
      <c r="C195" s="437"/>
      <c r="D195" s="437"/>
      <c r="E195" s="436"/>
      <c r="F195" s="436"/>
      <c r="G195" s="436"/>
      <c r="H195" s="436"/>
      <c r="I195" s="436"/>
      <c r="J195" s="436"/>
      <c r="K195" s="436"/>
      <c r="L195" s="436"/>
      <c r="M195" s="436"/>
      <c r="N195" s="436"/>
      <c r="O195" s="436"/>
      <c r="P195" s="436"/>
      <c r="Q195" s="436"/>
      <c r="R195" s="436"/>
      <c r="S195" s="436"/>
      <c r="T195" s="436"/>
      <c r="U195" s="436"/>
      <c r="V195" s="436"/>
      <c r="W195" s="436"/>
      <c r="X195" s="436"/>
      <c r="Y195" s="436"/>
      <c r="Z195" s="436"/>
      <c r="AA195" s="436"/>
      <c r="AB195" s="436"/>
      <c r="AC195" s="436"/>
      <c r="AD195" s="436"/>
      <c r="AE195" s="436"/>
    </row>
    <row r="196" ht="15.75" customHeight="1">
      <c r="A196" s="437"/>
      <c r="B196" s="438"/>
      <c r="C196" s="437"/>
      <c r="D196" s="437"/>
      <c r="E196" s="436"/>
      <c r="F196" s="436"/>
      <c r="G196" s="436"/>
      <c r="H196" s="436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  <c r="AA196" s="436"/>
      <c r="AB196" s="436"/>
      <c r="AC196" s="436"/>
      <c r="AD196" s="436"/>
      <c r="AE196" s="436"/>
    </row>
    <row r="197" ht="15.75" customHeight="1">
      <c r="A197" s="437"/>
      <c r="B197" s="438"/>
      <c r="C197" s="437"/>
      <c r="D197" s="437"/>
      <c r="E197" s="436"/>
      <c r="F197" s="436"/>
      <c r="G197" s="436"/>
      <c r="H197" s="436"/>
      <c r="I197" s="436"/>
      <c r="J197" s="436"/>
      <c r="K197" s="436"/>
      <c r="L197" s="436"/>
      <c r="M197" s="436"/>
      <c r="N197" s="436"/>
      <c r="O197" s="436"/>
      <c r="P197" s="436"/>
      <c r="Q197" s="436"/>
      <c r="R197" s="436"/>
      <c r="S197" s="436"/>
      <c r="T197" s="436"/>
      <c r="U197" s="436"/>
      <c r="V197" s="436"/>
      <c r="W197" s="436"/>
      <c r="X197" s="436"/>
      <c r="Y197" s="436"/>
      <c r="Z197" s="436"/>
      <c r="AA197" s="436"/>
      <c r="AB197" s="436"/>
      <c r="AC197" s="436"/>
      <c r="AD197" s="436"/>
      <c r="AE197" s="436"/>
    </row>
    <row r="198" ht="15.75" customHeight="1">
      <c r="A198" s="437"/>
      <c r="B198" s="438"/>
      <c r="C198" s="437"/>
      <c r="D198" s="437"/>
      <c r="E198" s="436"/>
      <c r="F198" s="436"/>
      <c r="G198" s="436"/>
      <c r="H198" s="436"/>
      <c r="I198" s="436"/>
      <c r="J198" s="436"/>
      <c r="K198" s="436"/>
      <c r="L198" s="436"/>
      <c r="M198" s="436"/>
      <c r="N198" s="436"/>
      <c r="O198" s="436"/>
      <c r="P198" s="436"/>
      <c r="Q198" s="436"/>
      <c r="R198" s="436"/>
      <c r="S198" s="436"/>
      <c r="T198" s="436"/>
      <c r="U198" s="436"/>
      <c r="V198" s="436"/>
      <c r="W198" s="436"/>
      <c r="X198" s="436"/>
      <c r="Y198" s="436"/>
      <c r="Z198" s="436"/>
      <c r="AA198" s="436"/>
      <c r="AB198" s="436"/>
      <c r="AC198" s="436"/>
      <c r="AD198" s="436"/>
      <c r="AE198" s="436"/>
    </row>
    <row r="199" ht="15.75" customHeight="1">
      <c r="A199" s="437"/>
      <c r="B199" s="438"/>
      <c r="C199" s="437"/>
      <c r="D199" s="437"/>
      <c r="E199" s="436"/>
      <c r="F199" s="436"/>
      <c r="G199" s="436"/>
      <c r="H199" s="436"/>
      <c r="I199" s="436"/>
      <c r="J199" s="436"/>
      <c r="K199" s="436"/>
      <c r="L199" s="436"/>
      <c r="M199" s="436"/>
      <c r="N199" s="436"/>
      <c r="O199" s="436"/>
      <c r="P199" s="436"/>
      <c r="Q199" s="436"/>
      <c r="R199" s="436"/>
      <c r="S199" s="436"/>
      <c r="T199" s="436"/>
      <c r="U199" s="436"/>
      <c r="V199" s="436"/>
      <c r="W199" s="436"/>
      <c r="X199" s="436"/>
      <c r="Y199" s="436"/>
      <c r="Z199" s="436"/>
      <c r="AA199" s="436"/>
      <c r="AB199" s="436"/>
      <c r="AC199" s="436"/>
      <c r="AD199" s="436"/>
      <c r="AE199" s="436"/>
    </row>
    <row r="200" ht="15.75" customHeight="1">
      <c r="A200" s="437"/>
      <c r="B200" s="438"/>
      <c r="C200" s="437"/>
      <c r="D200" s="437"/>
      <c r="E200" s="436"/>
      <c r="F200" s="436"/>
      <c r="G200" s="436"/>
      <c r="H200" s="436"/>
      <c r="I200" s="436"/>
      <c r="J200" s="436"/>
      <c r="K200" s="436"/>
      <c r="L200" s="436"/>
      <c r="M200" s="436"/>
      <c r="N200" s="436"/>
      <c r="O200" s="436"/>
      <c r="P200" s="436"/>
      <c r="Q200" s="436"/>
      <c r="R200" s="436"/>
      <c r="S200" s="436"/>
      <c r="T200" s="436"/>
      <c r="U200" s="436"/>
      <c r="V200" s="436"/>
      <c r="W200" s="436"/>
      <c r="X200" s="436"/>
      <c r="Y200" s="436"/>
      <c r="Z200" s="436"/>
      <c r="AA200" s="436"/>
      <c r="AB200" s="436"/>
      <c r="AC200" s="436"/>
      <c r="AD200" s="436"/>
      <c r="AE200" s="436"/>
    </row>
    <row r="201" ht="15.75" customHeight="1">
      <c r="A201" s="437"/>
      <c r="B201" s="438"/>
      <c r="C201" s="437"/>
      <c r="D201" s="437"/>
      <c r="E201" s="436"/>
      <c r="F201" s="436"/>
      <c r="G201" s="436"/>
      <c r="H201" s="436"/>
      <c r="I201" s="436"/>
      <c r="J201" s="436"/>
      <c r="K201" s="436"/>
      <c r="L201" s="436"/>
      <c r="M201" s="436"/>
      <c r="N201" s="436"/>
      <c r="O201" s="436"/>
      <c r="P201" s="436"/>
      <c r="Q201" s="436"/>
      <c r="R201" s="436"/>
      <c r="S201" s="436"/>
      <c r="T201" s="436"/>
      <c r="U201" s="436"/>
      <c r="V201" s="436"/>
      <c r="W201" s="436"/>
      <c r="X201" s="436"/>
      <c r="Y201" s="436"/>
      <c r="Z201" s="436"/>
      <c r="AA201" s="436"/>
      <c r="AB201" s="436"/>
      <c r="AC201" s="436"/>
      <c r="AD201" s="436"/>
      <c r="AE201" s="436"/>
    </row>
    <row r="202" ht="15.75" customHeight="1">
      <c r="A202" s="437"/>
      <c r="B202" s="438"/>
      <c r="C202" s="437"/>
      <c r="D202" s="437"/>
      <c r="E202" s="436"/>
      <c r="F202" s="436"/>
      <c r="G202" s="436"/>
      <c r="H202" s="436"/>
      <c r="I202" s="436"/>
      <c r="J202" s="436"/>
      <c r="K202" s="436"/>
      <c r="L202" s="436"/>
      <c r="M202" s="436"/>
      <c r="N202" s="436"/>
      <c r="O202" s="436"/>
      <c r="P202" s="436"/>
      <c r="Q202" s="436"/>
      <c r="R202" s="436"/>
      <c r="S202" s="436"/>
      <c r="T202" s="436"/>
      <c r="U202" s="436"/>
      <c r="V202" s="436"/>
      <c r="W202" s="436"/>
      <c r="X202" s="436"/>
      <c r="Y202" s="436"/>
      <c r="Z202" s="436"/>
      <c r="AA202" s="436"/>
      <c r="AB202" s="436"/>
      <c r="AC202" s="436"/>
      <c r="AD202" s="436"/>
      <c r="AE202" s="436"/>
    </row>
    <row r="203" ht="15.75" customHeight="1">
      <c r="A203" s="437"/>
      <c r="B203" s="438"/>
      <c r="C203" s="437"/>
      <c r="D203" s="437"/>
      <c r="E203" s="436"/>
      <c r="F203" s="436"/>
      <c r="G203" s="436"/>
      <c r="H203" s="436"/>
      <c r="I203" s="436"/>
      <c r="J203" s="436"/>
      <c r="K203" s="436"/>
      <c r="L203" s="436"/>
      <c r="M203" s="436"/>
      <c r="N203" s="436"/>
      <c r="O203" s="436"/>
      <c r="P203" s="436"/>
      <c r="Q203" s="436"/>
      <c r="R203" s="436"/>
      <c r="S203" s="436"/>
      <c r="T203" s="436"/>
      <c r="U203" s="436"/>
      <c r="V203" s="436"/>
      <c r="W203" s="436"/>
      <c r="X203" s="436"/>
      <c r="Y203" s="436"/>
      <c r="Z203" s="436"/>
      <c r="AA203" s="436"/>
      <c r="AB203" s="436"/>
      <c r="AC203" s="436"/>
      <c r="AD203" s="436"/>
      <c r="AE203" s="436"/>
    </row>
    <row r="204" ht="15.75" customHeight="1">
      <c r="A204" s="437"/>
      <c r="B204" s="438"/>
      <c r="C204" s="437"/>
      <c r="D204" s="437"/>
      <c r="E204" s="436"/>
      <c r="F204" s="436"/>
      <c r="G204" s="436"/>
      <c r="H204" s="436"/>
      <c r="I204" s="436"/>
      <c r="J204" s="436"/>
      <c r="K204" s="436"/>
      <c r="L204" s="436"/>
      <c r="M204" s="436"/>
      <c r="N204" s="436"/>
      <c r="O204" s="436"/>
      <c r="P204" s="436"/>
      <c r="Q204" s="436"/>
      <c r="R204" s="436"/>
      <c r="S204" s="436"/>
      <c r="T204" s="436"/>
      <c r="U204" s="436"/>
      <c r="V204" s="436"/>
      <c r="W204" s="436"/>
      <c r="X204" s="436"/>
      <c r="Y204" s="436"/>
      <c r="Z204" s="436"/>
      <c r="AA204" s="436"/>
      <c r="AB204" s="436"/>
      <c r="AC204" s="436"/>
      <c r="AD204" s="436"/>
      <c r="AE204" s="436"/>
    </row>
    <row r="205" ht="15.75" customHeight="1">
      <c r="A205" s="437"/>
      <c r="B205" s="438"/>
      <c r="C205" s="437"/>
      <c r="D205" s="437"/>
      <c r="E205" s="436"/>
      <c r="F205" s="436"/>
      <c r="G205" s="436"/>
      <c r="H205" s="436"/>
      <c r="I205" s="436"/>
      <c r="J205" s="436"/>
      <c r="K205" s="436"/>
      <c r="L205" s="436"/>
      <c r="M205" s="436"/>
      <c r="N205" s="436"/>
      <c r="O205" s="436"/>
      <c r="P205" s="436"/>
      <c r="Q205" s="436"/>
      <c r="R205" s="436"/>
      <c r="S205" s="436"/>
      <c r="T205" s="436"/>
      <c r="U205" s="436"/>
      <c r="V205" s="436"/>
      <c r="W205" s="436"/>
      <c r="X205" s="436"/>
      <c r="Y205" s="436"/>
      <c r="Z205" s="436"/>
      <c r="AA205" s="436"/>
      <c r="AB205" s="436"/>
      <c r="AC205" s="436"/>
      <c r="AD205" s="436"/>
      <c r="AE205" s="436"/>
    </row>
    <row r="206" ht="15.75" customHeight="1">
      <c r="A206" s="437"/>
      <c r="B206" s="438"/>
      <c r="C206" s="437"/>
      <c r="D206" s="437"/>
      <c r="E206" s="436"/>
      <c r="F206" s="436"/>
      <c r="G206" s="436"/>
      <c r="H206" s="436"/>
      <c r="I206" s="436"/>
      <c r="J206" s="436"/>
      <c r="K206" s="436"/>
      <c r="L206" s="436"/>
      <c r="M206" s="436"/>
      <c r="N206" s="436"/>
      <c r="O206" s="436"/>
      <c r="P206" s="436"/>
      <c r="Q206" s="436"/>
      <c r="R206" s="436"/>
      <c r="S206" s="436"/>
      <c r="T206" s="436"/>
      <c r="U206" s="436"/>
      <c r="V206" s="436"/>
      <c r="W206" s="436"/>
      <c r="X206" s="436"/>
      <c r="Y206" s="436"/>
      <c r="Z206" s="436"/>
      <c r="AA206" s="436"/>
      <c r="AB206" s="436"/>
      <c r="AC206" s="436"/>
      <c r="AD206" s="436"/>
      <c r="AE206" s="436"/>
    </row>
    <row r="207" ht="15.75" customHeight="1">
      <c r="A207" s="437"/>
      <c r="B207" s="438"/>
      <c r="C207" s="437"/>
      <c r="D207" s="437"/>
      <c r="E207" s="436"/>
      <c r="F207" s="436"/>
      <c r="G207" s="436"/>
      <c r="H207" s="436"/>
      <c r="I207" s="436"/>
      <c r="J207" s="436"/>
      <c r="K207" s="436"/>
      <c r="L207" s="436"/>
      <c r="M207" s="436"/>
      <c r="N207" s="436"/>
      <c r="O207" s="436"/>
      <c r="P207" s="436"/>
      <c r="Q207" s="436"/>
      <c r="R207" s="436"/>
      <c r="S207" s="436"/>
      <c r="T207" s="436"/>
      <c r="U207" s="436"/>
      <c r="V207" s="436"/>
      <c r="W207" s="436"/>
      <c r="X207" s="436"/>
      <c r="Y207" s="436"/>
      <c r="Z207" s="436"/>
      <c r="AA207" s="436"/>
      <c r="AB207" s="436"/>
      <c r="AC207" s="436"/>
      <c r="AD207" s="436"/>
      <c r="AE207" s="436"/>
    </row>
    <row r="208" ht="15.75" customHeight="1">
      <c r="A208" s="437"/>
      <c r="B208" s="438"/>
      <c r="C208" s="437"/>
      <c r="D208" s="437"/>
      <c r="E208" s="436"/>
      <c r="F208" s="436"/>
      <c r="G208" s="436"/>
      <c r="H208" s="436"/>
      <c r="I208" s="436"/>
      <c r="J208" s="436"/>
      <c r="K208" s="436"/>
      <c r="L208" s="436"/>
      <c r="M208" s="436"/>
      <c r="N208" s="436"/>
      <c r="O208" s="436"/>
      <c r="P208" s="436"/>
      <c r="Q208" s="436"/>
      <c r="R208" s="436"/>
      <c r="S208" s="436"/>
      <c r="T208" s="436"/>
      <c r="U208" s="436"/>
      <c r="V208" s="436"/>
      <c r="W208" s="436"/>
      <c r="X208" s="436"/>
      <c r="Y208" s="436"/>
      <c r="Z208" s="436"/>
      <c r="AA208" s="436"/>
      <c r="AB208" s="436"/>
      <c r="AC208" s="436"/>
      <c r="AD208" s="436"/>
      <c r="AE208" s="436"/>
    </row>
    <row r="209" ht="15.75" customHeight="1">
      <c r="A209" s="437"/>
      <c r="B209" s="438"/>
      <c r="C209" s="437"/>
      <c r="D209" s="437"/>
      <c r="E209" s="436"/>
      <c r="F209" s="436"/>
      <c r="G209" s="436"/>
      <c r="H209" s="436"/>
      <c r="I209" s="436"/>
      <c r="J209" s="436"/>
      <c r="K209" s="436"/>
      <c r="L209" s="436"/>
      <c r="M209" s="436"/>
      <c r="N209" s="436"/>
      <c r="O209" s="436"/>
      <c r="P209" s="436"/>
      <c r="Q209" s="436"/>
      <c r="R209" s="436"/>
      <c r="S209" s="436"/>
      <c r="T209" s="436"/>
      <c r="U209" s="436"/>
      <c r="V209" s="436"/>
      <c r="W209" s="436"/>
      <c r="X209" s="436"/>
      <c r="Y209" s="436"/>
      <c r="Z209" s="436"/>
      <c r="AA209" s="436"/>
      <c r="AB209" s="436"/>
      <c r="AC209" s="436"/>
      <c r="AD209" s="436"/>
      <c r="AE209" s="436"/>
    </row>
    <row r="210" ht="15.75" customHeight="1">
      <c r="A210" s="437"/>
      <c r="B210" s="438"/>
      <c r="C210" s="437"/>
      <c r="D210" s="437"/>
      <c r="E210" s="436"/>
      <c r="F210" s="436"/>
      <c r="G210" s="436"/>
      <c r="H210" s="436"/>
      <c r="I210" s="436"/>
      <c r="J210" s="436"/>
      <c r="K210" s="436"/>
      <c r="L210" s="436"/>
      <c r="M210" s="436"/>
      <c r="N210" s="436"/>
      <c r="O210" s="436"/>
      <c r="P210" s="436"/>
      <c r="Q210" s="436"/>
      <c r="R210" s="436"/>
      <c r="S210" s="436"/>
      <c r="T210" s="436"/>
      <c r="U210" s="436"/>
      <c r="V210" s="436"/>
      <c r="W210" s="436"/>
      <c r="X210" s="436"/>
      <c r="Y210" s="436"/>
      <c r="Z210" s="436"/>
      <c r="AA210" s="436"/>
      <c r="AB210" s="436"/>
      <c r="AC210" s="436"/>
      <c r="AD210" s="436"/>
      <c r="AE210" s="436"/>
    </row>
    <row r="211" ht="15.75" customHeight="1">
      <c r="A211" s="437"/>
      <c r="B211" s="438"/>
      <c r="C211" s="437"/>
      <c r="D211" s="437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436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</row>
    <row r="212" ht="15.75" customHeight="1">
      <c r="A212" s="437"/>
      <c r="B212" s="438"/>
      <c r="C212" s="437"/>
      <c r="D212" s="437"/>
      <c r="E212" s="436"/>
      <c r="F212" s="436"/>
      <c r="G212" s="436"/>
      <c r="H212" s="436"/>
      <c r="I212" s="436"/>
      <c r="J212" s="436"/>
      <c r="K212" s="436"/>
      <c r="L212" s="436"/>
      <c r="M212" s="436"/>
      <c r="N212" s="436"/>
      <c r="O212" s="436"/>
      <c r="P212" s="436"/>
      <c r="Q212" s="436"/>
      <c r="R212" s="436"/>
      <c r="S212" s="436"/>
      <c r="T212" s="436"/>
      <c r="U212" s="436"/>
      <c r="V212" s="436"/>
      <c r="W212" s="436"/>
      <c r="X212" s="436"/>
      <c r="Y212" s="436"/>
      <c r="Z212" s="436"/>
      <c r="AA212" s="436"/>
      <c r="AB212" s="436"/>
      <c r="AC212" s="436"/>
      <c r="AD212" s="436"/>
      <c r="AE212" s="436"/>
    </row>
    <row r="213" ht="15.75" customHeight="1">
      <c r="A213" s="437"/>
      <c r="B213" s="438"/>
      <c r="C213" s="437"/>
      <c r="D213" s="437"/>
      <c r="E213" s="436"/>
      <c r="F213" s="436"/>
      <c r="G213" s="436"/>
      <c r="H213" s="436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  <c r="AA213" s="436"/>
      <c r="AB213" s="436"/>
      <c r="AC213" s="436"/>
      <c r="AD213" s="436"/>
      <c r="AE213" s="436"/>
    </row>
    <row r="214" ht="15.75" customHeight="1">
      <c r="A214" s="437"/>
      <c r="B214" s="438"/>
      <c r="C214" s="437"/>
      <c r="D214" s="437"/>
      <c r="E214" s="436"/>
      <c r="F214" s="436"/>
      <c r="G214" s="436"/>
      <c r="H214" s="436"/>
      <c r="I214" s="436"/>
      <c r="J214" s="436"/>
      <c r="K214" s="436"/>
      <c r="L214" s="436"/>
      <c r="M214" s="436"/>
      <c r="N214" s="436"/>
      <c r="O214" s="436"/>
      <c r="P214" s="436"/>
      <c r="Q214" s="436"/>
      <c r="R214" s="436"/>
      <c r="S214" s="436"/>
      <c r="T214" s="436"/>
      <c r="U214" s="436"/>
      <c r="V214" s="436"/>
      <c r="W214" s="436"/>
      <c r="X214" s="436"/>
      <c r="Y214" s="436"/>
      <c r="Z214" s="436"/>
      <c r="AA214" s="436"/>
      <c r="AB214" s="436"/>
      <c r="AC214" s="436"/>
      <c r="AD214" s="436"/>
      <c r="AE214" s="436"/>
    </row>
    <row r="215" ht="15.75" customHeight="1">
      <c r="A215" s="437"/>
      <c r="B215" s="438"/>
      <c r="C215" s="437"/>
      <c r="D215" s="437"/>
      <c r="E215" s="436"/>
      <c r="F215" s="436"/>
      <c r="G215" s="436"/>
      <c r="H215" s="436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  <c r="AE215" s="436"/>
    </row>
    <row r="216" ht="15.75" customHeight="1">
      <c r="A216" s="437"/>
      <c r="B216" s="438"/>
      <c r="C216" s="437"/>
      <c r="D216" s="437"/>
      <c r="E216" s="436"/>
      <c r="F216" s="436"/>
      <c r="G216" s="436"/>
      <c r="H216" s="436"/>
      <c r="I216" s="436"/>
      <c r="J216" s="436"/>
      <c r="K216" s="436"/>
      <c r="L216" s="436"/>
      <c r="M216" s="436"/>
      <c r="N216" s="436"/>
      <c r="O216" s="436"/>
      <c r="P216" s="436"/>
      <c r="Q216" s="436"/>
      <c r="R216" s="436"/>
      <c r="S216" s="436"/>
      <c r="T216" s="436"/>
      <c r="U216" s="436"/>
      <c r="V216" s="436"/>
      <c r="W216" s="436"/>
      <c r="X216" s="436"/>
      <c r="Y216" s="436"/>
      <c r="Z216" s="436"/>
      <c r="AA216" s="436"/>
      <c r="AB216" s="436"/>
      <c r="AC216" s="436"/>
      <c r="AD216" s="436"/>
      <c r="AE216" s="436"/>
    </row>
    <row r="217" ht="15.75" customHeight="1">
      <c r="A217" s="437"/>
      <c r="B217" s="438"/>
      <c r="C217" s="437"/>
      <c r="D217" s="437"/>
      <c r="E217" s="436"/>
      <c r="F217" s="436"/>
      <c r="G217" s="436"/>
      <c r="H217" s="436"/>
      <c r="I217" s="436"/>
      <c r="J217" s="436"/>
      <c r="K217" s="436"/>
      <c r="L217" s="436"/>
      <c r="M217" s="436"/>
      <c r="N217" s="436"/>
      <c r="O217" s="436"/>
      <c r="P217" s="436"/>
      <c r="Q217" s="436"/>
      <c r="R217" s="436"/>
      <c r="S217" s="436"/>
      <c r="T217" s="436"/>
      <c r="U217" s="436"/>
      <c r="V217" s="436"/>
      <c r="W217" s="436"/>
      <c r="X217" s="436"/>
      <c r="Y217" s="436"/>
      <c r="Z217" s="436"/>
      <c r="AA217" s="436"/>
      <c r="AB217" s="436"/>
      <c r="AC217" s="436"/>
      <c r="AD217" s="436"/>
      <c r="AE217" s="436"/>
    </row>
    <row r="218" ht="15.75" customHeight="1">
      <c r="A218" s="437"/>
      <c r="B218" s="438"/>
      <c r="C218" s="437"/>
      <c r="D218" s="437"/>
      <c r="E218" s="436"/>
      <c r="F218" s="436"/>
      <c r="G218" s="436"/>
      <c r="H218" s="436"/>
      <c r="I218" s="436"/>
      <c r="J218" s="436"/>
      <c r="K218" s="436"/>
      <c r="L218" s="436"/>
      <c r="M218" s="436"/>
      <c r="N218" s="436"/>
      <c r="O218" s="436"/>
      <c r="P218" s="436"/>
      <c r="Q218" s="436"/>
      <c r="R218" s="436"/>
      <c r="S218" s="436"/>
      <c r="T218" s="436"/>
      <c r="U218" s="436"/>
      <c r="V218" s="436"/>
      <c r="W218" s="436"/>
      <c r="X218" s="436"/>
      <c r="Y218" s="436"/>
      <c r="Z218" s="436"/>
      <c r="AA218" s="436"/>
      <c r="AB218" s="436"/>
      <c r="AC218" s="436"/>
      <c r="AD218" s="436"/>
      <c r="AE218" s="436"/>
    </row>
    <row r="219" ht="15.75" customHeight="1">
      <c r="A219" s="437"/>
      <c r="B219" s="438"/>
      <c r="C219" s="437"/>
      <c r="D219" s="437"/>
      <c r="E219" s="436"/>
      <c r="F219" s="436"/>
      <c r="G219" s="436"/>
      <c r="H219" s="436"/>
      <c r="I219" s="436"/>
      <c r="J219" s="436"/>
      <c r="K219" s="436"/>
      <c r="L219" s="436"/>
      <c r="M219" s="436"/>
      <c r="N219" s="436"/>
      <c r="O219" s="436"/>
      <c r="P219" s="436"/>
      <c r="Q219" s="436"/>
      <c r="R219" s="436"/>
      <c r="S219" s="436"/>
      <c r="T219" s="436"/>
      <c r="U219" s="436"/>
      <c r="V219" s="436"/>
      <c r="W219" s="436"/>
      <c r="X219" s="436"/>
      <c r="Y219" s="436"/>
      <c r="Z219" s="436"/>
      <c r="AA219" s="436"/>
      <c r="AB219" s="436"/>
      <c r="AC219" s="436"/>
      <c r="AD219" s="436"/>
      <c r="AE219" s="436"/>
    </row>
    <row r="220" ht="15.75" customHeight="1">
      <c r="A220" s="437"/>
      <c r="B220" s="438"/>
      <c r="C220" s="437"/>
      <c r="D220" s="437"/>
      <c r="E220" s="436"/>
      <c r="F220" s="436"/>
      <c r="G220" s="436"/>
      <c r="H220" s="436"/>
      <c r="I220" s="436"/>
      <c r="J220" s="436"/>
      <c r="K220" s="436"/>
      <c r="L220" s="436"/>
      <c r="M220" s="436"/>
      <c r="N220" s="436"/>
      <c r="O220" s="436"/>
      <c r="P220" s="436"/>
      <c r="Q220" s="436"/>
      <c r="R220" s="436"/>
      <c r="S220" s="436"/>
      <c r="T220" s="436"/>
      <c r="U220" s="436"/>
      <c r="V220" s="436"/>
      <c r="W220" s="436"/>
      <c r="X220" s="436"/>
      <c r="Y220" s="436"/>
      <c r="Z220" s="436"/>
      <c r="AA220" s="436"/>
      <c r="AB220" s="436"/>
      <c r="AC220" s="436"/>
      <c r="AD220" s="436"/>
      <c r="AE220" s="436"/>
    </row>
    <row r="221" ht="15.75" customHeight="1">
      <c r="A221" s="437"/>
      <c r="B221" s="438"/>
      <c r="C221" s="437"/>
      <c r="D221" s="437"/>
      <c r="E221" s="436"/>
      <c r="F221" s="436"/>
      <c r="G221" s="436"/>
      <c r="H221" s="436"/>
      <c r="I221" s="436"/>
      <c r="J221" s="436"/>
      <c r="K221" s="436"/>
      <c r="L221" s="436"/>
      <c r="M221" s="436"/>
      <c r="N221" s="436"/>
      <c r="O221" s="436"/>
      <c r="P221" s="436"/>
      <c r="Q221" s="436"/>
      <c r="R221" s="436"/>
      <c r="S221" s="436"/>
      <c r="T221" s="436"/>
      <c r="U221" s="436"/>
      <c r="V221" s="436"/>
      <c r="W221" s="436"/>
      <c r="X221" s="436"/>
      <c r="Y221" s="436"/>
      <c r="Z221" s="436"/>
      <c r="AA221" s="436"/>
      <c r="AB221" s="436"/>
      <c r="AC221" s="436"/>
      <c r="AD221" s="436"/>
      <c r="AE221" s="436"/>
    </row>
    <row r="222" ht="15.75" customHeight="1">
      <c r="A222" s="437"/>
      <c r="B222" s="438"/>
      <c r="C222" s="437"/>
      <c r="D222" s="437"/>
      <c r="E222" s="436"/>
      <c r="F222" s="436"/>
      <c r="G222" s="436"/>
      <c r="H222" s="436"/>
      <c r="I222" s="436"/>
      <c r="J222" s="436"/>
      <c r="K222" s="436"/>
      <c r="L222" s="436"/>
      <c r="M222" s="436"/>
      <c r="N222" s="436"/>
      <c r="O222" s="436"/>
      <c r="P222" s="436"/>
      <c r="Q222" s="436"/>
      <c r="R222" s="436"/>
      <c r="S222" s="436"/>
      <c r="T222" s="436"/>
      <c r="U222" s="436"/>
      <c r="V222" s="436"/>
      <c r="W222" s="436"/>
      <c r="X222" s="436"/>
      <c r="Y222" s="436"/>
      <c r="Z222" s="436"/>
      <c r="AA222" s="436"/>
      <c r="AB222" s="436"/>
      <c r="AC222" s="436"/>
      <c r="AD222" s="436"/>
      <c r="AE222" s="436"/>
    </row>
    <row r="223" ht="15.75" customHeight="1">
      <c r="A223" s="437"/>
      <c r="B223" s="438"/>
      <c r="C223" s="437"/>
      <c r="D223" s="437"/>
      <c r="E223" s="436"/>
      <c r="F223" s="436"/>
      <c r="G223" s="436"/>
      <c r="H223" s="436"/>
      <c r="I223" s="436"/>
      <c r="J223" s="436"/>
      <c r="K223" s="436"/>
      <c r="L223" s="436"/>
      <c r="M223" s="436"/>
      <c r="N223" s="436"/>
      <c r="O223" s="436"/>
      <c r="P223" s="436"/>
      <c r="Q223" s="436"/>
      <c r="R223" s="436"/>
      <c r="S223" s="436"/>
      <c r="T223" s="436"/>
      <c r="U223" s="436"/>
      <c r="V223" s="436"/>
      <c r="W223" s="436"/>
      <c r="X223" s="436"/>
      <c r="Y223" s="436"/>
      <c r="Z223" s="436"/>
      <c r="AA223" s="436"/>
      <c r="AB223" s="436"/>
      <c r="AC223" s="436"/>
      <c r="AD223" s="436"/>
      <c r="AE223" s="436"/>
    </row>
    <row r="224" ht="15.75" customHeight="1">
      <c r="A224" s="437"/>
      <c r="B224" s="438"/>
      <c r="C224" s="437"/>
      <c r="D224" s="437"/>
      <c r="E224" s="436"/>
      <c r="F224" s="436"/>
      <c r="G224" s="436"/>
      <c r="H224" s="436"/>
      <c r="I224" s="436"/>
      <c r="J224" s="436"/>
      <c r="K224" s="436"/>
      <c r="L224" s="436"/>
      <c r="M224" s="436"/>
      <c r="N224" s="436"/>
      <c r="O224" s="436"/>
      <c r="P224" s="436"/>
      <c r="Q224" s="436"/>
      <c r="R224" s="436"/>
      <c r="S224" s="436"/>
      <c r="T224" s="436"/>
      <c r="U224" s="436"/>
      <c r="V224" s="436"/>
      <c r="W224" s="436"/>
      <c r="X224" s="436"/>
      <c r="Y224" s="436"/>
      <c r="Z224" s="436"/>
      <c r="AA224" s="436"/>
      <c r="AB224" s="436"/>
      <c r="AC224" s="436"/>
      <c r="AD224" s="436"/>
      <c r="AE224" s="436"/>
    </row>
    <row r="225" ht="15.75" customHeight="1">
      <c r="A225" s="437"/>
      <c r="B225" s="438"/>
      <c r="C225" s="437"/>
      <c r="D225" s="437"/>
      <c r="E225" s="436"/>
      <c r="F225" s="436"/>
      <c r="G225" s="436"/>
      <c r="H225" s="436"/>
      <c r="I225" s="436"/>
      <c r="J225" s="436"/>
      <c r="K225" s="436"/>
      <c r="L225" s="436"/>
      <c r="M225" s="436"/>
      <c r="N225" s="436"/>
      <c r="O225" s="436"/>
      <c r="P225" s="436"/>
      <c r="Q225" s="436"/>
      <c r="R225" s="436"/>
      <c r="S225" s="436"/>
      <c r="T225" s="436"/>
      <c r="U225" s="436"/>
      <c r="V225" s="436"/>
      <c r="W225" s="436"/>
      <c r="X225" s="436"/>
      <c r="Y225" s="436"/>
      <c r="Z225" s="436"/>
      <c r="AA225" s="436"/>
      <c r="AB225" s="436"/>
      <c r="AC225" s="436"/>
      <c r="AD225" s="436"/>
      <c r="AE225" s="436"/>
    </row>
    <row r="226" ht="15.75" customHeight="1">
      <c r="A226" s="437"/>
      <c r="B226" s="438"/>
      <c r="C226" s="437"/>
      <c r="D226" s="437"/>
      <c r="E226" s="436"/>
      <c r="F226" s="436"/>
      <c r="G226" s="436"/>
      <c r="H226" s="436"/>
      <c r="I226" s="436"/>
      <c r="J226" s="436"/>
      <c r="K226" s="436"/>
      <c r="L226" s="436"/>
      <c r="M226" s="436"/>
      <c r="N226" s="436"/>
      <c r="O226" s="436"/>
      <c r="P226" s="436"/>
      <c r="Q226" s="436"/>
      <c r="R226" s="436"/>
      <c r="S226" s="436"/>
      <c r="T226" s="436"/>
      <c r="U226" s="436"/>
      <c r="V226" s="436"/>
      <c r="W226" s="436"/>
      <c r="X226" s="436"/>
      <c r="Y226" s="436"/>
      <c r="Z226" s="436"/>
      <c r="AA226" s="436"/>
      <c r="AB226" s="436"/>
      <c r="AC226" s="436"/>
      <c r="AD226" s="436"/>
      <c r="AE226" s="436"/>
    </row>
    <row r="227" ht="15.75" customHeight="1">
      <c r="A227" s="437"/>
      <c r="B227" s="438"/>
      <c r="C227" s="437"/>
      <c r="D227" s="437"/>
      <c r="E227" s="436"/>
      <c r="F227" s="436"/>
      <c r="G227" s="436"/>
      <c r="H227" s="436"/>
      <c r="I227" s="436"/>
      <c r="J227" s="436"/>
      <c r="K227" s="436"/>
      <c r="L227" s="436"/>
      <c r="M227" s="436"/>
      <c r="N227" s="436"/>
      <c r="O227" s="436"/>
      <c r="P227" s="436"/>
      <c r="Q227" s="436"/>
      <c r="R227" s="436"/>
      <c r="S227" s="436"/>
      <c r="T227" s="436"/>
      <c r="U227" s="436"/>
      <c r="V227" s="436"/>
      <c r="W227" s="436"/>
      <c r="X227" s="436"/>
      <c r="Y227" s="436"/>
      <c r="Z227" s="436"/>
      <c r="AA227" s="436"/>
      <c r="AB227" s="436"/>
      <c r="AC227" s="436"/>
      <c r="AD227" s="436"/>
      <c r="AE227" s="436"/>
    </row>
    <row r="228" ht="15.75" customHeight="1">
      <c r="A228" s="437"/>
      <c r="B228" s="438"/>
      <c r="C228" s="437"/>
      <c r="D228" s="437"/>
      <c r="E228" s="436"/>
      <c r="F228" s="436"/>
      <c r="G228" s="436"/>
      <c r="H228" s="436"/>
      <c r="I228" s="436"/>
      <c r="J228" s="436"/>
      <c r="K228" s="436"/>
      <c r="L228" s="436"/>
      <c r="M228" s="436"/>
      <c r="N228" s="436"/>
      <c r="O228" s="436"/>
      <c r="P228" s="436"/>
      <c r="Q228" s="436"/>
      <c r="R228" s="436"/>
      <c r="S228" s="436"/>
      <c r="T228" s="436"/>
      <c r="U228" s="436"/>
      <c r="V228" s="436"/>
      <c r="W228" s="436"/>
      <c r="X228" s="436"/>
      <c r="Y228" s="436"/>
      <c r="Z228" s="436"/>
      <c r="AA228" s="436"/>
      <c r="AB228" s="436"/>
      <c r="AC228" s="436"/>
      <c r="AD228" s="436"/>
      <c r="AE228" s="436"/>
    </row>
    <row r="229" ht="15.75" customHeight="1">
      <c r="A229" s="437"/>
      <c r="B229" s="438"/>
      <c r="C229" s="437"/>
      <c r="D229" s="437"/>
      <c r="E229" s="436"/>
      <c r="F229" s="436"/>
      <c r="G229" s="436"/>
      <c r="H229" s="436"/>
      <c r="I229" s="436"/>
      <c r="J229" s="436"/>
      <c r="K229" s="436"/>
      <c r="L229" s="436"/>
      <c r="M229" s="436"/>
      <c r="N229" s="436"/>
      <c r="O229" s="436"/>
      <c r="P229" s="436"/>
      <c r="Q229" s="436"/>
      <c r="R229" s="436"/>
      <c r="S229" s="436"/>
      <c r="T229" s="436"/>
      <c r="U229" s="436"/>
      <c r="V229" s="436"/>
      <c r="W229" s="436"/>
      <c r="X229" s="436"/>
      <c r="Y229" s="436"/>
      <c r="Z229" s="436"/>
      <c r="AA229" s="436"/>
      <c r="AB229" s="436"/>
      <c r="AC229" s="436"/>
      <c r="AD229" s="436"/>
      <c r="AE229" s="436"/>
    </row>
    <row r="230" ht="15.75" customHeight="1">
      <c r="A230" s="437"/>
      <c r="B230" s="438"/>
      <c r="C230" s="437"/>
      <c r="D230" s="437"/>
      <c r="E230" s="436"/>
      <c r="F230" s="436"/>
      <c r="G230" s="436"/>
      <c r="H230" s="436"/>
      <c r="I230" s="436"/>
      <c r="J230" s="436"/>
      <c r="K230" s="436"/>
      <c r="L230" s="436"/>
      <c r="M230" s="436"/>
      <c r="N230" s="436"/>
      <c r="O230" s="436"/>
      <c r="P230" s="436"/>
      <c r="Q230" s="436"/>
      <c r="R230" s="436"/>
      <c r="S230" s="436"/>
      <c r="T230" s="436"/>
      <c r="U230" s="436"/>
      <c r="V230" s="436"/>
      <c r="W230" s="436"/>
      <c r="X230" s="436"/>
      <c r="Y230" s="436"/>
      <c r="Z230" s="436"/>
      <c r="AA230" s="436"/>
      <c r="AB230" s="436"/>
      <c r="AC230" s="436"/>
      <c r="AD230" s="436"/>
      <c r="AE230" s="436"/>
    </row>
    <row r="231" ht="15.75" customHeight="1">
      <c r="A231" s="437"/>
      <c r="B231" s="438"/>
      <c r="C231" s="437"/>
      <c r="D231" s="437"/>
      <c r="E231" s="436"/>
      <c r="F231" s="436"/>
      <c r="G231" s="436"/>
      <c r="H231" s="436"/>
      <c r="I231" s="436"/>
      <c r="J231" s="436"/>
      <c r="K231" s="436"/>
      <c r="L231" s="436"/>
      <c r="M231" s="436"/>
      <c r="N231" s="436"/>
      <c r="O231" s="436"/>
      <c r="P231" s="436"/>
      <c r="Q231" s="436"/>
      <c r="R231" s="436"/>
      <c r="S231" s="436"/>
      <c r="T231" s="436"/>
      <c r="U231" s="436"/>
      <c r="V231" s="436"/>
      <c r="W231" s="436"/>
      <c r="X231" s="436"/>
      <c r="Y231" s="436"/>
      <c r="Z231" s="436"/>
      <c r="AA231" s="436"/>
      <c r="AB231" s="436"/>
      <c r="AC231" s="436"/>
      <c r="AD231" s="436"/>
      <c r="AE231" s="436"/>
    </row>
    <row r="232" ht="15.75" customHeight="1">
      <c r="A232" s="437"/>
      <c r="B232" s="438"/>
      <c r="C232" s="437"/>
      <c r="D232" s="437"/>
      <c r="E232" s="436"/>
      <c r="F232" s="436"/>
      <c r="G232" s="436"/>
      <c r="H232" s="436"/>
      <c r="I232" s="436"/>
      <c r="J232" s="436"/>
      <c r="K232" s="436"/>
      <c r="L232" s="436"/>
      <c r="M232" s="436"/>
      <c r="N232" s="436"/>
      <c r="O232" s="436"/>
      <c r="P232" s="436"/>
      <c r="Q232" s="436"/>
      <c r="R232" s="436"/>
      <c r="S232" s="436"/>
      <c r="T232" s="436"/>
      <c r="U232" s="436"/>
      <c r="V232" s="436"/>
      <c r="W232" s="436"/>
      <c r="X232" s="436"/>
      <c r="Y232" s="436"/>
      <c r="Z232" s="436"/>
      <c r="AA232" s="436"/>
      <c r="AB232" s="436"/>
      <c r="AC232" s="436"/>
      <c r="AD232" s="436"/>
      <c r="AE232" s="436"/>
    </row>
    <row r="233" ht="15.75" customHeight="1">
      <c r="A233" s="437"/>
      <c r="B233" s="438"/>
      <c r="C233" s="437"/>
      <c r="D233" s="437"/>
      <c r="E233" s="436"/>
      <c r="F233" s="436"/>
      <c r="G233" s="436"/>
      <c r="H233" s="436"/>
      <c r="I233" s="436"/>
      <c r="J233" s="436"/>
      <c r="K233" s="436"/>
      <c r="L233" s="436"/>
      <c r="M233" s="436"/>
      <c r="N233" s="436"/>
      <c r="O233" s="436"/>
      <c r="P233" s="436"/>
      <c r="Q233" s="436"/>
      <c r="R233" s="436"/>
      <c r="S233" s="436"/>
      <c r="T233" s="436"/>
      <c r="U233" s="436"/>
      <c r="V233" s="436"/>
      <c r="W233" s="436"/>
      <c r="X233" s="436"/>
      <c r="Y233" s="436"/>
      <c r="Z233" s="436"/>
      <c r="AA233" s="436"/>
      <c r="AB233" s="436"/>
      <c r="AC233" s="436"/>
      <c r="AD233" s="436"/>
      <c r="AE233" s="436"/>
    </row>
    <row r="234" ht="15.75" customHeight="1">
      <c r="A234" s="437"/>
      <c r="B234" s="438"/>
      <c r="C234" s="437"/>
      <c r="D234" s="437"/>
      <c r="E234" s="436"/>
      <c r="F234" s="436"/>
      <c r="G234" s="436"/>
      <c r="H234" s="436"/>
      <c r="I234" s="436"/>
      <c r="J234" s="436"/>
      <c r="K234" s="436"/>
      <c r="L234" s="436"/>
      <c r="M234" s="436"/>
      <c r="N234" s="436"/>
      <c r="O234" s="436"/>
      <c r="P234" s="436"/>
      <c r="Q234" s="436"/>
      <c r="R234" s="436"/>
      <c r="S234" s="436"/>
      <c r="T234" s="436"/>
      <c r="U234" s="436"/>
      <c r="V234" s="436"/>
      <c r="W234" s="436"/>
      <c r="X234" s="436"/>
      <c r="Y234" s="436"/>
      <c r="Z234" s="436"/>
      <c r="AA234" s="436"/>
      <c r="AB234" s="436"/>
      <c r="AC234" s="436"/>
      <c r="AD234" s="436"/>
      <c r="AE234" s="436"/>
    </row>
    <row r="235" ht="15.75" customHeight="1">
      <c r="A235" s="437"/>
      <c r="B235" s="438"/>
      <c r="C235" s="437"/>
      <c r="D235" s="437"/>
      <c r="E235" s="436"/>
      <c r="F235" s="436"/>
      <c r="G235" s="436"/>
      <c r="H235" s="436"/>
      <c r="I235" s="436"/>
      <c r="J235" s="436"/>
      <c r="K235" s="436"/>
      <c r="L235" s="436"/>
      <c r="M235" s="436"/>
      <c r="N235" s="436"/>
      <c r="O235" s="436"/>
      <c r="P235" s="436"/>
      <c r="Q235" s="436"/>
      <c r="R235" s="436"/>
      <c r="S235" s="436"/>
      <c r="T235" s="436"/>
      <c r="U235" s="436"/>
      <c r="V235" s="436"/>
      <c r="W235" s="436"/>
      <c r="X235" s="436"/>
      <c r="Y235" s="436"/>
      <c r="Z235" s="436"/>
      <c r="AA235" s="436"/>
      <c r="AB235" s="436"/>
      <c r="AC235" s="436"/>
      <c r="AD235" s="436"/>
      <c r="AE235" s="436"/>
    </row>
    <row r="236" ht="15.75" customHeight="1">
      <c r="A236" s="437"/>
      <c r="B236" s="438"/>
      <c r="C236" s="437"/>
      <c r="D236" s="437"/>
      <c r="E236" s="436"/>
      <c r="F236" s="436"/>
      <c r="G236" s="436"/>
      <c r="H236" s="436"/>
      <c r="I236" s="436"/>
      <c r="J236" s="436"/>
      <c r="K236" s="436"/>
      <c r="L236" s="436"/>
      <c r="M236" s="436"/>
      <c r="N236" s="436"/>
      <c r="O236" s="436"/>
      <c r="P236" s="436"/>
      <c r="Q236" s="436"/>
      <c r="R236" s="436"/>
      <c r="S236" s="436"/>
      <c r="T236" s="436"/>
      <c r="U236" s="436"/>
      <c r="V236" s="436"/>
      <c r="W236" s="436"/>
      <c r="X236" s="436"/>
      <c r="Y236" s="436"/>
      <c r="Z236" s="436"/>
      <c r="AA236" s="436"/>
      <c r="AB236" s="436"/>
      <c r="AC236" s="436"/>
      <c r="AD236" s="436"/>
      <c r="AE236" s="436"/>
    </row>
    <row r="237" ht="15.75" customHeight="1">
      <c r="A237" s="437"/>
      <c r="B237" s="438"/>
      <c r="C237" s="437"/>
      <c r="D237" s="437"/>
      <c r="E237" s="436"/>
      <c r="F237" s="436"/>
      <c r="G237" s="436"/>
      <c r="H237" s="436"/>
      <c r="I237" s="436"/>
      <c r="J237" s="436"/>
      <c r="K237" s="436"/>
      <c r="L237" s="436"/>
      <c r="M237" s="436"/>
      <c r="N237" s="436"/>
      <c r="O237" s="436"/>
      <c r="P237" s="436"/>
      <c r="Q237" s="436"/>
      <c r="R237" s="436"/>
      <c r="S237" s="436"/>
      <c r="T237" s="436"/>
      <c r="U237" s="436"/>
      <c r="V237" s="436"/>
      <c r="W237" s="436"/>
      <c r="X237" s="436"/>
      <c r="Y237" s="436"/>
      <c r="Z237" s="436"/>
      <c r="AA237" s="436"/>
      <c r="AB237" s="436"/>
      <c r="AC237" s="436"/>
      <c r="AD237" s="436"/>
      <c r="AE237" s="436"/>
    </row>
    <row r="238" ht="15.75" customHeight="1">
      <c r="A238" s="437"/>
      <c r="B238" s="438"/>
      <c r="C238" s="437"/>
      <c r="D238" s="437"/>
      <c r="E238" s="436"/>
      <c r="F238" s="436"/>
      <c r="G238" s="436"/>
      <c r="H238" s="436"/>
      <c r="I238" s="436"/>
      <c r="J238" s="436"/>
      <c r="K238" s="436"/>
      <c r="L238" s="436"/>
      <c r="M238" s="436"/>
      <c r="N238" s="436"/>
      <c r="O238" s="436"/>
      <c r="P238" s="436"/>
      <c r="Q238" s="436"/>
      <c r="R238" s="436"/>
      <c r="S238" s="436"/>
      <c r="T238" s="436"/>
      <c r="U238" s="436"/>
      <c r="V238" s="436"/>
      <c r="W238" s="436"/>
      <c r="X238" s="436"/>
      <c r="Y238" s="436"/>
      <c r="Z238" s="436"/>
      <c r="AA238" s="436"/>
      <c r="AB238" s="436"/>
      <c r="AC238" s="436"/>
      <c r="AD238" s="436"/>
      <c r="AE238" s="436"/>
    </row>
    <row r="239" ht="15.75" customHeight="1">
      <c r="A239" s="437"/>
      <c r="B239" s="438"/>
      <c r="C239" s="437"/>
      <c r="D239" s="437"/>
      <c r="E239" s="436"/>
      <c r="F239" s="436"/>
      <c r="G239" s="436"/>
      <c r="H239" s="436"/>
      <c r="I239" s="436"/>
      <c r="J239" s="436"/>
      <c r="K239" s="436"/>
      <c r="L239" s="436"/>
      <c r="M239" s="436"/>
      <c r="N239" s="436"/>
      <c r="O239" s="436"/>
      <c r="P239" s="436"/>
      <c r="Q239" s="436"/>
      <c r="R239" s="436"/>
      <c r="S239" s="436"/>
      <c r="T239" s="436"/>
      <c r="U239" s="436"/>
      <c r="V239" s="436"/>
      <c r="W239" s="436"/>
      <c r="X239" s="436"/>
      <c r="Y239" s="436"/>
      <c r="Z239" s="436"/>
      <c r="AA239" s="436"/>
      <c r="AB239" s="436"/>
      <c r="AC239" s="436"/>
      <c r="AD239" s="436"/>
      <c r="AE239" s="436"/>
    </row>
    <row r="240" ht="15.75" customHeight="1">
      <c r="A240" s="437"/>
      <c r="B240" s="438"/>
      <c r="C240" s="437"/>
      <c r="D240" s="437"/>
      <c r="E240" s="436"/>
      <c r="F240" s="436"/>
      <c r="G240" s="436"/>
      <c r="H240" s="436"/>
      <c r="I240" s="436"/>
      <c r="J240" s="436"/>
      <c r="K240" s="436"/>
      <c r="L240" s="436"/>
      <c r="M240" s="436"/>
      <c r="N240" s="436"/>
      <c r="O240" s="436"/>
      <c r="P240" s="436"/>
      <c r="Q240" s="436"/>
      <c r="R240" s="436"/>
      <c r="S240" s="436"/>
      <c r="T240" s="436"/>
      <c r="U240" s="436"/>
      <c r="V240" s="436"/>
      <c r="W240" s="436"/>
      <c r="X240" s="436"/>
      <c r="Y240" s="436"/>
      <c r="Z240" s="436"/>
      <c r="AA240" s="436"/>
      <c r="AB240" s="436"/>
      <c r="AC240" s="436"/>
      <c r="AD240" s="436"/>
      <c r="AE240" s="436"/>
    </row>
    <row r="241" ht="15.75" customHeight="1">
      <c r="A241" s="437"/>
      <c r="B241" s="438"/>
      <c r="C241" s="437"/>
      <c r="D241" s="437"/>
      <c r="E241" s="436"/>
      <c r="F241" s="436"/>
      <c r="G241" s="436"/>
      <c r="H241" s="436"/>
      <c r="I241" s="436"/>
      <c r="J241" s="436"/>
      <c r="K241" s="436"/>
      <c r="L241" s="436"/>
      <c r="M241" s="436"/>
      <c r="N241" s="436"/>
      <c r="O241" s="436"/>
      <c r="P241" s="436"/>
      <c r="Q241" s="436"/>
      <c r="R241" s="436"/>
      <c r="S241" s="436"/>
      <c r="T241" s="436"/>
      <c r="U241" s="436"/>
      <c r="V241" s="436"/>
      <c r="W241" s="436"/>
      <c r="X241" s="436"/>
      <c r="Y241" s="436"/>
      <c r="Z241" s="436"/>
      <c r="AA241" s="436"/>
      <c r="AB241" s="436"/>
      <c r="AC241" s="436"/>
      <c r="AD241" s="436"/>
      <c r="AE241" s="436"/>
    </row>
    <row r="242" ht="15.75" customHeight="1">
      <c r="A242" s="437"/>
      <c r="B242" s="438"/>
      <c r="C242" s="437"/>
      <c r="D242" s="437"/>
      <c r="E242" s="436"/>
      <c r="F242" s="436"/>
      <c r="G242" s="436"/>
      <c r="H242" s="436"/>
      <c r="I242" s="436"/>
      <c r="J242" s="436"/>
      <c r="K242" s="436"/>
      <c r="L242" s="436"/>
      <c r="M242" s="436"/>
      <c r="N242" s="436"/>
      <c r="O242" s="436"/>
      <c r="P242" s="436"/>
      <c r="Q242" s="436"/>
      <c r="R242" s="436"/>
      <c r="S242" s="436"/>
      <c r="T242" s="436"/>
      <c r="U242" s="436"/>
      <c r="V242" s="436"/>
      <c r="W242" s="436"/>
      <c r="X242" s="436"/>
      <c r="Y242" s="436"/>
      <c r="Z242" s="436"/>
      <c r="AA242" s="436"/>
      <c r="AB242" s="436"/>
      <c r="AC242" s="436"/>
      <c r="AD242" s="436"/>
      <c r="AE242" s="436"/>
    </row>
    <row r="243" ht="15.75" customHeight="1">
      <c r="A243" s="437"/>
      <c r="B243" s="438"/>
      <c r="C243" s="437"/>
      <c r="D243" s="437"/>
      <c r="E243" s="436"/>
      <c r="F243" s="436"/>
      <c r="G243" s="436"/>
      <c r="H243" s="436"/>
      <c r="I243" s="436"/>
      <c r="J243" s="436"/>
      <c r="K243" s="436"/>
      <c r="L243" s="436"/>
      <c r="M243" s="436"/>
      <c r="N243" s="436"/>
      <c r="O243" s="436"/>
      <c r="P243" s="436"/>
      <c r="Q243" s="436"/>
      <c r="R243" s="436"/>
      <c r="S243" s="436"/>
      <c r="T243" s="436"/>
      <c r="U243" s="436"/>
      <c r="V243" s="436"/>
      <c r="W243" s="436"/>
      <c r="X243" s="436"/>
      <c r="Y243" s="436"/>
      <c r="Z243" s="436"/>
      <c r="AA243" s="436"/>
      <c r="AB243" s="436"/>
      <c r="AC243" s="436"/>
      <c r="AD243" s="436"/>
      <c r="AE243" s="436"/>
    </row>
    <row r="244" ht="15.75" customHeight="1">
      <c r="A244" s="437"/>
      <c r="B244" s="438"/>
      <c r="C244" s="437"/>
      <c r="D244" s="437"/>
      <c r="E244" s="436"/>
      <c r="F244" s="436"/>
      <c r="G244" s="436"/>
      <c r="H244" s="436"/>
      <c r="I244" s="436"/>
      <c r="J244" s="436"/>
      <c r="K244" s="436"/>
      <c r="L244" s="436"/>
      <c r="M244" s="436"/>
      <c r="N244" s="436"/>
      <c r="O244" s="436"/>
      <c r="P244" s="436"/>
      <c r="Q244" s="436"/>
      <c r="R244" s="436"/>
      <c r="S244" s="436"/>
      <c r="T244" s="436"/>
      <c r="U244" s="436"/>
      <c r="V244" s="436"/>
      <c r="W244" s="436"/>
      <c r="X244" s="436"/>
      <c r="Y244" s="436"/>
      <c r="Z244" s="436"/>
      <c r="AA244" s="436"/>
      <c r="AB244" s="436"/>
      <c r="AC244" s="436"/>
      <c r="AD244" s="436"/>
      <c r="AE244" s="436"/>
    </row>
    <row r="245" ht="15.75" customHeight="1">
      <c r="A245" s="437"/>
      <c r="B245" s="438"/>
      <c r="C245" s="437"/>
      <c r="D245" s="437"/>
      <c r="E245" s="436"/>
      <c r="F245" s="436"/>
      <c r="G245" s="436"/>
      <c r="H245" s="436"/>
      <c r="I245" s="436"/>
      <c r="J245" s="436"/>
      <c r="K245" s="436"/>
      <c r="L245" s="436"/>
      <c r="M245" s="436"/>
      <c r="N245" s="436"/>
      <c r="O245" s="436"/>
      <c r="P245" s="436"/>
      <c r="Q245" s="436"/>
      <c r="R245" s="436"/>
      <c r="S245" s="436"/>
      <c r="T245" s="436"/>
      <c r="U245" s="436"/>
      <c r="V245" s="436"/>
      <c r="W245" s="436"/>
      <c r="X245" s="436"/>
      <c r="Y245" s="436"/>
      <c r="Z245" s="436"/>
      <c r="AA245" s="436"/>
      <c r="AB245" s="436"/>
      <c r="AC245" s="436"/>
      <c r="AD245" s="436"/>
      <c r="AE245" s="436"/>
    </row>
    <row r="246" ht="15.75" customHeight="1">
      <c r="A246" s="437"/>
      <c r="B246" s="438"/>
      <c r="C246" s="437"/>
      <c r="D246" s="437"/>
      <c r="E246" s="436"/>
      <c r="F246" s="436"/>
      <c r="G246" s="436"/>
      <c r="H246" s="436"/>
      <c r="I246" s="436"/>
      <c r="J246" s="436"/>
      <c r="K246" s="436"/>
      <c r="L246" s="436"/>
      <c r="M246" s="436"/>
      <c r="N246" s="436"/>
      <c r="O246" s="436"/>
      <c r="P246" s="436"/>
      <c r="Q246" s="436"/>
      <c r="R246" s="436"/>
      <c r="S246" s="436"/>
      <c r="T246" s="436"/>
      <c r="U246" s="436"/>
      <c r="V246" s="436"/>
      <c r="W246" s="436"/>
      <c r="X246" s="436"/>
      <c r="Y246" s="436"/>
      <c r="Z246" s="436"/>
      <c r="AA246" s="436"/>
      <c r="AB246" s="436"/>
      <c r="AC246" s="436"/>
      <c r="AD246" s="436"/>
      <c r="AE246" s="436"/>
    </row>
    <row r="247" ht="15.75" customHeight="1">
      <c r="A247" s="437"/>
      <c r="B247" s="438"/>
      <c r="C247" s="437"/>
      <c r="D247" s="437"/>
      <c r="E247" s="436"/>
      <c r="F247" s="436"/>
      <c r="G247" s="436"/>
      <c r="H247" s="436"/>
      <c r="I247" s="436"/>
      <c r="J247" s="436"/>
      <c r="K247" s="436"/>
      <c r="L247" s="436"/>
      <c r="M247" s="436"/>
      <c r="N247" s="436"/>
      <c r="O247" s="436"/>
      <c r="P247" s="436"/>
      <c r="Q247" s="436"/>
      <c r="R247" s="436"/>
      <c r="S247" s="436"/>
      <c r="T247" s="436"/>
      <c r="U247" s="436"/>
      <c r="V247" s="436"/>
      <c r="W247" s="436"/>
      <c r="X247" s="436"/>
      <c r="Y247" s="436"/>
      <c r="Z247" s="436"/>
      <c r="AA247" s="436"/>
      <c r="AB247" s="436"/>
      <c r="AC247" s="436"/>
      <c r="AD247" s="436"/>
      <c r="AE247" s="436"/>
    </row>
    <row r="248" ht="15.75" customHeight="1">
      <c r="A248" s="437"/>
      <c r="B248" s="438"/>
      <c r="C248" s="437"/>
      <c r="D248" s="437"/>
      <c r="E248" s="436"/>
      <c r="F248" s="436"/>
      <c r="G248" s="436"/>
      <c r="H248" s="436"/>
      <c r="I248" s="436"/>
      <c r="J248" s="436"/>
      <c r="K248" s="436"/>
      <c r="L248" s="436"/>
      <c r="M248" s="436"/>
      <c r="N248" s="436"/>
      <c r="O248" s="436"/>
      <c r="P248" s="436"/>
      <c r="Q248" s="436"/>
      <c r="R248" s="436"/>
      <c r="S248" s="436"/>
      <c r="T248" s="436"/>
      <c r="U248" s="436"/>
      <c r="V248" s="436"/>
      <c r="W248" s="436"/>
      <c r="X248" s="436"/>
      <c r="Y248" s="436"/>
      <c r="Z248" s="436"/>
      <c r="AA248" s="436"/>
      <c r="AB248" s="436"/>
      <c r="AC248" s="436"/>
      <c r="AD248" s="436"/>
      <c r="AE248" s="436"/>
    </row>
    <row r="249" ht="15.75" customHeight="1">
      <c r="A249" s="437"/>
      <c r="B249" s="438"/>
      <c r="C249" s="437"/>
      <c r="D249" s="437"/>
      <c r="E249" s="436"/>
      <c r="F249" s="436"/>
      <c r="G249" s="436"/>
      <c r="H249" s="436"/>
      <c r="I249" s="436"/>
      <c r="J249" s="436"/>
      <c r="K249" s="436"/>
      <c r="L249" s="436"/>
      <c r="M249" s="436"/>
      <c r="N249" s="436"/>
      <c r="O249" s="436"/>
      <c r="P249" s="436"/>
      <c r="Q249" s="436"/>
      <c r="R249" s="436"/>
      <c r="S249" s="436"/>
      <c r="T249" s="436"/>
      <c r="U249" s="436"/>
      <c r="V249" s="436"/>
      <c r="W249" s="436"/>
      <c r="X249" s="436"/>
      <c r="Y249" s="436"/>
      <c r="Z249" s="436"/>
      <c r="AA249" s="436"/>
      <c r="AB249" s="436"/>
      <c r="AC249" s="436"/>
      <c r="AD249" s="436"/>
      <c r="AE249" s="436"/>
    </row>
    <row r="250" ht="15.75" customHeight="1">
      <c r="A250" s="437"/>
      <c r="B250" s="438"/>
      <c r="C250" s="437"/>
      <c r="D250" s="437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436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</row>
    <row r="251" ht="15.75" customHeight="1">
      <c r="A251" s="437"/>
      <c r="B251" s="438"/>
      <c r="C251" s="437"/>
      <c r="D251" s="437"/>
      <c r="E251" s="436"/>
      <c r="F251" s="436"/>
      <c r="G251" s="436"/>
      <c r="H251" s="436"/>
      <c r="I251" s="436"/>
      <c r="J251" s="436"/>
      <c r="K251" s="436"/>
      <c r="L251" s="436"/>
      <c r="M251" s="436"/>
      <c r="N251" s="436"/>
      <c r="O251" s="436"/>
      <c r="P251" s="436"/>
      <c r="Q251" s="436"/>
      <c r="R251" s="436"/>
      <c r="S251" s="436"/>
      <c r="T251" s="436"/>
      <c r="U251" s="436"/>
      <c r="V251" s="436"/>
      <c r="W251" s="436"/>
      <c r="X251" s="436"/>
      <c r="Y251" s="436"/>
      <c r="Z251" s="436"/>
      <c r="AA251" s="436"/>
      <c r="AB251" s="436"/>
      <c r="AC251" s="436"/>
      <c r="AD251" s="436"/>
      <c r="AE251" s="436"/>
    </row>
    <row r="252" ht="15.75" customHeight="1">
      <c r="A252" s="437"/>
      <c r="B252" s="438"/>
      <c r="C252" s="437"/>
      <c r="D252" s="437"/>
      <c r="E252" s="436"/>
      <c r="F252" s="436"/>
      <c r="G252" s="436"/>
      <c r="H252" s="436"/>
      <c r="I252" s="436"/>
      <c r="J252" s="436"/>
      <c r="K252" s="436"/>
      <c r="L252" s="436"/>
      <c r="M252" s="436"/>
      <c r="N252" s="436"/>
      <c r="O252" s="436"/>
      <c r="P252" s="436"/>
      <c r="Q252" s="436"/>
      <c r="R252" s="436"/>
      <c r="S252" s="436"/>
      <c r="T252" s="436"/>
      <c r="U252" s="436"/>
      <c r="V252" s="436"/>
      <c r="W252" s="436"/>
      <c r="X252" s="436"/>
      <c r="Y252" s="436"/>
      <c r="Z252" s="436"/>
      <c r="AA252" s="436"/>
      <c r="AB252" s="436"/>
      <c r="AC252" s="436"/>
      <c r="AD252" s="436"/>
      <c r="AE252" s="436"/>
    </row>
    <row r="253" ht="15.75" customHeight="1">
      <c r="A253" s="437"/>
      <c r="B253" s="438"/>
      <c r="C253" s="437"/>
      <c r="D253" s="437"/>
      <c r="E253" s="436"/>
      <c r="F253" s="436"/>
      <c r="G253" s="436"/>
      <c r="H253" s="436"/>
      <c r="I253" s="436"/>
      <c r="J253" s="436"/>
      <c r="K253" s="436"/>
      <c r="L253" s="436"/>
      <c r="M253" s="436"/>
      <c r="N253" s="436"/>
      <c r="O253" s="436"/>
      <c r="P253" s="436"/>
      <c r="Q253" s="436"/>
      <c r="R253" s="436"/>
      <c r="S253" s="436"/>
      <c r="T253" s="436"/>
      <c r="U253" s="436"/>
      <c r="V253" s="436"/>
      <c r="W253" s="436"/>
      <c r="X253" s="436"/>
      <c r="Y253" s="436"/>
      <c r="Z253" s="436"/>
      <c r="AA253" s="436"/>
      <c r="AB253" s="436"/>
      <c r="AC253" s="436"/>
      <c r="AD253" s="436"/>
      <c r="AE253" s="436"/>
    </row>
    <row r="254" ht="15.75" customHeight="1">
      <c r="A254" s="437"/>
      <c r="B254" s="438"/>
      <c r="C254" s="437"/>
      <c r="D254" s="437"/>
      <c r="E254" s="436"/>
      <c r="F254" s="436"/>
      <c r="G254" s="436"/>
      <c r="H254" s="436"/>
      <c r="I254" s="436"/>
      <c r="J254" s="436"/>
      <c r="K254" s="436"/>
      <c r="L254" s="436"/>
      <c r="M254" s="436"/>
      <c r="N254" s="436"/>
      <c r="O254" s="436"/>
      <c r="P254" s="436"/>
      <c r="Q254" s="436"/>
      <c r="R254" s="436"/>
      <c r="S254" s="436"/>
      <c r="T254" s="436"/>
      <c r="U254" s="436"/>
      <c r="V254" s="436"/>
      <c r="W254" s="436"/>
      <c r="X254" s="436"/>
      <c r="Y254" s="436"/>
      <c r="Z254" s="436"/>
      <c r="AA254" s="436"/>
      <c r="AB254" s="436"/>
      <c r="AC254" s="436"/>
      <c r="AD254" s="436"/>
      <c r="AE254" s="436"/>
    </row>
    <row r="255" ht="15.75" customHeight="1">
      <c r="A255" s="437"/>
      <c r="B255" s="438"/>
      <c r="C255" s="437"/>
      <c r="D255" s="437"/>
      <c r="E255" s="436"/>
      <c r="F255" s="436"/>
      <c r="G255" s="436"/>
      <c r="H255" s="436"/>
      <c r="I255" s="436"/>
      <c r="J255" s="436"/>
      <c r="K255" s="436"/>
      <c r="L255" s="436"/>
      <c r="M255" s="436"/>
      <c r="N255" s="436"/>
      <c r="O255" s="436"/>
      <c r="P255" s="436"/>
      <c r="Q255" s="436"/>
      <c r="R255" s="436"/>
      <c r="S255" s="436"/>
      <c r="T255" s="436"/>
      <c r="U255" s="436"/>
      <c r="V255" s="436"/>
      <c r="W255" s="436"/>
      <c r="X255" s="436"/>
      <c r="Y255" s="436"/>
      <c r="Z255" s="436"/>
      <c r="AA255" s="436"/>
      <c r="AB255" s="436"/>
      <c r="AC255" s="436"/>
      <c r="AD255" s="436"/>
      <c r="AE255" s="436"/>
    </row>
    <row r="256" ht="15.75" customHeight="1">
      <c r="A256" s="437"/>
      <c r="B256" s="438"/>
      <c r="C256" s="437"/>
      <c r="D256" s="437"/>
      <c r="E256" s="436"/>
      <c r="F256" s="436"/>
      <c r="G256" s="436"/>
      <c r="H256" s="436"/>
      <c r="I256" s="436"/>
      <c r="J256" s="436"/>
      <c r="K256" s="436"/>
      <c r="L256" s="436"/>
      <c r="M256" s="436"/>
      <c r="N256" s="436"/>
      <c r="O256" s="436"/>
      <c r="P256" s="436"/>
      <c r="Q256" s="436"/>
      <c r="R256" s="436"/>
      <c r="S256" s="436"/>
      <c r="T256" s="436"/>
      <c r="U256" s="436"/>
      <c r="V256" s="436"/>
      <c r="W256" s="436"/>
      <c r="X256" s="436"/>
      <c r="Y256" s="436"/>
      <c r="Z256" s="436"/>
      <c r="AA256" s="436"/>
      <c r="AB256" s="436"/>
      <c r="AC256" s="436"/>
      <c r="AD256" s="436"/>
      <c r="AE256" s="436"/>
    </row>
    <row r="257" ht="15.75" customHeight="1">
      <c r="A257" s="437"/>
      <c r="B257" s="438"/>
      <c r="C257" s="437"/>
      <c r="D257" s="437"/>
      <c r="E257" s="436"/>
      <c r="F257" s="436"/>
      <c r="G257" s="436"/>
      <c r="H257" s="436"/>
      <c r="I257" s="436"/>
      <c r="J257" s="436"/>
      <c r="K257" s="436"/>
      <c r="L257" s="436"/>
      <c r="M257" s="436"/>
      <c r="N257" s="436"/>
      <c r="O257" s="436"/>
      <c r="P257" s="436"/>
      <c r="Q257" s="436"/>
      <c r="R257" s="436"/>
      <c r="S257" s="436"/>
      <c r="T257" s="436"/>
      <c r="U257" s="436"/>
      <c r="V257" s="436"/>
      <c r="W257" s="436"/>
      <c r="X257" s="436"/>
      <c r="Y257" s="436"/>
      <c r="Z257" s="436"/>
      <c r="AA257" s="436"/>
      <c r="AB257" s="436"/>
      <c r="AC257" s="436"/>
      <c r="AD257" s="436"/>
      <c r="AE257" s="436"/>
    </row>
    <row r="258" ht="15.75" customHeight="1">
      <c r="A258" s="437"/>
      <c r="B258" s="438"/>
      <c r="C258" s="437"/>
      <c r="D258" s="437"/>
      <c r="E258" s="436"/>
      <c r="F258" s="436"/>
      <c r="G258" s="436"/>
      <c r="H258" s="436"/>
      <c r="I258" s="436"/>
      <c r="J258" s="436"/>
      <c r="K258" s="436"/>
      <c r="L258" s="436"/>
      <c r="M258" s="436"/>
      <c r="N258" s="436"/>
      <c r="O258" s="436"/>
      <c r="P258" s="436"/>
      <c r="Q258" s="436"/>
      <c r="R258" s="436"/>
      <c r="S258" s="436"/>
      <c r="T258" s="436"/>
      <c r="U258" s="436"/>
      <c r="V258" s="436"/>
      <c r="W258" s="436"/>
      <c r="X258" s="436"/>
      <c r="Y258" s="436"/>
      <c r="Z258" s="436"/>
      <c r="AA258" s="436"/>
      <c r="AB258" s="436"/>
      <c r="AC258" s="436"/>
      <c r="AD258" s="436"/>
      <c r="AE258" s="436"/>
    </row>
    <row r="259" ht="15.75" customHeight="1">
      <c r="A259" s="437"/>
      <c r="B259" s="438"/>
      <c r="C259" s="437"/>
      <c r="D259" s="437"/>
      <c r="E259" s="436"/>
      <c r="F259" s="436"/>
      <c r="G259" s="436"/>
      <c r="H259" s="436"/>
      <c r="I259" s="436"/>
      <c r="J259" s="436"/>
      <c r="K259" s="436"/>
      <c r="L259" s="436"/>
      <c r="M259" s="436"/>
      <c r="N259" s="436"/>
      <c r="O259" s="436"/>
      <c r="P259" s="436"/>
      <c r="Q259" s="436"/>
      <c r="R259" s="436"/>
      <c r="S259" s="436"/>
      <c r="T259" s="436"/>
      <c r="U259" s="436"/>
      <c r="V259" s="436"/>
      <c r="W259" s="436"/>
      <c r="X259" s="436"/>
      <c r="Y259" s="436"/>
      <c r="Z259" s="436"/>
      <c r="AA259" s="436"/>
      <c r="AB259" s="436"/>
      <c r="AC259" s="436"/>
      <c r="AD259" s="436"/>
      <c r="AE259" s="436"/>
    </row>
    <row r="260" ht="15.75" customHeight="1">
      <c r="A260" s="437"/>
      <c r="B260" s="438"/>
      <c r="C260" s="437"/>
      <c r="D260" s="437"/>
      <c r="E260" s="436"/>
      <c r="F260" s="436"/>
      <c r="G260" s="436"/>
      <c r="H260" s="436"/>
      <c r="I260" s="436"/>
      <c r="J260" s="436"/>
      <c r="K260" s="436"/>
      <c r="L260" s="436"/>
      <c r="M260" s="436"/>
      <c r="N260" s="436"/>
      <c r="O260" s="436"/>
      <c r="P260" s="436"/>
      <c r="Q260" s="436"/>
      <c r="R260" s="436"/>
      <c r="S260" s="436"/>
      <c r="T260" s="436"/>
      <c r="U260" s="436"/>
      <c r="V260" s="436"/>
      <c r="W260" s="436"/>
      <c r="X260" s="436"/>
      <c r="Y260" s="436"/>
      <c r="Z260" s="436"/>
      <c r="AA260" s="436"/>
      <c r="AB260" s="436"/>
      <c r="AC260" s="436"/>
      <c r="AD260" s="436"/>
      <c r="AE260" s="436"/>
    </row>
    <row r="261" ht="15.75" customHeight="1">
      <c r="A261" s="437"/>
      <c r="B261" s="438"/>
      <c r="C261" s="437"/>
      <c r="D261" s="437"/>
      <c r="E261" s="436"/>
      <c r="F261" s="436"/>
      <c r="G261" s="436"/>
      <c r="H261" s="436"/>
      <c r="I261" s="436"/>
      <c r="J261" s="436"/>
      <c r="K261" s="436"/>
      <c r="L261" s="436"/>
      <c r="M261" s="436"/>
      <c r="N261" s="436"/>
      <c r="O261" s="436"/>
      <c r="P261" s="436"/>
      <c r="Q261" s="436"/>
      <c r="R261" s="436"/>
      <c r="S261" s="436"/>
      <c r="T261" s="436"/>
      <c r="U261" s="436"/>
      <c r="V261" s="436"/>
      <c r="W261" s="436"/>
      <c r="X261" s="436"/>
      <c r="Y261" s="436"/>
      <c r="Z261" s="436"/>
      <c r="AA261" s="436"/>
      <c r="AB261" s="436"/>
      <c r="AC261" s="436"/>
      <c r="AD261" s="436"/>
      <c r="AE261" s="436"/>
    </row>
    <row r="262" ht="15.75" customHeight="1">
      <c r="A262" s="437"/>
      <c r="B262" s="438"/>
      <c r="C262" s="437"/>
      <c r="D262" s="437"/>
      <c r="E262" s="436"/>
      <c r="F262" s="436"/>
      <c r="G262" s="436"/>
      <c r="H262" s="436"/>
      <c r="I262" s="436"/>
      <c r="J262" s="436"/>
      <c r="K262" s="436"/>
      <c r="L262" s="436"/>
      <c r="M262" s="436"/>
      <c r="N262" s="436"/>
      <c r="O262" s="436"/>
      <c r="P262" s="436"/>
      <c r="Q262" s="436"/>
      <c r="R262" s="436"/>
      <c r="S262" s="436"/>
      <c r="T262" s="436"/>
      <c r="U262" s="436"/>
      <c r="V262" s="436"/>
      <c r="W262" s="436"/>
      <c r="X262" s="436"/>
      <c r="Y262" s="436"/>
      <c r="Z262" s="436"/>
      <c r="AA262" s="436"/>
      <c r="AB262" s="436"/>
      <c r="AC262" s="436"/>
      <c r="AD262" s="436"/>
      <c r="AE262" s="436"/>
    </row>
    <row r="263" ht="15.75" customHeight="1">
      <c r="A263" s="437"/>
      <c r="B263" s="438"/>
      <c r="C263" s="437"/>
      <c r="D263" s="437"/>
      <c r="E263" s="436"/>
      <c r="F263" s="436"/>
      <c r="G263" s="436"/>
      <c r="H263" s="436"/>
      <c r="I263" s="436"/>
      <c r="J263" s="436"/>
      <c r="K263" s="436"/>
      <c r="L263" s="436"/>
      <c r="M263" s="436"/>
      <c r="N263" s="436"/>
      <c r="O263" s="436"/>
      <c r="P263" s="436"/>
      <c r="Q263" s="436"/>
      <c r="R263" s="436"/>
      <c r="S263" s="436"/>
      <c r="T263" s="436"/>
      <c r="U263" s="436"/>
      <c r="V263" s="436"/>
      <c r="W263" s="436"/>
      <c r="X263" s="436"/>
      <c r="Y263" s="436"/>
      <c r="Z263" s="436"/>
      <c r="AA263" s="436"/>
      <c r="AB263" s="436"/>
      <c r="AC263" s="436"/>
      <c r="AD263" s="436"/>
      <c r="AE263" s="436"/>
    </row>
    <row r="264" ht="15.75" customHeight="1">
      <c r="A264" s="437"/>
      <c r="B264" s="438"/>
      <c r="C264" s="437"/>
      <c r="D264" s="437"/>
      <c r="E264" s="436"/>
      <c r="F264" s="436"/>
      <c r="G264" s="436"/>
      <c r="H264" s="436"/>
      <c r="I264" s="436"/>
      <c r="J264" s="436"/>
      <c r="K264" s="436"/>
      <c r="L264" s="436"/>
      <c r="M264" s="436"/>
      <c r="N264" s="436"/>
      <c r="O264" s="436"/>
      <c r="P264" s="436"/>
      <c r="Q264" s="436"/>
      <c r="R264" s="436"/>
      <c r="S264" s="436"/>
      <c r="T264" s="436"/>
      <c r="U264" s="436"/>
      <c r="V264" s="436"/>
      <c r="W264" s="436"/>
      <c r="X264" s="436"/>
      <c r="Y264" s="436"/>
      <c r="Z264" s="436"/>
      <c r="AA264" s="436"/>
      <c r="AB264" s="436"/>
      <c r="AC264" s="436"/>
      <c r="AD264" s="436"/>
      <c r="AE264" s="436"/>
    </row>
    <row r="265" ht="15.75" customHeight="1">
      <c r="A265" s="437"/>
      <c r="B265" s="438"/>
      <c r="C265" s="437"/>
      <c r="D265" s="437"/>
      <c r="E265" s="436"/>
      <c r="F265" s="436"/>
      <c r="G265" s="436"/>
      <c r="H265" s="436"/>
      <c r="I265" s="436"/>
      <c r="J265" s="436"/>
      <c r="K265" s="436"/>
      <c r="L265" s="436"/>
      <c r="M265" s="436"/>
      <c r="N265" s="436"/>
      <c r="O265" s="436"/>
      <c r="P265" s="436"/>
      <c r="Q265" s="436"/>
      <c r="R265" s="436"/>
      <c r="S265" s="436"/>
      <c r="T265" s="436"/>
      <c r="U265" s="436"/>
      <c r="V265" s="436"/>
      <c r="W265" s="436"/>
      <c r="X265" s="436"/>
      <c r="Y265" s="436"/>
      <c r="Z265" s="436"/>
      <c r="AA265" s="436"/>
      <c r="AB265" s="436"/>
      <c r="AC265" s="436"/>
      <c r="AD265" s="436"/>
      <c r="AE265" s="436"/>
    </row>
    <row r="266" ht="15.75" customHeight="1">
      <c r="A266" s="437"/>
      <c r="B266" s="438"/>
      <c r="C266" s="437"/>
      <c r="D266" s="437"/>
      <c r="E266" s="436"/>
      <c r="F266" s="436"/>
      <c r="G266" s="436"/>
      <c r="H266" s="436"/>
      <c r="I266" s="436"/>
      <c r="J266" s="436"/>
      <c r="K266" s="436"/>
      <c r="L266" s="436"/>
      <c r="M266" s="436"/>
      <c r="N266" s="436"/>
      <c r="O266" s="436"/>
      <c r="P266" s="436"/>
      <c r="Q266" s="436"/>
      <c r="R266" s="436"/>
      <c r="S266" s="436"/>
      <c r="T266" s="436"/>
      <c r="U266" s="436"/>
      <c r="V266" s="436"/>
      <c r="W266" s="436"/>
      <c r="X266" s="436"/>
      <c r="Y266" s="436"/>
      <c r="Z266" s="436"/>
      <c r="AA266" s="436"/>
      <c r="AB266" s="436"/>
      <c r="AC266" s="436"/>
      <c r="AD266" s="436"/>
      <c r="AE266" s="436"/>
    </row>
    <row r="267" ht="15.75" customHeight="1">
      <c r="A267" s="437"/>
      <c r="B267" s="438"/>
      <c r="C267" s="437"/>
      <c r="D267" s="437"/>
      <c r="E267" s="436"/>
      <c r="F267" s="436"/>
      <c r="G267" s="436"/>
      <c r="H267" s="436"/>
      <c r="I267" s="436"/>
      <c r="J267" s="436"/>
      <c r="K267" s="436"/>
      <c r="L267" s="436"/>
      <c r="M267" s="436"/>
      <c r="N267" s="436"/>
      <c r="O267" s="436"/>
      <c r="P267" s="436"/>
      <c r="Q267" s="436"/>
      <c r="R267" s="436"/>
      <c r="S267" s="436"/>
      <c r="T267" s="436"/>
      <c r="U267" s="436"/>
      <c r="V267" s="436"/>
      <c r="W267" s="436"/>
      <c r="X267" s="436"/>
      <c r="Y267" s="436"/>
      <c r="Z267" s="436"/>
      <c r="AA267" s="436"/>
      <c r="AB267" s="436"/>
      <c r="AC267" s="436"/>
      <c r="AD267" s="436"/>
      <c r="AE267" s="436"/>
    </row>
    <row r="268" ht="15.75" customHeight="1">
      <c r="A268" s="437"/>
      <c r="B268" s="438"/>
      <c r="C268" s="437"/>
      <c r="D268" s="437"/>
      <c r="E268" s="436"/>
      <c r="F268" s="436"/>
      <c r="G268" s="436"/>
      <c r="H268" s="436"/>
      <c r="I268" s="436"/>
      <c r="J268" s="436"/>
      <c r="K268" s="436"/>
      <c r="L268" s="436"/>
      <c r="M268" s="436"/>
      <c r="N268" s="436"/>
      <c r="O268" s="436"/>
      <c r="P268" s="436"/>
      <c r="Q268" s="436"/>
      <c r="R268" s="436"/>
      <c r="S268" s="436"/>
      <c r="T268" s="436"/>
      <c r="U268" s="436"/>
      <c r="V268" s="436"/>
      <c r="W268" s="436"/>
      <c r="X268" s="436"/>
      <c r="Y268" s="436"/>
      <c r="Z268" s="436"/>
      <c r="AA268" s="436"/>
      <c r="AB268" s="436"/>
      <c r="AC268" s="436"/>
      <c r="AD268" s="436"/>
      <c r="AE268" s="436"/>
    </row>
    <row r="269" ht="15.75" customHeight="1">
      <c r="A269" s="437"/>
      <c r="B269" s="438"/>
      <c r="C269" s="437"/>
      <c r="D269" s="437"/>
      <c r="E269" s="436"/>
      <c r="F269" s="436"/>
      <c r="G269" s="436"/>
      <c r="H269" s="436"/>
      <c r="I269" s="436"/>
      <c r="J269" s="436"/>
      <c r="K269" s="436"/>
      <c r="L269" s="436"/>
      <c r="M269" s="436"/>
      <c r="N269" s="436"/>
      <c r="O269" s="436"/>
      <c r="P269" s="436"/>
      <c r="Q269" s="436"/>
      <c r="R269" s="436"/>
      <c r="S269" s="436"/>
      <c r="T269" s="436"/>
      <c r="U269" s="436"/>
      <c r="V269" s="436"/>
      <c r="W269" s="436"/>
      <c r="X269" s="436"/>
      <c r="Y269" s="436"/>
      <c r="Z269" s="436"/>
      <c r="AA269" s="436"/>
      <c r="AB269" s="436"/>
      <c r="AC269" s="436"/>
      <c r="AD269" s="436"/>
      <c r="AE269" s="436"/>
    </row>
    <row r="270" ht="15.75" customHeight="1">
      <c r="A270" s="437"/>
      <c r="B270" s="438"/>
      <c r="C270" s="437"/>
      <c r="D270" s="437"/>
      <c r="E270" s="436"/>
      <c r="F270" s="436"/>
      <c r="G270" s="436"/>
      <c r="H270" s="436"/>
      <c r="I270" s="436"/>
      <c r="J270" s="436"/>
      <c r="K270" s="436"/>
      <c r="L270" s="436"/>
      <c r="M270" s="436"/>
      <c r="N270" s="436"/>
      <c r="O270" s="436"/>
      <c r="P270" s="436"/>
      <c r="Q270" s="436"/>
      <c r="R270" s="436"/>
      <c r="S270" s="436"/>
      <c r="T270" s="436"/>
      <c r="U270" s="436"/>
      <c r="V270" s="436"/>
      <c r="W270" s="436"/>
      <c r="X270" s="436"/>
      <c r="Y270" s="436"/>
      <c r="Z270" s="436"/>
      <c r="AA270" s="436"/>
      <c r="AB270" s="436"/>
      <c r="AC270" s="436"/>
      <c r="AD270" s="436"/>
      <c r="AE270" s="436"/>
    </row>
    <row r="271" ht="15.75" customHeight="1">
      <c r="A271" s="437"/>
      <c r="B271" s="438"/>
      <c r="C271" s="437"/>
      <c r="D271" s="437"/>
      <c r="E271" s="436"/>
      <c r="F271" s="436"/>
      <c r="G271" s="436"/>
      <c r="H271" s="436"/>
      <c r="I271" s="436"/>
      <c r="J271" s="436"/>
      <c r="K271" s="436"/>
      <c r="L271" s="436"/>
      <c r="M271" s="436"/>
      <c r="N271" s="436"/>
      <c r="O271" s="436"/>
      <c r="P271" s="436"/>
      <c r="Q271" s="436"/>
      <c r="R271" s="436"/>
      <c r="S271" s="436"/>
      <c r="T271" s="436"/>
      <c r="U271" s="436"/>
      <c r="V271" s="436"/>
      <c r="W271" s="436"/>
      <c r="X271" s="436"/>
      <c r="Y271" s="436"/>
      <c r="Z271" s="436"/>
      <c r="AA271" s="436"/>
      <c r="AB271" s="436"/>
      <c r="AC271" s="436"/>
      <c r="AD271" s="436"/>
      <c r="AE271" s="436"/>
    </row>
    <row r="272" ht="15.75" customHeight="1">
      <c r="A272" s="437"/>
      <c r="B272" s="438"/>
      <c r="C272" s="437"/>
      <c r="D272" s="437"/>
      <c r="E272" s="436"/>
      <c r="F272" s="436"/>
      <c r="G272" s="436"/>
      <c r="H272" s="436"/>
      <c r="I272" s="436"/>
      <c r="J272" s="436"/>
      <c r="K272" s="436"/>
      <c r="L272" s="436"/>
      <c r="M272" s="436"/>
      <c r="N272" s="436"/>
      <c r="O272" s="436"/>
      <c r="P272" s="436"/>
      <c r="Q272" s="436"/>
      <c r="R272" s="436"/>
      <c r="S272" s="436"/>
      <c r="T272" s="436"/>
      <c r="U272" s="436"/>
      <c r="V272" s="436"/>
      <c r="W272" s="436"/>
      <c r="X272" s="436"/>
      <c r="Y272" s="436"/>
      <c r="Z272" s="436"/>
      <c r="AA272" s="436"/>
      <c r="AB272" s="436"/>
      <c r="AC272" s="436"/>
      <c r="AD272" s="436"/>
      <c r="AE272" s="436"/>
    </row>
    <row r="273" ht="15.75" customHeight="1">
      <c r="A273" s="437"/>
      <c r="B273" s="438"/>
      <c r="C273" s="437"/>
      <c r="D273" s="437"/>
      <c r="E273" s="436"/>
      <c r="F273" s="436"/>
      <c r="G273" s="436"/>
      <c r="H273" s="436"/>
      <c r="I273" s="436"/>
      <c r="J273" s="436"/>
      <c r="K273" s="436"/>
      <c r="L273" s="436"/>
      <c r="M273" s="436"/>
      <c r="N273" s="436"/>
      <c r="O273" s="436"/>
      <c r="P273" s="436"/>
      <c r="Q273" s="436"/>
      <c r="R273" s="436"/>
      <c r="S273" s="436"/>
      <c r="T273" s="436"/>
      <c r="U273" s="436"/>
      <c r="V273" s="436"/>
      <c r="W273" s="436"/>
      <c r="X273" s="436"/>
      <c r="Y273" s="436"/>
      <c r="Z273" s="436"/>
      <c r="AA273" s="436"/>
      <c r="AB273" s="436"/>
      <c r="AC273" s="436"/>
      <c r="AD273" s="436"/>
      <c r="AE273" s="436"/>
    </row>
    <row r="274" ht="15.75" customHeight="1">
      <c r="A274" s="437"/>
      <c r="B274" s="438"/>
      <c r="C274" s="437"/>
      <c r="D274" s="437"/>
      <c r="E274" s="436"/>
      <c r="F274" s="436"/>
      <c r="G274" s="436"/>
      <c r="H274" s="436"/>
      <c r="I274" s="436"/>
      <c r="J274" s="436"/>
      <c r="K274" s="436"/>
      <c r="L274" s="436"/>
      <c r="M274" s="436"/>
      <c r="N274" s="436"/>
      <c r="O274" s="436"/>
      <c r="P274" s="436"/>
      <c r="Q274" s="436"/>
      <c r="R274" s="436"/>
      <c r="S274" s="436"/>
      <c r="T274" s="436"/>
      <c r="U274" s="436"/>
      <c r="V274" s="436"/>
      <c r="W274" s="436"/>
      <c r="X274" s="436"/>
      <c r="Y274" s="436"/>
      <c r="Z274" s="436"/>
      <c r="AA274" s="436"/>
      <c r="AB274" s="436"/>
      <c r="AC274" s="436"/>
      <c r="AD274" s="436"/>
      <c r="AE274" s="436"/>
    </row>
    <row r="275" ht="15.75" customHeight="1">
      <c r="A275" s="437"/>
      <c r="B275" s="438"/>
      <c r="C275" s="437"/>
      <c r="D275" s="437"/>
      <c r="E275" s="436"/>
      <c r="F275" s="436"/>
      <c r="G275" s="436"/>
      <c r="H275" s="436"/>
      <c r="I275" s="436"/>
      <c r="J275" s="436"/>
      <c r="K275" s="436"/>
      <c r="L275" s="436"/>
      <c r="M275" s="436"/>
      <c r="N275" s="436"/>
      <c r="O275" s="436"/>
      <c r="P275" s="436"/>
      <c r="Q275" s="436"/>
      <c r="R275" s="436"/>
      <c r="S275" s="436"/>
      <c r="T275" s="436"/>
      <c r="U275" s="436"/>
      <c r="V275" s="436"/>
      <c r="W275" s="436"/>
      <c r="X275" s="436"/>
      <c r="Y275" s="436"/>
      <c r="Z275" s="436"/>
      <c r="AA275" s="436"/>
      <c r="AB275" s="436"/>
      <c r="AC275" s="436"/>
      <c r="AD275" s="436"/>
      <c r="AE275" s="436"/>
    </row>
    <row r="276" ht="15.75" customHeight="1">
      <c r="A276" s="437"/>
      <c r="B276" s="438"/>
      <c r="C276" s="437"/>
      <c r="D276" s="437"/>
      <c r="E276" s="436"/>
      <c r="F276" s="436"/>
      <c r="G276" s="436"/>
      <c r="H276" s="436"/>
      <c r="I276" s="436"/>
      <c r="J276" s="436"/>
      <c r="K276" s="436"/>
      <c r="L276" s="436"/>
      <c r="M276" s="436"/>
      <c r="N276" s="436"/>
      <c r="O276" s="436"/>
      <c r="P276" s="436"/>
      <c r="Q276" s="436"/>
      <c r="R276" s="436"/>
      <c r="S276" s="436"/>
      <c r="T276" s="436"/>
      <c r="U276" s="436"/>
      <c r="V276" s="436"/>
      <c r="W276" s="436"/>
      <c r="X276" s="436"/>
      <c r="Y276" s="436"/>
      <c r="Z276" s="436"/>
      <c r="AA276" s="436"/>
      <c r="AB276" s="436"/>
      <c r="AC276" s="436"/>
      <c r="AD276" s="436"/>
      <c r="AE276" s="436"/>
    </row>
    <row r="277" ht="15.75" customHeight="1">
      <c r="A277" s="437"/>
      <c r="B277" s="438"/>
      <c r="C277" s="437"/>
      <c r="D277" s="437"/>
      <c r="E277" s="436"/>
      <c r="F277" s="436"/>
      <c r="G277" s="436"/>
      <c r="H277" s="436"/>
      <c r="I277" s="436"/>
      <c r="J277" s="436"/>
      <c r="K277" s="436"/>
      <c r="L277" s="436"/>
      <c r="M277" s="436"/>
      <c r="N277" s="436"/>
      <c r="O277" s="436"/>
      <c r="P277" s="436"/>
      <c r="Q277" s="436"/>
      <c r="R277" s="436"/>
      <c r="S277" s="436"/>
      <c r="T277" s="436"/>
      <c r="U277" s="436"/>
      <c r="V277" s="436"/>
      <c r="W277" s="436"/>
      <c r="X277" s="436"/>
      <c r="Y277" s="436"/>
      <c r="Z277" s="436"/>
      <c r="AA277" s="436"/>
      <c r="AB277" s="436"/>
      <c r="AC277" s="436"/>
      <c r="AD277" s="436"/>
      <c r="AE277" s="436"/>
    </row>
    <row r="278" ht="15.75" customHeight="1">
      <c r="A278" s="437"/>
      <c r="B278" s="438"/>
      <c r="C278" s="437"/>
      <c r="D278" s="437"/>
      <c r="E278" s="436"/>
      <c r="F278" s="436"/>
      <c r="G278" s="436"/>
      <c r="H278" s="436"/>
      <c r="I278" s="436"/>
      <c r="J278" s="436"/>
      <c r="K278" s="436"/>
      <c r="L278" s="436"/>
      <c r="M278" s="436"/>
      <c r="N278" s="436"/>
      <c r="O278" s="436"/>
      <c r="P278" s="436"/>
      <c r="Q278" s="436"/>
      <c r="R278" s="436"/>
      <c r="S278" s="436"/>
      <c r="T278" s="436"/>
      <c r="U278" s="436"/>
      <c r="V278" s="436"/>
      <c r="W278" s="436"/>
      <c r="X278" s="436"/>
      <c r="Y278" s="436"/>
      <c r="Z278" s="436"/>
      <c r="AA278" s="436"/>
      <c r="AB278" s="436"/>
      <c r="AC278" s="436"/>
      <c r="AD278" s="436"/>
      <c r="AE278" s="436"/>
    </row>
    <row r="279" ht="15.75" customHeight="1">
      <c r="A279" s="437"/>
      <c r="B279" s="438"/>
      <c r="C279" s="437"/>
      <c r="D279" s="437"/>
      <c r="E279" s="436"/>
      <c r="F279" s="436"/>
      <c r="G279" s="436"/>
      <c r="H279" s="436"/>
      <c r="I279" s="436"/>
      <c r="J279" s="436"/>
      <c r="K279" s="436"/>
      <c r="L279" s="436"/>
      <c r="M279" s="436"/>
      <c r="N279" s="436"/>
      <c r="O279" s="436"/>
      <c r="P279" s="436"/>
      <c r="Q279" s="436"/>
      <c r="R279" s="436"/>
      <c r="S279" s="436"/>
      <c r="T279" s="436"/>
      <c r="U279" s="436"/>
      <c r="V279" s="436"/>
      <c r="W279" s="436"/>
      <c r="X279" s="436"/>
      <c r="Y279" s="436"/>
      <c r="Z279" s="436"/>
      <c r="AA279" s="436"/>
      <c r="AB279" s="436"/>
      <c r="AC279" s="436"/>
      <c r="AD279" s="436"/>
      <c r="AE279" s="436"/>
    </row>
    <row r="280" ht="15.75" customHeight="1">
      <c r="A280" s="437"/>
      <c r="B280" s="438"/>
      <c r="C280" s="437"/>
      <c r="D280" s="437"/>
      <c r="E280" s="436"/>
      <c r="F280" s="436"/>
      <c r="G280" s="436"/>
      <c r="H280" s="436"/>
      <c r="I280" s="436"/>
      <c r="J280" s="436"/>
      <c r="K280" s="436"/>
      <c r="L280" s="436"/>
      <c r="M280" s="436"/>
      <c r="N280" s="436"/>
      <c r="O280" s="436"/>
      <c r="P280" s="436"/>
      <c r="Q280" s="436"/>
      <c r="R280" s="436"/>
      <c r="S280" s="436"/>
      <c r="T280" s="436"/>
      <c r="U280" s="436"/>
      <c r="V280" s="436"/>
      <c r="W280" s="436"/>
      <c r="X280" s="436"/>
      <c r="Y280" s="436"/>
      <c r="Z280" s="436"/>
      <c r="AA280" s="436"/>
      <c r="AB280" s="436"/>
      <c r="AC280" s="436"/>
      <c r="AD280" s="436"/>
      <c r="AE280" s="436"/>
    </row>
    <row r="281" ht="15.75" customHeight="1">
      <c r="A281" s="437"/>
      <c r="B281" s="438"/>
      <c r="C281" s="437"/>
      <c r="D281" s="437"/>
      <c r="E281" s="436"/>
      <c r="F281" s="436"/>
      <c r="G281" s="436"/>
      <c r="H281" s="436"/>
      <c r="I281" s="436"/>
      <c r="J281" s="436"/>
      <c r="K281" s="436"/>
      <c r="L281" s="436"/>
      <c r="M281" s="436"/>
      <c r="N281" s="436"/>
      <c r="O281" s="436"/>
      <c r="P281" s="436"/>
      <c r="Q281" s="436"/>
      <c r="R281" s="436"/>
      <c r="S281" s="436"/>
      <c r="T281" s="436"/>
      <c r="U281" s="436"/>
      <c r="V281" s="436"/>
      <c r="W281" s="436"/>
      <c r="X281" s="436"/>
      <c r="Y281" s="436"/>
      <c r="Z281" s="436"/>
      <c r="AA281" s="436"/>
      <c r="AB281" s="436"/>
      <c r="AC281" s="436"/>
      <c r="AD281" s="436"/>
      <c r="AE281" s="436"/>
    </row>
    <row r="282" ht="15.75" customHeight="1">
      <c r="A282" s="437"/>
      <c r="B282" s="438"/>
      <c r="C282" s="437"/>
      <c r="D282" s="437"/>
      <c r="E282" s="436"/>
      <c r="F282" s="436"/>
      <c r="G282" s="436"/>
      <c r="H282" s="436"/>
      <c r="I282" s="436"/>
      <c r="J282" s="436"/>
      <c r="K282" s="436"/>
      <c r="L282" s="436"/>
      <c r="M282" s="436"/>
      <c r="N282" s="436"/>
      <c r="O282" s="436"/>
      <c r="P282" s="436"/>
      <c r="Q282" s="436"/>
      <c r="R282" s="436"/>
      <c r="S282" s="436"/>
      <c r="T282" s="436"/>
      <c r="U282" s="436"/>
      <c r="V282" s="436"/>
      <c r="W282" s="436"/>
      <c r="X282" s="436"/>
      <c r="Y282" s="436"/>
      <c r="Z282" s="436"/>
      <c r="AA282" s="436"/>
      <c r="AB282" s="436"/>
      <c r="AC282" s="436"/>
      <c r="AD282" s="436"/>
      <c r="AE282" s="436"/>
    </row>
    <row r="283" ht="15.75" customHeight="1">
      <c r="A283" s="437"/>
      <c r="B283" s="438"/>
      <c r="C283" s="437"/>
      <c r="D283" s="437"/>
      <c r="E283" s="436"/>
      <c r="F283" s="436"/>
      <c r="G283" s="436"/>
      <c r="H283" s="436"/>
      <c r="I283" s="436"/>
      <c r="J283" s="436"/>
      <c r="K283" s="436"/>
      <c r="L283" s="436"/>
      <c r="M283" s="436"/>
      <c r="N283" s="436"/>
      <c r="O283" s="436"/>
      <c r="P283" s="436"/>
      <c r="Q283" s="436"/>
      <c r="R283" s="436"/>
      <c r="S283" s="436"/>
      <c r="T283" s="436"/>
      <c r="U283" s="436"/>
      <c r="V283" s="436"/>
      <c r="W283" s="436"/>
      <c r="X283" s="436"/>
      <c r="Y283" s="436"/>
      <c r="Z283" s="436"/>
      <c r="AA283" s="436"/>
      <c r="AB283" s="436"/>
      <c r="AC283" s="436"/>
      <c r="AD283" s="436"/>
      <c r="AE283" s="436"/>
    </row>
    <row r="284" ht="15.75" customHeight="1">
      <c r="A284" s="437"/>
      <c r="B284" s="438"/>
      <c r="C284" s="437"/>
      <c r="D284" s="437"/>
      <c r="E284" s="436"/>
      <c r="F284" s="436"/>
      <c r="G284" s="436"/>
      <c r="H284" s="436"/>
      <c r="I284" s="436"/>
      <c r="J284" s="436"/>
      <c r="K284" s="436"/>
      <c r="L284" s="436"/>
      <c r="M284" s="436"/>
      <c r="N284" s="436"/>
      <c r="O284" s="436"/>
      <c r="P284" s="436"/>
      <c r="Q284" s="436"/>
      <c r="R284" s="436"/>
      <c r="S284" s="436"/>
      <c r="T284" s="436"/>
      <c r="U284" s="436"/>
      <c r="V284" s="436"/>
      <c r="W284" s="436"/>
      <c r="X284" s="436"/>
      <c r="Y284" s="436"/>
      <c r="Z284" s="436"/>
      <c r="AA284" s="436"/>
      <c r="AB284" s="436"/>
      <c r="AC284" s="436"/>
      <c r="AD284" s="436"/>
      <c r="AE284" s="436"/>
    </row>
    <row r="285" ht="15.75" customHeight="1">
      <c r="A285" s="437"/>
      <c r="B285" s="438"/>
      <c r="C285" s="437"/>
      <c r="D285" s="437"/>
      <c r="E285" s="436"/>
      <c r="F285" s="436"/>
      <c r="G285" s="436"/>
      <c r="H285" s="436"/>
      <c r="I285" s="436"/>
      <c r="J285" s="436"/>
      <c r="K285" s="436"/>
      <c r="L285" s="436"/>
      <c r="M285" s="436"/>
      <c r="N285" s="436"/>
      <c r="O285" s="436"/>
      <c r="P285" s="436"/>
      <c r="Q285" s="436"/>
      <c r="R285" s="436"/>
      <c r="S285" s="436"/>
      <c r="T285" s="436"/>
      <c r="U285" s="436"/>
      <c r="V285" s="436"/>
      <c r="W285" s="436"/>
      <c r="X285" s="436"/>
      <c r="Y285" s="436"/>
      <c r="Z285" s="436"/>
      <c r="AA285" s="436"/>
      <c r="AB285" s="436"/>
      <c r="AC285" s="436"/>
      <c r="AD285" s="436"/>
      <c r="AE285" s="436"/>
    </row>
    <row r="286" ht="15.75" customHeight="1">
      <c r="A286" s="437"/>
      <c r="B286" s="438"/>
      <c r="C286" s="437"/>
      <c r="D286" s="437"/>
      <c r="E286" s="436"/>
      <c r="F286" s="436"/>
      <c r="G286" s="436"/>
      <c r="H286" s="436"/>
      <c r="I286" s="436"/>
      <c r="J286" s="436"/>
      <c r="K286" s="436"/>
      <c r="L286" s="436"/>
      <c r="M286" s="436"/>
      <c r="N286" s="436"/>
      <c r="O286" s="436"/>
      <c r="P286" s="436"/>
      <c r="Q286" s="436"/>
      <c r="R286" s="436"/>
      <c r="S286" s="436"/>
      <c r="T286" s="436"/>
      <c r="U286" s="436"/>
      <c r="V286" s="436"/>
      <c r="W286" s="436"/>
      <c r="X286" s="436"/>
      <c r="Y286" s="436"/>
      <c r="Z286" s="436"/>
      <c r="AA286" s="436"/>
      <c r="AB286" s="436"/>
      <c r="AC286" s="436"/>
      <c r="AD286" s="436"/>
      <c r="AE286" s="436"/>
    </row>
    <row r="287" ht="15.75" customHeight="1">
      <c r="A287" s="437"/>
      <c r="B287" s="438"/>
      <c r="C287" s="437"/>
      <c r="D287" s="437"/>
      <c r="E287" s="436"/>
      <c r="F287" s="436"/>
      <c r="G287" s="436"/>
      <c r="H287" s="436"/>
      <c r="I287" s="436"/>
      <c r="J287" s="436"/>
      <c r="K287" s="436"/>
      <c r="L287" s="436"/>
      <c r="M287" s="436"/>
      <c r="N287" s="436"/>
      <c r="O287" s="436"/>
      <c r="P287" s="436"/>
      <c r="Q287" s="436"/>
      <c r="R287" s="436"/>
      <c r="S287" s="436"/>
      <c r="T287" s="436"/>
      <c r="U287" s="436"/>
      <c r="V287" s="436"/>
      <c r="W287" s="436"/>
      <c r="X287" s="436"/>
      <c r="Y287" s="436"/>
      <c r="Z287" s="436"/>
      <c r="AA287" s="436"/>
      <c r="AB287" s="436"/>
      <c r="AC287" s="436"/>
      <c r="AD287" s="436"/>
      <c r="AE287" s="436"/>
    </row>
    <row r="288" ht="15.75" customHeight="1">
      <c r="A288" s="437"/>
      <c r="B288" s="438"/>
      <c r="C288" s="437"/>
      <c r="D288" s="437"/>
      <c r="E288" s="436"/>
      <c r="F288" s="436"/>
      <c r="G288" s="436"/>
      <c r="H288" s="436"/>
      <c r="I288" s="436"/>
      <c r="J288" s="436"/>
      <c r="K288" s="436"/>
      <c r="L288" s="436"/>
      <c r="M288" s="436"/>
      <c r="N288" s="436"/>
      <c r="O288" s="436"/>
      <c r="P288" s="436"/>
      <c r="Q288" s="436"/>
      <c r="R288" s="436"/>
      <c r="S288" s="436"/>
      <c r="T288" s="436"/>
      <c r="U288" s="436"/>
      <c r="V288" s="436"/>
      <c r="W288" s="436"/>
      <c r="X288" s="436"/>
      <c r="Y288" s="436"/>
      <c r="Z288" s="436"/>
      <c r="AA288" s="436"/>
      <c r="AB288" s="436"/>
      <c r="AC288" s="436"/>
      <c r="AD288" s="436"/>
      <c r="AE288" s="436"/>
    </row>
    <row r="289" ht="15.75" customHeight="1">
      <c r="A289" s="437"/>
      <c r="B289" s="438"/>
      <c r="C289" s="437"/>
      <c r="D289" s="437"/>
      <c r="E289" s="436"/>
      <c r="F289" s="436"/>
      <c r="G289" s="436"/>
      <c r="H289" s="436"/>
      <c r="I289" s="436"/>
      <c r="J289" s="436"/>
      <c r="K289" s="436"/>
      <c r="L289" s="436"/>
      <c r="M289" s="436"/>
      <c r="N289" s="436"/>
      <c r="O289" s="436"/>
      <c r="P289" s="436"/>
      <c r="Q289" s="436"/>
      <c r="R289" s="436"/>
      <c r="S289" s="436"/>
      <c r="T289" s="436"/>
      <c r="U289" s="436"/>
      <c r="V289" s="436"/>
      <c r="W289" s="436"/>
      <c r="X289" s="436"/>
      <c r="Y289" s="436"/>
      <c r="Z289" s="436"/>
      <c r="AA289" s="436"/>
      <c r="AB289" s="436"/>
      <c r="AC289" s="436"/>
      <c r="AD289" s="436"/>
      <c r="AE289" s="436"/>
    </row>
    <row r="290" ht="15.75" customHeight="1">
      <c r="A290" s="437"/>
      <c r="B290" s="438"/>
      <c r="C290" s="437"/>
      <c r="D290" s="437"/>
      <c r="E290" s="436"/>
      <c r="F290" s="436"/>
      <c r="G290" s="436"/>
      <c r="H290" s="436"/>
      <c r="I290" s="436"/>
      <c r="J290" s="436"/>
      <c r="K290" s="436"/>
      <c r="L290" s="436"/>
      <c r="M290" s="436"/>
      <c r="N290" s="436"/>
      <c r="O290" s="436"/>
      <c r="P290" s="436"/>
      <c r="Q290" s="436"/>
      <c r="R290" s="436"/>
      <c r="S290" s="436"/>
      <c r="T290" s="436"/>
      <c r="U290" s="436"/>
      <c r="V290" s="436"/>
      <c r="W290" s="436"/>
      <c r="X290" s="436"/>
      <c r="Y290" s="436"/>
      <c r="Z290" s="436"/>
      <c r="AA290" s="436"/>
      <c r="AB290" s="436"/>
      <c r="AC290" s="436"/>
      <c r="AD290" s="436"/>
      <c r="AE290" s="436"/>
    </row>
    <row r="291" ht="15.75" customHeight="1">
      <c r="A291" s="437"/>
      <c r="B291" s="438"/>
      <c r="C291" s="437"/>
      <c r="D291" s="437"/>
      <c r="E291" s="436"/>
      <c r="F291" s="436"/>
      <c r="G291" s="436"/>
      <c r="H291" s="436"/>
      <c r="I291" s="436"/>
      <c r="J291" s="436"/>
      <c r="K291" s="436"/>
      <c r="L291" s="436"/>
      <c r="M291" s="436"/>
      <c r="N291" s="436"/>
      <c r="O291" s="436"/>
      <c r="P291" s="436"/>
      <c r="Q291" s="436"/>
      <c r="R291" s="436"/>
      <c r="S291" s="436"/>
      <c r="T291" s="436"/>
      <c r="U291" s="436"/>
      <c r="V291" s="436"/>
      <c r="W291" s="436"/>
      <c r="X291" s="436"/>
      <c r="Y291" s="436"/>
      <c r="Z291" s="436"/>
      <c r="AA291" s="436"/>
      <c r="AB291" s="436"/>
      <c r="AC291" s="436"/>
      <c r="AD291" s="436"/>
      <c r="AE291" s="436"/>
    </row>
    <row r="292" ht="15.75" customHeight="1">
      <c r="A292" s="437"/>
      <c r="B292" s="438"/>
      <c r="C292" s="437"/>
      <c r="D292" s="437"/>
      <c r="E292" s="436"/>
      <c r="F292" s="436"/>
      <c r="G292" s="436"/>
      <c r="H292" s="436"/>
      <c r="I292" s="436"/>
      <c r="J292" s="436"/>
      <c r="K292" s="436"/>
      <c r="L292" s="436"/>
      <c r="M292" s="436"/>
      <c r="N292" s="436"/>
      <c r="O292" s="436"/>
      <c r="P292" s="436"/>
      <c r="Q292" s="436"/>
      <c r="R292" s="436"/>
      <c r="S292" s="436"/>
      <c r="T292" s="436"/>
      <c r="U292" s="436"/>
      <c r="V292" s="436"/>
      <c r="W292" s="436"/>
      <c r="X292" s="436"/>
      <c r="Y292" s="436"/>
      <c r="Z292" s="436"/>
      <c r="AA292" s="436"/>
      <c r="AB292" s="436"/>
      <c r="AC292" s="436"/>
      <c r="AD292" s="436"/>
      <c r="AE292" s="436"/>
    </row>
    <row r="293" ht="15.75" customHeight="1">
      <c r="A293" s="437"/>
      <c r="B293" s="438"/>
      <c r="C293" s="437"/>
      <c r="D293" s="437"/>
      <c r="E293" s="436"/>
      <c r="F293" s="436"/>
      <c r="G293" s="436"/>
      <c r="H293" s="436"/>
      <c r="I293" s="436"/>
      <c r="J293" s="436"/>
      <c r="K293" s="436"/>
      <c r="L293" s="436"/>
      <c r="M293" s="436"/>
      <c r="N293" s="436"/>
      <c r="O293" s="436"/>
      <c r="P293" s="436"/>
      <c r="Q293" s="436"/>
      <c r="R293" s="436"/>
      <c r="S293" s="436"/>
      <c r="T293" s="436"/>
      <c r="U293" s="436"/>
      <c r="V293" s="436"/>
      <c r="W293" s="436"/>
      <c r="X293" s="436"/>
      <c r="Y293" s="436"/>
      <c r="Z293" s="436"/>
      <c r="AA293" s="436"/>
      <c r="AB293" s="436"/>
      <c r="AC293" s="436"/>
      <c r="AD293" s="436"/>
      <c r="AE293" s="436"/>
    </row>
    <row r="294" ht="15.75" customHeight="1">
      <c r="A294" s="437"/>
      <c r="B294" s="438"/>
      <c r="C294" s="437"/>
      <c r="D294" s="437"/>
      <c r="E294" s="436"/>
      <c r="F294" s="436"/>
      <c r="G294" s="436"/>
      <c r="H294" s="436"/>
      <c r="I294" s="436"/>
      <c r="J294" s="436"/>
      <c r="K294" s="436"/>
      <c r="L294" s="436"/>
      <c r="M294" s="436"/>
      <c r="N294" s="436"/>
      <c r="O294" s="436"/>
      <c r="P294" s="436"/>
      <c r="Q294" s="436"/>
      <c r="R294" s="436"/>
      <c r="S294" s="436"/>
      <c r="T294" s="436"/>
      <c r="U294" s="436"/>
      <c r="V294" s="436"/>
      <c r="W294" s="436"/>
      <c r="X294" s="436"/>
      <c r="Y294" s="436"/>
      <c r="Z294" s="436"/>
      <c r="AA294" s="436"/>
      <c r="AB294" s="436"/>
      <c r="AC294" s="436"/>
      <c r="AD294" s="436"/>
      <c r="AE294" s="436"/>
    </row>
    <row r="295" ht="15.75" customHeight="1">
      <c r="A295" s="437"/>
      <c r="B295" s="438"/>
      <c r="C295" s="437"/>
      <c r="D295" s="437"/>
      <c r="E295" s="436"/>
      <c r="F295" s="436"/>
      <c r="G295" s="436"/>
      <c r="H295" s="436"/>
      <c r="I295" s="436"/>
      <c r="J295" s="436"/>
      <c r="K295" s="436"/>
      <c r="L295" s="436"/>
      <c r="M295" s="436"/>
      <c r="N295" s="436"/>
      <c r="O295" s="436"/>
      <c r="P295" s="436"/>
      <c r="Q295" s="436"/>
      <c r="R295" s="436"/>
      <c r="S295" s="436"/>
      <c r="T295" s="436"/>
      <c r="U295" s="436"/>
      <c r="V295" s="436"/>
      <c r="W295" s="436"/>
      <c r="X295" s="436"/>
      <c r="Y295" s="436"/>
      <c r="Z295" s="436"/>
      <c r="AA295" s="436"/>
      <c r="AB295" s="436"/>
      <c r="AC295" s="436"/>
      <c r="AD295" s="436"/>
      <c r="AE295" s="436"/>
    </row>
    <row r="296" ht="15.75" customHeight="1">
      <c r="A296" s="437"/>
      <c r="B296" s="438"/>
      <c r="C296" s="437"/>
      <c r="D296" s="437"/>
      <c r="E296" s="436"/>
      <c r="F296" s="436"/>
      <c r="G296" s="436"/>
      <c r="H296" s="436"/>
      <c r="I296" s="436"/>
      <c r="J296" s="436"/>
      <c r="K296" s="436"/>
      <c r="L296" s="436"/>
      <c r="M296" s="436"/>
      <c r="N296" s="436"/>
      <c r="O296" s="436"/>
      <c r="P296" s="436"/>
      <c r="Q296" s="436"/>
      <c r="R296" s="436"/>
      <c r="S296" s="436"/>
      <c r="T296" s="436"/>
      <c r="U296" s="436"/>
      <c r="V296" s="436"/>
      <c r="W296" s="436"/>
      <c r="X296" s="436"/>
      <c r="Y296" s="436"/>
      <c r="Z296" s="436"/>
      <c r="AA296" s="436"/>
      <c r="AB296" s="436"/>
      <c r="AC296" s="436"/>
      <c r="AD296" s="436"/>
      <c r="AE296" s="436"/>
    </row>
    <row r="297" ht="15.75" customHeight="1">
      <c r="A297" s="437"/>
      <c r="B297" s="438"/>
      <c r="C297" s="437"/>
      <c r="D297" s="437"/>
      <c r="E297" s="436"/>
      <c r="F297" s="436"/>
      <c r="G297" s="436"/>
      <c r="H297" s="436"/>
      <c r="I297" s="436"/>
      <c r="J297" s="436"/>
      <c r="K297" s="436"/>
      <c r="L297" s="436"/>
      <c r="M297" s="436"/>
      <c r="N297" s="436"/>
      <c r="O297" s="436"/>
      <c r="P297" s="436"/>
      <c r="Q297" s="436"/>
      <c r="R297" s="436"/>
      <c r="S297" s="436"/>
      <c r="T297" s="436"/>
      <c r="U297" s="436"/>
      <c r="V297" s="436"/>
      <c r="W297" s="436"/>
      <c r="X297" s="436"/>
      <c r="Y297" s="436"/>
      <c r="Z297" s="436"/>
      <c r="AA297" s="436"/>
      <c r="AB297" s="436"/>
      <c r="AC297" s="436"/>
      <c r="AD297" s="436"/>
      <c r="AE297" s="436"/>
    </row>
    <row r="298" ht="15.75" customHeight="1">
      <c r="A298" s="437"/>
      <c r="B298" s="438"/>
      <c r="C298" s="437"/>
      <c r="D298" s="437"/>
      <c r="E298" s="436"/>
      <c r="F298" s="436"/>
      <c r="G298" s="436"/>
      <c r="H298" s="436"/>
      <c r="I298" s="436"/>
      <c r="J298" s="436"/>
      <c r="K298" s="436"/>
      <c r="L298" s="436"/>
      <c r="M298" s="436"/>
      <c r="N298" s="436"/>
      <c r="O298" s="436"/>
      <c r="P298" s="436"/>
      <c r="Q298" s="436"/>
      <c r="R298" s="436"/>
      <c r="S298" s="436"/>
      <c r="T298" s="436"/>
      <c r="U298" s="436"/>
      <c r="V298" s="436"/>
      <c r="W298" s="436"/>
      <c r="X298" s="436"/>
      <c r="Y298" s="436"/>
      <c r="Z298" s="436"/>
      <c r="AA298" s="436"/>
      <c r="AB298" s="436"/>
      <c r="AC298" s="436"/>
      <c r="AD298" s="436"/>
      <c r="AE298" s="436"/>
    </row>
    <row r="299" ht="15.75" customHeight="1">
      <c r="A299" s="437"/>
      <c r="B299" s="438"/>
      <c r="C299" s="437"/>
      <c r="D299" s="437"/>
      <c r="E299" s="436"/>
      <c r="F299" s="436"/>
      <c r="G299" s="436"/>
      <c r="H299" s="436"/>
      <c r="I299" s="436"/>
      <c r="J299" s="436"/>
      <c r="K299" s="436"/>
      <c r="L299" s="436"/>
      <c r="M299" s="436"/>
      <c r="N299" s="436"/>
      <c r="O299" s="436"/>
      <c r="P299" s="436"/>
      <c r="Q299" s="436"/>
      <c r="R299" s="436"/>
      <c r="S299" s="436"/>
      <c r="T299" s="436"/>
      <c r="U299" s="436"/>
      <c r="V299" s="436"/>
      <c r="W299" s="436"/>
      <c r="X299" s="436"/>
      <c r="Y299" s="436"/>
      <c r="Z299" s="436"/>
      <c r="AA299" s="436"/>
      <c r="AB299" s="436"/>
      <c r="AC299" s="436"/>
      <c r="AD299" s="436"/>
      <c r="AE299" s="436"/>
    </row>
    <row r="300" ht="15.75" customHeight="1">
      <c r="A300" s="437"/>
      <c r="B300" s="438"/>
      <c r="C300" s="437"/>
      <c r="D300" s="437"/>
      <c r="E300" s="436"/>
      <c r="F300" s="436"/>
      <c r="G300" s="436"/>
      <c r="H300" s="436"/>
      <c r="I300" s="436"/>
      <c r="J300" s="436"/>
      <c r="K300" s="436"/>
      <c r="L300" s="436"/>
      <c r="M300" s="436"/>
      <c r="N300" s="436"/>
      <c r="O300" s="436"/>
      <c r="P300" s="436"/>
      <c r="Q300" s="436"/>
      <c r="R300" s="436"/>
      <c r="S300" s="436"/>
      <c r="T300" s="436"/>
      <c r="U300" s="436"/>
      <c r="V300" s="436"/>
      <c r="W300" s="436"/>
      <c r="X300" s="436"/>
      <c r="Y300" s="436"/>
      <c r="Z300" s="436"/>
      <c r="AA300" s="436"/>
      <c r="AB300" s="436"/>
      <c r="AC300" s="436"/>
      <c r="AD300" s="436"/>
      <c r="AE300" s="436"/>
    </row>
    <row r="301" ht="15.75" customHeight="1">
      <c r="A301" s="437"/>
      <c r="B301" s="438"/>
      <c r="C301" s="437"/>
      <c r="D301" s="437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436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</row>
    <row r="302" ht="15.75" customHeight="1">
      <c r="A302" s="437"/>
      <c r="B302" s="438"/>
      <c r="C302" s="437"/>
      <c r="D302" s="437"/>
      <c r="E302" s="436"/>
      <c r="F302" s="436"/>
      <c r="G302" s="436"/>
      <c r="H302" s="436"/>
      <c r="I302" s="436"/>
      <c r="J302" s="436"/>
      <c r="K302" s="436"/>
      <c r="L302" s="436"/>
      <c r="M302" s="436"/>
      <c r="N302" s="436"/>
      <c r="O302" s="436"/>
      <c r="P302" s="436"/>
      <c r="Q302" s="436"/>
      <c r="R302" s="436"/>
      <c r="S302" s="436"/>
      <c r="T302" s="436"/>
      <c r="U302" s="436"/>
      <c r="V302" s="436"/>
      <c r="W302" s="436"/>
      <c r="X302" s="436"/>
      <c r="Y302" s="436"/>
      <c r="Z302" s="436"/>
      <c r="AA302" s="436"/>
      <c r="AB302" s="436"/>
      <c r="AC302" s="436"/>
      <c r="AD302" s="436"/>
      <c r="AE302" s="436"/>
    </row>
    <row r="303" ht="15.75" customHeight="1">
      <c r="A303" s="437"/>
      <c r="B303" s="438"/>
      <c r="C303" s="437"/>
      <c r="D303" s="437"/>
      <c r="E303" s="436"/>
      <c r="F303" s="436"/>
      <c r="G303" s="436"/>
      <c r="H303" s="436"/>
      <c r="I303" s="436"/>
      <c r="J303" s="436"/>
      <c r="K303" s="436"/>
      <c r="L303" s="436"/>
      <c r="M303" s="436"/>
      <c r="N303" s="436"/>
      <c r="O303" s="436"/>
      <c r="P303" s="436"/>
      <c r="Q303" s="436"/>
      <c r="R303" s="436"/>
      <c r="S303" s="436"/>
      <c r="T303" s="436"/>
      <c r="U303" s="436"/>
      <c r="V303" s="436"/>
      <c r="W303" s="436"/>
      <c r="X303" s="436"/>
      <c r="Y303" s="436"/>
      <c r="Z303" s="436"/>
      <c r="AA303" s="436"/>
      <c r="AB303" s="436"/>
      <c r="AC303" s="436"/>
      <c r="AD303" s="436"/>
      <c r="AE303" s="436"/>
    </row>
    <row r="304" ht="15.75" customHeight="1">
      <c r="A304" s="437"/>
      <c r="B304" s="438"/>
      <c r="C304" s="437"/>
      <c r="D304" s="437"/>
      <c r="E304" s="436"/>
      <c r="F304" s="436"/>
      <c r="G304" s="436"/>
      <c r="H304" s="436"/>
      <c r="I304" s="436"/>
      <c r="J304" s="436"/>
      <c r="K304" s="436"/>
      <c r="L304" s="436"/>
      <c r="M304" s="436"/>
      <c r="N304" s="436"/>
      <c r="O304" s="436"/>
      <c r="P304" s="436"/>
      <c r="Q304" s="436"/>
      <c r="R304" s="436"/>
      <c r="S304" s="436"/>
      <c r="T304" s="436"/>
      <c r="U304" s="436"/>
      <c r="V304" s="436"/>
      <c r="W304" s="436"/>
      <c r="X304" s="436"/>
      <c r="Y304" s="436"/>
      <c r="Z304" s="436"/>
      <c r="AA304" s="436"/>
      <c r="AB304" s="436"/>
      <c r="AC304" s="436"/>
      <c r="AD304" s="436"/>
      <c r="AE304" s="436"/>
    </row>
    <row r="305" ht="15.75" customHeight="1">
      <c r="A305" s="437"/>
      <c r="B305" s="438"/>
      <c r="C305" s="437"/>
      <c r="D305" s="437"/>
      <c r="E305" s="436"/>
      <c r="F305" s="436"/>
      <c r="G305" s="436"/>
      <c r="H305" s="436"/>
      <c r="I305" s="436"/>
      <c r="J305" s="436"/>
      <c r="K305" s="436"/>
      <c r="L305" s="436"/>
      <c r="M305" s="436"/>
      <c r="N305" s="436"/>
      <c r="O305" s="436"/>
      <c r="P305" s="436"/>
      <c r="Q305" s="436"/>
      <c r="R305" s="436"/>
      <c r="S305" s="436"/>
      <c r="T305" s="436"/>
      <c r="U305" s="436"/>
      <c r="V305" s="436"/>
      <c r="W305" s="436"/>
      <c r="X305" s="436"/>
      <c r="Y305" s="436"/>
      <c r="Z305" s="436"/>
      <c r="AA305" s="436"/>
      <c r="AB305" s="436"/>
      <c r="AC305" s="436"/>
      <c r="AD305" s="436"/>
      <c r="AE305" s="436"/>
    </row>
    <row r="306" ht="15.75" customHeight="1">
      <c r="A306" s="437"/>
      <c r="B306" s="438"/>
      <c r="C306" s="437"/>
      <c r="D306" s="437"/>
      <c r="E306" s="436"/>
      <c r="F306" s="436"/>
      <c r="G306" s="436"/>
      <c r="H306" s="436"/>
      <c r="I306" s="436"/>
      <c r="J306" s="436"/>
      <c r="K306" s="436"/>
      <c r="L306" s="436"/>
      <c r="M306" s="436"/>
      <c r="N306" s="436"/>
      <c r="O306" s="436"/>
      <c r="P306" s="436"/>
      <c r="Q306" s="436"/>
      <c r="R306" s="436"/>
      <c r="S306" s="436"/>
      <c r="T306" s="436"/>
      <c r="U306" s="436"/>
      <c r="V306" s="436"/>
      <c r="W306" s="436"/>
      <c r="X306" s="436"/>
      <c r="Y306" s="436"/>
      <c r="Z306" s="436"/>
      <c r="AA306" s="436"/>
      <c r="AB306" s="436"/>
      <c r="AC306" s="436"/>
      <c r="AD306" s="436"/>
      <c r="AE306" s="436"/>
    </row>
    <row r="307" ht="15.75" customHeight="1">
      <c r="A307" s="437"/>
      <c r="B307" s="438"/>
      <c r="C307" s="437"/>
      <c r="D307" s="437"/>
      <c r="E307" s="436"/>
      <c r="F307" s="436"/>
      <c r="G307" s="436"/>
      <c r="H307" s="436"/>
      <c r="I307" s="436"/>
      <c r="J307" s="436"/>
      <c r="K307" s="436"/>
      <c r="L307" s="436"/>
      <c r="M307" s="436"/>
      <c r="N307" s="436"/>
      <c r="O307" s="436"/>
      <c r="P307" s="436"/>
      <c r="Q307" s="436"/>
      <c r="R307" s="436"/>
      <c r="S307" s="436"/>
      <c r="T307" s="436"/>
      <c r="U307" s="436"/>
      <c r="V307" s="436"/>
      <c r="W307" s="436"/>
      <c r="X307" s="436"/>
      <c r="Y307" s="436"/>
      <c r="Z307" s="436"/>
      <c r="AA307" s="436"/>
      <c r="AB307" s="436"/>
      <c r="AC307" s="436"/>
      <c r="AD307" s="436"/>
      <c r="AE307" s="436"/>
    </row>
    <row r="308" ht="15.75" customHeight="1">
      <c r="A308" s="437"/>
      <c r="B308" s="438"/>
      <c r="C308" s="437"/>
      <c r="D308" s="437"/>
      <c r="E308" s="436"/>
      <c r="F308" s="436"/>
      <c r="G308" s="436"/>
      <c r="H308" s="436"/>
      <c r="I308" s="436"/>
      <c r="J308" s="436"/>
      <c r="K308" s="436"/>
      <c r="L308" s="436"/>
      <c r="M308" s="436"/>
      <c r="N308" s="436"/>
      <c r="O308" s="436"/>
      <c r="P308" s="436"/>
      <c r="Q308" s="436"/>
      <c r="R308" s="436"/>
      <c r="S308" s="436"/>
      <c r="T308" s="436"/>
      <c r="U308" s="436"/>
      <c r="V308" s="436"/>
      <c r="W308" s="436"/>
      <c r="X308" s="436"/>
      <c r="Y308" s="436"/>
      <c r="Z308" s="436"/>
      <c r="AA308" s="436"/>
      <c r="AB308" s="436"/>
      <c r="AC308" s="436"/>
      <c r="AD308" s="436"/>
      <c r="AE308" s="436"/>
    </row>
    <row r="309" ht="15.75" customHeight="1">
      <c r="A309" s="437"/>
      <c r="B309" s="438"/>
      <c r="C309" s="437"/>
      <c r="D309" s="437"/>
      <c r="E309" s="436"/>
      <c r="F309" s="436"/>
      <c r="G309" s="436"/>
      <c r="H309" s="436"/>
      <c r="I309" s="436"/>
      <c r="J309" s="436"/>
      <c r="K309" s="436"/>
      <c r="L309" s="436"/>
      <c r="M309" s="436"/>
      <c r="N309" s="436"/>
      <c r="O309" s="436"/>
      <c r="P309" s="436"/>
      <c r="Q309" s="436"/>
      <c r="R309" s="436"/>
      <c r="S309" s="436"/>
      <c r="T309" s="436"/>
      <c r="U309" s="436"/>
      <c r="V309" s="436"/>
      <c r="W309" s="436"/>
      <c r="X309" s="436"/>
      <c r="Y309" s="436"/>
      <c r="Z309" s="436"/>
      <c r="AA309" s="436"/>
      <c r="AB309" s="436"/>
      <c r="AC309" s="436"/>
      <c r="AD309" s="436"/>
      <c r="AE309" s="436"/>
    </row>
    <row r="310" ht="15.75" customHeight="1">
      <c r="A310" s="437"/>
      <c r="B310" s="438"/>
      <c r="C310" s="437"/>
      <c r="D310" s="437"/>
      <c r="E310" s="436"/>
      <c r="F310" s="436"/>
      <c r="G310" s="436"/>
      <c r="H310" s="436"/>
      <c r="I310" s="436"/>
      <c r="J310" s="436"/>
      <c r="K310" s="436"/>
      <c r="L310" s="436"/>
      <c r="M310" s="436"/>
      <c r="N310" s="436"/>
      <c r="O310" s="436"/>
      <c r="P310" s="436"/>
      <c r="Q310" s="436"/>
      <c r="R310" s="436"/>
      <c r="S310" s="436"/>
      <c r="T310" s="436"/>
      <c r="U310" s="436"/>
      <c r="V310" s="436"/>
      <c r="W310" s="436"/>
      <c r="X310" s="436"/>
      <c r="Y310" s="436"/>
      <c r="Z310" s="436"/>
      <c r="AA310" s="436"/>
      <c r="AB310" s="436"/>
      <c r="AC310" s="436"/>
      <c r="AD310" s="436"/>
      <c r="AE310" s="436"/>
    </row>
    <row r="311" ht="15.75" customHeight="1">
      <c r="A311" s="437"/>
      <c r="B311" s="438"/>
      <c r="C311" s="437"/>
      <c r="D311" s="437"/>
      <c r="E311" s="436"/>
      <c r="F311" s="436"/>
      <c r="G311" s="436"/>
      <c r="H311" s="436"/>
      <c r="I311" s="436"/>
      <c r="J311" s="436"/>
      <c r="K311" s="436"/>
      <c r="L311" s="436"/>
      <c r="M311" s="436"/>
      <c r="N311" s="436"/>
      <c r="O311" s="436"/>
      <c r="P311" s="436"/>
      <c r="Q311" s="436"/>
      <c r="R311" s="436"/>
      <c r="S311" s="436"/>
      <c r="T311" s="436"/>
      <c r="U311" s="436"/>
      <c r="V311" s="436"/>
      <c r="W311" s="436"/>
      <c r="X311" s="436"/>
      <c r="Y311" s="436"/>
      <c r="Z311" s="436"/>
      <c r="AA311" s="436"/>
      <c r="AB311" s="436"/>
      <c r="AC311" s="436"/>
      <c r="AD311" s="436"/>
      <c r="AE311" s="436"/>
    </row>
    <row r="312" ht="15.75" customHeight="1">
      <c r="A312" s="437"/>
      <c r="B312" s="438"/>
      <c r="C312" s="437"/>
      <c r="D312" s="437"/>
      <c r="E312" s="436"/>
      <c r="F312" s="436"/>
      <c r="G312" s="436"/>
      <c r="H312" s="436"/>
      <c r="I312" s="436"/>
      <c r="J312" s="436"/>
      <c r="K312" s="436"/>
      <c r="L312" s="436"/>
      <c r="M312" s="436"/>
      <c r="N312" s="436"/>
      <c r="O312" s="436"/>
      <c r="P312" s="436"/>
      <c r="Q312" s="436"/>
      <c r="R312" s="436"/>
      <c r="S312" s="436"/>
      <c r="T312" s="436"/>
      <c r="U312" s="436"/>
      <c r="V312" s="436"/>
      <c r="W312" s="436"/>
      <c r="X312" s="436"/>
      <c r="Y312" s="436"/>
      <c r="Z312" s="436"/>
      <c r="AA312" s="436"/>
      <c r="AB312" s="436"/>
      <c r="AC312" s="436"/>
      <c r="AD312" s="436"/>
      <c r="AE312" s="436"/>
    </row>
    <row r="313" ht="15.75" customHeight="1">
      <c r="A313" s="437"/>
      <c r="B313" s="438"/>
      <c r="C313" s="437"/>
      <c r="D313" s="437"/>
      <c r="E313" s="436"/>
      <c r="F313" s="436"/>
      <c r="G313" s="436"/>
      <c r="H313" s="436"/>
      <c r="I313" s="436"/>
      <c r="J313" s="436"/>
      <c r="K313" s="436"/>
      <c r="L313" s="436"/>
      <c r="M313" s="436"/>
      <c r="N313" s="436"/>
      <c r="O313" s="436"/>
      <c r="P313" s="436"/>
      <c r="Q313" s="436"/>
      <c r="R313" s="436"/>
      <c r="S313" s="436"/>
      <c r="T313" s="436"/>
      <c r="U313" s="436"/>
      <c r="V313" s="436"/>
      <c r="W313" s="436"/>
      <c r="X313" s="436"/>
      <c r="Y313" s="436"/>
      <c r="Z313" s="436"/>
      <c r="AA313" s="436"/>
      <c r="AB313" s="436"/>
      <c r="AC313" s="436"/>
      <c r="AD313" s="436"/>
      <c r="AE313" s="436"/>
    </row>
    <row r="314" ht="15.75" customHeight="1">
      <c r="A314" s="437"/>
      <c r="B314" s="438"/>
      <c r="C314" s="437"/>
      <c r="D314" s="437"/>
      <c r="E314" s="436"/>
      <c r="F314" s="436"/>
      <c r="G314" s="436"/>
      <c r="H314" s="436"/>
      <c r="I314" s="436"/>
      <c r="J314" s="436"/>
      <c r="K314" s="436"/>
      <c r="L314" s="436"/>
      <c r="M314" s="436"/>
      <c r="N314" s="436"/>
      <c r="O314" s="436"/>
      <c r="P314" s="436"/>
      <c r="Q314" s="436"/>
      <c r="R314" s="436"/>
      <c r="S314" s="436"/>
      <c r="T314" s="436"/>
      <c r="U314" s="436"/>
      <c r="V314" s="436"/>
      <c r="W314" s="436"/>
      <c r="X314" s="436"/>
      <c r="Y314" s="436"/>
      <c r="Z314" s="436"/>
      <c r="AA314" s="436"/>
      <c r="AB314" s="436"/>
      <c r="AC314" s="436"/>
      <c r="AD314" s="436"/>
      <c r="AE314" s="436"/>
    </row>
    <row r="315" ht="15.75" customHeight="1">
      <c r="A315" s="437"/>
      <c r="B315" s="438"/>
      <c r="C315" s="437"/>
      <c r="D315" s="437"/>
      <c r="E315" s="436"/>
      <c r="F315" s="436"/>
      <c r="G315" s="436"/>
      <c r="H315" s="436"/>
      <c r="I315" s="436"/>
      <c r="J315" s="436"/>
      <c r="K315" s="436"/>
      <c r="L315" s="436"/>
      <c r="M315" s="436"/>
      <c r="N315" s="436"/>
      <c r="O315" s="436"/>
      <c r="P315" s="436"/>
      <c r="Q315" s="436"/>
      <c r="R315" s="436"/>
      <c r="S315" s="436"/>
      <c r="T315" s="436"/>
      <c r="U315" s="436"/>
      <c r="V315" s="436"/>
      <c r="W315" s="436"/>
      <c r="X315" s="436"/>
      <c r="Y315" s="436"/>
      <c r="Z315" s="436"/>
      <c r="AA315" s="436"/>
      <c r="AB315" s="436"/>
      <c r="AC315" s="436"/>
      <c r="AD315" s="436"/>
      <c r="AE315" s="436"/>
    </row>
    <row r="316" ht="15.75" customHeight="1">
      <c r="A316" s="437"/>
      <c r="B316" s="438"/>
      <c r="C316" s="437"/>
      <c r="D316" s="437"/>
      <c r="E316" s="436"/>
      <c r="F316" s="436"/>
      <c r="G316" s="436"/>
      <c r="H316" s="436"/>
      <c r="I316" s="436"/>
      <c r="J316" s="436"/>
      <c r="K316" s="436"/>
      <c r="L316" s="436"/>
      <c r="M316" s="436"/>
      <c r="N316" s="436"/>
      <c r="O316" s="436"/>
      <c r="P316" s="436"/>
      <c r="Q316" s="436"/>
      <c r="R316" s="436"/>
      <c r="S316" s="436"/>
      <c r="T316" s="436"/>
      <c r="U316" s="436"/>
      <c r="V316" s="436"/>
      <c r="W316" s="436"/>
      <c r="X316" s="436"/>
      <c r="Y316" s="436"/>
      <c r="Z316" s="436"/>
      <c r="AA316" s="436"/>
      <c r="AB316" s="436"/>
      <c r="AC316" s="436"/>
      <c r="AD316" s="436"/>
      <c r="AE316" s="436"/>
    </row>
    <row r="317" ht="15.75" customHeight="1">
      <c r="A317" s="437"/>
      <c r="B317" s="438"/>
      <c r="C317" s="437"/>
      <c r="D317" s="437"/>
      <c r="E317" s="436"/>
      <c r="F317" s="436"/>
      <c r="G317" s="436"/>
      <c r="H317" s="436"/>
      <c r="I317" s="436"/>
      <c r="J317" s="436"/>
      <c r="K317" s="436"/>
      <c r="L317" s="436"/>
      <c r="M317" s="436"/>
      <c r="N317" s="436"/>
      <c r="O317" s="436"/>
      <c r="P317" s="436"/>
      <c r="Q317" s="436"/>
      <c r="R317" s="436"/>
      <c r="S317" s="436"/>
      <c r="T317" s="436"/>
      <c r="U317" s="436"/>
      <c r="V317" s="436"/>
      <c r="W317" s="436"/>
      <c r="X317" s="436"/>
      <c r="Y317" s="436"/>
      <c r="Z317" s="436"/>
      <c r="AA317" s="436"/>
      <c r="AB317" s="436"/>
      <c r="AC317" s="436"/>
      <c r="AD317" s="436"/>
      <c r="AE317" s="436"/>
    </row>
    <row r="318" ht="15.75" customHeight="1">
      <c r="A318" s="437"/>
      <c r="B318" s="438"/>
      <c r="C318" s="437"/>
      <c r="D318" s="437"/>
      <c r="E318" s="436"/>
      <c r="F318" s="436"/>
      <c r="G318" s="436"/>
      <c r="H318" s="436"/>
      <c r="I318" s="436"/>
      <c r="J318" s="436"/>
      <c r="K318" s="436"/>
      <c r="L318" s="436"/>
      <c r="M318" s="436"/>
      <c r="N318" s="436"/>
      <c r="O318" s="436"/>
      <c r="P318" s="436"/>
      <c r="Q318" s="436"/>
      <c r="R318" s="436"/>
      <c r="S318" s="436"/>
      <c r="T318" s="436"/>
      <c r="U318" s="436"/>
      <c r="V318" s="436"/>
      <c r="W318" s="436"/>
      <c r="X318" s="436"/>
      <c r="Y318" s="436"/>
      <c r="Z318" s="436"/>
      <c r="AA318" s="436"/>
      <c r="AB318" s="436"/>
      <c r="AC318" s="436"/>
      <c r="AD318" s="436"/>
      <c r="AE318" s="436"/>
    </row>
    <row r="319" ht="15.75" customHeight="1">
      <c r="A319" s="437"/>
      <c r="B319" s="438"/>
      <c r="C319" s="437"/>
      <c r="D319" s="437"/>
      <c r="E319" s="436"/>
      <c r="F319" s="436"/>
      <c r="G319" s="436"/>
      <c r="H319" s="436"/>
      <c r="I319" s="436"/>
      <c r="J319" s="436"/>
      <c r="K319" s="436"/>
      <c r="L319" s="436"/>
      <c r="M319" s="436"/>
      <c r="N319" s="436"/>
      <c r="O319" s="436"/>
      <c r="P319" s="436"/>
      <c r="Q319" s="436"/>
      <c r="R319" s="436"/>
      <c r="S319" s="436"/>
      <c r="T319" s="436"/>
      <c r="U319" s="436"/>
      <c r="V319" s="436"/>
      <c r="W319" s="436"/>
      <c r="X319" s="436"/>
      <c r="Y319" s="436"/>
      <c r="Z319" s="436"/>
      <c r="AA319" s="436"/>
      <c r="AB319" s="436"/>
      <c r="AC319" s="436"/>
      <c r="AD319" s="436"/>
      <c r="AE319" s="436"/>
    </row>
    <row r="320" ht="15.75" customHeight="1">
      <c r="A320" s="437"/>
      <c r="B320" s="438"/>
      <c r="C320" s="437"/>
      <c r="D320" s="437"/>
      <c r="E320" s="436"/>
      <c r="F320" s="436"/>
      <c r="G320" s="436"/>
      <c r="H320" s="436"/>
      <c r="I320" s="436"/>
      <c r="J320" s="436"/>
      <c r="K320" s="436"/>
      <c r="L320" s="436"/>
      <c r="M320" s="436"/>
      <c r="N320" s="436"/>
      <c r="O320" s="436"/>
      <c r="P320" s="436"/>
      <c r="Q320" s="436"/>
      <c r="R320" s="436"/>
      <c r="S320" s="436"/>
      <c r="T320" s="436"/>
      <c r="U320" s="436"/>
      <c r="V320" s="436"/>
      <c r="W320" s="436"/>
      <c r="X320" s="436"/>
      <c r="Y320" s="436"/>
      <c r="Z320" s="436"/>
      <c r="AA320" s="436"/>
      <c r="AB320" s="436"/>
      <c r="AC320" s="436"/>
      <c r="AD320" s="436"/>
      <c r="AE320" s="436"/>
    </row>
    <row r="321" ht="15.75" customHeight="1">
      <c r="A321" s="437"/>
      <c r="B321" s="438"/>
      <c r="C321" s="437"/>
      <c r="D321" s="437"/>
      <c r="E321" s="436"/>
      <c r="F321" s="436"/>
      <c r="G321" s="436"/>
      <c r="H321" s="436"/>
      <c r="I321" s="436"/>
      <c r="J321" s="436"/>
      <c r="K321" s="436"/>
      <c r="L321" s="436"/>
      <c r="M321" s="436"/>
      <c r="N321" s="436"/>
      <c r="O321" s="436"/>
      <c r="P321" s="436"/>
      <c r="Q321" s="436"/>
      <c r="R321" s="436"/>
      <c r="S321" s="436"/>
      <c r="T321" s="436"/>
      <c r="U321" s="436"/>
      <c r="V321" s="436"/>
      <c r="W321" s="436"/>
      <c r="X321" s="436"/>
      <c r="Y321" s="436"/>
      <c r="Z321" s="436"/>
      <c r="AA321" s="436"/>
      <c r="AB321" s="436"/>
      <c r="AC321" s="436"/>
      <c r="AD321" s="436"/>
      <c r="AE321" s="436"/>
    </row>
    <row r="322" ht="15.75" customHeight="1">
      <c r="A322" s="437"/>
      <c r="B322" s="438"/>
      <c r="C322" s="437"/>
      <c r="D322" s="437"/>
      <c r="E322" s="436"/>
      <c r="F322" s="436"/>
      <c r="G322" s="436"/>
      <c r="H322" s="436"/>
      <c r="I322" s="436"/>
      <c r="J322" s="436"/>
      <c r="K322" s="436"/>
      <c r="L322" s="436"/>
      <c r="M322" s="436"/>
      <c r="N322" s="436"/>
      <c r="O322" s="436"/>
      <c r="P322" s="436"/>
      <c r="Q322" s="436"/>
      <c r="R322" s="436"/>
      <c r="S322" s="436"/>
      <c r="T322" s="436"/>
      <c r="U322" s="436"/>
      <c r="V322" s="436"/>
      <c r="W322" s="436"/>
      <c r="X322" s="436"/>
      <c r="Y322" s="436"/>
      <c r="Z322" s="436"/>
      <c r="AA322" s="436"/>
      <c r="AB322" s="436"/>
      <c r="AC322" s="436"/>
      <c r="AD322" s="436"/>
      <c r="AE322" s="436"/>
    </row>
    <row r="323" ht="15.75" customHeight="1">
      <c r="A323" s="437"/>
      <c r="B323" s="438"/>
      <c r="C323" s="437"/>
      <c r="D323" s="437"/>
      <c r="E323" s="436"/>
      <c r="F323" s="436"/>
      <c r="G323" s="436"/>
      <c r="H323" s="436"/>
      <c r="I323" s="436"/>
      <c r="J323" s="436"/>
      <c r="K323" s="436"/>
      <c r="L323" s="436"/>
      <c r="M323" s="436"/>
      <c r="N323" s="436"/>
      <c r="O323" s="436"/>
      <c r="P323" s="436"/>
      <c r="Q323" s="436"/>
      <c r="R323" s="436"/>
      <c r="S323" s="436"/>
      <c r="T323" s="436"/>
      <c r="U323" s="436"/>
      <c r="V323" s="436"/>
      <c r="W323" s="436"/>
      <c r="X323" s="436"/>
      <c r="Y323" s="436"/>
      <c r="Z323" s="436"/>
      <c r="AA323" s="436"/>
      <c r="AB323" s="436"/>
      <c r="AC323" s="436"/>
      <c r="AD323" s="436"/>
      <c r="AE323" s="436"/>
    </row>
    <row r="324" ht="15.75" customHeight="1">
      <c r="A324" s="437"/>
      <c r="B324" s="438"/>
      <c r="C324" s="437"/>
      <c r="D324" s="437"/>
      <c r="E324" s="436"/>
      <c r="F324" s="436"/>
      <c r="G324" s="436"/>
      <c r="H324" s="436"/>
      <c r="I324" s="436"/>
      <c r="J324" s="436"/>
      <c r="K324" s="436"/>
      <c r="L324" s="436"/>
      <c r="M324" s="436"/>
      <c r="N324" s="436"/>
      <c r="O324" s="436"/>
      <c r="P324" s="436"/>
      <c r="Q324" s="436"/>
      <c r="R324" s="436"/>
      <c r="S324" s="436"/>
      <c r="T324" s="436"/>
      <c r="U324" s="436"/>
      <c r="V324" s="436"/>
      <c r="W324" s="436"/>
      <c r="X324" s="436"/>
      <c r="Y324" s="436"/>
      <c r="Z324" s="436"/>
      <c r="AA324" s="436"/>
      <c r="AB324" s="436"/>
      <c r="AC324" s="436"/>
      <c r="AD324" s="436"/>
      <c r="AE324" s="436"/>
    </row>
    <row r="325" ht="15.75" customHeight="1">
      <c r="A325" s="437"/>
      <c r="B325" s="438"/>
      <c r="C325" s="437"/>
      <c r="D325" s="437"/>
      <c r="E325" s="436"/>
      <c r="F325" s="436"/>
      <c r="G325" s="436"/>
      <c r="H325" s="436"/>
      <c r="I325" s="436"/>
      <c r="J325" s="436"/>
      <c r="K325" s="436"/>
      <c r="L325" s="436"/>
      <c r="M325" s="436"/>
      <c r="N325" s="436"/>
      <c r="O325" s="436"/>
      <c r="P325" s="436"/>
      <c r="Q325" s="436"/>
      <c r="R325" s="436"/>
      <c r="S325" s="436"/>
      <c r="T325" s="436"/>
      <c r="U325" s="436"/>
      <c r="V325" s="436"/>
      <c r="W325" s="436"/>
      <c r="X325" s="436"/>
      <c r="Y325" s="436"/>
      <c r="Z325" s="436"/>
      <c r="AA325" s="436"/>
      <c r="AB325" s="436"/>
      <c r="AC325" s="436"/>
      <c r="AD325" s="436"/>
      <c r="AE325" s="436"/>
    </row>
    <row r="326" ht="15.75" customHeight="1">
      <c r="A326" s="437"/>
      <c r="B326" s="438"/>
      <c r="C326" s="437"/>
      <c r="D326" s="437"/>
      <c r="E326" s="436"/>
      <c r="F326" s="436"/>
      <c r="G326" s="436"/>
      <c r="H326" s="436"/>
      <c r="I326" s="436"/>
      <c r="J326" s="436"/>
      <c r="K326" s="436"/>
      <c r="L326" s="436"/>
      <c r="M326" s="436"/>
      <c r="N326" s="436"/>
      <c r="O326" s="436"/>
      <c r="P326" s="436"/>
      <c r="Q326" s="436"/>
      <c r="R326" s="436"/>
      <c r="S326" s="436"/>
      <c r="T326" s="436"/>
      <c r="U326" s="436"/>
      <c r="V326" s="436"/>
      <c r="W326" s="436"/>
      <c r="X326" s="436"/>
      <c r="Y326" s="436"/>
      <c r="Z326" s="436"/>
      <c r="AA326" s="436"/>
      <c r="AB326" s="436"/>
      <c r="AC326" s="436"/>
      <c r="AD326" s="436"/>
      <c r="AE326" s="436"/>
    </row>
    <row r="327" ht="15.75" customHeight="1">
      <c r="A327" s="437"/>
      <c r="B327" s="438"/>
      <c r="C327" s="437"/>
      <c r="D327" s="437"/>
      <c r="E327" s="436"/>
      <c r="F327" s="436"/>
      <c r="G327" s="436"/>
      <c r="H327" s="436"/>
      <c r="I327" s="436"/>
      <c r="J327" s="436"/>
      <c r="K327" s="436"/>
      <c r="L327" s="436"/>
      <c r="M327" s="436"/>
      <c r="N327" s="436"/>
      <c r="O327" s="436"/>
      <c r="P327" s="436"/>
      <c r="Q327" s="436"/>
      <c r="R327" s="436"/>
      <c r="S327" s="436"/>
      <c r="T327" s="436"/>
      <c r="U327" s="436"/>
      <c r="V327" s="436"/>
      <c r="W327" s="436"/>
      <c r="X327" s="436"/>
      <c r="Y327" s="436"/>
      <c r="Z327" s="436"/>
      <c r="AA327" s="436"/>
      <c r="AB327" s="436"/>
      <c r="AC327" s="436"/>
      <c r="AD327" s="436"/>
      <c r="AE327" s="436"/>
    </row>
    <row r="328" ht="15.75" customHeight="1">
      <c r="A328" s="437"/>
      <c r="B328" s="438"/>
      <c r="C328" s="437"/>
      <c r="D328" s="437"/>
      <c r="E328" s="436"/>
      <c r="F328" s="436"/>
      <c r="G328" s="436"/>
      <c r="H328" s="436"/>
      <c r="I328" s="436"/>
      <c r="J328" s="436"/>
      <c r="K328" s="436"/>
      <c r="L328" s="436"/>
      <c r="M328" s="436"/>
      <c r="N328" s="436"/>
      <c r="O328" s="436"/>
      <c r="P328" s="436"/>
      <c r="Q328" s="436"/>
      <c r="R328" s="436"/>
      <c r="S328" s="436"/>
      <c r="T328" s="436"/>
      <c r="U328" s="436"/>
      <c r="V328" s="436"/>
      <c r="W328" s="436"/>
      <c r="X328" s="436"/>
      <c r="Y328" s="436"/>
      <c r="Z328" s="436"/>
      <c r="AA328" s="436"/>
      <c r="AB328" s="436"/>
      <c r="AC328" s="436"/>
      <c r="AD328" s="436"/>
      <c r="AE328" s="436"/>
    </row>
    <row r="329" ht="15.75" customHeight="1">
      <c r="A329" s="437"/>
      <c r="B329" s="438"/>
      <c r="C329" s="437"/>
      <c r="D329" s="437"/>
      <c r="E329" s="436"/>
      <c r="F329" s="436"/>
      <c r="G329" s="436"/>
      <c r="H329" s="436"/>
      <c r="I329" s="436"/>
      <c r="J329" s="436"/>
      <c r="K329" s="436"/>
      <c r="L329" s="436"/>
      <c r="M329" s="436"/>
      <c r="N329" s="436"/>
      <c r="O329" s="436"/>
      <c r="P329" s="436"/>
      <c r="Q329" s="436"/>
      <c r="R329" s="436"/>
      <c r="S329" s="436"/>
      <c r="T329" s="436"/>
      <c r="U329" s="436"/>
      <c r="V329" s="436"/>
      <c r="W329" s="436"/>
      <c r="X329" s="436"/>
      <c r="Y329" s="436"/>
      <c r="Z329" s="436"/>
      <c r="AA329" s="436"/>
      <c r="AB329" s="436"/>
      <c r="AC329" s="436"/>
      <c r="AD329" s="436"/>
      <c r="AE329" s="436"/>
    </row>
    <row r="330" ht="15.75" customHeight="1">
      <c r="A330" s="437"/>
      <c r="B330" s="438"/>
      <c r="C330" s="437"/>
      <c r="D330" s="437"/>
      <c r="E330" s="436"/>
      <c r="F330" s="436"/>
      <c r="G330" s="436"/>
      <c r="H330" s="436"/>
      <c r="I330" s="436"/>
      <c r="J330" s="436"/>
      <c r="K330" s="436"/>
      <c r="L330" s="436"/>
      <c r="M330" s="436"/>
      <c r="N330" s="436"/>
      <c r="O330" s="436"/>
      <c r="P330" s="436"/>
      <c r="Q330" s="436"/>
      <c r="R330" s="436"/>
      <c r="S330" s="436"/>
      <c r="T330" s="436"/>
      <c r="U330" s="436"/>
      <c r="V330" s="436"/>
      <c r="W330" s="436"/>
      <c r="X330" s="436"/>
      <c r="Y330" s="436"/>
      <c r="Z330" s="436"/>
      <c r="AA330" s="436"/>
      <c r="AB330" s="436"/>
      <c r="AC330" s="436"/>
      <c r="AD330" s="436"/>
      <c r="AE330" s="436"/>
    </row>
    <row r="331" ht="15.75" customHeight="1">
      <c r="A331" s="437"/>
      <c r="B331" s="438"/>
      <c r="C331" s="437"/>
      <c r="D331" s="437"/>
      <c r="E331" s="436"/>
      <c r="F331" s="436"/>
      <c r="G331" s="436"/>
      <c r="H331" s="436"/>
      <c r="I331" s="436"/>
      <c r="J331" s="436"/>
      <c r="K331" s="436"/>
      <c r="L331" s="436"/>
      <c r="M331" s="436"/>
      <c r="N331" s="436"/>
      <c r="O331" s="436"/>
      <c r="P331" s="436"/>
      <c r="Q331" s="436"/>
      <c r="R331" s="436"/>
      <c r="S331" s="436"/>
      <c r="T331" s="436"/>
      <c r="U331" s="436"/>
      <c r="V331" s="436"/>
      <c r="W331" s="436"/>
      <c r="X331" s="436"/>
      <c r="Y331" s="436"/>
      <c r="Z331" s="436"/>
      <c r="AA331" s="436"/>
      <c r="AB331" s="436"/>
      <c r="AC331" s="436"/>
      <c r="AD331" s="436"/>
      <c r="AE331" s="436"/>
    </row>
    <row r="332" ht="15.75" customHeight="1">
      <c r="A332" s="437"/>
      <c r="B332" s="438"/>
      <c r="C332" s="437"/>
      <c r="D332" s="437"/>
      <c r="E332" s="436"/>
      <c r="F332" s="436"/>
      <c r="G332" s="436"/>
      <c r="H332" s="436"/>
      <c r="I332" s="436"/>
      <c r="J332" s="436"/>
      <c r="K332" s="436"/>
      <c r="L332" s="436"/>
      <c r="M332" s="436"/>
      <c r="N332" s="436"/>
      <c r="O332" s="436"/>
      <c r="P332" s="436"/>
      <c r="Q332" s="436"/>
      <c r="R332" s="436"/>
      <c r="S332" s="436"/>
      <c r="T332" s="436"/>
      <c r="U332" s="436"/>
      <c r="V332" s="436"/>
      <c r="W332" s="436"/>
      <c r="X332" s="436"/>
      <c r="Y332" s="436"/>
      <c r="Z332" s="436"/>
      <c r="AA332" s="436"/>
      <c r="AB332" s="436"/>
      <c r="AC332" s="436"/>
      <c r="AD332" s="436"/>
      <c r="AE332" s="436"/>
    </row>
    <row r="333" ht="15.75" customHeight="1">
      <c r="A333" s="437"/>
      <c r="B333" s="438"/>
      <c r="C333" s="437"/>
      <c r="D333" s="437"/>
      <c r="E333" s="436"/>
      <c r="F333" s="436"/>
      <c r="G333" s="436"/>
      <c r="H333" s="436"/>
      <c r="I333" s="436"/>
      <c r="J333" s="436"/>
      <c r="K333" s="436"/>
      <c r="L333" s="436"/>
      <c r="M333" s="436"/>
      <c r="N333" s="436"/>
      <c r="O333" s="436"/>
      <c r="P333" s="436"/>
      <c r="Q333" s="436"/>
      <c r="R333" s="436"/>
      <c r="S333" s="436"/>
      <c r="T333" s="436"/>
      <c r="U333" s="436"/>
      <c r="V333" s="436"/>
      <c r="W333" s="436"/>
      <c r="X333" s="436"/>
      <c r="Y333" s="436"/>
      <c r="Z333" s="436"/>
      <c r="AA333" s="436"/>
      <c r="AB333" s="436"/>
      <c r="AC333" s="436"/>
      <c r="AD333" s="436"/>
      <c r="AE333" s="436"/>
    </row>
    <row r="334" ht="15.75" customHeight="1">
      <c r="A334" s="437"/>
      <c r="B334" s="438"/>
      <c r="C334" s="437"/>
      <c r="D334" s="437"/>
      <c r="E334" s="436"/>
      <c r="F334" s="436"/>
      <c r="G334" s="436"/>
      <c r="H334" s="436"/>
      <c r="I334" s="436"/>
      <c r="J334" s="436"/>
      <c r="K334" s="436"/>
      <c r="L334" s="436"/>
      <c r="M334" s="436"/>
      <c r="N334" s="436"/>
      <c r="O334" s="436"/>
      <c r="P334" s="436"/>
      <c r="Q334" s="436"/>
      <c r="R334" s="436"/>
      <c r="S334" s="436"/>
      <c r="T334" s="436"/>
      <c r="U334" s="436"/>
      <c r="V334" s="436"/>
      <c r="W334" s="436"/>
      <c r="X334" s="436"/>
      <c r="Y334" s="436"/>
      <c r="Z334" s="436"/>
      <c r="AA334" s="436"/>
      <c r="AB334" s="436"/>
      <c r="AC334" s="436"/>
      <c r="AD334" s="436"/>
      <c r="AE334" s="436"/>
    </row>
    <row r="335" ht="15.75" customHeight="1">
      <c r="A335" s="437"/>
      <c r="B335" s="438"/>
      <c r="C335" s="437"/>
      <c r="D335" s="437"/>
      <c r="E335" s="436"/>
      <c r="F335" s="436"/>
      <c r="G335" s="436"/>
      <c r="H335" s="436"/>
      <c r="I335" s="436"/>
      <c r="J335" s="436"/>
      <c r="K335" s="436"/>
      <c r="L335" s="436"/>
      <c r="M335" s="436"/>
      <c r="N335" s="436"/>
      <c r="O335" s="436"/>
      <c r="P335" s="436"/>
      <c r="Q335" s="436"/>
      <c r="R335" s="436"/>
      <c r="S335" s="436"/>
      <c r="T335" s="436"/>
      <c r="U335" s="436"/>
      <c r="V335" s="436"/>
      <c r="W335" s="436"/>
      <c r="X335" s="436"/>
      <c r="Y335" s="436"/>
      <c r="Z335" s="436"/>
      <c r="AA335" s="436"/>
      <c r="AB335" s="436"/>
      <c r="AC335" s="436"/>
      <c r="AD335" s="436"/>
      <c r="AE335" s="436"/>
    </row>
    <row r="336" ht="15.75" customHeight="1">
      <c r="A336" s="437"/>
      <c r="B336" s="438"/>
      <c r="C336" s="437"/>
      <c r="D336" s="437"/>
      <c r="E336" s="436"/>
      <c r="F336" s="436"/>
      <c r="G336" s="436"/>
      <c r="H336" s="436"/>
      <c r="I336" s="436"/>
      <c r="J336" s="436"/>
      <c r="K336" s="436"/>
      <c r="L336" s="436"/>
      <c r="M336" s="436"/>
      <c r="N336" s="436"/>
      <c r="O336" s="436"/>
      <c r="P336" s="436"/>
      <c r="Q336" s="436"/>
      <c r="R336" s="436"/>
      <c r="S336" s="436"/>
      <c r="T336" s="436"/>
      <c r="U336" s="436"/>
      <c r="V336" s="436"/>
      <c r="W336" s="436"/>
      <c r="X336" s="436"/>
      <c r="Y336" s="436"/>
      <c r="Z336" s="436"/>
      <c r="AA336" s="436"/>
      <c r="AB336" s="436"/>
      <c r="AC336" s="436"/>
      <c r="AD336" s="436"/>
      <c r="AE336" s="436"/>
    </row>
    <row r="337" ht="15.75" customHeight="1">
      <c r="A337" s="437"/>
      <c r="B337" s="438"/>
      <c r="C337" s="437"/>
      <c r="D337" s="437"/>
      <c r="E337" s="436"/>
      <c r="F337" s="436"/>
      <c r="G337" s="436"/>
      <c r="H337" s="436"/>
      <c r="I337" s="436"/>
      <c r="J337" s="436"/>
      <c r="K337" s="436"/>
      <c r="L337" s="436"/>
      <c r="M337" s="436"/>
      <c r="N337" s="436"/>
      <c r="O337" s="436"/>
      <c r="P337" s="436"/>
      <c r="Q337" s="436"/>
      <c r="R337" s="436"/>
      <c r="S337" s="436"/>
      <c r="T337" s="436"/>
      <c r="U337" s="436"/>
      <c r="V337" s="436"/>
      <c r="W337" s="436"/>
      <c r="X337" s="436"/>
      <c r="Y337" s="436"/>
      <c r="Z337" s="436"/>
      <c r="AA337" s="436"/>
      <c r="AB337" s="436"/>
      <c r="AC337" s="436"/>
      <c r="AD337" s="436"/>
      <c r="AE337" s="436"/>
    </row>
    <row r="338" ht="15.75" customHeight="1">
      <c r="A338" s="437"/>
      <c r="B338" s="438"/>
      <c r="C338" s="437"/>
      <c r="D338" s="437"/>
      <c r="E338" s="436"/>
      <c r="F338" s="436"/>
      <c r="G338" s="436"/>
      <c r="H338" s="436"/>
      <c r="I338" s="436"/>
      <c r="J338" s="436"/>
      <c r="K338" s="436"/>
      <c r="L338" s="436"/>
      <c r="M338" s="436"/>
      <c r="N338" s="436"/>
      <c r="O338" s="436"/>
      <c r="P338" s="436"/>
      <c r="Q338" s="436"/>
      <c r="R338" s="436"/>
      <c r="S338" s="436"/>
      <c r="T338" s="436"/>
      <c r="U338" s="436"/>
      <c r="V338" s="436"/>
      <c r="W338" s="436"/>
      <c r="X338" s="436"/>
      <c r="Y338" s="436"/>
      <c r="Z338" s="436"/>
      <c r="AA338" s="436"/>
      <c r="AB338" s="436"/>
      <c r="AC338" s="436"/>
      <c r="AD338" s="436"/>
      <c r="AE338" s="436"/>
    </row>
    <row r="339" ht="15.75" customHeight="1">
      <c r="A339" s="437"/>
      <c r="B339" s="438"/>
      <c r="C339" s="437"/>
      <c r="D339" s="437"/>
      <c r="E339" s="436"/>
      <c r="F339" s="436"/>
      <c r="G339" s="436"/>
      <c r="H339" s="436"/>
      <c r="I339" s="436"/>
      <c r="J339" s="436"/>
      <c r="K339" s="436"/>
      <c r="L339" s="436"/>
      <c r="M339" s="436"/>
      <c r="N339" s="436"/>
      <c r="O339" s="436"/>
      <c r="P339" s="436"/>
      <c r="Q339" s="436"/>
      <c r="R339" s="436"/>
      <c r="S339" s="436"/>
      <c r="T339" s="436"/>
      <c r="U339" s="436"/>
      <c r="V339" s="436"/>
      <c r="W339" s="436"/>
      <c r="X339" s="436"/>
      <c r="Y339" s="436"/>
      <c r="Z339" s="436"/>
      <c r="AA339" s="436"/>
      <c r="AB339" s="436"/>
      <c r="AC339" s="436"/>
      <c r="AD339" s="436"/>
      <c r="AE339" s="436"/>
    </row>
    <row r="340" ht="15.75" customHeight="1">
      <c r="A340" s="437"/>
      <c r="B340" s="438"/>
      <c r="C340" s="437"/>
      <c r="D340" s="437"/>
      <c r="E340" s="436"/>
      <c r="F340" s="436"/>
      <c r="G340" s="436"/>
      <c r="H340" s="436"/>
      <c r="I340" s="436"/>
      <c r="J340" s="436"/>
      <c r="K340" s="436"/>
      <c r="L340" s="436"/>
      <c r="M340" s="436"/>
      <c r="N340" s="436"/>
      <c r="O340" s="436"/>
      <c r="P340" s="436"/>
      <c r="Q340" s="436"/>
      <c r="R340" s="436"/>
      <c r="S340" s="436"/>
      <c r="T340" s="436"/>
      <c r="U340" s="436"/>
      <c r="V340" s="436"/>
      <c r="W340" s="436"/>
      <c r="X340" s="436"/>
      <c r="Y340" s="436"/>
      <c r="Z340" s="436"/>
      <c r="AA340" s="436"/>
      <c r="AB340" s="436"/>
      <c r="AC340" s="436"/>
      <c r="AD340" s="436"/>
      <c r="AE340" s="436"/>
    </row>
    <row r="341" ht="15.75" customHeight="1">
      <c r="A341" s="437"/>
      <c r="B341" s="438"/>
      <c r="C341" s="437"/>
      <c r="D341" s="437"/>
      <c r="E341" s="436"/>
      <c r="F341" s="436"/>
      <c r="G341" s="436"/>
      <c r="H341" s="436"/>
      <c r="I341" s="436"/>
      <c r="J341" s="436"/>
      <c r="K341" s="436"/>
      <c r="L341" s="436"/>
      <c r="M341" s="436"/>
      <c r="N341" s="436"/>
      <c r="O341" s="436"/>
      <c r="P341" s="436"/>
      <c r="Q341" s="436"/>
      <c r="R341" s="436"/>
      <c r="S341" s="436"/>
      <c r="T341" s="436"/>
      <c r="U341" s="436"/>
      <c r="V341" s="436"/>
      <c r="W341" s="436"/>
      <c r="X341" s="436"/>
      <c r="Y341" s="436"/>
      <c r="Z341" s="436"/>
      <c r="AA341" s="436"/>
      <c r="AB341" s="436"/>
      <c r="AC341" s="436"/>
      <c r="AD341" s="436"/>
      <c r="AE341" s="436"/>
    </row>
    <row r="342" ht="15.75" customHeight="1">
      <c r="A342" s="437"/>
      <c r="B342" s="438"/>
      <c r="C342" s="437"/>
      <c r="D342" s="437"/>
      <c r="E342" s="436"/>
      <c r="F342" s="436"/>
      <c r="G342" s="436"/>
      <c r="H342" s="436"/>
      <c r="I342" s="436"/>
      <c r="J342" s="436"/>
      <c r="K342" s="436"/>
      <c r="L342" s="436"/>
      <c r="M342" s="436"/>
      <c r="N342" s="436"/>
      <c r="O342" s="436"/>
      <c r="P342" s="436"/>
      <c r="Q342" s="436"/>
      <c r="R342" s="436"/>
      <c r="S342" s="436"/>
      <c r="T342" s="436"/>
      <c r="U342" s="436"/>
      <c r="V342" s="436"/>
      <c r="W342" s="436"/>
      <c r="X342" s="436"/>
      <c r="Y342" s="436"/>
      <c r="Z342" s="436"/>
      <c r="AA342" s="436"/>
      <c r="AB342" s="436"/>
      <c r="AC342" s="436"/>
      <c r="AD342" s="436"/>
      <c r="AE342" s="436"/>
    </row>
    <row r="343" ht="15.75" customHeight="1">
      <c r="A343" s="437"/>
      <c r="B343" s="438"/>
      <c r="C343" s="437"/>
      <c r="D343" s="437"/>
      <c r="E343" s="436"/>
      <c r="F343" s="436"/>
      <c r="G343" s="436"/>
      <c r="H343" s="436"/>
      <c r="I343" s="436"/>
      <c r="J343" s="436"/>
      <c r="K343" s="436"/>
      <c r="L343" s="436"/>
      <c r="M343" s="436"/>
      <c r="N343" s="436"/>
      <c r="O343" s="436"/>
      <c r="P343" s="436"/>
      <c r="Q343" s="436"/>
      <c r="R343" s="436"/>
      <c r="S343" s="436"/>
      <c r="T343" s="436"/>
      <c r="U343" s="436"/>
      <c r="V343" s="436"/>
      <c r="W343" s="436"/>
      <c r="X343" s="436"/>
      <c r="Y343" s="436"/>
      <c r="Z343" s="436"/>
      <c r="AA343" s="436"/>
      <c r="AB343" s="436"/>
      <c r="AC343" s="436"/>
      <c r="AD343" s="436"/>
      <c r="AE343" s="436"/>
    </row>
    <row r="344" ht="15.75" customHeight="1">
      <c r="A344" s="437"/>
      <c r="B344" s="438"/>
      <c r="C344" s="437"/>
      <c r="D344" s="437"/>
      <c r="E344" s="436"/>
      <c r="F344" s="436"/>
      <c r="G344" s="436"/>
      <c r="H344" s="436"/>
      <c r="I344" s="436"/>
      <c r="J344" s="436"/>
      <c r="K344" s="436"/>
      <c r="L344" s="436"/>
      <c r="M344" s="436"/>
      <c r="N344" s="436"/>
      <c r="O344" s="436"/>
      <c r="P344" s="436"/>
      <c r="Q344" s="436"/>
      <c r="R344" s="436"/>
      <c r="S344" s="436"/>
      <c r="T344" s="436"/>
      <c r="U344" s="436"/>
      <c r="V344" s="436"/>
      <c r="W344" s="436"/>
      <c r="X344" s="436"/>
      <c r="Y344" s="436"/>
      <c r="Z344" s="436"/>
      <c r="AA344" s="436"/>
      <c r="AB344" s="436"/>
      <c r="AC344" s="436"/>
      <c r="AD344" s="436"/>
      <c r="AE344" s="436"/>
    </row>
    <row r="345" ht="15.75" customHeight="1">
      <c r="A345" s="437"/>
      <c r="B345" s="438"/>
      <c r="C345" s="437"/>
      <c r="D345" s="437"/>
      <c r="E345" s="436"/>
      <c r="F345" s="436"/>
      <c r="G345" s="436"/>
      <c r="H345" s="436"/>
      <c r="I345" s="436"/>
      <c r="J345" s="436"/>
      <c r="K345" s="436"/>
      <c r="L345" s="436"/>
      <c r="M345" s="436"/>
      <c r="N345" s="436"/>
      <c r="O345" s="436"/>
      <c r="P345" s="436"/>
      <c r="Q345" s="436"/>
      <c r="R345" s="436"/>
      <c r="S345" s="436"/>
      <c r="T345" s="436"/>
      <c r="U345" s="436"/>
      <c r="V345" s="436"/>
      <c r="W345" s="436"/>
      <c r="X345" s="436"/>
      <c r="Y345" s="436"/>
      <c r="Z345" s="436"/>
      <c r="AA345" s="436"/>
      <c r="AB345" s="436"/>
      <c r="AC345" s="436"/>
      <c r="AD345" s="436"/>
      <c r="AE345" s="436"/>
    </row>
    <row r="346" ht="15.75" customHeight="1">
      <c r="A346" s="437"/>
      <c r="B346" s="438"/>
      <c r="C346" s="437"/>
      <c r="D346" s="437"/>
      <c r="E346" s="436"/>
      <c r="F346" s="436"/>
      <c r="G346" s="436"/>
      <c r="H346" s="436"/>
      <c r="I346" s="436"/>
      <c r="J346" s="436"/>
      <c r="K346" s="436"/>
      <c r="L346" s="436"/>
      <c r="M346" s="436"/>
      <c r="N346" s="436"/>
      <c r="O346" s="436"/>
      <c r="P346" s="436"/>
      <c r="Q346" s="436"/>
      <c r="R346" s="436"/>
      <c r="S346" s="436"/>
      <c r="T346" s="436"/>
      <c r="U346" s="436"/>
      <c r="V346" s="436"/>
      <c r="W346" s="436"/>
      <c r="X346" s="436"/>
      <c r="Y346" s="436"/>
      <c r="Z346" s="436"/>
      <c r="AA346" s="436"/>
      <c r="AB346" s="436"/>
      <c r="AC346" s="436"/>
      <c r="AD346" s="436"/>
      <c r="AE346" s="436"/>
    </row>
    <row r="347" ht="15.75" customHeight="1">
      <c r="A347" s="437"/>
      <c r="B347" s="438"/>
      <c r="C347" s="437"/>
      <c r="D347" s="437"/>
      <c r="E347" s="436"/>
      <c r="F347" s="436"/>
      <c r="G347" s="436"/>
      <c r="H347" s="436"/>
      <c r="I347" s="436"/>
      <c r="J347" s="436"/>
      <c r="K347" s="436"/>
      <c r="L347" s="436"/>
      <c r="M347" s="436"/>
      <c r="N347" s="436"/>
      <c r="O347" s="436"/>
      <c r="P347" s="436"/>
      <c r="Q347" s="436"/>
      <c r="R347" s="436"/>
      <c r="S347" s="436"/>
      <c r="T347" s="436"/>
      <c r="U347" s="436"/>
      <c r="V347" s="436"/>
      <c r="W347" s="436"/>
      <c r="X347" s="436"/>
      <c r="Y347" s="436"/>
      <c r="Z347" s="436"/>
      <c r="AA347" s="436"/>
      <c r="AB347" s="436"/>
      <c r="AC347" s="436"/>
      <c r="AD347" s="436"/>
      <c r="AE347" s="436"/>
    </row>
    <row r="348" ht="15.75" customHeight="1">
      <c r="A348" s="437"/>
      <c r="B348" s="438"/>
      <c r="C348" s="437"/>
      <c r="D348" s="437"/>
      <c r="E348" s="436"/>
      <c r="F348" s="436"/>
      <c r="G348" s="436"/>
      <c r="H348" s="436"/>
      <c r="I348" s="436"/>
      <c r="J348" s="436"/>
      <c r="K348" s="436"/>
      <c r="L348" s="436"/>
      <c r="M348" s="436"/>
      <c r="N348" s="436"/>
      <c r="O348" s="436"/>
      <c r="P348" s="436"/>
      <c r="Q348" s="436"/>
      <c r="R348" s="436"/>
      <c r="S348" s="436"/>
      <c r="T348" s="436"/>
      <c r="U348" s="436"/>
      <c r="V348" s="436"/>
      <c r="W348" s="436"/>
      <c r="X348" s="436"/>
      <c r="Y348" s="436"/>
      <c r="Z348" s="436"/>
      <c r="AA348" s="436"/>
      <c r="AB348" s="436"/>
      <c r="AC348" s="436"/>
      <c r="AD348" s="436"/>
      <c r="AE348" s="436"/>
    </row>
    <row r="349" ht="15.75" customHeight="1">
      <c r="A349" s="437"/>
      <c r="B349" s="438"/>
      <c r="C349" s="437"/>
      <c r="D349" s="437"/>
      <c r="E349" s="436"/>
      <c r="F349" s="436"/>
      <c r="G349" s="436"/>
      <c r="H349" s="436"/>
      <c r="I349" s="436"/>
      <c r="J349" s="436"/>
      <c r="K349" s="436"/>
      <c r="L349" s="436"/>
      <c r="M349" s="436"/>
      <c r="N349" s="436"/>
      <c r="O349" s="436"/>
      <c r="P349" s="436"/>
      <c r="Q349" s="436"/>
      <c r="R349" s="436"/>
      <c r="S349" s="436"/>
      <c r="T349" s="436"/>
      <c r="U349" s="436"/>
      <c r="V349" s="436"/>
      <c r="W349" s="436"/>
      <c r="X349" s="436"/>
      <c r="Y349" s="436"/>
      <c r="Z349" s="436"/>
      <c r="AA349" s="436"/>
      <c r="AB349" s="436"/>
      <c r="AC349" s="436"/>
      <c r="AD349" s="436"/>
      <c r="AE349" s="436"/>
    </row>
    <row r="350" ht="15.75" customHeight="1">
      <c r="A350" s="437"/>
      <c r="B350" s="438"/>
      <c r="C350" s="437"/>
      <c r="D350" s="437"/>
      <c r="E350" s="436"/>
      <c r="F350" s="436"/>
      <c r="G350" s="436"/>
      <c r="H350" s="436"/>
      <c r="I350" s="436"/>
      <c r="J350" s="436"/>
      <c r="K350" s="436"/>
      <c r="L350" s="436"/>
      <c r="M350" s="436"/>
      <c r="N350" s="436"/>
      <c r="O350" s="436"/>
      <c r="P350" s="436"/>
      <c r="Q350" s="436"/>
      <c r="R350" s="436"/>
      <c r="S350" s="436"/>
      <c r="T350" s="436"/>
      <c r="U350" s="436"/>
      <c r="V350" s="436"/>
      <c r="W350" s="436"/>
      <c r="X350" s="436"/>
      <c r="Y350" s="436"/>
      <c r="Z350" s="436"/>
      <c r="AA350" s="436"/>
      <c r="AB350" s="436"/>
      <c r="AC350" s="436"/>
      <c r="AD350" s="436"/>
      <c r="AE350" s="436"/>
    </row>
    <row r="351" ht="15.75" customHeight="1">
      <c r="A351" s="437"/>
      <c r="B351" s="438"/>
      <c r="C351" s="437"/>
      <c r="D351" s="437"/>
      <c r="E351" s="436"/>
      <c r="F351" s="436"/>
      <c r="G351" s="436"/>
      <c r="H351" s="436"/>
      <c r="I351" s="436"/>
      <c r="J351" s="436"/>
      <c r="K351" s="436"/>
      <c r="L351" s="436"/>
      <c r="M351" s="436"/>
      <c r="N351" s="436"/>
      <c r="O351" s="436"/>
      <c r="P351" s="436"/>
      <c r="Q351" s="436"/>
      <c r="R351" s="436"/>
      <c r="S351" s="436"/>
      <c r="T351" s="436"/>
      <c r="U351" s="436"/>
      <c r="V351" s="436"/>
      <c r="W351" s="436"/>
      <c r="X351" s="436"/>
      <c r="Y351" s="436"/>
      <c r="Z351" s="436"/>
      <c r="AA351" s="436"/>
      <c r="AB351" s="436"/>
      <c r="AC351" s="436"/>
      <c r="AD351" s="436"/>
      <c r="AE351" s="436"/>
    </row>
    <row r="352" ht="15.75" customHeight="1">
      <c r="A352" s="437"/>
      <c r="B352" s="438"/>
      <c r="C352" s="437"/>
      <c r="D352" s="437"/>
      <c r="E352" s="436"/>
      <c r="F352" s="436"/>
      <c r="G352" s="436"/>
      <c r="H352" s="436"/>
      <c r="I352" s="436"/>
      <c r="J352" s="436"/>
      <c r="K352" s="436"/>
      <c r="L352" s="436"/>
      <c r="M352" s="436"/>
      <c r="N352" s="436"/>
      <c r="O352" s="436"/>
      <c r="P352" s="436"/>
      <c r="Q352" s="436"/>
      <c r="R352" s="436"/>
      <c r="S352" s="436"/>
      <c r="T352" s="436"/>
      <c r="U352" s="436"/>
      <c r="V352" s="436"/>
      <c r="W352" s="436"/>
      <c r="X352" s="436"/>
      <c r="Y352" s="436"/>
      <c r="Z352" s="436"/>
      <c r="AA352" s="436"/>
      <c r="AB352" s="436"/>
      <c r="AC352" s="436"/>
      <c r="AD352" s="436"/>
      <c r="AE352" s="436"/>
    </row>
    <row r="353" ht="15.75" customHeight="1">
      <c r="A353" s="437"/>
      <c r="B353" s="438"/>
      <c r="C353" s="437"/>
      <c r="D353" s="437"/>
      <c r="E353" s="436"/>
      <c r="F353" s="436"/>
      <c r="G353" s="436"/>
      <c r="H353" s="436"/>
      <c r="I353" s="436"/>
      <c r="J353" s="436"/>
      <c r="K353" s="436"/>
      <c r="L353" s="436"/>
      <c r="M353" s="436"/>
      <c r="N353" s="436"/>
      <c r="O353" s="436"/>
      <c r="P353" s="436"/>
      <c r="Q353" s="436"/>
      <c r="R353" s="436"/>
      <c r="S353" s="436"/>
      <c r="T353" s="436"/>
      <c r="U353" s="436"/>
      <c r="V353" s="436"/>
      <c r="W353" s="436"/>
      <c r="X353" s="436"/>
      <c r="Y353" s="436"/>
      <c r="Z353" s="436"/>
      <c r="AA353" s="436"/>
      <c r="AB353" s="436"/>
      <c r="AC353" s="436"/>
      <c r="AD353" s="436"/>
      <c r="AE353" s="436"/>
    </row>
    <row r="354" ht="15.75" customHeight="1">
      <c r="A354" s="437"/>
      <c r="B354" s="438"/>
      <c r="C354" s="437"/>
      <c r="D354" s="437"/>
      <c r="E354" s="436"/>
      <c r="F354" s="436"/>
      <c r="G354" s="436"/>
      <c r="H354" s="436"/>
      <c r="I354" s="436"/>
      <c r="J354" s="436"/>
      <c r="K354" s="436"/>
      <c r="L354" s="436"/>
      <c r="M354" s="436"/>
      <c r="N354" s="436"/>
      <c r="O354" s="436"/>
      <c r="P354" s="436"/>
      <c r="Q354" s="436"/>
      <c r="R354" s="436"/>
      <c r="S354" s="436"/>
      <c r="T354" s="436"/>
      <c r="U354" s="436"/>
      <c r="V354" s="436"/>
      <c r="W354" s="436"/>
      <c r="X354" s="436"/>
      <c r="Y354" s="436"/>
      <c r="Z354" s="436"/>
      <c r="AA354" s="436"/>
      <c r="AB354" s="436"/>
      <c r="AC354" s="436"/>
      <c r="AD354" s="436"/>
      <c r="AE354" s="436"/>
    </row>
    <row r="355" ht="15.75" customHeight="1">
      <c r="A355" s="437"/>
      <c r="B355" s="438"/>
      <c r="C355" s="437"/>
      <c r="D355" s="437"/>
      <c r="E355" s="436"/>
      <c r="F355" s="436"/>
      <c r="G355" s="436"/>
      <c r="H355" s="436"/>
      <c r="I355" s="436"/>
      <c r="J355" s="436"/>
      <c r="K355" s="436"/>
      <c r="L355" s="436"/>
      <c r="M355" s="436"/>
      <c r="N355" s="436"/>
      <c r="O355" s="436"/>
      <c r="P355" s="436"/>
      <c r="Q355" s="436"/>
      <c r="R355" s="436"/>
      <c r="S355" s="436"/>
      <c r="T355" s="436"/>
      <c r="U355" s="436"/>
      <c r="V355" s="436"/>
      <c r="W355" s="436"/>
      <c r="X355" s="436"/>
      <c r="Y355" s="436"/>
      <c r="Z355" s="436"/>
      <c r="AA355" s="436"/>
      <c r="AB355" s="436"/>
      <c r="AC355" s="436"/>
      <c r="AD355" s="436"/>
      <c r="AE355" s="436"/>
    </row>
    <row r="356" ht="15.75" customHeight="1">
      <c r="A356" s="437"/>
      <c r="B356" s="438"/>
      <c r="C356" s="437"/>
      <c r="D356" s="437"/>
      <c r="E356" s="436"/>
      <c r="F356" s="436"/>
      <c r="G356" s="436"/>
      <c r="H356" s="436"/>
      <c r="I356" s="436"/>
      <c r="J356" s="436"/>
      <c r="K356" s="436"/>
      <c r="L356" s="436"/>
      <c r="M356" s="436"/>
      <c r="N356" s="436"/>
      <c r="O356" s="436"/>
      <c r="P356" s="436"/>
      <c r="Q356" s="436"/>
      <c r="R356" s="436"/>
      <c r="S356" s="436"/>
      <c r="T356" s="436"/>
      <c r="U356" s="436"/>
      <c r="V356" s="436"/>
      <c r="W356" s="436"/>
      <c r="X356" s="436"/>
      <c r="Y356" s="436"/>
      <c r="Z356" s="436"/>
      <c r="AA356" s="436"/>
      <c r="AB356" s="436"/>
      <c r="AC356" s="436"/>
      <c r="AD356" s="436"/>
      <c r="AE356" s="436"/>
    </row>
    <row r="357" ht="15.75" customHeight="1">
      <c r="A357" s="437"/>
      <c r="B357" s="438"/>
      <c r="C357" s="437"/>
      <c r="D357" s="437"/>
      <c r="E357" s="436"/>
      <c r="F357" s="436"/>
      <c r="G357" s="436"/>
      <c r="H357" s="436"/>
      <c r="I357" s="436"/>
      <c r="J357" s="436"/>
      <c r="K357" s="436"/>
      <c r="L357" s="436"/>
      <c r="M357" s="436"/>
      <c r="N357" s="436"/>
      <c r="O357" s="436"/>
      <c r="P357" s="436"/>
      <c r="Q357" s="436"/>
      <c r="R357" s="436"/>
      <c r="S357" s="436"/>
      <c r="T357" s="436"/>
      <c r="U357" s="436"/>
      <c r="V357" s="436"/>
      <c r="W357" s="436"/>
      <c r="X357" s="436"/>
      <c r="Y357" s="436"/>
      <c r="Z357" s="436"/>
      <c r="AA357" s="436"/>
      <c r="AB357" s="436"/>
      <c r="AC357" s="436"/>
      <c r="AD357" s="436"/>
      <c r="AE357" s="436"/>
    </row>
    <row r="358" ht="15.75" customHeight="1">
      <c r="A358" s="437"/>
      <c r="B358" s="438"/>
      <c r="C358" s="437"/>
      <c r="D358" s="437"/>
      <c r="E358" s="436"/>
      <c r="F358" s="436"/>
      <c r="G358" s="436"/>
      <c r="H358" s="436"/>
      <c r="I358" s="436"/>
      <c r="J358" s="436"/>
      <c r="K358" s="436"/>
      <c r="L358" s="436"/>
      <c r="M358" s="436"/>
      <c r="N358" s="436"/>
      <c r="O358" s="436"/>
      <c r="P358" s="436"/>
      <c r="Q358" s="436"/>
      <c r="R358" s="436"/>
      <c r="S358" s="436"/>
      <c r="T358" s="436"/>
      <c r="U358" s="436"/>
      <c r="V358" s="436"/>
      <c r="W358" s="436"/>
      <c r="X358" s="436"/>
      <c r="Y358" s="436"/>
      <c r="Z358" s="436"/>
      <c r="AA358" s="436"/>
      <c r="AB358" s="436"/>
      <c r="AC358" s="436"/>
      <c r="AD358" s="436"/>
      <c r="AE358" s="436"/>
    </row>
    <row r="359" ht="15.75" customHeight="1">
      <c r="A359" s="437"/>
      <c r="B359" s="438"/>
      <c r="C359" s="437"/>
      <c r="D359" s="437"/>
      <c r="E359" s="436"/>
      <c r="F359" s="436"/>
      <c r="G359" s="436"/>
      <c r="H359" s="436"/>
      <c r="I359" s="436"/>
      <c r="J359" s="436"/>
      <c r="K359" s="436"/>
      <c r="L359" s="436"/>
      <c r="M359" s="436"/>
      <c r="N359" s="436"/>
      <c r="O359" s="436"/>
      <c r="P359" s="436"/>
      <c r="Q359" s="436"/>
      <c r="R359" s="436"/>
      <c r="S359" s="436"/>
      <c r="T359" s="436"/>
      <c r="U359" s="436"/>
      <c r="V359" s="436"/>
      <c r="W359" s="436"/>
      <c r="X359" s="436"/>
      <c r="Y359" s="436"/>
      <c r="Z359" s="436"/>
      <c r="AA359" s="436"/>
      <c r="AB359" s="436"/>
      <c r="AC359" s="436"/>
      <c r="AD359" s="436"/>
      <c r="AE359" s="436"/>
    </row>
    <row r="360" ht="15.75" customHeight="1">
      <c r="A360" s="437"/>
      <c r="B360" s="438"/>
      <c r="C360" s="437"/>
      <c r="D360" s="437"/>
      <c r="E360" s="436"/>
      <c r="F360" s="436"/>
      <c r="G360" s="436"/>
      <c r="H360" s="436"/>
      <c r="I360" s="436"/>
      <c r="J360" s="436"/>
      <c r="K360" s="436"/>
      <c r="L360" s="436"/>
      <c r="M360" s="436"/>
      <c r="N360" s="436"/>
      <c r="O360" s="436"/>
      <c r="P360" s="436"/>
      <c r="Q360" s="436"/>
      <c r="R360" s="436"/>
      <c r="S360" s="436"/>
      <c r="T360" s="436"/>
      <c r="U360" s="436"/>
      <c r="V360" s="436"/>
      <c r="W360" s="436"/>
      <c r="X360" s="436"/>
      <c r="Y360" s="436"/>
      <c r="Z360" s="436"/>
      <c r="AA360" s="436"/>
      <c r="AB360" s="436"/>
      <c r="AC360" s="436"/>
      <c r="AD360" s="436"/>
      <c r="AE360" s="436"/>
    </row>
    <row r="361" ht="15.75" customHeight="1">
      <c r="A361" s="437"/>
      <c r="B361" s="438"/>
      <c r="C361" s="437"/>
      <c r="D361" s="437"/>
      <c r="E361" s="436"/>
      <c r="F361" s="436"/>
      <c r="G361" s="436"/>
      <c r="H361" s="436"/>
      <c r="I361" s="436"/>
      <c r="J361" s="436"/>
      <c r="K361" s="436"/>
      <c r="L361" s="436"/>
      <c r="M361" s="436"/>
      <c r="N361" s="436"/>
      <c r="O361" s="436"/>
      <c r="P361" s="436"/>
      <c r="Q361" s="436"/>
      <c r="R361" s="436"/>
      <c r="S361" s="436"/>
      <c r="T361" s="436"/>
      <c r="U361" s="436"/>
      <c r="V361" s="436"/>
      <c r="W361" s="436"/>
      <c r="X361" s="436"/>
      <c r="Y361" s="436"/>
      <c r="Z361" s="436"/>
      <c r="AA361" s="436"/>
      <c r="AB361" s="436"/>
      <c r="AC361" s="436"/>
      <c r="AD361" s="436"/>
      <c r="AE361" s="436"/>
    </row>
    <row r="362" ht="15.75" customHeight="1">
      <c r="A362" s="437"/>
      <c r="B362" s="438"/>
      <c r="C362" s="437"/>
      <c r="D362" s="437"/>
      <c r="E362" s="436"/>
      <c r="F362" s="436"/>
      <c r="G362" s="436"/>
      <c r="H362" s="436"/>
      <c r="I362" s="436"/>
      <c r="J362" s="436"/>
      <c r="K362" s="436"/>
      <c r="L362" s="436"/>
      <c r="M362" s="436"/>
      <c r="N362" s="436"/>
      <c r="O362" s="436"/>
      <c r="P362" s="436"/>
      <c r="Q362" s="436"/>
      <c r="R362" s="436"/>
      <c r="S362" s="436"/>
      <c r="T362" s="436"/>
      <c r="U362" s="436"/>
      <c r="V362" s="436"/>
      <c r="W362" s="436"/>
      <c r="X362" s="436"/>
      <c r="Y362" s="436"/>
      <c r="Z362" s="436"/>
      <c r="AA362" s="436"/>
      <c r="AB362" s="436"/>
      <c r="AC362" s="436"/>
      <c r="AD362" s="436"/>
      <c r="AE362" s="436"/>
    </row>
    <row r="363" ht="15.75" customHeight="1">
      <c r="A363" s="437"/>
      <c r="B363" s="438"/>
      <c r="C363" s="437"/>
      <c r="D363" s="437"/>
      <c r="E363" s="436"/>
      <c r="F363" s="436"/>
      <c r="G363" s="436"/>
      <c r="H363" s="436"/>
      <c r="I363" s="436"/>
      <c r="J363" s="436"/>
      <c r="K363" s="436"/>
      <c r="L363" s="436"/>
      <c r="M363" s="436"/>
      <c r="N363" s="436"/>
      <c r="O363" s="436"/>
      <c r="P363" s="436"/>
      <c r="Q363" s="436"/>
      <c r="R363" s="436"/>
      <c r="S363" s="436"/>
      <c r="T363" s="436"/>
      <c r="U363" s="436"/>
      <c r="V363" s="436"/>
      <c r="W363" s="436"/>
      <c r="X363" s="436"/>
      <c r="Y363" s="436"/>
      <c r="Z363" s="436"/>
      <c r="AA363" s="436"/>
      <c r="AB363" s="436"/>
      <c r="AC363" s="436"/>
      <c r="AD363" s="436"/>
      <c r="AE363" s="436"/>
    </row>
    <row r="364" ht="15.75" customHeight="1">
      <c r="A364" s="437"/>
      <c r="B364" s="438"/>
      <c r="C364" s="437"/>
      <c r="D364" s="437"/>
      <c r="E364" s="436"/>
      <c r="F364" s="436"/>
      <c r="G364" s="436"/>
      <c r="H364" s="436"/>
      <c r="I364" s="436"/>
      <c r="J364" s="436"/>
      <c r="K364" s="436"/>
      <c r="L364" s="436"/>
      <c r="M364" s="436"/>
      <c r="N364" s="436"/>
      <c r="O364" s="436"/>
      <c r="P364" s="436"/>
      <c r="Q364" s="436"/>
      <c r="R364" s="436"/>
      <c r="S364" s="436"/>
      <c r="T364" s="436"/>
      <c r="U364" s="436"/>
      <c r="V364" s="436"/>
      <c r="W364" s="436"/>
      <c r="X364" s="436"/>
      <c r="Y364" s="436"/>
      <c r="Z364" s="436"/>
      <c r="AA364" s="436"/>
      <c r="AB364" s="436"/>
      <c r="AC364" s="436"/>
      <c r="AD364" s="436"/>
      <c r="AE364" s="436"/>
    </row>
    <row r="365" ht="15.75" customHeight="1">
      <c r="A365" s="437"/>
      <c r="B365" s="438"/>
      <c r="C365" s="437"/>
      <c r="D365" s="437"/>
      <c r="E365" s="436"/>
      <c r="F365" s="436"/>
      <c r="G365" s="436"/>
      <c r="H365" s="436"/>
      <c r="I365" s="436"/>
      <c r="J365" s="436"/>
      <c r="K365" s="436"/>
      <c r="L365" s="436"/>
      <c r="M365" s="436"/>
      <c r="N365" s="436"/>
      <c r="O365" s="436"/>
      <c r="P365" s="436"/>
      <c r="Q365" s="436"/>
      <c r="R365" s="436"/>
      <c r="S365" s="436"/>
      <c r="T365" s="436"/>
      <c r="U365" s="436"/>
      <c r="V365" s="436"/>
      <c r="W365" s="436"/>
      <c r="X365" s="436"/>
      <c r="Y365" s="436"/>
      <c r="Z365" s="436"/>
      <c r="AA365" s="436"/>
      <c r="AB365" s="436"/>
      <c r="AC365" s="436"/>
      <c r="AD365" s="436"/>
      <c r="AE365" s="436"/>
    </row>
    <row r="366" ht="15.75" customHeight="1">
      <c r="A366" s="437"/>
      <c r="B366" s="438"/>
      <c r="C366" s="437"/>
      <c r="D366" s="437"/>
      <c r="E366" s="436"/>
      <c r="F366" s="436"/>
      <c r="G366" s="436"/>
      <c r="H366" s="436"/>
      <c r="I366" s="436"/>
      <c r="J366" s="436"/>
      <c r="K366" s="436"/>
      <c r="L366" s="436"/>
      <c r="M366" s="436"/>
      <c r="N366" s="436"/>
      <c r="O366" s="436"/>
      <c r="P366" s="436"/>
      <c r="Q366" s="436"/>
      <c r="R366" s="436"/>
      <c r="S366" s="436"/>
      <c r="T366" s="436"/>
      <c r="U366" s="436"/>
      <c r="V366" s="436"/>
      <c r="W366" s="436"/>
      <c r="X366" s="436"/>
      <c r="Y366" s="436"/>
      <c r="Z366" s="436"/>
      <c r="AA366" s="436"/>
      <c r="AB366" s="436"/>
      <c r="AC366" s="436"/>
      <c r="AD366" s="436"/>
      <c r="AE366" s="436"/>
    </row>
    <row r="367" ht="15.75" customHeight="1">
      <c r="A367" s="437"/>
      <c r="B367" s="438"/>
      <c r="C367" s="437"/>
      <c r="D367" s="437"/>
      <c r="E367" s="436"/>
      <c r="F367" s="436"/>
      <c r="G367" s="436"/>
      <c r="H367" s="436"/>
      <c r="I367" s="436"/>
      <c r="J367" s="436"/>
      <c r="K367" s="436"/>
      <c r="L367" s="436"/>
      <c r="M367" s="436"/>
      <c r="N367" s="436"/>
      <c r="O367" s="436"/>
      <c r="P367" s="436"/>
      <c r="Q367" s="436"/>
      <c r="R367" s="436"/>
      <c r="S367" s="436"/>
      <c r="T367" s="436"/>
      <c r="U367" s="436"/>
      <c r="V367" s="436"/>
      <c r="W367" s="436"/>
      <c r="X367" s="436"/>
      <c r="Y367" s="436"/>
      <c r="Z367" s="436"/>
      <c r="AA367" s="436"/>
      <c r="AB367" s="436"/>
      <c r="AC367" s="436"/>
      <c r="AD367" s="436"/>
      <c r="AE367" s="436"/>
    </row>
    <row r="368" ht="15.75" customHeight="1">
      <c r="A368" s="437"/>
      <c r="B368" s="438"/>
      <c r="C368" s="437"/>
      <c r="D368" s="437"/>
      <c r="E368" s="436"/>
      <c r="F368" s="436"/>
      <c r="G368" s="436"/>
      <c r="H368" s="436"/>
      <c r="I368" s="436"/>
      <c r="J368" s="436"/>
      <c r="K368" s="436"/>
      <c r="L368" s="436"/>
      <c r="M368" s="436"/>
      <c r="N368" s="436"/>
      <c r="O368" s="436"/>
      <c r="P368" s="436"/>
      <c r="Q368" s="436"/>
      <c r="R368" s="436"/>
      <c r="S368" s="436"/>
      <c r="T368" s="436"/>
      <c r="U368" s="436"/>
      <c r="V368" s="436"/>
      <c r="W368" s="436"/>
      <c r="X368" s="436"/>
      <c r="Y368" s="436"/>
      <c r="Z368" s="436"/>
      <c r="AA368" s="436"/>
      <c r="AB368" s="436"/>
      <c r="AC368" s="436"/>
      <c r="AD368" s="436"/>
      <c r="AE368" s="436"/>
    </row>
    <row r="369" ht="15.75" customHeight="1">
      <c r="A369" s="437"/>
      <c r="B369" s="438"/>
      <c r="C369" s="437"/>
      <c r="D369" s="437"/>
      <c r="E369" s="436"/>
      <c r="F369" s="436"/>
      <c r="G369" s="436"/>
      <c r="H369" s="436"/>
      <c r="I369" s="436"/>
      <c r="J369" s="436"/>
      <c r="K369" s="436"/>
      <c r="L369" s="436"/>
      <c r="M369" s="436"/>
      <c r="N369" s="436"/>
      <c r="O369" s="436"/>
      <c r="P369" s="436"/>
      <c r="Q369" s="436"/>
      <c r="R369" s="436"/>
      <c r="S369" s="436"/>
      <c r="T369" s="436"/>
      <c r="U369" s="436"/>
      <c r="V369" s="436"/>
      <c r="W369" s="436"/>
      <c r="X369" s="436"/>
      <c r="Y369" s="436"/>
      <c r="Z369" s="436"/>
      <c r="AA369" s="436"/>
      <c r="AB369" s="436"/>
      <c r="AC369" s="436"/>
      <c r="AD369" s="436"/>
      <c r="AE369" s="436"/>
    </row>
    <row r="370" ht="15.75" customHeight="1">
      <c r="A370" s="437"/>
      <c r="B370" s="438"/>
      <c r="C370" s="437"/>
      <c r="D370" s="437"/>
      <c r="E370" s="436"/>
      <c r="F370" s="436"/>
      <c r="G370" s="436"/>
      <c r="H370" s="436"/>
      <c r="I370" s="436"/>
      <c r="J370" s="436"/>
      <c r="K370" s="436"/>
      <c r="L370" s="436"/>
      <c r="M370" s="436"/>
      <c r="N370" s="436"/>
      <c r="O370" s="436"/>
      <c r="P370" s="436"/>
      <c r="Q370" s="436"/>
      <c r="R370" s="436"/>
      <c r="S370" s="436"/>
      <c r="T370" s="436"/>
      <c r="U370" s="436"/>
      <c r="V370" s="436"/>
      <c r="W370" s="436"/>
      <c r="X370" s="436"/>
      <c r="Y370" s="436"/>
      <c r="Z370" s="436"/>
      <c r="AA370" s="436"/>
      <c r="AB370" s="436"/>
      <c r="AC370" s="436"/>
      <c r="AD370" s="436"/>
      <c r="AE370" s="436"/>
    </row>
    <row r="371" ht="15.75" customHeight="1">
      <c r="A371" s="437"/>
      <c r="B371" s="438"/>
      <c r="C371" s="437"/>
      <c r="D371" s="437"/>
      <c r="E371" s="436"/>
      <c r="F371" s="436"/>
      <c r="G371" s="436"/>
      <c r="H371" s="436"/>
      <c r="I371" s="436"/>
      <c r="J371" s="436"/>
      <c r="K371" s="436"/>
      <c r="L371" s="436"/>
      <c r="M371" s="436"/>
      <c r="N371" s="436"/>
      <c r="O371" s="436"/>
      <c r="P371" s="436"/>
      <c r="Q371" s="436"/>
      <c r="R371" s="436"/>
      <c r="S371" s="436"/>
      <c r="T371" s="436"/>
      <c r="U371" s="436"/>
      <c r="V371" s="436"/>
      <c r="W371" s="436"/>
      <c r="X371" s="436"/>
      <c r="Y371" s="436"/>
      <c r="Z371" s="436"/>
      <c r="AA371" s="436"/>
      <c r="AB371" s="436"/>
      <c r="AC371" s="436"/>
      <c r="AD371" s="436"/>
      <c r="AE371" s="436"/>
    </row>
    <row r="372" ht="15.75" customHeight="1">
      <c r="A372" s="437"/>
      <c r="B372" s="438"/>
      <c r="C372" s="437"/>
      <c r="D372" s="437"/>
      <c r="E372" s="436"/>
      <c r="F372" s="436"/>
      <c r="G372" s="436"/>
      <c r="H372" s="436"/>
      <c r="I372" s="436"/>
      <c r="J372" s="436"/>
      <c r="K372" s="436"/>
      <c r="L372" s="436"/>
      <c r="M372" s="436"/>
      <c r="N372" s="436"/>
      <c r="O372" s="436"/>
      <c r="P372" s="436"/>
      <c r="Q372" s="436"/>
      <c r="R372" s="436"/>
      <c r="S372" s="436"/>
      <c r="T372" s="436"/>
      <c r="U372" s="436"/>
      <c r="V372" s="436"/>
      <c r="W372" s="436"/>
      <c r="X372" s="436"/>
      <c r="Y372" s="436"/>
      <c r="Z372" s="436"/>
      <c r="AA372" s="436"/>
      <c r="AB372" s="436"/>
      <c r="AC372" s="436"/>
      <c r="AD372" s="436"/>
      <c r="AE372" s="436"/>
    </row>
    <row r="373" ht="15.75" customHeight="1">
      <c r="A373" s="437"/>
      <c r="B373" s="438"/>
      <c r="C373" s="437"/>
      <c r="D373" s="437"/>
      <c r="E373" s="436"/>
      <c r="F373" s="436"/>
      <c r="G373" s="436"/>
      <c r="H373" s="436"/>
      <c r="I373" s="436"/>
      <c r="J373" s="436"/>
      <c r="K373" s="436"/>
      <c r="L373" s="436"/>
      <c r="M373" s="436"/>
      <c r="N373" s="436"/>
      <c r="O373" s="436"/>
      <c r="P373" s="436"/>
      <c r="Q373" s="436"/>
      <c r="R373" s="436"/>
      <c r="S373" s="436"/>
      <c r="T373" s="436"/>
      <c r="U373" s="436"/>
      <c r="V373" s="436"/>
      <c r="W373" s="436"/>
      <c r="X373" s="436"/>
      <c r="Y373" s="436"/>
      <c r="Z373" s="436"/>
      <c r="AA373" s="436"/>
      <c r="AB373" s="436"/>
      <c r="AC373" s="436"/>
      <c r="AD373" s="436"/>
      <c r="AE373" s="436"/>
    </row>
    <row r="374" ht="15.75" customHeight="1">
      <c r="A374" s="437"/>
      <c r="B374" s="438"/>
      <c r="C374" s="437"/>
      <c r="D374" s="437"/>
      <c r="E374" s="436"/>
      <c r="F374" s="436"/>
      <c r="G374" s="436"/>
      <c r="H374" s="436"/>
      <c r="I374" s="436"/>
      <c r="J374" s="436"/>
      <c r="K374" s="436"/>
      <c r="L374" s="436"/>
      <c r="M374" s="436"/>
      <c r="N374" s="436"/>
      <c r="O374" s="436"/>
      <c r="P374" s="436"/>
      <c r="Q374" s="436"/>
      <c r="R374" s="436"/>
      <c r="S374" s="436"/>
      <c r="T374" s="436"/>
      <c r="U374" s="436"/>
      <c r="V374" s="436"/>
      <c r="W374" s="436"/>
      <c r="X374" s="436"/>
      <c r="Y374" s="436"/>
      <c r="Z374" s="436"/>
      <c r="AA374" s="436"/>
      <c r="AB374" s="436"/>
      <c r="AC374" s="436"/>
      <c r="AD374" s="436"/>
      <c r="AE374" s="436"/>
    </row>
    <row r="375" ht="15.75" customHeight="1">
      <c r="A375" s="437"/>
      <c r="B375" s="438"/>
      <c r="C375" s="437"/>
      <c r="D375" s="437"/>
      <c r="E375" s="436"/>
      <c r="F375" s="436"/>
      <c r="G375" s="436"/>
      <c r="H375" s="436"/>
      <c r="I375" s="436"/>
      <c r="J375" s="436"/>
      <c r="K375" s="436"/>
      <c r="L375" s="436"/>
      <c r="M375" s="436"/>
      <c r="N375" s="436"/>
      <c r="O375" s="436"/>
      <c r="P375" s="436"/>
      <c r="Q375" s="436"/>
      <c r="R375" s="436"/>
      <c r="S375" s="436"/>
      <c r="T375" s="436"/>
      <c r="U375" s="436"/>
      <c r="V375" s="436"/>
      <c r="W375" s="436"/>
      <c r="X375" s="436"/>
      <c r="Y375" s="436"/>
      <c r="Z375" s="436"/>
      <c r="AA375" s="436"/>
      <c r="AB375" s="436"/>
      <c r="AC375" s="436"/>
      <c r="AD375" s="436"/>
      <c r="AE375" s="436"/>
    </row>
    <row r="376" ht="15.75" customHeight="1">
      <c r="A376" s="437"/>
      <c r="B376" s="438"/>
      <c r="C376" s="437"/>
      <c r="D376" s="437"/>
      <c r="E376" s="436"/>
      <c r="F376" s="436"/>
      <c r="G376" s="436"/>
      <c r="H376" s="436"/>
      <c r="I376" s="436"/>
      <c r="J376" s="436"/>
      <c r="K376" s="436"/>
      <c r="L376" s="436"/>
      <c r="M376" s="436"/>
      <c r="N376" s="436"/>
      <c r="O376" s="436"/>
      <c r="P376" s="436"/>
      <c r="Q376" s="436"/>
      <c r="R376" s="436"/>
      <c r="S376" s="436"/>
      <c r="T376" s="436"/>
      <c r="U376" s="436"/>
      <c r="V376" s="436"/>
      <c r="W376" s="436"/>
      <c r="X376" s="436"/>
      <c r="Y376" s="436"/>
      <c r="Z376" s="436"/>
      <c r="AA376" s="436"/>
      <c r="AB376" s="436"/>
      <c r="AC376" s="436"/>
      <c r="AD376" s="436"/>
      <c r="AE376" s="436"/>
    </row>
    <row r="377" ht="15.75" customHeight="1">
      <c r="A377" s="437"/>
      <c r="B377" s="438"/>
      <c r="C377" s="437"/>
      <c r="D377" s="437"/>
      <c r="E377" s="436"/>
      <c r="F377" s="436"/>
      <c r="G377" s="436"/>
      <c r="H377" s="436"/>
      <c r="I377" s="436"/>
      <c r="J377" s="436"/>
      <c r="K377" s="436"/>
      <c r="L377" s="436"/>
      <c r="M377" s="436"/>
      <c r="N377" s="436"/>
      <c r="O377" s="436"/>
      <c r="P377" s="436"/>
      <c r="Q377" s="436"/>
      <c r="R377" s="436"/>
      <c r="S377" s="436"/>
      <c r="T377" s="436"/>
      <c r="U377" s="436"/>
      <c r="V377" s="436"/>
      <c r="W377" s="436"/>
      <c r="X377" s="436"/>
      <c r="Y377" s="436"/>
      <c r="Z377" s="436"/>
      <c r="AA377" s="436"/>
      <c r="AB377" s="436"/>
      <c r="AC377" s="436"/>
      <c r="AD377" s="436"/>
      <c r="AE377" s="436"/>
    </row>
    <row r="378" ht="15.75" customHeight="1">
      <c r="A378" s="437"/>
      <c r="B378" s="438"/>
      <c r="C378" s="437"/>
      <c r="D378" s="437"/>
      <c r="E378" s="436"/>
      <c r="F378" s="436"/>
      <c r="G378" s="436"/>
      <c r="H378" s="436"/>
      <c r="I378" s="436"/>
      <c r="J378" s="436"/>
      <c r="K378" s="436"/>
      <c r="L378" s="436"/>
      <c r="M378" s="436"/>
      <c r="N378" s="436"/>
      <c r="O378" s="436"/>
      <c r="P378" s="436"/>
      <c r="Q378" s="436"/>
      <c r="R378" s="436"/>
      <c r="S378" s="436"/>
      <c r="T378" s="436"/>
      <c r="U378" s="436"/>
      <c r="V378" s="436"/>
      <c r="W378" s="436"/>
      <c r="X378" s="436"/>
      <c r="Y378" s="436"/>
      <c r="Z378" s="436"/>
      <c r="AA378" s="436"/>
      <c r="AB378" s="436"/>
      <c r="AC378" s="436"/>
      <c r="AD378" s="436"/>
      <c r="AE378" s="436"/>
    </row>
    <row r="379" ht="15.75" customHeight="1">
      <c r="A379" s="437"/>
      <c r="B379" s="438"/>
      <c r="C379" s="437"/>
      <c r="D379" s="437"/>
      <c r="E379" s="436"/>
      <c r="F379" s="436"/>
      <c r="G379" s="436"/>
      <c r="H379" s="436"/>
      <c r="I379" s="436"/>
      <c r="J379" s="436"/>
      <c r="K379" s="436"/>
      <c r="L379" s="436"/>
      <c r="M379" s="436"/>
      <c r="N379" s="436"/>
      <c r="O379" s="436"/>
      <c r="P379" s="436"/>
      <c r="Q379" s="436"/>
      <c r="R379" s="436"/>
      <c r="S379" s="436"/>
      <c r="T379" s="436"/>
      <c r="U379" s="436"/>
      <c r="V379" s="436"/>
      <c r="W379" s="436"/>
      <c r="X379" s="436"/>
      <c r="Y379" s="436"/>
      <c r="Z379" s="436"/>
      <c r="AA379" s="436"/>
      <c r="AB379" s="436"/>
      <c r="AC379" s="436"/>
      <c r="AD379" s="436"/>
      <c r="AE379" s="436"/>
    </row>
    <row r="380" ht="15.75" customHeight="1">
      <c r="A380" s="437"/>
      <c r="B380" s="438"/>
      <c r="C380" s="437"/>
      <c r="D380" s="437"/>
      <c r="E380" s="436"/>
      <c r="F380" s="436"/>
      <c r="G380" s="436"/>
      <c r="H380" s="436"/>
      <c r="I380" s="436"/>
      <c r="J380" s="436"/>
      <c r="K380" s="436"/>
      <c r="L380" s="436"/>
      <c r="M380" s="436"/>
      <c r="N380" s="436"/>
      <c r="O380" s="436"/>
      <c r="P380" s="436"/>
      <c r="Q380" s="436"/>
      <c r="R380" s="436"/>
      <c r="S380" s="436"/>
      <c r="T380" s="436"/>
      <c r="U380" s="436"/>
      <c r="V380" s="436"/>
      <c r="W380" s="436"/>
      <c r="X380" s="436"/>
      <c r="Y380" s="436"/>
      <c r="Z380" s="436"/>
      <c r="AA380" s="436"/>
      <c r="AB380" s="436"/>
      <c r="AC380" s="436"/>
      <c r="AD380" s="436"/>
      <c r="AE380" s="436"/>
    </row>
    <row r="381" ht="15.75" customHeight="1">
      <c r="A381" s="437"/>
      <c r="B381" s="438"/>
      <c r="C381" s="437"/>
      <c r="D381" s="437"/>
      <c r="E381" s="436"/>
      <c r="F381" s="436"/>
      <c r="G381" s="436"/>
      <c r="H381" s="436"/>
      <c r="I381" s="436"/>
      <c r="J381" s="436"/>
      <c r="K381" s="436"/>
      <c r="L381" s="436"/>
      <c r="M381" s="436"/>
      <c r="N381" s="436"/>
      <c r="O381" s="436"/>
      <c r="P381" s="436"/>
      <c r="Q381" s="436"/>
      <c r="R381" s="436"/>
      <c r="S381" s="436"/>
      <c r="T381" s="436"/>
      <c r="U381" s="436"/>
      <c r="V381" s="436"/>
      <c r="W381" s="436"/>
      <c r="X381" s="436"/>
      <c r="Y381" s="436"/>
      <c r="Z381" s="436"/>
      <c r="AA381" s="436"/>
      <c r="AB381" s="436"/>
      <c r="AC381" s="436"/>
      <c r="AD381" s="436"/>
      <c r="AE381" s="436"/>
    </row>
    <row r="382" ht="15.75" customHeight="1">
      <c r="A382" s="437"/>
      <c r="B382" s="438"/>
      <c r="C382" s="437"/>
      <c r="D382" s="437"/>
      <c r="E382" s="436"/>
      <c r="F382" s="436"/>
      <c r="G382" s="436"/>
      <c r="H382" s="436"/>
      <c r="I382" s="436"/>
      <c r="J382" s="436"/>
      <c r="K382" s="436"/>
      <c r="L382" s="436"/>
      <c r="M382" s="436"/>
      <c r="N382" s="436"/>
      <c r="O382" s="436"/>
      <c r="P382" s="436"/>
      <c r="Q382" s="436"/>
      <c r="R382" s="436"/>
      <c r="S382" s="436"/>
      <c r="T382" s="436"/>
      <c r="U382" s="436"/>
      <c r="V382" s="436"/>
      <c r="W382" s="436"/>
      <c r="X382" s="436"/>
      <c r="Y382" s="436"/>
      <c r="Z382" s="436"/>
      <c r="AA382" s="436"/>
      <c r="AB382" s="436"/>
      <c r="AC382" s="436"/>
      <c r="AD382" s="436"/>
      <c r="AE382" s="436"/>
    </row>
    <row r="383" ht="15.75" customHeight="1">
      <c r="A383" s="437"/>
      <c r="B383" s="438"/>
      <c r="C383" s="437"/>
      <c r="D383" s="437"/>
      <c r="E383" s="436"/>
      <c r="F383" s="436"/>
      <c r="G383" s="436"/>
      <c r="H383" s="436"/>
      <c r="I383" s="436"/>
      <c r="J383" s="436"/>
      <c r="K383" s="436"/>
      <c r="L383" s="436"/>
      <c r="M383" s="436"/>
      <c r="N383" s="436"/>
      <c r="O383" s="436"/>
      <c r="P383" s="436"/>
      <c r="Q383" s="436"/>
      <c r="R383" s="436"/>
      <c r="S383" s="436"/>
      <c r="T383" s="436"/>
      <c r="U383" s="436"/>
      <c r="V383" s="436"/>
      <c r="W383" s="436"/>
      <c r="X383" s="436"/>
      <c r="Y383" s="436"/>
      <c r="Z383" s="436"/>
      <c r="AA383" s="436"/>
      <c r="AB383" s="436"/>
      <c r="AC383" s="436"/>
      <c r="AD383" s="436"/>
      <c r="AE383" s="436"/>
    </row>
    <row r="384" ht="15.75" customHeight="1">
      <c r="A384" s="437"/>
      <c r="B384" s="438"/>
      <c r="C384" s="437"/>
      <c r="D384" s="437"/>
      <c r="E384" s="436"/>
      <c r="F384" s="436"/>
      <c r="G384" s="436"/>
      <c r="H384" s="436"/>
      <c r="I384" s="436"/>
      <c r="J384" s="436"/>
      <c r="K384" s="436"/>
      <c r="L384" s="436"/>
      <c r="M384" s="436"/>
      <c r="N384" s="436"/>
      <c r="O384" s="436"/>
      <c r="P384" s="436"/>
      <c r="Q384" s="436"/>
      <c r="R384" s="436"/>
      <c r="S384" s="436"/>
      <c r="T384" s="436"/>
      <c r="U384" s="436"/>
      <c r="V384" s="436"/>
      <c r="W384" s="436"/>
      <c r="X384" s="436"/>
      <c r="Y384" s="436"/>
      <c r="Z384" s="436"/>
      <c r="AA384" s="436"/>
      <c r="AB384" s="436"/>
      <c r="AC384" s="436"/>
      <c r="AD384" s="436"/>
      <c r="AE384" s="436"/>
    </row>
    <row r="385" ht="15.75" customHeight="1">
      <c r="A385" s="437"/>
      <c r="B385" s="438"/>
      <c r="C385" s="437"/>
      <c r="D385" s="437"/>
      <c r="E385" s="436"/>
      <c r="F385" s="436"/>
      <c r="G385" s="436"/>
      <c r="H385" s="436"/>
      <c r="I385" s="436"/>
      <c r="J385" s="436"/>
      <c r="K385" s="436"/>
      <c r="L385" s="436"/>
      <c r="M385" s="436"/>
      <c r="N385" s="436"/>
      <c r="O385" s="436"/>
      <c r="P385" s="436"/>
      <c r="Q385" s="436"/>
      <c r="R385" s="436"/>
      <c r="S385" s="436"/>
      <c r="T385" s="436"/>
      <c r="U385" s="436"/>
      <c r="V385" s="436"/>
      <c r="W385" s="436"/>
      <c r="X385" s="436"/>
      <c r="Y385" s="436"/>
      <c r="Z385" s="436"/>
      <c r="AA385" s="436"/>
      <c r="AB385" s="436"/>
      <c r="AC385" s="436"/>
      <c r="AD385" s="436"/>
      <c r="AE385" s="436"/>
    </row>
    <row r="386" ht="15.75" customHeight="1">
      <c r="A386" s="437"/>
      <c r="B386" s="438"/>
      <c r="C386" s="437"/>
      <c r="D386" s="437"/>
      <c r="E386" s="436"/>
      <c r="F386" s="436"/>
      <c r="G386" s="436"/>
      <c r="H386" s="436"/>
      <c r="I386" s="436"/>
      <c r="J386" s="436"/>
      <c r="K386" s="436"/>
      <c r="L386" s="436"/>
      <c r="M386" s="436"/>
      <c r="N386" s="436"/>
      <c r="O386" s="436"/>
      <c r="P386" s="436"/>
      <c r="Q386" s="436"/>
      <c r="R386" s="436"/>
      <c r="S386" s="436"/>
      <c r="T386" s="436"/>
      <c r="U386" s="436"/>
      <c r="V386" s="436"/>
      <c r="W386" s="436"/>
      <c r="X386" s="436"/>
      <c r="Y386" s="436"/>
      <c r="Z386" s="436"/>
      <c r="AA386" s="436"/>
      <c r="AB386" s="436"/>
      <c r="AC386" s="436"/>
      <c r="AD386" s="436"/>
      <c r="AE386" s="436"/>
    </row>
    <row r="387" ht="15.75" customHeight="1">
      <c r="A387" s="437"/>
      <c r="B387" s="438"/>
      <c r="C387" s="437"/>
      <c r="D387" s="437"/>
      <c r="E387" s="436"/>
      <c r="F387" s="436"/>
      <c r="G387" s="436"/>
      <c r="H387" s="436"/>
      <c r="I387" s="436"/>
      <c r="J387" s="436"/>
      <c r="K387" s="436"/>
      <c r="L387" s="436"/>
      <c r="M387" s="436"/>
      <c r="N387" s="436"/>
      <c r="O387" s="436"/>
      <c r="P387" s="436"/>
      <c r="Q387" s="436"/>
      <c r="R387" s="436"/>
      <c r="S387" s="436"/>
      <c r="T387" s="436"/>
      <c r="U387" s="436"/>
      <c r="V387" s="436"/>
      <c r="W387" s="436"/>
      <c r="X387" s="436"/>
      <c r="Y387" s="436"/>
      <c r="Z387" s="436"/>
      <c r="AA387" s="436"/>
      <c r="AB387" s="436"/>
      <c r="AC387" s="436"/>
      <c r="AD387" s="436"/>
      <c r="AE387" s="436"/>
    </row>
    <row r="388" ht="15.75" customHeight="1">
      <c r="A388" s="437"/>
      <c r="B388" s="438"/>
      <c r="C388" s="437"/>
      <c r="D388" s="437"/>
      <c r="E388" s="436"/>
      <c r="F388" s="436"/>
      <c r="G388" s="436"/>
      <c r="H388" s="436"/>
      <c r="I388" s="436"/>
      <c r="J388" s="436"/>
      <c r="K388" s="436"/>
      <c r="L388" s="436"/>
      <c r="M388" s="436"/>
      <c r="N388" s="436"/>
      <c r="O388" s="436"/>
      <c r="P388" s="436"/>
      <c r="Q388" s="436"/>
      <c r="R388" s="436"/>
      <c r="S388" s="436"/>
      <c r="T388" s="436"/>
      <c r="U388" s="436"/>
      <c r="V388" s="436"/>
      <c r="W388" s="436"/>
      <c r="X388" s="436"/>
      <c r="Y388" s="436"/>
      <c r="Z388" s="436"/>
      <c r="AA388" s="436"/>
      <c r="AB388" s="436"/>
      <c r="AC388" s="436"/>
      <c r="AD388" s="436"/>
      <c r="AE388" s="436"/>
    </row>
    <row r="389" ht="15.75" customHeight="1">
      <c r="A389" s="437"/>
      <c r="B389" s="438"/>
      <c r="C389" s="437"/>
      <c r="D389" s="437"/>
      <c r="E389" s="436"/>
      <c r="F389" s="436"/>
      <c r="G389" s="436"/>
      <c r="H389" s="436"/>
      <c r="I389" s="436"/>
      <c r="J389" s="436"/>
      <c r="K389" s="436"/>
      <c r="L389" s="436"/>
      <c r="M389" s="436"/>
      <c r="N389" s="436"/>
      <c r="O389" s="436"/>
      <c r="P389" s="436"/>
      <c r="Q389" s="436"/>
      <c r="R389" s="436"/>
      <c r="S389" s="436"/>
      <c r="T389" s="436"/>
      <c r="U389" s="436"/>
      <c r="V389" s="436"/>
      <c r="W389" s="436"/>
      <c r="X389" s="436"/>
      <c r="Y389" s="436"/>
      <c r="Z389" s="436"/>
      <c r="AA389" s="436"/>
      <c r="AB389" s="436"/>
      <c r="AC389" s="436"/>
      <c r="AD389" s="436"/>
      <c r="AE389" s="436"/>
    </row>
    <row r="390" ht="15.75" customHeight="1">
      <c r="A390" s="437"/>
      <c r="B390" s="438"/>
      <c r="C390" s="437"/>
      <c r="D390" s="437"/>
      <c r="E390" s="436"/>
      <c r="F390" s="436"/>
      <c r="G390" s="436"/>
      <c r="H390" s="436"/>
      <c r="I390" s="436"/>
      <c r="J390" s="436"/>
      <c r="K390" s="436"/>
      <c r="L390" s="436"/>
      <c r="M390" s="436"/>
      <c r="N390" s="436"/>
      <c r="O390" s="436"/>
      <c r="P390" s="436"/>
      <c r="Q390" s="436"/>
      <c r="R390" s="436"/>
      <c r="S390" s="436"/>
      <c r="T390" s="436"/>
      <c r="U390" s="436"/>
      <c r="V390" s="436"/>
      <c r="W390" s="436"/>
      <c r="X390" s="436"/>
      <c r="Y390" s="436"/>
      <c r="Z390" s="436"/>
      <c r="AA390" s="436"/>
      <c r="AB390" s="436"/>
      <c r="AC390" s="436"/>
      <c r="AD390" s="436"/>
      <c r="AE390" s="436"/>
    </row>
    <row r="391" ht="15.75" customHeight="1">
      <c r="A391" s="437"/>
      <c r="B391" s="438"/>
      <c r="C391" s="437"/>
      <c r="D391" s="437"/>
      <c r="E391" s="436"/>
      <c r="F391" s="436"/>
      <c r="G391" s="436"/>
      <c r="H391" s="436"/>
      <c r="I391" s="436"/>
      <c r="J391" s="436"/>
      <c r="K391" s="436"/>
      <c r="L391" s="436"/>
      <c r="M391" s="436"/>
      <c r="N391" s="436"/>
      <c r="O391" s="436"/>
      <c r="P391" s="436"/>
      <c r="Q391" s="436"/>
      <c r="R391" s="436"/>
      <c r="S391" s="436"/>
      <c r="T391" s="436"/>
      <c r="U391" s="436"/>
      <c r="V391" s="436"/>
      <c r="W391" s="436"/>
      <c r="X391" s="436"/>
      <c r="Y391" s="436"/>
      <c r="Z391" s="436"/>
      <c r="AA391" s="436"/>
      <c r="AB391" s="436"/>
      <c r="AC391" s="436"/>
      <c r="AD391" s="436"/>
      <c r="AE391" s="436"/>
    </row>
    <row r="392" ht="15.75" customHeight="1">
      <c r="A392" s="437"/>
      <c r="B392" s="438"/>
      <c r="C392" s="437"/>
      <c r="D392" s="437"/>
      <c r="E392" s="436"/>
      <c r="F392" s="436"/>
      <c r="G392" s="436"/>
      <c r="H392" s="436"/>
      <c r="I392" s="436"/>
      <c r="J392" s="436"/>
      <c r="K392" s="436"/>
      <c r="L392" s="436"/>
      <c r="M392" s="436"/>
      <c r="N392" s="436"/>
      <c r="O392" s="436"/>
      <c r="P392" s="436"/>
      <c r="Q392" s="436"/>
      <c r="R392" s="436"/>
      <c r="S392" s="436"/>
      <c r="T392" s="436"/>
      <c r="U392" s="436"/>
      <c r="V392" s="436"/>
      <c r="W392" s="436"/>
      <c r="X392" s="436"/>
      <c r="Y392" s="436"/>
      <c r="Z392" s="436"/>
      <c r="AA392" s="436"/>
      <c r="AB392" s="436"/>
      <c r="AC392" s="436"/>
      <c r="AD392" s="436"/>
      <c r="AE392" s="436"/>
    </row>
    <row r="393" ht="15.75" customHeight="1">
      <c r="A393" s="437"/>
      <c r="B393" s="438"/>
      <c r="C393" s="437"/>
      <c r="D393" s="437"/>
      <c r="E393" s="436"/>
      <c r="F393" s="436"/>
      <c r="G393" s="436"/>
      <c r="H393" s="436"/>
      <c r="I393" s="436"/>
      <c r="J393" s="436"/>
      <c r="K393" s="436"/>
      <c r="L393" s="436"/>
      <c r="M393" s="436"/>
      <c r="N393" s="436"/>
      <c r="O393" s="436"/>
      <c r="P393" s="436"/>
      <c r="Q393" s="436"/>
      <c r="R393" s="436"/>
      <c r="S393" s="436"/>
      <c r="T393" s="436"/>
      <c r="U393" s="436"/>
      <c r="V393" s="436"/>
      <c r="W393" s="436"/>
      <c r="X393" s="436"/>
      <c r="Y393" s="436"/>
      <c r="Z393" s="436"/>
      <c r="AA393" s="436"/>
      <c r="AB393" s="436"/>
      <c r="AC393" s="436"/>
      <c r="AD393" s="436"/>
      <c r="AE393" s="436"/>
    </row>
    <row r="394" ht="15.75" customHeight="1">
      <c r="A394" s="437"/>
      <c r="B394" s="438"/>
      <c r="C394" s="437"/>
      <c r="D394" s="437"/>
      <c r="E394" s="436"/>
      <c r="F394" s="436"/>
      <c r="G394" s="436"/>
      <c r="H394" s="436"/>
      <c r="I394" s="436"/>
      <c r="J394" s="436"/>
      <c r="K394" s="436"/>
      <c r="L394" s="436"/>
      <c r="M394" s="436"/>
      <c r="N394" s="436"/>
      <c r="O394" s="436"/>
      <c r="P394" s="436"/>
      <c r="Q394" s="436"/>
      <c r="R394" s="436"/>
      <c r="S394" s="436"/>
      <c r="T394" s="436"/>
      <c r="U394" s="436"/>
      <c r="V394" s="436"/>
      <c r="W394" s="436"/>
      <c r="X394" s="436"/>
      <c r="Y394" s="436"/>
      <c r="Z394" s="436"/>
      <c r="AA394" s="436"/>
      <c r="AB394" s="436"/>
      <c r="AC394" s="436"/>
      <c r="AD394" s="436"/>
      <c r="AE394" s="436"/>
    </row>
    <row r="395" ht="15.75" customHeight="1">
      <c r="A395" s="437"/>
      <c r="B395" s="438"/>
      <c r="C395" s="437"/>
      <c r="D395" s="437"/>
      <c r="E395" s="436"/>
      <c r="F395" s="436"/>
      <c r="G395" s="436"/>
      <c r="H395" s="436"/>
      <c r="I395" s="436"/>
      <c r="J395" s="436"/>
      <c r="K395" s="436"/>
      <c r="L395" s="436"/>
      <c r="M395" s="436"/>
      <c r="N395" s="436"/>
      <c r="O395" s="436"/>
      <c r="P395" s="436"/>
      <c r="Q395" s="436"/>
      <c r="R395" s="436"/>
      <c r="S395" s="436"/>
      <c r="T395" s="436"/>
      <c r="U395" s="436"/>
      <c r="V395" s="436"/>
      <c r="W395" s="436"/>
      <c r="X395" s="436"/>
      <c r="Y395" s="436"/>
      <c r="Z395" s="436"/>
      <c r="AA395" s="436"/>
      <c r="AB395" s="436"/>
      <c r="AC395" s="436"/>
      <c r="AD395" s="436"/>
      <c r="AE395" s="436"/>
    </row>
    <row r="396" ht="15.75" customHeight="1">
      <c r="A396" s="437"/>
      <c r="B396" s="438"/>
      <c r="C396" s="437"/>
      <c r="D396" s="437"/>
      <c r="E396" s="436"/>
      <c r="F396" s="436"/>
      <c r="G396" s="436"/>
      <c r="H396" s="436"/>
      <c r="I396" s="436"/>
      <c r="J396" s="436"/>
      <c r="K396" s="436"/>
      <c r="L396" s="436"/>
      <c r="M396" s="436"/>
      <c r="N396" s="436"/>
      <c r="O396" s="436"/>
      <c r="P396" s="436"/>
      <c r="Q396" s="436"/>
      <c r="R396" s="436"/>
      <c r="S396" s="436"/>
      <c r="T396" s="436"/>
      <c r="U396" s="436"/>
      <c r="V396" s="436"/>
      <c r="W396" s="436"/>
      <c r="X396" s="436"/>
      <c r="Y396" s="436"/>
      <c r="Z396" s="436"/>
      <c r="AA396" s="436"/>
      <c r="AB396" s="436"/>
      <c r="AC396" s="436"/>
      <c r="AD396" s="436"/>
      <c r="AE396" s="436"/>
    </row>
    <row r="397" ht="15.75" customHeight="1">
      <c r="A397" s="437"/>
      <c r="B397" s="438"/>
      <c r="C397" s="437"/>
      <c r="D397" s="437"/>
      <c r="E397" s="436"/>
      <c r="F397" s="436"/>
      <c r="G397" s="436"/>
      <c r="H397" s="436"/>
      <c r="I397" s="436"/>
      <c r="J397" s="436"/>
      <c r="K397" s="436"/>
      <c r="L397" s="436"/>
      <c r="M397" s="436"/>
      <c r="N397" s="436"/>
      <c r="O397" s="436"/>
      <c r="P397" s="436"/>
      <c r="Q397" s="436"/>
      <c r="R397" s="436"/>
      <c r="S397" s="436"/>
      <c r="T397" s="436"/>
      <c r="U397" s="436"/>
      <c r="V397" s="436"/>
      <c r="W397" s="436"/>
      <c r="X397" s="436"/>
      <c r="Y397" s="436"/>
      <c r="Z397" s="436"/>
      <c r="AA397" s="436"/>
      <c r="AB397" s="436"/>
      <c r="AC397" s="436"/>
      <c r="AD397" s="436"/>
      <c r="AE397" s="436"/>
    </row>
    <row r="398" ht="15.75" customHeight="1">
      <c r="A398" s="437"/>
      <c r="B398" s="438"/>
      <c r="C398" s="437"/>
      <c r="D398" s="437"/>
      <c r="E398" s="436"/>
      <c r="F398" s="436"/>
      <c r="G398" s="436"/>
      <c r="H398" s="436"/>
      <c r="I398" s="436"/>
      <c r="J398" s="436"/>
      <c r="K398" s="436"/>
      <c r="L398" s="436"/>
      <c r="M398" s="436"/>
      <c r="N398" s="436"/>
      <c r="O398" s="436"/>
      <c r="P398" s="436"/>
      <c r="Q398" s="436"/>
      <c r="R398" s="436"/>
      <c r="S398" s="436"/>
      <c r="T398" s="436"/>
      <c r="U398" s="436"/>
      <c r="V398" s="436"/>
      <c r="W398" s="436"/>
      <c r="X398" s="436"/>
      <c r="Y398" s="436"/>
      <c r="Z398" s="436"/>
      <c r="AA398" s="436"/>
      <c r="AB398" s="436"/>
      <c r="AC398" s="436"/>
      <c r="AD398" s="436"/>
      <c r="AE398" s="436"/>
    </row>
    <row r="399" ht="15.75" customHeight="1">
      <c r="A399" s="437"/>
      <c r="B399" s="438"/>
      <c r="C399" s="437"/>
      <c r="D399" s="437"/>
      <c r="E399" s="436"/>
      <c r="F399" s="436"/>
      <c r="G399" s="436"/>
      <c r="H399" s="436"/>
      <c r="I399" s="436"/>
      <c r="J399" s="436"/>
      <c r="K399" s="436"/>
      <c r="L399" s="436"/>
      <c r="M399" s="436"/>
      <c r="N399" s="436"/>
      <c r="O399" s="436"/>
      <c r="P399" s="436"/>
      <c r="Q399" s="436"/>
      <c r="R399" s="436"/>
      <c r="S399" s="436"/>
      <c r="T399" s="436"/>
      <c r="U399" s="436"/>
      <c r="V399" s="436"/>
      <c r="W399" s="436"/>
      <c r="X399" s="436"/>
      <c r="Y399" s="436"/>
      <c r="Z399" s="436"/>
      <c r="AA399" s="436"/>
      <c r="AB399" s="436"/>
      <c r="AC399" s="436"/>
      <c r="AD399" s="436"/>
      <c r="AE399" s="436"/>
    </row>
    <row r="400" ht="15.75" customHeight="1">
      <c r="A400" s="437"/>
      <c r="B400" s="438"/>
      <c r="C400" s="437"/>
      <c r="D400" s="437"/>
      <c r="E400" s="436"/>
      <c r="F400" s="436"/>
      <c r="G400" s="436"/>
      <c r="H400" s="436"/>
      <c r="I400" s="436"/>
      <c r="J400" s="436"/>
      <c r="K400" s="436"/>
      <c r="L400" s="436"/>
      <c r="M400" s="436"/>
      <c r="N400" s="436"/>
      <c r="O400" s="436"/>
      <c r="P400" s="436"/>
      <c r="Q400" s="436"/>
      <c r="R400" s="436"/>
      <c r="S400" s="436"/>
      <c r="T400" s="436"/>
      <c r="U400" s="436"/>
      <c r="V400" s="436"/>
      <c r="W400" s="436"/>
      <c r="X400" s="436"/>
      <c r="Y400" s="436"/>
      <c r="Z400" s="436"/>
      <c r="AA400" s="436"/>
      <c r="AB400" s="436"/>
      <c r="AC400" s="436"/>
      <c r="AD400" s="436"/>
      <c r="AE400" s="436"/>
    </row>
    <row r="401" ht="15.75" customHeight="1">
      <c r="A401" s="437"/>
      <c r="B401" s="438"/>
      <c r="C401" s="437"/>
      <c r="D401" s="437"/>
      <c r="E401" s="436"/>
      <c r="F401" s="436"/>
      <c r="G401" s="436"/>
      <c r="H401" s="436"/>
      <c r="I401" s="436"/>
      <c r="J401" s="436"/>
      <c r="K401" s="436"/>
      <c r="L401" s="436"/>
      <c r="M401" s="436"/>
      <c r="N401" s="436"/>
      <c r="O401" s="436"/>
      <c r="P401" s="436"/>
      <c r="Q401" s="436"/>
      <c r="R401" s="436"/>
      <c r="S401" s="436"/>
      <c r="T401" s="436"/>
      <c r="U401" s="436"/>
      <c r="V401" s="436"/>
      <c r="W401" s="436"/>
      <c r="X401" s="436"/>
      <c r="Y401" s="436"/>
      <c r="Z401" s="436"/>
      <c r="AA401" s="436"/>
      <c r="AB401" s="436"/>
      <c r="AC401" s="436"/>
      <c r="AD401" s="436"/>
      <c r="AE401" s="436"/>
    </row>
    <row r="402" ht="15.75" customHeight="1">
      <c r="A402" s="437"/>
      <c r="B402" s="438"/>
      <c r="C402" s="437"/>
      <c r="D402" s="437"/>
      <c r="E402" s="436"/>
      <c r="F402" s="436"/>
      <c r="G402" s="436"/>
      <c r="H402" s="436"/>
      <c r="I402" s="436"/>
      <c r="J402" s="436"/>
      <c r="K402" s="436"/>
      <c r="L402" s="436"/>
      <c r="M402" s="436"/>
      <c r="N402" s="436"/>
      <c r="O402" s="436"/>
      <c r="P402" s="436"/>
      <c r="Q402" s="436"/>
      <c r="R402" s="436"/>
      <c r="S402" s="436"/>
      <c r="T402" s="436"/>
      <c r="U402" s="436"/>
      <c r="V402" s="436"/>
      <c r="W402" s="436"/>
      <c r="X402" s="436"/>
      <c r="Y402" s="436"/>
      <c r="Z402" s="436"/>
      <c r="AA402" s="436"/>
      <c r="AB402" s="436"/>
      <c r="AC402" s="436"/>
      <c r="AD402" s="436"/>
      <c r="AE402" s="436"/>
    </row>
    <row r="403" ht="15.75" customHeight="1">
      <c r="A403" s="437"/>
      <c r="B403" s="438"/>
      <c r="C403" s="437"/>
      <c r="D403" s="437"/>
      <c r="E403" s="436"/>
      <c r="F403" s="436"/>
      <c r="G403" s="436"/>
      <c r="H403" s="436"/>
      <c r="I403" s="436"/>
      <c r="J403" s="436"/>
      <c r="K403" s="436"/>
      <c r="L403" s="436"/>
      <c r="M403" s="436"/>
      <c r="N403" s="436"/>
      <c r="O403" s="436"/>
      <c r="P403" s="436"/>
      <c r="Q403" s="436"/>
      <c r="R403" s="436"/>
      <c r="S403" s="436"/>
      <c r="T403" s="436"/>
      <c r="U403" s="436"/>
      <c r="V403" s="436"/>
      <c r="W403" s="436"/>
      <c r="X403" s="436"/>
      <c r="Y403" s="436"/>
      <c r="Z403" s="436"/>
      <c r="AA403" s="436"/>
      <c r="AB403" s="436"/>
      <c r="AC403" s="436"/>
      <c r="AD403" s="436"/>
      <c r="AE403" s="436"/>
    </row>
    <row r="404" ht="15.75" customHeight="1">
      <c r="A404" s="437"/>
      <c r="B404" s="438"/>
      <c r="C404" s="437"/>
      <c r="D404" s="437"/>
      <c r="E404" s="436"/>
      <c r="F404" s="436"/>
      <c r="G404" s="436"/>
      <c r="H404" s="436"/>
      <c r="I404" s="436"/>
      <c r="J404" s="436"/>
      <c r="K404" s="436"/>
      <c r="L404" s="436"/>
      <c r="M404" s="436"/>
      <c r="N404" s="436"/>
      <c r="O404" s="436"/>
      <c r="P404" s="436"/>
      <c r="Q404" s="436"/>
      <c r="R404" s="436"/>
      <c r="S404" s="436"/>
      <c r="T404" s="436"/>
      <c r="U404" s="436"/>
      <c r="V404" s="436"/>
      <c r="W404" s="436"/>
      <c r="X404" s="436"/>
      <c r="Y404" s="436"/>
      <c r="Z404" s="436"/>
      <c r="AA404" s="436"/>
      <c r="AB404" s="436"/>
      <c r="AC404" s="436"/>
      <c r="AD404" s="436"/>
      <c r="AE404" s="436"/>
    </row>
    <row r="405" ht="15.75" customHeight="1">
      <c r="A405" s="437"/>
      <c r="B405" s="438"/>
      <c r="C405" s="437"/>
      <c r="D405" s="437"/>
      <c r="E405" s="436"/>
      <c r="F405" s="436"/>
      <c r="G405" s="436"/>
      <c r="H405" s="436"/>
      <c r="I405" s="436"/>
      <c r="J405" s="436"/>
      <c r="K405" s="436"/>
      <c r="L405" s="436"/>
      <c r="M405" s="436"/>
      <c r="N405" s="436"/>
      <c r="O405" s="436"/>
      <c r="P405" s="436"/>
      <c r="Q405" s="436"/>
      <c r="R405" s="436"/>
      <c r="S405" s="436"/>
      <c r="T405" s="436"/>
      <c r="U405" s="436"/>
      <c r="V405" s="436"/>
      <c r="W405" s="436"/>
      <c r="X405" s="436"/>
      <c r="Y405" s="436"/>
      <c r="Z405" s="436"/>
      <c r="AA405" s="436"/>
      <c r="AB405" s="436"/>
      <c r="AC405" s="436"/>
      <c r="AD405" s="436"/>
      <c r="AE405" s="436"/>
    </row>
    <row r="406" ht="15.75" customHeight="1">
      <c r="A406" s="437"/>
      <c r="B406" s="438"/>
      <c r="C406" s="437"/>
      <c r="D406" s="437"/>
      <c r="E406" s="436"/>
      <c r="F406" s="436"/>
      <c r="G406" s="436"/>
      <c r="H406" s="436"/>
      <c r="I406" s="436"/>
      <c r="J406" s="436"/>
      <c r="K406" s="436"/>
      <c r="L406" s="436"/>
      <c r="M406" s="436"/>
      <c r="N406" s="436"/>
      <c r="O406" s="436"/>
      <c r="P406" s="436"/>
      <c r="Q406" s="436"/>
      <c r="R406" s="436"/>
      <c r="S406" s="436"/>
      <c r="T406" s="436"/>
      <c r="U406" s="436"/>
      <c r="V406" s="436"/>
      <c r="W406" s="436"/>
      <c r="X406" s="436"/>
      <c r="Y406" s="436"/>
      <c r="Z406" s="436"/>
      <c r="AA406" s="436"/>
      <c r="AB406" s="436"/>
      <c r="AC406" s="436"/>
      <c r="AD406" s="436"/>
      <c r="AE406" s="436"/>
    </row>
    <row r="407" ht="15.75" customHeight="1">
      <c r="A407" s="437"/>
      <c r="B407" s="438"/>
      <c r="C407" s="437"/>
      <c r="D407" s="437"/>
      <c r="E407" s="436"/>
      <c r="F407" s="436"/>
      <c r="G407" s="436"/>
      <c r="H407" s="436"/>
      <c r="I407" s="436"/>
      <c r="J407" s="436"/>
      <c r="K407" s="436"/>
      <c r="L407" s="436"/>
      <c r="M407" s="436"/>
      <c r="N407" s="436"/>
      <c r="O407" s="436"/>
      <c r="P407" s="436"/>
      <c r="Q407" s="436"/>
      <c r="R407" s="436"/>
      <c r="S407" s="436"/>
      <c r="T407" s="436"/>
      <c r="U407" s="436"/>
      <c r="V407" s="436"/>
      <c r="W407" s="436"/>
      <c r="X407" s="436"/>
      <c r="Y407" s="436"/>
      <c r="Z407" s="436"/>
      <c r="AA407" s="436"/>
      <c r="AB407" s="436"/>
      <c r="AC407" s="436"/>
      <c r="AD407" s="436"/>
      <c r="AE407" s="436"/>
    </row>
    <row r="408" ht="15.75" customHeight="1">
      <c r="A408" s="437"/>
      <c r="B408" s="438"/>
      <c r="C408" s="437"/>
      <c r="D408" s="437"/>
      <c r="E408" s="436"/>
      <c r="F408" s="436"/>
      <c r="G408" s="436"/>
      <c r="H408" s="436"/>
      <c r="I408" s="436"/>
      <c r="J408" s="436"/>
      <c r="K408" s="436"/>
      <c r="L408" s="436"/>
      <c r="M408" s="436"/>
      <c r="N408" s="436"/>
      <c r="O408" s="436"/>
      <c r="P408" s="436"/>
      <c r="Q408" s="436"/>
      <c r="R408" s="436"/>
      <c r="S408" s="436"/>
      <c r="T408" s="436"/>
      <c r="U408" s="436"/>
      <c r="V408" s="436"/>
      <c r="W408" s="436"/>
      <c r="X408" s="436"/>
      <c r="Y408" s="436"/>
      <c r="Z408" s="436"/>
      <c r="AA408" s="436"/>
      <c r="AB408" s="436"/>
      <c r="AC408" s="436"/>
      <c r="AD408" s="436"/>
      <c r="AE408" s="436"/>
    </row>
    <row r="409" ht="15.75" customHeight="1">
      <c r="A409" s="437"/>
      <c r="B409" s="438"/>
      <c r="C409" s="437"/>
      <c r="D409" s="437"/>
      <c r="E409" s="436"/>
      <c r="F409" s="436"/>
      <c r="G409" s="436"/>
      <c r="H409" s="436"/>
      <c r="I409" s="436"/>
      <c r="J409" s="436"/>
      <c r="K409" s="436"/>
      <c r="L409" s="436"/>
      <c r="M409" s="436"/>
      <c r="N409" s="436"/>
      <c r="O409" s="436"/>
      <c r="P409" s="436"/>
      <c r="Q409" s="436"/>
      <c r="R409" s="436"/>
      <c r="S409" s="436"/>
      <c r="T409" s="436"/>
      <c r="U409" s="436"/>
      <c r="V409" s="436"/>
      <c r="W409" s="436"/>
      <c r="X409" s="436"/>
      <c r="Y409" s="436"/>
      <c r="Z409" s="436"/>
      <c r="AA409" s="436"/>
      <c r="AB409" s="436"/>
      <c r="AC409" s="436"/>
      <c r="AD409" s="436"/>
      <c r="AE409" s="436"/>
    </row>
    <row r="410" ht="15.75" customHeight="1">
      <c r="A410" s="437"/>
      <c r="B410" s="438"/>
      <c r="C410" s="437"/>
      <c r="D410" s="437"/>
      <c r="E410" s="436"/>
      <c r="F410" s="436"/>
      <c r="G410" s="436"/>
      <c r="H410" s="436"/>
      <c r="I410" s="436"/>
      <c r="J410" s="436"/>
      <c r="K410" s="436"/>
      <c r="L410" s="436"/>
      <c r="M410" s="436"/>
      <c r="N410" s="436"/>
      <c r="O410" s="436"/>
      <c r="P410" s="436"/>
      <c r="Q410" s="436"/>
      <c r="R410" s="436"/>
      <c r="S410" s="436"/>
      <c r="T410" s="436"/>
      <c r="U410" s="436"/>
      <c r="V410" s="436"/>
      <c r="W410" s="436"/>
      <c r="X410" s="436"/>
      <c r="Y410" s="436"/>
      <c r="Z410" s="436"/>
      <c r="AA410" s="436"/>
      <c r="AB410" s="436"/>
      <c r="AC410" s="436"/>
      <c r="AD410" s="436"/>
      <c r="AE410" s="436"/>
    </row>
    <row r="411" ht="15.75" customHeight="1">
      <c r="A411" s="437"/>
      <c r="B411" s="438"/>
      <c r="C411" s="437"/>
      <c r="D411" s="437"/>
      <c r="E411" s="436"/>
      <c r="F411" s="436"/>
      <c r="G411" s="436"/>
      <c r="H411" s="436"/>
      <c r="I411" s="436"/>
      <c r="J411" s="436"/>
      <c r="K411" s="436"/>
      <c r="L411" s="436"/>
      <c r="M411" s="436"/>
      <c r="N411" s="436"/>
      <c r="O411" s="436"/>
      <c r="P411" s="436"/>
      <c r="Q411" s="436"/>
      <c r="R411" s="436"/>
      <c r="S411" s="436"/>
      <c r="T411" s="436"/>
      <c r="U411" s="436"/>
      <c r="V411" s="436"/>
      <c r="W411" s="436"/>
      <c r="X411" s="436"/>
      <c r="Y411" s="436"/>
      <c r="Z411" s="436"/>
      <c r="AA411" s="436"/>
      <c r="AB411" s="436"/>
      <c r="AC411" s="436"/>
      <c r="AD411" s="436"/>
      <c r="AE411" s="436"/>
    </row>
    <row r="412" ht="15.75" customHeight="1">
      <c r="A412" s="437"/>
      <c r="B412" s="438"/>
      <c r="C412" s="437"/>
      <c r="D412" s="437"/>
      <c r="E412" s="436"/>
      <c r="F412" s="436"/>
      <c r="G412" s="436"/>
      <c r="H412" s="436"/>
      <c r="I412" s="436"/>
      <c r="J412" s="436"/>
      <c r="K412" s="436"/>
      <c r="L412" s="436"/>
      <c r="M412" s="436"/>
      <c r="N412" s="436"/>
      <c r="O412" s="436"/>
      <c r="P412" s="436"/>
      <c r="Q412" s="436"/>
      <c r="R412" s="436"/>
      <c r="S412" s="436"/>
      <c r="T412" s="436"/>
      <c r="U412" s="436"/>
      <c r="V412" s="436"/>
      <c r="W412" s="436"/>
      <c r="X412" s="436"/>
      <c r="Y412" s="436"/>
      <c r="Z412" s="436"/>
      <c r="AA412" s="436"/>
      <c r="AB412" s="436"/>
      <c r="AC412" s="436"/>
      <c r="AD412" s="436"/>
      <c r="AE412" s="436"/>
    </row>
    <row r="413" ht="15.75" customHeight="1">
      <c r="A413" s="437"/>
      <c r="B413" s="438"/>
      <c r="C413" s="437"/>
      <c r="D413" s="437"/>
      <c r="E413" s="436"/>
      <c r="F413" s="436"/>
      <c r="G413" s="436"/>
      <c r="H413" s="436"/>
      <c r="I413" s="436"/>
      <c r="J413" s="436"/>
      <c r="K413" s="436"/>
      <c r="L413" s="436"/>
      <c r="M413" s="436"/>
      <c r="N413" s="436"/>
      <c r="O413" s="436"/>
      <c r="P413" s="436"/>
      <c r="Q413" s="436"/>
      <c r="R413" s="436"/>
      <c r="S413" s="436"/>
      <c r="T413" s="436"/>
      <c r="U413" s="436"/>
      <c r="V413" s="436"/>
      <c r="W413" s="436"/>
      <c r="X413" s="436"/>
      <c r="Y413" s="436"/>
      <c r="Z413" s="436"/>
      <c r="AA413" s="436"/>
      <c r="AB413" s="436"/>
      <c r="AC413" s="436"/>
      <c r="AD413" s="436"/>
      <c r="AE413" s="436"/>
    </row>
    <row r="414" ht="15.75" customHeight="1">
      <c r="A414" s="437"/>
      <c r="B414" s="438"/>
      <c r="C414" s="437"/>
      <c r="D414" s="437"/>
      <c r="E414" s="436"/>
      <c r="F414" s="436"/>
      <c r="G414" s="436"/>
      <c r="H414" s="436"/>
      <c r="I414" s="436"/>
      <c r="J414" s="436"/>
      <c r="K414" s="436"/>
      <c r="L414" s="436"/>
      <c r="M414" s="436"/>
      <c r="N414" s="436"/>
      <c r="O414" s="436"/>
      <c r="P414" s="436"/>
      <c r="Q414" s="436"/>
      <c r="R414" s="436"/>
      <c r="S414" s="436"/>
      <c r="T414" s="436"/>
      <c r="U414" s="436"/>
      <c r="V414" s="436"/>
      <c r="W414" s="436"/>
      <c r="X414" s="436"/>
      <c r="Y414" s="436"/>
      <c r="Z414" s="436"/>
      <c r="AA414" s="436"/>
      <c r="AB414" s="436"/>
      <c r="AC414" s="436"/>
      <c r="AD414" s="436"/>
      <c r="AE414" s="436"/>
    </row>
    <row r="415" ht="15.75" customHeight="1">
      <c r="A415" s="437"/>
      <c r="B415" s="438"/>
      <c r="C415" s="437"/>
      <c r="D415" s="437"/>
      <c r="E415" s="436"/>
      <c r="F415" s="436"/>
      <c r="G415" s="436"/>
      <c r="H415" s="436"/>
      <c r="I415" s="436"/>
      <c r="J415" s="436"/>
      <c r="K415" s="436"/>
      <c r="L415" s="436"/>
      <c r="M415" s="436"/>
      <c r="N415" s="436"/>
      <c r="O415" s="436"/>
      <c r="P415" s="436"/>
      <c r="Q415" s="436"/>
      <c r="R415" s="436"/>
      <c r="S415" s="436"/>
      <c r="T415" s="436"/>
      <c r="U415" s="436"/>
      <c r="V415" s="436"/>
      <c r="W415" s="436"/>
      <c r="X415" s="436"/>
      <c r="Y415" s="436"/>
      <c r="Z415" s="436"/>
      <c r="AA415" s="436"/>
      <c r="AB415" s="436"/>
      <c r="AC415" s="436"/>
      <c r="AD415" s="436"/>
      <c r="AE415" s="436"/>
    </row>
    <row r="416" ht="15.75" customHeight="1">
      <c r="A416" s="437"/>
      <c r="B416" s="438"/>
      <c r="C416" s="437"/>
      <c r="D416" s="437"/>
      <c r="E416" s="436"/>
      <c r="F416" s="436"/>
      <c r="G416" s="436"/>
      <c r="H416" s="436"/>
      <c r="I416" s="436"/>
      <c r="J416" s="436"/>
      <c r="K416" s="436"/>
      <c r="L416" s="436"/>
      <c r="M416" s="436"/>
      <c r="N416" s="436"/>
      <c r="O416" s="436"/>
      <c r="P416" s="436"/>
      <c r="Q416" s="436"/>
      <c r="R416" s="436"/>
      <c r="S416" s="436"/>
      <c r="T416" s="436"/>
      <c r="U416" s="436"/>
      <c r="V416" s="436"/>
      <c r="W416" s="436"/>
      <c r="X416" s="436"/>
      <c r="Y416" s="436"/>
      <c r="Z416" s="436"/>
      <c r="AA416" s="436"/>
      <c r="AB416" s="436"/>
      <c r="AC416" s="436"/>
      <c r="AD416" s="436"/>
      <c r="AE416" s="436"/>
    </row>
    <row r="417" ht="15.75" customHeight="1">
      <c r="A417" s="437"/>
      <c r="B417" s="438"/>
      <c r="C417" s="437"/>
      <c r="D417" s="437"/>
      <c r="E417" s="436"/>
      <c r="F417" s="436"/>
      <c r="G417" s="436"/>
      <c r="H417" s="436"/>
      <c r="I417" s="436"/>
      <c r="J417" s="436"/>
      <c r="K417" s="436"/>
      <c r="L417" s="436"/>
      <c r="M417" s="436"/>
      <c r="N417" s="436"/>
      <c r="O417" s="436"/>
      <c r="P417" s="436"/>
      <c r="Q417" s="436"/>
      <c r="R417" s="436"/>
      <c r="S417" s="436"/>
      <c r="T417" s="436"/>
      <c r="U417" s="436"/>
      <c r="V417" s="436"/>
      <c r="W417" s="436"/>
      <c r="X417" s="436"/>
      <c r="Y417" s="436"/>
      <c r="Z417" s="436"/>
      <c r="AA417" s="436"/>
      <c r="AB417" s="436"/>
      <c r="AC417" s="436"/>
      <c r="AD417" s="436"/>
      <c r="AE417" s="436"/>
    </row>
    <row r="418" ht="15.75" customHeight="1">
      <c r="A418" s="437"/>
      <c r="B418" s="438"/>
      <c r="C418" s="437"/>
      <c r="D418" s="437"/>
      <c r="E418" s="436"/>
      <c r="F418" s="436"/>
      <c r="G418" s="436"/>
      <c r="H418" s="436"/>
      <c r="I418" s="436"/>
      <c r="J418" s="436"/>
      <c r="K418" s="436"/>
      <c r="L418" s="436"/>
      <c r="M418" s="436"/>
      <c r="N418" s="436"/>
      <c r="O418" s="436"/>
      <c r="P418" s="436"/>
      <c r="Q418" s="436"/>
      <c r="R418" s="436"/>
      <c r="S418" s="436"/>
      <c r="T418" s="436"/>
      <c r="U418" s="436"/>
      <c r="V418" s="436"/>
      <c r="W418" s="436"/>
      <c r="X418" s="436"/>
      <c r="Y418" s="436"/>
      <c r="Z418" s="436"/>
      <c r="AA418" s="436"/>
      <c r="AB418" s="436"/>
      <c r="AC418" s="436"/>
      <c r="AD418" s="436"/>
      <c r="AE418" s="436"/>
    </row>
    <row r="419" ht="15.75" customHeight="1">
      <c r="A419" s="437"/>
      <c r="B419" s="438"/>
      <c r="C419" s="437"/>
      <c r="D419" s="437"/>
      <c r="E419" s="436"/>
      <c r="F419" s="436"/>
      <c r="G419" s="436"/>
      <c r="H419" s="436"/>
      <c r="I419" s="436"/>
      <c r="J419" s="436"/>
      <c r="K419" s="436"/>
      <c r="L419" s="436"/>
      <c r="M419" s="436"/>
      <c r="N419" s="436"/>
      <c r="O419" s="436"/>
      <c r="P419" s="436"/>
      <c r="Q419" s="436"/>
      <c r="R419" s="436"/>
      <c r="S419" s="436"/>
      <c r="T419" s="436"/>
      <c r="U419" s="436"/>
      <c r="V419" s="436"/>
      <c r="W419" s="436"/>
      <c r="X419" s="436"/>
      <c r="Y419" s="436"/>
      <c r="Z419" s="436"/>
      <c r="AA419" s="436"/>
      <c r="AB419" s="436"/>
      <c r="AC419" s="436"/>
      <c r="AD419" s="436"/>
      <c r="AE419" s="436"/>
    </row>
    <row r="420" ht="15.75" customHeight="1">
      <c r="A420" s="437"/>
      <c r="B420" s="438"/>
      <c r="C420" s="437"/>
      <c r="D420" s="437"/>
      <c r="E420" s="436"/>
      <c r="F420" s="436"/>
      <c r="G420" s="436"/>
      <c r="H420" s="436"/>
      <c r="I420" s="436"/>
      <c r="J420" s="436"/>
      <c r="K420" s="436"/>
      <c r="L420" s="436"/>
      <c r="M420" s="436"/>
      <c r="N420" s="436"/>
      <c r="O420" s="436"/>
      <c r="P420" s="436"/>
      <c r="Q420" s="436"/>
      <c r="R420" s="436"/>
      <c r="S420" s="436"/>
      <c r="T420" s="436"/>
      <c r="U420" s="436"/>
      <c r="V420" s="436"/>
      <c r="W420" s="436"/>
      <c r="X420" s="436"/>
      <c r="Y420" s="436"/>
      <c r="Z420" s="436"/>
      <c r="AA420" s="436"/>
      <c r="AB420" s="436"/>
      <c r="AC420" s="436"/>
      <c r="AD420" s="436"/>
      <c r="AE420" s="436"/>
    </row>
    <row r="421" ht="15.75" customHeight="1">
      <c r="A421" s="437"/>
      <c r="B421" s="438"/>
      <c r="C421" s="437"/>
      <c r="D421" s="437"/>
      <c r="E421" s="436"/>
      <c r="F421" s="436"/>
      <c r="G421" s="436"/>
      <c r="H421" s="436"/>
      <c r="I421" s="436"/>
      <c r="J421" s="436"/>
      <c r="K421" s="436"/>
      <c r="L421" s="436"/>
      <c r="M421" s="436"/>
      <c r="N421" s="436"/>
      <c r="O421" s="436"/>
      <c r="P421" s="436"/>
      <c r="Q421" s="436"/>
      <c r="R421" s="436"/>
      <c r="S421" s="436"/>
      <c r="T421" s="436"/>
      <c r="U421" s="436"/>
      <c r="V421" s="436"/>
      <c r="W421" s="436"/>
      <c r="X421" s="436"/>
      <c r="Y421" s="436"/>
      <c r="Z421" s="436"/>
      <c r="AA421" s="436"/>
      <c r="AB421" s="436"/>
      <c r="AC421" s="436"/>
      <c r="AD421" s="436"/>
      <c r="AE421" s="436"/>
    </row>
    <row r="422" ht="15.75" customHeight="1">
      <c r="A422" s="437"/>
      <c r="B422" s="438"/>
      <c r="C422" s="437"/>
      <c r="D422" s="437"/>
      <c r="E422" s="436"/>
      <c r="F422" s="436"/>
      <c r="G422" s="436"/>
      <c r="H422" s="436"/>
      <c r="I422" s="436"/>
      <c r="J422" s="436"/>
      <c r="K422" s="436"/>
      <c r="L422" s="436"/>
      <c r="M422" s="436"/>
      <c r="N422" s="436"/>
      <c r="O422" s="436"/>
      <c r="P422" s="436"/>
      <c r="Q422" s="436"/>
      <c r="R422" s="436"/>
      <c r="S422" s="436"/>
      <c r="T422" s="436"/>
      <c r="U422" s="436"/>
      <c r="V422" s="436"/>
      <c r="W422" s="436"/>
      <c r="X422" s="436"/>
      <c r="Y422" s="436"/>
      <c r="Z422" s="436"/>
      <c r="AA422" s="436"/>
      <c r="AB422" s="436"/>
      <c r="AC422" s="436"/>
      <c r="AD422" s="436"/>
      <c r="AE422" s="436"/>
    </row>
    <row r="423" ht="15.75" customHeight="1">
      <c r="A423" s="437"/>
      <c r="B423" s="438"/>
      <c r="C423" s="437"/>
      <c r="D423" s="437"/>
      <c r="E423" s="436"/>
      <c r="F423" s="436"/>
      <c r="G423" s="436"/>
      <c r="H423" s="436"/>
      <c r="I423" s="436"/>
      <c r="J423" s="436"/>
      <c r="K423" s="436"/>
      <c r="L423" s="436"/>
      <c r="M423" s="436"/>
      <c r="N423" s="436"/>
      <c r="O423" s="436"/>
      <c r="P423" s="436"/>
      <c r="Q423" s="436"/>
      <c r="R423" s="436"/>
      <c r="S423" s="436"/>
      <c r="T423" s="436"/>
      <c r="U423" s="436"/>
      <c r="V423" s="436"/>
      <c r="W423" s="436"/>
      <c r="X423" s="436"/>
      <c r="Y423" s="436"/>
      <c r="Z423" s="436"/>
      <c r="AA423" s="436"/>
      <c r="AB423" s="436"/>
      <c r="AC423" s="436"/>
      <c r="AD423" s="436"/>
      <c r="AE423" s="436"/>
    </row>
    <row r="424" ht="15.75" customHeight="1">
      <c r="A424" s="437"/>
      <c r="B424" s="438"/>
      <c r="C424" s="437"/>
      <c r="D424" s="437"/>
      <c r="E424" s="436"/>
      <c r="F424" s="436"/>
      <c r="G424" s="436"/>
      <c r="H424" s="436"/>
      <c r="I424" s="436"/>
      <c r="J424" s="436"/>
      <c r="K424" s="436"/>
      <c r="L424" s="436"/>
      <c r="M424" s="436"/>
      <c r="N424" s="436"/>
      <c r="O424" s="436"/>
      <c r="P424" s="436"/>
      <c r="Q424" s="436"/>
      <c r="R424" s="436"/>
      <c r="S424" s="436"/>
      <c r="T424" s="436"/>
      <c r="U424" s="436"/>
      <c r="V424" s="436"/>
      <c r="W424" s="436"/>
      <c r="X424" s="436"/>
      <c r="Y424" s="436"/>
      <c r="Z424" s="436"/>
      <c r="AA424" s="436"/>
      <c r="AB424" s="436"/>
      <c r="AC424" s="436"/>
      <c r="AD424" s="436"/>
      <c r="AE424" s="436"/>
    </row>
    <row r="425" ht="15.75" customHeight="1">
      <c r="A425" s="437"/>
      <c r="B425" s="438"/>
      <c r="C425" s="437"/>
      <c r="D425" s="437"/>
      <c r="E425" s="436"/>
      <c r="F425" s="436"/>
      <c r="G425" s="436"/>
      <c r="H425" s="436"/>
      <c r="I425" s="436"/>
      <c r="J425" s="436"/>
      <c r="K425" s="436"/>
      <c r="L425" s="436"/>
      <c r="M425" s="436"/>
      <c r="N425" s="436"/>
      <c r="O425" s="436"/>
      <c r="P425" s="436"/>
      <c r="Q425" s="436"/>
      <c r="R425" s="436"/>
      <c r="S425" s="436"/>
      <c r="T425" s="436"/>
      <c r="U425" s="436"/>
      <c r="V425" s="436"/>
      <c r="W425" s="436"/>
      <c r="X425" s="436"/>
      <c r="Y425" s="436"/>
      <c r="Z425" s="436"/>
      <c r="AA425" s="436"/>
      <c r="AB425" s="436"/>
      <c r="AC425" s="436"/>
      <c r="AD425" s="436"/>
      <c r="AE425" s="436"/>
    </row>
    <row r="426" ht="15.75" customHeight="1">
      <c r="A426" s="437"/>
      <c r="B426" s="438"/>
      <c r="C426" s="437"/>
      <c r="D426" s="437"/>
      <c r="E426" s="436"/>
      <c r="F426" s="436"/>
      <c r="G426" s="436"/>
      <c r="H426" s="436"/>
      <c r="I426" s="436"/>
      <c r="J426" s="436"/>
      <c r="K426" s="436"/>
      <c r="L426" s="436"/>
      <c r="M426" s="436"/>
      <c r="N426" s="436"/>
      <c r="O426" s="436"/>
      <c r="P426" s="436"/>
      <c r="Q426" s="436"/>
      <c r="R426" s="436"/>
      <c r="S426" s="436"/>
      <c r="T426" s="436"/>
      <c r="U426" s="436"/>
      <c r="V426" s="436"/>
      <c r="W426" s="436"/>
      <c r="X426" s="436"/>
      <c r="Y426" s="436"/>
      <c r="Z426" s="436"/>
      <c r="AA426" s="436"/>
      <c r="AB426" s="436"/>
      <c r="AC426" s="436"/>
      <c r="AD426" s="436"/>
      <c r="AE426" s="436"/>
    </row>
    <row r="427" ht="15.75" customHeight="1">
      <c r="A427" s="437"/>
      <c r="B427" s="438"/>
      <c r="C427" s="437"/>
      <c r="D427" s="437"/>
      <c r="E427" s="436"/>
      <c r="F427" s="436"/>
      <c r="G427" s="436"/>
      <c r="H427" s="436"/>
      <c r="I427" s="436"/>
      <c r="J427" s="436"/>
      <c r="K427" s="436"/>
      <c r="L427" s="436"/>
      <c r="M427" s="436"/>
      <c r="N427" s="436"/>
      <c r="O427" s="436"/>
      <c r="P427" s="436"/>
      <c r="Q427" s="436"/>
      <c r="R427" s="436"/>
      <c r="S427" s="436"/>
      <c r="T427" s="436"/>
      <c r="U427" s="436"/>
      <c r="V427" s="436"/>
      <c r="W427" s="436"/>
      <c r="X427" s="436"/>
      <c r="Y427" s="436"/>
      <c r="Z427" s="436"/>
      <c r="AA427" s="436"/>
      <c r="AB427" s="436"/>
      <c r="AC427" s="436"/>
      <c r="AD427" s="436"/>
      <c r="AE427" s="436"/>
    </row>
    <row r="428" ht="15.75" customHeight="1">
      <c r="A428" s="437"/>
      <c r="B428" s="438"/>
      <c r="C428" s="437"/>
      <c r="D428" s="437"/>
      <c r="E428" s="436"/>
      <c r="F428" s="436"/>
      <c r="G428" s="436"/>
      <c r="H428" s="436"/>
      <c r="I428" s="436"/>
      <c r="J428" s="436"/>
      <c r="K428" s="436"/>
      <c r="L428" s="436"/>
      <c r="M428" s="436"/>
      <c r="N428" s="436"/>
      <c r="O428" s="436"/>
      <c r="P428" s="436"/>
      <c r="Q428" s="436"/>
      <c r="R428" s="436"/>
      <c r="S428" s="436"/>
      <c r="T428" s="436"/>
      <c r="U428" s="436"/>
      <c r="V428" s="436"/>
      <c r="W428" s="436"/>
      <c r="X428" s="436"/>
      <c r="Y428" s="436"/>
      <c r="Z428" s="436"/>
      <c r="AA428" s="436"/>
      <c r="AB428" s="436"/>
      <c r="AC428" s="436"/>
      <c r="AD428" s="436"/>
      <c r="AE428" s="436"/>
    </row>
    <row r="429" ht="15.75" customHeight="1">
      <c r="A429" s="437"/>
      <c r="B429" s="438"/>
      <c r="C429" s="437"/>
      <c r="D429" s="437"/>
      <c r="E429" s="436"/>
      <c r="F429" s="436"/>
      <c r="G429" s="436"/>
      <c r="H429" s="436"/>
      <c r="I429" s="436"/>
      <c r="J429" s="436"/>
      <c r="K429" s="436"/>
      <c r="L429" s="436"/>
      <c r="M429" s="436"/>
      <c r="N429" s="436"/>
      <c r="O429" s="436"/>
      <c r="P429" s="436"/>
      <c r="Q429" s="436"/>
      <c r="R429" s="436"/>
      <c r="S429" s="436"/>
      <c r="T429" s="436"/>
      <c r="U429" s="436"/>
      <c r="V429" s="436"/>
      <c r="W429" s="436"/>
      <c r="X429" s="436"/>
      <c r="Y429" s="436"/>
      <c r="Z429" s="436"/>
      <c r="AA429" s="436"/>
      <c r="AB429" s="436"/>
      <c r="AC429" s="436"/>
      <c r="AD429" s="436"/>
      <c r="AE429" s="436"/>
    </row>
    <row r="430" ht="15.75" customHeight="1">
      <c r="A430" s="437"/>
      <c r="B430" s="438"/>
      <c r="C430" s="437"/>
      <c r="D430" s="437"/>
      <c r="E430" s="436"/>
      <c r="F430" s="436"/>
      <c r="G430" s="436"/>
      <c r="H430" s="436"/>
      <c r="I430" s="436"/>
      <c r="J430" s="436"/>
      <c r="K430" s="436"/>
      <c r="L430" s="436"/>
      <c r="M430" s="436"/>
      <c r="N430" s="436"/>
      <c r="O430" s="436"/>
      <c r="P430" s="436"/>
      <c r="Q430" s="436"/>
      <c r="R430" s="436"/>
      <c r="S430" s="436"/>
      <c r="T430" s="436"/>
      <c r="U430" s="436"/>
      <c r="V430" s="436"/>
      <c r="W430" s="436"/>
      <c r="X430" s="436"/>
      <c r="Y430" s="436"/>
      <c r="Z430" s="436"/>
      <c r="AA430" s="436"/>
      <c r="AB430" s="436"/>
      <c r="AC430" s="436"/>
      <c r="AD430" s="436"/>
      <c r="AE430" s="436"/>
    </row>
    <row r="431" ht="15.75" customHeight="1">
      <c r="A431" s="437"/>
      <c r="B431" s="438"/>
      <c r="C431" s="437"/>
      <c r="D431" s="437"/>
      <c r="E431" s="436"/>
      <c r="F431" s="436"/>
      <c r="G431" s="436"/>
      <c r="H431" s="436"/>
      <c r="I431" s="436"/>
      <c r="J431" s="436"/>
      <c r="K431" s="436"/>
      <c r="L431" s="436"/>
      <c r="M431" s="436"/>
      <c r="N431" s="436"/>
      <c r="O431" s="436"/>
      <c r="P431" s="436"/>
      <c r="Q431" s="436"/>
      <c r="R431" s="436"/>
      <c r="S431" s="436"/>
      <c r="T431" s="436"/>
      <c r="U431" s="436"/>
      <c r="V431" s="436"/>
      <c r="W431" s="436"/>
      <c r="X431" s="436"/>
      <c r="Y431" s="436"/>
      <c r="Z431" s="436"/>
      <c r="AA431" s="436"/>
      <c r="AB431" s="436"/>
      <c r="AC431" s="436"/>
      <c r="AD431" s="436"/>
      <c r="AE431" s="436"/>
    </row>
    <row r="432" ht="15.75" customHeight="1">
      <c r="A432" s="437"/>
      <c r="B432" s="438"/>
      <c r="C432" s="437"/>
      <c r="D432" s="437"/>
      <c r="E432" s="436"/>
      <c r="F432" s="436"/>
      <c r="G432" s="436"/>
      <c r="H432" s="436"/>
      <c r="I432" s="436"/>
      <c r="J432" s="436"/>
      <c r="K432" s="436"/>
      <c r="L432" s="436"/>
      <c r="M432" s="436"/>
      <c r="N432" s="436"/>
      <c r="O432" s="436"/>
      <c r="P432" s="436"/>
      <c r="Q432" s="436"/>
      <c r="R432" s="436"/>
      <c r="S432" s="436"/>
      <c r="T432" s="436"/>
      <c r="U432" s="436"/>
      <c r="V432" s="436"/>
      <c r="W432" s="436"/>
      <c r="X432" s="436"/>
      <c r="Y432" s="436"/>
      <c r="Z432" s="436"/>
      <c r="AA432" s="436"/>
      <c r="AB432" s="436"/>
      <c r="AC432" s="436"/>
      <c r="AD432" s="436"/>
      <c r="AE432" s="436"/>
    </row>
    <row r="433" ht="15.75" customHeight="1">
      <c r="A433" s="437"/>
      <c r="B433" s="438"/>
      <c r="C433" s="437"/>
      <c r="D433" s="437"/>
      <c r="E433" s="436"/>
      <c r="F433" s="436"/>
      <c r="G433" s="436"/>
      <c r="H433" s="436"/>
      <c r="I433" s="436"/>
      <c r="J433" s="436"/>
      <c r="K433" s="436"/>
      <c r="L433" s="436"/>
      <c r="M433" s="436"/>
      <c r="N433" s="436"/>
      <c r="O433" s="436"/>
      <c r="P433" s="436"/>
      <c r="Q433" s="436"/>
      <c r="R433" s="436"/>
      <c r="S433" s="436"/>
      <c r="T433" s="436"/>
      <c r="U433" s="436"/>
      <c r="V433" s="436"/>
      <c r="W433" s="436"/>
      <c r="X433" s="436"/>
      <c r="Y433" s="436"/>
      <c r="Z433" s="436"/>
      <c r="AA433" s="436"/>
      <c r="AB433" s="436"/>
      <c r="AC433" s="436"/>
      <c r="AD433" s="436"/>
      <c r="AE433" s="436"/>
    </row>
    <row r="434" ht="15.75" customHeight="1">
      <c r="A434" s="437"/>
      <c r="B434" s="438"/>
      <c r="C434" s="437"/>
      <c r="D434" s="437"/>
      <c r="E434" s="436"/>
      <c r="F434" s="436"/>
      <c r="G434" s="436"/>
      <c r="H434" s="436"/>
      <c r="I434" s="436"/>
      <c r="J434" s="436"/>
      <c r="K434" s="436"/>
      <c r="L434" s="436"/>
      <c r="M434" s="436"/>
      <c r="N434" s="436"/>
      <c r="O434" s="436"/>
      <c r="P434" s="436"/>
      <c r="Q434" s="436"/>
      <c r="R434" s="436"/>
      <c r="S434" s="436"/>
      <c r="T434" s="436"/>
      <c r="U434" s="436"/>
      <c r="V434" s="436"/>
      <c r="W434" s="436"/>
      <c r="X434" s="436"/>
      <c r="Y434" s="436"/>
      <c r="Z434" s="436"/>
      <c r="AA434" s="436"/>
      <c r="AB434" s="436"/>
      <c r="AC434" s="436"/>
      <c r="AD434" s="436"/>
      <c r="AE434" s="436"/>
    </row>
    <row r="435" ht="15.75" customHeight="1">
      <c r="A435" s="437"/>
      <c r="B435" s="438"/>
      <c r="C435" s="437"/>
      <c r="D435" s="437"/>
      <c r="E435" s="436"/>
      <c r="F435" s="436"/>
      <c r="G435" s="436"/>
      <c r="H435" s="436"/>
      <c r="I435" s="436"/>
      <c r="J435" s="436"/>
      <c r="K435" s="436"/>
      <c r="L435" s="436"/>
      <c r="M435" s="436"/>
      <c r="N435" s="436"/>
      <c r="O435" s="436"/>
      <c r="P435" s="436"/>
      <c r="Q435" s="436"/>
      <c r="R435" s="436"/>
      <c r="S435" s="436"/>
      <c r="T435" s="436"/>
      <c r="U435" s="436"/>
      <c r="V435" s="436"/>
      <c r="W435" s="436"/>
      <c r="X435" s="436"/>
      <c r="Y435" s="436"/>
      <c r="Z435" s="436"/>
      <c r="AA435" s="436"/>
      <c r="AB435" s="436"/>
      <c r="AC435" s="436"/>
      <c r="AD435" s="436"/>
      <c r="AE435" s="436"/>
    </row>
    <row r="436" ht="15.75" customHeight="1">
      <c r="A436" s="437"/>
      <c r="B436" s="438"/>
      <c r="C436" s="437"/>
      <c r="D436" s="437"/>
      <c r="E436" s="436"/>
      <c r="F436" s="436"/>
      <c r="G436" s="436"/>
      <c r="H436" s="436"/>
      <c r="I436" s="436"/>
      <c r="J436" s="436"/>
      <c r="K436" s="436"/>
      <c r="L436" s="436"/>
      <c r="M436" s="436"/>
      <c r="N436" s="436"/>
      <c r="O436" s="436"/>
      <c r="P436" s="436"/>
      <c r="Q436" s="436"/>
      <c r="R436" s="436"/>
      <c r="S436" s="436"/>
      <c r="T436" s="436"/>
      <c r="U436" s="436"/>
      <c r="V436" s="436"/>
      <c r="W436" s="436"/>
      <c r="X436" s="436"/>
      <c r="Y436" s="436"/>
      <c r="Z436" s="436"/>
      <c r="AA436" s="436"/>
      <c r="AB436" s="436"/>
      <c r="AC436" s="436"/>
      <c r="AD436" s="436"/>
      <c r="AE436" s="436"/>
    </row>
    <row r="437" ht="15.75" customHeight="1">
      <c r="A437" s="437"/>
      <c r="B437" s="438"/>
      <c r="C437" s="437"/>
      <c r="D437" s="437"/>
      <c r="E437" s="436"/>
      <c r="F437" s="436"/>
      <c r="G437" s="436"/>
      <c r="H437" s="436"/>
      <c r="I437" s="436"/>
      <c r="J437" s="436"/>
      <c r="K437" s="436"/>
      <c r="L437" s="436"/>
      <c r="M437" s="436"/>
      <c r="N437" s="436"/>
      <c r="O437" s="436"/>
      <c r="P437" s="436"/>
      <c r="Q437" s="436"/>
      <c r="R437" s="436"/>
      <c r="S437" s="436"/>
      <c r="T437" s="436"/>
      <c r="U437" s="436"/>
      <c r="V437" s="436"/>
      <c r="W437" s="436"/>
      <c r="X437" s="436"/>
      <c r="Y437" s="436"/>
      <c r="Z437" s="436"/>
      <c r="AA437" s="436"/>
      <c r="AB437" s="436"/>
      <c r="AC437" s="436"/>
      <c r="AD437" s="436"/>
      <c r="AE437" s="436"/>
    </row>
    <row r="438" ht="15.75" customHeight="1">
      <c r="A438" s="437"/>
      <c r="B438" s="438"/>
      <c r="C438" s="437"/>
      <c r="D438" s="437"/>
      <c r="E438" s="436"/>
      <c r="F438" s="436"/>
      <c r="G438" s="436"/>
      <c r="H438" s="436"/>
      <c r="I438" s="436"/>
      <c r="J438" s="436"/>
      <c r="K438" s="436"/>
      <c r="L438" s="436"/>
      <c r="M438" s="436"/>
      <c r="N438" s="436"/>
      <c r="O438" s="436"/>
      <c r="P438" s="436"/>
      <c r="Q438" s="436"/>
      <c r="R438" s="436"/>
      <c r="S438" s="436"/>
      <c r="T438" s="436"/>
      <c r="U438" s="436"/>
      <c r="V438" s="436"/>
      <c r="W438" s="436"/>
      <c r="X438" s="436"/>
      <c r="Y438" s="436"/>
      <c r="Z438" s="436"/>
      <c r="AA438" s="436"/>
      <c r="AB438" s="436"/>
      <c r="AC438" s="436"/>
      <c r="AD438" s="436"/>
      <c r="AE438" s="436"/>
    </row>
    <row r="439" ht="15.75" customHeight="1">
      <c r="A439" s="437"/>
      <c r="B439" s="438"/>
      <c r="C439" s="437"/>
      <c r="D439" s="437"/>
      <c r="E439" s="436"/>
      <c r="F439" s="436"/>
      <c r="G439" s="436"/>
      <c r="H439" s="436"/>
      <c r="I439" s="436"/>
      <c r="J439" s="436"/>
      <c r="K439" s="436"/>
      <c r="L439" s="436"/>
      <c r="M439" s="436"/>
      <c r="N439" s="436"/>
      <c r="O439" s="436"/>
      <c r="P439" s="436"/>
      <c r="Q439" s="436"/>
      <c r="R439" s="436"/>
      <c r="S439" s="436"/>
      <c r="T439" s="436"/>
      <c r="U439" s="436"/>
      <c r="V439" s="436"/>
      <c r="W439" s="436"/>
      <c r="X439" s="436"/>
      <c r="Y439" s="436"/>
      <c r="Z439" s="436"/>
      <c r="AA439" s="436"/>
      <c r="AB439" s="436"/>
      <c r="AC439" s="436"/>
      <c r="AD439" s="436"/>
      <c r="AE439" s="436"/>
    </row>
    <row r="440" ht="15.75" customHeight="1">
      <c r="A440" s="437"/>
      <c r="B440" s="438"/>
      <c r="C440" s="437"/>
      <c r="D440" s="437"/>
      <c r="E440" s="436"/>
      <c r="F440" s="436"/>
      <c r="G440" s="436"/>
      <c r="H440" s="436"/>
      <c r="I440" s="436"/>
      <c r="J440" s="436"/>
      <c r="K440" s="436"/>
      <c r="L440" s="436"/>
      <c r="M440" s="436"/>
      <c r="N440" s="436"/>
      <c r="O440" s="436"/>
      <c r="P440" s="436"/>
      <c r="Q440" s="436"/>
      <c r="R440" s="436"/>
      <c r="S440" s="436"/>
      <c r="T440" s="436"/>
      <c r="U440" s="436"/>
      <c r="V440" s="436"/>
      <c r="W440" s="436"/>
      <c r="X440" s="436"/>
      <c r="Y440" s="436"/>
      <c r="Z440" s="436"/>
      <c r="AA440" s="436"/>
      <c r="AB440" s="436"/>
      <c r="AC440" s="436"/>
      <c r="AD440" s="436"/>
      <c r="AE440" s="436"/>
    </row>
    <row r="441" ht="15.75" customHeight="1">
      <c r="A441" s="437"/>
      <c r="B441" s="438"/>
      <c r="C441" s="437"/>
      <c r="D441" s="437"/>
      <c r="E441" s="436"/>
      <c r="F441" s="436"/>
      <c r="G441" s="436"/>
      <c r="H441" s="436"/>
      <c r="I441" s="436"/>
      <c r="J441" s="436"/>
      <c r="K441" s="436"/>
      <c r="L441" s="436"/>
      <c r="M441" s="436"/>
      <c r="N441" s="436"/>
      <c r="O441" s="436"/>
      <c r="P441" s="436"/>
      <c r="Q441" s="436"/>
      <c r="R441" s="436"/>
      <c r="S441" s="436"/>
      <c r="T441" s="436"/>
      <c r="U441" s="436"/>
      <c r="V441" s="436"/>
      <c r="W441" s="436"/>
      <c r="X441" s="436"/>
      <c r="Y441" s="436"/>
      <c r="Z441" s="436"/>
      <c r="AA441" s="436"/>
      <c r="AB441" s="436"/>
      <c r="AC441" s="436"/>
      <c r="AD441" s="436"/>
      <c r="AE441" s="436"/>
    </row>
    <row r="442" ht="15.75" customHeight="1">
      <c r="A442" s="437"/>
      <c r="B442" s="438"/>
      <c r="C442" s="437"/>
      <c r="D442" s="437"/>
      <c r="E442" s="436"/>
      <c r="F442" s="436"/>
      <c r="G442" s="436"/>
      <c r="H442" s="436"/>
      <c r="I442" s="436"/>
      <c r="J442" s="436"/>
      <c r="K442" s="436"/>
      <c r="L442" s="436"/>
      <c r="M442" s="436"/>
      <c r="N442" s="436"/>
      <c r="O442" s="436"/>
      <c r="P442" s="436"/>
      <c r="Q442" s="436"/>
      <c r="R442" s="436"/>
      <c r="S442" s="436"/>
      <c r="T442" s="436"/>
      <c r="U442" s="436"/>
      <c r="V442" s="436"/>
      <c r="W442" s="436"/>
      <c r="X442" s="436"/>
      <c r="Y442" s="436"/>
      <c r="Z442" s="436"/>
      <c r="AA442" s="436"/>
      <c r="AB442" s="436"/>
      <c r="AC442" s="436"/>
      <c r="AD442" s="436"/>
      <c r="AE442" s="436"/>
    </row>
    <row r="443" ht="15.75" customHeight="1">
      <c r="A443" s="437"/>
      <c r="B443" s="438"/>
      <c r="C443" s="437"/>
      <c r="D443" s="437"/>
      <c r="E443" s="436"/>
      <c r="F443" s="436"/>
      <c r="G443" s="436"/>
      <c r="H443" s="436"/>
      <c r="I443" s="436"/>
      <c r="J443" s="436"/>
      <c r="K443" s="436"/>
      <c r="L443" s="436"/>
      <c r="M443" s="436"/>
      <c r="N443" s="436"/>
      <c r="O443" s="436"/>
      <c r="P443" s="436"/>
      <c r="Q443" s="436"/>
      <c r="R443" s="436"/>
      <c r="S443" s="436"/>
      <c r="T443" s="436"/>
      <c r="U443" s="436"/>
      <c r="V443" s="436"/>
      <c r="W443" s="436"/>
      <c r="X443" s="436"/>
      <c r="Y443" s="436"/>
      <c r="Z443" s="436"/>
      <c r="AA443" s="436"/>
      <c r="AB443" s="436"/>
      <c r="AC443" s="436"/>
      <c r="AD443" s="436"/>
      <c r="AE443" s="436"/>
    </row>
    <row r="444" ht="15.75" customHeight="1">
      <c r="A444" s="437"/>
      <c r="B444" s="438"/>
      <c r="C444" s="437"/>
      <c r="D444" s="437"/>
      <c r="E444" s="436"/>
      <c r="F444" s="436"/>
      <c r="G444" s="436"/>
      <c r="H444" s="436"/>
      <c r="I444" s="436"/>
      <c r="J444" s="436"/>
      <c r="K444" s="436"/>
      <c r="L444" s="436"/>
      <c r="M444" s="436"/>
      <c r="N444" s="436"/>
      <c r="O444" s="436"/>
      <c r="P444" s="436"/>
      <c r="Q444" s="436"/>
      <c r="R444" s="436"/>
      <c r="S444" s="436"/>
      <c r="T444" s="436"/>
      <c r="U444" s="436"/>
      <c r="V444" s="436"/>
      <c r="W444" s="436"/>
      <c r="X444" s="436"/>
      <c r="Y444" s="436"/>
      <c r="Z444" s="436"/>
      <c r="AA444" s="436"/>
      <c r="AB444" s="436"/>
      <c r="AC444" s="436"/>
      <c r="AD444" s="436"/>
      <c r="AE444" s="436"/>
    </row>
    <row r="445" ht="15.75" customHeight="1">
      <c r="A445" s="437"/>
      <c r="B445" s="438"/>
      <c r="C445" s="437"/>
      <c r="D445" s="437"/>
      <c r="E445" s="436"/>
      <c r="F445" s="436"/>
      <c r="G445" s="436"/>
      <c r="H445" s="436"/>
      <c r="I445" s="436"/>
      <c r="J445" s="436"/>
      <c r="K445" s="436"/>
      <c r="L445" s="436"/>
      <c r="M445" s="436"/>
      <c r="N445" s="436"/>
      <c r="O445" s="436"/>
      <c r="P445" s="436"/>
      <c r="Q445" s="436"/>
      <c r="R445" s="436"/>
      <c r="S445" s="436"/>
      <c r="T445" s="436"/>
      <c r="U445" s="436"/>
      <c r="V445" s="436"/>
      <c r="W445" s="436"/>
      <c r="X445" s="436"/>
      <c r="Y445" s="436"/>
      <c r="Z445" s="436"/>
      <c r="AA445" s="436"/>
      <c r="AB445" s="436"/>
      <c r="AC445" s="436"/>
      <c r="AD445" s="436"/>
      <c r="AE445" s="436"/>
    </row>
    <row r="446" ht="15.75" customHeight="1">
      <c r="A446" s="437"/>
      <c r="B446" s="438"/>
      <c r="C446" s="437"/>
      <c r="D446" s="437"/>
      <c r="E446" s="436"/>
      <c r="F446" s="436"/>
      <c r="G446" s="436"/>
      <c r="H446" s="436"/>
      <c r="I446" s="436"/>
      <c r="J446" s="436"/>
      <c r="K446" s="436"/>
      <c r="L446" s="436"/>
      <c r="M446" s="436"/>
      <c r="N446" s="436"/>
      <c r="O446" s="436"/>
      <c r="P446" s="436"/>
      <c r="Q446" s="436"/>
      <c r="R446" s="436"/>
      <c r="S446" s="436"/>
      <c r="T446" s="436"/>
      <c r="U446" s="436"/>
      <c r="V446" s="436"/>
      <c r="W446" s="436"/>
      <c r="X446" s="436"/>
      <c r="Y446" s="436"/>
      <c r="Z446" s="436"/>
      <c r="AA446" s="436"/>
      <c r="AB446" s="436"/>
      <c r="AC446" s="436"/>
      <c r="AD446" s="436"/>
      <c r="AE446" s="436"/>
    </row>
    <row r="447" ht="15.75" customHeight="1">
      <c r="A447" s="437"/>
      <c r="B447" s="438"/>
      <c r="C447" s="437"/>
      <c r="D447" s="437"/>
      <c r="E447" s="436"/>
      <c r="F447" s="436"/>
      <c r="G447" s="436"/>
      <c r="H447" s="436"/>
      <c r="I447" s="436"/>
      <c r="J447" s="436"/>
      <c r="K447" s="436"/>
      <c r="L447" s="436"/>
      <c r="M447" s="436"/>
      <c r="N447" s="436"/>
      <c r="O447" s="436"/>
      <c r="P447" s="436"/>
      <c r="Q447" s="436"/>
      <c r="R447" s="436"/>
      <c r="S447" s="436"/>
      <c r="T447" s="436"/>
      <c r="U447" s="436"/>
      <c r="V447" s="436"/>
      <c r="W447" s="436"/>
      <c r="X447" s="436"/>
      <c r="Y447" s="436"/>
      <c r="Z447" s="436"/>
      <c r="AA447" s="436"/>
      <c r="AB447" s="436"/>
      <c r="AC447" s="436"/>
      <c r="AD447" s="436"/>
      <c r="AE447" s="436"/>
    </row>
    <row r="448" ht="15.75" customHeight="1">
      <c r="A448" s="437"/>
      <c r="B448" s="438"/>
      <c r="C448" s="437"/>
      <c r="D448" s="437"/>
      <c r="E448" s="436"/>
      <c r="F448" s="436"/>
      <c r="G448" s="436"/>
      <c r="H448" s="436"/>
      <c r="I448" s="436"/>
      <c r="J448" s="436"/>
      <c r="K448" s="436"/>
      <c r="L448" s="436"/>
      <c r="M448" s="436"/>
      <c r="N448" s="436"/>
      <c r="O448" s="436"/>
      <c r="P448" s="436"/>
      <c r="Q448" s="436"/>
      <c r="R448" s="436"/>
      <c r="S448" s="436"/>
      <c r="T448" s="436"/>
      <c r="U448" s="436"/>
      <c r="V448" s="436"/>
      <c r="W448" s="436"/>
      <c r="X448" s="436"/>
      <c r="Y448" s="436"/>
      <c r="Z448" s="436"/>
      <c r="AA448" s="436"/>
      <c r="AB448" s="436"/>
      <c r="AC448" s="436"/>
      <c r="AD448" s="436"/>
      <c r="AE448" s="436"/>
    </row>
    <row r="449" ht="15.75" customHeight="1">
      <c r="A449" s="437"/>
      <c r="B449" s="438"/>
      <c r="C449" s="437"/>
      <c r="D449" s="437"/>
      <c r="E449" s="436"/>
      <c r="F449" s="436"/>
      <c r="G449" s="436"/>
      <c r="H449" s="436"/>
      <c r="I449" s="436"/>
      <c r="J449" s="436"/>
      <c r="K449" s="436"/>
      <c r="L449" s="436"/>
      <c r="M449" s="436"/>
      <c r="N449" s="436"/>
      <c r="O449" s="436"/>
      <c r="P449" s="436"/>
      <c r="Q449" s="436"/>
      <c r="R449" s="436"/>
      <c r="S449" s="436"/>
      <c r="T449" s="436"/>
      <c r="U449" s="436"/>
      <c r="V449" s="436"/>
      <c r="W449" s="436"/>
      <c r="X449" s="436"/>
      <c r="Y449" s="436"/>
      <c r="Z449" s="436"/>
      <c r="AA449" s="436"/>
      <c r="AB449" s="436"/>
      <c r="AC449" s="436"/>
      <c r="AD449" s="436"/>
      <c r="AE449" s="436"/>
    </row>
    <row r="450" ht="15.75" customHeight="1">
      <c r="A450" s="437"/>
      <c r="B450" s="438"/>
      <c r="C450" s="437"/>
      <c r="D450" s="437"/>
      <c r="E450" s="436"/>
      <c r="F450" s="436"/>
      <c r="G450" s="436"/>
      <c r="H450" s="436"/>
      <c r="I450" s="436"/>
      <c r="J450" s="436"/>
      <c r="K450" s="436"/>
      <c r="L450" s="436"/>
      <c r="M450" s="436"/>
      <c r="N450" s="436"/>
      <c r="O450" s="436"/>
      <c r="P450" s="436"/>
      <c r="Q450" s="436"/>
      <c r="R450" s="436"/>
      <c r="S450" s="436"/>
      <c r="T450" s="436"/>
      <c r="U450" s="436"/>
      <c r="V450" s="436"/>
      <c r="W450" s="436"/>
      <c r="X450" s="436"/>
      <c r="Y450" s="436"/>
      <c r="Z450" s="436"/>
      <c r="AA450" s="436"/>
      <c r="AB450" s="436"/>
      <c r="AC450" s="436"/>
      <c r="AD450" s="436"/>
      <c r="AE450" s="436"/>
    </row>
    <row r="451" ht="15.75" customHeight="1">
      <c r="A451" s="437"/>
      <c r="B451" s="438"/>
      <c r="C451" s="437"/>
      <c r="D451" s="437"/>
      <c r="E451" s="436"/>
      <c r="F451" s="436"/>
      <c r="G451" s="436"/>
      <c r="H451" s="436"/>
      <c r="I451" s="436"/>
      <c r="J451" s="436"/>
      <c r="K451" s="436"/>
      <c r="L451" s="436"/>
      <c r="M451" s="436"/>
      <c r="N451" s="436"/>
      <c r="O451" s="436"/>
      <c r="P451" s="436"/>
      <c r="Q451" s="436"/>
      <c r="R451" s="436"/>
      <c r="S451" s="436"/>
      <c r="T451" s="436"/>
      <c r="U451" s="436"/>
      <c r="V451" s="436"/>
      <c r="W451" s="436"/>
      <c r="X451" s="436"/>
      <c r="Y451" s="436"/>
      <c r="Z451" s="436"/>
      <c r="AA451" s="436"/>
      <c r="AB451" s="436"/>
      <c r="AC451" s="436"/>
      <c r="AD451" s="436"/>
      <c r="AE451" s="436"/>
    </row>
    <row r="452" ht="15.75" customHeight="1">
      <c r="A452" s="437"/>
      <c r="B452" s="438"/>
      <c r="C452" s="437"/>
      <c r="D452" s="437"/>
      <c r="E452" s="436"/>
      <c r="F452" s="436"/>
      <c r="G452" s="436"/>
      <c r="H452" s="436"/>
      <c r="I452" s="436"/>
      <c r="J452" s="436"/>
      <c r="K452" s="436"/>
      <c r="L452" s="436"/>
      <c r="M452" s="436"/>
      <c r="N452" s="436"/>
      <c r="O452" s="436"/>
      <c r="P452" s="436"/>
      <c r="Q452" s="436"/>
      <c r="R452" s="436"/>
      <c r="S452" s="436"/>
      <c r="T452" s="436"/>
      <c r="U452" s="436"/>
      <c r="V452" s="436"/>
      <c r="W452" s="436"/>
      <c r="X452" s="436"/>
      <c r="Y452" s="436"/>
      <c r="Z452" s="436"/>
      <c r="AA452" s="436"/>
      <c r="AB452" s="436"/>
      <c r="AC452" s="436"/>
      <c r="AD452" s="436"/>
      <c r="AE452" s="436"/>
    </row>
    <row r="453" ht="15.75" customHeight="1">
      <c r="A453" s="437"/>
      <c r="B453" s="438"/>
      <c r="C453" s="437"/>
      <c r="D453" s="437"/>
      <c r="E453" s="436"/>
      <c r="F453" s="436"/>
      <c r="G453" s="436"/>
      <c r="H453" s="436"/>
      <c r="I453" s="436"/>
      <c r="J453" s="436"/>
      <c r="K453" s="436"/>
      <c r="L453" s="436"/>
      <c r="M453" s="436"/>
      <c r="N453" s="436"/>
      <c r="O453" s="436"/>
      <c r="P453" s="436"/>
      <c r="Q453" s="436"/>
      <c r="R453" s="436"/>
      <c r="S453" s="436"/>
      <c r="T453" s="436"/>
      <c r="U453" s="436"/>
      <c r="V453" s="436"/>
      <c r="W453" s="436"/>
      <c r="X453" s="436"/>
      <c r="Y453" s="436"/>
      <c r="Z453" s="436"/>
      <c r="AA453" s="436"/>
      <c r="AB453" s="436"/>
      <c r="AC453" s="436"/>
      <c r="AD453" s="436"/>
      <c r="AE453" s="436"/>
    </row>
    <row r="454" ht="15.75" customHeight="1">
      <c r="A454" s="437"/>
      <c r="B454" s="438"/>
      <c r="C454" s="437"/>
      <c r="D454" s="437"/>
      <c r="E454" s="436"/>
      <c r="F454" s="436"/>
      <c r="G454" s="436"/>
      <c r="H454" s="436"/>
      <c r="I454" s="436"/>
      <c r="J454" s="436"/>
      <c r="K454" s="436"/>
      <c r="L454" s="436"/>
      <c r="M454" s="436"/>
      <c r="N454" s="436"/>
      <c r="O454" s="436"/>
      <c r="P454" s="436"/>
      <c r="Q454" s="436"/>
      <c r="R454" s="436"/>
      <c r="S454" s="436"/>
      <c r="T454" s="436"/>
      <c r="U454" s="436"/>
      <c r="V454" s="436"/>
      <c r="W454" s="436"/>
      <c r="X454" s="436"/>
      <c r="Y454" s="436"/>
      <c r="Z454" s="436"/>
      <c r="AA454" s="436"/>
      <c r="AB454" s="436"/>
      <c r="AC454" s="436"/>
      <c r="AD454" s="436"/>
      <c r="AE454" s="436"/>
    </row>
    <row r="455" ht="15.75" customHeight="1">
      <c r="A455" s="437"/>
      <c r="B455" s="438"/>
      <c r="C455" s="437"/>
      <c r="D455" s="437"/>
      <c r="E455" s="436"/>
      <c r="F455" s="436"/>
      <c r="G455" s="436"/>
      <c r="H455" s="436"/>
      <c r="I455" s="436"/>
      <c r="J455" s="436"/>
      <c r="K455" s="436"/>
      <c r="L455" s="436"/>
      <c r="M455" s="436"/>
      <c r="N455" s="436"/>
      <c r="O455" s="436"/>
      <c r="P455" s="436"/>
      <c r="Q455" s="436"/>
      <c r="R455" s="436"/>
      <c r="S455" s="436"/>
      <c r="T455" s="436"/>
      <c r="U455" s="436"/>
      <c r="V455" s="436"/>
      <c r="W455" s="436"/>
      <c r="X455" s="436"/>
      <c r="Y455" s="436"/>
      <c r="Z455" s="436"/>
      <c r="AA455" s="436"/>
      <c r="AB455" s="436"/>
      <c r="AC455" s="436"/>
      <c r="AD455" s="436"/>
      <c r="AE455" s="436"/>
    </row>
    <row r="456" ht="15.75" customHeight="1">
      <c r="A456" s="437"/>
      <c r="B456" s="438"/>
      <c r="C456" s="437"/>
      <c r="D456" s="437"/>
      <c r="E456" s="436"/>
      <c r="F456" s="436"/>
      <c r="G456" s="436"/>
      <c r="H456" s="436"/>
      <c r="I456" s="436"/>
      <c r="J456" s="436"/>
      <c r="K456" s="436"/>
      <c r="L456" s="436"/>
      <c r="M456" s="436"/>
      <c r="N456" s="436"/>
      <c r="O456" s="436"/>
      <c r="P456" s="436"/>
      <c r="Q456" s="436"/>
      <c r="R456" s="436"/>
      <c r="S456" s="436"/>
      <c r="T456" s="436"/>
      <c r="U456" s="436"/>
      <c r="V456" s="436"/>
      <c r="W456" s="436"/>
      <c r="X456" s="436"/>
      <c r="Y456" s="436"/>
      <c r="Z456" s="436"/>
      <c r="AA456" s="436"/>
      <c r="AB456" s="436"/>
      <c r="AC456" s="436"/>
      <c r="AD456" s="436"/>
      <c r="AE456" s="436"/>
    </row>
    <row r="457" ht="15.75" customHeight="1">
      <c r="A457" s="437"/>
      <c r="B457" s="438"/>
      <c r="C457" s="437"/>
      <c r="D457" s="437"/>
      <c r="E457" s="436"/>
      <c r="F457" s="436"/>
      <c r="G457" s="436"/>
      <c r="H457" s="436"/>
      <c r="I457" s="436"/>
      <c r="J457" s="436"/>
      <c r="K457" s="436"/>
      <c r="L457" s="436"/>
      <c r="M457" s="436"/>
      <c r="N457" s="436"/>
      <c r="O457" s="436"/>
      <c r="P457" s="436"/>
      <c r="Q457" s="436"/>
      <c r="R457" s="436"/>
      <c r="S457" s="436"/>
      <c r="T457" s="436"/>
      <c r="U457" s="436"/>
      <c r="V457" s="436"/>
      <c r="W457" s="436"/>
      <c r="X457" s="436"/>
      <c r="Y457" s="436"/>
      <c r="Z457" s="436"/>
      <c r="AA457" s="436"/>
      <c r="AB457" s="436"/>
      <c r="AC457" s="436"/>
      <c r="AD457" s="436"/>
      <c r="AE457" s="436"/>
    </row>
    <row r="458" ht="15.75" customHeight="1">
      <c r="A458" s="437"/>
      <c r="B458" s="438"/>
      <c r="C458" s="437"/>
      <c r="D458" s="437"/>
      <c r="E458" s="436"/>
      <c r="F458" s="436"/>
      <c r="G458" s="436"/>
      <c r="H458" s="436"/>
      <c r="I458" s="436"/>
      <c r="J458" s="436"/>
      <c r="K458" s="436"/>
      <c r="L458" s="436"/>
      <c r="M458" s="436"/>
      <c r="N458" s="436"/>
      <c r="O458" s="436"/>
      <c r="P458" s="436"/>
      <c r="Q458" s="436"/>
      <c r="R458" s="436"/>
      <c r="S458" s="436"/>
      <c r="T458" s="436"/>
      <c r="U458" s="436"/>
      <c r="V458" s="436"/>
      <c r="W458" s="436"/>
      <c r="X458" s="436"/>
      <c r="Y458" s="436"/>
      <c r="Z458" s="436"/>
      <c r="AA458" s="436"/>
      <c r="AB458" s="436"/>
      <c r="AC458" s="436"/>
      <c r="AD458" s="436"/>
      <c r="AE458" s="436"/>
    </row>
    <row r="459" ht="15.75" customHeight="1">
      <c r="A459" s="437"/>
      <c r="B459" s="438"/>
      <c r="C459" s="437"/>
      <c r="D459" s="437"/>
      <c r="E459" s="436"/>
      <c r="F459" s="436"/>
      <c r="G459" s="436"/>
      <c r="H459" s="436"/>
      <c r="I459" s="436"/>
      <c r="J459" s="436"/>
      <c r="K459" s="436"/>
      <c r="L459" s="436"/>
      <c r="M459" s="436"/>
      <c r="N459" s="436"/>
      <c r="O459" s="436"/>
      <c r="P459" s="436"/>
      <c r="Q459" s="436"/>
      <c r="R459" s="436"/>
      <c r="S459" s="436"/>
      <c r="T459" s="436"/>
      <c r="U459" s="436"/>
      <c r="V459" s="436"/>
      <c r="W459" s="436"/>
      <c r="X459" s="436"/>
      <c r="Y459" s="436"/>
      <c r="Z459" s="436"/>
      <c r="AA459" s="436"/>
      <c r="AB459" s="436"/>
      <c r="AC459" s="436"/>
      <c r="AD459" s="436"/>
      <c r="AE459" s="436"/>
    </row>
    <row r="460" ht="15.75" customHeight="1">
      <c r="A460" s="437"/>
      <c r="B460" s="438"/>
      <c r="C460" s="437"/>
      <c r="D460" s="437"/>
      <c r="E460" s="436"/>
      <c r="F460" s="436"/>
      <c r="G460" s="436"/>
      <c r="H460" s="436"/>
      <c r="I460" s="436"/>
      <c r="J460" s="436"/>
      <c r="K460" s="436"/>
      <c r="L460" s="436"/>
      <c r="M460" s="436"/>
      <c r="N460" s="436"/>
      <c r="O460" s="436"/>
      <c r="P460" s="436"/>
      <c r="Q460" s="436"/>
      <c r="R460" s="436"/>
      <c r="S460" s="436"/>
      <c r="T460" s="436"/>
      <c r="U460" s="436"/>
      <c r="V460" s="436"/>
      <c r="W460" s="436"/>
      <c r="X460" s="436"/>
      <c r="Y460" s="436"/>
      <c r="Z460" s="436"/>
      <c r="AA460" s="436"/>
      <c r="AB460" s="436"/>
      <c r="AC460" s="436"/>
      <c r="AD460" s="436"/>
      <c r="AE460" s="436"/>
    </row>
    <row r="461" ht="15.75" customHeight="1">
      <c r="A461" s="437"/>
      <c r="B461" s="438"/>
      <c r="C461" s="437"/>
      <c r="D461" s="437"/>
      <c r="E461" s="436"/>
      <c r="F461" s="436"/>
      <c r="G461" s="436"/>
      <c r="H461" s="436"/>
      <c r="I461" s="436"/>
      <c r="J461" s="436"/>
      <c r="K461" s="436"/>
      <c r="L461" s="436"/>
      <c r="M461" s="436"/>
      <c r="N461" s="436"/>
      <c r="O461" s="436"/>
      <c r="P461" s="436"/>
      <c r="Q461" s="436"/>
      <c r="R461" s="436"/>
      <c r="S461" s="436"/>
      <c r="T461" s="436"/>
      <c r="U461" s="436"/>
      <c r="V461" s="436"/>
      <c r="W461" s="436"/>
      <c r="X461" s="436"/>
      <c r="Y461" s="436"/>
      <c r="Z461" s="436"/>
      <c r="AA461" s="436"/>
      <c r="AB461" s="436"/>
      <c r="AC461" s="436"/>
      <c r="AD461" s="436"/>
      <c r="AE461" s="436"/>
    </row>
    <row r="462" ht="15.75" customHeight="1">
      <c r="A462" s="437"/>
      <c r="B462" s="438"/>
      <c r="C462" s="437"/>
      <c r="D462" s="437"/>
      <c r="E462" s="436"/>
      <c r="F462" s="436"/>
      <c r="G462" s="436"/>
      <c r="H462" s="436"/>
      <c r="I462" s="436"/>
      <c r="J462" s="436"/>
      <c r="K462" s="436"/>
      <c r="L462" s="436"/>
      <c r="M462" s="436"/>
      <c r="N462" s="436"/>
      <c r="O462" s="436"/>
      <c r="P462" s="436"/>
      <c r="Q462" s="436"/>
      <c r="R462" s="436"/>
      <c r="S462" s="436"/>
      <c r="T462" s="436"/>
      <c r="U462" s="436"/>
      <c r="V462" s="436"/>
      <c r="W462" s="436"/>
      <c r="X462" s="436"/>
      <c r="Y462" s="436"/>
      <c r="Z462" s="436"/>
      <c r="AA462" s="436"/>
      <c r="AB462" s="436"/>
      <c r="AC462" s="436"/>
      <c r="AD462" s="436"/>
      <c r="AE462" s="436"/>
    </row>
    <row r="463" ht="15.75" customHeight="1">
      <c r="A463" s="437"/>
      <c r="B463" s="438"/>
      <c r="C463" s="437"/>
      <c r="D463" s="437"/>
      <c r="E463" s="436"/>
      <c r="F463" s="436"/>
      <c r="G463" s="436"/>
      <c r="H463" s="436"/>
      <c r="I463" s="436"/>
      <c r="J463" s="436"/>
      <c r="K463" s="436"/>
      <c r="L463" s="436"/>
      <c r="M463" s="436"/>
      <c r="N463" s="436"/>
      <c r="O463" s="436"/>
      <c r="P463" s="436"/>
      <c r="Q463" s="436"/>
      <c r="R463" s="436"/>
      <c r="S463" s="436"/>
      <c r="T463" s="436"/>
      <c r="U463" s="436"/>
      <c r="V463" s="436"/>
      <c r="W463" s="436"/>
      <c r="X463" s="436"/>
      <c r="Y463" s="436"/>
      <c r="Z463" s="436"/>
      <c r="AA463" s="436"/>
      <c r="AB463" s="436"/>
      <c r="AC463" s="436"/>
      <c r="AD463" s="436"/>
      <c r="AE463" s="436"/>
    </row>
    <row r="464" ht="15.75" customHeight="1">
      <c r="A464" s="437"/>
      <c r="B464" s="438"/>
      <c r="C464" s="437"/>
      <c r="D464" s="437"/>
      <c r="E464" s="436"/>
      <c r="F464" s="436"/>
      <c r="G464" s="436"/>
      <c r="H464" s="436"/>
      <c r="I464" s="436"/>
      <c r="J464" s="436"/>
      <c r="K464" s="436"/>
      <c r="L464" s="436"/>
      <c r="M464" s="436"/>
      <c r="N464" s="436"/>
      <c r="O464" s="436"/>
      <c r="P464" s="436"/>
      <c r="Q464" s="436"/>
      <c r="R464" s="436"/>
      <c r="S464" s="436"/>
      <c r="T464" s="436"/>
      <c r="U464" s="436"/>
      <c r="V464" s="436"/>
      <c r="W464" s="436"/>
      <c r="X464" s="436"/>
      <c r="Y464" s="436"/>
      <c r="Z464" s="436"/>
      <c r="AA464" s="436"/>
      <c r="AB464" s="436"/>
      <c r="AC464" s="436"/>
      <c r="AD464" s="436"/>
      <c r="AE464" s="436"/>
    </row>
    <row r="465" ht="15.75" customHeight="1">
      <c r="A465" s="437"/>
      <c r="B465" s="438"/>
      <c r="C465" s="437"/>
      <c r="D465" s="437"/>
      <c r="E465" s="436"/>
      <c r="F465" s="436"/>
      <c r="G465" s="436"/>
      <c r="H465" s="436"/>
      <c r="I465" s="436"/>
      <c r="J465" s="436"/>
      <c r="K465" s="436"/>
      <c r="L465" s="436"/>
      <c r="M465" s="436"/>
      <c r="N465" s="436"/>
      <c r="O465" s="436"/>
      <c r="P465" s="436"/>
      <c r="Q465" s="436"/>
      <c r="R465" s="436"/>
      <c r="S465" s="436"/>
      <c r="T465" s="436"/>
      <c r="U465" s="436"/>
      <c r="V465" s="436"/>
      <c r="W465" s="436"/>
      <c r="X465" s="436"/>
      <c r="Y465" s="436"/>
      <c r="Z465" s="436"/>
      <c r="AA465" s="436"/>
      <c r="AB465" s="436"/>
      <c r="AC465" s="436"/>
      <c r="AD465" s="436"/>
      <c r="AE465" s="436"/>
    </row>
    <row r="466" ht="15.75" customHeight="1">
      <c r="A466" s="437"/>
      <c r="B466" s="438"/>
      <c r="C466" s="437"/>
      <c r="D466" s="437"/>
      <c r="E466" s="436"/>
      <c r="F466" s="436"/>
      <c r="G466" s="436"/>
      <c r="H466" s="436"/>
      <c r="I466" s="436"/>
      <c r="J466" s="436"/>
      <c r="K466" s="436"/>
      <c r="L466" s="436"/>
      <c r="M466" s="436"/>
      <c r="N466" s="436"/>
      <c r="O466" s="436"/>
      <c r="P466" s="436"/>
      <c r="Q466" s="436"/>
      <c r="R466" s="436"/>
      <c r="S466" s="436"/>
      <c r="T466" s="436"/>
      <c r="U466" s="436"/>
      <c r="V466" s="436"/>
      <c r="W466" s="436"/>
      <c r="X466" s="436"/>
      <c r="Y466" s="436"/>
      <c r="Z466" s="436"/>
      <c r="AA466" s="436"/>
      <c r="AB466" s="436"/>
      <c r="AC466" s="436"/>
      <c r="AD466" s="436"/>
      <c r="AE466" s="436"/>
    </row>
    <row r="467" ht="15.75" customHeight="1">
      <c r="A467" s="437"/>
      <c r="B467" s="438"/>
      <c r="C467" s="437"/>
      <c r="D467" s="437"/>
      <c r="E467" s="436"/>
      <c r="F467" s="436"/>
      <c r="G467" s="436"/>
      <c r="H467" s="436"/>
      <c r="I467" s="436"/>
      <c r="J467" s="436"/>
      <c r="K467" s="436"/>
      <c r="L467" s="436"/>
      <c r="M467" s="436"/>
      <c r="N467" s="436"/>
      <c r="O467" s="436"/>
      <c r="P467" s="436"/>
      <c r="Q467" s="436"/>
      <c r="R467" s="436"/>
      <c r="S467" s="436"/>
      <c r="T467" s="436"/>
      <c r="U467" s="436"/>
      <c r="V467" s="436"/>
      <c r="W467" s="436"/>
      <c r="X467" s="436"/>
      <c r="Y467" s="436"/>
      <c r="Z467" s="436"/>
      <c r="AA467" s="436"/>
      <c r="AB467" s="436"/>
      <c r="AC467" s="436"/>
      <c r="AD467" s="436"/>
      <c r="AE467" s="436"/>
    </row>
    <row r="468" ht="15.75" customHeight="1">
      <c r="A468" s="437"/>
      <c r="B468" s="438"/>
      <c r="C468" s="437"/>
      <c r="D468" s="437"/>
      <c r="E468" s="436"/>
      <c r="F468" s="436"/>
      <c r="G468" s="436"/>
      <c r="H468" s="436"/>
      <c r="I468" s="436"/>
      <c r="J468" s="436"/>
      <c r="K468" s="436"/>
      <c r="L468" s="436"/>
      <c r="M468" s="436"/>
      <c r="N468" s="436"/>
      <c r="O468" s="436"/>
      <c r="P468" s="436"/>
      <c r="Q468" s="436"/>
      <c r="R468" s="436"/>
      <c r="S468" s="436"/>
      <c r="T468" s="436"/>
      <c r="U468" s="436"/>
      <c r="V468" s="436"/>
      <c r="W468" s="436"/>
      <c r="X468" s="436"/>
      <c r="Y468" s="436"/>
      <c r="Z468" s="436"/>
      <c r="AA468" s="436"/>
      <c r="AB468" s="436"/>
      <c r="AC468" s="436"/>
      <c r="AD468" s="436"/>
      <c r="AE468" s="436"/>
    </row>
    <row r="469" ht="15.75" customHeight="1">
      <c r="A469" s="437"/>
      <c r="B469" s="438"/>
      <c r="C469" s="437"/>
      <c r="D469" s="437"/>
      <c r="E469" s="436"/>
      <c r="F469" s="436"/>
      <c r="G469" s="436"/>
      <c r="H469" s="436"/>
      <c r="I469" s="436"/>
      <c r="J469" s="436"/>
      <c r="K469" s="436"/>
      <c r="L469" s="436"/>
      <c r="M469" s="436"/>
      <c r="N469" s="436"/>
      <c r="O469" s="436"/>
      <c r="P469" s="436"/>
      <c r="Q469" s="436"/>
      <c r="R469" s="436"/>
      <c r="S469" s="436"/>
      <c r="T469" s="436"/>
      <c r="U469" s="436"/>
      <c r="V469" s="436"/>
      <c r="W469" s="436"/>
      <c r="X469" s="436"/>
      <c r="Y469" s="436"/>
      <c r="Z469" s="436"/>
      <c r="AA469" s="436"/>
      <c r="AB469" s="436"/>
      <c r="AC469" s="436"/>
      <c r="AD469" s="436"/>
      <c r="AE469" s="436"/>
    </row>
    <row r="470" ht="15.75" customHeight="1">
      <c r="A470" s="437"/>
      <c r="B470" s="438"/>
      <c r="C470" s="437"/>
      <c r="D470" s="437"/>
      <c r="E470" s="436"/>
      <c r="F470" s="436"/>
      <c r="G470" s="436"/>
      <c r="H470" s="436"/>
      <c r="I470" s="436"/>
      <c r="J470" s="436"/>
      <c r="K470" s="436"/>
      <c r="L470" s="436"/>
      <c r="M470" s="436"/>
      <c r="N470" s="436"/>
      <c r="O470" s="436"/>
      <c r="P470" s="436"/>
      <c r="Q470" s="436"/>
      <c r="R470" s="436"/>
      <c r="S470" s="436"/>
      <c r="T470" s="436"/>
      <c r="U470" s="436"/>
      <c r="V470" s="436"/>
      <c r="W470" s="436"/>
      <c r="X470" s="436"/>
      <c r="Y470" s="436"/>
      <c r="Z470" s="436"/>
      <c r="AA470" s="436"/>
      <c r="AB470" s="436"/>
      <c r="AC470" s="436"/>
      <c r="AD470" s="436"/>
      <c r="AE470" s="436"/>
    </row>
    <row r="471" ht="15.75" customHeight="1">
      <c r="A471" s="437"/>
      <c r="B471" s="438"/>
      <c r="C471" s="437"/>
      <c r="D471" s="437"/>
      <c r="E471" s="436"/>
      <c r="F471" s="436"/>
      <c r="G471" s="436"/>
      <c r="H471" s="436"/>
      <c r="I471" s="436"/>
      <c r="J471" s="436"/>
      <c r="K471" s="436"/>
      <c r="L471" s="436"/>
      <c r="M471" s="436"/>
      <c r="N471" s="436"/>
      <c r="O471" s="436"/>
      <c r="P471" s="436"/>
      <c r="Q471" s="436"/>
      <c r="R471" s="436"/>
      <c r="S471" s="436"/>
      <c r="T471" s="436"/>
      <c r="U471" s="436"/>
      <c r="V471" s="436"/>
      <c r="W471" s="436"/>
      <c r="X471" s="436"/>
      <c r="Y471" s="436"/>
      <c r="Z471" s="436"/>
      <c r="AA471" s="436"/>
      <c r="AB471" s="436"/>
      <c r="AC471" s="436"/>
      <c r="AD471" s="436"/>
      <c r="AE471" s="436"/>
    </row>
    <row r="472" ht="15.75" customHeight="1">
      <c r="A472" s="437"/>
      <c r="B472" s="438"/>
      <c r="C472" s="437"/>
      <c r="D472" s="437"/>
      <c r="E472" s="436"/>
      <c r="F472" s="436"/>
      <c r="G472" s="436"/>
      <c r="H472" s="436"/>
      <c r="I472" s="436"/>
      <c r="J472" s="436"/>
      <c r="K472" s="436"/>
      <c r="L472" s="436"/>
      <c r="M472" s="436"/>
      <c r="N472" s="436"/>
      <c r="O472" s="436"/>
      <c r="P472" s="436"/>
      <c r="Q472" s="436"/>
      <c r="R472" s="436"/>
      <c r="S472" s="436"/>
      <c r="T472" s="436"/>
      <c r="U472" s="436"/>
      <c r="V472" s="436"/>
      <c r="W472" s="436"/>
      <c r="X472" s="436"/>
      <c r="Y472" s="436"/>
      <c r="Z472" s="436"/>
      <c r="AA472" s="436"/>
      <c r="AB472" s="436"/>
      <c r="AC472" s="436"/>
      <c r="AD472" s="436"/>
      <c r="AE472" s="436"/>
    </row>
    <row r="473" ht="15.75" customHeight="1">
      <c r="A473" s="437"/>
      <c r="B473" s="438"/>
      <c r="C473" s="437"/>
      <c r="D473" s="437"/>
      <c r="E473" s="436"/>
      <c r="F473" s="436"/>
      <c r="G473" s="436"/>
      <c r="H473" s="436"/>
      <c r="I473" s="436"/>
      <c r="J473" s="436"/>
      <c r="K473" s="436"/>
      <c r="L473" s="436"/>
      <c r="M473" s="436"/>
      <c r="N473" s="436"/>
      <c r="O473" s="436"/>
      <c r="P473" s="436"/>
      <c r="Q473" s="436"/>
      <c r="R473" s="436"/>
      <c r="S473" s="436"/>
      <c r="T473" s="436"/>
      <c r="U473" s="436"/>
      <c r="V473" s="436"/>
      <c r="W473" s="436"/>
      <c r="X473" s="436"/>
      <c r="Y473" s="436"/>
      <c r="Z473" s="436"/>
      <c r="AA473" s="436"/>
      <c r="AB473" s="436"/>
      <c r="AC473" s="436"/>
      <c r="AD473" s="436"/>
      <c r="AE473" s="436"/>
    </row>
    <row r="474" ht="15.75" customHeight="1">
      <c r="A474" s="437"/>
      <c r="B474" s="438"/>
      <c r="C474" s="437"/>
      <c r="D474" s="437"/>
      <c r="E474" s="436"/>
      <c r="F474" s="436"/>
      <c r="G474" s="436"/>
      <c r="H474" s="436"/>
      <c r="I474" s="436"/>
      <c r="J474" s="436"/>
      <c r="K474" s="436"/>
      <c r="L474" s="436"/>
      <c r="M474" s="436"/>
      <c r="N474" s="436"/>
      <c r="O474" s="436"/>
      <c r="P474" s="436"/>
      <c r="Q474" s="436"/>
      <c r="R474" s="436"/>
      <c r="S474" s="436"/>
      <c r="T474" s="436"/>
      <c r="U474" s="436"/>
      <c r="V474" s="436"/>
      <c r="W474" s="436"/>
      <c r="X474" s="436"/>
      <c r="Y474" s="436"/>
      <c r="Z474" s="436"/>
      <c r="AA474" s="436"/>
      <c r="AB474" s="436"/>
      <c r="AC474" s="436"/>
      <c r="AD474" s="436"/>
      <c r="AE474" s="436"/>
    </row>
    <row r="475" ht="15.75" customHeight="1">
      <c r="A475" s="437"/>
      <c r="B475" s="438"/>
      <c r="C475" s="437"/>
      <c r="D475" s="437"/>
      <c r="E475" s="436"/>
      <c r="F475" s="436"/>
      <c r="G475" s="436"/>
      <c r="H475" s="436"/>
      <c r="I475" s="436"/>
      <c r="J475" s="436"/>
      <c r="K475" s="436"/>
      <c r="L475" s="436"/>
      <c r="M475" s="436"/>
      <c r="N475" s="436"/>
      <c r="O475" s="436"/>
      <c r="P475" s="436"/>
      <c r="Q475" s="436"/>
      <c r="R475" s="436"/>
      <c r="S475" s="436"/>
      <c r="T475" s="436"/>
      <c r="U475" s="436"/>
      <c r="V475" s="436"/>
      <c r="W475" s="436"/>
      <c r="X475" s="436"/>
      <c r="Y475" s="436"/>
      <c r="Z475" s="436"/>
      <c r="AA475" s="436"/>
      <c r="AB475" s="436"/>
      <c r="AC475" s="436"/>
      <c r="AD475" s="436"/>
      <c r="AE475" s="436"/>
    </row>
    <row r="476" ht="15.75" customHeight="1">
      <c r="A476" s="437"/>
      <c r="B476" s="438"/>
      <c r="C476" s="437"/>
      <c r="D476" s="437"/>
      <c r="E476" s="436"/>
      <c r="F476" s="436"/>
      <c r="G476" s="436"/>
      <c r="H476" s="436"/>
      <c r="I476" s="436"/>
      <c r="J476" s="436"/>
      <c r="K476" s="436"/>
      <c r="L476" s="436"/>
      <c r="M476" s="436"/>
      <c r="N476" s="436"/>
      <c r="O476" s="436"/>
      <c r="P476" s="436"/>
      <c r="Q476" s="436"/>
      <c r="R476" s="436"/>
      <c r="S476" s="436"/>
      <c r="T476" s="436"/>
      <c r="U476" s="436"/>
      <c r="V476" s="436"/>
      <c r="W476" s="436"/>
      <c r="X476" s="436"/>
      <c r="Y476" s="436"/>
      <c r="Z476" s="436"/>
      <c r="AA476" s="436"/>
      <c r="AB476" s="436"/>
      <c r="AC476" s="436"/>
      <c r="AD476" s="436"/>
      <c r="AE476" s="436"/>
    </row>
    <row r="477" ht="15.75" customHeight="1">
      <c r="A477" s="437"/>
      <c r="B477" s="438"/>
      <c r="C477" s="437"/>
      <c r="D477" s="437"/>
      <c r="E477" s="436"/>
      <c r="F477" s="436"/>
      <c r="G477" s="436"/>
      <c r="H477" s="436"/>
      <c r="I477" s="436"/>
      <c r="J477" s="436"/>
      <c r="K477" s="436"/>
      <c r="L477" s="436"/>
      <c r="M477" s="436"/>
      <c r="N477" s="436"/>
      <c r="O477" s="436"/>
      <c r="P477" s="436"/>
      <c r="Q477" s="436"/>
      <c r="R477" s="436"/>
      <c r="S477" s="436"/>
      <c r="T477" s="436"/>
      <c r="U477" s="436"/>
      <c r="V477" s="436"/>
      <c r="W477" s="436"/>
      <c r="X477" s="436"/>
      <c r="Y477" s="436"/>
      <c r="Z477" s="436"/>
      <c r="AA477" s="436"/>
      <c r="AB477" s="436"/>
      <c r="AC477" s="436"/>
      <c r="AD477" s="436"/>
      <c r="AE477" s="436"/>
    </row>
    <row r="478" ht="15.75" customHeight="1">
      <c r="A478" s="437"/>
      <c r="B478" s="438"/>
      <c r="C478" s="437"/>
      <c r="D478" s="437"/>
      <c r="E478" s="436"/>
      <c r="F478" s="436"/>
      <c r="G478" s="436"/>
      <c r="H478" s="436"/>
      <c r="I478" s="436"/>
      <c r="J478" s="436"/>
      <c r="K478" s="436"/>
      <c r="L478" s="436"/>
      <c r="M478" s="436"/>
      <c r="N478" s="436"/>
      <c r="O478" s="436"/>
      <c r="P478" s="436"/>
      <c r="Q478" s="436"/>
      <c r="R478" s="436"/>
      <c r="S478" s="436"/>
      <c r="T478" s="436"/>
      <c r="U478" s="436"/>
      <c r="V478" s="436"/>
      <c r="W478" s="436"/>
      <c r="X478" s="436"/>
      <c r="Y478" s="436"/>
      <c r="Z478" s="436"/>
      <c r="AA478" s="436"/>
      <c r="AB478" s="436"/>
      <c r="AC478" s="436"/>
      <c r="AD478" s="436"/>
      <c r="AE478" s="436"/>
    </row>
    <row r="479" ht="15.75" customHeight="1">
      <c r="A479" s="437"/>
      <c r="B479" s="438"/>
      <c r="C479" s="437"/>
      <c r="D479" s="437"/>
      <c r="E479" s="436"/>
      <c r="F479" s="436"/>
      <c r="G479" s="436"/>
      <c r="H479" s="436"/>
      <c r="I479" s="436"/>
      <c r="J479" s="436"/>
      <c r="K479" s="436"/>
      <c r="L479" s="436"/>
      <c r="M479" s="436"/>
      <c r="N479" s="436"/>
      <c r="O479" s="436"/>
      <c r="P479" s="436"/>
      <c r="Q479" s="436"/>
      <c r="R479" s="436"/>
      <c r="S479" s="436"/>
      <c r="T479" s="436"/>
      <c r="U479" s="436"/>
      <c r="V479" s="436"/>
      <c r="W479" s="436"/>
      <c r="X479" s="436"/>
      <c r="Y479" s="436"/>
      <c r="Z479" s="436"/>
      <c r="AA479" s="436"/>
      <c r="AB479" s="436"/>
      <c r="AC479" s="436"/>
      <c r="AD479" s="436"/>
      <c r="AE479" s="436"/>
    </row>
    <row r="480" ht="15.75" customHeight="1">
      <c r="A480" s="437"/>
      <c r="B480" s="438"/>
      <c r="C480" s="437"/>
      <c r="D480" s="437"/>
      <c r="E480" s="436"/>
      <c r="F480" s="436"/>
      <c r="G480" s="436"/>
      <c r="H480" s="436"/>
      <c r="I480" s="436"/>
      <c r="J480" s="436"/>
      <c r="K480" s="436"/>
      <c r="L480" s="436"/>
      <c r="M480" s="436"/>
      <c r="N480" s="436"/>
      <c r="O480" s="436"/>
      <c r="P480" s="436"/>
      <c r="Q480" s="436"/>
      <c r="R480" s="436"/>
      <c r="S480" s="436"/>
      <c r="T480" s="436"/>
      <c r="U480" s="436"/>
      <c r="V480" s="436"/>
      <c r="W480" s="436"/>
      <c r="X480" s="436"/>
      <c r="Y480" s="436"/>
      <c r="Z480" s="436"/>
      <c r="AA480" s="436"/>
      <c r="AB480" s="436"/>
      <c r="AC480" s="436"/>
      <c r="AD480" s="436"/>
      <c r="AE480" s="436"/>
    </row>
    <row r="481" ht="15.75" customHeight="1">
      <c r="A481" s="437"/>
      <c r="B481" s="438"/>
      <c r="C481" s="437"/>
      <c r="D481" s="437"/>
      <c r="E481" s="436"/>
      <c r="F481" s="436"/>
      <c r="G481" s="436"/>
      <c r="H481" s="436"/>
      <c r="I481" s="436"/>
      <c r="J481" s="436"/>
      <c r="K481" s="436"/>
      <c r="L481" s="436"/>
      <c r="M481" s="436"/>
      <c r="N481" s="436"/>
      <c r="O481" s="436"/>
      <c r="P481" s="436"/>
      <c r="Q481" s="436"/>
      <c r="R481" s="436"/>
      <c r="S481" s="436"/>
      <c r="T481" s="436"/>
      <c r="U481" s="436"/>
      <c r="V481" s="436"/>
      <c r="W481" s="436"/>
      <c r="X481" s="436"/>
      <c r="Y481" s="436"/>
      <c r="Z481" s="436"/>
      <c r="AA481" s="436"/>
      <c r="AB481" s="436"/>
      <c r="AC481" s="436"/>
      <c r="AD481" s="436"/>
      <c r="AE481" s="436"/>
    </row>
    <row r="482" ht="15.75" customHeight="1">
      <c r="A482" s="437"/>
      <c r="B482" s="438"/>
      <c r="C482" s="437"/>
      <c r="D482" s="437"/>
      <c r="E482" s="436"/>
      <c r="F482" s="436"/>
      <c r="G482" s="436"/>
      <c r="H482" s="436"/>
      <c r="I482" s="436"/>
      <c r="J482" s="436"/>
      <c r="K482" s="436"/>
      <c r="L482" s="436"/>
      <c r="M482" s="436"/>
      <c r="N482" s="436"/>
      <c r="O482" s="436"/>
      <c r="P482" s="436"/>
      <c r="Q482" s="436"/>
      <c r="R482" s="436"/>
      <c r="S482" s="436"/>
      <c r="T482" s="436"/>
      <c r="U482" s="436"/>
      <c r="V482" s="436"/>
      <c r="W482" s="436"/>
      <c r="X482" s="436"/>
      <c r="Y482" s="436"/>
      <c r="Z482" s="436"/>
      <c r="AA482" s="436"/>
      <c r="AB482" s="436"/>
      <c r="AC482" s="436"/>
      <c r="AD482" s="436"/>
      <c r="AE482" s="436"/>
    </row>
    <row r="483" ht="15.75" customHeight="1">
      <c r="A483" s="437"/>
      <c r="B483" s="438"/>
      <c r="C483" s="437"/>
      <c r="D483" s="437"/>
      <c r="E483" s="436"/>
      <c r="F483" s="436"/>
      <c r="G483" s="436"/>
      <c r="H483" s="436"/>
      <c r="I483" s="436"/>
      <c r="J483" s="436"/>
      <c r="K483" s="436"/>
      <c r="L483" s="436"/>
      <c r="M483" s="436"/>
      <c r="N483" s="436"/>
      <c r="O483" s="436"/>
      <c r="P483" s="436"/>
      <c r="Q483" s="436"/>
      <c r="R483" s="436"/>
      <c r="S483" s="436"/>
      <c r="T483" s="436"/>
      <c r="U483" s="436"/>
      <c r="V483" s="436"/>
      <c r="W483" s="436"/>
      <c r="X483" s="436"/>
      <c r="Y483" s="436"/>
      <c r="Z483" s="436"/>
      <c r="AA483" s="436"/>
      <c r="AB483" s="436"/>
      <c r="AC483" s="436"/>
      <c r="AD483" s="436"/>
      <c r="AE483" s="436"/>
    </row>
    <row r="484" ht="15.75" customHeight="1">
      <c r="A484" s="437"/>
      <c r="B484" s="438"/>
      <c r="C484" s="437"/>
      <c r="D484" s="437"/>
      <c r="E484" s="436"/>
      <c r="F484" s="436"/>
      <c r="G484" s="436"/>
      <c r="H484" s="436"/>
      <c r="I484" s="436"/>
      <c r="J484" s="436"/>
      <c r="K484" s="436"/>
      <c r="L484" s="436"/>
      <c r="M484" s="436"/>
      <c r="N484" s="436"/>
      <c r="O484" s="436"/>
      <c r="P484" s="436"/>
      <c r="Q484" s="436"/>
      <c r="R484" s="436"/>
      <c r="S484" s="436"/>
      <c r="T484" s="436"/>
      <c r="U484" s="436"/>
      <c r="V484" s="436"/>
      <c r="W484" s="436"/>
      <c r="X484" s="436"/>
      <c r="Y484" s="436"/>
      <c r="Z484" s="436"/>
      <c r="AA484" s="436"/>
      <c r="AB484" s="436"/>
      <c r="AC484" s="436"/>
      <c r="AD484" s="436"/>
      <c r="AE484" s="436"/>
    </row>
    <row r="485" ht="15.75" customHeight="1">
      <c r="A485" s="437"/>
      <c r="B485" s="438"/>
      <c r="C485" s="437"/>
      <c r="D485" s="437"/>
      <c r="E485" s="436"/>
      <c r="F485" s="436"/>
      <c r="G485" s="436"/>
      <c r="H485" s="436"/>
      <c r="I485" s="436"/>
      <c r="J485" s="436"/>
      <c r="K485" s="436"/>
      <c r="L485" s="436"/>
      <c r="M485" s="436"/>
      <c r="N485" s="436"/>
      <c r="O485" s="436"/>
      <c r="P485" s="436"/>
      <c r="Q485" s="436"/>
      <c r="R485" s="436"/>
      <c r="S485" s="436"/>
      <c r="T485" s="436"/>
      <c r="U485" s="436"/>
      <c r="V485" s="436"/>
      <c r="W485" s="436"/>
      <c r="X485" s="436"/>
      <c r="Y485" s="436"/>
      <c r="Z485" s="436"/>
      <c r="AA485" s="436"/>
      <c r="AB485" s="436"/>
      <c r="AC485" s="436"/>
      <c r="AD485" s="436"/>
      <c r="AE485" s="436"/>
    </row>
    <row r="486" ht="15.75" customHeight="1">
      <c r="A486" s="437"/>
      <c r="B486" s="438"/>
      <c r="C486" s="437"/>
      <c r="D486" s="437"/>
      <c r="E486" s="436"/>
      <c r="F486" s="436"/>
      <c r="G486" s="436"/>
      <c r="H486" s="436"/>
      <c r="I486" s="436"/>
      <c r="J486" s="436"/>
      <c r="K486" s="436"/>
      <c r="L486" s="436"/>
      <c r="M486" s="436"/>
      <c r="N486" s="436"/>
      <c r="O486" s="436"/>
      <c r="P486" s="436"/>
      <c r="Q486" s="436"/>
      <c r="R486" s="436"/>
      <c r="S486" s="436"/>
      <c r="T486" s="436"/>
      <c r="U486" s="436"/>
      <c r="V486" s="436"/>
      <c r="W486" s="436"/>
      <c r="X486" s="436"/>
      <c r="Y486" s="436"/>
      <c r="Z486" s="436"/>
      <c r="AA486" s="436"/>
      <c r="AB486" s="436"/>
      <c r="AC486" s="436"/>
      <c r="AD486" s="436"/>
      <c r="AE486" s="436"/>
    </row>
    <row r="487" ht="15.75" customHeight="1">
      <c r="A487" s="437"/>
      <c r="B487" s="438"/>
      <c r="C487" s="437"/>
      <c r="D487" s="437"/>
      <c r="E487" s="436"/>
      <c r="F487" s="436"/>
      <c r="G487" s="436"/>
      <c r="H487" s="436"/>
      <c r="I487" s="436"/>
      <c r="J487" s="436"/>
      <c r="K487" s="436"/>
      <c r="L487" s="436"/>
      <c r="M487" s="436"/>
      <c r="N487" s="436"/>
      <c r="O487" s="436"/>
      <c r="P487" s="436"/>
      <c r="Q487" s="436"/>
      <c r="R487" s="436"/>
      <c r="S487" s="436"/>
      <c r="T487" s="436"/>
      <c r="U487" s="436"/>
      <c r="V487" s="436"/>
      <c r="W487" s="436"/>
      <c r="X487" s="436"/>
      <c r="Y487" s="436"/>
      <c r="Z487" s="436"/>
      <c r="AA487" s="436"/>
      <c r="AB487" s="436"/>
      <c r="AC487" s="436"/>
      <c r="AD487" s="436"/>
      <c r="AE487" s="436"/>
    </row>
    <row r="488" ht="15.75" customHeight="1">
      <c r="A488" s="437"/>
      <c r="B488" s="438"/>
      <c r="C488" s="437"/>
      <c r="D488" s="437"/>
      <c r="E488" s="436"/>
      <c r="F488" s="436"/>
      <c r="G488" s="436"/>
      <c r="H488" s="436"/>
      <c r="I488" s="436"/>
      <c r="J488" s="436"/>
      <c r="K488" s="436"/>
      <c r="L488" s="436"/>
      <c r="M488" s="436"/>
      <c r="N488" s="436"/>
      <c r="O488" s="436"/>
      <c r="P488" s="436"/>
      <c r="Q488" s="436"/>
      <c r="R488" s="436"/>
      <c r="S488" s="436"/>
      <c r="T488" s="436"/>
      <c r="U488" s="436"/>
      <c r="V488" s="436"/>
      <c r="W488" s="436"/>
      <c r="X488" s="436"/>
      <c r="Y488" s="436"/>
      <c r="Z488" s="436"/>
      <c r="AA488" s="436"/>
      <c r="AB488" s="436"/>
      <c r="AC488" s="436"/>
      <c r="AD488" s="436"/>
      <c r="AE488" s="436"/>
    </row>
    <row r="489" ht="15.75" customHeight="1">
      <c r="A489" s="437"/>
      <c r="B489" s="438"/>
      <c r="C489" s="437"/>
      <c r="D489" s="437"/>
      <c r="E489" s="436"/>
      <c r="F489" s="436"/>
      <c r="G489" s="436"/>
      <c r="H489" s="436"/>
      <c r="I489" s="436"/>
      <c r="J489" s="436"/>
      <c r="K489" s="436"/>
      <c r="L489" s="436"/>
      <c r="M489" s="436"/>
      <c r="N489" s="436"/>
      <c r="O489" s="436"/>
      <c r="P489" s="436"/>
      <c r="Q489" s="436"/>
      <c r="R489" s="436"/>
      <c r="S489" s="436"/>
      <c r="T489" s="436"/>
      <c r="U489" s="436"/>
      <c r="V489" s="436"/>
      <c r="W489" s="436"/>
      <c r="X489" s="436"/>
      <c r="Y489" s="436"/>
      <c r="Z489" s="436"/>
      <c r="AA489" s="436"/>
      <c r="AB489" s="436"/>
      <c r="AC489" s="436"/>
      <c r="AD489" s="436"/>
      <c r="AE489" s="436"/>
    </row>
    <row r="490" ht="15.75" customHeight="1">
      <c r="A490" s="437"/>
      <c r="B490" s="438"/>
      <c r="C490" s="437"/>
      <c r="D490" s="437"/>
      <c r="E490" s="436"/>
      <c r="F490" s="436"/>
      <c r="G490" s="436"/>
      <c r="H490" s="436"/>
      <c r="I490" s="436"/>
      <c r="J490" s="436"/>
      <c r="K490" s="436"/>
      <c r="L490" s="436"/>
      <c r="M490" s="436"/>
      <c r="N490" s="436"/>
      <c r="O490" s="436"/>
      <c r="P490" s="436"/>
      <c r="Q490" s="436"/>
      <c r="R490" s="436"/>
      <c r="S490" s="436"/>
      <c r="T490" s="436"/>
      <c r="U490" s="436"/>
      <c r="V490" s="436"/>
      <c r="W490" s="436"/>
      <c r="X490" s="436"/>
      <c r="Y490" s="436"/>
      <c r="Z490" s="436"/>
      <c r="AA490" s="436"/>
      <c r="AB490" s="436"/>
      <c r="AC490" s="436"/>
      <c r="AD490" s="436"/>
      <c r="AE490" s="436"/>
    </row>
    <row r="491" ht="15.75" customHeight="1">
      <c r="A491" s="437"/>
      <c r="B491" s="438"/>
      <c r="C491" s="437"/>
      <c r="D491" s="437"/>
      <c r="E491" s="436"/>
      <c r="F491" s="436"/>
      <c r="G491" s="436"/>
      <c r="H491" s="436"/>
      <c r="I491" s="436"/>
      <c r="J491" s="436"/>
      <c r="K491" s="436"/>
      <c r="L491" s="436"/>
      <c r="M491" s="436"/>
      <c r="N491" s="436"/>
      <c r="O491" s="436"/>
      <c r="P491" s="436"/>
      <c r="Q491" s="436"/>
      <c r="R491" s="436"/>
      <c r="S491" s="436"/>
      <c r="T491" s="436"/>
      <c r="U491" s="436"/>
      <c r="V491" s="436"/>
      <c r="W491" s="436"/>
      <c r="X491" s="436"/>
      <c r="Y491" s="436"/>
      <c r="Z491" s="436"/>
      <c r="AA491" s="436"/>
      <c r="AB491" s="436"/>
      <c r="AC491" s="436"/>
      <c r="AD491" s="436"/>
      <c r="AE491" s="436"/>
    </row>
    <row r="492" ht="15.75" customHeight="1">
      <c r="A492" s="437"/>
      <c r="B492" s="438"/>
      <c r="C492" s="437"/>
      <c r="D492" s="437"/>
      <c r="E492" s="436"/>
      <c r="F492" s="436"/>
      <c r="G492" s="436"/>
      <c r="H492" s="436"/>
      <c r="I492" s="436"/>
      <c r="J492" s="436"/>
      <c r="K492" s="436"/>
      <c r="L492" s="436"/>
      <c r="M492" s="436"/>
      <c r="N492" s="436"/>
      <c r="O492" s="436"/>
      <c r="P492" s="436"/>
      <c r="Q492" s="436"/>
      <c r="R492" s="436"/>
      <c r="S492" s="436"/>
      <c r="T492" s="436"/>
      <c r="U492" s="436"/>
      <c r="V492" s="436"/>
      <c r="W492" s="436"/>
      <c r="X492" s="436"/>
      <c r="Y492" s="436"/>
      <c r="Z492" s="436"/>
      <c r="AA492" s="436"/>
      <c r="AB492" s="436"/>
      <c r="AC492" s="436"/>
      <c r="AD492" s="436"/>
      <c r="AE492" s="436"/>
    </row>
    <row r="493" ht="15.75" customHeight="1">
      <c r="A493" s="437"/>
      <c r="B493" s="438"/>
      <c r="C493" s="437"/>
      <c r="D493" s="437"/>
      <c r="E493" s="436"/>
      <c r="F493" s="436"/>
      <c r="G493" s="436"/>
      <c r="H493" s="436"/>
      <c r="I493" s="436"/>
      <c r="J493" s="436"/>
      <c r="K493" s="436"/>
      <c r="L493" s="436"/>
      <c r="M493" s="436"/>
      <c r="N493" s="436"/>
      <c r="O493" s="436"/>
      <c r="P493" s="436"/>
      <c r="Q493" s="436"/>
      <c r="R493" s="436"/>
      <c r="S493" s="436"/>
      <c r="T493" s="436"/>
      <c r="U493" s="436"/>
      <c r="V493" s="436"/>
      <c r="W493" s="436"/>
      <c r="X493" s="436"/>
      <c r="Y493" s="436"/>
      <c r="Z493" s="436"/>
      <c r="AA493" s="436"/>
      <c r="AB493" s="436"/>
      <c r="AC493" s="436"/>
      <c r="AD493" s="436"/>
      <c r="AE493" s="436"/>
    </row>
    <row r="494" ht="15.75" customHeight="1">
      <c r="A494" s="437"/>
      <c r="B494" s="438"/>
      <c r="C494" s="437"/>
      <c r="D494" s="437"/>
      <c r="E494" s="436"/>
      <c r="F494" s="436"/>
      <c r="G494" s="436"/>
      <c r="H494" s="436"/>
      <c r="I494" s="436"/>
      <c r="J494" s="436"/>
      <c r="K494" s="436"/>
      <c r="L494" s="436"/>
      <c r="M494" s="436"/>
      <c r="N494" s="436"/>
      <c r="O494" s="436"/>
      <c r="P494" s="436"/>
      <c r="Q494" s="436"/>
      <c r="R494" s="436"/>
      <c r="S494" s="436"/>
      <c r="T494" s="436"/>
      <c r="U494" s="436"/>
      <c r="V494" s="436"/>
      <c r="W494" s="436"/>
      <c r="X494" s="436"/>
      <c r="Y494" s="436"/>
      <c r="Z494" s="436"/>
      <c r="AA494" s="436"/>
      <c r="AB494" s="436"/>
      <c r="AC494" s="436"/>
      <c r="AD494" s="436"/>
      <c r="AE494" s="436"/>
    </row>
    <row r="495" ht="15.75" customHeight="1">
      <c r="A495" s="437"/>
      <c r="B495" s="438"/>
      <c r="C495" s="437"/>
      <c r="D495" s="437"/>
      <c r="E495" s="436"/>
      <c r="F495" s="436"/>
      <c r="G495" s="436"/>
      <c r="H495" s="436"/>
      <c r="I495" s="436"/>
      <c r="J495" s="436"/>
      <c r="K495" s="436"/>
      <c r="L495" s="436"/>
      <c r="M495" s="436"/>
      <c r="N495" s="436"/>
      <c r="O495" s="436"/>
      <c r="P495" s="436"/>
      <c r="Q495" s="436"/>
      <c r="R495" s="436"/>
      <c r="S495" s="436"/>
      <c r="T495" s="436"/>
      <c r="U495" s="436"/>
      <c r="V495" s="436"/>
      <c r="W495" s="436"/>
      <c r="X495" s="436"/>
      <c r="Y495" s="436"/>
      <c r="Z495" s="436"/>
      <c r="AA495" s="436"/>
      <c r="AB495" s="436"/>
      <c r="AC495" s="436"/>
      <c r="AD495" s="436"/>
      <c r="AE495" s="436"/>
    </row>
    <row r="496" ht="15.75" customHeight="1">
      <c r="A496" s="437"/>
      <c r="B496" s="438"/>
      <c r="C496" s="437"/>
      <c r="D496" s="437"/>
      <c r="E496" s="436"/>
      <c r="F496" s="436"/>
      <c r="G496" s="436"/>
      <c r="H496" s="436"/>
      <c r="I496" s="436"/>
      <c r="J496" s="436"/>
      <c r="K496" s="436"/>
      <c r="L496" s="436"/>
      <c r="M496" s="436"/>
      <c r="N496" s="436"/>
      <c r="O496" s="436"/>
      <c r="P496" s="436"/>
      <c r="Q496" s="436"/>
      <c r="R496" s="436"/>
      <c r="S496" s="436"/>
      <c r="T496" s="436"/>
      <c r="U496" s="436"/>
      <c r="V496" s="436"/>
      <c r="W496" s="436"/>
      <c r="X496" s="436"/>
      <c r="Y496" s="436"/>
      <c r="Z496" s="436"/>
      <c r="AA496" s="436"/>
      <c r="AB496" s="436"/>
      <c r="AC496" s="436"/>
      <c r="AD496" s="436"/>
      <c r="AE496" s="436"/>
    </row>
    <row r="497" ht="15.75" customHeight="1">
      <c r="A497" s="437"/>
      <c r="B497" s="438"/>
      <c r="C497" s="437"/>
      <c r="D497" s="437"/>
      <c r="E497" s="436"/>
      <c r="F497" s="436"/>
      <c r="G497" s="436"/>
      <c r="H497" s="436"/>
      <c r="I497" s="436"/>
      <c r="J497" s="436"/>
      <c r="K497" s="436"/>
      <c r="L497" s="436"/>
      <c r="M497" s="436"/>
      <c r="N497" s="436"/>
      <c r="O497" s="436"/>
      <c r="P497" s="436"/>
      <c r="Q497" s="436"/>
      <c r="R497" s="436"/>
      <c r="S497" s="436"/>
      <c r="T497" s="436"/>
      <c r="U497" s="436"/>
      <c r="V497" s="436"/>
      <c r="W497" s="436"/>
      <c r="X497" s="436"/>
      <c r="Y497" s="436"/>
      <c r="Z497" s="436"/>
      <c r="AA497" s="436"/>
      <c r="AB497" s="436"/>
      <c r="AC497" s="436"/>
      <c r="AD497" s="436"/>
      <c r="AE497" s="436"/>
    </row>
    <row r="498" ht="15.75" customHeight="1">
      <c r="A498" s="437"/>
      <c r="B498" s="438"/>
      <c r="C498" s="437"/>
      <c r="D498" s="437"/>
      <c r="E498" s="436"/>
      <c r="F498" s="436"/>
      <c r="G498" s="436"/>
      <c r="H498" s="436"/>
      <c r="I498" s="436"/>
      <c r="J498" s="436"/>
      <c r="K498" s="436"/>
      <c r="L498" s="436"/>
      <c r="M498" s="436"/>
      <c r="N498" s="436"/>
      <c r="O498" s="436"/>
      <c r="P498" s="436"/>
      <c r="Q498" s="436"/>
      <c r="R498" s="436"/>
      <c r="S498" s="436"/>
      <c r="T498" s="436"/>
      <c r="U498" s="436"/>
      <c r="V498" s="436"/>
      <c r="W498" s="436"/>
      <c r="X498" s="436"/>
      <c r="Y498" s="436"/>
      <c r="Z498" s="436"/>
      <c r="AA498" s="436"/>
      <c r="AB498" s="436"/>
      <c r="AC498" s="436"/>
      <c r="AD498" s="436"/>
      <c r="AE498" s="436"/>
    </row>
    <row r="499" ht="15.75" customHeight="1">
      <c r="A499" s="437"/>
      <c r="B499" s="438"/>
      <c r="C499" s="437"/>
      <c r="D499" s="437"/>
      <c r="E499" s="436"/>
      <c r="F499" s="436"/>
      <c r="G499" s="436"/>
      <c r="H499" s="436"/>
      <c r="I499" s="436"/>
      <c r="J499" s="436"/>
      <c r="K499" s="436"/>
      <c r="L499" s="436"/>
      <c r="M499" s="436"/>
      <c r="N499" s="436"/>
      <c r="O499" s="436"/>
      <c r="P499" s="436"/>
      <c r="Q499" s="436"/>
      <c r="R499" s="436"/>
      <c r="S499" s="436"/>
      <c r="T499" s="436"/>
      <c r="U499" s="436"/>
      <c r="V499" s="436"/>
      <c r="W499" s="436"/>
      <c r="X499" s="436"/>
      <c r="Y499" s="436"/>
      <c r="Z499" s="436"/>
      <c r="AA499" s="436"/>
      <c r="AB499" s="436"/>
      <c r="AC499" s="436"/>
      <c r="AD499" s="436"/>
      <c r="AE499" s="436"/>
    </row>
    <row r="500" ht="15.75" customHeight="1">
      <c r="A500" s="437"/>
      <c r="B500" s="438"/>
      <c r="C500" s="437"/>
      <c r="D500" s="437"/>
      <c r="E500" s="436"/>
      <c r="F500" s="436"/>
      <c r="G500" s="436"/>
      <c r="H500" s="436"/>
      <c r="I500" s="436"/>
      <c r="J500" s="436"/>
      <c r="K500" s="436"/>
      <c r="L500" s="436"/>
      <c r="M500" s="436"/>
      <c r="N500" s="436"/>
      <c r="O500" s="436"/>
      <c r="P500" s="436"/>
      <c r="Q500" s="436"/>
      <c r="R500" s="436"/>
      <c r="S500" s="436"/>
      <c r="T500" s="436"/>
      <c r="U500" s="436"/>
      <c r="V500" s="436"/>
      <c r="W500" s="436"/>
      <c r="X500" s="436"/>
      <c r="Y500" s="436"/>
      <c r="Z500" s="436"/>
      <c r="AA500" s="436"/>
      <c r="AB500" s="436"/>
      <c r="AC500" s="436"/>
      <c r="AD500" s="436"/>
      <c r="AE500" s="436"/>
    </row>
    <row r="501" ht="15.75" customHeight="1">
      <c r="A501" s="437"/>
      <c r="B501" s="438"/>
      <c r="C501" s="437"/>
      <c r="D501" s="437"/>
      <c r="E501" s="436"/>
      <c r="F501" s="436"/>
      <c r="G501" s="436"/>
      <c r="H501" s="436"/>
      <c r="I501" s="436"/>
      <c r="J501" s="436"/>
      <c r="K501" s="436"/>
      <c r="L501" s="436"/>
      <c r="M501" s="436"/>
      <c r="N501" s="436"/>
      <c r="O501" s="436"/>
      <c r="P501" s="436"/>
      <c r="Q501" s="436"/>
      <c r="R501" s="436"/>
      <c r="S501" s="436"/>
      <c r="T501" s="436"/>
      <c r="U501" s="436"/>
      <c r="V501" s="436"/>
      <c r="W501" s="436"/>
      <c r="X501" s="436"/>
      <c r="Y501" s="436"/>
      <c r="Z501" s="436"/>
      <c r="AA501" s="436"/>
      <c r="AB501" s="436"/>
      <c r="AC501" s="436"/>
      <c r="AD501" s="436"/>
      <c r="AE501" s="436"/>
    </row>
    <row r="502" ht="15.75" customHeight="1">
      <c r="A502" s="437"/>
      <c r="B502" s="438"/>
      <c r="C502" s="437"/>
      <c r="D502" s="437"/>
      <c r="E502" s="436"/>
      <c r="F502" s="436"/>
      <c r="G502" s="436"/>
      <c r="H502" s="436"/>
      <c r="I502" s="436"/>
      <c r="J502" s="436"/>
      <c r="K502" s="436"/>
      <c r="L502" s="436"/>
      <c r="M502" s="436"/>
      <c r="N502" s="436"/>
      <c r="O502" s="436"/>
      <c r="P502" s="436"/>
      <c r="Q502" s="436"/>
      <c r="R502" s="436"/>
      <c r="S502" s="436"/>
      <c r="T502" s="436"/>
      <c r="U502" s="436"/>
      <c r="V502" s="436"/>
      <c r="W502" s="436"/>
      <c r="X502" s="436"/>
      <c r="Y502" s="436"/>
      <c r="Z502" s="436"/>
      <c r="AA502" s="436"/>
      <c r="AB502" s="436"/>
      <c r="AC502" s="436"/>
      <c r="AD502" s="436"/>
      <c r="AE502" s="436"/>
    </row>
    <row r="503" ht="15.75" customHeight="1">
      <c r="A503" s="437"/>
      <c r="B503" s="438"/>
      <c r="C503" s="437"/>
      <c r="D503" s="437"/>
      <c r="E503" s="436"/>
      <c r="F503" s="436"/>
      <c r="G503" s="436"/>
      <c r="H503" s="436"/>
      <c r="I503" s="436"/>
      <c r="J503" s="436"/>
      <c r="K503" s="436"/>
      <c r="L503" s="436"/>
      <c r="M503" s="436"/>
      <c r="N503" s="436"/>
      <c r="O503" s="436"/>
      <c r="P503" s="436"/>
      <c r="Q503" s="436"/>
      <c r="R503" s="436"/>
      <c r="S503" s="436"/>
      <c r="T503" s="436"/>
      <c r="U503" s="436"/>
      <c r="V503" s="436"/>
      <c r="W503" s="436"/>
      <c r="X503" s="436"/>
      <c r="Y503" s="436"/>
      <c r="Z503" s="436"/>
      <c r="AA503" s="436"/>
      <c r="AB503" s="436"/>
      <c r="AC503" s="436"/>
      <c r="AD503" s="436"/>
      <c r="AE503" s="436"/>
    </row>
    <row r="504" ht="15.75" customHeight="1">
      <c r="A504" s="437"/>
      <c r="B504" s="438"/>
      <c r="C504" s="437"/>
      <c r="D504" s="437"/>
      <c r="E504" s="436"/>
      <c r="F504" s="436"/>
      <c r="G504" s="436"/>
      <c r="H504" s="436"/>
      <c r="I504" s="436"/>
      <c r="J504" s="436"/>
      <c r="K504" s="436"/>
      <c r="L504" s="436"/>
      <c r="M504" s="436"/>
      <c r="N504" s="436"/>
      <c r="O504" s="436"/>
      <c r="P504" s="436"/>
      <c r="Q504" s="436"/>
      <c r="R504" s="436"/>
      <c r="S504" s="436"/>
      <c r="T504" s="436"/>
      <c r="U504" s="436"/>
      <c r="V504" s="436"/>
      <c r="W504" s="436"/>
      <c r="X504" s="436"/>
      <c r="Y504" s="436"/>
      <c r="Z504" s="436"/>
      <c r="AA504" s="436"/>
      <c r="AB504" s="436"/>
      <c r="AC504" s="436"/>
      <c r="AD504" s="436"/>
      <c r="AE504" s="436"/>
    </row>
    <row r="505" ht="15.75" customHeight="1">
      <c r="A505" s="437"/>
      <c r="B505" s="438"/>
      <c r="C505" s="437"/>
      <c r="D505" s="437"/>
      <c r="E505" s="436"/>
      <c r="F505" s="436"/>
      <c r="G505" s="436"/>
      <c r="H505" s="436"/>
      <c r="I505" s="436"/>
      <c r="J505" s="436"/>
      <c r="K505" s="436"/>
      <c r="L505" s="436"/>
      <c r="M505" s="436"/>
      <c r="N505" s="436"/>
      <c r="O505" s="436"/>
      <c r="P505" s="436"/>
      <c r="Q505" s="436"/>
      <c r="R505" s="436"/>
      <c r="S505" s="436"/>
      <c r="T505" s="436"/>
      <c r="U505" s="436"/>
      <c r="V505" s="436"/>
      <c r="W505" s="436"/>
      <c r="X505" s="436"/>
      <c r="Y505" s="436"/>
      <c r="Z505" s="436"/>
      <c r="AA505" s="436"/>
      <c r="AB505" s="436"/>
      <c r="AC505" s="436"/>
      <c r="AD505" s="436"/>
      <c r="AE505" s="436"/>
    </row>
    <row r="506" ht="15.75" customHeight="1">
      <c r="A506" s="437"/>
      <c r="B506" s="438"/>
      <c r="C506" s="437"/>
      <c r="D506" s="437"/>
      <c r="E506" s="436"/>
      <c r="F506" s="436"/>
      <c r="G506" s="436"/>
      <c r="H506" s="436"/>
      <c r="I506" s="436"/>
      <c r="J506" s="436"/>
      <c r="K506" s="436"/>
      <c r="L506" s="436"/>
      <c r="M506" s="436"/>
      <c r="N506" s="436"/>
      <c r="O506" s="436"/>
      <c r="P506" s="436"/>
      <c r="Q506" s="436"/>
      <c r="R506" s="436"/>
      <c r="S506" s="436"/>
      <c r="T506" s="436"/>
      <c r="U506" s="436"/>
      <c r="V506" s="436"/>
      <c r="W506" s="436"/>
      <c r="X506" s="436"/>
      <c r="Y506" s="436"/>
      <c r="Z506" s="436"/>
      <c r="AA506" s="436"/>
      <c r="AB506" s="436"/>
      <c r="AC506" s="436"/>
      <c r="AD506" s="436"/>
      <c r="AE506" s="436"/>
    </row>
    <row r="507" ht="15.75" customHeight="1">
      <c r="A507" s="437"/>
      <c r="B507" s="438"/>
      <c r="C507" s="437"/>
      <c r="D507" s="437"/>
      <c r="E507" s="436"/>
      <c r="F507" s="436"/>
      <c r="G507" s="436"/>
      <c r="H507" s="436"/>
      <c r="I507" s="436"/>
      <c r="J507" s="436"/>
      <c r="K507" s="436"/>
      <c r="L507" s="436"/>
      <c r="M507" s="436"/>
      <c r="N507" s="436"/>
      <c r="O507" s="436"/>
      <c r="P507" s="436"/>
      <c r="Q507" s="436"/>
      <c r="R507" s="436"/>
      <c r="S507" s="436"/>
      <c r="T507" s="436"/>
      <c r="U507" s="436"/>
      <c r="V507" s="436"/>
      <c r="W507" s="436"/>
      <c r="X507" s="436"/>
      <c r="Y507" s="436"/>
      <c r="Z507" s="436"/>
      <c r="AA507" s="436"/>
      <c r="AB507" s="436"/>
      <c r="AC507" s="436"/>
      <c r="AD507" s="436"/>
      <c r="AE507" s="436"/>
    </row>
    <row r="508" ht="15.75" customHeight="1">
      <c r="A508" s="437"/>
      <c r="B508" s="438"/>
      <c r="C508" s="437"/>
      <c r="D508" s="437"/>
      <c r="E508" s="436"/>
      <c r="F508" s="436"/>
      <c r="G508" s="436"/>
      <c r="H508" s="436"/>
      <c r="I508" s="436"/>
      <c r="J508" s="436"/>
      <c r="K508" s="436"/>
      <c r="L508" s="436"/>
      <c r="M508" s="436"/>
      <c r="N508" s="436"/>
      <c r="O508" s="436"/>
      <c r="P508" s="436"/>
      <c r="Q508" s="436"/>
      <c r="R508" s="436"/>
      <c r="S508" s="436"/>
      <c r="T508" s="436"/>
      <c r="U508" s="436"/>
      <c r="V508" s="436"/>
      <c r="W508" s="436"/>
      <c r="X508" s="436"/>
      <c r="Y508" s="436"/>
      <c r="Z508" s="436"/>
      <c r="AA508" s="436"/>
      <c r="AB508" s="436"/>
      <c r="AC508" s="436"/>
      <c r="AD508" s="436"/>
      <c r="AE508" s="436"/>
    </row>
    <row r="509" ht="15.75" customHeight="1">
      <c r="A509" s="437"/>
      <c r="B509" s="438"/>
      <c r="C509" s="437"/>
      <c r="D509" s="437"/>
      <c r="E509" s="436"/>
      <c r="F509" s="436"/>
      <c r="G509" s="436"/>
      <c r="H509" s="436"/>
      <c r="I509" s="436"/>
      <c r="J509" s="436"/>
      <c r="K509" s="436"/>
      <c r="L509" s="436"/>
      <c r="M509" s="436"/>
      <c r="N509" s="436"/>
      <c r="O509" s="436"/>
      <c r="P509" s="436"/>
      <c r="Q509" s="436"/>
      <c r="R509" s="436"/>
      <c r="S509" s="436"/>
      <c r="T509" s="436"/>
      <c r="U509" s="436"/>
      <c r="V509" s="436"/>
      <c r="W509" s="436"/>
      <c r="X509" s="436"/>
      <c r="Y509" s="436"/>
      <c r="Z509" s="436"/>
      <c r="AA509" s="436"/>
      <c r="AB509" s="436"/>
      <c r="AC509" s="436"/>
      <c r="AD509" s="436"/>
      <c r="AE509" s="436"/>
    </row>
    <row r="510" ht="15.75" customHeight="1">
      <c r="A510" s="437"/>
      <c r="B510" s="438"/>
      <c r="C510" s="437"/>
      <c r="D510" s="437"/>
      <c r="E510" s="436"/>
      <c r="F510" s="436"/>
      <c r="G510" s="436"/>
      <c r="H510" s="436"/>
      <c r="I510" s="436"/>
      <c r="J510" s="436"/>
      <c r="K510" s="436"/>
      <c r="L510" s="436"/>
      <c r="M510" s="436"/>
      <c r="N510" s="436"/>
      <c r="O510" s="436"/>
      <c r="P510" s="436"/>
      <c r="Q510" s="436"/>
      <c r="R510" s="436"/>
      <c r="S510" s="436"/>
      <c r="T510" s="436"/>
      <c r="U510" s="436"/>
      <c r="V510" s="436"/>
      <c r="W510" s="436"/>
      <c r="X510" s="436"/>
      <c r="Y510" s="436"/>
      <c r="Z510" s="436"/>
      <c r="AA510" s="436"/>
      <c r="AB510" s="436"/>
      <c r="AC510" s="436"/>
      <c r="AD510" s="436"/>
      <c r="AE510" s="436"/>
    </row>
    <row r="511" ht="15.75" customHeight="1">
      <c r="A511" s="437"/>
      <c r="B511" s="438"/>
      <c r="C511" s="437"/>
      <c r="D511" s="437"/>
      <c r="E511" s="436"/>
      <c r="F511" s="436"/>
      <c r="G511" s="436"/>
      <c r="H511" s="436"/>
      <c r="I511" s="436"/>
      <c r="J511" s="436"/>
      <c r="K511" s="436"/>
      <c r="L511" s="436"/>
      <c r="M511" s="436"/>
      <c r="N511" s="436"/>
      <c r="O511" s="436"/>
      <c r="P511" s="436"/>
      <c r="Q511" s="436"/>
      <c r="R511" s="436"/>
      <c r="S511" s="436"/>
      <c r="T511" s="436"/>
      <c r="U511" s="436"/>
      <c r="V511" s="436"/>
      <c r="W511" s="436"/>
      <c r="X511" s="436"/>
      <c r="Y511" s="436"/>
      <c r="Z511" s="436"/>
      <c r="AA511" s="436"/>
      <c r="AB511" s="436"/>
      <c r="AC511" s="436"/>
      <c r="AD511" s="436"/>
      <c r="AE511" s="436"/>
    </row>
    <row r="512" ht="15.75" customHeight="1">
      <c r="A512" s="437"/>
      <c r="B512" s="438"/>
      <c r="C512" s="437"/>
      <c r="D512" s="437"/>
      <c r="E512" s="436"/>
      <c r="F512" s="436"/>
      <c r="G512" s="436"/>
      <c r="H512" s="436"/>
      <c r="I512" s="436"/>
      <c r="J512" s="436"/>
      <c r="K512" s="436"/>
      <c r="L512" s="436"/>
      <c r="M512" s="436"/>
      <c r="N512" s="436"/>
      <c r="O512" s="436"/>
      <c r="P512" s="436"/>
      <c r="Q512" s="436"/>
      <c r="R512" s="436"/>
      <c r="S512" s="436"/>
      <c r="T512" s="436"/>
      <c r="U512" s="436"/>
      <c r="V512" s="436"/>
      <c r="W512" s="436"/>
      <c r="X512" s="436"/>
      <c r="Y512" s="436"/>
      <c r="Z512" s="436"/>
      <c r="AA512" s="436"/>
      <c r="AB512" s="436"/>
      <c r="AC512" s="436"/>
      <c r="AD512" s="436"/>
      <c r="AE512" s="436"/>
    </row>
    <row r="513" ht="15.75" customHeight="1">
      <c r="A513" s="437"/>
      <c r="B513" s="438"/>
      <c r="C513" s="437"/>
      <c r="D513" s="437"/>
      <c r="E513" s="436"/>
      <c r="F513" s="436"/>
      <c r="G513" s="436"/>
      <c r="H513" s="436"/>
      <c r="I513" s="436"/>
      <c r="J513" s="436"/>
      <c r="K513" s="436"/>
      <c r="L513" s="436"/>
      <c r="M513" s="436"/>
      <c r="N513" s="436"/>
      <c r="O513" s="436"/>
      <c r="P513" s="436"/>
      <c r="Q513" s="436"/>
      <c r="R513" s="436"/>
      <c r="S513" s="436"/>
      <c r="T513" s="436"/>
      <c r="U513" s="436"/>
      <c r="V513" s="436"/>
      <c r="W513" s="436"/>
      <c r="X513" s="436"/>
      <c r="Y513" s="436"/>
      <c r="Z513" s="436"/>
      <c r="AA513" s="436"/>
      <c r="AB513" s="436"/>
      <c r="AC513" s="436"/>
      <c r="AD513" s="436"/>
      <c r="AE513" s="436"/>
    </row>
    <row r="514" ht="15.75" customHeight="1">
      <c r="A514" s="437"/>
      <c r="B514" s="438"/>
      <c r="C514" s="437"/>
      <c r="D514" s="437"/>
      <c r="E514" s="436"/>
      <c r="F514" s="436"/>
      <c r="G514" s="436"/>
      <c r="H514" s="436"/>
      <c r="I514" s="436"/>
      <c r="J514" s="436"/>
      <c r="K514" s="436"/>
      <c r="L514" s="436"/>
      <c r="M514" s="436"/>
      <c r="N514" s="436"/>
      <c r="O514" s="436"/>
      <c r="P514" s="436"/>
      <c r="Q514" s="436"/>
      <c r="R514" s="436"/>
      <c r="S514" s="436"/>
      <c r="T514" s="436"/>
      <c r="U514" s="436"/>
      <c r="V514" s="436"/>
      <c r="W514" s="436"/>
      <c r="X514" s="436"/>
      <c r="Y514" s="436"/>
      <c r="Z514" s="436"/>
      <c r="AA514" s="436"/>
      <c r="AB514" s="436"/>
      <c r="AC514" s="436"/>
      <c r="AD514" s="436"/>
      <c r="AE514" s="436"/>
    </row>
    <row r="515" ht="15.75" customHeight="1">
      <c r="A515" s="437"/>
      <c r="B515" s="438"/>
      <c r="C515" s="437"/>
      <c r="D515" s="437"/>
      <c r="E515" s="436"/>
      <c r="F515" s="436"/>
      <c r="G515" s="436"/>
      <c r="H515" s="436"/>
      <c r="I515" s="436"/>
      <c r="J515" s="436"/>
      <c r="K515" s="436"/>
      <c r="L515" s="436"/>
      <c r="M515" s="436"/>
      <c r="N515" s="436"/>
      <c r="O515" s="436"/>
      <c r="P515" s="436"/>
      <c r="Q515" s="436"/>
      <c r="R515" s="436"/>
      <c r="S515" s="436"/>
      <c r="T515" s="436"/>
      <c r="U515" s="436"/>
      <c r="V515" s="436"/>
      <c r="W515" s="436"/>
      <c r="X515" s="436"/>
      <c r="Y515" s="436"/>
      <c r="Z515" s="436"/>
      <c r="AA515" s="436"/>
      <c r="AB515" s="436"/>
      <c r="AC515" s="436"/>
      <c r="AD515" s="436"/>
      <c r="AE515" s="436"/>
    </row>
    <row r="516" ht="15.75" customHeight="1">
      <c r="A516" s="437"/>
      <c r="B516" s="438"/>
      <c r="C516" s="437"/>
      <c r="D516" s="437"/>
      <c r="E516" s="436"/>
      <c r="F516" s="436"/>
      <c r="G516" s="436"/>
      <c r="H516" s="436"/>
      <c r="I516" s="436"/>
      <c r="J516" s="436"/>
      <c r="K516" s="436"/>
      <c r="L516" s="436"/>
      <c r="M516" s="436"/>
      <c r="N516" s="436"/>
      <c r="O516" s="436"/>
      <c r="P516" s="436"/>
      <c r="Q516" s="436"/>
      <c r="R516" s="436"/>
      <c r="S516" s="436"/>
      <c r="T516" s="436"/>
      <c r="U516" s="436"/>
      <c r="V516" s="436"/>
      <c r="W516" s="436"/>
      <c r="X516" s="436"/>
      <c r="Y516" s="436"/>
      <c r="Z516" s="436"/>
      <c r="AA516" s="436"/>
      <c r="AB516" s="436"/>
      <c r="AC516" s="436"/>
      <c r="AD516" s="436"/>
      <c r="AE516" s="436"/>
    </row>
    <row r="517" ht="15.75" customHeight="1">
      <c r="A517" s="437"/>
      <c r="B517" s="438"/>
      <c r="C517" s="437"/>
      <c r="D517" s="437"/>
      <c r="E517" s="436"/>
      <c r="F517" s="436"/>
      <c r="G517" s="436"/>
      <c r="H517" s="436"/>
      <c r="I517" s="436"/>
      <c r="J517" s="436"/>
      <c r="K517" s="436"/>
      <c r="L517" s="436"/>
      <c r="M517" s="436"/>
      <c r="N517" s="436"/>
      <c r="O517" s="436"/>
      <c r="P517" s="436"/>
      <c r="Q517" s="436"/>
      <c r="R517" s="436"/>
      <c r="S517" s="436"/>
      <c r="T517" s="436"/>
      <c r="U517" s="436"/>
      <c r="V517" s="436"/>
      <c r="W517" s="436"/>
      <c r="X517" s="436"/>
      <c r="Y517" s="436"/>
      <c r="Z517" s="436"/>
      <c r="AA517" s="436"/>
      <c r="AB517" s="436"/>
      <c r="AC517" s="436"/>
      <c r="AD517" s="436"/>
      <c r="AE517" s="436"/>
    </row>
    <row r="518" ht="15.75" customHeight="1">
      <c r="A518" s="437"/>
      <c r="B518" s="438"/>
      <c r="C518" s="437"/>
      <c r="D518" s="437"/>
      <c r="E518" s="436"/>
      <c r="F518" s="436"/>
      <c r="G518" s="436"/>
      <c r="H518" s="436"/>
      <c r="I518" s="436"/>
      <c r="J518" s="436"/>
      <c r="K518" s="436"/>
      <c r="L518" s="436"/>
      <c r="M518" s="436"/>
      <c r="N518" s="436"/>
      <c r="O518" s="436"/>
      <c r="P518" s="436"/>
      <c r="Q518" s="436"/>
      <c r="R518" s="436"/>
      <c r="S518" s="436"/>
      <c r="T518" s="436"/>
      <c r="U518" s="436"/>
      <c r="V518" s="436"/>
      <c r="W518" s="436"/>
      <c r="X518" s="436"/>
      <c r="Y518" s="436"/>
      <c r="Z518" s="436"/>
      <c r="AA518" s="436"/>
      <c r="AB518" s="436"/>
      <c r="AC518" s="436"/>
      <c r="AD518" s="436"/>
      <c r="AE518" s="436"/>
    </row>
    <row r="519" ht="15.75" customHeight="1">
      <c r="A519" s="437"/>
      <c r="B519" s="438"/>
      <c r="C519" s="437"/>
      <c r="D519" s="437"/>
      <c r="E519" s="436"/>
      <c r="F519" s="436"/>
      <c r="G519" s="436"/>
      <c r="H519" s="436"/>
      <c r="I519" s="436"/>
      <c r="J519" s="436"/>
      <c r="K519" s="436"/>
      <c r="L519" s="436"/>
      <c r="M519" s="436"/>
      <c r="N519" s="436"/>
      <c r="O519" s="436"/>
      <c r="P519" s="436"/>
      <c r="Q519" s="436"/>
      <c r="R519" s="436"/>
      <c r="S519" s="436"/>
      <c r="T519" s="436"/>
      <c r="U519" s="436"/>
      <c r="V519" s="436"/>
      <c r="W519" s="436"/>
      <c r="X519" s="436"/>
      <c r="Y519" s="436"/>
      <c r="Z519" s="436"/>
      <c r="AA519" s="436"/>
      <c r="AB519" s="436"/>
      <c r="AC519" s="436"/>
      <c r="AD519" s="436"/>
      <c r="AE519" s="436"/>
    </row>
    <row r="520" ht="15.75" customHeight="1">
      <c r="A520" s="437"/>
      <c r="B520" s="438"/>
      <c r="C520" s="437"/>
      <c r="D520" s="437"/>
      <c r="E520" s="436"/>
      <c r="F520" s="436"/>
      <c r="G520" s="436"/>
      <c r="H520" s="436"/>
      <c r="I520" s="436"/>
      <c r="J520" s="436"/>
      <c r="K520" s="436"/>
      <c r="L520" s="436"/>
      <c r="M520" s="436"/>
      <c r="N520" s="436"/>
      <c r="O520" s="436"/>
      <c r="P520" s="436"/>
      <c r="Q520" s="436"/>
      <c r="R520" s="436"/>
      <c r="S520" s="436"/>
      <c r="T520" s="436"/>
      <c r="U520" s="436"/>
      <c r="V520" s="436"/>
      <c r="W520" s="436"/>
      <c r="X520" s="436"/>
      <c r="Y520" s="436"/>
      <c r="Z520" s="436"/>
      <c r="AA520" s="436"/>
      <c r="AB520" s="436"/>
      <c r="AC520" s="436"/>
      <c r="AD520" s="436"/>
      <c r="AE520" s="436"/>
    </row>
    <row r="521" ht="15.75" customHeight="1">
      <c r="A521" s="437"/>
      <c r="B521" s="438"/>
      <c r="C521" s="437"/>
      <c r="D521" s="437"/>
      <c r="E521" s="436"/>
      <c r="F521" s="436"/>
      <c r="G521" s="436"/>
      <c r="H521" s="436"/>
      <c r="I521" s="436"/>
      <c r="J521" s="436"/>
      <c r="K521" s="436"/>
      <c r="L521" s="436"/>
      <c r="M521" s="436"/>
      <c r="N521" s="436"/>
      <c r="O521" s="436"/>
      <c r="P521" s="436"/>
      <c r="Q521" s="436"/>
      <c r="R521" s="436"/>
      <c r="S521" s="436"/>
      <c r="T521" s="436"/>
      <c r="U521" s="436"/>
      <c r="V521" s="436"/>
      <c r="W521" s="436"/>
      <c r="X521" s="436"/>
      <c r="Y521" s="436"/>
      <c r="Z521" s="436"/>
      <c r="AA521" s="436"/>
      <c r="AB521" s="436"/>
      <c r="AC521" s="436"/>
      <c r="AD521" s="436"/>
      <c r="AE521" s="436"/>
    </row>
    <row r="522" ht="15.75" customHeight="1">
      <c r="A522" s="437"/>
      <c r="B522" s="438"/>
      <c r="C522" s="437"/>
      <c r="D522" s="437"/>
      <c r="E522" s="436"/>
      <c r="F522" s="436"/>
      <c r="G522" s="436"/>
      <c r="H522" s="436"/>
      <c r="I522" s="436"/>
      <c r="J522" s="436"/>
      <c r="K522" s="436"/>
      <c r="L522" s="436"/>
      <c r="M522" s="436"/>
      <c r="N522" s="436"/>
      <c r="O522" s="436"/>
      <c r="P522" s="436"/>
      <c r="Q522" s="436"/>
      <c r="R522" s="436"/>
      <c r="S522" s="436"/>
      <c r="T522" s="436"/>
      <c r="U522" s="436"/>
      <c r="V522" s="436"/>
      <c r="W522" s="436"/>
      <c r="X522" s="436"/>
      <c r="Y522" s="436"/>
      <c r="Z522" s="436"/>
      <c r="AA522" s="436"/>
      <c r="AB522" s="436"/>
      <c r="AC522" s="436"/>
      <c r="AD522" s="436"/>
      <c r="AE522" s="436"/>
    </row>
    <row r="523" ht="15.75" customHeight="1">
      <c r="A523" s="437"/>
      <c r="B523" s="438"/>
      <c r="C523" s="437"/>
      <c r="D523" s="437"/>
      <c r="E523" s="436"/>
      <c r="F523" s="436"/>
      <c r="G523" s="436"/>
      <c r="H523" s="436"/>
      <c r="I523" s="436"/>
      <c r="J523" s="436"/>
      <c r="K523" s="436"/>
      <c r="L523" s="436"/>
      <c r="M523" s="436"/>
      <c r="N523" s="436"/>
      <c r="O523" s="436"/>
      <c r="P523" s="436"/>
      <c r="Q523" s="436"/>
      <c r="R523" s="436"/>
      <c r="S523" s="436"/>
      <c r="T523" s="436"/>
      <c r="U523" s="436"/>
      <c r="V523" s="436"/>
      <c r="W523" s="436"/>
      <c r="X523" s="436"/>
      <c r="Y523" s="436"/>
      <c r="Z523" s="436"/>
      <c r="AA523" s="436"/>
      <c r="AB523" s="436"/>
      <c r="AC523" s="436"/>
      <c r="AD523" s="436"/>
      <c r="AE523" s="436"/>
    </row>
    <row r="524" ht="15.75" customHeight="1">
      <c r="A524" s="437"/>
      <c r="B524" s="438"/>
      <c r="C524" s="437"/>
      <c r="D524" s="437"/>
      <c r="E524" s="436"/>
      <c r="F524" s="436"/>
      <c r="G524" s="436"/>
      <c r="H524" s="436"/>
      <c r="I524" s="436"/>
      <c r="J524" s="436"/>
      <c r="K524" s="436"/>
      <c r="L524" s="436"/>
      <c r="M524" s="436"/>
      <c r="N524" s="436"/>
      <c r="O524" s="436"/>
      <c r="P524" s="436"/>
      <c r="Q524" s="436"/>
      <c r="R524" s="436"/>
      <c r="S524" s="436"/>
      <c r="T524" s="436"/>
      <c r="U524" s="436"/>
      <c r="V524" s="436"/>
      <c r="W524" s="436"/>
      <c r="X524" s="436"/>
      <c r="Y524" s="436"/>
      <c r="Z524" s="436"/>
      <c r="AA524" s="436"/>
      <c r="AB524" s="436"/>
      <c r="AC524" s="436"/>
      <c r="AD524" s="436"/>
      <c r="AE524" s="436"/>
    </row>
    <row r="525" ht="15.75" customHeight="1">
      <c r="A525" s="437"/>
      <c r="B525" s="438"/>
      <c r="C525" s="437"/>
      <c r="D525" s="437"/>
      <c r="E525" s="436"/>
      <c r="F525" s="436"/>
      <c r="G525" s="436"/>
      <c r="H525" s="436"/>
      <c r="I525" s="436"/>
      <c r="J525" s="436"/>
      <c r="K525" s="436"/>
      <c r="L525" s="436"/>
      <c r="M525" s="436"/>
      <c r="N525" s="436"/>
      <c r="O525" s="436"/>
      <c r="P525" s="436"/>
      <c r="Q525" s="436"/>
      <c r="R525" s="436"/>
      <c r="S525" s="436"/>
      <c r="T525" s="436"/>
      <c r="U525" s="436"/>
      <c r="V525" s="436"/>
      <c r="W525" s="436"/>
      <c r="X525" s="436"/>
      <c r="Y525" s="436"/>
      <c r="Z525" s="436"/>
      <c r="AA525" s="436"/>
      <c r="AB525" s="436"/>
      <c r="AC525" s="436"/>
      <c r="AD525" s="436"/>
      <c r="AE525" s="436"/>
    </row>
    <row r="526" ht="15.75" customHeight="1">
      <c r="A526" s="437"/>
      <c r="B526" s="438"/>
      <c r="C526" s="437"/>
      <c r="D526" s="437"/>
      <c r="E526" s="436"/>
      <c r="F526" s="436"/>
      <c r="G526" s="436"/>
      <c r="H526" s="436"/>
      <c r="I526" s="436"/>
      <c r="J526" s="436"/>
      <c r="K526" s="436"/>
      <c r="L526" s="436"/>
      <c r="M526" s="436"/>
      <c r="N526" s="436"/>
      <c r="O526" s="436"/>
      <c r="P526" s="436"/>
      <c r="Q526" s="436"/>
      <c r="R526" s="436"/>
      <c r="S526" s="436"/>
      <c r="T526" s="436"/>
      <c r="U526" s="436"/>
      <c r="V526" s="436"/>
      <c r="W526" s="436"/>
      <c r="X526" s="436"/>
      <c r="Y526" s="436"/>
      <c r="Z526" s="436"/>
      <c r="AA526" s="436"/>
      <c r="AB526" s="436"/>
      <c r="AC526" s="436"/>
      <c r="AD526" s="436"/>
      <c r="AE526" s="436"/>
    </row>
    <row r="527" ht="15.75" customHeight="1">
      <c r="A527" s="437"/>
      <c r="B527" s="438"/>
      <c r="C527" s="437"/>
      <c r="D527" s="437"/>
      <c r="E527" s="436"/>
      <c r="F527" s="436"/>
      <c r="G527" s="436"/>
      <c r="H527" s="436"/>
      <c r="I527" s="436"/>
      <c r="J527" s="436"/>
      <c r="K527" s="436"/>
      <c r="L527" s="436"/>
      <c r="M527" s="436"/>
      <c r="N527" s="436"/>
      <c r="O527" s="436"/>
      <c r="P527" s="436"/>
      <c r="Q527" s="436"/>
      <c r="R527" s="436"/>
      <c r="S527" s="436"/>
      <c r="T527" s="436"/>
      <c r="U527" s="436"/>
      <c r="V527" s="436"/>
      <c r="W527" s="436"/>
      <c r="X527" s="436"/>
      <c r="Y527" s="436"/>
      <c r="Z527" s="436"/>
      <c r="AA527" s="436"/>
      <c r="AB527" s="436"/>
      <c r="AC527" s="436"/>
      <c r="AD527" s="436"/>
      <c r="AE527" s="436"/>
    </row>
    <row r="528" ht="15.75" customHeight="1">
      <c r="A528" s="437"/>
      <c r="B528" s="438"/>
      <c r="C528" s="437"/>
      <c r="D528" s="437"/>
      <c r="E528" s="436"/>
      <c r="F528" s="436"/>
      <c r="G528" s="436"/>
      <c r="H528" s="436"/>
      <c r="I528" s="436"/>
      <c r="J528" s="436"/>
      <c r="K528" s="436"/>
      <c r="L528" s="436"/>
      <c r="M528" s="436"/>
      <c r="N528" s="436"/>
      <c r="O528" s="436"/>
      <c r="P528" s="436"/>
      <c r="Q528" s="436"/>
      <c r="R528" s="436"/>
      <c r="S528" s="436"/>
      <c r="T528" s="436"/>
      <c r="U528" s="436"/>
      <c r="V528" s="436"/>
      <c r="W528" s="436"/>
      <c r="X528" s="436"/>
      <c r="Y528" s="436"/>
      <c r="Z528" s="436"/>
      <c r="AA528" s="436"/>
      <c r="AB528" s="436"/>
      <c r="AC528" s="436"/>
      <c r="AD528" s="436"/>
      <c r="AE528" s="436"/>
    </row>
    <row r="529" ht="15.75" customHeight="1">
      <c r="A529" s="437"/>
      <c r="B529" s="438"/>
      <c r="C529" s="437"/>
      <c r="D529" s="437"/>
      <c r="E529" s="436"/>
      <c r="F529" s="436"/>
      <c r="G529" s="436"/>
      <c r="H529" s="436"/>
      <c r="I529" s="436"/>
      <c r="J529" s="436"/>
      <c r="K529" s="436"/>
      <c r="L529" s="436"/>
      <c r="M529" s="436"/>
      <c r="N529" s="436"/>
      <c r="O529" s="436"/>
      <c r="P529" s="436"/>
      <c r="Q529" s="436"/>
      <c r="R529" s="436"/>
      <c r="S529" s="436"/>
      <c r="T529" s="436"/>
      <c r="U529" s="436"/>
      <c r="V529" s="436"/>
      <c r="W529" s="436"/>
      <c r="X529" s="436"/>
      <c r="Y529" s="436"/>
      <c r="Z529" s="436"/>
      <c r="AA529" s="436"/>
      <c r="AB529" s="436"/>
      <c r="AC529" s="436"/>
      <c r="AD529" s="436"/>
      <c r="AE529" s="436"/>
    </row>
    <row r="530" ht="15.75" customHeight="1">
      <c r="A530" s="437"/>
      <c r="B530" s="438"/>
      <c r="C530" s="437"/>
      <c r="D530" s="437"/>
      <c r="E530" s="436"/>
      <c r="F530" s="436"/>
      <c r="G530" s="436"/>
      <c r="H530" s="436"/>
      <c r="I530" s="436"/>
      <c r="J530" s="436"/>
      <c r="K530" s="436"/>
      <c r="L530" s="436"/>
      <c r="M530" s="436"/>
      <c r="N530" s="436"/>
      <c r="O530" s="436"/>
      <c r="P530" s="436"/>
      <c r="Q530" s="436"/>
      <c r="R530" s="436"/>
      <c r="S530" s="436"/>
      <c r="T530" s="436"/>
      <c r="U530" s="436"/>
      <c r="V530" s="436"/>
      <c r="W530" s="436"/>
      <c r="X530" s="436"/>
      <c r="Y530" s="436"/>
      <c r="Z530" s="436"/>
      <c r="AA530" s="436"/>
      <c r="AB530" s="436"/>
      <c r="AC530" s="436"/>
      <c r="AD530" s="436"/>
      <c r="AE530" s="436"/>
    </row>
    <row r="531" ht="15.75" customHeight="1">
      <c r="A531" s="437"/>
      <c r="B531" s="438"/>
      <c r="C531" s="437"/>
      <c r="D531" s="437"/>
      <c r="E531" s="436"/>
      <c r="F531" s="436"/>
      <c r="G531" s="436"/>
      <c r="H531" s="436"/>
      <c r="I531" s="436"/>
      <c r="J531" s="436"/>
      <c r="K531" s="436"/>
      <c r="L531" s="436"/>
      <c r="M531" s="436"/>
      <c r="N531" s="436"/>
      <c r="O531" s="436"/>
      <c r="P531" s="436"/>
      <c r="Q531" s="436"/>
      <c r="R531" s="436"/>
      <c r="S531" s="436"/>
      <c r="T531" s="436"/>
      <c r="U531" s="436"/>
      <c r="V531" s="436"/>
      <c r="W531" s="436"/>
      <c r="X531" s="436"/>
      <c r="Y531" s="436"/>
      <c r="Z531" s="436"/>
      <c r="AA531" s="436"/>
      <c r="AB531" s="436"/>
      <c r="AC531" s="436"/>
      <c r="AD531" s="436"/>
      <c r="AE531" s="436"/>
    </row>
    <row r="532" ht="15.75" customHeight="1">
      <c r="A532" s="437"/>
      <c r="B532" s="438"/>
      <c r="C532" s="437"/>
      <c r="D532" s="437"/>
      <c r="E532" s="436"/>
      <c r="F532" s="436"/>
      <c r="G532" s="436"/>
      <c r="H532" s="436"/>
      <c r="I532" s="436"/>
      <c r="J532" s="436"/>
      <c r="K532" s="436"/>
      <c r="L532" s="436"/>
      <c r="M532" s="436"/>
      <c r="N532" s="436"/>
      <c r="O532" s="436"/>
      <c r="P532" s="436"/>
      <c r="Q532" s="436"/>
      <c r="R532" s="436"/>
      <c r="S532" s="436"/>
      <c r="T532" s="436"/>
      <c r="U532" s="436"/>
      <c r="V532" s="436"/>
      <c r="W532" s="436"/>
      <c r="X532" s="436"/>
      <c r="Y532" s="436"/>
      <c r="Z532" s="436"/>
      <c r="AA532" s="436"/>
      <c r="AB532" s="436"/>
      <c r="AC532" s="436"/>
      <c r="AD532" s="436"/>
      <c r="AE532" s="436"/>
    </row>
    <row r="533" ht="15.75" customHeight="1">
      <c r="A533" s="437"/>
      <c r="B533" s="438"/>
      <c r="C533" s="437"/>
      <c r="D533" s="437"/>
      <c r="E533" s="436"/>
      <c r="F533" s="436"/>
      <c r="G533" s="436"/>
      <c r="H533" s="436"/>
      <c r="I533" s="436"/>
      <c r="J533" s="436"/>
      <c r="K533" s="436"/>
      <c r="L533" s="436"/>
      <c r="M533" s="436"/>
      <c r="N533" s="436"/>
      <c r="O533" s="436"/>
      <c r="P533" s="436"/>
      <c r="Q533" s="436"/>
      <c r="R533" s="436"/>
      <c r="S533" s="436"/>
      <c r="T533" s="436"/>
      <c r="U533" s="436"/>
      <c r="V533" s="436"/>
      <c r="W533" s="436"/>
      <c r="X533" s="436"/>
      <c r="Y533" s="436"/>
      <c r="Z533" s="436"/>
      <c r="AA533" s="436"/>
      <c r="AB533" s="436"/>
      <c r="AC533" s="436"/>
      <c r="AD533" s="436"/>
      <c r="AE533" s="436"/>
    </row>
    <row r="534" ht="15.75" customHeight="1">
      <c r="A534" s="437"/>
      <c r="B534" s="438"/>
      <c r="C534" s="437"/>
      <c r="D534" s="437"/>
      <c r="E534" s="436"/>
      <c r="F534" s="436"/>
      <c r="G534" s="436"/>
      <c r="H534" s="436"/>
      <c r="I534" s="436"/>
      <c r="J534" s="436"/>
      <c r="K534" s="436"/>
      <c r="L534" s="436"/>
      <c r="M534" s="436"/>
      <c r="N534" s="436"/>
      <c r="O534" s="436"/>
      <c r="P534" s="436"/>
      <c r="Q534" s="436"/>
      <c r="R534" s="436"/>
      <c r="S534" s="436"/>
      <c r="T534" s="436"/>
      <c r="U534" s="436"/>
      <c r="V534" s="436"/>
      <c r="W534" s="436"/>
      <c r="X534" s="436"/>
      <c r="Y534" s="436"/>
      <c r="Z534" s="436"/>
      <c r="AA534" s="436"/>
      <c r="AB534" s="436"/>
      <c r="AC534" s="436"/>
      <c r="AD534" s="436"/>
      <c r="AE534" s="436"/>
    </row>
    <row r="535" ht="15.75" customHeight="1">
      <c r="A535" s="437"/>
      <c r="B535" s="438"/>
      <c r="C535" s="437"/>
      <c r="D535" s="437"/>
      <c r="E535" s="436"/>
      <c r="F535" s="436"/>
      <c r="G535" s="436"/>
      <c r="H535" s="436"/>
      <c r="I535" s="436"/>
      <c r="J535" s="436"/>
      <c r="K535" s="436"/>
      <c r="L535" s="436"/>
      <c r="M535" s="436"/>
      <c r="N535" s="436"/>
      <c r="O535" s="436"/>
      <c r="P535" s="436"/>
      <c r="Q535" s="436"/>
      <c r="R535" s="436"/>
      <c r="S535" s="436"/>
      <c r="T535" s="436"/>
      <c r="U535" s="436"/>
      <c r="V535" s="436"/>
      <c r="W535" s="436"/>
      <c r="X535" s="436"/>
      <c r="Y535" s="436"/>
      <c r="Z535" s="436"/>
      <c r="AA535" s="436"/>
      <c r="AB535" s="436"/>
      <c r="AC535" s="436"/>
      <c r="AD535" s="436"/>
      <c r="AE535" s="436"/>
    </row>
    <row r="536" ht="15.75" customHeight="1">
      <c r="A536" s="437"/>
      <c r="B536" s="438"/>
      <c r="C536" s="437"/>
      <c r="D536" s="437"/>
      <c r="E536" s="436"/>
      <c r="F536" s="436"/>
      <c r="G536" s="436"/>
      <c r="H536" s="436"/>
      <c r="I536" s="436"/>
      <c r="J536" s="436"/>
      <c r="K536" s="436"/>
      <c r="L536" s="436"/>
      <c r="M536" s="436"/>
      <c r="N536" s="436"/>
      <c r="O536" s="436"/>
      <c r="P536" s="436"/>
      <c r="Q536" s="436"/>
      <c r="R536" s="436"/>
      <c r="S536" s="436"/>
      <c r="T536" s="436"/>
      <c r="U536" s="436"/>
      <c r="V536" s="436"/>
      <c r="W536" s="436"/>
      <c r="X536" s="436"/>
      <c r="Y536" s="436"/>
      <c r="Z536" s="436"/>
      <c r="AA536" s="436"/>
      <c r="AB536" s="436"/>
      <c r="AC536" s="436"/>
      <c r="AD536" s="436"/>
      <c r="AE536" s="436"/>
    </row>
    <row r="537" ht="15.75" customHeight="1">
      <c r="A537" s="437"/>
      <c r="B537" s="438"/>
      <c r="C537" s="437"/>
      <c r="D537" s="437"/>
      <c r="E537" s="436"/>
      <c r="F537" s="436"/>
      <c r="G537" s="436"/>
      <c r="H537" s="436"/>
      <c r="I537" s="436"/>
      <c r="J537" s="436"/>
      <c r="K537" s="436"/>
      <c r="L537" s="436"/>
      <c r="M537" s="436"/>
      <c r="N537" s="436"/>
      <c r="O537" s="436"/>
      <c r="P537" s="436"/>
      <c r="Q537" s="436"/>
      <c r="R537" s="436"/>
      <c r="S537" s="436"/>
      <c r="T537" s="436"/>
      <c r="U537" s="436"/>
      <c r="V537" s="436"/>
      <c r="W537" s="436"/>
      <c r="X537" s="436"/>
      <c r="Y537" s="436"/>
      <c r="Z537" s="436"/>
      <c r="AA537" s="436"/>
      <c r="AB537" s="436"/>
      <c r="AC537" s="436"/>
      <c r="AD537" s="436"/>
      <c r="AE537" s="436"/>
    </row>
    <row r="538" ht="15.75" customHeight="1">
      <c r="A538" s="437"/>
      <c r="B538" s="438"/>
      <c r="C538" s="437"/>
      <c r="D538" s="437"/>
      <c r="E538" s="436"/>
      <c r="F538" s="436"/>
      <c r="G538" s="436"/>
      <c r="H538" s="436"/>
      <c r="I538" s="436"/>
      <c r="J538" s="436"/>
      <c r="K538" s="436"/>
      <c r="L538" s="436"/>
      <c r="M538" s="436"/>
      <c r="N538" s="436"/>
      <c r="O538" s="436"/>
      <c r="P538" s="436"/>
      <c r="Q538" s="436"/>
      <c r="R538" s="436"/>
      <c r="S538" s="436"/>
      <c r="T538" s="436"/>
      <c r="U538" s="436"/>
      <c r="V538" s="436"/>
      <c r="W538" s="436"/>
      <c r="X538" s="436"/>
      <c r="Y538" s="436"/>
      <c r="Z538" s="436"/>
      <c r="AA538" s="436"/>
      <c r="AB538" s="436"/>
      <c r="AC538" s="436"/>
      <c r="AD538" s="436"/>
      <c r="AE538" s="436"/>
    </row>
    <row r="539" ht="15.75" customHeight="1">
      <c r="A539" s="437"/>
      <c r="B539" s="438"/>
      <c r="C539" s="437"/>
      <c r="D539" s="437"/>
      <c r="E539" s="436"/>
      <c r="F539" s="436"/>
      <c r="G539" s="436"/>
      <c r="H539" s="436"/>
      <c r="I539" s="436"/>
      <c r="J539" s="436"/>
      <c r="K539" s="436"/>
      <c r="L539" s="436"/>
      <c r="M539" s="436"/>
      <c r="N539" s="436"/>
      <c r="O539" s="436"/>
      <c r="P539" s="436"/>
      <c r="Q539" s="436"/>
      <c r="R539" s="436"/>
      <c r="S539" s="436"/>
      <c r="T539" s="436"/>
      <c r="U539" s="436"/>
      <c r="V539" s="436"/>
      <c r="W539" s="436"/>
      <c r="X539" s="436"/>
      <c r="Y539" s="436"/>
      <c r="Z539" s="436"/>
      <c r="AA539" s="436"/>
      <c r="AB539" s="436"/>
      <c r="AC539" s="436"/>
      <c r="AD539" s="436"/>
      <c r="AE539" s="436"/>
    </row>
    <row r="540" ht="15.75" customHeight="1">
      <c r="A540" s="437"/>
      <c r="B540" s="438"/>
      <c r="C540" s="437"/>
      <c r="D540" s="437"/>
      <c r="E540" s="436"/>
      <c r="F540" s="436"/>
      <c r="G540" s="436"/>
      <c r="H540" s="436"/>
      <c r="I540" s="436"/>
      <c r="J540" s="436"/>
      <c r="K540" s="436"/>
      <c r="L540" s="436"/>
      <c r="M540" s="436"/>
      <c r="N540" s="436"/>
      <c r="O540" s="436"/>
      <c r="P540" s="436"/>
      <c r="Q540" s="436"/>
      <c r="R540" s="436"/>
      <c r="S540" s="436"/>
      <c r="T540" s="436"/>
      <c r="U540" s="436"/>
      <c r="V540" s="436"/>
      <c r="W540" s="436"/>
      <c r="X540" s="436"/>
      <c r="Y540" s="436"/>
      <c r="Z540" s="436"/>
      <c r="AA540" s="436"/>
      <c r="AB540" s="436"/>
      <c r="AC540" s="436"/>
      <c r="AD540" s="436"/>
      <c r="AE540" s="436"/>
    </row>
    <row r="541" ht="15.75" customHeight="1">
      <c r="A541" s="437"/>
      <c r="B541" s="438"/>
      <c r="C541" s="437"/>
      <c r="D541" s="437"/>
      <c r="E541" s="436"/>
      <c r="F541" s="436"/>
      <c r="G541" s="436"/>
      <c r="H541" s="436"/>
      <c r="I541" s="436"/>
      <c r="J541" s="436"/>
      <c r="K541" s="436"/>
      <c r="L541" s="436"/>
      <c r="M541" s="436"/>
      <c r="N541" s="436"/>
      <c r="O541" s="436"/>
      <c r="P541" s="436"/>
      <c r="Q541" s="436"/>
      <c r="R541" s="436"/>
      <c r="S541" s="436"/>
      <c r="T541" s="436"/>
      <c r="U541" s="436"/>
      <c r="V541" s="436"/>
      <c r="W541" s="436"/>
      <c r="X541" s="436"/>
      <c r="Y541" s="436"/>
      <c r="Z541" s="436"/>
      <c r="AA541" s="436"/>
      <c r="AB541" s="436"/>
      <c r="AC541" s="436"/>
      <c r="AD541" s="436"/>
      <c r="AE541" s="436"/>
    </row>
    <row r="542" ht="15.75" customHeight="1">
      <c r="A542" s="437"/>
      <c r="B542" s="438"/>
      <c r="C542" s="437"/>
      <c r="D542" s="437"/>
      <c r="E542" s="436"/>
      <c r="F542" s="436"/>
      <c r="G542" s="436"/>
      <c r="H542" s="436"/>
      <c r="I542" s="436"/>
      <c r="J542" s="436"/>
      <c r="K542" s="436"/>
      <c r="L542" s="436"/>
      <c r="M542" s="436"/>
      <c r="N542" s="436"/>
      <c r="O542" s="436"/>
      <c r="P542" s="436"/>
      <c r="Q542" s="436"/>
      <c r="R542" s="436"/>
      <c r="S542" s="436"/>
      <c r="T542" s="436"/>
      <c r="U542" s="436"/>
      <c r="V542" s="436"/>
      <c r="W542" s="436"/>
      <c r="X542" s="436"/>
      <c r="Y542" s="436"/>
      <c r="Z542" s="436"/>
      <c r="AA542" s="436"/>
      <c r="AB542" s="436"/>
      <c r="AC542" s="436"/>
      <c r="AD542" s="436"/>
      <c r="AE542" s="436"/>
    </row>
    <row r="543" ht="15.75" customHeight="1">
      <c r="A543" s="437"/>
      <c r="B543" s="438"/>
      <c r="C543" s="437"/>
      <c r="D543" s="437"/>
      <c r="E543" s="436"/>
      <c r="F543" s="436"/>
      <c r="G543" s="436"/>
      <c r="H543" s="436"/>
      <c r="I543" s="436"/>
      <c r="J543" s="436"/>
      <c r="K543" s="436"/>
      <c r="L543" s="436"/>
      <c r="M543" s="436"/>
      <c r="N543" s="436"/>
      <c r="O543" s="436"/>
      <c r="P543" s="436"/>
      <c r="Q543" s="436"/>
      <c r="R543" s="436"/>
      <c r="S543" s="436"/>
      <c r="T543" s="436"/>
      <c r="U543" s="436"/>
      <c r="V543" s="436"/>
      <c r="W543" s="436"/>
      <c r="X543" s="436"/>
      <c r="Y543" s="436"/>
      <c r="Z543" s="436"/>
      <c r="AA543" s="436"/>
      <c r="AB543" s="436"/>
      <c r="AC543" s="436"/>
      <c r="AD543" s="436"/>
      <c r="AE543" s="436"/>
    </row>
    <row r="544" ht="15.75" customHeight="1">
      <c r="A544" s="437"/>
      <c r="B544" s="438"/>
      <c r="C544" s="437"/>
      <c r="D544" s="437"/>
      <c r="E544" s="436"/>
      <c r="F544" s="436"/>
      <c r="G544" s="436"/>
      <c r="H544" s="436"/>
      <c r="I544" s="436"/>
      <c r="J544" s="436"/>
      <c r="K544" s="436"/>
      <c r="L544" s="436"/>
      <c r="M544" s="436"/>
      <c r="N544" s="436"/>
      <c r="O544" s="436"/>
      <c r="P544" s="436"/>
      <c r="Q544" s="436"/>
      <c r="R544" s="436"/>
      <c r="S544" s="436"/>
      <c r="T544" s="436"/>
      <c r="U544" s="436"/>
      <c r="V544" s="436"/>
      <c r="W544" s="436"/>
      <c r="X544" s="436"/>
      <c r="Y544" s="436"/>
      <c r="Z544" s="436"/>
      <c r="AA544" s="436"/>
      <c r="AB544" s="436"/>
      <c r="AC544" s="436"/>
      <c r="AD544" s="436"/>
      <c r="AE544" s="436"/>
    </row>
    <row r="545" ht="15.75" customHeight="1">
      <c r="A545" s="437"/>
      <c r="B545" s="438"/>
      <c r="C545" s="437"/>
      <c r="D545" s="437"/>
      <c r="E545" s="436"/>
      <c r="F545" s="436"/>
      <c r="G545" s="436"/>
      <c r="H545" s="436"/>
      <c r="I545" s="436"/>
      <c r="J545" s="436"/>
      <c r="K545" s="436"/>
      <c r="L545" s="436"/>
      <c r="M545" s="436"/>
      <c r="N545" s="436"/>
      <c r="O545" s="436"/>
      <c r="P545" s="436"/>
      <c r="Q545" s="436"/>
      <c r="R545" s="436"/>
      <c r="S545" s="436"/>
      <c r="T545" s="436"/>
      <c r="U545" s="436"/>
      <c r="V545" s="436"/>
      <c r="W545" s="436"/>
      <c r="X545" s="436"/>
      <c r="Y545" s="436"/>
      <c r="Z545" s="436"/>
      <c r="AA545" s="436"/>
      <c r="AB545" s="436"/>
      <c r="AC545" s="436"/>
      <c r="AD545" s="436"/>
      <c r="AE545" s="436"/>
    </row>
    <row r="546" ht="15.75" customHeight="1">
      <c r="A546" s="437"/>
      <c r="B546" s="438"/>
      <c r="C546" s="437"/>
      <c r="D546" s="437"/>
      <c r="E546" s="436"/>
      <c r="F546" s="436"/>
      <c r="G546" s="436"/>
      <c r="H546" s="436"/>
      <c r="I546" s="436"/>
      <c r="J546" s="436"/>
      <c r="K546" s="436"/>
      <c r="L546" s="436"/>
      <c r="M546" s="436"/>
      <c r="N546" s="436"/>
      <c r="O546" s="436"/>
      <c r="P546" s="436"/>
      <c r="Q546" s="436"/>
      <c r="R546" s="436"/>
      <c r="S546" s="436"/>
      <c r="T546" s="436"/>
      <c r="U546" s="436"/>
      <c r="V546" s="436"/>
      <c r="W546" s="436"/>
      <c r="X546" s="436"/>
      <c r="Y546" s="436"/>
      <c r="Z546" s="436"/>
      <c r="AA546" s="436"/>
      <c r="AB546" s="436"/>
      <c r="AC546" s="436"/>
      <c r="AD546" s="436"/>
      <c r="AE546" s="436"/>
    </row>
    <row r="547" ht="15.75" customHeight="1">
      <c r="A547" s="437"/>
      <c r="B547" s="438"/>
      <c r="C547" s="437"/>
      <c r="D547" s="437"/>
      <c r="E547" s="436"/>
      <c r="F547" s="436"/>
      <c r="G547" s="436"/>
      <c r="H547" s="436"/>
      <c r="I547" s="436"/>
      <c r="J547" s="436"/>
      <c r="K547" s="436"/>
      <c r="L547" s="436"/>
      <c r="M547" s="436"/>
      <c r="N547" s="436"/>
      <c r="O547" s="436"/>
      <c r="P547" s="436"/>
      <c r="Q547" s="436"/>
      <c r="R547" s="436"/>
      <c r="S547" s="436"/>
      <c r="T547" s="436"/>
      <c r="U547" s="436"/>
      <c r="V547" s="436"/>
      <c r="W547" s="436"/>
      <c r="X547" s="436"/>
      <c r="Y547" s="436"/>
      <c r="Z547" s="436"/>
      <c r="AA547" s="436"/>
      <c r="AB547" s="436"/>
      <c r="AC547" s="436"/>
      <c r="AD547" s="436"/>
      <c r="AE547" s="436"/>
    </row>
    <row r="548" ht="15.75" customHeight="1">
      <c r="A548" s="437"/>
      <c r="B548" s="438"/>
      <c r="C548" s="437"/>
      <c r="D548" s="437"/>
      <c r="E548" s="436"/>
      <c r="F548" s="436"/>
      <c r="G548" s="436"/>
      <c r="H548" s="436"/>
      <c r="I548" s="436"/>
      <c r="J548" s="436"/>
      <c r="K548" s="436"/>
      <c r="L548" s="436"/>
      <c r="M548" s="436"/>
      <c r="N548" s="436"/>
      <c r="O548" s="436"/>
      <c r="P548" s="436"/>
      <c r="Q548" s="436"/>
      <c r="R548" s="436"/>
      <c r="S548" s="436"/>
      <c r="T548" s="436"/>
      <c r="U548" s="436"/>
      <c r="V548" s="436"/>
      <c r="W548" s="436"/>
      <c r="X548" s="436"/>
      <c r="Y548" s="436"/>
      <c r="Z548" s="436"/>
      <c r="AA548" s="436"/>
      <c r="AB548" s="436"/>
      <c r="AC548" s="436"/>
      <c r="AD548" s="436"/>
      <c r="AE548" s="436"/>
    </row>
    <row r="549" ht="15.75" customHeight="1">
      <c r="A549" s="437"/>
      <c r="B549" s="438"/>
      <c r="C549" s="437"/>
      <c r="D549" s="437"/>
      <c r="E549" s="436"/>
      <c r="F549" s="436"/>
      <c r="G549" s="436"/>
      <c r="H549" s="436"/>
      <c r="I549" s="436"/>
      <c r="J549" s="436"/>
      <c r="K549" s="436"/>
      <c r="L549" s="436"/>
      <c r="M549" s="436"/>
      <c r="N549" s="436"/>
      <c r="O549" s="436"/>
      <c r="P549" s="436"/>
      <c r="Q549" s="436"/>
      <c r="R549" s="436"/>
      <c r="S549" s="436"/>
      <c r="T549" s="436"/>
      <c r="U549" s="436"/>
      <c r="V549" s="436"/>
      <c r="W549" s="436"/>
      <c r="X549" s="436"/>
      <c r="Y549" s="436"/>
      <c r="Z549" s="436"/>
      <c r="AA549" s="436"/>
      <c r="AB549" s="436"/>
      <c r="AC549" s="436"/>
      <c r="AD549" s="436"/>
      <c r="AE549" s="436"/>
    </row>
    <row r="550" ht="15.75" customHeight="1">
      <c r="A550" s="437"/>
      <c r="B550" s="438"/>
      <c r="C550" s="437"/>
      <c r="D550" s="437"/>
      <c r="E550" s="436"/>
      <c r="F550" s="436"/>
      <c r="G550" s="436"/>
      <c r="H550" s="436"/>
      <c r="I550" s="436"/>
      <c r="J550" s="436"/>
      <c r="K550" s="436"/>
      <c r="L550" s="436"/>
      <c r="M550" s="436"/>
      <c r="N550" s="436"/>
      <c r="O550" s="436"/>
      <c r="P550" s="436"/>
      <c r="Q550" s="436"/>
      <c r="R550" s="436"/>
      <c r="S550" s="436"/>
      <c r="T550" s="436"/>
      <c r="U550" s="436"/>
      <c r="V550" s="436"/>
      <c r="W550" s="436"/>
      <c r="X550" s="436"/>
      <c r="Y550" s="436"/>
      <c r="Z550" s="436"/>
      <c r="AA550" s="436"/>
      <c r="AB550" s="436"/>
      <c r="AC550" s="436"/>
      <c r="AD550" s="436"/>
      <c r="AE550" s="436"/>
    </row>
    <row r="551" ht="15.75" customHeight="1">
      <c r="A551" s="437"/>
      <c r="B551" s="438"/>
      <c r="C551" s="437"/>
      <c r="D551" s="437"/>
      <c r="E551" s="436"/>
      <c r="F551" s="436"/>
      <c r="G551" s="436"/>
      <c r="H551" s="436"/>
      <c r="I551" s="436"/>
      <c r="J551" s="436"/>
      <c r="K551" s="436"/>
      <c r="L551" s="436"/>
      <c r="M551" s="436"/>
      <c r="N551" s="436"/>
      <c r="O551" s="436"/>
      <c r="P551" s="436"/>
      <c r="Q551" s="436"/>
      <c r="R551" s="436"/>
      <c r="S551" s="436"/>
      <c r="T551" s="436"/>
      <c r="U551" s="436"/>
      <c r="V551" s="436"/>
      <c r="W551" s="436"/>
      <c r="X551" s="436"/>
      <c r="Y551" s="436"/>
      <c r="Z551" s="436"/>
      <c r="AA551" s="436"/>
      <c r="AB551" s="436"/>
      <c r="AC551" s="436"/>
      <c r="AD551" s="436"/>
      <c r="AE551" s="436"/>
    </row>
    <row r="552" ht="15.75" customHeight="1">
      <c r="A552" s="437"/>
      <c r="B552" s="438"/>
      <c r="C552" s="437"/>
      <c r="D552" s="437"/>
      <c r="E552" s="436"/>
      <c r="F552" s="436"/>
      <c r="G552" s="436"/>
      <c r="H552" s="436"/>
      <c r="I552" s="436"/>
      <c r="J552" s="436"/>
      <c r="K552" s="436"/>
      <c r="L552" s="436"/>
      <c r="M552" s="436"/>
      <c r="N552" s="436"/>
      <c r="O552" s="436"/>
      <c r="P552" s="436"/>
      <c r="Q552" s="436"/>
      <c r="R552" s="436"/>
      <c r="S552" s="436"/>
      <c r="T552" s="436"/>
      <c r="U552" s="436"/>
      <c r="V552" s="436"/>
      <c r="W552" s="436"/>
      <c r="X552" s="436"/>
      <c r="Y552" s="436"/>
      <c r="Z552" s="436"/>
      <c r="AA552" s="436"/>
      <c r="AB552" s="436"/>
      <c r="AC552" s="436"/>
      <c r="AD552" s="436"/>
      <c r="AE552" s="436"/>
    </row>
    <row r="553" ht="15.75" customHeight="1">
      <c r="A553" s="437"/>
      <c r="B553" s="438"/>
      <c r="C553" s="437"/>
      <c r="D553" s="437"/>
      <c r="E553" s="436"/>
      <c r="F553" s="436"/>
      <c r="G553" s="436"/>
      <c r="H553" s="436"/>
      <c r="I553" s="436"/>
      <c r="J553" s="436"/>
      <c r="K553" s="436"/>
      <c r="L553" s="436"/>
      <c r="M553" s="436"/>
      <c r="N553" s="436"/>
      <c r="O553" s="436"/>
      <c r="P553" s="436"/>
      <c r="Q553" s="436"/>
      <c r="R553" s="436"/>
      <c r="S553" s="436"/>
      <c r="T553" s="436"/>
      <c r="U553" s="436"/>
      <c r="V553" s="436"/>
      <c r="W553" s="436"/>
      <c r="X553" s="436"/>
      <c r="Y553" s="436"/>
      <c r="Z553" s="436"/>
      <c r="AA553" s="436"/>
      <c r="AB553" s="436"/>
      <c r="AC553" s="436"/>
      <c r="AD553" s="436"/>
      <c r="AE553" s="436"/>
    </row>
    <row r="554" ht="15.75" customHeight="1">
      <c r="A554" s="437"/>
      <c r="B554" s="438"/>
      <c r="C554" s="437"/>
      <c r="D554" s="437"/>
      <c r="E554" s="436"/>
      <c r="F554" s="436"/>
      <c r="G554" s="436"/>
      <c r="H554" s="436"/>
      <c r="I554" s="436"/>
      <c r="J554" s="436"/>
      <c r="K554" s="436"/>
      <c r="L554" s="436"/>
      <c r="M554" s="436"/>
      <c r="N554" s="436"/>
      <c r="O554" s="436"/>
      <c r="P554" s="436"/>
      <c r="Q554" s="436"/>
      <c r="R554" s="436"/>
      <c r="S554" s="436"/>
      <c r="T554" s="436"/>
      <c r="U554" s="436"/>
      <c r="V554" s="436"/>
      <c r="W554" s="436"/>
      <c r="X554" s="436"/>
      <c r="Y554" s="436"/>
      <c r="Z554" s="436"/>
      <c r="AA554" s="436"/>
      <c r="AB554" s="436"/>
      <c r="AC554" s="436"/>
      <c r="AD554" s="436"/>
      <c r="AE554" s="436"/>
    </row>
    <row r="555" ht="15.75" customHeight="1">
      <c r="A555" s="437"/>
      <c r="B555" s="438"/>
      <c r="C555" s="437"/>
      <c r="D555" s="437"/>
      <c r="E555" s="436"/>
      <c r="F555" s="436"/>
      <c r="G555" s="436"/>
      <c r="H555" s="436"/>
      <c r="I555" s="436"/>
      <c r="J555" s="436"/>
      <c r="K555" s="436"/>
      <c r="L555" s="436"/>
      <c r="M555" s="436"/>
      <c r="N555" s="436"/>
      <c r="O555" s="436"/>
      <c r="P555" s="436"/>
      <c r="Q555" s="436"/>
      <c r="R555" s="436"/>
      <c r="S555" s="436"/>
      <c r="T555" s="436"/>
      <c r="U555" s="436"/>
      <c r="V555" s="436"/>
      <c r="W555" s="436"/>
      <c r="X555" s="436"/>
      <c r="Y555" s="436"/>
      <c r="Z555" s="436"/>
      <c r="AA555" s="436"/>
      <c r="AB555" s="436"/>
      <c r="AC555" s="436"/>
      <c r="AD555" s="436"/>
      <c r="AE555" s="436"/>
    </row>
    <row r="556" ht="15.75" customHeight="1">
      <c r="A556" s="437"/>
      <c r="B556" s="438"/>
      <c r="C556" s="437"/>
      <c r="D556" s="437"/>
      <c r="E556" s="436"/>
      <c r="F556" s="436"/>
      <c r="G556" s="436"/>
      <c r="H556" s="436"/>
      <c r="I556" s="436"/>
      <c r="J556" s="436"/>
      <c r="K556" s="436"/>
      <c r="L556" s="436"/>
      <c r="M556" s="436"/>
      <c r="N556" s="436"/>
      <c r="O556" s="436"/>
      <c r="P556" s="436"/>
      <c r="Q556" s="436"/>
      <c r="R556" s="436"/>
      <c r="S556" s="436"/>
      <c r="T556" s="436"/>
      <c r="U556" s="436"/>
      <c r="V556" s="436"/>
      <c r="W556" s="436"/>
      <c r="X556" s="436"/>
      <c r="Y556" s="436"/>
      <c r="Z556" s="436"/>
      <c r="AA556" s="436"/>
      <c r="AB556" s="436"/>
      <c r="AC556" s="436"/>
      <c r="AD556" s="436"/>
      <c r="AE556" s="436"/>
    </row>
    <row r="557" ht="15.75" customHeight="1">
      <c r="A557" s="437"/>
      <c r="B557" s="438"/>
      <c r="C557" s="437"/>
      <c r="D557" s="437"/>
      <c r="E557" s="436"/>
      <c r="F557" s="436"/>
      <c r="G557" s="436"/>
      <c r="H557" s="436"/>
      <c r="I557" s="436"/>
      <c r="J557" s="436"/>
      <c r="K557" s="436"/>
      <c r="L557" s="436"/>
      <c r="M557" s="436"/>
      <c r="N557" s="436"/>
      <c r="O557" s="436"/>
      <c r="P557" s="436"/>
      <c r="Q557" s="436"/>
      <c r="R557" s="436"/>
      <c r="S557" s="436"/>
      <c r="T557" s="436"/>
      <c r="U557" s="436"/>
      <c r="V557" s="436"/>
      <c r="W557" s="436"/>
      <c r="X557" s="436"/>
      <c r="Y557" s="436"/>
      <c r="Z557" s="436"/>
      <c r="AA557" s="436"/>
      <c r="AB557" s="436"/>
      <c r="AC557" s="436"/>
      <c r="AD557" s="436"/>
      <c r="AE557" s="436"/>
    </row>
    <row r="558" ht="15.75" customHeight="1">
      <c r="A558" s="437"/>
      <c r="B558" s="438"/>
      <c r="C558" s="437"/>
      <c r="D558" s="437"/>
      <c r="E558" s="436"/>
      <c r="F558" s="436"/>
      <c r="G558" s="436"/>
      <c r="H558" s="436"/>
      <c r="I558" s="436"/>
      <c r="J558" s="436"/>
      <c r="K558" s="436"/>
      <c r="L558" s="436"/>
      <c r="M558" s="436"/>
      <c r="N558" s="436"/>
      <c r="O558" s="436"/>
      <c r="P558" s="436"/>
      <c r="Q558" s="436"/>
      <c r="R558" s="436"/>
      <c r="S558" s="436"/>
      <c r="T558" s="436"/>
      <c r="U558" s="436"/>
      <c r="V558" s="436"/>
      <c r="W558" s="436"/>
      <c r="X558" s="436"/>
      <c r="Y558" s="436"/>
      <c r="Z558" s="436"/>
      <c r="AA558" s="436"/>
      <c r="AB558" s="436"/>
      <c r="AC558" s="436"/>
      <c r="AD558" s="436"/>
      <c r="AE558" s="436"/>
    </row>
    <row r="559" ht="15.75" customHeight="1">
      <c r="A559" s="437"/>
      <c r="B559" s="438"/>
      <c r="C559" s="437"/>
      <c r="D559" s="437"/>
      <c r="E559" s="436"/>
      <c r="F559" s="436"/>
      <c r="G559" s="436"/>
      <c r="H559" s="436"/>
      <c r="I559" s="436"/>
      <c r="J559" s="436"/>
      <c r="K559" s="436"/>
      <c r="L559" s="436"/>
      <c r="M559" s="436"/>
      <c r="N559" s="436"/>
      <c r="O559" s="436"/>
      <c r="P559" s="436"/>
      <c r="Q559" s="436"/>
      <c r="R559" s="436"/>
      <c r="S559" s="436"/>
      <c r="T559" s="436"/>
      <c r="U559" s="436"/>
      <c r="V559" s="436"/>
      <c r="W559" s="436"/>
      <c r="X559" s="436"/>
      <c r="Y559" s="436"/>
      <c r="Z559" s="436"/>
      <c r="AA559" s="436"/>
      <c r="AB559" s="436"/>
      <c r="AC559" s="436"/>
      <c r="AD559" s="436"/>
      <c r="AE559" s="436"/>
    </row>
    <row r="560" ht="15.75" customHeight="1">
      <c r="A560" s="437"/>
      <c r="B560" s="438"/>
      <c r="C560" s="437"/>
      <c r="D560" s="437"/>
      <c r="E560" s="436"/>
      <c r="F560" s="436"/>
      <c r="G560" s="436"/>
      <c r="H560" s="436"/>
      <c r="I560" s="436"/>
      <c r="J560" s="436"/>
      <c r="K560" s="436"/>
      <c r="L560" s="436"/>
      <c r="M560" s="436"/>
      <c r="N560" s="436"/>
      <c r="O560" s="436"/>
      <c r="P560" s="436"/>
      <c r="Q560" s="436"/>
      <c r="R560" s="436"/>
      <c r="S560" s="436"/>
      <c r="T560" s="436"/>
      <c r="U560" s="436"/>
      <c r="V560" s="436"/>
      <c r="W560" s="436"/>
      <c r="X560" s="436"/>
      <c r="Y560" s="436"/>
      <c r="Z560" s="436"/>
      <c r="AA560" s="436"/>
      <c r="AB560" s="436"/>
      <c r="AC560" s="436"/>
      <c r="AD560" s="436"/>
      <c r="AE560" s="436"/>
    </row>
    <row r="561" ht="15.75" customHeight="1">
      <c r="A561" s="437"/>
      <c r="B561" s="438"/>
      <c r="C561" s="437"/>
      <c r="D561" s="437"/>
      <c r="E561" s="436"/>
      <c r="F561" s="436"/>
      <c r="G561" s="436"/>
      <c r="H561" s="436"/>
      <c r="I561" s="436"/>
      <c r="J561" s="436"/>
      <c r="K561" s="436"/>
      <c r="L561" s="436"/>
      <c r="M561" s="436"/>
      <c r="N561" s="436"/>
      <c r="O561" s="436"/>
      <c r="P561" s="436"/>
      <c r="Q561" s="436"/>
      <c r="R561" s="436"/>
      <c r="S561" s="436"/>
      <c r="T561" s="436"/>
      <c r="U561" s="436"/>
      <c r="V561" s="436"/>
      <c r="W561" s="436"/>
      <c r="X561" s="436"/>
      <c r="Y561" s="436"/>
      <c r="Z561" s="436"/>
      <c r="AA561" s="436"/>
      <c r="AB561" s="436"/>
      <c r="AC561" s="436"/>
      <c r="AD561" s="436"/>
      <c r="AE561" s="436"/>
    </row>
    <row r="562" ht="15.75" customHeight="1">
      <c r="A562" s="437"/>
      <c r="B562" s="438"/>
      <c r="C562" s="437"/>
      <c r="D562" s="437"/>
      <c r="E562" s="436"/>
      <c r="F562" s="436"/>
      <c r="G562" s="436"/>
      <c r="H562" s="436"/>
      <c r="I562" s="436"/>
      <c r="J562" s="436"/>
      <c r="K562" s="436"/>
      <c r="L562" s="436"/>
      <c r="M562" s="436"/>
      <c r="N562" s="436"/>
      <c r="O562" s="436"/>
      <c r="P562" s="436"/>
      <c r="Q562" s="436"/>
      <c r="R562" s="436"/>
      <c r="S562" s="436"/>
      <c r="T562" s="436"/>
      <c r="U562" s="436"/>
      <c r="V562" s="436"/>
      <c r="W562" s="436"/>
      <c r="X562" s="436"/>
      <c r="Y562" s="436"/>
      <c r="Z562" s="436"/>
      <c r="AA562" s="436"/>
      <c r="AB562" s="436"/>
      <c r="AC562" s="436"/>
      <c r="AD562" s="436"/>
      <c r="AE562" s="436"/>
    </row>
    <row r="563" ht="15.75" customHeight="1">
      <c r="A563" s="437"/>
      <c r="B563" s="438"/>
      <c r="C563" s="437"/>
      <c r="D563" s="437"/>
      <c r="E563" s="436"/>
      <c r="F563" s="436"/>
      <c r="G563" s="436"/>
      <c r="H563" s="436"/>
      <c r="I563" s="436"/>
      <c r="J563" s="436"/>
      <c r="K563" s="436"/>
      <c r="L563" s="436"/>
      <c r="M563" s="436"/>
      <c r="N563" s="436"/>
      <c r="O563" s="436"/>
      <c r="P563" s="436"/>
      <c r="Q563" s="436"/>
      <c r="R563" s="436"/>
      <c r="S563" s="436"/>
      <c r="T563" s="436"/>
      <c r="U563" s="436"/>
      <c r="V563" s="436"/>
      <c r="W563" s="436"/>
      <c r="X563" s="436"/>
      <c r="Y563" s="436"/>
      <c r="Z563" s="436"/>
      <c r="AA563" s="436"/>
      <c r="AB563" s="436"/>
      <c r="AC563" s="436"/>
      <c r="AD563" s="436"/>
      <c r="AE563" s="436"/>
    </row>
    <row r="564" ht="15.75" customHeight="1">
      <c r="A564" s="437"/>
      <c r="B564" s="438"/>
      <c r="C564" s="437"/>
      <c r="D564" s="437"/>
      <c r="E564" s="436"/>
      <c r="F564" s="436"/>
      <c r="G564" s="436"/>
      <c r="H564" s="436"/>
      <c r="I564" s="436"/>
      <c r="J564" s="436"/>
      <c r="K564" s="436"/>
      <c r="L564" s="436"/>
      <c r="M564" s="436"/>
      <c r="N564" s="436"/>
      <c r="O564" s="436"/>
      <c r="P564" s="436"/>
      <c r="Q564" s="436"/>
      <c r="R564" s="436"/>
      <c r="S564" s="436"/>
      <c r="T564" s="436"/>
      <c r="U564" s="436"/>
      <c r="V564" s="436"/>
      <c r="W564" s="436"/>
      <c r="X564" s="436"/>
      <c r="Y564" s="436"/>
      <c r="Z564" s="436"/>
      <c r="AA564" s="436"/>
      <c r="AB564" s="436"/>
      <c r="AC564" s="436"/>
      <c r="AD564" s="436"/>
      <c r="AE564" s="436"/>
    </row>
    <row r="565" ht="15.75" customHeight="1">
      <c r="A565" s="437"/>
      <c r="B565" s="438"/>
      <c r="C565" s="437"/>
      <c r="D565" s="437"/>
      <c r="E565" s="436"/>
      <c r="F565" s="436"/>
      <c r="G565" s="436"/>
      <c r="H565" s="436"/>
      <c r="I565" s="436"/>
      <c r="J565" s="436"/>
      <c r="K565" s="436"/>
      <c r="L565" s="436"/>
      <c r="M565" s="436"/>
      <c r="N565" s="436"/>
      <c r="O565" s="436"/>
      <c r="P565" s="436"/>
      <c r="Q565" s="436"/>
      <c r="R565" s="436"/>
      <c r="S565" s="436"/>
      <c r="T565" s="436"/>
      <c r="U565" s="436"/>
      <c r="V565" s="436"/>
      <c r="W565" s="436"/>
      <c r="X565" s="436"/>
      <c r="Y565" s="436"/>
      <c r="Z565" s="436"/>
      <c r="AA565" s="436"/>
      <c r="AB565" s="436"/>
      <c r="AC565" s="436"/>
      <c r="AD565" s="436"/>
      <c r="AE565" s="436"/>
    </row>
    <row r="566" ht="15.75" customHeight="1">
      <c r="A566" s="437"/>
      <c r="B566" s="438"/>
      <c r="C566" s="437"/>
      <c r="D566" s="437"/>
      <c r="E566" s="436"/>
      <c r="F566" s="436"/>
      <c r="G566" s="436"/>
      <c r="H566" s="436"/>
      <c r="I566" s="436"/>
      <c r="J566" s="436"/>
      <c r="K566" s="436"/>
      <c r="L566" s="436"/>
      <c r="M566" s="436"/>
      <c r="N566" s="436"/>
      <c r="O566" s="436"/>
      <c r="P566" s="436"/>
      <c r="Q566" s="436"/>
      <c r="R566" s="436"/>
      <c r="S566" s="436"/>
      <c r="T566" s="436"/>
      <c r="U566" s="436"/>
      <c r="V566" s="436"/>
      <c r="W566" s="436"/>
      <c r="X566" s="436"/>
      <c r="Y566" s="436"/>
      <c r="Z566" s="436"/>
      <c r="AA566" s="436"/>
      <c r="AB566" s="436"/>
      <c r="AC566" s="436"/>
      <c r="AD566" s="436"/>
      <c r="AE566" s="436"/>
    </row>
    <row r="567" ht="15.75" customHeight="1">
      <c r="A567" s="437"/>
      <c r="B567" s="438"/>
      <c r="C567" s="437"/>
      <c r="D567" s="437"/>
      <c r="E567" s="436"/>
      <c r="F567" s="436"/>
      <c r="G567" s="436"/>
      <c r="H567" s="436"/>
      <c r="I567" s="436"/>
      <c r="J567" s="436"/>
      <c r="K567" s="436"/>
      <c r="L567" s="436"/>
      <c r="M567" s="436"/>
      <c r="N567" s="436"/>
      <c r="O567" s="436"/>
      <c r="P567" s="436"/>
      <c r="Q567" s="436"/>
      <c r="R567" s="436"/>
      <c r="S567" s="436"/>
      <c r="T567" s="436"/>
      <c r="U567" s="436"/>
      <c r="V567" s="436"/>
      <c r="W567" s="436"/>
      <c r="X567" s="436"/>
      <c r="Y567" s="436"/>
      <c r="Z567" s="436"/>
      <c r="AA567" s="436"/>
      <c r="AB567" s="436"/>
      <c r="AC567" s="436"/>
      <c r="AD567" s="436"/>
      <c r="AE567" s="436"/>
    </row>
    <row r="568" ht="15.75" customHeight="1">
      <c r="A568" s="437"/>
      <c r="B568" s="438"/>
      <c r="C568" s="437"/>
      <c r="D568" s="437"/>
      <c r="E568" s="436"/>
      <c r="F568" s="436"/>
      <c r="G568" s="436"/>
      <c r="H568" s="436"/>
      <c r="I568" s="436"/>
      <c r="J568" s="436"/>
      <c r="K568" s="436"/>
      <c r="L568" s="436"/>
      <c r="M568" s="436"/>
      <c r="N568" s="436"/>
      <c r="O568" s="436"/>
      <c r="P568" s="436"/>
      <c r="Q568" s="436"/>
      <c r="R568" s="436"/>
      <c r="S568" s="436"/>
      <c r="T568" s="436"/>
      <c r="U568" s="436"/>
      <c r="V568" s="436"/>
      <c r="W568" s="436"/>
      <c r="X568" s="436"/>
      <c r="Y568" s="436"/>
      <c r="Z568" s="436"/>
      <c r="AA568" s="436"/>
      <c r="AB568" s="436"/>
      <c r="AC568" s="436"/>
      <c r="AD568" s="436"/>
      <c r="AE568" s="436"/>
    </row>
    <row r="569" ht="15.75" customHeight="1">
      <c r="A569" s="437"/>
      <c r="B569" s="438"/>
      <c r="C569" s="437"/>
      <c r="D569" s="437"/>
      <c r="E569" s="436"/>
      <c r="F569" s="436"/>
      <c r="G569" s="436"/>
      <c r="H569" s="436"/>
      <c r="I569" s="436"/>
      <c r="J569" s="436"/>
      <c r="K569" s="436"/>
      <c r="L569" s="436"/>
      <c r="M569" s="436"/>
      <c r="N569" s="436"/>
      <c r="O569" s="436"/>
      <c r="P569" s="436"/>
      <c r="Q569" s="436"/>
      <c r="R569" s="436"/>
      <c r="S569" s="436"/>
      <c r="T569" s="436"/>
      <c r="U569" s="436"/>
      <c r="V569" s="436"/>
      <c r="W569" s="436"/>
      <c r="X569" s="436"/>
      <c r="Y569" s="436"/>
      <c r="Z569" s="436"/>
      <c r="AA569" s="436"/>
      <c r="AB569" s="436"/>
      <c r="AC569" s="436"/>
      <c r="AD569" s="436"/>
      <c r="AE569" s="436"/>
    </row>
    <row r="570" ht="15.75" customHeight="1">
      <c r="A570" s="437"/>
      <c r="B570" s="438"/>
      <c r="C570" s="437"/>
      <c r="D570" s="437"/>
      <c r="E570" s="436"/>
      <c r="F570" s="436"/>
      <c r="G570" s="436"/>
      <c r="H570" s="436"/>
      <c r="I570" s="436"/>
      <c r="J570" s="436"/>
      <c r="K570" s="436"/>
      <c r="L570" s="436"/>
      <c r="M570" s="436"/>
      <c r="N570" s="436"/>
      <c r="O570" s="436"/>
      <c r="P570" s="436"/>
      <c r="Q570" s="436"/>
      <c r="R570" s="436"/>
      <c r="S570" s="436"/>
      <c r="T570" s="436"/>
      <c r="U570" s="436"/>
      <c r="V570" s="436"/>
      <c r="W570" s="436"/>
      <c r="X570" s="436"/>
      <c r="Y570" s="436"/>
      <c r="Z570" s="436"/>
      <c r="AA570" s="436"/>
      <c r="AB570" s="436"/>
      <c r="AC570" s="436"/>
      <c r="AD570" s="436"/>
      <c r="AE570" s="436"/>
    </row>
    <row r="571" ht="15.75" customHeight="1">
      <c r="A571" s="437"/>
      <c r="B571" s="438"/>
      <c r="C571" s="437"/>
      <c r="D571" s="437"/>
      <c r="E571" s="436"/>
      <c r="F571" s="436"/>
      <c r="G571" s="436"/>
      <c r="H571" s="436"/>
      <c r="I571" s="436"/>
      <c r="J571" s="436"/>
      <c r="K571" s="436"/>
      <c r="L571" s="436"/>
      <c r="M571" s="436"/>
      <c r="N571" s="436"/>
      <c r="O571" s="436"/>
      <c r="P571" s="436"/>
      <c r="Q571" s="436"/>
      <c r="R571" s="436"/>
      <c r="S571" s="436"/>
      <c r="T571" s="436"/>
      <c r="U571" s="436"/>
      <c r="V571" s="436"/>
      <c r="W571" s="436"/>
      <c r="X571" s="436"/>
      <c r="Y571" s="436"/>
      <c r="Z571" s="436"/>
      <c r="AA571" s="436"/>
      <c r="AB571" s="436"/>
      <c r="AC571" s="436"/>
      <c r="AD571" s="436"/>
      <c r="AE571" s="436"/>
    </row>
    <row r="572" ht="15.75" customHeight="1">
      <c r="A572" s="437"/>
      <c r="B572" s="438"/>
      <c r="C572" s="437"/>
      <c r="D572" s="437"/>
      <c r="E572" s="436"/>
      <c r="F572" s="436"/>
      <c r="G572" s="436"/>
      <c r="H572" s="436"/>
      <c r="I572" s="436"/>
      <c r="J572" s="436"/>
      <c r="K572" s="436"/>
      <c r="L572" s="436"/>
      <c r="M572" s="436"/>
      <c r="N572" s="436"/>
      <c r="O572" s="436"/>
      <c r="P572" s="436"/>
      <c r="Q572" s="436"/>
      <c r="R572" s="436"/>
      <c r="S572" s="436"/>
      <c r="T572" s="436"/>
      <c r="U572" s="436"/>
      <c r="V572" s="436"/>
      <c r="W572" s="436"/>
      <c r="X572" s="436"/>
      <c r="Y572" s="436"/>
      <c r="Z572" s="436"/>
      <c r="AA572" s="436"/>
      <c r="AB572" s="436"/>
      <c r="AC572" s="436"/>
      <c r="AD572" s="436"/>
      <c r="AE572" s="436"/>
    </row>
    <row r="573" ht="15.75" customHeight="1">
      <c r="A573" s="437"/>
      <c r="B573" s="438"/>
      <c r="C573" s="437"/>
      <c r="D573" s="437"/>
      <c r="E573" s="436"/>
      <c r="F573" s="436"/>
      <c r="G573" s="436"/>
      <c r="H573" s="436"/>
      <c r="I573" s="436"/>
      <c r="J573" s="436"/>
      <c r="K573" s="436"/>
      <c r="L573" s="436"/>
      <c r="M573" s="436"/>
      <c r="N573" s="436"/>
      <c r="O573" s="436"/>
      <c r="P573" s="436"/>
      <c r="Q573" s="436"/>
      <c r="R573" s="436"/>
      <c r="S573" s="436"/>
      <c r="T573" s="436"/>
      <c r="U573" s="436"/>
      <c r="V573" s="436"/>
      <c r="W573" s="436"/>
      <c r="X573" s="436"/>
      <c r="Y573" s="436"/>
      <c r="Z573" s="436"/>
      <c r="AA573" s="436"/>
      <c r="AB573" s="436"/>
      <c r="AC573" s="436"/>
      <c r="AD573" s="436"/>
      <c r="AE573" s="436"/>
    </row>
    <row r="574" ht="15.75" customHeight="1">
      <c r="A574" s="437"/>
      <c r="B574" s="438"/>
      <c r="C574" s="437"/>
      <c r="D574" s="437"/>
      <c r="E574" s="436"/>
      <c r="F574" s="436"/>
      <c r="G574" s="436"/>
      <c r="H574" s="436"/>
      <c r="I574" s="436"/>
      <c r="J574" s="436"/>
      <c r="K574" s="436"/>
      <c r="L574" s="436"/>
      <c r="M574" s="436"/>
      <c r="N574" s="436"/>
      <c r="O574" s="436"/>
      <c r="P574" s="436"/>
      <c r="Q574" s="436"/>
      <c r="R574" s="436"/>
      <c r="S574" s="436"/>
      <c r="T574" s="436"/>
      <c r="U574" s="436"/>
      <c r="V574" s="436"/>
      <c r="W574" s="436"/>
      <c r="X574" s="436"/>
      <c r="Y574" s="436"/>
      <c r="Z574" s="436"/>
      <c r="AA574" s="436"/>
      <c r="AB574" s="436"/>
      <c r="AC574" s="436"/>
      <c r="AD574" s="436"/>
      <c r="AE574" s="436"/>
    </row>
    <row r="575" ht="15.75" customHeight="1">
      <c r="A575" s="437"/>
      <c r="B575" s="438"/>
      <c r="C575" s="437"/>
      <c r="D575" s="437"/>
      <c r="E575" s="436"/>
      <c r="F575" s="436"/>
      <c r="G575" s="436"/>
      <c r="H575" s="436"/>
      <c r="I575" s="436"/>
      <c r="J575" s="436"/>
      <c r="K575" s="436"/>
      <c r="L575" s="436"/>
      <c r="M575" s="436"/>
      <c r="N575" s="436"/>
      <c r="O575" s="436"/>
      <c r="P575" s="436"/>
      <c r="Q575" s="436"/>
      <c r="R575" s="436"/>
      <c r="S575" s="436"/>
      <c r="T575" s="436"/>
      <c r="U575" s="436"/>
      <c r="V575" s="436"/>
      <c r="W575" s="436"/>
      <c r="X575" s="436"/>
      <c r="Y575" s="436"/>
      <c r="Z575" s="436"/>
      <c r="AA575" s="436"/>
      <c r="AB575" s="436"/>
      <c r="AC575" s="436"/>
      <c r="AD575" s="436"/>
      <c r="AE575" s="436"/>
    </row>
    <row r="576" ht="15.75" customHeight="1">
      <c r="A576" s="437"/>
      <c r="B576" s="438"/>
      <c r="C576" s="437"/>
      <c r="D576" s="437"/>
      <c r="E576" s="436"/>
      <c r="F576" s="436"/>
      <c r="G576" s="436"/>
      <c r="H576" s="436"/>
      <c r="I576" s="436"/>
      <c r="J576" s="436"/>
      <c r="K576" s="436"/>
      <c r="L576" s="436"/>
      <c r="M576" s="436"/>
      <c r="N576" s="436"/>
      <c r="O576" s="436"/>
      <c r="P576" s="436"/>
      <c r="Q576" s="436"/>
      <c r="R576" s="436"/>
      <c r="S576" s="436"/>
      <c r="T576" s="436"/>
      <c r="U576" s="436"/>
      <c r="V576" s="436"/>
      <c r="W576" s="436"/>
      <c r="X576" s="436"/>
      <c r="Y576" s="436"/>
      <c r="Z576" s="436"/>
      <c r="AA576" s="436"/>
      <c r="AB576" s="436"/>
      <c r="AC576" s="436"/>
      <c r="AD576" s="436"/>
      <c r="AE576" s="436"/>
    </row>
    <row r="577" ht="15.75" customHeight="1">
      <c r="A577" s="437"/>
      <c r="B577" s="438"/>
      <c r="C577" s="437"/>
      <c r="D577" s="437"/>
      <c r="E577" s="436"/>
      <c r="F577" s="436"/>
      <c r="G577" s="436"/>
      <c r="H577" s="436"/>
      <c r="I577" s="436"/>
      <c r="J577" s="436"/>
      <c r="K577" s="436"/>
      <c r="L577" s="436"/>
      <c r="M577" s="436"/>
      <c r="N577" s="436"/>
      <c r="O577" s="436"/>
      <c r="P577" s="436"/>
      <c r="Q577" s="436"/>
      <c r="R577" s="436"/>
      <c r="S577" s="436"/>
      <c r="T577" s="436"/>
      <c r="U577" s="436"/>
      <c r="V577" s="436"/>
      <c r="W577" s="436"/>
      <c r="X577" s="436"/>
      <c r="Y577" s="436"/>
      <c r="Z577" s="436"/>
      <c r="AA577" s="436"/>
      <c r="AB577" s="436"/>
      <c r="AC577" s="436"/>
      <c r="AD577" s="436"/>
      <c r="AE577" s="436"/>
    </row>
    <row r="578" ht="15.75" customHeight="1">
      <c r="A578" s="437"/>
      <c r="B578" s="438"/>
      <c r="C578" s="437"/>
      <c r="D578" s="437"/>
      <c r="E578" s="436"/>
      <c r="F578" s="436"/>
      <c r="G578" s="436"/>
      <c r="H578" s="436"/>
      <c r="I578" s="436"/>
      <c r="J578" s="436"/>
      <c r="K578" s="436"/>
      <c r="L578" s="436"/>
      <c r="M578" s="436"/>
      <c r="N578" s="436"/>
      <c r="O578" s="436"/>
      <c r="P578" s="436"/>
      <c r="Q578" s="436"/>
      <c r="R578" s="436"/>
      <c r="S578" s="436"/>
      <c r="T578" s="436"/>
      <c r="U578" s="436"/>
      <c r="V578" s="436"/>
      <c r="W578" s="436"/>
      <c r="X578" s="436"/>
      <c r="Y578" s="436"/>
      <c r="Z578" s="436"/>
      <c r="AA578" s="436"/>
      <c r="AB578" s="436"/>
      <c r="AC578" s="436"/>
      <c r="AD578" s="436"/>
      <c r="AE578" s="436"/>
    </row>
    <row r="579" ht="15.75" customHeight="1">
      <c r="A579" s="437"/>
      <c r="B579" s="438"/>
      <c r="C579" s="437"/>
      <c r="D579" s="437"/>
      <c r="E579" s="436"/>
      <c r="F579" s="436"/>
      <c r="G579" s="436"/>
      <c r="H579" s="436"/>
      <c r="I579" s="436"/>
      <c r="J579" s="436"/>
      <c r="K579" s="436"/>
      <c r="L579" s="436"/>
      <c r="M579" s="436"/>
      <c r="N579" s="436"/>
      <c r="O579" s="436"/>
      <c r="P579" s="436"/>
      <c r="Q579" s="436"/>
      <c r="R579" s="436"/>
      <c r="S579" s="436"/>
      <c r="T579" s="436"/>
      <c r="U579" s="436"/>
      <c r="V579" s="436"/>
      <c r="W579" s="436"/>
      <c r="X579" s="436"/>
      <c r="Y579" s="436"/>
      <c r="Z579" s="436"/>
      <c r="AA579" s="436"/>
      <c r="AB579" s="436"/>
      <c r="AC579" s="436"/>
      <c r="AD579" s="436"/>
      <c r="AE579" s="436"/>
    </row>
    <row r="580" ht="15.75" customHeight="1">
      <c r="A580" s="437"/>
      <c r="B580" s="438"/>
      <c r="C580" s="437"/>
      <c r="D580" s="437"/>
      <c r="E580" s="436"/>
      <c r="F580" s="436"/>
      <c r="G580" s="436"/>
      <c r="H580" s="436"/>
      <c r="I580" s="436"/>
      <c r="J580" s="436"/>
      <c r="K580" s="436"/>
      <c r="L580" s="436"/>
      <c r="M580" s="436"/>
      <c r="N580" s="436"/>
      <c r="O580" s="436"/>
      <c r="P580" s="436"/>
      <c r="Q580" s="436"/>
      <c r="R580" s="436"/>
      <c r="S580" s="436"/>
      <c r="T580" s="436"/>
      <c r="U580" s="436"/>
      <c r="V580" s="436"/>
      <c r="W580" s="436"/>
      <c r="X580" s="436"/>
      <c r="Y580" s="436"/>
      <c r="Z580" s="436"/>
      <c r="AA580" s="436"/>
      <c r="AB580" s="436"/>
      <c r="AC580" s="436"/>
      <c r="AD580" s="436"/>
      <c r="AE580" s="436"/>
    </row>
    <row r="581" ht="15.75" customHeight="1">
      <c r="A581" s="437"/>
      <c r="B581" s="438"/>
      <c r="C581" s="437"/>
      <c r="D581" s="437"/>
      <c r="E581" s="436"/>
      <c r="F581" s="436"/>
      <c r="G581" s="436"/>
      <c r="H581" s="436"/>
      <c r="I581" s="436"/>
      <c r="J581" s="436"/>
      <c r="K581" s="436"/>
      <c r="L581" s="436"/>
      <c r="M581" s="436"/>
      <c r="N581" s="436"/>
      <c r="O581" s="436"/>
      <c r="P581" s="436"/>
      <c r="Q581" s="436"/>
      <c r="R581" s="436"/>
      <c r="S581" s="436"/>
      <c r="T581" s="436"/>
      <c r="U581" s="436"/>
      <c r="V581" s="436"/>
      <c r="W581" s="436"/>
      <c r="X581" s="436"/>
      <c r="Y581" s="436"/>
      <c r="Z581" s="436"/>
      <c r="AA581" s="436"/>
      <c r="AB581" s="436"/>
      <c r="AC581" s="436"/>
      <c r="AD581" s="436"/>
      <c r="AE581" s="436"/>
    </row>
    <row r="582" ht="15.75" customHeight="1">
      <c r="A582" s="437"/>
      <c r="B582" s="438"/>
      <c r="C582" s="437"/>
      <c r="D582" s="437"/>
      <c r="E582" s="436"/>
      <c r="F582" s="436"/>
      <c r="G582" s="436"/>
      <c r="H582" s="436"/>
      <c r="I582" s="436"/>
      <c r="J582" s="436"/>
      <c r="K582" s="436"/>
      <c r="L582" s="436"/>
      <c r="M582" s="436"/>
      <c r="N582" s="436"/>
      <c r="O582" s="436"/>
      <c r="P582" s="436"/>
      <c r="Q582" s="436"/>
      <c r="R582" s="436"/>
      <c r="S582" s="436"/>
      <c r="T582" s="436"/>
      <c r="U582" s="436"/>
      <c r="V582" s="436"/>
      <c r="W582" s="436"/>
      <c r="X582" s="436"/>
      <c r="Y582" s="436"/>
      <c r="Z582" s="436"/>
      <c r="AA582" s="436"/>
      <c r="AB582" s="436"/>
      <c r="AC582" s="436"/>
      <c r="AD582" s="436"/>
      <c r="AE582" s="436"/>
    </row>
    <row r="583" ht="15.75" customHeight="1">
      <c r="A583" s="437"/>
      <c r="B583" s="438"/>
      <c r="C583" s="437"/>
      <c r="D583" s="437"/>
      <c r="E583" s="436"/>
      <c r="F583" s="436"/>
      <c r="G583" s="436"/>
      <c r="H583" s="436"/>
      <c r="I583" s="436"/>
      <c r="J583" s="436"/>
      <c r="K583" s="436"/>
      <c r="L583" s="436"/>
      <c r="M583" s="436"/>
      <c r="N583" s="436"/>
      <c r="O583" s="436"/>
      <c r="P583" s="436"/>
      <c r="Q583" s="436"/>
      <c r="R583" s="436"/>
      <c r="S583" s="436"/>
      <c r="T583" s="436"/>
      <c r="U583" s="436"/>
      <c r="V583" s="436"/>
      <c r="W583" s="436"/>
      <c r="X583" s="436"/>
      <c r="Y583" s="436"/>
      <c r="Z583" s="436"/>
      <c r="AA583" s="436"/>
      <c r="AB583" s="436"/>
      <c r="AC583" s="436"/>
      <c r="AD583" s="436"/>
      <c r="AE583" s="436"/>
    </row>
    <row r="584" ht="15.75" customHeight="1">
      <c r="A584" s="437"/>
      <c r="B584" s="438"/>
      <c r="C584" s="437"/>
      <c r="D584" s="437"/>
      <c r="E584" s="436"/>
      <c r="F584" s="436"/>
      <c r="G584" s="436"/>
      <c r="H584" s="436"/>
      <c r="I584" s="436"/>
      <c r="J584" s="436"/>
      <c r="K584" s="436"/>
      <c r="L584" s="436"/>
      <c r="M584" s="436"/>
      <c r="N584" s="436"/>
      <c r="O584" s="436"/>
      <c r="P584" s="436"/>
      <c r="Q584" s="436"/>
      <c r="R584" s="436"/>
      <c r="S584" s="436"/>
      <c r="T584" s="436"/>
      <c r="U584" s="436"/>
      <c r="V584" s="436"/>
      <c r="W584" s="436"/>
      <c r="X584" s="436"/>
      <c r="Y584" s="436"/>
      <c r="Z584" s="436"/>
      <c r="AA584" s="436"/>
      <c r="AB584" s="436"/>
      <c r="AC584" s="436"/>
      <c r="AD584" s="436"/>
      <c r="AE584" s="436"/>
    </row>
    <row r="585" ht="15.75" customHeight="1">
      <c r="A585" s="437"/>
      <c r="B585" s="438"/>
      <c r="C585" s="437"/>
      <c r="D585" s="437"/>
      <c r="E585" s="436"/>
      <c r="F585" s="436"/>
      <c r="G585" s="436"/>
      <c r="H585" s="436"/>
      <c r="I585" s="436"/>
      <c r="J585" s="436"/>
      <c r="K585" s="436"/>
      <c r="L585" s="436"/>
      <c r="M585" s="436"/>
      <c r="N585" s="436"/>
      <c r="O585" s="436"/>
      <c r="P585" s="436"/>
      <c r="Q585" s="436"/>
      <c r="R585" s="436"/>
      <c r="S585" s="436"/>
      <c r="T585" s="436"/>
      <c r="U585" s="436"/>
      <c r="V585" s="436"/>
      <c r="W585" s="436"/>
      <c r="X585" s="436"/>
      <c r="Y585" s="436"/>
      <c r="Z585" s="436"/>
      <c r="AA585" s="436"/>
      <c r="AB585" s="436"/>
      <c r="AC585" s="436"/>
      <c r="AD585" s="436"/>
      <c r="AE585" s="436"/>
    </row>
    <row r="586" ht="15.75" customHeight="1">
      <c r="A586" s="437"/>
      <c r="B586" s="438"/>
      <c r="C586" s="437"/>
      <c r="D586" s="437"/>
      <c r="E586" s="436"/>
      <c r="F586" s="436"/>
      <c r="G586" s="436"/>
      <c r="H586" s="436"/>
      <c r="I586" s="436"/>
      <c r="J586" s="436"/>
      <c r="K586" s="436"/>
      <c r="L586" s="436"/>
      <c r="M586" s="436"/>
      <c r="N586" s="436"/>
      <c r="O586" s="436"/>
      <c r="P586" s="436"/>
      <c r="Q586" s="436"/>
      <c r="R586" s="436"/>
      <c r="S586" s="436"/>
      <c r="T586" s="436"/>
      <c r="U586" s="436"/>
      <c r="V586" s="436"/>
      <c r="W586" s="436"/>
      <c r="X586" s="436"/>
      <c r="Y586" s="436"/>
      <c r="Z586" s="436"/>
      <c r="AA586" s="436"/>
      <c r="AB586" s="436"/>
      <c r="AC586" s="436"/>
      <c r="AD586" s="436"/>
      <c r="AE586" s="436"/>
    </row>
    <row r="587" ht="15.75" customHeight="1">
      <c r="A587" s="437"/>
      <c r="B587" s="438"/>
      <c r="C587" s="437"/>
      <c r="D587" s="437"/>
      <c r="E587" s="436"/>
      <c r="F587" s="436"/>
      <c r="G587" s="436"/>
      <c r="H587" s="436"/>
      <c r="I587" s="436"/>
      <c r="J587" s="436"/>
      <c r="K587" s="436"/>
      <c r="L587" s="436"/>
      <c r="M587" s="436"/>
      <c r="N587" s="436"/>
      <c r="O587" s="436"/>
      <c r="P587" s="436"/>
      <c r="Q587" s="436"/>
      <c r="R587" s="436"/>
      <c r="S587" s="436"/>
      <c r="T587" s="436"/>
      <c r="U587" s="436"/>
      <c r="V587" s="436"/>
      <c r="W587" s="436"/>
      <c r="X587" s="436"/>
      <c r="Y587" s="436"/>
      <c r="Z587" s="436"/>
      <c r="AA587" s="436"/>
      <c r="AB587" s="436"/>
      <c r="AC587" s="436"/>
      <c r="AD587" s="436"/>
      <c r="AE587" s="436"/>
    </row>
    <row r="588" ht="15.75" customHeight="1">
      <c r="A588" s="437"/>
      <c r="B588" s="438"/>
      <c r="C588" s="437"/>
      <c r="D588" s="437"/>
      <c r="E588" s="436"/>
      <c r="F588" s="436"/>
      <c r="G588" s="436"/>
      <c r="H588" s="436"/>
      <c r="I588" s="436"/>
      <c r="J588" s="436"/>
      <c r="K588" s="436"/>
      <c r="L588" s="436"/>
      <c r="M588" s="436"/>
      <c r="N588" s="436"/>
      <c r="O588" s="436"/>
      <c r="P588" s="436"/>
      <c r="Q588" s="436"/>
      <c r="R588" s="436"/>
      <c r="S588" s="436"/>
      <c r="T588" s="436"/>
      <c r="U588" s="436"/>
      <c r="V588" s="436"/>
      <c r="W588" s="436"/>
      <c r="X588" s="436"/>
      <c r="Y588" s="436"/>
      <c r="Z588" s="436"/>
      <c r="AA588" s="436"/>
      <c r="AB588" s="436"/>
      <c r="AC588" s="436"/>
      <c r="AD588" s="436"/>
      <c r="AE588" s="436"/>
    </row>
    <row r="589" ht="15.75" customHeight="1">
      <c r="A589" s="437"/>
      <c r="B589" s="438"/>
      <c r="C589" s="437"/>
      <c r="D589" s="437"/>
      <c r="E589" s="436"/>
      <c r="F589" s="436"/>
      <c r="G589" s="436"/>
      <c r="H589" s="436"/>
      <c r="I589" s="436"/>
      <c r="J589" s="436"/>
      <c r="K589" s="436"/>
      <c r="L589" s="436"/>
      <c r="M589" s="436"/>
      <c r="N589" s="436"/>
      <c r="O589" s="436"/>
      <c r="P589" s="436"/>
      <c r="Q589" s="436"/>
      <c r="R589" s="436"/>
      <c r="S589" s="436"/>
      <c r="T589" s="436"/>
      <c r="U589" s="436"/>
      <c r="V589" s="436"/>
      <c r="W589" s="436"/>
      <c r="X589" s="436"/>
      <c r="Y589" s="436"/>
      <c r="Z589" s="436"/>
      <c r="AA589" s="436"/>
      <c r="AB589" s="436"/>
      <c r="AC589" s="436"/>
      <c r="AD589" s="436"/>
      <c r="AE589" s="436"/>
    </row>
    <row r="590" ht="15.75" customHeight="1">
      <c r="A590" s="437"/>
      <c r="B590" s="438"/>
      <c r="C590" s="437"/>
      <c r="D590" s="437"/>
      <c r="E590" s="436"/>
      <c r="F590" s="436"/>
      <c r="G590" s="436"/>
      <c r="H590" s="436"/>
      <c r="I590" s="436"/>
      <c r="J590" s="436"/>
      <c r="K590" s="436"/>
      <c r="L590" s="436"/>
      <c r="M590" s="436"/>
      <c r="N590" s="436"/>
      <c r="O590" s="436"/>
      <c r="P590" s="436"/>
      <c r="Q590" s="436"/>
      <c r="R590" s="436"/>
      <c r="S590" s="436"/>
      <c r="T590" s="436"/>
      <c r="U590" s="436"/>
      <c r="V590" s="436"/>
      <c r="W590" s="436"/>
      <c r="X590" s="436"/>
      <c r="Y590" s="436"/>
      <c r="Z590" s="436"/>
      <c r="AA590" s="436"/>
      <c r="AB590" s="436"/>
      <c r="AC590" s="436"/>
      <c r="AD590" s="436"/>
      <c r="AE590" s="436"/>
    </row>
    <row r="591" ht="15.75" customHeight="1">
      <c r="A591" s="437"/>
      <c r="B591" s="438"/>
      <c r="C591" s="437"/>
      <c r="D591" s="437"/>
      <c r="E591" s="436"/>
      <c r="F591" s="436"/>
      <c r="G591" s="436"/>
      <c r="H591" s="436"/>
      <c r="I591" s="436"/>
      <c r="J591" s="436"/>
      <c r="K591" s="436"/>
      <c r="L591" s="436"/>
      <c r="M591" s="436"/>
      <c r="N591" s="436"/>
      <c r="O591" s="436"/>
      <c r="P591" s="436"/>
      <c r="Q591" s="436"/>
      <c r="R591" s="436"/>
      <c r="S591" s="436"/>
      <c r="T591" s="436"/>
      <c r="U591" s="436"/>
      <c r="V591" s="436"/>
      <c r="W591" s="436"/>
      <c r="X591" s="436"/>
      <c r="Y591" s="436"/>
      <c r="Z591" s="436"/>
      <c r="AA591" s="436"/>
      <c r="AB591" s="436"/>
      <c r="AC591" s="436"/>
      <c r="AD591" s="436"/>
      <c r="AE591" s="436"/>
    </row>
    <row r="592" ht="15.75" customHeight="1">
      <c r="A592" s="437"/>
      <c r="B592" s="438"/>
      <c r="C592" s="437"/>
      <c r="D592" s="437"/>
      <c r="E592" s="436"/>
      <c r="F592" s="436"/>
      <c r="G592" s="436"/>
      <c r="H592" s="436"/>
      <c r="I592" s="436"/>
      <c r="J592" s="436"/>
      <c r="K592" s="436"/>
      <c r="L592" s="436"/>
      <c r="M592" s="436"/>
      <c r="N592" s="436"/>
      <c r="O592" s="436"/>
      <c r="P592" s="436"/>
      <c r="Q592" s="436"/>
      <c r="R592" s="436"/>
      <c r="S592" s="436"/>
      <c r="T592" s="436"/>
      <c r="U592" s="436"/>
      <c r="V592" s="436"/>
      <c r="W592" s="436"/>
      <c r="X592" s="436"/>
      <c r="Y592" s="436"/>
      <c r="Z592" s="436"/>
      <c r="AA592" s="436"/>
      <c r="AB592" s="436"/>
      <c r="AC592" s="436"/>
      <c r="AD592" s="436"/>
      <c r="AE592" s="436"/>
    </row>
    <row r="593" ht="15.75" customHeight="1">
      <c r="A593" s="437"/>
      <c r="B593" s="438"/>
      <c r="C593" s="437"/>
      <c r="D593" s="437"/>
      <c r="E593" s="436"/>
      <c r="F593" s="436"/>
      <c r="G593" s="436"/>
      <c r="H593" s="436"/>
      <c r="I593" s="436"/>
      <c r="J593" s="436"/>
      <c r="K593" s="436"/>
      <c r="L593" s="436"/>
      <c r="M593" s="436"/>
      <c r="N593" s="436"/>
      <c r="O593" s="436"/>
      <c r="P593" s="436"/>
      <c r="Q593" s="436"/>
      <c r="R593" s="436"/>
      <c r="S593" s="436"/>
      <c r="T593" s="436"/>
      <c r="U593" s="436"/>
      <c r="V593" s="436"/>
      <c r="W593" s="436"/>
      <c r="X593" s="436"/>
      <c r="Y593" s="436"/>
      <c r="Z593" s="436"/>
      <c r="AA593" s="436"/>
      <c r="AB593" s="436"/>
      <c r="AC593" s="436"/>
      <c r="AD593" s="436"/>
      <c r="AE593" s="436"/>
    </row>
    <row r="594" ht="15.75" customHeight="1">
      <c r="A594" s="437"/>
      <c r="B594" s="438"/>
      <c r="C594" s="437"/>
      <c r="D594" s="437"/>
      <c r="E594" s="436"/>
      <c r="F594" s="436"/>
      <c r="G594" s="436"/>
      <c r="H594" s="436"/>
      <c r="I594" s="436"/>
      <c r="J594" s="436"/>
      <c r="K594" s="436"/>
      <c r="L594" s="436"/>
      <c r="M594" s="436"/>
      <c r="N594" s="436"/>
      <c r="O594" s="436"/>
      <c r="P594" s="436"/>
      <c r="Q594" s="436"/>
      <c r="R594" s="436"/>
      <c r="S594" s="436"/>
      <c r="T594" s="436"/>
      <c r="U594" s="436"/>
      <c r="V594" s="436"/>
      <c r="W594" s="436"/>
      <c r="X594" s="436"/>
      <c r="Y594" s="436"/>
      <c r="Z594" s="436"/>
      <c r="AA594" s="436"/>
      <c r="AB594" s="436"/>
      <c r="AC594" s="436"/>
      <c r="AD594" s="436"/>
      <c r="AE594" s="436"/>
    </row>
    <row r="595" ht="15.75" customHeight="1">
      <c r="A595" s="437"/>
      <c r="B595" s="438"/>
      <c r="C595" s="437"/>
      <c r="D595" s="437"/>
      <c r="E595" s="436"/>
      <c r="F595" s="436"/>
      <c r="G595" s="436"/>
      <c r="H595" s="436"/>
      <c r="I595" s="436"/>
      <c r="J595" s="436"/>
      <c r="K595" s="436"/>
      <c r="L595" s="436"/>
      <c r="M595" s="436"/>
      <c r="N595" s="436"/>
      <c r="O595" s="436"/>
      <c r="P595" s="436"/>
      <c r="Q595" s="436"/>
      <c r="R595" s="436"/>
      <c r="S595" s="436"/>
      <c r="T595" s="436"/>
      <c r="U595" s="436"/>
      <c r="V595" s="436"/>
      <c r="W595" s="436"/>
      <c r="X595" s="436"/>
      <c r="Y595" s="436"/>
      <c r="Z595" s="436"/>
      <c r="AA595" s="436"/>
      <c r="AB595" s="436"/>
      <c r="AC595" s="436"/>
      <c r="AD595" s="436"/>
      <c r="AE595" s="436"/>
    </row>
    <row r="596" ht="15.75" customHeight="1">
      <c r="A596" s="437"/>
      <c r="B596" s="438"/>
      <c r="C596" s="437"/>
      <c r="D596" s="437"/>
      <c r="E596" s="436"/>
      <c r="F596" s="436"/>
      <c r="G596" s="436"/>
      <c r="H596" s="436"/>
      <c r="I596" s="436"/>
      <c r="J596" s="436"/>
      <c r="K596" s="436"/>
      <c r="L596" s="436"/>
      <c r="M596" s="436"/>
      <c r="N596" s="436"/>
      <c r="O596" s="436"/>
      <c r="P596" s="436"/>
      <c r="Q596" s="436"/>
      <c r="R596" s="436"/>
      <c r="S596" s="436"/>
      <c r="T596" s="436"/>
      <c r="U596" s="436"/>
      <c r="V596" s="436"/>
      <c r="W596" s="436"/>
      <c r="X596" s="436"/>
      <c r="Y596" s="436"/>
      <c r="Z596" s="436"/>
      <c r="AA596" s="436"/>
      <c r="AB596" s="436"/>
      <c r="AC596" s="436"/>
      <c r="AD596" s="436"/>
      <c r="AE596" s="436"/>
    </row>
    <row r="597" ht="15.75" customHeight="1">
      <c r="A597" s="437"/>
      <c r="B597" s="438"/>
      <c r="C597" s="437"/>
      <c r="D597" s="437"/>
      <c r="E597" s="436"/>
      <c r="F597" s="436"/>
      <c r="G597" s="436"/>
      <c r="H597" s="436"/>
      <c r="I597" s="436"/>
      <c r="J597" s="436"/>
      <c r="K597" s="436"/>
      <c r="L597" s="436"/>
      <c r="M597" s="436"/>
      <c r="N597" s="436"/>
      <c r="O597" s="436"/>
      <c r="P597" s="436"/>
      <c r="Q597" s="436"/>
      <c r="R597" s="436"/>
      <c r="S597" s="436"/>
      <c r="T597" s="436"/>
      <c r="U597" s="436"/>
      <c r="V597" s="436"/>
      <c r="W597" s="436"/>
      <c r="X597" s="436"/>
      <c r="Y597" s="436"/>
      <c r="Z597" s="436"/>
      <c r="AA597" s="436"/>
      <c r="AB597" s="436"/>
      <c r="AC597" s="436"/>
      <c r="AD597" s="436"/>
      <c r="AE597" s="436"/>
    </row>
    <row r="598" ht="15.75" customHeight="1">
      <c r="A598" s="437"/>
      <c r="B598" s="438"/>
      <c r="C598" s="437"/>
      <c r="D598" s="437"/>
      <c r="E598" s="436"/>
      <c r="F598" s="436"/>
      <c r="G598" s="436"/>
      <c r="H598" s="436"/>
      <c r="I598" s="436"/>
      <c r="J598" s="436"/>
      <c r="K598" s="436"/>
      <c r="L598" s="436"/>
      <c r="M598" s="436"/>
      <c r="N598" s="436"/>
      <c r="O598" s="436"/>
      <c r="P598" s="436"/>
      <c r="Q598" s="436"/>
      <c r="R598" s="436"/>
      <c r="S598" s="436"/>
      <c r="T598" s="436"/>
      <c r="U598" s="436"/>
      <c r="V598" s="436"/>
      <c r="W598" s="436"/>
      <c r="X598" s="436"/>
      <c r="Y598" s="436"/>
      <c r="Z598" s="436"/>
      <c r="AA598" s="436"/>
      <c r="AB598" s="436"/>
      <c r="AC598" s="436"/>
      <c r="AD598" s="436"/>
      <c r="AE598" s="436"/>
    </row>
    <row r="599" ht="15.75" customHeight="1">
      <c r="A599" s="437"/>
      <c r="B599" s="438"/>
      <c r="C599" s="437"/>
      <c r="D599" s="437"/>
      <c r="E599" s="436"/>
      <c r="F599" s="436"/>
      <c r="G599" s="436"/>
      <c r="H599" s="436"/>
      <c r="I599" s="436"/>
      <c r="J599" s="436"/>
      <c r="K599" s="436"/>
      <c r="L599" s="436"/>
      <c r="M599" s="436"/>
      <c r="N599" s="436"/>
      <c r="O599" s="436"/>
      <c r="P599" s="436"/>
      <c r="Q599" s="436"/>
      <c r="R599" s="436"/>
      <c r="S599" s="436"/>
      <c r="T599" s="436"/>
      <c r="U599" s="436"/>
      <c r="V599" s="436"/>
      <c r="W599" s="436"/>
      <c r="X599" s="436"/>
      <c r="Y599" s="436"/>
      <c r="Z599" s="436"/>
      <c r="AA599" s="436"/>
      <c r="AB599" s="436"/>
      <c r="AC599" s="436"/>
      <c r="AD599" s="436"/>
      <c r="AE599" s="436"/>
    </row>
    <row r="600" ht="15.75" customHeight="1">
      <c r="A600" s="437"/>
      <c r="B600" s="438"/>
      <c r="C600" s="437"/>
      <c r="D600" s="437"/>
      <c r="E600" s="436"/>
      <c r="F600" s="436"/>
      <c r="G600" s="436"/>
      <c r="H600" s="436"/>
      <c r="I600" s="436"/>
      <c r="J600" s="436"/>
      <c r="K600" s="436"/>
      <c r="L600" s="436"/>
      <c r="M600" s="436"/>
      <c r="N600" s="436"/>
      <c r="O600" s="436"/>
      <c r="P600" s="436"/>
      <c r="Q600" s="436"/>
      <c r="R600" s="436"/>
      <c r="S600" s="436"/>
      <c r="T600" s="436"/>
      <c r="U600" s="436"/>
      <c r="V600" s="436"/>
      <c r="W600" s="436"/>
      <c r="X600" s="436"/>
      <c r="Y600" s="436"/>
      <c r="Z600" s="436"/>
      <c r="AA600" s="436"/>
      <c r="AB600" s="436"/>
      <c r="AC600" s="436"/>
      <c r="AD600" s="436"/>
      <c r="AE600" s="436"/>
    </row>
    <row r="601" ht="15.75" customHeight="1">
      <c r="A601" s="437"/>
      <c r="B601" s="438"/>
      <c r="C601" s="437"/>
      <c r="D601" s="437"/>
      <c r="E601" s="436"/>
      <c r="F601" s="436"/>
      <c r="G601" s="436"/>
      <c r="H601" s="436"/>
      <c r="I601" s="436"/>
      <c r="J601" s="436"/>
      <c r="K601" s="436"/>
      <c r="L601" s="436"/>
      <c r="M601" s="436"/>
      <c r="N601" s="436"/>
      <c r="O601" s="436"/>
      <c r="P601" s="436"/>
      <c r="Q601" s="436"/>
      <c r="R601" s="436"/>
      <c r="S601" s="436"/>
      <c r="T601" s="436"/>
      <c r="U601" s="436"/>
      <c r="V601" s="436"/>
      <c r="W601" s="436"/>
      <c r="X601" s="436"/>
      <c r="Y601" s="436"/>
      <c r="Z601" s="436"/>
      <c r="AA601" s="436"/>
      <c r="AB601" s="436"/>
      <c r="AC601" s="436"/>
      <c r="AD601" s="436"/>
      <c r="AE601" s="436"/>
    </row>
    <row r="602" ht="15.75" customHeight="1">
      <c r="A602" s="437"/>
      <c r="B602" s="438"/>
      <c r="C602" s="437"/>
      <c r="D602" s="437"/>
      <c r="E602" s="436"/>
      <c r="F602" s="436"/>
      <c r="G602" s="436"/>
      <c r="H602" s="436"/>
      <c r="I602" s="436"/>
      <c r="J602" s="436"/>
      <c r="K602" s="436"/>
      <c r="L602" s="436"/>
      <c r="M602" s="436"/>
      <c r="N602" s="436"/>
      <c r="O602" s="436"/>
      <c r="P602" s="436"/>
      <c r="Q602" s="436"/>
      <c r="R602" s="436"/>
      <c r="S602" s="436"/>
      <c r="T602" s="436"/>
      <c r="U602" s="436"/>
      <c r="V602" s="436"/>
      <c r="W602" s="436"/>
      <c r="X602" s="436"/>
      <c r="Y602" s="436"/>
      <c r="Z602" s="436"/>
      <c r="AA602" s="436"/>
      <c r="AB602" s="436"/>
      <c r="AC602" s="436"/>
      <c r="AD602" s="436"/>
      <c r="AE602" s="436"/>
    </row>
    <row r="603" ht="15.75" customHeight="1">
      <c r="A603" s="437"/>
      <c r="B603" s="438"/>
      <c r="C603" s="437"/>
      <c r="D603" s="437"/>
      <c r="E603" s="436"/>
      <c r="F603" s="436"/>
      <c r="G603" s="436"/>
      <c r="H603" s="436"/>
      <c r="I603" s="436"/>
      <c r="J603" s="436"/>
      <c r="K603" s="436"/>
      <c r="L603" s="436"/>
      <c r="M603" s="436"/>
      <c r="N603" s="436"/>
      <c r="O603" s="436"/>
      <c r="P603" s="436"/>
      <c r="Q603" s="436"/>
      <c r="R603" s="436"/>
      <c r="S603" s="436"/>
      <c r="T603" s="436"/>
      <c r="U603" s="436"/>
      <c r="V603" s="436"/>
      <c r="W603" s="436"/>
      <c r="X603" s="436"/>
      <c r="Y603" s="436"/>
      <c r="Z603" s="436"/>
      <c r="AA603" s="436"/>
      <c r="AB603" s="436"/>
      <c r="AC603" s="436"/>
      <c r="AD603" s="436"/>
      <c r="AE603" s="436"/>
    </row>
    <row r="604" ht="15.75" customHeight="1">
      <c r="A604" s="437"/>
      <c r="B604" s="438"/>
      <c r="C604" s="437"/>
      <c r="D604" s="437"/>
      <c r="E604" s="436"/>
      <c r="F604" s="436"/>
      <c r="G604" s="436"/>
      <c r="H604" s="436"/>
      <c r="I604" s="436"/>
      <c r="J604" s="436"/>
      <c r="K604" s="436"/>
      <c r="L604" s="436"/>
      <c r="M604" s="436"/>
      <c r="N604" s="436"/>
      <c r="O604" s="436"/>
      <c r="P604" s="436"/>
      <c r="Q604" s="436"/>
      <c r="R604" s="436"/>
      <c r="S604" s="436"/>
      <c r="T604" s="436"/>
      <c r="U604" s="436"/>
      <c r="V604" s="436"/>
      <c r="W604" s="436"/>
      <c r="X604" s="436"/>
      <c r="Y604" s="436"/>
      <c r="Z604" s="436"/>
      <c r="AA604" s="436"/>
      <c r="AB604" s="436"/>
      <c r="AC604" s="436"/>
      <c r="AD604" s="436"/>
      <c r="AE604" s="436"/>
    </row>
    <row r="605" ht="15.75" customHeight="1">
      <c r="A605" s="437"/>
      <c r="B605" s="438"/>
      <c r="C605" s="437"/>
      <c r="D605" s="437"/>
      <c r="E605" s="436"/>
      <c r="F605" s="436"/>
      <c r="G605" s="436"/>
      <c r="H605" s="436"/>
      <c r="I605" s="436"/>
      <c r="J605" s="436"/>
      <c r="K605" s="436"/>
      <c r="L605" s="436"/>
      <c r="M605" s="436"/>
      <c r="N605" s="436"/>
      <c r="O605" s="436"/>
      <c r="P605" s="436"/>
      <c r="Q605" s="436"/>
      <c r="R605" s="436"/>
      <c r="S605" s="436"/>
      <c r="T605" s="436"/>
      <c r="U605" s="436"/>
      <c r="V605" s="436"/>
      <c r="W605" s="436"/>
      <c r="X605" s="436"/>
      <c r="Y605" s="436"/>
      <c r="Z605" s="436"/>
      <c r="AA605" s="436"/>
      <c r="AB605" s="436"/>
      <c r="AC605" s="436"/>
      <c r="AD605" s="436"/>
      <c r="AE605" s="436"/>
    </row>
    <row r="606" ht="15.75" customHeight="1">
      <c r="A606" s="437"/>
      <c r="B606" s="438"/>
      <c r="C606" s="437"/>
      <c r="D606" s="437"/>
      <c r="E606" s="436"/>
      <c r="F606" s="436"/>
      <c r="G606" s="436"/>
      <c r="H606" s="436"/>
      <c r="I606" s="436"/>
      <c r="J606" s="436"/>
      <c r="K606" s="436"/>
      <c r="L606" s="436"/>
      <c r="M606" s="436"/>
      <c r="N606" s="436"/>
      <c r="O606" s="436"/>
      <c r="P606" s="436"/>
      <c r="Q606" s="436"/>
      <c r="R606" s="436"/>
      <c r="S606" s="436"/>
      <c r="T606" s="436"/>
      <c r="U606" s="436"/>
      <c r="V606" s="436"/>
      <c r="W606" s="436"/>
      <c r="X606" s="436"/>
      <c r="Y606" s="436"/>
      <c r="Z606" s="436"/>
      <c r="AA606" s="436"/>
      <c r="AB606" s="436"/>
      <c r="AC606" s="436"/>
      <c r="AD606" s="436"/>
      <c r="AE606" s="436"/>
    </row>
    <row r="607" ht="15.75" customHeight="1">
      <c r="A607" s="437"/>
      <c r="B607" s="438"/>
      <c r="C607" s="437"/>
      <c r="D607" s="437"/>
      <c r="E607" s="436"/>
      <c r="F607" s="436"/>
      <c r="G607" s="436"/>
      <c r="H607" s="436"/>
      <c r="I607" s="436"/>
      <c r="J607" s="436"/>
      <c r="K607" s="436"/>
      <c r="L607" s="436"/>
      <c r="M607" s="436"/>
      <c r="N607" s="436"/>
      <c r="O607" s="436"/>
      <c r="P607" s="436"/>
      <c r="Q607" s="436"/>
      <c r="R607" s="436"/>
      <c r="S607" s="436"/>
      <c r="T607" s="436"/>
      <c r="U607" s="436"/>
      <c r="V607" s="436"/>
      <c r="W607" s="436"/>
      <c r="X607" s="436"/>
      <c r="Y607" s="436"/>
      <c r="Z607" s="436"/>
      <c r="AA607" s="436"/>
      <c r="AB607" s="436"/>
      <c r="AC607" s="436"/>
      <c r="AD607" s="436"/>
      <c r="AE607" s="436"/>
    </row>
    <row r="608" ht="15.75" customHeight="1">
      <c r="A608" s="437"/>
      <c r="B608" s="438"/>
      <c r="C608" s="437"/>
      <c r="D608" s="437"/>
      <c r="E608" s="436"/>
      <c r="F608" s="436"/>
      <c r="G608" s="436"/>
      <c r="H608" s="436"/>
      <c r="I608" s="436"/>
      <c r="J608" s="436"/>
      <c r="K608" s="436"/>
      <c r="L608" s="436"/>
      <c r="M608" s="436"/>
      <c r="N608" s="436"/>
      <c r="O608" s="436"/>
      <c r="P608" s="436"/>
      <c r="Q608" s="436"/>
      <c r="R608" s="436"/>
      <c r="S608" s="436"/>
      <c r="T608" s="436"/>
      <c r="U608" s="436"/>
      <c r="V608" s="436"/>
      <c r="W608" s="436"/>
      <c r="X608" s="436"/>
      <c r="Y608" s="436"/>
      <c r="Z608" s="436"/>
      <c r="AA608" s="436"/>
      <c r="AB608" s="436"/>
      <c r="AC608" s="436"/>
      <c r="AD608" s="436"/>
      <c r="AE608" s="436"/>
    </row>
    <row r="609" ht="15.75" customHeight="1">
      <c r="A609" s="437"/>
      <c r="B609" s="438"/>
      <c r="C609" s="437"/>
      <c r="D609" s="437"/>
      <c r="E609" s="436"/>
      <c r="F609" s="436"/>
      <c r="G609" s="436"/>
      <c r="H609" s="436"/>
      <c r="I609" s="436"/>
      <c r="J609" s="436"/>
      <c r="K609" s="436"/>
      <c r="L609" s="436"/>
      <c r="M609" s="436"/>
      <c r="N609" s="436"/>
      <c r="O609" s="436"/>
      <c r="P609" s="436"/>
      <c r="Q609" s="436"/>
      <c r="R609" s="436"/>
      <c r="S609" s="436"/>
      <c r="T609" s="436"/>
      <c r="U609" s="436"/>
      <c r="V609" s="436"/>
      <c r="W609" s="436"/>
      <c r="X609" s="436"/>
      <c r="Y609" s="436"/>
      <c r="Z609" s="436"/>
      <c r="AA609" s="436"/>
      <c r="AB609" s="436"/>
      <c r="AC609" s="436"/>
      <c r="AD609" s="436"/>
      <c r="AE609" s="436"/>
    </row>
    <row r="610" ht="15.75" customHeight="1">
      <c r="A610" s="437"/>
      <c r="B610" s="438"/>
      <c r="C610" s="437"/>
      <c r="D610" s="437"/>
      <c r="E610" s="436"/>
      <c r="F610" s="436"/>
      <c r="G610" s="436"/>
      <c r="H610" s="436"/>
      <c r="I610" s="436"/>
      <c r="J610" s="436"/>
      <c r="K610" s="436"/>
      <c r="L610" s="436"/>
      <c r="M610" s="436"/>
      <c r="N610" s="436"/>
      <c r="O610" s="436"/>
      <c r="P610" s="436"/>
      <c r="Q610" s="436"/>
      <c r="R610" s="436"/>
      <c r="S610" s="436"/>
      <c r="T610" s="436"/>
      <c r="U610" s="436"/>
      <c r="V610" s="436"/>
      <c r="W610" s="436"/>
      <c r="X610" s="436"/>
      <c r="Y610" s="436"/>
      <c r="Z610" s="436"/>
      <c r="AA610" s="436"/>
      <c r="AB610" s="436"/>
      <c r="AC610" s="436"/>
      <c r="AD610" s="436"/>
      <c r="AE610" s="436"/>
    </row>
    <row r="611" ht="15.75" customHeight="1">
      <c r="A611" s="437"/>
      <c r="B611" s="438"/>
      <c r="C611" s="437"/>
      <c r="D611" s="437"/>
      <c r="E611" s="436"/>
      <c r="F611" s="436"/>
      <c r="G611" s="436"/>
      <c r="H611" s="436"/>
      <c r="I611" s="436"/>
      <c r="J611" s="436"/>
      <c r="K611" s="436"/>
      <c r="L611" s="436"/>
      <c r="M611" s="436"/>
      <c r="N611" s="436"/>
      <c r="O611" s="436"/>
      <c r="P611" s="436"/>
      <c r="Q611" s="436"/>
      <c r="R611" s="436"/>
      <c r="S611" s="436"/>
      <c r="T611" s="436"/>
      <c r="U611" s="436"/>
      <c r="V611" s="436"/>
      <c r="W611" s="436"/>
      <c r="X611" s="436"/>
      <c r="Y611" s="436"/>
      <c r="Z611" s="436"/>
      <c r="AA611" s="436"/>
      <c r="AB611" s="436"/>
      <c r="AC611" s="436"/>
      <c r="AD611" s="436"/>
      <c r="AE611" s="436"/>
    </row>
    <row r="612" ht="15.75" customHeight="1">
      <c r="A612" s="437"/>
      <c r="B612" s="438"/>
      <c r="C612" s="437"/>
      <c r="D612" s="437"/>
      <c r="E612" s="436"/>
      <c r="F612" s="436"/>
      <c r="G612" s="436"/>
      <c r="H612" s="436"/>
      <c r="I612" s="436"/>
      <c r="J612" s="436"/>
      <c r="K612" s="436"/>
      <c r="L612" s="436"/>
      <c r="M612" s="436"/>
      <c r="N612" s="436"/>
      <c r="O612" s="436"/>
      <c r="P612" s="436"/>
      <c r="Q612" s="436"/>
      <c r="R612" s="436"/>
      <c r="S612" s="436"/>
      <c r="T612" s="436"/>
      <c r="U612" s="436"/>
      <c r="V612" s="436"/>
      <c r="W612" s="436"/>
      <c r="X612" s="436"/>
      <c r="Y612" s="436"/>
      <c r="Z612" s="436"/>
      <c r="AA612" s="436"/>
      <c r="AB612" s="436"/>
      <c r="AC612" s="436"/>
      <c r="AD612" s="436"/>
      <c r="AE612" s="436"/>
    </row>
    <row r="613" ht="15.75" customHeight="1">
      <c r="A613" s="437"/>
      <c r="B613" s="438"/>
      <c r="C613" s="437"/>
      <c r="D613" s="437"/>
      <c r="E613" s="436"/>
      <c r="F613" s="436"/>
      <c r="G613" s="436"/>
      <c r="H613" s="436"/>
      <c r="I613" s="436"/>
      <c r="J613" s="436"/>
      <c r="K613" s="436"/>
      <c r="L613" s="436"/>
      <c r="M613" s="436"/>
      <c r="N613" s="436"/>
      <c r="O613" s="436"/>
      <c r="P613" s="436"/>
      <c r="Q613" s="436"/>
      <c r="R613" s="436"/>
      <c r="S613" s="436"/>
      <c r="T613" s="436"/>
      <c r="U613" s="436"/>
      <c r="V613" s="436"/>
      <c r="W613" s="436"/>
      <c r="X613" s="436"/>
      <c r="Y613" s="436"/>
      <c r="Z613" s="436"/>
      <c r="AA613" s="436"/>
      <c r="AB613" s="436"/>
      <c r="AC613" s="436"/>
      <c r="AD613" s="436"/>
      <c r="AE613" s="436"/>
    </row>
    <row r="614" ht="15.75" customHeight="1">
      <c r="A614" s="437"/>
      <c r="B614" s="438"/>
      <c r="C614" s="437"/>
      <c r="D614" s="437"/>
      <c r="E614" s="436"/>
      <c r="F614" s="436"/>
      <c r="G614" s="436"/>
      <c r="H614" s="436"/>
      <c r="I614" s="436"/>
      <c r="J614" s="436"/>
      <c r="K614" s="436"/>
      <c r="L614" s="436"/>
      <c r="M614" s="436"/>
      <c r="N614" s="436"/>
      <c r="O614" s="436"/>
      <c r="P614" s="436"/>
      <c r="Q614" s="436"/>
      <c r="R614" s="436"/>
      <c r="S614" s="436"/>
      <c r="T614" s="436"/>
      <c r="U614" s="436"/>
      <c r="V614" s="436"/>
      <c r="W614" s="436"/>
      <c r="X614" s="436"/>
      <c r="Y614" s="436"/>
      <c r="Z614" s="436"/>
      <c r="AA614" s="436"/>
      <c r="AB614" s="436"/>
      <c r="AC614" s="436"/>
      <c r="AD614" s="436"/>
      <c r="AE614" s="436"/>
    </row>
    <row r="615" ht="15.75" customHeight="1">
      <c r="A615" s="437"/>
      <c r="B615" s="438"/>
      <c r="C615" s="437"/>
      <c r="D615" s="437"/>
      <c r="E615" s="436"/>
      <c r="F615" s="436"/>
      <c r="G615" s="436"/>
      <c r="H615" s="436"/>
      <c r="I615" s="436"/>
      <c r="J615" s="436"/>
      <c r="K615" s="436"/>
      <c r="L615" s="436"/>
      <c r="M615" s="436"/>
      <c r="N615" s="436"/>
      <c r="O615" s="436"/>
      <c r="P615" s="436"/>
      <c r="Q615" s="436"/>
      <c r="R615" s="436"/>
      <c r="S615" s="436"/>
      <c r="T615" s="436"/>
      <c r="U615" s="436"/>
      <c r="V615" s="436"/>
      <c r="W615" s="436"/>
      <c r="X615" s="436"/>
      <c r="Y615" s="436"/>
      <c r="Z615" s="436"/>
      <c r="AA615" s="436"/>
      <c r="AB615" s="436"/>
      <c r="AC615" s="436"/>
      <c r="AD615" s="436"/>
      <c r="AE615" s="436"/>
    </row>
    <row r="616" ht="15.75" customHeight="1">
      <c r="A616" s="437"/>
      <c r="B616" s="438"/>
      <c r="C616" s="437"/>
      <c r="D616" s="437"/>
      <c r="E616" s="436"/>
      <c r="F616" s="436"/>
      <c r="G616" s="436"/>
      <c r="H616" s="436"/>
      <c r="I616" s="436"/>
      <c r="J616" s="436"/>
      <c r="K616" s="436"/>
      <c r="L616" s="436"/>
      <c r="M616" s="436"/>
      <c r="N616" s="436"/>
      <c r="O616" s="436"/>
      <c r="P616" s="436"/>
      <c r="Q616" s="436"/>
      <c r="R616" s="436"/>
      <c r="S616" s="436"/>
      <c r="T616" s="436"/>
      <c r="U616" s="436"/>
      <c r="V616" s="436"/>
      <c r="W616" s="436"/>
      <c r="X616" s="436"/>
      <c r="Y616" s="436"/>
      <c r="Z616" s="436"/>
      <c r="AA616" s="436"/>
      <c r="AB616" s="436"/>
      <c r="AC616" s="436"/>
      <c r="AD616" s="436"/>
      <c r="AE616" s="436"/>
    </row>
    <row r="617" ht="15.75" customHeight="1">
      <c r="A617" s="437"/>
      <c r="B617" s="438"/>
      <c r="C617" s="437"/>
      <c r="D617" s="437"/>
      <c r="E617" s="436"/>
      <c r="F617" s="436"/>
      <c r="G617" s="436"/>
      <c r="H617" s="436"/>
      <c r="I617" s="436"/>
      <c r="J617" s="436"/>
      <c r="K617" s="436"/>
      <c r="L617" s="436"/>
      <c r="M617" s="436"/>
      <c r="N617" s="436"/>
      <c r="O617" s="436"/>
      <c r="P617" s="436"/>
      <c r="Q617" s="436"/>
      <c r="R617" s="436"/>
      <c r="S617" s="436"/>
      <c r="T617" s="436"/>
      <c r="U617" s="436"/>
      <c r="V617" s="436"/>
      <c r="W617" s="436"/>
      <c r="X617" s="436"/>
      <c r="Y617" s="436"/>
      <c r="Z617" s="436"/>
      <c r="AA617" s="436"/>
      <c r="AB617" s="436"/>
      <c r="AC617" s="436"/>
      <c r="AD617" s="436"/>
      <c r="AE617" s="436"/>
    </row>
    <row r="618" ht="15.75" customHeight="1">
      <c r="A618" s="437"/>
      <c r="B618" s="438"/>
      <c r="C618" s="437"/>
      <c r="D618" s="437"/>
      <c r="E618" s="436"/>
      <c r="F618" s="436"/>
      <c r="G618" s="436"/>
      <c r="H618" s="436"/>
      <c r="I618" s="436"/>
      <c r="J618" s="436"/>
      <c r="K618" s="436"/>
      <c r="L618" s="436"/>
      <c r="M618" s="436"/>
      <c r="N618" s="436"/>
      <c r="O618" s="436"/>
      <c r="P618" s="436"/>
      <c r="Q618" s="436"/>
      <c r="R618" s="436"/>
      <c r="S618" s="436"/>
      <c r="T618" s="436"/>
      <c r="U618" s="436"/>
      <c r="V618" s="436"/>
      <c r="W618" s="436"/>
      <c r="X618" s="436"/>
      <c r="Y618" s="436"/>
      <c r="Z618" s="436"/>
      <c r="AA618" s="436"/>
      <c r="AB618" s="436"/>
      <c r="AC618" s="436"/>
      <c r="AD618" s="436"/>
      <c r="AE618" s="436"/>
    </row>
    <row r="619" ht="15.75" customHeight="1">
      <c r="A619" s="437"/>
      <c r="B619" s="438"/>
      <c r="C619" s="437"/>
      <c r="D619" s="437"/>
      <c r="E619" s="436"/>
      <c r="F619" s="436"/>
      <c r="G619" s="436"/>
      <c r="H619" s="436"/>
      <c r="I619" s="436"/>
      <c r="J619" s="436"/>
      <c r="K619" s="436"/>
      <c r="L619" s="436"/>
      <c r="M619" s="436"/>
      <c r="N619" s="436"/>
      <c r="O619" s="436"/>
      <c r="P619" s="436"/>
      <c r="Q619" s="436"/>
      <c r="R619" s="436"/>
      <c r="S619" s="436"/>
      <c r="T619" s="436"/>
      <c r="U619" s="436"/>
      <c r="V619" s="436"/>
      <c r="W619" s="436"/>
      <c r="X619" s="436"/>
      <c r="Y619" s="436"/>
      <c r="Z619" s="436"/>
      <c r="AA619" s="436"/>
      <c r="AB619" s="436"/>
      <c r="AC619" s="436"/>
      <c r="AD619" s="436"/>
      <c r="AE619" s="436"/>
    </row>
    <row r="620" ht="15.75" customHeight="1">
      <c r="A620" s="437"/>
      <c r="B620" s="438"/>
      <c r="C620" s="437"/>
      <c r="D620" s="437"/>
      <c r="E620" s="436"/>
      <c r="F620" s="436"/>
      <c r="G620" s="436"/>
      <c r="H620" s="436"/>
      <c r="I620" s="436"/>
      <c r="J620" s="436"/>
      <c r="K620" s="436"/>
      <c r="L620" s="436"/>
      <c r="M620" s="436"/>
      <c r="N620" s="436"/>
      <c r="O620" s="436"/>
      <c r="P620" s="436"/>
      <c r="Q620" s="436"/>
      <c r="R620" s="436"/>
      <c r="S620" s="436"/>
      <c r="T620" s="436"/>
      <c r="U620" s="436"/>
      <c r="V620" s="436"/>
      <c r="W620" s="436"/>
      <c r="X620" s="436"/>
      <c r="Y620" s="436"/>
      <c r="Z620" s="436"/>
      <c r="AA620" s="436"/>
      <c r="AB620" s="436"/>
      <c r="AC620" s="436"/>
      <c r="AD620" s="436"/>
      <c r="AE620" s="436"/>
    </row>
    <row r="621" ht="15.75" customHeight="1">
      <c r="A621" s="437"/>
      <c r="B621" s="438"/>
      <c r="C621" s="437"/>
      <c r="D621" s="437"/>
      <c r="E621" s="436"/>
      <c r="F621" s="436"/>
      <c r="G621" s="436"/>
      <c r="H621" s="436"/>
      <c r="I621" s="436"/>
      <c r="J621" s="436"/>
      <c r="K621" s="436"/>
      <c r="L621" s="436"/>
      <c r="M621" s="436"/>
      <c r="N621" s="436"/>
      <c r="O621" s="436"/>
      <c r="P621" s="436"/>
      <c r="Q621" s="436"/>
      <c r="R621" s="436"/>
      <c r="S621" s="436"/>
      <c r="T621" s="436"/>
      <c r="U621" s="436"/>
      <c r="V621" s="436"/>
      <c r="W621" s="436"/>
      <c r="X621" s="436"/>
      <c r="Y621" s="436"/>
      <c r="Z621" s="436"/>
      <c r="AA621" s="436"/>
      <c r="AB621" s="436"/>
      <c r="AC621" s="436"/>
      <c r="AD621" s="436"/>
      <c r="AE621" s="436"/>
    </row>
    <row r="622" ht="15.75" customHeight="1">
      <c r="A622" s="437"/>
      <c r="B622" s="438"/>
      <c r="C622" s="437"/>
      <c r="D622" s="437"/>
      <c r="E622" s="436"/>
      <c r="F622" s="436"/>
      <c r="G622" s="436"/>
      <c r="H622" s="436"/>
      <c r="I622" s="436"/>
      <c r="J622" s="436"/>
      <c r="K622" s="436"/>
      <c r="L622" s="436"/>
      <c r="M622" s="436"/>
      <c r="N622" s="436"/>
      <c r="O622" s="436"/>
      <c r="P622" s="436"/>
      <c r="Q622" s="436"/>
      <c r="R622" s="436"/>
      <c r="S622" s="436"/>
      <c r="T622" s="436"/>
      <c r="U622" s="436"/>
      <c r="V622" s="436"/>
      <c r="W622" s="436"/>
      <c r="X622" s="436"/>
      <c r="Y622" s="436"/>
      <c r="Z622" s="436"/>
      <c r="AA622" s="436"/>
      <c r="AB622" s="436"/>
      <c r="AC622" s="436"/>
      <c r="AD622" s="436"/>
      <c r="AE622" s="436"/>
    </row>
    <row r="623" ht="15.75" customHeight="1">
      <c r="A623" s="437"/>
      <c r="B623" s="438"/>
      <c r="C623" s="437"/>
      <c r="D623" s="437"/>
      <c r="E623" s="436"/>
      <c r="F623" s="436"/>
      <c r="G623" s="436"/>
      <c r="H623" s="436"/>
      <c r="I623" s="436"/>
      <c r="J623" s="436"/>
      <c r="K623" s="436"/>
      <c r="L623" s="436"/>
      <c r="M623" s="436"/>
      <c r="N623" s="436"/>
      <c r="O623" s="436"/>
      <c r="P623" s="436"/>
      <c r="Q623" s="436"/>
      <c r="R623" s="436"/>
      <c r="S623" s="436"/>
      <c r="T623" s="436"/>
      <c r="U623" s="436"/>
      <c r="V623" s="436"/>
      <c r="W623" s="436"/>
      <c r="X623" s="436"/>
      <c r="Y623" s="436"/>
      <c r="Z623" s="436"/>
      <c r="AA623" s="436"/>
      <c r="AB623" s="436"/>
      <c r="AC623" s="436"/>
      <c r="AD623" s="436"/>
      <c r="AE623" s="436"/>
    </row>
    <row r="624" ht="15.75" customHeight="1">
      <c r="A624" s="437"/>
      <c r="B624" s="438"/>
      <c r="C624" s="437"/>
      <c r="D624" s="437"/>
      <c r="E624" s="436"/>
      <c r="F624" s="436"/>
      <c r="G624" s="436"/>
      <c r="H624" s="436"/>
      <c r="I624" s="436"/>
      <c r="J624" s="436"/>
      <c r="K624" s="436"/>
      <c r="L624" s="436"/>
      <c r="M624" s="436"/>
      <c r="N624" s="436"/>
      <c r="O624" s="436"/>
      <c r="P624" s="436"/>
      <c r="Q624" s="436"/>
      <c r="R624" s="436"/>
      <c r="S624" s="436"/>
      <c r="T624" s="436"/>
      <c r="U624" s="436"/>
      <c r="V624" s="436"/>
      <c r="W624" s="436"/>
      <c r="X624" s="436"/>
      <c r="Y624" s="436"/>
      <c r="Z624" s="436"/>
      <c r="AA624" s="436"/>
      <c r="AB624" s="436"/>
      <c r="AC624" s="436"/>
      <c r="AD624" s="436"/>
      <c r="AE624" s="436"/>
    </row>
    <row r="625" ht="15.75" customHeight="1">
      <c r="A625" s="437"/>
      <c r="B625" s="438"/>
      <c r="C625" s="437"/>
      <c r="D625" s="437"/>
      <c r="E625" s="436"/>
      <c r="F625" s="436"/>
      <c r="G625" s="436"/>
      <c r="H625" s="436"/>
      <c r="I625" s="436"/>
      <c r="J625" s="436"/>
      <c r="K625" s="436"/>
      <c r="L625" s="436"/>
      <c r="M625" s="436"/>
      <c r="N625" s="436"/>
      <c r="O625" s="436"/>
      <c r="P625" s="436"/>
      <c r="Q625" s="436"/>
      <c r="R625" s="436"/>
      <c r="S625" s="436"/>
      <c r="T625" s="436"/>
      <c r="U625" s="436"/>
      <c r="V625" s="436"/>
      <c r="W625" s="436"/>
      <c r="X625" s="436"/>
      <c r="Y625" s="436"/>
      <c r="Z625" s="436"/>
      <c r="AA625" s="436"/>
      <c r="AB625" s="436"/>
      <c r="AC625" s="436"/>
      <c r="AD625" s="436"/>
      <c r="AE625" s="436"/>
    </row>
    <row r="626" ht="15.75" customHeight="1">
      <c r="A626" s="437"/>
      <c r="B626" s="438"/>
      <c r="C626" s="437"/>
      <c r="D626" s="437"/>
      <c r="E626" s="436"/>
      <c r="F626" s="436"/>
      <c r="G626" s="436"/>
      <c r="H626" s="436"/>
      <c r="I626" s="436"/>
      <c r="J626" s="436"/>
      <c r="K626" s="436"/>
      <c r="L626" s="436"/>
      <c r="M626" s="436"/>
      <c r="N626" s="436"/>
      <c r="O626" s="436"/>
      <c r="P626" s="436"/>
      <c r="Q626" s="436"/>
      <c r="R626" s="436"/>
      <c r="S626" s="436"/>
      <c r="T626" s="436"/>
      <c r="U626" s="436"/>
      <c r="V626" s="436"/>
      <c r="W626" s="436"/>
      <c r="X626" s="436"/>
      <c r="Y626" s="436"/>
      <c r="Z626" s="436"/>
      <c r="AA626" s="436"/>
      <c r="AB626" s="436"/>
      <c r="AC626" s="436"/>
      <c r="AD626" s="436"/>
      <c r="AE626" s="436"/>
    </row>
    <row r="627" ht="15.75" customHeight="1">
      <c r="A627" s="437"/>
      <c r="B627" s="438"/>
      <c r="C627" s="437"/>
      <c r="D627" s="437"/>
      <c r="E627" s="436"/>
      <c r="F627" s="436"/>
      <c r="G627" s="436"/>
      <c r="H627" s="436"/>
      <c r="I627" s="436"/>
      <c r="J627" s="436"/>
      <c r="K627" s="436"/>
      <c r="L627" s="436"/>
      <c r="M627" s="436"/>
      <c r="N627" s="436"/>
      <c r="O627" s="436"/>
      <c r="P627" s="436"/>
      <c r="Q627" s="436"/>
      <c r="R627" s="436"/>
      <c r="S627" s="436"/>
      <c r="T627" s="436"/>
      <c r="U627" s="436"/>
      <c r="V627" s="436"/>
      <c r="W627" s="436"/>
      <c r="X627" s="436"/>
      <c r="Y627" s="436"/>
      <c r="Z627" s="436"/>
      <c r="AA627" s="436"/>
      <c r="AB627" s="436"/>
      <c r="AC627" s="436"/>
      <c r="AD627" s="436"/>
      <c r="AE627" s="436"/>
    </row>
    <row r="628" ht="15.75" customHeight="1">
      <c r="A628" s="437"/>
      <c r="B628" s="438"/>
      <c r="C628" s="437"/>
      <c r="D628" s="437"/>
      <c r="E628" s="436"/>
      <c r="F628" s="436"/>
      <c r="G628" s="436"/>
      <c r="H628" s="436"/>
      <c r="I628" s="436"/>
      <c r="J628" s="436"/>
      <c r="K628" s="436"/>
      <c r="L628" s="436"/>
      <c r="M628" s="436"/>
      <c r="N628" s="436"/>
      <c r="O628" s="436"/>
      <c r="P628" s="436"/>
      <c r="Q628" s="436"/>
      <c r="R628" s="436"/>
      <c r="S628" s="436"/>
      <c r="T628" s="436"/>
      <c r="U628" s="436"/>
      <c r="V628" s="436"/>
      <c r="W628" s="436"/>
      <c r="X628" s="436"/>
      <c r="Y628" s="436"/>
      <c r="Z628" s="436"/>
      <c r="AA628" s="436"/>
      <c r="AB628" s="436"/>
      <c r="AC628" s="436"/>
      <c r="AD628" s="436"/>
      <c r="AE628" s="436"/>
    </row>
    <row r="629" ht="15.75" customHeight="1">
      <c r="A629" s="437"/>
      <c r="B629" s="438"/>
      <c r="C629" s="437"/>
      <c r="D629" s="437"/>
      <c r="E629" s="436"/>
      <c r="F629" s="436"/>
      <c r="G629" s="436"/>
      <c r="H629" s="436"/>
      <c r="I629" s="436"/>
      <c r="J629" s="436"/>
      <c r="K629" s="436"/>
      <c r="L629" s="436"/>
      <c r="M629" s="436"/>
      <c r="N629" s="436"/>
      <c r="O629" s="436"/>
      <c r="P629" s="436"/>
      <c r="Q629" s="436"/>
      <c r="R629" s="436"/>
      <c r="S629" s="436"/>
      <c r="T629" s="436"/>
      <c r="U629" s="436"/>
      <c r="V629" s="436"/>
      <c r="W629" s="436"/>
      <c r="X629" s="436"/>
      <c r="Y629" s="436"/>
      <c r="Z629" s="436"/>
      <c r="AA629" s="436"/>
      <c r="AB629" s="436"/>
      <c r="AC629" s="436"/>
      <c r="AD629" s="436"/>
      <c r="AE629" s="436"/>
    </row>
    <row r="630" ht="15.75" customHeight="1">
      <c r="A630" s="437"/>
      <c r="B630" s="438"/>
      <c r="C630" s="437"/>
      <c r="D630" s="437"/>
      <c r="E630" s="436"/>
      <c r="F630" s="436"/>
      <c r="G630" s="436"/>
      <c r="H630" s="436"/>
      <c r="I630" s="436"/>
      <c r="J630" s="436"/>
      <c r="K630" s="436"/>
      <c r="L630" s="436"/>
      <c r="M630" s="436"/>
      <c r="N630" s="436"/>
      <c r="O630" s="436"/>
      <c r="P630" s="436"/>
      <c r="Q630" s="436"/>
      <c r="R630" s="436"/>
      <c r="S630" s="436"/>
      <c r="T630" s="436"/>
      <c r="U630" s="436"/>
      <c r="V630" s="436"/>
      <c r="W630" s="436"/>
      <c r="X630" s="436"/>
      <c r="Y630" s="436"/>
      <c r="Z630" s="436"/>
      <c r="AA630" s="436"/>
      <c r="AB630" s="436"/>
      <c r="AC630" s="436"/>
      <c r="AD630" s="436"/>
      <c r="AE630" s="436"/>
    </row>
    <row r="631" ht="15.75" customHeight="1">
      <c r="A631" s="437"/>
      <c r="B631" s="438"/>
      <c r="C631" s="437"/>
      <c r="D631" s="437"/>
      <c r="E631" s="436"/>
      <c r="F631" s="436"/>
      <c r="G631" s="436"/>
      <c r="H631" s="436"/>
      <c r="I631" s="436"/>
      <c r="J631" s="436"/>
      <c r="K631" s="436"/>
      <c r="L631" s="436"/>
      <c r="M631" s="436"/>
      <c r="N631" s="436"/>
      <c r="O631" s="436"/>
      <c r="P631" s="436"/>
      <c r="Q631" s="436"/>
      <c r="R631" s="436"/>
      <c r="S631" s="436"/>
      <c r="T631" s="436"/>
      <c r="U631" s="436"/>
      <c r="V631" s="436"/>
      <c r="W631" s="436"/>
      <c r="X631" s="436"/>
      <c r="Y631" s="436"/>
      <c r="Z631" s="436"/>
      <c r="AA631" s="436"/>
      <c r="AB631" s="436"/>
      <c r="AC631" s="436"/>
      <c r="AD631" s="436"/>
      <c r="AE631" s="436"/>
    </row>
    <row r="632" ht="15.75" customHeight="1">
      <c r="A632" s="437"/>
      <c r="B632" s="438"/>
      <c r="C632" s="437"/>
      <c r="D632" s="437"/>
      <c r="E632" s="436"/>
      <c r="F632" s="436"/>
      <c r="G632" s="436"/>
      <c r="H632" s="436"/>
      <c r="I632" s="436"/>
      <c r="J632" s="436"/>
      <c r="K632" s="436"/>
      <c r="L632" s="436"/>
      <c r="M632" s="436"/>
      <c r="N632" s="436"/>
      <c r="O632" s="436"/>
      <c r="P632" s="436"/>
      <c r="Q632" s="436"/>
      <c r="R632" s="436"/>
      <c r="S632" s="436"/>
      <c r="T632" s="436"/>
      <c r="U632" s="436"/>
      <c r="V632" s="436"/>
      <c r="W632" s="436"/>
      <c r="X632" s="436"/>
      <c r="Y632" s="436"/>
      <c r="Z632" s="436"/>
      <c r="AA632" s="436"/>
      <c r="AB632" s="436"/>
      <c r="AC632" s="436"/>
      <c r="AD632" s="436"/>
      <c r="AE632" s="436"/>
    </row>
    <row r="633" ht="15.75" customHeight="1">
      <c r="A633" s="437"/>
      <c r="B633" s="438"/>
      <c r="C633" s="437"/>
      <c r="D633" s="437"/>
      <c r="E633" s="436"/>
      <c r="F633" s="436"/>
      <c r="G633" s="436"/>
      <c r="H633" s="436"/>
      <c r="I633" s="436"/>
      <c r="J633" s="436"/>
      <c r="K633" s="436"/>
      <c r="L633" s="436"/>
      <c r="M633" s="436"/>
      <c r="N633" s="436"/>
      <c r="O633" s="436"/>
      <c r="P633" s="436"/>
      <c r="Q633" s="436"/>
      <c r="R633" s="436"/>
      <c r="S633" s="436"/>
      <c r="T633" s="436"/>
      <c r="U633" s="436"/>
      <c r="V633" s="436"/>
      <c r="W633" s="436"/>
      <c r="X633" s="436"/>
      <c r="Y633" s="436"/>
      <c r="Z633" s="436"/>
      <c r="AA633" s="436"/>
      <c r="AB633" s="436"/>
      <c r="AC633" s="436"/>
      <c r="AD633" s="436"/>
      <c r="AE633" s="436"/>
    </row>
    <row r="634" ht="15.75" customHeight="1">
      <c r="A634" s="437"/>
      <c r="B634" s="438"/>
      <c r="C634" s="437"/>
      <c r="D634" s="437"/>
      <c r="E634" s="436"/>
      <c r="F634" s="436"/>
      <c r="G634" s="436"/>
      <c r="H634" s="436"/>
      <c r="I634" s="436"/>
      <c r="J634" s="436"/>
      <c r="K634" s="436"/>
      <c r="L634" s="436"/>
      <c r="M634" s="436"/>
      <c r="N634" s="436"/>
      <c r="O634" s="436"/>
      <c r="P634" s="436"/>
      <c r="Q634" s="436"/>
      <c r="R634" s="436"/>
      <c r="S634" s="436"/>
      <c r="T634" s="436"/>
      <c r="U634" s="436"/>
      <c r="V634" s="436"/>
      <c r="W634" s="436"/>
      <c r="X634" s="436"/>
      <c r="Y634" s="436"/>
      <c r="Z634" s="436"/>
      <c r="AA634" s="436"/>
      <c r="AB634" s="436"/>
      <c r="AC634" s="436"/>
      <c r="AD634" s="436"/>
      <c r="AE634" s="436"/>
    </row>
    <row r="635" ht="15.75" customHeight="1">
      <c r="A635" s="437"/>
      <c r="B635" s="438"/>
      <c r="C635" s="437"/>
      <c r="D635" s="437"/>
      <c r="E635" s="436"/>
      <c r="F635" s="436"/>
      <c r="G635" s="436"/>
      <c r="H635" s="436"/>
      <c r="I635" s="436"/>
      <c r="J635" s="436"/>
      <c r="K635" s="436"/>
      <c r="L635" s="436"/>
      <c r="M635" s="436"/>
      <c r="N635" s="436"/>
      <c r="O635" s="436"/>
      <c r="P635" s="436"/>
      <c r="Q635" s="436"/>
      <c r="R635" s="436"/>
      <c r="S635" s="436"/>
      <c r="T635" s="436"/>
      <c r="U635" s="436"/>
      <c r="V635" s="436"/>
      <c r="W635" s="436"/>
      <c r="X635" s="436"/>
      <c r="Y635" s="436"/>
      <c r="Z635" s="436"/>
      <c r="AA635" s="436"/>
      <c r="AB635" s="436"/>
      <c r="AC635" s="436"/>
      <c r="AD635" s="436"/>
      <c r="AE635" s="436"/>
    </row>
    <row r="636" ht="15.75" customHeight="1">
      <c r="A636" s="437"/>
      <c r="B636" s="438"/>
      <c r="C636" s="437"/>
      <c r="D636" s="437"/>
      <c r="E636" s="436"/>
      <c r="F636" s="436"/>
      <c r="G636" s="436"/>
      <c r="H636" s="436"/>
      <c r="I636" s="436"/>
      <c r="J636" s="436"/>
      <c r="K636" s="436"/>
      <c r="L636" s="436"/>
      <c r="M636" s="436"/>
      <c r="N636" s="436"/>
      <c r="O636" s="436"/>
      <c r="P636" s="436"/>
      <c r="Q636" s="436"/>
      <c r="R636" s="436"/>
      <c r="S636" s="436"/>
      <c r="T636" s="436"/>
      <c r="U636" s="436"/>
      <c r="V636" s="436"/>
      <c r="W636" s="436"/>
      <c r="X636" s="436"/>
      <c r="Y636" s="436"/>
      <c r="Z636" s="436"/>
      <c r="AA636" s="436"/>
      <c r="AB636" s="436"/>
      <c r="AC636" s="436"/>
      <c r="AD636" s="436"/>
      <c r="AE636" s="436"/>
    </row>
    <row r="637" ht="15.75" customHeight="1">
      <c r="A637" s="437"/>
      <c r="B637" s="438"/>
      <c r="C637" s="437"/>
      <c r="D637" s="437"/>
      <c r="E637" s="436"/>
      <c r="F637" s="436"/>
      <c r="G637" s="436"/>
      <c r="H637" s="436"/>
      <c r="I637" s="436"/>
      <c r="J637" s="436"/>
      <c r="K637" s="436"/>
      <c r="L637" s="436"/>
      <c r="M637" s="436"/>
      <c r="N637" s="436"/>
      <c r="O637" s="436"/>
      <c r="P637" s="436"/>
      <c r="Q637" s="436"/>
      <c r="R637" s="436"/>
      <c r="S637" s="436"/>
      <c r="T637" s="436"/>
      <c r="U637" s="436"/>
      <c r="V637" s="436"/>
      <c r="W637" s="436"/>
      <c r="X637" s="436"/>
      <c r="Y637" s="436"/>
      <c r="Z637" s="436"/>
      <c r="AA637" s="436"/>
      <c r="AB637" s="436"/>
      <c r="AC637" s="436"/>
      <c r="AD637" s="436"/>
      <c r="AE637" s="436"/>
    </row>
    <row r="638" ht="15.75" customHeight="1">
      <c r="A638" s="437"/>
      <c r="B638" s="438"/>
      <c r="C638" s="437"/>
      <c r="D638" s="437"/>
      <c r="E638" s="436"/>
      <c r="F638" s="436"/>
      <c r="G638" s="436"/>
      <c r="H638" s="436"/>
      <c r="I638" s="436"/>
      <c r="J638" s="436"/>
      <c r="K638" s="436"/>
      <c r="L638" s="436"/>
      <c r="M638" s="436"/>
      <c r="N638" s="436"/>
      <c r="O638" s="436"/>
      <c r="P638" s="436"/>
      <c r="Q638" s="436"/>
      <c r="R638" s="436"/>
      <c r="S638" s="436"/>
      <c r="T638" s="436"/>
      <c r="U638" s="436"/>
      <c r="V638" s="436"/>
      <c r="W638" s="436"/>
      <c r="X638" s="436"/>
      <c r="Y638" s="436"/>
      <c r="Z638" s="436"/>
      <c r="AA638" s="436"/>
      <c r="AB638" s="436"/>
      <c r="AC638" s="436"/>
      <c r="AD638" s="436"/>
      <c r="AE638" s="436"/>
    </row>
    <row r="639" ht="15.75" customHeight="1">
      <c r="A639" s="437"/>
      <c r="B639" s="438"/>
      <c r="C639" s="437"/>
      <c r="D639" s="437"/>
      <c r="E639" s="436"/>
      <c r="F639" s="436"/>
      <c r="G639" s="436"/>
      <c r="H639" s="436"/>
      <c r="I639" s="436"/>
      <c r="J639" s="436"/>
      <c r="K639" s="436"/>
      <c r="L639" s="436"/>
      <c r="M639" s="436"/>
      <c r="N639" s="436"/>
      <c r="O639" s="436"/>
      <c r="P639" s="436"/>
      <c r="Q639" s="436"/>
      <c r="R639" s="436"/>
      <c r="S639" s="436"/>
      <c r="T639" s="436"/>
      <c r="U639" s="436"/>
      <c r="V639" s="436"/>
      <c r="W639" s="436"/>
      <c r="X639" s="436"/>
      <c r="Y639" s="436"/>
      <c r="Z639" s="436"/>
      <c r="AA639" s="436"/>
      <c r="AB639" s="436"/>
      <c r="AC639" s="436"/>
      <c r="AD639" s="436"/>
      <c r="AE639" s="436"/>
    </row>
    <row r="640" ht="15.75" customHeight="1">
      <c r="A640" s="437"/>
      <c r="B640" s="438"/>
      <c r="C640" s="437"/>
      <c r="D640" s="437"/>
      <c r="E640" s="436"/>
      <c r="F640" s="436"/>
      <c r="G640" s="436"/>
      <c r="H640" s="436"/>
      <c r="I640" s="436"/>
      <c r="J640" s="436"/>
      <c r="K640" s="436"/>
      <c r="L640" s="436"/>
      <c r="M640" s="436"/>
      <c r="N640" s="436"/>
      <c r="O640" s="436"/>
      <c r="P640" s="436"/>
      <c r="Q640" s="436"/>
      <c r="R640" s="436"/>
      <c r="S640" s="436"/>
      <c r="T640" s="436"/>
      <c r="U640" s="436"/>
      <c r="V640" s="436"/>
      <c r="W640" s="436"/>
      <c r="X640" s="436"/>
      <c r="Y640" s="436"/>
      <c r="Z640" s="436"/>
      <c r="AA640" s="436"/>
      <c r="AB640" s="436"/>
      <c r="AC640" s="436"/>
      <c r="AD640" s="436"/>
      <c r="AE640" s="436"/>
    </row>
    <row r="641" ht="15.75" customHeight="1">
      <c r="A641" s="437"/>
      <c r="B641" s="438"/>
      <c r="C641" s="437"/>
      <c r="D641" s="437"/>
      <c r="E641" s="436"/>
      <c r="F641" s="436"/>
      <c r="G641" s="436"/>
      <c r="H641" s="436"/>
      <c r="I641" s="436"/>
      <c r="J641" s="436"/>
      <c r="K641" s="436"/>
      <c r="L641" s="436"/>
      <c r="M641" s="436"/>
      <c r="N641" s="436"/>
      <c r="O641" s="436"/>
      <c r="P641" s="436"/>
      <c r="Q641" s="436"/>
      <c r="R641" s="436"/>
      <c r="S641" s="436"/>
      <c r="T641" s="436"/>
      <c r="U641" s="436"/>
      <c r="V641" s="436"/>
      <c r="W641" s="436"/>
      <c r="X641" s="436"/>
      <c r="Y641" s="436"/>
      <c r="Z641" s="436"/>
      <c r="AA641" s="436"/>
      <c r="AB641" s="436"/>
      <c r="AC641" s="436"/>
      <c r="AD641" s="436"/>
      <c r="AE641" s="436"/>
    </row>
    <row r="642" ht="15.75" customHeight="1">
      <c r="A642" s="437"/>
      <c r="B642" s="438"/>
      <c r="C642" s="437"/>
      <c r="D642" s="437"/>
      <c r="E642" s="436"/>
      <c r="F642" s="436"/>
      <c r="G642" s="436"/>
      <c r="H642" s="436"/>
      <c r="I642" s="436"/>
      <c r="J642" s="436"/>
      <c r="K642" s="436"/>
      <c r="L642" s="436"/>
      <c r="M642" s="436"/>
      <c r="N642" s="436"/>
      <c r="O642" s="436"/>
      <c r="P642" s="436"/>
      <c r="Q642" s="436"/>
      <c r="R642" s="436"/>
      <c r="S642" s="436"/>
      <c r="T642" s="436"/>
      <c r="U642" s="436"/>
      <c r="V642" s="436"/>
      <c r="W642" s="436"/>
      <c r="X642" s="436"/>
      <c r="Y642" s="436"/>
      <c r="Z642" s="436"/>
      <c r="AA642" s="436"/>
      <c r="AB642" s="436"/>
      <c r="AC642" s="436"/>
      <c r="AD642" s="436"/>
      <c r="AE642" s="436"/>
    </row>
    <row r="643" ht="15.75" customHeight="1">
      <c r="A643" s="437"/>
      <c r="B643" s="438"/>
      <c r="C643" s="437"/>
      <c r="D643" s="437"/>
      <c r="E643" s="436"/>
      <c r="F643" s="436"/>
      <c r="G643" s="436"/>
      <c r="H643" s="436"/>
      <c r="I643" s="436"/>
      <c r="J643" s="436"/>
      <c r="K643" s="436"/>
      <c r="L643" s="436"/>
      <c r="M643" s="436"/>
      <c r="N643" s="436"/>
      <c r="O643" s="436"/>
      <c r="P643" s="436"/>
      <c r="Q643" s="436"/>
      <c r="R643" s="436"/>
      <c r="S643" s="436"/>
      <c r="T643" s="436"/>
      <c r="U643" s="436"/>
      <c r="V643" s="436"/>
      <c r="W643" s="436"/>
      <c r="X643" s="436"/>
      <c r="Y643" s="436"/>
      <c r="Z643" s="436"/>
      <c r="AA643" s="436"/>
      <c r="AB643" s="436"/>
      <c r="AC643" s="436"/>
      <c r="AD643" s="436"/>
      <c r="AE643" s="436"/>
    </row>
    <row r="644" ht="15.75" customHeight="1">
      <c r="A644" s="437"/>
      <c r="B644" s="438"/>
      <c r="C644" s="437"/>
      <c r="D644" s="437"/>
      <c r="E644" s="436"/>
      <c r="F644" s="436"/>
      <c r="G644" s="436"/>
      <c r="H644" s="436"/>
      <c r="I644" s="436"/>
      <c r="J644" s="436"/>
      <c r="K644" s="436"/>
      <c r="L644" s="436"/>
      <c r="M644" s="436"/>
      <c r="N644" s="436"/>
      <c r="O644" s="436"/>
      <c r="P644" s="436"/>
      <c r="Q644" s="436"/>
      <c r="R644" s="436"/>
      <c r="S644" s="436"/>
      <c r="T644" s="436"/>
      <c r="U644" s="436"/>
      <c r="V644" s="436"/>
      <c r="W644" s="436"/>
      <c r="X644" s="436"/>
      <c r="Y644" s="436"/>
      <c r="Z644" s="436"/>
      <c r="AA644" s="436"/>
      <c r="AB644" s="436"/>
      <c r="AC644" s="436"/>
      <c r="AD644" s="436"/>
      <c r="AE644" s="436"/>
    </row>
    <row r="645" ht="15.75" customHeight="1">
      <c r="A645" s="437"/>
      <c r="B645" s="438"/>
      <c r="C645" s="437"/>
      <c r="D645" s="437"/>
      <c r="E645" s="436"/>
      <c r="F645" s="436"/>
      <c r="G645" s="436"/>
      <c r="H645" s="436"/>
      <c r="I645" s="436"/>
      <c r="J645" s="436"/>
      <c r="K645" s="436"/>
      <c r="L645" s="436"/>
      <c r="M645" s="436"/>
      <c r="N645" s="436"/>
      <c r="O645" s="436"/>
      <c r="P645" s="436"/>
      <c r="Q645" s="436"/>
      <c r="R645" s="436"/>
      <c r="S645" s="436"/>
      <c r="T645" s="436"/>
      <c r="U645" s="436"/>
      <c r="V645" s="436"/>
      <c r="W645" s="436"/>
      <c r="X645" s="436"/>
      <c r="Y645" s="436"/>
      <c r="Z645" s="436"/>
      <c r="AA645" s="436"/>
      <c r="AB645" s="436"/>
      <c r="AC645" s="436"/>
      <c r="AD645" s="436"/>
      <c r="AE645" s="436"/>
    </row>
    <row r="646" ht="15.75" customHeight="1">
      <c r="A646" s="437"/>
      <c r="B646" s="438"/>
      <c r="C646" s="437"/>
      <c r="D646" s="437"/>
      <c r="E646" s="436"/>
      <c r="F646" s="436"/>
      <c r="G646" s="436"/>
      <c r="H646" s="436"/>
      <c r="I646" s="436"/>
      <c r="J646" s="436"/>
      <c r="K646" s="436"/>
      <c r="L646" s="436"/>
      <c r="M646" s="436"/>
      <c r="N646" s="436"/>
      <c r="O646" s="436"/>
      <c r="P646" s="436"/>
      <c r="Q646" s="436"/>
      <c r="R646" s="436"/>
      <c r="S646" s="436"/>
      <c r="T646" s="436"/>
      <c r="U646" s="436"/>
      <c r="V646" s="436"/>
      <c r="W646" s="436"/>
      <c r="X646" s="436"/>
      <c r="Y646" s="436"/>
      <c r="Z646" s="436"/>
      <c r="AA646" s="436"/>
      <c r="AB646" s="436"/>
      <c r="AC646" s="436"/>
      <c r="AD646" s="436"/>
      <c r="AE646" s="436"/>
    </row>
    <row r="647" ht="15.75" customHeight="1">
      <c r="A647" s="437"/>
      <c r="B647" s="438"/>
      <c r="C647" s="437"/>
      <c r="D647" s="437"/>
      <c r="E647" s="436"/>
      <c r="F647" s="436"/>
      <c r="G647" s="436"/>
      <c r="H647" s="436"/>
      <c r="I647" s="436"/>
      <c r="J647" s="436"/>
      <c r="K647" s="436"/>
      <c r="L647" s="436"/>
      <c r="M647" s="436"/>
      <c r="N647" s="436"/>
      <c r="O647" s="436"/>
      <c r="P647" s="436"/>
      <c r="Q647" s="436"/>
      <c r="R647" s="436"/>
      <c r="S647" s="436"/>
      <c r="T647" s="436"/>
      <c r="U647" s="436"/>
      <c r="V647" s="436"/>
      <c r="W647" s="436"/>
      <c r="X647" s="436"/>
      <c r="Y647" s="436"/>
      <c r="Z647" s="436"/>
      <c r="AA647" s="436"/>
      <c r="AB647" s="436"/>
      <c r="AC647" s="436"/>
      <c r="AD647" s="436"/>
      <c r="AE647" s="436"/>
    </row>
    <row r="648" ht="15.75" customHeight="1">
      <c r="A648" s="437"/>
      <c r="B648" s="438"/>
      <c r="C648" s="437"/>
      <c r="D648" s="437"/>
      <c r="E648" s="436"/>
      <c r="F648" s="436"/>
      <c r="G648" s="436"/>
      <c r="H648" s="436"/>
      <c r="I648" s="436"/>
      <c r="J648" s="436"/>
      <c r="K648" s="436"/>
      <c r="L648" s="436"/>
      <c r="M648" s="436"/>
      <c r="N648" s="436"/>
      <c r="O648" s="436"/>
      <c r="P648" s="436"/>
      <c r="Q648" s="436"/>
      <c r="R648" s="436"/>
      <c r="S648" s="436"/>
      <c r="T648" s="436"/>
      <c r="U648" s="436"/>
      <c r="V648" s="436"/>
      <c r="W648" s="436"/>
      <c r="X648" s="436"/>
      <c r="Y648" s="436"/>
      <c r="Z648" s="436"/>
      <c r="AA648" s="436"/>
      <c r="AB648" s="436"/>
      <c r="AC648" s="436"/>
      <c r="AD648" s="436"/>
      <c r="AE648" s="436"/>
    </row>
    <row r="649" ht="15.75" customHeight="1">
      <c r="A649" s="437"/>
      <c r="B649" s="438"/>
      <c r="C649" s="437"/>
      <c r="D649" s="437"/>
      <c r="E649" s="436"/>
      <c r="F649" s="436"/>
      <c r="G649" s="436"/>
      <c r="H649" s="436"/>
      <c r="I649" s="436"/>
      <c r="J649" s="436"/>
      <c r="K649" s="436"/>
      <c r="L649" s="436"/>
      <c r="M649" s="436"/>
      <c r="N649" s="436"/>
      <c r="O649" s="436"/>
      <c r="P649" s="436"/>
      <c r="Q649" s="436"/>
      <c r="R649" s="436"/>
      <c r="S649" s="436"/>
      <c r="T649" s="436"/>
      <c r="U649" s="436"/>
      <c r="V649" s="436"/>
      <c r="W649" s="436"/>
      <c r="X649" s="436"/>
      <c r="Y649" s="436"/>
      <c r="Z649" s="436"/>
      <c r="AA649" s="436"/>
      <c r="AB649" s="436"/>
      <c r="AC649" s="436"/>
      <c r="AD649" s="436"/>
      <c r="AE649" s="436"/>
    </row>
    <row r="650" ht="15.75" customHeight="1">
      <c r="A650" s="437"/>
      <c r="B650" s="438"/>
      <c r="C650" s="437"/>
      <c r="D650" s="437"/>
      <c r="E650" s="436"/>
      <c r="F650" s="436"/>
      <c r="G650" s="436"/>
      <c r="H650" s="436"/>
      <c r="I650" s="436"/>
      <c r="J650" s="436"/>
      <c r="K650" s="436"/>
      <c r="L650" s="436"/>
      <c r="M650" s="436"/>
      <c r="N650" s="436"/>
      <c r="O650" s="436"/>
      <c r="P650" s="436"/>
      <c r="Q650" s="436"/>
      <c r="R650" s="436"/>
      <c r="S650" s="436"/>
      <c r="T650" s="436"/>
      <c r="U650" s="436"/>
      <c r="V650" s="436"/>
      <c r="W650" s="436"/>
      <c r="X650" s="436"/>
      <c r="Y650" s="436"/>
      <c r="Z650" s="436"/>
      <c r="AA650" s="436"/>
      <c r="AB650" s="436"/>
      <c r="AC650" s="436"/>
      <c r="AD650" s="436"/>
      <c r="AE650" s="436"/>
    </row>
    <row r="651" ht="15.75" customHeight="1">
      <c r="A651" s="437"/>
      <c r="B651" s="438"/>
      <c r="C651" s="437"/>
      <c r="D651" s="437"/>
      <c r="E651" s="436"/>
      <c r="F651" s="436"/>
      <c r="G651" s="436"/>
      <c r="H651" s="436"/>
      <c r="I651" s="436"/>
      <c r="J651" s="436"/>
      <c r="K651" s="436"/>
      <c r="L651" s="436"/>
      <c r="M651" s="436"/>
      <c r="N651" s="436"/>
      <c r="O651" s="436"/>
      <c r="P651" s="436"/>
      <c r="Q651" s="436"/>
      <c r="R651" s="436"/>
      <c r="S651" s="436"/>
      <c r="T651" s="436"/>
      <c r="U651" s="436"/>
      <c r="V651" s="436"/>
      <c r="W651" s="436"/>
      <c r="X651" s="436"/>
      <c r="Y651" s="436"/>
      <c r="Z651" s="436"/>
      <c r="AA651" s="436"/>
      <c r="AB651" s="436"/>
      <c r="AC651" s="436"/>
      <c r="AD651" s="436"/>
      <c r="AE651" s="436"/>
    </row>
    <row r="652" ht="15.75" customHeight="1">
      <c r="A652" s="437"/>
      <c r="B652" s="438"/>
      <c r="C652" s="437"/>
      <c r="D652" s="437"/>
      <c r="E652" s="436"/>
      <c r="F652" s="436"/>
      <c r="G652" s="436"/>
      <c r="H652" s="436"/>
      <c r="I652" s="436"/>
      <c r="J652" s="436"/>
      <c r="K652" s="436"/>
      <c r="L652" s="436"/>
      <c r="M652" s="436"/>
      <c r="N652" s="436"/>
      <c r="O652" s="436"/>
      <c r="P652" s="436"/>
      <c r="Q652" s="436"/>
      <c r="R652" s="436"/>
      <c r="S652" s="436"/>
      <c r="T652" s="436"/>
      <c r="U652" s="436"/>
      <c r="V652" s="436"/>
      <c r="W652" s="436"/>
      <c r="X652" s="436"/>
      <c r="Y652" s="436"/>
      <c r="Z652" s="436"/>
      <c r="AA652" s="436"/>
      <c r="AB652" s="436"/>
      <c r="AC652" s="436"/>
      <c r="AD652" s="436"/>
      <c r="AE652" s="436"/>
    </row>
    <row r="653" ht="15.75" customHeight="1">
      <c r="A653" s="437"/>
      <c r="B653" s="438"/>
      <c r="C653" s="437"/>
      <c r="D653" s="437"/>
      <c r="E653" s="436"/>
      <c r="F653" s="436"/>
      <c r="G653" s="436"/>
      <c r="H653" s="436"/>
      <c r="I653" s="436"/>
      <c r="J653" s="436"/>
      <c r="K653" s="436"/>
      <c r="L653" s="436"/>
      <c r="M653" s="436"/>
      <c r="N653" s="436"/>
      <c r="O653" s="436"/>
      <c r="P653" s="436"/>
      <c r="Q653" s="436"/>
      <c r="R653" s="436"/>
      <c r="S653" s="436"/>
      <c r="T653" s="436"/>
      <c r="U653" s="436"/>
      <c r="V653" s="436"/>
      <c r="W653" s="436"/>
      <c r="X653" s="436"/>
      <c r="Y653" s="436"/>
      <c r="Z653" s="436"/>
      <c r="AA653" s="436"/>
      <c r="AB653" s="436"/>
      <c r="AC653" s="436"/>
      <c r="AD653" s="436"/>
      <c r="AE653" s="436"/>
    </row>
    <row r="654" ht="15.75" customHeight="1">
      <c r="A654" s="437"/>
      <c r="B654" s="438"/>
      <c r="C654" s="437"/>
      <c r="D654" s="437"/>
      <c r="E654" s="436"/>
      <c r="F654" s="436"/>
      <c r="G654" s="436"/>
      <c r="H654" s="436"/>
      <c r="I654" s="436"/>
      <c r="J654" s="436"/>
      <c r="K654" s="436"/>
      <c r="L654" s="436"/>
      <c r="M654" s="436"/>
      <c r="N654" s="436"/>
      <c r="O654" s="436"/>
      <c r="P654" s="436"/>
      <c r="Q654" s="436"/>
      <c r="R654" s="436"/>
      <c r="S654" s="436"/>
      <c r="T654" s="436"/>
      <c r="U654" s="436"/>
      <c r="V654" s="436"/>
      <c r="W654" s="436"/>
      <c r="X654" s="436"/>
      <c r="Y654" s="436"/>
      <c r="Z654" s="436"/>
      <c r="AA654" s="436"/>
      <c r="AB654" s="436"/>
      <c r="AC654" s="436"/>
      <c r="AD654" s="436"/>
      <c r="AE654" s="436"/>
    </row>
    <row r="655" ht="15.75" customHeight="1">
      <c r="A655" s="437"/>
      <c r="B655" s="438"/>
      <c r="C655" s="437"/>
      <c r="D655" s="437"/>
      <c r="E655" s="436"/>
      <c r="F655" s="436"/>
      <c r="G655" s="436"/>
      <c r="H655" s="436"/>
      <c r="I655" s="436"/>
      <c r="J655" s="436"/>
      <c r="K655" s="436"/>
      <c r="L655" s="436"/>
      <c r="M655" s="436"/>
      <c r="N655" s="436"/>
      <c r="O655" s="436"/>
      <c r="P655" s="436"/>
      <c r="Q655" s="436"/>
      <c r="R655" s="436"/>
      <c r="S655" s="436"/>
      <c r="T655" s="436"/>
      <c r="U655" s="436"/>
      <c r="V655" s="436"/>
      <c r="W655" s="436"/>
      <c r="X655" s="436"/>
      <c r="Y655" s="436"/>
      <c r="Z655" s="436"/>
      <c r="AA655" s="436"/>
      <c r="AB655" s="436"/>
      <c r="AC655" s="436"/>
      <c r="AD655" s="436"/>
      <c r="AE655" s="436"/>
    </row>
    <row r="656" ht="15.75" customHeight="1">
      <c r="A656" s="437"/>
      <c r="B656" s="438"/>
      <c r="C656" s="437"/>
      <c r="D656" s="437"/>
      <c r="E656" s="436"/>
      <c r="F656" s="436"/>
      <c r="G656" s="436"/>
      <c r="H656" s="436"/>
      <c r="I656" s="436"/>
      <c r="J656" s="436"/>
      <c r="K656" s="436"/>
      <c r="L656" s="436"/>
      <c r="M656" s="436"/>
      <c r="N656" s="436"/>
      <c r="O656" s="436"/>
      <c r="P656" s="436"/>
      <c r="Q656" s="436"/>
      <c r="R656" s="436"/>
      <c r="S656" s="436"/>
      <c r="T656" s="436"/>
      <c r="U656" s="436"/>
      <c r="V656" s="436"/>
      <c r="W656" s="436"/>
      <c r="X656" s="436"/>
      <c r="Y656" s="436"/>
      <c r="Z656" s="436"/>
      <c r="AA656" s="436"/>
      <c r="AB656" s="436"/>
      <c r="AC656" s="436"/>
      <c r="AD656" s="436"/>
      <c r="AE656" s="436"/>
    </row>
    <row r="657" ht="15.75" customHeight="1">
      <c r="A657" s="437"/>
      <c r="B657" s="438"/>
      <c r="C657" s="437"/>
      <c r="D657" s="437"/>
      <c r="E657" s="436"/>
      <c r="F657" s="436"/>
      <c r="G657" s="436"/>
      <c r="H657" s="436"/>
      <c r="I657" s="436"/>
      <c r="J657" s="436"/>
      <c r="K657" s="436"/>
      <c r="L657" s="436"/>
      <c r="M657" s="436"/>
      <c r="N657" s="436"/>
      <c r="O657" s="436"/>
      <c r="P657" s="436"/>
      <c r="Q657" s="436"/>
      <c r="R657" s="436"/>
      <c r="S657" s="436"/>
      <c r="T657" s="436"/>
      <c r="U657" s="436"/>
      <c r="V657" s="436"/>
      <c r="W657" s="436"/>
      <c r="X657" s="436"/>
      <c r="Y657" s="436"/>
      <c r="Z657" s="436"/>
      <c r="AA657" s="436"/>
      <c r="AB657" s="436"/>
      <c r="AC657" s="436"/>
      <c r="AD657" s="436"/>
      <c r="AE657" s="436"/>
    </row>
    <row r="658" ht="15.75" customHeight="1">
      <c r="A658" s="437"/>
      <c r="B658" s="438"/>
      <c r="C658" s="437"/>
      <c r="D658" s="437"/>
      <c r="E658" s="436"/>
      <c r="F658" s="436"/>
      <c r="G658" s="436"/>
      <c r="H658" s="436"/>
      <c r="I658" s="436"/>
      <c r="J658" s="436"/>
      <c r="K658" s="436"/>
      <c r="L658" s="436"/>
      <c r="M658" s="436"/>
      <c r="N658" s="436"/>
      <c r="O658" s="436"/>
      <c r="P658" s="436"/>
      <c r="Q658" s="436"/>
      <c r="R658" s="436"/>
      <c r="S658" s="436"/>
      <c r="T658" s="436"/>
      <c r="U658" s="436"/>
      <c r="V658" s="436"/>
      <c r="W658" s="436"/>
      <c r="X658" s="436"/>
      <c r="Y658" s="436"/>
      <c r="Z658" s="436"/>
      <c r="AA658" s="436"/>
      <c r="AB658" s="436"/>
      <c r="AC658" s="436"/>
      <c r="AD658" s="436"/>
      <c r="AE658" s="436"/>
    </row>
    <row r="659" ht="15.75" customHeight="1">
      <c r="A659" s="437"/>
      <c r="B659" s="438"/>
      <c r="C659" s="437"/>
      <c r="D659" s="437"/>
      <c r="E659" s="436"/>
      <c r="F659" s="436"/>
      <c r="G659" s="436"/>
      <c r="H659" s="436"/>
      <c r="I659" s="436"/>
      <c r="J659" s="436"/>
      <c r="K659" s="436"/>
      <c r="L659" s="436"/>
      <c r="M659" s="436"/>
      <c r="N659" s="436"/>
      <c r="O659" s="436"/>
      <c r="P659" s="436"/>
      <c r="Q659" s="436"/>
      <c r="R659" s="436"/>
      <c r="S659" s="436"/>
      <c r="T659" s="436"/>
      <c r="U659" s="436"/>
      <c r="V659" s="436"/>
      <c r="W659" s="436"/>
      <c r="X659" s="436"/>
      <c r="Y659" s="436"/>
      <c r="Z659" s="436"/>
      <c r="AA659" s="436"/>
      <c r="AB659" s="436"/>
      <c r="AC659" s="436"/>
      <c r="AD659" s="436"/>
      <c r="AE659" s="436"/>
    </row>
    <row r="660" ht="15.75" customHeight="1">
      <c r="A660" s="437"/>
      <c r="B660" s="438"/>
      <c r="C660" s="437"/>
      <c r="D660" s="437"/>
      <c r="E660" s="436"/>
      <c r="F660" s="436"/>
      <c r="G660" s="436"/>
      <c r="H660" s="436"/>
      <c r="I660" s="436"/>
      <c r="J660" s="436"/>
      <c r="K660" s="436"/>
      <c r="L660" s="436"/>
      <c r="M660" s="436"/>
      <c r="N660" s="436"/>
      <c r="O660" s="436"/>
      <c r="P660" s="436"/>
      <c r="Q660" s="436"/>
      <c r="R660" s="436"/>
      <c r="S660" s="436"/>
      <c r="T660" s="436"/>
      <c r="U660" s="436"/>
      <c r="V660" s="436"/>
      <c r="W660" s="436"/>
      <c r="X660" s="436"/>
      <c r="Y660" s="436"/>
      <c r="Z660" s="436"/>
      <c r="AA660" s="436"/>
      <c r="AB660" s="436"/>
      <c r="AC660" s="436"/>
      <c r="AD660" s="436"/>
      <c r="AE660" s="436"/>
    </row>
    <row r="661" ht="15.75" customHeight="1">
      <c r="A661" s="437"/>
      <c r="B661" s="438"/>
      <c r="C661" s="437"/>
      <c r="D661" s="437"/>
      <c r="E661" s="436"/>
      <c r="F661" s="436"/>
      <c r="G661" s="436"/>
      <c r="H661" s="436"/>
      <c r="I661" s="436"/>
      <c r="J661" s="436"/>
      <c r="K661" s="436"/>
      <c r="L661" s="436"/>
      <c r="M661" s="436"/>
      <c r="N661" s="436"/>
      <c r="O661" s="436"/>
      <c r="P661" s="436"/>
      <c r="Q661" s="436"/>
      <c r="R661" s="436"/>
      <c r="S661" s="436"/>
      <c r="T661" s="436"/>
      <c r="U661" s="436"/>
      <c r="V661" s="436"/>
      <c r="W661" s="436"/>
      <c r="X661" s="436"/>
      <c r="Y661" s="436"/>
      <c r="Z661" s="436"/>
      <c r="AA661" s="436"/>
      <c r="AB661" s="436"/>
      <c r="AC661" s="436"/>
      <c r="AD661" s="436"/>
      <c r="AE661" s="436"/>
    </row>
    <row r="662" ht="15.75" customHeight="1">
      <c r="A662" s="437"/>
      <c r="B662" s="438"/>
      <c r="C662" s="437"/>
      <c r="D662" s="437"/>
      <c r="E662" s="436"/>
      <c r="F662" s="436"/>
      <c r="G662" s="436"/>
      <c r="H662" s="436"/>
      <c r="I662" s="436"/>
      <c r="J662" s="436"/>
      <c r="K662" s="436"/>
      <c r="L662" s="436"/>
      <c r="M662" s="436"/>
      <c r="N662" s="436"/>
      <c r="O662" s="436"/>
      <c r="P662" s="436"/>
      <c r="Q662" s="436"/>
      <c r="R662" s="436"/>
      <c r="S662" s="436"/>
      <c r="T662" s="436"/>
      <c r="U662" s="436"/>
      <c r="V662" s="436"/>
      <c r="W662" s="436"/>
      <c r="X662" s="436"/>
      <c r="Y662" s="436"/>
      <c r="Z662" s="436"/>
      <c r="AA662" s="436"/>
      <c r="AB662" s="436"/>
      <c r="AC662" s="436"/>
      <c r="AD662" s="436"/>
      <c r="AE662" s="436"/>
    </row>
    <row r="663" ht="15.75" customHeight="1">
      <c r="A663" s="437"/>
      <c r="B663" s="438"/>
      <c r="C663" s="437"/>
      <c r="D663" s="437"/>
      <c r="E663" s="436"/>
      <c r="F663" s="436"/>
      <c r="G663" s="436"/>
      <c r="H663" s="436"/>
      <c r="I663" s="436"/>
      <c r="J663" s="436"/>
      <c r="K663" s="436"/>
      <c r="L663" s="436"/>
      <c r="M663" s="436"/>
      <c r="N663" s="436"/>
      <c r="O663" s="436"/>
      <c r="P663" s="436"/>
      <c r="Q663" s="436"/>
      <c r="R663" s="436"/>
      <c r="S663" s="436"/>
      <c r="T663" s="436"/>
      <c r="U663" s="436"/>
      <c r="V663" s="436"/>
      <c r="W663" s="436"/>
      <c r="X663" s="436"/>
      <c r="Y663" s="436"/>
      <c r="Z663" s="436"/>
      <c r="AA663" s="436"/>
      <c r="AB663" s="436"/>
      <c r="AC663" s="436"/>
      <c r="AD663" s="436"/>
      <c r="AE663" s="436"/>
    </row>
    <row r="664" ht="15.75" customHeight="1">
      <c r="A664" s="437"/>
      <c r="B664" s="438"/>
      <c r="C664" s="437"/>
      <c r="D664" s="437"/>
      <c r="E664" s="436"/>
      <c r="F664" s="436"/>
      <c r="G664" s="436"/>
      <c r="H664" s="436"/>
      <c r="I664" s="436"/>
      <c r="J664" s="436"/>
      <c r="K664" s="436"/>
      <c r="L664" s="436"/>
      <c r="M664" s="436"/>
      <c r="N664" s="436"/>
      <c r="O664" s="436"/>
      <c r="P664" s="436"/>
      <c r="Q664" s="436"/>
      <c r="R664" s="436"/>
      <c r="S664" s="436"/>
      <c r="T664" s="436"/>
      <c r="U664" s="436"/>
      <c r="V664" s="436"/>
      <c r="W664" s="436"/>
      <c r="X664" s="436"/>
      <c r="Y664" s="436"/>
      <c r="Z664" s="436"/>
      <c r="AA664" s="436"/>
      <c r="AB664" s="436"/>
      <c r="AC664" s="436"/>
      <c r="AD664" s="436"/>
      <c r="AE664" s="436"/>
    </row>
    <row r="665" ht="15.75" customHeight="1">
      <c r="A665" s="437"/>
      <c r="B665" s="438"/>
      <c r="C665" s="437"/>
      <c r="D665" s="437"/>
      <c r="E665" s="436"/>
      <c r="F665" s="436"/>
      <c r="G665" s="436"/>
      <c r="H665" s="436"/>
      <c r="I665" s="436"/>
      <c r="J665" s="436"/>
      <c r="K665" s="436"/>
      <c r="L665" s="436"/>
      <c r="M665" s="436"/>
      <c r="N665" s="436"/>
      <c r="O665" s="436"/>
      <c r="P665" s="436"/>
      <c r="Q665" s="436"/>
      <c r="R665" s="436"/>
      <c r="S665" s="436"/>
      <c r="T665" s="436"/>
      <c r="U665" s="436"/>
      <c r="V665" s="436"/>
      <c r="W665" s="436"/>
      <c r="X665" s="436"/>
      <c r="Y665" s="436"/>
      <c r="Z665" s="436"/>
      <c r="AA665" s="436"/>
      <c r="AB665" s="436"/>
      <c r="AC665" s="436"/>
      <c r="AD665" s="436"/>
      <c r="AE665" s="436"/>
    </row>
    <row r="666" ht="15.75" customHeight="1">
      <c r="A666" s="437"/>
      <c r="B666" s="438"/>
      <c r="C666" s="437"/>
      <c r="D666" s="437"/>
      <c r="E666" s="436"/>
      <c r="F666" s="436"/>
      <c r="G666" s="436"/>
      <c r="H666" s="436"/>
      <c r="I666" s="436"/>
      <c r="J666" s="436"/>
      <c r="K666" s="436"/>
      <c r="L666" s="436"/>
      <c r="M666" s="436"/>
      <c r="N666" s="436"/>
      <c r="O666" s="436"/>
      <c r="P666" s="436"/>
      <c r="Q666" s="436"/>
      <c r="R666" s="436"/>
      <c r="S666" s="436"/>
      <c r="T666" s="436"/>
      <c r="U666" s="436"/>
      <c r="V666" s="436"/>
      <c r="W666" s="436"/>
      <c r="X666" s="436"/>
      <c r="Y666" s="436"/>
      <c r="Z666" s="436"/>
      <c r="AA666" s="436"/>
      <c r="AB666" s="436"/>
      <c r="AC666" s="436"/>
      <c r="AD666" s="436"/>
      <c r="AE666" s="436"/>
    </row>
    <row r="667" ht="15.75" customHeight="1">
      <c r="A667" s="437"/>
      <c r="B667" s="438"/>
      <c r="C667" s="437"/>
      <c r="D667" s="437"/>
      <c r="E667" s="436"/>
      <c r="F667" s="436"/>
      <c r="G667" s="436"/>
      <c r="H667" s="436"/>
      <c r="I667" s="436"/>
      <c r="J667" s="436"/>
      <c r="K667" s="436"/>
      <c r="L667" s="436"/>
      <c r="M667" s="436"/>
      <c r="N667" s="436"/>
      <c r="O667" s="436"/>
      <c r="P667" s="436"/>
      <c r="Q667" s="436"/>
      <c r="R667" s="436"/>
      <c r="S667" s="436"/>
      <c r="T667" s="436"/>
      <c r="U667" s="436"/>
      <c r="V667" s="436"/>
      <c r="W667" s="436"/>
      <c r="X667" s="436"/>
      <c r="Y667" s="436"/>
      <c r="Z667" s="436"/>
      <c r="AA667" s="436"/>
      <c r="AB667" s="436"/>
      <c r="AC667" s="436"/>
      <c r="AD667" s="436"/>
      <c r="AE667" s="436"/>
    </row>
    <row r="668" ht="15.75" customHeight="1">
      <c r="A668" s="437"/>
      <c r="B668" s="438"/>
      <c r="C668" s="437"/>
      <c r="D668" s="437"/>
      <c r="E668" s="436"/>
      <c r="F668" s="436"/>
      <c r="G668" s="436"/>
      <c r="H668" s="436"/>
      <c r="I668" s="436"/>
      <c r="J668" s="436"/>
      <c r="K668" s="436"/>
      <c r="L668" s="436"/>
      <c r="M668" s="436"/>
      <c r="N668" s="436"/>
      <c r="O668" s="436"/>
      <c r="P668" s="436"/>
      <c r="Q668" s="436"/>
      <c r="R668" s="436"/>
      <c r="S668" s="436"/>
      <c r="T668" s="436"/>
      <c r="U668" s="436"/>
      <c r="V668" s="436"/>
      <c r="W668" s="436"/>
      <c r="X668" s="436"/>
      <c r="Y668" s="436"/>
      <c r="Z668" s="436"/>
      <c r="AA668" s="436"/>
      <c r="AB668" s="436"/>
      <c r="AC668" s="436"/>
      <c r="AD668" s="436"/>
      <c r="AE668" s="436"/>
    </row>
    <row r="669" ht="15.75" customHeight="1">
      <c r="A669" s="437"/>
      <c r="B669" s="438"/>
      <c r="C669" s="437"/>
      <c r="D669" s="437"/>
      <c r="E669" s="436"/>
      <c r="F669" s="436"/>
      <c r="G669" s="436"/>
      <c r="H669" s="436"/>
      <c r="I669" s="436"/>
      <c r="J669" s="436"/>
      <c r="K669" s="436"/>
      <c r="L669" s="436"/>
      <c r="M669" s="436"/>
      <c r="N669" s="436"/>
      <c r="O669" s="436"/>
      <c r="P669" s="436"/>
      <c r="Q669" s="436"/>
      <c r="R669" s="436"/>
      <c r="S669" s="436"/>
      <c r="T669" s="436"/>
      <c r="U669" s="436"/>
      <c r="V669" s="436"/>
      <c r="W669" s="436"/>
      <c r="X669" s="436"/>
      <c r="Y669" s="436"/>
      <c r="Z669" s="436"/>
      <c r="AA669" s="436"/>
      <c r="AB669" s="436"/>
      <c r="AC669" s="436"/>
      <c r="AD669" s="436"/>
      <c r="AE669" s="436"/>
    </row>
    <row r="670" ht="15.75" customHeight="1">
      <c r="A670" s="437"/>
      <c r="B670" s="438"/>
      <c r="C670" s="437"/>
      <c r="D670" s="437"/>
      <c r="E670" s="436"/>
      <c r="F670" s="436"/>
      <c r="G670" s="436"/>
      <c r="H670" s="436"/>
      <c r="I670" s="436"/>
      <c r="J670" s="436"/>
      <c r="K670" s="436"/>
      <c r="L670" s="436"/>
      <c r="M670" s="436"/>
      <c r="N670" s="436"/>
      <c r="O670" s="436"/>
      <c r="P670" s="436"/>
      <c r="Q670" s="436"/>
      <c r="R670" s="436"/>
      <c r="S670" s="436"/>
      <c r="T670" s="436"/>
      <c r="U670" s="436"/>
      <c r="V670" s="436"/>
      <c r="W670" s="436"/>
      <c r="X670" s="436"/>
      <c r="Y670" s="436"/>
      <c r="Z670" s="436"/>
      <c r="AA670" s="436"/>
      <c r="AB670" s="436"/>
      <c r="AC670" s="436"/>
      <c r="AD670" s="436"/>
      <c r="AE670" s="436"/>
    </row>
    <row r="671" ht="15.75" customHeight="1">
      <c r="A671" s="437"/>
      <c r="B671" s="438"/>
      <c r="C671" s="437"/>
      <c r="D671" s="437"/>
      <c r="E671" s="436"/>
      <c r="F671" s="436"/>
      <c r="G671" s="436"/>
      <c r="H671" s="436"/>
      <c r="I671" s="436"/>
      <c r="J671" s="436"/>
      <c r="K671" s="436"/>
      <c r="L671" s="436"/>
      <c r="M671" s="436"/>
      <c r="N671" s="436"/>
      <c r="O671" s="436"/>
      <c r="P671" s="436"/>
      <c r="Q671" s="436"/>
      <c r="R671" s="436"/>
      <c r="S671" s="436"/>
      <c r="T671" s="436"/>
      <c r="U671" s="436"/>
      <c r="V671" s="436"/>
      <c r="W671" s="436"/>
      <c r="X671" s="436"/>
      <c r="Y671" s="436"/>
      <c r="Z671" s="436"/>
      <c r="AA671" s="436"/>
      <c r="AB671" s="436"/>
      <c r="AC671" s="436"/>
      <c r="AD671" s="436"/>
      <c r="AE671" s="436"/>
    </row>
    <row r="672" ht="15.75" customHeight="1">
      <c r="A672" s="437"/>
      <c r="B672" s="438"/>
      <c r="C672" s="437"/>
      <c r="D672" s="437"/>
      <c r="E672" s="436"/>
      <c r="F672" s="436"/>
      <c r="G672" s="436"/>
      <c r="H672" s="436"/>
      <c r="I672" s="436"/>
      <c r="J672" s="436"/>
      <c r="K672" s="436"/>
      <c r="L672" s="436"/>
      <c r="M672" s="436"/>
      <c r="N672" s="436"/>
      <c r="O672" s="436"/>
      <c r="P672" s="436"/>
      <c r="Q672" s="436"/>
      <c r="R672" s="436"/>
      <c r="S672" s="436"/>
      <c r="T672" s="436"/>
      <c r="U672" s="436"/>
      <c r="V672" s="436"/>
      <c r="W672" s="436"/>
      <c r="X672" s="436"/>
      <c r="Y672" s="436"/>
      <c r="Z672" s="436"/>
      <c r="AA672" s="436"/>
      <c r="AB672" s="436"/>
      <c r="AC672" s="436"/>
      <c r="AD672" s="436"/>
      <c r="AE672" s="436"/>
    </row>
    <row r="673" ht="15.75" customHeight="1">
      <c r="A673" s="437"/>
      <c r="B673" s="438"/>
      <c r="C673" s="437"/>
      <c r="D673" s="437"/>
      <c r="E673" s="436"/>
      <c r="F673" s="436"/>
      <c r="G673" s="436"/>
      <c r="H673" s="436"/>
      <c r="I673" s="436"/>
      <c r="J673" s="436"/>
      <c r="K673" s="436"/>
      <c r="L673" s="436"/>
      <c r="M673" s="436"/>
      <c r="N673" s="436"/>
      <c r="O673" s="436"/>
      <c r="P673" s="436"/>
      <c r="Q673" s="436"/>
      <c r="R673" s="436"/>
      <c r="S673" s="436"/>
      <c r="T673" s="436"/>
      <c r="U673" s="436"/>
      <c r="V673" s="436"/>
      <c r="W673" s="436"/>
      <c r="X673" s="436"/>
      <c r="Y673" s="436"/>
      <c r="Z673" s="436"/>
      <c r="AA673" s="436"/>
      <c r="AB673" s="436"/>
      <c r="AC673" s="436"/>
      <c r="AD673" s="436"/>
      <c r="AE673" s="436"/>
    </row>
    <row r="674" ht="15.75" customHeight="1">
      <c r="A674" s="437"/>
      <c r="B674" s="438"/>
      <c r="C674" s="437"/>
      <c r="D674" s="437"/>
      <c r="E674" s="436"/>
      <c r="F674" s="436"/>
      <c r="G674" s="436"/>
      <c r="H674" s="436"/>
      <c r="I674" s="436"/>
      <c r="J674" s="436"/>
      <c r="K674" s="436"/>
      <c r="L674" s="436"/>
      <c r="M674" s="436"/>
      <c r="N674" s="436"/>
      <c r="O674" s="436"/>
      <c r="P674" s="436"/>
      <c r="Q674" s="436"/>
      <c r="R674" s="436"/>
      <c r="S674" s="436"/>
      <c r="T674" s="436"/>
      <c r="U674" s="436"/>
      <c r="V674" s="436"/>
      <c r="W674" s="436"/>
      <c r="X674" s="436"/>
      <c r="Y674" s="436"/>
      <c r="Z674" s="436"/>
      <c r="AA674" s="436"/>
      <c r="AB674" s="436"/>
      <c r="AC674" s="436"/>
      <c r="AD674" s="436"/>
      <c r="AE674" s="436"/>
    </row>
    <row r="675" ht="15.75" customHeight="1">
      <c r="A675" s="437"/>
      <c r="B675" s="438"/>
      <c r="C675" s="437"/>
      <c r="D675" s="437"/>
      <c r="E675" s="436"/>
      <c r="F675" s="436"/>
      <c r="G675" s="436"/>
      <c r="H675" s="436"/>
      <c r="I675" s="436"/>
      <c r="J675" s="436"/>
      <c r="K675" s="436"/>
      <c r="L675" s="436"/>
      <c r="M675" s="436"/>
      <c r="N675" s="436"/>
      <c r="O675" s="436"/>
      <c r="P675" s="436"/>
      <c r="Q675" s="436"/>
      <c r="R675" s="436"/>
      <c r="S675" s="436"/>
      <c r="T675" s="436"/>
      <c r="U675" s="436"/>
      <c r="V675" s="436"/>
      <c r="W675" s="436"/>
      <c r="X675" s="436"/>
      <c r="Y675" s="436"/>
      <c r="Z675" s="436"/>
      <c r="AA675" s="436"/>
      <c r="AB675" s="436"/>
      <c r="AC675" s="436"/>
      <c r="AD675" s="436"/>
      <c r="AE675" s="436"/>
    </row>
    <row r="676" ht="15.75" customHeight="1">
      <c r="A676" s="437"/>
      <c r="B676" s="438"/>
      <c r="C676" s="437"/>
      <c r="D676" s="437"/>
      <c r="E676" s="436"/>
      <c r="F676" s="436"/>
      <c r="G676" s="436"/>
      <c r="H676" s="436"/>
      <c r="I676" s="436"/>
      <c r="J676" s="436"/>
      <c r="K676" s="436"/>
      <c r="L676" s="436"/>
      <c r="M676" s="436"/>
      <c r="N676" s="436"/>
      <c r="O676" s="436"/>
      <c r="P676" s="436"/>
      <c r="Q676" s="436"/>
      <c r="R676" s="436"/>
      <c r="S676" s="436"/>
      <c r="T676" s="436"/>
      <c r="U676" s="436"/>
      <c r="V676" s="436"/>
      <c r="W676" s="436"/>
      <c r="X676" s="436"/>
      <c r="Y676" s="436"/>
      <c r="Z676" s="436"/>
      <c r="AA676" s="436"/>
      <c r="AB676" s="436"/>
      <c r="AC676" s="436"/>
      <c r="AD676" s="436"/>
      <c r="AE676" s="436"/>
    </row>
    <row r="677" ht="15.75" customHeight="1">
      <c r="A677" s="437"/>
      <c r="B677" s="438"/>
      <c r="C677" s="437"/>
      <c r="D677" s="437"/>
      <c r="E677" s="436"/>
      <c r="F677" s="436"/>
      <c r="G677" s="436"/>
      <c r="H677" s="436"/>
      <c r="I677" s="436"/>
      <c r="J677" s="436"/>
      <c r="K677" s="436"/>
      <c r="L677" s="436"/>
      <c r="M677" s="436"/>
      <c r="N677" s="436"/>
      <c r="O677" s="436"/>
      <c r="P677" s="436"/>
      <c r="Q677" s="436"/>
      <c r="R677" s="436"/>
      <c r="S677" s="436"/>
      <c r="T677" s="436"/>
      <c r="U677" s="436"/>
      <c r="V677" s="436"/>
      <c r="W677" s="436"/>
      <c r="X677" s="436"/>
      <c r="Y677" s="436"/>
      <c r="Z677" s="436"/>
      <c r="AA677" s="436"/>
      <c r="AB677" s="436"/>
      <c r="AC677" s="436"/>
      <c r="AD677" s="436"/>
      <c r="AE677" s="436"/>
    </row>
    <row r="678" ht="15.75" customHeight="1">
      <c r="A678" s="437"/>
      <c r="B678" s="438"/>
      <c r="C678" s="437"/>
      <c r="D678" s="437"/>
      <c r="E678" s="436"/>
      <c r="F678" s="436"/>
      <c r="G678" s="436"/>
      <c r="H678" s="436"/>
      <c r="I678" s="436"/>
      <c r="J678" s="436"/>
      <c r="K678" s="436"/>
      <c r="L678" s="436"/>
      <c r="M678" s="436"/>
      <c r="N678" s="436"/>
      <c r="O678" s="436"/>
      <c r="P678" s="436"/>
      <c r="Q678" s="436"/>
      <c r="R678" s="436"/>
      <c r="S678" s="436"/>
      <c r="T678" s="436"/>
      <c r="U678" s="436"/>
      <c r="V678" s="436"/>
      <c r="W678" s="436"/>
      <c r="X678" s="436"/>
      <c r="Y678" s="436"/>
      <c r="Z678" s="436"/>
      <c r="AA678" s="436"/>
      <c r="AB678" s="436"/>
      <c r="AC678" s="436"/>
      <c r="AD678" s="436"/>
      <c r="AE678" s="436"/>
    </row>
    <row r="679" ht="15.75" customHeight="1">
      <c r="A679" s="437"/>
      <c r="B679" s="438"/>
      <c r="C679" s="437"/>
      <c r="D679" s="437"/>
      <c r="E679" s="436"/>
      <c r="F679" s="436"/>
      <c r="G679" s="436"/>
      <c r="H679" s="436"/>
      <c r="I679" s="436"/>
      <c r="J679" s="436"/>
      <c r="K679" s="436"/>
      <c r="L679" s="436"/>
      <c r="M679" s="436"/>
      <c r="N679" s="436"/>
      <c r="O679" s="436"/>
      <c r="P679" s="436"/>
      <c r="Q679" s="436"/>
      <c r="R679" s="436"/>
      <c r="S679" s="436"/>
      <c r="T679" s="436"/>
      <c r="U679" s="436"/>
      <c r="V679" s="436"/>
      <c r="W679" s="436"/>
      <c r="X679" s="436"/>
      <c r="Y679" s="436"/>
      <c r="Z679" s="436"/>
      <c r="AA679" s="436"/>
      <c r="AB679" s="436"/>
      <c r="AC679" s="436"/>
      <c r="AD679" s="436"/>
      <c r="AE679" s="436"/>
    </row>
    <row r="680" ht="15.75" customHeight="1">
      <c r="A680" s="437"/>
      <c r="B680" s="438"/>
      <c r="C680" s="437"/>
      <c r="D680" s="437"/>
      <c r="E680" s="436"/>
      <c r="F680" s="436"/>
      <c r="G680" s="436"/>
      <c r="H680" s="436"/>
      <c r="I680" s="436"/>
      <c r="J680" s="436"/>
      <c r="K680" s="436"/>
      <c r="L680" s="436"/>
      <c r="M680" s="436"/>
      <c r="N680" s="436"/>
      <c r="O680" s="436"/>
      <c r="P680" s="436"/>
      <c r="Q680" s="436"/>
      <c r="R680" s="436"/>
      <c r="S680" s="436"/>
      <c r="T680" s="436"/>
      <c r="U680" s="436"/>
      <c r="V680" s="436"/>
      <c r="W680" s="436"/>
      <c r="X680" s="436"/>
      <c r="Y680" s="436"/>
      <c r="Z680" s="436"/>
      <c r="AA680" s="436"/>
      <c r="AB680" s="436"/>
      <c r="AC680" s="436"/>
      <c r="AD680" s="436"/>
      <c r="AE680" s="436"/>
    </row>
    <row r="681" ht="15.75" customHeight="1">
      <c r="A681" s="437"/>
      <c r="B681" s="438"/>
      <c r="C681" s="437"/>
      <c r="D681" s="437"/>
      <c r="E681" s="436"/>
      <c r="F681" s="436"/>
      <c r="G681" s="436"/>
      <c r="H681" s="436"/>
      <c r="I681" s="436"/>
      <c r="J681" s="436"/>
      <c r="K681" s="436"/>
      <c r="L681" s="436"/>
      <c r="M681" s="436"/>
      <c r="N681" s="436"/>
      <c r="O681" s="436"/>
      <c r="P681" s="436"/>
      <c r="Q681" s="436"/>
      <c r="R681" s="436"/>
      <c r="S681" s="436"/>
      <c r="T681" s="436"/>
      <c r="U681" s="436"/>
      <c r="V681" s="436"/>
      <c r="W681" s="436"/>
      <c r="X681" s="436"/>
      <c r="Y681" s="436"/>
      <c r="Z681" s="436"/>
      <c r="AA681" s="436"/>
      <c r="AB681" s="436"/>
      <c r="AC681" s="436"/>
      <c r="AD681" s="436"/>
      <c r="AE681" s="436"/>
    </row>
    <row r="682" ht="15.75" customHeight="1">
      <c r="A682" s="437"/>
      <c r="B682" s="438"/>
      <c r="C682" s="437"/>
      <c r="D682" s="437"/>
      <c r="E682" s="436"/>
      <c r="F682" s="436"/>
      <c r="G682" s="436"/>
      <c r="H682" s="436"/>
      <c r="I682" s="436"/>
      <c r="J682" s="436"/>
      <c r="K682" s="436"/>
      <c r="L682" s="436"/>
      <c r="M682" s="436"/>
      <c r="N682" s="436"/>
      <c r="O682" s="436"/>
      <c r="P682" s="436"/>
      <c r="Q682" s="436"/>
      <c r="R682" s="436"/>
      <c r="S682" s="436"/>
      <c r="T682" s="436"/>
      <c r="U682" s="436"/>
      <c r="V682" s="436"/>
      <c r="W682" s="436"/>
      <c r="X682" s="436"/>
      <c r="Y682" s="436"/>
      <c r="Z682" s="436"/>
      <c r="AA682" s="436"/>
      <c r="AB682" s="436"/>
      <c r="AC682" s="436"/>
      <c r="AD682" s="436"/>
      <c r="AE682" s="436"/>
    </row>
    <row r="683" ht="15.75" customHeight="1">
      <c r="A683" s="437"/>
      <c r="B683" s="438"/>
      <c r="C683" s="437"/>
      <c r="D683" s="437"/>
      <c r="E683" s="436"/>
      <c r="F683" s="436"/>
      <c r="G683" s="436"/>
      <c r="H683" s="436"/>
      <c r="I683" s="436"/>
      <c r="J683" s="436"/>
      <c r="K683" s="436"/>
      <c r="L683" s="436"/>
      <c r="M683" s="436"/>
      <c r="N683" s="436"/>
      <c r="O683" s="436"/>
      <c r="P683" s="436"/>
      <c r="Q683" s="436"/>
      <c r="R683" s="436"/>
      <c r="S683" s="436"/>
      <c r="T683" s="436"/>
      <c r="U683" s="436"/>
      <c r="V683" s="436"/>
      <c r="W683" s="436"/>
      <c r="X683" s="436"/>
      <c r="Y683" s="436"/>
      <c r="Z683" s="436"/>
      <c r="AA683" s="436"/>
      <c r="AB683" s="436"/>
      <c r="AC683" s="436"/>
      <c r="AD683" s="436"/>
      <c r="AE683" s="436"/>
    </row>
    <row r="684" ht="15.75" customHeight="1">
      <c r="A684" s="437"/>
      <c r="B684" s="438"/>
      <c r="C684" s="437"/>
      <c r="D684" s="437"/>
      <c r="E684" s="436"/>
      <c r="F684" s="436"/>
      <c r="G684" s="436"/>
      <c r="H684" s="436"/>
      <c r="I684" s="436"/>
      <c r="J684" s="436"/>
      <c r="K684" s="436"/>
      <c r="L684" s="436"/>
      <c r="M684" s="436"/>
      <c r="N684" s="436"/>
      <c r="O684" s="436"/>
      <c r="P684" s="436"/>
      <c r="Q684" s="436"/>
      <c r="R684" s="436"/>
      <c r="S684" s="436"/>
      <c r="T684" s="436"/>
      <c r="U684" s="436"/>
      <c r="V684" s="436"/>
      <c r="W684" s="436"/>
      <c r="X684" s="436"/>
      <c r="Y684" s="436"/>
      <c r="Z684" s="436"/>
      <c r="AA684" s="436"/>
      <c r="AB684" s="436"/>
      <c r="AC684" s="436"/>
      <c r="AD684" s="436"/>
      <c r="AE684" s="436"/>
    </row>
    <row r="685" ht="15.75" customHeight="1">
      <c r="A685" s="437"/>
      <c r="B685" s="438"/>
      <c r="C685" s="437"/>
      <c r="D685" s="437"/>
      <c r="E685" s="436"/>
      <c r="F685" s="436"/>
      <c r="G685" s="436"/>
      <c r="H685" s="436"/>
      <c r="I685" s="436"/>
      <c r="J685" s="436"/>
      <c r="K685" s="436"/>
      <c r="L685" s="436"/>
      <c r="M685" s="436"/>
      <c r="N685" s="436"/>
      <c r="O685" s="436"/>
      <c r="P685" s="436"/>
      <c r="Q685" s="436"/>
      <c r="R685" s="436"/>
      <c r="S685" s="436"/>
      <c r="T685" s="436"/>
      <c r="U685" s="436"/>
      <c r="V685" s="436"/>
      <c r="W685" s="436"/>
      <c r="X685" s="436"/>
      <c r="Y685" s="436"/>
      <c r="Z685" s="436"/>
      <c r="AA685" s="436"/>
      <c r="AB685" s="436"/>
      <c r="AC685" s="436"/>
      <c r="AD685" s="436"/>
      <c r="AE685" s="436"/>
    </row>
    <row r="686" ht="15.75" customHeight="1">
      <c r="A686" s="437"/>
      <c r="B686" s="438"/>
      <c r="C686" s="437"/>
      <c r="D686" s="437"/>
      <c r="E686" s="436"/>
      <c r="F686" s="436"/>
      <c r="G686" s="436"/>
      <c r="H686" s="436"/>
      <c r="I686" s="436"/>
      <c r="J686" s="436"/>
      <c r="K686" s="436"/>
      <c r="L686" s="436"/>
      <c r="M686" s="436"/>
      <c r="N686" s="436"/>
      <c r="O686" s="436"/>
      <c r="P686" s="436"/>
      <c r="Q686" s="436"/>
      <c r="R686" s="436"/>
      <c r="S686" s="436"/>
      <c r="T686" s="436"/>
      <c r="U686" s="436"/>
      <c r="V686" s="436"/>
      <c r="W686" s="436"/>
      <c r="X686" s="436"/>
      <c r="Y686" s="436"/>
      <c r="Z686" s="436"/>
      <c r="AA686" s="436"/>
      <c r="AB686" s="436"/>
      <c r="AC686" s="436"/>
      <c r="AD686" s="436"/>
      <c r="AE686" s="436"/>
    </row>
    <row r="687" ht="15.75" customHeight="1">
      <c r="A687" s="437"/>
      <c r="B687" s="438"/>
      <c r="C687" s="437"/>
      <c r="D687" s="437"/>
      <c r="E687" s="436"/>
      <c r="F687" s="436"/>
      <c r="G687" s="436"/>
      <c r="H687" s="436"/>
      <c r="I687" s="436"/>
      <c r="J687" s="436"/>
      <c r="K687" s="436"/>
      <c r="L687" s="436"/>
      <c r="M687" s="436"/>
      <c r="N687" s="436"/>
      <c r="O687" s="436"/>
      <c r="P687" s="436"/>
      <c r="Q687" s="436"/>
      <c r="R687" s="436"/>
      <c r="S687" s="436"/>
      <c r="T687" s="436"/>
      <c r="U687" s="436"/>
      <c r="V687" s="436"/>
      <c r="W687" s="436"/>
      <c r="X687" s="436"/>
      <c r="Y687" s="436"/>
      <c r="Z687" s="436"/>
      <c r="AA687" s="436"/>
      <c r="AB687" s="436"/>
      <c r="AC687" s="436"/>
      <c r="AD687" s="436"/>
      <c r="AE687" s="436"/>
    </row>
    <row r="688" ht="15.75" customHeight="1">
      <c r="A688" s="437"/>
      <c r="B688" s="438"/>
      <c r="C688" s="437"/>
      <c r="D688" s="437"/>
      <c r="E688" s="436"/>
      <c r="F688" s="436"/>
      <c r="G688" s="436"/>
      <c r="H688" s="436"/>
      <c r="I688" s="436"/>
      <c r="J688" s="436"/>
      <c r="K688" s="436"/>
      <c r="L688" s="436"/>
      <c r="M688" s="436"/>
      <c r="N688" s="436"/>
      <c r="O688" s="436"/>
      <c r="P688" s="436"/>
      <c r="Q688" s="436"/>
      <c r="R688" s="436"/>
      <c r="S688" s="436"/>
      <c r="T688" s="436"/>
      <c r="U688" s="436"/>
      <c r="V688" s="436"/>
      <c r="W688" s="436"/>
      <c r="X688" s="436"/>
      <c r="Y688" s="436"/>
      <c r="Z688" s="436"/>
      <c r="AA688" s="436"/>
      <c r="AB688" s="436"/>
      <c r="AC688" s="436"/>
      <c r="AD688" s="436"/>
      <c r="AE688" s="436"/>
    </row>
    <row r="689" ht="15.75" customHeight="1">
      <c r="A689" s="437"/>
      <c r="B689" s="438"/>
      <c r="C689" s="437"/>
      <c r="D689" s="437"/>
      <c r="E689" s="436"/>
      <c r="F689" s="436"/>
      <c r="G689" s="436"/>
      <c r="H689" s="436"/>
      <c r="I689" s="436"/>
      <c r="J689" s="436"/>
      <c r="K689" s="436"/>
      <c r="L689" s="436"/>
      <c r="M689" s="436"/>
      <c r="N689" s="436"/>
      <c r="O689" s="436"/>
      <c r="P689" s="436"/>
      <c r="Q689" s="436"/>
      <c r="R689" s="436"/>
      <c r="S689" s="436"/>
      <c r="T689" s="436"/>
      <c r="U689" s="436"/>
      <c r="V689" s="436"/>
      <c r="W689" s="436"/>
      <c r="X689" s="436"/>
      <c r="Y689" s="436"/>
      <c r="Z689" s="436"/>
      <c r="AA689" s="436"/>
      <c r="AB689" s="436"/>
      <c r="AC689" s="436"/>
      <c r="AD689" s="436"/>
      <c r="AE689" s="436"/>
    </row>
    <row r="690" ht="15.75" customHeight="1">
      <c r="A690" s="437"/>
      <c r="B690" s="438"/>
      <c r="C690" s="437"/>
      <c r="D690" s="437"/>
      <c r="E690" s="436"/>
      <c r="F690" s="436"/>
      <c r="G690" s="436"/>
      <c r="H690" s="436"/>
      <c r="I690" s="436"/>
      <c r="J690" s="436"/>
      <c r="K690" s="436"/>
      <c r="L690" s="436"/>
      <c r="M690" s="436"/>
      <c r="N690" s="436"/>
      <c r="O690" s="436"/>
      <c r="P690" s="436"/>
      <c r="Q690" s="436"/>
      <c r="R690" s="436"/>
      <c r="S690" s="436"/>
      <c r="T690" s="436"/>
      <c r="U690" s="436"/>
      <c r="V690" s="436"/>
      <c r="W690" s="436"/>
      <c r="X690" s="436"/>
      <c r="Y690" s="436"/>
      <c r="Z690" s="436"/>
      <c r="AA690" s="436"/>
      <c r="AB690" s="436"/>
      <c r="AC690" s="436"/>
      <c r="AD690" s="436"/>
      <c r="AE690" s="436"/>
    </row>
    <row r="691" ht="15.75" customHeight="1">
      <c r="A691" s="437"/>
      <c r="B691" s="438"/>
      <c r="C691" s="437"/>
      <c r="D691" s="437"/>
      <c r="E691" s="436"/>
      <c r="F691" s="436"/>
      <c r="G691" s="436"/>
      <c r="H691" s="436"/>
      <c r="I691" s="436"/>
      <c r="J691" s="436"/>
      <c r="K691" s="436"/>
      <c r="L691" s="436"/>
      <c r="M691" s="436"/>
      <c r="N691" s="436"/>
      <c r="O691" s="436"/>
      <c r="P691" s="436"/>
      <c r="Q691" s="436"/>
      <c r="R691" s="436"/>
      <c r="S691" s="436"/>
      <c r="T691" s="436"/>
      <c r="U691" s="436"/>
      <c r="V691" s="436"/>
      <c r="W691" s="436"/>
      <c r="X691" s="436"/>
      <c r="Y691" s="436"/>
      <c r="Z691" s="436"/>
      <c r="AA691" s="436"/>
      <c r="AB691" s="436"/>
      <c r="AC691" s="436"/>
      <c r="AD691" s="436"/>
      <c r="AE691" s="436"/>
    </row>
    <row r="692" ht="15.75" customHeight="1">
      <c r="A692" s="437"/>
      <c r="B692" s="438"/>
      <c r="C692" s="437"/>
      <c r="D692" s="437"/>
      <c r="E692" s="436"/>
      <c r="F692" s="436"/>
      <c r="G692" s="436"/>
      <c r="H692" s="436"/>
      <c r="I692" s="436"/>
      <c r="J692" s="436"/>
      <c r="K692" s="436"/>
      <c r="L692" s="436"/>
      <c r="M692" s="436"/>
      <c r="N692" s="436"/>
      <c r="O692" s="436"/>
      <c r="P692" s="436"/>
      <c r="Q692" s="436"/>
      <c r="R692" s="436"/>
      <c r="S692" s="436"/>
      <c r="T692" s="436"/>
      <c r="U692" s="436"/>
      <c r="V692" s="436"/>
      <c r="W692" s="436"/>
      <c r="X692" s="436"/>
      <c r="Y692" s="436"/>
      <c r="Z692" s="436"/>
      <c r="AA692" s="436"/>
      <c r="AB692" s="436"/>
      <c r="AC692" s="436"/>
      <c r="AD692" s="436"/>
      <c r="AE692" s="436"/>
    </row>
    <row r="693" ht="15.75" customHeight="1">
      <c r="A693" s="437"/>
      <c r="B693" s="438"/>
      <c r="C693" s="437"/>
      <c r="D693" s="437"/>
      <c r="E693" s="436"/>
      <c r="F693" s="436"/>
      <c r="G693" s="436"/>
      <c r="H693" s="436"/>
      <c r="I693" s="436"/>
      <c r="J693" s="436"/>
      <c r="K693" s="436"/>
      <c r="L693" s="436"/>
      <c r="M693" s="436"/>
      <c r="N693" s="436"/>
      <c r="O693" s="436"/>
      <c r="P693" s="436"/>
      <c r="Q693" s="436"/>
      <c r="R693" s="436"/>
      <c r="S693" s="436"/>
      <c r="T693" s="436"/>
      <c r="U693" s="436"/>
      <c r="V693" s="436"/>
      <c r="W693" s="436"/>
      <c r="X693" s="436"/>
      <c r="Y693" s="436"/>
      <c r="Z693" s="436"/>
      <c r="AA693" s="436"/>
      <c r="AB693" s="436"/>
      <c r="AC693" s="436"/>
      <c r="AD693" s="436"/>
      <c r="AE693" s="436"/>
    </row>
    <row r="694" ht="15.75" customHeight="1">
      <c r="A694" s="437"/>
      <c r="B694" s="438"/>
      <c r="C694" s="437"/>
      <c r="D694" s="437"/>
      <c r="E694" s="436"/>
      <c r="F694" s="436"/>
      <c r="G694" s="436"/>
      <c r="H694" s="436"/>
      <c r="I694" s="436"/>
      <c r="J694" s="436"/>
      <c r="K694" s="436"/>
      <c r="L694" s="436"/>
      <c r="M694" s="436"/>
      <c r="N694" s="436"/>
      <c r="O694" s="436"/>
      <c r="P694" s="436"/>
      <c r="Q694" s="436"/>
      <c r="R694" s="436"/>
      <c r="S694" s="436"/>
      <c r="T694" s="436"/>
      <c r="U694" s="436"/>
      <c r="V694" s="436"/>
      <c r="W694" s="436"/>
      <c r="X694" s="436"/>
      <c r="Y694" s="436"/>
      <c r="Z694" s="436"/>
      <c r="AA694" s="436"/>
      <c r="AB694" s="436"/>
      <c r="AC694" s="436"/>
      <c r="AD694" s="436"/>
      <c r="AE694" s="436"/>
    </row>
    <row r="695" ht="15.75" customHeight="1">
      <c r="A695" s="437"/>
      <c r="B695" s="438"/>
      <c r="C695" s="437"/>
      <c r="D695" s="437"/>
      <c r="E695" s="436"/>
      <c r="F695" s="436"/>
      <c r="G695" s="436"/>
      <c r="H695" s="436"/>
      <c r="I695" s="436"/>
      <c r="J695" s="436"/>
      <c r="K695" s="436"/>
      <c r="L695" s="436"/>
      <c r="M695" s="436"/>
      <c r="N695" s="436"/>
      <c r="O695" s="436"/>
      <c r="P695" s="436"/>
      <c r="Q695" s="436"/>
      <c r="R695" s="436"/>
      <c r="S695" s="436"/>
      <c r="T695" s="436"/>
      <c r="U695" s="436"/>
      <c r="V695" s="436"/>
      <c r="W695" s="436"/>
      <c r="X695" s="436"/>
      <c r="Y695" s="436"/>
      <c r="Z695" s="436"/>
      <c r="AA695" s="436"/>
      <c r="AB695" s="436"/>
      <c r="AC695" s="436"/>
      <c r="AD695" s="436"/>
      <c r="AE695" s="436"/>
    </row>
    <row r="696" ht="15.75" customHeight="1">
      <c r="A696" s="437"/>
      <c r="B696" s="438"/>
      <c r="C696" s="437"/>
      <c r="D696" s="437"/>
      <c r="E696" s="436"/>
      <c r="F696" s="436"/>
      <c r="G696" s="436"/>
      <c r="H696" s="436"/>
      <c r="I696" s="436"/>
      <c r="J696" s="436"/>
      <c r="K696" s="436"/>
      <c r="L696" s="436"/>
      <c r="M696" s="436"/>
      <c r="N696" s="436"/>
      <c r="O696" s="436"/>
      <c r="P696" s="436"/>
      <c r="Q696" s="436"/>
      <c r="R696" s="436"/>
      <c r="S696" s="436"/>
      <c r="T696" s="436"/>
      <c r="U696" s="436"/>
      <c r="V696" s="436"/>
      <c r="W696" s="436"/>
      <c r="X696" s="436"/>
      <c r="Y696" s="436"/>
      <c r="Z696" s="436"/>
      <c r="AA696" s="436"/>
      <c r="AB696" s="436"/>
      <c r="AC696" s="436"/>
      <c r="AD696" s="436"/>
      <c r="AE696" s="436"/>
    </row>
    <row r="697" ht="15.75" customHeight="1">
      <c r="A697" s="437"/>
      <c r="B697" s="438"/>
      <c r="C697" s="437"/>
      <c r="D697" s="437"/>
      <c r="E697" s="436"/>
      <c r="F697" s="436"/>
      <c r="G697" s="436"/>
      <c r="H697" s="436"/>
      <c r="I697" s="436"/>
      <c r="J697" s="436"/>
      <c r="K697" s="436"/>
      <c r="L697" s="436"/>
      <c r="M697" s="436"/>
      <c r="N697" s="436"/>
      <c r="O697" s="436"/>
      <c r="P697" s="436"/>
      <c r="Q697" s="436"/>
      <c r="R697" s="436"/>
      <c r="S697" s="436"/>
      <c r="T697" s="436"/>
      <c r="U697" s="436"/>
      <c r="V697" s="436"/>
      <c r="W697" s="436"/>
      <c r="X697" s="436"/>
      <c r="Y697" s="436"/>
      <c r="Z697" s="436"/>
      <c r="AA697" s="436"/>
      <c r="AB697" s="436"/>
      <c r="AC697" s="436"/>
      <c r="AD697" s="436"/>
      <c r="AE697" s="436"/>
    </row>
    <row r="698" ht="15.75" customHeight="1">
      <c r="A698" s="437"/>
      <c r="B698" s="438"/>
      <c r="C698" s="437"/>
      <c r="D698" s="437"/>
      <c r="E698" s="436"/>
      <c r="F698" s="436"/>
      <c r="G698" s="436"/>
      <c r="H698" s="436"/>
      <c r="I698" s="436"/>
      <c r="J698" s="436"/>
      <c r="K698" s="436"/>
      <c r="L698" s="436"/>
      <c r="M698" s="436"/>
      <c r="N698" s="436"/>
      <c r="O698" s="436"/>
      <c r="P698" s="436"/>
      <c r="Q698" s="436"/>
      <c r="R698" s="436"/>
      <c r="S698" s="436"/>
      <c r="T698" s="436"/>
      <c r="U698" s="436"/>
      <c r="V698" s="436"/>
      <c r="W698" s="436"/>
      <c r="X698" s="436"/>
      <c r="Y698" s="436"/>
      <c r="Z698" s="436"/>
      <c r="AA698" s="436"/>
      <c r="AB698" s="436"/>
      <c r="AC698" s="436"/>
      <c r="AD698" s="436"/>
      <c r="AE698" s="436"/>
    </row>
    <row r="699" ht="15.75" customHeight="1">
      <c r="A699" s="437"/>
      <c r="B699" s="438"/>
      <c r="C699" s="437"/>
      <c r="D699" s="437"/>
      <c r="E699" s="436"/>
      <c r="F699" s="436"/>
      <c r="G699" s="436"/>
      <c r="H699" s="436"/>
      <c r="I699" s="436"/>
      <c r="J699" s="436"/>
      <c r="K699" s="436"/>
      <c r="L699" s="436"/>
      <c r="M699" s="436"/>
      <c r="N699" s="436"/>
      <c r="O699" s="436"/>
      <c r="P699" s="436"/>
      <c r="Q699" s="436"/>
      <c r="R699" s="436"/>
      <c r="S699" s="436"/>
      <c r="T699" s="436"/>
      <c r="U699" s="436"/>
      <c r="V699" s="436"/>
      <c r="W699" s="436"/>
      <c r="X699" s="436"/>
      <c r="Y699" s="436"/>
      <c r="Z699" s="436"/>
      <c r="AA699" s="436"/>
      <c r="AB699" s="436"/>
      <c r="AC699" s="436"/>
      <c r="AD699" s="436"/>
      <c r="AE699" s="436"/>
    </row>
    <row r="700" ht="15.75" customHeight="1">
      <c r="A700" s="437"/>
      <c r="B700" s="438"/>
      <c r="C700" s="437"/>
      <c r="D700" s="437"/>
      <c r="E700" s="436"/>
      <c r="F700" s="436"/>
      <c r="G700" s="436"/>
      <c r="H700" s="436"/>
      <c r="I700" s="436"/>
      <c r="J700" s="436"/>
      <c r="K700" s="436"/>
      <c r="L700" s="436"/>
      <c r="M700" s="436"/>
      <c r="N700" s="436"/>
      <c r="O700" s="436"/>
      <c r="P700" s="436"/>
      <c r="Q700" s="436"/>
      <c r="R700" s="436"/>
      <c r="S700" s="436"/>
      <c r="T700" s="436"/>
      <c r="U700" s="436"/>
      <c r="V700" s="436"/>
      <c r="W700" s="436"/>
      <c r="X700" s="436"/>
      <c r="Y700" s="436"/>
      <c r="Z700" s="436"/>
      <c r="AA700" s="436"/>
      <c r="AB700" s="436"/>
      <c r="AC700" s="436"/>
      <c r="AD700" s="436"/>
      <c r="AE700" s="436"/>
    </row>
    <row r="701" ht="15.75" customHeight="1">
      <c r="A701" s="437"/>
      <c r="B701" s="438"/>
      <c r="C701" s="437"/>
      <c r="D701" s="437"/>
      <c r="E701" s="436"/>
      <c r="F701" s="436"/>
      <c r="G701" s="436"/>
      <c r="H701" s="436"/>
      <c r="I701" s="436"/>
      <c r="J701" s="436"/>
      <c r="K701" s="436"/>
      <c r="L701" s="436"/>
      <c r="M701" s="436"/>
      <c r="N701" s="436"/>
      <c r="O701" s="436"/>
      <c r="P701" s="436"/>
      <c r="Q701" s="436"/>
      <c r="R701" s="436"/>
      <c r="S701" s="436"/>
      <c r="T701" s="436"/>
      <c r="U701" s="436"/>
      <c r="V701" s="436"/>
      <c r="W701" s="436"/>
      <c r="X701" s="436"/>
      <c r="Y701" s="436"/>
      <c r="Z701" s="436"/>
      <c r="AA701" s="436"/>
      <c r="AB701" s="436"/>
      <c r="AC701" s="436"/>
      <c r="AD701" s="436"/>
      <c r="AE701" s="436"/>
    </row>
    <row r="702" ht="15.75" customHeight="1">
      <c r="A702" s="437"/>
      <c r="B702" s="438"/>
      <c r="C702" s="437"/>
      <c r="D702" s="437"/>
      <c r="E702" s="436"/>
      <c r="F702" s="436"/>
      <c r="G702" s="436"/>
      <c r="H702" s="436"/>
      <c r="I702" s="436"/>
      <c r="J702" s="436"/>
      <c r="K702" s="436"/>
      <c r="L702" s="436"/>
      <c r="M702" s="436"/>
      <c r="N702" s="436"/>
      <c r="O702" s="436"/>
      <c r="P702" s="436"/>
      <c r="Q702" s="436"/>
      <c r="R702" s="436"/>
      <c r="S702" s="436"/>
      <c r="T702" s="436"/>
      <c r="U702" s="436"/>
      <c r="V702" s="436"/>
      <c r="W702" s="436"/>
      <c r="X702" s="436"/>
      <c r="Y702" s="436"/>
      <c r="Z702" s="436"/>
      <c r="AA702" s="436"/>
      <c r="AB702" s="436"/>
      <c r="AC702" s="436"/>
      <c r="AD702" s="436"/>
      <c r="AE702" s="436"/>
    </row>
    <row r="703" ht="15.75" customHeight="1">
      <c r="A703" s="437"/>
      <c r="B703" s="438"/>
      <c r="C703" s="437"/>
      <c r="D703" s="437"/>
      <c r="E703" s="436"/>
      <c r="F703" s="436"/>
      <c r="G703" s="436"/>
      <c r="H703" s="436"/>
      <c r="I703" s="436"/>
      <c r="J703" s="436"/>
      <c r="K703" s="436"/>
      <c r="L703" s="436"/>
      <c r="M703" s="436"/>
      <c r="N703" s="436"/>
      <c r="O703" s="436"/>
      <c r="P703" s="436"/>
      <c r="Q703" s="436"/>
      <c r="R703" s="436"/>
      <c r="S703" s="436"/>
      <c r="T703" s="436"/>
      <c r="U703" s="436"/>
      <c r="V703" s="436"/>
      <c r="W703" s="436"/>
      <c r="X703" s="436"/>
      <c r="Y703" s="436"/>
      <c r="Z703" s="436"/>
      <c r="AA703" s="436"/>
      <c r="AB703" s="436"/>
      <c r="AC703" s="436"/>
      <c r="AD703" s="436"/>
      <c r="AE703" s="436"/>
    </row>
    <row r="704" ht="15.75" customHeight="1">
      <c r="A704" s="437"/>
      <c r="B704" s="438"/>
      <c r="C704" s="437"/>
      <c r="D704" s="437"/>
      <c r="E704" s="436"/>
      <c r="F704" s="436"/>
      <c r="G704" s="436"/>
      <c r="H704" s="436"/>
      <c r="I704" s="436"/>
      <c r="J704" s="436"/>
      <c r="K704" s="436"/>
      <c r="L704" s="436"/>
      <c r="M704" s="436"/>
      <c r="N704" s="436"/>
      <c r="O704" s="436"/>
      <c r="P704" s="436"/>
      <c r="Q704" s="436"/>
      <c r="R704" s="436"/>
      <c r="S704" s="436"/>
      <c r="T704" s="436"/>
      <c r="U704" s="436"/>
      <c r="V704" s="436"/>
      <c r="W704" s="436"/>
      <c r="X704" s="436"/>
      <c r="Y704" s="436"/>
      <c r="Z704" s="436"/>
      <c r="AA704" s="436"/>
      <c r="AB704" s="436"/>
      <c r="AC704" s="436"/>
      <c r="AD704" s="436"/>
      <c r="AE704" s="436"/>
    </row>
    <row r="705" ht="15.75" customHeight="1">
      <c r="A705" s="437"/>
      <c r="B705" s="438"/>
      <c r="C705" s="437"/>
      <c r="D705" s="437"/>
      <c r="E705" s="436"/>
      <c r="F705" s="436"/>
      <c r="G705" s="436"/>
      <c r="H705" s="436"/>
      <c r="I705" s="436"/>
      <c r="J705" s="436"/>
      <c r="K705" s="436"/>
      <c r="L705" s="436"/>
      <c r="M705" s="436"/>
      <c r="N705" s="436"/>
      <c r="O705" s="436"/>
      <c r="P705" s="436"/>
      <c r="Q705" s="436"/>
      <c r="R705" s="436"/>
      <c r="S705" s="436"/>
      <c r="T705" s="436"/>
      <c r="U705" s="436"/>
      <c r="V705" s="436"/>
      <c r="W705" s="436"/>
      <c r="X705" s="436"/>
      <c r="Y705" s="436"/>
      <c r="Z705" s="436"/>
      <c r="AA705" s="436"/>
      <c r="AB705" s="436"/>
      <c r="AC705" s="436"/>
      <c r="AD705" s="436"/>
      <c r="AE705" s="436"/>
    </row>
    <row r="706" ht="15.75" customHeight="1">
      <c r="A706" s="437"/>
      <c r="B706" s="438"/>
      <c r="C706" s="437"/>
      <c r="D706" s="437"/>
      <c r="E706" s="436"/>
      <c r="F706" s="436"/>
      <c r="G706" s="436"/>
      <c r="H706" s="436"/>
      <c r="I706" s="436"/>
      <c r="J706" s="436"/>
      <c r="K706" s="436"/>
      <c r="L706" s="436"/>
      <c r="M706" s="436"/>
      <c r="N706" s="436"/>
      <c r="O706" s="436"/>
      <c r="P706" s="436"/>
      <c r="Q706" s="436"/>
      <c r="R706" s="436"/>
      <c r="S706" s="436"/>
      <c r="T706" s="436"/>
      <c r="U706" s="436"/>
      <c r="V706" s="436"/>
      <c r="W706" s="436"/>
      <c r="X706" s="436"/>
      <c r="Y706" s="436"/>
      <c r="Z706" s="436"/>
      <c r="AA706" s="436"/>
      <c r="AB706" s="436"/>
      <c r="AC706" s="436"/>
      <c r="AD706" s="436"/>
      <c r="AE706" s="436"/>
    </row>
    <row r="707" ht="15.75" customHeight="1">
      <c r="A707" s="437"/>
      <c r="B707" s="438"/>
      <c r="C707" s="437"/>
      <c r="D707" s="437"/>
      <c r="E707" s="436"/>
      <c r="F707" s="436"/>
      <c r="G707" s="436"/>
      <c r="H707" s="436"/>
      <c r="I707" s="436"/>
      <c r="J707" s="436"/>
      <c r="K707" s="436"/>
      <c r="L707" s="436"/>
      <c r="M707" s="436"/>
      <c r="N707" s="436"/>
      <c r="O707" s="436"/>
      <c r="P707" s="436"/>
      <c r="Q707" s="436"/>
      <c r="R707" s="436"/>
      <c r="S707" s="436"/>
      <c r="T707" s="436"/>
      <c r="U707" s="436"/>
      <c r="V707" s="436"/>
      <c r="W707" s="436"/>
      <c r="X707" s="436"/>
      <c r="Y707" s="436"/>
      <c r="Z707" s="436"/>
      <c r="AA707" s="436"/>
      <c r="AB707" s="436"/>
      <c r="AC707" s="436"/>
      <c r="AD707" s="436"/>
      <c r="AE707" s="436"/>
    </row>
    <row r="708" ht="15.75" customHeight="1">
      <c r="A708" s="437"/>
      <c r="B708" s="438"/>
      <c r="C708" s="437"/>
      <c r="D708" s="437"/>
      <c r="E708" s="436"/>
      <c r="F708" s="436"/>
      <c r="G708" s="436"/>
      <c r="H708" s="436"/>
      <c r="I708" s="436"/>
      <c r="J708" s="436"/>
      <c r="K708" s="436"/>
      <c r="L708" s="436"/>
      <c r="M708" s="436"/>
      <c r="N708" s="436"/>
      <c r="O708" s="436"/>
      <c r="P708" s="436"/>
      <c r="Q708" s="436"/>
      <c r="R708" s="436"/>
      <c r="S708" s="436"/>
      <c r="T708" s="436"/>
      <c r="U708" s="436"/>
      <c r="V708" s="436"/>
      <c r="W708" s="436"/>
      <c r="X708" s="436"/>
      <c r="Y708" s="436"/>
      <c r="Z708" s="436"/>
      <c r="AA708" s="436"/>
      <c r="AB708" s="436"/>
      <c r="AC708" s="436"/>
      <c r="AD708" s="436"/>
      <c r="AE708" s="436"/>
    </row>
    <row r="709" ht="15.75" customHeight="1">
      <c r="A709" s="437"/>
      <c r="B709" s="438"/>
      <c r="C709" s="437"/>
      <c r="D709" s="437"/>
      <c r="E709" s="436"/>
      <c r="F709" s="436"/>
      <c r="G709" s="436"/>
      <c r="H709" s="436"/>
      <c r="I709" s="436"/>
      <c r="J709" s="436"/>
      <c r="K709" s="436"/>
      <c r="L709" s="436"/>
      <c r="M709" s="436"/>
      <c r="N709" s="436"/>
      <c r="O709" s="436"/>
      <c r="P709" s="436"/>
      <c r="Q709" s="436"/>
      <c r="R709" s="436"/>
      <c r="S709" s="436"/>
      <c r="T709" s="436"/>
      <c r="U709" s="436"/>
      <c r="V709" s="436"/>
      <c r="W709" s="436"/>
      <c r="X709" s="436"/>
      <c r="Y709" s="436"/>
      <c r="Z709" s="436"/>
      <c r="AA709" s="436"/>
      <c r="AB709" s="436"/>
      <c r="AC709" s="436"/>
      <c r="AD709" s="436"/>
      <c r="AE709" s="436"/>
    </row>
    <row r="710" ht="15.75" customHeight="1">
      <c r="A710" s="437"/>
      <c r="B710" s="438"/>
      <c r="C710" s="437"/>
      <c r="D710" s="437"/>
      <c r="E710" s="436"/>
      <c r="F710" s="436"/>
      <c r="G710" s="436"/>
      <c r="H710" s="436"/>
      <c r="I710" s="436"/>
      <c r="J710" s="436"/>
      <c r="K710" s="436"/>
      <c r="L710" s="436"/>
      <c r="M710" s="436"/>
      <c r="N710" s="436"/>
      <c r="O710" s="436"/>
      <c r="P710" s="436"/>
      <c r="Q710" s="436"/>
      <c r="R710" s="436"/>
      <c r="S710" s="436"/>
      <c r="T710" s="436"/>
      <c r="U710" s="436"/>
      <c r="V710" s="436"/>
      <c r="W710" s="436"/>
      <c r="X710" s="436"/>
      <c r="Y710" s="436"/>
      <c r="Z710" s="436"/>
      <c r="AA710" s="436"/>
      <c r="AB710" s="436"/>
      <c r="AC710" s="436"/>
      <c r="AD710" s="436"/>
      <c r="AE710" s="436"/>
    </row>
    <row r="711" ht="15.75" customHeight="1">
      <c r="A711" s="437"/>
      <c r="B711" s="438"/>
      <c r="C711" s="437"/>
      <c r="D711" s="437"/>
      <c r="E711" s="436"/>
      <c r="F711" s="436"/>
      <c r="G711" s="436"/>
      <c r="H711" s="436"/>
      <c r="I711" s="436"/>
      <c r="J711" s="436"/>
      <c r="K711" s="436"/>
      <c r="L711" s="436"/>
      <c r="M711" s="436"/>
      <c r="N711" s="436"/>
      <c r="O711" s="436"/>
      <c r="P711" s="436"/>
      <c r="Q711" s="436"/>
      <c r="R711" s="436"/>
      <c r="S711" s="436"/>
      <c r="T711" s="436"/>
      <c r="U711" s="436"/>
      <c r="V711" s="436"/>
      <c r="W711" s="436"/>
      <c r="X711" s="436"/>
      <c r="Y711" s="436"/>
      <c r="Z711" s="436"/>
      <c r="AA711" s="436"/>
      <c r="AB711" s="436"/>
      <c r="AC711" s="436"/>
      <c r="AD711" s="436"/>
      <c r="AE711" s="436"/>
    </row>
    <row r="712" ht="15.75" customHeight="1">
      <c r="A712" s="437"/>
      <c r="B712" s="438"/>
      <c r="C712" s="437"/>
      <c r="D712" s="437"/>
      <c r="E712" s="436"/>
      <c r="F712" s="436"/>
      <c r="G712" s="436"/>
      <c r="H712" s="436"/>
      <c r="I712" s="436"/>
      <c r="J712" s="436"/>
      <c r="K712" s="436"/>
      <c r="L712" s="436"/>
      <c r="M712" s="436"/>
      <c r="N712" s="436"/>
      <c r="O712" s="436"/>
      <c r="P712" s="436"/>
      <c r="Q712" s="436"/>
      <c r="R712" s="436"/>
      <c r="S712" s="436"/>
      <c r="T712" s="436"/>
      <c r="U712" s="436"/>
      <c r="V712" s="436"/>
      <c r="W712" s="436"/>
      <c r="X712" s="436"/>
      <c r="Y712" s="436"/>
      <c r="Z712" s="436"/>
      <c r="AA712" s="436"/>
      <c r="AB712" s="436"/>
      <c r="AC712" s="436"/>
      <c r="AD712" s="436"/>
      <c r="AE712" s="436"/>
    </row>
    <row r="713" ht="15.75" customHeight="1">
      <c r="A713" s="437"/>
      <c r="B713" s="438"/>
      <c r="C713" s="437"/>
      <c r="D713" s="437"/>
      <c r="E713" s="436"/>
      <c r="F713" s="436"/>
      <c r="G713" s="436"/>
      <c r="H713" s="436"/>
      <c r="I713" s="436"/>
      <c r="J713" s="436"/>
      <c r="K713" s="436"/>
      <c r="L713" s="436"/>
      <c r="M713" s="436"/>
      <c r="N713" s="436"/>
      <c r="O713" s="436"/>
      <c r="P713" s="436"/>
      <c r="Q713" s="436"/>
      <c r="R713" s="436"/>
      <c r="S713" s="436"/>
      <c r="T713" s="436"/>
      <c r="U713" s="436"/>
      <c r="V713" s="436"/>
      <c r="W713" s="436"/>
      <c r="X713" s="436"/>
      <c r="Y713" s="436"/>
      <c r="Z713" s="436"/>
      <c r="AA713" s="436"/>
      <c r="AB713" s="436"/>
      <c r="AC713" s="436"/>
      <c r="AD713" s="436"/>
      <c r="AE713" s="436"/>
    </row>
    <row r="714" ht="15.75" customHeight="1">
      <c r="A714" s="437"/>
      <c r="B714" s="438"/>
      <c r="C714" s="437"/>
      <c r="D714" s="437"/>
      <c r="E714" s="436"/>
      <c r="F714" s="436"/>
      <c r="G714" s="436"/>
      <c r="H714" s="436"/>
      <c r="I714" s="436"/>
      <c r="J714" s="436"/>
      <c r="K714" s="436"/>
      <c r="L714" s="436"/>
      <c r="M714" s="436"/>
      <c r="N714" s="436"/>
      <c r="O714" s="436"/>
      <c r="P714" s="436"/>
      <c r="Q714" s="436"/>
      <c r="R714" s="436"/>
      <c r="S714" s="436"/>
      <c r="T714" s="436"/>
      <c r="U714" s="436"/>
      <c r="V714" s="436"/>
      <c r="W714" s="436"/>
      <c r="X714" s="436"/>
      <c r="Y714" s="436"/>
      <c r="Z714" s="436"/>
      <c r="AA714" s="436"/>
      <c r="AB714" s="436"/>
      <c r="AC714" s="436"/>
      <c r="AD714" s="436"/>
      <c r="AE714" s="436"/>
    </row>
    <row r="715" ht="15.75" customHeight="1">
      <c r="A715" s="437"/>
      <c r="B715" s="438"/>
      <c r="C715" s="437"/>
      <c r="D715" s="437"/>
      <c r="E715" s="436"/>
      <c r="F715" s="436"/>
      <c r="G715" s="436"/>
      <c r="H715" s="436"/>
      <c r="I715" s="436"/>
      <c r="J715" s="436"/>
      <c r="K715" s="436"/>
      <c r="L715" s="436"/>
      <c r="M715" s="436"/>
      <c r="N715" s="436"/>
      <c r="O715" s="436"/>
      <c r="P715" s="436"/>
      <c r="Q715" s="436"/>
      <c r="R715" s="436"/>
      <c r="S715" s="436"/>
      <c r="T715" s="436"/>
      <c r="U715" s="436"/>
      <c r="V715" s="436"/>
      <c r="W715" s="436"/>
      <c r="X715" s="436"/>
      <c r="Y715" s="436"/>
      <c r="Z715" s="436"/>
      <c r="AA715" s="436"/>
      <c r="AB715" s="436"/>
      <c r="AC715" s="436"/>
      <c r="AD715" s="436"/>
      <c r="AE715" s="436"/>
    </row>
    <row r="716" ht="15.75" customHeight="1">
      <c r="A716" s="437"/>
      <c r="B716" s="438"/>
      <c r="C716" s="437"/>
      <c r="D716" s="437"/>
      <c r="E716" s="436"/>
      <c r="F716" s="436"/>
      <c r="G716" s="436"/>
      <c r="H716" s="436"/>
      <c r="I716" s="436"/>
      <c r="J716" s="436"/>
      <c r="K716" s="436"/>
      <c r="L716" s="436"/>
      <c r="M716" s="436"/>
      <c r="N716" s="436"/>
      <c r="O716" s="436"/>
      <c r="P716" s="436"/>
      <c r="Q716" s="436"/>
      <c r="R716" s="436"/>
      <c r="S716" s="436"/>
      <c r="T716" s="436"/>
      <c r="U716" s="436"/>
      <c r="V716" s="436"/>
      <c r="W716" s="436"/>
      <c r="X716" s="436"/>
      <c r="Y716" s="436"/>
      <c r="Z716" s="436"/>
      <c r="AA716" s="436"/>
      <c r="AB716" s="436"/>
      <c r="AC716" s="436"/>
      <c r="AD716" s="436"/>
      <c r="AE716" s="436"/>
    </row>
    <row r="717" ht="15.75" customHeight="1">
      <c r="A717" s="437"/>
      <c r="B717" s="438"/>
      <c r="C717" s="437"/>
      <c r="D717" s="437"/>
      <c r="E717" s="436"/>
      <c r="F717" s="436"/>
      <c r="G717" s="436"/>
      <c r="H717" s="436"/>
      <c r="I717" s="436"/>
      <c r="J717" s="436"/>
      <c r="K717" s="436"/>
      <c r="L717" s="436"/>
      <c r="M717" s="436"/>
      <c r="N717" s="436"/>
      <c r="O717" s="436"/>
      <c r="P717" s="436"/>
      <c r="Q717" s="436"/>
      <c r="R717" s="436"/>
      <c r="S717" s="436"/>
      <c r="T717" s="436"/>
      <c r="U717" s="436"/>
      <c r="V717" s="436"/>
      <c r="W717" s="436"/>
      <c r="X717" s="436"/>
      <c r="Y717" s="436"/>
      <c r="Z717" s="436"/>
      <c r="AA717" s="436"/>
      <c r="AB717" s="436"/>
      <c r="AC717" s="436"/>
      <c r="AD717" s="436"/>
      <c r="AE717" s="436"/>
    </row>
    <row r="718" ht="15.75" customHeight="1">
      <c r="A718" s="437"/>
      <c r="B718" s="438"/>
      <c r="C718" s="437"/>
      <c r="D718" s="437"/>
      <c r="E718" s="436"/>
      <c r="F718" s="436"/>
      <c r="G718" s="436"/>
      <c r="H718" s="436"/>
      <c r="I718" s="436"/>
      <c r="J718" s="436"/>
      <c r="K718" s="436"/>
      <c r="L718" s="436"/>
      <c r="M718" s="436"/>
      <c r="N718" s="436"/>
      <c r="O718" s="436"/>
      <c r="P718" s="436"/>
      <c r="Q718" s="436"/>
      <c r="R718" s="436"/>
      <c r="S718" s="436"/>
      <c r="T718" s="436"/>
      <c r="U718" s="436"/>
      <c r="V718" s="436"/>
      <c r="W718" s="436"/>
      <c r="X718" s="436"/>
      <c r="Y718" s="436"/>
      <c r="Z718" s="436"/>
      <c r="AA718" s="436"/>
      <c r="AB718" s="436"/>
      <c r="AC718" s="436"/>
      <c r="AD718" s="436"/>
      <c r="AE718" s="436"/>
    </row>
    <row r="719" ht="15.75" customHeight="1">
      <c r="A719" s="437"/>
      <c r="B719" s="438"/>
      <c r="C719" s="437"/>
      <c r="D719" s="437"/>
      <c r="E719" s="436"/>
      <c r="F719" s="436"/>
      <c r="G719" s="436"/>
      <c r="H719" s="436"/>
      <c r="I719" s="436"/>
      <c r="J719" s="436"/>
      <c r="K719" s="436"/>
      <c r="L719" s="436"/>
      <c r="M719" s="436"/>
      <c r="N719" s="436"/>
      <c r="O719" s="436"/>
      <c r="P719" s="436"/>
      <c r="Q719" s="436"/>
      <c r="R719" s="436"/>
      <c r="S719" s="436"/>
      <c r="T719" s="436"/>
      <c r="U719" s="436"/>
      <c r="V719" s="436"/>
      <c r="W719" s="436"/>
      <c r="X719" s="436"/>
      <c r="Y719" s="436"/>
      <c r="Z719" s="436"/>
      <c r="AA719" s="436"/>
      <c r="AB719" s="436"/>
      <c r="AC719" s="436"/>
      <c r="AD719" s="436"/>
      <c r="AE719" s="436"/>
    </row>
    <row r="720" ht="15.75" customHeight="1">
      <c r="A720" s="437"/>
      <c r="B720" s="438"/>
      <c r="C720" s="437"/>
      <c r="D720" s="437"/>
      <c r="E720" s="436"/>
      <c r="F720" s="436"/>
      <c r="G720" s="436"/>
      <c r="H720" s="436"/>
      <c r="I720" s="436"/>
      <c r="J720" s="436"/>
      <c r="K720" s="436"/>
      <c r="L720" s="436"/>
      <c r="M720" s="436"/>
      <c r="N720" s="436"/>
      <c r="O720" s="436"/>
      <c r="P720" s="436"/>
      <c r="Q720" s="436"/>
      <c r="R720" s="436"/>
      <c r="S720" s="436"/>
      <c r="T720" s="436"/>
      <c r="U720" s="436"/>
      <c r="V720" s="436"/>
      <c r="W720" s="436"/>
      <c r="X720" s="436"/>
      <c r="Y720" s="436"/>
      <c r="Z720" s="436"/>
      <c r="AA720" s="436"/>
      <c r="AB720" s="436"/>
      <c r="AC720" s="436"/>
      <c r="AD720" s="436"/>
      <c r="AE720" s="436"/>
    </row>
    <row r="721" ht="15.75" customHeight="1">
      <c r="A721" s="437"/>
      <c r="B721" s="438"/>
      <c r="C721" s="437"/>
      <c r="D721" s="437"/>
      <c r="E721" s="436"/>
      <c r="F721" s="436"/>
      <c r="G721" s="436"/>
      <c r="H721" s="436"/>
      <c r="I721" s="436"/>
      <c r="J721" s="436"/>
      <c r="K721" s="436"/>
      <c r="L721" s="436"/>
      <c r="M721" s="436"/>
      <c r="N721" s="436"/>
      <c r="O721" s="436"/>
      <c r="P721" s="436"/>
      <c r="Q721" s="436"/>
      <c r="R721" s="436"/>
      <c r="S721" s="436"/>
      <c r="T721" s="436"/>
      <c r="U721" s="436"/>
      <c r="V721" s="436"/>
      <c r="W721" s="436"/>
      <c r="X721" s="436"/>
      <c r="Y721" s="436"/>
      <c r="Z721" s="436"/>
      <c r="AA721" s="436"/>
      <c r="AB721" s="436"/>
      <c r="AC721" s="436"/>
      <c r="AD721" s="436"/>
      <c r="AE721" s="436"/>
    </row>
    <row r="722" ht="15.75" customHeight="1">
      <c r="A722" s="437"/>
      <c r="B722" s="438"/>
      <c r="C722" s="437"/>
      <c r="D722" s="437"/>
      <c r="E722" s="436"/>
      <c r="F722" s="436"/>
      <c r="G722" s="436"/>
      <c r="H722" s="436"/>
      <c r="I722" s="436"/>
      <c r="J722" s="436"/>
      <c r="K722" s="436"/>
      <c r="L722" s="436"/>
      <c r="M722" s="436"/>
      <c r="N722" s="436"/>
      <c r="O722" s="436"/>
      <c r="P722" s="436"/>
      <c r="Q722" s="436"/>
      <c r="R722" s="436"/>
      <c r="S722" s="436"/>
      <c r="T722" s="436"/>
      <c r="U722" s="436"/>
      <c r="V722" s="436"/>
      <c r="W722" s="436"/>
      <c r="X722" s="436"/>
      <c r="Y722" s="436"/>
      <c r="Z722" s="436"/>
      <c r="AA722" s="436"/>
      <c r="AB722" s="436"/>
      <c r="AC722" s="436"/>
      <c r="AD722" s="436"/>
      <c r="AE722" s="436"/>
    </row>
    <row r="723" ht="15.75" customHeight="1">
      <c r="A723" s="437"/>
      <c r="B723" s="438"/>
      <c r="C723" s="437"/>
      <c r="D723" s="437"/>
      <c r="E723" s="436"/>
      <c r="F723" s="436"/>
      <c r="G723" s="436"/>
      <c r="H723" s="436"/>
      <c r="I723" s="436"/>
      <c r="J723" s="436"/>
      <c r="K723" s="436"/>
      <c r="L723" s="436"/>
      <c r="M723" s="436"/>
      <c r="N723" s="436"/>
      <c r="O723" s="436"/>
      <c r="P723" s="436"/>
      <c r="Q723" s="436"/>
      <c r="R723" s="436"/>
      <c r="S723" s="436"/>
      <c r="T723" s="436"/>
      <c r="U723" s="436"/>
      <c r="V723" s="436"/>
      <c r="W723" s="436"/>
      <c r="X723" s="436"/>
      <c r="Y723" s="436"/>
      <c r="Z723" s="436"/>
      <c r="AA723" s="436"/>
      <c r="AB723" s="436"/>
      <c r="AC723" s="436"/>
      <c r="AD723" s="436"/>
      <c r="AE723" s="436"/>
    </row>
    <row r="724" ht="15.75" customHeight="1">
      <c r="A724" s="437"/>
      <c r="B724" s="438"/>
      <c r="C724" s="437"/>
      <c r="D724" s="437"/>
      <c r="E724" s="436"/>
      <c r="F724" s="436"/>
      <c r="G724" s="436"/>
      <c r="H724" s="436"/>
      <c r="I724" s="436"/>
      <c r="J724" s="436"/>
      <c r="K724" s="436"/>
      <c r="L724" s="436"/>
      <c r="M724" s="436"/>
      <c r="N724" s="436"/>
      <c r="O724" s="436"/>
      <c r="P724" s="436"/>
      <c r="Q724" s="436"/>
      <c r="R724" s="436"/>
      <c r="S724" s="436"/>
      <c r="T724" s="436"/>
      <c r="U724" s="436"/>
      <c r="V724" s="436"/>
      <c r="W724" s="436"/>
      <c r="X724" s="436"/>
      <c r="Y724" s="436"/>
      <c r="Z724" s="436"/>
      <c r="AA724" s="436"/>
      <c r="AB724" s="436"/>
      <c r="AC724" s="436"/>
      <c r="AD724" s="436"/>
      <c r="AE724" s="436"/>
    </row>
    <row r="725" ht="15.75" customHeight="1">
      <c r="A725" s="437"/>
      <c r="B725" s="438"/>
      <c r="C725" s="437"/>
      <c r="D725" s="437"/>
      <c r="E725" s="436"/>
      <c r="F725" s="436"/>
      <c r="G725" s="436"/>
      <c r="H725" s="436"/>
      <c r="I725" s="436"/>
      <c r="J725" s="436"/>
      <c r="K725" s="436"/>
      <c r="L725" s="436"/>
      <c r="M725" s="436"/>
      <c r="N725" s="436"/>
      <c r="O725" s="436"/>
      <c r="P725" s="436"/>
      <c r="Q725" s="436"/>
      <c r="R725" s="436"/>
      <c r="S725" s="436"/>
      <c r="T725" s="436"/>
      <c r="U725" s="436"/>
      <c r="V725" s="436"/>
      <c r="W725" s="436"/>
      <c r="X725" s="436"/>
      <c r="Y725" s="436"/>
      <c r="Z725" s="436"/>
      <c r="AA725" s="436"/>
      <c r="AB725" s="436"/>
      <c r="AC725" s="436"/>
      <c r="AD725" s="436"/>
      <c r="AE725" s="436"/>
    </row>
    <row r="726" ht="15.75" customHeight="1">
      <c r="A726" s="437"/>
      <c r="B726" s="438"/>
      <c r="C726" s="437"/>
      <c r="D726" s="437"/>
      <c r="E726" s="436"/>
      <c r="F726" s="436"/>
      <c r="G726" s="436"/>
      <c r="H726" s="436"/>
      <c r="I726" s="436"/>
      <c r="J726" s="436"/>
      <c r="K726" s="436"/>
      <c r="L726" s="436"/>
      <c r="M726" s="436"/>
      <c r="N726" s="436"/>
      <c r="O726" s="436"/>
      <c r="P726" s="436"/>
      <c r="Q726" s="436"/>
      <c r="R726" s="436"/>
      <c r="S726" s="436"/>
      <c r="T726" s="436"/>
      <c r="U726" s="436"/>
      <c r="V726" s="436"/>
      <c r="W726" s="436"/>
      <c r="X726" s="436"/>
      <c r="Y726" s="436"/>
      <c r="Z726" s="436"/>
      <c r="AA726" s="436"/>
      <c r="AB726" s="436"/>
      <c r="AC726" s="436"/>
      <c r="AD726" s="436"/>
      <c r="AE726" s="436"/>
    </row>
    <row r="727" ht="15.75" customHeight="1">
      <c r="A727" s="437"/>
      <c r="B727" s="438"/>
      <c r="C727" s="437"/>
      <c r="D727" s="437"/>
      <c r="E727" s="436"/>
      <c r="F727" s="436"/>
      <c r="G727" s="436"/>
      <c r="H727" s="436"/>
      <c r="I727" s="436"/>
      <c r="J727" s="436"/>
      <c r="K727" s="436"/>
      <c r="L727" s="436"/>
      <c r="M727" s="436"/>
      <c r="N727" s="436"/>
      <c r="O727" s="436"/>
      <c r="P727" s="436"/>
      <c r="Q727" s="436"/>
      <c r="R727" s="436"/>
      <c r="S727" s="436"/>
      <c r="T727" s="436"/>
      <c r="U727" s="436"/>
      <c r="V727" s="436"/>
      <c r="W727" s="436"/>
      <c r="X727" s="436"/>
      <c r="Y727" s="436"/>
      <c r="Z727" s="436"/>
      <c r="AA727" s="436"/>
      <c r="AB727" s="436"/>
      <c r="AC727" s="436"/>
      <c r="AD727" s="436"/>
      <c r="AE727" s="436"/>
    </row>
    <row r="728" ht="15.75" customHeight="1">
      <c r="A728" s="437"/>
      <c r="B728" s="438"/>
      <c r="C728" s="437"/>
      <c r="D728" s="437"/>
      <c r="E728" s="436"/>
      <c r="F728" s="436"/>
      <c r="G728" s="436"/>
      <c r="H728" s="436"/>
      <c r="I728" s="436"/>
      <c r="J728" s="436"/>
      <c r="K728" s="436"/>
      <c r="L728" s="436"/>
      <c r="M728" s="436"/>
      <c r="N728" s="436"/>
      <c r="O728" s="436"/>
      <c r="P728" s="436"/>
      <c r="Q728" s="436"/>
      <c r="R728" s="436"/>
      <c r="S728" s="436"/>
      <c r="T728" s="436"/>
      <c r="U728" s="436"/>
      <c r="V728" s="436"/>
      <c r="W728" s="436"/>
      <c r="X728" s="436"/>
      <c r="Y728" s="436"/>
      <c r="Z728" s="436"/>
      <c r="AA728" s="436"/>
      <c r="AB728" s="436"/>
      <c r="AC728" s="436"/>
      <c r="AD728" s="436"/>
      <c r="AE728" s="436"/>
    </row>
    <row r="729" ht="15.75" customHeight="1">
      <c r="A729" s="437"/>
      <c r="B729" s="438"/>
      <c r="C729" s="437"/>
      <c r="D729" s="437"/>
      <c r="E729" s="436"/>
      <c r="F729" s="436"/>
      <c r="G729" s="436"/>
      <c r="H729" s="436"/>
      <c r="I729" s="436"/>
      <c r="J729" s="436"/>
      <c r="K729" s="436"/>
      <c r="L729" s="436"/>
      <c r="M729" s="436"/>
      <c r="N729" s="436"/>
      <c r="O729" s="436"/>
      <c r="P729" s="436"/>
      <c r="Q729" s="436"/>
      <c r="R729" s="436"/>
      <c r="S729" s="436"/>
      <c r="T729" s="436"/>
      <c r="U729" s="436"/>
      <c r="V729" s="436"/>
      <c r="W729" s="436"/>
      <c r="X729" s="436"/>
      <c r="Y729" s="436"/>
      <c r="Z729" s="436"/>
      <c r="AA729" s="436"/>
      <c r="AB729" s="436"/>
      <c r="AC729" s="436"/>
      <c r="AD729" s="436"/>
      <c r="AE729" s="436"/>
    </row>
    <row r="730" ht="15.75" customHeight="1">
      <c r="A730" s="437"/>
      <c r="B730" s="438"/>
      <c r="C730" s="437"/>
      <c r="D730" s="437"/>
      <c r="E730" s="436"/>
      <c r="F730" s="436"/>
      <c r="G730" s="436"/>
      <c r="H730" s="436"/>
      <c r="I730" s="436"/>
      <c r="J730" s="436"/>
      <c r="K730" s="436"/>
      <c r="L730" s="436"/>
      <c r="M730" s="436"/>
      <c r="N730" s="436"/>
      <c r="O730" s="436"/>
      <c r="P730" s="436"/>
      <c r="Q730" s="436"/>
      <c r="R730" s="436"/>
      <c r="S730" s="436"/>
      <c r="T730" s="436"/>
      <c r="U730" s="436"/>
      <c r="V730" s="436"/>
      <c r="W730" s="436"/>
      <c r="X730" s="436"/>
      <c r="Y730" s="436"/>
      <c r="Z730" s="436"/>
      <c r="AA730" s="436"/>
      <c r="AB730" s="436"/>
      <c r="AC730" s="436"/>
      <c r="AD730" s="436"/>
      <c r="AE730" s="436"/>
    </row>
    <row r="731" ht="15.75" customHeight="1">
      <c r="A731" s="437"/>
      <c r="B731" s="438"/>
      <c r="C731" s="437"/>
      <c r="D731" s="437"/>
      <c r="E731" s="436"/>
      <c r="F731" s="436"/>
      <c r="G731" s="436"/>
      <c r="H731" s="436"/>
      <c r="I731" s="436"/>
      <c r="J731" s="436"/>
      <c r="K731" s="436"/>
      <c r="L731" s="436"/>
      <c r="M731" s="436"/>
      <c r="N731" s="436"/>
      <c r="O731" s="436"/>
      <c r="P731" s="436"/>
      <c r="Q731" s="436"/>
      <c r="R731" s="436"/>
      <c r="S731" s="436"/>
      <c r="T731" s="436"/>
      <c r="U731" s="436"/>
      <c r="V731" s="436"/>
      <c r="W731" s="436"/>
      <c r="X731" s="436"/>
      <c r="Y731" s="436"/>
      <c r="Z731" s="436"/>
      <c r="AA731" s="436"/>
      <c r="AB731" s="436"/>
      <c r="AC731" s="436"/>
      <c r="AD731" s="436"/>
      <c r="AE731" s="436"/>
    </row>
    <row r="732" ht="15.75" customHeight="1">
      <c r="A732" s="437"/>
      <c r="B732" s="438"/>
      <c r="C732" s="437"/>
      <c r="D732" s="437"/>
      <c r="E732" s="436"/>
      <c r="F732" s="436"/>
      <c r="G732" s="436"/>
      <c r="H732" s="436"/>
      <c r="I732" s="436"/>
      <c r="J732" s="436"/>
      <c r="K732" s="436"/>
      <c r="L732" s="436"/>
      <c r="M732" s="436"/>
      <c r="N732" s="436"/>
      <c r="O732" s="436"/>
      <c r="P732" s="436"/>
      <c r="Q732" s="436"/>
      <c r="R732" s="436"/>
      <c r="S732" s="436"/>
      <c r="T732" s="436"/>
      <c r="U732" s="436"/>
      <c r="V732" s="436"/>
      <c r="W732" s="436"/>
      <c r="X732" s="436"/>
      <c r="Y732" s="436"/>
      <c r="Z732" s="436"/>
      <c r="AA732" s="436"/>
      <c r="AB732" s="436"/>
      <c r="AC732" s="436"/>
      <c r="AD732" s="436"/>
      <c r="AE732" s="436"/>
    </row>
    <row r="733" ht="15.75" customHeight="1">
      <c r="A733" s="437"/>
      <c r="B733" s="438"/>
      <c r="C733" s="437"/>
      <c r="D733" s="437"/>
      <c r="E733" s="436"/>
      <c r="F733" s="436"/>
      <c r="G733" s="436"/>
      <c r="H733" s="436"/>
      <c r="I733" s="436"/>
      <c r="J733" s="436"/>
      <c r="K733" s="436"/>
      <c r="L733" s="436"/>
      <c r="M733" s="436"/>
      <c r="N733" s="436"/>
      <c r="O733" s="436"/>
      <c r="P733" s="436"/>
      <c r="Q733" s="436"/>
      <c r="R733" s="436"/>
      <c r="S733" s="436"/>
      <c r="T733" s="436"/>
      <c r="U733" s="436"/>
      <c r="V733" s="436"/>
      <c r="W733" s="436"/>
      <c r="X733" s="436"/>
      <c r="Y733" s="436"/>
      <c r="Z733" s="436"/>
      <c r="AA733" s="436"/>
      <c r="AB733" s="436"/>
      <c r="AC733" s="436"/>
      <c r="AD733" s="436"/>
      <c r="AE733" s="436"/>
    </row>
    <row r="734" ht="15.75" customHeight="1">
      <c r="A734" s="437"/>
      <c r="B734" s="438"/>
      <c r="C734" s="437"/>
      <c r="D734" s="437"/>
      <c r="E734" s="436"/>
      <c r="F734" s="436"/>
      <c r="G734" s="436"/>
      <c r="H734" s="436"/>
      <c r="I734" s="436"/>
      <c r="J734" s="436"/>
      <c r="K734" s="436"/>
      <c r="L734" s="436"/>
      <c r="M734" s="436"/>
      <c r="N734" s="436"/>
      <c r="O734" s="436"/>
      <c r="P734" s="436"/>
      <c r="Q734" s="436"/>
      <c r="R734" s="436"/>
      <c r="S734" s="436"/>
      <c r="T734" s="436"/>
      <c r="U734" s="436"/>
      <c r="V734" s="436"/>
      <c r="W734" s="436"/>
      <c r="X734" s="436"/>
      <c r="Y734" s="436"/>
      <c r="Z734" s="436"/>
      <c r="AA734" s="436"/>
      <c r="AB734" s="436"/>
      <c r="AC734" s="436"/>
      <c r="AD734" s="436"/>
      <c r="AE734" s="436"/>
    </row>
    <row r="735" ht="15.75" customHeight="1">
      <c r="A735" s="437"/>
      <c r="B735" s="438"/>
      <c r="C735" s="437"/>
      <c r="D735" s="437"/>
      <c r="E735" s="436"/>
      <c r="F735" s="436"/>
      <c r="G735" s="436"/>
      <c r="H735" s="436"/>
      <c r="I735" s="436"/>
      <c r="J735" s="436"/>
      <c r="K735" s="436"/>
      <c r="L735" s="436"/>
      <c r="M735" s="436"/>
      <c r="N735" s="436"/>
      <c r="O735" s="436"/>
      <c r="P735" s="436"/>
      <c r="Q735" s="436"/>
      <c r="R735" s="436"/>
      <c r="S735" s="436"/>
      <c r="T735" s="436"/>
      <c r="U735" s="436"/>
      <c r="V735" s="436"/>
      <c r="W735" s="436"/>
      <c r="X735" s="436"/>
      <c r="Y735" s="436"/>
      <c r="Z735" s="436"/>
      <c r="AA735" s="436"/>
      <c r="AB735" s="436"/>
      <c r="AC735" s="436"/>
      <c r="AD735" s="436"/>
      <c r="AE735" s="436"/>
    </row>
    <row r="736" ht="15.75" customHeight="1">
      <c r="A736" s="437"/>
      <c r="B736" s="438"/>
      <c r="C736" s="437"/>
      <c r="D736" s="437"/>
      <c r="E736" s="436"/>
      <c r="F736" s="436"/>
      <c r="G736" s="436"/>
      <c r="H736" s="436"/>
      <c r="I736" s="436"/>
      <c r="J736" s="436"/>
      <c r="K736" s="436"/>
      <c r="L736" s="436"/>
      <c r="M736" s="436"/>
      <c r="N736" s="436"/>
      <c r="O736" s="436"/>
      <c r="P736" s="436"/>
      <c r="Q736" s="436"/>
      <c r="R736" s="436"/>
      <c r="S736" s="436"/>
      <c r="T736" s="436"/>
      <c r="U736" s="436"/>
      <c r="V736" s="436"/>
      <c r="W736" s="436"/>
      <c r="X736" s="436"/>
      <c r="Y736" s="436"/>
      <c r="Z736" s="436"/>
      <c r="AA736" s="436"/>
      <c r="AB736" s="436"/>
      <c r="AC736" s="436"/>
      <c r="AD736" s="436"/>
      <c r="AE736" s="436"/>
    </row>
    <row r="737" ht="15.75" customHeight="1">
      <c r="A737" s="437"/>
      <c r="B737" s="438"/>
      <c r="C737" s="437"/>
      <c r="D737" s="437"/>
      <c r="E737" s="436"/>
      <c r="F737" s="436"/>
      <c r="G737" s="436"/>
      <c r="H737" s="436"/>
      <c r="I737" s="436"/>
      <c r="J737" s="436"/>
      <c r="K737" s="436"/>
      <c r="L737" s="436"/>
      <c r="M737" s="436"/>
      <c r="N737" s="436"/>
      <c r="O737" s="436"/>
      <c r="P737" s="436"/>
      <c r="Q737" s="436"/>
      <c r="R737" s="436"/>
      <c r="S737" s="436"/>
      <c r="T737" s="436"/>
      <c r="U737" s="436"/>
      <c r="V737" s="436"/>
      <c r="W737" s="436"/>
      <c r="X737" s="436"/>
      <c r="Y737" s="436"/>
      <c r="Z737" s="436"/>
      <c r="AA737" s="436"/>
      <c r="AB737" s="436"/>
      <c r="AC737" s="436"/>
      <c r="AD737" s="436"/>
      <c r="AE737" s="436"/>
    </row>
    <row r="738" ht="15.75" customHeight="1">
      <c r="A738" s="437"/>
      <c r="B738" s="438"/>
      <c r="C738" s="437"/>
      <c r="D738" s="437"/>
      <c r="E738" s="436"/>
      <c r="F738" s="436"/>
      <c r="G738" s="436"/>
      <c r="H738" s="436"/>
      <c r="I738" s="436"/>
      <c r="J738" s="436"/>
      <c r="K738" s="436"/>
      <c r="L738" s="436"/>
      <c r="M738" s="436"/>
      <c r="N738" s="436"/>
      <c r="O738" s="436"/>
      <c r="P738" s="436"/>
      <c r="Q738" s="436"/>
      <c r="R738" s="436"/>
      <c r="S738" s="436"/>
      <c r="T738" s="436"/>
      <c r="U738" s="436"/>
      <c r="V738" s="436"/>
      <c r="W738" s="436"/>
      <c r="X738" s="436"/>
      <c r="Y738" s="436"/>
      <c r="Z738" s="436"/>
      <c r="AA738" s="436"/>
      <c r="AB738" s="436"/>
      <c r="AC738" s="436"/>
      <c r="AD738" s="436"/>
      <c r="AE738" s="436"/>
    </row>
    <row r="739" ht="15.75" customHeight="1">
      <c r="A739" s="437"/>
      <c r="B739" s="438"/>
      <c r="C739" s="437"/>
      <c r="D739" s="437"/>
      <c r="E739" s="436"/>
      <c r="F739" s="436"/>
      <c r="G739" s="436"/>
      <c r="H739" s="436"/>
      <c r="I739" s="436"/>
      <c r="J739" s="436"/>
      <c r="K739" s="436"/>
      <c r="L739" s="436"/>
      <c r="M739" s="436"/>
      <c r="N739" s="436"/>
      <c r="O739" s="436"/>
      <c r="P739" s="436"/>
      <c r="Q739" s="436"/>
      <c r="R739" s="436"/>
      <c r="S739" s="436"/>
      <c r="T739" s="436"/>
      <c r="U739" s="436"/>
      <c r="V739" s="436"/>
      <c r="W739" s="436"/>
      <c r="X739" s="436"/>
      <c r="Y739" s="436"/>
      <c r="Z739" s="436"/>
      <c r="AA739" s="436"/>
      <c r="AB739" s="436"/>
      <c r="AC739" s="436"/>
      <c r="AD739" s="436"/>
      <c r="AE739" s="436"/>
    </row>
    <row r="740" ht="15.75" customHeight="1">
      <c r="A740" s="437"/>
      <c r="B740" s="438"/>
      <c r="C740" s="437"/>
      <c r="D740" s="437"/>
      <c r="E740" s="436"/>
      <c r="F740" s="436"/>
      <c r="G740" s="436"/>
      <c r="H740" s="436"/>
      <c r="I740" s="436"/>
      <c r="J740" s="436"/>
      <c r="K740" s="436"/>
      <c r="L740" s="436"/>
      <c r="M740" s="436"/>
      <c r="N740" s="436"/>
      <c r="O740" s="436"/>
      <c r="P740" s="436"/>
      <c r="Q740" s="436"/>
      <c r="R740" s="436"/>
      <c r="S740" s="436"/>
      <c r="T740" s="436"/>
      <c r="U740" s="436"/>
      <c r="V740" s="436"/>
      <c r="W740" s="436"/>
      <c r="X740" s="436"/>
      <c r="Y740" s="436"/>
      <c r="Z740" s="436"/>
      <c r="AA740" s="436"/>
      <c r="AB740" s="436"/>
      <c r="AC740" s="436"/>
      <c r="AD740" s="436"/>
      <c r="AE740" s="436"/>
    </row>
    <row r="741" ht="15.75" customHeight="1">
      <c r="A741" s="437"/>
      <c r="B741" s="438"/>
      <c r="C741" s="437"/>
      <c r="D741" s="437"/>
      <c r="E741" s="436"/>
      <c r="F741" s="436"/>
      <c r="G741" s="436"/>
      <c r="H741" s="436"/>
      <c r="I741" s="436"/>
      <c r="J741" s="436"/>
      <c r="K741" s="436"/>
      <c r="L741" s="436"/>
      <c r="M741" s="436"/>
      <c r="N741" s="436"/>
      <c r="O741" s="436"/>
      <c r="P741" s="436"/>
      <c r="Q741" s="436"/>
      <c r="R741" s="436"/>
      <c r="S741" s="436"/>
      <c r="T741" s="436"/>
      <c r="U741" s="436"/>
      <c r="V741" s="436"/>
      <c r="W741" s="436"/>
      <c r="X741" s="436"/>
      <c r="Y741" s="436"/>
      <c r="Z741" s="436"/>
      <c r="AA741" s="436"/>
      <c r="AB741" s="436"/>
      <c r="AC741" s="436"/>
      <c r="AD741" s="436"/>
      <c r="AE741" s="436"/>
    </row>
    <row r="742" ht="15.75" customHeight="1">
      <c r="A742" s="437"/>
      <c r="B742" s="438"/>
      <c r="C742" s="437"/>
      <c r="D742" s="437"/>
      <c r="E742" s="436"/>
      <c r="F742" s="436"/>
      <c r="G742" s="436"/>
      <c r="H742" s="436"/>
      <c r="I742" s="436"/>
      <c r="J742" s="436"/>
      <c r="K742" s="436"/>
      <c r="L742" s="436"/>
      <c r="M742" s="436"/>
      <c r="N742" s="436"/>
      <c r="O742" s="436"/>
      <c r="P742" s="436"/>
      <c r="Q742" s="436"/>
      <c r="R742" s="436"/>
      <c r="S742" s="436"/>
      <c r="T742" s="436"/>
      <c r="U742" s="436"/>
      <c r="V742" s="436"/>
      <c r="W742" s="436"/>
      <c r="X742" s="436"/>
      <c r="Y742" s="436"/>
      <c r="Z742" s="436"/>
      <c r="AA742" s="436"/>
      <c r="AB742" s="436"/>
      <c r="AC742" s="436"/>
      <c r="AD742" s="436"/>
      <c r="AE742" s="436"/>
    </row>
    <row r="743" ht="15.75" customHeight="1">
      <c r="A743" s="437"/>
      <c r="B743" s="438"/>
      <c r="C743" s="437"/>
      <c r="D743" s="437"/>
      <c r="E743" s="436"/>
      <c r="F743" s="436"/>
      <c r="G743" s="436"/>
      <c r="H743" s="436"/>
      <c r="I743" s="436"/>
      <c r="J743" s="436"/>
      <c r="K743" s="436"/>
      <c r="L743" s="436"/>
      <c r="M743" s="436"/>
      <c r="N743" s="436"/>
      <c r="O743" s="436"/>
      <c r="P743" s="436"/>
      <c r="Q743" s="436"/>
      <c r="R743" s="436"/>
      <c r="S743" s="436"/>
      <c r="T743" s="436"/>
      <c r="U743" s="436"/>
      <c r="V743" s="436"/>
      <c r="W743" s="436"/>
      <c r="X743" s="436"/>
      <c r="Y743" s="436"/>
      <c r="Z743" s="436"/>
      <c r="AA743" s="436"/>
      <c r="AB743" s="436"/>
      <c r="AC743" s="436"/>
      <c r="AD743" s="436"/>
      <c r="AE743" s="436"/>
    </row>
    <row r="744" ht="15.75" customHeight="1">
      <c r="A744" s="437"/>
      <c r="B744" s="438"/>
      <c r="C744" s="437"/>
      <c r="D744" s="437"/>
      <c r="E744" s="436"/>
      <c r="F744" s="436"/>
      <c r="G744" s="436"/>
      <c r="H744" s="436"/>
      <c r="I744" s="436"/>
      <c r="J744" s="436"/>
      <c r="K744" s="436"/>
      <c r="L744" s="436"/>
      <c r="M744" s="436"/>
      <c r="N744" s="436"/>
      <c r="O744" s="436"/>
      <c r="P744" s="436"/>
      <c r="Q744" s="436"/>
      <c r="R744" s="436"/>
      <c r="S744" s="436"/>
      <c r="T744" s="436"/>
      <c r="U744" s="436"/>
      <c r="V744" s="436"/>
      <c r="W744" s="436"/>
      <c r="X744" s="436"/>
      <c r="Y744" s="436"/>
      <c r="Z744" s="436"/>
      <c r="AA744" s="436"/>
      <c r="AB744" s="436"/>
      <c r="AC744" s="436"/>
      <c r="AD744" s="436"/>
      <c r="AE744" s="436"/>
    </row>
    <row r="745" ht="15.75" customHeight="1">
      <c r="A745" s="437"/>
      <c r="B745" s="438"/>
      <c r="C745" s="437"/>
      <c r="D745" s="437"/>
      <c r="E745" s="436"/>
      <c r="F745" s="436"/>
      <c r="G745" s="436"/>
      <c r="H745" s="436"/>
      <c r="I745" s="436"/>
      <c r="J745" s="436"/>
      <c r="K745" s="436"/>
      <c r="L745" s="436"/>
      <c r="M745" s="436"/>
      <c r="N745" s="436"/>
      <c r="O745" s="436"/>
      <c r="P745" s="436"/>
      <c r="Q745" s="436"/>
      <c r="R745" s="436"/>
      <c r="S745" s="436"/>
      <c r="T745" s="436"/>
      <c r="U745" s="436"/>
      <c r="V745" s="436"/>
      <c r="W745" s="436"/>
      <c r="X745" s="436"/>
      <c r="Y745" s="436"/>
      <c r="Z745" s="436"/>
      <c r="AA745" s="436"/>
      <c r="AB745" s="436"/>
      <c r="AC745" s="436"/>
      <c r="AD745" s="436"/>
      <c r="AE745" s="436"/>
    </row>
    <row r="746" ht="15.75" customHeight="1">
      <c r="A746" s="437"/>
      <c r="B746" s="438"/>
      <c r="C746" s="437"/>
      <c r="D746" s="437"/>
      <c r="E746" s="436"/>
      <c r="F746" s="436"/>
      <c r="G746" s="436"/>
      <c r="H746" s="436"/>
      <c r="I746" s="436"/>
      <c r="J746" s="436"/>
      <c r="K746" s="436"/>
      <c r="L746" s="436"/>
      <c r="M746" s="436"/>
      <c r="N746" s="436"/>
      <c r="O746" s="436"/>
      <c r="P746" s="436"/>
      <c r="Q746" s="436"/>
      <c r="R746" s="436"/>
      <c r="S746" s="436"/>
      <c r="T746" s="436"/>
      <c r="U746" s="436"/>
      <c r="V746" s="436"/>
      <c r="W746" s="436"/>
      <c r="X746" s="436"/>
      <c r="Y746" s="436"/>
      <c r="Z746" s="436"/>
      <c r="AA746" s="436"/>
      <c r="AB746" s="436"/>
      <c r="AC746" s="436"/>
      <c r="AD746" s="436"/>
      <c r="AE746" s="436"/>
    </row>
    <row r="747" ht="15.75" customHeight="1">
      <c r="A747" s="437"/>
      <c r="B747" s="438"/>
      <c r="C747" s="437"/>
      <c r="D747" s="437"/>
      <c r="E747" s="436"/>
      <c r="F747" s="436"/>
      <c r="G747" s="436"/>
      <c r="H747" s="436"/>
      <c r="I747" s="436"/>
      <c r="J747" s="436"/>
      <c r="K747" s="436"/>
      <c r="L747" s="436"/>
      <c r="M747" s="436"/>
      <c r="N747" s="436"/>
      <c r="O747" s="436"/>
      <c r="P747" s="436"/>
      <c r="Q747" s="436"/>
      <c r="R747" s="436"/>
      <c r="S747" s="436"/>
      <c r="T747" s="436"/>
      <c r="U747" s="436"/>
      <c r="V747" s="436"/>
      <c r="W747" s="436"/>
      <c r="X747" s="436"/>
      <c r="Y747" s="436"/>
      <c r="Z747" s="436"/>
      <c r="AA747" s="436"/>
      <c r="AB747" s="436"/>
      <c r="AC747" s="436"/>
      <c r="AD747" s="436"/>
      <c r="AE747" s="436"/>
    </row>
    <row r="748" ht="15.75" customHeight="1">
      <c r="A748" s="437"/>
      <c r="B748" s="438"/>
      <c r="C748" s="437"/>
      <c r="D748" s="437"/>
      <c r="E748" s="436"/>
      <c r="F748" s="436"/>
      <c r="G748" s="436"/>
      <c r="H748" s="436"/>
      <c r="I748" s="436"/>
      <c r="J748" s="436"/>
      <c r="K748" s="436"/>
      <c r="L748" s="436"/>
      <c r="M748" s="436"/>
      <c r="N748" s="436"/>
      <c r="O748" s="436"/>
      <c r="P748" s="436"/>
      <c r="Q748" s="436"/>
      <c r="R748" s="436"/>
      <c r="S748" s="436"/>
      <c r="T748" s="436"/>
      <c r="U748" s="436"/>
      <c r="V748" s="436"/>
      <c r="W748" s="436"/>
      <c r="X748" s="436"/>
      <c r="Y748" s="436"/>
      <c r="Z748" s="436"/>
      <c r="AA748" s="436"/>
      <c r="AB748" s="436"/>
      <c r="AC748" s="436"/>
      <c r="AD748" s="436"/>
      <c r="AE748" s="436"/>
    </row>
    <row r="749" ht="15.75" customHeight="1">
      <c r="A749" s="437"/>
      <c r="B749" s="438"/>
      <c r="C749" s="437"/>
      <c r="D749" s="437"/>
      <c r="E749" s="436"/>
      <c r="F749" s="436"/>
      <c r="G749" s="436"/>
      <c r="H749" s="436"/>
      <c r="I749" s="436"/>
      <c r="J749" s="436"/>
      <c r="K749" s="436"/>
      <c r="L749" s="436"/>
      <c r="M749" s="436"/>
      <c r="N749" s="436"/>
      <c r="O749" s="436"/>
      <c r="P749" s="436"/>
      <c r="Q749" s="436"/>
      <c r="R749" s="436"/>
      <c r="S749" s="436"/>
      <c r="T749" s="436"/>
      <c r="U749" s="436"/>
      <c r="V749" s="436"/>
      <c r="W749" s="436"/>
      <c r="X749" s="436"/>
      <c r="Y749" s="436"/>
      <c r="Z749" s="436"/>
      <c r="AA749" s="436"/>
      <c r="AB749" s="436"/>
      <c r="AC749" s="436"/>
      <c r="AD749" s="436"/>
      <c r="AE749" s="436"/>
    </row>
    <row r="750" ht="15.75" customHeight="1">
      <c r="A750" s="437"/>
      <c r="B750" s="438"/>
      <c r="C750" s="437"/>
      <c r="D750" s="437"/>
      <c r="E750" s="436"/>
      <c r="F750" s="436"/>
      <c r="G750" s="436"/>
      <c r="H750" s="436"/>
      <c r="I750" s="436"/>
      <c r="J750" s="436"/>
      <c r="K750" s="436"/>
      <c r="L750" s="436"/>
      <c r="M750" s="436"/>
      <c r="N750" s="436"/>
      <c r="O750" s="436"/>
      <c r="P750" s="436"/>
      <c r="Q750" s="436"/>
      <c r="R750" s="436"/>
      <c r="S750" s="436"/>
      <c r="T750" s="436"/>
      <c r="U750" s="436"/>
      <c r="V750" s="436"/>
      <c r="W750" s="436"/>
      <c r="X750" s="436"/>
      <c r="Y750" s="436"/>
      <c r="Z750" s="436"/>
      <c r="AA750" s="436"/>
      <c r="AB750" s="436"/>
      <c r="AC750" s="436"/>
      <c r="AD750" s="436"/>
      <c r="AE750" s="436"/>
    </row>
    <row r="751" ht="15.75" customHeight="1">
      <c r="A751" s="437"/>
      <c r="B751" s="438"/>
      <c r="C751" s="437"/>
      <c r="D751" s="437"/>
      <c r="E751" s="436"/>
      <c r="F751" s="436"/>
      <c r="G751" s="436"/>
      <c r="H751" s="436"/>
      <c r="I751" s="436"/>
      <c r="J751" s="436"/>
      <c r="K751" s="436"/>
      <c r="L751" s="436"/>
      <c r="M751" s="436"/>
      <c r="N751" s="436"/>
      <c r="O751" s="436"/>
      <c r="P751" s="436"/>
      <c r="Q751" s="436"/>
      <c r="R751" s="436"/>
      <c r="S751" s="436"/>
      <c r="T751" s="436"/>
      <c r="U751" s="436"/>
      <c r="V751" s="436"/>
      <c r="W751" s="436"/>
      <c r="X751" s="436"/>
      <c r="Y751" s="436"/>
      <c r="Z751" s="436"/>
      <c r="AA751" s="436"/>
      <c r="AB751" s="436"/>
      <c r="AC751" s="436"/>
      <c r="AD751" s="436"/>
      <c r="AE751" s="436"/>
    </row>
    <row r="752" ht="15.75" customHeight="1">
      <c r="A752" s="437"/>
      <c r="B752" s="438"/>
      <c r="C752" s="437"/>
      <c r="D752" s="437"/>
      <c r="E752" s="436"/>
      <c r="F752" s="436"/>
      <c r="G752" s="436"/>
      <c r="H752" s="436"/>
      <c r="I752" s="436"/>
      <c r="J752" s="436"/>
      <c r="K752" s="436"/>
      <c r="L752" s="436"/>
      <c r="M752" s="436"/>
      <c r="N752" s="436"/>
      <c r="O752" s="436"/>
      <c r="P752" s="436"/>
      <c r="Q752" s="436"/>
      <c r="R752" s="436"/>
      <c r="S752" s="436"/>
      <c r="T752" s="436"/>
      <c r="U752" s="436"/>
      <c r="V752" s="436"/>
      <c r="W752" s="436"/>
      <c r="X752" s="436"/>
      <c r="Y752" s="436"/>
      <c r="Z752" s="436"/>
      <c r="AA752" s="436"/>
      <c r="AB752" s="436"/>
      <c r="AC752" s="436"/>
      <c r="AD752" s="436"/>
      <c r="AE752" s="436"/>
    </row>
    <row r="753" ht="15.75" customHeight="1">
      <c r="A753" s="437"/>
      <c r="B753" s="438"/>
      <c r="C753" s="437"/>
      <c r="D753" s="437"/>
      <c r="E753" s="436"/>
      <c r="F753" s="436"/>
      <c r="G753" s="436"/>
      <c r="H753" s="436"/>
      <c r="I753" s="436"/>
      <c r="J753" s="436"/>
      <c r="K753" s="436"/>
      <c r="L753" s="436"/>
      <c r="M753" s="436"/>
      <c r="N753" s="436"/>
      <c r="O753" s="436"/>
      <c r="P753" s="436"/>
      <c r="Q753" s="436"/>
      <c r="R753" s="436"/>
      <c r="S753" s="436"/>
      <c r="T753" s="436"/>
      <c r="U753" s="436"/>
      <c r="V753" s="436"/>
      <c r="W753" s="436"/>
      <c r="X753" s="436"/>
      <c r="Y753" s="436"/>
      <c r="Z753" s="436"/>
      <c r="AA753" s="436"/>
      <c r="AB753" s="436"/>
      <c r="AC753" s="436"/>
      <c r="AD753" s="436"/>
      <c r="AE753" s="436"/>
    </row>
    <row r="754" ht="15.75" customHeight="1">
      <c r="A754" s="437"/>
      <c r="B754" s="438"/>
      <c r="C754" s="437"/>
      <c r="D754" s="437"/>
      <c r="E754" s="436"/>
      <c r="F754" s="436"/>
      <c r="G754" s="436"/>
      <c r="H754" s="436"/>
      <c r="I754" s="436"/>
      <c r="J754" s="436"/>
      <c r="K754" s="436"/>
      <c r="L754" s="436"/>
      <c r="M754" s="436"/>
      <c r="N754" s="436"/>
      <c r="O754" s="436"/>
      <c r="P754" s="436"/>
      <c r="Q754" s="436"/>
      <c r="R754" s="436"/>
      <c r="S754" s="436"/>
      <c r="T754" s="436"/>
      <c r="U754" s="436"/>
      <c r="V754" s="436"/>
      <c r="W754" s="436"/>
      <c r="X754" s="436"/>
      <c r="Y754" s="436"/>
      <c r="Z754" s="436"/>
      <c r="AA754" s="436"/>
      <c r="AB754" s="436"/>
      <c r="AC754" s="436"/>
      <c r="AD754" s="436"/>
      <c r="AE754" s="436"/>
    </row>
    <row r="755" ht="15.75" customHeight="1">
      <c r="A755" s="437"/>
      <c r="B755" s="438"/>
      <c r="C755" s="437"/>
      <c r="D755" s="437"/>
      <c r="E755" s="436"/>
      <c r="F755" s="436"/>
      <c r="G755" s="436"/>
      <c r="H755" s="436"/>
      <c r="I755" s="436"/>
      <c r="J755" s="436"/>
      <c r="K755" s="436"/>
      <c r="L755" s="436"/>
      <c r="M755" s="436"/>
      <c r="N755" s="436"/>
      <c r="O755" s="436"/>
      <c r="P755" s="436"/>
      <c r="Q755" s="436"/>
      <c r="R755" s="436"/>
      <c r="S755" s="436"/>
      <c r="T755" s="436"/>
      <c r="U755" s="436"/>
      <c r="V755" s="436"/>
      <c r="W755" s="436"/>
      <c r="X755" s="436"/>
      <c r="Y755" s="436"/>
      <c r="Z755" s="436"/>
      <c r="AA755" s="436"/>
      <c r="AB755" s="436"/>
      <c r="AC755" s="436"/>
      <c r="AD755" s="436"/>
      <c r="AE755" s="436"/>
    </row>
    <row r="756" ht="15.75" customHeight="1">
      <c r="A756" s="437"/>
      <c r="B756" s="438"/>
      <c r="C756" s="437"/>
      <c r="D756" s="437"/>
      <c r="E756" s="436"/>
      <c r="F756" s="436"/>
      <c r="G756" s="436"/>
      <c r="H756" s="436"/>
      <c r="I756" s="436"/>
      <c r="J756" s="436"/>
      <c r="K756" s="436"/>
      <c r="L756" s="436"/>
      <c r="M756" s="436"/>
      <c r="N756" s="436"/>
      <c r="O756" s="436"/>
      <c r="P756" s="436"/>
      <c r="Q756" s="436"/>
      <c r="R756" s="436"/>
      <c r="S756" s="436"/>
      <c r="T756" s="436"/>
      <c r="U756" s="436"/>
      <c r="V756" s="436"/>
      <c r="W756" s="436"/>
      <c r="X756" s="436"/>
      <c r="Y756" s="436"/>
      <c r="Z756" s="436"/>
      <c r="AA756" s="436"/>
      <c r="AB756" s="436"/>
      <c r="AC756" s="436"/>
      <c r="AD756" s="436"/>
      <c r="AE756" s="436"/>
    </row>
    <row r="757" ht="15.75" customHeight="1">
      <c r="A757" s="437"/>
      <c r="B757" s="438"/>
      <c r="C757" s="437"/>
      <c r="D757" s="437"/>
      <c r="E757" s="436"/>
      <c r="F757" s="436"/>
      <c r="G757" s="436"/>
      <c r="H757" s="436"/>
      <c r="I757" s="436"/>
      <c r="J757" s="436"/>
      <c r="K757" s="436"/>
      <c r="L757" s="436"/>
      <c r="M757" s="436"/>
      <c r="N757" s="436"/>
      <c r="O757" s="436"/>
      <c r="P757" s="436"/>
      <c r="Q757" s="436"/>
      <c r="R757" s="436"/>
      <c r="S757" s="436"/>
      <c r="T757" s="436"/>
      <c r="U757" s="436"/>
      <c r="V757" s="436"/>
      <c r="W757" s="436"/>
      <c r="X757" s="436"/>
      <c r="Y757" s="436"/>
      <c r="Z757" s="436"/>
      <c r="AA757" s="436"/>
      <c r="AB757" s="436"/>
      <c r="AC757" s="436"/>
      <c r="AD757" s="436"/>
      <c r="AE757" s="436"/>
    </row>
    <row r="758" ht="15.75" customHeight="1">
      <c r="A758" s="437"/>
      <c r="B758" s="438"/>
      <c r="C758" s="437"/>
      <c r="D758" s="437"/>
      <c r="E758" s="436"/>
      <c r="F758" s="436"/>
      <c r="G758" s="436"/>
      <c r="H758" s="436"/>
      <c r="I758" s="436"/>
      <c r="J758" s="436"/>
      <c r="K758" s="436"/>
      <c r="L758" s="436"/>
      <c r="M758" s="436"/>
      <c r="N758" s="436"/>
      <c r="O758" s="436"/>
      <c r="P758" s="436"/>
      <c r="Q758" s="436"/>
      <c r="R758" s="436"/>
      <c r="S758" s="436"/>
      <c r="T758" s="436"/>
      <c r="U758" s="436"/>
      <c r="V758" s="436"/>
      <c r="W758" s="436"/>
      <c r="X758" s="436"/>
      <c r="Y758" s="436"/>
      <c r="Z758" s="436"/>
      <c r="AA758" s="436"/>
      <c r="AB758" s="436"/>
      <c r="AC758" s="436"/>
      <c r="AD758" s="436"/>
      <c r="AE758" s="436"/>
    </row>
    <row r="759" ht="15.75" customHeight="1">
      <c r="A759" s="437"/>
      <c r="B759" s="438"/>
      <c r="C759" s="437"/>
      <c r="D759" s="437"/>
      <c r="E759" s="436"/>
      <c r="F759" s="436"/>
      <c r="G759" s="436"/>
      <c r="H759" s="436"/>
      <c r="I759" s="436"/>
      <c r="J759" s="436"/>
      <c r="K759" s="436"/>
      <c r="L759" s="436"/>
      <c r="M759" s="436"/>
      <c r="N759" s="436"/>
      <c r="O759" s="436"/>
      <c r="P759" s="436"/>
      <c r="Q759" s="436"/>
      <c r="R759" s="436"/>
      <c r="S759" s="436"/>
      <c r="T759" s="436"/>
      <c r="U759" s="436"/>
      <c r="V759" s="436"/>
      <c r="W759" s="436"/>
      <c r="X759" s="436"/>
      <c r="Y759" s="436"/>
      <c r="Z759" s="436"/>
      <c r="AA759" s="436"/>
      <c r="AB759" s="436"/>
      <c r="AC759" s="436"/>
      <c r="AD759" s="436"/>
      <c r="AE759" s="436"/>
    </row>
    <row r="760" ht="15.75" customHeight="1">
      <c r="A760" s="437"/>
      <c r="B760" s="438"/>
      <c r="C760" s="437"/>
      <c r="D760" s="437"/>
      <c r="E760" s="436"/>
      <c r="F760" s="436"/>
      <c r="G760" s="436"/>
      <c r="H760" s="436"/>
      <c r="I760" s="436"/>
      <c r="J760" s="436"/>
      <c r="K760" s="436"/>
      <c r="L760" s="436"/>
      <c r="M760" s="436"/>
      <c r="N760" s="436"/>
      <c r="O760" s="436"/>
      <c r="P760" s="436"/>
      <c r="Q760" s="436"/>
      <c r="R760" s="436"/>
      <c r="S760" s="436"/>
      <c r="T760" s="436"/>
      <c r="U760" s="436"/>
      <c r="V760" s="436"/>
      <c r="W760" s="436"/>
      <c r="X760" s="436"/>
      <c r="Y760" s="436"/>
      <c r="Z760" s="436"/>
      <c r="AA760" s="436"/>
      <c r="AB760" s="436"/>
      <c r="AC760" s="436"/>
      <c r="AD760" s="436"/>
      <c r="AE760" s="436"/>
    </row>
    <row r="761" ht="15.75" customHeight="1">
      <c r="A761" s="437"/>
      <c r="B761" s="438"/>
      <c r="C761" s="437"/>
      <c r="D761" s="437"/>
      <c r="E761" s="436"/>
      <c r="F761" s="436"/>
      <c r="G761" s="436"/>
      <c r="H761" s="436"/>
      <c r="I761" s="436"/>
      <c r="J761" s="436"/>
      <c r="K761" s="436"/>
      <c r="L761" s="436"/>
      <c r="M761" s="436"/>
      <c r="N761" s="436"/>
      <c r="O761" s="436"/>
      <c r="P761" s="436"/>
      <c r="Q761" s="436"/>
      <c r="R761" s="436"/>
      <c r="S761" s="436"/>
      <c r="T761" s="436"/>
      <c r="U761" s="436"/>
      <c r="V761" s="436"/>
      <c r="W761" s="436"/>
      <c r="X761" s="436"/>
      <c r="Y761" s="436"/>
      <c r="Z761" s="436"/>
      <c r="AA761" s="436"/>
      <c r="AB761" s="436"/>
      <c r="AC761" s="436"/>
      <c r="AD761" s="436"/>
      <c r="AE761" s="436"/>
    </row>
    <row r="762" ht="15.75" customHeight="1">
      <c r="A762" s="437"/>
      <c r="B762" s="438"/>
      <c r="C762" s="437"/>
      <c r="D762" s="437"/>
      <c r="E762" s="436"/>
      <c r="F762" s="436"/>
      <c r="G762" s="436"/>
      <c r="H762" s="436"/>
      <c r="I762" s="436"/>
      <c r="J762" s="436"/>
      <c r="K762" s="436"/>
      <c r="L762" s="436"/>
      <c r="M762" s="436"/>
      <c r="N762" s="436"/>
      <c r="O762" s="436"/>
      <c r="P762" s="436"/>
      <c r="Q762" s="436"/>
      <c r="R762" s="436"/>
      <c r="S762" s="436"/>
      <c r="T762" s="436"/>
      <c r="U762" s="436"/>
      <c r="V762" s="436"/>
      <c r="W762" s="436"/>
      <c r="X762" s="436"/>
      <c r="Y762" s="436"/>
      <c r="Z762" s="436"/>
      <c r="AA762" s="436"/>
      <c r="AB762" s="436"/>
      <c r="AC762" s="436"/>
      <c r="AD762" s="436"/>
      <c r="AE762" s="436"/>
    </row>
    <row r="763" ht="15.75" customHeight="1">
      <c r="A763" s="437"/>
      <c r="B763" s="438"/>
      <c r="C763" s="437"/>
      <c r="D763" s="437"/>
      <c r="E763" s="436"/>
      <c r="F763" s="436"/>
      <c r="G763" s="436"/>
      <c r="H763" s="436"/>
      <c r="I763" s="436"/>
      <c r="J763" s="436"/>
      <c r="K763" s="436"/>
      <c r="L763" s="436"/>
      <c r="M763" s="436"/>
      <c r="N763" s="436"/>
      <c r="O763" s="436"/>
      <c r="P763" s="436"/>
      <c r="Q763" s="436"/>
      <c r="R763" s="436"/>
      <c r="S763" s="436"/>
      <c r="T763" s="436"/>
      <c r="U763" s="436"/>
      <c r="V763" s="436"/>
      <c r="W763" s="436"/>
      <c r="X763" s="436"/>
      <c r="Y763" s="436"/>
      <c r="Z763" s="436"/>
      <c r="AA763" s="436"/>
      <c r="AB763" s="436"/>
      <c r="AC763" s="436"/>
      <c r="AD763" s="436"/>
      <c r="AE763" s="436"/>
    </row>
    <row r="764" ht="15.75" customHeight="1">
      <c r="A764" s="437"/>
      <c r="B764" s="438"/>
      <c r="C764" s="437"/>
      <c r="D764" s="437"/>
      <c r="E764" s="436"/>
      <c r="F764" s="436"/>
      <c r="G764" s="436"/>
      <c r="H764" s="436"/>
      <c r="I764" s="436"/>
      <c r="J764" s="436"/>
      <c r="K764" s="436"/>
      <c r="L764" s="436"/>
      <c r="M764" s="436"/>
      <c r="N764" s="436"/>
      <c r="O764" s="436"/>
      <c r="P764" s="436"/>
      <c r="Q764" s="436"/>
      <c r="R764" s="436"/>
      <c r="S764" s="436"/>
      <c r="T764" s="436"/>
      <c r="U764" s="436"/>
      <c r="V764" s="436"/>
      <c r="W764" s="436"/>
      <c r="X764" s="436"/>
      <c r="Y764" s="436"/>
      <c r="Z764" s="436"/>
      <c r="AA764" s="436"/>
      <c r="AB764" s="436"/>
      <c r="AC764" s="436"/>
      <c r="AD764" s="436"/>
      <c r="AE764" s="436"/>
    </row>
    <row r="765" ht="15.75" customHeight="1">
      <c r="A765" s="437"/>
      <c r="B765" s="438"/>
      <c r="C765" s="437"/>
      <c r="D765" s="437"/>
      <c r="E765" s="436"/>
      <c r="F765" s="436"/>
      <c r="G765" s="436"/>
      <c r="H765" s="436"/>
      <c r="I765" s="436"/>
      <c r="J765" s="436"/>
      <c r="K765" s="436"/>
      <c r="L765" s="436"/>
      <c r="M765" s="436"/>
      <c r="N765" s="436"/>
      <c r="O765" s="436"/>
      <c r="P765" s="436"/>
      <c r="Q765" s="436"/>
      <c r="R765" s="436"/>
      <c r="S765" s="436"/>
      <c r="T765" s="436"/>
      <c r="U765" s="436"/>
      <c r="V765" s="436"/>
      <c r="W765" s="436"/>
      <c r="X765" s="436"/>
      <c r="Y765" s="436"/>
      <c r="Z765" s="436"/>
      <c r="AA765" s="436"/>
      <c r="AB765" s="436"/>
      <c r="AC765" s="436"/>
      <c r="AD765" s="436"/>
      <c r="AE765" s="436"/>
    </row>
    <row r="766" ht="15.75" customHeight="1">
      <c r="A766" s="437"/>
      <c r="B766" s="438"/>
      <c r="C766" s="437"/>
      <c r="D766" s="437"/>
      <c r="E766" s="436"/>
      <c r="F766" s="436"/>
      <c r="G766" s="436"/>
      <c r="H766" s="436"/>
      <c r="I766" s="436"/>
      <c r="J766" s="436"/>
      <c r="K766" s="436"/>
      <c r="L766" s="436"/>
      <c r="M766" s="436"/>
      <c r="N766" s="436"/>
      <c r="O766" s="436"/>
      <c r="P766" s="436"/>
      <c r="Q766" s="436"/>
      <c r="R766" s="436"/>
      <c r="S766" s="436"/>
      <c r="T766" s="436"/>
      <c r="U766" s="436"/>
      <c r="V766" s="436"/>
      <c r="W766" s="436"/>
      <c r="X766" s="436"/>
      <c r="Y766" s="436"/>
      <c r="Z766" s="436"/>
      <c r="AA766" s="436"/>
      <c r="AB766" s="436"/>
      <c r="AC766" s="436"/>
      <c r="AD766" s="436"/>
      <c r="AE766" s="436"/>
    </row>
    <row r="767" ht="15.75" customHeight="1">
      <c r="A767" s="437"/>
      <c r="B767" s="438"/>
      <c r="C767" s="437"/>
      <c r="D767" s="437"/>
      <c r="E767" s="436"/>
      <c r="F767" s="436"/>
      <c r="G767" s="436"/>
      <c r="H767" s="436"/>
      <c r="I767" s="436"/>
      <c r="J767" s="436"/>
      <c r="K767" s="436"/>
      <c r="L767" s="436"/>
      <c r="M767" s="436"/>
      <c r="N767" s="436"/>
      <c r="O767" s="436"/>
      <c r="P767" s="436"/>
      <c r="Q767" s="436"/>
      <c r="R767" s="436"/>
      <c r="S767" s="436"/>
      <c r="T767" s="436"/>
      <c r="U767" s="436"/>
      <c r="V767" s="436"/>
      <c r="W767" s="436"/>
      <c r="X767" s="436"/>
      <c r="Y767" s="436"/>
      <c r="Z767" s="436"/>
      <c r="AA767" s="436"/>
      <c r="AB767" s="436"/>
      <c r="AC767" s="436"/>
      <c r="AD767" s="436"/>
      <c r="AE767" s="436"/>
    </row>
    <row r="768" ht="15.75" customHeight="1">
      <c r="A768" s="437"/>
      <c r="B768" s="438"/>
      <c r="C768" s="437"/>
      <c r="D768" s="437"/>
      <c r="E768" s="436"/>
      <c r="F768" s="436"/>
      <c r="G768" s="436"/>
      <c r="H768" s="436"/>
      <c r="I768" s="436"/>
      <c r="J768" s="436"/>
      <c r="K768" s="436"/>
      <c r="L768" s="436"/>
      <c r="M768" s="436"/>
      <c r="N768" s="436"/>
      <c r="O768" s="436"/>
      <c r="P768" s="436"/>
      <c r="Q768" s="436"/>
      <c r="R768" s="436"/>
      <c r="S768" s="436"/>
      <c r="T768" s="436"/>
      <c r="U768" s="436"/>
      <c r="V768" s="436"/>
      <c r="W768" s="436"/>
      <c r="X768" s="436"/>
      <c r="Y768" s="436"/>
      <c r="Z768" s="436"/>
      <c r="AA768" s="436"/>
      <c r="AB768" s="436"/>
      <c r="AC768" s="436"/>
      <c r="AD768" s="436"/>
      <c r="AE768" s="436"/>
    </row>
    <row r="769" ht="15.75" customHeight="1">
      <c r="A769" s="437"/>
      <c r="B769" s="438"/>
      <c r="C769" s="437"/>
      <c r="D769" s="437"/>
      <c r="E769" s="436"/>
      <c r="F769" s="436"/>
      <c r="G769" s="436"/>
      <c r="H769" s="436"/>
      <c r="I769" s="436"/>
      <c r="J769" s="436"/>
      <c r="K769" s="436"/>
      <c r="L769" s="436"/>
      <c r="M769" s="436"/>
      <c r="N769" s="436"/>
      <c r="O769" s="436"/>
      <c r="P769" s="436"/>
      <c r="Q769" s="436"/>
      <c r="R769" s="436"/>
      <c r="S769" s="436"/>
      <c r="T769" s="436"/>
      <c r="U769" s="436"/>
      <c r="V769" s="436"/>
      <c r="W769" s="436"/>
      <c r="X769" s="436"/>
      <c r="Y769" s="436"/>
      <c r="Z769" s="436"/>
      <c r="AA769" s="436"/>
      <c r="AB769" s="436"/>
      <c r="AC769" s="436"/>
      <c r="AD769" s="436"/>
      <c r="AE769" s="436"/>
    </row>
    <row r="770" ht="15.75" customHeight="1">
      <c r="A770" s="437"/>
      <c r="B770" s="438"/>
      <c r="C770" s="437"/>
      <c r="D770" s="437"/>
      <c r="E770" s="436"/>
      <c r="F770" s="436"/>
      <c r="G770" s="436"/>
      <c r="H770" s="436"/>
      <c r="I770" s="436"/>
      <c r="J770" s="436"/>
      <c r="K770" s="436"/>
      <c r="L770" s="436"/>
      <c r="M770" s="436"/>
      <c r="N770" s="436"/>
      <c r="O770" s="436"/>
      <c r="P770" s="436"/>
      <c r="Q770" s="436"/>
      <c r="R770" s="436"/>
      <c r="S770" s="436"/>
      <c r="T770" s="436"/>
      <c r="U770" s="436"/>
      <c r="V770" s="436"/>
      <c r="W770" s="436"/>
      <c r="X770" s="436"/>
      <c r="Y770" s="436"/>
      <c r="Z770" s="436"/>
      <c r="AA770" s="436"/>
      <c r="AB770" s="436"/>
      <c r="AC770" s="436"/>
      <c r="AD770" s="436"/>
      <c r="AE770" s="436"/>
    </row>
    <row r="771" ht="15.75" customHeight="1">
      <c r="A771" s="437"/>
      <c r="B771" s="438"/>
      <c r="C771" s="437"/>
      <c r="D771" s="437"/>
      <c r="E771" s="436"/>
      <c r="F771" s="436"/>
      <c r="G771" s="436"/>
      <c r="H771" s="436"/>
      <c r="I771" s="436"/>
      <c r="J771" s="436"/>
      <c r="K771" s="436"/>
      <c r="L771" s="436"/>
      <c r="M771" s="436"/>
      <c r="N771" s="436"/>
      <c r="O771" s="436"/>
      <c r="P771" s="436"/>
      <c r="Q771" s="436"/>
      <c r="R771" s="436"/>
      <c r="S771" s="436"/>
      <c r="T771" s="436"/>
      <c r="U771" s="436"/>
      <c r="V771" s="436"/>
      <c r="W771" s="436"/>
      <c r="X771" s="436"/>
      <c r="Y771" s="436"/>
      <c r="Z771" s="436"/>
      <c r="AA771" s="436"/>
      <c r="AB771" s="436"/>
      <c r="AC771" s="436"/>
      <c r="AD771" s="436"/>
      <c r="AE771" s="436"/>
    </row>
    <row r="772" ht="15.75" customHeight="1">
      <c r="A772" s="437"/>
      <c r="B772" s="438"/>
      <c r="C772" s="437"/>
      <c r="D772" s="437"/>
      <c r="E772" s="436"/>
      <c r="F772" s="436"/>
      <c r="G772" s="436"/>
      <c r="H772" s="436"/>
      <c r="I772" s="436"/>
      <c r="J772" s="436"/>
      <c r="K772" s="436"/>
      <c r="L772" s="436"/>
      <c r="M772" s="436"/>
      <c r="N772" s="436"/>
      <c r="O772" s="436"/>
      <c r="P772" s="436"/>
      <c r="Q772" s="436"/>
      <c r="R772" s="436"/>
      <c r="S772" s="436"/>
      <c r="T772" s="436"/>
      <c r="U772" s="436"/>
      <c r="V772" s="436"/>
      <c r="W772" s="436"/>
      <c r="X772" s="436"/>
      <c r="Y772" s="436"/>
      <c r="Z772" s="436"/>
      <c r="AA772" s="436"/>
      <c r="AB772" s="436"/>
      <c r="AC772" s="436"/>
      <c r="AD772" s="436"/>
      <c r="AE772" s="436"/>
    </row>
    <row r="773" ht="15.75" customHeight="1">
      <c r="A773" s="437"/>
      <c r="B773" s="438"/>
      <c r="C773" s="437"/>
      <c r="D773" s="437"/>
      <c r="E773" s="436"/>
      <c r="F773" s="436"/>
      <c r="G773" s="436"/>
      <c r="H773" s="436"/>
      <c r="I773" s="436"/>
      <c r="J773" s="436"/>
      <c r="K773" s="436"/>
      <c r="L773" s="436"/>
      <c r="M773" s="436"/>
      <c r="N773" s="436"/>
      <c r="O773" s="436"/>
      <c r="P773" s="436"/>
      <c r="Q773" s="436"/>
      <c r="R773" s="436"/>
      <c r="S773" s="436"/>
      <c r="T773" s="436"/>
      <c r="U773" s="436"/>
      <c r="V773" s="436"/>
      <c r="W773" s="436"/>
      <c r="X773" s="436"/>
      <c r="Y773" s="436"/>
      <c r="Z773" s="436"/>
      <c r="AA773" s="436"/>
      <c r="AB773" s="436"/>
      <c r="AC773" s="436"/>
      <c r="AD773" s="436"/>
      <c r="AE773" s="436"/>
    </row>
    <row r="774" ht="15.75" customHeight="1">
      <c r="A774" s="437"/>
      <c r="B774" s="438"/>
      <c r="C774" s="437"/>
      <c r="D774" s="437"/>
      <c r="E774" s="436"/>
      <c r="F774" s="436"/>
      <c r="G774" s="436"/>
      <c r="H774" s="436"/>
      <c r="I774" s="436"/>
      <c r="J774" s="436"/>
      <c r="K774" s="436"/>
      <c r="L774" s="436"/>
      <c r="M774" s="436"/>
      <c r="N774" s="436"/>
      <c r="O774" s="436"/>
      <c r="P774" s="436"/>
      <c r="Q774" s="436"/>
      <c r="R774" s="436"/>
      <c r="S774" s="436"/>
      <c r="T774" s="436"/>
      <c r="U774" s="436"/>
      <c r="V774" s="436"/>
      <c r="W774" s="436"/>
      <c r="X774" s="436"/>
      <c r="Y774" s="436"/>
      <c r="Z774" s="436"/>
      <c r="AA774" s="436"/>
      <c r="AB774" s="436"/>
      <c r="AC774" s="436"/>
      <c r="AD774" s="436"/>
      <c r="AE774" s="436"/>
    </row>
    <row r="775" ht="15.75" customHeight="1">
      <c r="A775" s="437"/>
      <c r="B775" s="438"/>
      <c r="C775" s="437"/>
      <c r="D775" s="437"/>
      <c r="E775" s="436"/>
      <c r="F775" s="436"/>
      <c r="G775" s="436"/>
      <c r="H775" s="436"/>
      <c r="I775" s="436"/>
      <c r="J775" s="436"/>
      <c r="K775" s="436"/>
      <c r="L775" s="436"/>
      <c r="M775" s="436"/>
      <c r="N775" s="436"/>
      <c r="O775" s="436"/>
      <c r="P775" s="436"/>
      <c r="Q775" s="436"/>
      <c r="R775" s="436"/>
      <c r="S775" s="436"/>
      <c r="T775" s="436"/>
      <c r="U775" s="436"/>
      <c r="V775" s="436"/>
      <c r="W775" s="436"/>
      <c r="X775" s="436"/>
      <c r="Y775" s="436"/>
      <c r="Z775" s="436"/>
      <c r="AA775" s="436"/>
      <c r="AB775" s="436"/>
      <c r="AC775" s="436"/>
      <c r="AD775" s="436"/>
      <c r="AE775" s="436"/>
    </row>
    <row r="776" ht="15.75" customHeight="1">
      <c r="A776" s="437"/>
      <c r="B776" s="438"/>
      <c r="C776" s="437"/>
      <c r="D776" s="437"/>
      <c r="E776" s="436"/>
      <c r="F776" s="436"/>
      <c r="G776" s="436"/>
      <c r="H776" s="436"/>
      <c r="I776" s="436"/>
      <c r="J776" s="436"/>
      <c r="K776" s="436"/>
      <c r="L776" s="436"/>
      <c r="M776" s="436"/>
      <c r="N776" s="436"/>
      <c r="O776" s="436"/>
      <c r="P776" s="436"/>
      <c r="Q776" s="436"/>
      <c r="R776" s="436"/>
      <c r="S776" s="436"/>
      <c r="T776" s="436"/>
      <c r="U776" s="436"/>
      <c r="V776" s="436"/>
      <c r="W776" s="436"/>
      <c r="X776" s="436"/>
      <c r="Y776" s="436"/>
      <c r="Z776" s="436"/>
      <c r="AA776" s="436"/>
      <c r="AB776" s="436"/>
      <c r="AC776" s="436"/>
      <c r="AD776" s="436"/>
      <c r="AE776" s="436"/>
    </row>
    <row r="777" ht="15.75" customHeight="1">
      <c r="A777" s="437"/>
      <c r="B777" s="438"/>
      <c r="C777" s="437"/>
      <c r="D777" s="437"/>
      <c r="E777" s="436"/>
      <c r="F777" s="436"/>
      <c r="G777" s="436"/>
      <c r="H777" s="436"/>
      <c r="I777" s="436"/>
      <c r="J777" s="436"/>
      <c r="K777" s="436"/>
      <c r="L777" s="436"/>
      <c r="M777" s="436"/>
      <c r="N777" s="436"/>
      <c r="O777" s="436"/>
      <c r="P777" s="436"/>
      <c r="Q777" s="436"/>
      <c r="R777" s="436"/>
      <c r="S777" s="436"/>
      <c r="T777" s="436"/>
      <c r="U777" s="436"/>
      <c r="V777" s="436"/>
      <c r="W777" s="436"/>
      <c r="X777" s="436"/>
      <c r="Y777" s="436"/>
      <c r="Z777" s="436"/>
      <c r="AA777" s="436"/>
      <c r="AB777" s="436"/>
      <c r="AC777" s="436"/>
      <c r="AD777" s="436"/>
      <c r="AE777" s="436"/>
    </row>
    <row r="778" ht="15.75" customHeight="1">
      <c r="A778" s="437"/>
      <c r="B778" s="438"/>
      <c r="C778" s="437"/>
      <c r="D778" s="437"/>
      <c r="E778" s="436"/>
      <c r="F778" s="436"/>
      <c r="G778" s="436"/>
      <c r="H778" s="436"/>
      <c r="I778" s="436"/>
      <c r="J778" s="436"/>
      <c r="K778" s="436"/>
      <c r="L778" s="436"/>
      <c r="M778" s="436"/>
      <c r="N778" s="436"/>
      <c r="O778" s="436"/>
      <c r="P778" s="436"/>
      <c r="Q778" s="436"/>
      <c r="R778" s="436"/>
      <c r="S778" s="436"/>
      <c r="T778" s="436"/>
      <c r="U778" s="436"/>
      <c r="V778" s="436"/>
      <c r="W778" s="436"/>
      <c r="X778" s="436"/>
      <c r="Y778" s="436"/>
      <c r="Z778" s="436"/>
      <c r="AA778" s="436"/>
      <c r="AB778" s="436"/>
      <c r="AC778" s="436"/>
      <c r="AD778" s="436"/>
      <c r="AE778" s="436"/>
    </row>
    <row r="779" ht="15.75" customHeight="1">
      <c r="A779" s="437"/>
      <c r="B779" s="438"/>
      <c r="C779" s="437"/>
      <c r="D779" s="437"/>
      <c r="E779" s="436"/>
      <c r="F779" s="436"/>
      <c r="G779" s="436"/>
      <c r="H779" s="436"/>
      <c r="I779" s="436"/>
      <c r="J779" s="436"/>
      <c r="K779" s="436"/>
      <c r="L779" s="436"/>
      <c r="M779" s="436"/>
      <c r="N779" s="436"/>
      <c r="O779" s="436"/>
      <c r="P779" s="436"/>
      <c r="Q779" s="436"/>
      <c r="R779" s="436"/>
      <c r="S779" s="436"/>
      <c r="T779" s="436"/>
      <c r="U779" s="436"/>
      <c r="V779" s="436"/>
      <c r="W779" s="436"/>
      <c r="X779" s="436"/>
      <c r="Y779" s="436"/>
      <c r="Z779" s="436"/>
      <c r="AA779" s="436"/>
      <c r="AB779" s="436"/>
      <c r="AC779" s="436"/>
      <c r="AD779" s="436"/>
      <c r="AE779" s="436"/>
    </row>
    <row r="780" ht="15.75" customHeight="1">
      <c r="A780" s="437"/>
      <c r="B780" s="438"/>
      <c r="C780" s="437"/>
      <c r="D780" s="437"/>
      <c r="E780" s="436"/>
      <c r="F780" s="436"/>
      <c r="G780" s="436"/>
      <c r="H780" s="436"/>
      <c r="I780" s="436"/>
      <c r="J780" s="436"/>
      <c r="K780" s="436"/>
      <c r="L780" s="436"/>
      <c r="M780" s="436"/>
      <c r="N780" s="436"/>
      <c r="O780" s="436"/>
      <c r="P780" s="436"/>
      <c r="Q780" s="436"/>
      <c r="R780" s="436"/>
      <c r="S780" s="436"/>
      <c r="T780" s="436"/>
      <c r="U780" s="436"/>
      <c r="V780" s="436"/>
      <c r="W780" s="436"/>
      <c r="X780" s="436"/>
      <c r="Y780" s="436"/>
      <c r="Z780" s="436"/>
      <c r="AA780" s="436"/>
      <c r="AB780" s="436"/>
      <c r="AC780" s="436"/>
      <c r="AD780" s="436"/>
      <c r="AE780" s="436"/>
    </row>
    <row r="781" ht="15.75" customHeight="1">
      <c r="A781" s="437"/>
      <c r="B781" s="438"/>
      <c r="C781" s="437"/>
      <c r="D781" s="437"/>
      <c r="E781" s="436"/>
      <c r="F781" s="436"/>
      <c r="G781" s="436"/>
      <c r="H781" s="436"/>
      <c r="I781" s="436"/>
      <c r="J781" s="436"/>
      <c r="K781" s="436"/>
      <c r="L781" s="436"/>
      <c r="M781" s="436"/>
      <c r="N781" s="436"/>
      <c r="O781" s="436"/>
      <c r="P781" s="436"/>
      <c r="Q781" s="436"/>
      <c r="R781" s="436"/>
      <c r="S781" s="436"/>
      <c r="T781" s="436"/>
      <c r="U781" s="436"/>
      <c r="V781" s="436"/>
      <c r="W781" s="436"/>
      <c r="X781" s="436"/>
      <c r="Y781" s="436"/>
      <c r="Z781" s="436"/>
      <c r="AA781" s="436"/>
      <c r="AB781" s="436"/>
      <c r="AC781" s="436"/>
      <c r="AD781" s="436"/>
      <c r="AE781" s="436"/>
    </row>
    <row r="782" ht="15.75" customHeight="1">
      <c r="A782" s="437"/>
      <c r="B782" s="438"/>
      <c r="C782" s="437"/>
      <c r="D782" s="437"/>
      <c r="E782" s="436"/>
      <c r="F782" s="436"/>
      <c r="G782" s="436"/>
      <c r="H782" s="436"/>
      <c r="I782" s="436"/>
      <c r="J782" s="436"/>
      <c r="K782" s="436"/>
      <c r="L782" s="436"/>
      <c r="M782" s="436"/>
      <c r="N782" s="436"/>
      <c r="O782" s="436"/>
      <c r="P782" s="436"/>
      <c r="Q782" s="436"/>
      <c r="R782" s="436"/>
      <c r="S782" s="436"/>
      <c r="T782" s="436"/>
      <c r="U782" s="436"/>
      <c r="V782" s="436"/>
      <c r="W782" s="436"/>
      <c r="X782" s="436"/>
      <c r="Y782" s="436"/>
      <c r="Z782" s="436"/>
      <c r="AA782" s="436"/>
      <c r="AB782" s="436"/>
      <c r="AC782" s="436"/>
      <c r="AD782" s="436"/>
      <c r="AE782" s="436"/>
    </row>
    <row r="783" ht="15.75" customHeight="1">
      <c r="A783" s="437"/>
      <c r="B783" s="438"/>
      <c r="C783" s="437"/>
      <c r="D783" s="437"/>
      <c r="E783" s="436"/>
      <c r="F783" s="436"/>
      <c r="G783" s="436"/>
      <c r="H783" s="436"/>
      <c r="I783" s="436"/>
      <c r="J783" s="436"/>
      <c r="K783" s="436"/>
      <c r="L783" s="436"/>
      <c r="M783" s="436"/>
      <c r="N783" s="436"/>
      <c r="O783" s="436"/>
      <c r="P783" s="436"/>
      <c r="Q783" s="436"/>
      <c r="R783" s="436"/>
      <c r="S783" s="436"/>
      <c r="T783" s="436"/>
      <c r="U783" s="436"/>
      <c r="V783" s="436"/>
      <c r="W783" s="436"/>
      <c r="X783" s="436"/>
      <c r="Y783" s="436"/>
      <c r="Z783" s="436"/>
      <c r="AA783" s="436"/>
      <c r="AB783" s="436"/>
      <c r="AC783" s="436"/>
      <c r="AD783" s="436"/>
      <c r="AE783" s="436"/>
    </row>
    <row r="784" ht="15.75" customHeight="1">
      <c r="A784" s="437"/>
      <c r="B784" s="438"/>
      <c r="C784" s="437"/>
      <c r="D784" s="437"/>
      <c r="E784" s="436"/>
      <c r="F784" s="436"/>
      <c r="G784" s="436"/>
      <c r="H784" s="436"/>
      <c r="I784" s="436"/>
      <c r="J784" s="436"/>
      <c r="K784" s="436"/>
      <c r="L784" s="436"/>
      <c r="M784" s="436"/>
      <c r="N784" s="436"/>
      <c r="O784" s="436"/>
      <c r="P784" s="436"/>
      <c r="Q784" s="436"/>
      <c r="R784" s="436"/>
      <c r="S784" s="436"/>
      <c r="T784" s="436"/>
      <c r="U784" s="436"/>
      <c r="V784" s="436"/>
      <c r="W784" s="436"/>
      <c r="X784" s="436"/>
      <c r="Y784" s="436"/>
      <c r="Z784" s="436"/>
      <c r="AA784" s="436"/>
      <c r="AB784" s="436"/>
      <c r="AC784" s="436"/>
      <c r="AD784" s="436"/>
      <c r="AE784" s="436"/>
    </row>
    <row r="785" ht="15.75" customHeight="1">
      <c r="A785" s="437"/>
      <c r="B785" s="438"/>
      <c r="C785" s="437"/>
      <c r="D785" s="437"/>
      <c r="E785" s="436"/>
      <c r="F785" s="436"/>
      <c r="G785" s="436"/>
      <c r="H785" s="436"/>
      <c r="I785" s="436"/>
      <c r="J785" s="436"/>
      <c r="K785" s="436"/>
      <c r="L785" s="436"/>
      <c r="M785" s="436"/>
      <c r="N785" s="436"/>
      <c r="O785" s="436"/>
      <c r="P785" s="436"/>
      <c r="Q785" s="436"/>
      <c r="R785" s="436"/>
      <c r="S785" s="436"/>
      <c r="T785" s="436"/>
      <c r="U785" s="436"/>
      <c r="V785" s="436"/>
      <c r="W785" s="436"/>
      <c r="X785" s="436"/>
      <c r="Y785" s="436"/>
      <c r="Z785" s="436"/>
      <c r="AA785" s="436"/>
      <c r="AB785" s="436"/>
      <c r="AC785" s="436"/>
      <c r="AD785" s="436"/>
      <c r="AE785" s="436"/>
    </row>
    <row r="786" ht="15.75" customHeight="1">
      <c r="A786" s="437"/>
      <c r="B786" s="438"/>
      <c r="C786" s="437"/>
      <c r="D786" s="437"/>
      <c r="E786" s="436"/>
      <c r="F786" s="436"/>
      <c r="G786" s="436"/>
      <c r="H786" s="436"/>
      <c r="I786" s="436"/>
      <c r="J786" s="436"/>
      <c r="K786" s="436"/>
      <c r="L786" s="436"/>
      <c r="M786" s="436"/>
      <c r="N786" s="436"/>
      <c r="O786" s="436"/>
      <c r="P786" s="436"/>
      <c r="Q786" s="436"/>
      <c r="R786" s="436"/>
      <c r="S786" s="436"/>
      <c r="T786" s="436"/>
      <c r="U786" s="436"/>
      <c r="V786" s="436"/>
      <c r="W786" s="436"/>
      <c r="X786" s="436"/>
      <c r="Y786" s="436"/>
      <c r="Z786" s="436"/>
      <c r="AA786" s="436"/>
      <c r="AB786" s="436"/>
      <c r="AC786" s="436"/>
      <c r="AD786" s="436"/>
      <c r="AE786" s="436"/>
    </row>
    <row r="787" ht="15.75" customHeight="1">
      <c r="A787" s="437"/>
      <c r="B787" s="438"/>
      <c r="C787" s="437"/>
      <c r="D787" s="437"/>
      <c r="E787" s="436"/>
      <c r="F787" s="436"/>
      <c r="G787" s="436"/>
      <c r="H787" s="436"/>
      <c r="I787" s="436"/>
      <c r="J787" s="436"/>
      <c r="K787" s="436"/>
      <c r="L787" s="436"/>
      <c r="M787" s="436"/>
      <c r="N787" s="436"/>
      <c r="O787" s="436"/>
      <c r="P787" s="436"/>
      <c r="Q787" s="436"/>
      <c r="R787" s="436"/>
      <c r="S787" s="436"/>
      <c r="T787" s="436"/>
      <c r="U787" s="436"/>
      <c r="V787" s="436"/>
      <c r="W787" s="436"/>
      <c r="X787" s="436"/>
      <c r="Y787" s="436"/>
      <c r="Z787" s="436"/>
      <c r="AA787" s="436"/>
      <c r="AB787" s="436"/>
      <c r="AC787" s="436"/>
      <c r="AD787" s="436"/>
      <c r="AE787" s="436"/>
    </row>
    <row r="788" ht="15.75" customHeight="1">
      <c r="A788" s="437"/>
      <c r="B788" s="438"/>
      <c r="C788" s="437"/>
      <c r="D788" s="437"/>
      <c r="E788" s="436"/>
      <c r="F788" s="436"/>
      <c r="G788" s="436"/>
      <c r="H788" s="436"/>
      <c r="I788" s="436"/>
      <c r="J788" s="436"/>
      <c r="K788" s="436"/>
      <c r="L788" s="436"/>
      <c r="M788" s="436"/>
      <c r="N788" s="436"/>
      <c r="O788" s="436"/>
      <c r="P788" s="436"/>
      <c r="Q788" s="436"/>
      <c r="R788" s="436"/>
      <c r="S788" s="436"/>
      <c r="T788" s="436"/>
      <c r="U788" s="436"/>
      <c r="V788" s="436"/>
      <c r="W788" s="436"/>
      <c r="X788" s="436"/>
      <c r="Y788" s="436"/>
      <c r="Z788" s="436"/>
      <c r="AA788" s="436"/>
      <c r="AB788" s="436"/>
      <c r="AC788" s="436"/>
      <c r="AD788" s="436"/>
      <c r="AE788" s="436"/>
    </row>
    <row r="789" ht="15.75" customHeight="1">
      <c r="A789" s="437"/>
      <c r="B789" s="438"/>
      <c r="C789" s="437"/>
      <c r="D789" s="437"/>
      <c r="E789" s="436"/>
      <c r="F789" s="436"/>
      <c r="G789" s="436"/>
      <c r="H789" s="436"/>
      <c r="I789" s="436"/>
      <c r="J789" s="436"/>
      <c r="K789" s="436"/>
      <c r="L789" s="436"/>
      <c r="M789" s="436"/>
      <c r="N789" s="436"/>
      <c r="O789" s="436"/>
      <c r="P789" s="436"/>
      <c r="Q789" s="436"/>
      <c r="R789" s="436"/>
      <c r="S789" s="436"/>
      <c r="T789" s="436"/>
      <c r="U789" s="436"/>
      <c r="V789" s="436"/>
      <c r="W789" s="436"/>
      <c r="X789" s="436"/>
      <c r="Y789" s="436"/>
      <c r="Z789" s="436"/>
      <c r="AA789" s="436"/>
      <c r="AB789" s="436"/>
      <c r="AC789" s="436"/>
      <c r="AD789" s="436"/>
      <c r="AE789" s="436"/>
    </row>
    <row r="790" ht="15.75" customHeight="1">
      <c r="A790" s="437"/>
      <c r="B790" s="438"/>
      <c r="C790" s="437"/>
      <c r="D790" s="437"/>
      <c r="E790" s="436"/>
      <c r="F790" s="436"/>
      <c r="G790" s="436"/>
      <c r="H790" s="436"/>
      <c r="I790" s="436"/>
      <c r="J790" s="436"/>
      <c r="K790" s="436"/>
      <c r="L790" s="436"/>
      <c r="M790" s="436"/>
      <c r="N790" s="436"/>
      <c r="O790" s="436"/>
      <c r="P790" s="436"/>
      <c r="Q790" s="436"/>
      <c r="R790" s="436"/>
      <c r="S790" s="436"/>
      <c r="T790" s="436"/>
      <c r="U790" s="436"/>
      <c r="V790" s="436"/>
      <c r="W790" s="436"/>
      <c r="X790" s="436"/>
      <c r="Y790" s="436"/>
      <c r="Z790" s="436"/>
      <c r="AA790" s="436"/>
      <c r="AB790" s="436"/>
      <c r="AC790" s="436"/>
      <c r="AD790" s="436"/>
      <c r="AE790" s="436"/>
    </row>
    <row r="791" ht="15.75" customHeight="1">
      <c r="A791" s="437"/>
      <c r="B791" s="438"/>
      <c r="C791" s="437"/>
      <c r="D791" s="437"/>
      <c r="E791" s="436"/>
      <c r="F791" s="436"/>
      <c r="G791" s="436"/>
      <c r="H791" s="436"/>
      <c r="I791" s="436"/>
      <c r="J791" s="436"/>
      <c r="K791" s="436"/>
      <c r="L791" s="436"/>
      <c r="M791" s="436"/>
      <c r="N791" s="436"/>
      <c r="O791" s="436"/>
      <c r="P791" s="436"/>
      <c r="Q791" s="436"/>
      <c r="R791" s="436"/>
      <c r="S791" s="436"/>
      <c r="T791" s="436"/>
      <c r="U791" s="436"/>
      <c r="V791" s="436"/>
      <c r="W791" s="436"/>
      <c r="X791" s="436"/>
      <c r="Y791" s="436"/>
      <c r="Z791" s="436"/>
      <c r="AA791" s="436"/>
      <c r="AB791" s="436"/>
      <c r="AC791" s="436"/>
      <c r="AD791" s="436"/>
      <c r="AE791" s="436"/>
    </row>
    <row r="792" ht="15.75" customHeight="1">
      <c r="A792" s="437"/>
      <c r="B792" s="438"/>
      <c r="C792" s="437"/>
      <c r="D792" s="437"/>
      <c r="E792" s="436"/>
      <c r="F792" s="436"/>
      <c r="G792" s="436"/>
      <c r="H792" s="436"/>
      <c r="I792" s="436"/>
      <c r="J792" s="436"/>
      <c r="K792" s="436"/>
      <c r="L792" s="436"/>
      <c r="M792" s="436"/>
      <c r="N792" s="436"/>
      <c r="O792" s="436"/>
      <c r="P792" s="436"/>
      <c r="Q792" s="436"/>
      <c r="R792" s="436"/>
      <c r="S792" s="436"/>
      <c r="T792" s="436"/>
      <c r="U792" s="436"/>
      <c r="V792" s="436"/>
      <c r="W792" s="436"/>
      <c r="X792" s="436"/>
      <c r="Y792" s="436"/>
      <c r="Z792" s="436"/>
      <c r="AA792" s="436"/>
      <c r="AB792" s="436"/>
      <c r="AC792" s="436"/>
      <c r="AD792" s="436"/>
      <c r="AE792" s="436"/>
    </row>
    <row r="793" ht="15.75" customHeight="1">
      <c r="A793" s="437"/>
      <c r="B793" s="438"/>
      <c r="C793" s="437"/>
      <c r="D793" s="437"/>
      <c r="E793" s="436"/>
      <c r="F793" s="436"/>
      <c r="G793" s="436"/>
      <c r="H793" s="436"/>
      <c r="I793" s="436"/>
      <c r="J793" s="436"/>
      <c r="K793" s="436"/>
      <c r="L793" s="436"/>
      <c r="M793" s="436"/>
      <c r="N793" s="436"/>
      <c r="O793" s="436"/>
      <c r="P793" s="436"/>
      <c r="Q793" s="436"/>
      <c r="R793" s="436"/>
      <c r="S793" s="436"/>
      <c r="T793" s="436"/>
      <c r="U793" s="436"/>
      <c r="V793" s="436"/>
      <c r="W793" s="436"/>
      <c r="X793" s="436"/>
      <c r="Y793" s="436"/>
      <c r="Z793" s="436"/>
      <c r="AA793" s="436"/>
      <c r="AB793" s="436"/>
      <c r="AC793" s="436"/>
      <c r="AD793" s="436"/>
      <c r="AE793" s="436"/>
    </row>
    <row r="794" ht="15.75" customHeight="1">
      <c r="A794" s="437"/>
      <c r="B794" s="438"/>
      <c r="C794" s="437"/>
      <c r="D794" s="437"/>
      <c r="E794" s="436"/>
      <c r="F794" s="436"/>
      <c r="G794" s="436"/>
      <c r="H794" s="436"/>
      <c r="I794" s="436"/>
      <c r="J794" s="436"/>
      <c r="K794" s="436"/>
      <c r="L794" s="436"/>
      <c r="M794" s="436"/>
      <c r="N794" s="436"/>
      <c r="O794" s="436"/>
      <c r="P794" s="436"/>
      <c r="Q794" s="436"/>
      <c r="R794" s="436"/>
      <c r="S794" s="436"/>
      <c r="T794" s="436"/>
      <c r="U794" s="436"/>
      <c r="V794" s="436"/>
      <c r="W794" s="436"/>
      <c r="X794" s="436"/>
      <c r="Y794" s="436"/>
      <c r="Z794" s="436"/>
      <c r="AA794" s="436"/>
      <c r="AB794" s="436"/>
      <c r="AC794" s="436"/>
      <c r="AD794" s="436"/>
      <c r="AE794" s="436"/>
    </row>
    <row r="795" ht="15.75" customHeight="1">
      <c r="A795" s="437"/>
      <c r="B795" s="438"/>
      <c r="C795" s="437"/>
      <c r="D795" s="437"/>
      <c r="E795" s="436"/>
      <c r="F795" s="436"/>
      <c r="G795" s="436"/>
      <c r="H795" s="436"/>
      <c r="I795" s="436"/>
      <c r="J795" s="436"/>
      <c r="K795" s="436"/>
      <c r="L795" s="436"/>
      <c r="M795" s="436"/>
      <c r="N795" s="436"/>
      <c r="O795" s="436"/>
      <c r="P795" s="436"/>
      <c r="Q795" s="436"/>
      <c r="R795" s="436"/>
      <c r="S795" s="436"/>
      <c r="T795" s="436"/>
      <c r="U795" s="436"/>
      <c r="V795" s="436"/>
      <c r="W795" s="436"/>
      <c r="X795" s="436"/>
      <c r="Y795" s="436"/>
      <c r="Z795" s="436"/>
      <c r="AA795" s="436"/>
      <c r="AB795" s="436"/>
      <c r="AC795" s="436"/>
      <c r="AD795" s="436"/>
      <c r="AE795" s="436"/>
    </row>
    <row r="796" ht="15.75" customHeight="1">
      <c r="A796" s="437"/>
      <c r="B796" s="438"/>
      <c r="C796" s="437"/>
      <c r="D796" s="437"/>
      <c r="E796" s="436"/>
      <c r="F796" s="436"/>
      <c r="G796" s="436"/>
      <c r="H796" s="436"/>
      <c r="I796" s="436"/>
      <c r="J796" s="436"/>
      <c r="K796" s="436"/>
      <c r="L796" s="436"/>
      <c r="M796" s="436"/>
      <c r="N796" s="436"/>
      <c r="O796" s="436"/>
      <c r="P796" s="436"/>
      <c r="Q796" s="436"/>
      <c r="R796" s="436"/>
      <c r="S796" s="436"/>
      <c r="T796" s="436"/>
      <c r="U796" s="436"/>
      <c r="V796" s="436"/>
      <c r="W796" s="436"/>
      <c r="X796" s="436"/>
      <c r="Y796" s="436"/>
      <c r="Z796" s="436"/>
      <c r="AA796" s="436"/>
      <c r="AB796" s="436"/>
      <c r="AC796" s="436"/>
      <c r="AD796" s="436"/>
      <c r="AE796" s="436"/>
    </row>
    <row r="797" ht="15.75" customHeight="1">
      <c r="A797" s="437"/>
      <c r="B797" s="438"/>
      <c r="C797" s="437"/>
      <c r="D797" s="437"/>
      <c r="E797" s="436"/>
      <c r="F797" s="436"/>
      <c r="G797" s="436"/>
      <c r="H797" s="436"/>
      <c r="I797" s="436"/>
      <c r="J797" s="436"/>
      <c r="K797" s="436"/>
      <c r="L797" s="436"/>
      <c r="M797" s="436"/>
      <c r="N797" s="436"/>
      <c r="O797" s="436"/>
      <c r="P797" s="436"/>
      <c r="Q797" s="436"/>
      <c r="R797" s="436"/>
      <c r="S797" s="436"/>
      <c r="T797" s="436"/>
      <c r="U797" s="436"/>
      <c r="V797" s="436"/>
      <c r="W797" s="436"/>
      <c r="X797" s="436"/>
      <c r="Y797" s="436"/>
      <c r="Z797" s="436"/>
      <c r="AA797" s="436"/>
      <c r="AB797" s="436"/>
      <c r="AC797" s="436"/>
      <c r="AD797" s="436"/>
      <c r="AE797" s="436"/>
    </row>
    <row r="798" ht="15.75" customHeight="1">
      <c r="A798" s="437"/>
      <c r="B798" s="438"/>
      <c r="C798" s="437"/>
      <c r="D798" s="437"/>
      <c r="E798" s="436"/>
      <c r="F798" s="436"/>
      <c r="G798" s="436"/>
      <c r="H798" s="436"/>
      <c r="I798" s="436"/>
      <c r="J798" s="436"/>
      <c r="K798" s="436"/>
      <c r="L798" s="436"/>
      <c r="M798" s="436"/>
      <c r="N798" s="436"/>
      <c r="O798" s="436"/>
      <c r="P798" s="436"/>
      <c r="Q798" s="436"/>
      <c r="R798" s="436"/>
      <c r="S798" s="436"/>
      <c r="T798" s="436"/>
      <c r="U798" s="436"/>
      <c r="V798" s="436"/>
      <c r="W798" s="436"/>
      <c r="X798" s="436"/>
      <c r="Y798" s="436"/>
      <c r="Z798" s="436"/>
      <c r="AA798" s="436"/>
      <c r="AB798" s="436"/>
      <c r="AC798" s="436"/>
      <c r="AD798" s="436"/>
      <c r="AE798" s="436"/>
    </row>
    <row r="799" ht="15.75" customHeight="1">
      <c r="A799" s="437"/>
      <c r="B799" s="438"/>
      <c r="C799" s="437"/>
      <c r="D799" s="437"/>
      <c r="E799" s="436"/>
      <c r="F799" s="436"/>
      <c r="G799" s="436"/>
      <c r="H799" s="436"/>
      <c r="I799" s="436"/>
      <c r="J799" s="436"/>
      <c r="K799" s="436"/>
      <c r="L799" s="436"/>
      <c r="M799" s="436"/>
      <c r="N799" s="436"/>
      <c r="O799" s="436"/>
      <c r="P799" s="436"/>
      <c r="Q799" s="436"/>
      <c r="R799" s="436"/>
      <c r="S799" s="436"/>
      <c r="T799" s="436"/>
      <c r="U799" s="436"/>
      <c r="V799" s="436"/>
      <c r="W799" s="436"/>
      <c r="X799" s="436"/>
      <c r="Y799" s="436"/>
      <c r="Z799" s="436"/>
      <c r="AA799" s="436"/>
      <c r="AB799" s="436"/>
      <c r="AC799" s="436"/>
      <c r="AD799" s="436"/>
      <c r="AE799" s="436"/>
    </row>
    <row r="800" ht="15.75" customHeight="1">
      <c r="A800" s="437"/>
      <c r="B800" s="438"/>
      <c r="C800" s="437"/>
      <c r="D800" s="437"/>
      <c r="E800" s="436"/>
      <c r="F800" s="436"/>
      <c r="G800" s="436"/>
      <c r="H800" s="436"/>
      <c r="I800" s="436"/>
      <c r="J800" s="436"/>
      <c r="K800" s="436"/>
      <c r="L800" s="436"/>
      <c r="M800" s="436"/>
      <c r="N800" s="436"/>
      <c r="O800" s="436"/>
      <c r="P800" s="436"/>
      <c r="Q800" s="436"/>
      <c r="R800" s="436"/>
      <c r="S800" s="436"/>
      <c r="T800" s="436"/>
      <c r="U800" s="436"/>
      <c r="V800" s="436"/>
      <c r="W800" s="436"/>
      <c r="X800" s="436"/>
      <c r="Y800" s="436"/>
      <c r="Z800" s="436"/>
      <c r="AA800" s="436"/>
      <c r="AB800" s="436"/>
      <c r="AC800" s="436"/>
      <c r="AD800" s="436"/>
      <c r="AE800" s="436"/>
    </row>
    <row r="801" ht="15.75" customHeight="1">
      <c r="A801" s="437"/>
      <c r="B801" s="438"/>
      <c r="C801" s="437"/>
      <c r="D801" s="437"/>
      <c r="E801" s="436"/>
      <c r="F801" s="436"/>
      <c r="G801" s="436"/>
      <c r="H801" s="436"/>
      <c r="I801" s="436"/>
      <c r="J801" s="436"/>
      <c r="K801" s="436"/>
      <c r="L801" s="436"/>
      <c r="M801" s="436"/>
      <c r="N801" s="436"/>
      <c r="O801" s="436"/>
      <c r="P801" s="436"/>
      <c r="Q801" s="436"/>
      <c r="R801" s="436"/>
      <c r="S801" s="436"/>
      <c r="T801" s="436"/>
      <c r="U801" s="436"/>
      <c r="V801" s="436"/>
      <c r="W801" s="436"/>
      <c r="X801" s="436"/>
      <c r="Y801" s="436"/>
      <c r="Z801" s="436"/>
      <c r="AA801" s="436"/>
      <c r="AB801" s="436"/>
      <c r="AC801" s="436"/>
      <c r="AD801" s="436"/>
      <c r="AE801" s="436"/>
    </row>
    <row r="802" ht="15.75" customHeight="1">
      <c r="A802" s="437"/>
      <c r="B802" s="438"/>
      <c r="C802" s="437"/>
      <c r="D802" s="437"/>
      <c r="E802" s="436"/>
      <c r="F802" s="436"/>
      <c r="G802" s="436"/>
      <c r="H802" s="436"/>
      <c r="I802" s="436"/>
      <c r="J802" s="436"/>
      <c r="K802" s="436"/>
      <c r="L802" s="436"/>
      <c r="M802" s="436"/>
      <c r="N802" s="436"/>
      <c r="O802" s="436"/>
      <c r="P802" s="436"/>
      <c r="Q802" s="436"/>
      <c r="R802" s="436"/>
      <c r="S802" s="436"/>
      <c r="T802" s="436"/>
      <c r="U802" s="436"/>
      <c r="V802" s="436"/>
      <c r="W802" s="436"/>
      <c r="X802" s="436"/>
      <c r="Y802" s="436"/>
      <c r="Z802" s="436"/>
      <c r="AA802" s="436"/>
      <c r="AB802" s="436"/>
      <c r="AC802" s="436"/>
      <c r="AD802" s="436"/>
      <c r="AE802" s="436"/>
    </row>
    <row r="803" ht="15.75" customHeight="1">
      <c r="A803" s="437"/>
      <c r="B803" s="438"/>
      <c r="C803" s="437"/>
      <c r="D803" s="437"/>
      <c r="E803" s="436"/>
      <c r="F803" s="436"/>
      <c r="G803" s="436"/>
      <c r="H803" s="436"/>
      <c r="I803" s="436"/>
      <c r="J803" s="436"/>
      <c r="K803" s="436"/>
      <c r="L803" s="436"/>
      <c r="M803" s="436"/>
      <c r="N803" s="436"/>
      <c r="O803" s="436"/>
      <c r="P803" s="436"/>
      <c r="Q803" s="436"/>
      <c r="R803" s="436"/>
      <c r="S803" s="436"/>
      <c r="T803" s="436"/>
      <c r="U803" s="436"/>
      <c r="V803" s="436"/>
      <c r="W803" s="436"/>
      <c r="X803" s="436"/>
      <c r="Y803" s="436"/>
      <c r="Z803" s="436"/>
      <c r="AA803" s="436"/>
      <c r="AB803" s="436"/>
      <c r="AC803" s="436"/>
      <c r="AD803" s="436"/>
      <c r="AE803" s="436"/>
    </row>
    <row r="804" ht="15.75" customHeight="1">
      <c r="A804" s="437"/>
      <c r="B804" s="438"/>
      <c r="C804" s="437"/>
      <c r="D804" s="437"/>
      <c r="E804" s="436"/>
      <c r="F804" s="436"/>
      <c r="G804" s="436"/>
      <c r="H804" s="436"/>
      <c r="I804" s="436"/>
      <c r="J804" s="436"/>
      <c r="K804" s="436"/>
      <c r="L804" s="436"/>
      <c r="M804" s="436"/>
      <c r="N804" s="436"/>
      <c r="O804" s="436"/>
      <c r="P804" s="436"/>
      <c r="Q804" s="436"/>
      <c r="R804" s="436"/>
      <c r="S804" s="436"/>
      <c r="T804" s="436"/>
      <c r="U804" s="436"/>
      <c r="V804" s="436"/>
      <c r="W804" s="436"/>
      <c r="X804" s="436"/>
      <c r="Y804" s="436"/>
      <c r="Z804" s="436"/>
      <c r="AA804" s="436"/>
      <c r="AB804" s="436"/>
      <c r="AC804" s="436"/>
      <c r="AD804" s="436"/>
      <c r="AE804" s="436"/>
    </row>
    <row r="805" ht="15.75" customHeight="1">
      <c r="A805" s="437"/>
      <c r="B805" s="438"/>
      <c r="C805" s="437"/>
      <c r="D805" s="437"/>
      <c r="E805" s="436"/>
      <c r="F805" s="436"/>
      <c r="G805" s="436"/>
      <c r="H805" s="436"/>
      <c r="I805" s="436"/>
      <c r="J805" s="436"/>
      <c r="K805" s="436"/>
      <c r="L805" s="436"/>
      <c r="M805" s="436"/>
      <c r="N805" s="436"/>
      <c r="O805" s="436"/>
      <c r="P805" s="436"/>
      <c r="Q805" s="436"/>
      <c r="R805" s="436"/>
      <c r="S805" s="436"/>
      <c r="T805" s="436"/>
      <c r="U805" s="436"/>
      <c r="V805" s="436"/>
      <c r="W805" s="436"/>
      <c r="X805" s="436"/>
      <c r="Y805" s="436"/>
      <c r="Z805" s="436"/>
      <c r="AA805" s="436"/>
      <c r="AB805" s="436"/>
      <c r="AC805" s="436"/>
      <c r="AD805" s="436"/>
      <c r="AE805" s="436"/>
    </row>
    <row r="806" ht="15.75" customHeight="1">
      <c r="A806" s="437"/>
      <c r="B806" s="438"/>
      <c r="C806" s="437"/>
      <c r="D806" s="437"/>
      <c r="E806" s="436"/>
      <c r="F806" s="436"/>
      <c r="G806" s="436"/>
      <c r="H806" s="436"/>
      <c r="I806" s="436"/>
      <c r="J806" s="436"/>
      <c r="K806" s="436"/>
      <c r="L806" s="436"/>
      <c r="M806" s="436"/>
      <c r="N806" s="436"/>
      <c r="O806" s="436"/>
      <c r="P806" s="436"/>
      <c r="Q806" s="436"/>
      <c r="R806" s="436"/>
      <c r="S806" s="436"/>
      <c r="T806" s="436"/>
      <c r="U806" s="436"/>
      <c r="V806" s="436"/>
      <c r="W806" s="436"/>
      <c r="X806" s="436"/>
      <c r="Y806" s="436"/>
      <c r="Z806" s="436"/>
      <c r="AA806" s="436"/>
      <c r="AB806" s="436"/>
      <c r="AC806" s="436"/>
      <c r="AD806" s="436"/>
      <c r="AE806" s="436"/>
    </row>
    <row r="807" ht="15.75" customHeight="1">
      <c r="A807" s="437"/>
      <c r="B807" s="438"/>
      <c r="C807" s="437"/>
      <c r="D807" s="437"/>
      <c r="E807" s="436"/>
      <c r="F807" s="436"/>
      <c r="G807" s="436"/>
      <c r="H807" s="436"/>
      <c r="I807" s="436"/>
      <c r="J807" s="436"/>
      <c r="K807" s="436"/>
      <c r="L807" s="436"/>
      <c r="M807" s="436"/>
      <c r="N807" s="436"/>
      <c r="O807" s="436"/>
      <c r="P807" s="436"/>
      <c r="Q807" s="436"/>
      <c r="R807" s="436"/>
      <c r="S807" s="436"/>
      <c r="T807" s="436"/>
      <c r="U807" s="436"/>
      <c r="V807" s="436"/>
      <c r="W807" s="436"/>
      <c r="X807" s="436"/>
      <c r="Y807" s="436"/>
      <c r="Z807" s="436"/>
      <c r="AA807" s="436"/>
      <c r="AB807" s="436"/>
      <c r="AC807" s="436"/>
      <c r="AD807" s="436"/>
      <c r="AE807" s="436"/>
    </row>
    <row r="808" ht="15.75" customHeight="1">
      <c r="A808" s="437"/>
      <c r="B808" s="438"/>
      <c r="C808" s="437"/>
      <c r="D808" s="437"/>
      <c r="E808" s="436"/>
      <c r="F808" s="436"/>
      <c r="G808" s="436"/>
      <c r="H808" s="436"/>
      <c r="I808" s="436"/>
      <c r="J808" s="436"/>
      <c r="K808" s="436"/>
      <c r="L808" s="436"/>
      <c r="M808" s="436"/>
      <c r="N808" s="436"/>
      <c r="O808" s="436"/>
      <c r="P808" s="436"/>
      <c r="Q808" s="436"/>
      <c r="R808" s="436"/>
      <c r="S808" s="436"/>
      <c r="T808" s="436"/>
      <c r="U808" s="436"/>
      <c r="V808" s="436"/>
      <c r="W808" s="436"/>
      <c r="X808" s="436"/>
      <c r="Y808" s="436"/>
      <c r="Z808" s="436"/>
      <c r="AA808" s="436"/>
      <c r="AB808" s="436"/>
      <c r="AC808" s="436"/>
      <c r="AD808" s="436"/>
      <c r="AE808" s="436"/>
    </row>
    <row r="809" ht="15.75" customHeight="1">
      <c r="A809" s="437"/>
      <c r="B809" s="438"/>
      <c r="C809" s="437"/>
      <c r="D809" s="437"/>
      <c r="E809" s="436"/>
      <c r="F809" s="436"/>
      <c r="G809" s="436"/>
      <c r="H809" s="436"/>
      <c r="I809" s="436"/>
      <c r="J809" s="436"/>
      <c r="K809" s="436"/>
      <c r="L809" s="436"/>
      <c r="M809" s="436"/>
      <c r="N809" s="436"/>
      <c r="O809" s="436"/>
      <c r="P809" s="436"/>
      <c r="Q809" s="436"/>
      <c r="R809" s="436"/>
      <c r="S809" s="436"/>
      <c r="T809" s="436"/>
      <c r="U809" s="436"/>
      <c r="V809" s="436"/>
      <c r="W809" s="436"/>
      <c r="X809" s="436"/>
      <c r="Y809" s="436"/>
      <c r="Z809" s="436"/>
      <c r="AA809" s="436"/>
      <c r="AB809" s="436"/>
      <c r="AC809" s="436"/>
      <c r="AD809" s="436"/>
      <c r="AE809" s="436"/>
    </row>
    <row r="810" ht="15.75" customHeight="1">
      <c r="A810" s="437"/>
      <c r="B810" s="438"/>
      <c r="C810" s="437"/>
      <c r="D810" s="437"/>
      <c r="E810" s="436"/>
      <c r="F810" s="436"/>
      <c r="G810" s="436"/>
      <c r="H810" s="436"/>
      <c r="I810" s="436"/>
      <c r="J810" s="436"/>
      <c r="K810" s="436"/>
      <c r="L810" s="436"/>
      <c r="M810" s="436"/>
      <c r="N810" s="436"/>
      <c r="O810" s="436"/>
      <c r="P810" s="436"/>
      <c r="Q810" s="436"/>
      <c r="R810" s="436"/>
      <c r="S810" s="436"/>
      <c r="T810" s="436"/>
      <c r="U810" s="436"/>
      <c r="V810" s="436"/>
      <c r="W810" s="436"/>
      <c r="X810" s="436"/>
      <c r="Y810" s="436"/>
      <c r="Z810" s="436"/>
      <c r="AA810" s="436"/>
      <c r="AB810" s="436"/>
      <c r="AC810" s="436"/>
      <c r="AD810" s="436"/>
      <c r="AE810" s="436"/>
    </row>
    <row r="811" ht="15.75" customHeight="1">
      <c r="A811" s="437"/>
      <c r="B811" s="438"/>
      <c r="C811" s="437"/>
      <c r="D811" s="437"/>
      <c r="E811" s="436"/>
      <c r="F811" s="436"/>
      <c r="G811" s="436"/>
      <c r="H811" s="436"/>
      <c r="I811" s="436"/>
      <c r="J811" s="436"/>
      <c r="K811" s="436"/>
      <c r="L811" s="436"/>
      <c r="M811" s="436"/>
      <c r="N811" s="436"/>
      <c r="O811" s="436"/>
      <c r="P811" s="436"/>
      <c r="Q811" s="436"/>
      <c r="R811" s="436"/>
      <c r="S811" s="436"/>
      <c r="T811" s="436"/>
      <c r="U811" s="436"/>
      <c r="V811" s="436"/>
      <c r="W811" s="436"/>
      <c r="X811" s="436"/>
      <c r="Y811" s="436"/>
      <c r="Z811" s="436"/>
      <c r="AA811" s="436"/>
      <c r="AB811" s="436"/>
      <c r="AC811" s="436"/>
      <c r="AD811" s="436"/>
      <c r="AE811" s="436"/>
    </row>
    <row r="812" ht="15.75" customHeight="1">
      <c r="A812" s="437"/>
      <c r="B812" s="438"/>
      <c r="C812" s="437"/>
      <c r="D812" s="437"/>
      <c r="E812" s="436"/>
      <c r="F812" s="436"/>
      <c r="G812" s="436"/>
      <c r="H812" s="436"/>
      <c r="I812" s="436"/>
      <c r="J812" s="436"/>
      <c r="K812" s="436"/>
      <c r="L812" s="436"/>
      <c r="M812" s="436"/>
      <c r="N812" s="436"/>
      <c r="O812" s="436"/>
      <c r="P812" s="436"/>
      <c r="Q812" s="436"/>
      <c r="R812" s="436"/>
      <c r="S812" s="436"/>
      <c r="T812" s="436"/>
      <c r="U812" s="436"/>
      <c r="V812" s="436"/>
      <c r="W812" s="436"/>
      <c r="X812" s="436"/>
      <c r="Y812" s="436"/>
      <c r="Z812" s="436"/>
      <c r="AA812" s="436"/>
      <c r="AB812" s="436"/>
      <c r="AC812" s="436"/>
      <c r="AD812" s="436"/>
      <c r="AE812" s="436"/>
    </row>
    <row r="813" ht="15.75" customHeight="1">
      <c r="A813" s="437"/>
      <c r="B813" s="438"/>
      <c r="C813" s="437"/>
      <c r="D813" s="437"/>
      <c r="E813" s="436"/>
      <c r="F813" s="436"/>
      <c r="G813" s="436"/>
      <c r="H813" s="436"/>
      <c r="I813" s="436"/>
      <c r="J813" s="436"/>
      <c r="K813" s="436"/>
      <c r="L813" s="436"/>
      <c r="M813" s="436"/>
      <c r="N813" s="436"/>
      <c r="O813" s="436"/>
      <c r="P813" s="436"/>
      <c r="Q813" s="436"/>
      <c r="R813" s="436"/>
      <c r="S813" s="436"/>
      <c r="T813" s="436"/>
      <c r="U813" s="436"/>
      <c r="V813" s="436"/>
      <c r="W813" s="436"/>
      <c r="X813" s="436"/>
      <c r="Y813" s="436"/>
      <c r="Z813" s="436"/>
      <c r="AA813" s="436"/>
      <c r="AB813" s="436"/>
      <c r="AC813" s="436"/>
      <c r="AD813" s="436"/>
      <c r="AE813" s="436"/>
    </row>
    <row r="814" ht="15.75" customHeight="1">
      <c r="A814" s="437"/>
      <c r="B814" s="438"/>
      <c r="C814" s="437"/>
      <c r="D814" s="437"/>
      <c r="E814" s="436"/>
      <c r="F814" s="436"/>
      <c r="G814" s="436"/>
      <c r="H814" s="436"/>
      <c r="I814" s="436"/>
      <c r="J814" s="436"/>
      <c r="K814" s="436"/>
      <c r="L814" s="436"/>
      <c r="M814" s="436"/>
      <c r="N814" s="436"/>
      <c r="O814" s="436"/>
      <c r="P814" s="436"/>
      <c r="Q814" s="436"/>
      <c r="R814" s="436"/>
      <c r="S814" s="436"/>
      <c r="T814" s="436"/>
      <c r="U814" s="436"/>
      <c r="V814" s="436"/>
      <c r="W814" s="436"/>
      <c r="X814" s="436"/>
      <c r="Y814" s="436"/>
      <c r="Z814" s="436"/>
      <c r="AA814" s="436"/>
      <c r="AB814" s="436"/>
      <c r="AC814" s="436"/>
      <c r="AD814" s="436"/>
      <c r="AE814" s="436"/>
    </row>
    <row r="815" ht="15.75" customHeight="1">
      <c r="A815" s="437"/>
      <c r="B815" s="438"/>
      <c r="C815" s="437"/>
      <c r="D815" s="437"/>
      <c r="E815" s="436"/>
      <c r="F815" s="436"/>
      <c r="G815" s="436"/>
      <c r="H815" s="436"/>
      <c r="I815" s="436"/>
      <c r="J815" s="436"/>
      <c r="K815" s="436"/>
      <c r="L815" s="436"/>
      <c r="M815" s="436"/>
      <c r="N815" s="436"/>
      <c r="O815" s="436"/>
      <c r="P815" s="436"/>
      <c r="Q815" s="436"/>
      <c r="R815" s="436"/>
      <c r="S815" s="436"/>
      <c r="T815" s="436"/>
      <c r="U815" s="436"/>
      <c r="V815" s="436"/>
      <c r="W815" s="436"/>
      <c r="X815" s="436"/>
      <c r="Y815" s="436"/>
      <c r="Z815" s="436"/>
      <c r="AA815" s="436"/>
      <c r="AB815" s="436"/>
      <c r="AC815" s="436"/>
      <c r="AD815" s="436"/>
      <c r="AE815" s="436"/>
    </row>
    <row r="816" ht="15.75" customHeight="1">
      <c r="A816" s="437"/>
      <c r="B816" s="438"/>
      <c r="C816" s="437"/>
      <c r="D816" s="437"/>
      <c r="E816" s="436"/>
      <c r="F816" s="436"/>
      <c r="G816" s="436"/>
      <c r="H816" s="436"/>
      <c r="I816" s="436"/>
      <c r="J816" s="436"/>
      <c r="K816" s="436"/>
      <c r="L816" s="436"/>
      <c r="M816" s="436"/>
      <c r="N816" s="436"/>
      <c r="O816" s="436"/>
      <c r="P816" s="436"/>
      <c r="Q816" s="436"/>
      <c r="R816" s="436"/>
      <c r="S816" s="436"/>
      <c r="T816" s="436"/>
      <c r="U816" s="436"/>
      <c r="V816" s="436"/>
      <c r="W816" s="436"/>
      <c r="X816" s="436"/>
      <c r="Y816" s="436"/>
      <c r="Z816" s="436"/>
      <c r="AA816" s="436"/>
      <c r="AB816" s="436"/>
      <c r="AC816" s="436"/>
      <c r="AD816" s="436"/>
      <c r="AE816" s="436"/>
    </row>
    <row r="817" ht="15.75" customHeight="1">
      <c r="A817" s="437"/>
      <c r="B817" s="438"/>
      <c r="C817" s="437"/>
      <c r="D817" s="437"/>
      <c r="E817" s="436"/>
      <c r="F817" s="436"/>
      <c r="G817" s="436"/>
      <c r="H817" s="436"/>
      <c r="I817" s="436"/>
      <c r="J817" s="436"/>
      <c r="K817" s="436"/>
      <c r="L817" s="436"/>
      <c r="M817" s="436"/>
      <c r="N817" s="436"/>
      <c r="O817" s="436"/>
      <c r="P817" s="436"/>
      <c r="Q817" s="436"/>
      <c r="R817" s="436"/>
      <c r="S817" s="436"/>
      <c r="T817" s="436"/>
      <c r="U817" s="436"/>
      <c r="V817" s="436"/>
      <c r="W817" s="436"/>
      <c r="X817" s="436"/>
      <c r="Y817" s="436"/>
      <c r="Z817" s="436"/>
      <c r="AA817" s="436"/>
      <c r="AB817" s="436"/>
      <c r="AC817" s="436"/>
      <c r="AD817" s="436"/>
      <c r="AE817" s="436"/>
    </row>
    <row r="818" ht="15.75" customHeight="1">
      <c r="A818" s="437"/>
      <c r="B818" s="438"/>
      <c r="C818" s="437"/>
      <c r="D818" s="437"/>
      <c r="E818" s="436"/>
      <c r="F818" s="436"/>
      <c r="G818" s="436"/>
      <c r="H818" s="436"/>
      <c r="I818" s="436"/>
      <c r="J818" s="436"/>
      <c r="K818" s="436"/>
      <c r="L818" s="436"/>
      <c r="M818" s="436"/>
      <c r="N818" s="436"/>
      <c r="O818" s="436"/>
      <c r="P818" s="436"/>
      <c r="Q818" s="436"/>
      <c r="R818" s="436"/>
      <c r="S818" s="436"/>
      <c r="T818" s="436"/>
      <c r="U818" s="436"/>
      <c r="V818" s="436"/>
      <c r="W818" s="436"/>
      <c r="X818" s="436"/>
      <c r="Y818" s="436"/>
      <c r="Z818" s="436"/>
      <c r="AA818" s="436"/>
      <c r="AB818" s="436"/>
      <c r="AC818" s="436"/>
      <c r="AD818" s="436"/>
      <c r="AE818" s="436"/>
    </row>
    <row r="819" ht="15.75" customHeight="1">
      <c r="A819" s="437"/>
      <c r="B819" s="438"/>
      <c r="C819" s="437"/>
      <c r="D819" s="437"/>
      <c r="E819" s="436"/>
      <c r="F819" s="436"/>
      <c r="G819" s="436"/>
      <c r="H819" s="436"/>
      <c r="I819" s="436"/>
      <c r="J819" s="436"/>
      <c r="K819" s="436"/>
      <c r="L819" s="436"/>
      <c r="M819" s="436"/>
      <c r="N819" s="436"/>
      <c r="O819" s="436"/>
      <c r="P819" s="436"/>
      <c r="Q819" s="436"/>
      <c r="R819" s="436"/>
      <c r="S819" s="436"/>
      <c r="T819" s="436"/>
      <c r="U819" s="436"/>
      <c r="V819" s="436"/>
      <c r="W819" s="436"/>
      <c r="X819" s="436"/>
      <c r="Y819" s="436"/>
      <c r="Z819" s="436"/>
      <c r="AA819" s="436"/>
      <c r="AB819" s="436"/>
      <c r="AC819" s="436"/>
      <c r="AD819" s="436"/>
      <c r="AE819" s="436"/>
    </row>
    <row r="820" ht="15.75" customHeight="1">
      <c r="A820" s="437"/>
      <c r="B820" s="438"/>
      <c r="C820" s="437"/>
      <c r="D820" s="437"/>
      <c r="E820" s="436"/>
      <c r="F820" s="436"/>
      <c r="G820" s="436"/>
      <c r="H820" s="436"/>
      <c r="I820" s="436"/>
      <c r="J820" s="436"/>
      <c r="K820" s="436"/>
      <c r="L820" s="436"/>
      <c r="M820" s="436"/>
      <c r="N820" s="436"/>
      <c r="O820" s="436"/>
      <c r="P820" s="436"/>
      <c r="Q820" s="436"/>
      <c r="R820" s="436"/>
      <c r="S820" s="436"/>
      <c r="T820" s="436"/>
      <c r="U820" s="436"/>
      <c r="V820" s="436"/>
      <c r="W820" s="436"/>
      <c r="X820" s="436"/>
      <c r="Y820" s="436"/>
      <c r="Z820" s="436"/>
      <c r="AA820" s="436"/>
      <c r="AB820" s="436"/>
      <c r="AC820" s="436"/>
      <c r="AD820" s="436"/>
      <c r="AE820" s="436"/>
    </row>
    <row r="821" ht="15.75" customHeight="1">
      <c r="A821" s="437"/>
      <c r="B821" s="438"/>
      <c r="C821" s="437"/>
      <c r="D821" s="437"/>
      <c r="E821" s="436"/>
      <c r="F821" s="436"/>
      <c r="G821" s="436"/>
      <c r="H821" s="436"/>
      <c r="I821" s="436"/>
      <c r="J821" s="436"/>
      <c r="K821" s="436"/>
      <c r="L821" s="436"/>
      <c r="M821" s="436"/>
      <c r="N821" s="436"/>
      <c r="O821" s="436"/>
      <c r="P821" s="436"/>
      <c r="Q821" s="436"/>
      <c r="R821" s="436"/>
      <c r="S821" s="436"/>
      <c r="T821" s="436"/>
      <c r="U821" s="436"/>
      <c r="V821" s="436"/>
      <c r="W821" s="436"/>
      <c r="X821" s="436"/>
      <c r="Y821" s="436"/>
      <c r="Z821" s="436"/>
      <c r="AA821" s="436"/>
      <c r="AB821" s="436"/>
      <c r="AC821" s="436"/>
      <c r="AD821" s="436"/>
      <c r="AE821" s="436"/>
    </row>
    <row r="822" ht="15.75" customHeight="1">
      <c r="A822" s="437"/>
      <c r="B822" s="438"/>
      <c r="C822" s="437"/>
      <c r="D822" s="437"/>
      <c r="E822" s="436"/>
      <c r="F822" s="436"/>
      <c r="G822" s="436"/>
      <c r="H822" s="436"/>
      <c r="I822" s="436"/>
      <c r="J822" s="436"/>
      <c r="K822" s="436"/>
      <c r="L822" s="436"/>
      <c r="M822" s="436"/>
      <c r="N822" s="436"/>
      <c r="O822" s="436"/>
      <c r="P822" s="436"/>
      <c r="Q822" s="436"/>
      <c r="R822" s="436"/>
      <c r="S822" s="436"/>
      <c r="T822" s="436"/>
      <c r="U822" s="436"/>
      <c r="V822" s="436"/>
      <c r="W822" s="436"/>
      <c r="X822" s="436"/>
      <c r="Y822" s="436"/>
      <c r="Z822" s="436"/>
      <c r="AA822" s="436"/>
      <c r="AB822" s="436"/>
      <c r="AC822" s="436"/>
      <c r="AD822" s="436"/>
      <c r="AE822" s="436"/>
    </row>
    <row r="823" ht="15.75" customHeight="1">
      <c r="A823" s="437"/>
      <c r="B823" s="438"/>
      <c r="C823" s="437"/>
      <c r="D823" s="437"/>
      <c r="E823" s="436"/>
      <c r="F823" s="436"/>
      <c r="G823" s="436"/>
      <c r="H823" s="436"/>
      <c r="I823" s="436"/>
      <c r="J823" s="436"/>
      <c r="K823" s="436"/>
      <c r="L823" s="436"/>
      <c r="M823" s="436"/>
      <c r="N823" s="436"/>
      <c r="O823" s="436"/>
      <c r="P823" s="436"/>
      <c r="Q823" s="436"/>
      <c r="R823" s="436"/>
      <c r="S823" s="436"/>
      <c r="T823" s="436"/>
      <c r="U823" s="436"/>
      <c r="V823" s="436"/>
      <c r="W823" s="436"/>
      <c r="X823" s="436"/>
      <c r="Y823" s="436"/>
      <c r="Z823" s="436"/>
      <c r="AA823" s="436"/>
      <c r="AB823" s="436"/>
      <c r="AC823" s="436"/>
      <c r="AD823" s="436"/>
      <c r="AE823" s="436"/>
    </row>
    <row r="824" ht="15.75" customHeight="1">
      <c r="A824" s="437"/>
      <c r="B824" s="438"/>
      <c r="C824" s="437"/>
      <c r="D824" s="437"/>
      <c r="E824" s="436"/>
      <c r="F824" s="436"/>
      <c r="G824" s="436"/>
      <c r="H824" s="436"/>
      <c r="I824" s="436"/>
      <c r="J824" s="436"/>
      <c r="K824" s="436"/>
      <c r="L824" s="436"/>
      <c r="M824" s="436"/>
      <c r="N824" s="436"/>
      <c r="O824" s="436"/>
      <c r="P824" s="436"/>
      <c r="Q824" s="436"/>
      <c r="R824" s="436"/>
      <c r="S824" s="436"/>
      <c r="T824" s="436"/>
      <c r="U824" s="436"/>
      <c r="V824" s="436"/>
      <c r="W824" s="436"/>
      <c r="X824" s="436"/>
      <c r="Y824" s="436"/>
      <c r="Z824" s="436"/>
      <c r="AA824" s="436"/>
      <c r="AB824" s="436"/>
      <c r="AC824" s="436"/>
      <c r="AD824" s="436"/>
      <c r="AE824" s="436"/>
    </row>
    <row r="825" ht="15.75" customHeight="1">
      <c r="A825" s="437"/>
      <c r="B825" s="438"/>
      <c r="C825" s="437"/>
      <c r="D825" s="437"/>
      <c r="E825" s="436"/>
      <c r="F825" s="436"/>
      <c r="G825" s="436"/>
      <c r="H825" s="436"/>
      <c r="I825" s="436"/>
      <c r="J825" s="436"/>
      <c r="K825" s="436"/>
      <c r="L825" s="436"/>
      <c r="M825" s="436"/>
      <c r="N825" s="436"/>
      <c r="O825" s="436"/>
      <c r="P825" s="436"/>
      <c r="Q825" s="436"/>
      <c r="R825" s="436"/>
      <c r="S825" s="436"/>
      <c r="T825" s="436"/>
      <c r="U825" s="436"/>
      <c r="V825" s="436"/>
      <c r="W825" s="436"/>
      <c r="X825" s="436"/>
      <c r="Y825" s="436"/>
      <c r="Z825" s="436"/>
      <c r="AA825" s="436"/>
      <c r="AB825" s="436"/>
      <c r="AC825" s="436"/>
      <c r="AD825" s="436"/>
      <c r="AE825" s="436"/>
    </row>
    <row r="826" ht="15.75" customHeight="1">
      <c r="A826" s="437"/>
      <c r="B826" s="438"/>
      <c r="C826" s="437"/>
      <c r="D826" s="437"/>
      <c r="E826" s="436"/>
      <c r="F826" s="436"/>
      <c r="G826" s="436"/>
      <c r="H826" s="436"/>
      <c r="I826" s="436"/>
      <c r="J826" s="436"/>
      <c r="K826" s="436"/>
      <c r="L826" s="436"/>
      <c r="M826" s="436"/>
      <c r="N826" s="436"/>
      <c r="O826" s="436"/>
      <c r="P826" s="436"/>
      <c r="Q826" s="436"/>
      <c r="R826" s="436"/>
      <c r="S826" s="436"/>
      <c r="T826" s="436"/>
      <c r="U826" s="436"/>
      <c r="V826" s="436"/>
      <c r="W826" s="436"/>
      <c r="X826" s="436"/>
      <c r="Y826" s="436"/>
      <c r="Z826" s="436"/>
      <c r="AA826" s="436"/>
      <c r="AB826" s="436"/>
      <c r="AC826" s="436"/>
      <c r="AD826" s="436"/>
      <c r="AE826" s="436"/>
    </row>
    <row r="827" ht="15.75" customHeight="1">
      <c r="A827" s="437"/>
      <c r="B827" s="438"/>
      <c r="C827" s="437"/>
      <c r="D827" s="437"/>
      <c r="E827" s="436"/>
      <c r="F827" s="436"/>
      <c r="G827" s="436"/>
      <c r="H827" s="436"/>
      <c r="I827" s="436"/>
      <c r="J827" s="436"/>
      <c r="K827" s="436"/>
      <c r="L827" s="436"/>
      <c r="M827" s="436"/>
      <c r="N827" s="436"/>
      <c r="O827" s="436"/>
      <c r="P827" s="436"/>
      <c r="Q827" s="436"/>
      <c r="R827" s="436"/>
      <c r="S827" s="436"/>
      <c r="T827" s="436"/>
      <c r="U827" s="436"/>
      <c r="V827" s="436"/>
      <c r="W827" s="436"/>
      <c r="X827" s="436"/>
      <c r="Y827" s="436"/>
      <c r="Z827" s="436"/>
      <c r="AA827" s="436"/>
      <c r="AB827" s="436"/>
      <c r="AC827" s="436"/>
      <c r="AD827" s="436"/>
      <c r="AE827" s="436"/>
    </row>
    <row r="828" ht="15.75" customHeight="1">
      <c r="A828" s="437"/>
      <c r="B828" s="438"/>
      <c r="C828" s="437"/>
      <c r="D828" s="437"/>
      <c r="E828" s="436"/>
      <c r="F828" s="436"/>
      <c r="G828" s="436"/>
      <c r="H828" s="436"/>
      <c r="I828" s="436"/>
      <c r="J828" s="436"/>
      <c r="K828" s="436"/>
      <c r="L828" s="436"/>
      <c r="M828" s="436"/>
      <c r="N828" s="436"/>
      <c r="O828" s="436"/>
      <c r="P828" s="436"/>
      <c r="Q828" s="436"/>
      <c r="R828" s="436"/>
      <c r="S828" s="436"/>
      <c r="T828" s="436"/>
      <c r="U828" s="436"/>
      <c r="V828" s="436"/>
      <c r="W828" s="436"/>
      <c r="X828" s="436"/>
      <c r="Y828" s="436"/>
      <c r="Z828" s="436"/>
      <c r="AA828" s="436"/>
      <c r="AB828" s="436"/>
      <c r="AC828" s="436"/>
      <c r="AD828" s="436"/>
      <c r="AE828" s="436"/>
    </row>
    <row r="829" ht="15.75" customHeight="1">
      <c r="A829" s="437"/>
      <c r="B829" s="438"/>
      <c r="C829" s="437"/>
      <c r="D829" s="437"/>
      <c r="E829" s="436"/>
      <c r="F829" s="436"/>
      <c r="G829" s="436"/>
      <c r="H829" s="436"/>
      <c r="I829" s="436"/>
      <c r="J829" s="436"/>
      <c r="K829" s="436"/>
      <c r="L829" s="436"/>
      <c r="M829" s="436"/>
      <c r="N829" s="436"/>
      <c r="O829" s="436"/>
      <c r="P829" s="436"/>
      <c r="Q829" s="436"/>
      <c r="R829" s="436"/>
      <c r="S829" s="436"/>
      <c r="T829" s="436"/>
      <c r="U829" s="436"/>
      <c r="V829" s="436"/>
      <c r="W829" s="436"/>
      <c r="X829" s="436"/>
      <c r="Y829" s="436"/>
      <c r="Z829" s="436"/>
      <c r="AA829" s="436"/>
      <c r="AB829" s="436"/>
      <c r="AC829" s="436"/>
      <c r="AD829" s="436"/>
      <c r="AE829" s="436"/>
    </row>
    <row r="830" ht="15.75" customHeight="1">
      <c r="A830" s="437"/>
      <c r="B830" s="438"/>
      <c r="C830" s="437"/>
      <c r="D830" s="437"/>
      <c r="E830" s="436"/>
      <c r="F830" s="436"/>
      <c r="G830" s="436"/>
      <c r="H830" s="436"/>
      <c r="I830" s="436"/>
      <c r="J830" s="436"/>
      <c r="K830" s="436"/>
      <c r="L830" s="436"/>
      <c r="M830" s="436"/>
      <c r="N830" s="436"/>
      <c r="O830" s="436"/>
      <c r="P830" s="436"/>
      <c r="Q830" s="436"/>
      <c r="R830" s="436"/>
      <c r="S830" s="436"/>
      <c r="T830" s="436"/>
      <c r="U830" s="436"/>
      <c r="V830" s="436"/>
      <c r="W830" s="436"/>
      <c r="X830" s="436"/>
      <c r="Y830" s="436"/>
      <c r="Z830" s="436"/>
      <c r="AA830" s="436"/>
      <c r="AB830" s="436"/>
      <c r="AC830" s="436"/>
      <c r="AD830" s="436"/>
      <c r="AE830" s="436"/>
    </row>
    <row r="831" ht="15.75" customHeight="1">
      <c r="A831" s="437"/>
      <c r="B831" s="438"/>
      <c r="C831" s="437"/>
      <c r="D831" s="437"/>
      <c r="E831" s="436"/>
      <c r="F831" s="436"/>
      <c r="G831" s="436"/>
      <c r="H831" s="436"/>
      <c r="I831" s="436"/>
      <c r="J831" s="436"/>
      <c r="K831" s="436"/>
      <c r="L831" s="436"/>
      <c r="M831" s="436"/>
      <c r="N831" s="436"/>
      <c r="O831" s="436"/>
      <c r="P831" s="436"/>
      <c r="Q831" s="436"/>
      <c r="R831" s="436"/>
      <c r="S831" s="436"/>
      <c r="T831" s="436"/>
      <c r="U831" s="436"/>
      <c r="V831" s="436"/>
      <c r="W831" s="436"/>
      <c r="X831" s="436"/>
      <c r="Y831" s="436"/>
      <c r="Z831" s="436"/>
      <c r="AA831" s="436"/>
      <c r="AB831" s="436"/>
      <c r="AC831" s="436"/>
      <c r="AD831" s="436"/>
      <c r="AE831" s="436"/>
    </row>
    <row r="832" ht="15.75" customHeight="1">
      <c r="A832" s="437"/>
      <c r="B832" s="438"/>
      <c r="C832" s="437"/>
      <c r="D832" s="437"/>
      <c r="E832" s="436"/>
      <c r="F832" s="436"/>
      <c r="G832" s="436"/>
      <c r="H832" s="436"/>
      <c r="I832" s="436"/>
      <c r="J832" s="436"/>
      <c r="K832" s="436"/>
      <c r="L832" s="436"/>
      <c r="M832" s="436"/>
      <c r="N832" s="436"/>
      <c r="O832" s="436"/>
      <c r="P832" s="436"/>
      <c r="Q832" s="436"/>
      <c r="R832" s="436"/>
      <c r="S832" s="436"/>
      <c r="T832" s="436"/>
      <c r="U832" s="436"/>
      <c r="V832" s="436"/>
      <c r="W832" s="436"/>
      <c r="X832" s="436"/>
      <c r="Y832" s="436"/>
      <c r="Z832" s="436"/>
      <c r="AA832" s="436"/>
      <c r="AB832" s="436"/>
      <c r="AC832" s="436"/>
      <c r="AD832" s="436"/>
      <c r="AE832" s="436"/>
    </row>
    <row r="833" ht="15.75" customHeight="1">
      <c r="A833" s="437"/>
      <c r="B833" s="438"/>
      <c r="C833" s="437"/>
      <c r="D833" s="437"/>
      <c r="E833" s="436"/>
      <c r="F833" s="436"/>
      <c r="G833" s="436"/>
      <c r="H833" s="436"/>
      <c r="I833" s="436"/>
      <c r="J833" s="436"/>
      <c r="K833" s="436"/>
      <c r="L833" s="436"/>
      <c r="M833" s="436"/>
      <c r="N833" s="436"/>
      <c r="O833" s="436"/>
      <c r="P833" s="436"/>
      <c r="Q833" s="436"/>
      <c r="R833" s="436"/>
      <c r="S833" s="436"/>
      <c r="T833" s="436"/>
      <c r="U833" s="436"/>
      <c r="V833" s="436"/>
      <c r="W833" s="436"/>
      <c r="X833" s="436"/>
      <c r="Y833" s="436"/>
      <c r="Z833" s="436"/>
      <c r="AA833" s="436"/>
      <c r="AB833" s="436"/>
      <c r="AC833" s="436"/>
      <c r="AD833" s="436"/>
      <c r="AE833" s="436"/>
    </row>
    <row r="834" ht="15.75" customHeight="1">
      <c r="A834" s="437"/>
      <c r="B834" s="438"/>
      <c r="C834" s="437"/>
      <c r="D834" s="437"/>
      <c r="E834" s="436"/>
      <c r="F834" s="436"/>
      <c r="G834" s="436"/>
      <c r="H834" s="436"/>
      <c r="I834" s="436"/>
      <c r="J834" s="436"/>
      <c r="K834" s="436"/>
      <c r="L834" s="436"/>
      <c r="M834" s="436"/>
      <c r="N834" s="436"/>
      <c r="O834" s="436"/>
      <c r="P834" s="436"/>
      <c r="Q834" s="436"/>
      <c r="R834" s="436"/>
      <c r="S834" s="436"/>
      <c r="T834" s="436"/>
      <c r="U834" s="436"/>
      <c r="V834" s="436"/>
      <c r="W834" s="436"/>
      <c r="X834" s="436"/>
      <c r="Y834" s="436"/>
      <c r="Z834" s="436"/>
      <c r="AA834" s="436"/>
      <c r="AB834" s="436"/>
      <c r="AC834" s="436"/>
      <c r="AD834" s="436"/>
      <c r="AE834" s="436"/>
    </row>
    <row r="835" ht="15.75" customHeight="1">
      <c r="A835" s="437"/>
      <c r="B835" s="438"/>
      <c r="C835" s="437"/>
      <c r="D835" s="437"/>
      <c r="E835" s="436"/>
      <c r="F835" s="436"/>
      <c r="G835" s="436"/>
      <c r="H835" s="436"/>
      <c r="I835" s="436"/>
      <c r="J835" s="436"/>
      <c r="K835" s="436"/>
      <c r="L835" s="436"/>
      <c r="M835" s="436"/>
      <c r="N835" s="436"/>
      <c r="O835" s="436"/>
      <c r="P835" s="436"/>
      <c r="Q835" s="436"/>
      <c r="R835" s="436"/>
      <c r="S835" s="436"/>
      <c r="T835" s="436"/>
      <c r="U835" s="436"/>
      <c r="V835" s="436"/>
      <c r="W835" s="436"/>
      <c r="X835" s="436"/>
      <c r="Y835" s="436"/>
      <c r="Z835" s="436"/>
      <c r="AA835" s="436"/>
      <c r="AB835" s="436"/>
      <c r="AC835" s="436"/>
      <c r="AD835" s="436"/>
      <c r="AE835" s="436"/>
    </row>
    <row r="836" ht="15.75" customHeight="1">
      <c r="A836" s="437"/>
      <c r="B836" s="438"/>
      <c r="C836" s="437"/>
      <c r="D836" s="437"/>
      <c r="E836" s="436"/>
      <c r="F836" s="436"/>
      <c r="G836" s="436"/>
      <c r="H836" s="436"/>
      <c r="I836" s="436"/>
      <c r="J836" s="436"/>
      <c r="K836" s="436"/>
      <c r="L836" s="436"/>
      <c r="M836" s="436"/>
      <c r="N836" s="436"/>
      <c r="O836" s="436"/>
      <c r="P836" s="436"/>
      <c r="Q836" s="436"/>
      <c r="R836" s="436"/>
      <c r="S836" s="436"/>
      <c r="T836" s="436"/>
      <c r="U836" s="436"/>
      <c r="V836" s="436"/>
      <c r="W836" s="436"/>
      <c r="X836" s="436"/>
      <c r="Y836" s="436"/>
      <c r="Z836" s="436"/>
      <c r="AA836" s="436"/>
      <c r="AB836" s="436"/>
      <c r="AC836" s="436"/>
      <c r="AD836" s="436"/>
      <c r="AE836" s="436"/>
    </row>
    <row r="837" ht="15.75" customHeight="1">
      <c r="A837" s="437"/>
      <c r="B837" s="438"/>
      <c r="C837" s="437"/>
      <c r="D837" s="437"/>
      <c r="E837" s="436"/>
      <c r="F837" s="436"/>
      <c r="G837" s="436"/>
      <c r="H837" s="436"/>
      <c r="I837" s="436"/>
      <c r="J837" s="436"/>
      <c r="K837" s="436"/>
      <c r="L837" s="436"/>
      <c r="M837" s="436"/>
      <c r="N837" s="436"/>
      <c r="O837" s="436"/>
      <c r="P837" s="436"/>
      <c r="Q837" s="436"/>
      <c r="R837" s="436"/>
      <c r="S837" s="436"/>
      <c r="T837" s="436"/>
      <c r="U837" s="436"/>
      <c r="V837" s="436"/>
      <c r="W837" s="436"/>
      <c r="X837" s="436"/>
      <c r="Y837" s="436"/>
      <c r="Z837" s="436"/>
      <c r="AA837" s="436"/>
      <c r="AB837" s="436"/>
      <c r="AC837" s="436"/>
      <c r="AD837" s="436"/>
      <c r="AE837" s="436"/>
    </row>
    <row r="838" ht="15.75" customHeight="1">
      <c r="A838" s="437"/>
      <c r="B838" s="438"/>
      <c r="C838" s="437"/>
      <c r="D838" s="437"/>
      <c r="E838" s="436"/>
      <c r="F838" s="436"/>
      <c r="G838" s="436"/>
      <c r="H838" s="436"/>
      <c r="I838" s="436"/>
      <c r="J838" s="436"/>
      <c r="K838" s="436"/>
      <c r="L838" s="436"/>
      <c r="M838" s="436"/>
      <c r="N838" s="436"/>
      <c r="O838" s="436"/>
      <c r="P838" s="436"/>
      <c r="Q838" s="436"/>
      <c r="R838" s="436"/>
      <c r="S838" s="436"/>
      <c r="T838" s="436"/>
      <c r="U838" s="436"/>
      <c r="V838" s="436"/>
      <c r="W838" s="436"/>
      <c r="X838" s="436"/>
      <c r="Y838" s="436"/>
      <c r="Z838" s="436"/>
      <c r="AA838" s="436"/>
      <c r="AB838" s="436"/>
      <c r="AC838" s="436"/>
      <c r="AD838" s="436"/>
      <c r="AE838" s="436"/>
    </row>
    <row r="839" ht="15.75" customHeight="1">
      <c r="A839" s="437"/>
      <c r="B839" s="438"/>
      <c r="C839" s="437"/>
      <c r="D839" s="437"/>
      <c r="E839" s="436"/>
      <c r="F839" s="436"/>
      <c r="G839" s="436"/>
      <c r="H839" s="436"/>
      <c r="I839" s="436"/>
      <c r="J839" s="436"/>
      <c r="K839" s="436"/>
      <c r="L839" s="436"/>
      <c r="M839" s="436"/>
      <c r="N839" s="436"/>
      <c r="O839" s="436"/>
      <c r="P839" s="436"/>
      <c r="Q839" s="436"/>
      <c r="R839" s="436"/>
      <c r="S839" s="436"/>
      <c r="T839" s="436"/>
      <c r="U839" s="436"/>
      <c r="V839" s="436"/>
      <c r="W839" s="436"/>
      <c r="X839" s="436"/>
      <c r="Y839" s="436"/>
      <c r="Z839" s="436"/>
      <c r="AA839" s="436"/>
      <c r="AB839" s="436"/>
      <c r="AC839" s="436"/>
      <c r="AD839" s="436"/>
      <c r="AE839" s="436"/>
    </row>
    <row r="840" ht="15.75" customHeight="1">
      <c r="A840" s="437"/>
      <c r="B840" s="438"/>
      <c r="C840" s="437"/>
      <c r="D840" s="437"/>
      <c r="E840" s="436"/>
      <c r="F840" s="436"/>
      <c r="G840" s="436"/>
      <c r="H840" s="436"/>
      <c r="I840" s="436"/>
      <c r="J840" s="436"/>
      <c r="K840" s="436"/>
      <c r="L840" s="436"/>
      <c r="M840" s="436"/>
      <c r="N840" s="436"/>
      <c r="O840" s="436"/>
      <c r="P840" s="436"/>
      <c r="Q840" s="436"/>
      <c r="R840" s="436"/>
      <c r="S840" s="436"/>
      <c r="T840" s="436"/>
      <c r="U840" s="436"/>
      <c r="V840" s="436"/>
      <c r="W840" s="436"/>
      <c r="X840" s="436"/>
      <c r="Y840" s="436"/>
      <c r="Z840" s="436"/>
      <c r="AA840" s="436"/>
      <c r="AB840" s="436"/>
      <c r="AC840" s="436"/>
      <c r="AD840" s="436"/>
      <c r="AE840" s="436"/>
    </row>
    <row r="841" ht="15.75" customHeight="1">
      <c r="A841" s="437"/>
      <c r="B841" s="438"/>
      <c r="C841" s="437"/>
      <c r="D841" s="437"/>
      <c r="E841" s="436"/>
      <c r="F841" s="436"/>
      <c r="G841" s="436"/>
      <c r="H841" s="436"/>
      <c r="I841" s="436"/>
      <c r="J841" s="436"/>
      <c r="K841" s="436"/>
      <c r="L841" s="436"/>
      <c r="M841" s="436"/>
      <c r="N841" s="436"/>
      <c r="O841" s="436"/>
      <c r="P841" s="436"/>
      <c r="Q841" s="436"/>
      <c r="R841" s="436"/>
      <c r="S841" s="436"/>
      <c r="T841" s="436"/>
      <c r="U841" s="436"/>
      <c r="V841" s="436"/>
      <c r="W841" s="436"/>
      <c r="X841" s="436"/>
      <c r="Y841" s="436"/>
      <c r="Z841" s="436"/>
      <c r="AA841" s="436"/>
      <c r="AB841" s="436"/>
      <c r="AC841" s="436"/>
      <c r="AD841" s="436"/>
      <c r="AE841" s="436"/>
    </row>
    <row r="842" ht="15.75" customHeight="1">
      <c r="A842" s="437"/>
      <c r="B842" s="438"/>
      <c r="C842" s="437"/>
      <c r="D842" s="437"/>
      <c r="E842" s="436"/>
      <c r="F842" s="436"/>
      <c r="G842" s="436"/>
      <c r="H842" s="436"/>
      <c r="I842" s="436"/>
      <c r="J842" s="436"/>
      <c r="K842" s="436"/>
      <c r="L842" s="436"/>
      <c r="M842" s="436"/>
      <c r="N842" s="436"/>
      <c r="O842" s="436"/>
      <c r="P842" s="436"/>
      <c r="Q842" s="436"/>
      <c r="R842" s="436"/>
      <c r="S842" s="436"/>
      <c r="T842" s="436"/>
      <c r="U842" s="436"/>
      <c r="V842" s="436"/>
      <c r="W842" s="436"/>
      <c r="X842" s="436"/>
      <c r="Y842" s="436"/>
      <c r="Z842" s="436"/>
      <c r="AA842" s="436"/>
      <c r="AB842" s="436"/>
      <c r="AC842" s="436"/>
      <c r="AD842" s="436"/>
      <c r="AE842" s="436"/>
    </row>
    <row r="843" ht="15.75" customHeight="1">
      <c r="A843" s="437"/>
      <c r="B843" s="438"/>
      <c r="C843" s="437"/>
      <c r="D843" s="437"/>
      <c r="E843" s="436"/>
      <c r="F843" s="436"/>
      <c r="G843" s="436"/>
      <c r="H843" s="436"/>
      <c r="I843" s="436"/>
      <c r="J843" s="436"/>
      <c r="K843" s="436"/>
      <c r="L843" s="436"/>
      <c r="M843" s="436"/>
      <c r="N843" s="436"/>
      <c r="O843" s="436"/>
      <c r="P843" s="436"/>
      <c r="Q843" s="436"/>
      <c r="R843" s="436"/>
      <c r="S843" s="436"/>
      <c r="T843" s="436"/>
      <c r="U843" s="436"/>
      <c r="V843" s="436"/>
      <c r="W843" s="436"/>
      <c r="X843" s="436"/>
      <c r="Y843" s="436"/>
      <c r="Z843" s="436"/>
      <c r="AA843" s="436"/>
      <c r="AB843" s="436"/>
      <c r="AC843" s="436"/>
      <c r="AD843" s="436"/>
      <c r="AE843" s="436"/>
    </row>
    <row r="844" ht="15.75" customHeight="1">
      <c r="A844" s="437"/>
      <c r="B844" s="438"/>
      <c r="C844" s="437"/>
      <c r="D844" s="437"/>
      <c r="E844" s="436"/>
      <c r="F844" s="436"/>
      <c r="G844" s="436"/>
      <c r="H844" s="436"/>
      <c r="I844" s="436"/>
      <c r="J844" s="436"/>
      <c r="K844" s="436"/>
      <c r="L844" s="436"/>
      <c r="M844" s="436"/>
      <c r="N844" s="436"/>
      <c r="O844" s="436"/>
      <c r="P844" s="436"/>
      <c r="Q844" s="436"/>
      <c r="R844" s="436"/>
      <c r="S844" s="436"/>
      <c r="T844" s="436"/>
      <c r="U844" s="436"/>
      <c r="V844" s="436"/>
      <c r="W844" s="436"/>
      <c r="X844" s="436"/>
      <c r="Y844" s="436"/>
      <c r="Z844" s="436"/>
      <c r="AA844" s="436"/>
      <c r="AB844" s="436"/>
      <c r="AC844" s="436"/>
      <c r="AD844" s="436"/>
      <c r="AE844" s="436"/>
    </row>
    <row r="845" ht="15.75" customHeight="1">
      <c r="A845" s="437"/>
      <c r="B845" s="438"/>
      <c r="C845" s="437"/>
      <c r="D845" s="437"/>
      <c r="E845" s="436"/>
      <c r="F845" s="436"/>
      <c r="G845" s="436"/>
      <c r="H845" s="436"/>
      <c r="I845" s="436"/>
      <c r="J845" s="436"/>
      <c r="K845" s="436"/>
      <c r="L845" s="436"/>
      <c r="M845" s="436"/>
      <c r="N845" s="436"/>
      <c r="O845" s="436"/>
      <c r="P845" s="436"/>
      <c r="Q845" s="436"/>
      <c r="R845" s="436"/>
      <c r="S845" s="436"/>
      <c r="T845" s="436"/>
      <c r="U845" s="436"/>
      <c r="V845" s="436"/>
      <c r="W845" s="436"/>
      <c r="X845" s="436"/>
      <c r="Y845" s="436"/>
      <c r="Z845" s="436"/>
      <c r="AA845" s="436"/>
      <c r="AB845" s="436"/>
      <c r="AC845" s="436"/>
      <c r="AD845" s="436"/>
      <c r="AE845" s="436"/>
    </row>
    <row r="846" ht="15.75" customHeight="1">
      <c r="A846" s="437"/>
      <c r="B846" s="438"/>
      <c r="C846" s="437"/>
      <c r="D846" s="437"/>
      <c r="E846" s="436"/>
      <c r="F846" s="436"/>
      <c r="G846" s="436"/>
      <c r="H846" s="436"/>
      <c r="I846" s="436"/>
      <c r="J846" s="436"/>
      <c r="K846" s="436"/>
      <c r="L846" s="436"/>
      <c r="M846" s="436"/>
      <c r="N846" s="436"/>
      <c r="O846" s="436"/>
      <c r="P846" s="436"/>
      <c r="Q846" s="436"/>
      <c r="R846" s="436"/>
      <c r="S846" s="436"/>
      <c r="T846" s="436"/>
      <c r="U846" s="436"/>
      <c r="V846" s="436"/>
      <c r="W846" s="436"/>
      <c r="X846" s="436"/>
      <c r="Y846" s="436"/>
      <c r="Z846" s="436"/>
      <c r="AA846" s="436"/>
      <c r="AB846" s="436"/>
      <c r="AC846" s="436"/>
      <c r="AD846" s="436"/>
      <c r="AE846" s="436"/>
    </row>
    <row r="847" ht="15.75" customHeight="1">
      <c r="A847" s="437"/>
      <c r="B847" s="438"/>
      <c r="C847" s="437"/>
      <c r="D847" s="437"/>
      <c r="E847" s="436"/>
      <c r="F847" s="436"/>
      <c r="G847" s="436"/>
      <c r="H847" s="436"/>
      <c r="I847" s="436"/>
      <c r="J847" s="436"/>
      <c r="K847" s="436"/>
      <c r="L847" s="436"/>
      <c r="M847" s="436"/>
      <c r="N847" s="436"/>
      <c r="O847" s="436"/>
      <c r="P847" s="436"/>
      <c r="Q847" s="436"/>
      <c r="R847" s="436"/>
      <c r="S847" s="436"/>
      <c r="T847" s="436"/>
      <c r="U847" s="436"/>
      <c r="V847" s="436"/>
      <c r="W847" s="436"/>
      <c r="X847" s="436"/>
      <c r="Y847" s="436"/>
      <c r="Z847" s="436"/>
      <c r="AA847" s="436"/>
      <c r="AB847" s="436"/>
      <c r="AC847" s="436"/>
      <c r="AD847" s="436"/>
      <c r="AE847" s="436"/>
    </row>
    <row r="848" ht="15.75" customHeight="1">
      <c r="A848" s="437"/>
      <c r="B848" s="438"/>
      <c r="C848" s="437"/>
      <c r="D848" s="437"/>
      <c r="E848" s="436"/>
      <c r="F848" s="436"/>
      <c r="G848" s="436"/>
      <c r="H848" s="436"/>
      <c r="I848" s="436"/>
      <c r="J848" s="436"/>
      <c r="K848" s="436"/>
      <c r="L848" s="436"/>
      <c r="M848" s="436"/>
      <c r="N848" s="436"/>
      <c r="O848" s="436"/>
      <c r="P848" s="436"/>
      <c r="Q848" s="436"/>
      <c r="R848" s="436"/>
      <c r="S848" s="436"/>
      <c r="T848" s="436"/>
      <c r="U848" s="436"/>
      <c r="V848" s="436"/>
      <c r="W848" s="436"/>
      <c r="X848" s="436"/>
      <c r="Y848" s="436"/>
      <c r="Z848" s="436"/>
      <c r="AA848" s="436"/>
      <c r="AB848" s="436"/>
      <c r="AC848" s="436"/>
      <c r="AD848" s="436"/>
      <c r="AE848" s="436"/>
    </row>
    <row r="849" ht="15.75" customHeight="1">
      <c r="A849" s="437"/>
      <c r="B849" s="438"/>
      <c r="C849" s="437"/>
      <c r="D849" s="437"/>
      <c r="E849" s="436"/>
      <c r="F849" s="436"/>
      <c r="G849" s="436"/>
      <c r="H849" s="436"/>
      <c r="I849" s="436"/>
      <c r="J849" s="436"/>
      <c r="K849" s="436"/>
      <c r="L849" s="436"/>
      <c r="M849" s="436"/>
      <c r="N849" s="436"/>
      <c r="O849" s="436"/>
      <c r="P849" s="436"/>
      <c r="Q849" s="436"/>
      <c r="R849" s="436"/>
      <c r="S849" s="436"/>
      <c r="T849" s="436"/>
      <c r="U849" s="436"/>
      <c r="V849" s="436"/>
      <c r="W849" s="436"/>
      <c r="X849" s="436"/>
      <c r="Y849" s="436"/>
      <c r="Z849" s="436"/>
      <c r="AA849" s="436"/>
      <c r="AB849" s="436"/>
      <c r="AC849" s="436"/>
      <c r="AD849" s="436"/>
      <c r="AE849" s="436"/>
    </row>
    <row r="850" ht="15.75" customHeight="1">
      <c r="A850" s="437"/>
      <c r="B850" s="438"/>
      <c r="C850" s="437"/>
      <c r="D850" s="437"/>
      <c r="E850" s="436"/>
      <c r="F850" s="436"/>
      <c r="G850" s="436"/>
      <c r="H850" s="436"/>
      <c r="I850" s="436"/>
      <c r="J850" s="436"/>
      <c r="K850" s="436"/>
      <c r="L850" s="436"/>
      <c r="M850" s="436"/>
      <c r="N850" s="436"/>
      <c r="O850" s="436"/>
      <c r="P850" s="436"/>
      <c r="Q850" s="436"/>
      <c r="R850" s="436"/>
      <c r="S850" s="436"/>
      <c r="T850" s="436"/>
      <c r="U850" s="436"/>
      <c r="V850" s="436"/>
      <c r="W850" s="436"/>
      <c r="X850" s="436"/>
      <c r="Y850" s="436"/>
      <c r="Z850" s="436"/>
      <c r="AA850" s="436"/>
      <c r="AB850" s="436"/>
      <c r="AC850" s="436"/>
      <c r="AD850" s="436"/>
      <c r="AE850" s="436"/>
    </row>
    <row r="851" ht="15.75" customHeight="1">
      <c r="A851" s="437"/>
      <c r="B851" s="438"/>
      <c r="C851" s="437"/>
      <c r="D851" s="437"/>
      <c r="E851" s="436"/>
      <c r="F851" s="436"/>
      <c r="G851" s="436"/>
      <c r="H851" s="436"/>
      <c r="I851" s="436"/>
      <c r="J851" s="436"/>
      <c r="K851" s="436"/>
      <c r="L851" s="436"/>
      <c r="M851" s="436"/>
      <c r="N851" s="436"/>
      <c r="O851" s="436"/>
      <c r="P851" s="436"/>
      <c r="Q851" s="436"/>
      <c r="R851" s="436"/>
      <c r="S851" s="436"/>
      <c r="T851" s="436"/>
      <c r="U851" s="436"/>
      <c r="V851" s="436"/>
      <c r="W851" s="436"/>
      <c r="X851" s="436"/>
      <c r="Y851" s="436"/>
      <c r="Z851" s="436"/>
      <c r="AA851" s="436"/>
      <c r="AB851" s="436"/>
      <c r="AC851" s="436"/>
      <c r="AD851" s="436"/>
      <c r="AE851" s="436"/>
    </row>
    <row r="852" ht="15.75" customHeight="1">
      <c r="A852" s="437"/>
      <c r="B852" s="438"/>
      <c r="C852" s="437"/>
      <c r="D852" s="437"/>
      <c r="E852" s="436"/>
      <c r="F852" s="436"/>
      <c r="G852" s="436"/>
      <c r="H852" s="436"/>
      <c r="I852" s="436"/>
      <c r="J852" s="436"/>
      <c r="K852" s="436"/>
      <c r="L852" s="436"/>
      <c r="M852" s="436"/>
      <c r="N852" s="436"/>
      <c r="O852" s="436"/>
      <c r="P852" s="436"/>
      <c r="Q852" s="436"/>
      <c r="R852" s="436"/>
      <c r="S852" s="436"/>
      <c r="T852" s="436"/>
      <c r="U852" s="436"/>
      <c r="V852" s="436"/>
      <c r="W852" s="436"/>
      <c r="X852" s="436"/>
      <c r="Y852" s="436"/>
      <c r="Z852" s="436"/>
      <c r="AA852" s="436"/>
      <c r="AB852" s="436"/>
      <c r="AC852" s="436"/>
      <c r="AD852" s="436"/>
      <c r="AE852" s="436"/>
    </row>
    <row r="853" ht="15.75" customHeight="1">
      <c r="A853" s="437"/>
      <c r="B853" s="438"/>
      <c r="C853" s="437"/>
      <c r="D853" s="437"/>
      <c r="E853" s="436"/>
      <c r="F853" s="436"/>
      <c r="G853" s="436"/>
      <c r="H853" s="436"/>
      <c r="I853" s="436"/>
      <c r="J853" s="436"/>
      <c r="K853" s="436"/>
      <c r="L853" s="436"/>
      <c r="M853" s="436"/>
      <c r="N853" s="436"/>
      <c r="O853" s="436"/>
      <c r="P853" s="436"/>
      <c r="Q853" s="436"/>
      <c r="R853" s="436"/>
      <c r="S853" s="436"/>
      <c r="T853" s="436"/>
      <c r="U853" s="436"/>
      <c r="V853" s="436"/>
      <c r="W853" s="436"/>
      <c r="X853" s="436"/>
      <c r="Y853" s="436"/>
      <c r="Z853" s="436"/>
      <c r="AA853" s="436"/>
      <c r="AB853" s="436"/>
      <c r="AC853" s="436"/>
      <c r="AD853" s="436"/>
      <c r="AE853" s="436"/>
    </row>
    <row r="854" ht="15.75" customHeight="1">
      <c r="A854" s="437"/>
      <c r="B854" s="438"/>
      <c r="C854" s="437"/>
      <c r="D854" s="437"/>
      <c r="E854" s="436"/>
      <c r="F854" s="436"/>
      <c r="G854" s="436"/>
      <c r="H854" s="436"/>
      <c r="I854" s="436"/>
      <c r="J854" s="436"/>
      <c r="K854" s="436"/>
      <c r="L854" s="436"/>
      <c r="M854" s="436"/>
      <c r="N854" s="436"/>
      <c r="O854" s="436"/>
      <c r="P854" s="436"/>
      <c r="Q854" s="436"/>
      <c r="R854" s="436"/>
      <c r="S854" s="436"/>
      <c r="T854" s="436"/>
      <c r="U854" s="436"/>
      <c r="V854" s="436"/>
      <c r="W854" s="436"/>
      <c r="X854" s="436"/>
      <c r="Y854" s="436"/>
      <c r="Z854" s="436"/>
      <c r="AA854" s="436"/>
      <c r="AB854" s="436"/>
      <c r="AC854" s="436"/>
      <c r="AD854" s="436"/>
      <c r="AE854" s="436"/>
    </row>
    <row r="855" ht="15.75" customHeight="1">
      <c r="A855" s="437"/>
      <c r="B855" s="438"/>
      <c r="C855" s="437"/>
      <c r="D855" s="437"/>
      <c r="E855" s="436"/>
      <c r="F855" s="436"/>
      <c r="G855" s="436"/>
      <c r="H855" s="436"/>
      <c r="I855" s="436"/>
      <c r="J855" s="436"/>
      <c r="K855" s="436"/>
      <c r="L855" s="436"/>
      <c r="M855" s="436"/>
      <c r="N855" s="436"/>
      <c r="O855" s="436"/>
      <c r="P855" s="436"/>
      <c r="Q855" s="436"/>
      <c r="R855" s="436"/>
      <c r="S855" s="436"/>
      <c r="T855" s="436"/>
      <c r="U855" s="436"/>
      <c r="V855" s="436"/>
      <c r="W855" s="436"/>
      <c r="X855" s="436"/>
      <c r="Y855" s="436"/>
      <c r="Z855" s="436"/>
      <c r="AA855" s="436"/>
      <c r="AB855" s="436"/>
      <c r="AC855" s="436"/>
      <c r="AD855" s="436"/>
      <c r="AE855" s="436"/>
    </row>
    <row r="856" ht="15.75" customHeight="1">
      <c r="A856" s="437"/>
      <c r="B856" s="438"/>
      <c r="C856" s="437"/>
      <c r="D856" s="437"/>
      <c r="E856" s="436"/>
      <c r="F856" s="436"/>
      <c r="G856" s="436"/>
      <c r="H856" s="436"/>
      <c r="I856" s="436"/>
      <c r="J856" s="436"/>
      <c r="K856" s="436"/>
      <c r="L856" s="436"/>
      <c r="M856" s="436"/>
      <c r="N856" s="436"/>
      <c r="O856" s="436"/>
      <c r="P856" s="436"/>
      <c r="Q856" s="436"/>
      <c r="R856" s="436"/>
      <c r="S856" s="436"/>
      <c r="T856" s="436"/>
      <c r="U856" s="436"/>
      <c r="V856" s="436"/>
      <c r="W856" s="436"/>
      <c r="X856" s="436"/>
      <c r="Y856" s="436"/>
      <c r="Z856" s="436"/>
      <c r="AA856" s="436"/>
      <c r="AB856" s="436"/>
      <c r="AC856" s="436"/>
      <c r="AD856" s="436"/>
      <c r="AE856" s="436"/>
    </row>
    <row r="857" ht="15.75" customHeight="1">
      <c r="A857" s="437"/>
      <c r="B857" s="438"/>
      <c r="C857" s="437"/>
      <c r="D857" s="437"/>
      <c r="E857" s="436"/>
      <c r="F857" s="436"/>
      <c r="G857" s="436"/>
      <c r="H857" s="436"/>
      <c r="I857" s="436"/>
      <c r="J857" s="436"/>
      <c r="K857" s="436"/>
      <c r="L857" s="436"/>
      <c r="M857" s="436"/>
      <c r="N857" s="436"/>
      <c r="O857" s="436"/>
      <c r="P857" s="436"/>
      <c r="Q857" s="436"/>
      <c r="R857" s="436"/>
      <c r="S857" s="436"/>
      <c r="T857" s="436"/>
      <c r="U857" s="436"/>
      <c r="V857" s="436"/>
      <c r="W857" s="436"/>
      <c r="X857" s="436"/>
      <c r="Y857" s="436"/>
      <c r="Z857" s="436"/>
      <c r="AA857" s="436"/>
      <c r="AB857" s="436"/>
      <c r="AC857" s="436"/>
      <c r="AD857" s="436"/>
      <c r="AE857" s="436"/>
    </row>
    <row r="858" ht="15.75" customHeight="1">
      <c r="A858" s="437"/>
      <c r="B858" s="438"/>
      <c r="C858" s="437"/>
      <c r="D858" s="437"/>
      <c r="E858" s="436"/>
      <c r="F858" s="436"/>
      <c r="G858" s="436"/>
      <c r="H858" s="436"/>
      <c r="I858" s="436"/>
      <c r="J858" s="436"/>
      <c r="K858" s="436"/>
      <c r="L858" s="436"/>
      <c r="M858" s="436"/>
      <c r="N858" s="436"/>
      <c r="O858" s="436"/>
      <c r="P858" s="436"/>
      <c r="Q858" s="436"/>
      <c r="R858" s="436"/>
      <c r="S858" s="436"/>
      <c r="T858" s="436"/>
      <c r="U858" s="436"/>
      <c r="V858" s="436"/>
      <c r="W858" s="436"/>
      <c r="X858" s="436"/>
      <c r="Y858" s="436"/>
      <c r="Z858" s="436"/>
      <c r="AA858" s="436"/>
      <c r="AB858" s="436"/>
      <c r="AC858" s="436"/>
      <c r="AD858" s="436"/>
      <c r="AE858" s="436"/>
    </row>
    <row r="859" ht="15.75" customHeight="1">
      <c r="A859" s="437"/>
      <c r="B859" s="438"/>
      <c r="C859" s="437"/>
      <c r="D859" s="437"/>
      <c r="E859" s="436"/>
      <c r="F859" s="436"/>
      <c r="G859" s="436"/>
      <c r="H859" s="436"/>
      <c r="I859" s="436"/>
      <c r="J859" s="436"/>
      <c r="K859" s="436"/>
      <c r="L859" s="436"/>
      <c r="M859" s="436"/>
      <c r="N859" s="436"/>
      <c r="O859" s="436"/>
      <c r="P859" s="436"/>
      <c r="Q859" s="436"/>
      <c r="R859" s="436"/>
      <c r="S859" s="436"/>
      <c r="T859" s="436"/>
      <c r="U859" s="436"/>
      <c r="V859" s="436"/>
      <c r="W859" s="436"/>
      <c r="X859" s="436"/>
      <c r="Y859" s="436"/>
      <c r="Z859" s="436"/>
      <c r="AA859" s="436"/>
      <c r="AB859" s="436"/>
      <c r="AC859" s="436"/>
      <c r="AD859" s="436"/>
      <c r="AE859" s="436"/>
    </row>
    <row r="860" ht="15.75" customHeight="1">
      <c r="A860" s="437"/>
      <c r="B860" s="438"/>
      <c r="C860" s="437"/>
      <c r="D860" s="437"/>
      <c r="E860" s="436"/>
      <c r="F860" s="436"/>
      <c r="G860" s="436"/>
      <c r="H860" s="436"/>
      <c r="I860" s="436"/>
      <c r="J860" s="436"/>
      <c r="K860" s="436"/>
      <c r="L860" s="436"/>
      <c r="M860" s="436"/>
      <c r="N860" s="436"/>
      <c r="O860" s="436"/>
      <c r="P860" s="436"/>
      <c r="Q860" s="436"/>
      <c r="R860" s="436"/>
      <c r="S860" s="436"/>
      <c r="T860" s="436"/>
      <c r="U860" s="436"/>
      <c r="V860" s="436"/>
      <c r="W860" s="436"/>
      <c r="X860" s="436"/>
      <c r="Y860" s="436"/>
      <c r="Z860" s="436"/>
      <c r="AA860" s="436"/>
      <c r="AB860" s="436"/>
      <c r="AC860" s="436"/>
      <c r="AD860" s="436"/>
      <c r="AE860" s="436"/>
    </row>
    <row r="861" ht="15.75" customHeight="1">
      <c r="A861" s="437"/>
      <c r="B861" s="438"/>
      <c r="C861" s="437"/>
      <c r="D861" s="437"/>
      <c r="E861" s="436"/>
      <c r="F861" s="436"/>
      <c r="G861" s="436"/>
      <c r="H861" s="436"/>
      <c r="I861" s="436"/>
      <c r="J861" s="436"/>
      <c r="K861" s="436"/>
      <c r="L861" s="436"/>
      <c r="M861" s="436"/>
      <c r="N861" s="436"/>
      <c r="O861" s="436"/>
      <c r="P861" s="436"/>
      <c r="Q861" s="436"/>
      <c r="R861" s="436"/>
      <c r="S861" s="436"/>
      <c r="T861" s="436"/>
      <c r="U861" s="436"/>
      <c r="V861" s="436"/>
      <c r="W861" s="436"/>
      <c r="X861" s="436"/>
      <c r="Y861" s="436"/>
      <c r="Z861" s="436"/>
      <c r="AA861" s="436"/>
      <c r="AB861" s="436"/>
      <c r="AC861" s="436"/>
      <c r="AD861" s="436"/>
      <c r="AE861" s="436"/>
    </row>
    <row r="862" ht="15.75" customHeight="1">
      <c r="A862" s="437"/>
      <c r="B862" s="438"/>
      <c r="C862" s="437"/>
      <c r="D862" s="437"/>
      <c r="E862" s="436"/>
      <c r="F862" s="436"/>
      <c r="G862" s="436"/>
      <c r="H862" s="436"/>
      <c r="I862" s="436"/>
      <c r="J862" s="436"/>
      <c r="K862" s="436"/>
      <c r="L862" s="436"/>
      <c r="M862" s="436"/>
      <c r="N862" s="436"/>
      <c r="O862" s="436"/>
      <c r="P862" s="436"/>
      <c r="Q862" s="436"/>
      <c r="R862" s="436"/>
      <c r="S862" s="436"/>
      <c r="T862" s="436"/>
      <c r="U862" s="436"/>
      <c r="V862" s="436"/>
      <c r="W862" s="436"/>
      <c r="X862" s="436"/>
      <c r="Y862" s="436"/>
      <c r="Z862" s="436"/>
      <c r="AA862" s="436"/>
      <c r="AB862" s="436"/>
      <c r="AC862" s="436"/>
      <c r="AD862" s="436"/>
      <c r="AE862" s="436"/>
    </row>
    <row r="863" ht="15.75" customHeight="1">
      <c r="A863" s="437"/>
      <c r="B863" s="438"/>
      <c r="C863" s="437"/>
      <c r="D863" s="437"/>
      <c r="E863" s="436"/>
      <c r="F863" s="436"/>
      <c r="G863" s="436"/>
      <c r="H863" s="436"/>
      <c r="I863" s="436"/>
      <c r="J863" s="436"/>
      <c r="K863" s="436"/>
      <c r="L863" s="436"/>
      <c r="M863" s="436"/>
      <c r="N863" s="436"/>
      <c r="O863" s="436"/>
      <c r="P863" s="436"/>
      <c r="Q863" s="436"/>
      <c r="R863" s="436"/>
      <c r="S863" s="436"/>
      <c r="T863" s="436"/>
      <c r="U863" s="436"/>
      <c r="V863" s="436"/>
      <c r="W863" s="436"/>
      <c r="X863" s="436"/>
      <c r="Y863" s="436"/>
      <c r="Z863" s="436"/>
      <c r="AA863" s="436"/>
      <c r="AB863" s="436"/>
      <c r="AC863" s="436"/>
      <c r="AD863" s="436"/>
      <c r="AE863" s="436"/>
    </row>
    <row r="864" ht="15.75" customHeight="1">
      <c r="A864" s="437"/>
      <c r="B864" s="438"/>
      <c r="C864" s="437"/>
      <c r="D864" s="437"/>
      <c r="E864" s="436"/>
      <c r="F864" s="436"/>
      <c r="G864" s="436"/>
      <c r="H864" s="436"/>
      <c r="I864" s="436"/>
      <c r="J864" s="436"/>
      <c r="K864" s="436"/>
      <c r="L864" s="436"/>
      <c r="M864" s="436"/>
      <c r="N864" s="436"/>
      <c r="O864" s="436"/>
      <c r="P864" s="436"/>
      <c r="Q864" s="436"/>
      <c r="R864" s="436"/>
      <c r="S864" s="436"/>
      <c r="T864" s="436"/>
      <c r="U864" s="436"/>
      <c r="V864" s="436"/>
      <c r="W864" s="436"/>
      <c r="X864" s="436"/>
      <c r="Y864" s="436"/>
      <c r="Z864" s="436"/>
      <c r="AA864" s="436"/>
      <c r="AB864" s="436"/>
      <c r="AC864" s="436"/>
      <c r="AD864" s="436"/>
      <c r="AE864" s="436"/>
    </row>
    <row r="865" ht="15.75" customHeight="1">
      <c r="A865" s="437"/>
      <c r="B865" s="438"/>
      <c r="C865" s="437"/>
      <c r="D865" s="437"/>
      <c r="E865" s="436"/>
      <c r="F865" s="436"/>
      <c r="G865" s="436"/>
      <c r="H865" s="436"/>
      <c r="I865" s="436"/>
      <c r="J865" s="436"/>
      <c r="K865" s="436"/>
      <c r="L865" s="436"/>
      <c r="M865" s="436"/>
      <c r="N865" s="436"/>
      <c r="O865" s="436"/>
      <c r="P865" s="436"/>
      <c r="Q865" s="436"/>
      <c r="R865" s="436"/>
      <c r="S865" s="436"/>
      <c r="T865" s="436"/>
      <c r="U865" s="436"/>
      <c r="V865" s="436"/>
      <c r="W865" s="436"/>
      <c r="X865" s="436"/>
      <c r="Y865" s="436"/>
      <c r="Z865" s="436"/>
      <c r="AA865" s="436"/>
      <c r="AB865" s="436"/>
      <c r="AC865" s="436"/>
      <c r="AD865" s="436"/>
      <c r="AE865" s="436"/>
    </row>
    <row r="866" ht="15.75" customHeight="1">
      <c r="A866" s="437"/>
      <c r="B866" s="438"/>
      <c r="C866" s="437"/>
      <c r="D866" s="437"/>
      <c r="E866" s="436"/>
      <c r="F866" s="436"/>
      <c r="G866" s="436"/>
      <c r="H866" s="436"/>
      <c r="I866" s="436"/>
      <c r="J866" s="436"/>
      <c r="K866" s="436"/>
      <c r="L866" s="436"/>
      <c r="M866" s="436"/>
      <c r="N866" s="436"/>
      <c r="O866" s="436"/>
      <c r="P866" s="436"/>
      <c r="Q866" s="436"/>
      <c r="R866" s="436"/>
      <c r="S866" s="436"/>
      <c r="T866" s="436"/>
      <c r="U866" s="436"/>
      <c r="V866" s="436"/>
      <c r="W866" s="436"/>
      <c r="X866" s="436"/>
      <c r="Y866" s="436"/>
      <c r="Z866" s="436"/>
      <c r="AA866" s="436"/>
      <c r="AB866" s="436"/>
      <c r="AC866" s="436"/>
      <c r="AD866" s="436"/>
      <c r="AE866" s="436"/>
    </row>
    <row r="867" ht="15.75" customHeight="1">
      <c r="A867" s="437"/>
      <c r="B867" s="438"/>
      <c r="C867" s="437"/>
      <c r="D867" s="437"/>
      <c r="E867" s="436"/>
      <c r="F867" s="436"/>
      <c r="G867" s="436"/>
      <c r="H867" s="436"/>
      <c r="I867" s="436"/>
      <c r="J867" s="436"/>
      <c r="K867" s="436"/>
      <c r="L867" s="436"/>
      <c r="M867" s="436"/>
      <c r="N867" s="436"/>
      <c r="O867" s="436"/>
      <c r="P867" s="436"/>
      <c r="Q867" s="436"/>
      <c r="R867" s="436"/>
      <c r="S867" s="436"/>
      <c r="T867" s="436"/>
      <c r="U867" s="436"/>
      <c r="V867" s="436"/>
      <c r="W867" s="436"/>
      <c r="X867" s="436"/>
      <c r="Y867" s="436"/>
      <c r="Z867" s="436"/>
      <c r="AA867" s="436"/>
      <c r="AB867" s="436"/>
      <c r="AC867" s="436"/>
      <c r="AD867" s="436"/>
      <c r="AE867" s="436"/>
    </row>
    <row r="868" ht="15.75" customHeight="1">
      <c r="A868" s="437"/>
      <c r="B868" s="438"/>
      <c r="C868" s="437"/>
      <c r="D868" s="437"/>
      <c r="E868" s="436"/>
      <c r="F868" s="436"/>
      <c r="G868" s="436"/>
      <c r="H868" s="436"/>
      <c r="I868" s="436"/>
      <c r="J868" s="436"/>
      <c r="K868" s="436"/>
      <c r="L868" s="436"/>
      <c r="M868" s="436"/>
      <c r="N868" s="436"/>
      <c r="O868" s="436"/>
      <c r="P868" s="436"/>
      <c r="Q868" s="436"/>
      <c r="R868" s="436"/>
      <c r="S868" s="436"/>
      <c r="T868" s="436"/>
      <c r="U868" s="436"/>
      <c r="V868" s="436"/>
      <c r="W868" s="436"/>
      <c r="X868" s="436"/>
      <c r="Y868" s="436"/>
      <c r="Z868" s="436"/>
      <c r="AA868" s="436"/>
      <c r="AB868" s="436"/>
      <c r="AC868" s="436"/>
      <c r="AD868" s="436"/>
      <c r="AE868" s="436"/>
    </row>
    <row r="869" ht="15.75" customHeight="1">
      <c r="A869" s="437"/>
      <c r="B869" s="438"/>
      <c r="C869" s="437"/>
      <c r="D869" s="437"/>
      <c r="E869" s="436"/>
      <c r="F869" s="436"/>
      <c r="G869" s="436"/>
      <c r="H869" s="436"/>
      <c r="I869" s="436"/>
      <c r="J869" s="436"/>
      <c r="K869" s="436"/>
      <c r="L869" s="436"/>
      <c r="M869" s="436"/>
      <c r="N869" s="436"/>
      <c r="O869" s="436"/>
      <c r="P869" s="436"/>
      <c r="Q869" s="436"/>
      <c r="R869" s="436"/>
      <c r="S869" s="436"/>
      <c r="T869" s="436"/>
      <c r="U869" s="436"/>
      <c r="V869" s="436"/>
      <c r="W869" s="436"/>
      <c r="X869" s="436"/>
      <c r="Y869" s="436"/>
      <c r="Z869" s="436"/>
      <c r="AA869" s="436"/>
      <c r="AB869" s="436"/>
      <c r="AC869" s="436"/>
      <c r="AD869" s="436"/>
      <c r="AE869" s="436"/>
    </row>
    <row r="870" ht="15.75" customHeight="1">
      <c r="A870" s="437"/>
      <c r="B870" s="438"/>
      <c r="C870" s="437"/>
      <c r="D870" s="437"/>
      <c r="E870" s="436"/>
      <c r="F870" s="436"/>
      <c r="G870" s="436"/>
      <c r="H870" s="436"/>
      <c r="I870" s="436"/>
      <c r="J870" s="436"/>
      <c r="K870" s="436"/>
      <c r="L870" s="436"/>
      <c r="M870" s="436"/>
      <c r="N870" s="436"/>
      <c r="O870" s="436"/>
      <c r="P870" s="436"/>
      <c r="Q870" s="436"/>
      <c r="R870" s="436"/>
      <c r="S870" s="436"/>
      <c r="T870" s="436"/>
      <c r="U870" s="436"/>
      <c r="V870" s="436"/>
      <c r="W870" s="436"/>
      <c r="X870" s="436"/>
      <c r="Y870" s="436"/>
      <c r="Z870" s="436"/>
      <c r="AA870" s="436"/>
      <c r="AB870" s="436"/>
      <c r="AC870" s="436"/>
      <c r="AD870" s="436"/>
      <c r="AE870" s="436"/>
    </row>
    <row r="871" ht="15.75" customHeight="1">
      <c r="A871" s="437"/>
      <c r="B871" s="438"/>
      <c r="C871" s="437"/>
      <c r="D871" s="437"/>
      <c r="E871" s="436"/>
      <c r="F871" s="436"/>
      <c r="G871" s="436"/>
      <c r="H871" s="436"/>
      <c r="I871" s="436"/>
      <c r="J871" s="436"/>
      <c r="K871" s="436"/>
      <c r="L871" s="436"/>
      <c r="M871" s="436"/>
      <c r="N871" s="436"/>
      <c r="O871" s="436"/>
      <c r="P871" s="436"/>
      <c r="Q871" s="436"/>
      <c r="R871" s="436"/>
      <c r="S871" s="436"/>
      <c r="T871" s="436"/>
      <c r="U871" s="436"/>
      <c r="V871" s="436"/>
      <c r="W871" s="436"/>
      <c r="X871" s="436"/>
      <c r="Y871" s="436"/>
      <c r="Z871" s="436"/>
      <c r="AA871" s="436"/>
      <c r="AB871" s="436"/>
      <c r="AC871" s="436"/>
      <c r="AD871" s="436"/>
      <c r="AE871" s="436"/>
    </row>
    <row r="872" ht="15.75" customHeight="1">
      <c r="A872" s="437"/>
      <c r="B872" s="438"/>
      <c r="C872" s="437"/>
      <c r="D872" s="437"/>
      <c r="E872" s="436"/>
      <c r="F872" s="436"/>
      <c r="G872" s="436"/>
      <c r="H872" s="436"/>
      <c r="I872" s="436"/>
      <c r="J872" s="436"/>
      <c r="K872" s="436"/>
      <c r="L872" s="436"/>
      <c r="M872" s="436"/>
      <c r="N872" s="436"/>
      <c r="O872" s="436"/>
      <c r="P872" s="436"/>
      <c r="Q872" s="436"/>
      <c r="R872" s="436"/>
      <c r="S872" s="436"/>
      <c r="T872" s="436"/>
      <c r="U872" s="436"/>
      <c r="V872" s="436"/>
      <c r="W872" s="436"/>
      <c r="X872" s="436"/>
      <c r="Y872" s="436"/>
      <c r="Z872" s="436"/>
      <c r="AA872" s="436"/>
      <c r="AB872" s="436"/>
      <c r="AC872" s="436"/>
      <c r="AD872" s="436"/>
      <c r="AE872" s="436"/>
    </row>
    <row r="873" ht="15.75" customHeight="1">
      <c r="A873" s="437"/>
      <c r="B873" s="438"/>
      <c r="C873" s="437"/>
      <c r="D873" s="437"/>
      <c r="E873" s="436"/>
      <c r="F873" s="436"/>
      <c r="G873" s="436"/>
      <c r="H873" s="436"/>
      <c r="I873" s="436"/>
      <c r="J873" s="436"/>
      <c r="K873" s="436"/>
      <c r="L873" s="436"/>
      <c r="M873" s="436"/>
      <c r="N873" s="436"/>
      <c r="O873" s="436"/>
      <c r="P873" s="436"/>
      <c r="Q873" s="436"/>
      <c r="R873" s="436"/>
      <c r="S873" s="436"/>
      <c r="T873" s="436"/>
      <c r="U873" s="436"/>
      <c r="V873" s="436"/>
      <c r="W873" s="436"/>
      <c r="X873" s="436"/>
      <c r="Y873" s="436"/>
      <c r="Z873" s="436"/>
      <c r="AA873" s="436"/>
      <c r="AB873" s="436"/>
      <c r="AC873" s="436"/>
      <c r="AD873" s="436"/>
      <c r="AE873" s="436"/>
    </row>
    <row r="874" ht="15.75" customHeight="1">
      <c r="A874" s="437"/>
      <c r="B874" s="438"/>
      <c r="C874" s="437"/>
      <c r="D874" s="437"/>
      <c r="E874" s="436"/>
      <c r="F874" s="436"/>
      <c r="G874" s="436"/>
      <c r="H874" s="436"/>
      <c r="I874" s="436"/>
      <c r="J874" s="436"/>
      <c r="K874" s="436"/>
      <c r="L874" s="436"/>
      <c r="M874" s="436"/>
      <c r="N874" s="436"/>
      <c r="O874" s="436"/>
      <c r="P874" s="436"/>
      <c r="Q874" s="436"/>
      <c r="R874" s="436"/>
      <c r="S874" s="436"/>
      <c r="T874" s="436"/>
      <c r="U874" s="436"/>
      <c r="V874" s="436"/>
      <c r="W874" s="436"/>
      <c r="X874" s="436"/>
      <c r="Y874" s="436"/>
      <c r="Z874" s="436"/>
      <c r="AA874" s="436"/>
      <c r="AB874" s="436"/>
      <c r="AC874" s="436"/>
      <c r="AD874" s="436"/>
      <c r="AE874" s="436"/>
    </row>
    <row r="875" ht="15.75" customHeight="1">
      <c r="A875" s="437"/>
      <c r="B875" s="438"/>
      <c r="C875" s="437"/>
      <c r="D875" s="437"/>
      <c r="E875" s="436"/>
      <c r="F875" s="436"/>
      <c r="G875" s="436"/>
      <c r="H875" s="436"/>
      <c r="I875" s="436"/>
      <c r="J875" s="436"/>
      <c r="K875" s="436"/>
      <c r="L875" s="436"/>
      <c r="M875" s="436"/>
      <c r="N875" s="436"/>
      <c r="O875" s="436"/>
      <c r="P875" s="436"/>
      <c r="Q875" s="436"/>
      <c r="R875" s="436"/>
      <c r="S875" s="436"/>
      <c r="T875" s="436"/>
      <c r="U875" s="436"/>
      <c r="V875" s="436"/>
      <c r="W875" s="436"/>
      <c r="X875" s="436"/>
      <c r="Y875" s="436"/>
      <c r="Z875" s="436"/>
      <c r="AA875" s="436"/>
      <c r="AB875" s="436"/>
      <c r="AC875" s="436"/>
      <c r="AD875" s="436"/>
      <c r="AE875" s="436"/>
    </row>
    <row r="876" ht="15.75" customHeight="1">
      <c r="A876" s="437"/>
      <c r="B876" s="438"/>
      <c r="C876" s="437"/>
      <c r="D876" s="437"/>
      <c r="E876" s="436"/>
      <c r="F876" s="436"/>
      <c r="G876" s="436"/>
      <c r="H876" s="436"/>
      <c r="I876" s="436"/>
      <c r="J876" s="436"/>
      <c r="K876" s="436"/>
      <c r="L876" s="436"/>
      <c r="M876" s="436"/>
      <c r="N876" s="436"/>
      <c r="O876" s="436"/>
      <c r="P876" s="436"/>
      <c r="Q876" s="436"/>
      <c r="R876" s="436"/>
      <c r="S876" s="436"/>
      <c r="T876" s="436"/>
      <c r="U876" s="436"/>
      <c r="V876" s="436"/>
      <c r="W876" s="436"/>
      <c r="X876" s="436"/>
      <c r="Y876" s="436"/>
      <c r="Z876" s="436"/>
      <c r="AA876" s="436"/>
      <c r="AB876" s="436"/>
      <c r="AC876" s="436"/>
      <c r="AD876" s="436"/>
      <c r="AE876" s="436"/>
    </row>
    <row r="877" ht="15.75" customHeight="1">
      <c r="A877" s="437"/>
      <c r="B877" s="438"/>
      <c r="C877" s="437"/>
      <c r="D877" s="437"/>
      <c r="E877" s="436"/>
      <c r="F877" s="436"/>
      <c r="G877" s="436"/>
      <c r="H877" s="436"/>
      <c r="I877" s="436"/>
      <c r="J877" s="436"/>
      <c r="K877" s="436"/>
      <c r="L877" s="436"/>
      <c r="M877" s="436"/>
      <c r="N877" s="436"/>
      <c r="O877" s="436"/>
      <c r="P877" s="436"/>
      <c r="Q877" s="436"/>
      <c r="R877" s="436"/>
      <c r="S877" s="436"/>
      <c r="T877" s="436"/>
      <c r="U877" s="436"/>
      <c r="V877" s="436"/>
      <c r="W877" s="436"/>
      <c r="X877" s="436"/>
      <c r="Y877" s="436"/>
      <c r="Z877" s="436"/>
      <c r="AA877" s="436"/>
      <c r="AB877" s="436"/>
      <c r="AC877" s="436"/>
      <c r="AD877" s="436"/>
      <c r="AE877" s="436"/>
    </row>
    <row r="878" ht="15.75" customHeight="1">
      <c r="A878" s="437"/>
      <c r="B878" s="438"/>
      <c r="C878" s="437"/>
      <c r="D878" s="437"/>
      <c r="E878" s="436"/>
      <c r="F878" s="436"/>
      <c r="G878" s="436"/>
      <c r="H878" s="436"/>
      <c r="I878" s="436"/>
      <c r="J878" s="436"/>
      <c r="K878" s="436"/>
      <c r="L878" s="436"/>
      <c r="M878" s="436"/>
      <c r="N878" s="436"/>
      <c r="O878" s="436"/>
      <c r="P878" s="436"/>
      <c r="Q878" s="436"/>
      <c r="R878" s="436"/>
      <c r="S878" s="436"/>
      <c r="T878" s="436"/>
      <c r="U878" s="436"/>
      <c r="V878" s="436"/>
      <c r="W878" s="436"/>
      <c r="X878" s="436"/>
      <c r="Y878" s="436"/>
      <c r="Z878" s="436"/>
      <c r="AA878" s="436"/>
      <c r="AB878" s="436"/>
      <c r="AC878" s="436"/>
      <c r="AD878" s="436"/>
      <c r="AE878" s="436"/>
    </row>
    <row r="879" ht="15.75" customHeight="1">
      <c r="A879" s="437"/>
      <c r="B879" s="438"/>
      <c r="C879" s="437"/>
      <c r="D879" s="437"/>
      <c r="E879" s="436"/>
      <c r="F879" s="436"/>
      <c r="G879" s="436"/>
      <c r="H879" s="436"/>
      <c r="I879" s="436"/>
      <c r="J879" s="436"/>
      <c r="K879" s="436"/>
      <c r="L879" s="436"/>
      <c r="M879" s="436"/>
      <c r="N879" s="436"/>
      <c r="O879" s="436"/>
      <c r="P879" s="436"/>
      <c r="Q879" s="436"/>
      <c r="R879" s="436"/>
      <c r="S879" s="436"/>
      <c r="T879" s="436"/>
      <c r="U879" s="436"/>
      <c r="V879" s="436"/>
      <c r="W879" s="436"/>
      <c r="X879" s="436"/>
      <c r="Y879" s="436"/>
      <c r="Z879" s="436"/>
      <c r="AA879" s="436"/>
      <c r="AB879" s="436"/>
      <c r="AC879" s="436"/>
      <c r="AD879" s="436"/>
      <c r="AE879" s="436"/>
    </row>
    <row r="880" ht="15.75" customHeight="1">
      <c r="A880" s="437"/>
      <c r="B880" s="438"/>
      <c r="C880" s="437"/>
      <c r="D880" s="437"/>
      <c r="E880" s="436"/>
      <c r="F880" s="436"/>
      <c r="G880" s="436"/>
      <c r="H880" s="436"/>
      <c r="I880" s="436"/>
      <c r="J880" s="436"/>
      <c r="K880" s="436"/>
      <c r="L880" s="436"/>
      <c r="M880" s="436"/>
      <c r="N880" s="436"/>
      <c r="O880" s="436"/>
      <c r="P880" s="436"/>
      <c r="Q880" s="436"/>
      <c r="R880" s="436"/>
      <c r="S880" s="436"/>
      <c r="T880" s="436"/>
      <c r="U880" s="436"/>
      <c r="V880" s="436"/>
      <c r="W880" s="436"/>
      <c r="X880" s="436"/>
      <c r="Y880" s="436"/>
      <c r="Z880" s="436"/>
      <c r="AA880" s="436"/>
      <c r="AB880" s="436"/>
      <c r="AC880" s="436"/>
      <c r="AD880" s="436"/>
      <c r="AE880" s="436"/>
    </row>
    <row r="881" ht="15.75" customHeight="1">
      <c r="A881" s="437"/>
      <c r="B881" s="438"/>
      <c r="C881" s="437"/>
      <c r="D881" s="437"/>
      <c r="E881" s="436"/>
      <c r="F881" s="436"/>
      <c r="G881" s="436"/>
      <c r="H881" s="436"/>
      <c r="I881" s="436"/>
      <c r="J881" s="436"/>
      <c r="K881" s="436"/>
      <c r="L881" s="436"/>
      <c r="M881" s="436"/>
      <c r="N881" s="436"/>
      <c r="O881" s="436"/>
      <c r="P881" s="436"/>
      <c r="Q881" s="436"/>
      <c r="R881" s="436"/>
      <c r="S881" s="436"/>
      <c r="T881" s="436"/>
      <c r="U881" s="436"/>
      <c r="V881" s="436"/>
      <c r="W881" s="436"/>
      <c r="X881" s="436"/>
      <c r="Y881" s="436"/>
      <c r="Z881" s="436"/>
      <c r="AA881" s="436"/>
      <c r="AB881" s="436"/>
      <c r="AC881" s="436"/>
      <c r="AD881" s="436"/>
      <c r="AE881" s="436"/>
    </row>
    <row r="882" ht="15.75" customHeight="1">
      <c r="A882" s="437"/>
      <c r="B882" s="438"/>
      <c r="C882" s="437"/>
      <c r="D882" s="437"/>
      <c r="E882" s="436"/>
      <c r="F882" s="436"/>
      <c r="G882" s="436"/>
      <c r="H882" s="436"/>
      <c r="I882" s="436"/>
      <c r="J882" s="436"/>
      <c r="K882" s="436"/>
      <c r="L882" s="436"/>
      <c r="M882" s="436"/>
      <c r="N882" s="436"/>
      <c r="O882" s="436"/>
      <c r="P882" s="436"/>
      <c r="Q882" s="436"/>
      <c r="R882" s="436"/>
      <c r="S882" s="436"/>
      <c r="T882" s="436"/>
      <c r="U882" s="436"/>
      <c r="V882" s="436"/>
      <c r="W882" s="436"/>
      <c r="X882" s="436"/>
      <c r="Y882" s="436"/>
      <c r="Z882" s="436"/>
      <c r="AA882" s="436"/>
      <c r="AB882" s="436"/>
      <c r="AC882" s="436"/>
      <c r="AD882" s="436"/>
      <c r="AE882" s="436"/>
    </row>
    <row r="883" ht="15.75" customHeight="1">
      <c r="A883" s="437"/>
      <c r="B883" s="438"/>
      <c r="C883" s="437"/>
      <c r="D883" s="437"/>
      <c r="E883" s="436"/>
      <c r="F883" s="436"/>
      <c r="G883" s="436"/>
      <c r="H883" s="436"/>
      <c r="I883" s="436"/>
      <c r="J883" s="436"/>
      <c r="K883" s="436"/>
      <c r="L883" s="436"/>
      <c r="M883" s="436"/>
      <c r="N883" s="436"/>
      <c r="O883" s="436"/>
      <c r="P883" s="436"/>
      <c r="Q883" s="436"/>
      <c r="R883" s="436"/>
      <c r="S883" s="436"/>
      <c r="T883" s="436"/>
      <c r="U883" s="436"/>
      <c r="V883" s="436"/>
      <c r="W883" s="436"/>
      <c r="X883" s="436"/>
      <c r="Y883" s="436"/>
      <c r="Z883" s="436"/>
      <c r="AA883" s="436"/>
      <c r="AB883" s="436"/>
      <c r="AC883" s="436"/>
      <c r="AD883" s="436"/>
      <c r="AE883" s="436"/>
    </row>
    <row r="884" ht="15.75" customHeight="1">
      <c r="A884" s="437"/>
      <c r="B884" s="438"/>
      <c r="C884" s="437"/>
      <c r="D884" s="437"/>
      <c r="E884" s="436"/>
      <c r="F884" s="436"/>
      <c r="G884" s="436"/>
      <c r="H884" s="436"/>
      <c r="I884" s="436"/>
      <c r="J884" s="436"/>
      <c r="K884" s="436"/>
      <c r="L884" s="436"/>
      <c r="M884" s="436"/>
      <c r="N884" s="436"/>
      <c r="O884" s="436"/>
      <c r="P884" s="436"/>
      <c r="Q884" s="436"/>
      <c r="R884" s="436"/>
      <c r="S884" s="436"/>
      <c r="T884" s="436"/>
      <c r="U884" s="436"/>
      <c r="V884" s="436"/>
      <c r="W884" s="436"/>
      <c r="X884" s="436"/>
      <c r="Y884" s="436"/>
      <c r="Z884" s="436"/>
      <c r="AA884" s="436"/>
      <c r="AB884" s="436"/>
      <c r="AC884" s="436"/>
      <c r="AD884" s="436"/>
      <c r="AE884" s="436"/>
    </row>
    <row r="885" ht="15.75" customHeight="1">
      <c r="A885" s="437"/>
      <c r="B885" s="438"/>
      <c r="C885" s="437"/>
      <c r="D885" s="437"/>
      <c r="E885" s="436"/>
      <c r="F885" s="436"/>
      <c r="G885" s="436"/>
      <c r="H885" s="436"/>
      <c r="I885" s="436"/>
      <c r="J885" s="436"/>
      <c r="K885" s="436"/>
      <c r="L885" s="436"/>
      <c r="M885" s="436"/>
      <c r="N885" s="436"/>
      <c r="O885" s="436"/>
      <c r="P885" s="436"/>
      <c r="Q885" s="436"/>
      <c r="R885" s="436"/>
      <c r="S885" s="436"/>
      <c r="T885" s="436"/>
      <c r="U885" s="436"/>
      <c r="V885" s="436"/>
      <c r="W885" s="436"/>
      <c r="X885" s="436"/>
      <c r="Y885" s="436"/>
      <c r="Z885" s="436"/>
      <c r="AA885" s="436"/>
      <c r="AB885" s="436"/>
      <c r="AC885" s="436"/>
      <c r="AD885" s="436"/>
      <c r="AE885" s="436"/>
    </row>
    <row r="886" ht="15.75" customHeight="1">
      <c r="A886" s="437"/>
      <c r="B886" s="438"/>
      <c r="C886" s="437"/>
      <c r="D886" s="437"/>
      <c r="E886" s="436"/>
      <c r="F886" s="436"/>
      <c r="G886" s="436"/>
      <c r="H886" s="436"/>
      <c r="I886" s="436"/>
      <c r="J886" s="436"/>
      <c r="K886" s="436"/>
      <c r="L886" s="436"/>
      <c r="M886" s="436"/>
      <c r="N886" s="436"/>
      <c r="O886" s="436"/>
      <c r="P886" s="436"/>
      <c r="Q886" s="436"/>
      <c r="R886" s="436"/>
      <c r="S886" s="436"/>
      <c r="T886" s="436"/>
      <c r="U886" s="436"/>
      <c r="V886" s="436"/>
      <c r="W886" s="436"/>
      <c r="X886" s="436"/>
      <c r="Y886" s="436"/>
      <c r="Z886" s="436"/>
      <c r="AA886" s="436"/>
      <c r="AB886" s="436"/>
      <c r="AC886" s="436"/>
      <c r="AD886" s="436"/>
      <c r="AE886" s="436"/>
    </row>
    <row r="887" ht="15.75" customHeight="1">
      <c r="A887" s="437"/>
      <c r="B887" s="438"/>
      <c r="C887" s="437"/>
      <c r="D887" s="437"/>
      <c r="E887" s="436"/>
      <c r="F887" s="436"/>
      <c r="G887" s="436"/>
      <c r="H887" s="436"/>
      <c r="I887" s="436"/>
      <c r="J887" s="436"/>
      <c r="K887" s="436"/>
      <c r="L887" s="436"/>
      <c r="M887" s="436"/>
      <c r="N887" s="436"/>
      <c r="O887" s="436"/>
      <c r="P887" s="436"/>
      <c r="Q887" s="436"/>
      <c r="R887" s="436"/>
      <c r="S887" s="436"/>
      <c r="T887" s="436"/>
      <c r="U887" s="436"/>
      <c r="V887" s="436"/>
      <c r="W887" s="436"/>
      <c r="X887" s="436"/>
      <c r="Y887" s="436"/>
      <c r="Z887" s="436"/>
      <c r="AA887" s="436"/>
      <c r="AB887" s="436"/>
      <c r="AC887" s="436"/>
      <c r="AD887" s="436"/>
      <c r="AE887" s="436"/>
    </row>
    <row r="888" ht="15.75" customHeight="1">
      <c r="A888" s="437"/>
      <c r="B888" s="438"/>
      <c r="C888" s="437"/>
      <c r="D888" s="437"/>
      <c r="E888" s="436"/>
      <c r="F888" s="436"/>
      <c r="G888" s="436"/>
      <c r="H888" s="436"/>
      <c r="I888" s="436"/>
      <c r="J888" s="436"/>
      <c r="K888" s="436"/>
      <c r="L888" s="436"/>
      <c r="M888" s="436"/>
      <c r="N888" s="436"/>
      <c r="O888" s="436"/>
      <c r="P888" s="436"/>
      <c r="Q888" s="436"/>
      <c r="R888" s="436"/>
      <c r="S888" s="436"/>
      <c r="T888" s="436"/>
      <c r="U888" s="436"/>
      <c r="V888" s="436"/>
      <c r="W888" s="436"/>
      <c r="X888" s="436"/>
      <c r="Y888" s="436"/>
      <c r="Z888" s="436"/>
      <c r="AA888" s="436"/>
      <c r="AB888" s="436"/>
      <c r="AC888" s="436"/>
      <c r="AD888" s="436"/>
      <c r="AE888" s="436"/>
    </row>
    <row r="889" ht="15.75" customHeight="1">
      <c r="A889" s="437"/>
      <c r="B889" s="438"/>
      <c r="C889" s="437"/>
      <c r="D889" s="437"/>
      <c r="E889" s="436"/>
      <c r="F889" s="436"/>
      <c r="G889" s="436"/>
      <c r="H889" s="436"/>
      <c r="I889" s="436"/>
      <c r="J889" s="436"/>
      <c r="K889" s="436"/>
      <c r="L889" s="436"/>
      <c r="M889" s="436"/>
      <c r="N889" s="436"/>
      <c r="O889" s="436"/>
      <c r="P889" s="436"/>
      <c r="Q889" s="436"/>
      <c r="R889" s="436"/>
      <c r="S889" s="436"/>
      <c r="T889" s="436"/>
      <c r="U889" s="436"/>
      <c r="V889" s="436"/>
      <c r="W889" s="436"/>
      <c r="X889" s="436"/>
      <c r="Y889" s="436"/>
      <c r="Z889" s="436"/>
      <c r="AA889" s="436"/>
      <c r="AB889" s="436"/>
      <c r="AC889" s="436"/>
      <c r="AD889" s="436"/>
      <c r="AE889" s="436"/>
    </row>
    <row r="890" ht="15.75" customHeight="1">
      <c r="A890" s="437"/>
      <c r="B890" s="438"/>
      <c r="C890" s="437"/>
      <c r="D890" s="437"/>
      <c r="E890" s="436"/>
      <c r="F890" s="436"/>
      <c r="G890" s="436"/>
      <c r="H890" s="436"/>
      <c r="I890" s="436"/>
      <c r="J890" s="436"/>
      <c r="K890" s="436"/>
      <c r="L890" s="436"/>
      <c r="M890" s="436"/>
      <c r="N890" s="436"/>
      <c r="O890" s="436"/>
      <c r="P890" s="436"/>
      <c r="Q890" s="436"/>
      <c r="R890" s="436"/>
      <c r="S890" s="436"/>
      <c r="T890" s="436"/>
      <c r="U890" s="436"/>
      <c r="V890" s="436"/>
      <c r="W890" s="436"/>
      <c r="X890" s="436"/>
      <c r="Y890" s="436"/>
      <c r="Z890" s="436"/>
      <c r="AA890" s="436"/>
      <c r="AB890" s="436"/>
      <c r="AC890" s="436"/>
      <c r="AD890" s="436"/>
      <c r="AE890" s="436"/>
    </row>
    <row r="891" ht="15.75" customHeight="1">
      <c r="A891" s="437"/>
      <c r="B891" s="438"/>
      <c r="C891" s="437"/>
      <c r="D891" s="437"/>
      <c r="E891" s="436"/>
      <c r="F891" s="436"/>
      <c r="G891" s="436"/>
      <c r="H891" s="436"/>
      <c r="I891" s="436"/>
      <c r="J891" s="436"/>
      <c r="K891" s="436"/>
      <c r="L891" s="436"/>
      <c r="M891" s="436"/>
      <c r="N891" s="436"/>
      <c r="O891" s="436"/>
      <c r="P891" s="436"/>
      <c r="Q891" s="436"/>
      <c r="R891" s="436"/>
      <c r="S891" s="436"/>
      <c r="T891" s="436"/>
      <c r="U891" s="436"/>
      <c r="V891" s="436"/>
      <c r="W891" s="436"/>
      <c r="X891" s="436"/>
      <c r="Y891" s="436"/>
      <c r="Z891" s="436"/>
      <c r="AA891" s="436"/>
      <c r="AB891" s="436"/>
      <c r="AC891" s="436"/>
      <c r="AD891" s="436"/>
      <c r="AE891" s="436"/>
    </row>
    <row r="892" ht="15.75" customHeight="1">
      <c r="A892" s="437"/>
      <c r="B892" s="438"/>
      <c r="C892" s="437"/>
      <c r="D892" s="437"/>
      <c r="E892" s="436"/>
      <c r="F892" s="436"/>
      <c r="G892" s="436"/>
      <c r="H892" s="436"/>
      <c r="I892" s="436"/>
      <c r="J892" s="436"/>
      <c r="K892" s="436"/>
      <c r="L892" s="436"/>
      <c r="M892" s="436"/>
      <c r="N892" s="436"/>
      <c r="O892" s="436"/>
      <c r="P892" s="436"/>
      <c r="Q892" s="436"/>
      <c r="R892" s="436"/>
      <c r="S892" s="436"/>
      <c r="T892" s="436"/>
      <c r="U892" s="436"/>
      <c r="V892" s="436"/>
      <c r="W892" s="436"/>
      <c r="X892" s="436"/>
      <c r="Y892" s="436"/>
      <c r="Z892" s="436"/>
      <c r="AA892" s="436"/>
      <c r="AB892" s="436"/>
      <c r="AC892" s="436"/>
      <c r="AD892" s="436"/>
      <c r="AE892" s="436"/>
    </row>
    <row r="893" ht="15.75" customHeight="1">
      <c r="A893" s="437"/>
      <c r="B893" s="438"/>
      <c r="C893" s="437"/>
      <c r="D893" s="437"/>
      <c r="E893" s="436"/>
      <c r="F893" s="436"/>
      <c r="G893" s="436"/>
      <c r="H893" s="436"/>
      <c r="I893" s="436"/>
      <c r="J893" s="436"/>
      <c r="K893" s="436"/>
      <c r="L893" s="436"/>
      <c r="M893" s="436"/>
      <c r="N893" s="436"/>
      <c r="O893" s="436"/>
      <c r="P893" s="436"/>
      <c r="Q893" s="436"/>
      <c r="R893" s="436"/>
      <c r="S893" s="436"/>
      <c r="T893" s="436"/>
      <c r="U893" s="436"/>
      <c r="V893" s="436"/>
      <c r="W893" s="436"/>
      <c r="X893" s="436"/>
      <c r="Y893" s="436"/>
      <c r="Z893" s="436"/>
      <c r="AA893" s="436"/>
      <c r="AB893" s="436"/>
      <c r="AC893" s="436"/>
      <c r="AD893" s="436"/>
      <c r="AE893" s="436"/>
    </row>
    <row r="894" ht="15.75" customHeight="1">
      <c r="A894" s="437"/>
      <c r="B894" s="438"/>
      <c r="C894" s="437"/>
      <c r="D894" s="437"/>
      <c r="E894" s="436"/>
      <c r="F894" s="436"/>
      <c r="G894" s="436"/>
      <c r="H894" s="436"/>
      <c r="I894" s="436"/>
      <c r="J894" s="436"/>
      <c r="K894" s="436"/>
      <c r="L894" s="436"/>
      <c r="M894" s="436"/>
      <c r="N894" s="436"/>
      <c r="O894" s="436"/>
      <c r="P894" s="436"/>
      <c r="Q894" s="436"/>
      <c r="R894" s="436"/>
      <c r="S894" s="436"/>
      <c r="T894" s="436"/>
      <c r="U894" s="436"/>
      <c r="V894" s="436"/>
      <c r="W894" s="436"/>
      <c r="X894" s="436"/>
      <c r="Y894" s="436"/>
      <c r="Z894" s="436"/>
      <c r="AA894" s="436"/>
      <c r="AB894" s="436"/>
      <c r="AC894" s="436"/>
      <c r="AD894" s="436"/>
      <c r="AE894" s="436"/>
    </row>
    <row r="895" ht="15.75" customHeight="1">
      <c r="A895" s="437"/>
      <c r="B895" s="438"/>
      <c r="C895" s="437"/>
      <c r="D895" s="437"/>
      <c r="E895" s="436"/>
      <c r="F895" s="436"/>
      <c r="G895" s="436"/>
      <c r="H895" s="436"/>
      <c r="I895" s="436"/>
      <c r="J895" s="436"/>
      <c r="K895" s="436"/>
      <c r="L895" s="436"/>
      <c r="M895" s="436"/>
      <c r="N895" s="436"/>
      <c r="O895" s="436"/>
      <c r="P895" s="436"/>
      <c r="Q895" s="436"/>
      <c r="R895" s="436"/>
      <c r="S895" s="436"/>
      <c r="T895" s="436"/>
      <c r="U895" s="436"/>
      <c r="V895" s="436"/>
      <c r="W895" s="436"/>
      <c r="X895" s="436"/>
      <c r="Y895" s="436"/>
      <c r="Z895" s="436"/>
      <c r="AA895" s="436"/>
      <c r="AB895" s="436"/>
      <c r="AC895" s="436"/>
      <c r="AD895" s="436"/>
      <c r="AE895" s="436"/>
    </row>
    <row r="896" ht="15.75" customHeight="1">
      <c r="A896" s="437"/>
      <c r="B896" s="438"/>
      <c r="C896" s="437"/>
      <c r="D896" s="437"/>
      <c r="E896" s="436"/>
      <c r="F896" s="436"/>
      <c r="G896" s="436"/>
      <c r="H896" s="436"/>
      <c r="I896" s="436"/>
      <c r="J896" s="436"/>
      <c r="K896" s="436"/>
      <c r="L896" s="436"/>
      <c r="M896" s="436"/>
      <c r="N896" s="436"/>
      <c r="O896" s="436"/>
      <c r="P896" s="436"/>
      <c r="Q896" s="436"/>
      <c r="R896" s="436"/>
      <c r="S896" s="436"/>
      <c r="T896" s="436"/>
      <c r="U896" s="436"/>
      <c r="V896" s="436"/>
      <c r="W896" s="436"/>
      <c r="X896" s="436"/>
      <c r="Y896" s="436"/>
      <c r="Z896" s="436"/>
      <c r="AA896" s="436"/>
      <c r="AB896" s="436"/>
      <c r="AC896" s="436"/>
      <c r="AD896" s="436"/>
      <c r="AE896" s="436"/>
    </row>
    <row r="897" ht="15.75" customHeight="1">
      <c r="A897" s="437"/>
      <c r="B897" s="438"/>
      <c r="C897" s="437"/>
      <c r="D897" s="437"/>
      <c r="E897" s="436"/>
      <c r="F897" s="436"/>
      <c r="G897" s="436"/>
      <c r="H897" s="436"/>
      <c r="I897" s="436"/>
      <c r="J897" s="436"/>
      <c r="K897" s="436"/>
      <c r="L897" s="436"/>
      <c r="M897" s="436"/>
      <c r="N897" s="436"/>
      <c r="O897" s="436"/>
      <c r="P897" s="436"/>
      <c r="Q897" s="436"/>
      <c r="R897" s="436"/>
      <c r="S897" s="436"/>
      <c r="T897" s="436"/>
      <c r="U897" s="436"/>
      <c r="V897" s="436"/>
      <c r="W897" s="436"/>
      <c r="X897" s="436"/>
      <c r="Y897" s="436"/>
      <c r="Z897" s="436"/>
      <c r="AA897" s="436"/>
      <c r="AB897" s="436"/>
      <c r="AC897" s="436"/>
      <c r="AD897" s="436"/>
      <c r="AE897" s="436"/>
    </row>
    <row r="898" ht="15.75" customHeight="1">
      <c r="A898" s="437"/>
      <c r="B898" s="438"/>
      <c r="C898" s="437"/>
      <c r="D898" s="437"/>
      <c r="E898" s="436"/>
      <c r="F898" s="436"/>
      <c r="G898" s="436"/>
      <c r="H898" s="436"/>
      <c r="I898" s="436"/>
      <c r="J898" s="436"/>
      <c r="K898" s="436"/>
      <c r="L898" s="436"/>
      <c r="M898" s="436"/>
      <c r="N898" s="436"/>
      <c r="O898" s="436"/>
      <c r="P898" s="436"/>
      <c r="Q898" s="436"/>
      <c r="R898" s="436"/>
      <c r="S898" s="436"/>
      <c r="T898" s="436"/>
      <c r="U898" s="436"/>
      <c r="V898" s="436"/>
      <c r="W898" s="436"/>
      <c r="X898" s="436"/>
      <c r="Y898" s="436"/>
      <c r="Z898" s="436"/>
      <c r="AA898" s="436"/>
      <c r="AB898" s="436"/>
      <c r="AC898" s="436"/>
      <c r="AD898" s="436"/>
      <c r="AE898" s="436"/>
    </row>
    <row r="899" ht="15.75" customHeight="1">
      <c r="A899" s="437"/>
      <c r="B899" s="438"/>
      <c r="C899" s="437"/>
      <c r="D899" s="437"/>
      <c r="E899" s="436"/>
      <c r="F899" s="436"/>
      <c r="G899" s="436"/>
      <c r="H899" s="436"/>
      <c r="I899" s="436"/>
      <c r="J899" s="436"/>
      <c r="K899" s="436"/>
      <c r="L899" s="436"/>
      <c r="M899" s="436"/>
      <c r="N899" s="436"/>
      <c r="O899" s="436"/>
      <c r="P899" s="436"/>
      <c r="Q899" s="436"/>
      <c r="R899" s="436"/>
      <c r="S899" s="436"/>
      <c r="T899" s="436"/>
      <c r="U899" s="436"/>
      <c r="V899" s="436"/>
      <c r="W899" s="436"/>
      <c r="X899" s="436"/>
      <c r="Y899" s="436"/>
      <c r="Z899" s="436"/>
      <c r="AA899" s="436"/>
      <c r="AB899" s="436"/>
      <c r="AC899" s="436"/>
      <c r="AD899" s="436"/>
      <c r="AE899" s="436"/>
    </row>
    <row r="900" ht="15.75" customHeight="1">
      <c r="A900" s="437"/>
      <c r="B900" s="438"/>
      <c r="C900" s="437"/>
      <c r="D900" s="437"/>
      <c r="E900" s="436"/>
      <c r="F900" s="436"/>
      <c r="G900" s="436"/>
      <c r="H900" s="436"/>
      <c r="I900" s="436"/>
      <c r="J900" s="436"/>
      <c r="K900" s="436"/>
      <c r="L900" s="436"/>
      <c r="M900" s="436"/>
      <c r="N900" s="436"/>
      <c r="O900" s="436"/>
      <c r="P900" s="436"/>
      <c r="Q900" s="436"/>
      <c r="R900" s="436"/>
      <c r="S900" s="436"/>
      <c r="T900" s="436"/>
      <c r="U900" s="436"/>
      <c r="V900" s="436"/>
      <c r="W900" s="436"/>
      <c r="X900" s="436"/>
      <c r="Y900" s="436"/>
      <c r="Z900" s="436"/>
      <c r="AA900" s="436"/>
      <c r="AB900" s="436"/>
      <c r="AC900" s="436"/>
      <c r="AD900" s="436"/>
      <c r="AE900" s="436"/>
    </row>
    <row r="901" ht="15.75" customHeight="1">
      <c r="A901" s="437"/>
      <c r="B901" s="438"/>
      <c r="C901" s="437"/>
      <c r="D901" s="437"/>
      <c r="E901" s="436"/>
      <c r="F901" s="436"/>
      <c r="G901" s="436"/>
      <c r="H901" s="436"/>
      <c r="I901" s="436"/>
      <c r="J901" s="436"/>
      <c r="K901" s="436"/>
      <c r="L901" s="436"/>
      <c r="M901" s="436"/>
      <c r="N901" s="436"/>
      <c r="O901" s="436"/>
      <c r="P901" s="436"/>
      <c r="Q901" s="436"/>
      <c r="R901" s="436"/>
      <c r="S901" s="436"/>
      <c r="T901" s="436"/>
      <c r="U901" s="436"/>
      <c r="V901" s="436"/>
      <c r="W901" s="436"/>
      <c r="X901" s="436"/>
      <c r="Y901" s="436"/>
      <c r="Z901" s="436"/>
      <c r="AA901" s="436"/>
      <c r="AB901" s="436"/>
      <c r="AC901" s="436"/>
      <c r="AD901" s="436"/>
      <c r="AE901" s="436"/>
    </row>
    <row r="902" ht="15.75" customHeight="1">
      <c r="A902" s="437"/>
      <c r="B902" s="438"/>
      <c r="C902" s="437"/>
      <c r="D902" s="437"/>
      <c r="E902" s="436"/>
      <c r="F902" s="436"/>
      <c r="G902" s="436"/>
      <c r="H902" s="436"/>
      <c r="I902" s="436"/>
      <c r="J902" s="436"/>
      <c r="K902" s="436"/>
      <c r="L902" s="436"/>
      <c r="M902" s="436"/>
      <c r="N902" s="436"/>
      <c r="O902" s="436"/>
      <c r="P902" s="436"/>
      <c r="Q902" s="436"/>
      <c r="R902" s="436"/>
      <c r="S902" s="436"/>
      <c r="T902" s="436"/>
      <c r="U902" s="436"/>
      <c r="V902" s="436"/>
      <c r="W902" s="436"/>
      <c r="X902" s="436"/>
      <c r="Y902" s="436"/>
      <c r="Z902" s="436"/>
      <c r="AA902" s="436"/>
      <c r="AB902" s="436"/>
      <c r="AC902" s="436"/>
      <c r="AD902" s="436"/>
      <c r="AE902" s="436"/>
    </row>
    <row r="903" ht="15.75" customHeight="1">
      <c r="A903" s="437"/>
      <c r="B903" s="438"/>
      <c r="C903" s="437"/>
      <c r="D903" s="437"/>
      <c r="E903" s="436"/>
      <c r="F903" s="436"/>
      <c r="G903" s="436"/>
      <c r="H903" s="436"/>
      <c r="I903" s="436"/>
      <c r="J903" s="436"/>
      <c r="K903" s="436"/>
      <c r="L903" s="436"/>
      <c r="M903" s="436"/>
      <c r="N903" s="436"/>
      <c r="O903" s="436"/>
      <c r="P903" s="436"/>
      <c r="Q903" s="436"/>
      <c r="R903" s="436"/>
      <c r="S903" s="436"/>
      <c r="T903" s="436"/>
      <c r="U903" s="436"/>
      <c r="V903" s="436"/>
      <c r="W903" s="436"/>
      <c r="X903" s="436"/>
      <c r="Y903" s="436"/>
      <c r="Z903" s="436"/>
      <c r="AA903" s="436"/>
      <c r="AB903" s="436"/>
      <c r="AC903" s="436"/>
      <c r="AD903" s="436"/>
      <c r="AE903" s="436"/>
    </row>
    <row r="904" ht="15.75" customHeight="1">
      <c r="A904" s="437"/>
      <c r="B904" s="438"/>
      <c r="C904" s="437"/>
      <c r="D904" s="437"/>
      <c r="E904" s="436"/>
      <c r="F904" s="436"/>
      <c r="G904" s="436"/>
      <c r="H904" s="436"/>
      <c r="I904" s="436"/>
      <c r="J904" s="436"/>
      <c r="K904" s="436"/>
      <c r="L904" s="436"/>
      <c r="M904" s="436"/>
      <c r="N904" s="436"/>
      <c r="O904" s="436"/>
      <c r="P904" s="436"/>
      <c r="Q904" s="436"/>
      <c r="R904" s="436"/>
      <c r="S904" s="436"/>
      <c r="T904" s="436"/>
      <c r="U904" s="436"/>
      <c r="V904" s="436"/>
      <c r="W904" s="436"/>
      <c r="X904" s="436"/>
      <c r="Y904" s="436"/>
      <c r="Z904" s="436"/>
      <c r="AA904" s="436"/>
      <c r="AB904" s="436"/>
      <c r="AC904" s="436"/>
      <c r="AD904" s="436"/>
      <c r="AE904" s="436"/>
    </row>
    <row r="905" ht="15.75" customHeight="1">
      <c r="A905" s="437"/>
      <c r="B905" s="438"/>
      <c r="C905" s="437"/>
      <c r="D905" s="437"/>
      <c r="E905" s="436"/>
      <c r="F905" s="436"/>
      <c r="G905" s="436"/>
      <c r="H905" s="436"/>
      <c r="I905" s="436"/>
      <c r="J905" s="436"/>
      <c r="K905" s="436"/>
      <c r="L905" s="436"/>
      <c r="M905" s="436"/>
      <c r="N905" s="436"/>
      <c r="O905" s="436"/>
      <c r="P905" s="436"/>
      <c r="Q905" s="436"/>
      <c r="R905" s="436"/>
      <c r="S905" s="436"/>
      <c r="T905" s="436"/>
      <c r="U905" s="436"/>
      <c r="V905" s="436"/>
      <c r="W905" s="436"/>
      <c r="X905" s="436"/>
      <c r="Y905" s="436"/>
      <c r="Z905" s="436"/>
      <c r="AA905" s="436"/>
      <c r="AB905" s="436"/>
      <c r="AC905" s="436"/>
      <c r="AD905" s="436"/>
      <c r="AE905" s="436"/>
    </row>
    <row r="906" ht="15.75" customHeight="1">
      <c r="A906" s="437"/>
      <c r="B906" s="438"/>
      <c r="C906" s="437"/>
      <c r="D906" s="437"/>
      <c r="E906" s="436"/>
      <c r="F906" s="436"/>
      <c r="G906" s="436"/>
      <c r="H906" s="436"/>
      <c r="I906" s="436"/>
      <c r="J906" s="436"/>
      <c r="K906" s="436"/>
      <c r="L906" s="436"/>
      <c r="M906" s="436"/>
      <c r="N906" s="436"/>
      <c r="O906" s="436"/>
      <c r="P906" s="436"/>
      <c r="Q906" s="436"/>
      <c r="R906" s="436"/>
      <c r="S906" s="436"/>
      <c r="T906" s="436"/>
      <c r="U906" s="436"/>
      <c r="V906" s="436"/>
      <c r="W906" s="436"/>
      <c r="X906" s="436"/>
      <c r="Y906" s="436"/>
      <c r="Z906" s="436"/>
      <c r="AA906" s="436"/>
      <c r="AB906" s="436"/>
      <c r="AC906" s="436"/>
      <c r="AD906" s="436"/>
      <c r="AE906" s="436"/>
    </row>
    <row r="907" ht="15.75" customHeight="1">
      <c r="A907" s="437"/>
      <c r="B907" s="438"/>
      <c r="C907" s="437"/>
      <c r="D907" s="437"/>
      <c r="E907" s="436"/>
      <c r="F907" s="436"/>
      <c r="G907" s="436"/>
      <c r="H907" s="436"/>
      <c r="I907" s="436"/>
      <c r="J907" s="436"/>
      <c r="K907" s="436"/>
      <c r="L907" s="436"/>
      <c r="M907" s="436"/>
      <c r="N907" s="436"/>
      <c r="O907" s="436"/>
      <c r="P907" s="436"/>
      <c r="Q907" s="436"/>
      <c r="R907" s="436"/>
      <c r="S907" s="436"/>
      <c r="T907" s="436"/>
      <c r="U907" s="436"/>
      <c r="V907" s="436"/>
      <c r="W907" s="436"/>
      <c r="X907" s="436"/>
      <c r="Y907" s="436"/>
      <c r="Z907" s="436"/>
      <c r="AA907" s="436"/>
      <c r="AB907" s="436"/>
      <c r="AC907" s="436"/>
      <c r="AD907" s="436"/>
      <c r="AE907" s="436"/>
    </row>
    <row r="908" ht="15.75" customHeight="1">
      <c r="A908" s="437"/>
      <c r="B908" s="438"/>
      <c r="C908" s="437"/>
      <c r="D908" s="437"/>
      <c r="E908" s="436"/>
      <c r="F908" s="436"/>
      <c r="G908" s="436"/>
      <c r="H908" s="436"/>
      <c r="I908" s="436"/>
      <c r="J908" s="436"/>
      <c r="K908" s="436"/>
      <c r="L908" s="436"/>
      <c r="M908" s="436"/>
      <c r="N908" s="436"/>
      <c r="O908" s="436"/>
      <c r="P908" s="436"/>
      <c r="Q908" s="436"/>
      <c r="R908" s="436"/>
      <c r="S908" s="436"/>
      <c r="T908" s="436"/>
      <c r="U908" s="436"/>
      <c r="V908" s="436"/>
      <c r="W908" s="436"/>
      <c r="X908" s="436"/>
      <c r="Y908" s="436"/>
      <c r="Z908" s="436"/>
      <c r="AA908" s="436"/>
      <c r="AB908" s="436"/>
      <c r="AC908" s="436"/>
      <c r="AD908" s="436"/>
      <c r="AE908" s="436"/>
    </row>
    <row r="909" ht="15.75" customHeight="1">
      <c r="A909" s="437"/>
      <c r="B909" s="438"/>
      <c r="C909" s="437"/>
      <c r="D909" s="437"/>
      <c r="E909" s="436"/>
      <c r="F909" s="436"/>
      <c r="G909" s="436"/>
      <c r="H909" s="436"/>
      <c r="I909" s="436"/>
      <c r="J909" s="436"/>
      <c r="K909" s="436"/>
      <c r="L909" s="436"/>
      <c r="M909" s="436"/>
      <c r="N909" s="436"/>
      <c r="O909" s="436"/>
      <c r="P909" s="436"/>
      <c r="Q909" s="436"/>
      <c r="R909" s="436"/>
      <c r="S909" s="436"/>
      <c r="T909" s="436"/>
      <c r="U909" s="436"/>
      <c r="V909" s="436"/>
      <c r="W909" s="436"/>
      <c r="X909" s="436"/>
      <c r="Y909" s="436"/>
      <c r="Z909" s="436"/>
      <c r="AA909" s="436"/>
      <c r="AB909" s="436"/>
      <c r="AC909" s="436"/>
      <c r="AD909" s="436"/>
      <c r="AE909" s="436"/>
    </row>
    <row r="910" ht="15.75" customHeight="1">
      <c r="A910" s="437"/>
      <c r="B910" s="438"/>
      <c r="C910" s="437"/>
      <c r="D910" s="437"/>
      <c r="E910" s="436"/>
      <c r="F910" s="436"/>
      <c r="G910" s="436"/>
      <c r="H910" s="436"/>
      <c r="I910" s="436"/>
      <c r="J910" s="436"/>
      <c r="K910" s="436"/>
      <c r="L910" s="436"/>
      <c r="M910" s="436"/>
      <c r="N910" s="436"/>
      <c r="O910" s="436"/>
      <c r="P910" s="436"/>
      <c r="Q910" s="436"/>
      <c r="R910" s="436"/>
      <c r="S910" s="436"/>
      <c r="T910" s="436"/>
      <c r="U910" s="436"/>
      <c r="V910" s="436"/>
      <c r="W910" s="436"/>
      <c r="X910" s="436"/>
      <c r="Y910" s="436"/>
      <c r="Z910" s="436"/>
      <c r="AA910" s="436"/>
      <c r="AB910" s="436"/>
      <c r="AC910" s="436"/>
      <c r="AD910" s="436"/>
      <c r="AE910" s="436"/>
    </row>
    <row r="911" ht="15.75" customHeight="1">
      <c r="A911" s="437"/>
      <c r="B911" s="438"/>
      <c r="C911" s="437"/>
      <c r="D911" s="437"/>
      <c r="E911" s="436"/>
      <c r="F911" s="436"/>
      <c r="G911" s="436"/>
      <c r="H911" s="436"/>
      <c r="I911" s="436"/>
      <c r="J911" s="436"/>
      <c r="K911" s="436"/>
      <c r="L911" s="436"/>
      <c r="M911" s="436"/>
      <c r="N911" s="436"/>
      <c r="O911" s="436"/>
      <c r="P911" s="436"/>
      <c r="Q911" s="436"/>
      <c r="R911" s="436"/>
      <c r="S911" s="436"/>
      <c r="T911" s="436"/>
      <c r="U911" s="436"/>
      <c r="V911" s="436"/>
      <c r="W911" s="436"/>
      <c r="X911" s="436"/>
      <c r="Y911" s="436"/>
      <c r="Z911" s="436"/>
      <c r="AA911" s="436"/>
      <c r="AB911" s="436"/>
      <c r="AC911" s="436"/>
      <c r="AD911" s="436"/>
      <c r="AE911" s="436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67.71"/>
    <col customWidth="1" min="3" max="3" width="15.86"/>
    <col customWidth="1" min="4" max="4" width="19.29"/>
    <col customWidth="1" min="5" max="31" width="11.29"/>
  </cols>
  <sheetData>
    <row r="1" ht="34.5" customHeight="1">
      <c r="A1" s="429" t="s">
        <v>99</v>
      </c>
      <c r="B1" s="429" t="s">
        <v>299</v>
      </c>
      <c r="C1" s="429" t="s">
        <v>384</v>
      </c>
      <c r="D1" s="429" t="s">
        <v>385</v>
      </c>
      <c r="E1" s="431"/>
      <c r="F1" s="431"/>
      <c r="G1" s="431"/>
      <c r="H1" s="431"/>
      <c r="I1" s="431"/>
      <c r="J1" s="431"/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  <c r="AA1" s="431"/>
      <c r="AB1" s="431"/>
      <c r="AC1" s="431"/>
      <c r="AD1" s="431"/>
      <c r="AE1" s="431"/>
    </row>
    <row r="2" ht="17.25" customHeight="1">
      <c r="A2" s="432">
        <v>1.0</v>
      </c>
      <c r="B2" s="529" t="s">
        <v>392</v>
      </c>
      <c r="C2" s="535">
        <v>6000.0</v>
      </c>
      <c r="D2" s="432" t="s">
        <v>393</v>
      </c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6"/>
      <c r="AD2" s="436"/>
      <c r="AE2" s="436"/>
    </row>
    <row r="3">
      <c r="A3" s="432">
        <v>2.0</v>
      </c>
      <c r="B3" s="532" t="s">
        <v>394</v>
      </c>
      <c r="C3" s="536">
        <v>6000.0</v>
      </c>
      <c r="D3" s="432" t="s">
        <v>395</v>
      </c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  <c r="P3" s="480"/>
      <c r="Q3" s="480"/>
      <c r="R3" s="480"/>
      <c r="S3" s="480"/>
      <c r="T3" s="480"/>
      <c r="U3" s="480"/>
      <c r="V3" s="480"/>
      <c r="W3" s="480"/>
      <c r="X3" s="480"/>
      <c r="Y3" s="480"/>
      <c r="Z3" s="480"/>
      <c r="AA3" s="480"/>
      <c r="AB3" s="480"/>
      <c r="AC3" s="480"/>
      <c r="AD3" s="480"/>
      <c r="AE3" s="480"/>
    </row>
    <row r="4" ht="15.75" customHeight="1">
      <c r="A4" s="432">
        <v>3.0</v>
      </c>
      <c r="B4" s="532" t="s">
        <v>396</v>
      </c>
      <c r="C4" s="536">
        <v>6000.0</v>
      </c>
      <c r="D4" s="432" t="s">
        <v>397</v>
      </c>
      <c r="E4" s="482"/>
      <c r="F4" s="482"/>
      <c r="G4" s="482"/>
      <c r="H4" s="482"/>
      <c r="I4" s="482"/>
      <c r="J4" s="482"/>
      <c r="K4" s="482"/>
      <c r="L4" s="482"/>
      <c r="M4" s="482"/>
      <c r="N4" s="482"/>
      <c r="O4" s="482"/>
      <c r="P4" s="482"/>
      <c r="Q4" s="482"/>
      <c r="R4" s="482"/>
      <c r="S4" s="482"/>
      <c r="T4" s="482"/>
      <c r="U4" s="482"/>
      <c r="V4" s="482"/>
      <c r="W4" s="482"/>
      <c r="X4" s="482"/>
      <c r="Y4" s="482"/>
      <c r="Z4" s="482"/>
      <c r="AA4" s="482"/>
      <c r="AB4" s="483"/>
      <c r="AC4" s="483"/>
      <c r="AD4" s="483"/>
      <c r="AE4" s="482"/>
    </row>
    <row r="5" ht="15.75" customHeight="1">
      <c r="A5" s="432">
        <v>4.0</v>
      </c>
      <c r="B5" s="532" t="s">
        <v>398</v>
      </c>
      <c r="C5" s="536">
        <v>6000.0</v>
      </c>
      <c r="D5" s="432" t="s">
        <v>399</v>
      </c>
      <c r="E5" s="483"/>
      <c r="F5" s="483"/>
      <c r="G5" s="483"/>
      <c r="H5" s="483"/>
      <c r="I5" s="483"/>
      <c r="J5" s="483"/>
      <c r="K5" s="483"/>
      <c r="L5" s="483"/>
      <c r="M5" s="483"/>
      <c r="N5" s="483"/>
      <c r="O5" s="483"/>
      <c r="P5" s="483"/>
      <c r="Q5" s="483"/>
      <c r="R5" s="483"/>
      <c r="S5" s="483"/>
      <c r="T5" s="483"/>
      <c r="U5" s="483"/>
      <c r="V5" s="483"/>
      <c r="W5" s="483"/>
      <c r="X5" s="483"/>
      <c r="Y5" s="483"/>
      <c r="Z5" s="483"/>
      <c r="AA5" s="483"/>
      <c r="AB5" s="483"/>
      <c r="AC5" s="483"/>
      <c r="AD5" s="483"/>
      <c r="AE5" s="483"/>
    </row>
    <row r="6" ht="15.75" customHeight="1">
      <c r="A6" s="432">
        <v>5.0</v>
      </c>
      <c r="B6" s="532" t="s">
        <v>400</v>
      </c>
      <c r="C6" s="536">
        <v>6000.0</v>
      </c>
      <c r="D6" s="432" t="s">
        <v>401</v>
      </c>
      <c r="E6" s="483"/>
      <c r="F6" s="483"/>
      <c r="G6" s="483"/>
      <c r="H6" s="483"/>
      <c r="I6" s="483"/>
      <c r="J6" s="483"/>
      <c r="K6" s="483"/>
      <c r="L6" s="483"/>
      <c r="M6" s="483"/>
      <c r="N6" s="483"/>
      <c r="O6" s="483"/>
      <c r="P6" s="483"/>
      <c r="Q6" s="483"/>
      <c r="R6" s="483"/>
      <c r="S6" s="483"/>
      <c r="T6" s="483"/>
      <c r="U6" s="483"/>
      <c r="V6" s="483"/>
      <c r="W6" s="483"/>
      <c r="X6" s="483"/>
      <c r="Y6" s="483"/>
      <c r="Z6" s="483"/>
      <c r="AA6" s="483"/>
      <c r="AB6" s="483"/>
      <c r="AC6" s="483"/>
      <c r="AD6" s="483"/>
      <c r="AE6" s="483"/>
    </row>
    <row r="7" ht="15.75" customHeight="1">
      <c r="A7" s="432">
        <v>6.0</v>
      </c>
      <c r="B7" s="532" t="s">
        <v>402</v>
      </c>
      <c r="C7" s="536">
        <v>6000.0</v>
      </c>
      <c r="D7" s="432" t="s">
        <v>403</v>
      </c>
      <c r="E7" s="483"/>
      <c r="F7" s="483"/>
      <c r="G7" s="483"/>
      <c r="H7" s="483"/>
      <c r="I7" s="483"/>
      <c r="J7" s="483"/>
      <c r="K7" s="483"/>
      <c r="L7" s="483"/>
      <c r="M7" s="483"/>
      <c r="N7" s="483"/>
      <c r="O7" s="483"/>
      <c r="P7" s="483"/>
      <c r="Q7" s="483"/>
      <c r="R7" s="483"/>
      <c r="S7" s="483"/>
      <c r="T7" s="483"/>
      <c r="U7" s="483"/>
      <c r="V7" s="483"/>
      <c r="W7" s="483"/>
      <c r="X7" s="483"/>
      <c r="Y7" s="483"/>
      <c r="Z7" s="483"/>
      <c r="AA7" s="483"/>
      <c r="AB7" s="483"/>
      <c r="AC7" s="483"/>
      <c r="AD7" s="483"/>
      <c r="AE7" s="483"/>
    </row>
    <row r="8" ht="15.75" customHeight="1">
      <c r="A8" s="432">
        <v>7.0</v>
      </c>
      <c r="B8" s="532" t="s">
        <v>404</v>
      </c>
      <c r="C8" s="536">
        <v>6000.0</v>
      </c>
      <c r="D8" s="432" t="s">
        <v>405</v>
      </c>
      <c r="E8" s="483"/>
      <c r="F8" s="483"/>
      <c r="G8" s="483"/>
      <c r="H8" s="483"/>
      <c r="I8" s="483"/>
      <c r="J8" s="483"/>
      <c r="K8" s="483"/>
      <c r="L8" s="483"/>
      <c r="M8" s="483"/>
      <c r="N8" s="483"/>
      <c r="O8" s="483"/>
      <c r="P8" s="483"/>
      <c r="Q8" s="483"/>
      <c r="R8" s="483"/>
      <c r="S8" s="483"/>
      <c r="T8" s="483"/>
      <c r="U8" s="483"/>
      <c r="V8" s="483"/>
      <c r="W8" s="483"/>
      <c r="X8" s="483"/>
      <c r="Y8" s="483"/>
      <c r="Z8" s="483"/>
      <c r="AA8" s="483"/>
      <c r="AB8" s="483"/>
      <c r="AC8" s="483"/>
      <c r="AD8" s="483"/>
      <c r="AE8" s="483"/>
    </row>
    <row r="9" ht="15.75" customHeight="1">
      <c r="A9" s="432">
        <v>8.0</v>
      </c>
      <c r="B9" s="532" t="s">
        <v>406</v>
      </c>
      <c r="C9" s="536">
        <v>8000.0</v>
      </c>
      <c r="D9" s="432" t="s">
        <v>407</v>
      </c>
      <c r="E9" s="483"/>
      <c r="F9" s="483"/>
      <c r="G9" s="483"/>
      <c r="H9" s="483"/>
      <c r="I9" s="483"/>
      <c r="J9" s="483"/>
      <c r="K9" s="483"/>
      <c r="L9" s="483"/>
      <c r="M9" s="483"/>
      <c r="N9" s="483"/>
      <c r="O9" s="483"/>
      <c r="P9" s="483"/>
      <c r="Q9" s="483"/>
      <c r="R9" s="483"/>
      <c r="S9" s="483"/>
      <c r="T9" s="483"/>
      <c r="U9" s="483"/>
      <c r="V9" s="483"/>
      <c r="W9" s="483"/>
      <c r="X9" s="483"/>
      <c r="Y9" s="483"/>
      <c r="Z9" s="483"/>
      <c r="AA9" s="483"/>
      <c r="AB9" s="483"/>
      <c r="AC9" s="483"/>
      <c r="AD9" s="483"/>
      <c r="AE9" s="483"/>
    </row>
    <row r="10" ht="15.75" customHeight="1">
      <c r="A10" s="432">
        <v>9.0</v>
      </c>
      <c r="B10" s="532" t="s">
        <v>408</v>
      </c>
      <c r="C10" s="536">
        <v>8000.0</v>
      </c>
      <c r="D10" s="432" t="s">
        <v>409</v>
      </c>
      <c r="E10" s="483"/>
      <c r="F10" s="483"/>
      <c r="G10" s="483"/>
      <c r="H10" s="483"/>
      <c r="I10" s="483"/>
      <c r="J10" s="483"/>
      <c r="K10" s="483"/>
      <c r="L10" s="483"/>
      <c r="M10" s="483"/>
      <c r="N10" s="483"/>
      <c r="O10" s="483"/>
      <c r="P10" s="483"/>
      <c r="Q10" s="483"/>
      <c r="R10" s="483"/>
      <c r="S10" s="483"/>
      <c r="T10" s="483"/>
      <c r="U10" s="483"/>
      <c r="V10" s="483"/>
      <c r="W10" s="483"/>
      <c r="X10" s="483"/>
      <c r="Y10" s="483"/>
      <c r="Z10" s="483"/>
      <c r="AA10" s="483"/>
      <c r="AB10" s="483"/>
      <c r="AC10" s="483"/>
      <c r="AD10" s="483"/>
      <c r="AE10" s="483"/>
    </row>
    <row r="11" ht="15.75" customHeight="1">
      <c r="A11" s="432">
        <v>10.0</v>
      </c>
      <c r="B11" s="532" t="s">
        <v>410</v>
      </c>
      <c r="C11" s="536">
        <v>3500.0</v>
      </c>
      <c r="D11" s="432" t="s">
        <v>411</v>
      </c>
      <c r="E11" s="483"/>
      <c r="F11" s="483"/>
      <c r="G11" s="483"/>
      <c r="H11" s="483"/>
      <c r="I11" s="483"/>
      <c r="J11" s="483"/>
      <c r="K11" s="483"/>
      <c r="L11" s="483"/>
      <c r="M11" s="483"/>
      <c r="N11" s="483"/>
      <c r="O11" s="483"/>
      <c r="P11" s="483"/>
      <c r="Q11" s="483"/>
      <c r="R11" s="483"/>
      <c r="S11" s="483"/>
      <c r="T11" s="483"/>
      <c r="U11" s="483"/>
      <c r="V11" s="483"/>
      <c r="W11" s="483"/>
      <c r="X11" s="483"/>
      <c r="Y11" s="483"/>
      <c r="Z11" s="483"/>
      <c r="AA11" s="483"/>
      <c r="AB11" s="483"/>
      <c r="AC11" s="483"/>
      <c r="AD11" s="483"/>
      <c r="AE11" s="483"/>
    </row>
    <row r="12">
      <c r="A12" s="432">
        <v>11.0</v>
      </c>
      <c r="B12" s="532" t="s">
        <v>412</v>
      </c>
      <c r="C12" s="536">
        <v>2500.0</v>
      </c>
      <c r="D12" s="432" t="s">
        <v>413</v>
      </c>
      <c r="E12" s="480"/>
      <c r="F12" s="480"/>
      <c r="G12" s="480"/>
      <c r="H12" s="480"/>
      <c r="I12" s="480"/>
      <c r="J12" s="480"/>
      <c r="K12" s="480"/>
      <c r="L12" s="480"/>
      <c r="M12" s="480"/>
      <c r="N12" s="480"/>
      <c r="O12" s="480"/>
      <c r="P12" s="480"/>
      <c r="Q12" s="480"/>
      <c r="R12" s="480"/>
      <c r="S12" s="480"/>
      <c r="T12" s="480"/>
      <c r="U12" s="480"/>
      <c r="V12" s="480"/>
      <c r="W12" s="480"/>
      <c r="X12" s="480"/>
      <c r="Y12" s="480"/>
      <c r="Z12" s="480"/>
      <c r="AA12" s="480"/>
      <c r="AB12" s="480"/>
      <c r="AC12" s="480"/>
      <c r="AD12" s="480"/>
      <c r="AE12" s="480"/>
    </row>
    <row r="13">
      <c r="A13" s="432">
        <v>12.0</v>
      </c>
      <c r="B13" s="532" t="s">
        <v>414</v>
      </c>
      <c r="C13" s="536">
        <v>3000.0</v>
      </c>
      <c r="D13" s="432" t="s">
        <v>415</v>
      </c>
      <c r="E13" s="537"/>
      <c r="F13" s="537"/>
      <c r="G13" s="537"/>
      <c r="H13" s="537"/>
      <c r="I13" s="537"/>
      <c r="J13" s="537"/>
      <c r="K13" s="537"/>
      <c r="L13" s="537"/>
      <c r="M13" s="537"/>
      <c r="N13" s="537"/>
      <c r="O13" s="537"/>
      <c r="P13" s="537"/>
      <c r="Q13" s="537"/>
      <c r="R13" s="537"/>
      <c r="S13" s="537"/>
      <c r="T13" s="537"/>
      <c r="U13" s="537"/>
      <c r="V13" s="537"/>
      <c r="W13" s="537"/>
      <c r="X13" s="537"/>
      <c r="Y13" s="537"/>
      <c r="Z13" s="537"/>
      <c r="AA13" s="537"/>
      <c r="AB13" s="537"/>
      <c r="AC13" s="537"/>
      <c r="AD13" s="537"/>
      <c r="AE13" s="537"/>
    </row>
    <row r="14" ht="15.75" customHeight="1">
      <c r="A14" s="432">
        <v>13.0</v>
      </c>
      <c r="B14" s="532" t="s">
        <v>416</v>
      </c>
      <c r="C14" s="536">
        <v>1300.0</v>
      </c>
      <c r="D14" s="432" t="s">
        <v>417</v>
      </c>
      <c r="E14" s="483"/>
      <c r="F14" s="483"/>
      <c r="G14" s="483"/>
      <c r="H14" s="483"/>
      <c r="I14" s="483"/>
      <c r="J14" s="483"/>
      <c r="K14" s="483"/>
      <c r="L14" s="483"/>
      <c r="M14" s="483"/>
      <c r="N14" s="483"/>
      <c r="O14" s="483"/>
      <c r="P14" s="483"/>
      <c r="Q14" s="483"/>
      <c r="R14" s="483"/>
      <c r="S14" s="483"/>
      <c r="T14" s="483"/>
      <c r="U14" s="483"/>
      <c r="V14" s="483"/>
      <c r="W14" s="483"/>
      <c r="X14" s="483"/>
      <c r="Y14" s="483"/>
      <c r="Z14" s="483"/>
      <c r="AA14" s="483"/>
      <c r="AB14" s="483"/>
      <c r="AC14" s="483"/>
      <c r="AD14" s="483"/>
      <c r="AE14" s="483"/>
    </row>
    <row r="15" ht="15.75" customHeight="1">
      <c r="A15" s="432">
        <v>14.0</v>
      </c>
      <c r="B15" s="532" t="s">
        <v>418</v>
      </c>
      <c r="C15" s="536">
        <v>3000.0</v>
      </c>
      <c r="D15" s="432" t="s">
        <v>419</v>
      </c>
      <c r="E15" s="483"/>
      <c r="F15" s="483"/>
      <c r="G15" s="483"/>
      <c r="H15" s="483"/>
      <c r="I15" s="483"/>
      <c r="J15" s="483"/>
      <c r="K15" s="483"/>
      <c r="L15" s="483"/>
      <c r="M15" s="483"/>
      <c r="N15" s="483"/>
      <c r="O15" s="483"/>
      <c r="P15" s="483"/>
      <c r="Q15" s="483"/>
      <c r="R15" s="483"/>
      <c r="S15" s="483"/>
      <c r="T15" s="483"/>
      <c r="U15" s="483"/>
      <c r="V15" s="483"/>
      <c r="W15" s="483"/>
      <c r="X15" s="483"/>
      <c r="Y15" s="483"/>
      <c r="Z15" s="483"/>
      <c r="AA15" s="483"/>
      <c r="AB15" s="483"/>
      <c r="AC15" s="483"/>
      <c r="AD15" s="483"/>
      <c r="AE15" s="483"/>
    </row>
    <row r="16" ht="15.75" customHeight="1">
      <c r="A16" s="432">
        <v>15.0</v>
      </c>
      <c r="B16" s="532" t="s">
        <v>420</v>
      </c>
      <c r="C16" s="536">
        <v>1725.0</v>
      </c>
      <c r="D16" s="432" t="s">
        <v>421</v>
      </c>
      <c r="E16" s="483"/>
      <c r="F16" s="483"/>
      <c r="G16" s="483"/>
      <c r="H16" s="483"/>
      <c r="I16" s="483"/>
      <c r="J16" s="483"/>
      <c r="K16" s="483"/>
      <c r="L16" s="483"/>
      <c r="M16" s="483"/>
      <c r="N16" s="483"/>
      <c r="O16" s="483"/>
      <c r="P16" s="483"/>
      <c r="Q16" s="483"/>
      <c r="R16" s="483"/>
      <c r="S16" s="483"/>
      <c r="T16" s="483"/>
      <c r="U16" s="483"/>
      <c r="V16" s="483"/>
      <c r="W16" s="483"/>
      <c r="X16" s="483"/>
      <c r="Y16" s="483"/>
      <c r="Z16" s="483"/>
      <c r="AA16" s="483"/>
      <c r="AB16" s="483"/>
      <c r="AC16" s="483"/>
      <c r="AD16" s="483"/>
      <c r="AE16" s="483"/>
    </row>
    <row r="17" ht="15.75" customHeight="1">
      <c r="A17" s="437"/>
      <c r="B17" s="438"/>
      <c r="C17" s="437"/>
      <c r="D17" s="437"/>
      <c r="E17" s="436"/>
      <c r="F17" s="436"/>
      <c r="G17" s="436"/>
      <c r="H17" s="436"/>
      <c r="I17" s="436"/>
      <c r="J17" s="436"/>
      <c r="K17" s="436"/>
      <c r="L17" s="436"/>
      <c r="M17" s="436"/>
      <c r="N17" s="436"/>
      <c r="O17" s="436"/>
      <c r="P17" s="436"/>
      <c r="Q17" s="436"/>
      <c r="R17" s="436"/>
      <c r="S17" s="436"/>
      <c r="T17" s="436"/>
      <c r="U17" s="436"/>
      <c r="V17" s="436"/>
      <c r="W17" s="436"/>
      <c r="X17" s="436"/>
      <c r="Y17" s="436"/>
      <c r="Z17" s="436"/>
      <c r="AA17" s="436"/>
      <c r="AB17" s="436"/>
      <c r="AC17" s="436"/>
      <c r="AD17" s="436"/>
      <c r="AE17" s="436"/>
    </row>
    <row r="18" ht="15.75" customHeight="1">
      <c r="A18" s="437"/>
      <c r="B18" s="438"/>
      <c r="C18" s="437"/>
      <c r="D18" s="437"/>
      <c r="E18" s="436"/>
      <c r="F18" s="436"/>
      <c r="G18" s="436"/>
      <c r="H18" s="436"/>
      <c r="I18" s="436"/>
      <c r="J18" s="436"/>
      <c r="K18" s="436"/>
      <c r="L18" s="436"/>
      <c r="M18" s="436"/>
      <c r="N18" s="436"/>
      <c r="O18" s="436"/>
      <c r="P18" s="436"/>
      <c r="Q18" s="436"/>
      <c r="R18" s="436"/>
      <c r="S18" s="436"/>
      <c r="T18" s="436"/>
      <c r="U18" s="436"/>
      <c r="V18" s="436"/>
      <c r="W18" s="436"/>
      <c r="X18" s="436"/>
      <c r="Y18" s="436"/>
      <c r="Z18" s="436"/>
      <c r="AA18" s="436"/>
      <c r="AB18" s="436"/>
      <c r="AC18" s="436"/>
      <c r="AD18" s="436"/>
      <c r="AE18" s="436"/>
    </row>
    <row r="19" ht="15.75" customHeight="1">
      <c r="A19" s="437"/>
      <c r="B19" s="438"/>
      <c r="C19" s="437"/>
      <c r="D19" s="437"/>
      <c r="E19" s="436"/>
      <c r="F19" s="436"/>
      <c r="G19" s="436"/>
      <c r="H19" s="436"/>
      <c r="I19" s="436"/>
      <c r="J19" s="436"/>
      <c r="K19" s="436"/>
      <c r="L19" s="436"/>
      <c r="M19" s="436"/>
      <c r="N19" s="436"/>
      <c r="O19" s="436"/>
      <c r="P19" s="436"/>
      <c r="Q19" s="436"/>
      <c r="R19" s="436"/>
      <c r="S19" s="436"/>
      <c r="T19" s="436"/>
      <c r="U19" s="436"/>
      <c r="V19" s="436"/>
      <c r="W19" s="436"/>
      <c r="X19" s="436"/>
      <c r="Y19" s="436"/>
      <c r="Z19" s="436"/>
      <c r="AA19" s="436"/>
      <c r="AB19" s="436"/>
      <c r="AC19" s="436"/>
      <c r="AD19" s="436"/>
      <c r="AE19" s="436"/>
    </row>
    <row r="20" ht="15.75" customHeight="1">
      <c r="A20" s="437"/>
      <c r="B20" s="438"/>
      <c r="C20" s="437"/>
      <c r="D20" s="437"/>
      <c r="E20" s="436"/>
      <c r="F20" s="436"/>
      <c r="G20" s="436"/>
      <c r="H20" s="436"/>
      <c r="I20" s="436"/>
      <c r="J20" s="436"/>
      <c r="K20" s="436"/>
      <c r="L20" s="436"/>
      <c r="M20" s="436"/>
      <c r="N20" s="436"/>
      <c r="O20" s="436"/>
      <c r="P20" s="436"/>
      <c r="Q20" s="436"/>
      <c r="R20" s="436"/>
      <c r="S20" s="436"/>
      <c r="T20" s="436"/>
      <c r="U20" s="436"/>
      <c r="V20" s="436"/>
      <c r="W20" s="436"/>
      <c r="X20" s="436"/>
      <c r="Y20" s="436"/>
      <c r="Z20" s="436"/>
      <c r="AA20" s="436"/>
      <c r="AB20" s="436"/>
      <c r="AC20" s="436"/>
      <c r="AD20" s="436"/>
      <c r="AE20" s="436"/>
    </row>
    <row r="21" ht="15.75" customHeight="1">
      <c r="A21" s="437"/>
      <c r="B21" s="438"/>
      <c r="C21" s="437"/>
      <c r="D21" s="437"/>
      <c r="E21" s="436"/>
      <c r="F21" s="436"/>
      <c r="G21" s="436"/>
      <c r="H21" s="436"/>
      <c r="I21" s="436"/>
      <c r="J21" s="436"/>
      <c r="K21" s="436"/>
      <c r="L21" s="436"/>
      <c r="M21" s="436"/>
      <c r="N21" s="436"/>
      <c r="O21" s="436"/>
      <c r="P21" s="436"/>
      <c r="Q21" s="436"/>
      <c r="R21" s="436"/>
      <c r="S21" s="436"/>
      <c r="T21" s="436"/>
      <c r="U21" s="436"/>
      <c r="V21" s="436"/>
      <c r="W21" s="436"/>
      <c r="X21" s="436"/>
      <c r="Y21" s="436"/>
      <c r="Z21" s="436"/>
      <c r="AA21" s="436"/>
      <c r="AB21" s="436"/>
      <c r="AC21" s="436"/>
      <c r="AD21" s="436"/>
      <c r="AE21" s="436"/>
    </row>
    <row r="22" ht="15.75" customHeight="1">
      <c r="A22" s="437"/>
      <c r="B22" s="438"/>
      <c r="C22" s="437"/>
      <c r="D22" s="437"/>
      <c r="E22" s="436"/>
      <c r="F22" s="436"/>
      <c r="G22" s="436"/>
      <c r="H22" s="436"/>
      <c r="I22" s="436"/>
      <c r="J22" s="436"/>
      <c r="K22" s="436"/>
      <c r="L22" s="436"/>
      <c r="M22" s="436"/>
      <c r="N22" s="436"/>
      <c r="O22" s="436"/>
      <c r="P22" s="436"/>
      <c r="Q22" s="436"/>
      <c r="R22" s="436"/>
      <c r="S22" s="436"/>
      <c r="T22" s="436"/>
      <c r="U22" s="436"/>
      <c r="V22" s="436"/>
      <c r="W22" s="436"/>
      <c r="X22" s="436"/>
      <c r="Y22" s="436"/>
      <c r="Z22" s="436"/>
      <c r="AA22" s="436"/>
      <c r="AB22" s="436"/>
      <c r="AC22" s="436"/>
      <c r="AD22" s="436"/>
      <c r="AE22" s="436"/>
    </row>
    <row r="23" ht="15.75" customHeight="1">
      <c r="A23" s="437"/>
      <c r="B23" s="438"/>
      <c r="C23" s="437"/>
      <c r="D23" s="437"/>
      <c r="E23" s="436"/>
      <c r="F23" s="436"/>
      <c r="G23" s="436"/>
      <c r="H23" s="436"/>
      <c r="I23" s="436"/>
      <c r="J23" s="436"/>
      <c r="K23" s="436"/>
      <c r="L23" s="436"/>
      <c r="M23" s="436"/>
      <c r="N23" s="436"/>
      <c r="O23" s="436"/>
      <c r="P23" s="436"/>
      <c r="Q23" s="436"/>
      <c r="R23" s="436"/>
      <c r="S23" s="436"/>
      <c r="T23" s="436"/>
      <c r="U23" s="436"/>
      <c r="V23" s="436"/>
      <c r="W23" s="436"/>
      <c r="X23" s="436"/>
      <c r="Y23" s="436"/>
      <c r="Z23" s="436"/>
      <c r="AA23" s="436"/>
      <c r="AB23" s="436"/>
      <c r="AC23" s="436"/>
      <c r="AD23" s="436"/>
      <c r="AE23" s="436"/>
    </row>
    <row r="24" ht="15.75" customHeight="1">
      <c r="A24" s="437"/>
      <c r="B24" s="438"/>
      <c r="C24" s="437"/>
      <c r="D24" s="437"/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436"/>
      <c r="V24" s="436"/>
      <c r="W24" s="436"/>
      <c r="X24" s="436"/>
      <c r="Y24" s="436"/>
      <c r="Z24" s="436"/>
      <c r="AA24" s="436"/>
      <c r="AB24" s="436"/>
      <c r="AC24" s="436"/>
      <c r="AD24" s="436"/>
      <c r="AE24" s="436"/>
    </row>
    <row r="25" ht="15.75" customHeight="1">
      <c r="A25" s="437"/>
      <c r="B25" s="438"/>
      <c r="C25" s="437"/>
      <c r="D25" s="437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  <c r="AA25" s="436"/>
      <c r="AB25" s="436"/>
      <c r="AC25" s="436"/>
      <c r="AD25" s="436"/>
      <c r="AE25" s="436"/>
    </row>
    <row r="26" ht="15.75" customHeight="1">
      <c r="A26" s="437"/>
      <c r="B26" s="438"/>
      <c r="C26" s="437"/>
      <c r="D26" s="437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436"/>
      <c r="V26" s="436"/>
      <c r="W26" s="436"/>
      <c r="X26" s="436"/>
      <c r="Y26" s="436"/>
      <c r="Z26" s="436"/>
      <c r="AA26" s="436"/>
      <c r="AB26" s="436"/>
      <c r="AC26" s="436"/>
      <c r="AD26" s="436"/>
      <c r="AE26" s="436"/>
    </row>
    <row r="27" ht="15.75" customHeight="1">
      <c r="A27" s="437"/>
      <c r="B27" s="438"/>
      <c r="C27" s="437"/>
      <c r="D27" s="437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36"/>
      <c r="U27" s="436"/>
      <c r="V27" s="436"/>
      <c r="W27" s="436"/>
      <c r="X27" s="436"/>
      <c r="Y27" s="436"/>
      <c r="Z27" s="436"/>
      <c r="AA27" s="436"/>
      <c r="AB27" s="436"/>
      <c r="AC27" s="436"/>
      <c r="AD27" s="436"/>
      <c r="AE27" s="436"/>
    </row>
    <row r="28" ht="15.75" customHeight="1">
      <c r="A28" s="437"/>
      <c r="B28" s="438"/>
      <c r="C28" s="437"/>
      <c r="D28" s="437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36"/>
      <c r="AD28" s="436"/>
      <c r="AE28" s="436"/>
    </row>
    <row r="29" ht="15.75" customHeight="1">
      <c r="A29" s="437"/>
      <c r="B29" s="438"/>
      <c r="C29" s="437"/>
      <c r="D29" s="437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436"/>
      <c r="V29" s="436"/>
      <c r="W29" s="436"/>
      <c r="X29" s="436"/>
      <c r="Y29" s="436"/>
      <c r="Z29" s="436"/>
      <c r="AA29" s="436"/>
      <c r="AB29" s="436"/>
      <c r="AC29" s="436"/>
      <c r="AD29" s="436"/>
      <c r="AE29" s="436"/>
    </row>
    <row r="30" ht="15.75" customHeight="1">
      <c r="A30" s="437"/>
      <c r="B30" s="438"/>
      <c r="C30" s="437"/>
      <c r="D30" s="437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36"/>
      <c r="S30" s="436"/>
      <c r="T30" s="436"/>
      <c r="U30" s="436"/>
      <c r="V30" s="436"/>
      <c r="W30" s="436"/>
      <c r="X30" s="436"/>
      <c r="Y30" s="436"/>
      <c r="Z30" s="436"/>
      <c r="AA30" s="436"/>
      <c r="AB30" s="436"/>
      <c r="AC30" s="436"/>
      <c r="AD30" s="436"/>
      <c r="AE30" s="436"/>
    </row>
    <row r="31" ht="15.75" customHeight="1">
      <c r="A31" s="437"/>
      <c r="B31" s="438"/>
      <c r="C31" s="437"/>
      <c r="D31" s="437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36"/>
      <c r="U31" s="436"/>
      <c r="V31" s="436"/>
      <c r="W31" s="436"/>
      <c r="X31" s="436"/>
      <c r="Y31" s="436"/>
      <c r="Z31" s="436"/>
      <c r="AA31" s="436"/>
      <c r="AB31" s="436"/>
      <c r="AC31" s="436"/>
      <c r="AD31" s="436"/>
      <c r="AE31" s="436"/>
    </row>
    <row r="32" ht="15.75" customHeight="1">
      <c r="A32" s="437"/>
      <c r="B32" s="438"/>
      <c r="C32" s="437"/>
      <c r="D32" s="437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36"/>
      <c r="S32" s="436"/>
      <c r="T32" s="436"/>
      <c r="U32" s="436"/>
      <c r="V32" s="436"/>
      <c r="W32" s="436"/>
      <c r="X32" s="436"/>
      <c r="Y32" s="436"/>
      <c r="Z32" s="436"/>
      <c r="AA32" s="436"/>
      <c r="AB32" s="436"/>
      <c r="AC32" s="436"/>
      <c r="AD32" s="436"/>
      <c r="AE32" s="436"/>
    </row>
    <row r="33" ht="15.75" customHeight="1">
      <c r="A33" s="437"/>
      <c r="B33" s="438"/>
      <c r="C33" s="437"/>
      <c r="D33" s="437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36"/>
      <c r="U33" s="436"/>
      <c r="V33" s="436"/>
      <c r="W33" s="436"/>
      <c r="X33" s="436"/>
      <c r="Y33" s="436"/>
      <c r="Z33" s="436"/>
      <c r="AA33" s="436"/>
      <c r="AB33" s="436"/>
      <c r="AC33" s="436"/>
      <c r="AD33" s="436"/>
      <c r="AE33" s="436"/>
    </row>
    <row r="34" ht="15.75" customHeight="1">
      <c r="A34" s="437"/>
      <c r="B34" s="438"/>
      <c r="C34" s="437"/>
      <c r="D34" s="437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36"/>
      <c r="V34" s="436"/>
      <c r="W34" s="436"/>
      <c r="X34" s="436"/>
      <c r="Y34" s="436"/>
      <c r="Z34" s="436"/>
      <c r="AA34" s="436"/>
      <c r="AB34" s="436"/>
      <c r="AC34" s="436"/>
      <c r="AD34" s="436"/>
      <c r="AE34" s="436"/>
    </row>
    <row r="35" ht="15.75" customHeight="1">
      <c r="A35" s="437"/>
      <c r="B35" s="438"/>
      <c r="C35" s="437"/>
      <c r="D35" s="437"/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36"/>
      <c r="T35" s="436"/>
      <c r="U35" s="436"/>
      <c r="V35" s="436"/>
      <c r="W35" s="436"/>
      <c r="X35" s="436"/>
      <c r="Y35" s="436"/>
      <c r="Z35" s="436"/>
      <c r="AA35" s="436"/>
      <c r="AB35" s="436"/>
      <c r="AC35" s="436"/>
      <c r="AD35" s="436"/>
      <c r="AE35" s="436"/>
    </row>
    <row r="36" ht="15.75" customHeight="1">
      <c r="A36" s="437"/>
      <c r="B36" s="438"/>
      <c r="C36" s="437"/>
      <c r="D36" s="437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436"/>
      <c r="V36" s="436"/>
      <c r="W36" s="436"/>
      <c r="X36" s="436"/>
      <c r="Y36" s="436"/>
      <c r="Z36" s="436"/>
      <c r="AA36" s="436"/>
      <c r="AB36" s="436"/>
      <c r="AC36" s="436"/>
      <c r="AD36" s="436"/>
      <c r="AE36" s="436"/>
    </row>
    <row r="37" ht="15.75" customHeight="1">
      <c r="A37" s="437"/>
      <c r="B37" s="438"/>
      <c r="C37" s="437"/>
      <c r="D37" s="437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36"/>
      <c r="T37" s="436"/>
      <c r="U37" s="436"/>
      <c r="V37" s="436"/>
      <c r="W37" s="436"/>
      <c r="X37" s="436"/>
      <c r="Y37" s="436"/>
      <c r="Z37" s="436"/>
      <c r="AA37" s="436"/>
      <c r="AB37" s="436"/>
      <c r="AC37" s="436"/>
      <c r="AD37" s="436"/>
      <c r="AE37" s="436"/>
    </row>
    <row r="38" ht="15.75" customHeight="1">
      <c r="A38" s="437"/>
      <c r="B38" s="438"/>
      <c r="C38" s="437"/>
      <c r="D38" s="437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436"/>
      <c r="V38" s="436"/>
      <c r="W38" s="436"/>
      <c r="X38" s="436"/>
      <c r="Y38" s="436"/>
      <c r="Z38" s="436"/>
      <c r="AA38" s="436"/>
      <c r="AB38" s="436"/>
      <c r="AC38" s="436"/>
      <c r="AD38" s="436"/>
      <c r="AE38" s="436"/>
    </row>
    <row r="39" ht="15.75" customHeight="1">
      <c r="A39" s="437"/>
      <c r="B39" s="438"/>
      <c r="C39" s="437"/>
      <c r="D39" s="437"/>
      <c r="E39" s="436"/>
      <c r="F39" s="436"/>
      <c r="G39" s="436"/>
      <c r="H39" s="436"/>
      <c r="I39" s="436"/>
      <c r="J39" s="436"/>
      <c r="K39" s="436"/>
      <c r="L39" s="436"/>
      <c r="M39" s="436"/>
      <c r="N39" s="436"/>
      <c r="O39" s="436"/>
      <c r="P39" s="436"/>
      <c r="Q39" s="436"/>
      <c r="R39" s="436"/>
      <c r="S39" s="436"/>
      <c r="T39" s="436"/>
      <c r="U39" s="436"/>
      <c r="V39" s="436"/>
      <c r="W39" s="436"/>
      <c r="X39" s="436"/>
      <c r="Y39" s="436"/>
      <c r="Z39" s="436"/>
      <c r="AA39" s="436"/>
      <c r="AB39" s="436"/>
      <c r="AC39" s="436"/>
      <c r="AD39" s="436"/>
      <c r="AE39" s="436"/>
    </row>
    <row r="40" ht="15.75" customHeight="1">
      <c r="A40" s="437"/>
      <c r="B40" s="438"/>
      <c r="C40" s="437"/>
      <c r="D40" s="437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436"/>
      <c r="V40" s="436"/>
      <c r="W40" s="436"/>
      <c r="X40" s="436"/>
      <c r="Y40" s="436"/>
      <c r="Z40" s="436"/>
      <c r="AA40" s="436"/>
      <c r="AB40" s="436"/>
      <c r="AC40" s="436"/>
      <c r="AD40" s="436"/>
      <c r="AE40" s="436"/>
    </row>
    <row r="41" ht="15.75" customHeight="1">
      <c r="A41" s="437"/>
      <c r="B41" s="438"/>
      <c r="C41" s="437"/>
      <c r="D41" s="437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436"/>
      <c r="V41" s="436"/>
      <c r="W41" s="436"/>
      <c r="X41" s="436"/>
      <c r="Y41" s="436"/>
      <c r="Z41" s="436"/>
      <c r="AA41" s="436"/>
      <c r="AB41" s="436"/>
      <c r="AC41" s="436"/>
      <c r="AD41" s="436"/>
      <c r="AE41" s="436"/>
    </row>
    <row r="42" ht="15.75" customHeight="1">
      <c r="A42" s="437"/>
      <c r="B42" s="438"/>
      <c r="C42" s="437"/>
      <c r="D42" s="437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36"/>
      <c r="V42" s="436"/>
      <c r="W42" s="436"/>
      <c r="X42" s="436"/>
      <c r="Y42" s="436"/>
      <c r="Z42" s="436"/>
      <c r="AA42" s="436"/>
      <c r="AB42" s="436"/>
      <c r="AC42" s="436"/>
      <c r="AD42" s="436"/>
      <c r="AE42" s="436"/>
    </row>
    <row r="43" ht="15.75" customHeight="1">
      <c r="A43" s="437"/>
      <c r="B43" s="438"/>
      <c r="C43" s="437"/>
      <c r="D43" s="437"/>
      <c r="E43" s="436"/>
      <c r="F43" s="436"/>
      <c r="G43" s="436"/>
      <c r="H43" s="436"/>
      <c r="I43" s="436"/>
      <c r="J43" s="436"/>
      <c r="K43" s="436"/>
      <c r="L43" s="436"/>
      <c r="M43" s="436"/>
      <c r="N43" s="436"/>
      <c r="O43" s="436"/>
      <c r="P43" s="436"/>
      <c r="Q43" s="436"/>
      <c r="R43" s="436"/>
      <c r="S43" s="436"/>
      <c r="T43" s="436"/>
      <c r="U43" s="436"/>
      <c r="V43" s="436"/>
      <c r="W43" s="436"/>
      <c r="X43" s="436"/>
      <c r="Y43" s="436"/>
      <c r="Z43" s="436"/>
      <c r="AA43" s="436"/>
      <c r="AB43" s="436"/>
      <c r="AC43" s="436"/>
      <c r="AD43" s="436"/>
      <c r="AE43" s="436"/>
    </row>
    <row r="44" ht="15.75" customHeight="1">
      <c r="A44" s="437"/>
      <c r="B44" s="438"/>
      <c r="C44" s="437"/>
      <c r="D44" s="437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36"/>
      <c r="V44" s="436"/>
      <c r="W44" s="436"/>
      <c r="X44" s="436"/>
      <c r="Y44" s="436"/>
      <c r="Z44" s="436"/>
      <c r="AA44" s="436"/>
      <c r="AB44" s="436"/>
      <c r="AC44" s="436"/>
      <c r="AD44" s="436"/>
      <c r="AE44" s="436"/>
    </row>
    <row r="45" ht="15.75" customHeight="1">
      <c r="A45" s="437"/>
      <c r="B45" s="438"/>
      <c r="C45" s="437"/>
      <c r="D45" s="437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436"/>
      <c r="V45" s="436"/>
      <c r="W45" s="436"/>
      <c r="X45" s="436"/>
      <c r="Y45" s="436"/>
      <c r="Z45" s="436"/>
      <c r="AA45" s="436"/>
      <c r="AB45" s="436"/>
      <c r="AC45" s="436"/>
      <c r="AD45" s="436"/>
      <c r="AE45" s="436"/>
    </row>
    <row r="46" ht="15.75" customHeight="1">
      <c r="A46" s="437"/>
      <c r="B46" s="438"/>
      <c r="C46" s="437"/>
      <c r="D46" s="437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36"/>
      <c r="U46" s="436"/>
      <c r="V46" s="436"/>
      <c r="W46" s="436"/>
      <c r="X46" s="436"/>
      <c r="Y46" s="436"/>
      <c r="Z46" s="436"/>
      <c r="AA46" s="436"/>
      <c r="AB46" s="436"/>
      <c r="AC46" s="436"/>
      <c r="AD46" s="436"/>
      <c r="AE46" s="436"/>
    </row>
    <row r="47" ht="15.75" customHeight="1">
      <c r="A47" s="437"/>
      <c r="B47" s="438"/>
      <c r="C47" s="437"/>
      <c r="D47" s="437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</row>
    <row r="48" ht="15.75" customHeight="1">
      <c r="A48" s="437"/>
      <c r="B48" s="438"/>
      <c r="C48" s="437"/>
      <c r="D48" s="437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36"/>
      <c r="V48" s="436"/>
      <c r="W48" s="436"/>
      <c r="X48" s="436"/>
      <c r="Y48" s="436"/>
      <c r="Z48" s="436"/>
      <c r="AA48" s="436"/>
      <c r="AB48" s="436"/>
      <c r="AC48" s="436"/>
      <c r="AD48" s="436"/>
      <c r="AE48" s="436"/>
    </row>
    <row r="49" ht="15.75" customHeight="1">
      <c r="A49" s="437"/>
      <c r="B49" s="438"/>
      <c r="C49" s="437"/>
      <c r="D49" s="437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436"/>
      <c r="W49" s="436"/>
      <c r="X49" s="436"/>
      <c r="Y49" s="436"/>
      <c r="Z49" s="436"/>
      <c r="AA49" s="436"/>
      <c r="AB49" s="436"/>
      <c r="AC49" s="436"/>
      <c r="AD49" s="436"/>
      <c r="AE49" s="436"/>
    </row>
    <row r="50" ht="15.75" customHeight="1">
      <c r="A50" s="437"/>
      <c r="B50" s="438"/>
      <c r="C50" s="437"/>
      <c r="D50" s="437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36"/>
      <c r="U50" s="436"/>
      <c r="V50" s="436"/>
      <c r="W50" s="436"/>
      <c r="X50" s="436"/>
      <c r="Y50" s="436"/>
      <c r="Z50" s="436"/>
      <c r="AA50" s="436"/>
      <c r="AB50" s="436"/>
      <c r="AC50" s="436"/>
      <c r="AD50" s="436"/>
      <c r="AE50" s="436"/>
    </row>
    <row r="51" ht="15.75" customHeight="1">
      <c r="A51" s="437"/>
      <c r="B51" s="438"/>
      <c r="C51" s="437"/>
      <c r="D51" s="437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436"/>
      <c r="W51" s="436"/>
      <c r="X51" s="436"/>
      <c r="Y51" s="436"/>
      <c r="Z51" s="436"/>
      <c r="AA51" s="436"/>
      <c r="AB51" s="436"/>
      <c r="AC51" s="436"/>
      <c r="AD51" s="436"/>
      <c r="AE51" s="436"/>
    </row>
    <row r="52" ht="15.75" customHeight="1">
      <c r="A52" s="437"/>
      <c r="B52" s="438"/>
      <c r="C52" s="437"/>
      <c r="D52" s="437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436"/>
      <c r="V52" s="436"/>
      <c r="W52" s="436"/>
      <c r="X52" s="436"/>
      <c r="Y52" s="436"/>
      <c r="Z52" s="436"/>
      <c r="AA52" s="436"/>
      <c r="AB52" s="436"/>
      <c r="AC52" s="436"/>
      <c r="AD52" s="436"/>
      <c r="AE52" s="436"/>
    </row>
    <row r="53" ht="15.75" customHeight="1">
      <c r="A53" s="437"/>
      <c r="B53" s="438"/>
      <c r="C53" s="437"/>
      <c r="D53" s="437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436"/>
      <c r="V53" s="436"/>
      <c r="W53" s="436"/>
      <c r="X53" s="436"/>
      <c r="Y53" s="436"/>
      <c r="Z53" s="436"/>
      <c r="AA53" s="436"/>
      <c r="AB53" s="436"/>
      <c r="AC53" s="436"/>
      <c r="AD53" s="436"/>
      <c r="AE53" s="436"/>
    </row>
    <row r="54" ht="15.75" customHeight="1">
      <c r="A54" s="437"/>
      <c r="B54" s="438"/>
      <c r="C54" s="437"/>
      <c r="D54" s="437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36"/>
      <c r="S54" s="436"/>
      <c r="T54" s="436"/>
      <c r="U54" s="436"/>
      <c r="V54" s="436"/>
      <c r="W54" s="436"/>
      <c r="X54" s="436"/>
      <c r="Y54" s="436"/>
      <c r="Z54" s="436"/>
      <c r="AA54" s="436"/>
      <c r="AB54" s="436"/>
      <c r="AC54" s="436"/>
      <c r="AD54" s="436"/>
      <c r="AE54" s="436"/>
    </row>
    <row r="55" ht="15.75" customHeight="1">
      <c r="A55" s="437"/>
      <c r="B55" s="438"/>
      <c r="C55" s="437"/>
      <c r="D55" s="437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36"/>
      <c r="V55" s="436"/>
      <c r="W55" s="436"/>
      <c r="X55" s="436"/>
      <c r="Y55" s="436"/>
      <c r="Z55" s="436"/>
      <c r="AA55" s="436"/>
      <c r="AB55" s="436"/>
      <c r="AC55" s="436"/>
      <c r="AD55" s="436"/>
      <c r="AE55" s="436"/>
    </row>
    <row r="56" ht="15.75" customHeight="1">
      <c r="A56" s="437"/>
      <c r="B56" s="438"/>
      <c r="C56" s="437"/>
      <c r="D56" s="437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36"/>
      <c r="T56" s="436"/>
      <c r="U56" s="436"/>
      <c r="V56" s="436"/>
      <c r="W56" s="436"/>
      <c r="X56" s="436"/>
      <c r="Y56" s="436"/>
      <c r="Z56" s="436"/>
      <c r="AA56" s="436"/>
      <c r="AB56" s="436"/>
      <c r="AC56" s="436"/>
      <c r="AD56" s="436"/>
      <c r="AE56" s="436"/>
    </row>
    <row r="57" ht="15.75" customHeight="1">
      <c r="A57" s="437"/>
      <c r="B57" s="438"/>
      <c r="C57" s="437"/>
      <c r="D57" s="437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436"/>
      <c r="V57" s="436"/>
      <c r="W57" s="436"/>
      <c r="X57" s="436"/>
      <c r="Y57" s="436"/>
      <c r="Z57" s="436"/>
      <c r="AA57" s="436"/>
      <c r="AB57" s="436"/>
      <c r="AC57" s="436"/>
      <c r="AD57" s="436"/>
      <c r="AE57" s="436"/>
    </row>
    <row r="58" ht="15.75" customHeight="1">
      <c r="A58" s="437"/>
      <c r="B58" s="438"/>
      <c r="C58" s="437"/>
      <c r="D58" s="437"/>
      <c r="E58" s="436"/>
      <c r="F58" s="436"/>
      <c r="G58" s="436"/>
      <c r="H58" s="436"/>
      <c r="I58" s="436"/>
      <c r="J58" s="436"/>
      <c r="K58" s="436"/>
      <c r="L58" s="436"/>
      <c r="M58" s="436"/>
      <c r="N58" s="436"/>
      <c r="O58" s="436"/>
      <c r="P58" s="436"/>
      <c r="Q58" s="436"/>
      <c r="R58" s="436"/>
      <c r="S58" s="436"/>
      <c r="T58" s="436"/>
      <c r="U58" s="436"/>
      <c r="V58" s="436"/>
      <c r="W58" s="436"/>
      <c r="X58" s="436"/>
      <c r="Y58" s="436"/>
      <c r="Z58" s="436"/>
      <c r="AA58" s="436"/>
      <c r="AB58" s="436"/>
      <c r="AC58" s="436"/>
      <c r="AD58" s="436"/>
      <c r="AE58" s="436"/>
    </row>
    <row r="59" ht="15.75" customHeight="1">
      <c r="A59" s="437"/>
      <c r="B59" s="438"/>
      <c r="C59" s="437"/>
      <c r="D59" s="437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436"/>
      <c r="V59" s="436"/>
      <c r="W59" s="436"/>
      <c r="X59" s="436"/>
      <c r="Y59" s="436"/>
      <c r="Z59" s="436"/>
      <c r="AA59" s="436"/>
      <c r="AB59" s="436"/>
      <c r="AC59" s="436"/>
      <c r="AD59" s="436"/>
      <c r="AE59" s="436"/>
    </row>
    <row r="60" ht="15.75" customHeight="1">
      <c r="A60" s="437"/>
      <c r="B60" s="438"/>
      <c r="C60" s="437"/>
      <c r="D60" s="437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6"/>
      <c r="S60" s="436"/>
      <c r="T60" s="436"/>
      <c r="U60" s="436"/>
      <c r="V60" s="436"/>
      <c r="W60" s="436"/>
      <c r="X60" s="436"/>
      <c r="Y60" s="436"/>
      <c r="Z60" s="436"/>
      <c r="AA60" s="436"/>
      <c r="AB60" s="436"/>
      <c r="AC60" s="436"/>
      <c r="AD60" s="436"/>
      <c r="AE60" s="436"/>
    </row>
    <row r="61" ht="15.75" customHeight="1">
      <c r="A61" s="437"/>
      <c r="B61" s="438"/>
      <c r="C61" s="437"/>
      <c r="D61" s="437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436"/>
      <c r="V61" s="436"/>
      <c r="W61" s="436"/>
      <c r="X61" s="436"/>
      <c r="Y61" s="436"/>
      <c r="Z61" s="436"/>
      <c r="AA61" s="436"/>
      <c r="AB61" s="436"/>
      <c r="AC61" s="436"/>
      <c r="AD61" s="436"/>
      <c r="AE61" s="436"/>
    </row>
    <row r="62" ht="15.75" customHeight="1">
      <c r="A62" s="437"/>
      <c r="B62" s="438"/>
      <c r="C62" s="437"/>
      <c r="D62" s="437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36"/>
      <c r="R62" s="436"/>
      <c r="S62" s="436"/>
      <c r="T62" s="436"/>
      <c r="U62" s="436"/>
      <c r="V62" s="436"/>
      <c r="W62" s="436"/>
      <c r="X62" s="436"/>
      <c r="Y62" s="436"/>
      <c r="Z62" s="436"/>
      <c r="AA62" s="436"/>
      <c r="AB62" s="436"/>
      <c r="AC62" s="436"/>
      <c r="AD62" s="436"/>
      <c r="AE62" s="436"/>
    </row>
    <row r="63" ht="15.75" customHeight="1">
      <c r="A63" s="437"/>
      <c r="B63" s="438"/>
      <c r="C63" s="437"/>
      <c r="D63" s="437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436"/>
      <c r="V63" s="436"/>
      <c r="W63" s="436"/>
      <c r="X63" s="436"/>
      <c r="Y63" s="436"/>
      <c r="Z63" s="436"/>
      <c r="AA63" s="436"/>
      <c r="AB63" s="436"/>
      <c r="AC63" s="436"/>
      <c r="AD63" s="436"/>
      <c r="AE63" s="436"/>
    </row>
    <row r="64" ht="15.75" customHeight="1">
      <c r="A64" s="437"/>
      <c r="B64" s="438"/>
      <c r="C64" s="437"/>
      <c r="D64" s="437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</row>
    <row r="65" ht="15.75" customHeight="1">
      <c r="A65" s="437"/>
      <c r="B65" s="438"/>
      <c r="C65" s="437"/>
      <c r="D65" s="437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436"/>
      <c r="W65" s="436"/>
      <c r="X65" s="436"/>
      <c r="Y65" s="436"/>
      <c r="Z65" s="436"/>
      <c r="AA65" s="436"/>
      <c r="AB65" s="436"/>
      <c r="AC65" s="436"/>
      <c r="AD65" s="436"/>
      <c r="AE65" s="436"/>
    </row>
    <row r="66" ht="15.75" customHeight="1">
      <c r="A66" s="437"/>
      <c r="B66" s="438"/>
      <c r="C66" s="437"/>
      <c r="D66" s="437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36"/>
      <c r="U66" s="436"/>
      <c r="V66" s="436"/>
      <c r="W66" s="436"/>
      <c r="X66" s="436"/>
      <c r="Y66" s="436"/>
      <c r="Z66" s="436"/>
      <c r="AA66" s="436"/>
      <c r="AB66" s="436"/>
      <c r="AC66" s="436"/>
      <c r="AD66" s="436"/>
      <c r="AE66" s="436"/>
    </row>
    <row r="67" ht="15.75" customHeight="1">
      <c r="A67" s="437"/>
      <c r="B67" s="438"/>
      <c r="C67" s="437"/>
      <c r="D67" s="437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36"/>
      <c r="AD67" s="436"/>
      <c r="AE67" s="436"/>
    </row>
    <row r="68" ht="15.75" customHeight="1">
      <c r="A68" s="437"/>
      <c r="B68" s="438"/>
      <c r="C68" s="437"/>
      <c r="D68" s="437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436"/>
      <c r="V68" s="436"/>
      <c r="W68" s="436"/>
      <c r="X68" s="436"/>
      <c r="Y68" s="436"/>
      <c r="Z68" s="436"/>
      <c r="AA68" s="436"/>
      <c r="AB68" s="436"/>
      <c r="AC68" s="436"/>
      <c r="AD68" s="436"/>
      <c r="AE68" s="436"/>
    </row>
    <row r="69" ht="15.75" customHeight="1">
      <c r="A69" s="437"/>
      <c r="B69" s="438"/>
      <c r="C69" s="437"/>
      <c r="D69" s="437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436"/>
      <c r="V69" s="436"/>
      <c r="W69" s="436"/>
      <c r="X69" s="436"/>
      <c r="Y69" s="436"/>
      <c r="Z69" s="436"/>
      <c r="AA69" s="436"/>
      <c r="AB69" s="436"/>
      <c r="AC69" s="436"/>
      <c r="AD69" s="436"/>
      <c r="AE69" s="436"/>
    </row>
    <row r="70" ht="15.75" customHeight="1">
      <c r="A70" s="437"/>
      <c r="B70" s="438"/>
      <c r="C70" s="437"/>
      <c r="D70" s="437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  <c r="AD70" s="436"/>
      <c r="AE70" s="436"/>
    </row>
    <row r="71" ht="15.75" customHeight="1">
      <c r="A71" s="437"/>
      <c r="B71" s="438"/>
      <c r="C71" s="437"/>
      <c r="D71" s="437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  <c r="AA71" s="436"/>
      <c r="AB71" s="436"/>
      <c r="AC71" s="436"/>
      <c r="AD71" s="436"/>
      <c r="AE71" s="436"/>
    </row>
    <row r="72" ht="15.75" customHeight="1">
      <c r="A72" s="437"/>
      <c r="B72" s="438"/>
      <c r="C72" s="437"/>
      <c r="D72" s="437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36"/>
      <c r="U72" s="436"/>
      <c r="V72" s="436"/>
      <c r="W72" s="436"/>
      <c r="X72" s="436"/>
      <c r="Y72" s="436"/>
      <c r="Z72" s="436"/>
      <c r="AA72" s="436"/>
      <c r="AB72" s="436"/>
      <c r="AC72" s="436"/>
      <c r="AD72" s="436"/>
      <c r="AE72" s="436"/>
    </row>
    <row r="73" ht="15.75" customHeight="1">
      <c r="A73" s="437"/>
      <c r="B73" s="438"/>
      <c r="C73" s="437"/>
      <c r="D73" s="437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436"/>
      <c r="V73" s="436"/>
      <c r="W73" s="436"/>
      <c r="X73" s="436"/>
      <c r="Y73" s="436"/>
      <c r="Z73" s="436"/>
      <c r="AA73" s="436"/>
      <c r="AB73" s="436"/>
      <c r="AC73" s="436"/>
      <c r="AD73" s="436"/>
      <c r="AE73" s="436"/>
    </row>
    <row r="74" ht="15.75" customHeight="1">
      <c r="A74" s="437"/>
      <c r="B74" s="438"/>
      <c r="C74" s="437"/>
      <c r="D74" s="437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  <c r="AD74" s="436"/>
      <c r="AE74" s="436"/>
    </row>
    <row r="75" ht="15.75" customHeight="1">
      <c r="A75" s="437"/>
      <c r="B75" s="438"/>
      <c r="C75" s="437"/>
      <c r="D75" s="437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  <c r="AD75" s="436"/>
      <c r="AE75" s="436"/>
    </row>
    <row r="76" ht="15.75" customHeight="1">
      <c r="A76" s="437"/>
      <c r="B76" s="438"/>
      <c r="C76" s="437"/>
      <c r="D76" s="437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436"/>
      <c r="W76" s="436"/>
      <c r="X76" s="436"/>
      <c r="Y76" s="436"/>
      <c r="Z76" s="436"/>
      <c r="AA76" s="436"/>
      <c r="AB76" s="436"/>
      <c r="AC76" s="436"/>
      <c r="AD76" s="436"/>
      <c r="AE76" s="436"/>
    </row>
    <row r="77" ht="15.75" customHeight="1">
      <c r="A77" s="437"/>
      <c r="B77" s="438"/>
      <c r="C77" s="437"/>
      <c r="D77" s="437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436"/>
      <c r="V77" s="436"/>
      <c r="W77" s="436"/>
      <c r="X77" s="436"/>
      <c r="Y77" s="436"/>
      <c r="Z77" s="436"/>
      <c r="AA77" s="436"/>
      <c r="AB77" s="436"/>
      <c r="AC77" s="436"/>
      <c r="AD77" s="436"/>
      <c r="AE77" s="436"/>
    </row>
    <row r="78" ht="15.75" customHeight="1">
      <c r="A78" s="437"/>
      <c r="B78" s="438"/>
      <c r="C78" s="437"/>
      <c r="D78" s="437"/>
      <c r="E78" s="436"/>
      <c r="F78" s="436"/>
      <c r="G78" s="436"/>
      <c r="H78" s="436"/>
      <c r="I78" s="436"/>
      <c r="J78" s="436"/>
      <c r="K78" s="436"/>
      <c r="L78" s="436"/>
      <c r="M78" s="436"/>
      <c r="N78" s="436"/>
      <c r="O78" s="436"/>
      <c r="P78" s="436"/>
      <c r="Q78" s="436"/>
      <c r="R78" s="436"/>
      <c r="S78" s="436"/>
      <c r="T78" s="436"/>
      <c r="U78" s="436"/>
      <c r="V78" s="436"/>
      <c r="W78" s="436"/>
      <c r="X78" s="436"/>
      <c r="Y78" s="436"/>
      <c r="Z78" s="436"/>
      <c r="AA78" s="436"/>
      <c r="AB78" s="436"/>
      <c r="AC78" s="436"/>
      <c r="AD78" s="436"/>
      <c r="AE78" s="436"/>
    </row>
    <row r="79" ht="15.75" customHeight="1">
      <c r="A79" s="437"/>
      <c r="B79" s="438"/>
      <c r="C79" s="437"/>
      <c r="D79" s="437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436"/>
      <c r="V79" s="436"/>
      <c r="W79" s="436"/>
      <c r="X79" s="436"/>
      <c r="Y79" s="436"/>
      <c r="Z79" s="436"/>
      <c r="AA79" s="436"/>
      <c r="AB79" s="436"/>
      <c r="AC79" s="436"/>
      <c r="AD79" s="436"/>
      <c r="AE79" s="436"/>
    </row>
    <row r="80" ht="15.75" customHeight="1">
      <c r="A80" s="437"/>
      <c r="B80" s="438"/>
      <c r="C80" s="437"/>
      <c r="D80" s="437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36"/>
      <c r="S80" s="436"/>
      <c r="T80" s="436"/>
      <c r="U80" s="436"/>
      <c r="V80" s="436"/>
      <c r="W80" s="436"/>
      <c r="X80" s="436"/>
      <c r="Y80" s="436"/>
      <c r="Z80" s="436"/>
      <c r="AA80" s="436"/>
      <c r="AB80" s="436"/>
      <c r="AC80" s="436"/>
      <c r="AD80" s="436"/>
      <c r="AE80" s="436"/>
    </row>
    <row r="81" ht="15.75" customHeight="1">
      <c r="A81" s="437"/>
      <c r="B81" s="438"/>
      <c r="C81" s="437"/>
      <c r="D81" s="437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436"/>
      <c r="V81" s="436"/>
      <c r="W81" s="436"/>
      <c r="X81" s="436"/>
      <c r="Y81" s="436"/>
      <c r="Z81" s="436"/>
      <c r="AA81" s="436"/>
      <c r="AB81" s="436"/>
      <c r="AC81" s="436"/>
      <c r="AD81" s="436"/>
      <c r="AE81" s="436"/>
    </row>
    <row r="82" ht="15.75" customHeight="1">
      <c r="A82" s="437"/>
      <c r="B82" s="438"/>
      <c r="C82" s="437"/>
      <c r="D82" s="437"/>
      <c r="E82" s="436"/>
      <c r="F82" s="436"/>
      <c r="G82" s="436"/>
      <c r="H82" s="436"/>
      <c r="I82" s="436"/>
      <c r="J82" s="436"/>
      <c r="K82" s="436"/>
      <c r="L82" s="436"/>
      <c r="M82" s="436"/>
      <c r="N82" s="436"/>
      <c r="O82" s="436"/>
      <c r="P82" s="436"/>
      <c r="Q82" s="436"/>
      <c r="R82" s="436"/>
      <c r="S82" s="436"/>
      <c r="T82" s="436"/>
      <c r="U82" s="436"/>
      <c r="V82" s="436"/>
      <c r="W82" s="436"/>
      <c r="X82" s="436"/>
      <c r="Y82" s="436"/>
      <c r="Z82" s="436"/>
      <c r="AA82" s="436"/>
      <c r="AB82" s="436"/>
      <c r="AC82" s="436"/>
      <c r="AD82" s="436"/>
      <c r="AE82" s="436"/>
    </row>
    <row r="83" ht="15.75" customHeight="1">
      <c r="A83" s="437"/>
      <c r="B83" s="438"/>
      <c r="C83" s="437"/>
      <c r="D83" s="437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436"/>
      <c r="V83" s="436"/>
      <c r="W83" s="436"/>
      <c r="X83" s="436"/>
      <c r="Y83" s="436"/>
      <c r="Z83" s="436"/>
      <c r="AA83" s="436"/>
      <c r="AB83" s="436"/>
      <c r="AC83" s="436"/>
      <c r="AD83" s="436"/>
      <c r="AE83" s="436"/>
    </row>
    <row r="84" ht="15.75" customHeight="1">
      <c r="A84" s="437"/>
      <c r="B84" s="438"/>
      <c r="C84" s="437"/>
      <c r="D84" s="437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36"/>
      <c r="S84" s="436"/>
      <c r="T84" s="436"/>
      <c r="U84" s="436"/>
      <c r="V84" s="436"/>
      <c r="W84" s="436"/>
      <c r="X84" s="436"/>
      <c r="Y84" s="436"/>
      <c r="Z84" s="436"/>
      <c r="AA84" s="436"/>
      <c r="AB84" s="436"/>
      <c r="AC84" s="436"/>
      <c r="AD84" s="436"/>
      <c r="AE84" s="436"/>
    </row>
    <row r="85" ht="15.75" customHeight="1">
      <c r="A85" s="437"/>
      <c r="B85" s="438"/>
      <c r="C85" s="437"/>
      <c r="D85" s="437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36"/>
      <c r="U85" s="436"/>
      <c r="V85" s="436"/>
      <c r="W85" s="436"/>
      <c r="X85" s="436"/>
      <c r="Y85" s="436"/>
      <c r="Z85" s="436"/>
      <c r="AA85" s="436"/>
      <c r="AB85" s="436"/>
      <c r="AC85" s="436"/>
      <c r="AD85" s="436"/>
      <c r="AE85" s="436"/>
    </row>
    <row r="86" ht="15.75" customHeight="1">
      <c r="A86" s="437"/>
      <c r="B86" s="438"/>
      <c r="C86" s="437"/>
      <c r="D86" s="437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/>
      <c r="U86" s="436"/>
      <c r="V86" s="436"/>
      <c r="W86" s="436"/>
      <c r="X86" s="436"/>
      <c r="Y86" s="436"/>
      <c r="Z86" s="436"/>
      <c r="AA86" s="436"/>
      <c r="AB86" s="436"/>
      <c r="AC86" s="436"/>
      <c r="AD86" s="436"/>
      <c r="AE86" s="436"/>
    </row>
    <row r="87" ht="15.75" customHeight="1">
      <c r="A87" s="437"/>
      <c r="B87" s="438"/>
      <c r="C87" s="437"/>
      <c r="D87" s="437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36"/>
      <c r="U87" s="436"/>
      <c r="V87" s="436"/>
      <c r="W87" s="436"/>
      <c r="X87" s="436"/>
      <c r="Y87" s="436"/>
      <c r="Z87" s="436"/>
      <c r="AA87" s="436"/>
      <c r="AB87" s="436"/>
      <c r="AC87" s="436"/>
      <c r="AD87" s="436"/>
      <c r="AE87" s="436"/>
    </row>
    <row r="88" ht="15.75" customHeight="1">
      <c r="A88" s="437"/>
      <c r="B88" s="438"/>
      <c r="C88" s="437"/>
      <c r="D88" s="437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/>
      <c r="U88" s="436"/>
      <c r="V88" s="436"/>
      <c r="W88" s="436"/>
      <c r="X88" s="436"/>
      <c r="Y88" s="436"/>
      <c r="Z88" s="436"/>
      <c r="AA88" s="436"/>
      <c r="AB88" s="436"/>
      <c r="AC88" s="436"/>
      <c r="AD88" s="436"/>
      <c r="AE88" s="436"/>
    </row>
    <row r="89" ht="15.75" customHeight="1">
      <c r="A89" s="437"/>
      <c r="B89" s="438"/>
      <c r="C89" s="437"/>
      <c r="D89" s="437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36"/>
      <c r="T89" s="436"/>
      <c r="U89" s="436"/>
      <c r="V89" s="436"/>
      <c r="W89" s="436"/>
      <c r="X89" s="436"/>
      <c r="Y89" s="436"/>
      <c r="Z89" s="436"/>
      <c r="AA89" s="436"/>
      <c r="AB89" s="436"/>
      <c r="AC89" s="436"/>
      <c r="AD89" s="436"/>
      <c r="AE89" s="436"/>
    </row>
    <row r="90" ht="15.75" customHeight="1">
      <c r="A90" s="437"/>
      <c r="B90" s="438"/>
      <c r="C90" s="437"/>
      <c r="D90" s="437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/>
      <c r="U90" s="436"/>
      <c r="V90" s="436"/>
      <c r="W90" s="436"/>
      <c r="X90" s="436"/>
      <c r="Y90" s="436"/>
      <c r="Z90" s="436"/>
      <c r="AA90" s="436"/>
      <c r="AB90" s="436"/>
      <c r="AC90" s="436"/>
      <c r="AD90" s="436"/>
      <c r="AE90" s="436"/>
    </row>
    <row r="91" ht="15.75" customHeight="1">
      <c r="A91" s="437"/>
      <c r="B91" s="438"/>
      <c r="C91" s="437"/>
      <c r="D91" s="437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36"/>
      <c r="U91" s="436"/>
      <c r="V91" s="436"/>
      <c r="W91" s="436"/>
      <c r="X91" s="436"/>
      <c r="Y91" s="436"/>
      <c r="Z91" s="436"/>
      <c r="AA91" s="436"/>
      <c r="AB91" s="436"/>
      <c r="AC91" s="436"/>
      <c r="AD91" s="436"/>
      <c r="AE91" s="436"/>
    </row>
    <row r="92" ht="15.75" customHeight="1">
      <c r="A92" s="437"/>
      <c r="B92" s="438"/>
      <c r="C92" s="437"/>
      <c r="D92" s="437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36"/>
      <c r="S92" s="436"/>
      <c r="T92" s="436"/>
      <c r="U92" s="436"/>
      <c r="V92" s="436"/>
      <c r="W92" s="436"/>
      <c r="X92" s="436"/>
      <c r="Y92" s="436"/>
      <c r="Z92" s="436"/>
      <c r="AA92" s="436"/>
      <c r="AB92" s="436"/>
      <c r="AC92" s="436"/>
      <c r="AD92" s="436"/>
      <c r="AE92" s="436"/>
    </row>
    <row r="93" ht="15.75" customHeight="1">
      <c r="A93" s="437"/>
      <c r="B93" s="438"/>
      <c r="C93" s="437"/>
      <c r="D93" s="437"/>
      <c r="E93" s="436"/>
      <c r="F93" s="436"/>
      <c r="G93" s="436"/>
      <c r="H93" s="436"/>
      <c r="I93" s="436"/>
      <c r="J93" s="436"/>
      <c r="K93" s="436"/>
      <c r="L93" s="436"/>
      <c r="M93" s="436"/>
      <c r="N93" s="436"/>
      <c r="O93" s="436"/>
      <c r="P93" s="436"/>
      <c r="Q93" s="436"/>
      <c r="R93" s="436"/>
      <c r="S93" s="436"/>
      <c r="T93" s="436"/>
      <c r="U93" s="436"/>
      <c r="V93" s="436"/>
      <c r="W93" s="436"/>
      <c r="X93" s="436"/>
      <c r="Y93" s="436"/>
      <c r="Z93" s="436"/>
      <c r="AA93" s="436"/>
      <c r="AB93" s="436"/>
      <c r="AC93" s="436"/>
      <c r="AD93" s="436"/>
      <c r="AE93" s="436"/>
    </row>
    <row r="94" ht="15.75" customHeight="1">
      <c r="A94" s="437"/>
      <c r="B94" s="438"/>
      <c r="C94" s="437"/>
      <c r="D94" s="437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436"/>
      <c r="V94" s="436"/>
      <c r="W94" s="436"/>
      <c r="X94" s="436"/>
      <c r="Y94" s="436"/>
      <c r="Z94" s="436"/>
      <c r="AA94" s="436"/>
      <c r="AB94" s="436"/>
      <c r="AC94" s="436"/>
      <c r="AD94" s="436"/>
      <c r="AE94" s="436"/>
    </row>
    <row r="95" ht="15.75" customHeight="1">
      <c r="A95" s="437"/>
      <c r="B95" s="438"/>
      <c r="C95" s="437"/>
      <c r="D95" s="437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436"/>
      <c r="W95" s="436"/>
      <c r="X95" s="436"/>
      <c r="Y95" s="436"/>
      <c r="Z95" s="436"/>
      <c r="AA95" s="436"/>
      <c r="AB95" s="436"/>
      <c r="AC95" s="436"/>
      <c r="AD95" s="436"/>
      <c r="AE95" s="436"/>
    </row>
    <row r="96" ht="15.75" customHeight="1">
      <c r="A96" s="437"/>
      <c r="B96" s="438"/>
      <c r="C96" s="437"/>
      <c r="D96" s="437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436"/>
      <c r="V96" s="436"/>
      <c r="W96" s="436"/>
      <c r="X96" s="436"/>
      <c r="Y96" s="436"/>
      <c r="Z96" s="436"/>
      <c r="AA96" s="436"/>
      <c r="AB96" s="436"/>
      <c r="AC96" s="436"/>
      <c r="AD96" s="436"/>
      <c r="AE96" s="436"/>
    </row>
    <row r="97" ht="15.75" customHeight="1">
      <c r="A97" s="437"/>
      <c r="B97" s="438"/>
      <c r="C97" s="437"/>
      <c r="D97" s="437"/>
      <c r="E97" s="436"/>
      <c r="F97" s="436"/>
      <c r="G97" s="436"/>
      <c r="H97" s="436"/>
      <c r="I97" s="436"/>
      <c r="J97" s="436"/>
      <c r="K97" s="436"/>
      <c r="L97" s="436"/>
      <c r="M97" s="436"/>
      <c r="N97" s="436"/>
      <c r="O97" s="436"/>
      <c r="P97" s="436"/>
      <c r="Q97" s="436"/>
      <c r="R97" s="436"/>
      <c r="S97" s="436"/>
      <c r="T97" s="436"/>
      <c r="U97" s="436"/>
      <c r="V97" s="436"/>
      <c r="W97" s="436"/>
      <c r="X97" s="436"/>
      <c r="Y97" s="436"/>
      <c r="Z97" s="436"/>
      <c r="AA97" s="436"/>
      <c r="AB97" s="436"/>
      <c r="AC97" s="436"/>
      <c r="AD97" s="436"/>
      <c r="AE97" s="436"/>
    </row>
    <row r="98" ht="15.75" customHeight="1">
      <c r="A98" s="437"/>
      <c r="B98" s="438"/>
      <c r="C98" s="437"/>
      <c r="D98" s="437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436"/>
      <c r="V98" s="436"/>
      <c r="W98" s="436"/>
      <c r="X98" s="436"/>
      <c r="Y98" s="436"/>
      <c r="Z98" s="436"/>
      <c r="AA98" s="436"/>
      <c r="AB98" s="436"/>
      <c r="AC98" s="436"/>
      <c r="AD98" s="436"/>
      <c r="AE98" s="436"/>
    </row>
    <row r="99" ht="15.75" customHeight="1">
      <c r="A99" s="437"/>
      <c r="B99" s="438"/>
      <c r="C99" s="437"/>
      <c r="D99" s="437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436"/>
      <c r="V99" s="436"/>
      <c r="W99" s="436"/>
      <c r="X99" s="436"/>
      <c r="Y99" s="436"/>
      <c r="Z99" s="436"/>
      <c r="AA99" s="436"/>
      <c r="AB99" s="436"/>
      <c r="AC99" s="436"/>
      <c r="AD99" s="436"/>
      <c r="AE99" s="436"/>
    </row>
    <row r="100" ht="15.75" customHeight="1">
      <c r="A100" s="437"/>
      <c r="B100" s="438"/>
      <c r="C100" s="437"/>
      <c r="D100" s="437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436"/>
      <c r="W100" s="436"/>
      <c r="X100" s="436"/>
      <c r="Y100" s="436"/>
      <c r="Z100" s="436"/>
      <c r="AA100" s="436"/>
      <c r="AB100" s="436"/>
      <c r="AC100" s="436"/>
      <c r="AD100" s="436"/>
      <c r="AE100" s="436"/>
    </row>
    <row r="101" ht="15.75" customHeight="1">
      <c r="A101" s="437"/>
      <c r="B101" s="438"/>
      <c r="C101" s="437"/>
      <c r="D101" s="437"/>
      <c r="E101" s="436"/>
      <c r="F101" s="436"/>
      <c r="G101" s="436"/>
      <c r="H101" s="436"/>
      <c r="I101" s="436"/>
      <c r="J101" s="436"/>
      <c r="K101" s="436"/>
      <c r="L101" s="436"/>
      <c r="M101" s="436"/>
      <c r="N101" s="436"/>
      <c r="O101" s="436"/>
      <c r="P101" s="436"/>
      <c r="Q101" s="436"/>
      <c r="R101" s="436"/>
      <c r="S101" s="436"/>
      <c r="T101" s="436"/>
      <c r="U101" s="436"/>
      <c r="V101" s="436"/>
      <c r="W101" s="436"/>
      <c r="X101" s="436"/>
      <c r="Y101" s="436"/>
      <c r="Z101" s="436"/>
      <c r="AA101" s="436"/>
      <c r="AB101" s="436"/>
      <c r="AC101" s="436"/>
      <c r="AD101" s="436"/>
      <c r="AE101" s="436"/>
    </row>
    <row r="102" ht="15.75" customHeight="1">
      <c r="A102" s="437"/>
      <c r="B102" s="438"/>
      <c r="C102" s="437"/>
      <c r="D102" s="437"/>
      <c r="E102" s="436"/>
      <c r="F102" s="436"/>
      <c r="G102" s="436"/>
      <c r="H102" s="436"/>
      <c r="I102" s="436"/>
      <c r="J102" s="436"/>
      <c r="K102" s="436"/>
      <c r="L102" s="436"/>
      <c r="M102" s="436"/>
      <c r="N102" s="436"/>
      <c r="O102" s="436"/>
      <c r="P102" s="436"/>
      <c r="Q102" s="436"/>
      <c r="R102" s="436"/>
      <c r="S102" s="436"/>
      <c r="T102" s="436"/>
      <c r="U102" s="436"/>
      <c r="V102" s="436"/>
      <c r="W102" s="436"/>
      <c r="X102" s="436"/>
      <c r="Y102" s="436"/>
      <c r="Z102" s="436"/>
      <c r="AA102" s="436"/>
      <c r="AB102" s="436"/>
      <c r="AC102" s="436"/>
      <c r="AD102" s="436"/>
      <c r="AE102" s="436"/>
    </row>
    <row r="103" ht="15.75" customHeight="1">
      <c r="A103" s="437"/>
      <c r="B103" s="438"/>
      <c r="C103" s="437"/>
      <c r="D103" s="437"/>
      <c r="E103" s="436"/>
      <c r="F103" s="436"/>
      <c r="G103" s="436"/>
      <c r="H103" s="436"/>
      <c r="I103" s="436"/>
      <c r="J103" s="436"/>
      <c r="K103" s="436"/>
      <c r="L103" s="436"/>
      <c r="M103" s="436"/>
      <c r="N103" s="436"/>
      <c r="O103" s="436"/>
      <c r="P103" s="436"/>
      <c r="Q103" s="436"/>
      <c r="R103" s="436"/>
      <c r="S103" s="436"/>
      <c r="T103" s="436"/>
      <c r="U103" s="436"/>
      <c r="V103" s="436"/>
      <c r="W103" s="436"/>
      <c r="X103" s="436"/>
      <c r="Y103" s="436"/>
      <c r="Z103" s="436"/>
      <c r="AA103" s="436"/>
      <c r="AB103" s="436"/>
      <c r="AC103" s="436"/>
      <c r="AD103" s="436"/>
      <c r="AE103" s="436"/>
    </row>
    <row r="104" ht="15.75" customHeight="1">
      <c r="A104" s="437"/>
      <c r="B104" s="438"/>
      <c r="C104" s="437"/>
      <c r="D104" s="437"/>
      <c r="E104" s="436"/>
      <c r="F104" s="436"/>
      <c r="G104" s="436"/>
      <c r="H104" s="436"/>
      <c r="I104" s="436"/>
      <c r="J104" s="436"/>
      <c r="K104" s="436"/>
      <c r="L104" s="436"/>
      <c r="M104" s="436"/>
      <c r="N104" s="436"/>
      <c r="O104" s="436"/>
      <c r="P104" s="436"/>
      <c r="Q104" s="436"/>
      <c r="R104" s="436"/>
      <c r="S104" s="436"/>
      <c r="T104" s="436"/>
      <c r="U104" s="436"/>
      <c r="V104" s="436"/>
      <c r="W104" s="436"/>
      <c r="X104" s="436"/>
      <c r="Y104" s="436"/>
      <c r="Z104" s="436"/>
      <c r="AA104" s="436"/>
      <c r="AB104" s="436"/>
      <c r="AC104" s="436"/>
      <c r="AD104" s="436"/>
      <c r="AE104" s="436"/>
    </row>
    <row r="105" ht="15.75" customHeight="1">
      <c r="A105" s="437"/>
      <c r="B105" s="438"/>
      <c r="C105" s="437"/>
      <c r="D105" s="437"/>
      <c r="E105" s="436"/>
      <c r="F105" s="436"/>
      <c r="G105" s="436"/>
      <c r="H105" s="436"/>
      <c r="I105" s="436"/>
      <c r="J105" s="436"/>
      <c r="K105" s="436"/>
      <c r="L105" s="436"/>
      <c r="M105" s="436"/>
      <c r="N105" s="436"/>
      <c r="O105" s="436"/>
      <c r="P105" s="436"/>
      <c r="Q105" s="436"/>
      <c r="R105" s="436"/>
      <c r="S105" s="436"/>
      <c r="T105" s="436"/>
      <c r="U105" s="436"/>
      <c r="V105" s="436"/>
      <c r="W105" s="436"/>
      <c r="X105" s="436"/>
      <c r="Y105" s="436"/>
      <c r="Z105" s="436"/>
      <c r="AA105" s="436"/>
      <c r="AB105" s="436"/>
      <c r="AC105" s="436"/>
      <c r="AD105" s="436"/>
      <c r="AE105" s="436"/>
    </row>
    <row r="106" ht="15.75" customHeight="1">
      <c r="A106" s="437"/>
      <c r="B106" s="438"/>
      <c r="C106" s="437"/>
      <c r="D106" s="437"/>
      <c r="E106" s="436"/>
      <c r="F106" s="436"/>
      <c r="G106" s="436"/>
      <c r="H106" s="436"/>
      <c r="I106" s="436"/>
      <c r="J106" s="436"/>
      <c r="K106" s="436"/>
      <c r="L106" s="436"/>
      <c r="M106" s="436"/>
      <c r="N106" s="436"/>
      <c r="O106" s="436"/>
      <c r="P106" s="436"/>
      <c r="Q106" s="436"/>
      <c r="R106" s="436"/>
      <c r="S106" s="436"/>
      <c r="T106" s="436"/>
      <c r="U106" s="436"/>
      <c r="V106" s="436"/>
      <c r="W106" s="436"/>
      <c r="X106" s="436"/>
      <c r="Y106" s="436"/>
      <c r="Z106" s="436"/>
      <c r="AA106" s="436"/>
      <c r="AB106" s="436"/>
      <c r="AC106" s="436"/>
      <c r="AD106" s="436"/>
      <c r="AE106" s="436"/>
    </row>
    <row r="107" ht="15.75" customHeight="1">
      <c r="A107" s="437"/>
      <c r="B107" s="438"/>
      <c r="C107" s="437"/>
      <c r="D107" s="437"/>
      <c r="E107" s="436"/>
      <c r="F107" s="436"/>
      <c r="G107" s="436"/>
      <c r="H107" s="436"/>
      <c r="I107" s="436"/>
      <c r="J107" s="436"/>
      <c r="K107" s="436"/>
      <c r="L107" s="436"/>
      <c r="M107" s="436"/>
      <c r="N107" s="436"/>
      <c r="O107" s="436"/>
      <c r="P107" s="436"/>
      <c r="Q107" s="436"/>
      <c r="R107" s="436"/>
      <c r="S107" s="436"/>
      <c r="T107" s="436"/>
      <c r="U107" s="436"/>
      <c r="V107" s="436"/>
      <c r="W107" s="436"/>
      <c r="X107" s="436"/>
      <c r="Y107" s="436"/>
      <c r="Z107" s="436"/>
      <c r="AA107" s="436"/>
      <c r="AB107" s="436"/>
      <c r="AC107" s="436"/>
      <c r="AD107" s="436"/>
      <c r="AE107" s="436"/>
    </row>
    <row r="108" ht="15.75" customHeight="1">
      <c r="A108" s="437"/>
      <c r="B108" s="438"/>
      <c r="C108" s="437"/>
      <c r="D108" s="437"/>
      <c r="E108" s="436"/>
      <c r="F108" s="436"/>
      <c r="G108" s="436"/>
      <c r="H108" s="436"/>
      <c r="I108" s="436"/>
      <c r="J108" s="436"/>
      <c r="K108" s="436"/>
      <c r="L108" s="436"/>
      <c r="M108" s="436"/>
      <c r="N108" s="436"/>
      <c r="O108" s="436"/>
      <c r="P108" s="436"/>
      <c r="Q108" s="436"/>
      <c r="R108" s="436"/>
      <c r="S108" s="436"/>
      <c r="T108" s="436"/>
      <c r="U108" s="436"/>
      <c r="V108" s="436"/>
      <c r="W108" s="436"/>
      <c r="X108" s="436"/>
      <c r="Y108" s="436"/>
      <c r="Z108" s="436"/>
      <c r="AA108" s="436"/>
      <c r="AB108" s="436"/>
      <c r="AC108" s="436"/>
      <c r="AD108" s="436"/>
      <c r="AE108" s="436"/>
    </row>
    <row r="109" ht="15.75" customHeight="1">
      <c r="A109" s="437"/>
      <c r="B109" s="438"/>
      <c r="C109" s="437"/>
      <c r="D109" s="437"/>
      <c r="E109" s="436"/>
      <c r="F109" s="436"/>
      <c r="G109" s="436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436"/>
      <c r="V109" s="436"/>
      <c r="W109" s="436"/>
      <c r="X109" s="436"/>
      <c r="Y109" s="436"/>
      <c r="Z109" s="436"/>
      <c r="AA109" s="436"/>
      <c r="AB109" s="436"/>
      <c r="AC109" s="436"/>
      <c r="AD109" s="436"/>
      <c r="AE109" s="436"/>
    </row>
    <row r="110" ht="15.75" customHeight="1">
      <c r="A110" s="437"/>
      <c r="B110" s="438"/>
      <c r="C110" s="437"/>
      <c r="D110" s="437"/>
      <c r="E110" s="436"/>
      <c r="F110" s="436"/>
      <c r="G110" s="436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436"/>
      <c r="W110" s="436"/>
      <c r="X110" s="436"/>
      <c r="Y110" s="436"/>
      <c r="Z110" s="436"/>
      <c r="AA110" s="436"/>
      <c r="AB110" s="436"/>
      <c r="AC110" s="436"/>
      <c r="AD110" s="436"/>
      <c r="AE110" s="436"/>
    </row>
    <row r="111" ht="15.75" customHeight="1">
      <c r="A111" s="437"/>
      <c r="B111" s="438"/>
      <c r="C111" s="437"/>
      <c r="D111" s="437"/>
      <c r="E111" s="436"/>
      <c r="F111" s="436"/>
      <c r="G111" s="436"/>
      <c r="H111" s="436"/>
      <c r="I111" s="436"/>
      <c r="J111" s="436"/>
      <c r="K111" s="436"/>
      <c r="L111" s="436"/>
      <c r="M111" s="436"/>
      <c r="N111" s="436"/>
      <c r="O111" s="436"/>
      <c r="P111" s="436"/>
      <c r="Q111" s="436"/>
      <c r="R111" s="436"/>
      <c r="S111" s="436"/>
      <c r="T111" s="436"/>
      <c r="U111" s="436"/>
      <c r="V111" s="436"/>
      <c r="W111" s="436"/>
      <c r="X111" s="436"/>
      <c r="Y111" s="436"/>
      <c r="Z111" s="436"/>
      <c r="AA111" s="436"/>
      <c r="AB111" s="436"/>
      <c r="AC111" s="436"/>
      <c r="AD111" s="436"/>
      <c r="AE111" s="436"/>
    </row>
    <row r="112" ht="15.75" customHeight="1">
      <c r="A112" s="437"/>
      <c r="B112" s="438"/>
      <c r="C112" s="437"/>
      <c r="D112" s="437"/>
      <c r="E112" s="436"/>
      <c r="F112" s="436"/>
      <c r="G112" s="436"/>
      <c r="H112" s="436"/>
      <c r="I112" s="436"/>
      <c r="J112" s="436"/>
      <c r="K112" s="436"/>
      <c r="L112" s="436"/>
      <c r="M112" s="436"/>
      <c r="N112" s="436"/>
      <c r="O112" s="436"/>
      <c r="P112" s="436"/>
      <c r="Q112" s="436"/>
      <c r="R112" s="436"/>
      <c r="S112" s="436"/>
      <c r="T112" s="436"/>
      <c r="U112" s="436"/>
      <c r="V112" s="436"/>
      <c r="W112" s="436"/>
      <c r="X112" s="436"/>
      <c r="Y112" s="436"/>
      <c r="Z112" s="436"/>
      <c r="AA112" s="436"/>
      <c r="AB112" s="436"/>
      <c r="AC112" s="436"/>
      <c r="AD112" s="436"/>
      <c r="AE112" s="436"/>
    </row>
    <row r="113" ht="15.75" customHeight="1">
      <c r="A113" s="437"/>
      <c r="B113" s="438"/>
      <c r="C113" s="437"/>
      <c r="D113" s="437"/>
      <c r="E113" s="436"/>
      <c r="F113" s="436"/>
      <c r="G113" s="436"/>
      <c r="H113" s="436"/>
      <c r="I113" s="436"/>
      <c r="J113" s="436"/>
      <c r="K113" s="436"/>
      <c r="L113" s="436"/>
      <c r="M113" s="436"/>
      <c r="N113" s="436"/>
      <c r="O113" s="436"/>
      <c r="P113" s="436"/>
      <c r="Q113" s="436"/>
      <c r="R113" s="436"/>
      <c r="S113" s="436"/>
      <c r="T113" s="436"/>
      <c r="U113" s="436"/>
      <c r="V113" s="436"/>
      <c r="W113" s="436"/>
      <c r="X113" s="436"/>
      <c r="Y113" s="436"/>
      <c r="Z113" s="436"/>
      <c r="AA113" s="436"/>
      <c r="AB113" s="436"/>
      <c r="AC113" s="436"/>
      <c r="AD113" s="436"/>
      <c r="AE113" s="436"/>
    </row>
    <row r="114" ht="15.75" customHeight="1">
      <c r="A114" s="437"/>
      <c r="B114" s="438"/>
      <c r="C114" s="437"/>
      <c r="D114" s="437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6"/>
      <c r="T114" s="436"/>
      <c r="U114" s="436"/>
      <c r="V114" s="436"/>
      <c r="W114" s="436"/>
      <c r="X114" s="436"/>
      <c r="Y114" s="436"/>
      <c r="Z114" s="436"/>
      <c r="AA114" s="436"/>
      <c r="AB114" s="436"/>
      <c r="AC114" s="436"/>
      <c r="AD114" s="436"/>
      <c r="AE114" s="436"/>
    </row>
    <row r="115" ht="15.75" customHeight="1">
      <c r="A115" s="437"/>
      <c r="B115" s="438"/>
      <c r="C115" s="437"/>
      <c r="D115" s="437"/>
      <c r="E115" s="436"/>
      <c r="F115" s="436"/>
      <c r="G115" s="436"/>
      <c r="H115" s="436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436"/>
      <c r="V115" s="436"/>
      <c r="W115" s="436"/>
      <c r="X115" s="436"/>
      <c r="Y115" s="436"/>
      <c r="Z115" s="436"/>
      <c r="AA115" s="436"/>
      <c r="AB115" s="436"/>
      <c r="AC115" s="436"/>
      <c r="AD115" s="436"/>
      <c r="AE115" s="436"/>
    </row>
    <row r="116" ht="15.75" customHeight="1">
      <c r="A116" s="437"/>
      <c r="B116" s="438"/>
      <c r="C116" s="437"/>
      <c r="D116" s="437"/>
      <c r="E116" s="436"/>
      <c r="F116" s="436"/>
      <c r="G116" s="436"/>
      <c r="H116" s="436"/>
      <c r="I116" s="436"/>
      <c r="J116" s="436"/>
      <c r="K116" s="436"/>
      <c r="L116" s="436"/>
      <c r="M116" s="436"/>
      <c r="N116" s="436"/>
      <c r="O116" s="436"/>
      <c r="P116" s="436"/>
      <c r="Q116" s="436"/>
      <c r="R116" s="436"/>
      <c r="S116" s="436"/>
      <c r="T116" s="436"/>
      <c r="U116" s="436"/>
      <c r="V116" s="436"/>
      <c r="W116" s="436"/>
      <c r="X116" s="436"/>
      <c r="Y116" s="436"/>
      <c r="Z116" s="436"/>
      <c r="AA116" s="436"/>
      <c r="AB116" s="436"/>
      <c r="AC116" s="436"/>
      <c r="AD116" s="436"/>
      <c r="AE116" s="436"/>
    </row>
    <row r="117" ht="15.75" customHeight="1">
      <c r="A117" s="437"/>
      <c r="B117" s="438"/>
      <c r="C117" s="437"/>
      <c r="D117" s="437"/>
      <c r="E117" s="436"/>
      <c r="F117" s="436"/>
      <c r="G117" s="436"/>
      <c r="H117" s="436"/>
      <c r="I117" s="436"/>
      <c r="J117" s="436"/>
      <c r="K117" s="436"/>
      <c r="L117" s="436"/>
      <c r="M117" s="436"/>
      <c r="N117" s="436"/>
      <c r="O117" s="436"/>
      <c r="P117" s="436"/>
      <c r="Q117" s="436"/>
      <c r="R117" s="436"/>
      <c r="S117" s="436"/>
      <c r="T117" s="436"/>
      <c r="U117" s="436"/>
      <c r="V117" s="436"/>
      <c r="W117" s="436"/>
      <c r="X117" s="436"/>
      <c r="Y117" s="436"/>
      <c r="Z117" s="436"/>
      <c r="AA117" s="436"/>
      <c r="AB117" s="436"/>
      <c r="AC117" s="436"/>
      <c r="AD117" s="436"/>
      <c r="AE117" s="436"/>
    </row>
    <row r="118" ht="15.75" customHeight="1">
      <c r="A118" s="437"/>
      <c r="B118" s="438"/>
      <c r="C118" s="437"/>
      <c r="D118" s="437"/>
      <c r="E118" s="436"/>
      <c r="F118" s="436"/>
      <c r="G118" s="436"/>
      <c r="H118" s="436"/>
      <c r="I118" s="436"/>
      <c r="J118" s="436"/>
      <c r="K118" s="436"/>
      <c r="L118" s="436"/>
      <c r="M118" s="436"/>
      <c r="N118" s="436"/>
      <c r="O118" s="436"/>
      <c r="P118" s="436"/>
      <c r="Q118" s="436"/>
      <c r="R118" s="436"/>
      <c r="S118" s="436"/>
      <c r="T118" s="436"/>
      <c r="U118" s="436"/>
      <c r="V118" s="436"/>
      <c r="W118" s="436"/>
      <c r="X118" s="436"/>
      <c r="Y118" s="436"/>
      <c r="Z118" s="436"/>
      <c r="AA118" s="436"/>
      <c r="AB118" s="436"/>
      <c r="AC118" s="436"/>
      <c r="AD118" s="436"/>
      <c r="AE118" s="436"/>
    </row>
    <row r="119" ht="15.75" customHeight="1">
      <c r="A119" s="437"/>
      <c r="B119" s="438"/>
      <c r="C119" s="437"/>
      <c r="D119" s="437"/>
      <c r="E119" s="436"/>
      <c r="F119" s="436"/>
      <c r="G119" s="436"/>
      <c r="H119" s="436"/>
      <c r="I119" s="436"/>
      <c r="J119" s="436"/>
      <c r="K119" s="436"/>
      <c r="L119" s="436"/>
      <c r="M119" s="436"/>
      <c r="N119" s="436"/>
      <c r="O119" s="436"/>
      <c r="P119" s="436"/>
      <c r="Q119" s="436"/>
      <c r="R119" s="436"/>
      <c r="S119" s="436"/>
      <c r="T119" s="436"/>
      <c r="U119" s="436"/>
      <c r="V119" s="436"/>
      <c r="W119" s="436"/>
      <c r="X119" s="436"/>
      <c r="Y119" s="436"/>
      <c r="Z119" s="436"/>
      <c r="AA119" s="436"/>
      <c r="AB119" s="436"/>
      <c r="AC119" s="436"/>
      <c r="AD119" s="436"/>
      <c r="AE119" s="436"/>
    </row>
    <row r="120" ht="15.75" customHeight="1">
      <c r="A120" s="437"/>
      <c r="B120" s="438"/>
      <c r="C120" s="437"/>
      <c r="D120" s="437"/>
      <c r="E120" s="436"/>
      <c r="F120" s="436"/>
      <c r="G120" s="436"/>
      <c r="H120" s="436"/>
      <c r="I120" s="436"/>
      <c r="J120" s="436"/>
      <c r="K120" s="436"/>
      <c r="L120" s="436"/>
      <c r="M120" s="436"/>
      <c r="N120" s="436"/>
      <c r="O120" s="436"/>
      <c r="P120" s="436"/>
      <c r="Q120" s="436"/>
      <c r="R120" s="436"/>
      <c r="S120" s="436"/>
      <c r="T120" s="436"/>
      <c r="U120" s="436"/>
      <c r="V120" s="436"/>
      <c r="W120" s="436"/>
      <c r="X120" s="436"/>
      <c r="Y120" s="436"/>
      <c r="Z120" s="436"/>
      <c r="AA120" s="436"/>
      <c r="AB120" s="436"/>
      <c r="AC120" s="436"/>
      <c r="AD120" s="436"/>
      <c r="AE120" s="436"/>
    </row>
    <row r="121" ht="15.75" customHeight="1">
      <c r="A121" s="437"/>
      <c r="B121" s="438"/>
      <c r="C121" s="437"/>
      <c r="D121" s="437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</row>
    <row r="122" ht="15.75" customHeight="1">
      <c r="A122" s="437"/>
      <c r="B122" s="438"/>
      <c r="C122" s="437"/>
      <c r="D122" s="437"/>
      <c r="E122" s="436"/>
      <c r="F122" s="436"/>
      <c r="G122" s="436"/>
      <c r="H122" s="436"/>
      <c r="I122" s="436"/>
      <c r="J122" s="436"/>
      <c r="K122" s="436"/>
      <c r="L122" s="436"/>
      <c r="M122" s="436"/>
      <c r="N122" s="436"/>
      <c r="O122" s="436"/>
      <c r="P122" s="436"/>
      <c r="Q122" s="436"/>
      <c r="R122" s="436"/>
      <c r="S122" s="436"/>
      <c r="T122" s="436"/>
      <c r="U122" s="436"/>
      <c r="V122" s="436"/>
      <c r="W122" s="436"/>
      <c r="X122" s="436"/>
      <c r="Y122" s="436"/>
      <c r="Z122" s="436"/>
      <c r="AA122" s="436"/>
      <c r="AB122" s="436"/>
      <c r="AC122" s="436"/>
      <c r="AD122" s="436"/>
      <c r="AE122" s="436"/>
    </row>
    <row r="123" ht="15.75" customHeight="1">
      <c r="A123" s="437"/>
      <c r="B123" s="438"/>
      <c r="C123" s="437"/>
      <c r="D123" s="437"/>
      <c r="E123" s="436"/>
      <c r="F123" s="436"/>
      <c r="G123" s="436"/>
      <c r="H123" s="436"/>
      <c r="I123" s="436"/>
      <c r="J123" s="436"/>
      <c r="K123" s="436"/>
      <c r="L123" s="436"/>
      <c r="M123" s="436"/>
      <c r="N123" s="436"/>
      <c r="O123" s="436"/>
      <c r="P123" s="436"/>
      <c r="Q123" s="436"/>
      <c r="R123" s="436"/>
      <c r="S123" s="436"/>
      <c r="T123" s="436"/>
      <c r="U123" s="436"/>
      <c r="V123" s="436"/>
      <c r="W123" s="436"/>
      <c r="X123" s="436"/>
      <c r="Y123" s="436"/>
      <c r="Z123" s="436"/>
      <c r="AA123" s="436"/>
      <c r="AB123" s="436"/>
      <c r="AC123" s="436"/>
      <c r="AD123" s="436"/>
      <c r="AE123" s="436"/>
    </row>
    <row r="124" ht="15.75" customHeight="1">
      <c r="A124" s="437"/>
      <c r="B124" s="438"/>
      <c r="C124" s="437"/>
      <c r="D124" s="437"/>
      <c r="E124" s="436"/>
      <c r="F124" s="436"/>
      <c r="G124" s="436"/>
      <c r="H124" s="436"/>
      <c r="I124" s="436"/>
      <c r="J124" s="436"/>
      <c r="K124" s="436"/>
      <c r="L124" s="436"/>
      <c r="M124" s="436"/>
      <c r="N124" s="436"/>
      <c r="O124" s="436"/>
      <c r="P124" s="436"/>
      <c r="Q124" s="436"/>
      <c r="R124" s="436"/>
      <c r="S124" s="436"/>
      <c r="T124" s="436"/>
      <c r="U124" s="436"/>
      <c r="V124" s="436"/>
      <c r="W124" s="436"/>
      <c r="X124" s="436"/>
      <c r="Y124" s="436"/>
      <c r="Z124" s="436"/>
      <c r="AA124" s="436"/>
      <c r="AB124" s="436"/>
      <c r="AC124" s="436"/>
      <c r="AD124" s="436"/>
      <c r="AE124" s="436"/>
    </row>
    <row r="125" ht="15.75" customHeight="1">
      <c r="A125" s="437"/>
      <c r="B125" s="438"/>
      <c r="C125" s="437"/>
      <c r="D125" s="437"/>
      <c r="E125" s="436"/>
      <c r="F125" s="436"/>
      <c r="G125" s="436"/>
      <c r="H125" s="436"/>
      <c r="I125" s="436"/>
      <c r="J125" s="436"/>
      <c r="K125" s="436"/>
      <c r="L125" s="436"/>
      <c r="M125" s="436"/>
      <c r="N125" s="436"/>
      <c r="O125" s="436"/>
      <c r="P125" s="436"/>
      <c r="Q125" s="436"/>
      <c r="R125" s="436"/>
      <c r="S125" s="436"/>
      <c r="T125" s="436"/>
      <c r="U125" s="436"/>
      <c r="V125" s="436"/>
      <c r="W125" s="436"/>
      <c r="X125" s="436"/>
      <c r="Y125" s="436"/>
      <c r="Z125" s="436"/>
      <c r="AA125" s="436"/>
      <c r="AB125" s="436"/>
      <c r="AC125" s="436"/>
      <c r="AD125" s="436"/>
      <c r="AE125" s="436"/>
    </row>
    <row r="126" ht="15.75" customHeight="1">
      <c r="A126" s="437"/>
      <c r="B126" s="438"/>
      <c r="C126" s="437"/>
      <c r="D126" s="437"/>
      <c r="E126" s="436"/>
      <c r="F126" s="436"/>
      <c r="G126" s="436"/>
      <c r="H126" s="436"/>
      <c r="I126" s="436"/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/>
      <c r="U126" s="436"/>
      <c r="V126" s="436"/>
      <c r="W126" s="436"/>
      <c r="X126" s="436"/>
      <c r="Y126" s="436"/>
      <c r="Z126" s="436"/>
      <c r="AA126" s="436"/>
      <c r="AB126" s="436"/>
      <c r="AC126" s="436"/>
      <c r="AD126" s="436"/>
      <c r="AE126" s="436"/>
    </row>
    <row r="127" ht="15.75" customHeight="1">
      <c r="A127" s="437"/>
      <c r="B127" s="438"/>
      <c r="C127" s="437"/>
      <c r="D127" s="437"/>
      <c r="E127" s="436"/>
      <c r="F127" s="436"/>
      <c r="G127" s="436"/>
      <c r="H127" s="436"/>
      <c r="I127" s="436"/>
      <c r="J127" s="436"/>
      <c r="K127" s="436"/>
      <c r="L127" s="436"/>
      <c r="M127" s="436"/>
      <c r="N127" s="436"/>
      <c r="O127" s="436"/>
      <c r="P127" s="436"/>
      <c r="Q127" s="436"/>
      <c r="R127" s="436"/>
      <c r="S127" s="436"/>
      <c r="T127" s="436"/>
      <c r="U127" s="436"/>
      <c r="V127" s="436"/>
      <c r="W127" s="436"/>
      <c r="X127" s="436"/>
      <c r="Y127" s="436"/>
      <c r="Z127" s="436"/>
      <c r="AA127" s="436"/>
      <c r="AB127" s="436"/>
      <c r="AC127" s="436"/>
      <c r="AD127" s="436"/>
      <c r="AE127" s="436"/>
    </row>
    <row r="128" ht="15.75" customHeight="1">
      <c r="A128" s="437"/>
      <c r="B128" s="438"/>
      <c r="C128" s="437"/>
      <c r="D128" s="437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436"/>
      <c r="W128" s="436"/>
      <c r="X128" s="436"/>
      <c r="Y128" s="436"/>
      <c r="Z128" s="436"/>
      <c r="AA128" s="436"/>
      <c r="AB128" s="436"/>
      <c r="AC128" s="436"/>
      <c r="AD128" s="436"/>
      <c r="AE128" s="436"/>
    </row>
    <row r="129" ht="15.75" customHeight="1">
      <c r="A129" s="437"/>
      <c r="B129" s="438"/>
      <c r="C129" s="437"/>
      <c r="D129" s="437"/>
      <c r="E129" s="436"/>
      <c r="F129" s="436"/>
      <c r="G129" s="436"/>
      <c r="H129" s="436"/>
      <c r="I129" s="436"/>
      <c r="J129" s="436"/>
      <c r="K129" s="436"/>
      <c r="L129" s="436"/>
      <c r="M129" s="436"/>
      <c r="N129" s="436"/>
      <c r="O129" s="436"/>
      <c r="P129" s="436"/>
      <c r="Q129" s="436"/>
      <c r="R129" s="436"/>
      <c r="S129" s="436"/>
      <c r="T129" s="436"/>
      <c r="U129" s="436"/>
      <c r="V129" s="436"/>
      <c r="W129" s="436"/>
      <c r="X129" s="436"/>
      <c r="Y129" s="436"/>
      <c r="Z129" s="436"/>
      <c r="AA129" s="436"/>
      <c r="AB129" s="436"/>
      <c r="AC129" s="436"/>
      <c r="AD129" s="436"/>
      <c r="AE129" s="436"/>
    </row>
    <row r="130" ht="15.75" customHeight="1">
      <c r="A130" s="437"/>
      <c r="B130" s="438"/>
      <c r="C130" s="437"/>
      <c r="D130" s="437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436"/>
      <c r="Q130" s="436"/>
      <c r="R130" s="436"/>
      <c r="S130" s="436"/>
      <c r="T130" s="436"/>
      <c r="U130" s="436"/>
      <c r="V130" s="436"/>
      <c r="W130" s="436"/>
      <c r="X130" s="436"/>
      <c r="Y130" s="436"/>
      <c r="Z130" s="436"/>
      <c r="AA130" s="436"/>
      <c r="AB130" s="436"/>
      <c r="AC130" s="436"/>
      <c r="AD130" s="436"/>
      <c r="AE130" s="436"/>
    </row>
    <row r="131" ht="15.75" customHeight="1">
      <c r="A131" s="437"/>
      <c r="B131" s="438"/>
      <c r="C131" s="437"/>
      <c r="D131" s="437"/>
      <c r="E131" s="436"/>
      <c r="F131" s="436"/>
      <c r="G131" s="436"/>
      <c r="H131" s="436"/>
      <c r="I131" s="436"/>
      <c r="J131" s="436"/>
      <c r="K131" s="436"/>
      <c r="L131" s="436"/>
      <c r="M131" s="436"/>
      <c r="N131" s="436"/>
      <c r="O131" s="436"/>
      <c r="P131" s="436"/>
      <c r="Q131" s="436"/>
      <c r="R131" s="436"/>
      <c r="S131" s="436"/>
      <c r="T131" s="436"/>
      <c r="U131" s="436"/>
      <c r="V131" s="436"/>
      <c r="W131" s="436"/>
      <c r="X131" s="436"/>
      <c r="Y131" s="436"/>
      <c r="Z131" s="436"/>
      <c r="AA131" s="436"/>
      <c r="AB131" s="436"/>
      <c r="AC131" s="436"/>
      <c r="AD131" s="436"/>
      <c r="AE131" s="436"/>
    </row>
    <row r="132" ht="15.75" customHeight="1">
      <c r="A132" s="437"/>
      <c r="B132" s="438"/>
      <c r="C132" s="437"/>
      <c r="D132" s="437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436"/>
      <c r="Q132" s="436"/>
      <c r="R132" s="436"/>
      <c r="S132" s="436"/>
      <c r="T132" s="436"/>
      <c r="U132" s="436"/>
      <c r="V132" s="436"/>
      <c r="W132" s="436"/>
      <c r="X132" s="436"/>
      <c r="Y132" s="436"/>
      <c r="Z132" s="436"/>
      <c r="AA132" s="436"/>
      <c r="AB132" s="436"/>
      <c r="AC132" s="436"/>
      <c r="AD132" s="436"/>
      <c r="AE132" s="436"/>
    </row>
    <row r="133" ht="15.75" customHeight="1">
      <c r="A133" s="437"/>
      <c r="B133" s="438"/>
      <c r="C133" s="437"/>
      <c r="D133" s="437"/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6"/>
      <c r="P133" s="436"/>
      <c r="Q133" s="436"/>
      <c r="R133" s="436"/>
      <c r="S133" s="436"/>
      <c r="T133" s="436"/>
      <c r="U133" s="436"/>
      <c r="V133" s="436"/>
      <c r="W133" s="436"/>
      <c r="X133" s="436"/>
      <c r="Y133" s="436"/>
      <c r="Z133" s="436"/>
      <c r="AA133" s="436"/>
      <c r="AB133" s="436"/>
      <c r="AC133" s="436"/>
      <c r="AD133" s="436"/>
      <c r="AE133" s="436"/>
    </row>
    <row r="134" ht="15.75" customHeight="1">
      <c r="A134" s="437"/>
      <c r="B134" s="438"/>
      <c r="C134" s="437"/>
      <c r="D134" s="437"/>
      <c r="E134" s="436"/>
      <c r="F134" s="436"/>
      <c r="G134" s="436"/>
      <c r="H134" s="436"/>
      <c r="I134" s="436"/>
      <c r="J134" s="436"/>
      <c r="K134" s="436"/>
      <c r="L134" s="436"/>
      <c r="M134" s="436"/>
      <c r="N134" s="436"/>
      <c r="O134" s="436"/>
      <c r="P134" s="436"/>
      <c r="Q134" s="436"/>
      <c r="R134" s="436"/>
      <c r="S134" s="436"/>
      <c r="T134" s="436"/>
      <c r="U134" s="436"/>
      <c r="V134" s="436"/>
      <c r="W134" s="436"/>
      <c r="X134" s="436"/>
      <c r="Y134" s="436"/>
      <c r="Z134" s="436"/>
      <c r="AA134" s="436"/>
      <c r="AB134" s="436"/>
      <c r="AC134" s="436"/>
      <c r="AD134" s="436"/>
      <c r="AE134" s="436"/>
    </row>
    <row r="135" ht="15.75" customHeight="1">
      <c r="A135" s="437"/>
      <c r="B135" s="438"/>
      <c r="C135" s="437"/>
      <c r="D135" s="437"/>
      <c r="E135" s="436"/>
      <c r="F135" s="436"/>
      <c r="G135" s="436"/>
      <c r="H135" s="436"/>
      <c r="I135" s="436"/>
      <c r="J135" s="436"/>
      <c r="K135" s="436"/>
      <c r="L135" s="436"/>
      <c r="M135" s="436"/>
      <c r="N135" s="436"/>
      <c r="O135" s="436"/>
      <c r="P135" s="436"/>
      <c r="Q135" s="436"/>
      <c r="R135" s="436"/>
      <c r="S135" s="436"/>
      <c r="T135" s="436"/>
      <c r="U135" s="436"/>
      <c r="V135" s="436"/>
      <c r="W135" s="436"/>
      <c r="X135" s="436"/>
      <c r="Y135" s="436"/>
      <c r="Z135" s="436"/>
      <c r="AA135" s="436"/>
      <c r="AB135" s="436"/>
      <c r="AC135" s="436"/>
      <c r="AD135" s="436"/>
      <c r="AE135" s="436"/>
    </row>
    <row r="136" ht="15.75" customHeight="1">
      <c r="A136" s="437"/>
      <c r="B136" s="438"/>
      <c r="C136" s="437"/>
      <c r="D136" s="437"/>
      <c r="E136" s="436"/>
      <c r="F136" s="436"/>
      <c r="G136" s="436"/>
      <c r="H136" s="436"/>
      <c r="I136" s="436"/>
      <c r="J136" s="436"/>
      <c r="K136" s="436"/>
      <c r="L136" s="436"/>
      <c r="M136" s="436"/>
      <c r="N136" s="436"/>
      <c r="O136" s="436"/>
      <c r="P136" s="436"/>
      <c r="Q136" s="436"/>
      <c r="R136" s="436"/>
      <c r="S136" s="436"/>
      <c r="T136" s="436"/>
      <c r="U136" s="436"/>
      <c r="V136" s="436"/>
      <c r="W136" s="436"/>
      <c r="X136" s="436"/>
      <c r="Y136" s="436"/>
      <c r="Z136" s="436"/>
      <c r="AA136" s="436"/>
      <c r="AB136" s="436"/>
      <c r="AC136" s="436"/>
      <c r="AD136" s="436"/>
      <c r="AE136" s="436"/>
    </row>
    <row r="137" ht="15.75" customHeight="1">
      <c r="A137" s="437"/>
      <c r="B137" s="438"/>
      <c r="C137" s="437"/>
      <c r="D137" s="437"/>
      <c r="E137" s="436"/>
      <c r="F137" s="436"/>
      <c r="G137" s="436"/>
      <c r="H137" s="436"/>
      <c r="I137" s="436"/>
      <c r="J137" s="436"/>
      <c r="K137" s="436"/>
      <c r="L137" s="436"/>
      <c r="M137" s="436"/>
      <c r="N137" s="436"/>
      <c r="O137" s="436"/>
      <c r="P137" s="436"/>
      <c r="Q137" s="436"/>
      <c r="R137" s="436"/>
      <c r="S137" s="436"/>
      <c r="T137" s="436"/>
      <c r="U137" s="436"/>
      <c r="V137" s="436"/>
      <c r="W137" s="436"/>
      <c r="X137" s="436"/>
      <c r="Y137" s="436"/>
      <c r="Z137" s="436"/>
      <c r="AA137" s="436"/>
      <c r="AB137" s="436"/>
      <c r="AC137" s="436"/>
      <c r="AD137" s="436"/>
      <c r="AE137" s="436"/>
    </row>
    <row r="138" ht="15.75" customHeight="1">
      <c r="A138" s="437"/>
      <c r="B138" s="438"/>
      <c r="C138" s="437"/>
      <c r="D138" s="437"/>
      <c r="E138" s="436"/>
      <c r="F138" s="436"/>
      <c r="G138" s="436"/>
      <c r="H138" s="436"/>
      <c r="I138" s="436"/>
      <c r="J138" s="436"/>
      <c r="K138" s="436"/>
      <c r="L138" s="436"/>
      <c r="M138" s="436"/>
      <c r="N138" s="436"/>
      <c r="O138" s="436"/>
      <c r="P138" s="436"/>
      <c r="Q138" s="436"/>
      <c r="R138" s="436"/>
      <c r="S138" s="436"/>
      <c r="T138" s="436"/>
      <c r="U138" s="436"/>
      <c r="V138" s="436"/>
      <c r="W138" s="436"/>
      <c r="X138" s="436"/>
      <c r="Y138" s="436"/>
      <c r="Z138" s="436"/>
      <c r="AA138" s="436"/>
      <c r="AB138" s="436"/>
      <c r="AC138" s="436"/>
      <c r="AD138" s="436"/>
      <c r="AE138" s="436"/>
    </row>
    <row r="139" ht="15.75" customHeight="1">
      <c r="A139" s="437"/>
      <c r="B139" s="438"/>
      <c r="C139" s="437"/>
      <c r="D139" s="437"/>
      <c r="E139" s="436"/>
      <c r="F139" s="436"/>
      <c r="G139" s="436"/>
      <c r="H139" s="436"/>
      <c r="I139" s="436"/>
      <c r="J139" s="436"/>
      <c r="K139" s="436"/>
      <c r="L139" s="436"/>
      <c r="M139" s="436"/>
      <c r="N139" s="436"/>
      <c r="O139" s="436"/>
      <c r="P139" s="436"/>
      <c r="Q139" s="436"/>
      <c r="R139" s="436"/>
      <c r="S139" s="436"/>
      <c r="T139" s="436"/>
      <c r="U139" s="436"/>
      <c r="V139" s="436"/>
      <c r="W139" s="436"/>
      <c r="X139" s="436"/>
      <c r="Y139" s="436"/>
      <c r="Z139" s="436"/>
      <c r="AA139" s="436"/>
      <c r="AB139" s="436"/>
      <c r="AC139" s="436"/>
      <c r="AD139" s="436"/>
      <c r="AE139" s="436"/>
    </row>
    <row r="140" ht="15.75" customHeight="1">
      <c r="A140" s="437"/>
      <c r="B140" s="438"/>
      <c r="C140" s="437"/>
      <c r="D140" s="437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436"/>
      <c r="W140" s="436"/>
      <c r="X140" s="436"/>
      <c r="Y140" s="436"/>
      <c r="Z140" s="436"/>
      <c r="AA140" s="436"/>
      <c r="AB140" s="436"/>
      <c r="AC140" s="436"/>
      <c r="AD140" s="436"/>
      <c r="AE140" s="436"/>
    </row>
    <row r="141" ht="15.75" customHeight="1">
      <c r="A141" s="437"/>
      <c r="B141" s="438"/>
      <c r="C141" s="437"/>
      <c r="D141" s="437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436"/>
      <c r="V141" s="436"/>
      <c r="W141" s="436"/>
      <c r="X141" s="436"/>
      <c r="Y141" s="436"/>
      <c r="Z141" s="436"/>
      <c r="AA141" s="436"/>
      <c r="AB141" s="436"/>
      <c r="AC141" s="436"/>
      <c r="AD141" s="436"/>
      <c r="AE141" s="436"/>
    </row>
    <row r="142" ht="15.75" customHeight="1">
      <c r="A142" s="437"/>
      <c r="B142" s="438"/>
      <c r="C142" s="437"/>
      <c r="D142" s="437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436"/>
      <c r="V142" s="436"/>
      <c r="W142" s="436"/>
      <c r="X142" s="436"/>
      <c r="Y142" s="436"/>
      <c r="Z142" s="436"/>
      <c r="AA142" s="436"/>
      <c r="AB142" s="436"/>
      <c r="AC142" s="436"/>
      <c r="AD142" s="436"/>
      <c r="AE142" s="436"/>
    </row>
    <row r="143" ht="15.75" customHeight="1">
      <c r="A143" s="437"/>
      <c r="B143" s="438"/>
      <c r="C143" s="437"/>
      <c r="D143" s="437"/>
      <c r="E143" s="436"/>
      <c r="F143" s="436"/>
      <c r="G143" s="436"/>
      <c r="H143" s="436"/>
      <c r="I143" s="436"/>
      <c r="J143" s="436"/>
      <c r="K143" s="436"/>
      <c r="L143" s="436"/>
      <c r="M143" s="436"/>
      <c r="N143" s="436"/>
      <c r="O143" s="436"/>
      <c r="P143" s="436"/>
      <c r="Q143" s="436"/>
      <c r="R143" s="436"/>
      <c r="S143" s="436"/>
      <c r="T143" s="436"/>
      <c r="U143" s="436"/>
      <c r="V143" s="436"/>
      <c r="W143" s="436"/>
      <c r="X143" s="436"/>
      <c r="Y143" s="436"/>
      <c r="Z143" s="436"/>
      <c r="AA143" s="436"/>
      <c r="AB143" s="436"/>
      <c r="AC143" s="436"/>
      <c r="AD143" s="436"/>
      <c r="AE143" s="436"/>
    </row>
    <row r="144" ht="15.75" customHeight="1">
      <c r="A144" s="437"/>
      <c r="B144" s="438"/>
      <c r="C144" s="437"/>
      <c r="D144" s="437"/>
      <c r="E144" s="436"/>
      <c r="F144" s="436"/>
      <c r="G144" s="436"/>
      <c r="H144" s="436"/>
      <c r="I144" s="436"/>
      <c r="J144" s="436"/>
      <c r="K144" s="436"/>
      <c r="L144" s="436"/>
      <c r="M144" s="436"/>
      <c r="N144" s="436"/>
      <c r="O144" s="436"/>
      <c r="P144" s="436"/>
      <c r="Q144" s="436"/>
      <c r="R144" s="436"/>
      <c r="S144" s="436"/>
      <c r="T144" s="436"/>
      <c r="U144" s="436"/>
      <c r="V144" s="436"/>
      <c r="W144" s="436"/>
      <c r="X144" s="436"/>
      <c r="Y144" s="436"/>
      <c r="Z144" s="436"/>
      <c r="AA144" s="436"/>
      <c r="AB144" s="436"/>
      <c r="AC144" s="436"/>
      <c r="AD144" s="436"/>
      <c r="AE144" s="436"/>
    </row>
    <row r="145" ht="15.75" customHeight="1">
      <c r="A145" s="437"/>
      <c r="B145" s="438"/>
      <c r="C145" s="437"/>
      <c r="D145" s="437"/>
      <c r="E145" s="436"/>
      <c r="F145" s="436"/>
      <c r="G145" s="436"/>
      <c r="H145" s="436"/>
      <c r="I145" s="436"/>
      <c r="J145" s="436"/>
      <c r="K145" s="436"/>
      <c r="L145" s="436"/>
      <c r="M145" s="436"/>
      <c r="N145" s="436"/>
      <c r="O145" s="436"/>
      <c r="P145" s="436"/>
      <c r="Q145" s="436"/>
      <c r="R145" s="436"/>
      <c r="S145" s="436"/>
      <c r="T145" s="436"/>
      <c r="U145" s="436"/>
      <c r="V145" s="436"/>
      <c r="W145" s="436"/>
      <c r="X145" s="436"/>
      <c r="Y145" s="436"/>
      <c r="Z145" s="436"/>
      <c r="AA145" s="436"/>
      <c r="AB145" s="436"/>
      <c r="AC145" s="436"/>
      <c r="AD145" s="436"/>
      <c r="AE145" s="436"/>
    </row>
    <row r="146" ht="15.75" customHeight="1">
      <c r="A146" s="437"/>
      <c r="B146" s="438"/>
      <c r="C146" s="437"/>
      <c r="D146" s="437"/>
      <c r="E146" s="436"/>
      <c r="F146" s="436"/>
      <c r="G146" s="436"/>
      <c r="H146" s="436"/>
      <c r="I146" s="436"/>
      <c r="J146" s="436"/>
      <c r="K146" s="436"/>
      <c r="L146" s="436"/>
      <c r="M146" s="436"/>
      <c r="N146" s="436"/>
      <c r="O146" s="436"/>
      <c r="P146" s="436"/>
      <c r="Q146" s="436"/>
      <c r="R146" s="436"/>
      <c r="S146" s="436"/>
      <c r="T146" s="436"/>
      <c r="U146" s="436"/>
      <c r="V146" s="436"/>
      <c r="W146" s="436"/>
      <c r="X146" s="436"/>
      <c r="Y146" s="436"/>
      <c r="Z146" s="436"/>
      <c r="AA146" s="436"/>
      <c r="AB146" s="436"/>
      <c r="AC146" s="436"/>
      <c r="AD146" s="436"/>
      <c r="AE146" s="436"/>
    </row>
    <row r="147" ht="15.75" customHeight="1">
      <c r="A147" s="437"/>
      <c r="B147" s="438"/>
      <c r="C147" s="437"/>
      <c r="D147" s="437"/>
      <c r="E147" s="436"/>
      <c r="F147" s="436"/>
      <c r="G147" s="436"/>
      <c r="H147" s="436"/>
      <c r="I147" s="436"/>
      <c r="J147" s="436"/>
      <c r="K147" s="436"/>
      <c r="L147" s="436"/>
      <c r="M147" s="436"/>
      <c r="N147" s="436"/>
      <c r="O147" s="436"/>
      <c r="P147" s="436"/>
      <c r="Q147" s="436"/>
      <c r="R147" s="436"/>
      <c r="S147" s="436"/>
      <c r="T147" s="436"/>
      <c r="U147" s="436"/>
      <c r="V147" s="436"/>
      <c r="W147" s="436"/>
      <c r="X147" s="436"/>
      <c r="Y147" s="436"/>
      <c r="Z147" s="436"/>
      <c r="AA147" s="436"/>
      <c r="AB147" s="436"/>
      <c r="AC147" s="436"/>
      <c r="AD147" s="436"/>
      <c r="AE147" s="436"/>
    </row>
    <row r="148" ht="15.75" customHeight="1">
      <c r="A148" s="437"/>
      <c r="B148" s="438"/>
      <c r="C148" s="437"/>
      <c r="D148" s="437"/>
      <c r="E148" s="436"/>
      <c r="F148" s="436"/>
      <c r="G148" s="436"/>
      <c r="H148" s="436"/>
      <c r="I148" s="436"/>
      <c r="J148" s="436"/>
      <c r="K148" s="436"/>
      <c r="L148" s="436"/>
      <c r="M148" s="436"/>
      <c r="N148" s="436"/>
      <c r="O148" s="436"/>
      <c r="P148" s="436"/>
      <c r="Q148" s="436"/>
      <c r="R148" s="436"/>
      <c r="S148" s="436"/>
      <c r="T148" s="436"/>
      <c r="U148" s="436"/>
      <c r="V148" s="436"/>
      <c r="W148" s="436"/>
      <c r="X148" s="436"/>
      <c r="Y148" s="436"/>
      <c r="Z148" s="436"/>
      <c r="AA148" s="436"/>
      <c r="AB148" s="436"/>
      <c r="AC148" s="436"/>
      <c r="AD148" s="436"/>
      <c r="AE148" s="436"/>
    </row>
    <row r="149" ht="15.75" customHeight="1">
      <c r="A149" s="437"/>
      <c r="B149" s="438"/>
      <c r="C149" s="437"/>
      <c r="D149" s="437"/>
      <c r="E149" s="436"/>
      <c r="F149" s="436"/>
      <c r="G149" s="436"/>
      <c r="H149" s="436"/>
      <c r="I149" s="436"/>
      <c r="J149" s="436"/>
      <c r="K149" s="436"/>
      <c r="L149" s="436"/>
      <c r="M149" s="436"/>
      <c r="N149" s="436"/>
      <c r="O149" s="436"/>
      <c r="P149" s="436"/>
      <c r="Q149" s="436"/>
      <c r="R149" s="436"/>
      <c r="S149" s="436"/>
      <c r="T149" s="436"/>
      <c r="U149" s="436"/>
      <c r="V149" s="436"/>
      <c r="W149" s="436"/>
      <c r="X149" s="436"/>
      <c r="Y149" s="436"/>
      <c r="Z149" s="436"/>
      <c r="AA149" s="436"/>
      <c r="AB149" s="436"/>
      <c r="AC149" s="436"/>
      <c r="AD149" s="436"/>
      <c r="AE149" s="436"/>
    </row>
    <row r="150" ht="15.75" customHeight="1">
      <c r="A150" s="437"/>
      <c r="B150" s="438"/>
      <c r="C150" s="437"/>
      <c r="D150" s="437"/>
      <c r="E150" s="436"/>
      <c r="F150" s="436"/>
      <c r="G150" s="436"/>
      <c r="H150" s="436"/>
      <c r="I150" s="436"/>
      <c r="J150" s="436"/>
      <c r="K150" s="436"/>
      <c r="L150" s="436"/>
      <c r="M150" s="436"/>
      <c r="N150" s="436"/>
      <c r="O150" s="436"/>
      <c r="P150" s="436"/>
      <c r="Q150" s="436"/>
      <c r="R150" s="436"/>
      <c r="S150" s="436"/>
      <c r="T150" s="436"/>
      <c r="U150" s="436"/>
      <c r="V150" s="436"/>
      <c r="W150" s="436"/>
      <c r="X150" s="436"/>
      <c r="Y150" s="436"/>
      <c r="Z150" s="436"/>
      <c r="AA150" s="436"/>
      <c r="AB150" s="436"/>
      <c r="AC150" s="436"/>
      <c r="AD150" s="436"/>
      <c r="AE150" s="436"/>
    </row>
    <row r="151" ht="15.75" customHeight="1">
      <c r="A151" s="437"/>
      <c r="B151" s="438"/>
      <c r="C151" s="437"/>
      <c r="D151" s="437"/>
      <c r="E151" s="436"/>
      <c r="F151" s="436"/>
      <c r="G151" s="436"/>
      <c r="H151" s="436"/>
      <c r="I151" s="436"/>
      <c r="J151" s="436"/>
      <c r="K151" s="436"/>
      <c r="L151" s="436"/>
      <c r="M151" s="436"/>
      <c r="N151" s="436"/>
      <c r="O151" s="436"/>
      <c r="P151" s="436"/>
      <c r="Q151" s="436"/>
      <c r="R151" s="436"/>
      <c r="S151" s="436"/>
      <c r="T151" s="436"/>
      <c r="U151" s="436"/>
      <c r="V151" s="436"/>
      <c r="W151" s="436"/>
      <c r="X151" s="436"/>
      <c r="Y151" s="436"/>
      <c r="Z151" s="436"/>
      <c r="AA151" s="436"/>
      <c r="AB151" s="436"/>
      <c r="AC151" s="436"/>
      <c r="AD151" s="436"/>
      <c r="AE151" s="436"/>
    </row>
    <row r="152" ht="15.75" customHeight="1">
      <c r="A152" s="437"/>
      <c r="B152" s="438"/>
      <c r="C152" s="437"/>
      <c r="D152" s="437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436"/>
      <c r="W152" s="436"/>
      <c r="X152" s="436"/>
      <c r="Y152" s="436"/>
      <c r="Z152" s="436"/>
      <c r="AA152" s="436"/>
      <c r="AB152" s="436"/>
      <c r="AC152" s="436"/>
      <c r="AD152" s="436"/>
      <c r="AE152" s="436"/>
    </row>
    <row r="153" ht="15.75" customHeight="1">
      <c r="A153" s="437"/>
      <c r="B153" s="438"/>
      <c r="C153" s="437"/>
      <c r="D153" s="437"/>
      <c r="E153" s="436"/>
      <c r="F153" s="436"/>
      <c r="G153" s="436"/>
      <c r="H153" s="436"/>
      <c r="I153" s="436"/>
      <c r="J153" s="436"/>
      <c r="K153" s="436"/>
      <c r="L153" s="436"/>
      <c r="M153" s="436"/>
      <c r="N153" s="436"/>
      <c r="O153" s="436"/>
      <c r="P153" s="436"/>
      <c r="Q153" s="436"/>
      <c r="R153" s="436"/>
      <c r="S153" s="436"/>
      <c r="T153" s="436"/>
      <c r="U153" s="436"/>
      <c r="V153" s="436"/>
      <c r="W153" s="436"/>
      <c r="X153" s="436"/>
      <c r="Y153" s="436"/>
      <c r="Z153" s="436"/>
      <c r="AA153" s="436"/>
      <c r="AB153" s="436"/>
      <c r="AC153" s="436"/>
      <c r="AD153" s="436"/>
      <c r="AE153" s="436"/>
    </row>
    <row r="154" ht="15.75" customHeight="1">
      <c r="A154" s="437"/>
      <c r="B154" s="438"/>
      <c r="C154" s="437"/>
      <c r="D154" s="437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436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</row>
    <row r="155" ht="15.75" customHeight="1">
      <c r="A155" s="437"/>
      <c r="B155" s="438"/>
      <c r="C155" s="437"/>
      <c r="D155" s="437"/>
      <c r="E155" s="436"/>
      <c r="F155" s="436"/>
      <c r="G155" s="436"/>
      <c r="H155" s="436"/>
      <c r="I155" s="436"/>
      <c r="J155" s="436"/>
      <c r="K155" s="436"/>
      <c r="L155" s="436"/>
      <c r="M155" s="436"/>
      <c r="N155" s="436"/>
      <c r="O155" s="436"/>
      <c r="P155" s="436"/>
      <c r="Q155" s="436"/>
      <c r="R155" s="436"/>
      <c r="S155" s="436"/>
      <c r="T155" s="436"/>
      <c r="U155" s="436"/>
      <c r="V155" s="436"/>
      <c r="W155" s="436"/>
      <c r="X155" s="436"/>
      <c r="Y155" s="436"/>
      <c r="Z155" s="436"/>
      <c r="AA155" s="436"/>
      <c r="AB155" s="436"/>
      <c r="AC155" s="436"/>
      <c r="AD155" s="436"/>
      <c r="AE155" s="436"/>
    </row>
    <row r="156" ht="15.75" customHeight="1">
      <c r="A156" s="437"/>
      <c r="B156" s="438"/>
      <c r="C156" s="437"/>
      <c r="D156" s="437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436"/>
      <c r="Q156" s="436"/>
      <c r="R156" s="436"/>
      <c r="S156" s="436"/>
      <c r="T156" s="436"/>
      <c r="U156" s="436"/>
      <c r="V156" s="436"/>
      <c r="W156" s="436"/>
      <c r="X156" s="436"/>
      <c r="Y156" s="436"/>
      <c r="Z156" s="436"/>
      <c r="AA156" s="436"/>
      <c r="AB156" s="436"/>
      <c r="AC156" s="436"/>
      <c r="AD156" s="436"/>
      <c r="AE156" s="436"/>
    </row>
    <row r="157" ht="15.75" customHeight="1">
      <c r="A157" s="437"/>
      <c r="B157" s="438"/>
      <c r="C157" s="437"/>
      <c r="D157" s="437"/>
      <c r="E157" s="436"/>
      <c r="F157" s="436"/>
      <c r="G157" s="436"/>
      <c r="H157" s="436"/>
      <c r="I157" s="436"/>
      <c r="J157" s="436"/>
      <c r="K157" s="436"/>
      <c r="L157" s="436"/>
      <c r="M157" s="436"/>
      <c r="N157" s="436"/>
      <c r="O157" s="436"/>
      <c r="P157" s="436"/>
      <c r="Q157" s="436"/>
      <c r="R157" s="436"/>
      <c r="S157" s="436"/>
      <c r="T157" s="436"/>
      <c r="U157" s="436"/>
      <c r="V157" s="436"/>
      <c r="W157" s="436"/>
      <c r="X157" s="436"/>
      <c r="Y157" s="436"/>
      <c r="Z157" s="436"/>
      <c r="AA157" s="436"/>
      <c r="AB157" s="436"/>
      <c r="AC157" s="436"/>
      <c r="AD157" s="436"/>
      <c r="AE157" s="436"/>
    </row>
    <row r="158" ht="15.75" customHeight="1">
      <c r="A158" s="437"/>
      <c r="B158" s="438"/>
      <c r="C158" s="437"/>
      <c r="D158" s="437"/>
      <c r="E158" s="436"/>
      <c r="F158" s="436"/>
      <c r="G158" s="436"/>
      <c r="H158" s="436"/>
      <c r="I158" s="436"/>
      <c r="J158" s="436"/>
      <c r="K158" s="436"/>
      <c r="L158" s="436"/>
      <c r="M158" s="436"/>
      <c r="N158" s="436"/>
      <c r="O158" s="436"/>
      <c r="P158" s="436"/>
      <c r="Q158" s="436"/>
      <c r="R158" s="436"/>
      <c r="S158" s="436"/>
      <c r="T158" s="436"/>
      <c r="U158" s="436"/>
      <c r="V158" s="436"/>
      <c r="W158" s="436"/>
      <c r="X158" s="436"/>
      <c r="Y158" s="436"/>
      <c r="Z158" s="436"/>
      <c r="AA158" s="436"/>
      <c r="AB158" s="436"/>
      <c r="AC158" s="436"/>
      <c r="AD158" s="436"/>
      <c r="AE158" s="436"/>
    </row>
    <row r="159" ht="15.75" customHeight="1">
      <c r="A159" s="437"/>
      <c r="B159" s="438"/>
      <c r="C159" s="437"/>
      <c r="D159" s="437"/>
      <c r="E159" s="436"/>
      <c r="F159" s="436"/>
      <c r="G159" s="436"/>
      <c r="H159" s="436"/>
      <c r="I159" s="436"/>
      <c r="J159" s="436"/>
      <c r="K159" s="436"/>
      <c r="L159" s="436"/>
      <c r="M159" s="436"/>
      <c r="N159" s="436"/>
      <c r="O159" s="436"/>
      <c r="P159" s="436"/>
      <c r="Q159" s="436"/>
      <c r="R159" s="436"/>
      <c r="S159" s="436"/>
      <c r="T159" s="436"/>
      <c r="U159" s="436"/>
      <c r="V159" s="436"/>
      <c r="W159" s="436"/>
      <c r="X159" s="436"/>
      <c r="Y159" s="436"/>
      <c r="Z159" s="436"/>
      <c r="AA159" s="436"/>
      <c r="AB159" s="436"/>
      <c r="AC159" s="436"/>
      <c r="AD159" s="436"/>
      <c r="AE159" s="436"/>
    </row>
    <row r="160" ht="15.75" customHeight="1">
      <c r="A160" s="437"/>
      <c r="B160" s="438"/>
      <c r="C160" s="437"/>
      <c r="D160" s="437"/>
      <c r="E160" s="436"/>
      <c r="F160" s="436"/>
      <c r="G160" s="436"/>
      <c r="H160" s="436"/>
      <c r="I160" s="436"/>
      <c r="J160" s="436"/>
      <c r="K160" s="436"/>
      <c r="L160" s="436"/>
      <c r="M160" s="436"/>
      <c r="N160" s="436"/>
      <c r="O160" s="436"/>
      <c r="P160" s="436"/>
      <c r="Q160" s="436"/>
      <c r="R160" s="436"/>
      <c r="S160" s="436"/>
      <c r="T160" s="436"/>
      <c r="U160" s="436"/>
      <c r="V160" s="436"/>
      <c r="W160" s="436"/>
      <c r="X160" s="436"/>
      <c r="Y160" s="436"/>
      <c r="Z160" s="436"/>
      <c r="AA160" s="436"/>
      <c r="AB160" s="436"/>
      <c r="AC160" s="436"/>
      <c r="AD160" s="436"/>
      <c r="AE160" s="436"/>
    </row>
    <row r="161" ht="15.75" customHeight="1">
      <c r="A161" s="437"/>
      <c r="B161" s="438"/>
      <c r="C161" s="437"/>
      <c r="D161" s="437"/>
      <c r="E161" s="436"/>
      <c r="F161" s="436"/>
      <c r="G161" s="436"/>
      <c r="H161" s="436"/>
      <c r="I161" s="436"/>
      <c r="J161" s="436"/>
      <c r="K161" s="436"/>
      <c r="L161" s="436"/>
      <c r="M161" s="436"/>
      <c r="N161" s="436"/>
      <c r="O161" s="436"/>
      <c r="P161" s="436"/>
      <c r="Q161" s="436"/>
      <c r="R161" s="436"/>
      <c r="S161" s="436"/>
      <c r="T161" s="436"/>
      <c r="U161" s="436"/>
      <c r="V161" s="436"/>
      <c r="W161" s="436"/>
      <c r="X161" s="436"/>
      <c r="Y161" s="436"/>
      <c r="Z161" s="436"/>
      <c r="AA161" s="436"/>
      <c r="AB161" s="436"/>
      <c r="AC161" s="436"/>
      <c r="AD161" s="436"/>
      <c r="AE161" s="436"/>
    </row>
    <row r="162" ht="15.75" customHeight="1">
      <c r="A162" s="437"/>
      <c r="B162" s="438"/>
      <c r="C162" s="437"/>
      <c r="D162" s="437"/>
      <c r="E162" s="436"/>
      <c r="F162" s="436"/>
      <c r="G162" s="436"/>
      <c r="H162" s="436"/>
      <c r="I162" s="436"/>
      <c r="J162" s="436"/>
      <c r="K162" s="436"/>
      <c r="L162" s="436"/>
      <c r="M162" s="436"/>
      <c r="N162" s="436"/>
      <c r="O162" s="436"/>
      <c r="P162" s="436"/>
      <c r="Q162" s="436"/>
      <c r="R162" s="436"/>
      <c r="S162" s="436"/>
      <c r="T162" s="436"/>
      <c r="U162" s="436"/>
      <c r="V162" s="436"/>
      <c r="W162" s="436"/>
      <c r="X162" s="436"/>
      <c r="Y162" s="436"/>
      <c r="Z162" s="436"/>
      <c r="AA162" s="436"/>
      <c r="AB162" s="436"/>
      <c r="AC162" s="436"/>
      <c r="AD162" s="436"/>
      <c r="AE162" s="436"/>
    </row>
    <row r="163" ht="15.75" customHeight="1">
      <c r="A163" s="437"/>
      <c r="B163" s="438"/>
      <c r="C163" s="437"/>
      <c r="D163" s="437"/>
      <c r="E163" s="436"/>
      <c r="F163" s="436"/>
      <c r="G163" s="436"/>
      <c r="H163" s="436"/>
      <c r="I163" s="436"/>
      <c r="J163" s="436"/>
      <c r="K163" s="436"/>
      <c r="L163" s="436"/>
      <c r="M163" s="436"/>
      <c r="N163" s="436"/>
      <c r="O163" s="436"/>
      <c r="P163" s="436"/>
      <c r="Q163" s="436"/>
      <c r="R163" s="436"/>
      <c r="S163" s="436"/>
      <c r="T163" s="436"/>
      <c r="U163" s="436"/>
      <c r="V163" s="436"/>
      <c r="W163" s="436"/>
      <c r="X163" s="436"/>
      <c r="Y163" s="436"/>
      <c r="Z163" s="436"/>
      <c r="AA163" s="436"/>
      <c r="AB163" s="436"/>
      <c r="AC163" s="436"/>
      <c r="AD163" s="436"/>
      <c r="AE163" s="436"/>
    </row>
    <row r="164" ht="15.75" customHeight="1">
      <c r="A164" s="437"/>
      <c r="B164" s="438"/>
      <c r="C164" s="437"/>
      <c r="D164" s="437"/>
      <c r="E164" s="436"/>
      <c r="F164" s="436"/>
      <c r="G164" s="436"/>
      <c r="H164" s="436"/>
      <c r="I164" s="436"/>
      <c r="J164" s="436"/>
      <c r="K164" s="436"/>
      <c r="L164" s="436"/>
      <c r="M164" s="436"/>
      <c r="N164" s="436"/>
      <c r="O164" s="436"/>
      <c r="P164" s="436"/>
      <c r="Q164" s="436"/>
      <c r="R164" s="436"/>
      <c r="S164" s="436"/>
      <c r="T164" s="436"/>
      <c r="U164" s="436"/>
      <c r="V164" s="436"/>
      <c r="W164" s="436"/>
      <c r="X164" s="436"/>
      <c r="Y164" s="436"/>
      <c r="Z164" s="436"/>
      <c r="AA164" s="436"/>
      <c r="AB164" s="436"/>
      <c r="AC164" s="436"/>
      <c r="AD164" s="436"/>
      <c r="AE164" s="436"/>
    </row>
    <row r="165" ht="15.75" customHeight="1">
      <c r="A165" s="437"/>
      <c r="B165" s="438"/>
      <c r="C165" s="437"/>
      <c r="D165" s="437"/>
      <c r="E165" s="436"/>
      <c r="F165" s="436"/>
      <c r="G165" s="436"/>
      <c r="H165" s="436"/>
      <c r="I165" s="436"/>
      <c r="J165" s="436"/>
      <c r="K165" s="436"/>
      <c r="L165" s="436"/>
      <c r="M165" s="436"/>
      <c r="N165" s="436"/>
      <c r="O165" s="436"/>
      <c r="P165" s="436"/>
      <c r="Q165" s="436"/>
      <c r="R165" s="436"/>
      <c r="S165" s="436"/>
      <c r="T165" s="436"/>
      <c r="U165" s="436"/>
      <c r="V165" s="436"/>
      <c r="W165" s="436"/>
      <c r="X165" s="436"/>
      <c r="Y165" s="436"/>
      <c r="Z165" s="436"/>
      <c r="AA165" s="436"/>
      <c r="AB165" s="436"/>
      <c r="AC165" s="436"/>
      <c r="AD165" s="436"/>
      <c r="AE165" s="436"/>
    </row>
    <row r="166" ht="15.75" customHeight="1">
      <c r="A166" s="437"/>
      <c r="B166" s="438"/>
      <c r="C166" s="437"/>
      <c r="D166" s="437"/>
      <c r="E166" s="436"/>
      <c r="F166" s="436"/>
      <c r="G166" s="436"/>
      <c r="H166" s="436"/>
      <c r="I166" s="436"/>
      <c r="J166" s="436"/>
      <c r="K166" s="436"/>
      <c r="L166" s="436"/>
      <c r="M166" s="436"/>
      <c r="N166" s="436"/>
      <c r="O166" s="436"/>
      <c r="P166" s="436"/>
      <c r="Q166" s="436"/>
      <c r="R166" s="436"/>
      <c r="S166" s="436"/>
      <c r="T166" s="436"/>
      <c r="U166" s="436"/>
      <c r="V166" s="436"/>
      <c r="W166" s="436"/>
      <c r="X166" s="436"/>
      <c r="Y166" s="436"/>
      <c r="Z166" s="436"/>
      <c r="AA166" s="436"/>
      <c r="AB166" s="436"/>
      <c r="AC166" s="436"/>
      <c r="AD166" s="436"/>
      <c r="AE166" s="436"/>
    </row>
    <row r="167" ht="15.75" customHeight="1">
      <c r="A167" s="437"/>
      <c r="B167" s="438"/>
      <c r="C167" s="437"/>
      <c r="D167" s="437"/>
      <c r="E167" s="436"/>
      <c r="F167" s="436"/>
      <c r="G167" s="436"/>
      <c r="H167" s="436"/>
      <c r="I167" s="436"/>
      <c r="J167" s="436"/>
      <c r="K167" s="436"/>
      <c r="L167" s="436"/>
      <c r="M167" s="436"/>
      <c r="N167" s="436"/>
      <c r="O167" s="436"/>
      <c r="P167" s="436"/>
      <c r="Q167" s="436"/>
      <c r="R167" s="436"/>
      <c r="S167" s="436"/>
      <c r="T167" s="436"/>
      <c r="U167" s="436"/>
      <c r="V167" s="436"/>
      <c r="W167" s="436"/>
      <c r="X167" s="436"/>
      <c r="Y167" s="436"/>
      <c r="Z167" s="436"/>
      <c r="AA167" s="436"/>
      <c r="AB167" s="436"/>
      <c r="AC167" s="436"/>
      <c r="AD167" s="436"/>
      <c r="AE167" s="436"/>
    </row>
    <row r="168" ht="15.75" customHeight="1">
      <c r="A168" s="437"/>
      <c r="B168" s="438"/>
      <c r="C168" s="437"/>
      <c r="D168" s="437"/>
      <c r="E168" s="436"/>
      <c r="F168" s="436"/>
      <c r="G168" s="436"/>
      <c r="H168" s="436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6"/>
      <c r="AD168" s="436"/>
      <c r="AE168" s="436"/>
    </row>
    <row r="169" ht="15.75" customHeight="1">
      <c r="A169" s="437"/>
      <c r="B169" s="438"/>
      <c r="C169" s="437"/>
      <c r="D169" s="437"/>
      <c r="E169" s="436"/>
      <c r="F169" s="436"/>
      <c r="G169" s="436"/>
      <c r="H169" s="436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  <c r="AA169" s="436"/>
      <c r="AB169" s="436"/>
      <c r="AC169" s="436"/>
      <c r="AD169" s="436"/>
      <c r="AE169" s="436"/>
    </row>
    <row r="170" ht="15.75" customHeight="1">
      <c r="A170" s="437"/>
      <c r="B170" s="438"/>
      <c r="C170" s="437"/>
      <c r="D170" s="437"/>
      <c r="E170" s="436"/>
      <c r="F170" s="436"/>
      <c r="G170" s="436"/>
      <c r="H170" s="436"/>
      <c r="I170" s="436"/>
      <c r="J170" s="436"/>
      <c r="K170" s="436"/>
      <c r="L170" s="436"/>
      <c r="M170" s="436"/>
      <c r="N170" s="436"/>
      <c r="O170" s="436"/>
      <c r="P170" s="436"/>
      <c r="Q170" s="436"/>
      <c r="R170" s="436"/>
      <c r="S170" s="436"/>
      <c r="T170" s="436"/>
      <c r="U170" s="436"/>
      <c r="V170" s="436"/>
      <c r="W170" s="436"/>
      <c r="X170" s="436"/>
      <c r="Y170" s="436"/>
      <c r="Z170" s="436"/>
      <c r="AA170" s="436"/>
      <c r="AB170" s="436"/>
      <c r="AC170" s="436"/>
      <c r="AD170" s="436"/>
      <c r="AE170" s="436"/>
    </row>
    <row r="171" ht="15.75" customHeight="1">
      <c r="A171" s="437"/>
      <c r="B171" s="438"/>
      <c r="C171" s="437"/>
      <c r="D171" s="437"/>
      <c r="E171" s="436"/>
      <c r="F171" s="436"/>
      <c r="G171" s="436"/>
      <c r="H171" s="436"/>
      <c r="I171" s="436"/>
      <c r="J171" s="436"/>
      <c r="K171" s="436"/>
      <c r="L171" s="436"/>
      <c r="M171" s="436"/>
      <c r="N171" s="436"/>
      <c r="O171" s="436"/>
      <c r="P171" s="436"/>
      <c r="Q171" s="436"/>
      <c r="R171" s="436"/>
      <c r="S171" s="436"/>
      <c r="T171" s="436"/>
      <c r="U171" s="436"/>
      <c r="V171" s="436"/>
      <c r="W171" s="436"/>
      <c r="X171" s="436"/>
      <c r="Y171" s="436"/>
      <c r="Z171" s="436"/>
      <c r="AA171" s="436"/>
      <c r="AB171" s="436"/>
      <c r="AC171" s="436"/>
      <c r="AD171" s="436"/>
      <c r="AE171" s="436"/>
    </row>
    <row r="172" ht="15.75" customHeight="1">
      <c r="A172" s="437"/>
      <c r="B172" s="438"/>
      <c r="C172" s="437"/>
      <c r="D172" s="437"/>
      <c r="E172" s="436"/>
      <c r="F172" s="436"/>
      <c r="G172" s="436"/>
      <c r="H172" s="436"/>
      <c r="I172" s="436"/>
      <c r="J172" s="436"/>
      <c r="K172" s="436"/>
      <c r="L172" s="436"/>
      <c r="M172" s="436"/>
      <c r="N172" s="436"/>
      <c r="O172" s="436"/>
      <c r="P172" s="436"/>
      <c r="Q172" s="436"/>
      <c r="R172" s="436"/>
      <c r="S172" s="436"/>
      <c r="T172" s="436"/>
      <c r="U172" s="436"/>
      <c r="V172" s="436"/>
      <c r="W172" s="436"/>
      <c r="X172" s="436"/>
      <c r="Y172" s="436"/>
      <c r="Z172" s="436"/>
      <c r="AA172" s="436"/>
      <c r="AB172" s="436"/>
      <c r="AC172" s="436"/>
      <c r="AD172" s="436"/>
      <c r="AE172" s="436"/>
    </row>
    <row r="173" ht="15.75" customHeight="1">
      <c r="A173" s="437"/>
      <c r="B173" s="438"/>
      <c r="C173" s="437"/>
      <c r="D173" s="437"/>
      <c r="E173" s="436"/>
      <c r="F173" s="436"/>
      <c r="G173" s="436"/>
      <c r="H173" s="436"/>
      <c r="I173" s="436"/>
      <c r="J173" s="436"/>
      <c r="K173" s="436"/>
      <c r="L173" s="436"/>
      <c r="M173" s="436"/>
      <c r="N173" s="436"/>
      <c r="O173" s="436"/>
      <c r="P173" s="436"/>
      <c r="Q173" s="436"/>
      <c r="R173" s="436"/>
      <c r="S173" s="436"/>
      <c r="T173" s="436"/>
      <c r="U173" s="436"/>
      <c r="V173" s="436"/>
      <c r="W173" s="436"/>
      <c r="X173" s="436"/>
      <c r="Y173" s="436"/>
      <c r="Z173" s="436"/>
      <c r="AA173" s="436"/>
      <c r="AB173" s="436"/>
      <c r="AC173" s="436"/>
      <c r="AD173" s="436"/>
      <c r="AE173" s="436"/>
    </row>
    <row r="174" ht="15.75" customHeight="1">
      <c r="A174" s="437"/>
      <c r="B174" s="438"/>
      <c r="C174" s="437"/>
      <c r="D174" s="437"/>
      <c r="E174" s="436"/>
      <c r="F174" s="436"/>
      <c r="G174" s="436"/>
      <c r="H174" s="436"/>
      <c r="I174" s="436"/>
      <c r="J174" s="436"/>
      <c r="K174" s="436"/>
      <c r="L174" s="436"/>
      <c r="M174" s="436"/>
      <c r="N174" s="436"/>
      <c r="O174" s="436"/>
      <c r="P174" s="436"/>
      <c r="Q174" s="436"/>
      <c r="R174" s="436"/>
      <c r="S174" s="436"/>
      <c r="T174" s="436"/>
      <c r="U174" s="436"/>
      <c r="V174" s="436"/>
      <c r="W174" s="436"/>
      <c r="X174" s="436"/>
      <c r="Y174" s="436"/>
      <c r="Z174" s="436"/>
      <c r="AA174" s="436"/>
      <c r="AB174" s="436"/>
      <c r="AC174" s="436"/>
      <c r="AD174" s="436"/>
      <c r="AE174" s="436"/>
    </row>
    <row r="175" ht="15.75" customHeight="1">
      <c r="A175" s="437"/>
      <c r="B175" s="438"/>
      <c r="C175" s="437"/>
      <c r="D175" s="437"/>
      <c r="E175" s="436"/>
      <c r="F175" s="436"/>
      <c r="G175" s="436"/>
      <c r="H175" s="436"/>
      <c r="I175" s="436"/>
      <c r="J175" s="436"/>
      <c r="K175" s="436"/>
      <c r="L175" s="436"/>
      <c r="M175" s="436"/>
      <c r="N175" s="436"/>
      <c r="O175" s="436"/>
      <c r="P175" s="436"/>
      <c r="Q175" s="436"/>
      <c r="R175" s="436"/>
      <c r="S175" s="436"/>
      <c r="T175" s="436"/>
      <c r="U175" s="436"/>
      <c r="V175" s="436"/>
      <c r="W175" s="436"/>
      <c r="X175" s="436"/>
      <c r="Y175" s="436"/>
      <c r="Z175" s="436"/>
      <c r="AA175" s="436"/>
      <c r="AB175" s="436"/>
      <c r="AC175" s="436"/>
      <c r="AD175" s="436"/>
      <c r="AE175" s="436"/>
    </row>
    <row r="176" ht="15.75" customHeight="1">
      <c r="A176" s="437"/>
      <c r="B176" s="438"/>
      <c r="C176" s="437"/>
      <c r="D176" s="437"/>
      <c r="E176" s="436"/>
      <c r="F176" s="436"/>
      <c r="G176" s="436"/>
      <c r="H176" s="436"/>
      <c r="I176" s="436"/>
      <c r="J176" s="436"/>
      <c r="K176" s="436"/>
      <c r="L176" s="436"/>
      <c r="M176" s="436"/>
      <c r="N176" s="436"/>
      <c r="O176" s="436"/>
      <c r="P176" s="436"/>
      <c r="Q176" s="436"/>
      <c r="R176" s="436"/>
      <c r="S176" s="436"/>
      <c r="T176" s="436"/>
      <c r="U176" s="436"/>
      <c r="V176" s="436"/>
      <c r="W176" s="436"/>
      <c r="X176" s="436"/>
      <c r="Y176" s="436"/>
      <c r="Z176" s="436"/>
      <c r="AA176" s="436"/>
      <c r="AB176" s="436"/>
      <c r="AC176" s="436"/>
      <c r="AD176" s="436"/>
      <c r="AE176" s="436"/>
    </row>
    <row r="177" ht="15.75" customHeight="1">
      <c r="A177" s="437"/>
      <c r="B177" s="438"/>
      <c r="C177" s="437"/>
      <c r="D177" s="437"/>
      <c r="E177" s="436"/>
      <c r="F177" s="436"/>
      <c r="G177" s="436"/>
      <c r="H177" s="436"/>
      <c r="I177" s="436"/>
      <c r="J177" s="436"/>
      <c r="K177" s="436"/>
      <c r="L177" s="436"/>
      <c r="M177" s="436"/>
      <c r="N177" s="436"/>
      <c r="O177" s="436"/>
      <c r="P177" s="436"/>
      <c r="Q177" s="436"/>
      <c r="R177" s="436"/>
      <c r="S177" s="436"/>
      <c r="T177" s="436"/>
      <c r="U177" s="436"/>
      <c r="V177" s="436"/>
      <c r="W177" s="436"/>
      <c r="X177" s="436"/>
      <c r="Y177" s="436"/>
      <c r="Z177" s="436"/>
      <c r="AA177" s="436"/>
      <c r="AB177" s="436"/>
      <c r="AC177" s="436"/>
      <c r="AD177" s="436"/>
      <c r="AE177" s="436"/>
    </row>
    <row r="178" ht="15.75" customHeight="1">
      <c r="A178" s="437"/>
      <c r="B178" s="438"/>
      <c r="C178" s="437"/>
      <c r="D178" s="437"/>
      <c r="E178" s="436"/>
      <c r="F178" s="436"/>
      <c r="G178" s="436"/>
      <c r="H178" s="436"/>
      <c r="I178" s="436"/>
      <c r="J178" s="436"/>
      <c r="K178" s="436"/>
      <c r="L178" s="436"/>
      <c r="M178" s="436"/>
      <c r="N178" s="436"/>
      <c r="O178" s="436"/>
      <c r="P178" s="436"/>
      <c r="Q178" s="436"/>
      <c r="R178" s="436"/>
      <c r="S178" s="436"/>
      <c r="T178" s="436"/>
      <c r="U178" s="436"/>
      <c r="V178" s="436"/>
      <c r="W178" s="436"/>
      <c r="X178" s="436"/>
      <c r="Y178" s="436"/>
      <c r="Z178" s="436"/>
      <c r="AA178" s="436"/>
      <c r="AB178" s="436"/>
      <c r="AC178" s="436"/>
      <c r="AD178" s="436"/>
      <c r="AE178" s="436"/>
    </row>
    <row r="179" ht="15.75" customHeight="1">
      <c r="A179" s="437"/>
      <c r="B179" s="438"/>
      <c r="C179" s="437"/>
      <c r="D179" s="437"/>
      <c r="E179" s="436"/>
      <c r="F179" s="436"/>
      <c r="G179" s="436"/>
      <c r="H179" s="436"/>
      <c r="I179" s="436"/>
      <c r="J179" s="436"/>
      <c r="K179" s="436"/>
      <c r="L179" s="436"/>
      <c r="M179" s="436"/>
      <c r="N179" s="436"/>
      <c r="O179" s="436"/>
      <c r="P179" s="436"/>
      <c r="Q179" s="436"/>
      <c r="R179" s="436"/>
      <c r="S179" s="436"/>
      <c r="T179" s="436"/>
      <c r="U179" s="436"/>
      <c r="V179" s="436"/>
      <c r="W179" s="436"/>
      <c r="X179" s="436"/>
      <c r="Y179" s="436"/>
      <c r="Z179" s="436"/>
      <c r="AA179" s="436"/>
      <c r="AB179" s="436"/>
      <c r="AC179" s="436"/>
      <c r="AD179" s="436"/>
      <c r="AE179" s="436"/>
    </row>
    <row r="180" ht="15.75" customHeight="1">
      <c r="A180" s="437"/>
      <c r="B180" s="438"/>
      <c r="C180" s="437"/>
      <c r="D180" s="437"/>
      <c r="E180" s="436"/>
      <c r="F180" s="436"/>
      <c r="G180" s="436"/>
      <c r="H180" s="436"/>
      <c r="I180" s="436"/>
      <c r="J180" s="436"/>
      <c r="K180" s="436"/>
      <c r="L180" s="436"/>
      <c r="M180" s="436"/>
      <c r="N180" s="436"/>
      <c r="O180" s="436"/>
      <c r="P180" s="436"/>
      <c r="Q180" s="436"/>
      <c r="R180" s="436"/>
      <c r="S180" s="436"/>
      <c r="T180" s="436"/>
      <c r="U180" s="436"/>
      <c r="V180" s="436"/>
      <c r="W180" s="436"/>
      <c r="X180" s="436"/>
      <c r="Y180" s="436"/>
      <c r="Z180" s="436"/>
      <c r="AA180" s="436"/>
      <c r="AB180" s="436"/>
      <c r="AC180" s="436"/>
      <c r="AD180" s="436"/>
      <c r="AE180" s="436"/>
    </row>
    <row r="181" ht="15.75" customHeight="1">
      <c r="A181" s="437"/>
      <c r="B181" s="438"/>
      <c r="C181" s="437"/>
      <c r="D181" s="437"/>
      <c r="E181" s="436"/>
      <c r="F181" s="436"/>
      <c r="G181" s="436"/>
      <c r="H181" s="436"/>
      <c r="I181" s="436"/>
      <c r="J181" s="436"/>
      <c r="K181" s="436"/>
      <c r="L181" s="436"/>
      <c r="M181" s="436"/>
      <c r="N181" s="436"/>
      <c r="O181" s="436"/>
      <c r="P181" s="436"/>
      <c r="Q181" s="436"/>
      <c r="R181" s="436"/>
      <c r="S181" s="436"/>
      <c r="T181" s="436"/>
      <c r="U181" s="436"/>
      <c r="V181" s="436"/>
      <c r="W181" s="436"/>
      <c r="X181" s="436"/>
      <c r="Y181" s="436"/>
      <c r="Z181" s="436"/>
      <c r="AA181" s="436"/>
      <c r="AB181" s="436"/>
      <c r="AC181" s="436"/>
      <c r="AD181" s="436"/>
      <c r="AE181" s="436"/>
    </row>
    <row r="182" ht="15.75" customHeight="1">
      <c r="A182" s="437"/>
      <c r="B182" s="438"/>
      <c r="C182" s="437"/>
      <c r="D182" s="437"/>
      <c r="E182" s="436"/>
      <c r="F182" s="436"/>
      <c r="G182" s="436"/>
      <c r="H182" s="436"/>
      <c r="I182" s="436"/>
      <c r="J182" s="436"/>
      <c r="K182" s="436"/>
      <c r="L182" s="436"/>
      <c r="M182" s="436"/>
      <c r="N182" s="436"/>
      <c r="O182" s="436"/>
      <c r="P182" s="436"/>
      <c r="Q182" s="436"/>
      <c r="R182" s="436"/>
      <c r="S182" s="436"/>
      <c r="T182" s="436"/>
      <c r="U182" s="436"/>
      <c r="V182" s="436"/>
      <c r="W182" s="436"/>
      <c r="X182" s="436"/>
      <c r="Y182" s="436"/>
      <c r="Z182" s="436"/>
      <c r="AA182" s="436"/>
      <c r="AB182" s="436"/>
      <c r="AC182" s="436"/>
      <c r="AD182" s="436"/>
      <c r="AE182" s="436"/>
    </row>
    <row r="183" ht="15.75" customHeight="1">
      <c r="A183" s="437"/>
      <c r="B183" s="438"/>
      <c r="C183" s="437"/>
      <c r="D183" s="437"/>
      <c r="E183" s="436"/>
      <c r="F183" s="436"/>
      <c r="G183" s="436"/>
      <c r="H183" s="436"/>
      <c r="I183" s="436"/>
      <c r="J183" s="436"/>
      <c r="K183" s="436"/>
      <c r="L183" s="436"/>
      <c r="M183" s="436"/>
      <c r="N183" s="436"/>
      <c r="O183" s="436"/>
      <c r="P183" s="436"/>
      <c r="Q183" s="436"/>
      <c r="R183" s="436"/>
      <c r="S183" s="436"/>
      <c r="T183" s="436"/>
      <c r="U183" s="436"/>
      <c r="V183" s="436"/>
      <c r="W183" s="436"/>
      <c r="X183" s="436"/>
      <c r="Y183" s="436"/>
      <c r="Z183" s="436"/>
      <c r="AA183" s="436"/>
      <c r="AB183" s="436"/>
      <c r="AC183" s="436"/>
      <c r="AD183" s="436"/>
      <c r="AE183" s="436"/>
    </row>
    <row r="184" ht="15.75" customHeight="1">
      <c r="A184" s="437"/>
      <c r="B184" s="438"/>
      <c r="C184" s="437"/>
      <c r="D184" s="437"/>
      <c r="E184" s="436"/>
      <c r="F184" s="436"/>
      <c r="G184" s="436"/>
      <c r="H184" s="436"/>
      <c r="I184" s="436"/>
      <c r="J184" s="436"/>
      <c r="K184" s="436"/>
      <c r="L184" s="436"/>
      <c r="M184" s="436"/>
      <c r="N184" s="436"/>
      <c r="O184" s="436"/>
      <c r="P184" s="436"/>
      <c r="Q184" s="436"/>
      <c r="R184" s="436"/>
      <c r="S184" s="436"/>
      <c r="T184" s="436"/>
      <c r="U184" s="436"/>
      <c r="V184" s="436"/>
      <c r="W184" s="436"/>
      <c r="X184" s="436"/>
      <c r="Y184" s="436"/>
      <c r="Z184" s="436"/>
      <c r="AA184" s="436"/>
      <c r="AB184" s="436"/>
      <c r="AC184" s="436"/>
      <c r="AD184" s="436"/>
      <c r="AE184" s="436"/>
    </row>
    <row r="185" ht="15.75" customHeight="1">
      <c r="A185" s="437"/>
      <c r="B185" s="438"/>
      <c r="C185" s="437"/>
      <c r="D185" s="437"/>
      <c r="E185" s="436"/>
      <c r="F185" s="436"/>
      <c r="G185" s="436"/>
      <c r="H185" s="436"/>
      <c r="I185" s="436"/>
      <c r="J185" s="436"/>
      <c r="K185" s="436"/>
      <c r="L185" s="436"/>
      <c r="M185" s="436"/>
      <c r="N185" s="436"/>
      <c r="O185" s="436"/>
      <c r="P185" s="436"/>
      <c r="Q185" s="436"/>
      <c r="R185" s="436"/>
      <c r="S185" s="436"/>
      <c r="T185" s="436"/>
      <c r="U185" s="436"/>
      <c r="V185" s="436"/>
      <c r="W185" s="436"/>
      <c r="X185" s="436"/>
      <c r="Y185" s="436"/>
      <c r="Z185" s="436"/>
      <c r="AA185" s="436"/>
      <c r="AB185" s="436"/>
      <c r="AC185" s="436"/>
      <c r="AD185" s="436"/>
      <c r="AE185" s="436"/>
    </row>
    <row r="186" ht="15.75" customHeight="1">
      <c r="A186" s="437"/>
      <c r="B186" s="438"/>
      <c r="C186" s="437"/>
      <c r="D186" s="437"/>
      <c r="E186" s="436"/>
      <c r="F186" s="436"/>
      <c r="G186" s="436"/>
      <c r="H186" s="436"/>
      <c r="I186" s="436"/>
      <c r="J186" s="436"/>
      <c r="K186" s="436"/>
      <c r="L186" s="436"/>
      <c r="M186" s="436"/>
      <c r="N186" s="436"/>
      <c r="O186" s="436"/>
      <c r="P186" s="436"/>
      <c r="Q186" s="436"/>
      <c r="R186" s="436"/>
      <c r="S186" s="436"/>
      <c r="T186" s="436"/>
      <c r="U186" s="436"/>
      <c r="V186" s="436"/>
      <c r="W186" s="436"/>
      <c r="X186" s="436"/>
      <c r="Y186" s="436"/>
      <c r="Z186" s="436"/>
      <c r="AA186" s="436"/>
      <c r="AB186" s="436"/>
      <c r="AC186" s="436"/>
      <c r="AD186" s="436"/>
      <c r="AE186" s="436"/>
    </row>
    <row r="187" ht="15.75" customHeight="1">
      <c r="A187" s="437"/>
      <c r="B187" s="438"/>
      <c r="C187" s="437"/>
      <c r="D187" s="437"/>
      <c r="E187" s="436"/>
      <c r="F187" s="436"/>
      <c r="G187" s="436"/>
      <c r="H187" s="436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  <c r="AA187" s="436"/>
      <c r="AB187" s="436"/>
      <c r="AC187" s="436"/>
      <c r="AD187" s="436"/>
      <c r="AE187" s="436"/>
    </row>
    <row r="188" ht="15.75" customHeight="1">
      <c r="A188" s="437"/>
      <c r="B188" s="438"/>
      <c r="C188" s="437"/>
      <c r="D188" s="437"/>
      <c r="E188" s="436"/>
      <c r="F188" s="436"/>
      <c r="G188" s="436"/>
      <c r="H188" s="436"/>
      <c r="I188" s="436"/>
      <c r="J188" s="436"/>
      <c r="K188" s="436"/>
      <c r="L188" s="436"/>
      <c r="M188" s="436"/>
      <c r="N188" s="436"/>
      <c r="O188" s="436"/>
      <c r="P188" s="436"/>
      <c r="Q188" s="436"/>
      <c r="R188" s="436"/>
      <c r="S188" s="436"/>
      <c r="T188" s="436"/>
      <c r="U188" s="436"/>
      <c r="V188" s="436"/>
      <c r="W188" s="436"/>
      <c r="X188" s="436"/>
      <c r="Y188" s="436"/>
      <c r="Z188" s="436"/>
      <c r="AA188" s="436"/>
      <c r="AB188" s="436"/>
      <c r="AC188" s="436"/>
      <c r="AD188" s="436"/>
      <c r="AE188" s="436"/>
    </row>
    <row r="189" ht="15.75" customHeight="1">
      <c r="A189" s="437"/>
      <c r="B189" s="438"/>
      <c r="C189" s="437"/>
      <c r="D189" s="437"/>
      <c r="E189" s="436"/>
      <c r="F189" s="436"/>
      <c r="G189" s="436"/>
      <c r="H189" s="436"/>
      <c r="I189" s="436"/>
      <c r="J189" s="436"/>
      <c r="K189" s="436"/>
      <c r="L189" s="436"/>
      <c r="M189" s="436"/>
      <c r="N189" s="436"/>
      <c r="O189" s="436"/>
      <c r="P189" s="436"/>
      <c r="Q189" s="436"/>
      <c r="R189" s="436"/>
      <c r="S189" s="436"/>
      <c r="T189" s="436"/>
      <c r="U189" s="436"/>
      <c r="V189" s="436"/>
      <c r="W189" s="436"/>
      <c r="X189" s="436"/>
      <c r="Y189" s="436"/>
      <c r="Z189" s="436"/>
      <c r="AA189" s="436"/>
      <c r="AB189" s="436"/>
      <c r="AC189" s="436"/>
      <c r="AD189" s="436"/>
      <c r="AE189" s="436"/>
    </row>
    <row r="190" ht="15.75" customHeight="1">
      <c r="A190" s="437"/>
      <c r="B190" s="438"/>
      <c r="C190" s="437"/>
      <c r="D190" s="437"/>
      <c r="E190" s="436"/>
      <c r="F190" s="436"/>
      <c r="G190" s="436"/>
      <c r="H190" s="436"/>
      <c r="I190" s="436"/>
      <c r="J190" s="436"/>
      <c r="K190" s="436"/>
      <c r="L190" s="436"/>
      <c r="M190" s="436"/>
      <c r="N190" s="436"/>
      <c r="O190" s="436"/>
      <c r="P190" s="436"/>
      <c r="Q190" s="436"/>
      <c r="R190" s="436"/>
      <c r="S190" s="436"/>
      <c r="T190" s="436"/>
      <c r="U190" s="436"/>
      <c r="V190" s="436"/>
      <c r="W190" s="436"/>
      <c r="X190" s="436"/>
      <c r="Y190" s="436"/>
      <c r="Z190" s="436"/>
      <c r="AA190" s="436"/>
      <c r="AB190" s="436"/>
      <c r="AC190" s="436"/>
      <c r="AD190" s="436"/>
      <c r="AE190" s="436"/>
    </row>
    <row r="191" ht="15.75" customHeight="1">
      <c r="A191" s="437"/>
      <c r="B191" s="438"/>
      <c r="C191" s="437"/>
      <c r="D191" s="437"/>
      <c r="E191" s="436"/>
      <c r="F191" s="436"/>
      <c r="G191" s="436"/>
      <c r="H191" s="436"/>
      <c r="I191" s="436"/>
      <c r="J191" s="436"/>
      <c r="K191" s="436"/>
      <c r="L191" s="436"/>
      <c r="M191" s="436"/>
      <c r="N191" s="436"/>
      <c r="O191" s="436"/>
      <c r="P191" s="436"/>
      <c r="Q191" s="436"/>
      <c r="R191" s="436"/>
      <c r="S191" s="436"/>
      <c r="T191" s="436"/>
      <c r="U191" s="436"/>
      <c r="V191" s="436"/>
      <c r="W191" s="436"/>
      <c r="X191" s="436"/>
      <c r="Y191" s="436"/>
      <c r="Z191" s="436"/>
      <c r="AA191" s="436"/>
      <c r="AB191" s="436"/>
      <c r="AC191" s="436"/>
      <c r="AD191" s="436"/>
      <c r="AE191" s="436"/>
    </row>
    <row r="192" ht="15.75" customHeight="1">
      <c r="A192" s="437"/>
      <c r="B192" s="438"/>
      <c r="C192" s="437"/>
      <c r="D192" s="437"/>
      <c r="E192" s="436"/>
      <c r="F192" s="436"/>
      <c r="G192" s="436"/>
      <c r="H192" s="436"/>
      <c r="I192" s="436"/>
      <c r="J192" s="436"/>
      <c r="K192" s="436"/>
      <c r="L192" s="436"/>
      <c r="M192" s="436"/>
      <c r="N192" s="436"/>
      <c r="O192" s="436"/>
      <c r="P192" s="436"/>
      <c r="Q192" s="436"/>
      <c r="R192" s="436"/>
      <c r="S192" s="436"/>
      <c r="T192" s="436"/>
      <c r="U192" s="436"/>
      <c r="V192" s="436"/>
      <c r="W192" s="436"/>
      <c r="X192" s="436"/>
      <c r="Y192" s="436"/>
      <c r="Z192" s="436"/>
      <c r="AA192" s="436"/>
      <c r="AB192" s="436"/>
      <c r="AC192" s="436"/>
      <c r="AD192" s="436"/>
      <c r="AE192" s="436"/>
    </row>
    <row r="193" ht="15.75" customHeight="1">
      <c r="A193" s="437"/>
      <c r="B193" s="438"/>
      <c r="C193" s="437"/>
      <c r="D193" s="437"/>
      <c r="E193" s="436"/>
      <c r="F193" s="436"/>
      <c r="G193" s="436"/>
      <c r="H193" s="436"/>
      <c r="I193" s="436"/>
      <c r="J193" s="436"/>
      <c r="K193" s="436"/>
      <c r="L193" s="436"/>
      <c r="M193" s="436"/>
      <c r="N193" s="436"/>
      <c r="O193" s="436"/>
      <c r="P193" s="436"/>
      <c r="Q193" s="436"/>
      <c r="R193" s="436"/>
      <c r="S193" s="436"/>
      <c r="T193" s="436"/>
      <c r="U193" s="436"/>
      <c r="V193" s="436"/>
      <c r="W193" s="436"/>
      <c r="X193" s="436"/>
      <c r="Y193" s="436"/>
      <c r="Z193" s="436"/>
      <c r="AA193" s="436"/>
      <c r="AB193" s="436"/>
      <c r="AC193" s="436"/>
      <c r="AD193" s="436"/>
      <c r="AE193" s="436"/>
    </row>
    <row r="194" ht="15.75" customHeight="1">
      <c r="A194" s="437"/>
      <c r="B194" s="438"/>
      <c r="C194" s="437"/>
      <c r="D194" s="437"/>
      <c r="E194" s="436"/>
      <c r="F194" s="436"/>
      <c r="G194" s="436"/>
      <c r="H194" s="436"/>
      <c r="I194" s="436"/>
      <c r="J194" s="436"/>
      <c r="K194" s="436"/>
      <c r="L194" s="436"/>
      <c r="M194" s="436"/>
      <c r="N194" s="436"/>
      <c r="O194" s="436"/>
      <c r="P194" s="436"/>
      <c r="Q194" s="436"/>
      <c r="R194" s="436"/>
      <c r="S194" s="436"/>
      <c r="T194" s="436"/>
      <c r="U194" s="436"/>
      <c r="V194" s="436"/>
      <c r="W194" s="436"/>
      <c r="X194" s="436"/>
      <c r="Y194" s="436"/>
      <c r="Z194" s="436"/>
      <c r="AA194" s="436"/>
      <c r="AB194" s="436"/>
      <c r="AC194" s="436"/>
      <c r="AD194" s="436"/>
      <c r="AE194" s="436"/>
    </row>
    <row r="195" ht="15.75" customHeight="1">
      <c r="A195" s="437"/>
      <c r="B195" s="438"/>
      <c r="C195" s="437"/>
      <c r="D195" s="437"/>
      <c r="E195" s="436"/>
      <c r="F195" s="436"/>
      <c r="G195" s="436"/>
      <c r="H195" s="436"/>
      <c r="I195" s="436"/>
      <c r="J195" s="436"/>
      <c r="K195" s="436"/>
      <c r="L195" s="436"/>
      <c r="M195" s="436"/>
      <c r="N195" s="436"/>
      <c r="O195" s="436"/>
      <c r="P195" s="436"/>
      <c r="Q195" s="436"/>
      <c r="R195" s="436"/>
      <c r="S195" s="436"/>
      <c r="T195" s="436"/>
      <c r="U195" s="436"/>
      <c r="V195" s="436"/>
      <c r="W195" s="436"/>
      <c r="X195" s="436"/>
      <c r="Y195" s="436"/>
      <c r="Z195" s="436"/>
      <c r="AA195" s="436"/>
      <c r="AB195" s="436"/>
      <c r="AC195" s="436"/>
      <c r="AD195" s="436"/>
      <c r="AE195" s="436"/>
    </row>
    <row r="196" ht="15.75" customHeight="1">
      <c r="A196" s="437"/>
      <c r="B196" s="438"/>
      <c r="C196" s="437"/>
      <c r="D196" s="437"/>
      <c r="E196" s="436"/>
      <c r="F196" s="436"/>
      <c r="G196" s="436"/>
      <c r="H196" s="436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  <c r="AA196" s="436"/>
      <c r="AB196" s="436"/>
      <c r="AC196" s="436"/>
      <c r="AD196" s="436"/>
      <c r="AE196" s="436"/>
    </row>
    <row r="197" ht="15.75" customHeight="1">
      <c r="A197" s="437"/>
      <c r="B197" s="438"/>
      <c r="C197" s="437"/>
      <c r="D197" s="437"/>
      <c r="E197" s="436"/>
      <c r="F197" s="436"/>
      <c r="G197" s="436"/>
      <c r="H197" s="436"/>
      <c r="I197" s="436"/>
      <c r="J197" s="436"/>
      <c r="K197" s="436"/>
      <c r="L197" s="436"/>
      <c r="M197" s="436"/>
      <c r="N197" s="436"/>
      <c r="O197" s="436"/>
      <c r="P197" s="436"/>
      <c r="Q197" s="436"/>
      <c r="R197" s="436"/>
      <c r="S197" s="436"/>
      <c r="T197" s="436"/>
      <c r="U197" s="436"/>
      <c r="V197" s="436"/>
      <c r="W197" s="436"/>
      <c r="X197" s="436"/>
      <c r="Y197" s="436"/>
      <c r="Z197" s="436"/>
      <c r="AA197" s="436"/>
      <c r="AB197" s="436"/>
      <c r="AC197" s="436"/>
      <c r="AD197" s="436"/>
      <c r="AE197" s="436"/>
    </row>
    <row r="198" ht="15.75" customHeight="1">
      <c r="A198" s="437"/>
      <c r="B198" s="438"/>
      <c r="C198" s="437"/>
      <c r="D198" s="437"/>
      <c r="E198" s="436"/>
      <c r="F198" s="436"/>
      <c r="G198" s="436"/>
      <c r="H198" s="436"/>
      <c r="I198" s="436"/>
      <c r="J198" s="436"/>
      <c r="K198" s="436"/>
      <c r="L198" s="436"/>
      <c r="M198" s="436"/>
      <c r="N198" s="436"/>
      <c r="O198" s="436"/>
      <c r="P198" s="436"/>
      <c r="Q198" s="436"/>
      <c r="R198" s="436"/>
      <c r="S198" s="436"/>
      <c r="T198" s="436"/>
      <c r="U198" s="436"/>
      <c r="V198" s="436"/>
      <c r="W198" s="436"/>
      <c r="X198" s="436"/>
      <c r="Y198" s="436"/>
      <c r="Z198" s="436"/>
      <c r="AA198" s="436"/>
      <c r="AB198" s="436"/>
      <c r="AC198" s="436"/>
      <c r="AD198" s="436"/>
      <c r="AE198" s="436"/>
    </row>
    <row r="199" ht="15.75" customHeight="1">
      <c r="A199" s="437"/>
      <c r="B199" s="438"/>
      <c r="C199" s="437"/>
      <c r="D199" s="437"/>
      <c r="E199" s="436"/>
      <c r="F199" s="436"/>
      <c r="G199" s="436"/>
      <c r="H199" s="436"/>
      <c r="I199" s="436"/>
      <c r="J199" s="436"/>
      <c r="K199" s="436"/>
      <c r="L199" s="436"/>
      <c r="M199" s="436"/>
      <c r="N199" s="436"/>
      <c r="O199" s="436"/>
      <c r="P199" s="436"/>
      <c r="Q199" s="436"/>
      <c r="R199" s="436"/>
      <c r="S199" s="436"/>
      <c r="T199" s="436"/>
      <c r="U199" s="436"/>
      <c r="V199" s="436"/>
      <c r="W199" s="436"/>
      <c r="X199" s="436"/>
      <c r="Y199" s="436"/>
      <c r="Z199" s="436"/>
      <c r="AA199" s="436"/>
      <c r="AB199" s="436"/>
      <c r="AC199" s="436"/>
      <c r="AD199" s="436"/>
      <c r="AE199" s="436"/>
    </row>
    <row r="200" ht="15.75" customHeight="1">
      <c r="A200" s="437"/>
      <c r="B200" s="438"/>
      <c r="C200" s="437"/>
      <c r="D200" s="437"/>
      <c r="E200" s="436"/>
      <c r="F200" s="436"/>
      <c r="G200" s="436"/>
      <c r="H200" s="436"/>
      <c r="I200" s="436"/>
      <c r="J200" s="436"/>
      <c r="K200" s="436"/>
      <c r="L200" s="436"/>
      <c r="M200" s="436"/>
      <c r="N200" s="436"/>
      <c r="O200" s="436"/>
      <c r="P200" s="436"/>
      <c r="Q200" s="436"/>
      <c r="R200" s="436"/>
      <c r="S200" s="436"/>
      <c r="T200" s="436"/>
      <c r="U200" s="436"/>
      <c r="V200" s="436"/>
      <c r="W200" s="436"/>
      <c r="X200" s="436"/>
      <c r="Y200" s="436"/>
      <c r="Z200" s="436"/>
      <c r="AA200" s="436"/>
      <c r="AB200" s="436"/>
      <c r="AC200" s="436"/>
      <c r="AD200" s="436"/>
      <c r="AE200" s="436"/>
    </row>
    <row r="201" ht="15.75" customHeight="1">
      <c r="A201" s="437"/>
      <c r="B201" s="438"/>
      <c r="C201" s="437"/>
      <c r="D201" s="437"/>
      <c r="E201" s="436"/>
      <c r="F201" s="436"/>
      <c r="G201" s="436"/>
      <c r="H201" s="436"/>
      <c r="I201" s="436"/>
      <c r="J201" s="436"/>
      <c r="K201" s="436"/>
      <c r="L201" s="436"/>
      <c r="M201" s="436"/>
      <c r="N201" s="436"/>
      <c r="O201" s="436"/>
      <c r="P201" s="436"/>
      <c r="Q201" s="436"/>
      <c r="R201" s="436"/>
      <c r="S201" s="436"/>
      <c r="T201" s="436"/>
      <c r="U201" s="436"/>
      <c r="V201" s="436"/>
      <c r="W201" s="436"/>
      <c r="X201" s="436"/>
      <c r="Y201" s="436"/>
      <c r="Z201" s="436"/>
      <c r="AA201" s="436"/>
      <c r="AB201" s="436"/>
      <c r="AC201" s="436"/>
      <c r="AD201" s="436"/>
      <c r="AE201" s="436"/>
    </row>
    <row r="202" ht="15.75" customHeight="1">
      <c r="A202" s="437"/>
      <c r="B202" s="438"/>
      <c r="C202" s="437"/>
      <c r="D202" s="437"/>
      <c r="E202" s="436"/>
      <c r="F202" s="436"/>
      <c r="G202" s="436"/>
      <c r="H202" s="436"/>
      <c r="I202" s="436"/>
      <c r="J202" s="436"/>
      <c r="K202" s="436"/>
      <c r="L202" s="436"/>
      <c r="M202" s="436"/>
      <c r="N202" s="436"/>
      <c r="O202" s="436"/>
      <c r="P202" s="436"/>
      <c r="Q202" s="436"/>
      <c r="R202" s="436"/>
      <c r="S202" s="436"/>
      <c r="T202" s="436"/>
      <c r="U202" s="436"/>
      <c r="V202" s="436"/>
      <c r="W202" s="436"/>
      <c r="X202" s="436"/>
      <c r="Y202" s="436"/>
      <c r="Z202" s="436"/>
      <c r="AA202" s="436"/>
      <c r="AB202" s="436"/>
      <c r="AC202" s="436"/>
      <c r="AD202" s="436"/>
      <c r="AE202" s="436"/>
    </row>
    <row r="203" ht="15.75" customHeight="1">
      <c r="A203" s="437"/>
      <c r="B203" s="438"/>
      <c r="C203" s="437"/>
      <c r="D203" s="437"/>
      <c r="E203" s="436"/>
      <c r="F203" s="436"/>
      <c r="G203" s="436"/>
      <c r="H203" s="436"/>
      <c r="I203" s="436"/>
      <c r="J203" s="436"/>
      <c r="K203" s="436"/>
      <c r="L203" s="436"/>
      <c r="M203" s="436"/>
      <c r="N203" s="436"/>
      <c r="O203" s="436"/>
      <c r="P203" s="436"/>
      <c r="Q203" s="436"/>
      <c r="R203" s="436"/>
      <c r="S203" s="436"/>
      <c r="T203" s="436"/>
      <c r="U203" s="436"/>
      <c r="V203" s="436"/>
      <c r="W203" s="436"/>
      <c r="X203" s="436"/>
      <c r="Y203" s="436"/>
      <c r="Z203" s="436"/>
      <c r="AA203" s="436"/>
      <c r="AB203" s="436"/>
      <c r="AC203" s="436"/>
      <c r="AD203" s="436"/>
      <c r="AE203" s="436"/>
    </row>
    <row r="204" ht="15.75" customHeight="1">
      <c r="A204" s="437"/>
      <c r="B204" s="438"/>
      <c r="C204" s="437"/>
      <c r="D204" s="437"/>
      <c r="E204" s="436"/>
      <c r="F204" s="436"/>
      <c r="G204" s="436"/>
      <c r="H204" s="436"/>
      <c r="I204" s="436"/>
      <c r="J204" s="436"/>
      <c r="K204" s="436"/>
      <c r="L204" s="436"/>
      <c r="M204" s="436"/>
      <c r="N204" s="436"/>
      <c r="O204" s="436"/>
      <c r="P204" s="436"/>
      <c r="Q204" s="436"/>
      <c r="R204" s="436"/>
      <c r="S204" s="436"/>
      <c r="T204" s="436"/>
      <c r="U204" s="436"/>
      <c r="V204" s="436"/>
      <c r="W204" s="436"/>
      <c r="X204" s="436"/>
      <c r="Y204" s="436"/>
      <c r="Z204" s="436"/>
      <c r="AA204" s="436"/>
      <c r="AB204" s="436"/>
      <c r="AC204" s="436"/>
      <c r="AD204" s="436"/>
      <c r="AE204" s="436"/>
    </row>
    <row r="205" ht="15.75" customHeight="1">
      <c r="A205" s="437"/>
      <c r="B205" s="438"/>
      <c r="C205" s="437"/>
      <c r="D205" s="437"/>
      <c r="E205" s="436"/>
      <c r="F205" s="436"/>
      <c r="G205" s="436"/>
      <c r="H205" s="436"/>
      <c r="I205" s="436"/>
      <c r="J205" s="436"/>
      <c r="K205" s="436"/>
      <c r="L205" s="436"/>
      <c r="M205" s="436"/>
      <c r="N205" s="436"/>
      <c r="O205" s="436"/>
      <c r="P205" s="436"/>
      <c r="Q205" s="436"/>
      <c r="R205" s="436"/>
      <c r="S205" s="436"/>
      <c r="T205" s="436"/>
      <c r="U205" s="436"/>
      <c r="V205" s="436"/>
      <c r="W205" s="436"/>
      <c r="X205" s="436"/>
      <c r="Y205" s="436"/>
      <c r="Z205" s="436"/>
      <c r="AA205" s="436"/>
      <c r="AB205" s="436"/>
      <c r="AC205" s="436"/>
      <c r="AD205" s="436"/>
      <c r="AE205" s="436"/>
    </row>
    <row r="206" ht="15.75" customHeight="1">
      <c r="A206" s="437"/>
      <c r="B206" s="438"/>
      <c r="C206" s="437"/>
      <c r="D206" s="437"/>
      <c r="E206" s="436"/>
      <c r="F206" s="436"/>
      <c r="G206" s="436"/>
      <c r="H206" s="436"/>
      <c r="I206" s="436"/>
      <c r="J206" s="436"/>
      <c r="K206" s="436"/>
      <c r="L206" s="436"/>
      <c r="M206" s="436"/>
      <c r="N206" s="436"/>
      <c r="O206" s="436"/>
      <c r="P206" s="436"/>
      <c r="Q206" s="436"/>
      <c r="R206" s="436"/>
      <c r="S206" s="436"/>
      <c r="T206" s="436"/>
      <c r="U206" s="436"/>
      <c r="V206" s="436"/>
      <c r="W206" s="436"/>
      <c r="X206" s="436"/>
      <c r="Y206" s="436"/>
      <c r="Z206" s="436"/>
      <c r="AA206" s="436"/>
      <c r="AB206" s="436"/>
      <c r="AC206" s="436"/>
      <c r="AD206" s="436"/>
      <c r="AE206" s="436"/>
    </row>
    <row r="207" ht="15.75" customHeight="1">
      <c r="A207" s="437"/>
      <c r="B207" s="438"/>
      <c r="C207" s="437"/>
      <c r="D207" s="437"/>
      <c r="E207" s="436"/>
      <c r="F207" s="436"/>
      <c r="G207" s="436"/>
      <c r="H207" s="436"/>
      <c r="I207" s="436"/>
      <c r="J207" s="436"/>
      <c r="K207" s="436"/>
      <c r="L207" s="436"/>
      <c r="M207" s="436"/>
      <c r="N207" s="436"/>
      <c r="O207" s="436"/>
      <c r="P207" s="436"/>
      <c r="Q207" s="436"/>
      <c r="R207" s="436"/>
      <c r="S207" s="436"/>
      <c r="T207" s="436"/>
      <c r="U207" s="436"/>
      <c r="V207" s="436"/>
      <c r="W207" s="436"/>
      <c r="X207" s="436"/>
      <c r="Y207" s="436"/>
      <c r="Z207" s="436"/>
      <c r="AA207" s="436"/>
      <c r="AB207" s="436"/>
      <c r="AC207" s="436"/>
      <c r="AD207" s="436"/>
      <c r="AE207" s="436"/>
    </row>
    <row r="208" ht="15.75" customHeight="1">
      <c r="A208" s="437"/>
      <c r="B208" s="438"/>
      <c r="C208" s="437"/>
      <c r="D208" s="437"/>
      <c r="E208" s="436"/>
      <c r="F208" s="436"/>
      <c r="G208" s="436"/>
      <c r="H208" s="436"/>
      <c r="I208" s="436"/>
      <c r="J208" s="436"/>
      <c r="K208" s="436"/>
      <c r="L208" s="436"/>
      <c r="M208" s="436"/>
      <c r="N208" s="436"/>
      <c r="O208" s="436"/>
      <c r="P208" s="436"/>
      <c r="Q208" s="436"/>
      <c r="R208" s="436"/>
      <c r="S208" s="436"/>
      <c r="T208" s="436"/>
      <c r="U208" s="436"/>
      <c r="V208" s="436"/>
      <c r="W208" s="436"/>
      <c r="X208" s="436"/>
      <c r="Y208" s="436"/>
      <c r="Z208" s="436"/>
      <c r="AA208" s="436"/>
      <c r="AB208" s="436"/>
      <c r="AC208" s="436"/>
      <c r="AD208" s="436"/>
      <c r="AE208" s="436"/>
    </row>
    <row r="209" ht="15.75" customHeight="1">
      <c r="A209" s="437"/>
      <c r="B209" s="438"/>
      <c r="C209" s="437"/>
      <c r="D209" s="437"/>
      <c r="E209" s="436"/>
      <c r="F209" s="436"/>
      <c r="G209" s="436"/>
      <c r="H209" s="436"/>
      <c r="I209" s="436"/>
      <c r="J209" s="436"/>
      <c r="K209" s="436"/>
      <c r="L209" s="436"/>
      <c r="M209" s="436"/>
      <c r="N209" s="436"/>
      <c r="O209" s="436"/>
      <c r="P209" s="436"/>
      <c r="Q209" s="436"/>
      <c r="R209" s="436"/>
      <c r="S209" s="436"/>
      <c r="T209" s="436"/>
      <c r="U209" s="436"/>
      <c r="V209" s="436"/>
      <c r="W209" s="436"/>
      <c r="X209" s="436"/>
      <c r="Y209" s="436"/>
      <c r="Z209" s="436"/>
      <c r="AA209" s="436"/>
      <c r="AB209" s="436"/>
      <c r="AC209" s="436"/>
      <c r="AD209" s="436"/>
      <c r="AE209" s="436"/>
    </row>
    <row r="210" ht="15.75" customHeight="1">
      <c r="A210" s="437"/>
      <c r="B210" s="438"/>
      <c r="C210" s="437"/>
      <c r="D210" s="437"/>
      <c r="E210" s="436"/>
      <c r="F210" s="436"/>
      <c r="G210" s="436"/>
      <c r="H210" s="436"/>
      <c r="I210" s="436"/>
      <c r="J210" s="436"/>
      <c r="K210" s="436"/>
      <c r="L210" s="436"/>
      <c r="M210" s="436"/>
      <c r="N210" s="436"/>
      <c r="O210" s="436"/>
      <c r="P210" s="436"/>
      <c r="Q210" s="436"/>
      <c r="R210" s="436"/>
      <c r="S210" s="436"/>
      <c r="T210" s="436"/>
      <c r="U210" s="436"/>
      <c r="V210" s="436"/>
      <c r="W210" s="436"/>
      <c r="X210" s="436"/>
      <c r="Y210" s="436"/>
      <c r="Z210" s="436"/>
      <c r="AA210" s="436"/>
      <c r="AB210" s="436"/>
      <c r="AC210" s="436"/>
      <c r="AD210" s="436"/>
      <c r="AE210" s="436"/>
    </row>
    <row r="211" ht="15.75" customHeight="1">
      <c r="A211" s="437"/>
      <c r="B211" s="438"/>
      <c r="C211" s="437"/>
      <c r="D211" s="437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436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</row>
    <row r="212" ht="15.75" customHeight="1">
      <c r="A212" s="437"/>
      <c r="B212" s="438"/>
      <c r="C212" s="437"/>
      <c r="D212" s="437"/>
      <c r="E212" s="436"/>
      <c r="F212" s="436"/>
      <c r="G212" s="436"/>
      <c r="H212" s="436"/>
      <c r="I212" s="436"/>
      <c r="J212" s="436"/>
      <c r="K212" s="436"/>
      <c r="L212" s="436"/>
      <c r="M212" s="436"/>
      <c r="N212" s="436"/>
      <c r="O212" s="436"/>
      <c r="P212" s="436"/>
      <c r="Q212" s="436"/>
      <c r="R212" s="436"/>
      <c r="S212" s="436"/>
      <c r="T212" s="436"/>
      <c r="U212" s="436"/>
      <c r="V212" s="436"/>
      <c r="W212" s="436"/>
      <c r="X212" s="436"/>
      <c r="Y212" s="436"/>
      <c r="Z212" s="436"/>
      <c r="AA212" s="436"/>
      <c r="AB212" s="436"/>
      <c r="AC212" s="436"/>
      <c r="AD212" s="436"/>
      <c r="AE212" s="436"/>
    </row>
    <row r="213" ht="15.75" customHeight="1">
      <c r="A213" s="437"/>
      <c r="B213" s="438"/>
      <c r="C213" s="437"/>
      <c r="D213" s="437"/>
      <c r="E213" s="436"/>
      <c r="F213" s="436"/>
      <c r="G213" s="436"/>
      <c r="H213" s="436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  <c r="AA213" s="436"/>
      <c r="AB213" s="436"/>
      <c r="AC213" s="436"/>
      <c r="AD213" s="436"/>
      <c r="AE213" s="436"/>
    </row>
    <row r="214" ht="15.75" customHeight="1">
      <c r="A214" s="437"/>
      <c r="B214" s="438"/>
      <c r="C214" s="437"/>
      <c r="D214" s="437"/>
      <c r="E214" s="436"/>
      <c r="F214" s="436"/>
      <c r="G214" s="436"/>
      <c r="H214" s="436"/>
      <c r="I214" s="436"/>
      <c r="J214" s="436"/>
      <c r="K214" s="436"/>
      <c r="L214" s="436"/>
      <c r="M214" s="436"/>
      <c r="N214" s="436"/>
      <c r="O214" s="436"/>
      <c r="P214" s="436"/>
      <c r="Q214" s="436"/>
      <c r="R214" s="436"/>
      <c r="S214" s="436"/>
      <c r="T214" s="436"/>
      <c r="U214" s="436"/>
      <c r="V214" s="436"/>
      <c r="W214" s="436"/>
      <c r="X214" s="436"/>
      <c r="Y214" s="436"/>
      <c r="Z214" s="436"/>
      <c r="AA214" s="436"/>
      <c r="AB214" s="436"/>
      <c r="AC214" s="436"/>
      <c r="AD214" s="436"/>
      <c r="AE214" s="436"/>
    </row>
    <row r="215" ht="15.75" customHeight="1">
      <c r="A215" s="437"/>
      <c r="B215" s="438"/>
      <c r="C215" s="437"/>
      <c r="D215" s="437"/>
      <c r="E215" s="436"/>
      <c r="F215" s="436"/>
      <c r="G215" s="436"/>
      <c r="H215" s="436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  <c r="AE215" s="436"/>
    </row>
    <row r="216" ht="15.75" customHeight="1">
      <c r="A216" s="437"/>
      <c r="B216" s="438"/>
      <c r="C216" s="437"/>
      <c r="D216" s="437"/>
      <c r="E216" s="436"/>
      <c r="F216" s="436"/>
      <c r="G216" s="436"/>
      <c r="H216" s="436"/>
      <c r="I216" s="436"/>
      <c r="J216" s="436"/>
      <c r="K216" s="436"/>
      <c r="L216" s="436"/>
      <c r="M216" s="436"/>
      <c r="N216" s="436"/>
      <c r="O216" s="436"/>
      <c r="P216" s="436"/>
      <c r="Q216" s="436"/>
      <c r="R216" s="436"/>
      <c r="S216" s="436"/>
      <c r="T216" s="436"/>
      <c r="U216" s="436"/>
      <c r="V216" s="436"/>
      <c r="W216" s="436"/>
      <c r="X216" s="436"/>
      <c r="Y216" s="436"/>
      <c r="Z216" s="436"/>
      <c r="AA216" s="436"/>
      <c r="AB216" s="436"/>
      <c r="AC216" s="436"/>
      <c r="AD216" s="436"/>
      <c r="AE216" s="436"/>
    </row>
    <row r="217" ht="15.75" customHeight="1">
      <c r="A217" s="437"/>
      <c r="B217" s="438"/>
      <c r="C217" s="437"/>
      <c r="D217" s="437"/>
      <c r="E217" s="436"/>
      <c r="F217" s="436"/>
      <c r="G217" s="436"/>
      <c r="H217" s="436"/>
      <c r="I217" s="436"/>
      <c r="J217" s="436"/>
      <c r="K217" s="436"/>
      <c r="L217" s="436"/>
      <c r="M217" s="436"/>
      <c r="N217" s="436"/>
      <c r="O217" s="436"/>
      <c r="P217" s="436"/>
      <c r="Q217" s="436"/>
      <c r="R217" s="436"/>
      <c r="S217" s="436"/>
      <c r="T217" s="436"/>
      <c r="U217" s="436"/>
      <c r="V217" s="436"/>
      <c r="W217" s="436"/>
      <c r="X217" s="436"/>
      <c r="Y217" s="436"/>
      <c r="Z217" s="436"/>
      <c r="AA217" s="436"/>
      <c r="AB217" s="436"/>
      <c r="AC217" s="436"/>
      <c r="AD217" s="436"/>
      <c r="AE217" s="436"/>
    </row>
    <row r="218" ht="15.75" customHeight="1">
      <c r="A218" s="437"/>
      <c r="B218" s="438"/>
      <c r="C218" s="437"/>
      <c r="D218" s="437"/>
      <c r="E218" s="436"/>
      <c r="F218" s="436"/>
      <c r="G218" s="436"/>
      <c r="H218" s="436"/>
      <c r="I218" s="436"/>
      <c r="J218" s="436"/>
      <c r="K218" s="436"/>
      <c r="L218" s="436"/>
      <c r="M218" s="436"/>
      <c r="N218" s="436"/>
      <c r="O218" s="436"/>
      <c r="P218" s="436"/>
      <c r="Q218" s="436"/>
      <c r="R218" s="436"/>
      <c r="S218" s="436"/>
      <c r="T218" s="436"/>
      <c r="U218" s="436"/>
      <c r="V218" s="436"/>
      <c r="W218" s="436"/>
      <c r="X218" s="436"/>
      <c r="Y218" s="436"/>
      <c r="Z218" s="436"/>
      <c r="AA218" s="436"/>
      <c r="AB218" s="436"/>
      <c r="AC218" s="436"/>
      <c r="AD218" s="436"/>
      <c r="AE218" s="436"/>
    </row>
    <row r="219" ht="15.75" customHeight="1">
      <c r="A219" s="437"/>
      <c r="B219" s="438"/>
      <c r="C219" s="437"/>
      <c r="D219" s="437"/>
      <c r="E219" s="436"/>
      <c r="F219" s="436"/>
      <c r="G219" s="436"/>
      <c r="H219" s="436"/>
      <c r="I219" s="436"/>
      <c r="J219" s="436"/>
      <c r="K219" s="436"/>
      <c r="L219" s="436"/>
      <c r="M219" s="436"/>
      <c r="N219" s="436"/>
      <c r="O219" s="436"/>
      <c r="P219" s="436"/>
      <c r="Q219" s="436"/>
      <c r="R219" s="436"/>
      <c r="S219" s="436"/>
      <c r="T219" s="436"/>
      <c r="U219" s="436"/>
      <c r="V219" s="436"/>
      <c r="W219" s="436"/>
      <c r="X219" s="436"/>
      <c r="Y219" s="436"/>
      <c r="Z219" s="436"/>
      <c r="AA219" s="436"/>
      <c r="AB219" s="436"/>
      <c r="AC219" s="436"/>
      <c r="AD219" s="436"/>
      <c r="AE219" s="436"/>
    </row>
    <row r="220" ht="15.75" customHeight="1">
      <c r="A220" s="437"/>
      <c r="B220" s="438"/>
      <c r="C220" s="437"/>
      <c r="D220" s="437"/>
      <c r="E220" s="436"/>
      <c r="F220" s="436"/>
      <c r="G220" s="436"/>
      <c r="H220" s="436"/>
      <c r="I220" s="436"/>
      <c r="J220" s="436"/>
      <c r="K220" s="436"/>
      <c r="L220" s="436"/>
      <c r="M220" s="436"/>
      <c r="N220" s="436"/>
      <c r="O220" s="436"/>
      <c r="P220" s="436"/>
      <c r="Q220" s="436"/>
      <c r="R220" s="436"/>
      <c r="S220" s="436"/>
      <c r="T220" s="436"/>
      <c r="U220" s="436"/>
      <c r="V220" s="436"/>
      <c r="W220" s="436"/>
      <c r="X220" s="436"/>
      <c r="Y220" s="436"/>
      <c r="Z220" s="436"/>
      <c r="AA220" s="436"/>
      <c r="AB220" s="436"/>
      <c r="AC220" s="436"/>
      <c r="AD220" s="436"/>
      <c r="AE220" s="436"/>
    </row>
    <row r="221" ht="15.75" customHeight="1">
      <c r="A221" s="437"/>
      <c r="B221" s="438"/>
      <c r="C221" s="437"/>
      <c r="D221" s="437"/>
      <c r="E221" s="436"/>
      <c r="F221" s="436"/>
      <c r="G221" s="436"/>
      <c r="H221" s="436"/>
      <c r="I221" s="436"/>
      <c r="J221" s="436"/>
      <c r="K221" s="436"/>
      <c r="L221" s="436"/>
      <c r="M221" s="436"/>
      <c r="N221" s="436"/>
      <c r="O221" s="436"/>
      <c r="P221" s="436"/>
      <c r="Q221" s="436"/>
      <c r="R221" s="436"/>
      <c r="S221" s="436"/>
      <c r="T221" s="436"/>
      <c r="U221" s="436"/>
      <c r="V221" s="436"/>
      <c r="W221" s="436"/>
      <c r="X221" s="436"/>
      <c r="Y221" s="436"/>
      <c r="Z221" s="436"/>
      <c r="AA221" s="436"/>
      <c r="AB221" s="436"/>
      <c r="AC221" s="436"/>
      <c r="AD221" s="436"/>
      <c r="AE221" s="436"/>
    </row>
    <row r="222" ht="15.75" customHeight="1">
      <c r="A222" s="437"/>
      <c r="B222" s="438"/>
      <c r="C222" s="437"/>
      <c r="D222" s="437"/>
      <c r="E222" s="436"/>
      <c r="F222" s="436"/>
      <c r="G222" s="436"/>
      <c r="H222" s="436"/>
      <c r="I222" s="436"/>
      <c r="J222" s="436"/>
      <c r="K222" s="436"/>
      <c r="L222" s="436"/>
      <c r="M222" s="436"/>
      <c r="N222" s="436"/>
      <c r="O222" s="436"/>
      <c r="P222" s="436"/>
      <c r="Q222" s="436"/>
      <c r="R222" s="436"/>
      <c r="S222" s="436"/>
      <c r="T222" s="436"/>
      <c r="U222" s="436"/>
      <c r="V222" s="436"/>
      <c r="W222" s="436"/>
      <c r="X222" s="436"/>
      <c r="Y222" s="436"/>
      <c r="Z222" s="436"/>
      <c r="AA222" s="436"/>
      <c r="AB222" s="436"/>
      <c r="AC222" s="436"/>
      <c r="AD222" s="436"/>
      <c r="AE222" s="436"/>
    </row>
    <row r="223" ht="15.75" customHeight="1">
      <c r="A223" s="437"/>
      <c r="B223" s="438"/>
      <c r="C223" s="437"/>
      <c r="D223" s="437"/>
      <c r="E223" s="436"/>
      <c r="F223" s="436"/>
      <c r="G223" s="436"/>
      <c r="H223" s="436"/>
      <c r="I223" s="436"/>
      <c r="J223" s="436"/>
      <c r="K223" s="436"/>
      <c r="L223" s="436"/>
      <c r="M223" s="436"/>
      <c r="N223" s="436"/>
      <c r="O223" s="436"/>
      <c r="P223" s="436"/>
      <c r="Q223" s="436"/>
      <c r="R223" s="436"/>
      <c r="S223" s="436"/>
      <c r="T223" s="436"/>
      <c r="U223" s="436"/>
      <c r="V223" s="436"/>
      <c r="W223" s="436"/>
      <c r="X223" s="436"/>
      <c r="Y223" s="436"/>
      <c r="Z223" s="436"/>
      <c r="AA223" s="436"/>
      <c r="AB223" s="436"/>
      <c r="AC223" s="436"/>
      <c r="AD223" s="436"/>
      <c r="AE223" s="436"/>
    </row>
    <row r="224" ht="15.75" customHeight="1">
      <c r="A224" s="437"/>
      <c r="B224" s="438"/>
      <c r="C224" s="437"/>
      <c r="D224" s="437"/>
      <c r="E224" s="436"/>
      <c r="F224" s="436"/>
      <c r="G224" s="436"/>
      <c r="H224" s="436"/>
      <c r="I224" s="436"/>
      <c r="J224" s="436"/>
      <c r="K224" s="436"/>
      <c r="L224" s="436"/>
      <c r="M224" s="436"/>
      <c r="N224" s="436"/>
      <c r="O224" s="436"/>
      <c r="P224" s="436"/>
      <c r="Q224" s="436"/>
      <c r="R224" s="436"/>
      <c r="S224" s="436"/>
      <c r="T224" s="436"/>
      <c r="U224" s="436"/>
      <c r="V224" s="436"/>
      <c r="W224" s="436"/>
      <c r="X224" s="436"/>
      <c r="Y224" s="436"/>
      <c r="Z224" s="436"/>
      <c r="AA224" s="436"/>
      <c r="AB224" s="436"/>
      <c r="AC224" s="436"/>
      <c r="AD224" s="436"/>
      <c r="AE224" s="436"/>
    </row>
    <row r="225" ht="15.75" customHeight="1">
      <c r="A225" s="437"/>
      <c r="B225" s="438"/>
      <c r="C225" s="437"/>
      <c r="D225" s="437"/>
      <c r="E225" s="436"/>
      <c r="F225" s="436"/>
      <c r="G225" s="436"/>
      <c r="H225" s="436"/>
      <c r="I225" s="436"/>
      <c r="J225" s="436"/>
      <c r="K225" s="436"/>
      <c r="L225" s="436"/>
      <c r="M225" s="436"/>
      <c r="N225" s="436"/>
      <c r="O225" s="436"/>
      <c r="P225" s="436"/>
      <c r="Q225" s="436"/>
      <c r="R225" s="436"/>
      <c r="S225" s="436"/>
      <c r="T225" s="436"/>
      <c r="U225" s="436"/>
      <c r="V225" s="436"/>
      <c r="W225" s="436"/>
      <c r="X225" s="436"/>
      <c r="Y225" s="436"/>
      <c r="Z225" s="436"/>
      <c r="AA225" s="436"/>
      <c r="AB225" s="436"/>
      <c r="AC225" s="436"/>
      <c r="AD225" s="436"/>
      <c r="AE225" s="436"/>
    </row>
    <row r="226" ht="15.75" customHeight="1">
      <c r="A226" s="437"/>
      <c r="B226" s="438"/>
      <c r="C226" s="437"/>
      <c r="D226" s="437"/>
      <c r="E226" s="436"/>
      <c r="F226" s="436"/>
      <c r="G226" s="436"/>
      <c r="H226" s="436"/>
      <c r="I226" s="436"/>
      <c r="J226" s="436"/>
      <c r="K226" s="436"/>
      <c r="L226" s="436"/>
      <c r="M226" s="436"/>
      <c r="N226" s="436"/>
      <c r="O226" s="436"/>
      <c r="P226" s="436"/>
      <c r="Q226" s="436"/>
      <c r="R226" s="436"/>
      <c r="S226" s="436"/>
      <c r="T226" s="436"/>
      <c r="U226" s="436"/>
      <c r="V226" s="436"/>
      <c r="W226" s="436"/>
      <c r="X226" s="436"/>
      <c r="Y226" s="436"/>
      <c r="Z226" s="436"/>
      <c r="AA226" s="436"/>
      <c r="AB226" s="436"/>
      <c r="AC226" s="436"/>
      <c r="AD226" s="436"/>
      <c r="AE226" s="436"/>
    </row>
    <row r="227" ht="15.75" customHeight="1">
      <c r="A227" s="437"/>
      <c r="B227" s="438"/>
      <c r="C227" s="437"/>
      <c r="D227" s="437"/>
      <c r="E227" s="436"/>
      <c r="F227" s="436"/>
      <c r="G227" s="436"/>
      <c r="H227" s="436"/>
      <c r="I227" s="436"/>
      <c r="J227" s="436"/>
      <c r="K227" s="436"/>
      <c r="L227" s="436"/>
      <c r="M227" s="436"/>
      <c r="N227" s="436"/>
      <c r="O227" s="436"/>
      <c r="P227" s="436"/>
      <c r="Q227" s="436"/>
      <c r="R227" s="436"/>
      <c r="S227" s="436"/>
      <c r="T227" s="436"/>
      <c r="U227" s="436"/>
      <c r="V227" s="436"/>
      <c r="W227" s="436"/>
      <c r="X227" s="436"/>
      <c r="Y227" s="436"/>
      <c r="Z227" s="436"/>
      <c r="AA227" s="436"/>
      <c r="AB227" s="436"/>
      <c r="AC227" s="436"/>
      <c r="AD227" s="436"/>
      <c r="AE227" s="436"/>
    </row>
    <row r="228" ht="15.75" customHeight="1">
      <c r="A228" s="437"/>
      <c r="B228" s="438"/>
      <c r="C228" s="437"/>
      <c r="D228" s="437"/>
      <c r="E228" s="436"/>
      <c r="F228" s="436"/>
      <c r="G228" s="436"/>
      <c r="H228" s="436"/>
      <c r="I228" s="436"/>
      <c r="J228" s="436"/>
      <c r="K228" s="436"/>
      <c r="L228" s="436"/>
      <c r="M228" s="436"/>
      <c r="N228" s="436"/>
      <c r="O228" s="436"/>
      <c r="P228" s="436"/>
      <c r="Q228" s="436"/>
      <c r="R228" s="436"/>
      <c r="S228" s="436"/>
      <c r="T228" s="436"/>
      <c r="U228" s="436"/>
      <c r="V228" s="436"/>
      <c r="W228" s="436"/>
      <c r="X228" s="436"/>
      <c r="Y228" s="436"/>
      <c r="Z228" s="436"/>
      <c r="AA228" s="436"/>
      <c r="AB228" s="436"/>
      <c r="AC228" s="436"/>
      <c r="AD228" s="436"/>
      <c r="AE228" s="436"/>
    </row>
    <row r="229" ht="15.75" customHeight="1">
      <c r="A229" s="437"/>
      <c r="B229" s="438"/>
      <c r="C229" s="437"/>
      <c r="D229" s="437"/>
      <c r="E229" s="436"/>
      <c r="F229" s="436"/>
      <c r="G229" s="436"/>
      <c r="H229" s="436"/>
      <c r="I229" s="436"/>
      <c r="J229" s="436"/>
      <c r="K229" s="436"/>
      <c r="L229" s="436"/>
      <c r="M229" s="436"/>
      <c r="N229" s="436"/>
      <c r="O229" s="436"/>
      <c r="P229" s="436"/>
      <c r="Q229" s="436"/>
      <c r="R229" s="436"/>
      <c r="S229" s="436"/>
      <c r="T229" s="436"/>
      <c r="U229" s="436"/>
      <c r="V229" s="436"/>
      <c r="W229" s="436"/>
      <c r="X229" s="436"/>
      <c r="Y229" s="436"/>
      <c r="Z229" s="436"/>
      <c r="AA229" s="436"/>
      <c r="AB229" s="436"/>
      <c r="AC229" s="436"/>
      <c r="AD229" s="436"/>
      <c r="AE229" s="436"/>
    </row>
    <row r="230" ht="15.75" customHeight="1">
      <c r="A230" s="437"/>
      <c r="B230" s="438"/>
      <c r="C230" s="437"/>
      <c r="D230" s="437"/>
      <c r="E230" s="436"/>
      <c r="F230" s="436"/>
      <c r="G230" s="436"/>
      <c r="H230" s="436"/>
      <c r="I230" s="436"/>
      <c r="J230" s="436"/>
      <c r="K230" s="436"/>
      <c r="L230" s="436"/>
      <c r="M230" s="436"/>
      <c r="N230" s="436"/>
      <c r="O230" s="436"/>
      <c r="P230" s="436"/>
      <c r="Q230" s="436"/>
      <c r="R230" s="436"/>
      <c r="S230" s="436"/>
      <c r="T230" s="436"/>
      <c r="U230" s="436"/>
      <c r="V230" s="436"/>
      <c r="W230" s="436"/>
      <c r="X230" s="436"/>
      <c r="Y230" s="436"/>
      <c r="Z230" s="436"/>
      <c r="AA230" s="436"/>
      <c r="AB230" s="436"/>
      <c r="AC230" s="436"/>
      <c r="AD230" s="436"/>
      <c r="AE230" s="436"/>
    </row>
    <row r="231" ht="15.75" customHeight="1">
      <c r="A231" s="437"/>
      <c r="B231" s="438"/>
      <c r="C231" s="437"/>
      <c r="D231" s="437"/>
      <c r="E231" s="436"/>
      <c r="F231" s="436"/>
      <c r="G231" s="436"/>
      <c r="H231" s="436"/>
      <c r="I231" s="436"/>
      <c r="J231" s="436"/>
      <c r="K231" s="436"/>
      <c r="L231" s="436"/>
      <c r="M231" s="436"/>
      <c r="N231" s="436"/>
      <c r="O231" s="436"/>
      <c r="P231" s="436"/>
      <c r="Q231" s="436"/>
      <c r="R231" s="436"/>
      <c r="S231" s="436"/>
      <c r="T231" s="436"/>
      <c r="U231" s="436"/>
      <c r="V231" s="436"/>
      <c r="W231" s="436"/>
      <c r="X231" s="436"/>
      <c r="Y231" s="436"/>
      <c r="Z231" s="436"/>
      <c r="AA231" s="436"/>
      <c r="AB231" s="436"/>
      <c r="AC231" s="436"/>
      <c r="AD231" s="436"/>
      <c r="AE231" s="436"/>
    </row>
    <row r="232" ht="15.75" customHeight="1">
      <c r="A232" s="437"/>
      <c r="B232" s="438"/>
      <c r="C232" s="437"/>
      <c r="D232" s="437"/>
      <c r="E232" s="436"/>
      <c r="F232" s="436"/>
      <c r="G232" s="436"/>
      <c r="H232" s="436"/>
      <c r="I232" s="436"/>
      <c r="J232" s="436"/>
      <c r="K232" s="436"/>
      <c r="L232" s="436"/>
      <c r="M232" s="436"/>
      <c r="N232" s="436"/>
      <c r="O232" s="436"/>
      <c r="P232" s="436"/>
      <c r="Q232" s="436"/>
      <c r="R232" s="436"/>
      <c r="S232" s="436"/>
      <c r="T232" s="436"/>
      <c r="U232" s="436"/>
      <c r="V232" s="436"/>
      <c r="W232" s="436"/>
      <c r="X232" s="436"/>
      <c r="Y232" s="436"/>
      <c r="Z232" s="436"/>
      <c r="AA232" s="436"/>
      <c r="AB232" s="436"/>
      <c r="AC232" s="436"/>
      <c r="AD232" s="436"/>
      <c r="AE232" s="436"/>
    </row>
    <row r="233" ht="15.75" customHeight="1">
      <c r="A233" s="437"/>
      <c r="B233" s="438"/>
      <c r="C233" s="437"/>
      <c r="D233" s="437"/>
      <c r="E233" s="436"/>
      <c r="F233" s="436"/>
      <c r="G233" s="436"/>
      <c r="H233" s="436"/>
      <c r="I233" s="436"/>
      <c r="J233" s="436"/>
      <c r="K233" s="436"/>
      <c r="L233" s="436"/>
      <c r="M233" s="436"/>
      <c r="N233" s="436"/>
      <c r="O233" s="436"/>
      <c r="P233" s="436"/>
      <c r="Q233" s="436"/>
      <c r="R233" s="436"/>
      <c r="S233" s="436"/>
      <c r="T233" s="436"/>
      <c r="U233" s="436"/>
      <c r="V233" s="436"/>
      <c r="W233" s="436"/>
      <c r="X233" s="436"/>
      <c r="Y233" s="436"/>
      <c r="Z233" s="436"/>
      <c r="AA233" s="436"/>
      <c r="AB233" s="436"/>
      <c r="AC233" s="436"/>
      <c r="AD233" s="436"/>
      <c r="AE233" s="436"/>
    </row>
    <row r="234" ht="15.75" customHeight="1">
      <c r="A234" s="437"/>
      <c r="B234" s="438"/>
      <c r="C234" s="437"/>
      <c r="D234" s="437"/>
      <c r="E234" s="436"/>
      <c r="F234" s="436"/>
      <c r="G234" s="436"/>
      <c r="H234" s="436"/>
      <c r="I234" s="436"/>
      <c r="J234" s="436"/>
      <c r="K234" s="436"/>
      <c r="L234" s="436"/>
      <c r="M234" s="436"/>
      <c r="N234" s="436"/>
      <c r="O234" s="436"/>
      <c r="P234" s="436"/>
      <c r="Q234" s="436"/>
      <c r="R234" s="436"/>
      <c r="S234" s="436"/>
      <c r="T234" s="436"/>
      <c r="U234" s="436"/>
      <c r="V234" s="436"/>
      <c r="W234" s="436"/>
      <c r="X234" s="436"/>
      <c r="Y234" s="436"/>
      <c r="Z234" s="436"/>
      <c r="AA234" s="436"/>
      <c r="AB234" s="436"/>
      <c r="AC234" s="436"/>
      <c r="AD234" s="436"/>
      <c r="AE234" s="436"/>
    </row>
    <row r="235" ht="15.75" customHeight="1">
      <c r="A235" s="437"/>
      <c r="B235" s="438"/>
      <c r="C235" s="437"/>
      <c r="D235" s="437"/>
      <c r="E235" s="436"/>
      <c r="F235" s="436"/>
      <c r="G235" s="436"/>
      <c r="H235" s="436"/>
      <c r="I235" s="436"/>
      <c r="J235" s="436"/>
      <c r="K235" s="436"/>
      <c r="L235" s="436"/>
      <c r="M235" s="436"/>
      <c r="N235" s="436"/>
      <c r="O235" s="436"/>
      <c r="P235" s="436"/>
      <c r="Q235" s="436"/>
      <c r="R235" s="436"/>
      <c r="S235" s="436"/>
      <c r="T235" s="436"/>
      <c r="U235" s="436"/>
      <c r="V235" s="436"/>
      <c r="W235" s="436"/>
      <c r="X235" s="436"/>
      <c r="Y235" s="436"/>
      <c r="Z235" s="436"/>
      <c r="AA235" s="436"/>
      <c r="AB235" s="436"/>
      <c r="AC235" s="436"/>
      <c r="AD235" s="436"/>
      <c r="AE235" s="436"/>
    </row>
    <row r="236" ht="15.75" customHeight="1">
      <c r="A236" s="437"/>
      <c r="B236" s="438"/>
      <c r="C236" s="437"/>
      <c r="D236" s="437"/>
      <c r="E236" s="436"/>
      <c r="F236" s="436"/>
      <c r="G236" s="436"/>
      <c r="H236" s="436"/>
      <c r="I236" s="436"/>
      <c r="J236" s="436"/>
      <c r="K236" s="436"/>
      <c r="L236" s="436"/>
      <c r="M236" s="436"/>
      <c r="N236" s="436"/>
      <c r="O236" s="436"/>
      <c r="P236" s="436"/>
      <c r="Q236" s="436"/>
      <c r="R236" s="436"/>
      <c r="S236" s="436"/>
      <c r="T236" s="436"/>
      <c r="U236" s="436"/>
      <c r="V236" s="436"/>
      <c r="W236" s="436"/>
      <c r="X236" s="436"/>
      <c r="Y236" s="436"/>
      <c r="Z236" s="436"/>
      <c r="AA236" s="436"/>
      <c r="AB236" s="436"/>
      <c r="AC236" s="436"/>
      <c r="AD236" s="436"/>
      <c r="AE236" s="436"/>
    </row>
    <row r="237" ht="15.75" customHeight="1">
      <c r="A237" s="437"/>
      <c r="B237" s="438"/>
      <c r="C237" s="437"/>
      <c r="D237" s="437"/>
      <c r="E237" s="436"/>
      <c r="F237" s="436"/>
      <c r="G237" s="436"/>
      <c r="H237" s="436"/>
      <c r="I237" s="436"/>
      <c r="J237" s="436"/>
      <c r="K237" s="436"/>
      <c r="L237" s="436"/>
      <c r="M237" s="436"/>
      <c r="N237" s="436"/>
      <c r="O237" s="436"/>
      <c r="P237" s="436"/>
      <c r="Q237" s="436"/>
      <c r="R237" s="436"/>
      <c r="S237" s="436"/>
      <c r="T237" s="436"/>
      <c r="U237" s="436"/>
      <c r="V237" s="436"/>
      <c r="W237" s="436"/>
      <c r="X237" s="436"/>
      <c r="Y237" s="436"/>
      <c r="Z237" s="436"/>
      <c r="AA237" s="436"/>
      <c r="AB237" s="436"/>
      <c r="AC237" s="436"/>
      <c r="AD237" s="436"/>
      <c r="AE237" s="436"/>
    </row>
    <row r="238" ht="15.75" customHeight="1">
      <c r="A238" s="437"/>
      <c r="B238" s="438"/>
      <c r="C238" s="437"/>
      <c r="D238" s="437"/>
      <c r="E238" s="436"/>
      <c r="F238" s="436"/>
      <c r="G238" s="436"/>
      <c r="H238" s="436"/>
      <c r="I238" s="436"/>
      <c r="J238" s="436"/>
      <c r="K238" s="436"/>
      <c r="L238" s="436"/>
      <c r="M238" s="436"/>
      <c r="N238" s="436"/>
      <c r="O238" s="436"/>
      <c r="P238" s="436"/>
      <c r="Q238" s="436"/>
      <c r="R238" s="436"/>
      <c r="S238" s="436"/>
      <c r="T238" s="436"/>
      <c r="U238" s="436"/>
      <c r="V238" s="436"/>
      <c r="W238" s="436"/>
      <c r="X238" s="436"/>
      <c r="Y238" s="436"/>
      <c r="Z238" s="436"/>
      <c r="AA238" s="436"/>
      <c r="AB238" s="436"/>
      <c r="AC238" s="436"/>
      <c r="AD238" s="436"/>
      <c r="AE238" s="436"/>
    </row>
    <row r="239" ht="15.75" customHeight="1">
      <c r="A239" s="437"/>
      <c r="B239" s="438"/>
      <c r="C239" s="437"/>
      <c r="D239" s="437"/>
      <c r="E239" s="436"/>
      <c r="F239" s="436"/>
      <c r="G239" s="436"/>
      <c r="H239" s="436"/>
      <c r="I239" s="436"/>
      <c r="J239" s="436"/>
      <c r="K239" s="436"/>
      <c r="L239" s="436"/>
      <c r="M239" s="436"/>
      <c r="N239" s="436"/>
      <c r="O239" s="436"/>
      <c r="P239" s="436"/>
      <c r="Q239" s="436"/>
      <c r="R239" s="436"/>
      <c r="S239" s="436"/>
      <c r="T239" s="436"/>
      <c r="U239" s="436"/>
      <c r="V239" s="436"/>
      <c r="W239" s="436"/>
      <c r="X239" s="436"/>
      <c r="Y239" s="436"/>
      <c r="Z239" s="436"/>
      <c r="AA239" s="436"/>
      <c r="AB239" s="436"/>
      <c r="AC239" s="436"/>
      <c r="AD239" s="436"/>
      <c r="AE239" s="436"/>
    </row>
    <row r="240" ht="15.75" customHeight="1">
      <c r="A240" s="437"/>
      <c r="B240" s="438"/>
      <c r="C240" s="437"/>
      <c r="D240" s="437"/>
      <c r="E240" s="436"/>
      <c r="F240" s="436"/>
      <c r="G240" s="436"/>
      <c r="H240" s="436"/>
      <c r="I240" s="436"/>
      <c r="J240" s="436"/>
      <c r="K240" s="436"/>
      <c r="L240" s="436"/>
      <c r="M240" s="436"/>
      <c r="N240" s="436"/>
      <c r="O240" s="436"/>
      <c r="P240" s="436"/>
      <c r="Q240" s="436"/>
      <c r="R240" s="436"/>
      <c r="S240" s="436"/>
      <c r="T240" s="436"/>
      <c r="U240" s="436"/>
      <c r="V240" s="436"/>
      <c r="W240" s="436"/>
      <c r="X240" s="436"/>
      <c r="Y240" s="436"/>
      <c r="Z240" s="436"/>
      <c r="AA240" s="436"/>
      <c r="AB240" s="436"/>
      <c r="AC240" s="436"/>
      <c r="AD240" s="436"/>
      <c r="AE240" s="436"/>
    </row>
    <row r="241" ht="15.75" customHeight="1">
      <c r="A241" s="437"/>
      <c r="B241" s="438"/>
      <c r="C241" s="437"/>
      <c r="D241" s="437"/>
      <c r="E241" s="436"/>
      <c r="F241" s="436"/>
      <c r="G241" s="436"/>
      <c r="H241" s="436"/>
      <c r="I241" s="436"/>
      <c r="J241" s="436"/>
      <c r="K241" s="436"/>
      <c r="L241" s="436"/>
      <c r="M241" s="436"/>
      <c r="N241" s="436"/>
      <c r="O241" s="436"/>
      <c r="P241" s="436"/>
      <c r="Q241" s="436"/>
      <c r="R241" s="436"/>
      <c r="S241" s="436"/>
      <c r="T241" s="436"/>
      <c r="U241" s="436"/>
      <c r="V241" s="436"/>
      <c r="W241" s="436"/>
      <c r="X241" s="436"/>
      <c r="Y241" s="436"/>
      <c r="Z241" s="436"/>
      <c r="AA241" s="436"/>
      <c r="AB241" s="436"/>
      <c r="AC241" s="436"/>
      <c r="AD241" s="436"/>
      <c r="AE241" s="436"/>
    </row>
    <row r="242" ht="15.75" customHeight="1">
      <c r="A242" s="437"/>
      <c r="B242" s="438"/>
      <c r="C242" s="437"/>
      <c r="D242" s="437"/>
      <c r="E242" s="436"/>
      <c r="F242" s="436"/>
      <c r="G242" s="436"/>
      <c r="H242" s="436"/>
      <c r="I242" s="436"/>
      <c r="J242" s="436"/>
      <c r="K242" s="436"/>
      <c r="L242" s="436"/>
      <c r="M242" s="436"/>
      <c r="N242" s="436"/>
      <c r="O242" s="436"/>
      <c r="P242" s="436"/>
      <c r="Q242" s="436"/>
      <c r="R242" s="436"/>
      <c r="S242" s="436"/>
      <c r="T242" s="436"/>
      <c r="U242" s="436"/>
      <c r="V242" s="436"/>
      <c r="W242" s="436"/>
      <c r="X242" s="436"/>
      <c r="Y242" s="436"/>
      <c r="Z242" s="436"/>
      <c r="AA242" s="436"/>
      <c r="AB242" s="436"/>
      <c r="AC242" s="436"/>
      <c r="AD242" s="436"/>
      <c r="AE242" s="436"/>
    </row>
    <row r="243" ht="15.75" customHeight="1">
      <c r="A243" s="437"/>
      <c r="B243" s="438"/>
      <c r="C243" s="437"/>
      <c r="D243" s="437"/>
      <c r="E243" s="436"/>
      <c r="F243" s="436"/>
      <c r="G243" s="436"/>
      <c r="H243" s="436"/>
      <c r="I243" s="436"/>
      <c r="J243" s="436"/>
      <c r="K243" s="436"/>
      <c r="L243" s="436"/>
      <c r="M243" s="436"/>
      <c r="N243" s="436"/>
      <c r="O243" s="436"/>
      <c r="P243" s="436"/>
      <c r="Q243" s="436"/>
      <c r="R243" s="436"/>
      <c r="S243" s="436"/>
      <c r="T243" s="436"/>
      <c r="U243" s="436"/>
      <c r="V243" s="436"/>
      <c r="W243" s="436"/>
      <c r="X243" s="436"/>
      <c r="Y243" s="436"/>
      <c r="Z243" s="436"/>
      <c r="AA243" s="436"/>
      <c r="AB243" s="436"/>
      <c r="AC243" s="436"/>
      <c r="AD243" s="436"/>
      <c r="AE243" s="436"/>
    </row>
    <row r="244" ht="15.75" customHeight="1">
      <c r="A244" s="437"/>
      <c r="B244" s="438"/>
      <c r="C244" s="437"/>
      <c r="D244" s="437"/>
      <c r="E244" s="436"/>
      <c r="F244" s="436"/>
      <c r="G244" s="436"/>
      <c r="H244" s="436"/>
      <c r="I244" s="436"/>
      <c r="J244" s="436"/>
      <c r="K244" s="436"/>
      <c r="L244" s="436"/>
      <c r="M244" s="436"/>
      <c r="N244" s="436"/>
      <c r="O244" s="436"/>
      <c r="P244" s="436"/>
      <c r="Q244" s="436"/>
      <c r="R244" s="436"/>
      <c r="S244" s="436"/>
      <c r="T244" s="436"/>
      <c r="U244" s="436"/>
      <c r="V244" s="436"/>
      <c r="W244" s="436"/>
      <c r="X244" s="436"/>
      <c r="Y244" s="436"/>
      <c r="Z244" s="436"/>
      <c r="AA244" s="436"/>
      <c r="AB244" s="436"/>
      <c r="AC244" s="436"/>
      <c r="AD244" s="436"/>
      <c r="AE244" s="436"/>
    </row>
    <row r="245" ht="15.75" customHeight="1">
      <c r="A245" s="437"/>
      <c r="B245" s="438"/>
      <c r="C245" s="437"/>
      <c r="D245" s="437"/>
      <c r="E245" s="436"/>
      <c r="F245" s="436"/>
      <c r="G245" s="436"/>
      <c r="H245" s="436"/>
      <c r="I245" s="436"/>
      <c r="J245" s="436"/>
      <c r="K245" s="436"/>
      <c r="L245" s="436"/>
      <c r="M245" s="436"/>
      <c r="N245" s="436"/>
      <c r="O245" s="436"/>
      <c r="P245" s="436"/>
      <c r="Q245" s="436"/>
      <c r="R245" s="436"/>
      <c r="S245" s="436"/>
      <c r="T245" s="436"/>
      <c r="U245" s="436"/>
      <c r="V245" s="436"/>
      <c r="W245" s="436"/>
      <c r="X245" s="436"/>
      <c r="Y245" s="436"/>
      <c r="Z245" s="436"/>
      <c r="AA245" s="436"/>
      <c r="AB245" s="436"/>
      <c r="AC245" s="436"/>
      <c r="AD245" s="436"/>
      <c r="AE245" s="436"/>
    </row>
    <row r="246" ht="15.75" customHeight="1">
      <c r="A246" s="437"/>
      <c r="B246" s="438"/>
      <c r="C246" s="437"/>
      <c r="D246" s="437"/>
      <c r="E246" s="436"/>
      <c r="F246" s="436"/>
      <c r="G246" s="436"/>
      <c r="H246" s="436"/>
      <c r="I246" s="436"/>
      <c r="J246" s="436"/>
      <c r="K246" s="436"/>
      <c r="L246" s="436"/>
      <c r="M246" s="436"/>
      <c r="N246" s="436"/>
      <c r="O246" s="436"/>
      <c r="P246" s="436"/>
      <c r="Q246" s="436"/>
      <c r="R246" s="436"/>
      <c r="S246" s="436"/>
      <c r="T246" s="436"/>
      <c r="U246" s="436"/>
      <c r="V246" s="436"/>
      <c r="W246" s="436"/>
      <c r="X246" s="436"/>
      <c r="Y246" s="436"/>
      <c r="Z246" s="436"/>
      <c r="AA246" s="436"/>
      <c r="AB246" s="436"/>
      <c r="AC246" s="436"/>
      <c r="AD246" s="436"/>
      <c r="AE246" s="436"/>
    </row>
    <row r="247" ht="15.75" customHeight="1">
      <c r="A247" s="437"/>
      <c r="B247" s="438"/>
      <c r="C247" s="437"/>
      <c r="D247" s="437"/>
      <c r="E247" s="436"/>
      <c r="F247" s="436"/>
      <c r="G247" s="436"/>
      <c r="H247" s="436"/>
      <c r="I247" s="436"/>
      <c r="J247" s="436"/>
      <c r="K247" s="436"/>
      <c r="L247" s="436"/>
      <c r="M247" s="436"/>
      <c r="N247" s="436"/>
      <c r="O247" s="436"/>
      <c r="P247" s="436"/>
      <c r="Q247" s="436"/>
      <c r="R247" s="436"/>
      <c r="S247" s="436"/>
      <c r="T247" s="436"/>
      <c r="U247" s="436"/>
      <c r="V247" s="436"/>
      <c r="W247" s="436"/>
      <c r="X247" s="436"/>
      <c r="Y247" s="436"/>
      <c r="Z247" s="436"/>
      <c r="AA247" s="436"/>
      <c r="AB247" s="436"/>
      <c r="AC247" s="436"/>
      <c r="AD247" s="436"/>
      <c r="AE247" s="436"/>
    </row>
    <row r="248" ht="15.75" customHeight="1">
      <c r="A248" s="437"/>
      <c r="B248" s="438"/>
      <c r="C248" s="437"/>
      <c r="D248" s="437"/>
      <c r="E248" s="436"/>
      <c r="F248" s="436"/>
      <c r="G248" s="436"/>
      <c r="H248" s="436"/>
      <c r="I248" s="436"/>
      <c r="J248" s="436"/>
      <c r="K248" s="436"/>
      <c r="L248" s="436"/>
      <c r="M248" s="436"/>
      <c r="N248" s="436"/>
      <c r="O248" s="436"/>
      <c r="P248" s="436"/>
      <c r="Q248" s="436"/>
      <c r="R248" s="436"/>
      <c r="S248" s="436"/>
      <c r="T248" s="436"/>
      <c r="U248" s="436"/>
      <c r="V248" s="436"/>
      <c r="W248" s="436"/>
      <c r="X248" s="436"/>
      <c r="Y248" s="436"/>
      <c r="Z248" s="436"/>
      <c r="AA248" s="436"/>
      <c r="AB248" s="436"/>
      <c r="AC248" s="436"/>
      <c r="AD248" s="436"/>
      <c r="AE248" s="436"/>
    </row>
    <row r="249" ht="15.75" customHeight="1">
      <c r="A249" s="437"/>
      <c r="B249" s="438"/>
      <c r="C249" s="437"/>
      <c r="D249" s="437"/>
      <c r="E249" s="436"/>
      <c r="F249" s="436"/>
      <c r="G249" s="436"/>
      <c r="H249" s="436"/>
      <c r="I249" s="436"/>
      <c r="J249" s="436"/>
      <c r="K249" s="436"/>
      <c r="L249" s="436"/>
      <c r="M249" s="436"/>
      <c r="N249" s="436"/>
      <c r="O249" s="436"/>
      <c r="P249" s="436"/>
      <c r="Q249" s="436"/>
      <c r="R249" s="436"/>
      <c r="S249" s="436"/>
      <c r="T249" s="436"/>
      <c r="U249" s="436"/>
      <c r="V249" s="436"/>
      <c r="W249" s="436"/>
      <c r="X249" s="436"/>
      <c r="Y249" s="436"/>
      <c r="Z249" s="436"/>
      <c r="AA249" s="436"/>
      <c r="AB249" s="436"/>
      <c r="AC249" s="436"/>
      <c r="AD249" s="436"/>
      <c r="AE249" s="436"/>
    </row>
    <row r="250" ht="15.75" customHeight="1">
      <c r="A250" s="437"/>
      <c r="B250" s="438"/>
      <c r="C250" s="437"/>
      <c r="D250" s="437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436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</row>
    <row r="251" ht="15.75" customHeight="1">
      <c r="A251" s="437"/>
      <c r="B251" s="438"/>
      <c r="C251" s="437"/>
      <c r="D251" s="437"/>
      <c r="E251" s="436"/>
      <c r="F251" s="436"/>
      <c r="G251" s="436"/>
      <c r="H251" s="436"/>
      <c r="I251" s="436"/>
      <c r="J251" s="436"/>
      <c r="K251" s="436"/>
      <c r="L251" s="436"/>
      <c r="M251" s="436"/>
      <c r="N251" s="436"/>
      <c r="O251" s="436"/>
      <c r="P251" s="436"/>
      <c r="Q251" s="436"/>
      <c r="R251" s="436"/>
      <c r="S251" s="436"/>
      <c r="T251" s="436"/>
      <c r="U251" s="436"/>
      <c r="V251" s="436"/>
      <c r="W251" s="436"/>
      <c r="X251" s="436"/>
      <c r="Y251" s="436"/>
      <c r="Z251" s="436"/>
      <c r="AA251" s="436"/>
      <c r="AB251" s="436"/>
      <c r="AC251" s="436"/>
      <c r="AD251" s="436"/>
      <c r="AE251" s="436"/>
    </row>
    <row r="252" ht="15.75" customHeight="1">
      <c r="A252" s="437"/>
      <c r="B252" s="438"/>
      <c r="C252" s="437"/>
      <c r="D252" s="437"/>
      <c r="E252" s="436"/>
      <c r="F252" s="436"/>
      <c r="G252" s="436"/>
      <c r="H252" s="436"/>
      <c r="I252" s="436"/>
      <c r="J252" s="436"/>
      <c r="K252" s="436"/>
      <c r="L252" s="436"/>
      <c r="M252" s="436"/>
      <c r="N252" s="436"/>
      <c r="O252" s="436"/>
      <c r="P252" s="436"/>
      <c r="Q252" s="436"/>
      <c r="R252" s="436"/>
      <c r="S252" s="436"/>
      <c r="T252" s="436"/>
      <c r="U252" s="436"/>
      <c r="V252" s="436"/>
      <c r="W252" s="436"/>
      <c r="X252" s="436"/>
      <c r="Y252" s="436"/>
      <c r="Z252" s="436"/>
      <c r="AA252" s="436"/>
      <c r="AB252" s="436"/>
      <c r="AC252" s="436"/>
      <c r="AD252" s="436"/>
      <c r="AE252" s="436"/>
    </row>
    <row r="253" ht="15.75" customHeight="1">
      <c r="A253" s="437"/>
      <c r="B253" s="438"/>
      <c r="C253" s="437"/>
      <c r="D253" s="437"/>
      <c r="E253" s="436"/>
      <c r="F253" s="436"/>
      <c r="G253" s="436"/>
      <c r="H253" s="436"/>
      <c r="I253" s="436"/>
      <c r="J253" s="436"/>
      <c r="K253" s="436"/>
      <c r="L253" s="436"/>
      <c r="M253" s="436"/>
      <c r="N253" s="436"/>
      <c r="O253" s="436"/>
      <c r="P253" s="436"/>
      <c r="Q253" s="436"/>
      <c r="R253" s="436"/>
      <c r="S253" s="436"/>
      <c r="T253" s="436"/>
      <c r="U253" s="436"/>
      <c r="V253" s="436"/>
      <c r="W253" s="436"/>
      <c r="X253" s="436"/>
      <c r="Y253" s="436"/>
      <c r="Z253" s="436"/>
      <c r="AA253" s="436"/>
      <c r="AB253" s="436"/>
      <c r="AC253" s="436"/>
      <c r="AD253" s="436"/>
      <c r="AE253" s="436"/>
    </row>
    <row r="254" ht="15.75" customHeight="1">
      <c r="A254" s="437"/>
      <c r="B254" s="438"/>
      <c r="C254" s="437"/>
      <c r="D254" s="437"/>
      <c r="E254" s="436"/>
      <c r="F254" s="436"/>
      <c r="G254" s="436"/>
      <c r="H254" s="436"/>
      <c r="I254" s="436"/>
      <c r="J254" s="436"/>
      <c r="K254" s="436"/>
      <c r="L254" s="436"/>
      <c r="M254" s="436"/>
      <c r="N254" s="436"/>
      <c r="O254" s="436"/>
      <c r="P254" s="436"/>
      <c r="Q254" s="436"/>
      <c r="R254" s="436"/>
      <c r="S254" s="436"/>
      <c r="T254" s="436"/>
      <c r="U254" s="436"/>
      <c r="V254" s="436"/>
      <c r="W254" s="436"/>
      <c r="X254" s="436"/>
      <c r="Y254" s="436"/>
      <c r="Z254" s="436"/>
      <c r="AA254" s="436"/>
      <c r="AB254" s="436"/>
      <c r="AC254" s="436"/>
      <c r="AD254" s="436"/>
      <c r="AE254" s="436"/>
    </row>
    <row r="255" ht="15.75" customHeight="1">
      <c r="A255" s="437"/>
      <c r="B255" s="438"/>
      <c r="C255" s="437"/>
      <c r="D255" s="437"/>
      <c r="E255" s="436"/>
      <c r="F255" s="436"/>
      <c r="G255" s="436"/>
      <c r="H255" s="436"/>
      <c r="I255" s="436"/>
      <c r="J255" s="436"/>
      <c r="K255" s="436"/>
      <c r="L255" s="436"/>
      <c r="M255" s="436"/>
      <c r="N255" s="436"/>
      <c r="O255" s="436"/>
      <c r="P255" s="436"/>
      <c r="Q255" s="436"/>
      <c r="R255" s="436"/>
      <c r="S255" s="436"/>
      <c r="T255" s="436"/>
      <c r="U255" s="436"/>
      <c r="V255" s="436"/>
      <c r="W255" s="436"/>
      <c r="X255" s="436"/>
      <c r="Y255" s="436"/>
      <c r="Z255" s="436"/>
      <c r="AA255" s="436"/>
      <c r="AB255" s="436"/>
      <c r="AC255" s="436"/>
      <c r="AD255" s="436"/>
      <c r="AE255" s="436"/>
    </row>
    <row r="256" ht="15.75" customHeight="1">
      <c r="A256" s="437"/>
      <c r="B256" s="438"/>
      <c r="C256" s="437"/>
      <c r="D256" s="437"/>
      <c r="E256" s="436"/>
      <c r="F256" s="436"/>
      <c r="G256" s="436"/>
      <c r="H256" s="436"/>
      <c r="I256" s="436"/>
      <c r="J256" s="436"/>
      <c r="K256" s="436"/>
      <c r="L256" s="436"/>
      <c r="M256" s="436"/>
      <c r="N256" s="436"/>
      <c r="O256" s="436"/>
      <c r="P256" s="436"/>
      <c r="Q256" s="436"/>
      <c r="R256" s="436"/>
      <c r="S256" s="436"/>
      <c r="T256" s="436"/>
      <c r="U256" s="436"/>
      <c r="V256" s="436"/>
      <c r="W256" s="436"/>
      <c r="X256" s="436"/>
      <c r="Y256" s="436"/>
      <c r="Z256" s="436"/>
      <c r="AA256" s="436"/>
      <c r="AB256" s="436"/>
      <c r="AC256" s="436"/>
      <c r="AD256" s="436"/>
      <c r="AE256" s="436"/>
    </row>
    <row r="257" ht="15.75" customHeight="1">
      <c r="A257" s="437"/>
      <c r="B257" s="438"/>
      <c r="C257" s="437"/>
      <c r="D257" s="437"/>
      <c r="E257" s="436"/>
      <c r="F257" s="436"/>
      <c r="G257" s="436"/>
      <c r="H257" s="436"/>
      <c r="I257" s="436"/>
      <c r="J257" s="436"/>
      <c r="K257" s="436"/>
      <c r="L257" s="436"/>
      <c r="M257" s="436"/>
      <c r="N257" s="436"/>
      <c r="O257" s="436"/>
      <c r="P257" s="436"/>
      <c r="Q257" s="436"/>
      <c r="R257" s="436"/>
      <c r="S257" s="436"/>
      <c r="T257" s="436"/>
      <c r="U257" s="436"/>
      <c r="V257" s="436"/>
      <c r="W257" s="436"/>
      <c r="X257" s="436"/>
      <c r="Y257" s="436"/>
      <c r="Z257" s="436"/>
      <c r="AA257" s="436"/>
      <c r="AB257" s="436"/>
      <c r="AC257" s="436"/>
      <c r="AD257" s="436"/>
      <c r="AE257" s="436"/>
    </row>
    <row r="258" ht="15.75" customHeight="1">
      <c r="A258" s="437"/>
      <c r="B258" s="438"/>
      <c r="C258" s="437"/>
      <c r="D258" s="437"/>
      <c r="E258" s="436"/>
      <c r="F258" s="436"/>
      <c r="G258" s="436"/>
      <c r="H258" s="436"/>
      <c r="I258" s="436"/>
      <c r="J258" s="436"/>
      <c r="K258" s="436"/>
      <c r="L258" s="436"/>
      <c r="M258" s="436"/>
      <c r="N258" s="436"/>
      <c r="O258" s="436"/>
      <c r="P258" s="436"/>
      <c r="Q258" s="436"/>
      <c r="R258" s="436"/>
      <c r="S258" s="436"/>
      <c r="T258" s="436"/>
      <c r="U258" s="436"/>
      <c r="V258" s="436"/>
      <c r="W258" s="436"/>
      <c r="X258" s="436"/>
      <c r="Y258" s="436"/>
      <c r="Z258" s="436"/>
      <c r="AA258" s="436"/>
      <c r="AB258" s="436"/>
      <c r="AC258" s="436"/>
      <c r="AD258" s="436"/>
      <c r="AE258" s="436"/>
    </row>
    <row r="259" ht="15.75" customHeight="1">
      <c r="A259" s="437"/>
      <c r="B259" s="438"/>
      <c r="C259" s="437"/>
      <c r="D259" s="437"/>
      <c r="E259" s="436"/>
      <c r="F259" s="436"/>
      <c r="G259" s="436"/>
      <c r="H259" s="436"/>
      <c r="I259" s="436"/>
      <c r="J259" s="436"/>
      <c r="K259" s="436"/>
      <c r="L259" s="436"/>
      <c r="M259" s="436"/>
      <c r="N259" s="436"/>
      <c r="O259" s="436"/>
      <c r="P259" s="436"/>
      <c r="Q259" s="436"/>
      <c r="R259" s="436"/>
      <c r="S259" s="436"/>
      <c r="T259" s="436"/>
      <c r="U259" s="436"/>
      <c r="V259" s="436"/>
      <c r="W259" s="436"/>
      <c r="X259" s="436"/>
      <c r="Y259" s="436"/>
      <c r="Z259" s="436"/>
      <c r="AA259" s="436"/>
      <c r="AB259" s="436"/>
      <c r="AC259" s="436"/>
      <c r="AD259" s="436"/>
      <c r="AE259" s="436"/>
    </row>
    <row r="260" ht="15.75" customHeight="1">
      <c r="A260" s="437"/>
      <c r="B260" s="438"/>
      <c r="C260" s="437"/>
      <c r="D260" s="437"/>
      <c r="E260" s="436"/>
      <c r="F260" s="436"/>
      <c r="G260" s="436"/>
      <c r="H260" s="436"/>
      <c r="I260" s="436"/>
      <c r="J260" s="436"/>
      <c r="K260" s="436"/>
      <c r="L260" s="436"/>
      <c r="M260" s="436"/>
      <c r="N260" s="436"/>
      <c r="O260" s="436"/>
      <c r="P260" s="436"/>
      <c r="Q260" s="436"/>
      <c r="R260" s="436"/>
      <c r="S260" s="436"/>
      <c r="T260" s="436"/>
      <c r="U260" s="436"/>
      <c r="V260" s="436"/>
      <c r="W260" s="436"/>
      <c r="X260" s="436"/>
      <c r="Y260" s="436"/>
      <c r="Z260" s="436"/>
      <c r="AA260" s="436"/>
      <c r="AB260" s="436"/>
      <c r="AC260" s="436"/>
      <c r="AD260" s="436"/>
      <c r="AE260" s="436"/>
    </row>
    <row r="261" ht="15.75" customHeight="1">
      <c r="A261" s="437"/>
      <c r="B261" s="438"/>
      <c r="C261" s="437"/>
      <c r="D261" s="437"/>
      <c r="E261" s="436"/>
      <c r="F261" s="436"/>
      <c r="G261" s="436"/>
      <c r="H261" s="436"/>
      <c r="I261" s="436"/>
      <c r="J261" s="436"/>
      <c r="K261" s="436"/>
      <c r="L261" s="436"/>
      <c r="M261" s="436"/>
      <c r="N261" s="436"/>
      <c r="O261" s="436"/>
      <c r="P261" s="436"/>
      <c r="Q261" s="436"/>
      <c r="R261" s="436"/>
      <c r="S261" s="436"/>
      <c r="T261" s="436"/>
      <c r="U261" s="436"/>
      <c r="V261" s="436"/>
      <c r="W261" s="436"/>
      <c r="X261" s="436"/>
      <c r="Y261" s="436"/>
      <c r="Z261" s="436"/>
      <c r="AA261" s="436"/>
      <c r="AB261" s="436"/>
      <c r="AC261" s="436"/>
      <c r="AD261" s="436"/>
      <c r="AE261" s="436"/>
    </row>
    <row r="262" ht="15.75" customHeight="1">
      <c r="A262" s="437"/>
      <c r="B262" s="438"/>
      <c r="C262" s="437"/>
      <c r="D262" s="437"/>
      <c r="E262" s="436"/>
      <c r="F262" s="436"/>
      <c r="G262" s="436"/>
      <c r="H262" s="436"/>
      <c r="I262" s="436"/>
      <c r="J262" s="436"/>
      <c r="K262" s="436"/>
      <c r="L262" s="436"/>
      <c r="M262" s="436"/>
      <c r="N262" s="436"/>
      <c r="O262" s="436"/>
      <c r="P262" s="436"/>
      <c r="Q262" s="436"/>
      <c r="R262" s="436"/>
      <c r="S262" s="436"/>
      <c r="T262" s="436"/>
      <c r="U262" s="436"/>
      <c r="V262" s="436"/>
      <c r="W262" s="436"/>
      <c r="X262" s="436"/>
      <c r="Y262" s="436"/>
      <c r="Z262" s="436"/>
      <c r="AA262" s="436"/>
      <c r="AB262" s="436"/>
      <c r="AC262" s="436"/>
      <c r="AD262" s="436"/>
      <c r="AE262" s="436"/>
    </row>
    <row r="263" ht="15.75" customHeight="1">
      <c r="A263" s="437"/>
      <c r="B263" s="438"/>
      <c r="C263" s="437"/>
      <c r="D263" s="437"/>
      <c r="E263" s="436"/>
      <c r="F263" s="436"/>
      <c r="G263" s="436"/>
      <c r="H263" s="436"/>
      <c r="I263" s="436"/>
      <c r="J263" s="436"/>
      <c r="K263" s="436"/>
      <c r="L263" s="436"/>
      <c r="M263" s="436"/>
      <c r="N263" s="436"/>
      <c r="O263" s="436"/>
      <c r="P263" s="436"/>
      <c r="Q263" s="436"/>
      <c r="R263" s="436"/>
      <c r="S263" s="436"/>
      <c r="T263" s="436"/>
      <c r="U263" s="436"/>
      <c r="V263" s="436"/>
      <c r="W263" s="436"/>
      <c r="X263" s="436"/>
      <c r="Y263" s="436"/>
      <c r="Z263" s="436"/>
      <c r="AA263" s="436"/>
      <c r="AB263" s="436"/>
      <c r="AC263" s="436"/>
      <c r="AD263" s="436"/>
      <c r="AE263" s="436"/>
    </row>
    <row r="264" ht="15.75" customHeight="1">
      <c r="A264" s="437"/>
      <c r="B264" s="438"/>
      <c r="C264" s="437"/>
      <c r="D264" s="437"/>
      <c r="E264" s="436"/>
      <c r="F264" s="436"/>
      <c r="G264" s="436"/>
      <c r="H264" s="436"/>
      <c r="I264" s="436"/>
      <c r="J264" s="436"/>
      <c r="K264" s="436"/>
      <c r="L264" s="436"/>
      <c r="M264" s="436"/>
      <c r="N264" s="436"/>
      <c r="O264" s="436"/>
      <c r="P264" s="436"/>
      <c r="Q264" s="436"/>
      <c r="R264" s="436"/>
      <c r="S264" s="436"/>
      <c r="T264" s="436"/>
      <c r="U264" s="436"/>
      <c r="V264" s="436"/>
      <c r="W264" s="436"/>
      <c r="X264" s="436"/>
      <c r="Y264" s="436"/>
      <c r="Z264" s="436"/>
      <c r="AA264" s="436"/>
      <c r="AB264" s="436"/>
      <c r="AC264" s="436"/>
      <c r="AD264" s="436"/>
      <c r="AE264" s="436"/>
    </row>
    <row r="265" ht="15.75" customHeight="1">
      <c r="A265" s="437"/>
      <c r="B265" s="438"/>
      <c r="C265" s="437"/>
      <c r="D265" s="437"/>
      <c r="E265" s="436"/>
      <c r="F265" s="436"/>
      <c r="G265" s="436"/>
      <c r="H265" s="436"/>
      <c r="I265" s="436"/>
      <c r="J265" s="436"/>
      <c r="K265" s="436"/>
      <c r="L265" s="436"/>
      <c r="M265" s="436"/>
      <c r="N265" s="436"/>
      <c r="O265" s="436"/>
      <c r="P265" s="436"/>
      <c r="Q265" s="436"/>
      <c r="R265" s="436"/>
      <c r="S265" s="436"/>
      <c r="T265" s="436"/>
      <c r="U265" s="436"/>
      <c r="V265" s="436"/>
      <c r="W265" s="436"/>
      <c r="X265" s="436"/>
      <c r="Y265" s="436"/>
      <c r="Z265" s="436"/>
      <c r="AA265" s="436"/>
      <c r="AB265" s="436"/>
      <c r="AC265" s="436"/>
      <c r="AD265" s="436"/>
      <c r="AE265" s="436"/>
    </row>
    <row r="266" ht="15.75" customHeight="1">
      <c r="A266" s="437"/>
      <c r="B266" s="438"/>
      <c r="C266" s="437"/>
      <c r="D266" s="437"/>
      <c r="E266" s="436"/>
      <c r="F266" s="436"/>
      <c r="G266" s="436"/>
      <c r="H266" s="436"/>
      <c r="I266" s="436"/>
      <c r="J266" s="436"/>
      <c r="K266" s="436"/>
      <c r="L266" s="436"/>
      <c r="M266" s="436"/>
      <c r="N266" s="436"/>
      <c r="O266" s="436"/>
      <c r="P266" s="436"/>
      <c r="Q266" s="436"/>
      <c r="R266" s="436"/>
      <c r="S266" s="436"/>
      <c r="T266" s="436"/>
      <c r="U266" s="436"/>
      <c r="V266" s="436"/>
      <c r="W266" s="436"/>
      <c r="X266" s="436"/>
      <c r="Y266" s="436"/>
      <c r="Z266" s="436"/>
      <c r="AA266" s="436"/>
      <c r="AB266" s="436"/>
      <c r="AC266" s="436"/>
      <c r="AD266" s="436"/>
      <c r="AE266" s="436"/>
    </row>
    <row r="267" ht="15.75" customHeight="1">
      <c r="A267" s="437"/>
      <c r="B267" s="438"/>
      <c r="C267" s="437"/>
      <c r="D267" s="437"/>
      <c r="E267" s="436"/>
      <c r="F267" s="436"/>
      <c r="G267" s="436"/>
      <c r="H267" s="436"/>
      <c r="I267" s="436"/>
      <c r="J267" s="436"/>
      <c r="K267" s="436"/>
      <c r="L267" s="436"/>
      <c r="M267" s="436"/>
      <c r="N267" s="436"/>
      <c r="O267" s="436"/>
      <c r="P267" s="436"/>
      <c r="Q267" s="436"/>
      <c r="R267" s="436"/>
      <c r="S267" s="436"/>
      <c r="T267" s="436"/>
      <c r="U267" s="436"/>
      <c r="V267" s="436"/>
      <c r="W267" s="436"/>
      <c r="X267" s="436"/>
      <c r="Y267" s="436"/>
      <c r="Z267" s="436"/>
      <c r="AA267" s="436"/>
      <c r="AB267" s="436"/>
      <c r="AC267" s="436"/>
      <c r="AD267" s="436"/>
      <c r="AE267" s="436"/>
    </row>
    <row r="268" ht="15.75" customHeight="1">
      <c r="A268" s="437"/>
      <c r="B268" s="438"/>
      <c r="C268" s="437"/>
      <c r="D268" s="437"/>
      <c r="E268" s="436"/>
      <c r="F268" s="436"/>
      <c r="G268" s="436"/>
      <c r="H268" s="436"/>
      <c r="I268" s="436"/>
      <c r="J268" s="436"/>
      <c r="K268" s="436"/>
      <c r="L268" s="436"/>
      <c r="M268" s="436"/>
      <c r="N268" s="436"/>
      <c r="O268" s="436"/>
      <c r="P268" s="436"/>
      <c r="Q268" s="436"/>
      <c r="R268" s="436"/>
      <c r="S268" s="436"/>
      <c r="T268" s="436"/>
      <c r="U268" s="436"/>
      <c r="V268" s="436"/>
      <c r="W268" s="436"/>
      <c r="X268" s="436"/>
      <c r="Y268" s="436"/>
      <c r="Z268" s="436"/>
      <c r="AA268" s="436"/>
      <c r="AB268" s="436"/>
      <c r="AC268" s="436"/>
      <c r="AD268" s="436"/>
      <c r="AE268" s="436"/>
    </row>
    <row r="269" ht="15.75" customHeight="1">
      <c r="A269" s="437"/>
      <c r="B269" s="438"/>
      <c r="C269" s="437"/>
      <c r="D269" s="437"/>
      <c r="E269" s="436"/>
      <c r="F269" s="436"/>
      <c r="G269" s="436"/>
      <c r="H269" s="436"/>
      <c r="I269" s="436"/>
      <c r="J269" s="436"/>
      <c r="K269" s="436"/>
      <c r="L269" s="436"/>
      <c r="M269" s="436"/>
      <c r="N269" s="436"/>
      <c r="O269" s="436"/>
      <c r="P269" s="436"/>
      <c r="Q269" s="436"/>
      <c r="R269" s="436"/>
      <c r="S269" s="436"/>
      <c r="T269" s="436"/>
      <c r="U269" s="436"/>
      <c r="V269" s="436"/>
      <c r="W269" s="436"/>
      <c r="X269" s="436"/>
      <c r="Y269" s="436"/>
      <c r="Z269" s="436"/>
      <c r="AA269" s="436"/>
      <c r="AB269" s="436"/>
      <c r="AC269" s="436"/>
      <c r="AD269" s="436"/>
      <c r="AE269" s="436"/>
    </row>
    <row r="270" ht="15.75" customHeight="1">
      <c r="A270" s="437"/>
      <c r="B270" s="438"/>
      <c r="C270" s="437"/>
      <c r="D270" s="437"/>
      <c r="E270" s="436"/>
      <c r="F270" s="436"/>
      <c r="G270" s="436"/>
      <c r="H270" s="436"/>
      <c r="I270" s="436"/>
      <c r="J270" s="436"/>
      <c r="K270" s="436"/>
      <c r="L270" s="436"/>
      <c r="M270" s="436"/>
      <c r="N270" s="436"/>
      <c r="O270" s="436"/>
      <c r="P270" s="436"/>
      <c r="Q270" s="436"/>
      <c r="R270" s="436"/>
      <c r="S270" s="436"/>
      <c r="T270" s="436"/>
      <c r="U270" s="436"/>
      <c r="V270" s="436"/>
      <c r="W270" s="436"/>
      <c r="X270" s="436"/>
      <c r="Y270" s="436"/>
      <c r="Z270" s="436"/>
      <c r="AA270" s="436"/>
      <c r="AB270" s="436"/>
      <c r="AC270" s="436"/>
      <c r="AD270" s="436"/>
      <c r="AE270" s="436"/>
    </row>
    <row r="271" ht="15.75" customHeight="1">
      <c r="A271" s="437"/>
      <c r="B271" s="438"/>
      <c r="C271" s="437"/>
      <c r="D271" s="437"/>
      <c r="E271" s="436"/>
      <c r="F271" s="436"/>
      <c r="G271" s="436"/>
      <c r="H271" s="436"/>
      <c r="I271" s="436"/>
      <c r="J271" s="436"/>
      <c r="K271" s="436"/>
      <c r="L271" s="436"/>
      <c r="M271" s="436"/>
      <c r="N271" s="436"/>
      <c r="O271" s="436"/>
      <c r="P271" s="436"/>
      <c r="Q271" s="436"/>
      <c r="R271" s="436"/>
      <c r="S271" s="436"/>
      <c r="T271" s="436"/>
      <c r="U271" s="436"/>
      <c r="V271" s="436"/>
      <c r="W271" s="436"/>
      <c r="X271" s="436"/>
      <c r="Y271" s="436"/>
      <c r="Z271" s="436"/>
      <c r="AA271" s="436"/>
      <c r="AB271" s="436"/>
      <c r="AC271" s="436"/>
      <c r="AD271" s="436"/>
      <c r="AE271" s="436"/>
    </row>
    <row r="272" ht="15.75" customHeight="1">
      <c r="A272" s="437"/>
      <c r="B272" s="438"/>
      <c r="C272" s="437"/>
      <c r="D272" s="437"/>
      <c r="E272" s="436"/>
      <c r="F272" s="436"/>
      <c r="G272" s="436"/>
      <c r="H272" s="436"/>
      <c r="I272" s="436"/>
      <c r="J272" s="436"/>
      <c r="K272" s="436"/>
      <c r="L272" s="436"/>
      <c r="M272" s="436"/>
      <c r="N272" s="436"/>
      <c r="O272" s="436"/>
      <c r="P272" s="436"/>
      <c r="Q272" s="436"/>
      <c r="R272" s="436"/>
      <c r="S272" s="436"/>
      <c r="T272" s="436"/>
      <c r="U272" s="436"/>
      <c r="V272" s="436"/>
      <c r="W272" s="436"/>
      <c r="X272" s="436"/>
      <c r="Y272" s="436"/>
      <c r="Z272" s="436"/>
      <c r="AA272" s="436"/>
      <c r="AB272" s="436"/>
      <c r="AC272" s="436"/>
      <c r="AD272" s="436"/>
      <c r="AE272" s="436"/>
    </row>
    <row r="273" ht="15.75" customHeight="1">
      <c r="A273" s="437"/>
      <c r="B273" s="438"/>
      <c r="C273" s="437"/>
      <c r="D273" s="437"/>
      <c r="E273" s="436"/>
      <c r="F273" s="436"/>
      <c r="G273" s="436"/>
      <c r="H273" s="436"/>
      <c r="I273" s="436"/>
      <c r="J273" s="436"/>
      <c r="K273" s="436"/>
      <c r="L273" s="436"/>
      <c r="M273" s="436"/>
      <c r="N273" s="436"/>
      <c r="O273" s="436"/>
      <c r="P273" s="436"/>
      <c r="Q273" s="436"/>
      <c r="R273" s="436"/>
      <c r="S273" s="436"/>
      <c r="T273" s="436"/>
      <c r="U273" s="436"/>
      <c r="V273" s="436"/>
      <c r="W273" s="436"/>
      <c r="X273" s="436"/>
      <c r="Y273" s="436"/>
      <c r="Z273" s="436"/>
      <c r="AA273" s="436"/>
      <c r="AB273" s="436"/>
      <c r="AC273" s="436"/>
      <c r="AD273" s="436"/>
      <c r="AE273" s="436"/>
    </row>
    <row r="274" ht="15.75" customHeight="1">
      <c r="A274" s="437"/>
      <c r="B274" s="438"/>
      <c r="C274" s="437"/>
      <c r="D274" s="437"/>
      <c r="E274" s="436"/>
      <c r="F274" s="436"/>
      <c r="G274" s="436"/>
      <c r="H274" s="436"/>
      <c r="I274" s="436"/>
      <c r="J274" s="436"/>
      <c r="K274" s="436"/>
      <c r="L274" s="436"/>
      <c r="M274" s="436"/>
      <c r="N274" s="436"/>
      <c r="O274" s="436"/>
      <c r="P274" s="436"/>
      <c r="Q274" s="436"/>
      <c r="R274" s="436"/>
      <c r="S274" s="436"/>
      <c r="T274" s="436"/>
      <c r="U274" s="436"/>
      <c r="V274" s="436"/>
      <c r="W274" s="436"/>
      <c r="X274" s="436"/>
      <c r="Y274" s="436"/>
      <c r="Z274" s="436"/>
      <c r="AA274" s="436"/>
      <c r="AB274" s="436"/>
      <c r="AC274" s="436"/>
      <c r="AD274" s="436"/>
      <c r="AE274" s="436"/>
    </row>
    <row r="275" ht="15.75" customHeight="1">
      <c r="A275" s="437"/>
      <c r="B275" s="438"/>
      <c r="C275" s="437"/>
      <c r="D275" s="437"/>
      <c r="E275" s="436"/>
      <c r="F275" s="436"/>
      <c r="G275" s="436"/>
      <c r="H275" s="436"/>
      <c r="I275" s="436"/>
      <c r="J275" s="436"/>
      <c r="K275" s="436"/>
      <c r="L275" s="436"/>
      <c r="M275" s="436"/>
      <c r="N275" s="436"/>
      <c r="O275" s="436"/>
      <c r="P275" s="436"/>
      <c r="Q275" s="436"/>
      <c r="R275" s="436"/>
      <c r="S275" s="436"/>
      <c r="T275" s="436"/>
      <c r="U275" s="436"/>
      <c r="V275" s="436"/>
      <c r="W275" s="436"/>
      <c r="X275" s="436"/>
      <c r="Y275" s="436"/>
      <c r="Z275" s="436"/>
      <c r="AA275" s="436"/>
      <c r="AB275" s="436"/>
      <c r="AC275" s="436"/>
      <c r="AD275" s="436"/>
      <c r="AE275" s="436"/>
    </row>
    <row r="276" ht="15.75" customHeight="1">
      <c r="A276" s="437"/>
      <c r="B276" s="438"/>
      <c r="C276" s="437"/>
      <c r="D276" s="437"/>
      <c r="E276" s="436"/>
      <c r="F276" s="436"/>
      <c r="G276" s="436"/>
      <c r="H276" s="436"/>
      <c r="I276" s="436"/>
      <c r="J276" s="436"/>
      <c r="K276" s="436"/>
      <c r="L276" s="436"/>
      <c r="M276" s="436"/>
      <c r="N276" s="436"/>
      <c r="O276" s="436"/>
      <c r="P276" s="436"/>
      <c r="Q276" s="436"/>
      <c r="R276" s="436"/>
      <c r="S276" s="436"/>
      <c r="T276" s="436"/>
      <c r="U276" s="436"/>
      <c r="V276" s="436"/>
      <c r="W276" s="436"/>
      <c r="X276" s="436"/>
      <c r="Y276" s="436"/>
      <c r="Z276" s="436"/>
      <c r="AA276" s="436"/>
      <c r="AB276" s="436"/>
      <c r="AC276" s="436"/>
      <c r="AD276" s="436"/>
      <c r="AE276" s="436"/>
    </row>
    <row r="277" ht="15.75" customHeight="1">
      <c r="A277" s="437"/>
      <c r="B277" s="438"/>
      <c r="C277" s="437"/>
      <c r="D277" s="437"/>
      <c r="E277" s="436"/>
      <c r="F277" s="436"/>
      <c r="G277" s="436"/>
      <c r="H277" s="436"/>
      <c r="I277" s="436"/>
      <c r="J277" s="436"/>
      <c r="K277" s="436"/>
      <c r="L277" s="436"/>
      <c r="M277" s="436"/>
      <c r="N277" s="436"/>
      <c r="O277" s="436"/>
      <c r="P277" s="436"/>
      <c r="Q277" s="436"/>
      <c r="R277" s="436"/>
      <c r="S277" s="436"/>
      <c r="T277" s="436"/>
      <c r="U277" s="436"/>
      <c r="V277" s="436"/>
      <c r="W277" s="436"/>
      <c r="X277" s="436"/>
      <c r="Y277" s="436"/>
      <c r="Z277" s="436"/>
      <c r="AA277" s="436"/>
      <c r="AB277" s="436"/>
      <c r="AC277" s="436"/>
      <c r="AD277" s="436"/>
      <c r="AE277" s="436"/>
    </row>
    <row r="278" ht="15.75" customHeight="1">
      <c r="A278" s="437"/>
      <c r="B278" s="438"/>
      <c r="C278" s="437"/>
      <c r="D278" s="437"/>
      <c r="E278" s="436"/>
      <c r="F278" s="436"/>
      <c r="G278" s="436"/>
      <c r="H278" s="436"/>
      <c r="I278" s="436"/>
      <c r="J278" s="436"/>
      <c r="K278" s="436"/>
      <c r="L278" s="436"/>
      <c r="M278" s="436"/>
      <c r="N278" s="436"/>
      <c r="O278" s="436"/>
      <c r="P278" s="436"/>
      <c r="Q278" s="436"/>
      <c r="R278" s="436"/>
      <c r="S278" s="436"/>
      <c r="T278" s="436"/>
      <c r="U278" s="436"/>
      <c r="V278" s="436"/>
      <c r="W278" s="436"/>
      <c r="X278" s="436"/>
      <c r="Y278" s="436"/>
      <c r="Z278" s="436"/>
      <c r="AA278" s="436"/>
      <c r="AB278" s="436"/>
      <c r="AC278" s="436"/>
      <c r="AD278" s="436"/>
      <c r="AE278" s="436"/>
    </row>
    <row r="279" ht="15.75" customHeight="1">
      <c r="A279" s="437"/>
      <c r="B279" s="438"/>
      <c r="C279" s="437"/>
      <c r="D279" s="437"/>
      <c r="E279" s="436"/>
      <c r="F279" s="436"/>
      <c r="G279" s="436"/>
      <c r="H279" s="436"/>
      <c r="I279" s="436"/>
      <c r="J279" s="436"/>
      <c r="K279" s="436"/>
      <c r="L279" s="436"/>
      <c r="M279" s="436"/>
      <c r="N279" s="436"/>
      <c r="O279" s="436"/>
      <c r="P279" s="436"/>
      <c r="Q279" s="436"/>
      <c r="R279" s="436"/>
      <c r="S279" s="436"/>
      <c r="T279" s="436"/>
      <c r="U279" s="436"/>
      <c r="V279" s="436"/>
      <c r="W279" s="436"/>
      <c r="X279" s="436"/>
      <c r="Y279" s="436"/>
      <c r="Z279" s="436"/>
      <c r="AA279" s="436"/>
      <c r="AB279" s="436"/>
      <c r="AC279" s="436"/>
      <c r="AD279" s="436"/>
      <c r="AE279" s="436"/>
    </row>
    <row r="280" ht="15.75" customHeight="1">
      <c r="A280" s="437"/>
      <c r="B280" s="438"/>
      <c r="C280" s="437"/>
      <c r="D280" s="437"/>
      <c r="E280" s="436"/>
      <c r="F280" s="436"/>
      <c r="G280" s="436"/>
      <c r="H280" s="436"/>
      <c r="I280" s="436"/>
      <c r="J280" s="436"/>
      <c r="K280" s="436"/>
      <c r="L280" s="436"/>
      <c r="M280" s="436"/>
      <c r="N280" s="436"/>
      <c r="O280" s="436"/>
      <c r="P280" s="436"/>
      <c r="Q280" s="436"/>
      <c r="R280" s="436"/>
      <c r="S280" s="436"/>
      <c r="T280" s="436"/>
      <c r="U280" s="436"/>
      <c r="V280" s="436"/>
      <c r="W280" s="436"/>
      <c r="X280" s="436"/>
      <c r="Y280" s="436"/>
      <c r="Z280" s="436"/>
      <c r="AA280" s="436"/>
      <c r="AB280" s="436"/>
      <c r="AC280" s="436"/>
      <c r="AD280" s="436"/>
      <c r="AE280" s="436"/>
    </row>
    <row r="281" ht="15.75" customHeight="1">
      <c r="A281" s="437"/>
      <c r="B281" s="438"/>
      <c r="C281" s="437"/>
      <c r="D281" s="437"/>
      <c r="E281" s="436"/>
      <c r="F281" s="436"/>
      <c r="G281" s="436"/>
      <c r="H281" s="436"/>
      <c r="I281" s="436"/>
      <c r="J281" s="436"/>
      <c r="K281" s="436"/>
      <c r="L281" s="436"/>
      <c r="M281" s="436"/>
      <c r="N281" s="436"/>
      <c r="O281" s="436"/>
      <c r="P281" s="436"/>
      <c r="Q281" s="436"/>
      <c r="R281" s="436"/>
      <c r="S281" s="436"/>
      <c r="T281" s="436"/>
      <c r="U281" s="436"/>
      <c r="V281" s="436"/>
      <c r="W281" s="436"/>
      <c r="X281" s="436"/>
      <c r="Y281" s="436"/>
      <c r="Z281" s="436"/>
      <c r="AA281" s="436"/>
      <c r="AB281" s="436"/>
      <c r="AC281" s="436"/>
      <c r="AD281" s="436"/>
      <c r="AE281" s="436"/>
    </row>
    <row r="282" ht="15.75" customHeight="1">
      <c r="A282" s="437"/>
      <c r="B282" s="438"/>
      <c r="C282" s="437"/>
      <c r="D282" s="437"/>
      <c r="E282" s="436"/>
      <c r="F282" s="436"/>
      <c r="G282" s="436"/>
      <c r="H282" s="436"/>
      <c r="I282" s="436"/>
      <c r="J282" s="436"/>
      <c r="K282" s="436"/>
      <c r="L282" s="436"/>
      <c r="M282" s="436"/>
      <c r="N282" s="436"/>
      <c r="O282" s="436"/>
      <c r="P282" s="436"/>
      <c r="Q282" s="436"/>
      <c r="R282" s="436"/>
      <c r="S282" s="436"/>
      <c r="T282" s="436"/>
      <c r="U282" s="436"/>
      <c r="V282" s="436"/>
      <c r="W282" s="436"/>
      <c r="X282" s="436"/>
      <c r="Y282" s="436"/>
      <c r="Z282" s="436"/>
      <c r="AA282" s="436"/>
      <c r="AB282" s="436"/>
      <c r="AC282" s="436"/>
      <c r="AD282" s="436"/>
      <c r="AE282" s="436"/>
    </row>
    <row r="283" ht="15.75" customHeight="1">
      <c r="A283" s="437"/>
      <c r="B283" s="438"/>
      <c r="C283" s="437"/>
      <c r="D283" s="437"/>
      <c r="E283" s="436"/>
      <c r="F283" s="436"/>
      <c r="G283" s="436"/>
      <c r="H283" s="436"/>
      <c r="I283" s="436"/>
      <c r="J283" s="436"/>
      <c r="K283" s="436"/>
      <c r="L283" s="436"/>
      <c r="M283" s="436"/>
      <c r="N283" s="436"/>
      <c r="O283" s="436"/>
      <c r="P283" s="436"/>
      <c r="Q283" s="436"/>
      <c r="R283" s="436"/>
      <c r="S283" s="436"/>
      <c r="T283" s="436"/>
      <c r="U283" s="436"/>
      <c r="V283" s="436"/>
      <c r="W283" s="436"/>
      <c r="X283" s="436"/>
      <c r="Y283" s="436"/>
      <c r="Z283" s="436"/>
      <c r="AA283" s="436"/>
      <c r="AB283" s="436"/>
      <c r="AC283" s="436"/>
      <c r="AD283" s="436"/>
      <c r="AE283" s="436"/>
    </row>
    <row r="284" ht="15.75" customHeight="1">
      <c r="A284" s="437"/>
      <c r="B284" s="438"/>
      <c r="C284" s="437"/>
      <c r="D284" s="437"/>
      <c r="E284" s="436"/>
      <c r="F284" s="436"/>
      <c r="G284" s="436"/>
      <c r="H284" s="436"/>
      <c r="I284" s="436"/>
      <c r="J284" s="436"/>
      <c r="K284" s="436"/>
      <c r="L284" s="436"/>
      <c r="M284" s="436"/>
      <c r="N284" s="436"/>
      <c r="O284" s="436"/>
      <c r="P284" s="436"/>
      <c r="Q284" s="436"/>
      <c r="R284" s="436"/>
      <c r="S284" s="436"/>
      <c r="T284" s="436"/>
      <c r="U284" s="436"/>
      <c r="V284" s="436"/>
      <c r="W284" s="436"/>
      <c r="X284" s="436"/>
      <c r="Y284" s="436"/>
      <c r="Z284" s="436"/>
      <c r="AA284" s="436"/>
      <c r="AB284" s="436"/>
      <c r="AC284" s="436"/>
      <c r="AD284" s="436"/>
      <c r="AE284" s="436"/>
    </row>
    <row r="285" ht="15.75" customHeight="1">
      <c r="A285" s="437"/>
      <c r="B285" s="438"/>
      <c r="C285" s="437"/>
      <c r="D285" s="437"/>
      <c r="E285" s="436"/>
      <c r="F285" s="436"/>
      <c r="G285" s="436"/>
      <c r="H285" s="436"/>
      <c r="I285" s="436"/>
      <c r="J285" s="436"/>
      <c r="K285" s="436"/>
      <c r="L285" s="436"/>
      <c r="M285" s="436"/>
      <c r="N285" s="436"/>
      <c r="O285" s="436"/>
      <c r="P285" s="436"/>
      <c r="Q285" s="436"/>
      <c r="R285" s="436"/>
      <c r="S285" s="436"/>
      <c r="T285" s="436"/>
      <c r="U285" s="436"/>
      <c r="V285" s="436"/>
      <c r="W285" s="436"/>
      <c r="X285" s="436"/>
      <c r="Y285" s="436"/>
      <c r="Z285" s="436"/>
      <c r="AA285" s="436"/>
      <c r="AB285" s="436"/>
      <c r="AC285" s="436"/>
      <c r="AD285" s="436"/>
      <c r="AE285" s="436"/>
    </row>
    <row r="286" ht="15.75" customHeight="1">
      <c r="A286" s="437"/>
      <c r="B286" s="438"/>
      <c r="C286" s="437"/>
      <c r="D286" s="437"/>
      <c r="E286" s="436"/>
      <c r="F286" s="436"/>
      <c r="G286" s="436"/>
      <c r="H286" s="436"/>
      <c r="I286" s="436"/>
      <c r="J286" s="436"/>
      <c r="K286" s="436"/>
      <c r="L286" s="436"/>
      <c r="M286" s="436"/>
      <c r="N286" s="436"/>
      <c r="O286" s="436"/>
      <c r="P286" s="436"/>
      <c r="Q286" s="436"/>
      <c r="R286" s="436"/>
      <c r="S286" s="436"/>
      <c r="T286" s="436"/>
      <c r="U286" s="436"/>
      <c r="V286" s="436"/>
      <c r="W286" s="436"/>
      <c r="X286" s="436"/>
      <c r="Y286" s="436"/>
      <c r="Z286" s="436"/>
      <c r="AA286" s="436"/>
      <c r="AB286" s="436"/>
      <c r="AC286" s="436"/>
      <c r="AD286" s="436"/>
      <c r="AE286" s="436"/>
    </row>
    <row r="287" ht="15.75" customHeight="1">
      <c r="A287" s="437"/>
      <c r="B287" s="438"/>
      <c r="C287" s="437"/>
      <c r="D287" s="437"/>
      <c r="E287" s="436"/>
      <c r="F287" s="436"/>
      <c r="G287" s="436"/>
      <c r="H287" s="436"/>
      <c r="I287" s="436"/>
      <c r="J287" s="436"/>
      <c r="K287" s="436"/>
      <c r="L287" s="436"/>
      <c r="M287" s="436"/>
      <c r="N287" s="436"/>
      <c r="O287" s="436"/>
      <c r="P287" s="436"/>
      <c r="Q287" s="436"/>
      <c r="R287" s="436"/>
      <c r="S287" s="436"/>
      <c r="T287" s="436"/>
      <c r="U287" s="436"/>
      <c r="V287" s="436"/>
      <c r="W287" s="436"/>
      <c r="X287" s="436"/>
      <c r="Y287" s="436"/>
      <c r="Z287" s="436"/>
      <c r="AA287" s="436"/>
      <c r="AB287" s="436"/>
      <c r="AC287" s="436"/>
      <c r="AD287" s="436"/>
      <c r="AE287" s="436"/>
    </row>
    <row r="288" ht="15.75" customHeight="1">
      <c r="A288" s="437"/>
      <c r="B288" s="438"/>
      <c r="C288" s="437"/>
      <c r="D288" s="437"/>
      <c r="E288" s="436"/>
      <c r="F288" s="436"/>
      <c r="G288" s="436"/>
      <c r="H288" s="436"/>
      <c r="I288" s="436"/>
      <c r="J288" s="436"/>
      <c r="K288" s="436"/>
      <c r="L288" s="436"/>
      <c r="M288" s="436"/>
      <c r="N288" s="436"/>
      <c r="O288" s="436"/>
      <c r="P288" s="436"/>
      <c r="Q288" s="436"/>
      <c r="R288" s="436"/>
      <c r="S288" s="436"/>
      <c r="T288" s="436"/>
      <c r="U288" s="436"/>
      <c r="V288" s="436"/>
      <c r="W288" s="436"/>
      <c r="X288" s="436"/>
      <c r="Y288" s="436"/>
      <c r="Z288" s="436"/>
      <c r="AA288" s="436"/>
      <c r="AB288" s="436"/>
      <c r="AC288" s="436"/>
      <c r="AD288" s="436"/>
      <c r="AE288" s="436"/>
    </row>
    <row r="289" ht="15.75" customHeight="1">
      <c r="A289" s="437"/>
      <c r="B289" s="438"/>
      <c r="C289" s="437"/>
      <c r="D289" s="437"/>
      <c r="E289" s="436"/>
      <c r="F289" s="436"/>
      <c r="G289" s="436"/>
      <c r="H289" s="436"/>
      <c r="I289" s="436"/>
      <c r="J289" s="436"/>
      <c r="K289" s="436"/>
      <c r="L289" s="436"/>
      <c r="M289" s="436"/>
      <c r="N289" s="436"/>
      <c r="O289" s="436"/>
      <c r="P289" s="436"/>
      <c r="Q289" s="436"/>
      <c r="R289" s="436"/>
      <c r="S289" s="436"/>
      <c r="T289" s="436"/>
      <c r="U289" s="436"/>
      <c r="V289" s="436"/>
      <c r="W289" s="436"/>
      <c r="X289" s="436"/>
      <c r="Y289" s="436"/>
      <c r="Z289" s="436"/>
      <c r="AA289" s="436"/>
      <c r="AB289" s="436"/>
      <c r="AC289" s="436"/>
      <c r="AD289" s="436"/>
      <c r="AE289" s="436"/>
    </row>
    <row r="290" ht="15.75" customHeight="1">
      <c r="A290" s="437"/>
      <c r="B290" s="438"/>
      <c r="C290" s="437"/>
      <c r="D290" s="437"/>
      <c r="E290" s="436"/>
      <c r="F290" s="436"/>
      <c r="G290" s="436"/>
      <c r="H290" s="436"/>
      <c r="I290" s="436"/>
      <c r="J290" s="436"/>
      <c r="K290" s="436"/>
      <c r="L290" s="436"/>
      <c r="M290" s="436"/>
      <c r="N290" s="436"/>
      <c r="O290" s="436"/>
      <c r="P290" s="436"/>
      <c r="Q290" s="436"/>
      <c r="R290" s="436"/>
      <c r="S290" s="436"/>
      <c r="T290" s="436"/>
      <c r="U290" s="436"/>
      <c r="V290" s="436"/>
      <c r="W290" s="436"/>
      <c r="X290" s="436"/>
      <c r="Y290" s="436"/>
      <c r="Z290" s="436"/>
      <c r="AA290" s="436"/>
      <c r="AB290" s="436"/>
      <c r="AC290" s="436"/>
      <c r="AD290" s="436"/>
      <c r="AE290" s="436"/>
    </row>
    <row r="291" ht="15.75" customHeight="1">
      <c r="A291" s="437"/>
      <c r="B291" s="438"/>
      <c r="C291" s="437"/>
      <c r="D291" s="437"/>
      <c r="E291" s="436"/>
      <c r="F291" s="436"/>
      <c r="G291" s="436"/>
      <c r="H291" s="436"/>
      <c r="I291" s="436"/>
      <c r="J291" s="436"/>
      <c r="K291" s="436"/>
      <c r="L291" s="436"/>
      <c r="M291" s="436"/>
      <c r="N291" s="436"/>
      <c r="O291" s="436"/>
      <c r="P291" s="436"/>
      <c r="Q291" s="436"/>
      <c r="R291" s="436"/>
      <c r="S291" s="436"/>
      <c r="T291" s="436"/>
      <c r="U291" s="436"/>
      <c r="V291" s="436"/>
      <c r="W291" s="436"/>
      <c r="X291" s="436"/>
      <c r="Y291" s="436"/>
      <c r="Z291" s="436"/>
      <c r="AA291" s="436"/>
      <c r="AB291" s="436"/>
      <c r="AC291" s="436"/>
      <c r="AD291" s="436"/>
      <c r="AE291" s="436"/>
    </row>
    <row r="292" ht="15.75" customHeight="1">
      <c r="A292" s="437"/>
      <c r="B292" s="438"/>
      <c r="C292" s="437"/>
      <c r="D292" s="437"/>
      <c r="E292" s="436"/>
      <c r="F292" s="436"/>
      <c r="G292" s="436"/>
      <c r="H292" s="436"/>
      <c r="I292" s="436"/>
      <c r="J292" s="436"/>
      <c r="K292" s="436"/>
      <c r="L292" s="436"/>
      <c r="M292" s="436"/>
      <c r="N292" s="436"/>
      <c r="O292" s="436"/>
      <c r="P292" s="436"/>
      <c r="Q292" s="436"/>
      <c r="R292" s="436"/>
      <c r="S292" s="436"/>
      <c r="T292" s="436"/>
      <c r="U292" s="436"/>
      <c r="V292" s="436"/>
      <c r="W292" s="436"/>
      <c r="X292" s="436"/>
      <c r="Y292" s="436"/>
      <c r="Z292" s="436"/>
      <c r="AA292" s="436"/>
      <c r="AB292" s="436"/>
      <c r="AC292" s="436"/>
      <c r="AD292" s="436"/>
      <c r="AE292" s="436"/>
    </row>
    <row r="293" ht="15.75" customHeight="1">
      <c r="A293" s="437"/>
      <c r="B293" s="438"/>
      <c r="C293" s="437"/>
      <c r="D293" s="437"/>
      <c r="E293" s="436"/>
      <c r="F293" s="436"/>
      <c r="G293" s="436"/>
      <c r="H293" s="436"/>
      <c r="I293" s="436"/>
      <c r="J293" s="436"/>
      <c r="K293" s="436"/>
      <c r="L293" s="436"/>
      <c r="M293" s="436"/>
      <c r="N293" s="436"/>
      <c r="O293" s="436"/>
      <c r="P293" s="436"/>
      <c r="Q293" s="436"/>
      <c r="R293" s="436"/>
      <c r="S293" s="436"/>
      <c r="T293" s="436"/>
      <c r="U293" s="436"/>
      <c r="V293" s="436"/>
      <c r="W293" s="436"/>
      <c r="X293" s="436"/>
      <c r="Y293" s="436"/>
      <c r="Z293" s="436"/>
      <c r="AA293" s="436"/>
      <c r="AB293" s="436"/>
      <c r="AC293" s="436"/>
      <c r="AD293" s="436"/>
      <c r="AE293" s="436"/>
    </row>
    <row r="294" ht="15.75" customHeight="1">
      <c r="A294" s="437"/>
      <c r="B294" s="438"/>
      <c r="C294" s="437"/>
      <c r="D294" s="437"/>
      <c r="E294" s="436"/>
      <c r="F294" s="436"/>
      <c r="G294" s="436"/>
      <c r="H294" s="436"/>
      <c r="I294" s="436"/>
      <c r="J294" s="436"/>
      <c r="K294" s="436"/>
      <c r="L294" s="436"/>
      <c r="M294" s="436"/>
      <c r="N294" s="436"/>
      <c r="O294" s="436"/>
      <c r="P294" s="436"/>
      <c r="Q294" s="436"/>
      <c r="R294" s="436"/>
      <c r="S294" s="436"/>
      <c r="T294" s="436"/>
      <c r="U294" s="436"/>
      <c r="V294" s="436"/>
      <c r="W294" s="436"/>
      <c r="X294" s="436"/>
      <c r="Y294" s="436"/>
      <c r="Z294" s="436"/>
      <c r="AA294" s="436"/>
      <c r="AB294" s="436"/>
      <c r="AC294" s="436"/>
      <c r="AD294" s="436"/>
      <c r="AE294" s="436"/>
    </row>
    <row r="295" ht="15.75" customHeight="1">
      <c r="A295" s="437"/>
      <c r="B295" s="438"/>
      <c r="C295" s="437"/>
      <c r="D295" s="437"/>
      <c r="E295" s="436"/>
      <c r="F295" s="436"/>
      <c r="G295" s="436"/>
      <c r="H295" s="436"/>
      <c r="I295" s="436"/>
      <c r="J295" s="436"/>
      <c r="K295" s="436"/>
      <c r="L295" s="436"/>
      <c r="M295" s="436"/>
      <c r="N295" s="436"/>
      <c r="O295" s="436"/>
      <c r="P295" s="436"/>
      <c r="Q295" s="436"/>
      <c r="R295" s="436"/>
      <c r="S295" s="436"/>
      <c r="T295" s="436"/>
      <c r="U295" s="436"/>
      <c r="V295" s="436"/>
      <c r="W295" s="436"/>
      <c r="X295" s="436"/>
      <c r="Y295" s="436"/>
      <c r="Z295" s="436"/>
      <c r="AA295" s="436"/>
      <c r="AB295" s="436"/>
      <c r="AC295" s="436"/>
      <c r="AD295" s="436"/>
      <c r="AE295" s="436"/>
    </row>
    <row r="296" ht="15.75" customHeight="1">
      <c r="A296" s="437"/>
      <c r="B296" s="438"/>
      <c r="C296" s="437"/>
      <c r="D296" s="437"/>
      <c r="E296" s="436"/>
      <c r="F296" s="436"/>
      <c r="G296" s="436"/>
      <c r="H296" s="436"/>
      <c r="I296" s="436"/>
      <c r="J296" s="436"/>
      <c r="K296" s="436"/>
      <c r="L296" s="436"/>
      <c r="M296" s="436"/>
      <c r="N296" s="436"/>
      <c r="O296" s="436"/>
      <c r="P296" s="436"/>
      <c r="Q296" s="436"/>
      <c r="R296" s="436"/>
      <c r="S296" s="436"/>
      <c r="T296" s="436"/>
      <c r="U296" s="436"/>
      <c r="V296" s="436"/>
      <c r="W296" s="436"/>
      <c r="X296" s="436"/>
      <c r="Y296" s="436"/>
      <c r="Z296" s="436"/>
      <c r="AA296" s="436"/>
      <c r="AB296" s="436"/>
      <c r="AC296" s="436"/>
      <c r="AD296" s="436"/>
      <c r="AE296" s="436"/>
    </row>
    <row r="297" ht="15.75" customHeight="1">
      <c r="A297" s="437"/>
      <c r="B297" s="438"/>
      <c r="C297" s="437"/>
      <c r="D297" s="437"/>
      <c r="E297" s="436"/>
      <c r="F297" s="436"/>
      <c r="G297" s="436"/>
      <c r="H297" s="436"/>
      <c r="I297" s="436"/>
      <c r="J297" s="436"/>
      <c r="K297" s="436"/>
      <c r="L297" s="436"/>
      <c r="M297" s="436"/>
      <c r="N297" s="436"/>
      <c r="O297" s="436"/>
      <c r="P297" s="436"/>
      <c r="Q297" s="436"/>
      <c r="R297" s="436"/>
      <c r="S297" s="436"/>
      <c r="T297" s="436"/>
      <c r="U297" s="436"/>
      <c r="V297" s="436"/>
      <c r="W297" s="436"/>
      <c r="X297" s="436"/>
      <c r="Y297" s="436"/>
      <c r="Z297" s="436"/>
      <c r="AA297" s="436"/>
      <c r="AB297" s="436"/>
      <c r="AC297" s="436"/>
      <c r="AD297" s="436"/>
      <c r="AE297" s="436"/>
    </row>
    <row r="298" ht="15.75" customHeight="1">
      <c r="A298" s="437"/>
      <c r="B298" s="438"/>
      <c r="C298" s="437"/>
      <c r="D298" s="437"/>
      <c r="E298" s="436"/>
      <c r="F298" s="436"/>
      <c r="G298" s="436"/>
      <c r="H298" s="436"/>
      <c r="I298" s="436"/>
      <c r="J298" s="436"/>
      <c r="K298" s="436"/>
      <c r="L298" s="436"/>
      <c r="M298" s="436"/>
      <c r="N298" s="436"/>
      <c r="O298" s="436"/>
      <c r="P298" s="436"/>
      <c r="Q298" s="436"/>
      <c r="R298" s="436"/>
      <c r="S298" s="436"/>
      <c r="T298" s="436"/>
      <c r="U298" s="436"/>
      <c r="V298" s="436"/>
      <c r="W298" s="436"/>
      <c r="X298" s="436"/>
      <c r="Y298" s="436"/>
      <c r="Z298" s="436"/>
      <c r="AA298" s="436"/>
      <c r="AB298" s="436"/>
      <c r="AC298" s="436"/>
      <c r="AD298" s="436"/>
      <c r="AE298" s="436"/>
    </row>
    <row r="299" ht="15.75" customHeight="1">
      <c r="A299" s="437"/>
      <c r="B299" s="438"/>
      <c r="C299" s="437"/>
      <c r="D299" s="437"/>
      <c r="E299" s="436"/>
      <c r="F299" s="436"/>
      <c r="G299" s="436"/>
      <c r="H299" s="436"/>
      <c r="I299" s="436"/>
      <c r="J299" s="436"/>
      <c r="K299" s="436"/>
      <c r="L299" s="436"/>
      <c r="M299" s="436"/>
      <c r="N299" s="436"/>
      <c r="O299" s="436"/>
      <c r="P299" s="436"/>
      <c r="Q299" s="436"/>
      <c r="R299" s="436"/>
      <c r="S299" s="436"/>
      <c r="T299" s="436"/>
      <c r="U299" s="436"/>
      <c r="V299" s="436"/>
      <c r="W299" s="436"/>
      <c r="X299" s="436"/>
      <c r="Y299" s="436"/>
      <c r="Z299" s="436"/>
      <c r="AA299" s="436"/>
      <c r="AB299" s="436"/>
      <c r="AC299" s="436"/>
      <c r="AD299" s="436"/>
      <c r="AE299" s="436"/>
    </row>
    <row r="300" ht="15.75" customHeight="1">
      <c r="A300" s="437"/>
      <c r="B300" s="438"/>
      <c r="C300" s="437"/>
      <c r="D300" s="437"/>
      <c r="E300" s="436"/>
      <c r="F300" s="436"/>
      <c r="G300" s="436"/>
      <c r="H300" s="436"/>
      <c r="I300" s="436"/>
      <c r="J300" s="436"/>
      <c r="K300" s="436"/>
      <c r="L300" s="436"/>
      <c r="M300" s="436"/>
      <c r="N300" s="436"/>
      <c r="O300" s="436"/>
      <c r="P300" s="436"/>
      <c r="Q300" s="436"/>
      <c r="R300" s="436"/>
      <c r="S300" s="436"/>
      <c r="T300" s="436"/>
      <c r="U300" s="436"/>
      <c r="V300" s="436"/>
      <c r="W300" s="436"/>
      <c r="X300" s="436"/>
      <c r="Y300" s="436"/>
      <c r="Z300" s="436"/>
      <c r="AA300" s="436"/>
      <c r="AB300" s="436"/>
      <c r="AC300" s="436"/>
      <c r="AD300" s="436"/>
      <c r="AE300" s="436"/>
    </row>
    <row r="301" ht="15.75" customHeight="1">
      <c r="A301" s="437"/>
      <c r="B301" s="438"/>
      <c r="C301" s="437"/>
      <c r="D301" s="437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436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</row>
    <row r="302" ht="15.75" customHeight="1">
      <c r="A302" s="437"/>
      <c r="B302" s="438"/>
      <c r="C302" s="437"/>
      <c r="D302" s="437"/>
      <c r="E302" s="436"/>
      <c r="F302" s="436"/>
      <c r="G302" s="436"/>
      <c r="H302" s="436"/>
      <c r="I302" s="436"/>
      <c r="J302" s="436"/>
      <c r="K302" s="436"/>
      <c r="L302" s="436"/>
      <c r="M302" s="436"/>
      <c r="N302" s="436"/>
      <c r="O302" s="436"/>
      <c r="P302" s="436"/>
      <c r="Q302" s="436"/>
      <c r="R302" s="436"/>
      <c r="S302" s="436"/>
      <c r="T302" s="436"/>
      <c r="U302" s="436"/>
      <c r="V302" s="436"/>
      <c r="W302" s="436"/>
      <c r="X302" s="436"/>
      <c r="Y302" s="436"/>
      <c r="Z302" s="436"/>
      <c r="AA302" s="436"/>
      <c r="AB302" s="436"/>
      <c r="AC302" s="436"/>
      <c r="AD302" s="436"/>
      <c r="AE302" s="436"/>
    </row>
    <row r="303" ht="15.75" customHeight="1">
      <c r="A303" s="437"/>
      <c r="B303" s="438"/>
      <c r="C303" s="437"/>
      <c r="D303" s="437"/>
      <c r="E303" s="436"/>
      <c r="F303" s="436"/>
      <c r="G303" s="436"/>
      <c r="H303" s="436"/>
      <c r="I303" s="436"/>
      <c r="J303" s="436"/>
      <c r="K303" s="436"/>
      <c r="L303" s="436"/>
      <c r="M303" s="436"/>
      <c r="N303" s="436"/>
      <c r="O303" s="436"/>
      <c r="P303" s="436"/>
      <c r="Q303" s="436"/>
      <c r="R303" s="436"/>
      <c r="S303" s="436"/>
      <c r="T303" s="436"/>
      <c r="U303" s="436"/>
      <c r="V303" s="436"/>
      <c r="W303" s="436"/>
      <c r="X303" s="436"/>
      <c r="Y303" s="436"/>
      <c r="Z303" s="436"/>
      <c r="AA303" s="436"/>
      <c r="AB303" s="436"/>
      <c r="AC303" s="436"/>
      <c r="AD303" s="436"/>
      <c r="AE303" s="436"/>
    </row>
    <row r="304" ht="15.75" customHeight="1">
      <c r="A304" s="437"/>
      <c r="B304" s="438"/>
      <c r="C304" s="437"/>
      <c r="D304" s="437"/>
      <c r="E304" s="436"/>
      <c r="F304" s="436"/>
      <c r="G304" s="436"/>
      <c r="H304" s="436"/>
      <c r="I304" s="436"/>
      <c r="J304" s="436"/>
      <c r="K304" s="436"/>
      <c r="L304" s="436"/>
      <c r="M304" s="436"/>
      <c r="N304" s="436"/>
      <c r="O304" s="436"/>
      <c r="P304" s="436"/>
      <c r="Q304" s="436"/>
      <c r="R304" s="436"/>
      <c r="S304" s="436"/>
      <c r="T304" s="436"/>
      <c r="U304" s="436"/>
      <c r="V304" s="436"/>
      <c r="W304" s="436"/>
      <c r="X304" s="436"/>
      <c r="Y304" s="436"/>
      <c r="Z304" s="436"/>
      <c r="AA304" s="436"/>
      <c r="AB304" s="436"/>
      <c r="AC304" s="436"/>
      <c r="AD304" s="436"/>
      <c r="AE304" s="436"/>
    </row>
    <row r="305" ht="15.75" customHeight="1">
      <c r="A305" s="437"/>
      <c r="B305" s="438"/>
      <c r="C305" s="437"/>
      <c r="D305" s="437"/>
      <c r="E305" s="436"/>
      <c r="F305" s="436"/>
      <c r="G305" s="436"/>
      <c r="H305" s="436"/>
      <c r="I305" s="436"/>
      <c r="J305" s="436"/>
      <c r="K305" s="436"/>
      <c r="L305" s="436"/>
      <c r="M305" s="436"/>
      <c r="N305" s="436"/>
      <c r="O305" s="436"/>
      <c r="P305" s="436"/>
      <c r="Q305" s="436"/>
      <c r="R305" s="436"/>
      <c r="S305" s="436"/>
      <c r="T305" s="436"/>
      <c r="U305" s="436"/>
      <c r="V305" s="436"/>
      <c r="W305" s="436"/>
      <c r="X305" s="436"/>
      <c r="Y305" s="436"/>
      <c r="Z305" s="436"/>
      <c r="AA305" s="436"/>
      <c r="AB305" s="436"/>
      <c r="AC305" s="436"/>
      <c r="AD305" s="436"/>
      <c r="AE305" s="436"/>
    </row>
    <row r="306" ht="15.75" customHeight="1">
      <c r="A306" s="437"/>
      <c r="B306" s="438"/>
      <c r="C306" s="437"/>
      <c r="D306" s="437"/>
      <c r="E306" s="436"/>
      <c r="F306" s="436"/>
      <c r="G306" s="436"/>
      <c r="H306" s="436"/>
      <c r="I306" s="436"/>
      <c r="J306" s="436"/>
      <c r="K306" s="436"/>
      <c r="L306" s="436"/>
      <c r="M306" s="436"/>
      <c r="N306" s="436"/>
      <c r="O306" s="436"/>
      <c r="P306" s="436"/>
      <c r="Q306" s="436"/>
      <c r="R306" s="436"/>
      <c r="S306" s="436"/>
      <c r="T306" s="436"/>
      <c r="U306" s="436"/>
      <c r="V306" s="436"/>
      <c r="W306" s="436"/>
      <c r="X306" s="436"/>
      <c r="Y306" s="436"/>
      <c r="Z306" s="436"/>
      <c r="AA306" s="436"/>
      <c r="AB306" s="436"/>
      <c r="AC306" s="436"/>
      <c r="AD306" s="436"/>
      <c r="AE306" s="436"/>
    </row>
    <row r="307" ht="15.75" customHeight="1">
      <c r="A307" s="437"/>
      <c r="B307" s="438"/>
      <c r="C307" s="437"/>
      <c r="D307" s="437"/>
      <c r="E307" s="436"/>
      <c r="F307" s="436"/>
      <c r="G307" s="436"/>
      <c r="H307" s="436"/>
      <c r="I307" s="436"/>
      <c r="J307" s="436"/>
      <c r="K307" s="436"/>
      <c r="L307" s="436"/>
      <c r="M307" s="436"/>
      <c r="N307" s="436"/>
      <c r="O307" s="436"/>
      <c r="P307" s="436"/>
      <c r="Q307" s="436"/>
      <c r="R307" s="436"/>
      <c r="S307" s="436"/>
      <c r="T307" s="436"/>
      <c r="U307" s="436"/>
      <c r="V307" s="436"/>
      <c r="W307" s="436"/>
      <c r="X307" s="436"/>
      <c r="Y307" s="436"/>
      <c r="Z307" s="436"/>
      <c r="AA307" s="436"/>
      <c r="AB307" s="436"/>
      <c r="AC307" s="436"/>
      <c r="AD307" s="436"/>
      <c r="AE307" s="436"/>
    </row>
    <row r="308" ht="15.75" customHeight="1">
      <c r="A308" s="437"/>
      <c r="B308" s="438"/>
      <c r="C308" s="437"/>
      <c r="D308" s="437"/>
      <c r="E308" s="436"/>
      <c r="F308" s="436"/>
      <c r="G308" s="436"/>
      <c r="H308" s="436"/>
      <c r="I308" s="436"/>
      <c r="J308" s="436"/>
      <c r="K308" s="436"/>
      <c r="L308" s="436"/>
      <c r="M308" s="436"/>
      <c r="N308" s="436"/>
      <c r="O308" s="436"/>
      <c r="P308" s="436"/>
      <c r="Q308" s="436"/>
      <c r="R308" s="436"/>
      <c r="S308" s="436"/>
      <c r="T308" s="436"/>
      <c r="U308" s="436"/>
      <c r="V308" s="436"/>
      <c r="W308" s="436"/>
      <c r="X308" s="436"/>
      <c r="Y308" s="436"/>
      <c r="Z308" s="436"/>
      <c r="AA308" s="436"/>
      <c r="AB308" s="436"/>
      <c r="AC308" s="436"/>
      <c r="AD308" s="436"/>
      <c r="AE308" s="436"/>
    </row>
    <row r="309" ht="15.75" customHeight="1">
      <c r="A309" s="437"/>
      <c r="B309" s="438"/>
      <c r="C309" s="437"/>
      <c r="D309" s="437"/>
      <c r="E309" s="436"/>
      <c r="F309" s="436"/>
      <c r="G309" s="436"/>
      <c r="H309" s="436"/>
      <c r="I309" s="436"/>
      <c r="J309" s="436"/>
      <c r="K309" s="436"/>
      <c r="L309" s="436"/>
      <c r="M309" s="436"/>
      <c r="N309" s="436"/>
      <c r="O309" s="436"/>
      <c r="P309" s="436"/>
      <c r="Q309" s="436"/>
      <c r="R309" s="436"/>
      <c r="S309" s="436"/>
      <c r="T309" s="436"/>
      <c r="U309" s="436"/>
      <c r="V309" s="436"/>
      <c r="W309" s="436"/>
      <c r="X309" s="436"/>
      <c r="Y309" s="436"/>
      <c r="Z309" s="436"/>
      <c r="AA309" s="436"/>
      <c r="AB309" s="436"/>
      <c r="AC309" s="436"/>
      <c r="AD309" s="436"/>
      <c r="AE309" s="436"/>
    </row>
    <row r="310" ht="15.75" customHeight="1">
      <c r="A310" s="437"/>
      <c r="B310" s="438"/>
      <c r="C310" s="437"/>
      <c r="D310" s="437"/>
      <c r="E310" s="436"/>
      <c r="F310" s="436"/>
      <c r="G310" s="436"/>
      <c r="H310" s="436"/>
      <c r="I310" s="436"/>
      <c r="J310" s="436"/>
      <c r="K310" s="436"/>
      <c r="L310" s="436"/>
      <c r="M310" s="436"/>
      <c r="N310" s="436"/>
      <c r="O310" s="436"/>
      <c r="P310" s="436"/>
      <c r="Q310" s="436"/>
      <c r="R310" s="436"/>
      <c r="S310" s="436"/>
      <c r="T310" s="436"/>
      <c r="U310" s="436"/>
      <c r="V310" s="436"/>
      <c r="W310" s="436"/>
      <c r="X310" s="436"/>
      <c r="Y310" s="436"/>
      <c r="Z310" s="436"/>
      <c r="AA310" s="436"/>
      <c r="AB310" s="436"/>
      <c r="AC310" s="436"/>
      <c r="AD310" s="436"/>
      <c r="AE310" s="436"/>
    </row>
    <row r="311" ht="15.75" customHeight="1">
      <c r="A311" s="437"/>
      <c r="B311" s="438"/>
      <c r="C311" s="437"/>
      <c r="D311" s="437"/>
      <c r="E311" s="436"/>
      <c r="F311" s="436"/>
      <c r="G311" s="436"/>
      <c r="H311" s="436"/>
      <c r="I311" s="436"/>
      <c r="J311" s="436"/>
      <c r="K311" s="436"/>
      <c r="L311" s="436"/>
      <c r="M311" s="436"/>
      <c r="N311" s="436"/>
      <c r="O311" s="436"/>
      <c r="P311" s="436"/>
      <c r="Q311" s="436"/>
      <c r="R311" s="436"/>
      <c r="S311" s="436"/>
      <c r="T311" s="436"/>
      <c r="U311" s="436"/>
      <c r="V311" s="436"/>
      <c r="W311" s="436"/>
      <c r="X311" s="436"/>
      <c r="Y311" s="436"/>
      <c r="Z311" s="436"/>
      <c r="AA311" s="436"/>
      <c r="AB311" s="436"/>
      <c r="AC311" s="436"/>
      <c r="AD311" s="436"/>
      <c r="AE311" s="436"/>
    </row>
    <row r="312" ht="15.75" customHeight="1">
      <c r="A312" s="437"/>
      <c r="B312" s="438"/>
      <c r="C312" s="437"/>
      <c r="D312" s="437"/>
      <c r="E312" s="436"/>
      <c r="F312" s="436"/>
      <c r="G312" s="436"/>
      <c r="H312" s="436"/>
      <c r="I312" s="436"/>
      <c r="J312" s="436"/>
      <c r="K312" s="436"/>
      <c r="L312" s="436"/>
      <c r="M312" s="436"/>
      <c r="N312" s="436"/>
      <c r="O312" s="436"/>
      <c r="P312" s="436"/>
      <c r="Q312" s="436"/>
      <c r="R312" s="436"/>
      <c r="S312" s="436"/>
      <c r="T312" s="436"/>
      <c r="U312" s="436"/>
      <c r="V312" s="436"/>
      <c r="W312" s="436"/>
      <c r="X312" s="436"/>
      <c r="Y312" s="436"/>
      <c r="Z312" s="436"/>
      <c r="AA312" s="436"/>
      <c r="AB312" s="436"/>
      <c r="AC312" s="436"/>
      <c r="AD312" s="436"/>
      <c r="AE312" s="436"/>
    </row>
    <row r="313" ht="15.75" customHeight="1">
      <c r="A313" s="437"/>
      <c r="B313" s="438"/>
      <c r="C313" s="437"/>
      <c r="D313" s="437"/>
      <c r="E313" s="436"/>
      <c r="F313" s="436"/>
      <c r="G313" s="436"/>
      <c r="H313" s="436"/>
      <c r="I313" s="436"/>
      <c r="J313" s="436"/>
      <c r="K313" s="436"/>
      <c r="L313" s="436"/>
      <c r="M313" s="436"/>
      <c r="N313" s="436"/>
      <c r="O313" s="436"/>
      <c r="P313" s="436"/>
      <c r="Q313" s="436"/>
      <c r="R313" s="436"/>
      <c r="S313" s="436"/>
      <c r="T313" s="436"/>
      <c r="U313" s="436"/>
      <c r="V313" s="436"/>
      <c r="W313" s="436"/>
      <c r="X313" s="436"/>
      <c r="Y313" s="436"/>
      <c r="Z313" s="436"/>
      <c r="AA313" s="436"/>
      <c r="AB313" s="436"/>
      <c r="AC313" s="436"/>
      <c r="AD313" s="436"/>
      <c r="AE313" s="436"/>
    </row>
    <row r="314" ht="15.75" customHeight="1">
      <c r="A314" s="437"/>
      <c r="B314" s="438"/>
      <c r="C314" s="437"/>
      <c r="D314" s="437"/>
      <c r="E314" s="436"/>
      <c r="F314" s="436"/>
      <c r="G314" s="436"/>
      <c r="H314" s="436"/>
      <c r="I314" s="436"/>
      <c r="J314" s="436"/>
      <c r="K314" s="436"/>
      <c r="L314" s="436"/>
      <c r="M314" s="436"/>
      <c r="N314" s="436"/>
      <c r="O314" s="436"/>
      <c r="P314" s="436"/>
      <c r="Q314" s="436"/>
      <c r="R314" s="436"/>
      <c r="S314" s="436"/>
      <c r="T314" s="436"/>
      <c r="U314" s="436"/>
      <c r="V314" s="436"/>
      <c r="W314" s="436"/>
      <c r="X314" s="436"/>
      <c r="Y314" s="436"/>
      <c r="Z314" s="436"/>
      <c r="AA314" s="436"/>
      <c r="AB314" s="436"/>
      <c r="AC314" s="436"/>
      <c r="AD314" s="436"/>
      <c r="AE314" s="436"/>
    </row>
    <row r="315" ht="15.75" customHeight="1">
      <c r="A315" s="437"/>
      <c r="B315" s="438"/>
      <c r="C315" s="437"/>
      <c r="D315" s="437"/>
      <c r="E315" s="436"/>
      <c r="F315" s="436"/>
      <c r="G315" s="436"/>
      <c r="H315" s="436"/>
      <c r="I315" s="436"/>
      <c r="J315" s="436"/>
      <c r="K315" s="436"/>
      <c r="L315" s="436"/>
      <c r="M315" s="436"/>
      <c r="N315" s="436"/>
      <c r="O315" s="436"/>
      <c r="P315" s="436"/>
      <c r="Q315" s="436"/>
      <c r="R315" s="436"/>
      <c r="S315" s="436"/>
      <c r="T315" s="436"/>
      <c r="U315" s="436"/>
      <c r="V315" s="436"/>
      <c r="W315" s="436"/>
      <c r="X315" s="436"/>
      <c r="Y315" s="436"/>
      <c r="Z315" s="436"/>
      <c r="AA315" s="436"/>
      <c r="AB315" s="436"/>
      <c r="AC315" s="436"/>
      <c r="AD315" s="436"/>
      <c r="AE315" s="436"/>
    </row>
    <row r="316" ht="15.75" customHeight="1">
      <c r="A316" s="437"/>
      <c r="B316" s="438"/>
      <c r="C316" s="437"/>
      <c r="D316" s="437"/>
      <c r="E316" s="436"/>
      <c r="F316" s="436"/>
      <c r="G316" s="436"/>
      <c r="H316" s="436"/>
      <c r="I316" s="436"/>
      <c r="J316" s="436"/>
      <c r="K316" s="436"/>
      <c r="L316" s="436"/>
      <c r="M316" s="436"/>
      <c r="N316" s="436"/>
      <c r="O316" s="436"/>
      <c r="P316" s="436"/>
      <c r="Q316" s="436"/>
      <c r="R316" s="436"/>
      <c r="S316" s="436"/>
      <c r="T316" s="436"/>
      <c r="U316" s="436"/>
      <c r="V316" s="436"/>
      <c r="W316" s="436"/>
      <c r="X316" s="436"/>
      <c r="Y316" s="436"/>
      <c r="Z316" s="436"/>
      <c r="AA316" s="436"/>
      <c r="AB316" s="436"/>
      <c r="AC316" s="436"/>
      <c r="AD316" s="436"/>
      <c r="AE316" s="436"/>
    </row>
    <row r="317" ht="15.75" customHeight="1">
      <c r="A317" s="437"/>
      <c r="B317" s="438"/>
      <c r="C317" s="437"/>
      <c r="D317" s="437"/>
      <c r="E317" s="436"/>
      <c r="F317" s="436"/>
      <c r="G317" s="436"/>
      <c r="H317" s="436"/>
      <c r="I317" s="436"/>
      <c r="J317" s="436"/>
      <c r="K317" s="436"/>
      <c r="L317" s="436"/>
      <c r="M317" s="436"/>
      <c r="N317" s="436"/>
      <c r="O317" s="436"/>
      <c r="P317" s="436"/>
      <c r="Q317" s="436"/>
      <c r="R317" s="436"/>
      <c r="S317" s="436"/>
      <c r="T317" s="436"/>
      <c r="U317" s="436"/>
      <c r="V317" s="436"/>
      <c r="W317" s="436"/>
      <c r="X317" s="436"/>
      <c r="Y317" s="436"/>
      <c r="Z317" s="436"/>
      <c r="AA317" s="436"/>
      <c r="AB317" s="436"/>
      <c r="AC317" s="436"/>
      <c r="AD317" s="436"/>
      <c r="AE317" s="436"/>
    </row>
    <row r="318" ht="15.75" customHeight="1">
      <c r="A318" s="437"/>
      <c r="B318" s="438"/>
      <c r="C318" s="437"/>
      <c r="D318" s="437"/>
      <c r="E318" s="436"/>
      <c r="F318" s="436"/>
      <c r="G318" s="436"/>
      <c r="H318" s="436"/>
      <c r="I318" s="436"/>
      <c r="J318" s="436"/>
      <c r="K318" s="436"/>
      <c r="L318" s="436"/>
      <c r="M318" s="436"/>
      <c r="N318" s="436"/>
      <c r="O318" s="436"/>
      <c r="P318" s="436"/>
      <c r="Q318" s="436"/>
      <c r="R318" s="436"/>
      <c r="S318" s="436"/>
      <c r="T318" s="436"/>
      <c r="U318" s="436"/>
      <c r="V318" s="436"/>
      <c r="W318" s="436"/>
      <c r="X318" s="436"/>
      <c r="Y318" s="436"/>
      <c r="Z318" s="436"/>
      <c r="AA318" s="436"/>
      <c r="AB318" s="436"/>
      <c r="AC318" s="436"/>
      <c r="AD318" s="436"/>
      <c r="AE318" s="436"/>
    </row>
    <row r="319" ht="15.75" customHeight="1">
      <c r="A319" s="437"/>
      <c r="B319" s="438"/>
      <c r="C319" s="437"/>
      <c r="D319" s="437"/>
      <c r="E319" s="436"/>
      <c r="F319" s="436"/>
      <c r="G319" s="436"/>
      <c r="H319" s="436"/>
      <c r="I319" s="436"/>
      <c r="J319" s="436"/>
      <c r="K319" s="436"/>
      <c r="L319" s="436"/>
      <c r="M319" s="436"/>
      <c r="N319" s="436"/>
      <c r="O319" s="436"/>
      <c r="P319" s="436"/>
      <c r="Q319" s="436"/>
      <c r="R319" s="436"/>
      <c r="S319" s="436"/>
      <c r="T319" s="436"/>
      <c r="U319" s="436"/>
      <c r="V319" s="436"/>
      <c r="W319" s="436"/>
      <c r="X319" s="436"/>
      <c r="Y319" s="436"/>
      <c r="Z319" s="436"/>
      <c r="AA319" s="436"/>
      <c r="AB319" s="436"/>
      <c r="AC319" s="436"/>
      <c r="AD319" s="436"/>
      <c r="AE319" s="436"/>
    </row>
    <row r="320" ht="15.75" customHeight="1">
      <c r="A320" s="437"/>
      <c r="B320" s="438"/>
      <c r="C320" s="437"/>
      <c r="D320" s="437"/>
      <c r="E320" s="436"/>
      <c r="F320" s="436"/>
      <c r="G320" s="436"/>
      <c r="H320" s="436"/>
      <c r="I320" s="436"/>
      <c r="J320" s="436"/>
      <c r="K320" s="436"/>
      <c r="L320" s="436"/>
      <c r="M320" s="436"/>
      <c r="N320" s="436"/>
      <c r="O320" s="436"/>
      <c r="P320" s="436"/>
      <c r="Q320" s="436"/>
      <c r="R320" s="436"/>
      <c r="S320" s="436"/>
      <c r="T320" s="436"/>
      <c r="U320" s="436"/>
      <c r="V320" s="436"/>
      <c r="W320" s="436"/>
      <c r="X320" s="436"/>
      <c r="Y320" s="436"/>
      <c r="Z320" s="436"/>
      <c r="AA320" s="436"/>
      <c r="AB320" s="436"/>
      <c r="AC320" s="436"/>
      <c r="AD320" s="436"/>
      <c r="AE320" s="436"/>
    </row>
    <row r="321" ht="15.75" customHeight="1">
      <c r="A321" s="437"/>
      <c r="B321" s="438"/>
      <c r="C321" s="437"/>
      <c r="D321" s="437"/>
      <c r="E321" s="436"/>
      <c r="F321" s="436"/>
      <c r="G321" s="436"/>
      <c r="H321" s="436"/>
      <c r="I321" s="436"/>
      <c r="J321" s="436"/>
      <c r="K321" s="436"/>
      <c r="L321" s="436"/>
      <c r="M321" s="436"/>
      <c r="N321" s="436"/>
      <c r="O321" s="436"/>
      <c r="P321" s="436"/>
      <c r="Q321" s="436"/>
      <c r="R321" s="436"/>
      <c r="S321" s="436"/>
      <c r="T321" s="436"/>
      <c r="U321" s="436"/>
      <c r="V321" s="436"/>
      <c r="W321" s="436"/>
      <c r="X321" s="436"/>
      <c r="Y321" s="436"/>
      <c r="Z321" s="436"/>
      <c r="AA321" s="436"/>
      <c r="AB321" s="436"/>
      <c r="AC321" s="436"/>
      <c r="AD321" s="436"/>
      <c r="AE321" s="436"/>
    </row>
    <row r="322" ht="15.75" customHeight="1">
      <c r="A322" s="437"/>
      <c r="B322" s="438"/>
      <c r="C322" s="437"/>
      <c r="D322" s="437"/>
      <c r="E322" s="436"/>
      <c r="F322" s="436"/>
      <c r="G322" s="436"/>
      <c r="H322" s="436"/>
      <c r="I322" s="436"/>
      <c r="J322" s="436"/>
      <c r="K322" s="436"/>
      <c r="L322" s="436"/>
      <c r="M322" s="436"/>
      <c r="N322" s="436"/>
      <c r="O322" s="436"/>
      <c r="P322" s="436"/>
      <c r="Q322" s="436"/>
      <c r="R322" s="436"/>
      <c r="S322" s="436"/>
      <c r="T322" s="436"/>
      <c r="U322" s="436"/>
      <c r="V322" s="436"/>
      <c r="W322" s="436"/>
      <c r="X322" s="436"/>
      <c r="Y322" s="436"/>
      <c r="Z322" s="436"/>
      <c r="AA322" s="436"/>
      <c r="AB322" s="436"/>
      <c r="AC322" s="436"/>
      <c r="AD322" s="436"/>
      <c r="AE322" s="436"/>
    </row>
    <row r="323" ht="15.75" customHeight="1">
      <c r="A323" s="437"/>
      <c r="B323" s="438"/>
      <c r="C323" s="437"/>
      <c r="D323" s="437"/>
      <c r="E323" s="436"/>
      <c r="F323" s="436"/>
      <c r="G323" s="436"/>
      <c r="H323" s="436"/>
      <c r="I323" s="436"/>
      <c r="J323" s="436"/>
      <c r="K323" s="436"/>
      <c r="L323" s="436"/>
      <c r="M323" s="436"/>
      <c r="N323" s="436"/>
      <c r="O323" s="436"/>
      <c r="P323" s="436"/>
      <c r="Q323" s="436"/>
      <c r="R323" s="436"/>
      <c r="S323" s="436"/>
      <c r="T323" s="436"/>
      <c r="U323" s="436"/>
      <c r="V323" s="436"/>
      <c r="W323" s="436"/>
      <c r="X323" s="436"/>
      <c r="Y323" s="436"/>
      <c r="Z323" s="436"/>
      <c r="AA323" s="436"/>
      <c r="AB323" s="436"/>
      <c r="AC323" s="436"/>
      <c r="AD323" s="436"/>
      <c r="AE323" s="436"/>
    </row>
    <row r="324" ht="15.75" customHeight="1">
      <c r="A324" s="437"/>
      <c r="B324" s="438"/>
      <c r="C324" s="437"/>
      <c r="D324" s="437"/>
      <c r="E324" s="436"/>
      <c r="F324" s="436"/>
      <c r="G324" s="436"/>
      <c r="H324" s="436"/>
      <c r="I324" s="436"/>
      <c r="J324" s="436"/>
      <c r="K324" s="436"/>
      <c r="L324" s="436"/>
      <c r="M324" s="436"/>
      <c r="N324" s="436"/>
      <c r="O324" s="436"/>
      <c r="P324" s="436"/>
      <c r="Q324" s="436"/>
      <c r="R324" s="436"/>
      <c r="S324" s="436"/>
      <c r="T324" s="436"/>
      <c r="U324" s="436"/>
      <c r="V324" s="436"/>
      <c r="W324" s="436"/>
      <c r="X324" s="436"/>
      <c r="Y324" s="436"/>
      <c r="Z324" s="436"/>
      <c r="AA324" s="436"/>
      <c r="AB324" s="436"/>
      <c r="AC324" s="436"/>
      <c r="AD324" s="436"/>
      <c r="AE324" s="436"/>
    </row>
    <row r="325" ht="15.75" customHeight="1">
      <c r="A325" s="437"/>
      <c r="B325" s="438"/>
      <c r="C325" s="437"/>
      <c r="D325" s="437"/>
      <c r="E325" s="436"/>
      <c r="F325" s="436"/>
      <c r="G325" s="436"/>
      <c r="H325" s="436"/>
      <c r="I325" s="436"/>
      <c r="J325" s="436"/>
      <c r="K325" s="436"/>
      <c r="L325" s="436"/>
      <c r="M325" s="436"/>
      <c r="N325" s="436"/>
      <c r="O325" s="436"/>
      <c r="P325" s="436"/>
      <c r="Q325" s="436"/>
      <c r="R325" s="436"/>
      <c r="S325" s="436"/>
      <c r="T325" s="436"/>
      <c r="U325" s="436"/>
      <c r="V325" s="436"/>
      <c r="W325" s="436"/>
      <c r="X325" s="436"/>
      <c r="Y325" s="436"/>
      <c r="Z325" s="436"/>
      <c r="AA325" s="436"/>
      <c r="AB325" s="436"/>
      <c r="AC325" s="436"/>
      <c r="AD325" s="436"/>
      <c r="AE325" s="436"/>
    </row>
    <row r="326" ht="15.75" customHeight="1">
      <c r="A326" s="437"/>
      <c r="B326" s="438"/>
      <c r="C326" s="437"/>
      <c r="D326" s="437"/>
      <c r="E326" s="436"/>
      <c r="F326" s="436"/>
      <c r="G326" s="436"/>
      <c r="H326" s="436"/>
      <c r="I326" s="436"/>
      <c r="J326" s="436"/>
      <c r="K326" s="436"/>
      <c r="L326" s="436"/>
      <c r="M326" s="436"/>
      <c r="N326" s="436"/>
      <c r="O326" s="436"/>
      <c r="P326" s="436"/>
      <c r="Q326" s="436"/>
      <c r="R326" s="436"/>
      <c r="S326" s="436"/>
      <c r="T326" s="436"/>
      <c r="U326" s="436"/>
      <c r="V326" s="436"/>
      <c r="W326" s="436"/>
      <c r="X326" s="436"/>
      <c r="Y326" s="436"/>
      <c r="Z326" s="436"/>
      <c r="AA326" s="436"/>
      <c r="AB326" s="436"/>
      <c r="AC326" s="436"/>
      <c r="AD326" s="436"/>
      <c r="AE326" s="436"/>
    </row>
    <row r="327" ht="15.75" customHeight="1">
      <c r="A327" s="437"/>
      <c r="B327" s="438"/>
      <c r="C327" s="437"/>
      <c r="D327" s="437"/>
      <c r="E327" s="436"/>
      <c r="F327" s="436"/>
      <c r="G327" s="436"/>
      <c r="H327" s="436"/>
      <c r="I327" s="436"/>
      <c r="J327" s="436"/>
      <c r="K327" s="436"/>
      <c r="L327" s="436"/>
      <c r="M327" s="436"/>
      <c r="N327" s="436"/>
      <c r="O327" s="436"/>
      <c r="P327" s="436"/>
      <c r="Q327" s="436"/>
      <c r="R327" s="436"/>
      <c r="S327" s="436"/>
      <c r="T327" s="436"/>
      <c r="U327" s="436"/>
      <c r="V327" s="436"/>
      <c r="W327" s="436"/>
      <c r="X327" s="436"/>
      <c r="Y327" s="436"/>
      <c r="Z327" s="436"/>
      <c r="AA327" s="436"/>
      <c r="AB327" s="436"/>
      <c r="AC327" s="436"/>
      <c r="AD327" s="436"/>
      <c r="AE327" s="436"/>
    </row>
    <row r="328" ht="15.75" customHeight="1">
      <c r="A328" s="437"/>
      <c r="B328" s="438"/>
      <c r="C328" s="437"/>
      <c r="D328" s="437"/>
      <c r="E328" s="436"/>
      <c r="F328" s="436"/>
      <c r="G328" s="436"/>
      <c r="H328" s="436"/>
      <c r="I328" s="436"/>
      <c r="J328" s="436"/>
      <c r="K328" s="436"/>
      <c r="L328" s="436"/>
      <c r="M328" s="436"/>
      <c r="N328" s="436"/>
      <c r="O328" s="436"/>
      <c r="P328" s="436"/>
      <c r="Q328" s="436"/>
      <c r="R328" s="436"/>
      <c r="S328" s="436"/>
      <c r="T328" s="436"/>
      <c r="U328" s="436"/>
      <c r="V328" s="436"/>
      <c r="W328" s="436"/>
      <c r="X328" s="436"/>
      <c r="Y328" s="436"/>
      <c r="Z328" s="436"/>
      <c r="AA328" s="436"/>
      <c r="AB328" s="436"/>
      <c r="AC328" s="436"/>
      <c r="AD328" s="436"/>
      <c r="AE328" s="436"/>
    </row>
    <row r="329" ht="15.75" customHeight="1">
      <c r="A329" s="437"/>
      <c r="B329" s="438"/>
      <c r="C329" s="437"/>
      <c r="D329" s="437"/>
      <c r="E329" s="436"/>
      <c r="F329" s="436"/>
      <c r="G329" s="436"/>
      <c r="H329" s="436"/>
      <c r="I329" s="436"/>
      <c r="J329" s="436"/>
      <c r="K329" s="436"/>
      <c r="L329" s="436"/>
      <c r="M329" s="436"/>
      <c r="N329" s="436"/>
      <c r="O329" s="436"/>
      <c r="P329" s="436"/>
      <c r="Q329" s="436"/>
      <c r="R329" s="436"/>
      <c r="S329" s="436"/>
      <c r="T329" s="436"/>
      <c r="U329" s="436"/>
      <c r="V329" s="436"/>
      <c r="W329" s="436"/>
      <c r="X329" s="436"/>
      <c r="Y329" s="436"/>
      <c r="Z329" s="436"/>
      <c r="AA329" s="436"/>
      <c r="AB329" s="436"/>
      <c r="AC329" s="436"/>
      <c r="AD329" s="436"/>
      <c r="AE329" s="436"/>
    </row>
    <row r="330" ht="15.75" customHeight="1">
      <c r="A330" s="437"/>
      <c r="B330" s="438"/>
      <c r="C330" s="437"/>
      <c r="D330" s="437"/>
      <c r="E330" s="436"/>
      <c r="F330" s="436"/>
      <c r="G330" s="436"/>
      <c r="H330" s="436"/>
      <c r="I330" s="436"/>
      <c r="J330" s="436"/>
      <c r="K330" s="436"/>
      <c r="L330" s="436"/>
      <c r="M330" s="436"/>
      <c r="N330" s="436"/>
      <c r="O330" s="436"/>
      <c r="P330" s="436"/>
      <c r="Q330" s="436"/>
      <c r="R330" s="436"/>
      <c r="S330" s="436"/>
      <c r="T330" s="436"/>
      <c r="U330" s="436"/>
      <c r="V330" s="436"/>
      <c r="W330" s="436"/>
      <c r="X330" s="436"/>
      <c r="Y330" s="436"/>
      <c r="Z330" s="436"/>
      <c r="AA330" s="436"/>
      <c r="AB330" s="436"/>
      <c r="AC330" s="436"/>
      <c r="AD330" s="436"/>
      <c r="AE330" s="436"/>
    </row>
    <row r="331" ht="15.75" customHeight="1">
      <c r="A331" s="437"/>
      <c r="B331" s="438"/>
      <c r="C331" s="437"/>
      <c r="D331" s="437"/>
      <c r="E331" s="436"/>
      <c r="F331" s="436"/>
      <c r="G331" s="436"/>
      <c r="H331" s="436"/>
      <c r="I331" s="436"/>
      <c r="J331" s="436"/>
      <c r="K331" s="436"/>
      <c r="L331" s="436"/>
      <c r="M331" s="436"/>
      <c r="N331" s="436"/>
      <c r="O331" s="436"/>
      <c r="P331" s="436"/>
      <c r="Q331" s="436"/>
      <c r="R331" s="436"/>
      <c r="S331" s="436"/>
      <c r="T331" s="436"/>
      <c r="U331" s="436"/>
      <c r="V331" s="436"/>
      <c r="W331" s="436"/>
      <c r="X331" s="436"/>
      <c r="Y331" s="436"/>
      <c r="Z331" s="436"/>
      <c r="AA331" s="436"/>
      <c r="AB331" s="436"/>
      <c r="AC331" s="436"/>
      <c r="AD331" s="436"/>
      <c r="AE331" s="436"/>
    </row>
    <row r="332" ht="15.75" customHeight="1">
      <c r="A332" s="437"/>
      <c r="B332" s="438"/>
      <c r="C332" s="437"/>
      <c r="D332" s="437"/>
      <c r="E332" s="436"/>
      <c r="F332" s="436"/>
      <c r="G332" s="436"/>
      <c r="H332" s="436"/>
      <c r="I332" s="436"/>
      <c r="J332" s="436"/>
      <c r="K332" s="436"/>
      <c r="L332" s="436"/>
      <c r="M332" s="436"/>
      <c r="N332" s="436"/>
      <c r="O332" s="436"/>
      <c r="P332" s="436"/>
      <c r="Q332" s="436"/>
      <c r="R332" s="436"/>
      <c r="S332" s="436"/>
      <c r="T332" s="436"/>
      <c r="U332" s="436"/>
      <c r="V332" s="436"/>
      <c r="W332" s="436"/>
      <c r="X332" s="436"/>
      <c r="Y332" s="436"/>
      <c r="Z332" s="436"/>
      <c r="AA332" s="436"/>
      <c r="AB332" s="436"/>
      <c r="AC332" s="436"/>
      <c r="AD332" s="436"/>
      <c r="AE332" s="436"/>
    </row>
    <row r="333" ht="15.75" customHeight="1">
      <c r="A333" s="437"/>
      <c r="B333" s="438"/>
      <c r="C333" s="437"/>
      <c r="D333" s="437"/>
      <c r="E333" s="436"/>
      <c r="F333" s="436"/>
      <c r="G333" s="436"/>
      <c r="H333" s="436"/>
      <c r="I333" s="436"/>
      <c r="J333" s="436"/>
      <c r="K333" s="436"/>
      <c r="L333" s="436"/>
      <c r="M333" s="436"/>
      <c r="N333" s="436"/>
      <c r="O333" s="436"/>
      <c r="P333" s="436"/>
      <c r="Q333" s="436"/>
      <c r="R333" s="436"/>
      <c r="S333" s="436"/>
      <c r="T333" s="436"/>
      <c r="U333" s="436"/>
      <c r="V333" s="436"/>
      <c r="W333" s="436"/>
      <c r="X333" s="436"/>
      <c r="Y333" s="436"/>
      <c r="Z333" s="436"/>
      <c r="AA333" s="436"/>
      <c r="AB333" s="436"/>
      <c r="AC333" s="436"/>
      <c r="AD333" s="436"/>
      <c r="AE333" s="436"/>
    </row>
    <row r="334" ht="15.75" customHeight="1">
      <c r="A334" s="437"/>
      <c r="B334" s="438"/>
      <c r="C334" s="437"/>
      <c r="D334" s="437"/>
      <c r="E334" s="436"/>
      <c r="F334" s="436"/>
      <c r="G334" s="436"/>
      <c r="H334" s="436"/>
      <c r="I334" s="436"/>
      <c r="J334" s="436"/>
      <c r="K334" s="436"/>
      <c r="L334" s="436"/>
      <c r="M334" s="436"/>
      <c r="N334" s="436"/>
      <c r="O334" s="436"/>
      <c r="P334" s="436"/>
      <c r="Q334" s="436"/>
      <c r="R334" s="436"/>
      <c r="S334" s="436"/>
      <c r="T334" s="436"/>
      <c r="U334" s="436"/>
      <c r="V334" s="436"/>
      <c r="W334" s="436"/>
      <c r="X334" s="436"/>
      <c r="Y334" s="436"/>
      <c r="Z334" s="436"/>
      <c r="AA334" s="436"/>
      <c r="AB334" s="436"/>
      <c r="AC334" s="436"/>
      <c r="AD334" s="436"/>
      <c r="AE334" s="436"/>
    </row>
    <row r="335" ht="15.75" customHeight="1">
      <c r="A335" s="437"/>
      <c r="B335" s="438"/>
      <c r="C335" s="437"/>
      <c r="D335" s="437"/>
      <c r="E335" s="436"/>
      <c r="F335" s="436"/>
      <c r="G335" s="436"/>
      <c r="H335" s="436"/>
      <c r="I335" s="436"/>
      <c r="J335" s="436"/>
      <c r="K335" s="436"/>
      <c r="L335" s="436"/>
      <c r="M335" s="436"/>
      <c r="N335" s="436"/>
      <c r="O335" s="436"/>
      <c r="P335" s="436"/>
      <c r="Q335" s="436"/>
      <c r="R335" s="436"/>
      <c r="S335" s="436"/>
      <c r="T335" s="436"/>
      <c r="U335" s="436"/>
      <c r="V335" s="436"/>
      <c r="W335" s="436"/>
      <c r="X335" s="436"/>
      <c r="Y335" s="436"/>
      <c r="Z335" s="436"/>
      <c r="AA335" s="436"/>
      <c r="AB335" s="436"/>
      <c r="AC335" s="436"/>
      <c r="AD335" s="436"/>
      <c r="AE335" s="436"/>
    </row>
    <row r="336" ht="15.75" customHeight="1">
      <c r="A336" s="437"/>
      <c r="B336" s="438"/>
      <c r="C336" s="437"/>
      <c r="D336" s="437"/>
      <c r="E336" s="436"/>
      <c r="F336" s="436"/>
      <c r="G336" s="436"/>
      <c r="H336" s="436"/>
      <c r="I336" s="436"/>
      <c r="J336" s="436"/>
      <c r="K336" s="436"/>
      <c r="L336" s="436"/>
      <c r="M336" s="436"/>
      <c r="N336" s="436"/>
      <c r="O336" s="436"/>
      <c r="P336" s="436"/>
      <c r="Q336" s="436"/>
      <c r="R336" s="436"/>
      <c r="S336" s="436"/>
      <c r="T336" s="436"/>
      <c r="U336" s="436"/>
      <c r="V336" s="436"/>
      <c r="W336" s="436"/>
      <c r="X336" s="436"/>
      <c r="Y336" s="436"/>
      <c r="Z336" s="436"/>
      <c r="AA336" s="436"/>
      <c r="AB336" s="436"/>
      <c r="AC336" s="436"/>
      <c r="AD336" s="436"/>
      <c r="AE336" s="436"/>
    </row>
    <row r="337" ht="15.75" customHeight="1">
      <c r="A337" s="437"/>
      <c r="B337" s="438"/>
      <c r="C337" s="437"/>
      <c r="D337" s="437"/>
      <c r="E337" s="436"/>
      <c r="F337" s="436"/>
      <c r="G337" s="436"/>
      <c r="H337" s="436"/>
      <c r="I337" s="436"/>
      <c r="J337" s="436"/>
      <c r="K337" s="436"/>
      <c r="L337" s="436"/>
      <c r="M337" s="436"/>
      <c r="N337" s="436"/>
      <c r="O337" s="436"/>
      <c r="P337" s="436"/>
      <c r="Q337" s="436"/>
      <c r="R337" s="436"/>
      <c r="S337" s="436"/>
      <c r="T337" s="436"/>
      <c r="U337" s="436"/>
      <c r="V337" s="436"/>
      <c r="W337" s="436"/>
      <c r="X337" s="436"/>
      <c r="Y337" s="436"/>
      <c r="Z337" s="436"/>
      <c r="AA337" s="436"/>
      <c r="AB337" s="436"/>
      <c r="AC337" s="436"/>
      <c r="AD337" s="436"/>
      <c r="AE337" s="436"/>
    </row>
    <row r="338" ht="15.75" customHeight="1">
      <c r="A338" s="437"/>
      <c r="B338" s="438"/>
      <c r="C338" s="437"/>
      <c r="D338" s="437"/>
      <c r="E338" s="436"/>
      <c r="F338" s="436"/>
      <c r="G338" s="436"/>
      <c r="H338" s="436"/>
      <c r="I338" s="436"/>
      <c r="J338" s="436"/>
      <c r="K338" s="436"/>
      <c r="L338" s="436"/>
      <c r="M338" s="436"/>
      <c r="N338" s="436"/>
      <c r="O338" s="436"/>
      <c r="P338" s="436"/>
      <c r="Q338" s="436"/>
      <c r="R338" s="436"/>
      <c r="S338" s="436"/>
      <c r="T338" s="436"/>
      <c r="U338" s="436"/>
      <c r="V338" s="436"/>
      <c r="W338" s="436"/>
      <c r="X338" s="436"/>
      <c r="Y338" s="436"/>
      <c r="Z338" s="436"/>
      <c r="AA338" s="436"/>
      <c r="AB338" s="436"/>
      <c r="AC338" s="436"/>
      <c r="AD338" s="436"/>
      <c r="AE338" s="436"/>
    </row>
    <row r="339" ht="15.75" customHeight="1">
      <c r="A339" s="437"/>
      <c r="B339" s="438"/>
      <c r="C339" s="437"/>
      <c r="D339" s="437"/>
      <c r="E339" s="436"/>
      <c r="F339" s="436"/>
      <c r="G339" s="436"/>
      <c r="H339" s="436"/>
      <c r="I339" s="436"/>
      <c r="J339" s="436"/>
      <c r="K339" s="436"/>
      <c r="L339" s="436"/>
      <c r="M339" s="436"/>
      <c r="N339" s="436"/>
      <c r="O339" s="436"/>
      <c r="P339" s="436"/>
      <c r="Q339" s="436"/>
      <c r="R339" s="436"/>
      <c r="S339" s="436"/>
      <c r="T339" s="436"/>
      <c r="U339" s="436"/>
      <c r="V339" s="436"/>
      <c r="W339" s="436"/>
      <c r="X339" s="436"/>
      <c r="Y339" s="436"/>
      <c r="Z339" s="436"/>
      <c r="AA339" s="436"/>
      <c r="AB339" s="436"/>
      <c r="AC339" s="436"/>
      <c r="AD339" s="436"/>
      <c r="AE339" s="436"/>
    </row>
    <row r="340" ht="15.75" customHeight="1">
      <c r="A340" s="437"/>
      <c r="B340" s="438"/>
      <c r="C340" s="437"/>
      <c r="D340" s="437"/>
      <c r="E340" s="436"/>
      <c r="F340" s="436"/>
      <c r="G340" s="436"/>
      <c r="H340" s="436"/>
      <c r="I340" s="436"/>
      <c r="J340" s="436"/>
      <c r="K340" s="436"/>
      <c r="L340" s="436"/>
      <c r="M340" s="436"/>
      <c r="N340" s="436"/>
      <c r="O340" s="436"/>
      <c r="P340" s="436"/>
      <c r="Q340" s="436"/>
      <c r="R340" s="436"/>
      <c r="S340" s="436"/>
      <c r="T340" s="436"/>
      <c r="U340" s="436"/>
      <c r="V340" s="436"/>
      <c r="W340" s="436"/>
      <c r="X340" s="436"/>
      <c r="Y340" s="436"/>
      <c r="Z340" s="436"/>
      <c r="AA340" s="436"/>
      <c r="AB340" s="436"/>
      <c r="AC340" s="436"/>
      <c r="AD340" s="436"/>
      <c r="AE340" s="436"/>
    </row>
    <row r="341" ht="15.75" customHeight="1">
      <c r="A341" s="437"/>
      <c r="B341" s="438"/>
      <c r="C341" s="437"/>
      <c r="D341" s="437"/>
      <c r="E341" s="436"/>
      <c r="F341" s="436"/>
      <c r="G341" s="436"/>
      <c r="H341" s="436"/>
      <c r="I341" s="436"/>
      <c r="J341" s="436"/>
      <c r="K341" s="436"/>
      <c r="L341" s="436"/>
      <c r="M341" s="436"/>
      <c r="N341" s="436"/>
      <c r="O341" s="436"/>
      <c r="P341" s="436"/>
      <c r="Q341" s="436"/>
      <c r="R341" s="436"/>
      <c r="S341" s="436"/>
      <c r="T341" s="436"/>
      <c r="U341" s="436"/>
      <c r="V341" s="436"/>
      <c r="W341" s="436"/>
      <c r="X341" s="436"/>
      <c r="Y341" s="436"/>
      <c r="Z341" s="436"/>
      <c r="AA341" s="436"/>
      <c r="AB341" s="436"/>
      <c r="AC341" s="436"/>
      <c r="AD341" s="436"/>
      <c r="AE341" s="436"/>
    </row>
    <row r="342" ht="15.75" customHeight="1">
      <c r="A342" s="437"/>
      <c r="B342" s="438"/>
      <c r="C342" s="437"/>
      <c r="D342" s="437"/>
      <c r="E342" s="436"/>
      <c r="F342" s="436"/>
      <c r="G342" s="436"/>
      <c r="H342" s="436"/>
      <c r="I342" s="436"/>
      <c r="J342" s="436"/>
      <c r="K342" s="436"/>
      <c r="L342" s="436"/>
      <c r="M342" s="436"/>
      <c r="N342" s="436"/>
      <c r="O342" s="436"/>
      <c r="P342" s="436"/>
      <c r="Q342" s="436"/>
      <c r="R342" s="436"/>
      <c r="S342" s="436"/>
      <c r="T342" s="436"/>
      <c r="U342" s="436"/>
      <c r="V342" s="436"/>
      <c r="W342" s="436"/>
      <c r="X342" s="436"/>
      <c r="Y342" s="436"/>
      <c r="Z342" s="436"/>
      <c r="AA342" s="436"/>
      <c r="AB342" s="436"/>
      <c r="AC342" s="436"/>
      <c r="AD342" s="436"/>
      <c r="AE342" s="436"/>
    </row>
    <row r="343" ht="15.75" customHeight="1">
      <c r="A343" s="437"/>
      <c r="B343" s="438"/>
      <c r="C343" s="437"/>
      <c r="D343" s="437"/>
      <c r="E343" s="436"/>
      <c r="F343" s="436"/>
      <c r="G343" s="436"/>
      <c r="H343" s="436"/>
      <c r="I343" s="436"/>
      <c r="J343" s="436"/>
      <c r="K343" s="436"/>
      <c r="L343" s="436"/>
      <c r="M343" s="436"/>
      <c r="N343" s="436"/>
      <c r="O343" s="436"/>
      <c r="P343" s="436"/>
      <c r="Q343" s="436"/>
      <c r="R343" s="436"/>
      <c r="S343" s="436"/>
      <c r="T343" s="436"/>
      <c r="U343" s="436"/>
      <c r="V343" s="436"/>
      <c r="W343" s="436"/>
      <c r="X343" s="436"/>
      <c r="Y343" s="436"/>
      <c r="Z343" s="436"/>
      <c r="AA343" s="436"/>
      <c r="AB343" s="436"/>
      <c r="AC343" s="436"/>
      <c r="AD343" s="436"/>
      <c r="AE343" s="436"/>
    </row>
    <row r="344" ht="15.75" customHeight="1">
      <c r="A344" s="437"/>
      <c r="B344" s="438"/>
      <c r="C344" s="437"/>
      <c r="D344" s="437"/>
      <c r="E344" s="436"/>
      <c r="F344" s="436"/>
      <c r="G344" s="436"/>
      <c r="H344" s="436"/>
      <c r="I344" s="436"/>
      <c r="J344" s="436"/>
      <c r="K344" s="436"/>
      <c r="L344" s="436"/>
      <c r="M344" s="436"/>
      <c r="N344" s="436"/>
      <c r="O344" s="436"/>
      <c r="P344" s="436"/>
      <c r="Q344" s="436"/>
      <c r="R344" s="436"/>
      <c r="S344" s="436"/>
      <c r="T344" s="436"/>
      <c r="U344" s="436"/>
      <c r="V344" s="436"/>
      <c r="W344" s="436"/>
      <c r="X344" s="436"/>
      <c r="Y344" s="436"/>
      <c r="Z344" s="436"/>
      <c r="AA344" s="436"/>
      <c r="AB344" s="436"/>
      <c r="AC344" s="436"/>
      <c r="AD344" s="436"/>
      <c r="AE344" s="436"/>
    </row>
    <row r="345" ht="15.75" customHeight="1">
      <c r="A345" s="437"/>
      <c r="B345" s="438"/>
      <c r="C345" s="437"/>
      <c r="D345" s="437"/>
      <c r="E345" s="436"/>
      <c r="F345" s="436"/>
      <c r="G345" s="436"/>
      <c r="H345" s="436"/>
      <c r="I345" s="436"/>
      <c r="J345" s="436"/>
      <c r="K345" s="436"/>
      <c r="L345" s="436"/>
      <c r="M345" s="436"/>
      <c r="N345" s="436"/>
      <c r="O345" s="436"/>
      <c r="P345" s="436"/>
      <c r="Q345" s="436"/>
      <c r="R345" s="436"/>
      <c r="S345" s="436"/>
      <c r="T345" s="436"/>
      <c r="U345" s="436"/>
      <c r="V345" s="436"/>
      <c r="W345" s="436"/>
      <c r="X345" s="436"/>
      <c r="Y345" s="436"/>
      <c r="Z345" s="436"/>
      <c r="AA345" s="436"/>
      <c r="AB345" s="436"/>
      <c r="AC345" s="436"/>
      <c r="AD345" s="436"/>
      <c r="AE345" s="436"/>
    </row>
    <row r="346" ht="15.75" customHeight="1">
      <c r="A346" s="437"/>
      <c r="B346" s="438"/>
      <c r="C346" s="437"/>
      <c r="D346" s="437"/>
      <c r="E346" s="436"/>
      <c r="F346" s="436"/>
      <c r="G346" s="436"/>
      <c r="H346" s="436"/>
      <c r="I346" s="436"/>
      <c r="J346" s="436"/>
      <c r="K346" s="436"/>
      <c r="L346" s="436"/>
      <c r="M346" s="436"/>
      <c r="N346" s="436"/>
      <c r="O346" s="436"/>
      <c r="P346" s="436"/>
      <c r="Q346" s="436"/>
      <c r="R346" s="436"/>
      <c r="S346" s="436"/>
      <c r="T346" s="436"/>
      <c r="U346" s="436"/>
      <c r="V346" s="436"/>
      <c r="W346" s="436"/>
      <c r="X346" s="436"/>
      <c r="Y346" s="436"/>
      <c r="Z346" s="436"/>
      <c r="AA346" s="436"/>
      <c r="AB346" s="436"/>
      <c r="AC346" s="436"/>
      <c r="AD346" s="436"/>
      <c r="AE346" s="436"/>
    </row>
    <row r="347" ht="15.75" customHeight="1">
      <c r="A347" s="437"/>
      <c r="B347" s="438"/>
      <c r="C347" s="437"/>
      <c r="D347" s="437"/>
      <c r="E347" s="436"/>
      <c r="F347" s="436"/>
      <c r="G347" s="436"/>
      <c r="H347" s="436"/>
      <c r="I347" s="436"/>
      <c r="J347" s="436"/>
      <c r="K347" s="436"/>
      <c r="L347" s="436"/>
      <c r="M347" s="436"/>
      <c r="N347" s="436"/>
      <c r="O347" s="436"/>
      <c r="P347" s="436"/>
      <c r="Q347" s="436"/>
      <c r="R347" s="436"/>
      <c r="S347" s="436"/>
      <c r="T347" s="436"/>
      <c r="U347" s="436"/>
      <c r="V347" s="436"/>
      <c r="W347" s="436"/>
      <c r="X347" s="436"/>
      <c r="Y347" s="436"/>
      <c r="Z347" s="436"/>
      <c r="AA347" s="436"/>
      <c r="AB347" s="436"/>
      <c r="AC347" s="436"/>
      <c r="AD347" s="436"/>
      <c r="AE347" s="436"/>
    </row>
    <row r="348" ht="15.75" customHeight="1">
      <c r="A348" s="437"/>
      <c r="B348" s="438"/>
      <c r="C348" s="437"/>
      <c r="D348" s="437"/>
      <c r="E348" s="436"/>
      <c r="F348" s="436"/>
      <c r="G348" s="436"/>
      <c r="H348" s="436"/>
      <c r="I348" s="436"/>
      <c r="J348" s="436"/>
      <c r="K348" s="436"/>
      <c r="L348" s="436"/>
      <c r="M348" s="436"/>
      <c r="N348" s="436"/>
      <c r="O348" s="436"/>
      <c r="P348" s="436"/>
      <c r="Q348" s="436"/>
      <c r="R348" s="436"/>
      <c r="S348" s="436"/>
      <c r="T348" s="436"/>
      <c r="U348" s="436"/>
      <c r="V348" s="436"/>
      <c r="W348" s="436"/>
      <c r="X348" s="436"/>
      <c r="Y348" s="436"/>
      <c r="Z348" s="436"/>
      <c r="AA348" s="436"/>
      <c r="AB348" s="436"/>
      <c r="AC348" s="436"/>
      <c r="AD348" s="436"/>
      <c r="AE348" s="436"/>
    </row>
    <row r="349" ht="15.75" customHeight="1">
      <c r="A349" s="437"/>
      <c r="B349" s="438"/>
      <c r="C349" s="437"/>
      <c r="D349" s="437"/>
      <c r="E349" s="436"/>
      <c r="F349" s="436"/>
      <c r="G349" s="436"/>
      <c r="H349" s="436"/>
      <c r="I349" s="436"/>
      <c r="J349" s="436"/>
      <c r="K349" s="436"/>
      <c r="L349" s="436"/>
      <c r="M349" s="436"/>
      <c r="N349" s="436"/>
      <c r="O349" s="436"/>
      <c r="P349" s="436"/>
      <c r="Q349" s="436"/>
      <c r="R349" s="436"/>
      <c r="S349" s="436"/>
      <c r="T349" s="436"/>
      <c r="U349" s="436"/>
      <c r="V349" s="436"/>
      <c r="W349" s="436"/>
      <c r="X349" s="436"/>
      <c r="Y349" s="436"/>
      <c r="Z349" s="436"/>
      <c r="AA349" s="436"/>
      <c r="AB349" s="436"/>
      <c r="AC349" s="436"/>
      <c r="AD349" s="436"/>
      <c r="AE349" s="436"/>
    </row>
    <row r="350" ht="15.75" customHeight="1">
      <c r="A350" s="437"/>
      <c r="B350" s="438"/>
      <c r="C350" s="437"/>
      <c r="D350" s="437"/>
      <c r="E350" s="436"/>
      <c r="F350" s="436"/>
      <c r="G350" s="436"/>
      <c r="H350" s="436"/>
      <c r="I350" s="436"/>
      <c r="J350" s="436"/>
      <c r="K350" s="436"/>
      <c r="L350" s="436"/>
      <c r="M350" s="436"/>
      <c r="N350" s="436"/>
      <c r="O350" s="436"/>
      <c r="P350" s="436"/>
      <c r="Q350" s="436"/>
      <c r="R350" s="436"/>
      <c r="S350" s="436"/>
      <c r="T350" s="436"/>
      <c r="U350" s="436"/>
      <c r="V350" s="436"/>
      <c r="W350" s="436"/>
      <c r="X350" s="436"/>
      <c r="Y350" s="436"/>
      <c r="Z350" s="436"/>
      <c r="AA350" s="436"/>
      <c r="AB350" s="436"/>
      <c r="AC350" s="436"/>
      <c r="AD350" s="436"/>
      <c r="AE350" s="436"/>
    </row>
    <row r="351" ht="15.75" customHeight="1">
      <c r="A351" s="437"/>
      <c r="B351" s="438"/>
      <c r="C351" s="437"/>
      <c r="D351" s="437"/>
      <c r="E351" s="436"/>
      <c r="F351" s="436"/>
      <c r="G351" s="436"/>
      <c r="H351" s="436"/>
      <c r="I351" s="436"/>
      <c r="J351" s="436"/>
      <c r="K351" s="436"/>
      <c r="L351" s="436"/>
      <c r="M351" s="436"/>
      <c r="N351" s="436"/>
      <c r="O351" s="436"/>
      <c r="P351" s="436"/>
      <c r="Q351" s="436"/>
      <c r="R351" s="436"/>
      <c r="S351" s="436"/>
      <c r="T351" s="436"/>
      <c r="U351" s="436"/>
      <c r="V351" s="436"/>
      <c r="W351" s="436"/>
      <c r="X351" s="436"/>
      <c r="Y351" s="436"/>
      <c r="Z351" s="436"/>
      <c r="AA351" s="436"/>
      <c r="AB351" s="436"/>
      <c r="AC351" s="436"/>
      <c r="AD351" s="436"/>
      <c r="AE351" s="436"/>
    </row>
    <row r="352" ht="15.75" customHeight="1">
      <c r="A352" s="437"/>
      <c r="B352" s="438"/>
      <c r="C352" s="437"/>
      <c r="D352" s="437"/>
      <c r="E352" s="436"/>
      <c r="F352" s="436"/>
      <c r="G352" s="436"/>
      <c r="H352" s="436"/>
      <c r="I352" s="436"/>
      <c r="J352" s="436"/>
      <c r="K352" s="436"/>
      <c r="L352" s="436"/>
      <c r="M352" s="436"/>
      <c r="N352" s="436"/>
      <c r="O352" s="436"/>
      <c r="P352" s="436"/>
      <c r="Q352" s="436"/>
      <c r="R352" s="436"/>
      <c r="S352" s="436"/>
      <c r="T352" s="436"/>
      <c r="U352" s="436"/>
      <c r="V352" s="436"/>
      <c r="W352" s="436"/>
      <c r="X352" s="436"/>
      <c r="Y352" s="436"/>
      <c r="Z352" s="436"/>
      <c r="AA352" s="436"/>
      <c r="AB352" s="436"/>
      <c r="AC352" s="436"/>
      <c r="AD352" s="436"/>
      <c r="AE352" s="436"/>
    </row>
    <row r="353" ht="15.75" customHeight="1">
      <c r="A353" s="437"/>
      <c r="B353" s="438"/>
      <c r="C353" s="437"/>
      <c r="D353" s="437"/>
      <c r="E353" s="436"/>
      <c r="F353" s="436"/>
      <c r="G353" s="436"/>
      <c r="H353" s="436"/>
      <c r="I353" s="436"/>
      <c r="J353" s="436"/>
      <c r="K353" s="436"/>
      <c r="L353" s="436"/>
      <c r="M353" s="436"/>
      <c r="N353" s="436"/>
      <c r="O353" s="436"/>
      <c r="P353" s="436"/>
      <c r="Q353" s="436"/>
      <c r="R353" s="436"/>
      <c r="S353" s="436"/>
      <c r="T353" s="436"/>
      <c r="U353" s="436"/>
      <c r="V353" s="436"/>
      <c r="W353" s="436"/>
      <c r="X353" s="436"/>
      <c r="Y353" s="436"/>
      <c r="Z353" s="436"/>
      <c r="AA353" s="436"/>
      <c r="AB353" s="436"/>
      <c r="AC353" s="436"/>
      <c r="AD353" s="436"/>
      <c r="AE353" s="436"/>
    </row>
    <row r="354" ht="15.75" customHeight="1">
      <c r="A354" s="437"/>
      <c r="B354" s="438"/>
      <c r="C354" s="437"/>
      <c r="D354" s="437"/>
      <c r="E354" s="436"/>
      <c r="F354" s="436"/>
      <c r="G354" s="436"/>
      <c r="H354" s="436"/>
      <c r="I354" s="436"/>
      <c r="J354" s="436"/>
      <c r="K354" s="436"/>
      <c r="L354" s="436"/>
      <c r="M354" s="436"/>
      <c r="N354" s="436"/>
      <c r="O354" s="436"/>
      <c r="P354" s="436"/>
      <c r="Q354" s="436"/>
      <c r="R354" s="436"/>
      <c r="S354" s="436"/>
      <c r="T354" s="436"/>
      <c r="U354" s="436"/>
      <c r="V354" s="436"/>
      <c r="W354" s="436"/>
      <c r="X354" s="436"/>
      <c r="Y354" s="436"/>
      <c r="Z354" s="436"/>
      <c r="AA354" s="436"/>
      <c r="AB354" s="436"/>
      <c r="AC354" s="436"/>
      <c r="AD354" s="436"/>
      <c r="AE354" s="436"/>
    </row>
    <row r="355" ht="15.75" customHeight="1">
      <c r="A355" s="437"/>
      <c r="B355" s="438"/>
      <c r="C355" s="437"/>
      <c r="D355" s="437"/>
      <c r="E355" s="436"/>
      <c r="F355" s="436"/>
      <c r="G355" s="436"/>
      <c r="H355" s="436"/>
      <c r="I355" s="436"/>
      <c r="J355" s="436"/>
      <c r="K355" s="436"/>
      <c r="L355" s="436"/>
      <c r="M355" s="436"/>
      <c r="N355" s="436"/>
      <c r="O355" s="436"/>
      <c r="P355" s="436"/>
      <c r="Q355" s="436"/>
      <c r="R355" s="436"/>
      <c r="S355" s="436"/>
      <c r="T355" s="436"/>
      <c r="U355" s="436"/>
      <c r="V355" s="436"/>
      <c r="W355" s="436"/>
      <c r="X355" s="436"/>
      <c r="Y355" s="436"/>
      <c r="Z355" s="436"/>
      <c r="AA355" s="436"/>
      <c r="AB355" s="436"/>
      <c r="AC355" s="436"/>
      <c r="AD355" s="436"/>
      <c r="AE355" s="436"/>
    </row>
    <row r="356" ht="15.75" customHeight="1">
      <c r="A356" s="437"/>
      <c r="B356" s="438"/>
      <c r="C356" s="437"/>
      <c r="D356" s="437"/>
      <c r="E356" s="436"/>
      <c r="F356" s="436"/>
      <c r="G356" s="436"/>
      <c r="H356" s="436"/>
      <c r="I356" s="436"/>
      <c r="J356" s="436"/>
      <c r="K356" s="436"/>
      <c r="L356" s="436"/>
      <c r="M356" s="436"/>
      <c r="N356" s="436"/>
      <c r="O356" s="436"/>
      <c r="P356" s="436"/>
      <c r="Q356" s="436"/>
      <c r="R356" s="436"/>
      <c r="S356" s="436"/>
      <c r="T356" s="436"/>
      <c r="U356" s="436"/>
      <c r="V356" s="436"/>
      <c r="W356" s="436"/>
      <c r="X356" s="436"/>
      <c r="Y356" s="436"/>
      <c r="Z356" s="436"/>
      <c r="AA356" s="436"/>
      <c r="AB356" s="436"/>
      <c r="AC356" s="436"/>
      <c r="AD356" s="436"/>
      <c r="AE356" s="436"/>
    </row>
    <row r="357" ht="15.75" customHeight="1">
      <c r="A357" s="437"/>
      <c r="B357" s="438"/>
      <c r="C357" s="437"/>
      <c r="D357" s="437"/>
      <c r="E357" s="436"/>
      <c r="F357" s="436"/>
      <c r="G357" s="436"/>
      <c r="H357" s="436"/>
      <c r="I357" s="436"/>
      <c r="J357" s="436"/>
      <c r="K357" s="436"/>
      <c r="L357" s="436"/>
      <c r="M357" s="436"/>
      <c r="N357" s="436"/>
      <c r="O357" s="436"/>
      <c r="P357" s="436"/>
      <c r="Q357" s="436"/>
      <c r="R357" s="436"/>
      <c r="S357" s="436"/>
      <c r="T357" s="436"/>
      <c r="U357" s="436"/>
      <c r="V357" s="436"/>
      <c r="W357" s="436"/>
      <c r="X357" s="436"/>
      <c r="Y357" s="436"/>
      <c r="Z357" s="436"/>
      <c r="AA357" s="436"/>
      <c r="AB357" s="436"/>
      <c r="AC357" s="436"/>
      <c r="AD357" s="436"/>
      <c r="AE357" s="436"/>
    </row>
    <row r="358" ht="15.75" customHeight="1">
      <c r="A358" s="437"/>
      <c r="B358" s="438"/>
      <c r="C358" s="437"/>
      <c r="D358" s="437"/>
      <c r="E358" s="436"/>
      <c r="F358" s="436"/>
      <c r="G358" s="436"/>
      <c r="H358" s="436"/>
      <c r="I358" s="436"/>
      <c r="J358" s="436"/>
      <c r="K358" s="436"/>
      <c r="L358" s="436"/>
      <c r="M358" s="436"/>
      <c r="N358" s="436"/>
      <c r="O358" s="436"/>
      <c r="P358" s="436"/>
      <c r="Q358" s="436"/>
      <c r="R358" s="436"/>
      <c r="S358" s="436"/>
      <c r="T358" s="436"/>
      <c r="U358" s="436"/>
      <c r="V358" s="436"/>
      <c r="W358" s="436"/>
      <c r="X358" s="436"/>
      <c r="Y358" s="436"/>
      <c r="Z358" s="436"/>
      <c r="AA358" s="436"/>
      <c r="AB358" s="436"/>
      <c r="AC358" s="436"/>
      <c r="AD358" s="436"/>
      <c r="AE358" s="436"/>
    </row>
    <row r="359" ht="15.75" customHeight="1">
      <c r="A359" s="437"/>
      <c r="B359" s="438"/>
      <c r="C359" s="437"/>
      <c r="D359" s="437"/>
      <c r="E359" s="436"/>
      <c r="F359" s="436"/>
      <c r="G359" s="436"/>
      <c r="H359" s="436"/>
      <c r="I359" s="436"/>
      <c r="J359" s="436"/>
      <c r="K359" s="436"/>
      <c r="L359" s="436"/>
      <c r="M359" s="436"/>
      <c r="N359" s="436"/>
      <c r="O359" s="436"/>
      <c r="P359" s="436"/>
      <c r="Q359" s="436"/>
      <c r="R359" s="436"/>
      <c r="S359" s="436"/>
      <c r="T359" s="436"/>
      <c r="U359" s="436"/>
      <c r="V359" s="436"/>
      <c r="W359" s="436"/>
      <c r="X359" s="436"/>
      <c r="Y359" s="436"/>
      <c r="Z359" s="436"/>
      <c r="AA359" s="436"/>
      <c r="AB359" s="436"/>
      <c r="AC359" s="436"/>
      <c r="AD359" s="436"/>
      <c r="AE359" s="436"/>
    </row>
    <row r="360" ht="15.75" customHeight="1">
      <c r="A360" s="437"/>
      <c r="B360" s="438"/>
      <c r="C360" s="437"/>
      <c r="D360" s="437"/>
      <c r="E360" s="436"/>
      <c r="F360" s="436"/>
      <c r="G360" s="436"/>
      <c r="H360" s="436"/>
      <c r="I360" s="436"/>
      <c r="J360" s="436"/>
      <c r="K360" s="436"/>
      <c r="L360" s="436"/>
      <c r="M360" s="436"/>
      <c r="N360" s="436"/>
      <c r="O360" s="436"/>
      <c r="P360" s="436"/>
      <c r="Q360" s="436"/>
      <c r="R360" s="436"/>
      <c r="S360" s="436"/>
      <c r="T360" s="436"/>
      <c r="U360" s="436"/>
      <c r="V360" s="436"/>
      <c r="W360" s="436"/>
      <c r="X360" s="436"/>
      <c r="Y360" s="436"/>
      <c r="Z360" s="436"/>
      <c r="AA360" s="436"/>
      <c r="AB360" s="436"/>
      <c r="AC360" s="436"/>
      <c r="AD360" s="436"/>
      <c r="AE360" s="436"/>
    </row>
    <row r="361" ht="15.75" customHeight="1">
      <c r="A361" s="437"/>
      <c r="B361" s="438"/>
      <c r="C361" s="437"/>
      <c r="D361" s="437"/>
      <c r="E361" s="436"/>
      <c r="F361" s="436"/>
      <c r="G361" s="436"/>
      <c r="H361" s="436"/>
      <c r="I361" s="436"/>
      <c r="J361" s="436"/>
      <c r="K361" s="436"/>
      <c r="L361" s="436"/>
      <c r="M361" s="436"/>
      <c r="N361" s="436"/>
      <c r="O361" s="436"/>
      <c r="P361" s="436"/>
      <c r="Q361" s="436"/>
      <c r="R361" s="436"/>
      <c r="S361" s="436"/>
      <c r="T361" s="436"/>
      <c r="U361" s="436"/>
      <c r="V361" s="436"/>
      <c r="W361" s="436"/>
      <c r="X361" s="436"/>
      <c r="Y361" s="436"/>
      <c r="Z361" s="436"/>
      <c r="AA361" s="436"/>
      <c r="AB361" s="436"/>
      <c r="AC361" s="436"/>
      <c r="AD361" s="436"/>
      <c r="AE361" s="436"/>
    </row>
    <row r="362" ht="15.75" customHeight="1">
      <c r="A362" s="437"/>
      <c r="B362" s="438"/>
      <c r="C362" s="437"/>
      <c r="D362" s="437"/>
      <c r="E362" s="436"/>
      <c r="F362" s="436"/>
      <c r="G362" s="436"/>
      <c r="H362" s="436"/>
      <c r="I362" s="436"/>
      <c r="J362" s="436"/>
      <c r="K362" s="436"/>
      <c r="L362" s="436"/>
      <c r="M362" s="436"/>
      <c r="N362" s="436"/>
      <c r="O362" s="436"/>
      <c r="P362" s="436"/>
      <c r="Q362" s="436"/>
      <c r="R362" s="436"/>
      <c r="S362" s="436"/>
      <c r="T362" s="436"/>
      <c r="U362" s="436"/>
      <c r="V362" s="436"/>
      <c r="W362" s="436"/>
      <c r="X362" s="436"/>
      <c r="Y362" s="436"/>
      <c r="Z362" s="436"/>
      <c r="AA362" s="436"/>
      <c r="AB362" s="436"/>
      <c r="AC362" s="436"/>
      <c r="AD362" s="436"/>
      <c r="AE362" s="436"/>
    </row>
    <row r="363" ht="15.75" customHeight="1">
      <c r="A363" s="437"/>
      <c r="B363" s="438"/>
      <c r="C363" s="437"/>
      <c r="D363" s="437"/>
      <c r="E363" s="436"/>
      <c r="F363" s="436"/>
      <c r="G363" s="436"/>
      <c r="H363" s="436"/>
      <c r="I363" s="436"/>
      <c r="J363" s="436"/>
      <c r="K363" s="436"/>
      <c r="L363" s="436"/>
      <c r="M363" s="436"/>
      <c r="N363" s="436"/>
      <c r="O363" s="436"/>
      <c r="P363" s="436"/>
      <c r="Q363" s="436"/>
      <c r="R363" s="436"/>
      <c r="S363" s="436"/>
      <c r="T363" s="436"/>
      <c r="U363" s="436"/>
      <c r="V363" s="436"/>
      <c r="W363" s="436"/>
      <c r="X363" s="436"/>
      <c r="Y363" s="436"/>
      <c r="Z363" s="436"/>
      <c r="AA363" s="436"/>
      <c r="AB363" s="436"/>
      <c r="AC363" s="436"/>
      <c r="AD363" s="436"/>
      <c r="AE363" s="436"/>
    </row>
    <row r="364" ht="15.75" customHeight="1">
      <c r="A364" s="437"/>
      <c r="B364" s="438"/>
      <c r="C364" s="437"/>
      <c r="D364" s="437"/>
      <c r="E364" s="436"/>
      <c r="F364" s="436"/>
      <c r="G364" s="436"/>
      <c r="H364" s="436"/>
      <c r="I364" s="436"/>
      <c r="J364" s="436"/>
      <c r="K364" s="436"/>
      <c r="L364" s="436"/>
      <c r="M364" s="436"/>
      <c r="N364" s="436"/>
      <c r="O364" s="436"/>
      <c r="P364" s="436"/>
      <c r="Q364" s="436"/>
      <c r="R364" s="436"/>
      <c r="S364" s="436"/>
      <c r="T364" s="436"/>
      <c r="U364" s="436"/>
      <c r="V364" s="436"/>
      <c r="W364" s="436"/>
      <c r="X364" s="436"/>
      <c r="Y364" s="436"/>
      <c r="Z364" s="436"/>
      <c r="AA364" s="436"/>
      <c r="AB364" s="436"/>
      <c r="AC364" s="436"/>
      <c r="AD364" s="436"/>
      <c r="AE364" s="436"/>
    </row>
    <row r="365" ht="15.75" customHeight="1">
      <c r="A365" s="437"/>
      <c r="B365" s="438"/>
      <c r="C365" s="437"/>
      <c r="D365" s="437"/>
      <c r="E365" s="436"/>
      <c r="F365" s="436"/>
      <c r="G365" s="436"/>
      <c r="H365" s="436"/>
      <c r="I365" s="436"/>
      <c r="J365" s="436"/>
      <c r="K365" s="436"/>
      <c r="L365" s="436"/>
      <c r="M365" s="436"/>
      <c r="N365" s="436"/>
      <c r="O365" s="436"/>
      <c r="P365" s="436"/>
      <c r="Q365" s="436"/>
      <c r="R365" s="436"/>
      <c r="S365" s="436"/>
      <c r="T365" s="436"/>
      <c r="U365" s="436"/>
      <c r="V365" s="436"/>
      <c r="W365" s="436"/>
      <c r="X365" s="436"/>
      <c r="Y365" s="436"/>
      <c r="Z365" s="436"/>
      <c r="AA365" s="436"/>
      <c r="AB365" s="436"/>
      <c r="AC365" s="436"/>
      <c r="AD365" s="436"/>
      <c r="AE365" s="436"/>
    </row>
    <row r="366" ht="15.75" customHeight="1">
      <c r="A366" s="437"/>
      <c r="B366" s="438"/>
      <c r="C366" s="437"/>
      <c r="D366" s="437"/>
      <c r="E366" s="436"/>
      <c r="F366" s="436"/>
      <c r="G366" s="436"/>
      <c r="H366" s="436"/>
      <c r="I366" s="436"/>
      <c r="J366" s="436"/>
      <c r="K366" s="436"/>
      <c r="L366" s="436"/>
      <c r="M366" s="436"/>
      <c r="N366" s="436"/>
      <c r="O366" s="436"/>
      <c r="P366" s="436"/>
      <c r="Q366" s="436"/>
      <c r="R366" s="436"/>
      <c r="S366" s="436"/>
      <c r="T366" s="436"/>
      <c r="U366" s="436"/>
      <c r="V366" s="436"/>
      <c r="W366" s="436"/>
      <c r="X366" s="436"/>
      <c r="Y366" s="436"/>
      <c r="Z366" s="436"/>
      <c r="AA366" s="436"/>
      <c r="AB366" s="436"/>
      <c r="AC366" s="436"/>
      <c r="AD366" s="436"/>
      <c r="AE366" s="436"/>
    </row>
    <row r="367" ht="15.75" customHeight="1">
      <c r="A367" s="437"/>
      <c r="B367" s="438"/>
      <c r="C367" s="437"/>
      <c r="D367" s="437"/>
      <c r="E367" s="436"/>
      <c r="F367" s="436"/>
      <c r="G367" s="436"/>
      <c r="H367" s="436"/>
      <c r="I367" s="436"/>
      <c r="J367" s="436"/>
      <c r="K367" s="436"/>
      <c r="L367" s="436"/>
      <c r="M367" s="436"/>
      <c r="N367" s="436"/>
      <c r="O367" s="436"/>
      <c r="P367" s="436"/>
      <c r="Q367" s="436"/>
      <c r="R367" s="436"/>
      <c r="S367" s="436"/>
      <c r="T367" s="436"/>
      <c r="U367" s="436"/>
      <c r="V367" s="436"/>
      <c r="W367" s="436"/>
      <c r="X367" s="436"/>
      <c r="Y367" s="436"/>
      <c r="Z367" s="436"/>
      <c r="AA367" s="436"/>
      <c r="AB367" s="436"/>
      <c r="AC367" s="436"/>
      <c r="AD367" s="436"/>
      <c r="AE367" s="436"/>
    </row>
    <row r="368" ht="15.75" customHeight="1">
      <c r="A368" s="437"/>
      <c r="B368" s="438"/>
      <c r="C368" s="437"/>
      <c r="D368" s="437"/>
      <c r="E368" s="436"/>
      <c r="F368" s="436"/>
      <c r="G368" s="436"/>
      <c r="H368" s="436"/>
      <c r="I368" s="436"/>
      <c r="J368" s="436"/>
      <c r="K368" s="436"/>
      <c r="L368" s="436"/>
      <c r="M368" s="436"/>
      <c r="N368" s="436"/>
      <c r="O368" s="436"/>
      <c r="P368" s="436"/>
      <c r="Q368" s="436"/>
      <c r="R368" s="436"/>
      <c r="S368" s="436"/>
      <c r="T368" s="436"/>
      <c r="U368" s="436"/>
      <c r="V368" s="436"/>
      <c r="W368" s="436"/>
      <c r="X368" s="436"/>
      <c r="Y368" s="436"/>
      <c r="Z368" s="436"/>
      <c r="AA368" s="436"/>
      <c r="AB368" s="436"/>
      <c r="AC368" s="436"/>
      <c r="AD368" s="436"/>
      <c r="AE368" s="436"/>
    </row>
    <row r="369" ht="15.75" customHeight="1">
      <c r="A369" s="437"/>
      <c r="B369" s="438"/>
      <c r="C369" s="437"/>
      <c r="D369" s="437"/>
      <c r="E369" s="436"/>
      <c r="F369" s="436"/>
      <c r="G369" s="436"/>
      <c r="H369" s="436"/>
      <c r="I369" s="436"/>
      <c r="J369" s="436"/>
      <c r="K369" s="436"/>
      <c r="L369" s="436"/>
      <c r="M369" s="436"/>
      <c r="N369" s="436"/>
      <c r="O369" s="436"/>
      <c r="P369" s="436"/>
      <c r="Q369" s="436"/>
      <c r="R369" s="436"/>
      <c r="S369" s="436"/>
      <c r="T369" s="436"/>
      <c r="U369" s="436"/>
      <c r="V369" s="436"/>
      <c r="W369" s="436"/>
      <c r="X369" s="436"/>
      <c r="Y369" s="436"/>
      <c r="Z369" s="436"/>
      <c r="AA369" s="436"/>
      <c r="AB369" s="436"/>
      <c r="AC369" s="436"/>
      <c r="AD369" s="436"/>
      <c r="AE369" s="436"/>
    </row>
    <row r="370" ht="15.75" customHeight="1">
      <c r="A370" s="437"/>
      <c r="B370" s="438"/>
      <c r="C370" s="437"/>
      <c r="D370" s="437"/>
      <c r="E370" s="436"/>
      <c r="F370" s="436"/>
      <c r="G370" s="436"/>
      <c r="H370" s="436"/>
      <c r="I370" s="436"/>
      <c r="J370" s="436"/>
      <c r="K370" s="436"/>
      <c r="L370" s="436"/>
      <c r="M370" s="436"/>
      <c r="N370" s="436"/>
      <c r="O370" s="436"/>
      <c r="P370" s="436"/>
      <c r="Q370" s="436"/>
      <c r="R370" s="436"/>
      <c r="S370" s="436"/>
      <c r="T370" s="436"/>
      <c r="U370" s="436"/>
      <c r="V370" s="436"/>
      <c r="W370" s="436"/>
      <c r="X370" s="436"/>
      <c r="Y370" s="436"/>
      <c r="Z370" s="436"/>
      <c r="AA370" s="436"/>
      <c r="AB370" s="436"/>
      <c r="AC370" s="436"/>
      <c r="AD370" s="436"/>
      <c r="AE370" s="436"/>
    </row>
    <row r="371" ht="15.75" customHeight="1">
      <c r="A371" s="437"/>
      <c r="B371" s="438"/>
      <c r="C371" s="437"/>
      <c r="D371" s="437"/>
      <c r="E371" s="436"/>
      <c r="F371" s="436"/>
      <c r="G371" s="436"/>
      <c r="H371" s="436"/>
      <c r="I371" s="436"/>
      <c r="J371" s="436"/>
      <c r="K371" s="436"/>
      <c r="L371" s="436"/>
      <c r="M371" s="436"/>
      <c r="N371" s="436"/>
      <c r="O371" s="436"/>
      <c r="P371" s="436"/>
      <c r="Q371" s="436"/>
      <c r="R371" s="436"/>
      <c r="S371" s="436"/>
      <c r="T371" s="436"/>
      <c r="U371" s="436"/>
      <c r="V371" s="436"/>
      <c r="W371" s="436"/>
      <c r="X371" s="436"/>
      <c r="Y371" s="436"/>
      <c r="Z371" s="436"/>
      <c r="AA371" s="436"/>
      <c r="AB371" s="436"/>
      <c r="AC371" s="436"/>
      <c r="AD371" s="436"/>
      <c r="AE371" s="436"/>
    </row>
    <row r="372" ht="15.75" customHeight="1">
      <c r="A372" s="437"/>
      <c r="B372" s="438"/>
      <c r="C372" s="437"/>
      <c r="D372" s="437"/>
      <c r="E372" s="436"/>
      <c r="F372" s="436"/>
      <c r="G372" s="436"/>
      <c r="H372" s="436"/>
      <c r="I372" s="436"/>
      <c r="J372" s="436"/>
      <c r="K372" s="436"/>
      <c r="L372" s="436"/>
      <c r="M372" s="436"/>
      <c r="N372" s="436"/>
      <c r="O372" s="436"/>
      <c r="P372" s="436"/>
      <c r="Q372" s="436"/>
      <c r="R372" s="436"/>
      <c r="S372" s="436"/>
      <c r="T372" s="436"/>
      <c r="U372" s="436"/>
      <c r="V372" s="436"/>
      <c r="W372" s="436"/>
      <c r="X372" s="436"/>
      <c r="Y372" s="436"/>
      <c r="Z372" s="436"/>
      <c r="AA372" s="436"/>
      <c r="AB372" s="436"/>
      <c r="AC372" s="436"/>
      <c r="AD372" s="436"/>
      <c r="AE372" s="436"/>
    </row>
    <row r="373" ht="15.75" customHeight="1">
      <c r="A373" s="437"/>
      <c r="B373" s="438"/>
      <c r="C373" s="437"/>
      <c r="D373" s="437"/>
      <c r="E373" s="436"/>
      <c r="F373" s="436"/>
      <c r="G373" s="436"/>
      <c r="H373" s="436"/>
      <c r="I373" s="436"/>
      <c r="J373" s="436"/>
      <c r="K373" s="436"/>
      <c r="L373" s="436"/>
      <c r="M373" s="436"/>
      <c r="N373" s="436"/>
      <c r="O373" s="436"/>
      <c r="P373" s="436"/>
      <c r="Q373" s="436"/>
      <c r="R373" s="436"/>
      <c r="S373" s="436"/>
      <c r="T373" s="436"/>
      <c r="U373" s="436"/>
      <c r="V373" s="436"/>
      <c r="W373" s="436"/>
      <c r="X373" s="436"/>
      <c r="Y373" s="436"/>
      <c r="Z373" s="436"/>
      <c r="AA373" s="436"/>
      <c r="AB373" s="436"/>
      <c r="AC373" s="436"/>
      <c r="AD373" s="436"/>
      <c r="AE373" s="436"/>
    </row>
    <row r="374" ht="15.75" customHeight="1">
      <c r="A374" s="437"/>
      <c r="B374" s="438"/>
      <c r="C374" s="437"/>
      <c r="D374" s="437"/>
      <c r="E374" s="436"/>
      <c r="F374" s="436"/>
      <c r="G374" s="436"/>
      <c r="H374" s="436"/>
      <c r="I374" s="436"/>
      <c r="J374" s="436"/>
      <c r="K374" s="436"/>
      <c r="L374" s="436"/>
      <c r="M374" s="436"/>
      <c r="N374" s="436"/>
      <c r="O374" s="436"/>
      <c r="P374" s="436"/>
      <c r="Q374" s="436"/>
      <c r="R374" s="436"/>
      <c r="S374" s="436"/>
      <c r="T374" s="436"/>
      <c r="U374" s="436"/>
      <c r="V374" s="436"/>
      <c r="W374" s="436"/>
      <c r="X374" s="436"/>
      <c r="Y374" s="436"/>
      <c r="Z374" s="436"/>
      <c r="AA374" s="436"/>
      <c r="AB374" s="436"/>
      <c r="AC374" s="436"/>
      <c r="AD374" s="436"/>
      <c r="AE374" s="436"/>
    </row>
    <row r="375" ht="15.75" customHeight="1">
      <c r="A375" s="437"/>
      <c r="B375" s="438"/>
      <c r="C375" s="437"/>
      <c r="D375" s="437"/>
      <c r="E375" s="436"/>
      <c r="F375" s="436"/>
      <c r="G375" s="436"/>
      <c r="H375" s="436"/>
      <c r="I375" s="436"/>
      <c r="J375" s="436"/>
      <c r="K375" s="436"/>
      <c r="L375" s="436"/>
      <c r="M375" s="436"/>
      <c r="N375" s="436"/>
      <c r="O375" s="436"/>
      <c r="P375" s="436"/>
      <c r="Q375" s="436"/>
      <c r="R375" s="436"/>
      <c r="S375" s="436"/>
      <c r="T375" s="436"/>
      <c r="U375" s="436"/>
      <c r="V375" s="436"/>
      <c r="W375" s="436"/>
      <c r="X375" s="436"/>
      <c r="Y375" s="436"/>
      <c r="Z375" s="436"/>
      <c r="AA375" s="436"/>
      <c r="AB375" s="436"/>
      <c r="AC375" s="436"/>
      <c r="AD375" s="436"/>
      <c r="AE375" s="436"/>
    </row>
    <row r="376" ht="15.75" customHeight="1">
      <c r="A376" s="437"/>
      <c r="B376" s="438"/>
      <c r="C376" s="437"/>
      <c r="D376" s="437"/>
      <c r="E376" s="436"/>
      <c r="F376" s="436"/>
      <c r="G376" s="436"/>
      <c r="H376" s="436"/>
      <c r="I376" s="436"/>
      <c r="J376" s="436"/>
      <c r="K376" s="436"/>
      <c r="L376" s="436"/>
      <c r="M376" s="436"/>
      <c r="N376" s="436"/>
      <c r="O376" s="436"/>
      <c r="P376" s="436"/>
      <c r="Q376" s="436"/>
      <c r="R376" s="436"/>
      <c r="S376" s="436"/>
      <c r="T376" s="436"/>
      <c r="U376" s="436"/>
      <c r="V376" s="436"/>
      <c r="W376" s="436"/>
      <c r="X376" s="436"/>
      <c r="Y376" s="436"/>
      <c r="Z376" s="436"/>
      <c r="AA376" s="436"/>
      <c r="AB376" s="436"/>
      <c r="AC376" s="436"/>
      <c r="AD376" s="436"/>
      <c r="AE376" s="436"/>
    </row>
    <row r="377" ht="15.75" customHeight="1">
      <c r="A377" s="437"/>
      <c r="B377" s="438"/>
      <c r="C377" s="437"/>
      <c r="D377" s="437"/>
      <c r="E377" s="436"/>
      <c r="F377" s="436"/>
      <c r="G377" s="436"/>
      <c r="H377" s="436"/>
      <c r="I377" s="436"/>
      <c r="J377" s="436"/>
      <c r="K377" s="436"/>
      <c r="L377" s="436"/>
      <c r="M377" s="436"/>
      <c r="N377" s="436"/>
      <c r="O377" s="436"/>
      <c r="P377" s="436"/>
      <c r="Q377" s="436"/>
      <c r="R377" s="436"/>
      <c r="S377" s="436"/>
      <c r="T377" s="436"/>
      <c r="U377" s="436"/>
      <c r="V377" s="436"/>
      <c r="W377" s="436"/>
      <c r="X377" s="436"/>
      <c r="Y377" s="436"/>
      <c r="Z377" s="436"/>
      <c r="AA377" s="436"/>
      <c r="AB377" s="436"/>
      <c r="AC377" s="436"/>
      <c r="AD377" s="436"/>
      <c r="AE377" s="436"/>
    </row>
    <row r="378" ht="15.75" customHeight="1">
      <c r="A378" s="437"/>
      <c r="B378" s="438"/>
      <c r="C378" s="437"/>
      <c r="D378" s="437"/>
      <c r="E378" s="436"/>
      <c r="F378" s="436"/>
      <c r="G378" s="436"/>
      <c r="H378" s="436"/>
      <c r="I378" s="436"/>
      <c r="J378" s="436"/>
      <c r="K378" s="436"/>
      <c r="L378" s="436"/>
      <c r="M378" s="436"/>
      <c r="N378" s="436"/>
      <c r="O378" s="436"/>
      <c r="P378" s="436"/>
      <c r="Q378" s="436"/>
      <c r="R378" s="436"/>
      <c r="S378" s="436"/>
      <c r="T378" s="436"/>
      <c r="U378" s="436"/>
      <c r="V378" s="436"/>
      <c r="W378" s="436"/>
      <c r="X378" s="436"/>
      <c r="Y378" s="436"/>
      <c r="Z378" s="436"/>
      <c r="AA378" s="436"/>
      <c r="AB378" s="436"/>
      <c r="AC378" s="436"/>
      <c r="AD378" s="436"/>
      <c r="AE378" s="436"/>
    </row>
    <row r="379" ht="15.75" customHeight="1">
      <c r="A379" s="437"/>
      <c r="B379" s="438"/>
      <c r="C379" s="437"/>
      <c r="D379" s="437"/>
      <c r="E379" s="436"/>
      <c r="F379" s="436"/>
      <c r="G379" s="436"/>
      <c r="H379" s="436"/>
      <c r="I379" s="436"/>
      <c r="J379" s="436"/>
      <c r="K379" s="436"/>
      <c r="L379" s="436"/>
      <c r="M379" s="436"/>
      <c r="N379" s="436"/>
      <c r="O379" s="436"/>
      <c r="P379" s="436"/>
      <c r="Q379" s="436"/>
      <c r="R379" s="436"/>
      <c r="S379" s="436"/>
      <c r="T379" s="436"/>
      <c r="U379" s="436"/>
      <c r="V379" s="436"/>
      <c r="W379" s="436"/>
      <c r="X379" s="436"/>
      <c r="Y379" s="436"/>
      <c r="Z379" s="436"/>
      <c r="AA379" s="436"/>
      <c r="AB379" s="436"/>
      <c r="AC379" s="436"/>
      <c r="AD379" s="436"/>
      <c r="AE379" s="436"/>
    </row>
    <row r="380" ht="15.75" customHeight="1">
      <c r="A380" s="437"/>
      <c r="B380" s="438"/>
      <c r="C380" s="437"/>
      <c r="D380" s="437"/>
      <c r="E380" s="436"/>
      <c r="F380" s="436"/>
      <c r="G380" s="436"/>
      <c r="H380" s="436"/>
      <c r="I380" s="436"/>
      <c r="J380" s="436"/>
      <c r="K380" s="436"/>
      <c r="L380" s="436"/>
      <c r="M380" s="436"/>
      <c r="N380" s="436"/>
      <c r="O380" s="436"/>
      <c r="P380" s="436"/>
      <c r="Q380" s="436"/>
      <c r="R380" s="436"/>
      <c r="S380" s="436"/>
      <c r="T380" s="436"/>
      <c r="U380" s="436"/>
      <c r="V380" s="436"/>
      <c r="W380" s="436"/>
      <c r="X380" s="436"/>
      <c r="Y380" s="436"/>
      <c r="Z380" s="436"/>
      <c r="AA380" s="436"/>
      <c r="AB380" s="436"/>
      <c r="AC380" s="436"/>
      <c r="AD380" s="436"/>
      <c r="AE380" s="436"/>
    </row>
    <row r="381" ht="15.75" customHeight="1">
      <c r="A381" s="437"/>
      <c r="B381" s="438"/>
      <c r="C381" s="437"/>
      <c r="D381" s="437"/>
      <c r="E381" s="436"/>
      <c r="F381" s="436"/>
      <c r="G381" s="436"/>
      <c r="H381" s="436"/>
      <c r="I381" s="436"/>
      <c r="J381" s="436"/>
      <c r="K381" s="436"/>
      <c r="L381" s="436"/>
      <c r="M381" s="436"/>
      <c r="N381" s="436"/>
      <c r="O381" s="436"/>
      <c r="P381" s="436"/>
      <c r="Q381" s="436"/>
      <c r="R381" s="436"/>
      <c r="S381" s="436"/>
      <c r="T381" s="436"/>
      <c r="U381" s="436"/>
      <c r="V381" s="436"/>
      <c r="W381" s="436"/>
      <c r="X381" s="436"/>
      <c r="Y381" s="436"/>
      <c r="Z381" s="436"/>
      <c r="AA381" s="436"/>
      <c r="AB381" s="436"/>
      <c r="AC381" s="436"/>
      <c r="AD381" s="436"/>
      <c r="AE381" s="436"/>
    </row>
    <row r="382" ht="15.75" customHeight="1">
      <c r="A382" s="437"/>
      <c r="B382" s="438"/>
      <c r="C382" s="437"/>
      <c r="D382" s="437"/>
      <c r="E382" s="436"/>
      <c r="F382" s="436"/>
      <c r="G382" s="436"/>
      <c r="H382" s="436"/>
      <c r="I382" s="436"/>
      <c r="J382" s="436"/>
      <c r="K382" s="436"/>
      <c r="L382" s="436"/>
      <c r="M382" s="436"/>
      <c r="N382" s="436"/>
      <c r="O382" s="436"/>
      <c r="P382" s="436"/>
      <c r="Q382" s="436"/>
      <c r="R382" s="436"/>
      <c r="S382" s="436"/>
      <c r="T382" s="436"/>
      <c r="U382" s="436"/>
      <c r="V382" s="436"/>
      <c r="W382" s="436"/>
      <c r="X382" s="436"/>
      <c r="Y382" s="436"/>
      <c r="Z382" s="436"/>
      <c r="AA382" s="436"/>
      <c r="AB382" s="436"/>
      <c r="AC382" s="436"/>
      <c r="AD382" s="436"/>
      <c r="AE382" s="436"/>
    </row>
    <row r="383" ht="15.75" customHeight="1">
      <c r="A383" s="437"/>
      <c r="B383" s="438"/>
      <c r="C383" s="437"/>
      <c r="D383" s="437"/>
      <c r="E383" s="436"/>
      <c r="F383" s="436"/>
      <c r="G383" s="436"/>
      <c r="H383" s="436"/>
      <c r="I383" s="436"/>
      <c r="J383" s="436"/>
      <c r="K383" s="436"/>
      <c r="L383" s="436"/>
      <c r="M383" s="436"/>
      <c r="N383" s="436"/>
      <c r="O383" s="436"/>
      <c r="P383" s="436"/>
      <c r="Q383" s="436"/>
      <c r="R383" s="436"/>
      <c r="S383" s="436"/>
      <c r="T383" s="436"/>
      <c r="U383" s="436"/>
      <c r="V383" s="436"/>
      <c r="W383" s="436"/>
      <c r="X383" s="436"/>
      <c r="Y383" s="436"/>
      <c r="Z383" s="436"/>
      <c r="AA383" s="436"/>
      <c r="AB383" s="436"/>
      <c r="AC383" s="436"/>
      <c r="AD383" s="436"/>
      <c r="AE383" s="436"/>
    </row>
    <row r="384" ht="15.75" customHeight="1">
      <c r="A384" s="437"/>
      <c r="B384" s="438"/>
      <c r="C384" s="437"/>
      <c r="D384" s="437"/>
      <c r="E384" s="436"/>
      <c r="F384" s="436"/>
      <c r="G384" s="436"/>
      <c r="H384" s="436"/>
      <c r="I384" s="436"/>
      <c r="J384" s="436"/>
      <c r="K384" s="436"/>
      <c r="L384" s="436"/>
      <c r="M384" s="436"/>
      <c r="N384" s="436"/>
      <c r="O384" s="436"/>
      <c r="P384" s="436"/>
      <c r="Q384" s="436"/>
      <c r="R384" s="436"/>
      <c r="S384" s="436"/>
      <c r="T384" s="436"/>
      <c r="U384" s="436"/>
      <c r="V384" s="436"/>
      <c r="W384" s="436"/>
      <c r="X384" s="436"/>
      <c r="Y384" s="436"/>
      <c r="Z384" s="436"/>
      <c r="AA384" s="436"/>
      <c r="AB384" s="436"/>
      <c r="AC384" s="436"/>
      <c r="AD384" s="436"/>
      <c r="AE384" s="436"/>
    </row>
    <row r="385" ht="15.75" customHeight="1">
      <c r="A385" s="437"/>
      <c r="B385" s="438"/>
      <c r="C385" s="437"/>
      <c r="D385" s="437"/>
      <c r="E385" s="436"/>
      <c r="F385" s="436"/>
      <c r="G385" s="436"/>
      <c r="H385" s="436"/>
      <c r="I385" s="436"/>
      <c r="J385" s="436"/>
      <c r="K385" s="436"/>
      <c r="L385" s="436"/>
      <c r="M385" s="436"/>
      <c r="N385" s="436"/>
      <c r="O385" s="436"/>
      <c r="P385" s="436"/>
      <c r="Q385" s="436"/>
      <c r="R385" s="436"/>
      <c r="S385" s="436"/>
      <c r="T385" s="436"/>
      <c r="U385" s="436"/>
      <c r="V385" s="436"/>
      <c r="W385" s="436"/>
      <c r="X385" s="436"/>
      <c r="Y385" s="436"/>
      <c r="Z385" s="436"/>
      <c r="AA385" s="436"/>
      <c r="AB385" s="436"/>
      <c r="AC385" s="436"/>
      <c r="AD385" s="436"/>
      <c r="AE385" s="436"/>
    </row>
    <row r="386" ht="15.75" customHeight="1">
      <c r="A386" s="437"/>
      <c r="B386" s="438"/>
      <c r="C386" s="437"/>
      <c r="D386" s="437"/>
      <c r="E386" s="436"/>
      <c r="F386" s="436"/>
      <c r="G386" s="436"/>
      <c r="H386" s="436"/>
      <c r="I386" s="436"/>
      <c r="J386" s="436"/>
      <c r="K386" s="436"/>
      <c r="L386" s="436"/>
      <c r="M386" s="436"/>
      <c r="N386" s="436"/>
      <c r="O386" s="436"/>
      <c r="P386" s="436"/>
      <c r="Q386" s="436"/>
      <c r="R386" s="436"/>
      <c r="S386" s="436"/>
      <c r="T386" s="436"/>
      <c r="U386" s="436"/>
      <c r="V386" s="436"/>
      <c r="W386" s="436"/>
      <c r="X386" s="436"/>
      <c r="Y386" s="436"/>
      <c r="Z386" s="436"/>
      <c r="AA386" s="436"/>
      <c r="AB386" s="436"/>
      <c r="AC386" s="436"/>
      <c r="AD386" s="436"/>
      <c r="AE386" s="436"/>
    </row>
    <row r="387" ht="15.75" customHeight="1">
      <c r="A387" s="437"/>
      <c r="B387" s="438"/>
      <c r="C387" s="437"/>
      <c r="D387" s="437"/>
      <c r="E387" s="436"/>
      <c r="F387" s="436"/>
      <c r="G387" s="436"/>
      <c r="H387" s="436"/>
      <c r="I387" s="436"/>
      <c r="J387" s="436"/>
      <c r="K387" s="436"/>
      <c r="L387" s="436"/>
      <c r="M387" s="436"/>
      <c r="N387" s="436"/>
      <c r="O387" s="436"/>
      <c r="P387" s="436"/>
      <c r="Q387" s="436"/>
      <c r="R387" s="436"/>
      <c r="S387" s="436"/>
      <c r="T387" s="436"/>
      <c r="U387" s="436"/>
      <c r="V387" s="436"/>
      <c r="W387" s="436"/>
      <c r="X387" s="436"/>
      <c r="Y387" s="436"/>
      <c r="Z387" s="436"/>
      <c r="AA387" s="436"/>
      <c r="AB387" s="436"/>
      <c r="AC387" s="436"/>
      <c r="AD387" s="436"/>
      <c r="AE387" s="436"/>
    </row>
    <row r="388" ht="15.75" customHeight="1">
      <c r="A388" s="437"/>
      <c r="B388" s="438"/>
      <c r="C388" s="437"/>
      <c r="D388" s="437"/>
      <c r="E388" s="436"/>
      <c r="F388" s="436"/>
      <c r="G388" s="436"/>
      <c r="H388" s="436"/>
      <c r="I388" s="436"/>
      <c r="J388" s="436"/>
      <c r="K388" s="436"/>
      <c r="L388" s="436"/>
      <c r="M388" s="436"/>
      <c r="N388" s="436"/>
      <c r="O388" s="436"/>
      <c r="P388" s="436"/>
      <c r="Q388" s="436"/>
      <c r="R388" s="436"/>
      <c r="S388" s="436"/>
      <c r="T388" s="436"/>
      <c r="U388" s="436"/>
      <c r="V388" s="436"/>
      <c r="W388" s="436"/>
      <c r="X388" s="436"/>
      <c r="Y388" s="436"/>
      <c r="Z388" s="436"/>
      <c r="AA388" s="436"/>
      <c r="AB388" s="436"/>
      <c r="AC388" s="436"/>
      <c r="AD388" s="436"/>
      <c r="AE388" s="436"/>
    </row>
    <row r="389" ht="15.75" customHeight="1">
      <c r="A389" s="437"/>
      <c r="B389" s="438"/>
      <c r="C389" s="437"/>
      <c r="D389" s="437"/>
      <c r="E389" s="436"/>
      <c r="F389" s="436"/>
      <c r="G389" s="436"/>
      <c r="H389" s="436"/>
      <c r="I389" s="436"/>
      <c r="J389" s="436"/>
      <c r="K389" s="436"/>
      <c r="L389" s="436"/>
      <c r="M389" s="436"/>
      <c r="N389" s="436"/>
      <c r="O389" s="436"/>
      <c r="P389" s="436"/>
      <c r="Q389" s="436"/>
      <c r="R389" s="436"/>
      <c r="S389" s="436"/>
      <c r="T389" s="436"/>
      <c r="U389" s="436"/>
      <c r="V389" s="436"/>
      <c r="W389" s="436"/>
      <c r="X389" s="436"/>
      <c r="Y389" s="436"/>
      <c r="Z389" s="436"/>
      <c r="AA389" s="436"/>
      <c r="AB389" s="436"/>
      <c r="AC389" s="436"/>
      <c r="AD389" s="436"/>
      <c r="AE389" s="436"/>
    </row>
    <row r="390" ht="15.75" customHeight="1">
      <c r="A390" s="437"/>
      <c r="B390" s="438"/>
      <c r="C390" s="437"/>
      <c r="D390" s="437"/>
      <c r="E390" s="436"/>
      <c r="F390" s="436"/>
      <c r="G390" s="436"/>
      <c r="H390" s="436"/>
      <c r="I390" s="436"/>
      <c r="J390" s="436"/>
      <c r="K390" s="436"/>
      <c r="L390" s="436"/>
      <c r="M390" s="436"/>
      <c r="N390" s="436"/>
      <c r="O390" s="436"/>
      <c r="P390" s="436"/>
      <c r="Q390" s="436"/>
      <c r="R390" s="436"/>
      <c r="S390" s="436"/>
      <c r="T390" s="436"/>
      <c r="U390" s="436"/>
      <c r="V390" s="436"/>
      <c r="W390" s="436"/>
      <c r="X390" s="436"/>
      <c r="Y390" s="436"/>
      <c r="Z390" s="436"/>
      <c r="AA390" s="436"/>
      <c r="AB390" s="436"/>
      <c r="AC390" s="436"/>
      <c r="AD390" s="436"/>
      <c r="AE390" s="436"/>
    </row>
    <row r="391" ht="15.75" customHeight="1">
      <c r="A391" s="437"/>
      <c r="B391" s="438"/>
      <c r="C391" s="437"/>
      <c r="D391" s="437"/>
      <c r="E391" s="436"/>
      <c r="F391" s="436"/>
      <c r="G391" s="436"/>
      <c r="H391" s="436"/>
      <c r="I391" s="436"/>
      <c r="J391" s="436"/>
      <c r="K391" s="436"/>
      <c r="L391" s="436"/>
      <c r="M391" s="436"/>
      <c r="N391" s="436"/>
      <c r="O391" s="436"/>
      <c r="P391" s="436"/>
      <c r="Q391" s="436"/>
      <c r="R391" s="436"/>
      <c r="S391" s="436"/>
      <c r="T391" s="436"/>
      <c r="U391" s="436"/>
      <c r="V391" s="436"/>
      <c r="W391" s="436"/>
      <c r="X391" s="436"/>
      <c r="Y391" s="436"/>
      <c r="Z391" s="436"/>
      <c r="AA391" s="436"/>
      <c r="AB391" s="436"/>
      <c r="AC391" s="436"/>
      <c r="AD391" s="436"/>
      <c r="AE391" s="436"/>
    </row>
    <row r="392" ht="15.75" customHeight="1">
      <c r="A392" s="437"/>
      <c r="B392" s="438"/>
      <c r="C392" s="437"/>
      <c r="D392" s="437"/>
      <c r="E392" s="436"/>
      <c r="F392" s="436"/>
      <c r="G392" s="436"/>
      <c r="H392" s="436"/>
      <c r="I392" s="436"/>
      <c r="J392" s="436"/>
      <c r="K392" s="436"/>
      <c r="L392" s="436"/>
      <c r="M392" s="436"/>
      <c r="N392" s="436"/>
      <c r="O392" s="436"/>
      <c r="P392" s="436"/>
      <c r="Q392" s="436"/>
      <c r="R392" s="436"/>
      <c r="S392" s="436"/>
      <c r="T392" s="436"/>
      <c r="U392" s="436"/>
      <c r="V392" s="436"/>
      <c r="W392" s="436"/>
      <c r="X392" s="436"/>
      <c r="Y392" s="436"/>
      <c r="Z392" s="436"/>
      <c r="AA392" s="436"/>
      <c r="AB392" s="436"/>
      <c r="AC392" s="436"/>
      <c r="AD392" s="436"/>
      <c r="AE392" s="436"/>
    </row>
    <row r="393" ht="15.75" customHeight="1">
      <c r="A393" s="437"/>
      <c r="B393" s="438"/>
      <c r="C393" s="437"/>
      <c r="D393" s="437"/>
      <c r="E393" s="436"/>
      <c r="F393" s="436"/>
      <c r="G393" s="436"/>
      <c r="H393" s="436"/>
      <c r="I393" s="436"/>
      <c r="J393" s="436"/>
      <c r="K393" s="436"/>
      <c r="L393" s="436"/>
      <c r="M393" s="436"/>
      <c r="N393" s="436"/>
      <c r="O393" s="436"/>
      <c r="P393" s="436"/>
      <c r="Q393" s="436"/>
      <c r="R393" s="436"/>
      <c r="S393" s="436"/>
      <c r="T393" s="436"/>
      <c r="U393" s="436"/>
      <c r="V393" s="436"/>
      <c r="W393" s="436"/>
      <c r="X393" s="436"/>
      <c r="Y393" s="436"/>
      <c r="Z393" s="436"/>
      <c r="AA393" s="436"/>
      <c r="AB393" s="436"/>
      <c r="AC393" s="436"/>
      <c r="AD393" s="436"/>
      <c r="AE393" s="436"/>
    </row>
    <row r="394" ht="15.75" customHeight="1">
      <c r="A394" s="437"/>
      <c r="B394" s="438"/>
      <c r="C394" s="437"/>
      <c r="D394" s="437"/>
      <c r="E394" s="436"/>
      <c r="F394" s="436"/>
      <c r="G394" s="436"/>
      <c r="H394" s="436"/>
      <c r="I394" s="436"/>
      <c r="J394" s="436"/>
      <c r="K394" s="436"/>
      <c r="L394" s="436"/>
      <c r="M394" s="436"/>
      <c r="N394" s="436"/>
      <c r="O394" s="436"/>
      <c r="P394" s="436"/>
      <c r="Q394" s="436"/>
      <c r="R394" s="436"/>
      <c r="S394" s="436"/>
      <c r="T394" s="436"/>
      <c r="U394" s="436"/>
      <c r="V394" s="436"/>
      <c r="W394" s="436"/>
      <c r="X394" s="436"/>
      <c r="Y394" s="436"/>
      <c r="Z394" s="436"/>
      <c r="AA394" s="436"/>
      <c r="AB394" s="436"/>
      <c r="AC394" s="436"/>
      <c r="AD394" s="436"/>
      <c r="AE394" s="436"/>
    </row>
    <row r="395" ht="15.75" customHeight="1">
      <c r="A395" s="437"/>
      <c r="B395" s="438"/>
      <c r="C395" s="437"/>
      <c r="D395" s="437"/>
      <c r="E395" s="436"/>
      <c r="F395" s="436"/>
      <c r="G395" s="436"/>
      <c r="H395" s="436"/>
      <c r="I395" s="436"/>
      <c r="J395" s="436"/>
      <c r="K395" s="436"/>
      <c r="L395" s="436"/>
      <c r="M395" s="436"/>
      <c r="N395" s="436"/>
      <c r="O395" s="436"/>
      <c r="P395" s="436"/>
      <c r="Q395" s="436"/>
      <c r="R395" s="436"/>
      <c r="S395" s="436"/>
      <c r="T395" s="436"/>
      <c r="U395" s="436"/>
      <c r="V395" s="436"/>
      <c r="W395" s="436"/>
      <c r="X395" s="436"/>
      <c r="Y395" s="436"/>
      <c r="Z395" s="436"/>
      <c r="AA395" s="436"/>
      <c r="AB395" s="436"/>
      <c r="AC395" s="436"/>
      <c r="AD395" s="436"/>
      <c r="AE395" s="436"/>
    </row>
    <row r="396" ht="15.75" customHeight="1">
      <c r="A396" s="437"/>
      <c r="B396" s="438"/>
      <c r="C396" s="437"/>
      <c r="D396" s="437"/>
      <c r="E396" s="436"/>
      <c r="F396" s="436"/>
      <c r="G396" s="436"/>
      <c r="H396" s="436"/>
      <c r="I396" s="436"/>
      <c r="J396" s="436"/>
      <c r="K396" s="436"/>
      <c r="L396" s="436"/>
      <c r="M396" s="436"/>
      <c r="N396" s="436"/>
      <c r="O396" s="436"/>
      <c r="P396" s="436"/>
      <c r="Q396" s="436"/>
      <c r="R396" s="436"/>
      <c r="S396" s="436"/>
      <c r="T396" s="436"/>
      <c r="U396" s="436"/>
      <c r="V396" s="436"/>
      <c r="W396" s="436"/>
      <c r="X396" s="436"/>
      <c r="Y396" s="436"/>
      <c r="Z396" s="436"/>
      <c r="AA396" s="436"/>
      <c r="AB396" s="436"/>
      <c r="AC396" s="436"/>
      <c r="AD396" s="436"/>
      <c r="AE396" s="436"/>
    </row>
    <row r="397" ht="15.75" customHeight="1">
      <c r="A397" s="437"/>
      <c r="B397" s="438"/>
      <c r="C397" s="437"/>
      <c r="D397" s="437"/>
      <c r="E397" s="436"/>
      <c r="F397" s="436"/>
      <c r="G397" s="436"/>
      <c r="H397" s="436"/>
      <c r="I397" s="436"/>
      <c r="J397" s="436"/>
      <c r="K397" s="436"/>
      <c r="L397" s="436"/>
      <c r="M397" s="436"/>
      <c r="N397" s="436"/>
      <c r="O397" s="436"/>
      <c r="P397" s="436"/>
      <c r="Q397" s="436"/>
      <c r="R397" s="436"/>
      <c r="S397" s="436"/>
      <c r="T397" s="436"/>
      <c r="U397" s="436"/>
      <c r="V397" s="436"/>
      <c r="W397" s="436"/>
      <c r="X397" s="436"/>
      <c r="Y397" s="436"/>
      <c r="Z397" s="436"/>
      <c r="AA397" s="436"/>
      <c r="AB397" s="436"/>
      <c r="AC397" s="436"/>
      <c r="AD397" s="436"/>
      <c r="AE397" s="436"/>
    </row>
    <row r="398" ht="15.75" customHeight="1">
      <c r="A398" s="437"/>
      <c r="B398" s="438"/>
      <c r="C398" s="437"/>
      <c r="D398" s="437"/>
      <c r="E398" s="436"/>
      <c r="F398" s="436"/>
      <c r="G398" s="436"/>
      <c r="H398" s="436"/>
      <c r="I398" s="436"/>
      <c r="J398" s="436"/>
      <c r="K398" s="436"/>
      <c r="L398" s="436"/>
      <c r="M398" s="436"/>
      <c r="N398" s="436"/>
      <c r="O398" s="436"/>
      <c r="P398" s="436"/>
      <c r="Q398" s="436"/>
      <c r="R398" s="436"/>
      <c r="S398" s="436"/>
      <c r="T398" s="436"/>
      <c r="U398" s="436"/>
      <c r="V398" s="436"/>
      <c r="W398" s="436"/>
      <c r="X398" s="436"/>
      <c r="Y398" s="436"/>
      <c r="Z398" s="436"/>
      <c r="AA398" s="436"/>
      <c r="AB398" s="436"/>
      <c r="AC398" s="436"/>
      <c r="AD398" s="436"/>
      <c r="AE398" s="436"/>
    </row>
    <row r="399" ht="15.75" customHeight="1">
      <c r="A399" s="437"/>
      <c r="B399" s="438"/>
      <c r="C399" s="437"/>
      <c r="D399" s="437"/>
      <c r="E399" s="436"/>
      <c r="F399" s="436"/>
      <c r="G399" s="436"/>
      <c r="H399" s="436"/>
      <c r="I399" s="436"/>
      <c r="J399" s="436"/>
      <c r="K399" s="436"/>
      <c r="L399" s="436"/>
      <c r="M399" s="436"/>
      <c r="N399" s="436"/>
      <c r="O399" s="436"/>
      <c r="P399" s="436"/>
      <c r="Q399" s="436"/>
      <c r="R399" s="436"/>
      <c r="S399" s="436"/>
      <c r="T399" s="436"/>
      <c r="U399" s="436"/>
      <c r="V399" s="436"/>
      <c r="W399" s="436"/>
      <c r="X399" s="436"/>
      <c r="Y399" s="436"/>
      <c r="Z399" s="436"/>
      <c r="AA399" s="436"/>
      <c r="AB399" s="436"/>
      <c r="AC399" s="436"/>
      <c r="AD399" s="436"/>
      <c r="AE399" s="436"/>
    </row>
    <row r="400" ht="15.75" customHeight="1">
      <c r="A400" s="437"/>
      <c r="B400" s="438"/>
      <c r="C400" s="437"/>
      <c r="D400" s="437"/>
      <c r="E400" s="436"/>
      <c r="F400" s="436"/>
      <c r="G400" s="436"/>
      <c r="H400" s="436"/>
      <c r="I400" s="436"/>
      <c r="J400" s="436"/>
      <c r="K400" s="436"/>
      <c r="L400" s="436"/>
      <c r="M400" s="436"/>
      <c r="N400" s="436"/>
      <c r="O400" s="436"/>
      <c r="P400" s="436"/>
      <c r="Q400" s="436"/>
      <c r="R400" s="436"/>
      <c r="S400" s="436"/>
      <c r="T400" s="436"/>
      <c r="U400" s="436"/>
      <c r="V400" s="436"/>
      <c r="W400" s="436"/>
      <c r="X400" s="436"/>
      <c r="Y400" s="436"/>
      <c r="Z400" s="436"/>
      <c r="AA400" s="436"/>
      <c r="AB400" s="436"/>
      <c r="AC400" s="436"/>
      <c r="AD400" s="436"/>
      <c r="AE400" s="436"/>
    </row>
    <row r="401" ht="15.75" customHeight="1">
      <c r="A401" s="437"/>
      <c r="B401" s="438"/>
      <c r="C401" s="437"/>
      <c r="D401" s="437"/>
      <c r="E401" s="436"/>
      <c r="F401" s="436"/>
      <c r="G401" s="436"/>
      <c r="H401" s="436"/>
      <c r="I401" s="436"/>
      <c r="J401" s="436"/>
      <c r="K401" s="436"/>
      <c r="L401" s="436"/>
      <c r="M401" s="436"/>
      <c r="N401" s="436"/>
      <c r="O401" s="436"/>
      <c r="P401" s="436"/>
      <c r="Q401" s="436"/>
      <c r="R401" s="436"/>
      <c r="S401" s="436"/>
      <c r="T401" s="436"/>
      <c r="U401" s="436"/>
      <c r="V401" s="436"/>
      <c r="W401" s="436"/>
      <c r="X401" s="436"/>
      <c r="Y401" s="436"/>
      <c r="Z401" s="436"/>
      <c r="AA401" s="436"/>
      <c r="AB401" s="436"/>
      <c r="AC401" s="436"/>
      <c r="AD401" s="436"/>
      <c r="AE401" s="436"/>
    </row>
    <row r="402" ht="15.75" customHeight="1">
      <c r="A402" s="437"/>
      <c r="B402" s="438"/>
      <c r="C402" s="437"/>
      <c r="D402" s="437"/>
      <c r="E402" s="436"/>
      <c r="F402" s="436"/>
      <c r="G402" s="436"/>
      <c r="H402" s="436"/>
      <c r="I402" s="436"/>
      <c r="J402" s="436"/>
      <c r="K402" s="436"/>
      <c r="L402" s="436"/>
      <c r="M402" s="436"/>
      <c r="N402" s="436"/>
      <c r="O402" s="436"/>
      <c r="P402" s="436"/>
      <c r="Q402" s="436"/>
      <c r="R402" s="436"/>
      <c r="S402" s="436"/>
      <c r="T402" s="436"/>
      <c r="U402" s="436"/>
      <c r="V402" s="436"/>
      <c r="W402" s="436"/>
      <c r="X402" s="436"/>
      <c r="Y402" s="436"/>
      <c r="Z402" s="436"/>
      <c r="AA402" s="436"/>
      <c r="AB402" s="436"/>
      <c r="AC402" s="436"/>
      <c r="AD402" s="436"/>
      <c r="AE402" s="436"/>
    </row>
    <row r="403" ht="15.75" customHeight="1">
      <c r="A403" s="437"/>
      <c r="B403" s="438"/>
      <c r="C403" s="437"/>
      <c r="D403" s="437"/>
      <c r="E403" s="436"/>
      <c r="F403" s="436"/>
      <c r="G403" s="436"/>
      <c r="H403" s="436"/>
      <c r="I403" s="436"/>
      <c r="J403" s="436"/>
      <c r="K403" s="436"/>
      <c r="L403" s="436"/>
      <c r="M403" s="436"/>
      <c r="N403" s="436"/>
      <c r="O403" s="436"/>
      <c r="P403" s="436"/>
      <c r="Q403" s="436"/>
      <c r="R403" s="436"/>
      <c r="S403" s="436"/>
      <c r="T403" s="436"/>
      <c r="U403" s="436"/>
      <c r="V403" s="436"/>
      <c r="W403" s="436"/>
      <c r="X403" s="436"/>
      <c r="Y403" s="436"/>
      <c r="Z403" s="436"/>
      <c r="AA403" s="436"/>
      <c r="AB403" s="436"/>
      <c r="AC403" s="436"/>
      <c r="AD403" s="436"/>
      <c r="AE403" s="436"/>
    </row>
    <row r="404" ht="15.75" customHeight="1">
      <c r="A404" s="437"/>
      <c r="B404" s="438"/>
      <c r="C404" s="437"/>
      <c r="D404" s="437"/>
      <c r="E404" s="436"/>
      <c r="F404" s="436"/>
      <c r="G404" s="436"/>
      <c r="H404" s="436"/>
      <c r="I404" s="436"/>
      <c r="J404" s="436"/>
      <c r="K404" s="436"/>
      <c r="L404" s="436"/>
      <c r="M404" s="436"/>
      <c r="N404" s="436"/>
      <c r="O404" s="436"/>
      <c r="P404" s="436"/>
      <c r="Q404" s="436"/>
      <c r="R404" s="436"/>
      <c r="S404" s="436"/>
      <c r="T404" s="436"/>
      <c r="U404" s="436"/>
      <c r="V404" s="436"/>
      <c r="W404" s="436"/>
      <c r="X404" s="436"/>
      <c r="Y404" s="436"/>
      <c r="Z404" s="436"/>
      <c r="AA404" s="436"/>
      <c r="AB404" s="436"/>
      <c r="AC404" s="436"/>
      <c r="AD404" s="436"/>
      <c r="AE404" s="436"/>
    </row>
    <row r="405" ht="15.75" customHeight="1">
      <c r="A405" s="437"/>
      <c r="B405" s="438"/>
      <c r="C405" s="437"/>
      <c r="D405" s="437"/>
      <c r="E405" s="436"/>
      <c r="F405" s="436"/>
      <c r="G405" s="436"/>
      <c r="H405" s="436"/>
      <c r="I405" s="436"/>
      <c r="J405" s="436"/>
      <c r="K405" s="436"/>
      <c r="L405" s="436"/>
      <c r="M405" s="436"/>
      <c r="N405" s="436"/>
      <c r="O405" s="436"/>
      <c r="P405" s="436"/>
      <c r="Q405" s="436"/>
      <c r="R405" s="436"/>
      <c r="S405" s="436"/>
      <c r="T405" s="436"/>
      <c r="U405" s="436"/>
      <c r="V405" s="436"/>
      <c r="W405" s="436"/>
      <c r="X405" s="436"/>
      <c r="Y405" s="436"/>
      <c r="Z405" s="436"/>
      <c r="AA405" s="436"/>
      <c r="AB405" s="436"/>
      <c r="AC405" s="436"/>
      <c r="AD405" s="436"/>
      <c r="AE405" s="436"/>
    </row>
    <row r="406" ht="15.75" customHeight="1">
      <c r="A406" s="437"/>
      <c r="B406" s="438"/>
      <c r="C406" s="437"/>
      <c r="D406" s="437"/>
      <c r="E406" s="436"/>
      <c r="F406" s="436"/>
      <c r="G406" s="436"/>
      <c r="H406" s="436"/>
      <c r="I406" s="436"/>
      <c r="J406" s="436"/>
      <c r="K406" s="436"/>
      <c r="L406" s="436"/>
      <c r="M406" s="436"/>
      <c r="N406" s="436"/>
      <c r="O406" s="436"/>
      <c r="P406" s="436"/>
      <c r="Q406" s="436"/>
      <c r="R406" s="436"/>
      <c r="S406" s="436"/>
      <c r="T406" s="436"/>
      <c r="U406" s="436"/>
      <c r="V406" s="436"/>
      <c r="W406" s="436"/>
      <c r="X406" s="436"/>
      <c r="Y406" s="436"/>
      <c r="Z406" s="436"/>
      <c r="AA406" s="436"/>
      <c r="AB406" s="436"/>
      <c r="AC406" s="436"/>
      <c r="AD406" s="436"/>
      <c r="AE406" s="436"/>
    </row>
    <row r="407" ht="15.75" customHeight="1">
      <c r="A407" s="437"/>
      <c r="B407" s="438"/>
      <c r="C407" s="437"/>
      <c r="D407" s="437"/>
      <c r="E407" s="436"/>
      <c r="F407" s="436"/>
      <c r="G407" s="436"/>
      <c r="H407" s="436"/>
      <c r="I407" s="436"/>
      <c r="J407" s="436"/>
      <c r="K407" s="436"/>
      <c r="L407" s="436"/>
      <c r="M407" s="436"/>
      <c r="N407" s="436"/>
      <c r="O407" s="436"/>
      <c r="P407" s="436"/>
      <c r="Q407" s="436"/>
      <c r="R407" s="436"/>
      <c r="S407" s="436"/>
      <c r="T407" s="436"/>
      <c r="U407" s="436"/>
      <c r="V407" s="436"/>
      <c r="W407" s="436"/>
      <c r="X407" s="436"/>
      <c r="Y407" s="436"/>
      <c r="Z407" s="436"/>
      <c r="AA407" s="436"/>
      <c r="AB407" s="436"/>
      <c r="AC407" s="436"/>
      <c r="AD407" s="436"/>
      <c r="AE407" s="436"/>
    </row>
    <row r="408" ht="15.75" customHeight="1">
      <c r="A408" s="437"/>
      <c r="B408" s="438"/>
      <c r="C408" s="437"/>
      <c r="D408" s="437"/>
      <c r="E408" s="436"/>
      <c r="F408" s="436"/>
      <c r="G408" s="436"/>
      <c r="H408" s="436"/>
      <c r="I408" s="436"/>
      <c r="J408" s="436"/>
      <c r="K408" s="436"/>
      <c r="L408" s="436"/>
      <c r="M408" s="436"/>
      <c r="N408" s="436"/>
      <c r="O408" s="436"/>
      <c r="P408" s="436"/>
      <c r="Q408" s="436"/>
      <c r="R408" s="436"/>
      <c r="S408" s="436"/>
      <c r="T408" s="436"/>
      <c r="U408" s="436"/>
      <c r="V408" s="436"/>
      <c r="W408" s="436"/>
      <c r="X408" s="436"/>
      <c r="Y408" s="436"/>
      <c r="Z408" s="436"/>
      <c r="AA408" s="436"/>
      <c r="AB408" s="436"/>
      <c r="AC408" s="436"/>
      <c r="AD408" s="436"/>
      <c r="AE408" s="436"/>
    </row>
    <row r="409" ht="15.75" customHeight="1">
      <c r="A409" s="437"/>
      <c r="B409" s="438"/>
      <c r="C409" s="437"/>
      <c r="D409" s="437"/>
      <c r="E409" s="436"/>
      <c r="F409" s="436"/>
      <c r="G409" s="436"/>
      <c r="H409" s="436"/>
      <c r="I409" s="436"/>
      <c r="J409" s="436"/>
      <c r="K409" s="436"/>
      <c r="L409" s="436"/>
      <c r="M409" s="436"/>
      <c r="N409" s="436"/>
      <c r="O409" s="436"/>
      <c r="P409" s="436"/>
      <c r="Q409" s="436"/>
      <c r="R409" s="436"/>
      <c r="S409" s="436"/>
      <c r="T409" s="436"/>
      <c r="U409" s="436"/>
      <c r="V409" s="436"/>
      <c r="W409" s="436"/>
      <c r="X409" s="436"/>
      <c r="Y409" s="436"/>
      <c r="Z409" s="436"/>
      <c r="AA409" s="436"/>
      <c r="AB409" s="436"/>
      <c r="AC409" s="436"/>
      <c r="AD409" s="436"/>
      <c r="AE409" s="436"/>
    </row>
    <row r="410" ht="15.75" customHeight="1">
      <c r="A410" s="437"/>
      <c r="B410" s="438"/>
      <c r="C410" s="437"/>
      <c r="D410" s="437"/>
      <c r="E410" s="436"/>
      <c r="F410" s="436"/>
      <c r="G410" s="436"/>
      <c r="H410" s="436"/>
      <c r="I410" s="436"/>
      <c r="J410" s="436"/>
      <c r="K410" s="436"/>
      <c r="L410" s="436"/>
      <c r="M410" s="436"/>
      <c r="N410" s="436"/>
      <c r="O410" s="436"/>
      <c r="P410" s="436"/>
      <c r="Q410" s="436"/>
      <c r="R410" s="436"/>
      <c r="S410" s="436"/>
      <c r="T410" s="436"/>
      <c r="U410" s="436"/>
      <c r="V410" s="436"/>
      <c r="W410" s="436"/>
      <c r="X410" s="436"/>
      <c r="Y410" s="436"/>
      <c r="Z410" s="436"/>
      <c r="AA410" s="436"/>
      <c r="AB410" s="436"/>
      <c r="AC410" s="436"/>
      <c r="AD410" s="436"/>
      <c r="AE410" s="436"/>
    </row>
    <row r="411" ht="15.75" customHeight="1">
      <c r="A411" s="437"/>
      <c r="B411" s="438"/>
      <c r="C411" s="437"/>
      <c r="D411" s="437"/>
      <c r="E411" s="436"/>
      <c r="F411" s="436"/>
      <c r="G411" s="436"/>
      <c r="H411" s="436"/>
      <c r="I411" s="436"/>
      <c r="J411" s="436"/>
      <c r="K411" s="436"/>
      <c r="L411" s="436"/>
      <c r="M411" s="436"/>
      <c r="N411" s="436"/>
      <c r="O411" s="436"/>
      <c r="P411" s="436"/>
      <c r="Q411" s="436"/>
      <c r="R411" s="436"/>
      <c r="S411" s="436"/>
      <c r="T411" s="436"/>
      <c r="U411" s="436"/>
      <c r="V411" s="436"/>
      <c r="W411" s="436"/>
      <c r="X411" s="436"/>
      <c r="Y411" s="436"/>
      <c r="Z411" s="436"/>
      <c r="AA411" s="436"/>
      <c r="AB411" s="436"/>
      <c r="AC411" s="436"/>
      <c r="AD411" s="436"/>
      <c r="AE411" s="436"/>
    </row>
    <row r="412" ht="15.75" customHeight="1">
      <c r="A412" s="437"/>
      <c r="B412" s="438"/>
      <c r="C412" s="437"/>
      <c r="D412" s="437"/>
      <c r="E412" s="436"/>
      <c r="F412" s="436"/>
      <c r="G412" s="436"/>
      <c r="H412" s="436"/>
      <c r="I412" s="436"/>
      <c r="J412" s="436"/>
      <c r="K412" s="436"/>
      <c r="L412" s="436"/>
      <c r="M412" s="436"/>
      <c r="N412" s="436"/>
      <c r="O412" s="436"/>
      <c r="P412" s="436"/>
      <c r="Q412" s="436"/>
      <c r="R412" s="436"/>
      <c r="S412" s="436"/>
      <c r="T412" s="436"/>
      <c r="U412" s="436"/>
      <c r="V412" s="436"/>
      <c r="W412" s="436"/>
      <c r="X412" s="436"/>
      <c r="Y412" s="436"/>
      <c r="Z412" s="436"/>
      <c r="AA412" s="436"/>
      <c r="AB412" s="436"/>
      <c r="AC412" s="436"/>
      <c r="AD412" s="436"/>
      <c r="AE412" s="436"/>
    </row>
    <row r="413" ht="15.75" customHeight="1">
      <c r="A413" s="437"/>
      <c r="B413" s="438"/>
      <c r="C413" s="437"/>
      <c r="D413" s="437"/>
      <c r="E413" s="436"/>
      <c r="F413" s="436"/>
      <c r="G413" s="436"/>
      <c r="H413" s="436"/>
      <c r="I413" s="436"/>
      <c r="J413" s="436"/>
      <c r="K413" s="436"/>
      <c r="L413" s="436"/>
      <c r="M413" s="436"/>
      <c r="N413" s="436"/>
      <c r="O413" s="436"/>
      <c r="P413" s="436"/>
      <c r="Q413" s="436"/>
      <c r="R413" s="436"/>
      <c r="S413" s="436"/>
      <c r="T413" s="436"/>
      <c r="U413" s="436"/>
      <c r="V413" s="436"/>
      <c r="W413" s="436"/>
      <c r="X413" s="436"/>
      <c r="Y413" s="436"/>
      <c r="Z413" s="436"/>
      <c r="AA413" s="436"/>
      <c r="AB413" s="436"/>
      <c r="AC413" s="436"/>
      <c r="AD413" s="436"/>
      <c r="AE413" s="436"/>
    </row>
    <row r="414" ht="15.75" customHeight="1">
      <c r="A414" s="437"/>
      <c r="B414" s="438"/>
      <c r="C414" s="437"/>
      <c r="D414" s="437"/>
      <c r="E414" s="436"/>
      <c r="F414" s="436"/>
      <c r="G414" s="436"/>
      <c r="H414" s="436"/>
      <c r="I414" s="436"/>
      <c r="J414" s="436"/>
      <c r="K414" s="436"/>
      <c r="L414" s="436"/>
      <c r="M414" s="436"/>
      <c r="N414" s="436"/>
      <c r="O414" s="436"/>
      <c r="P414" s="436"/>
      <c r="Q414" s="436"/>
      <c r="R414" s="436"/>
      <c r="S414" s="436"/>
      <c r="T414" s="436"/>
      <c r="U414" s="436"/>
      <c r="V414" s="436"/>
      <c r="W414" s="436"/>
      <c r="X414" s="436"/>
      <c r="Y414" s="436"/>
      <c r="Z414" s="436"/>
      <c r="AA414" s="436"/>
      <c r="AB414" s="436"/>
      <c r="AC414" s="436"/>
      <c r="AD414" s="436"/>
      <c r="AE414" s="436"/>
    </row>
    <row r="415" ht="15.75" customHeight="1">
      <c r="A415" s="437"/>
      <c r="B415" s="438"/>
      <c r="C415" s="437"/>
      <c r="D415" s="437"/>
      <c r="E415" s="436"/>
      <c r="F415" s="436"/>
      <c r="G415" s="436"/>
      <c r="H415" s="436"/>
      <c r="I415" s="436"/>
      <c r="J415" s="436"/>
      <c r="K415" s="436"/>
      <c r="L415" s="436"/>
      <c r="M415" s="436"/>
      <c r="N415" s="436"/>
      <c r="O415" s="436"/>
      <c r="P415" s="436"/>
      <c r="Q415" s="436"/>
      <c r="R415" s="436"/>
      <c r="S415" s="436"/>
      <c r="T415" s="436"/>
      <c r="U415" s="436"/>
      <c r="V415" s="436"/>
      <c r="W415" s="436"/>
      <c r="X415" s="436"/>
      <c r="Y415" s="436"/>
      <c r="Z415" s="436"/>
      <c r="AA415" s="436"/>
      <c r="AB415" s="436"/>
      <c r="AC415" s="436"/>
      <c r="AD415" s="436"/>
      <c r="AE415" s="436"/>
    </row>
    <row r="416" ht="15.75" customHeight="1">
      <c r="A416" s="437"/>
      <c r="B416" s="438"/>
      <c r="C416" s="437"/>
      <c r="D416" s="437"/>
      <c r="E416" s="436"/>
      <c r="F416" s="436"/>
      <c r="G416" s="436"/>
      <c r="H416" s="436"/>
      <c r="I416" s="436"/>
      <c r="J416" s="436"/>
      <c r="K416" s="436"/>
      <c r="L416" s="436"/>
      <c r="M416" s="436"/>
      <c r="N416" s="436"/>
      <c r="O416" s="436"/>
      <c r="P416" s="436"/>
      <c r="Q416" s="436"/>
      <c r="R416" s="436"/>
      <c r="S416" s="436"/>
      <c r="T416" s="436"/>
      <c r="U416" s="436"/>
      <c r="V416" s="436"/>
      <c r="W416" s="436"/>
      <c r="X416" s="436"/>
      <c r="Y416" s="436"/>
      <c r="Z416" s="436"/>
      <c r="AA416" s="436"/>
      <c r="AB416" s="436"/>
      <c r="AC416" s="436"/>
      <c r="AD416" s="436"/>
      <c r="AE416" s="436"/>
    </row>
    <row r="417" ht="15.75" customHeight="1">
      <c r="A417" s="437"/>
      <c r="B417" s="438"/>
      <c r="C417" s="437"/>
      <c r="D417" s="437"/>
      <c r="E417" s="436"/>
      <c r="F417" s="436"/>
      <c r="G417" s="436"/>
      <c r="H417" s="436"/>
      <c r="I417" s="436"/>
      <c r="J417" s="436"/>
      <c r="K417" s="436"/>
      <c r="L417" s="436"/>
      <c r="M417" s="436"/>
      <c r="N417" s="436"/>
      <c r="O417" s="436"/>
      <c r="P417" s="436"/>
      <c r="Q417" s="436"/>
      <c r="R417" s="436"/>
      <c r="S417" s="436"/>
      <c r="T417" s="436"/>
      <c r="U417" s="436"/>
      <c r="V417" s="436"/>
      <c r="W417" s="436"/>
      <c r="X417" s="436"/>
      <c r="Y417" s="436"/>
      <c r="Z417" s="436"/>
      <c r="AA417" s="436"/>
      <c r="AB417" s="436"/>
      <c r="AC417" s="436"/>
      <c r="AD417" s="436"/>
      <c r="AE417" s="436"/>
    </row>
    <row r="418" ht="15.75" customHeight="1">
      <c r="A418" s="437"/>
      <c r="B418" s="438"/>
      <c r="C418" s="437"/>
      <c r="D418" s="437"/>
      <c r="E418" s="436"/>
      <c r="F418" s="436"/>
      <c r="G418" s="436"/>
      <c r="H418" s="436"/>
      <c r="I418" s="436"/>
      <c r="J418" s="436"/>
      <c r="K418" s="436"/>
      <c r="L418" s="436"/>
      <c r="M418" s="436"/>
      <c r="N418" s="436"/>
      <c r="O418" s="436"/>
      <c r="P418" s="436"/>
      <c r="Q418" s="436"/>
      <c r="R418" s="436"/>
      <c r="S418" s="436"/>
      <c r="T418" s="436"/>
      <c r="U418" s="436"/>
      <c r="V418" s="436"/>
      <c r="W418" s="436"/>
      <c r="X418" s="436"/>
      <c r="Y418" s="436"/>
      <c r="Z418" s="436"/>
      <c r="AA418" s="436"/>
      <c r="AB418" s="436"/>
      <c r="AC418" s="436"/>
      <c r="AD418" s="436"/>
      <c r="AE418" s="436"/>
    </row>
    <row r="419" ht="15.75" customHeight="1">
      <c r="A419" s="437"/>
      <c r="B419" s="438"/>
      <c r="C419" s="437"/>
      <c r="D419" s="437"/>
      <c r="E419" s="436"/>
      <c r="F419" s="436"/>
      <c r="G419" s="436"/>
      <c r="H419" s="436"/>
      <c r="I419" s="436"/>
      <c r="J419" s="436"/>
      <c r="K419" s="436"/>
      <c r="L419" s="436"/>
      <c r="M419" s="436"/>
      <c r="N419" s="436"/>
      <c r="O419" s="436"/>
      <c r="P419" s="436"/>
      <c r="Q419" s="436"/>
      <c r="R419" s="436"/>
      <c r="S419" s="436"/>
      <c r="T419" s="436"/>
      <c r="U419" s="436"/>
      <c r="V419" s="436"/>
      <c r="W419" s="436"/>
      <c r="X419" s="436"/>
      <c r="Y419" s="436"/>
      <c r="Z419" s="436"/>
      <c r="AA419" s="436"/>
      <c r="AB419" s="436"/>
      <c r="AC419" s="436"/>
      <c r="AD419" s="436"/>
      <c r="AE419" s="436"/>
    </row>
    <row r="420" ht="15.75" customHeight="1">
      <c r="A420" s="437"/>
      <c r="B420" s="438"/>
      <c r="C420" s="437"/>
      <c r="D420" s="437"/>
      <c r="E420" s="436"/>
      <c r="F420" s="436"/>
      <c r="G420" s="436"/>
      <c r="H420" s="436"/>
      <c r="I420" s="436"/>
      <c r="J420" s="436"/>
      <c r="K420" s="436"/>
      <c r="L420" s="436"/>
      <c r="M420" s="436"/>
      <c r="N420" s="436"/>
      <c r="O420" s="436"/>
      <c r="P420" s="436"/>
      <c r="Q420" s="436"/>
      <c r="R420" s="436"/>
      <c r="S420" s="436"/>
      <c r="T420" s="436"/>
      <c r="U420" s="436"/>
      <c r="V420" s="436"/>
      <c r="W420" s="436"/>
      <c r="X420" s="436"/>
      <c r="Y420" s="436"/>
      <c r="Z420" s="436"/>
      <c r="AA420" s="436"/>
      <c r="AB420" s="436"/>
      <c r="AC420" s="436"/>
      <c r="AD420" s="436"/>
      <c r="AE420" s="436"/>
    </row>
    <row r="421" ht="15.75" customHeight="1">
      <c r="A421" s="437"/>
      <c r="B421" s="438"/>
      <c r="C421" s="437"/>
      <c r="D421" s="437"/>
      <c r="E421" s="436"/>
      <c r="F421" s="436"/>
      <c r="G421" s="436"/>
      <c r="H421" s="436"/>
      <c r="I421" s="436"/>
      <c r="J421" s="436"/>
      <c r="K421" s="436"/>
      <c r="L421" s="436"/>
      <c r="M421" s="436"/>
      <c r="N421" s="436"/>
      <c r="O421" s="436"/>
      <c r="P421" s="436"/>
      <c r="Q421" s="436"/>
      <c r="R421" s="436"/>
      <c r="S421" s="436"/>
      <c r="T421" s="436"/>
      <c r="U421" s="436"/>
      <c r="V421" s="436"/>
      <c r="W421" s="436"/>
      <c r="X421" s="436"/>
      <c r="Y421" s="436"/>
      <c r="Z421" s="436"/>
      <c r="AA421" s="436"/>
      <c r="AB421" s="436"/>
      <c r="AC421" s="436"/>
      <c r="AD421" s="436"/>
      <c r="AE421" s="436"/>
    </row>
    <row r="422" ht="15.75" customHeight="1">
      <c r="A422" s="437"/>
      <c r="B422" s="438"/>
      <c r="C422" s="437"/>
      <c r="D422" s="437"/>
      <c r="E422" s="436"/>
      <c r="F422" s="436"/>
      <c r="G422" s="436"/>
      <c r="H422" s="436"/>
      <c r="I422" s="436"/>
      <c r="J422" s="436"/>
      <c r="K422" s="436"/>
      <c r="L422" s="436"/>
      <c r="M422" s="436"/>
      <c r="N422" s="436"/>
      <c r="O422" s="436"/>
      <c r="P422" s="436"/>
      <c r="Q422" s="436"/>
      <c r="R422" s="436"/>
      <c r="S422" s="436"/>
      <c r="T422" s="436"/>
      <c r="U422" s="436"/>
      <c r="V422" s="436"/>
      <c r="W422" s="436"/>
      <c r="X422" s="436"/>
      <c r="Y422" s="436"/>
      <c r="Z422" s="436"/>
      <c r="AA422" s="436"/>
      <c r="AB422" s="436"/>
      <c r="AC422" s="436"/>
      <c r="AD422" s="436"/>
      <c r="AE422" s="436"/>
    </row>
    <row r="423" ht="15.75" customHeight="1">
      <c r="A423" s="437"/>
      <c r="B423" s="438"/>
      <c r="C423" s="437"/>
      <c r="D423" s="437"/>
      <c r="E423" s="436"/>
      <c r="F423" s="436"/>
      <c r="G423" s="436"/>
      <c r="H423" s="436"/>
      <c r="I423" s="436"/>
      <c r="J423" s="436"/>
      <c r="K423" s="436"/>
      <c r="L423" s="436"/>
      <c r="M423" s="436"/>
      <c r="N423" s="436"/>
      <c r="O423" s="436"/>
      <c r="P423" s="436"/>
      <c r="Q423" s="436"/>
      <c r="R423" s="436"/>
      <c r="S423" s="436"/>
      <c r="T423" s="436"/>
      <c r="U423" s="436"/>
      <c r="V423" s="436"/>
      <c r="W423" s="436"/>
      <c r="X423" s="436"/>
      <c r="Y423" s="436"/>
      <c r="Z423" s="436"/>
      <c r="AA423" s="436"/>
      <c r="AB423" s="436"/>
      <c r="AC423" s="436"/>
      <c r="AD423" s="436"/>
      <c r="AE423" s="436"/>
    </row>
    <row r="424" ht="15.75" customHeight="1">
      <c r="A424" s="437"/>
      <c r="B424" s="438"/>
      <c r="C424" s="437"/>
      <c r="D424" s="437"/>
      <c r="E424" s="436"/>
      <c r="F424" s="436"/>
      <c r="G424" s="436"/>
      <c r="H424" s="436"/>
      <c r="I424" s="436"/>
      <c r="J424" s="436"/>
      <c r="K424" s="436"/>
      <c r="L424" s="436"/>
      <c r="M424" s="436"/>
      <c r="N424" s="436"/>
      <c r="O424" s="436"/>
      <c r="P424" s="436"/>
      <c r="Q424" s="436"/>
      <c r="R424" s="436"/>
      <c r="S424" s="436"/>
      <c r="T424" s="436"/>
      <c r="U424" s="436"/>
      <c r="V424" s="436"/>
      <c r="W424" s="436"/>
      <c r="X424" s="436"/>
      <c r="Y424" s="436"/>
      <c r="Z424" s="436"/>
      <c r="AA424" s="436"/>
      <c r="AB424" s="436"/>
      <c r="AC424" s="436"/>
      <c r="AD424" s="436"/>
      <c r="AE424" s="436"/>
    </row>
    <row r="425" ht="15.75" customHeight="1">
      <c r="A425" s="437"/>
      <c r="B425" s="438"/>
      <c r="C425" s="437"/>
      <c r="D425" s="437"/>
      <c r="E425" s="436"/>
      <c r="F425" s="436"/>
      <c r="G425" s="436"/>
      <c r="H425" s="436"/>
      <c r="I425" s="436"/>
      <c r="J425" s="436"/>
      <c r="K425" s="436"/>
      <c r="L425" s="436"/>
      <c r="M425" s="436"/>
      <c r="N425" s="436"/>
      <c r="O425" s="436"/>
      <c r="P425" s="436"/>
      <c r="Q425" s="436"/>
      <c r="R425" s="436"/>
      <c r="S425" s="436"/>
      <c r="T425" s="436"/>
      <c r="U425" s="436"/>
      <c r="V425" s="436"/>
      <c r="W425" s="436"/>
      <c r="X425" s="436"/>
      <c r="Y425" s="436"/>
      <c r="Z425" s="436"/>
      <c r="AA425" s="436"/>
      <c r="AB425" s="436"/>
      <c r="AC425" s="436"/>
      <c r="AD425" s="436"/>
      <c r="AE425" s="436"/>
    </row>
    <row r="426" ht="15.75" customHeight="1">
      <c r="A426" s="437"/>
      <c r="B426" s="438"/>
      <c r="C426" s="437"/>
      <c r="D426" s="437"/>
      <c r="E426" s="436"/>
      <c r="F426" s="436"/>
      <c r="G426" s="436"/>
      <c r="H426" s="436"/>
      <c r="I426" s="436"/>
      <c r="J426" s="436"/>
      <c r="K426" s="436"/>
      <c r="L426" s="436"/>
      <c r="M426" s="436"/>
      <c r="N426" s="436"/>
      <c r="O426" s="436"/>
      <c r="P426" s="436"/>
      <c r="Q426" s="436"/>
      <c r="R426" s="436"/>
      <c r="S426" s="436"/>
      <c r="T426" s="436"/>
      <c r="U426" s="436"/>
      <c r="V426" s="436"/>
      <c r="W426" s="436"/>
      <c r="X426" s="436"/>
      <c r="Y426" s="436"/>
      <c r="Z426" s="436"/>
      <c r="AA426" s="436"/>
      <c r="AB426" s="436"/>
      <c r="AC426" s="436"/>
      <c r="AD426" s="436"/>
      <c r="AE426" s="436"/>
    </row>
    <row r="427" ht="15.75" customHeight="1">
      <c r="A427" s="437"/>
      <c r="B427" s="438"/>
      <c r="C427" s="437"/>
      <c r="D427" s="437"/>
      <c r="E427" s="436"/>
      <c r="F427" s="436"/>
      <c r="G427" s="436"/>
      <c r="H427" s="436"/>
      <c r="I427" s="436"/>
      <c r="J427" s="436"/>
      <c r="K427" s="436"/>
      <c r="L427" s="436"/>
      <c r="M427" s="436"/>
      <c r="N427" s="436"/>
      <c r="O427" s="436"/>
      <c r="P427" s="436"/>
      <c r="Q427" s="436"/>
      <c r="R427" s="436"/>
      <c r="S427" s="436"/>
      <c r="T427" s="436"/>
      <c r="U427" s="436"/>
      <c r="V427" s="436"/>
      <c r="W427" s="436"/>
      <c r="X427" s="436"/>
      <c r="Y427" s="436"/>
      <c r="Z427" s="436"/>
      <c r="AA427" s="436"/>
      <c r="AB427" s="436"/>
      <c r="AC427" s="436"/>
      <c r="AD427" s="436"/>
      <c r="AE427" s="436"/>
    </row>
    <row r="428" ht="15.75" customHeight="1">
      <c r="A428" s="437"/>
      <c r="B428" s="438"/>
      <c r="C428" s="437"/>
      <c r="D428" s="437"/>
      <c r="E428" s="436"/>
      <c r="F428" s="436"/>
      <c r="G428" s="436"/>
      <c r="H428" s="436"/>
      <c r="I428" s="436"/>
      <c r="J428" s="436"/>
      <c r="K428" s="436"/>
      <c r="L428" s="436"/>
      <c r="M428" s="436"/>
      <c r="N428" s="436"/>
      <c r="O428" s="436"/>
      <c r="P428" s="436"/>
      <c r="Q428" s="436"/>
      <c r="R428" s="436"/>
      <c r="S428" s="436"/>
      <c r="T428" s="436"/>
      <c r="U428" s="436"/>
      <c r="V428" s="436"/>
      <c r="W428" s="436"/>
      <c r="X428" s="436"/>
      <c r="Y428" s="436"/>
      <c r="Z428" s="436"/>
      <c r="AA428" s="436"/>
      <c r="AB428" s="436"/>
      <c r="AC428" s="436"/>
      <c r="AD428" s="436"/>
      <c r="AE428" s="436"/>
    </row>
    <row r="429" ht="15.75" customHeight="1">
      <c r="A429" s="437"/>
      <c r="B429" s="438"/>
      <c r="C429" s="437"/>
      <c r="D429" s="437"/>
      <c r="E429" s="436"/>
      <c r="F429" s="436"/>
      <c r="G429" s="436"/>
      <c r="H429" s="436"/>
      <c r="I429" s="436"/>
      <c r="J429" s="436"/>
      <c r="K429" s="436"/>
      <c r="L429" s="436"/>
      <c r="M429" s="436"/>
      <c r="N429" s="436"/>
      <c r="O429" s="436"/>
      <c r="P429" s="436"/>
      <c r="Q429" s="436"/>
      <c r="R429" s="436"/>
      <c r="S429" s="436"/>
      <c r="T429" s="436"/>
      <c r="U429" s="436"/>
      <c r="V429" s="436"/>
      <c r="W429" s="436"/>
      <c r="X429" s="436"/>
      <c r="Y429" s="436"/>
      <c r="Z429" s="436"/>
      <c r="AA429" s="436"/>
      <c r="AB429" s="436"/>
      <c r="AC429" s="436"/>
      <c r="AD429" s="436"/>
      <c r="AE429" s="436"/>
    </row>
    <row r="430" ht="15.75" customHeight="1">
      <c r="A430" s="437"/>
      <c r="B430" s="438"/>
      <c r="C430" s="437"/>
      <c r="D430" s="437"/>
      <c r="E430" s="436"/>
      <c r="F430" s="436"/>
      <c r="G430" s="436"/>
      <c r="H430" s="436"/>
      <c r="I430" s="436"/>
      <c r="J430" s="436"/>
      <c r="K430" s="436"/>
      <c r="L430" s="436"/>
      <c r="M430" s="436"/>
      <c r="N430" s="436"/>
      <c r="O430" s="436"/>
      <c r="P430" s="436"/>
      <c r="Q430" s="436"/>
      <c r="R430" s="436"/>
      <c r="S430" s="436"/>
      <c r="T430" s="436"/>
      <c r="U430" s="436"/>
      <c r="V430" s="436"/>
      <c r="W430" s="436"/>
      <c r="X430" s="436"/>
      <c r="Y430" s="436"/>
      <c r="Z430" s="436"/>
      <c r="AA430" s="436"/>
      <c r="AB430" s="436"/>
      <c r="AC430" s="436"/>
      <c r="AD430" s="436"/>
      <c r="AE430" s="436"/>
    </row>
    <row r="431" ht="15.75" customHeight="1">
      <c r="A431" s="437"/>
      <c r="B431" s="438"/>
      <c r="C431" s="437"/>
      <c r="D431" s="437"/>
      <c r="E431" s="436"/>
      <c r="F431" s="436"/>
      <c r="G431" s="436"/>
      <c r="H431" s="436"/>
      <c r="I431" s="436"/>
      <c r="J431" s="436"/>
      <c r="K431" s="436"/>
      <c r="L431" s="436"/>
      <c r="M431" s="436"/>
      <c r="N431" s="436"/>
      <c r="O431" s="436"/>
      <c r="P431" s="436"/>
      <c r="Q431" s="436"/>
      <c r="R431" s="436"/>
      <c r="S431" s="436"/>
      <c r="T431" s="436"/>
      <c r="U431" s="436"/>
      <c r="V431" s="436"/>
      <c r="W431" s="436"/>
      <c r="X431" s="436"/>
      <c r="Y431" s="436"/>
      <c r="Z431" s="436"/>
      <c r="AA431" s="436"/>
      <c r="AB431" s="436"/>
      <c r="AC431" s="436"/>
      <c r="AD431" s="436"/>
      <c r="AE431" s="436"/>
    </row>
    <row r="432" ht="15.75" customHeight="1">
      <c r="A432" s="437"/>
      <c r="B432" s="438"/>
      <c r="C432" s="437"/>
      <c r="D432" s="437"/>
      <c r="E432" s="436"/>
      <c r="F432" s="436"/>
      <c r="G432" s="436"/>
      <c r="H432" s="436"/>
      <c r="I432" s="436"/>
      <c r="J432" s="436"/>
      <c r="K432" s="436"/>
      <c r="L432" s="436"/>
      <c r="M432" s="436"/>
      <c r="N432" s="436"/>
      <c r="O432" s="436"/>
      <c r="P432" s="436"/>
      <c r="Q432" s="436"/>
      <c r="R432" s="436"/>
      <c r="S432" s="436"/>
      <c r="T432" s="436"/>
      <c r="U432" s="436"/>
      <c r="V432" s="436"/>
      <c r="W432" s="436"/>
      <c r="X432" s="436"/>
      <c r="Y432" s="436"/>
      <c r="Z432" s="436"/>
      <c r="AA432" s="436"/>
      <c r="AB432" s="436"/>
      <c r="AC432" s="436"/>
      <c r="AD432" s="436"/>
      <c r="AE432" s="436"/>
    </row>
    <row r="433" ht="15.75" customHeight="1">
      <c r="A433" s="437"/>
      <c r="B433" s="438"/>
      <c r="C433" s="437"/>
      <c r="D433" s="437"/>
      <c r="E433" s="436"/>
      <c r="F433" s="436"/>
      <c r="G433" s="436"/>
      <c r="H433" s="436"/>
      <c r="I433" s="436"/>
      <c r="J433" s="436"/>
      <c r="K433" s="436"/>
      <c r="L433" s="436"/>
      <c r="M433" s="436"/>
      <c r="N433" s="436"/>
      <c r="O433" s="436"/>
      <c r="P433" s="436"/>
      <c r="Q433" s="436"/>
      <c r="R433" s="436"/>
      <c r="S433" s="436"/>
      <c r="T433" s="436"/>
      <c r="U433" s="436"/>
      <c r="V433" s="436"/>
      <c r="W433" s="436"/>
      <c r="X433" s="436"/>
      <c r="Y433" s="436"/>
      <c r="Z433" s="436"/>
      <c r="AA433" s="436"/>
      <c r="AB433" s="436"/>
      <c r="AC433" s="436"/>
      <c r="AD433" s="436"/>
      <c r="AE433" s="436"/>
    </row>
    <row r="434" ht="15.75" customHeight="1">
      <c r="A434" s="437"/>
      <c r="B434" s="438"/>
      <c r="C434" s="437"/>
      <c r="D434" s="437"/>
      <c r="E434" s="436"/>
      <c r="F434" s="436"/>
      <c r="G434" s="436"/>
      <c r="H434" s="436"/>
      <c r="I434" s="436"/>
      <c r="J434" s="436"/>
      <c r="K434" s="436"/>
      <c r="L434" s="436"/>
      <c r="M434" s="436"/>
      <c r="N434" s="436"/>
      <c r="O434" s="436"/>
      <c r="P434" s="436"/>
      <c r="Q434" s="436"/>
      <c r="R434" s="436"/>
      <c r="S434" s="436"/>
      <c r="T434" s="436"/>
      <c r="U434" s="436"/>
      <c r="V434" s="436"/>
      <c r="W434" s="436"/>
      <c r="X434" s="436"/>
      <c r="Y434" s="436"/>
      <c r="Z434" s="436"/>
      <c r="AA434" s="436"/>
      <c r="AB434" s="436"/>
      <c r="AC434" s="436"/>
      <c r="AD434" s="436"/>
      <c r="AE434" s="436"/>
    </row>
    <row r="435" ht="15.75" customHeight="1">
      <c r="A435" s="437"/>
      <c r="B435" s="438"/>
      <c r="C435" s="437"/>
      <c r="D435" s="437"/>
      <c r="E435" s="436"/>
      <c r="F435" s="436"/>
      <c r="G435" s="436"/>
      <c r="H435" s="436"/>
      <c r="I435" s="436"/>
      <c r="J435" s="436"/>
      <c r="K435" s="436"/>
      <c r="L435" s="436"/>
      <c r="M435" s="436"/>
      <c r="N435" s="436"/>
      <c r="O435" s="436"/>
      <c r="P435" s="436"/>
      <c r="Q435" s="436"/>
      <c r="R435" s="436"/>
      <c r="S435" s="436"/>
      <c r="T435" s="436"/>
      <c r="U435" s="436"/>
      <c r="V435" s="436"/>
      <c r="W435" s="436"/>
      <c r="X435" s="436"/>
      <c r="Y435" s="436"/>
      <c r="Z435" s="436"/>
      <c r="AA435" s="436"/>
      <c r="AB435" s="436"/>
      <c r="AC435" s="436"/>
      <c r="AD435" s="436"/>
      <c r="AE435" s="436"/>
    </row>
    <row r="436" ht="15.75" customHeight="1">
      <c r="A436" s="437"/>
      <c r="B436" s="438"/>
      <c r="C436" s="437"/>
      <c r="D436" s="437"/>
      <c r="E436" s="436"/>
      <c r="F436" s="436"/>
      <c r="G436" s="436"/>
      <c r="H436" s="436"/>
      <c r="I436" s="436"/>
      <c r="J436" s="436"/>
      <c r="K436" s="436"/>
      <c r="L436" s="436"/>
      <c r="M436" s="436"/>
      <c r="N436" s="436"/>
      <c r="O436" s="436"/>
      <c r="P436" s="436"/>
      <c r="Q436" s="436"/>
      <c r="R436" s="436"/>
      <c r="S436" s="436"/>
      <c r="T436" s="436"/>
      <c r="U436" s="436"/>
      <c r="V436" s="436"/>
      <c r="W436" s="436"/>
      <c r="X436" s="436"/>
      <c r="Y436" s="436"/>
      <c r="Z436" s="436"/>
      <c r="AA436" s="436"/>
      <c r="AB436" s="436"/>
      <c r="AC436" s="436"/>
      <c r="AD436" s="436"/>
      <c r="AE436" s="436"/>
    </row>
    <row r="437" ht="15.75" customHeight="1">
      <c r="A437" s="437"/>
      <c r="B437" s="438"/>
      <c r="C437" s="437"/>
      <c r="D437" s="437"/>
      <c r="E437" s="436"/>
      <c r="F437" s="436"/>
      <c r="G437" s="436"/>
      <c r="H437" s="436"/>
      <c r="I437" s="436"/>
      <c r="J437" s="436"/>
      <c r="K437" s="436"/>
      <c r="L437" s="436"/>
      <c r="M437" s="436"/>
      <c r="N437" s="436"/>
      <c r="O437" s="436"/>
      <c r="P437" s="436"/>
      <c r="Q437" s="436"/>
      <c r="R437" s="436"/>
      <c r="S437" s="436"/>
      <c r="T437" s="436"/>
      <c r="U437" s="436"/>
      <c r="V437" s="436"/>
      <c r="W437" s="436"/>
      <c r="X437" s="436"/>
      <c r="Y437" s="436"/>
      <c r="Z437" s="436"/>
      <c r="AA437" s="436"/>
      <c r="AB437" s="436"/>
      <c r="AC437" s="436"/>
      <c r="AD437" s="436"/>
      <c r="AE437" s="436"/>
    </row>
    <row r="438" ht="15.75" customHeight="1">
      <c r="A438" s="437"/>
      <c r="B438" s="438"/>
      <c r="C438" s="437"/>
      <c r="D438" s="437"/>
      <c r="E438" s="436"/>
      <c r="F438" s="436"/>
      <c r="G438" s="436"/>
      <c r="H438" s="436"/>
      <c r="I438" s="436"/>
      <c r="J438" s="436"/>
      <c r="K438" s="436"/>
      <c r="L438" s="436"/>
      <c r="M438" s="436"/>
      <c r="N438" s="436"/>
      <c r="O438" s="436"/>
      <c r="P438" s="436"/>
      <c r="Q438" s="436"/>
      <c r="R438" s="436"/>
      <c r="S438" s="436"/>
      <c r="T438" s="436"/>
      <c r="U438" s="436"/>
      <c r="V438" s="436"/>
      <c r="W438" s="436"/>
      <c r="X438" s="436"/>
      <c r="Y438" s="436"/>
      <c r="Z438" s="436"/>
      <c r="AA438" s="436"/>
      <c r="AB438" s="436"/>
      <c r="AC438" s="436"/>
      <c r="AD438" s="436"/>
      <c r="AE438" s="436"/>
    </row>
    <row r="439" ht="15.75" customHeight="1">
      <c r="A439" s="437"/>
      <c r="B439" s="438"/>
      <c r="C439" s="437"/>
      <c r="D439" s="437"/>
      <c r="E439" s="436"/>
      <c r="F439" s="436"/>
      <c r="G439" s="436"/>
      <c r="H439" s="436"/>
      <c r="I439" s="436"/>
      <c r="J439" s="436"/>
      <c r="K439" s="436"/>
      <c r="L439" s="436"/>
      <c r="M439" s="436"/>
      <c r="N439" s="436"/>
      <c r="O439" s="436"/>
      <c r="P439" s="436"/>
      <c r="Q439" s="436"/>
      <c r="R439" s="436"/>
      <c r="S439" s="436"/>
      <c r="T439" s="436"/>
      <c r="U439" s="436"/>
      <c r="V439" s="436"/>
      <c r="W439" s="436"/>
      <c r="X439" s="436"/>
      <c r="Y439" s="436"/>
      <c r="Z439" s="436"/>
      <c r="AA439" s="436"/>
      <c r="AB439" s="436"/>
      <c r="AC439" s="436"/>
      <c r="AD439" s="436"/>
      <c r="AE439" s="436"/>
    </row>
    <row r="440" ht="15.75" customHeight="1">
      <c r="A440" s="437"/>
      <c r="B440" s="438"/>
      <c r="C440" s="437"/>
      <c r="D440" s="437"/>
      <c r="E440" s="436"/>
      <c r="F440" s="436"/>
      <c r="G440" s="436"/>
      <c r="H440" s="436"/>
      <c r="I440" s="436"/>
      <c r="J440" s="436"/>
      <c r="K440" s="436"/>
      <c r="L440" s="436"/>
      <c r="M440" s="436"/>
      <c r="N440" s="436"/>
      <c r="O440" s="436"/>
      <c r="P440" s="436"/>
      <c r="Q440" s="436"/>
      <c r="R440" s="436"/>
      <c r="S440" s="436"/>
      <c r="T440" s="436"/>
      <c r="U440" s="436"/>
      <c r="V440" s="436"/>
      <c r="W440" s="436"/>
      <c r="X440" s="436"/>
      <c r="Y440" s="436"/>
      <c r="Z440" s="436"/>
      <c r="AA440" s="436"/>
      <c r="AB440" s="436"/>
      <c r="AC440" s="436"/>
      <c r="AD440" s="436"/>
      <c r="AE440" s="436"/>
    </row>
    <row r="441" ht="15.75" customHeight="1">
      <c r="A441" s="437"/>
      <c r="B441" s="438"/>
      <c r="C441" s="437"/>
      <c r="D441" s="437"/>
      <c r="E441" s="436"/>
      <c r="F441" s="436"/>
      <c r="G441" s="436"/>
      <c r="H441" s="436"/>
      <c r="I441" s="436"/>
      <c r="J441" s="436"/>
      <c r="K441" s="436"/>
      <c r="L441" s="436"/>
      <c r="M441" s="436"/>
      <c r="N441" s="436"/>
      <c r="O441" s="436"/>
      <c r="P441" s="436"/>
      <c r="Q441" s="436"/>
      <c r="R441" s="436"/>
      <c r="S441" s="436"/>
      <c r="T441" s="436"/>
      <c r="U441" s="436"/>
      <c r="V441" s="436"/>
      <c r="W441" s="436"/>
      <c r="X441" s="436"/>
      <c r="Y441" s="436"/>
      <c r="Z441" s="436"/>
      <c r="AA441" s="436"/>
      <c r="AB441" s="436"/>
      <c r="AC441" s="436"/>
      <c r="AD441" s="436"/>
      <c r="AE441" s="436"/>
    </row>
    <row r="442" ht="15.75" customHeight="1">
      <c r="A442" s="437"/>
      <c r="B442" s="438"/>
      <c r="C442" s="437"/>
      <c r="D442" s="437"/>
      <c r="E442" s="436"/>
      <c r="F442" s="436"/>
      <c r="G442" s="436"/>
      <c r="H442" s="436"/>
      <c r="I442" s="436"/>
      <c r="J442" s="436"/>
      <c r="K442" s="436"/>
      <c r="L442" s="436"/>
      <c r="M442" s="436"/>
      <c r="N442" s="436"/>
      <c r="O442" s="436"/>
      <c r="P442" s="436"/>
      <c r="Q442" s="436"/>
      <c r="R442" s="436"/>
      <c r="S442" s="436"/>
      <c r="T442" s="436"/>
      <c r="U442" s="436"/>
      <c r="V442" s="436"/>
      <c r="W442" s="436"/>
      <c r="X442" s="436"/>
      <c r="Y442" s="436"/>
      <c r="Z442" s="436"/>
      <c r="AA442" s="436"/>
      <c r="AB442" s="436"/>
      <c r="AC442" s="436"/>
      <c r="AD442" s="436"/>
      <c r="AE442" s="436"/>
    </row>
    <row r="443" ht="15.75" customHeight="1">
      <c r="A443" s="437"/>
      <c r="B443" s="438"/>
      <c r="C443" s="437"/>
      <c r="D443" s="437"/>
      <c r="E443" s="436"/>
      <c r="F443" s="436"/>
      <c r="G443" s="436"/>
      <c r="H443" s="436"/>
      <c r="I443" s="436"/>
      <c r="J443" s="436"/>
      <c r="K443" s="436"/>
      <c r="L443" s="436"/>
      <c r="M443" s="436"/>
      <c r="N443" s="436"/>
      <c r="O443" s="436"/>
      <c r="P443" s="436"/>
      <c r="Q443" s="436"/>
      <c r="R443" s="436"/>
      <c r="S443" s="436"/>
      <c r="T443" s="436"/>
      <c r="U443" s="436"/>
      <c r="V443" s="436"/>
      <c r="W443" s="436"/>
      <c r="X443" s="436"/>
      <c r="Y443" s="436"/>
      <c r="Z443" s="436"/>
      <c r="AA443" s="436"/>
      <c r="AB443" s="436"/>
      <c r="AC443" s="436"/>
      <c r="AD443" s="436"/>
      <c r="AE443" s="436"/>
    </row>
    <row r="444" ht="15.75" customHeight="1">
      <c r="A444" s="437"/>
      <c r="B444" s="438"/>
      <c r="C444" s="437"/>
      <c r="D444" s="437"/>
      <c r="E444" s="436"/>
      <c r="F444" s="436"/>
      <c r="G444" s="436"/>
      <c r="H444" s="436"/>
      <c r="I444" s="436"/>
      <c r="J444" s="436"/>
      <c r="K444" s="436"/>
      <c r="L444" s="436"/>
      <c r="M444" s="436"/>
      <c r="N444" s="436"/>
      <c r="O444" s="436"/>
      <c r="P444" s="436"/>
      <c r="Q444" s="436"/>
      <c r="R444" s="436"/>
      <c r="S444" s="436"/>
      <c r="T444" s="436"/>
      <c r="U444" s="436"/>
      <c r="V444" s="436"/>
      <c r="W444" s="436"/>
      <c r="X444" s="436"/>
      <c r="Y444" s="436"/>
      <c r="Z444" s="436"/>
      <c r="AA444" s="436"/>
      <c r="AB444" s="436"/>
      <c r="AC444" s="436"/>
      <c r="AD444" s="436"/>
      <c r="AE444" s="436"/>
    </row>
    <row r="445" ht="15.75" customHeight="1">
      <c r="A445" s="437"/>
      <c r="B445" s="438"/>
      <c r="C445" s="437"/>
      <c r="D445" s="437"/>
      <c r="E445" s="436"/>
      <c r="F445" s="436"/>
      <c r="G445" s="436"/>
      <c r="H445" s="436"/>
      <c r="I445" s="436"/>
      <c r="J445" s="436"/>
      <c r="K445" s="436"/>
      <c r="L445" s="436"/>
      <c r="M445" s="436"/>
      <c r="N445" s="436"/>
      <c r="O445" s="436"/>
      <c r="P445" s="436"/>
      <c r="Q445" s="436"/>
      <c r="R445" s="436"/>
      <c r="S445" s="436"/>
      <c r="T445" s="436"/>
      <c r="U445" s="436"/>
      <c r="V445" s="436"/>
      <c r="W445" s="436"/>
      <c r="X445" s="436"/>
      <c r="Y445" s="436"/>
      <c r="Z445" s="436"/>
      <c r="AA445" s="436"/>
      <c r="AB445" s="436"/>
      <c r="AC445" s="436"/>
      <c r="AD445" s="436"/>
      <c r="AE445" s="436"/>
    </row>
    <row r="446" ht="15.75" customHeight="1">
      <c r="A446" s="437"/>
      <c r="B446" s="438"/>
      <c r="C446" s="437"/>
      <c r="D446" s="437"/>
      <c r="E446" s="436"/>
      <c r="F446" s="436"/>
      <c r="G446" s="436"/>
      <c r="H446" s="436"/>
      <c r="I446" s="436"/>
      <c r="J446" s="436"/>
      <c r="K446" s="436"/>
      <c r="L446" s="436"/>
      <c r="M446" s="436"/>
      <c r="N446" s="436"/>
      <c r="O446" s="436"/>
      <c r="P446" s="436"/>
      <c r="Q446" s="436"/>
      <c r="R446" s="436"/>
      <c r="S446" s="436"/>
      <c r="T446" s="436"/>
      <c r="U446" s="436"/>
      <c r="V446" s="436"/>
      <c r="W446" s="436"/>
      <c r="X446" s="436"/>
      <c r="Y446" s="436"/>
      <c r="Z446" s="436"/>
      <c r="AA446" s="436"/>
      <c r="AB446" s="436"/>
      <c r="AC446" s="436"/>
      <c r="AD446" s="436"/>
      <c r="AE446" s="436"/>
    </row>
    <row r="447" ht="15.75" customHeight="1">
      <c r="A447" s="437"/>
      <c r="B447" s="438"/>
      <c r="C447" s="437"/>
      <c r="D447" s="437"/>
      <c r="E447" s="436"/>
      <c r="F447" s="436"/>
      <c r="G447" s="436"/>
      <c r="H447" s="436"/>
      <c r="I447" s="436"/>
      <c r="J447" s="436"/>
      <c r="K447" s="436"/>
      <c r="L447" s="436"/>
      <c r="M447" s="436"/>
      <c r="N447" s="436"/>
      <c r="O447" s="436"/>
      <c r="P447" s="436"/>
      <c r="Q447" s="436"/>
      <c r="R447" s="436"/>
      <c r="S447" s="436"/>
      <c r="T447" s="436"/>
      <c r="U447" s="436"/>
      <c r="V447" s="436"/>
      <c r="W447" s="436"/>
      <c r="X447" s="436"/>
      <c r="Y447" s="436"/>
      <c r="Z447" s="436"/>
      <c r="AA447" s="436"/>
      <c r="AB447" s="436"/>
      <c r="AC447" s="436"/>
      <c r="AD447" s="436"/>
      <c r="AE447" s="436"/>
    </row>
    <row r="448" ht="15.75" customHeight="1">
      <c r="A448" s="437"/>
      <c r="B448" s="438"/>
      <c r="C448" s="437"/>
      <c r="D448" s="437"/>
      <c r="E448" s="436"/>
      <c r="F448" s="436"/>
      <c r="G448" s="436"/>
      <c r="H448" s="436"/>
      <c r="I448" s="436"/>
      <c r="J448" s="436"/>
      <c r="K448" s="436"/>
      <c r="L448" s="436"/>
      <c r="M448" s="436"/>
      <c r="N448" s="436"/>
      <c r="O448" s="436"/>
      <c r="P448" s="436"/>
      <c r="Q448" s="436"/>
      <c r="R448" s="436"/>
      <c r="S448" s="436"/>
      <c r="T448" s="436"/>
      <c r="U448" s="436"/>
      <c r="V448" s="436"/>
      <c r="W448" s="436"/>
      <c r="X448" s="436"/>
      <c r="Y448" s="436"/>
      <c r="Z448" s="436"/>
      <c r="AA448" s="436"/>
      <c r="AB448" s="436"/>
      <c r="AC448" s="436"/>
      <c r="AD448" s="436"/>
      <c r="AE448" s="436"/>
    </row>
    <row r="449" ht="15.75" customHeight="1">
      <c r="A449" s="437"/>
      <c r="B449" s="438"/>
      <c r="C449" s="437"/>
      <c r="D449" s="437"/>
      <c r="E449" s="436"/>
      <c r="F449" s="436"/>
      <c r="G449" s="436"/>
      <c r="H449" s="436"/>
      <c r="I449" s="436"/>
      <c r="J449" s="436"/>
      <c r="K449" s="436"/>
      <c r="L449" s="436"/>
      <c r="M449" s="436"/>
      <c r="N449" s="436"/>
      <c r="O449" s="436"/>
      <c r="P449" s="436"/>
      <c r="Q449" s="436"/>
      <c r="R449" s="436"/>
      <c r="S449" s="436"/>
      <c r="T449" s="436"/>
      <c r="U449" s="436"/>
      <c r="V449" s="436"/>
      <c r="W449" s="436"/>
      <c r="X449" s="436"/>
      <c r="Y449" s="436"/>
      <c r="Z449" s="436"/>
      <c r="AA449" s="436"/>
      <c r="AB449" s="436"/>
      <c r="AC449" s="436"/>
      <c r="AD449" s="436"/>
      <c r="AE449" s="436"/>
    </row>
    <row r="450" ht="15.75" customHeight="1">
      <c r="A450" s="437"/>
      <c r="B450" s="438"/>
      <c r="C450" s="437"/>
      <c r="D450" s="437"/>
      <c r="E450" s="436"/>
      <c r="F450" s="436"/>
      <c r="G450" s="436"/>
      <c r="H450" s="436"/>
      <c r="I450" s="436"/>
      <c r="J450" s="436"/>
      <c r="K450" s="436"/>
      <c r="L450" s="436"/>
      <c r="M450" s="436"/>
      <c r="N450" s="436"/>
      <c r="O450" s="436"/>
      <c r="P450" s="436"/>
      <c r="Q450" s="436"/>
      <c r="R450" s="436"/>
      <c r="S450" s="436"/>
      <c r="T450" s="436"/>
      <c r="U450" s="436"/>
      <c r="V450" s="436"/>
      <c r="W450" s="436"/>
      <c r="X450" s="436"/>
      <c r="Y450" s="436"/>
      <c r="Z450" s="436"/>
      <c r="AA450" s="436"/>
      <c r="AB450" s="436"/>
      <c r="AC450" s="436"/>
      <c r="AD450" s="436"/>
      <c r="AE450" s="436"/>
    </row>
    <row r="451" ht="15.75" customHeight="1">
      <c r="A451" s="437"/>
      <c r="B451" s="438"/>
      <c r="C451" s="437"/>
      <c r="D451" s="437"/>
      <c r="E451" s="436"/>
      <c r="F451" s="436"/>
      <c r="G451" s="436"/>
      <c r="H451" s="436"/>
      <c r="I451" s="436"/>
      <c r="J451" s="436"/>
      <c r="K451" s="436"/>
      <c r="L451" s="436"/>
      <c r="M451" s="436"/>
      <c r="N451" s="436"/>
      <c r="O451" s="436"/>
      <c r="P451" s="436"/>
      <c r="Q451" s="436"/>
      <c r="R451" s="436"/>
      <c r="S451" s="436"/>
      <c r="T451" s="436"/>
      <c r="U451" s="436"/>
      <c r="V451" s="436"/>
      <c r="W451" s="436"/>
      <c r="X451" s="436"/>
      <c r="Y451" s="436"/>
      <c r="Z451" s="436"/>
      <c r="AA451" s="436"/>
      <c r="AB451" s="436"/>
      <c r="AC451" s="436"/>
      <c r="AD451" s="436"/>
      <c r="AE451" s="436"/>
    </row>
    <row r="452" ht="15.75" customHeight="1">
      <c r="A452" s="437"/>
      <c r="B452" s="438"/>
      <c r="C452" s="437"/>
      <c r="D452" s="437"/>
      <c r="E452" s="436"/>
      <c r="F452" s="436"/>
      <c r="G452" s="436"/>
      <c r="H452" s="436"/>
      <c r="I452" s="436"/>
      <c r="J452" s="436"/>
      <c r="K452" s="436"/>
      <c r="L452" s="436"/>
      <c r="M452" s="436"/>
      <c r="N452" s="436"/>
      <c r="O452" s="436"/>
      <c r="P452" s="436"/>
      <c r="Q452" s="436"/>
      <c r="R452" s="436"/>
      <c r="S452" s="436"/>
      <c r="T452" s="436"/>
      <c r="U452" s="436"/>
      <c r="V452" s="436"/>
      <c r="W452" s="436"/>
      <c r="X452" s="436"/>
      <c r="Y452" s="436"/>
      <c r="Z452" s="436"/>
      <c r="AA452" s="436"/>
      <c r="AB452" s="436"/>
      <c r="AC452" s="436"/>
      <c r="AD452" s="436"/>
      <c r="AE452" s="436"/>
    </row>
    <row r="453" ht="15.75" customHeight="1">
      <c r="A453" s="437"/>
      <c r="B453" s="438"/>
      <c r="C453" s="437"/>
      <c r="D453" s="437"/>
      <c r="E453" s="436"/>
      <c r="F453" s="436"/>
      <c r="G453" s="436"/>
      <c r="H453" s="436"/>
      <c r="I453" s="436"/>
      <c r="J453" s="436"/>
      <c r="K453" s="436"/>
      <c r="L453" s="436"/>
      <c r="M453" s="436"/>
      <c r="N453" s="436"/>
      <c r="O453" s="436"/>
      <c r="P453" s="436"/>
      <c r="Q453" s="436"/>
      <c r="R453" s="436"/>
      <c r="S453" s="436"/>
      <c r="T453" s="436"/>
      <c r="U453" s="436"/>
      <c r="V453" s="436"/>
      <c r="W453" s="436"/>
      <c r="X453" s="436"/>
      <c r="Y453" s="436"/>
      <c r="Z453" s="436"/>
      <c r="AA453" s="436"/>
      <c r="AB453" s="436"/>
      <c r="AC453" s="436"/>
      <c r="AD453" s="436"/>
      <c r="AE453" s="436"/>
    </row>
    <row r="454" ht="15.75" customHeight="1">
      <c r="A454" s="437"/>
      <c r="B454" s="438"/>
      <c r="C454" s="437"/>
      <c r="D454" s="437"/>
      <c r="E454" s="436"/>
      <c r="F454" s="436"/>
      <c r="G454" s="436"/>
      <c r="H454" s="436"/>
      <c r="I454" s="436"/>
      <c r="J454" s="436"/>
      <c r="K454" s="436"/>
      <c r="L454" s="436"/>
      <c r="M454" s="436"/>
      <c r="N454" s="436"/>
      <c r="O454" s="436"/>
      <c r="P454" s="436"/>
      <c r="Q454" s="436"/>
      <c r="R454" s="436"/>
      <c r="S454" s="436"/>
      <c r="T454" s="436"/>
      <c r="U454" s="436"/>
      <c r="V454" s="436"/>
      <c r="W454" s="436"/>
      <c r="X454" s="436"/>
      <c r="Y454" s="436"/>
      <c r="Z454" s="436"/>
      <c r="AA454" s="436"/>
      <c r="AB454" s="436"/>
      <c r="AC454" s="436"/>
      <c r="AD454" s="436"/>
      <c r="AE454" s="436"/>
    </row>
    <row r="455" ht="15.75" customHeight="1">
      <c r="A455" s="437"/>
      <c r="B455" s="438"/>
      <c r="C455" s="437"/>
      <c r="D455" s="437"/>
      <c r="E455" s="436"/>
      <c r="F455" s="436"/>
      <c r="G455" s="436"/>
      <c r="H455" s="436"/>
      <c r="I455" s="436"/>
      <c r="J455" s="436"/>
      <c r="K455" s="436"/>
      <c r="L455" s="436"/>
      <c r="M455" s="436"/>
      <c r="N455" s="436"/>
      <c r="O455" s="436"/>
      <c r="P455" s="436"/>
      <c r="Q455" s="436"/>
      <c r="R455" s="436"/>
      <c r="S455" s="436"/>
      <c r="T455" s="436"/>
      <c r="U455" s="436"/>
      <c r="V455" s="436"/>
      <c r="W455" s="436"/>
      <c r="X455" s="436"/>
      <c r="Y455" s="436"/>
      <c r="Z455" s="436"/>
      <c r="AA455" s="436"/>
      <c r="AB455" s="436"/>
      <c r="AC455" s="436"/>
      <c r="AD455" s="436"/>
      <c r="AE455" s="436"/>
    </row>
    <row r="456" ht="15.75" customHeight="1">
      <c r="A456" s="437"/>
      <c r="B456" s="438"/>
      <c r="C456" s="437"/>
      <c r="D456" s="437"/>
      <c r="E456" s="436"/>
      <c r="F456" s="436"/>
      <c r="G456" s="436"/>
      <c r="H456" s="436"/>
      <c r="I456" s="436"/>
      <c r="J456" s="436"/>
      <c r="K456" s="436"/>
      <c r="L456" s="436"/>
      <c r="M456" s="436"/>
      <c r="N456" s="436"/>
      <c r="O456" s="436"/>
      <c r="P456" s="436"/>
      <c r="Q456" s="436"/>
      <c r="R456" s="436"/>
      <c r="S456" s="436"/>
      <c r="T456" s="436"/>
      <c r="U456" s="436"/>
      <c r="V456" s="436"/>
      <c r="W456" s="436"/>
      <c r="X456" s="436"/>
      <c r="Y456" s="436"/>
      <c r="Z456" s="436"/>
      <c r="AA456" s="436"/>
      <c r="AB456" s="436"/>
      <c r="AC456" s="436"/>
      <c r="AD456" s="436"/>
      <c r="AE456" s="436"/>
    </row>
    <row r="457" ht="15.75" customHeight="1">
      <c r="A457" s="437"/>
      <c r="B457" s="438"/>
      <c r="C457" s="437"/>
      <c r="D457" s="437"/>
      <c r="E457" s="436"/>
      <c r="F457" s="436"/>
      <c r="G457" s="436"/>
      <c r="H457" s="436"/>
      <c r="I457" s="436"/>
      <c r="J457" s="436"/>
      <c r="K457" s="436"/>
      <c r="L457" s="436"/>
      <c r="M457" s="436"/>
      <c r="N457" s="436"/>
      <c r="O457" s="436"/>
      <c r="P457" s="436"/>
      <c r="Q457" s="436"/>
      <c r="R457" s="436"/>
      <c r="S457" s="436"/>
      <c r="T457" s="436"/>
      <c r="U457" s="436"/>
      <c r="V457" s="436"/>
      <c r="W457" s="436"/>
      <c r="X457" s="436"/>
      <c r="Y457" s="436"/>
      <c r="Z457" s="436"/>
      <c r="AA457" s="436"/>
      <c r="AB457" s="436"/>
      <c r="AC457" s="436"/>
      <c r="AD457" s="436"/>
      <c r="AE457" s="436"/>
    </row>
    <row r="458" ht="15.75" customHeight="1">
      <c r="A458" s="437"/>
      <c r="B458" s="438"/>
      <c r="C458" s="437"/>
      <c r="D458" s="437"/>
      <c r="E458" s="436"/>
      <c r="F458" s="436"/>
      <c r="G458" s="436"/>
      <c r="H458" s="436"/>
      <c r="I458" s="436"/>
      <c r="J458" s="436"/>
      <c r="K458" s="436"/>
      <c r="L458" s="436"/>
      <c r="M458" s="436"/>
      <c r="N458" s="436"/>
      <c r="O458" s="436"/>
      <c r="P458" s="436"/>
      <c r="Q458" s="436"/>
      <c r="R458" s="436"/>
      <c r="S458" s="436"/>
      <c r="T458" s="436"/>
      <c r="U458" s="436"/>
      <c r="V458" s="436"/>
      <c r="W458" s="436"/>
      <c r="X458" s="436"/>
      <c r="Y458" s="436"/>
      <c r="Z458" s="436"/>
      <c r="AA458" s="436"/>
      <c r="AB458" s="436"/>
      <c r="AC458" s="436"/>
      <c r="AD458" s="436"/>
      <c r="AE458" s="436"/>
    </row>
    <row r="459" ht="15.75" customHeight="1">
      <c r="A459" s="437"/>
      <c r="B459" s="438"/>
      <c r="C459" s="437"/>
      <c r="D459" s="437"/>
      <c r="E459" s="436"/>
      <c r="F459" s="436"/>
      <c r="G459" s="436"/>
      <c r="H459" s="436"/>
      <c r="I459" s="436"/>
      <c r="J459" s="436"/>
      <c r="K459" s="436"/>
      <c r="L459" s="436"/>
      <c r="M459" s="436"/>
      <c r="N459" s="436"/>
      <c r="O459" s="436"/>
      <c r="P459" s="436"/>
      <c r="Q459" s="436"/>
      <c r="R459" s="436"/>
      <c r="S459" s="436"/>
      <c r="T459" s="436"/>
      <c r="U459" s="436"/>
      <c r="V459" s="436"/>
      <c r="W459" s="436"/>
      <c r="X459" s="436"/>
      <c r="Y459" s="436"/>
      <c r="Z459" s="436"/>
      <c r="AA459" s="436"/>
      <c r="AB459" s="436"/>
      <c r="AC459" s="436"/>
      <c r="AD459" s="436"/>
      <c r="AE459" s="436"/>
    </row>
    <row r="460" ht="15.75" customHeight="1">
      <c r="A460" s="437"/>
      <c r="B460" s="438"/>
      <c r="C460" s="437"/>
      <c r="D460" s="437"/>
      <c r="E460" s="436"/>
      <c r="F460" s="436"/>
      <c r="G460" s="436"/>
      <c r="H460" s="436"/>
      <c r="I460" s="436"/>
      <c r="J460" s="436"/>
      <c r="K460" s="436"/>
      <c r="L460" s="436"/>
      <c r="M460" s="436"/>
      <c r="N460" s="436"/>
      <c r="O460" s="436"/>
      <c r="P460" s="436"/>
      <c r="Q460" s="436"/>
      <c r="R460" s="436"/>
      <c r="S460" s="436"/>
      <c r="T460" s="436"/>
      <c r="U460" s="436"/>
      <c r="V460" s="436"/>
      <c r="W460" s="436"/>
      <c r="X460" s="436"/>
      <c r="Y460" s="436"/>
      <c r="Z460" s="436"/>
      <c r="AA460" s="436"/>
      <c r="AB460" s="436"/>
      <c r="AC460" s="436"/>
      <c r="AD460" s="436"/>
      <c r="AE460" s="436"/>
    </row>
    <row r="461" ht="15.75" customHeight="1">
      <c r="A461" s="437"/>
      <c r="B461" s="438"/>
      <c r="C461" s="437"/>
      <c r="D461" s="437"/>
      <c r="E461" s="436"/>
      <c r="F461" s="436"/>
      <c r="G461" s="436"/>
      <c r="H461" s="436"/>
      <c r="I461" s="436"/>
      <c r="J461" s="436"/>
      <c r="K461" s="436"/>
      <c r="L461" s="436"/>
      <c r="M461" s="436"/>
      <c r="N461" s="436"/>
      <c r="O461" s="436"/>
      <c r="P461" s="436"/>
      <c r="Q461" s="436"/>
      <c r="R461" s="436"/>
      <c r="S461" s="436"/>
      <c r="T461" s="436"/>
      <c r="U461" s="436"/>
      <c r="V461" s="436"/>
      <c r="W461" s="436"/>
      <c r="X461" s="436"/>
      <c r="Y461" s="436"/>
      <c r="Z461" s="436"/>
      <c r="AA461" s="436"/>
      <c r="AB461" s="436"/>
      <c r="AC461" s="436"/>
      <c r="AD461" s="436"/>
      <c r="AE461" s="436"/>
    </row>
    <row r="462" ht="15.75" customHeight="1">
      <c r="A462" s="437"/>
      <c r="B462" s="438"/>
      <c r="C462" s="437"/>
      <c r="D462" s="437"/>
      <c r="E462" s="436"/>
      <c r="F462" s="436"/>
      <c r="G462" s="436"/>
      <c r="H462" s="436"/>
      <c r="I462" s="436"/>
      <c r="J462" s="436"/>
      <c r="K462" s="436"/>
      <c r="L462" s="436"/>
      <c r="M462" s="436"/>
      <c r="N462" s="436"/>
      <c r="O462" s="436"/>
      <c r="P462" s="436"/>
      <c r="Q462" s="436"/>
      <c r="R462" s="436"/>
      <c r="S462" s="436"/>
      <c r="T462" s="436"/>
      <c r="U462" s="436"/>
      <c r="V462" s="436"/>
      <c r="W462" s="436"/>
      <c r="X462" s="436"/>
      <c r="Y462" s="436"/>
      <c r="Z462" s="436"/>
      <c r="AA462" s="436"/>
      <c r="AB462" s="436"/>
      <c r="AC462" s="436"/>
      <c r="AD462" s="436"/>
      <c r="AE462" s="436"/>
    </row>
    <row r="463" ht="15.75" customHeight="1">
      <c r="A463" s="437"/>
      <c r="B463" s="438"/>
      <c r="C463" s="437"/>
      <c r="D463" s="437"/>
      <c r="E463" s="436"/>
      <c r="F463" s="436"/>
      <c r="G463" s="436"/>
      <c r="H463" s="436"/>
      <c r="I463" s="436"/>
      <c r="J463" s="436"/>
      <c r="K463" s="436"/>
      <c r="L463" s="436"/>
      <c r="M463" s="436"/>
      <c r="N463" s="436"/>
      <c r="O463" s="436"/>
      <c r="P463" s="436"/>
      <c r="Q463" s="436"/>
      <c r="R463" s="436"/>
      <c r="S463" s="436"/>
      <c r="T463" s="436"/>
      <c r="U463" s="436"/>
      <c r="V463" s="436"/>
      <c r="W463" s="436"/>
      <c r="X463" s="436"/>
      <c r="Y463" s="436"/>
      <c r="Z463" s="436"/>
      <c r="AA463" s="436"/>
      <c r="AB463" s="436"/>
      <c r="AC463" s="436"/>
      <c r="AD463" s="436"/>
      <c r="AE463" s="436"/>
    </row>
    <row r="464" ht="15.75" customHeight="1">
      <c r="A464" s="437"/>
      <c r="B464" s="438"/>
      <c r="C464" s="437"/>
      <c r="D464" s="437"/>
      <c r="E464" s="436"/>
      <c r="F464" s="436"/>
      <c r="G464" s="436"/>
      <c r="H464" s="436"/>
      <c r="I464" s="436"/>
      <c r="J464" s="436"/>
      <c r="K464" s="436"/>
      <c r="L464" s="436"/>
      <c r="M464" s="436"/>
      <c r="N464" s="436"/>
      <c r="O464" s="436"/>
      <c r="P464" s="436"/>
      <c r="Q464" s="436"/>
      <c r="R464" s="436"/>
      <c r="S464" s="436"/>
      <c r="T464" s="436"/>
      <c r="U464" s="436"/>
      <c r="V464" s="436"/>
      <c r="W464" s="436"/>
      <c r="X464" s="436"/>
      <c r="Y464" s="436"/>
      <c r="Z464" s="436"/>
      <c r="AA464" s="436"/>
      <c r="AB464" s="436"/>
      <c r="AC464" s="436"/>
      <c r="AD464" s="436"/>
      <c r="AE464" s="436"/>
    </row>
    <row r="465" ht="15.75" customHeight="1">
      <c r="A465" s="437"/>
      <c r="B465" s="438"/>
      <c r="C465" s="437"/>
      <c r="D465" s="437"/>
      <c r="E465" s="436"/>
      <c r="F465" s="436"/>
      <c r="G465" s="436"/>
      <c r="H465" s="436"/>
      <c r="I465" s="436"/>
      <c r="J465" s="436"/>
      <c r="K465" s="436"/>
      <c r="L465" s="436"/>
      <c r="M465" s="436"/>
      <c r="N465" s="436"/>
      <c r="O465" s="436"/>
      <c r="P465" s="436"/>
      <c r="Q465" s="436"/>
      <c r="R465" s="436"/>
      <c r="S465" s="436"/>
      <c r="T465" s="436"/>
      <c r="U465" s="436"/>
      <c r="V465" s="436"/>
      <c r="W465" s="436"/>
      <c r="X465" s="436"/>
      <c r="Y465" s="436"/>
      <c r="Z465" s="436"/>
      <c r="AA465" s="436"/>
      <c r="AB465" s="436"/>
      <c r="AC465" s="436"/>
      <c r="AD465" s="436"/>
      <c r="AE465" s="436"/>
    </row>
    <row r="466" ht="15.75" customHeight="1">
      <c r="A466" s="437"/>
      <c r="B466" s="438"/>
      <c r="C466" s="437"/>
      <c r="D466" s="437"/>
      <c r="E466" s="436"/>
      <c r="F466" s="436"/>
      <c r="G466" s="436"/>
      <c r="H466" s="436"/>
      <c r="I466" s="436"/>
      <c r="J466" s="436"/>
      <c r="K466" s="436"/>
      <c r="L466" s="436"/>
      <c r="M466" s="436"/>
      <c r="N466" s="436"/>
      <c r="O466" s="436"/>
      <c r="P466" s="436"/>
      <c r="Q466" s="436"/>
      <c r="R466" s="436"/>
      <c r="S466" s="436"/>
      <c r="T466" s="436"/>
      <c r="U466" s="436"/>
      <c r="V466" s="436"/>
      <c r="W466" s="436"/>
      <c r="X466" s="436"/>
      <c r="Y466" s="436"/>
      <c r="Z466" s="436"/>
      <c r="AA466" s="436"/>
      <c r="AB466" s="436"/>
      <c r="AC466" s="436"/>
      <c r="AD466" s="436"/>
      <c r="AE466" s="436"/>
    </row>
    <row r="467" ht="15.75" customHeight="1">
      <c r="A467" s="437"/>
      <c r="B467" s="438"/>
      <c r="C467" s="437"/>
      <c r="D467" s="437"/>
      <c r="E467" s="436"/>
      <c r="F467" s="436"/>
      <c r="G467" s="436"/>
      <c r="H467" s="436"/>
      <c r="I467" s="436"/>
      <c r="J467" s="436"/>
      <c r="K467" s="436"/>
      <c r="L467" s="436"/>
      <c r="M467" s="436"/>
      <c r="N467" s="436"/>
      <c r="O467" s="436"/>
      <c r="P467" s="436"/>
      <c r="Q467" s="436"/>
      <c r="R467" s="436"/>
      <c r="S467" s="436"/>
      <c r="T467" s="436"/>
      <c r="U467" s="436"/>
      <c r="V467" s="436"/>
      <c r="W467" s="436"/>
      <c r="X467" s="436"/>
      <c r="Y467" s="436"/>
      <c r="Z467" s="436"/>
      <c r="AA467" s="436"/>
      <c r="AB467" s="436"/>
      <c r="AC467" s="436"/>
      <c r="AD467" s="436"/>
      <c r="AE467" s="436"/>
    </row>
    <row r="468" ht="15.75" customHeight="1">
      <c r="A468" s="437"/>
      <c r="B468" s="438"/>
      <c r="C468" s="437"/>
      <c r="D468" s="437"/>
      <c r="E468" s="436"/>
      <c r="F468" s="436"/>
      <c r="G468" s="436"/>
      <c r="H468" s="436"/>
      <c r="I468" s="436"/>
      <c r="J468" s="436"/>
      <c r="K468" s="436"/>
      <c r="L468" s="436"/>
      <c r="M468" s="436"/>
      <c r="N468" s="436"/>
      <c r="O468" s="436"/>
      <c r="P468" s="436"/>
      <c r="Q468" s="436"/>
      <c r="R468" s="436"/>
      <c r="S468" s="436"/>
      <c r="T468" s="436"/>
      <c r="U468" s="436"/>
      <c r="V468" s="436"/>
      <c r="W468" s="436"/>
      <c r="X468" s="436"/>
      <c r="Y468" s="436"/>
      <c r="Z468" s="436"/>
      <c r="AA468" s="436"/>
      <c r="AB468" s="436"/>
      <c r="AC468" s="436"/>
      <c r="AD468" s="436"/>
      <c r="AE468" s="436"/>
    </row>
    <row r="469" ht="15.75" customHeight="1">
      <c r="A469" s="437"/>
      <c r="B469" s="438"/>
      <c r="C469" s="437"/>
      <c r="D469" s="437"/>
      <c r="E469" s="436"/>
      <c r="F469" s="436"/>
      <c r="G469" s="436"/>
      <c r="H469" s="436"/>
      <c r="I469" s="436"/>
      <c r="J469" s="436"/>
      <c r="K469" s="436"/>
      <c r="L469" s="436"/>
      <c r="M469" s="436"/>
      <c r="N469" s="436"/>
      <c r="O469" s="436"/>
      <c r="P469" s="436"/>
      <c r="Q469" s="436"/>
      <c r="R469" s="436"/>
      <c r="S469" s="436"/>
      <c r="T469" s="436"/>
      <c r="U469" s="436"/>
      <c r="V469" s="436"/>
      <c r="W469" s="436"/>
      <c r="X469" s="436"/>
      <c r="Y469" s="436"/>
      <c r="Z469" s="436"/>
      <c r="AA469" s="436"/>
      <c r="AB469" s="436"/>
      <c r="AC469" s="436"/>
      <c r="AD469" s="436"/>
      <c r="AE469" s="436"/>
    </row>
    <row r="470" ht="15.75" customHeight="1">
      <c r="A470" s="437"/>
      <c r="B470" s="438"/>
      <c r="C470" s="437"/>
      <c r="D470" s="437"/>
      <c r="E470" s="436"/>
      <c r="F470" s="436"/>
      <c r="G470" s="436"/>
      <c r="H470" s="436"/>
      <c r="I470" s="436"/>
      <c r="J470" s="436"/>
      <c r="K470" s="436"/>
      <c r="L470" s="436"/>
      <c r="M470" s="436"/>
      <c r="N470" s="436"/>
      <c r="O470" s="436"/>
      <c r="P470" s="436"/>
      <c r="Q470" s="436"/>
      <c r="R470" s="436"/>
      <c r="S470" s="436"/>
      <c r="T470" s="436"/>
      <c r="U470" s="436"/>
      <c r="V470" s="436"/>
      <c r="W470" s="436"/>
      <c r="X470" s="436"/>
      <c r="Y470" s="436"/>
      <c r="Z470" s="436"/>
      <c r="AA470" s="436"/>
      <c r="AB470" s="436"/>
      <c r="AC470" s="436"/>
      <c r="AD470" s="436"/>
      <c r="AE470" s="436"/>
    </row>
    <row r="471" ht="15.75" customHeight="1">
      <c r="A471" s="437"/>
      <c r="B471" s="438"/>
      <c r="C471" s="437"/>
      <c r="D471" s="437"/>
      <c r="E471" s="436"/>
      <c r="F471" s="436"/>
      <c r="G471" s="436"/>
      <c r="H471" s="436"/>
      <c r="I471" s="436"/>
      <c r="J471" s="436"/>
      <c r="K471" s="436"/>
      <c r="L471" s="436"/>
      <c r="M471" s="436"/>
      <c r="N471" s="436"/>
      <c r="O471" s="436"/>
      <c r="P471" s="436"/>
      <c r="Q471" s="436"/>
      <c r="R471" s="436"/>
      <c r="S471" s="436"/>
      <c r="T471" s="436"/>
      <c r="U471" s="436"/>
      <c r="V471" s="436"/>
      <c r="W471" s="436"/>
      <c r="X471" s="436"/>
      <c r="Y471" s="436"/>
      <c r="Z471" s="436"/>
      <c r="AA471" s="436"/>
      <c r="AB471" s="436"/>
      <c r="AC471" s="436"/>
      <c r="AD471" s="436"/>
      <c r="AE471" s="436"/>
    </row>
    <row r="472" ht="15.75" customHeight="1">
      <c r="A472" s="437"/>
      <c r="B472" s="438"/>
      <c r="C472" s="437"/>
      <c r="D472" s="437"/>
      <c r="E472" s="436"/>
      <c r="F472" s="436"/>
      <c r="G472" s="436"/>
      <c r="H472" s="436"/>
      <c r="I472" s="436"/>
      <c r="J472" s="436"/>
      <c r="K472" s="436"/>
      <c r="L472" s="436"/>
      <c r="M472" s="436"/>
      <c r="N472" s="436"/>
      <c r="O472" s="436"/>
      <c r="P472" s="436"/>
      <c r="Q472" s="436"/>
      <c r="R472" s="436"/>
      <c r="S472" s="436"/>
      <c r="T472" s="436"/>
      <c r="U472" s="436"/>
      <c r="V472" s="436"/>
      <c r="W472" s="436"/>
      <c r="X472" s="436"/>
      <c r="Y472" s="436"/>
      <c r="Z472" s="436"/>
      <c r="AA472" s="436"/>
      <c r="AB472" s="436"/>
      <c r="AC472" s="436"/>
      <c r="AD472" s="436"/>
      <c r="AE472" s="436"/>
    </row>
    <row r="473" ht="15.75" customHeight="1">
      <c r="A473" s="437"/>
      <c r="B473" s="438"/>
      <c r="C473" s="437"/>
      <c r="D473" s="437"/>
      <c r="E473" s="436"/>
      <c r="F473" s="436"/>
      <c r="G473" s="436"/>
      <c r="H473" s="436"/>
      <c r="I473" s="436"/>
      <c r="J473" s="436"/>
      <c r="K473" s="436"/>
      <c r="L473" s="436"/>
      <c r="M473" s="436"/>
      <c r="N473" s="436"/>
      <c r="O473" s="436"/>
      <c r="P473" s="436"/>
      <c r="Q473" s="436"/>
      <c r="R473" s="436"/>
      <c r="S473" s="436"/>
      <c r="T473" s="436"/>
      <c r="U473" s="436"/>
      <c r="V473" s="436"/>
      <c r="W473" s="436"/>
      <c r="X473" s="436"/>
      <c r="Y473" s="436"/>
      <c r="Z473" s="436"/>
      <c r="AA473" s="436"/>
      <c r="AB473" s="436"/>
      <c r="AC473" s="436"/>
      <c r="AD473" s="436"/>
      <c r="AE473" s="436"/>
    </row>
    <row r="474" ht="15.75" customHeight="1">
      <c r="A474" s="437"/>
      <c r="B474" s="438"/>
      <c r="C474" s="437"/>
      <c r="D474" s="437"/>
      <c r="E474" s="436"/>
      <c r="F474" s="436"/>
      <c r="G474" s="436"/>
      <c r="H474" s="436"/>
      <c r="I474" s="436"/>
      <c r="J474" s="436"/>
      <c r="K474" s="436"/>
      <c r="L474" s="436"/>
      <c r="M474" s="436"/>
      <c r="N474" s="436"/>
      <c r="O474" s="436"/>
      <c r="P474" s="436"/>
      <c r="Q474" s="436"/>
      <c r="R474" s="436"/>
      <c r="S474" s="436"/>
      <c r="T474" s="436"/>
      <c r="U474" s="436"/>
      <c r="V474" s="436"/>
      <c r="W474" s="436"/>
      <c r="X474" s="436"/>
      <c r="Y474" s="436"/>
      <c r="Z474" s="436"/>
      <c r="AA474" s="436"/>
      <c r="AB474" s="436"/>
      <c r="AC474" s="436"/>
      <c r="AD474" s="436"/>
      <c r="AE474" s="436"/>
    </row>
    <row r="475" ht="15.75" customHeight="1">
      <c r="A475" s="437"/>
      <c r="B475" s="438"/>
      <c r="C475" s="437"/>
      <c r="D475" s="437"/>
      <c r="E475" s="436"/>
      <c r="F475" s="436"/>
      <c r="G475" s="436"/>
      <c r="H475" s="436"/>
      <c r="I475" s="436"/>
      <c r="J475" s="436"/>
      <c r="K475" s="436"/>
      <c r="L475" s="436"/>
      <c r="M475" s="436"/>
      <c r="N475" s="436"/>
      <c r="O475" s="436"/>
      <c r="P475" s="436"/>
      <c r="Q475" s="436"/>
      <c r="R475" s="436"/>
      <c r="S475" s="436"/>
      <c r="T475" s="436"/>
      <c r="U475" s="436"/>
      <c r="V475" s="436"/>
      <c r="W475" s="436"/>
      <c r="X475" s="436"/>
      <c r="Y475" s="436"/>
      <c r="Z475" s="436"/>
      <c r="AA475" s="436"/>
      <c r="AB475" s="436"/>
      <c r="AC475" s="436"/>
      <c r="AD475" s="436"/>
      <c r="AE475" s="436"/>
    </row>
    <row r="476" ht="15.75" customHeight="1">
      <c r="A476" s="437"/>
      <c r="B476" s="438"/>
      <c r="C476" s="437"/>
      <c r="D476" s="437"/>
      <c r="E476" s="436"/>
      <c r="F476" s="436"/>
      <c r="G476" s="436"/>
      <c r="H476" s="436"/>
      <c r="I476" s="436"/>
      <c r="J476" s="436"/>
      <c r="K476" s="436"/>
      <c r="L476" s="436"/>
      <c r="M476" s="436"/>
      <c r="N476" s="436"/>
      <c r="O476" s="436"/>
      <c r="P476" s="436"/>
      <c r="Q476" s="436"/>
      <c r="R476" s="436"/>
      <c r="S476" s="436"/>
      <c r="T476" s="436"/>
      <c r="U476" s="436"/>
      <c r="V476" s="436"/>
      <c r="W476" s="436"/>
      <c r="X476" s="436"/>
      <c r="Y476" s="436"/>
      <c r="Z476" s="436"/>
      <c r="AA476" s="436"/>
      <c r="AB476" s="436"/>
      <c r="AC476" s="436"/>
      <c r="AD476" s="436"/>
      <c r="AE476" s="436"/>
    </row>
    <row r="477" ht="15.75" customHeight="1">
      <c r="A477" s="437"/>
      <c r="B477" s="438"/>
      <c r="C477" s="437"/>
      <c r="D477" s="437"/>
      <c r="E477" s="436"/>
      <c r="F477" s="436"/>
      <c r="G477" s="436"/>
      <c r="H477" s="436"/>
      <c r="I477" s="436"/>
      <c r="J477" s="436"/>
      <c r="K477" s="436"/>
      <c r="L477" s="436"/>
      <c r="M477" s="436"/>
      <c r="N477" s="436"/>
      <c r="O477" s="436"/>
      <c r="P477" s="436"/>
      <c r="Q477" s="436"/>
      <c r="R477" s="436"/>
      <c r="S477" s="436"/>
      <c r="T477" s="436"/>
      <c r="U477" s="436"/>
      <c r="V477" s="436"/>
      <c r="W477" s="436"/>
      <c r="X477" s="436"/>
      <c r="Y477" s="436"/>
      <c r="Z477" s="436"/>
      <c r="AA477" s="436"/>
      <c r="AB477" s="436"/>
      <c r="AC477" s="436"/>
      <c r="AD477" s="436"/>
      <c r="AE477" s="436"/>
    </row>
    <row r="478" ht="15.75" customHeight="1">
      <c r="A478" s="437"/>
      <c r="B478" s="438"/>
      <c r="C478" s="437"/>
      <c r="D478" s="437"/>
      <c r="E478" s="436"/>
      <c r="F478" s="436"/>
      <c r="G478" s="436"/>
      <c r="H478" s="436"/>
      <c r="I478" s="436"/>
      <c r="J478" s="436"/>
      <c r="K478" s="436"/>
      <c r="L478" s="436"/>
      <c r="M478" s="436"/>
      <c r="N478" s="436"/>
      <c r="O478" s="436"/>
      <c r="P478" s="436"/>
      <c r="Q478" s="436"/>
      <c r="R478" s="436"/>
      <c r="S478" s="436"/>
      <c r="T478" s="436"/>
      <c r="U478" s="436"/>
      <c r="V478" s="436"/>
      <c r="W478" s="436"/>
      <c r="X478" s="436"/>
      <c r="Y478" s="436"/>
      <c r="Z478" s="436"/>
      <c r="AA478" s="436"/>
      <c r="AB478" s="436"/>
      <c r="AC478" s="436"/>
      <c r="AD478" s="436"/>
      <c r="AE478" s="436"/>
    </row>
    <row r="479" ht="15.75" customHeight="1">
      <c r="A479" s="437"/>
      <c r="B479" s="438"/>
      <c r="C479" s="437"/>
      <c r="D479" s="437"/>
      <c r="E479" s="436"/>
      <c r="F479" s="436"/>
      <c r="G479" s="436"/>
      <c r="H479" s="436"/>
      <c r="I479" s="436"/>
      <c r="J479" s="436"/>
      <c r="K479" s="436"/>
      <c r="L479" s="436"/>
      <c r="M479" s="436"/>
      <c r="N479" s="436"/>
      <c r="O479" s="436"/>
      <c r="P479" s="436"/>
      <c r="Q479" s="436"/>
      <c r="R479" s="436"/>
      <c r="S479" s="436"/>
      <c r="T479" s="436"/>
      <c r="U479" s="436"/>
      <c r="V479" s="436"/>
      <c r="W479" s="436"/>
      <c r="X479" s="436"/>
      <c r="Y479" s="436"/>
      <c r="Z479" s="436"/>
      <c r="AA479" s="436"/>
      <c r="AB479" s="436"/>
      <c r="AC479" s="436"/>
      <c r="AD479" s="436"/>
      <c r="AE479" s="436"/>
    </row>
    <row r="480" ht="15.75" customHeight="1">
      <c r="A480" s="437"/>
      <c r="B480" s="438"/>
      <c r="C480" s="437"/>
      <c r="D480" s="437"/>
      <c r="E480" s="436"/>
      <c r="F480" s="436"/>
      <c r="G480" s="436"/>
      <c r="H480" s="436"/>
      <c r="I480" s="436"/>
      <c r="J480" s="436"/>
      <c r="K480" s="436"/>
      <c r="L480" s="436"/>
      <c r="M480" s="436"/>
      <c r="N480" s="436"/>
      <c r="O480" s="436"/>
      <c r="P480" s="436"/>
      <c r="Q480" s="436"/>
      <c r="R480" s="436"/>
      <c r="S480" s="436"/>
      <c r="T480" s="436"/>
      <c r="U480" s="436"/>
      <c r="V480" s="436"/>
      <c r="W480" s="436"/>
      <c r="X480" s="436"/>
      <c r="Y480" s="436"/>
      <c r="Z480" s="436"/>
      <c r="AA480" s="436"/>
      <c r="AB480" s="436"/>
      <c r="AC480" s="436"/>
      <c r="AD480" s="436"/>
      <c r="AE480" s="436"/>
    </row>
    <row r="481" ht="15.75" customHeight="1">
      <c r="A481" s="437"/>
      <c r="B481" s="438"/>
      <c r="C481" s="437"/>
      <c r="D481" s="437"/>
      <c r="E481" s="436"/>
      <c r="F481" s="436"/>
      <c r="G481" s="436"/>
      <c r="H481" s="436"/>
      <c r="I481" s="436"/>
      <c r="J481" s="436"/>
      <c r="K481" s="436"/>
      <c r="L481" s="436"/>
      <c r="M481" s="436"/>
      <c r="N481" s="436"/>
      <c r="O481" s="436"/>
      <c r="P481" s="436"/>
      <c r="Q481" s="436"/>
      <c r="R481" s="436"/>
      <c r="S481" s="436"/>
      <c r="T481" s="436"/>
      <c r="U481" s="436"/>
      <c r="V481" s="436"/>
      <c r="W481" s="436"/>
      <c r="X481" s="436"/>
      <c r="Y481" s="436"/>
      <c r="Z481" s="436"/>
      <c r="AA481" s="436"/>
      <c r="AB481" s="436"/>
      <c r="AC481" s="436"/>
      <c r="AD481" s="436"/>
      <c r="AE481" s="436"/>
    </row>
    <row r="482" ht="15.75" customHeight="1">
      <c r="A482" s="437"/>
      <c r="B482" s="438"/>
      <c r="C482" s="437"/>
      <c r="D482" s="437"/>
      <c r="E482" s="436"/>
      <c r="F482" s="436"/>
      <c r="G482" s="436"/>
      <c r="H482" s="436"/>
      <c r="I482" s="436"/>
      <c r="J482" s="436"/>
      <c r="K482" s="436"/>
      <c r="L482" s="436"/>
      <c r="M482" s="436"/>
      <c r="N482" s="436"/>
      <c r="O482" s="436"/>
      <c r="P482" s="436"/>
      <c r="Q482" s="436"/>
      <c r="R482" s="436"/>
      <c r="S482" s="436"/>
      <c r="T482" s="436"/>
      <c r="U482" s="436"/>
      <c r="V482" s="436"/>
      <c r="W482" s="436"/>
      <c r="X482" s="436"/>
      <c r="Y482" s="436"/>
      <c r="Z482" s="436"/>
      <c r="AA482" s="436"/>
      <c r="AB482" s="436"/>
      <c r="AC482" s="436"/>
      <c r="AD482" s="436"/>
      <c r="AE482" s="436"/>
    </row>
    <row r="483" ht="15.75" customHeight="1">
      <c r="A483" s="437"/>
      <c r="B483" s="438"/>
      <c r="C483" s="437"/>
      <c r="D483" s="437"/>
      <c r="E483" s="436"/>
      <c r="F483" s="436"/>
      <c r="G483" s="436"/>
      <c r="H483" s="436"/>
      <c r="I483" s="436"/>
      <c r="J483" s="436"/>
      <c r="K483" s="436"/>
      <c r="L483" s="436"/>
      <c r="M483" s="436"/>
      <c r="N483" s="436"/>
      <c r="O483" s="436"/>
      <c r="P483" s="436"/>
      <c r="Q483" s="436"/>
      <c r="R483" s="436"/>
      <c r="S483" s="436"/>
      <c r="T483" s="436"/>
      <c r="U483" s="436"/>
      <c r="V483" s="436"/>
      <c r="W483" s="436"/>
      <c r="X483" s="436"/>
      <c r="Y483" s="436"/>
      <c r="Z483" s="436"/>
      <c r="AA483" s="436"/>
      <c r="AB483" s="436"/>
      <c r="AC483" s="436"/>
      <c r="AD483" s="436"/>
      <c r="AE483" s="436"/>
    </row>
    <row r="484" ht="15.75" customHeight="1">
      <c r="A484" s="437"/>
      <c r="B484" s="438"/>
      <c r="C484" s="437"/>
      <c r="D484" s="437"/>
      <c r="E484" s="436"/>
      <c r="F484" s="436"/>
      <c r="G484" s="436"/>
      <c r="H484" s="436"/>
      <c r="I484" s="436"/>
      <c r="J484" s="436"/>
      <c r="K484" s="436"/>
      <c r="L484" s="436"/>
      <c r="M484" s="436"/>
      <c r="N484" s="436"/>
      <c r="O484" s="436"/>
      <c r="P484" s="436"/>
      <c r="Q484" s="436"/>
      <c r="R484" s="436"/>
      <c r="S484" s="436"/>
      <c r="T484" s="436"/>
      <c r="U484" s="436"/>
      <c r="V484" s="436"/>
      <c r="W484" s="436"/>
      <c r="X484" s="436"/>
      <c r="Y484" s="436"/>
      <c r="Z484" s="436"/>
      <c r="AA484" s="436"/>
      <c r="AB484" s="436"/>
      <c r="AC484" s="436"/>
      <c r="AD484" s="436"/>
      <c r="AE484" s="436"/>
    </row>
    <row r="485" ht="15.75" customHeight="1">
      <c r="A485" s="437"/>
      <c r="B485" s="438"/>
      <c r="C485" s="437"/>
      <c r="D485" s="437"/>
      <c r="E485" s="436"/>
      <c r="F485" s="436"/>
      <c r="G485" s="436"/>
      <c r="H485" s="436"/>
      <c r="I485" s="436"/>
      <c r="J485" s="436"/>
      <c r="K485" s="436"/>
      <c r="L485" s="436"/>
      <c r="M485" s="436"/>
      <c r="N485" s="436"/>
      <c r="O485" s="436"/>
      <c r="P485" s="436"/>
      <c r="Q485" s="436"/>
      <c r="R485" s="436"/>
      <c r="S485" s="436"/>
      <c r="T485" s="436"/>
      <c r="U485" s="436"/>
      <c r="V485" s="436"/>
      <c r="W485" s="436"/>
      <c r="X485" s="436"/>
      <c r="Y485" s="436"/>
      <c r="Z485" s="436"/>
      <c r="AA485" s="436"/>
      <c r="AB485" s="436"/>
      <c r="AC485" s="436"/>
      <c r="AD485" s="436"/>
      <c r="AE485" s="436"/>
    </row>
    <row r="486" ht="15.75" customHeight="1">
      <c r="A486" s="437"/>
      <c r="B486" s="438"/>
      <c r="C486" s="437"/>
      <c r="D486" s="437"/>
      <c r="E486" s="436"/>
      <c r="F486" s="436"/>
      <c r="G486" s="436"/>
      <c r="H486" s="436"/>
      <c r="I486" s="436"/>
      <c r="J486" s="436"/>
      <c r="K486" s="436"/>
      <c r="L486" s="436"/>
      <c r="M486" s="436"/>
      <c r="N486" s="436"/>
      <c r="O486" s="436"/>
      <c r="P486" s="436"/>
      <c r="Q486" s="436"/>
      <c r="R486" s="436"/>
      <c r="S486" s="436"/>
      <c r="T486" s="436"/>
      <c r="U486" s="436"/>
      <c r="V486" s="436"/>
      <c r="W486" s="436"/>
      <c r="X486" s="436"/>
      <c r="Y486" s="436"/>
      <c r="Z486" s="436"/>
      <c r="AA486" s="436"/>
      <c r="AB486" s="436"/>
      <c r="AC486" s="436"/>
      <c r="AD486" s="436"/>
      <c r="AE486" s="436"/>
    </row>
    <row r="487" ht="15.75" customHeight="1">
      <c r="A487" s="437"/>
      <c r="B487" s="438"/>
      <c r="C487" s="437"/>
      <c r="D487" s="437"/>
      <c r="E487" s="436"/>
      <c r="F487" s="436"/>
      <c r="G487" s="436"/>
      <c r="H487" s="436"/>
      <c r="I487" s="436"/>
      <c r="J487" s="436"/>
      <c r="K487" s="436"/>
      <c r="L487" s="436"/>
      <c r="M487" s="436"/>
      <c r="N487" s="436"/>
      <c r="O487" s="436"/>
      <c r="P487" s="436"/>
      <c r="Q487" s="436"/>
      <c r="R487" s="436"/>
      <c r="S487" s="436"/>
      <c r="T487" s="436"/>
      <c r="U487" s="436"/>
      <c r="V487" s="436"/>
      <c r="W487" s="436"/>
      <c r="X487" s="436"/>
      <c r="Y487" s="436"/>
      <c r="Z487" s="436"/>
      <c r="AA487" s="436"/>
      <c r="AB487" s="436"/>
      <c r="AC487" s="436"/>
      <c r="AD487" s="436"/>
      <c r="AE487" s="436"/>
    </row>
    <row r="488" ht="15.75" customHeight="1">
      <c r="A488" s="437"/>
      <c r="B488" s="438"/>
      <c r="C488" s="437"/>
      <c r="D488" s="437"/>
      <c r="E488" s="436"/>
      <c r="F488" s="436"/>
      <c r="G488" s="436"/>
      <c r="H488" s="436"/>
      <c r="I488" s="436"/>
      <c r="J488" s="436"/>
      <c r="K488" s="436"/>
      <c r="L488" s="436"/>
      <c r="M488" s="436"/>
      <c r="N488" s="436"/>
      <c r="O488" s="436"/>
      <c r="P488" s="436"/>
      <c r="Q488" s="436"/>
      <c r="R488" s="436"/>
      <c r="S488" s="436"/>
      <c r="T488" s="436"/>
      <c r="U488" s="436"/>
      <c r="V488" s="436"/>
      <c r="W488" s="436"/>
      <c r="X488" s="436"/>
      <c r="Y488" s="436"/>
      <c r="Z488" s="436"/>
      <c r="AA488" s="436"/>
      <c r="AB488" s="436"/>
      <c r="AC488" s="436"/>
      <c r="AD488" s="436"/>
      <c r="AE488" s="436"/>
    </row>
    <row r="489" ht="15.75" customHeight="1">
      <c r="A489" s="437"/>
      <c r="B489" s="438"/>
      <c r="C489" s="437"/>
      <c r="D489" s="437"/>
      <c r="E489" s="436"/>
      <c r="F489" s="436"/>
      <c r="G489" s="436"/>
      <c r="H489" s="436"/>
      <c r="I489" s="436"/>
      <c r="J489" s="436"/>
      <c r="K489" s="436"/>
      <c r="L489" s="436"/>
      <c r="M489" s="436"/>
      <c r="N489" s="436"/>
      <c r="O489" s="436"/>
      <c r="P489" s="436"/>
      <c r="Q489" s="436"/>
      <c r="R489" s="436"/>
      <c r="S489" s="436"/>
      <c r="T489" s="436"/>
      <c r="U489" s="436"/>
      <c r="V489" s="436"/>
      <c r="W489" s="436"/>
      <c r="X489" s="436"/>
      <c r="Y489" s="436"/>
      <c r="Z489" s="436"/>
      <c r="AA489" s="436"/>
      <c r="AB489" s="436"/>
      <c r="AC489" s="436"/>
      <c r="AD489" s="436"/>
      <c r="AE489" s="436"/>
    </row>
    <row r="490" ht="15.75" customHeight="1">
      <c r="A490" s="437"/>
      <c r="B490" s="438"/>
      <c r="C490" s="437"/>
      <c r="D490" s="437"/>
      <c r="E490" s="436"/>
      <c r="F490" s="436"/>
      <c r="G490" s="436"/>
      <c r="H490" s="436"/>
      <c r="I490" s="436"/>
      <c r="J490" s="436"/>
      <c r="K490" s="436"/>
      <c r="L490" s="436"/>
      <c r="M490" s="436"/>
      <c r="N490" s="436"/>
      <c r="O490" s="436"/>
      <c r="P490" s="436"/>
      <c r="Q490" s="436"/>
      <c r="R490" s="436"/>
      <c r="S490" s="436"/>
      <c r="T490" s="436"/>
      <c r="U490" s="436"/>
      <c r="V490" s="436"/>
      <c r="W490" s="436"/>
      <c r="X490" s="436"/>
      <c r="Y490" s="436"/>
      <c r="Z490" s="436"/>
      <c r="AA490" s="436"/>
      <c r="AB490" s="436"/>
      <c r="AC490" s="436"/>
      <c r="AD490" s="436"/>
      <c r="AE490" s="436"/>
    </row>
    <row r="491" ht="15.75" customHeight="1">
      <c r="A491" s="437"/>
      <c r="B491" s="438"/>
      <c r="C491" s="437"/>
      <c r="D491" s="437"/>
      <c r="E491" s="436"/>
      <c r="F491" s="436"/>
      <c r="G491" s="436"/>
      <c r="H491" s="436"/>
      <c r="I491" s="436"/>
      <c r="J491" s="436"/>
      <c r="K491" s="436"/>
      <c r="L491" s="436"/>
      <c r="M491" s="436"/>
      <c r="N491" s="436"/>
      <c r="O491" s="436"/>
      <c r="P491" s="436"/>
      <c r="Q491" s="436"/>
      <c r="R491" s="436"/>
      <c r="S491" s="436"/>
      <c r="T491" s="436"/>
      <c r="U491" s="436"/>
      <c r="V491" s="436"/>
      <c r="W491" s="436"/>
      <c r="X491" s="436"/>
      <c r="Y491" s="436"/>
      <c r="Z491" s="436"/>
      <c r="AA491" s="436"/>
      <c r="AB491" s="436"/>
      <c r="AC491" s="436"/>
      <c r="AD491" s="436"/>
      <c r="AE491" s="436"/>
    </row>
    <row r="492" ht="15.75" customHeight="1">
      <c r="A492" s="437"/>
      <c r="B492" s="438"/>
      <c r="C492" s="437"/>
      <c r="D492" s="437"/>
      <c r="E492" s="436"/>
      <c r="F492" s="436"/>
      <c r="G492" s="436"/>
      <c r="H492" s="436"/>
      <c r="I492" s="436"/>
      <c r="J492" s="436"/>
      <c r="K492" s="436"/>
      <c r="L492" s="436"/>
      <c r="M492" s="436"/>
      <c r="N492" s="436"/>
      <c r="O492" s="436"/>
      <c r="P492" s="436"/>
      <c r="Q492" s="436"/>
      <c r="R492" s="436"/>
      <c r="S492" s="436"/>
      <c r="T492" s="436"/>
      <c r="U492" s="436"/>
      <c r="V492" s="436"/>
      <c r="W492" s="436"/>
      <c r="X492" s="436"/>
      <c r="Y492" s="436"/>
      <c r="Z492" s="436"/>
      <c r="AA492" s="436"/>
      <c r="AB492" s="436"/>
      <c r="AC492" s="436"/>
      <c r="AD492" s="436"/>
      <c r="AE492" s="436"/>
    </row>
    <row r="493" ht="15.75" customHeight="1">
      <c r="A493" s="437"/>
      <c r="B493" s="438"/>
      <c r="C493" s="437"/>
      <c r="D493" s="437"/>
      <c r="E493" s="436"/>
      <c r="F493" s="436"/>
      <c r="G493" s="436"/>
      <c r="H493" s="436"/>
      <c r="I493" s="436"/>
      <c r="J493" s="436"/>
      <c r="K493" s="436"/>
      <c r="L493" s="436"/>
      <c r="M493" s="436"/>
      <c r="N493" s="436"/>
      <c r="O493" s="436"/>
      <c r="P493" s="436"/>
      <c r="Q493" s="436"/>
      <c r="R493" s="436"/>
      <c r="S493" s="436"/>
      <c r="T493" s="436"/>
      <c r="U493" s="436"/>
      <c r="V493" s="436"/>
      <c r="W493" s="436"/>
      <c r="X493" s="436"/>
      <c r="Y493" s="436"/>
      <c r="Z493" s="436"/>
      <c r="AA493" s="436"/>
      <c r="AB493" s="436"/>
      <c r="AC493" s="436"/>
      <c r="AD493" s="436"/>
      <c r="AE493" s="436"/>
    </row>
    <row r="494" ht="15.75" customHeight="1">
      <c r="A494" s="437"/>
      <c r="B494" s="438"/>
      <c r="C494" s="437"/>
      <c r="D494" s="437"/>
      <c r="E494" s="436"/>
      <c r="F494" s="436"/>
      <c r="G494" s="436"/>
      <c r="H494" s="436"/>
      <c r="I494" s="436"/>
      <c r="J494" s="436"/>
      <c r="K494" s="436"/>
      <c r="L494" s="436"/>
      <c r="M494" s="436"/>
      <c r="N494" s="436"/>
      <c r="O494" s="436"/>
      <c r="P494" s="436"/>
      <c r="Q494" s="436"/>
      <c r="R494" s="436"/>
      <c r="S494" s="436"/>
      <c r="T494" s="436"/>
      <c r="U494" s="436"/>
      <c r="V494" s="436"/>
      <c r="W494" s="436"/>
      <c r="X494" s="436"/>
      <c r="Y494" s="436"/>
      <c r="Z494" s="436"/>
      <c r="AA494" s="436"/>
      <c r="AB494" s="436"/>
      <c r="AC494" s="436"/>
      <c r="AD494" s="436"/>
      <c r="AE494" s="436"/>
    </row>
    <row r="495" ht="15.75" customHeight="1">
      <c r="A495" s="437"/>
      <c r="B495" s="438"/>
      <c r="C495" s="437"/>
      <c r="D495" s="437"/>
      <c r="E495" s="436"/>
      <c r="F495" s="436"/>
      <c r="G495" s="436"/>
      <c r="H495" s="436"/>
      <c r="I495" s="436"/>
      <c r="J495" s="436"/>
      <c r="K495" s="436"/>
      <c r="L495" s="436"/>
      <c r="M495" s="436"/>
      <c r="N495" s="436"/>
      <c r="O495" s="436"/>
      <c r="P495" s="436"/>
      <c r="Q495" s="436"/>
      <c r="R495" s="436"/>
      <c r="S495" s="436"/>
      <c r="T495" s="436"/>
      <c r="U495" s="436"/>
      <c r="V495" s="436"/>
      <c r="W495" s="436"/>
      <c r="X495" s="436"/>
      <c r="Y495" s="436"/>
      <c r="Z495" s="436"/>
      <c r="AA495" s="436"/>
      <c r="AB495" s="436"/>
      <c r="AC495" s="436"/>
      <c r="AD495" s="436"/>
      <c r="AE495" s="436"/>
    </row>
    <row r="496" ht="15.75" customHeight="1">
      <c r="A496" s="437"/>
      <c r="B496" s="438"/>
      <c r="C496" s="437"/>
      <c r="D496" s="437"/>
      <c r="E496" s="436"/>
      <c r="F496" s="436"/>
      <c r="G496" s="436"/>
      <c r="H496" s="436"/>
      <c r="I496" s="436"/>
      <c r="J496" s="436"/>
      <c r="K496" s="436"/>
      <c r="L496" s="436"/>
      <c r="M496" s="436"/>
      <c r="N496" s="436"/>
      <c r="O496" s="436"/>
      <c r="P496" s="436"/>
      <c r="Q496" s="436"/>
      <c r="R496" s="436"/>
      <c r="S496" s="436"/>
      <c r="T496" s="436"/>
      <c r="U496" s="436"/>
      <c r="V496" s="436"/>
      <c r="W496" s="436"/>
      <c r="X496" s="436"/>
      <c r="Y496" s="436"/>
      <c r="Z496" s="436"/>
      <c r="AA496" s="436"/>
      <c r="AB496" s="436"/>
      <c r="AC496" s="436"/>
      <c r="AD496" s="436"/>
      <c r="AE496" s="436"/>
    </row>
    <row r="497" ht="15.75" customHeight="1">
      <c r="A497" s="437"/>
      <c r="B497" s="438"/>
      <c r="C497" s="437"/>
      <c r="D497" s="437"/>
      <c r="E497" s="436"/>
      <c r="F497" s="436"/>
      <c r="G497" s="436"/>
      <c r="H497" s="436"/>
      <c r="I497" s="436"/>
      <c r="J497" s="436"/>
      <c r="K497" s="436"/>
      <c r="L497" s="436"/>
      <c r="M497" s="436"/>
      <c r="N497" s="436"/>
      <c r="O497" s="436"/>
      <c r="P497" s="436"/>
      <c r="Q497" s="436"/>
      <c r="R497" s="436"/>
      <c r="S497" s="436"/>
      <c r="T497" s="436"/>
      <c r="U497" s="436"/>
      <c r="V497" s="436"/>
      <c r="W497" s="436"/>
      <c r="X497" s="436"/>
      <c r="Y497" s="436"/>
      <c r="Z497" s="436"/>
      <c r="AA497" s="436"/>
      <c r="AB497" s="436"/>
      <c r="AC497" s="436"/>
      <c r="AD497" s="436"/>
      <c r="AE497" s="436"/>
    </row>
    <row r="498" ht="15.75" customHeight="1">
      <c r="A498" s="437"/>
      <c r="B498" s="438"/>
      <c r="C498" s="437"/>
      <c r="D498" s="437"/>
      <c r="E498" s="436"/>
      <c r="F498" s="436"/>
      <c r="G498" s="436"/>
      <c r="H498" s="436"/>
      <c r="I498" s="436"/>
      <c r="J498" s="436"/>
      <c r="K498" s="436"/>
      <c r="L498" s="436"/>
      <c r="M498" s="436"/>
      <c r="N498" s="436"/>
      <c r="O498" s="436"/>
      <c r="P498" s="436"/>
      <c r="Q498" s="436"/>
      <c r="R498" s="436"/>
      <c r="S498" s="436"/>
      <c r="T498" s="436"/>
      <c r="U498" s="436"/>
      <c r="V498" s="436"/>
      <c r="W498" s="436"/>
      <c r="X498" s="436"/>
      <c r="Y498" s="436"/>
      <c r="Z498" s="436"/>
      <c r="AA498" s="436"/>
      <c r="AB498" s="436"/>
      <c r="AC498" s="436"/>
      <c r="AD498" s="436"/>
      <c r="AE498" s="436"/>
    </row>
    <row r="499" ht="15.75" customHeight="1">
      <c r="A499" s="437"/>
      <c r="B499" s="438"/>
      <c r="C499" s="437"/>
      <c r="D499" s="437"/>
      <c r="E499" s="436"/>
      <c r="F499" s="436"/>
      <c r="G499" s="436"/>
      <c r="H499" s="436"/>
      <c r="I499" s="436"/>
      <c r="J499" s="436"/>
      <c r="K499" s="436"/>
      <c r="L499" s="436"/>
      <c r="M499" s="436"/>
      <c r="N499" s="436"/>
      <c r="O499" s="436"/>
      <c r="P499" s="436"/>
      <c r="Q499" s="436"/>
      <c r="R499" s="436"/>
      <c r="S499" s="436"/>
      <c r="T499" s="436"/>
      <c r="U499" s="436"/>
      <c r="V499" s="436"/>
      <c r="W499" s="436"/>
      <c r="X499" s="436"/>
      <c r="Y499" s="436"/>
      <c r="Z499" s="436"/>
      <c r="AA499" s="436"/>
      <c r="AB499" s="436"/>
      <c r="AC499" s="436"/>
      <c r="AD499" s="436"/>
      <c r="AE499" s="436"/>
    </row>
    <row r="500" ht="15.75" customHeight="1">
      <c r="A500" s="437"/>
      <c r="B500" s="438"/>
      <c r="C500" s="437"/>
      <c r="D500" s="437"/>
      <c r="E500" s="436"/>
      <c r="F500" s="436"/>
      <c r="G500" s="436"/>
      <c r="H500" s="436"/>
      <c r="I500" s="436"/>
      <c r="J500" s="436"/>
      <c r="K500" s="436"/>
      <c r="L500" s="436"/>
      <c r="M500" s="436"/>
      <c r="N500" s="436"/>
      <c r="O500" s="436"/>
      <c r="P500" s="436"/>
      <c r="Q500" s="436"/>
      <c r="R500" s="436"/>
      <c r="S500" s="436"/>
      <c r="T500" s="436"/>
      <c r="U500" s="436"/>
      <c r="V500" s="436"/>
      <c r="W500" s="436"/>
      <c r="X500" s="436"/>
      <c r="Y500" s="436"/>
      <c r="Z500" s="436"/>
      <c r="AA500" s="436"/>
      <c r="AB500" s="436"/>
      <c r="AC500" s="436"/>
      <c r="AD500" s="436"/>
      <c r="AE500" s="436"/>
    </row>
    <row r="501" ht="15.75" customHeight="1">
      <c r="A501" s="437"/>
      <c r="B501" s="438"/>
      <c r="C501" s="437"/>
      <c r="D501" s="437"/>
      <c r="E501" s="436"/>
      <c r="F501" s="436"/>
      <c r="G501" s="436"/>
      <c r="H501" s="436"/>
      <c r="I501" s="436"/>
      <c r="J501" s="436"/>
      <c r="K501" s="436"/>
      <c r="L501" s="436"/>
      <c r="M501" s="436"/>
      <c r="N501" s="436"/>
      <c r="O501" s="436"/>
      <c r="P501" s="436"/>
      <c r="Q501" s="436"/>
      <c r="R501" s="436"/>
      <c r="S501" s="436"/>
      <c r="T501" s="436"/>
      <c r="U501" s="436"/>
      <c r="V501" s="436"/>
      <c r="W501" s="436"/>
      <c r="X501" s="436"/>
      <c r="Y501" s="436"/>
      <c r="Z501" s="436"/>
      <c r="AA501" s="436"/>
      <c r="AB501" s="436"/>
      <c r="AC501" s="436"/>
      <c r="AD501" s="436"/>
      <c r="AE501" s="436"/>
    </row>
    <row r="502" ht="15.75" customHeight="1">
      <c r="A502" s="437"/>
      <c r="B502" s="438"/>
      <c r="C502" s="437"/>
      <c r="D502" s="437"/>
      <c r="E502" s="436"/>
      <c r="F502" s="436"/>
      <c r="G502" s="436"/>
      <c r="H502" s="436"/>
      <c r="I502" s="436"/>
      <c r="J502" s="436"/>
      <c r="K502" s="436"/>
      <c r="L502" s="436"/>
      <c r="M502" s="436"/>
      <c r="N502" s="436"/>
      <c r="O502" s="436"/>
      <c r="P502" s="436"/>
      <c r="Q502" s="436"/>
      <c r="R502" s="436"/>
      <c r="S502" s="436"/>
      <c r="T502" s="436"/>
      <c r="U502" s="436"/>
      <c r="V502" s="436"/>
      <c r="W502" s="436"/>
      <c r="X502" s="436"/>
      <c r="Y502" s="436"/>
      <c r="Z502" s="436"/>
      <c r="AA502" s="436"/>
      <c r="AB502" s="436"/>
      <c r="AC502" s="436"/>
      <c r="AD502" s="436"/>
      <c r="AE502" s="436"/>
    </row>
    <row r="503" ht="15.75" customHeight="1">
      <c r="A503" s="437"/>
      <c r="B503" s="438"/>
      <c r="C503" s="437"/>
      <c r="D503" s="437"/>
      <c r="E503" s="436"/>
      <c r="F503" s="436"/>
      <c r="G503" s="436"/>
      <c r="H503" s="436"/>
      <c r="I503" s="436"/>
      <c r="J503" s="436"/>
      <c r="K503" s="436"/>
      <c r="L503" s="436"/>
      <c r="M503" s="436"/>
      <c r="N503" s="436"/>
      <c r="O503" s="436"/>
      <c r="P503" s="436"/>
      <c r="Q503" s="436"/>
      <c r="R503" s="436"/>
      <c r="S503" s="436"/>
      <c r="T503" s="436"/>
      <c r="U503" s="436"/>
      <c r="V503" s="436"/>
      <c r="W503" s="436"/>
      <c r="X503" s="436"/>
      <c r="Y503" s="436"/>
      <c r="Z503" s="436"/>
      <c r="AA503" s="436"/>
      <c r="AB503" s="436"/>
      <c r="AC503" s="436"/>
      <c r="AD503" s="436"/>
      <c r="AE503" s="436"/>
    </row>
    <row r="504" ht="15.75" customHeight="1">
      <c r="A504" s="437"/>
      <c r="B504" s="438"/>
      <c r="C504" s="437"/>
      <c r="D504" s="437"/>
      <c r="E504" s="436"/>
      <c r="F504" s="436"/>
      <c r="G504" s="436"/>
      <c r="H504" s="436"/>
      <c r="I504" s="436"/>
      <c r="J504" s="436"/>
      <c r="K504" s="436"/>
      <c r="L504" s="436"/>
      <c r="M504" s="436"/>
      <c r="N504" s="436"/>
      <c r="O504" s="436"/>
      <c r="P504" s="436"/>
      <c r="Q504" s="436"/>
      <c r="R504" s="436"/>
      <c r="S504" s="436"/>
      <c r="T504" s="436"/>
      <c r="U504" s="436"/>
      <c r="V504" s="436"/>
      <c r="W504" s="436"/>
      <c r="X504" s="436"/>
      <c r="Y504" s="436"/>
      <c r="Z504" s="436"/>
      <c r="AA504" s="436"/>
      <c r="AB504" s="436"/>
      <c r="AC504" s="436"/>
      <c r="AD504" s="436"/>
      <c r="AE504" s="436"/>
    </row>
    <row r="505" ht="15.75" customHeight="1">
      <c r="A505" s="437"/>
      <c r="B505" s="438"/>
      <c r="C505" s="437"/>
      <c r="D505" s="437"/>
      <c r="E505" s="436"/>
      <c r="F505" s="436"/>
      <c r="G505" s="436"/>
      <c r="H505" s="436"/>
      <c r="I505" s="436"/>
      <c r="J505" s="436"/>
      <c r="K505" s="436"/>
      <c r="L505" s="436"/>
      <c r="M505" s="436"/>
      <c r="N505" s="436"/>
      <c r="O505" s="436"/>
      <c r="P505" s="436"/>
      <c r="Q505" s="436"/>
      <c r="R505" s="436"/>
      <c r="S505" s="436"/>
      <c r="T505" s="436"/>
      <c r="U505" s="436"/>
      <c r="V505" s="436"/>
      <c r="W505" s="436"/>
      <c r="X505" s="436"/>
      <c r="Y505" s="436"/>
      <c r="Z505" s="436"/>
      <c r="AA505" s="436"/>
      <c r="AB505" s="436"/>
      <c r="AC505" s="436"/>
      <c r="AD505" s="436"/>
      <c r="AE505" s="436"/>
    </row>
    <row r="506" ht="15.75" customHeight="1">
      <c r="A506" s="437"/>
      <c r="B506" s="438"/>
      <c r="C506" s="437"/>
      <c r="D506" s="437"/>
      <c r="E506" s="436"/>
      <c r="F506" s="436"/>
      <c r="G506" s="436"/>
      <c r="H506" s="436"/>
      <c r="I506" s="436"/>
      <c r="J506" s="436"/>
      <c r="K506" s="436"/>
      <c r="L506" s="436"/>
      <c r="M506" s="436"/>
      <c r="N506" s="436"/>
      <c r="O506" s="436"/>
      <c r="P506" s="436"/>
      <c r="Q506" s="436"/>
      <c r="R506" s="436"/>
      <c r="S506" s="436"/>
      <c r="T506" s="436"/>
      <c r="U506" s="436"/>
      <c r="V506" s="436"/>
      <c r="W506" s="436"/>
      <c r="X506" s="436"/>
      <c r="Y506" s="436"/>
      <c r="Z506" s="436"/>
      <c r="AA506" s="436"/>
      <c r="AB506" s="436"/>
      <c r="AC506" s="436"/>
      <c r="AD506" s="436"/>
      <c r="AE506" s="436"/>
    </row>
    <row r="507" ht="15.75" customHeight="1">
      <c r="A507" s="437"/>
      <c r="B507" s="438"/>
      <c r="C507" s="437"/>
      <c r="D507" s="437"/>
      <c r="E507" s="436"/>
      <c r="F507" s="436"/>
      <c r="G507" s="436"/>
      <c r="H507" s="436"/>
      <c r="I507" s="436"/>
      <c r="J507" s="436"/>
      <c r="K507" s="436"/>
      <c r="L507" s="436"/>
      <c r="M507" s="436"/>
      <c r="N507" s="436"/>
      <c r="O507" s="436"/>
      <c r="P507" s="436"/>
      <c r="Q507" s="436"/>
      <c r="R507" s="436"/>
      <c r="S507" s="436"/>
      <c r="T507" s="436"/>
      <c r="U507" s="436"/>
      <c r="V507" s="436"/>
      <c r="W507" s="436"/>
      <c r="X507" s="436"/>
      <c r="Y507" s="436"/>
      <c r="Z507" s="436"/>
      <c r="AA507" s="436"/>
      <c r="AB507" s="436"/>
      <c r="AC507" s="436"/>
      <c r="AD507" s="436"/>
      <c r="AE507" s="436"/>
    </row>
    <row r="508" ht="15.75" customHeight="1">
      <c r="A508" s="437"/>
      <c r="B508" s="438"/>
      <c r="C508" s="437"/>
      <c r="D508" s="437"/>
      <c r="E508" s="436"/>
      <c r="F508" s="436"/>
      <c r="G508" s="436"/>
      <c r="H508" s="436"/>
      <c r="I508" s="436"/>
      <c r="J508" s="436"/>
      <c r="K508" s="436"/>
      <c r="L508" s="436"/>
      <c r="M508" s="436"/>
      <c r="N508" s="436"/>
      <c r="O508" s="436"/>
      <c r="P508" s="436"/>
      <c r="Q508" s="436"/>
      <c r="R508" s="436"/>
      <c r="S508" s="436"/>
      <c r="T508" s="436"/>
      <c r="U508" s="436"/>
      <c r="V508" s="436"/>
      <c r="W508" s="436"/>
      <c r="X508" s="436"/>
      <c r="Y508" s="436"/>
      <c r="Z508" s="436"/>
      <c r="AA508" s="436"/>
      <c r="AB508" s="436"/>
      <c r="AC508" s="436"/>
      <c r="AD508" s="436"/>
      <c r="AE508" s="436"/>
    </row>
    <row r="509" ht="15.75" customHeight="1">
      <c r="A509" s="437"/>
      <c r="B509" s="438"/>
      <c r="C509" s="437"/>
      <c r="D509" s="437"/>
      <c r="E509" s="436"/>
      <c r="F509" s="436"/>
      <c r="G509" s="436"/>
      <c r="H509" s="436"/>
      <c r="I509" s="436"/>
      <c r="J509" s="436"/>
      <c r="K509" s="436"/>
      <c r="L509" s="436"/>
      <c r="M509" s="436"/>
      <c r="N509" s="436"/>
      <c r="O509" s="436"/>
      <c r="P509" s="436"/>
      <c r="Q509" s="436"/>
      <c r="R509" s="436"/>
      <c r="S509" s="436"/>
      <c r="T509" s="436"/>
      <c r="U509" s="436"/>
      <c r="V509" s="436"/>
      <c r="W509" s="436"/>
      <c r="X509" s="436"/>
      <c r="Y509" s="436"/>
      <c r="Z509" s="436"/>
      <c r="AA509" s="436"/>
      <c r="AB509" s="436"/>
      <c r="AC509" s="436"/>
      <c r="AD509" s="436"/>
      <c r="AE509" s="436"/>
    </row>
    <row r="510" ht="15.75" customHeight="1">
      <c r="A510" s="437"/>
      <c r="B510" s="438"/>
      <c r="C510" s="437"/>
      <c r="D510" s="437"/>
      <c r="E510" s="436"/>
      <c r="F510" s="436"/>
      <c r="G510" s="436"/>
      <c r="H510" s="436"/>
      <c r="I510" s="436"/>
      <c r="J510" s="436"/>
      <c r="K510" s="436"/>
      <c r="L510" s="436"/>
      <c r="M510" s="436"/>
      <c r="N510" s="436"/>
      <c r="O510" s="436"/>
      <c r="P510" s="436"/>
      <c r="Q510" s="436"/>
      <c r="R510" s="436"/>
      <c r="S510" s="436"/>
      <c r="T510" s="436"/>
      <c r="U510" s="436"/>
      <c r="V510" s="436"/>
      <c r="W510" s="436"/>
      <c r="X510" s="436"/>
      <c r="Y510" s="436"/>
      <c r="Z510" s="436"/>
      <c r="AA510" s="436"/>
      <c r="AB510" s="436"/>
      <c r="AC510" s="436"/>
      <c r="AD510" s="436"/>
      <c r="AE510" s="436"/>
    </row>
    <row r="511" ht="15.75" customHeight="1">
      <c r="A511" s="437"/>
      <c r="B511" s="438"/>
      <c r="C511" s="437"/>
      <c r="D511" s="437"/>
      <c r="E511" s="436"/>
      <c r="F511" s="436"/>
      <c r="G511" s="436"/>
      <c r="H511" s="436"/>
      <c r="I511" s="436"/>
      <c r="J511" s="436"/>
      <c r="K511" s="436"/>
      <c r="L511" s="436"/>
      <c r="M511" s="436"/>
      <c r="N511" s="436"/>
      <c r="O511" s="436"/>
      <c r="P511" s="436"/>
      <c r="Q511" s="436"/>
      <c r="R511" s="436"/>
      <c r="S511" s="436"/>
      <c r="T511" s="436"/>
      <c r="U511" s="436"/>
      <c r="V511" s="436"/>
      <c r="W511" s="436"/>
      <c r="X511" s="436"/>
      <c r="Y511" s="436"/>
      <c r="Z511" s="436"/>
      <c r="AA511" s="436"/>
      <c r="AB511" s="436"/>
      <c r="AC511" s="436"/>
      <c r="AD511" s="436"/>
      <c r="AE511" s="436"/>
    </row>
    <row r="512" ht="15.75" customHeight="1">
      <c r="A512" s="437"/>
      <c r="B512" s="438"/>
      <c r="C512" s="437"/>
      <c r="D512" s="437"/>
      <c r="E512" s="436"/>
      <c r="F512" s="436"/>
      <c r="G512" s="436"/>
      <c r="H512" s="436"/>
      <c r="I512" s="436"/>
      <c r="J512" s="436"/>
      <c r="K512" s="436"/>
      <c r="L512" s="436"/>
      <c r="M512" s="436"/>
      <c r="N512" s="436"/>
      <c r="O512" s="436"/>
      <c r="P512" s="436"/>
      <c r="Q512" s="436"/>
      <c r="R512" s="436"/>
      <c r="S512" s="436"/>
      <c r="T512" s="436"/>
      <c r="U512" s="436"/>
      <c r="V512" s="436"/>
      <c r="W512" s="436"/>
      <c r="X512" s="436"/>
      <c r="Y512" s="436"/>
      <c r="Z512" s="436"/>
      <c r="AA512" s="436"/>
      <c r="AB512" s="436"/>
      <c r="AC512" s="436"/>
      <c r="AD512" s="436"/>
      <c r="AE512" s="436"/>
    </row>
    <row r="513" ht="15.75" customHeight="1">
      <c r="A513" s="437"/>
      <c r="B513" s="438"/>
      <c r="C513" s="437"/>
      <c r="D513" s="437"/>
      <c r="E513" s="436"/>
      <c r="F513" s="436"/>
      <c r="G513" s="436"/>
      <c r="H513" s="436"/>
      <c r="I513" s="436"/>
      <c r="J513" s="436"/>
      <c r="K513" s="436"/>
      <c r="L513" s="436"/>
      <c r="M513" s="436"/>
      <c r="N513" s="436"/>
      <c r="O513" s="436"/>
      <c r="P513" s="436"/>
      <c r="Q513" s="436"/>
      <c r="R513" s="436"/>
      <c r="S513" s="436"/>
      <c r="T513" s="436"/>
      <c r="U513" s="436"/>
      <c r="V513" s="436"/>
      <c r="W513" s="436"/>
      <c r="X513" s="436"/>
      <c r="Y513" s="436"/>
      <c r="Z513" s="436"/>
      <c r="AA513" s="436"/>
      <c r="AB513" s="436"/>
      <c r="AC513" s="436"/>
      <c r="AD513" s="436"/>
      <c r="AE513" s="436"/>
    </row>
    <row r="514" ht="15.75" customHeight="1">
      <c r="A514" s="437"/>
      <c r="B514" s="438"/>
      <c r="C514" s="437"/>
      <c r="D514" s="437"/>
      <c r="E514" s="436"/>
      <c r="F514" s="436"/>
      <c r="G514" s="436"/>
      <c r="H514" s="436"/>
      <c r="I514" s="436"/>
      <c r="J514" s="436"/>
      <c r="K514" s="436"/>
      <c r="L514" s="436"/>
      <c r="M514" s="436"/>
      <c r="N514" s="436"/>
      <c r="O514" s="436"/>
      <c r="P514" s="436"/>
      <c r="Q514" s="436"/>
      <c r="R514" s="436"/>
      <c r="S514" s="436"/>
      <c r="T514" s="436"/>
      <c r="U514" s="436"/>
      <c r="V514" s="436"/>
      <c r="W514" s="436"/>
      <c r="X514" s="436"/>
      <c r="Y514" s="436"/>
      <c r="Z514" s="436"/>
      <c r="AA514" s="436"/>
      <c r="AB514" s="436"/>
      <c r="AC514" s="436"/>
      <c r="AD514" s="436"/>
      <c r="AE514" s="436"/>
    </row>
    <row r="515" ht="15.75" customHeight="1">
      <c r="A515" s="437"/>
      <c r="B515" s="438"/>
      <c r="C515" s="437"/>
      <c r="D515" s="437"/>
      <c r="E515" s="436"/>
      <c r="F515" s="436"/>
      <c r="G515" s="436"/>
      <c r="H515" s="436"/>
      <c r="I515" s="436"/>
      <c r="J515" s="436"/>
      <c r="K515" s="436"/>
      <c r="L515" s="436"/>
      <c r="M515" s="436"/>
      <c r="N515" s="436"/>
      <c r="O515" s="436"/>
      <c r="P515" s="436"/>
      <c r="Q515" s="436"/>
      <c r="R515" s="436"/>
      <c r="S515" s="436"/>
      <c r="T515" s="436"/>
      <c r="U515" s="436"/>
      <c r="V515" s="436"/>
      <c r="W515" s="436"/>
      <c r="X515" s="436"/>
      <c r="Y515" s="436"/>
      <c r="Z515" s="436"/>
      <c r="AA515" s="436"/>
      <c r="AB515" s="436"/>
      <c r="AC515" s="436"/>
      <c r="AD515" s="436"/>
      <c r="AE515" s="436"/>
    </row>
    <row r="516" ht="15.75" customHeight="1">
      <c r="A516" s="437"/>
      <c r="B516" s="438"/>
      <c r="C516" s="437"/>
      <c r="D516" s="437"/>
      <c r="E516" s="436"/>
      <c r="F516" s="436"/>
      <c r="G516" s="436"/>
      <c r="H516" s="436"/>
      <c r="I516" s="436"/>
      <c r="J516" s="436"/>
      <c r="K516" s="436"/>
      <c r="L516" s="436"/>
      <c r="M516" s="436"/>
      <c r="N516" s="436"/>
      <c r="O516" s="436"/>
      <c r="P516" s="436"/>
      <c r="Q516" s="436"/>
      <c r="R516" s="436"/>
      <c r="S516" s="436"/>
      <c r="T516" s="436"/>
      <c r="U516" s="436"/>
      <c r="V516" s="436"/>
      <c r="W516" s="436"/>
      <c r="X516" s="436"/>
      <c r="Y516" s="436"/>
      <c r="Z516" s="436"/>
      <c r="AA516" s="436"/>
      <c r="AB516" s="436"/>
      <c r="AC516" s="436"/>
      <c r="AD516" s="436"/>
      <c r="AE516" s="436"/>
    </row>
    <row r="517" ht="15.75" customHeight="1">
      <c r="A517" s="437"/>
      <c r="B517" s="438"/>
      <c r="C517" s="437"/>
      <c r="D517" s="437"/>
      <c r="E517" s="436"/>
      <c r="F517" s="436"/>
      <c r="G517" s="436"/>
      <c r="H517" s="436"/>
      <c r="I517" s="436"/>
      <c r="J517" s="436"/>
      <c r="K517" s="436"/>
      <c r="L517" s="436"/>
      <c r="M517" s="436"/>
      <c r="N517" s="436"/>
      <c r="O517" s="436"/>
      <c r="P517" s="436"/>
      <c r="Q517" s="436"/>
      <c r="R517" s="436"/>
      <c r="S517" s="436"/>
      <c r="T517" s="436"/>
      <c r="U517" s="436"/>
      <c r="V517" s="436"/>
      <c r="W517" s="436"/>
      <c r="X517" s="436"/>
      <c r="Y517" s="436"/>
      <c r="Z517" s="436"/>
      <c r="AA517" s="436"/>
      <c r="AB517" s="436"/>
      <c r="AC517" s="436"/>
      <c r="AD517" s="436"/>
      <c r="AE517" s="436"/>
    </row>
    <row r="518" ht="15.75" customHeight="1">
      <c r="A518" s="437"/>
      <c r="B518" s="438"/>
      <c r="C518" s="437"/>
      <c r="D518" s="437"/>
      <c r="E518" s="436"/>
      <c r="F518" s="436"/>
      <c r="G518" s="436"/>
      <c r="H518" s="436"/>
      <c r="I518" s="436"/>
      <c r="J518" s="436"/>
      <c r="K518" s="436"/>
      <c r="L518" s="436"/>
      <c r="M518" s="436"/>
      <c r="N518" s="436"/>
      <c r="O518" s="436"/>
      <c r="P518" s="436"/>
      <c r="Q518" s="436"/>
      <c r="R518" s="436"/>
      <c r="S518" s="436"/>
      <c r="T518" s="436"/>
      <c r="U518" s="436"/>
      <c r="V518" s="436"/>
      <c r="W518" s="436"/>
      <c r="X518" s="436"/>
      <c r="Y518" s="436"/>
      <c r="Z518" s="436"/>
      <c r="AA518" s="436"/>
      <c r="AB518" s="436"/>
      <c r="AC518" s="436"/>
      <c r="AD518" s="436"/>
      <c r="AE518" s="436"/>
    </row>
    <row r="519" ht="15.75" customHeight="1">
      <c r="A519" s="437"/>
      <c r="B519" s="438"/>
      <c r="C519" s="437"/>
      <c r="D519" s="437"/>
      <c r="E519" s="436"/>
      <c r="F519" s="436"/>
      <c r="G519" s="436"/>
      <c r="H519" s="436"/>
      <c r="I519" s="436"/>
      <c r="J519" s="436"/>
      <c r="K519" s="436"/>
      <c r="L519" s="436"/>
      <c r="M519" s="436"/>
      <c r="N519" s="436"/>
      <c r="O519" s="436"/>
      <c r="P519" s="436"/>
      <c r="Q519" s="436"/>
      <c r="R519" s="436"/>
      <c r="S519" s="436"/>
      <c r="T519" s="436"/>
      <c r="U519" s="436"/>
      <c r="V519" s="436"/>
      <c r="W519" s="436"/>
      <c r="X519" s="436"/>
      <c r="Y519" s="436"/>
      <c r="Z519" s="436"/>
      <c r="AA519" s="436"/>
      <c r="AB519" s="436"/>
      <c r="AC519" s="436"/>
      <c r="AD519" s="436"/>
      <c r="AE519" s="436"/>
    </row>
    <row r="520" ht="15.75" customHeight="1">
      <c r="A520" s="437"/>
      <c r="B520" s="438"/>
      <c r="C520" s="437"/>
      <c r="D520" s="437"/>
      <c r="E520" s="436"/>
      <c r="F520" s="436"/>
      <c r="G520" s="436"/>
      <c r="H520" s="436"/>
      <c r="I520" s="436"/>
      <c r="J520" s="436"/>
      <c r="K520" s="436"/>
      <c r="L520" s="436"/>
      <c r="M520" s="436"/>
      <c r="N520" s="436"/>
      <c r="O520" s="436"/>
      <c r="P520" s="436"/>
      <c r="Q520" s="436"/>
      <c r="R520" s="436"/>
      <c r="S520" s="436"/>
      <c r="T520" s="436"/>
      <c r="U520" s="436"/>
      <c r="V520" s="436"/>
      <c r="W520" s="436"/>
      <c r="X520" s="436"/>
      <c r="Y520" s="436"/>
      <c r="Z520" s="436"/>
      <c r="AA520" s="436"/>
      <c r="AB520" s="436"/>
      <c r="AC520" s="436"/>
      <c r="AD520" s="436"/>
      <c r="AE520" s="436"/>
    </row>
    <row r="521" ht="15.75" customHeight="1">
      <c r="A521" s="437"/>
      <c r="B521" s="438"/>
      <c r="C521" s="437"/>
      <c r="D521" s="437"/>
      <c r="E521" s="436"/>
      <c r="F521" s="436"/>
      <c r="G521" s="436"/>
      <c r="H521" s="436"/>
      <c r="I521" s="436"/>
      <c r="J521" s="436"/>
      <c r="K521" s="436"/>
      <c r="L521" s="436"/>
      <c r="M521" s="436"/>
      <c r="N521" s="436"/>
      <c r="O521" s="436"/>
      <c r="P521" s="436"/>
      <c r="Q521" s="436"/>
      <c r="R521" s="436"/>
      <c r="S521" s="436"/>
      <c r="T521" s="436"/>
      <c r="U521" s="436"/>
      <c r="V521" s="436"/>
      <c r="W521" s="436"/>
      <c r="X521" s="436"/>
      <c r="Y521" s="436"/>
      <c r="Z521" s="436"/>
      <c r="AA521" s="436"/>
      <c r="AB521" s="436"/>
      <c r="AC521" s="436"/>
      <c r="AD521" s="436"/>
      <c r="AE521" s="436"/>
    </row>
    <row r="522" ht="15.75" customHeight="1">
      <c r="A522" s="437"/>
      <c r="B522" s="438"/>
      <c r="C522" s="437"/>
      <c r="D522" s="437"/>
      <c r="E522" s="436"/>
      <c r="F522" s="436"/>
      <c r="G522" s="436"/>
      <c r="H522" s="436"/>
      <c r="I522" s="436"/>
      <c r="J522" s="436"/>
      <c r="K522" s="436"/>
      <c r="L522" s="436"/>
      <c r="M522" s="436"/>
      <c r="N522" s="436"/>
      <c r="O522" s="436"/>
      <c r="P522" s="436"/>
      <c r="Q522" s="436"/>
      <c r="R522" s="436"/>
      <c r="S522" s="436"/>
      <c r="T522" s="436"/>
      <c r="U522" s="436"/>
      <c r="V522" s="436"/>
      <c r="W522" s="436"/>
      <c r="X522" s="436"/>
      <c r="Y522" s="436"/>
      <c r="Z522" s="436"/>
      <c r="AA522" s="436"/>
      <c r="AB522" s="436"/>
      <c r="AC522" s="436"/>
      <c r="AD522" s="436"/>
      <c r="AE522" s="436"/>
    </row>
    <row r="523" ht="15.75" customHeight="1">
      <c r="A523" s="437"/>
      <c r="B523" s="438"/>
      <c r="C523" s="437"/>
      <c r="D523" s="437"/>
      <c r="E523" s="436"/>
      <c r="F523" s="436"/>
      <c r="G523" s="436"/>
      <c r="H523" s="436"/>
      <c r="I523" s="436"/>
      <c r="J523" s="436"/>
      <c r="K523" s="436"/>
      <c r="L523" s="436"/>
      <c r="M523" s="436"/>
      <c r="N523" s="436"/>
      <c r="O523" s="436"/>
      <c r="P523" s="436"/>
      <c r="Q523" s="436"/>
      <c r="R523" s="436"/>
      <c r="S523" s="436"/>
      <c r="T523" s="436"/>
      <c r="U523" s="436"/>
      <c r="V523" s="436"/>
      <c r="W523" s="436"/>
      <c r="X523" s="436"/>
      <c r="Y523" s="436"/>
      <c r="Z523" s="436"/>
      <c r="AA523" s="436"/>
      <c r="AB523" s="436"/>
      <c r="AC523" s="436"/>
      <c r="AD523" s="436"/>
      <c r="AE523" s="436"/>
    </row>
    <row r="524" ht="15.75" customHeight="1">
      <c r="A524" s="437"/>
      <c r="B524" s="438"/>
      <c r="C524" s="437"/>
      <c r="D524" s="437"/>
      <c r="E524" s="436"/>
      <c r="F524" s="436"/>
      <c r="G524" s="436"/>
      <c r="H524" s="436"/>
      <c r="I524" s="436"/>
      <c r="J524" s="436"/>
      <c r="K524" s="436"/>
      <c r="L524" s="436"/>
      <c r="M524" s="436"/>
      <c r="N524" s="436"/>
      <c r="O524" s="436"/>
      <c r="P524" s="436"/>
      <c r="Q524" s="436"/>
      <c r="R524" s="436"/>
      <c r="S524" s="436"/>
      <c r="T524" s="436"/>
      <c r="U524" s="436"/>
      <c r="V524" s="436"/>
      <c r="W524" s="436"/>
      <c r="X524" s="436"/>
      <c r="Y524" s="436"/>
      <c r="Z524" s="436"/>
      <c r="AA524" s="436"/>
      <c r="AB524" s="436"/>
      <c r="AC524" s="436"/>
      <c r="AD524" s="436"/>
      <c r="AE524" s="436"/>
    </row>
    <row r="525" ht="15.75" customHeight="1">
      <c r="A525" s="437"/>
      <c r="B525" s="438"/>
      <c r="C525" s="437"/>
      <c r="D525" s="437"/>
      <c r="E525" s="436"/>
      <c r="F525" s="436"/>
      <c r="G525" s="436"/>
      <c r="H525" s="436"/>
      <c r="I525" s="436"/>
      <c r="J525" s="436"/>
      <c r="K525" s="436"/>
      <c r="L525" s="436"/>
      <c r="M525" s="436"/>
      <c r="N525" s="436"/>
      <c r="O525" s="436"/>
      <c r="P525" s="436"/>
      <c r="Q525" s="436"/>
      <c r="R525" s="436"/>
      <c r="S525" s="436"/>
      <c r="T525" s="436"/>
      <c r="U525" s="436"/>
      <c r="V525" s="436"/>
      <c r="W525" s="436"/>
      <c r="X525" s="436"/>
      <c r="Y525" s="436"/>
      <c r="Z525" s="436"/>
      <c r="AA525" s="436"/>
      <c r="AB525" s="436"/>
      <c r="AC525" s="436"/>
      <c r="AD525" s="436"/>
      <c r="AE525" s="436"/>
    </row>
    <row r="526" ht="15.75" customHeight="1">
      <c r="A526" s="437"/>
      <c r="B526" s="438"/>
      <c r="C526" s="437"/>
      <c r="D526" s="437"/>
      <c r="E526" s="436"/>
      <c r="F526" s="436"/>
      <c r="G526" s="436"/>
      <c r="H526" s="436"/>
      <c r="I526" s="436"/>
      <c r="J526" s="436"/>
      <c r="K526" s="436"/>
      <c r="L526" s="436"/>
      <c r="M526" s="436"/>
      <c r="N526" s="436"/>
      <c r="O526" s="436"/>
      <c r="P526" s="436"/>
      <c r="Q526" s="436"/>
      <c r="R526" s="436"/>
      <c r="S526" s="436"/>
      <c r="T526" s="436"/>
      <c r="U526" s="436"/>
      <c r="V526" s="436"/>
      <c r="W526" s="436"/>
      <c r="X526" s="436"/>
      <c r="Y526" s="436"/>
      <c r="Z526" s="436"/>
      <c r="AA526" s="436"/>
      <c r="AB526" s="436"/>
      <c r="AC526" s="436"/>
      <c r="AD526" s="436"/>
      <c r="AE526" s="436"/>
    </row>
    <row r="527" ht="15.75" customHeight="1">
      <c r="A527" s="437"/>
      <c r="B527" s="438"/>
      <c r="C527" s="437"/>
      <c r="D527" s="437"/>
      <c r="E527" s="436"/>
      <c r="F527" s="436"/>
      <c r="G527" s="436"/>
      <c r="H527" s="436"/>
      <c r="I527" s="436"/>
      <c r="J527" s="436"/>
      <c r="K527" s="436"/>
      <c r="L527" s="436"/>
      <c r="M527" s="436"/>
      <c r="N527" s="436"/>
      <c r="O527" s="436"/>
      <c r="P527" s="436"/>
      <c r="Q527" s="436"/>
      <c r="R527" s="436"/>
      <c r="S527" s="436"/>
      <c r="T527" s="436"/>
      <c r="U527" s="436"/>
      <c r="V527" s="436"/>
      <c r="W527" s="436"/>
      <c r="X527" s="436"/>
      <c r="Y527" s="436"/>
      <c r="Z527" s="436"/>
      <c r="AA527" s="436"/>
      <c r="AB527" s="436"/>
      <c r="AC527" s="436"/>
      <c r="AD527" s="436"/>
      <c r="AE527" s="436"/>
    </row>
    <row r="528" ht="15.75" customHeight="1">
      <c r="A528" s="437"/>
      <c r="B528" s="438"/>
      <c r="C528" s="437"/>
      <c r="D528" s="437"/>
      <c r="E528" s="436"/>
      <c r="F528" s="436"/>
      <c r="G528" s="436"/>
      <c r="H528" s="436"/>
      <c r="I528" s="436"/>
      <c r="J528" s="436"/>
      <c r="K528" s="436"/>
      <c r="L528" s="436"/>
      <c r="M528" s="436"/>
      <c r="N528" s="436"/>
      <c r="O528" s="436"/>
      <c r="P528" s="436"/>
      <c r="Q528" s="436"/>
      <c r="R528" s="436"/>
      <c r="S528" s="436"/>
      <c r="T528" s="436"/>
      <c r="U528" s="436"/>
      <c r="V528" s="436"/>
      <c r="W528" s="436"/>
      <c r="X528" s="436"/>
      <c r="Y528" s="436"/>
      <c r="Z528" s="436"/>
      <c r="AA528" s="436"/>
      <c r="AB528" s="436"/>
      <c r="AC528" s="436"/>
      <c r="AD528" s="436"/>
      <c r="AE528" s="436"/>
    </row>
    <row r="529" ht="15.75" customHeight="1">
      <c r="A529" s="437"/>
      <c r="B529" s="438"/>
      <c r="C529" s="437"/>
      <c r="D529" s="437"/>
      <c r="E529" s="436"/>
      <c r="F529" s="436"/>
      <c r="G529" s="436"/>
      <c r="H529" s="436"/>
      <c r="I529" s="436"/>
      <c r="J529" s="436"/>
      <c r="K529" s="436"/>
      <c r="L529" s="436"/>
      <c r="M529" s="436"/>
      <c r="N529" s="436"/>
      <c r="O529" s="436"/>
      <c r="P529" s="436"/>
      <c r="Q529" s="436"/>
      <c r="R529" s="436"/>
      <c r="S529" s="436"/>
      <c r="T529" s="436"/>
      <c r="U529" s="436"/>
      <c r="V529" s="436"/>
      <c r="W529" s="436"/>
      <c r="X529" s="436"/>
      <c r="Y529" s="436"/>
      <c r="Z529" s="436"/>
      <c r="AA529" s="436"/>
      <c r="AB529" s="436"/>
      <c r="AC529" s="436"/>
      <c r="AD529" s="436"/>
      <c r="AE529" s="436"/>
    </row>
    <row r="530" ht="15.75" customHeight="1">
      <c r="A530" s="437"/>
      <c r="B530" s="438"/>
      <c r="C530" s="437"/>
      <c r="D530" s="437"/>
      <c r="E530" s="436"/>
      <c r="F530" s="436"/>
      <c r="G530" s="436"/>
      <c r="H530" s="436"/>
      <c r="I530" s="436"/>
      <c r="J530" s="436"/>
      <c r="K530" s="436"/>
      <c r="L530" s="436"/>
      <c r="M530" s="436"/>
      <c r="N530" s="436"/>
      <c r="O530" s="436"/>
      <c r="P530" s="436"/>
      <c r="Q530" s="436"/>
      <c r="R530" s="436"/>
      <c r="S530" s="436"/>
      <c r="T530" s="436"/>
      <c r="U530" s="436"/>
      <c r="V530" s="436"/>
      <c r="W530" s="436"/>
      <c r="X530" s="436"/>
      <c r="Y530" s="436"/>
      <c r="Z530" s="436"/>
      <c r="AA530" s="436"/>
      <c r="AB530" s="436"/>
      <c r="AC530" s="436"/>
      <c r="AD530" s="436"/>
      <c r="AE530" s="436"/>
    </row>
    <row r="531" ht="15.75" customHeight="1">
      <c r="A531" s="437"/>
      <c r="B531" s="438"/>
      <c r="C531" s="437"/>
      <c r="D531" s="437"/>
      <c r="E531" s="436"/>
      <c r="F531" s="436"/>
      <c r="G531" s="436"/>
      <c r="H531" s="436"/>
      <c r="I531" s="436"/>
      <c r="J531" s="436"/>
      <c r="K531" s="436"/>
      <c r="L531" s="436"/>
      <c r="M531" s="436"/>
      <c r="N531" s="436"/>
      <c r="O531" s="436"/>
      <c r="P531" s="436"/>
      <c r="Q531" s="436"/>
      <c r="R531" s="436"/>
      <c r="S531" s="436"/>
      <c r="T531" s="436"/>
      <c r="U531" s="436"/>
      <c r="V531" s="436"/>
      <c r="W531" s="436"/>
      <c r="X531" s="436"/>
      <c r="Y531" s="436"/>
      <c r="Z531" s="436"/>
      <c r="AA531" s="436"/>
      <c r="AB531" s="436"/>
      <c r="AC531" s="436"/>
      <c r="AD531" s="436"/>
      <c r="AE531" s="436"/>
    </row>
    <row r="532" ht="15.75" customHeight="1">
      <c r="A532" s="437"/>
      <c r="B532" s="438"/>
      <c r="C532" s="437"/>
      <c r="D532" s="437"/>
      <c r="E532" s="436"/>
      <c r="F532" s="436"/>
      <c r="G532" s="436"/>
      <c r="H532" s="436"/>
      <c r="I532" s="436"/>
      <c r="J532" s="436"/>
      <c r="K532" s="436"/>
      <c r="L532" s="436"/>
      <c r="M532" s="436"/>
      <c r="N532" s="436"/>
      <c r="O532" s="436"/>
      <c r="P532" s="436"/>
      <c r="Q532" s="436"/>
      <c r="R532" s="436"/>
      <c r="S532" s="436"/>
      <c r="T532" s="436"/>
      <c r="U532" s="436"/>
      <c r="V532" s="436"/>
      <c r="W532" s="436"/>
      <c r="X532" s="436"/>
      <c r="Y532" s="436"/>
      <c r="Z532" s="436"/>
      <c r="AA532" s="436"/>
      <c r="AB532" s="436"/>
      <c r="AC532" s="436"/>
      <c r="AD532" s="436"/>
      <c r="AE532" s="436"/>
    </row>
    <row r="533" ht="15.75" customHeight="1">
      <c r="A533" s="437"/>
      <c r="B533" s="438"/>
      <c r="C533" s="437"/>
      <c r="D533" s="437"/>
      <c r="E533" s="436"/>
      <c r="F533" s="436"/>
      <c r="G533" s="436"/>
      <c r="H533" s="436"/>
      <c r="I533" s="436"/>
      <c r="J533" s="436"/>
      <c r="K533" s="436"/>
      <c r="L533" s="436"/>
      <c r="M533" s="436"/>
      <c r="N533" s="436"/>
      <c r="O533" s="436"/>
      <c r="P533" s="436"/>
      <c r="Q533" s="436"/>
      <c r="R533" s="436"/>
      <c r="S533" s="436"/>
      <c r="T533" s="436"/>
      <c r="U533" s="436"/>
      <c r="V533" s="436"/>
      <c r="W533" s="436"/>
      <c r="X533" s="436"/>
      <c r="Y533" s="436"/>
      <c r="Z533" s="436"/>
      <c r="AA533" s="436"/>
      <c r="AB533" s="436"/>
      <c r="AC533" s="436"/>
      <c r="AD533" s="436"/>
      <c r="AE533" s="436"/>
    </row>
    <row r="534" ht="15.75" customHeight="1">
      <c r="A534" s="437"/>
      <c r="B534" s="438"/>
      <c r="C534" s="437"/>
      <c r="D534" s="437"/>
      <c r="E534" s="436"/>
      <c r="F534" s="436"/>
      <c r="G534" s="436"/>
      <c r="H534" s="436"/>
      <c r="I534" s="436"/>
      <c r="J534" s="436"/>
      <c r="K534" s="436"/>
      <c r="L534" s="436"/>
      <c r="M534" s="436"/>
      <c r="N534" s="436"/>
      <c r="O534" s="436"/>
      <c r="P534" s="436"/>
      <c r="Q534" s="436"/>
      <c r="R534" s="436"/>
      <c r="S534" s="436"/>
      <c r="T534" s="436"/>
      <c r="U534" s="436"/>
      <c r="V534" s="436"/>
      <c r="W534" s="436"/>
      <c r="X534" s="436"/>
      <c r="Y534" s="436"/>
      <c r="Z534" s="436"/>
      <c r="AA534" s="436"/>
      <c r="AB534" s="436"/>
      <c r="AC534" s="436"/>
      <c r="AD534" s="436"/>
      <c r="AE534" s="436"/>
    </row>
    <row r="535" ht="15.75" customHeight="1">
      <c r="A535" s="437"/>
      <c r="B535" s="438"/>
      <c r="C535" s="437"/>
      <c r="D535" s="437"/>
      <c r="E535" s="436"/>
      <c r="F535" s="436"/>
      <c r="G535" s="436"/>
      <c r="H535" s="436"/>
      <c r="I535" s="436"/>
      <c r="J535" s="436"/>
      <c r="K535" s="436"/>
      <c r="L535" s="436"/>
      <c r="M535" s="436"/>
      <c r="N535" s="436"/>
      <c r="O535" s="436"/>
      <c r="P535" s="436"/>
      <c r="Q535" s="436"/>
      <c r="R535" s="436"/>
      <c r="S535" s="436"/>
      <c r="T535" s="436"/>
      <c r="U535" s="436"/>
      <c r="V535" s="436"/>
      <c r="W535" s="436"/>
      <c r="X535" s="436"/>
      <c r="Y535" s="436"/>
      <c r="Z535" s="436"/>
      <c r="AA535" s="436"/>
      <c r="AB535" s="436"/>
      <c r="AC535" s="436"/>
      <c r="AD535" s="436"/>
      <c r="AE535" s="436"/>
    </row>
    <row r="536" ht="15.75" customHeight="1">
      <c r="A536" s="437"/>
      <c r="B536" s="438"/>
      <c r="C536" s="437"/>
      <c r="D536" s="437"/>
      <c r="E536" s="436"/>
      <c r="F536" s="436"/>
      <c r="G536" s="436"/>
      <c r="H536" s="436"/>
      <c r="I536" s="436"/>
      <c r="J536" s="436"/>
      <c r="K536" s="436"/>
      <c r="L536" s="436"/>
      <c r="M536" s="436"/>
      <c r="N536" s="436"/>
      <c r="O536" s="436"/>
      <c r="P536" s="436"/>
      <c r="Q536" s="436"/>
      <c r="R536" s="436"/>
      <c r="S536" s="436"/>
      <c r="T536" s="436"/>
      <c r="U536" s="436"/>
      <c r="V536" s="436"/>
      <c r="W536" s="436"/>
      <c r="X536" s="436"/>
      <c r="Y536" s="436"/>
      <c r="Z536" s="436"/>
      <c r="AA536" s="436"/>
      <c r="AB536" s="436"/>
      <c r="AC536" s="436"/>
      <c r="AD536" s="436"/>
      <c r="AE536" s="436"/>
    </row>
    <row r="537" ht="15.75" customHeight="1">
      <c r="A537" s="437"/>
      <c r="B537" s="438"/>
      <c r="C537" s="437"/>
      <c r="D537" s="437"/>
      <c r="E537" s="436"/>
      <c r="F537" s="436"/>
      <c r="G537" s="436"/>
      <c r="H537" s="436"/>
      <c r="I537" s="436"/>
      <c r="J537" s="436"/>
      <c r="K537" s="436"/>
      <c r="L537" s="436"/>
      <c r="M537" s="436"/>
      <c r="N537" s="436"/>
      <c r="O537" s="436"/>
      <c r="P537" s="436"/>
      <c r="Q537" s="436"/>
      <c r="R537" s="436"/>
      <c r="S537" s="436"/>
      <c r="T537" s="436"/>
      <c r="U537" s="436"/>
      <c r="V537" s="436"/>
      <c r="W537" s="436"/>
      <c r="X537" s="436"/>
      <c r="Y537" s="436"/>
      <c r="Z537" s="436"/>
      <c r="AA537" s="436"/>
      <c r="AB537" s="436"/>
      <c r="AC537" s="436"/>
      <c r="AD537" s="436"/>
      <c r="AE537" s="436"/>
    </row>
    <row r="538" ht="15.75" customHeight="1">
      <c r="A538" s="437"/>
      <c r="B538" s="438"/>
      <c r="C538" s="437"/>
      <c r="D538" s="437"/>
      <c r="E538" s="436"/>
      <c r="F538" s="436"/>
      <c r="G538" s="436"/>
      <c r="H538" s="436"/>
      <c r="I538" s="436"/>
      <c r="J538" s="436"/>
      <c r="K538" s="436"/>
      <c r="L538" s="436"/>
      <c r="M538" s="436"/>
      <c r="N538" s="436"/>
      <c r="O538" s="436"/>
      <c r="P538" s="436"/>
      <c r="Q538" s="436"/>
      <c r="R538" s="436"/>
      <c r="S538" s="436"/>
      <c r="T538" s="436"/>
      <c r="U538" s="436"/>
      <c r="V538" s="436"/>
      <c r="W538" s="436"/>
      <c r="X538" s="436"/>
      <c r="Y538" s="436"/>
      <c r="Z538" s="436"/>
      <c r="AA538" s="436"/>
      <c r="AB538" s="436"/>
      <c r="AC538" s="436"/>
      <c r="AD538" s="436"/>
      <c r="AE538" s="436"/>
    </row>
    <row r="539" ht="15.75" customHeight="1">
      <c r="A539" s="437"/>
      <c r="B539" s="438"/>
      <c r="C539" s="437"/>
      <c r="D539" s="437"/>
      <c r="E539" s="436"/>
      <c r="F539" s="436"/>
      <c r="G539" s="436"/>
      <c r="H539" s="436"/>
      <c r="I539" s="436"/>
      <c r="J539" s="436"/>
      <c r="K539" s="436"/>
      <c r="L539" s="436"/>
      <c r="M539" s="436"/>
      <c r="N539" s="436"/>
      <c r="O539" s="436"/>
      <c r="P539" s="436"/>
      <c r="Q539" s="436"/>
      <c r="R539" s="436"/>
      <c r="S539" s="436"/>
      <c r="T539" s="436"/>
      <c r="U539" s="436"/>
      <c r="V539" s="436"/>
      <c r="W539" s="436"/>
      <c r="X539" s="436"/>
      <c r="Y539" s="436"/>
      <c r="Z539" s="436"/>
      <c r="AA539" s="436"/>
      <c r="AB539" s="436"/>
      <c r="AC539" s="436"/>
      <c r="AD539" s="436"/>
      <c r="AE539" s="436"/>
    </row>
    <row r="540" ht="15.75" customHeight="1">
      <c r="A540" s="437"/>
      <c r="B540" s="438"/>
      <c r="C540" s="437"/>
      <c r="D540" s="437"/>
      <c r="E540" s="436"/>
      <c r="F540" s="436"/>
      <c r="G540" s="436"/>
      <c r="H540" s="436"/>
      <c r="I540" s="436"/>
      <c r="J540" s="436"/>
      <c r="K540" s="436"/>
      <c r="L540" s="436"/>
      <c r="M540" s="436"/>
      <c r="N540" s="436"/>
      <c r="O540" s="436"/>
      <c r="P540" s="436"/>
      <c r="Q540" s="436"/>
      <c r="R540" s="436"/>
      <c r="S540" s="436"/>
      <c r="T540" s="436"/>
      <c r="U540" s="436"/>
      <c r="V540" s="436"/>
      <c r="W540" s="436"/>
      <c r="X540" s="436"/>
      <c r="Y540" s="436"/>
      <c r="Z540" s="436"/>
      <c r="AA540" s="436"/>
      <c r="AB540" s="436"/>
      <c r="AC540" s="436"/>
      <c r="AD540" s="436"/>
      <c r="AE540" s="436"/>
    </row>
    <row r="541" ht="15.75" customHeight="1">
      <c r="A541" s="437"/>
      <c r="B541" s="438"/>
      <c r="C541" s="437"/>
      <c r="D541" s="437"/>
      <c r="E541" s="436"/>
      <c r="F541" s="436"/>
      <c r="G541" s="436"/>
      <c r="H541" s="436"/>
      <c r="I541" s="436"/>
      <c r="J541" s="436"/>
      <c r="K541" s="436"/>
      <c r="L541" s="436"/>
      <c r="M541" s="436"/>
      <c r="N541" s="436"/>
      <c r="O541" s="436"/>
      <c r="P541" s="436"/>
      <c r="Q541" s="436"/>
      <c r="R541" s="436"/>
      <c r="S541" s="436"/>
      <c r="T541" s="436"/>
      <c r="U541" s="436"/>
      <c r="V541" s="436"/>
      <c r="W541" s="436"/>
      <c r="X541" s="436"/>
      <c r="Y541" s="436"/>
      <c r="Z541" s="436"/>
      <c r="AA541" s="436"/>
      <c r="AB541" s="436"/>
      <c r="AC541" s="436"/>
      <c r="AD541" s="436"/>
      <c r="AE541" s="436"/>
    </row>
    <row r="542" ht="15.75" customHeight="1">
      <c r="A542" s="437"/>
      <c r="B542" s="438"/>
      <c r="C542" s="437"/>
      <c r="D542" s="437"/>
      <c r="E542" s="436"/>
      <c r="F542" s="436"/>
      <c r="G542" s="436"/>
      <c r="H542" s="436"/>
      <c r="I542" s="436"/>
      <c r="J542" s="436"/>
      <c r="K542" s="436"/>
      <c r="L542" s="436"/>
      <c r="M542" s="436"/>
      <c r="N542" s="436"/>
      <c r="O542" s="436"/>
      <c r="P542" s="436"/>
      <c r="Q542" s="436"/>
      <c r="R542" s="436"/>
      <c r="S542" s="436"/>
      <c r="T542" s="436"/>
      <c r="U542" s="436"/>
      <c r="V542" s="436"/>
      <c r="W542" s="436"/>
      <c r="X542" s="436"/>
      <c r="Y542" s="436"/>
      <c r="Z542" s="436"/>
      <c r="AA542" s="436"/>
      <c r="AB542" s="436"/>
      <c r="AC542" s="436"/>
      <c r="AD542" s="436"/>
      <c r="AE542" s="436"/>
    </row>
    <row r="543" ht="15.75" customHeight="1">
      <c r="A543" s="437"/>
      <c r="B543" s="438"/>
      <c r="C543" s="437"/>
      <c r="D543" s="437"/>
      <c r="E543" s="436"/>
      <c r="F543" s="436"/>
      <c r="G543" s="436"/>
      <c r="H543" s="436"/>
      <c r="I543" s="436"/>
      <c r="J543" s="436"/>
      <c r="K543" s="436"/>
      <c r="L543" s="436"/>
      <c r="M543" s="436"/>
      <c r="N543" s="436"/>
      <c r="O543" s="436"/>
      <c r="P543" s="436"/>
      <c r="Q543" s="436"/>
      <c r="R543" s="436"/>
      <c r="S543" s="436"/>
      <c r="T543" s="436"/>
      <c r="U543" s="436"/>
      <c r="V543" s="436"/>
      <c r="W543" s="436"/>
      <c r="X543" s="436"/>
      <c r="Y543" s="436"/>
      <c r="Z543" s="436"/>
      <c r="AA543" s="436"/>
      <c r="AB543" s="436"/>
      <c r="AC543" s="436"/>
      <c r="AD543" s="436"/>
      <c r="AE543" s="436"/>
    </row>
    <row r="544" ht="15.75" customHeight="1">
      <c r="A544" s="437"/>
      <c r="B544" s="438"/>
      <c r="C544" s="437"/>
      <c r="D544" s="437"/>
      <c r="E544" s="436"/>
      <c r="F544" s="436"/>
      <c r="G544" s="436"/>
      <c r="H544" s="436"/>
      <c r="I544" s="436"/>
      <c r="J544" s="436"/>
      <c r="K544" s="436"/>
      <c r="L544" s="436"/>
      <c r="M544" s="436"/>
      <c r="N544" s="436"/>
      <c r="O544" s="436"/>
      <c r="P544" s="436"/>
      <c r="Q544" s="436"/>
      <c r="R544" s="436"/>
      <c r="S544" s="436"/>
      <c r="T544" s="436"/>
      <c r="U544" s="436"/>
      <c r="V544" s="436"/>
      <c r="W544" s="436"/>
      <c r="X544" s="436"/>
      <c r="Y544" s="436"/>
      <c r="Z544" s="436"/>
      <c r="AA544" s="436"/>
      <c r="AB544" s="436"/>
      <c r="AC544" s="436"/>
      <c r="AD544" s="436"/>
      <c r="AE544" s="436"/>
    </row>
    <row r="545" ht="15.75" customHeight="1">
      <c r="A545" s="437"/>
      <c r="B545" s="438"/>
      <c r="C545" s="437"/>
      <c r="D545" s="437"/>
      <c r="E545" s="436"/>
      <c r="F545" s="436"/>
      <c r="G545" s="436"/>
      <c r="H545" s="436"/>
      <c r="I545" s="436"/>
      <c r="J545" s="436"/>
      <c r="K545" s="436"/>
      <c r="L545" s="436"/>
      <c r="M545" s="436"/>
      <c r="N545" s="436"/>
      <c r="O545" s="436"/>
      <c r="P545" s="436"/>
      <c r="Q545" s="436"/>
      <c r="R545" s="436"/>
      <c r="S545" s="436"/>
      <c r="T545" s="436"/>
      <c r="U545" s="436"/>
      <c r="V545" s="436"/>
      <c r="W545" s="436"/>
      <c r="X545" s="436"/>
      <c r="Y545" s="436"/>
      <c r="Z545" s="436"/>
      <c r="AA545" s="436"/>
      <c r="AB545" s="436"/>
      <c r="AC545" s="436"/>
      <c r="AD545" s="436"/>
      <c r="AE545" s="436"/>
    </row>
    <row r="546" ht="15.75" customHeight="1">
      <c r="A546" s="437"/>
      <c r="B546" s="438"/>
      <c r="C546" s="437"/>
      <c r="D546" s="437"/>
      <c r="E546" s="436"/>
      <c r="F546" s="436"/>
      <c r="G546" s="436"/>
      <c r="H546" s="436"/>
      <c r="I546" s="436"/>
      <c r="J546" s="436"/>
      <c r="K546" s="436"/>
      <c r="L546" s="436"/>
      <c r="M546" s="436"/>
      <c r="N546" s="436"/>
      <c r="O546" s="436"/>
      <c r="P546" s="436"/>
      <c r="Q546" s="436"/>
      <c r="R546" s="436"/>
      <c r="S546" s="436"/>
      <c r="T546" s="436"/>
      <c r="U546" s="436"/>
      <c r="V546" s="436"/>
      <c r="W546" s="436"/>
      <c r="X546" s="436"/>
      <c r="Y546" s="436"/>
      <c r="Z546" s="436"/>
      <c r="AA546" s="436"/>
      <c r="AB546" s="436"/>
      <c r="AC546" s="436"/>
      <c r="AD546" s="436"/>
      <c r="AE546" s="436"/>
    </row>
    <row r="547" ht="15.75" customHeight="1">
      <c r="A547" s="437"/>
      <c r="B547" s="438"/>
      <c r="C547" s="437"/>
      <c r="D547" s="437"/>
      <c r="E547" s="436"/>
      <c r="F547" s="436"/>
      <c r="G547" s="436"/>
      <c r="H547" s="436"/>
      <c r="I547" s="436"/>
      <c r="J547" s="436"/>
      <c r="K547" s="436"/>
      <c r="L547" s="436"/>
      <c r="M547" s="436"/>
      <c r="N547" s="436"/>
      <c r="O547" s="436"/>
      <c r="P547" s="436"/>
      <c r="Q547" s="436"/>
      <c r="R547" s="436"/>
      <c r="S547" s="436"/>
      <c r="T547" s="436"/>
      <c r="U547" s="436"/>
      <c r="V547" s="436"/>
      <c r="W547" s="436"/>
      <c r="X547" s="436"/>
      <c r="Y547" s="436"/>
      <c r="Z547" s="436"/>
      <c r="AA547" s="436"/>
      <c r="AB547" s="436"/>
      <c r="AC547" s="436"/>
      <c r="AD547" s="436"/>
      <c r="AE547" s="436"/>
    </row>
    <row r="548" ht="15.75" customHeight="1">
      <c r="A548" s="437"/>
      <c r="B548" s="438"/>
      <c r="C548" s="437"/>
      <c r="D548" s="437"/>
      <c r="E548" s="436"/>
      <c r="F548" s="436"/>
      <c r="G548" s="436"/>
      <c r="H548" s="436"/>
      <c r="I548" s="436"/>
      <c r="J548" s="436"/>
      <c r="K548" s="436"/>
      <c r="L548" s="436"/>
      <c r="M548" s="436"/>
      <c r="N548" s="436"/>
      <c r="O548" s="436"/>
      <c r="P548" s="436"/>
      <c r="Q548" s="436"/>
      <c r="R548" s="436"/>
      <c r="S548" s="436"/>
      <c r="T548" s="436"/>
      <c r="U548" s="436"/>
      <c r="V548" s="436"/>
      <c r="W548" s="436"/>
      <c r="X548" s="436"/>
      <c r="Y548" s="436"/>
      <c r="Z548" s="436"/>
      <c r="AA548" s="436"/>
      <c r="AB548" s="436"/>
      <c r="AC548" s="436"/>
      <c r="AD548" s="436"/>
      <c r="AE548" s="436"/>
    </row>
    <row r="549" ht="15.75" customHeight="1">
      <c r="A549" s="437"/>
      <c r="B549" s="438"/>
      <c r="C549" s="437"/>
      <c r="D549" s="437"/>
      <c r="E549" s="436"/>
      <c r="F549" s="436"/>
      <c r="G549" s="436"/>
      <c r="H549" s="436"/>
      <c r="I549" s="436"/>
      <c r="J549" s="436"/>
      <c r="K549" s="436"/>
      <c r="L549" s="436"/>
      <c r="M549" s="436"/>
      <c r="N549" s="436"/>
      <c r="O549" s="436"/>
      <c r="P549" s="436"/>
      <c r="Q549" s="436"/>
      <c r="R549" s="436"/>
      <c r="S549" s="436"/>
      <c r="T549" s="436"/>
      <c r="U549" s="436"/>
      <c r="V549" s="436"/>
      <c r="W549" s="436"/>
      <c r="X549" s="436"/>
      <c r="Y549" s="436"/>
      <c r="Z549" s="436"/>
      <c r="AA549" s="436"/>
      <c r="AB549" s="436"/>
      <c r="AC549" s="436"/>
      <c r="AD549" s="436"/>
      <c r="AE549" s="436"/>
    </row>
    <row r="550" ht="15.75" customHeight="1">
      <c r="A550" s="437"/>
      <c r="B550" s="438"/>
      <c r="C550" s="437"/>
      <c r="D550" s="437"/>
      <c r="E550" s="436"/>
      <c r="F550" s="436"/>
      <c r="G550" s="436"/>
      <c r="H550" s="436"/>
      <c r="I550" s="436"/>
      <c r="J550" s="436"/>
      <c r="K550" s="436"/>
      <c r="L550" s="436"/>
      <c r="M550" s="436"/>
      <c r="N550" s="436"/>
      <c r="O550" s="436"/>
      <c r="P550" s="436"/>
      <c r="Q550" s="436"/>
      <c r="R550" s="436"/>
      <c r="S550" s="436"/>
      <c r="T550" s="436"/>
      <c r="U550" s="436"/>
      <c r="V550" s="436"/>
      <c r="W550" s="436"/>
      <c r="X550" s="436"/>
      <c r="Y550" s="436"/>
      <c r="Z550" s="436"/>
      <c r="AA550" s="436"/>
      <c r="AB550" s="436"/>
      <c r="AC550" s="436"/>
      <c r="AD550" s="436"/>
      <c r="AE550" s="436"/>
    </row>
    <row r="551" ht="15.75" customHeight="1">
      <c r="A551" s="437"/>
      <c r="B551" s="438"/>
      <c r="C551" s="437"/>
      <c r="D551" s="437"/>
      <c r="E551" s="436"/>
      <c r="F551" s="436"/>
      <c r="G551" s="436"/>
      <c r="H551" s="436"/>
      <c r="I551" s="436"/>
      <c r="J551" s="436"/>
      <c r="K551" s="436"/>
      <c r="L551" s="436"/>
      <c r="M551" s="436"/>
      <c r="N551" s="436"/>
      <c r="O551" s="436"/>
      <c r="P551" s="436"/>
      <c r="Q551" s="436"/>
      <c r="R551" s="436"/>
      <c r="S551" s="436"/>
      <c r="T551" s="436"/>
      <c r="U551" s="436"/>
      <c r="V551" s="436"/>
      <c r="W551" s="436"/>
      <c r="X551" s="436"/>
      <c r="Y551" s="436"/>
      <c r="Z551" s="436"/>
      <c r="AA551" s="436"/>
      <c r="AB551" s="436"/>
      <c r="AC551" s="436"/>
      <c r="AD551" s="436"/>
      <c r="AE551" s="436"/>
    </row>
    <row r="552" ht="15.75" customHeight="1">
      <c r="A552" s="437"/>
      <c r="B552" s="438"/>
      <c r="C552" s="437"/>
      <c r="D552" s="437"/>
      <c r="E552" s="436"/>
      <c r="F552" s="436"/>
      <c r="G552" s="436"/>
      <c r="H552" s="436"/>
      <c r="I552" s="436"/>
      <c r="J552" s="436"/>
      <c r="K552" s="436"/>
      <c r="L552" s="436"/>
      <c r="M552" s="436"/>
      <c r="N552" s="436"/>
      <c r="O552" s="436"/>
      <c r="P552" s="436"/>
      <c r="Q552" s="436"/>
      <c r="R552" s="436"/>
      <c r="S552" s="436"/>
      <c r="T552" s="436"/>
      <c r="U552" s="436"/>
      <c r="V552" s="436"/>
      <c r="W552" s="436"/>
      <c r="X552" s="436"/>
      <c r="Y552" s="436"/>
      <c r="Z552" s="436"/>
      <c r="AA552" s="436"/>
      <c r="AB552" s="436"/>
      <c r="AC552" s="436"/>
      <c r="AD552" s="436"/>
      <c r="AE552" s="436"/>
    </row>
    <row r="553" ht="15.75" customHeight="1">
      <c r="A553" s="437"/>
      <c r="B553" s="438"/>
      <c r="C553" s="437"/>
      <c r="D553" s="437"/>
      <c r="E553" s="436"/>
      <c r="F553" s="436"/>
      <c r="G553" s="436"/>
      <c r="H553" s="436"/>
      <c r="I553" s="436"/>
      <c r="J553" s="436"/>
      <c r="K553" s="436"/>
      <c r="L553" s="436"/>
      <c r="M553" s="436"/>
      <c r="N553" s="436"/>
      <c r="O553" s="436"/>
      <c r="P553" s="436"/>
      <c r="Q553" s="436"/>
      <c r="R553" s="436"/>
      <c r="S553" s="436"/>
      <c r="T553" s="436"/>
      <c r="U553" s="436"/>
      <c r="V553" s="436"/>
      <c r="W553" s="436"/>
      <c r="X553" s="436"/>
      <c r="Y553" s="436"/>
      <c r="Z553" s="436"/>
      <c r="AA553" s="436"/>
      <c r="AB553" s="436"/>
      <c r="AC553" s="436"/>
      <c r="AD553" s="436"/>
      <c r="AE553" s="436"/>
    </row>
    <row r="554" ht="15.75" customHeight="1">
      <c r="A554" s="437"/>
      <c r="B554" s="438"/>
      <c r="C554" s="437"/>
      <c r="D554" s="437"/>
      <c r="E554" s="436"/>
      <c r="F554" s="436"/>
      <c r="G554" s="436"/>
      <c r="H554" s="436"/>
      <c r="I554" s="436"/>
      <c r="J554" s="436"/>
      <c r="K554" s="436"/>
      <c r="L554" s="436"/>
      <c r="M554" s="436"/>
      <c r="N554" s="436"/>
      <c r="O554" s="436"/>
      <c r="P554" s="436"/>
      <c r="Q554" s="436"/>
      <c r="R554" s="436"/>
      <c r="S554" s="436"/>
      <c r="T554" s="436"/>
      <c r="U554" s="436"/>
      <c r="V554" s="436"/>
      <c r="W554" s="436"/>
      <c r="X554" s="436"/>
      <c r="Y554" s="436"/>
      <c r="Z554" s="436"/>
      <c r="AA554" s="436"/>
      <c r="AB554" s="436"/>
      <c r="AC554" s="436"/>
      <c r="AD554" s="436"/>
      <c r="AE554" s="436"/>
    </row>
    <row r="555" ht="15.75" customHeight="1">
      <c r="A555" s="437"/>
      <c r="B555" s="438"/>
      <c r="C555" s="437"/>
      <c r="D555" s="437"/>
      <c r="E555" s="436"/>
      <c r="F555" s="436"/>
      <c r="G555" s="436"/>
      <c r="H555" s="436"/>
      <c r="I555" s="436"/>
      <c r="J555" s="436"/>
      <c r="K555" s="436"/>
      <c r="L555" s="436"/>
      <c r="M555" s="436"/>
      <c r="N555" s="436"/>
      <c r="O555" s="436"/>
      <c r="P555" s="436"/>
      <c r="Q555" s="436"/>
      <c r="R555" s="436"/>
      <c r="S555" s="436"/>
      <c r="T555" s="436"/>
      <c r="U555" s="436"/>
      <c r="V555" s="436"/>
      <c r="W555" s="436"/>
      <c r="X555" s="436"/>
      <c r="Y555" s="436"/>
      <c r="Z555" s="436"/>
      <c r="AA555" s="436"/>
      <c r="AB555" s="436"/>
      <c r="AC555" s="436"/>
      <c r="AD555" s="436"/>
      <c r="AE555" s="436"/>
    </row>
    <row r="556" ht="15.75" customHeight="1">
      <c r="A556" s="437"/>
      <c r="B556" s="438"/>
      <c r="C556" s="437"/>
      <c r="D556" s="437"/>
      <c r="E556" s="436"/>
      <c r="F556" s="436"/>
      <c r="G556" s="436"/>
      <c r="H556" s="436"/>
      <c r="I556" s="436"/>
      <c r="J556" s="436"/>
      <c r="K556" s="436"/>
      <c r="L556" s="436"/>
      <c r="M556" s="436"/>
      <c r="N556" s="436"/>
      <c r="O556" s="436"/>
      <c r="P556" s="436"/>
      <c r="Q556" s="436"/>
      <c r="R556" s="436"/>
      <c r="S556" s="436"/>
      <c r="T556" s="436"/>
      <c r="U556" s="436"/>
      <c r="V556" s="436"/>
      <c r="W556" s="436"/>
      <c r="X556" s="436"/>
      <c r="Y556" s="436"/>
      <c r="Z556" s="436"/>
      <c r="AA556" s="436"/>
      <c r="AB556" s="436"/>
      <c r="AC556" s="436"/>
      <c r="AD556" s="436"/>
      <c r="AE556" s="436"/>
    </row>
    <row r="557" ht="15.75" customHeight="1">
      <c r="A557" s="437"/>
      <c r="B557" s="438"/>
      <c r="C557" s="437"/>
      <c r="D557" s="437"/>
      <c r="E557" s="436"/>
      <c r="F557" s="436"/>
      <c r="G557" s="436"/>
      <c r="H557" s="436"/>
      <c r="I557" s="436"/>
      <c r="J557" s="436"/>
      <c r="K557" s="436"/>
      <c r="L557" s="436"/>
      <c r="M557" s="436"/>
      <c r="N557" s="436"/>
      <c r="O557" s="436"/>
      <c r="P557" s="436"/>
      <c r="Q557" s="436"/>
      <c r="R557" s="436"/>
      <c r="S557" s="436"/>
      <c r="T557" s="436"/>
      <c r="U557" s="436"/>
      <c r="V557" s="436"/>
      <c r="W557" s="436"/>
      <c r="X557" s="436"/>
      <c r="Y557" s="436"/>
      <c r="Z557" s="436"/>
      <c r="AA557" s="436"/>
      <c r="AB557" s="436"/>
      <c r="AC557" s="436"/>
      <c r="AD557" s="436"/>
      <c r="AE557" s="436"/>
    </row>
    <row r="558" ht="15.75" customHeight="1">
      <c r="A558" s="437"/>
      <c r="B558" s="438"/>
      <c r="C558" s="437"/>
      <c r="D558" s="437"/>
      <c r="E558" s="436"/>
      <c r="F558" s="436"/>
      <c r="G558" s="436"/>
      <c r="H558" s="436"/>
      <c r="I558" s="436"/>
      <c r="J558" s="436"/>
      <c r="K558" s="436"/>
      <c r="L558" s="436"/>
      <c r="M558" s="436"/>
      <c r="N558" s="436"/>
      <c r="O558" s="436"/>
      <c r="P558" s="436"/>
      <c r="Q558" s="436"/>
      <c r="R558" s="436"/>
      <c r="S558" s="436"/>
      <c r="T558" s="436"/>
      <c r="U558" s="436"/>
      <c r="V558" s="436"/>
      <c r="W558" s="436"/>
      <c r="X558" s="436"/>
      <c r="Y558" s="436"/>
      <c r="Z558" s="436"/>
      <c r="AA558" s="436"/>
      <c r="AB558" s="436"/>
      <c r="AC558" s="436"/>
      <c r="AD558" s="436"/>
      <c r="AE558" s="436"/>
    </row>
    <row r="559" ht="15.75" customHeight="1">
      <c r="A559" s="437"/>
      <c r="B559" s="438"/>
      <c r="C559" s="437"/>
      <c r="D559" s="437"/>
      <c r="E559" s="436"/>
      <c r="F559" s="436"/>
      <c r="G559" s="436"/>
      <c r="H559" s="436"/>
      <c r="I559" s="436"/>
      <c r="J559" s="436"/>
      <c r="K559" s="436"/>
      <c r="L559" s="436"/>
      <c r="M559" s="436"/>
      <c r="N559" s="436"/>
      <c r="O559" s="436"/>
      <c r="P559" s="436"/>
      <c r="Q559" s="436"/>
      <c r="R559" s="436"/>
      <c r="S559" s="436"/>
      <c r="T559" s="436"/>
      <c r="U559" s="436"/>
      <c r="V559" s="436"/>
      <c r="W559" s="436"/>
      <c r="X559" s="436"/>
      <c r="Y559" s="436"/>
      <c r="Z559" s="436"/>
      <c r="AA559" s="436"/>
      <c r="AB559" s="436"/>
      <c r="AC559" s="436"/>
      <c r="AD559" s="436"/>
      <c r="AE559" s="436"/>
    </row>
    <row r="560" ht="15.75" customHeight="1">
      <c r="A560" s="437"/>
      <c r="B560" s="438"/>
      <c r="C560" s="437"/>
      <c r="D560" s="437"/>
      <c r="E560" s="436"/>
      <c r="F560" s="436"/>
      <c r="G560" s="436"/>
      <c r="H560" s="436"/>
      <c r="I560" s="436"/>
      <c r="J560" s="436"/>
      <c r="K560" s="436"/>
      <c r="L560" s="436"/>
      <c r="M560" s="436"/>
      <c r="N560" s="436"/>
      <c r="O560" s="436"/>
      <c r="P560" s="436"/>
      <c r="Q560" s="436"/>
      <c r="R560" s="436"/>
      <c r="S560" s="436"/>
      <c r="T560" s="436"/>
      <c r="U560" s="436"/>
      <c r="V560" s="436"/>
      <c r="W560" s="436"/>
      <c r="X560" s="436"/>
      <c r="Y560" s="436"/>
      <c r="Z560" s="436"/>
      <c r="AA560" s="436"/>
      <c r="AB560" s="436"/>
      <c r="AC560" s="436"/>
      <c r="AD560" s="436"/>
      <c r="AE560" s="436"/>
    </row>
    <row r="561" ht="15.75" customHeight="1">
      <c r="A561" s="437"/>
      <c r="B561" s="438"/>
      <c r="C561" s="437"/>
      <c r="D561" s="437"/>
      <c r="E561" s="436"/>
      <c r="F561" s="436"/>
      <c r="G561" s="436"/>
      <c r="H561" s="436"/>
      <c r="I561" s="436"/>
      <c r="J561" s="436"/>
      <c r="K561" s="436"/>
      <c r="L561" s="436"/>
      <c r="M561" s="436"/>
      <c r="N561" s="436"/>
      <c r="O561" s="436"/>
      <c r="P561" s="436"/>
      <c r="Q561" s="436"/>
      <c r="R561" s="436"/>
      <c r="S561" s="436"/>
      <c r="T561" s="436"/>
      <c r="U561" s="436"/>
      <c r="V561" s="436"/>
      <c r="W561" s="436"/>
      <c r="X561" s="436"/>
      <c r="Y561" s="436"/>
      <c r="Z561" s="436"/>
      <c r="AA561" s="436"/>
      <c r="AB561" s="436"/>
      <c r="AC561" s="436"/>
      <c r="AD561" s="436"/>
      <c r="AE561" s="436"/>
    </row>
    <row r="562" ht="15.75" customHeight="1">
      <c r="A562" s="437"/>
      <c r="B562" s="438"/>
      <c r="C562" s="437"/>
      <c r="D562" s="437"/>
      <c r="E562" s="436"/>
      <c r="F562" s="436"/>
      <c r="G562" s="436"/>
      <c r="H562" s="436"/>
      <c r="I562" s="436"/>
      <c r="J562" s="436"/>
      <c r="K562" s="436"/>
      <c r="L562" s="436"/>
      <c r="M562" s="436"/>
      <c r="N562" s="436"/>
      <c r="O562" s="436"/>
      <c r="P562" s="436"/>
      <c r="Q562" s="436"/>
      <c r="R562" s="436"/>
      <c r="S562" s="436"/>
      <c r="T562" s="436"/>
      <c r="U562" s="436"/>
      <c r="V562" s="436"/>
      <c r="W562" s="436"/>
      <c r="X562" s="436"/>
      <c r="Y562" s="436"/>
      <c r="Z562" s="436"/>
      <c r="AA562" s="436"/>
      <c r="AB562" s="436"/>
      <c r="AC562" s="436"/>
      <c r="AD562" s="436"/>
      <c r="AE562" s="436"/>
    </row>
    <row r="563" ht="15.75" customHeight="1">
      <c r="A563" s="437"/>
      <c r="B563" s="438"/>
      <c r="C563" s="437"/>
      <c r="D563" s="437"/>
      <c r="E563" s="436"/>
      <c r="F563" s="436"/>
      <c r="G563" s="436"/>
      <c r="H563" s="436"/>
      <c r="I563" s="436"/>
      <c r="J563" s="436"/>
      <c r="K563" s="436"/>
      <c r="L563" s="436"/>
      <c r="M563" s="436"/>
      <c r="N563" s="436"/>
      <c r="O563" s="436"/>
      <c r="P563" s="436"/>
      <c r="Q563" s="436"/>
      <c r="R563" s="436"/>
      <c r="S563" s="436"/>
      <c r="T563" s="436"/>
      <c r="U563" s="436"/>
      <c r="V563" s="436"/>
      <c r="W563" s="436"/>
      <c r="X563" s="436"/>
      <c r="Y563" s="436"/>
      <c r="Z563" s="436"/>
      <c r="AA563" s="436"/>
      <c r="AB563" s="436"/>
      <c r="AC563" s="436"/>
      <c r="AD563" s="436"/>
      <c r="AE563" s="436"/>
    </row>
    <row r="564" ht="15.75" customHeight="1">
      <c r="A564" s="437"/>
      <c r="B564" s="438"/>
      <c r="C564" s="437"/>
      <c r="D564" s="437"/>
      <c r="E564" s="436"/>
      <c r="F564" s="436"/>
      <c r="G564" s="436"/>
      <c r="H564" s="436"/>
      <c r="I564" s="436"/>
      <c r="J564" s="436"/>
      <c r="K564" s="436"/>
      <c r="L564" s="436"/>
      <c r="M564" s="436"/>
      <c r="N564" s="436"/>
      <c r="O564" s="436"/>
      <c r="P564" s="436"/>
      <c r="Q564" s="436"/>
      <c r="R564" s="436"/>
      <c r="S564" s="436"/>
      <c r="T564" s="436"/>
      <c r="U564" s="436"/>
      <c r="V564" s="436"/>
      <c r="W564" s="436"/>
      <c r="X564" s="436"/>
      <c r="Y564" s="436"/>
      <c r="Z564" s="436"/>
      <c r="AA564" s="436"/>
      <c r="AB564" s="436"/>
      <c r="AC564" s="436"/>
      <c r="AD564" s="436"/>
      <c r="AE564" s="436"/>
    </row>
    <row r="565" ht="15.75" customHeight="1">
      <c r="A565" s="437"/>
      <c r="B565" s="438"/>
      <c r="C565" s="437"/>
      <c r="D565" s="437"/>
      <c r="E565" s="436"/>
      <c r="F565" s="436"/>
      <c r="G565" s="436"/>
      <c r="H565" s="436"/>
      <c r="I565" s="436"/>
      <c r="J565" s="436"/>
      <c r="K565" s="436"/>
      <c r="L565" s="436"/>
      <c r="M565" s="436"/>
      <c r="N565" s="436"/>
      <c r="O565" s="436"/>
      <c r="P565" s="436"/>
      <c r="Q565" s="436"/>
      <c r="R565" s="436"/>
      <c r="S565" s="436"/>
      <c r="T565" s="436"/>
      <c r="U565" s="436"/>
      <c r="V565" s="436"/>
      <c r="W565" s="436"/>
      <c r="X565" s="436"/>
      <c r="Y565" s="436"/>
      <c r="Z565" s="436"/>
      <c r="AA565" s="436"/>
      <c r="AB565" s="436"/>
      <c r="AC565" s="436"/>
      <c r="AD565" s="436"/>
      <c r="AE565" s="436"/>
    </row>
    <row r="566" ht="15.75" customHeight="1">
      <c r="A566" s="437"/>
      <c r="B566" s="438"/>
      <c r="C566" s="437"/>
      <c r="D566" s="437"/>
      <c r="E566" s="436"/>
      <c r="F566" s="436"/>
      <c r="G566" s="436"/>
      <c r="H566" s="436"/>
      <c r="I566" s="436"/>
      <c r="J566" s="436"/>
      <c r="K566" s="436"/>
      <c r="L566" s="436"/>
      <c r="M566" s="436"/>
      <c r="N566" s="436"/>
      <c r="O566" s="436"/>
      <c r="P566" s="436"/>
      <c r="Q566" s="436"/>
      <c r="R566" s="436"/>
      <c r="S566" s="436"/>
      <c r="T566" s="436"/>
      <c r="U566" s="436"/>
      <c r="V566" s="436"/>
      <c r="W566" s="436"/>
      <c r="X566" s="436"/>
      <c r="Y566" s="436"/>
      <c r="Z566" s="436"/>
      <c r="AA566" s="436"/>
      <c r="AB566" s="436"/>
      <c r="AC566" s="436"/>
      <c r="AD566" s="436"/>
      <c r="AE566" s="436"/>
    </row>
    <row r="567" ht="15.75" customHeight="1">
      <c r="A567" s="437"/>
      <c r="B567" s="438"/>
      <c r="C567" s="437"/>
      <c r="D567" s="437"/>
      <c r="E567" s="436"/>
      <c r="F567" s="436"/>
      <c r="G567" s="436"/>
      <c r="H567" s="436"/>
      <c r="I567" s="436"/>
      <c r="J567" s="436"/>
      <c r="K567" s="436"/>
      <c r="L567" s="436"/>
      <c r="M567" s="436"/>
      <c r="N567" s="436"/>
      <c r="O567" s="436"/>
      <c r="P567" s="436"/>
      <c r="Q567" s="436"/>
      <c r="R567" s="436"/>
      <c r="S567" s="436"/>
      <c r="T567" s="436"/>
      <c r="U567" s="436"/>
      <c r="V567" s="436"/>
      <c r="W567" s="436"/>
      <c r="X567" s="436"/>
      <c r="Y567" s="436"/>
      <c r="Z567" s="436"/>
      <c r="AA567" s="436"/>
      <c r="AB567" s="436"/>
      <c r="AC567" s="436"/>
      <c r="AD567" s="436"/>
      <c r="AE567" s="436"/>
    </row>
    <row r="568" ht="15.75" customHeight="1">
      <c r="A568" s="437"/>
      <c r="B568" s="438"/>
      <c r="C568" s="437"/>
      <c r="D568" s="437"/>
      <c r="E568" s="436"/>
      <c r="F568" s="436"/>
      <c r="G568" s="436"/>
      <c r="H568" s="436"/>
      <c r="I568" s="436"/>
      <c r="J568" s="436"/>
      <c r="K568" s="436"/>
      <c r="L568" s="436"/>
      <c r="M568" s="436"/>
      <c r="N568" s="436"/>
      <c r="O568" s="436"/>
      <c r="P568" s="436"/>
      <c r="Q568" s="436"/>
      <c r="R568" s="436"/>
      <c r="S568" s="436"/>
      <c r="T568" s="436"/>
      <c r="U568" s="436"/>
      <c r="V568" s="436"/>
      <c r="W568" s="436"/>
      <c r="X568" s="436"/>
      <c r="Y568" s="436"/>
      <c r="Z568" s="436"/>
      <c r="AA568" s="436"/>
      <c r="AB568" s="436"/>
      <c r="AC568" s="436"/>
      <c r="AD568" s="436"/>
      <c r="AE568" s="436"/>
    </row>
    <row r="569" ht="15.75" customHeight="1">
      <c r="A569" s="437"/>
      <c r="B569" s="438"/>
      <c r="C569" s="437"/>
      <c r="D569" s="437"/>
      <c r="E569" s="436"/>
      <c r="F569" s="436"/>
      <c r="G569" s="436"/>
      <c r="H569" s="436"/>
      <c r="I569" s="436"/>
      <c r="J569" s="436"/>
      <c r="K569" s="436"/>
      <c r="L569" s="436"/>
      <c r="M569" s="436"/>
      <c r="N569" s="436"/>
      <c r="O569" s="436"/>
      <c r="P569" s="436"/>
      <c r="Q569" s="436"/>
      <c r="R569" s="436"/>
      <c r="S569" s="436"/>
      <c r="T569" s="436"/>
      <c r="U569" s="436"/>
      <c r="V569" s="436"/>
      <c r="W569" s="436"/>
      <c r="X569" s="436"/>
      <c r="Y569" s="436"/>
      <c r="Z569" s="436"/>
      <c r="AA569" s="436"/>
      <c r="AB569" s="436"/>
      <c r="AC569" s="436"/>
      <c r="AD569" s="436"/>
      <c r="AE569" s="436"/>
    </row>
    <row r="570" ht="15.75" customHeight="1">
      <c r="A570" s="437"/>
      <c r="B570" s="438"/>
      <c r="C570" s="437"/>
      <c r="D570" s="437"/>
      <c r="E570" s="436"/>
      <c r="F570" s="436"/>
      <c r="G570" s="436"/>
      <c r="H570" s="436"/>
      <c r="I570" s="436"/>
      <c r="J570" s="436"/>
      <c r="K570" s="436"/>
      <c r="L570" s="436"/>
      <c r="M570" s="436"/>
      <c r="N570" s="436"/>
      <c r="O570" s="436"/>
      <c r="P570" s="436"/>
      <c r="Q570" s="436"/>
      <c r="R570" s="436"/>
      <c r="S570" s="436"/>
      <c r="T570" s="436"/>
      <c r="U570" s="436"/>
      <c r="V570" s="436"/>
      <c r="W570" s="436"/>
      <c r="X570" s="436"/>
      <c r="Y570" s="436"/>
      <c r="Z570" s="436"/>
      <c r="AA570" s="436"/>
      <c r="AB570" s="436"/>
      <c r="AC570" s="436"/>
      <c r="AD570" s="436"/>
      <c r="AE570" s="436"/>
    </row>
    <row r="571" ht="15.75" customHeight="1">
      <c r="A571" s="437"/>
      <c r="B571" s="438"/>
      <c r="C571" s="437"/>
      <c r="D571" s="437"/>
      <c r="E571" s="436"/>
      <c r="F571" s="436"/>
      <c r="G571" s="436"/>
      <c r="H571" s="436"/>
      <c r="I571" s="436"/>
      <c r="J571" s="436"/>
      <c r="K571" s="436"/>
      <c r="L571" s="436"/>
      <c r="M571" s="436"/>
      <c r="N571" s="436"/>
      <c r="O571" s="436"/>
      <c r="P571" s="436"/>
      <c r="Q571" s="436"/>
      <c r="R571" s="436"/>
      <c r="S571" s="436"/>
      <c r="T571" s="436"/>
      <c r="U571" s="436"/>
      <c r="V571" s="436"/>
      <c r="W571" s="436"/>
      <c r="X571" s="436"/>
      <c r="Y571" s="436"/>
      <c r="Z571" s="436"/>
      <c r="AA571" s="436"/>
      <c r="AB571" s="436"/>
      <c r="AC571" s="436"/>
      <c r="AD571" s="436"/>
      <c r="AE571" s="436"/>
    </row>
    <row r="572" ht="15.75" customHeight="1">
      <c r="A572" s="437"/>
      <c r="B572" s="438"/>
      <c r="C572" s="437"/>
      <c r="D572" s="437"/>
      <c r="E572" s="436"/>
      <c r="F572" s="436"/>
      <c r="G572" s="436"/>
      <c r="H572" s="436"/>
      <c r="I572" s="436"/>
      <c r="J572" s="436"/>
      <c r="K572" s="436"/>
      <c r="L572" s="436"/>
      <c r="M572" s="436"/>
      <c r="N572" s="436"/>
      <c r="O572" s="436"/>
      <c r="P572" s="436"/>
      <c r="Q572" s="436"/>
      <c r="R572" s="436"/>
      <c r="S572" s="436"/>
      <c r="T572" s="436"/>
      <c r="U572" s="436"/>
      <c r="V572" s="436"/>
      <c r="W572" s="436"/>
      <c r="X572" s="436"/>
      <c r="Y572" s="436"/>
      <c r="Z572" s="436"/>
      <c r="AA572" s="436"/>
      <c r="AB572" s="436"/>
      <c r="AC572" s="436"/>
      <c r="AD572" s="436"/>
      <c r="AE572" s="436"/>
    </row>
    <row r="573" ht="15.75" customHeight="1">
      <c r="A573" s="437"/>
      <c r="B573" s="438"/>
      <c r="C573" s="437"/>
      <c r="D573" s="437"/>
      <c r="E573" s="436"/>
      <c r="F573" s="436"/>
      <c r="G573" s="436"/>
      <c r="H573" s="436"/>
      <c r="I573" s="436"/>
      <c r="J573" s="436"/>
      <c r="K573" s="436"/>
      <c r="L573" s="436"/>
      <c r="M573" s="436"/>
      <c r="N573" s="436"/>
      <c r="O573" s="436"/>
      <c r="P573" s="436"/>
      <c r="Q573" s="436"/>
      <c r="R573" s="436"/>
      <c r="S573" s="436"/>
      <c r="T573" s="436"/>
      <c r="U573" s="436"/>
      <c r="V573" s="436"/>
      <c r="W573" s="436"/>
      <c r="X573" s="436"/>
      <c r="Y573" s="436"/>
      <c r="Z573" s="436"/>
      <c r="AA573" s="436"/>
      <c r="AB573" s="436"/>
      <c r="AC573" s="436"/>
      <c r="AD573" s="436"/>
      <c r="AE573" s="436"/>
    </row>
    <row r="574" ht="15.75" customHeight="1">
      <c r="A574" s="437"/>
      <c r="B574" s="438"/>
      <c r="C574" s="437"/>
      <c r="D574" s="437"/>
      <c r="E574" s="436"/>
      <c r="F574" s="436"/>
      <c r="G574" s="436"/>
      <c r="H574" s="436"/>
      <c r="I574" s="436"/>
      <c r="J574" s="436"/>
      <c r="K574" s="436"/>
      <c r="L574" s="436"/>
      <c r="M574" s="436"/>
      <c r="N574" s="436"/>
      <c r="O574" s="436"/>
      <c r="P574" s="436"/>
      <c r="Q574" s="436"/>
      <c r="R574" s="436"/>
      <c r="S574" s="436"/>
      <c r="T574" s="436"/>
      <c r="U574" s="436"/>
      <c r="V574" s="436"/>
      <c r="W574" s="436"/>
      <c r="X574" s="436"/>
      <c r="Y574" s="436"/>
      <c r="Z574" s="436"/>
      <c r="AA574" s="436"/>
      <c r="AB574" s="436"/>
      <c r="AC574" s="436"/>
      <c r="AD574" s="436"/>
      <c r="AE574" s="436"/>
    </row>
    <row r="575" ht="15.75" customHeight="1">
      <c r="A575" s="437"/>
      <c r="B575" s="438"/>
      <c r="C575" s="437"/>
      <c r="D575" s="437"/>
      <c r="E575" s="436"/>
      <c r="F575" s="436"/>
      <c r="G575" s="436"/>
      <c r="H575" s="436"/>
      <c r="I575" s="436"/>
      <c r="J575" s="436"/>
      <c r="K575" s="436"/>
      <c r="L575" s="436"/>
      <c r="M575" s="436"/>
      <c r="N575" s="436"/>
      <c r="O575" s="436"/>
      <c r="P575" s="436"/>
      <c r="Q575" s="436"/>
      <c r="R575" s="436"/>
      <c r="S575" s="436"/>
      <c r="T575" s="436"/>
      <c r="U575" s="436"/>
      <c r="V575" s="436"/>
      <c r="W575" s="436"/>
      <c r="X575" s="436"/>
      <c r="Y575" s="436"/>
      <c r="Z575" s="436"/>
      <c r="AA575" s="436"/>
      <c r="AB575" s="436"/>
      <c r="AC575" s="436"/>
      <c r="AD575" s="436"/>
      <c r="AE575" s="436"/>
    </row>
    <row r="576" ht="15.75" customHeight="1">
      <c r="A576" s="437"/>
      <c r="B576" s="438"/>
      <c r="C576" s="437"/>
      <c r="D576" s="437"/>
      <c r="E576" s="436"/>
      <c r="F576" s="436"/>
      <c r="G576" s="436"/>
      <c r="H576" s="436"/>
      <c r="I576" s="436"/>
      <c r="J576" s="436"/>
      <c r="K576" s="436"/>
      <c r="L576" s="436"/>
      <c r="M576" s="436"/>
      <c r="N576" s="436"/>
      <c r="O576" s="436"/>
      <c r="P576" s="436"/>
      <c r="Q576" s="436"/>
      <c r="R576" s="436"/>
      <c r="S576" s="436"/>
      <c r="T576" s="436"/>
      <c r="U576" s="436"/>
      <c r="V576" s="436"/>
      <c r="W576" s="436"/>
      <c r="X576" s="436"/>
      <c r="Y576" s="436"/>
      <c r="Z576" s="436"/>
      <c r="AA576" s="436"/>
      <c r="AB576" s="436"/>
      <c r="AC576" s="436"/>
      <c r="AD576" s="436"/>
      <c r="AE576" s="436"/>
    </row>
    <row r="577" ht="15.75" customHeight="1">
      <c r="A577" s="437"/>
      <c r="B577" s="438"/>
      <c r="C577" s="437"/>
      <c r="D577" s="437"/>
      <c r="E577" s="436"/>
      <c r="F577" s="436"/>
      <c r="G577" s="436"/>
      <c r="H577" s="436"/>
      <c r="I577" s="436"/>
      <c r="J577" s="436"/>
      <c r="K577" s="436"/>
      <c r="L577" s="436"/>
      <c r="M577" s="436"/>
      <c r="N577" s="436"/>
      <c r="O577" s="436"/>
      <c r="P577" s="436"/>
      <c r="Q577" s="436"/>
      <c r="R577" s="436"/>
      <c r="S577" s="436"/>
      <c r="T577" s="436"/>
      <c r="U577" s="436"/>
      <c r="V577" s="436"/>
      <c r="W577" s="436"/>
      <c r="X577" s="436"/>
      <c r="Y577" s="436"/>
      <c r="Z577" s="436"/>
      <c r="AA577" s="436"/>
      <c r="AB577" s="436"/>
      <c r="AC577" s="436"/>
      <c r="AD577" s="436"/>
      <c r="AE577" s="436"/>
    </row>
    <row r="578" ht="15.75" customHeight="1">
      <c r="A578" s="437"/>
      <c r="B578" s="438"/>
      <c r="C578" s="437"/>
      <c r="D578" s="437"/>
      <c r="E578" s="436"/>
      <c r="F578" s="436"/>
      <c r="G578" s="436"/>
      <c r="H578" s="436"/>
      <c r="I578" s="436"/>
      <c r="J578" s="436"/>
      <c r="K578" s="436"/>
      <c r="L578" s="436"/>
      <c r="M578" s="436"/>
      <c r="N578" s="436"/>
      <c r="O578" s="436"/>
      <c r="P578" s="436"/>
      <c r="Q578" s="436"/>
      <c r="R578" s="436"/>
      <c r="S578" s="436"/>
      <c r="T578" s="436"/>
      <c r="U578" s="436"/>
      <c r="V578" s="436"/>
      <c r="W578" s="436"/>
      <c r="X578" s="436"/>
      <c r="Y578" s="436"/>
      <c r="Z578" s="436"/>
      <c r="AA578" s="436"/>
      <c r="AB578" s="436"/>
      <c r="AC578" s="436"/>
      <c r="AD578" s="436"/>
      <c r="AE578" s="436"/>
    </row>
    <row r="579" ht="15.75" customHeight="1">
      <c r="A579" s="437"/>
      <c r="B579" s="438"/>
      <c r="C579" s="437"/>
      <c r="D579" s="437"/>
      <c r="E579" s="436"/>
      <c r="F579" s="436"/>
      <c r="G579" s="436"/>
      <c r="H579" s="436"/>
      <c r="I579" s="436"/>
      <c r="J579" s="436"/>
      <c r="K579" s="436"/>
      <c r="L579" s="436"/>
      <c r="M579" s="436"/>
      <c r="N579" s="436"/>
      <c r="O579" s="436"/>
      <c r="P579" s="436"/>
      <c r="Q579" s="436"/>
      <c r="R579" s="436"/>
      <c r="S579" s="436"/>
      <c r="T579" s="436"/>
      <c r="U579" s="436"/>
      <c r="V579" s="436"/>
      <c r="W579" s="436"/>
      <c r="X579" s="436"/>
      <c r="Y579" s="436"/>
      <c r="Z579" s="436"/>
      <c r="AA579" s="436"/>
      <c r="AB579" s="436"/>
      <c r="AC579" s="436"/>
      <c r="AD579" s="436"/>
      <c r="AE579" s="436"/>
    </row>
    <row r="580" ht="15.75" customHeight="1">
      <c r="A580" s="437"/>
      <c r="B580" s="438"/>
      <c r="C580" s="437"/>
      <c r="D580" s="437"/>
      <c r="E580" s="436"/>
      <c r="F580" s="436"/>
      <c r="G580" s="436"/>
      <c r="H580" s="436"/>
      <c r="I580" s="436"/>
      <c r="J580" s="436"/>
      <c r="K580" s="436"/>
      <c r="L580" s="436"/>
      <c r="M580" s="436"/>
      <c r="N580" s="436"/>
      <c r="O580" s="436"/>
      <c r="P580" s="436"/>
      <c r="Q580" s="436"/>
      <c r="R580" s="436"/>
      <c r="S580" s="436"/>
      <c r="T580" s="436"/>
      <c r="U580" s="436"/>
      <c r="V580" s="436"/>
      <c r="W580" s="436"/>
      <c r="X580" s="436"/>
      <c r="Y580" s="436"/>
      <c r="Z580" s="436"/>
      <c r="AA580" s="436"/>
      <c r="AB580" s="436"/>
      <c r="AC580" s="436"/>
      <c r="AD580" s="436"/>
      <c r="AE580" s="436"/>
    </row>
    <row r="581" ht="15.75" customHeight="1">
      <c r="A581" s="437"/>
      <c r="B581" s="438"/>
      <c r="C581" s="437"/>
      <c r="D581" s="437"/>
      <c r="E581" s="436"/>
      <c r="F581" s="436"/>
      <c r="G581" s="436"/>
      <c r="H581" s="436"/>
      <c r="I581" s="436"/>
      <c r="J581" s="436"/>
      <c r="K581" s="436"/>
      <c r="L581" s="436"/>
      <c r="M581" s="436"/>
      <c r="N581" s="436"/>
      <c r="O581" s="436"/>
      <c r="P581" s="436"/>
      <c r="Q581" s="436"/>
      <c r="R581" s="436"/>
      <c r="S581" s="436"/>
      <c r="T581" s="436"/>
      <c r="U581" s="436"/>
      <c r="V581" s="436"/>
      <c r="W581" s="436"/>
      <c r="X581" s="436"/>
      <c r="Y581" s="436"/>
      <c r="Z581" s="436"/>
      <c r="AA581" s="436"/>
      <c r="AB581" s="436"/>
      <c r="AC581" s="436"/>
      <c r="AD581" s="436"/>
      <c r="AE581" s="436"/>
    </row>
    <row r="582" ht="15.75" customHeight="1">
      <c r="A582" s="437"/>
      <c r="B582" s="438"/>
      <c r="C582" s="437"/>
      <c r="D582" s="437"/>
      <c r="E582" s="436"/>
      <c r="F582" s="436"/>
      <c r="G582" s="436"/>
      <c r="H582" s="436"/>
      <c r="I582" s="436"/>
      <c r="J582" s="436"/>
      <c r="K582" s="436"/>
      <c r="L582" s="436"/>
      <c r="M582" s="436"/>
      <c r="N582" s="436"/>
      <c r="O582" s="436"/>
      <c r="P582" s="436"/>
      <c r="Q582" s="436"/>
      <c r="R582" s="436"/>
      <c r="S582" s="436"/>
      <c r="T582" s="436"/>
      <c r="U582" s="436"/>
      <c r="V582" s="436"/>
      <c r="W582" s="436"/>
      <c r="X582" s="436"/>
      <c r="Y582" s="436"/>
      <c r="Z582" s="436"/>
      <c r="AA582" s="436"/>
      <c r="AB582" s="436"/>
      <c r="AC582" s="436"/>
      <c r="AD582" s="436"/>
      <c r="AE582" s="436"/>
    </row>
    <row r="583" ht="15.75" customHeight="1">
      <c r="A583" s="437"/>
      <c r="B583" s="438"/>
      <c r="C583" s="437"/>
      <c r="D583" s="437"/>
      <c r="E583" s="436"/>
      <c r="F583" s="436"/>
      <c r="G583" s="436"/>
      <c r="H583" s="436"/>
      <c r="I583" s="436"/>
      <c r="J583" s="436"/>
      <c r="K583" s="436"/>
      <c r="L583" s="436"/>
      <c r="M583" s="436"/>
      <c r="N583" s="436"/>
      <c r="O583" s="436"/>
      <c r="P583" s="436"/>
      <c r="Q583" s="436"/>
      <c r="R583" s="436"/>
      <c r="S583" s="436"/>
      <c r="T583" s="436"/>
      <c r="U583" s="436"/>
      <c r="V583" s="436"/>
      <c r="W583" s="436"/>
      <c r="X583" s="436"/>
      <c r="Y583" s="436"/>
      <c r="Z583" s="436"/>
      <c r="AA583" s="436"/>
      <c r="AB583" s="436"/>
      <c r="AC583" s="436"/>
      <c r="AD583" s="436"/>
      <c r="AE583" s="436"/>
    </row>
    <row r="584" ht="15.75" customHeight="1">
      <c r="A584" s="437"/>
      <c r="B584" s="438"/>
      <c r="C584" s="437"/>
      <c r="D584" s="437"/>
      <c r="E584" s="436"/>
      <c r="F584" s="436"/>
      <c r="G584" s="436"/>
      <c r="H584" s="436"/>
      <c r="I584" s="436"/>
      <c r="J584" s="436"/>
      <c r="K584" s="436"/>
      <c r="L584" s="436"/>
      <c r="M584" s="436"/>
      <c r="N584" s="436"/>
      <c r="O584" s="436"/>
      <c r="P584" s="436"/>
      <c r="Q584" s="436"/>
      <c r="R584" s="436"/>
      <c r="S584" s="436"/>
      <c r="T584" s="436"/>
      <c r="U584" s="436"/>
      <c r="V584" s="436"/>
      <c r="W584" s="436"/>
      <c r="X584" s="436"/>
      <c r="Y584" s="436"/>
      <c r="Z584" s="436"/>
      <c r="AA584" s="436"/>
      <c r="AB584" s="436"/>
      <c r="AC584" s="436"/>
      <c r="AD584" s="436"/>
      <c r="AE584" s="436"/>
    </row>
    <row r="585" ht="15.75" customHeight="1">
      <c r="A585" s="437"/>
      <c r="B585" s="438"/>
      <c r="C585" s="437"/>
      <c r="D585" s="437"/>
      <c r="E585" s="436"/>
      <c r="F585" s="436"/>
      <c r="G585" s="436"/>
      <c r="H585" s="436"/>
      <c r="I585" s="436"/>
      <c r="J585" s="436"/>
      <c r="K585" s="436"/>
      <c r="L585" s="436"/>
      <c r="M585" s="436"/>
      <c r="N585" s="436"/>
      <c r="O585" s="436"/>
      <c r="P585" s="436"/>
      <c r="Q585" s="436"/>
      <c r="R585" s="436"/>
      <c r="S585" s="436"/>
      <c r="T585" s="436"/>
      <c r="U585" s="436"/>
      <c r="V585" s="436"/>
      <c r="W585" s="436"/>
      <c r="X585" s="436"/>
      <c r="Y585" s="436"/>
      <c r="Z585" s="436"/>
      <c r="AA585" s="436"/>
      <c r="AB585" s="436"/>
      <c r="AC585" s="436"/>
      <c r="AD585" s="436"/>
      <c r="AE585" s="436"/>
    </row>
    <row r="586" ht="15.75" customHeight="1">
      <c r="A586" s="437"/>
      <c r="B586" s="438"/>
      <c r="C586" s="437"/>
      <c r="D586" s="437"/>
      <c r="E586" s="436"/>
      <c r="F586" s="436"/>
      <c r="G586" s="436"/>
      <c r="H586" s="436"/>
      <c r="I586" s="436"/>
      <c r="J586" s="436"/>
      <c r="K586" s="436"/>
      <c r="L586" s="436"/>
      <c r="M586" s="436"/>
      <c r="N586" s="436"/>
      <c r="O586" s="436"/>
      <c r="P586" s="436"/>
      <c r="Q586" s="436"/>
      <c r="R586" s="436"/>
      <c r="S586" s="436"/>
      <c r="T586" s="436"/>
      <c r="U586" s="436"/>
      <c r="V586" s="436"/>
      <c r="W586" s="436"/>
      <c r="X586" s="436"/>
      <c r="Y586" s="436"/>
      <c r="Z586" s="436"/>
      <c r="AA586" s="436"/>
      <c r="AB586" s="436"/>
      <c r="AC586" s="436"/>
      <c r="AD586" s="436"/>
      <c r="AE586" s="436"/>
    </row>
    <row r="587" ht="15.75" customHeight="1">
      <c r="A587" s="437"/>
      <c r="B587" s="438"/>
      <c r="C587" s="437"/>
      <c r="D587" s="437"/>
      <c r="E587" s="436"/>
      <c r="F587" s="436"/>
      <c r="G587" s="436"/>
      <c r="H587" s="436"/>
      <c r="I587" s="436"/>
      <c r="J587" s="436"/>
      <c r="K587" s="436"/>
      <c r="L587" s="436"/>
      <c r="M587" s="436"/>
      <c r="N587" s="436"/>
      <c r="O587" s="436"/>
      <c r="P587" s="436"/>
      <c r="Q587" s="436"/>
      <c r="R587" s="436"/>
      <c r="S587" s="436"/>
      <c r="T587" s="436"/>
      <c r="U587" s="436"/>
      <c r="V587" s="436"/>
      <c r="W587" s="436"/>
      <c r="X587" s="436"/>
      <c r="Y587" s="436"/>
      <c r="Z587" s="436"/>
      <c r="AA587" s="436"/>
      <c r="AB587" s="436"/>
      <c r="AC587" s="436"/>
      <c r="AD587" s="436"/>
      <c r="AE587" s="436"/>
    </row>
    <row r="588" ht="15.75" customHeight="1">
      <c r="A588" s="437"/>
      <c r="B588" s="438"/>
      <c r="C588" s="437"/>
      <c r="D588" s="437"/>
      <c r="E588" s="436"/>
      <c r="F588" s="436"/>
      <c r="G588" s="436"/>
      <c r="H588" s="436"/>
      <c r="I588" s="436"/>
      <c r="J588" s="436"/>
      <c r="K588" s="436"/>
      <c r="L588" s="436"/>
      <c r="M588" s="436"/>
      <c r="N588" s="436"/>
      <c r="O588" s="436"/>
      <c r="P588" s="436"/>
      <c r="Q588" s="436"/>
      <c r="R588" s="436"/>
      <c r="S588" s="436"/>
      <c r="T588" s="436"/>
      <c r="U588" s="436"/>
      <c r="V588" s="436"/>
      <c r="W588" s="436"/>
      <c r="X588" s="436"/>
      <c r="Y588" s="436"/>
      <c r="Z588" s="436"/>
      <c r="AA588" s="436"/>
      <c r="AB588" s="436"/>
      <c r="AC588" s="436"/>
      <c r="AD588" s="436"/>
      <c r="AE588" s="436"/>
    </row>
    <row r="589" ht="15.75" customHeight="1">
      <c r="A589" s="437"/>
      <c r="B589" s="438"/>
      <c r="C589" s="437"/>
      <c r="D589" s="437"/>
      <c r="E589" s="436"/>
      <c r="F589" s="436"/>
      <c r="G589" s="436"/>
      <c r="H589" s="436"/>
      <c r="I589" s="436"/>
      <c r="J589" s="436"/>
      <c r="K589" s="436"/>
      <c r="L589" s="436"/>
      <c r="M589" s="436"/>
      <c r="N589" s="436"/>
      <c r="O589" s="436"/>
      <c r="P589" s="436"/>
      <c r="Q589" s="436"/>
      <c r="R589" s="436"/>
      <c r="S589" s="436"/>
      <c r="T589" s="436"/>
      <c r="U589" s="436"/>
      <c r="V589" s="436"/>
      <c r="W589" s="436"/>
      <c r="X589" s="436"/>
      <c r="Y589" s="436"/>
      <c r="Z589" s="436"/>
      <c r="AA589" s="436"/>
      <c r="AB589" s="436"/>
      <c r="AC589" s="436"/>
      <c r="AD589" s="436"/>
      <c r="AE589" s="436"/>
    </row>
    <row r="590" ht="15.75" customHeight="1">
      <c r="A590" s="437"/>
      <c r="B590" s="438"/>
      <c r="C590" s="437"/>
      <c r="D590" s="437"/>
      <c r="E590" s="436"/>
      <c r="F590" s="436"/>
      <c r="G590" s="436"/>
      <c r="H590" s="436"/>
      <c r="I590" s="436"/>
      <c r="J590" s="436"/>
      <c r="K590" s="436"/>
      <c r="L590" s="436"/>
      <c r="M590" s="436"/>
      <c r="N590" s="436"/>
      <c r="O590" s="436"/>
      <c r="P590" s="436"/>
      <c r="Q590" s="436"/>
      <c r="R590" s="436"/>
      <c r="S590" s="436"/>
      <c r="T590" s="436"/>
      <c r="U590" s="436"/>
      <c r="V590" s="436"/>
      <c r="W590" s="436"/>
      <c r="X590" s="436"/>
      <c r="Y590" s="436"/>
      <c r="Z590" s="436"/>
      <c r="AA590" s="436"/>
      <c r="AB590" s="436"/>
      <c r="AC590" s="436"/>
      <c r="AD590" s="436"/>
      <c r="AE590" s="436"/>
    </row>
    <row r="591" ht="15.75" customHeight="1">
      <c r="A591" s="437"/>
      <c r="B591" s="438"/>
      <c r="C591" s="437"/>
      <c r="D591" s="437"/>
      <c r="E591" s="436"/>
      <c r="F591" s="436"/>
      <c r="G591" s="436"/>
      <c r="H591" s="436"/>
      <c r="I591" s="436"/>
      <c r="J591" s="436"/>
      <c r="K591" s="436"/>
      <c r="L591" s="436"/>
      <c r="M591" s="436"/>
      <c r="N591" s="436"/>
      <c r="O591" s="436"/>
      <c r="P591" s="436"/>
      <c r="Q591" s="436"/>
      <c r="R591" s="436"/>
      <c r="S591" s="436"/>
      <c r="T591" s="436"/>
      <c r="U591" s="436"/>
      <c r="V591" s="436"/>
      <c r="W591" s="436"/>
      <c r="X591" s="436"/>
      <c r="Y591" s="436"/>
      <c r="Z591" s="436"/>
      <c r="AA591" s="436"/>
      <c r="AB591" s="436"/>
      <c r="AC591" s="436"/>
      <c r="AD591" s="436"/>
      <c r="AE591" s="436"/>
    </row>
    <row r="592" ht="15.75" customHeight="1">
      <c r="A592" s="437"/>
      <c r="B592" s="438"/>
      <c r="C592" s="437"/>
      <c r="D592" s="437"/>
      <c r="E592" s="436"/>
      <c r="F592" s="436"/>
      <c r="G592" s="436"/>
      <c r="H592" s="436"/>
      <c r="I592" s="436"/>
      <c r="J592" s="436"/>
      <c r="K592" s="436"/>
      <c r="L592" s="436"/>
      <c r="M592" s="436"/>
      <c r="N592" s="436"/>
      <c r="O592" s="436"/>
      <c r="P592" s="436"/>
      <c r="Q592" s="436"/>
      <c r="R592" s="436"/>
      <c r="S592" s="436"/>
      <c r="T592" s="436"/>
      <c r="U592" s="436"/>
      <c r="V592" s="436"/>
      <c r="W592" s="436"/>
      <c r="X592" s="436"/>
      <c r="Y592" s="436"/>
      <c r="Z592" s="436"/>
      <c r="AA592" s="436"/>
      <c r="AB592" s="436"/>
      <c r="AC592" s="436"/>
      <c r="AD592" s="436"/>
      <c r="AE592" s="436"/>
    </row>
    <row r="593" ht="15.75" customHeight="1">
      <c r="A593" s="437"/>
      <c r="B593" s="438"/>
      <c r="C593" s="437"/>
      <c r="D593" s="437"/>
      <c r="E593" s="436"/>
      <c r="F593" s="436"/>
      <c r="G593" s="436"/>
      <c r="H593" s="436"/>
      <c r="I593" s="436"/>
      <c r="J593" s="436"/>
      <c r="K593" s="436"/>
      <c r="L593" s="436"/>
      <c r="M593" s="436"/>
      <c r="N593" s="436"/>
      <c r="O593" s="436"/>
      <c r="P593" s="436"/>
      <c r="Q593" s="436"/>
      <c r="R593" s="436"/>
      <c r="S593" s="436"/>
      <c r="T593" s="436"/>
      <c r="U593" s="436"/>
      <c r="V593" s="436"/>
      <c r="W593" s="436"/>
      <c r="X593" s="436"/>
      <c r="Y593" s="436"/>
      <c r="Z593" s="436"/>
      <c r="AA593" s="436"/>
      <c r="AB593" s="436"/>
      <c r="AC593" s="436"/>
      <c r="AD593" s="436"/>
      <c r="AE593" s="436"/>
    </row>
    <row r="594" ht="15.75" customHeight="1">
      <c r="A594" s="437"/>
      <c r="B594" s="438"/>
      <c r="C594" s="437"/>
      <c r="D594" s="437"/>
      <c r="E594" s="436"/>
      <c r="F594" s="436"/>
      <c r="G594" s="436"/>
      <c r="H594" s="436"/>
      <c r="I594" s="436"/>
      <c r="J594" s="436"/>
      <c r="K594" s="436"/>
      <c r="L594" s="436"/>
      <c r="M594" s="436"/>
      <c r="N594" s="436"/>
      <c r="O594" s="436"/>
      <c r="P594" s="436"/>
      <c r="Q594" s="436"/>
      <c r="R594" s="436"/>
      <c r="S594" s="436"/>
      <c r="T594" s="436"/>
      <c r="U594" s="436"/>
      <c r="V594" s="436"/>
      <c r="W594" s="436"/>
      <c r="X594" s="436"/>
      <c r="Y594" s="436"/>
      <c r="Z594" s="436"/>
      <c r="AA594" s="436"/>
      <c r="AB594" s="436"/>
      <c r="AC594" s="436"/>
      <c r="AD594" s="436"/>
      <c r="AE594" s="436"/>
    </row>
    <row r="595" ht="15.75" customHeight="1">
      <c r="A595" s="437"/>
      <c r="B595" s="438"/>
      <c r="C595" s="437"/>
      <c r="D595" s="437"/>
      <c r="E595" s="436"/>
      <c r="F595" s="436"/>
      <c r="G595" s="436"/>
      <c r="H595" s="436"/>
      <c r="I595" s="436"/>
      <c r="J595" s="436"/>
      <c r="K595" s="436"/>
      <c r="L595" s="436"/>
      <c r="M595" s="436"/>
      <c r="N595" s="436"/>
      <c r="O595" s="436"/>
      <c r="P595" s="436"/>
      <c r="Q595" s="436"/>
      <c r="R595" s="436"/>
      <c r="S595" s="436"/>
      <c r="T595" s="436"/>
      <c r="U595" s="436"/>
      <c r="V595" s="436"/>
      <c r="W595" s="436"/>
      <c r="X595" s="436"/>
      <c r="Y595" s="436"/>
      <c r="Z595" s="436"/>
      <c r="AA595" s="436"/>
      <c r="AB595" s="436"/>
      <c r="AC595" s="436"/>
      <c r="AD595" s="436"/>
      <c r="AE595" s="436"/>
    </row>
    <row r="596" ht="15.75" customHeight="1">
      <c r="A596" s="437"/>
      <c r="B596" s="438"/>
      <c r="C596" s="437"/>
      <c r="D596" s="437"/>
      <c r="E596" s="436"/>
      <c r="F596" s="436"/>
      <c r="G596" s="436"/>
      <c r="H596" s="436"/>
      <c r="I596" s="436"/>
      <c r="J596" s="436"/>
      <c r="K596" s="436"/>
      <c r="L596" s="436"/>
      <c r="M596" s="436"/>
      <c r="N596" s="436"/>
      <c r="O596" s="436"/>
      <c r="P596" s="436"/>
      <c r="Q596" s="436"/>
      <c r="R596" s="436"/>
      <c r="S596" s="436"/>
      <c r="T596" s="436"/>
      <c r="U596" s="436"/>
      <c r="V596" s="436"/>
      <c r="W596" s="436"/>
      <c r="X596" s="436"/>
      <c r="Y596" s="436"/>
      <c r="Z596" s="436"/>
      <c r="AA596" s="436"/>
      <c r="AB596" s="436"/>
      <c r="AC596" s="436"/>
      <c r="AD596" s="436"/>
      <c r="AE596" s="436"/>
    </row>
    <row r="597" ht="15.75" customHeight="1">
      <c r="A597" s="437"/>
      <c r="B597" s="438"/>
      <c r="C597" s="437"/>
      <c r="D597" s="437"/>
      <c r="E597" s="436"/>
      <c r="F597" s="436"/>
      <c r="G597" s="436"/>
      <c r="H597" s="436"/>
      <c r="I597" s="436"/>
      <c r="J597" s="436"/>
      <c r="K597" s="436"/>
      <c r="L597" s="436"/>
      <c r="M597" s="436"/>
      <c r="N597" s="436"/>
      <c r="O597" s="436"/>
      <c r="P597" s="436"/>
      <c r="Q597" s="436"/>
      <c r="R597" s="436"/>
      <c r="S597" s="436"/>
      <c r="T597" s="436"/>
      <c r="U597" s="436"/>
      <c r="V597" s="436"/>
      <c r="W597" s="436"/>
      <c r="X597" s="436"/>
      <c r="Y597" s="436"/>
      <c r="Z597" s="436"/>
      <c r="AA597" s="436"/>
      <c r="AB597" s="436"/>
      <c r="AC597" s="436"/>
      <c r="AD597" s="436"/>
      <c r="AE597" s="436"/>
    </row>
    <row r="598" ht="15.75" customHeight="1">
      <c r="A598" s="437"/>
      <c r="B598" s="438"/>
      <c r="C598" s="437"/>
      <c r="D598" s="437"/>
      <c r="E598" s="436"/>
      <c r="F598" s="436"/>
      <c r="G598" s="436"/>
      <c r="H598" s="436"/>
      <c r="I598" s="436"/>
      <c r="J598" s="436"/>
      <c r="K598" s="436"/>
      <c r="L598" s="436"/>
      <c r="M598" s="436"/>
      <c r="N598" s="436"/>
      <c r="O598" s="436"/>
      <c r="P598" s="436"/>
      <c r="Q598" s="436"/>
      <c r="R598" s="436"/>
      <c r="S598" s="436"/>
      <c r="T598" s="436"/>
      <c r="U598" s="436"/>
      <c r="V598" s="436"/>
      <c r="W598" s="436"/>
      <c r="X598" s="436"/>
      <c r="Y598" s="436"/>
      <c r="Z598" s="436"/>
      <c r="AA598" s="436"/>
      <c r="AB598" s="436"/>
      <c r="AC598" s="436"/>
      <c r="AD598" s="436"/>
      <c r="AE598" s="436"/>
    </row>
    <row r="599" ht="15.75" customHeight="1">
      <c r="A599" s="437"/>
      <c r="B599" s="438"/>
      <c r="C599" s="437"/>
      <c r="D599" s="437"/>
      <c r="E599" s="436"/>
      <c r="F599" s="436"/>
      <c r="G599" s="436"/>
      <c r="H599" s="436"/>
      <c r="I599" s="436"/>
      <c r="J599" s="436"/>
      <c r="K599" s="436"/>
      <c r="L599" s="436"/>
      <c r="M599" s="436"/>
      <c r="N599" s="436"/>
      <c r="O599" s="436"/>
      <c r="P599" s="436"/>
      <c r="Q599" s="436"/>
      <c r="R599" s="436"/>
      <c r="S599" s="436"/>
      <c r="T599" s="436"/>
      <c r="U599" s="436"/>
      <c r="V599" s="436"/>
      <c r="W599" s="436"/>
      <c r="X599" s="436"/>
      <c r="Y599" s="436"/>
      <c r="Z599" s="436"/>
      <c r="AA599" s="436"/>
      <c r="AB599" s="436"/>
      <c r="AC599" s="436"/>
      <c r="AD599" s="436"/>
      <c r="AE599" s="436"/>
    </row>
    <row r="600" ht="15.75" customHeight="1">
      <c r="A600" s="437"/>
      <c r="B600" s="438"/>
      <c r="C600" s="437"/>
      <c r="D600" s="437"/>
      <c r="E600" s="436"/>
      <c r="F600" s="436"/>
      <c r="G600" s="436"/>
      <c r="H600" s="436"/>
      <c r="I600" s="436"/>
      <c r="J600" s="436"/>
      <c r="K600" s="436"/>
      <c r="L600" s="436"/>
      <c r="M600" s="436"/>
      <c r="N600" s="436"/>
      <c r="O600" s="436"/>
      <c r="P600" s="436"/>
      <c r="Q600" s="436"/>
      <c r="R600" s="436"/>
      <c r="S600" s="436"/>
      <c r="T600" s="436"/>
      <c r="U600" s="436"/>
      <c r="V600" s="436"/>
      <c r="W600" s="436"/>
      <c r="X600" s="436"/>
      <c r="Y600" s="436"/>
      <c r="Z600" s="436"/>
      <c r="AA600" s="436"/>
      <c r="AB600" s="436"/>
      <c r="AC600" s="436"/>
      <c r="AD600" s="436"/>
      <c r="AE600" s="436"/>
    </row>
    <row r="601" ht="15.75" customHeight="1">
      <c r="A601" s="437"/>
      <c r="B601" s="438"/>
      <c r="C601" s="437"/>
      <c r="D601" s="437"/>
      <c r="E601" s="436"/>
      <c r="F601" s="436"/>
      <c r="G601" s="436"/>
      <c r="H601" s="436"/>
      <c r="I601" s="436"/>
      <c r="J601" s="436"/>
      <c r="K601" s="436"/>
      <c r="L601" s="436"/>
      <c r="M601" s="436"/>
      <c r="N601" s="436"/>
      <c r="O601" s="436"/>
      <c r="P601" s="436"/>
      <c r="Q601" s="436"/>
      <c r="R601" s="436"/>
      <c r="S601" s="436"/>
      <c r="T601" s="436"/>
      <c r="U601" s="436"/>
      <c r="V601" s="436"/>
      <c r="W601" s="436"/>
      <c r="X601" s="436"/>
      <c r="Y601" s="436"/>
      <c r="Z601" s="436"/>
      <c r="AA601" s="436"/>
      <c r="AB601" s="436"/>
      <c r="AC601" s="436"/>
      <c r="AD601" s="436"/>
      <c r="AE601" s="436"/>
    </row>
    <row r="602" ht="15.75" customHeight="1">
      <c r="A602" s="437"/>
      <c r="B602" s="438"/>
      <c r="C602" s="437"/>
      <c r="D602" s="437"/>
      <c r="E602" s="436"/>
      <c r="F602" s="436"/>
      <c r="G602" s="436"/>
      <c r="H602" s="436"/>
      <c r="I602" s="436"/>
      <c r="J602" s="436"/>
      <c r="K602" s="436"/>
      <c r="L602" s="436"/>
      <c r="M602" s="436"/>
      <c r="N602" s="436"/>
      <c r="O602" s="436"/>
      <c r="P602" s="436"/>
      <c r="Q602" s="436"/>
      <c r="R602" s="436"/>
      <c r="S602" s="436"/>
      <c r="T602" s="436"/>
      <c r="U602" s="436"/>
      <c r="V602" s="436"/>
      <c r="W602" s="436"/>
      <c r="X602" s="436"/>
      <c r="Y602" s="436"/>
      <c r="Z602" s="436"/>
      <c r="AA602" s="436"/>
      <c r="AB602" s="436"/>
      <c r="AC602" s="436"/>
      <c r="AD602" s="436"/>
      <c r="AE602" s="436"/>
    </row>
    <row r="603" ht="15.75" customHeight="1">
      <c r="A603" s="437"/>
      <c r="B603" s="438"/>
      <c r="C603" s="437"/>
      <c r="D603" s="437"/>
      <c r="E603" s="436"/>
      <c r="F603" s="436"/>
      <c r="G603" s="436"/>
      <c r="H603" s="436"/>
      <c r="I603" s="436"/>
      <c r="J603" s="436"/>
      <c r="K603" s="436"/>
      <c r="L603" s="436"/>
      <c r="M603" s="436"/>
      <c r="N603" s="436"/>
      <c r="O603" s="436"/>
      <c r="P603" s="436"/>
      <c r="Q603" s="436"/>
      <c r="R603" s="436"/>
      <c r="S603" s="436"/>
      <c r="T603" s="436"/>
      <c r="U603" s="436"/>
      <c r="V603" s="436"/>
      <c r="W603" s="436"/>
      <c r="X603" s="436"/>
      <c r="Y603" s="436"/>
      <c r="Z603" s="436"/>
      <c r="AA603" s="436"/>
      <c r="AB603" s="436"/>
      <c r="AC603" s="436"/>
      <c r="AD603" s="436"/>
      <c r="AE603" s="436"/>
    </row>
    <row r="604" ht="15.75" customHeight="1">
      <c r="A604" s="437"/>
      <c r="B604" s="438"/>
      <c r="C604" s="437"/>
      <c r="D604" s="437"/>
      <c r="E604" s="436"/>
      <c r="F604" s="436"/>
      <c r="G604" s="436"/>
      <c r="H604" s="436"/>
      <c r="I604" s="436"/>
      <c r="J604" s="436"/>
      <c r="K604" s="436"/>
      <c r="L604" s="436"/>
      <c r="M604" s="436"/>
      <c r="N604" s="436"/>
      <c r="O604" s="436"/>
      <c r="P604" s="436"/>
      <c r="Q604" s="436"/>
      <c r="R604" s="436"/>
      <c r="S604" s="436"/>
      <c r="T604" s="436"/>
      <c r="U604" s="436"/>
      <c r="V604" s="436"/>
      <c r="W604" s="436"/>
      <c r="X604" s="436"/>
      <c r="Y604" s="436"/>
      <c r="Z604" s="436"/>
      <c r="AA604" s="436"/>
      <c r="AB604" s="436"/>
      <c r="AC604" s="436"/>
      <c r="AD604" s="436"/>
      <c r="AE604" s="436"/>
    </row>
    <row r="605" ht="15.75" customHeight="1">
      <c r="A605" s="437"/>
      <c r="B605" s="438"/>
      <c r="C605" s="437"/>
      <c r="D605" s="437"/>
      <c r="E605" s="436"/>
      <c r="F605" s="436"/>
      <c r="G605" s="436"/>
      <c r="H605" s="436"/>
      <c r="I605" s="436"/>
      <c r="J605" s="436"/>
      <c r="K605" s="436"/>
      <c r="L605" s="436"/>
      <c r="M605" s="436"/>
      <c r="N605" s="436"/>
      <c r="O605" s="436"/>
      <c r="P605" s="436"/>
      <c r="Q605" s="436"/>
      <c r="R605" s="436"/>
      <c r="S605" s="436"/>
      <c r="T605" s="436"/>
      <c r="U605" s="436"/>
      <c r="V605" s="436"/>
      <c r="W605" s="436"/>
      <c r="X605" s="436"/>
      <c r="Y605" s="436"/>
      <c r="Z605" s="436"/>
      <c r="AA605" s="436"/>
      <c r="AB605" s="436"/>
      <c r="AC605" s="436"/>
      <c r="AD605" s="436"/>
      <c r="AE605" s="436"/>
    </row>
    <row r="606" ht="15.75" customHeight="1">
      <c r="A606" s="437"/>
      <c r="B606" s="438"/>
      <c r="C606" s="437"/>
      <c r="D606" s="437"/>
      <c r="E606" s="436"/>
      <c r="F606" s="436"/>
      <c r="G606" s="436"/>
      <c r="H606" s="436"/>
      <c r="I606" s="436"/>
      <c r="J606" s="436"/>
      <c r="K606" s="436"/>
      <c r="L606" s="436"/>
      <c r="M606" s="436"/>
      <c r="N606" s="436"/>
      <c r="O606" s="436"/>
      <c r="P606" s="436"/>
      <c r="Q606" s="436"/>
      <c r="R606" s="436"/>
      <c r="S606" s="436"/>
      <c r="T606" s="436"/>
      <c r="U606" s="436"/>
      <c r="V606" s="436"/>
      <c r="W606" s="436"/>
      <c r="X606" s="436"/>
      <c r="Y606" s="436"/>
      <c r="Z606" s="436"/>
      <c r="AA606" s="436"/>
      <c r="AB606" s="436"/>
      <c r="AC606" s="436"/>
      <c r="AD606" s="436"/>
      <c r="AE606" s="436"/>
    </row>
    <row r="607" ht="15.75" customHeight="1">
      <c r="A607" s="437"/>
      <c r="B607" s="438"/>
      <c r="C607" s="437"/>
      <c r="D607" s="437"/>
      <c r="E607" s="436"/>
      <c r="F607" s="436"/>
      <c r="G607" s="436"/>
      <c r="H607" s="436"/>
      <c r="I607" s="436"/>
      <c r="J607" s="436"/>
      <c r="K607" s="436"/>
      <c r="L607" s="436"/>
      <c r="M607" s="436"/>
      <c r="N607" s="436"/>
      <c r="O607" s="436"/>
      <c r="P607" s="436"/>
      <c r="Q607" s="436"/>
      <c r="R607" s="436"/>
      <c r="S607" s="436"/>
      <c r="T607" s="436"/>
      <c r="U607" s="436"/>
      <c r="V607" s="436"/>
      <c r="W607" s="436"/>
      <c r="X607" s="436"/>
      <c r="Y607" s="436"/>
      <c r="Z607" s="436"/>
      <c r="AA607" s="436"/>
      <c r="AB607" s="436"/>
      <c r="AC607" s="436"/>
      <c r="AD607" s="436"/>
      <c r="AE607" s="436"/>
    </row>
    <row r="608" ht="15.75" customHeight="1">
      <c r="A608" s="437"/>
      <c r="B608" s="438"/>
      <c r="C608" s="437"/>
      <c r="D608" s="437"/>
      <c r="E608" s="436"/>
      <c r="F608" s="436"/>
      <c r="G608" s="436"/>
      <c r="H608" s="436"/>
      <c r="I608" s="436"/>
      <c r="J608" s="436"/>
      <c r="K608" s="436"/>
      <c r="L608" s="436"/>
      <c r="M608" s="436"/>
      <c r="N608" s="436"/>
      <c r="O608" s="436"/>
      <c r="P608" s="436"/>
      <c r="Q608" s="436"/>
      <c r="R608" s="436"/>
      <c r="S608" s="436"/>
      <c r="T608" s="436"/>
      <c r="U608" s="436"/>
      <c r="V608" s="436"/>
      <c r="W608" s="436"/>
      <c r="X608" s="436"/>
      <c r="Y608" s="436"/>
      <c r="Z608" s="436"/>
      <c r="AA608" s="436"/>
      <c r="AB608" s="436"/>
      <c r="AC608" s="436"/>
      <c r="AD608" s="436"/>
      <c r="AE608" s="436"/>
    </row>
    <row r="609" ht="15.75" customHeight="1">
      <c r="A609" s="437"/>
      <c r="B609" s="438"/>
      <c r="C609" s="437"/>
      <c r="D609" s="437"/>
      <c r="E609" s="436"/>
      <c r="F609" s="436"/>
      <c r="G609" s="436"/>
      <c r="H609" s="436"/>
      <c r="I609" s="436"/>
      <c r="J609" s="436"/>
      <c r="K609" s="436"/>
      <c r="L609" s="436"/>
      <c r="M609" s="436"/>
      <c r="N609" s="436"/>
      <c r="O609" s="436"/>
      <c r="P609" s="436"/>
      <c r="Q609" s="436"/>
      <c r="R609" s="436"/>
      <c r="S609" s="436"/>
      <c r="T609" s="436"/>
      <c r="U609" s="436"/>
      <c r="V609" s="436"/>
      <c r="W609" s="436"/>
      <c r="X609" s="436"/>
      <c r="Y609" s="436"/>
      <c r="Z609" s="436"/>
      <c r="AA609" s="436"/>
      <c r="AB609" s="436"/>
      <c r="AC609" s="436"/>
      <c r="AD609" s="436"/>
      <c r="AE609" s="436"/>
    </row>
    <row r="610" ht="15.75" customHeight="1">
      <c r="A610" s="437"/>
      <c r="B610" s="438"/>
      <c r="C610" s="437"/>
      <c r="D610" s="437"/>
      <c r="E610" s="436"/>
      <c r="F610" s="436"/>
      <c r="G610" s="436"/>
      <c r="H610" s="436"/>
      <c r="I610" s="436"/>
      <c r="J610" s="436"/>
      <c r="K610" s="436"/>
      <c r="L610" s="436"/>
      <c r="M610" s="436"/>
      <c r="N610" s="436"/>
      <c r="O610" s="436"/>
      <c r="P610" s="436"/>
      <c r="Q610" s="436"/>
      <c r="R610" s="436"/>
      <c r="S610" s="436"/>
      <c r="T610" s="436"/>
      <c r="U610" s="436"/>
      <c r="V610" s="436"/>
      <c r="W610" s="436"/>
      <c r="X610" s="436"/>
      <c r="Y610" s="436"/>
      <c r="Z610" s="436"/>
      <c r="AA610" s="436"/>
      <c r="AB610" s="436"/>
      <c r="AC610" s="436"/>
      <c r="AD610" s="436"/>
      <c r="AE610" s="436"/>
    </row>
    <row r="611" ht="15.75" customHeight="1">
      <c r="A611" s="437"/>
      <c r="B611" s="438"/>
      <c r="C611" s="437"/>
      <c r="D611" s="437"/>
      <c r="E611" s="436"/>
      <c r="F611" s="436"/>
      <c r="G611" s="436"/>
      <c r="H611" s="436"/>
      <c r="I611" s="436"/>
      <c r="J611" s="436"/>
      <c r="K611" s="436"/>
      <c r="L611" s="436"/>
      <c r="M611" s="436"/>
      <c r="N611" s="436"/>
      <c r="O611" s="436"/>
      <c r="P611" s="436"/>
      <c r="Q611" s="436"/>
      <c r="R611" s="436"/>
      <c r="S611" s="436"/>
      <c r="T611" s="436"/>
      <c r="U611" s="436"/>
      <c r="V611" s="436"/>
      <c r="W611" s="436"/>
      <c r="X611" s="436"/>
      <c r="Y611" s="436"/>
      <c r="Z611" s="436"/>
      <c r="AA611" s="436"/>
      <c r="AB611" s="436"/>
      <c r="AC611" s="436"/>
      <c r="AD611" s="436"/>
      <c r="AE611" s="436"/>
    </row>
    <row r="612" ht="15.75" customHeight="1">
      <c r="A612" s="437"/>
      <c r="B612" s="438"/>
      <c r="C612" s="437"/>
      <c r="D612" s="437"/>
      <c r="E612" s="436"/>
      <c r="F612" s="436"/>
      <c r="G612" s="436"/>
      <c r="H612" s="436"/>
      <c r="I612" s="436"/>
      <c r="J612" s="436"/>
      <c r="K612" s="436"/>
      <c r="L612" s="436"/>
      <c r="M612" s="436"/>
      <c r="N612" s="436"/>
      <c r="O612" s="436"/>
      <c r="P612" s="436"/>
      <c r="Q612" s="436"/>
      <c r="R612" s="436"/>
      <c r="S612" s="436"/>
      <c r="T612" s="436"/>
      <c r="U612" s="436"/>
      <c r="V612" s="436"/>
      <c r="W612" s="436"/>
      <c r="X612" s="436"/>
      <c r="Y612" s="436"/>
      <c r="Z612" s="436"/>
      <c r="AA612" s="436"/>
      <c r="AB612" s="436"/>
      <c r="AC612" s="436"/>
      <c r="AD612" s="436"/>
      <c r="AE612" s="436"/>
    </row>
    <row r="613" ht="15.75" customHeight="1">
      <c r="A613" s="437"/>
      <c r="B613" s="438"/>
      <c r="C613" s="437"/>
      <c r="D613" s="437"/>
      <c r="E613" s="436"/>
      <c r="F613" s="436"/>
      <c r="G613" s="436"/>
      <c r="H613" s="436"/>
      <c r="I613" s="436"/>
      <c r="J613" s="436"/>
      <c r="K613" s="436"/>
      <c r="L613" s="436"/>
      <c r="M613" s="436"/>
      <c r="N613" s="436"/>
      <c r="O613" s="436"/>
      <c r="P613" s="436"/>
      <c r="Q613" s="436"/>
      <c r="R613" s="436"/>
      <c r="S613" s="436"/>
      <c r="T613" s="436"/>
      <c r="U613" s="436"/>
      <c r="V613" s="436"/>
      <c r="W613" s="436"/>
      <c r="X613" s="436"/>
      <c r="Y613" s="436"/>
      <c r="Z613" s="436"/>
      <c r="AA613" s="436"/>
      <c r="AB613" s="436"/>
      <c r="AC613" s="436"/>
      <c r="AD613" s="436"/>
      <c r="AE613" s="436"/>
    </row>
    <row r="614" ht="15.75" customHeight="1">
      <c r="A614" s="437"/>
      <c r="B614" s="438"/>
      <c r="C614" s="437"/>
      <c r="D614" s="437"/>
      <c r="E614" s="436"/>
      <c r="F614" s="436"/>
      <c r="G614" s="436"/>
      <c r="H614" s="436"/>
      <c r="I614" s="436"/>
      <c r="J614" s="436"/>
      <c r="K614" s="436"/>
      <c r="L614" s="436"/>
      <c r="M614" s="436"/>
      <c r="N614" s="436"/>
      <c r="O614" s="436"/>
      <c r="P614" s="436"/>
      <c r="Q614" s="436"/>
      <c r="R614" s="436"/>
      <c r="S614" s="436"/>
      <c r="T614" s="436"/>
      <c r="U614" s="436"/>
      <c r="V614" s="436"/>
      <c r="W614" s="436"/>
      <c r="X614" s="436"/>
      <c r="Y614" s="436"/>
      <c r="Z614" s="436"/>
      <c r="AA614" s="436"/>
      <c r="AB614" s="436"/>
      <c r="AC614" s="436"/>
      <c r="AD614" s="436"/>
      <c r="AE614" s="436"/>
    </row>
    <row r="615" ht="15.75" customHeight="1">
      <c r="A615" s="437"/>
      <c r="B615" s="438"/>
      <c r="C615" s="437"/>
      <c r="D615" s="437"/>
      <c r="E615" s="436"/>
      <c r="F615" s="436"/>
      <c r="G615" s="436"/>
      <c r="H615" s="436"/>
      <c r="I615" s="436"/>
      <c r="J615" s="436"/>
      <c r="K615" s="436"/>
      <c r="L615" s="436"/>
      <c r="M615" s="436"/>
      <c r="N615" s="436"/>
      <c r="O615" s="436"/>
      <c r="P615" s="436"/>
      <c r="Q615" s="436"/>
      <c r="R615" s="436"/>
      <c r="S615" s="436"/>
      <c r="T615" s="436"/>
      <c r="U615" s="436"/>
      <c r="V615" s="436"/>
      <c r="W615" s="436"/>
      <c r="X615" s="436"/>
      <c r="Y615" s="436"/>
      <c r="Z615" s="436"/>
      <c r="AA615" s="436"/>
      <c r="AB615" s="436"/>
      <c r="AC615" s="436"/>
      <c r="AD615" s="436"/>
      <c r="AE615" s="436"/>
    </row>
    <row r="616" ht="15.75" customHeight="1">
      <c r="A616" s="437"/>
      <c r="B616" s="438"/>
      <c r="C616" s="437"/>
      <c r="D616" s="437"/>
      <c r="E616" s="436"/>
      <c r="F616" s="436"/>
      <c r="G616" s="436"/>
      <c r="H616" s="436"/>
      <c r="I616" s="436"/>
      <c r="J616" s="436"/>
      <c r="K616" s="436"/>
      <c r="L616" s="436"/>
      <c r="M616" s="436"/>
      <c r="N616" s="436"/>
      <c r="O616" s="436"/>
      <c r="P616" s="436"/>
      <c r="Q616" s="436"/>
      <c r="R616" s="436"/>
      <c r="S616" s="436"/>
      <c r="T616" s="436"/>
      <c r="U616" s="436"/>
      <c r="V616" s="436"/>
      <c r="W616" s="436"/>
      <c r="X616" s="436"/>
      <c r="Y616" s="436"/>
      <c r="Z616" s="436"/>
      <c r="AA616" s="436"/>
      <c r="AB616" s="436"/>
      <c r="AC616" s="436"/>
      <c r="AD616" s="436"/>
      <c r="AE616" s="436"/>
    </row>
    <row r="617" ht="15.75" customHeight="1">
      <c r="A617" s="437"/>
      <c r="B617" s="438"/>
      <c r="C617" s="437"/>
      <c r="D617" s="437"/>
      <c r="E617" s="436"/>
      <c r="F617" s="436"/>
      <c r="G617" s="436"/>
      <c r="H617" s="436"/>
      <c r="I617" s="436"/>
      <c r="J617" s="436"/>
      <c r="K617" s="436"/>
      <c r="L617" s="436"/>
      <c r="M617" s="436"/>
      <c r="N617" s="436"/>
      <c r="O617" s="436"/>
      <c r="P617" s="436"/>
      <c r="Q617" s="436"/>
      <c r="R617" s="436"/>
      <c r="S617" s="436"/>
      <c r="T617" s="436"/>
      <c r="U617" s="436"/>
      <c r="V617" s="436"/>
      <c r="W617" s="436"/>
      <c r="X617" s="436"/>
      <c r="Y617" s="436"/>
      <c r="Z617" s="436"/>
      <c r="AA617" s="436"/>
      <c r="AB617" s="436"/>
      <c r="AC617" s="436"/>
      <c r="AD617" s="436"/>
      <c r="AE617" s="436"/>
    </row>
    <row r="618" ht="15.75" customHeight="1">
      <c r="A618" s="437"/>
      <c r="B618" s="438"/>
      <c r="C618" s="437"/>
      <c r="D618" s="437"/>
      <c r="E618" s="436"/>
      <c r="F618" s="436"/>
      <c r="G618" s="436"/>
      <c r="H618" s="436"/>
      <c r="I618" s="436"/>
      <c r="J618" s="436"/>
      <c r="K618" s="436"/>
      <c r="L618" s="436"/>
      <c r="M618" s="436"/>
      <c r="N618" s="436"/>
      <c r="O618" s="436"/>
      <c r="P618" s="436"/>
      <c r="Q618" s="436"/>
      <c r="R618" s="436"/>
      <c r="S618" s="436"/>
      <c r="T618" s="436"/>
      <c r="U618" s="436"/>
      <c r="V618" s="436"/>
      <c r="W618" s="436"/>
      <c r="X618" s="436"/>
      <c r="Y618" s="436"/>
      <c r="Z618" s="436"/>
      <c r="AA618" s="436"/>
      <c r="AB618" s="436"/>
      <c r="AC618" s="436"/>
      <c r="AD618" s="436"/>
      <c r="AE618" s="436"/>
    </row>
    <row r="619" ht="15.75" customHeight="1">
      <c r="A619" s="437"/>
      <c r="B619" s="438"/>
      <c r="C619" s="437"/>
      <c r="D619" s="437"/>
      <c r="E619" s="436"/>
      <c r="F619" s="436"/>
      <c r="G619" s="436"/>
      <c r="H619" s="436"/>
      <c r="I619" s="436"/>
      <c r="J619" s="436"/>
      <c r="K619" s="436"/>
      <c r="L619" s="436"/>
      <c r="M619" s="436"/>
      <c r="N619" s="436"/>
      <c r="O619" s="436"/>
      <c r="P619" s="436"/>
      <c r="Q619" s="436"/>
      <c r="R619" s="436"/>
      <c r="S619" s="436"/>
      <c r="T619" s="436"/>
      <c r="U619" s="436"/>
      <c r="V619" s="436"/>
      <c r="W619" s="436"/>
      <c r="X619" s="436"/>
      <c r="Y619" s="436"/>
      <c r="Z619" s="436"/>
      <c r="AA619" s="436"/>
      <c r="AB619" s="436"/>
      <c r="AC619" s="436"/>
      <c r="AD619" s="436"/>
      <c r="AE619" s="436"/>
    </row>
    <row r="620" ht="15.75" customHeight="1">
      <c r="A620" s="437"/>
      <c r="B620" s="438"/>
      <c r="C620" s="437"/>
      <c r="D620" s="437"/>
      <c r="E620" s="436"/>
      <c r="F620" s="436"/>
      <c r="G620" s="436"/>
      <c r="H620" s="436"/>
      <c r="I620" s="436"/>
      <c r="J620" s="436"/>
      <c r="K620" s="436"/>
      <c r="L620" s="436"/>
      <c r="M620" s="436"/>
      <c r="N620" s="436"/>
      <c r="O620" s="436"/>
      <c r="P620" s="436"/>
      <c r="Q620" s="436"/>
      <c r="R620" s="436"/>
      <c r="S620" s="436"/>
      <c r="T620" s="436"/>
      <c r="U620" s="436"/>
      <c r="V620" s="436"/>
      <c r="W620" s="436"/>
      <c r="X620" s="436"/>
      <c r="Y620" s="436"/>
      <c r="Z620" s="436"/>
      <c r="AA620" s="436"/>
      <c r="AB620" s="436"/>
      <c r="AC620" s="436"/>
      <c r="AD620" s="436"/>
      <c r="AE620" s="436"/>
    </row>
    <row r="621" ht="15.75" customHeight="1">
      <c r="A621" s="437"/>
      <c r="B621" s="438"/>
      <c r="C621" s="437"/>
      <c r="D621" s="437"/>
      <c r="E621" s="436"/>
      <c r="F621" s="436"/>
      <c r="G621" s="436"/>
      <c r="H621" s="436"/>
      <c r="I621" s="436"/>
      <c r="J621" s="436"/>
      <c r="K621" s="436"/>
      <c r="L621" s="436"/>
      <c r="M621" s="436"/>
      <c r="N621" s="436"/>
      <c r="O621" s="436"/>
      <c r="P621" s="436"/>
      <c r="Q621" s="436"/>
      <c r="R621" s="436"/>
      <c r="S621" s="436"/>
      <c r="T621" s="436"/>
      <c r="U621" s="436"/>
      <c r="V621" s="436"/>
      <c r="W621" s="436"/>
      <c r="X621" s="436"/>
      <c r="Y621" s="436"/>
      <c r="Z621" s="436"/>
      <c r="AA621" s="436"/>
      <c r="AB621" s="436"/>
      <c r="AC621" s="436"/>
      <c r="AD621" s="436"/>
      <c r="AE621" s="436"/>
    </row>
    <row r="622" ht="15.75" customHeight="1">
      <c r="A622" s="437"/>
      <c r="B622" s="438"/>
      <c r="C622" s="437"/>
      <c r="D622" s="437"/>
      <c r="E622" s="436"/>
      <c r="F622" s="436"/>
      <c r="G622" s="436"/>
      <c r="H622" s="436"/>
      <c r="I622" s="436"/>
      <c r="J622" s="436"/>
      <c r="K622" s="436"/>
      <c r="L622" s="436"/>
      <c r="M622" s="436"/>
      <c r="N622" s="436"/>
      <c r="O622" s="436"/>
      <c r="P622" s="436"/>
      <c r="Q622" s="436"/>
      <c r="R622" s="436"/>
      <c r="S622" s="436"/>
      <c r="T622" s="436"/>
      <c r="U622" s="436"/>
      <c r="V622" s="436"/>
      <c r="W622" s="436"/>
      <c r="X622" s="436"/>
      <c r="Y622" s="436"/>
      <c r="Z622" s="436"/>
      <c r="AA622" s="436"/>
      <c r="AB622" s="436"/>
      <c r="AC622" s="436"/>
      <c r="AD622" s="436"/>
      <c r="AE622" s="436"/>
    </row>
    <row r="623" ht="15.75" customHeight="1">
      <c r="A623" s="437"/>
      <c r="B623" s="438"/>
      <c r="C623" s="437"/>
      <c r="D623" s="437"/>
      <c r="E623" s="436"/>
      <c r="F623" s="436"/>
      <c r="G623" s="436"/>
      <c r="H623" s="436"/>
      <c r="I623" s="436"/>
      <c r="J623" s="436"/>
      <c r="K623" s="436"/>
      <c r="L623" s="436"/>
      <c r="M623" s="436"/>
      <c r="N623" s="436"/>
      <c r="O623" s="436"/>
      <c r="P623" s="436"/>
      <c r="Q623" s="436"/>
      <c r="R623" s="436"/>
      <c r="S623" s="436"/>
      <c r="T623" s="436"/>
      <c r="U623" s="436"/>
      <c r="V623" s="436"/>
      <c r="W623" s="436"/>
      <c r="X623" s="436"/>
      <c r="Y623" s="436"/>
      <c r="Z623" s="436"/>
      <c r="AA623" s="436"/>
      <c r="AB623" s="436"/>
      <c r="AC623" s="436"/>
      <c r="AD623" s="436"/>
      <c r="AE623" s="436"/>
    </row>
    <row r="624" ht="15.75" customHeight="1">
      <c r="A624" s="437"/>
      <c r="B624" s="438"/>
      <c r="C624" s="437"/>
      <c r="D624" s="437"/>
      <c r="E624" s="436"/>
      <c r="F624" s="436"/>
      <c r="G624" s="436"/>
      <c r="H624" s="436"/>
      <c r="I624" s="436"/>
      <c r="J624" s="436"/>
      <c r="K624" s="436"/>
      <c r="L624" s="436"/>
      <c r="M624" s="436"/>
      <c r="N624" s="436"/>
      <c r="O624" s="436"/>
      <c r="P624" s="436"/>
      <c r="Q624" s="436"/>
      <c r="R624" s="436"/>
      <c r="S624" s="436"/>
      <c r="T624" s="436"/>
      <c r="U624" s="436"/>
      <c r="V624" s="436"/>
      <c r="W624" s="436"/>
      <c r="X624" s="436"/>
      <c r="Y624" s="436"/>
      <c r="Z624" s="436"/>
      <c r="AA624" s="436"/>
      <c r="AB624" s="436"/>
      <c r="AC624" s="436"/>
      <c r="AD624" s="436"/>
      <c r="AE624" s="436"/>
    </row>
    <row r="625" ht="15.75" customHeight="1">
      <c r="A625" s="437"/>
      <c r="B625" s="438"/>
      <c r="C625" s="437"/>
      <c r="D625" s="437"/>
      <c r="E625" s="436"/>
      <c r="F625" s="436"/>
      <c r="G625" s="436"/>
      <c r="H625" s="436"/>
      <c r="I625" s="436"/>
      <c r="J625" s="436"/>
      <c r="K625" s="436"/>
      <c r="L625" s="436"/>
      <c r="M625" s="436"/>
      <c r="N625" s="436"/>
      <c r="O625" s="436"/>
      <c r="P625" s="436"/>
      <c r="Q625" s="436"/>
      <c r="R625" s="436"/>
      <c r="S625" s="436"/>
      <c r="T625" s="436"/>
      <c r="U625" s="436"/>
      <c r="V625" s="436"/>
      <c r="W625" s="436"/>
      <c r="X625" s="436"/>
      <c r="Y625" s="436"/>
      <c r="Z625" s="436"/>
      <c r="AA625" s="436"/>
      <c r="AB625" s="436"/>
      <c r="AC625" s="436"/>
      <c r="AD625" s="436"/>
      <c r="AE625" s="436"/>
    </row>
    <row r="626" ht="15.75" customHeight="1">
      <c r="A626" s="437"/>
      <c r="B626" s="438"/>
      <c r="C626" s="437"/>
      <c r="D626" s="437"/>
      <c r="E626" s="436"/>
      <c r="F626" s="436"/>
      <c r="G626" s="436"/>
      <c r="H626" s="436"/>
      <c r="I626" s="436"/>
      <c r="J626" s="436"/>
      <c r="K626" s="436"/>
      <c r="L626" s="436"/>
      <c r="M626" s="436"/>
      <c r="N626" s="436"/>
      <c r="O626" s="436"/>
      <c r="P626" s="436"/>
      <c r="Q626" s="436"/>
      <c r="R626" s="436"/>
      <c r="S626" s="436"/>
      <c r="T626" s="436"/>
      <c r="U626" s="436"/>
      <c r="V626" s="436"/>
      <c r="W626" s="436"/>
      <c r="X626" s="436"/>
      <c r="Y626" s="436"/>
      <c r="Z626" s="436"/>
      <c r="AA626" s="436"/>
      <c r="AB626" s="436"/>
      <c r="AC626" s="436"/>
      <c r="AD626" s="436"/>
      <c r="AE626" s="436"/>
    </row>
    <row r="627" ht="15.75" customHeight="1">
      <c r="A627" s="437"/>
      <c r="B627" s="438"/>
      <c r="C627" s="437"/>
      <c r="D627" s="437"/>
      <c r="E627" s="436"/>
      <c r="F627" s="436"/>
      <c r="G627" s="436"/>
      <c r="H627" s="436"/>
      <c r="I627" s="436"/>
      <c r="J627" s="436"/>
      <c r="K627" s="436"/>
      <c r="L627" s="436"/>
      <c r="M627" s="436"/>
      <c r="N627" s="436"/>
      <c r="O627" s="436"/>
      <c r="P627" s="436"/>
      <c r="Q627" s="436"/>
      <c r="R627" s="436"/>
      <c r="S627" s="436"/>
      <c r="T627" s="436"/>
      <c r="U627" s="436"/>
      <c r="V627" s="436"/>
      <c r="W627" s="436"/>
      <c r="X627" s="436"/>
      <c r="Y627" s="436"/>
      <c r="Z627" s="436"/>
      <c r="AA627" s="436"/>
      <c r="AB627" s="436"/>
      <c r="AC627" s="436"/>
      <c r="AD627" s="436"/>
      <c r="AE627" s="436"/>
    </row>
    <row r="628" ht="15.75" customHeight="1">
      <c r="A628" s="437"/>
      <c r="B628" s="438"/>
      <c r="C628" s="437"/>
      <c r="D628" s="437"/>
      <c r="E628" s="436"/>
      <c r="F628" s="436"/>
      <c r="G628" s="436"/>
      <c r="H628" s="436"/>
      <c r="I628" s="436"/>
      <c r="J628" s="436"/>
      <c r="K628" s="436"/>
      <c r="L628" s="436"/>
      <c r="M628" s="436"/>
      <c r="N628" s="436"/>
      <c r="O628" s="436"/>
      <c r="P628" s="436"/>
      <c r="Q628" s="436"/>
      <c r="R628" s="436"/>
      <c r="S628" s="436"/>
      <c r="T628" s="436"/>
      <c r="U628" s="436"/>
      <c r="V628" s="436"/>
      <c r="W628" s="436"/>
      <c r="X628" s="436"/>
      <c r="Y628" s="436"/>
      <c r="Z628" s="436"/>
      <c r="AA628" s="436"/>
      <c r="AB628" s="436"/>
      <c r="AC628" s="436"/>
      <c r="AD628" s="436"/>
      <c r="AE628" s="436"/>
    </row>
    <row r="629" ht="15.75" customHeight="1">
      <c r="A629" s="437"/>
      <c r="B629" s="438"/>
      <c r="C629" s="437"/>
      <c r="D629" s="437"/>
      <c r="E629" s="436"/>
      <c r="F629" s="436"/>
      <c r="G629" s="436"/>
      <c r="H629" s="436"/>
      <c r="I629" s="436"/>
      <c r="J629" s="436"/>
      <c r="K629" s="436"/>
      <c r="L629" s="436"/>
      <c r="M629" s="436"/>
      <c r="N629" s="436"/>
      <c r="O629" s="436"/>
      <c r="P629" s="436"/>
      <c r="Q629" s="436"/>
      <c r="R629" s="436"/>
      <c r="S629" s="436"/>
      <c r="T629" s="436"/>
      <c r="U629" s="436"/>
      <c r="V629" s="436"/>
      <c r="W629" s="436"/>
      <c r="X629" s="436"/>
      <c r="Y629" s="436"/>
      <c r="Z629" s="436"/>
      <c r="AA629" s="436"/>
      <c r="AB629" s="436"/>
      <c r="AC629" s="436"/>
      <c r="AD629" s="436"/>
      <c r="AE629" s="436"/>
    </row>
    <row r="630" ht="15.75" customHeight="1">
      <c r="A630" s="437"/>
      <c r="B630" s="438"/>
      <c r="C630" s="437"/>
      <c r="D630" s="437"/>
      <c r="E630" s="436"/>
      <c r="F630" s="436"/>
      <c r="G630" s="436"/>
      <c r="H630" s="436"/>
      <c r="I630" s="436"/>
      <c r="J630" s="436"/>
      <c r="K630" s="436"/>
      <c r="L630" s="436"/>
      <c r="M630" s="436"/>
      <c r="N630" s="436"/>
      <c r="O630" s="436"/>
      <c r="P630" s="436"/>
      <c r="Q630" s="436"/>
      <c r="R630" s="436"/>
      <c r="S630" s="436"/>
      <c r="T630" s="436"/>
      <c r="U630" s="436"/>
      <c r="V630" s="436"/>
      <c r="W630" s="436"/>
      <c r="X630" s="436"/>
      <c r="Y630" s="436"/>
      <c r="Z630" s="436"/>
      <c r="AA630" s="436"/>
      <c r="AB630" s="436"/>
      <c r="AC630" s="436"/>
      <c r="AD630" s="436"/>
      <c r="AE630" s="436"/>
    </row>
    <row r="631" ht="15.75" customHeight="1">
      <c r="A631" s="437"/>
      <c r="B631" s="438"/>
      <c r="C631" s="437"/>
      <c r="D631" s="437"/>
      <c r="E631" s="436"/>
      <c r="F631" s="436"/>
      <c r="G631" s="436"/>
      <c r="H631" s="436"/>
      <c r="I631" s="436"/>
      <c r="J631" s="436"/>
      <c r="K631" s="436"/>
      <c r="L631" s="436"/>
      <c r="M631" s="436"/>
      <c r="N631" s="436"/>
      <c r="O631" s="436"/>
      <c r="P631" s="436"/>
      <c r="Q631" s="436"/>
      <c r="R631" s="436"/>
      <c r="S631" s="436"/>
      <c r="T631" s="436"/>
      <c r="U631" s="436"/>
      <c r="V631" s="436"/>
      <c r="W631" s="436"/>
      <c r="X631" s="436"/>
      <c r="Y631" s="436"/>
      <c r="Z631" s="436"/>
      <c r="AA631" s="436"/>
      <c r="AB631" s="436"/>
      <c r="AC631" s="436"/>
      <c r="AD631" s="436"/>
      <c r="AE631" s="436"/>
    </row>
    <row r="632" ht="15.75" customHeight="1">
      <c r="A632" s="437"/>
      <c r="B632" s="438"/>
      <c r="C632" s="437"/>
      <c r="D632" s="437"/>
      <c r="E632" s="436"/>
      <c r="F632" s="436"/>
      <c r="G632" s="436"/>
      <c r="H632" s="436"/>
      <c r="I632" s="436"/>
      <c r="J632" s="436"/>
      <c r="K632" s="436"/>
      <c r="L632" s="436"/>
      <c r="M632" s="436"/>
      <c r="N632" s="436"/>
      <c r="O632" s="436"/>
      <c r="P632" s="436"/>
      <c r="Q632" s="436"/>
      <c r="R632" s="436"/>
      <c r="S632" s="436"/>
      <c r="T632" s="436"/>
      <c r="U632" s="436"/>
      <c r="V632" s="436"/>
      <c r="W632" s="436"/>
      <c r="X632" s="436"/>
      <c r="Y632" s="436"/>
      <c r="Z632" s="436"/>
      <c r="AA632" s="436"/>
      <c r="AB632" s="436"/>
      <c r="AC632" s="436"/>
      <c r="AD632" s="436"/>
      <c r="AE632" s="436"/>
    </row>
    <row r="633" ht="15.75" customHeight="1">
      <c r="A633" s="437"/>
      <c r="B633" s="438"/>
      <c r="C633" s="437"/>
      <c r="D633" s="437"/>
      <c r="E633" s="436"/>
      <c r="F633" s="436"/>
      <c r="G633" s="436"/>
      <c r="H633" s="436"/>
      <c r="I633" s="436"/>
      <c r="J633" s="436"/>
      <c r="K633" s="436"/>
      <c r="L633" s="436"/>
      <c r="M633" s="436"/>
      <c r="N633" s="436"/>
      <c r="O633" s="436"/>
      <c r="P633" s="436"/>
      <c r="Q633" s="436"/>
      <c r="R633" s="436"/>
      <c r="S633" s="436"/>
      <c r="T633" s="436"/>
      <c r="U633" s="436"/>
      <c r="V633" s="436"/>
      <c r="W633" s="436"/>
      <c r="X633" s="436"/>
      <c r="Y633" s="436"/>
      <c r="Z633" s="436"/>
      <c r="AA633" s="436"/>
      <c r="AB633" s="436"/>
      <c r="AC633" s="436"/>
      <c r="AD633" s="436"/>
      <c r="AE633" s="436"/>
    </row>
    <row r="634" ht="15.75" customHeight="1">
      <c r="A634" s="437"/>
      <c r="B634" s="438"/>
      <c r="C634" s="437"/>
      <c r="D634" s="437"/>
      <c r="E634" s="436"/>
      <c r="F634" s="436"/>
      <c r="G634" s="436"/>
      <c r="H634" s="436"/>
      <c r="I634" s="436"/>
      <c r="J634" s="436"/>
      <c r="K634" s="436"/>
      <c r="L634" s="436"/>
      <c r="M634" s="436"/>
      <c r="N634" s="436"/>
      <c r="O634" s="436"/>
      <c r="P634" s="436"/>
      <c r="Q634" s="436"/>
      <c r="R634" s="436"/>
      <c r="S634" s="436"/>
      <c r="T634" s="436"/>
      <c r="U634" s="436"/>
      <c r="V634" s="436"/>
      <c r="W634" s="436"/>
      <c r="X634" s="436"/>
      <c r="Y634" s="436"/>
      <c r="Z634" s="436"/>
      <c r="AA634" s="436"/>
      <c r="AB634" s="436"/>
      <c r="AC634" s="436"/>
      <c r="AD634" s="436"/>
      <c r="AE634" s="436"/>
    </row>
    <row r="635" ht="15.75" customHeight="1">
      <c r="A635" s="437"/>
      <c r="B635" s="438"/>
      <c r="C635" s="437"/>
      <c r="D635" s="437"/>
      <c r="E635" s="436"/>
      <c r="F635" s="436"/>
      <c r="G635" s="436"/>
      <c r="H635" s="436"/>
      <c r="I635" s="436"/>
      <c r="J635" s="436"/>
      <c r="K635" s="436"/>
      <c r="L635" s="436"/>
      <c r="M635" s="436"/>
      <c r="N635" s="436"/>
      <c r="O635" s="436"/>
      <c r="P635" s="436"/>
      <c r="Q635" s="436"/>
      <c r="R635" s="436"/>
      <c r="S635" s="436"/>
      <c r="T635" s="436"/>
      <c r="U635" s="436"/>
      <c r="V635" s="436"/>
      <c r="W635" s="436"/>
      <c r="X635" s="436"/>
      <c r="Y635" s="436"/>
      <c r="Z635" s="436"/>
      <c r="AA635" s="436"/>
      <c r="AB635" s="436"/>
      <c r="AC635" s="436"/>
      <c r="AD635" s="436"/>
      <c r="AE635" s="436"/>
    </row>
    <row r="636" ht="15.75" customHeight="1">
      <c r="A636" s="437"/>
      <c r="B636" s="438"/>
      <c r="C636" s="437"/>
      <c r="D636" s="437"/>
      <c r="E636" s="436"/>
      <c r="F636" s="436"/>
      <c r="G636" s="436"/>
      <c r="H636" s="436"/>
      <c r="I636" s="436"/>
      <c r="J636" s="436"/>
      <c r="K636" s="436"/>
      <c r="L636" s="436"/>
      <c r="M636" s="436"/>
      <c r="N636" s="436"/>
      <c r="O636" s="436"/>
      <c r="P636" s="436"/>
      <c r="Q636" s="436"/>
      <c r="R636" s="436"/>
      <c r="S636" s="436"/>
      <c r="T636" s="436"/>
      <c r="U636" s="436"/>
      <c r="V636" s="436"/>
      <c r="W636" s="436"/>
      <c r="X636" s="436"/>
      <c r="Y636" s="436"/>
      <c r="Z636" s="436"/>
      <c r="AA636" s="436"/>
      <c r="AB636" s="436"/>
      <c r="AC636" s="436"/>
      <c r="AD636" s="436"/>
      <c r="AE636" s="436"/>
    </row>
    <row r="637" ht="15.75" customHeight="1">
      <c r="A637" s="437"/>
      <c r="B637" s="438"/>
      <c r="C637" s="437"/>
      <c r="D637" s="437"/>
      <c r="E637" s="436"/>
      <c r="F637" s="436"/>
      <c r="G637" s="436"/>
      <c r="H637" s="436"/>
      <c r="I637" s="436"/>
      <c r="J637" s="436"/>
      <c r="K637" s="436"/>
      <c r="L637" s="436"/>
      <c r="M637" s="436"/>
      <c r="N637" s="436"/>
      <c r="O637" s="436"/>
      <c r="P637" s="436"/>
      <c r="Q637" s="436"/>
      <c r="R637" s="436"/>
      <c r="S637" s="436"/>
      <c r="T637" s="436"/>
      <c r="U637" s="436"/>
      <c r="V637" s="436"/>
      <c r="W637" s="436"/>
      <c r="X637" s="436"/>
      <c r="Y637" s="436"/>
      <c r="Z637" s="436"/>
      <c r="AA637" s="436"/>
      <c r="AB637" s="436"/>
      <c r="AC637" s="436"/>
      <c r="AD637" s="436"/>
      <c r="AE637" s="436"/>
    </row>
    <row r="638" ht="15.75" customHeight="1">
      <c r="A638" s="437"/>
      <c r="B638" s="438"/>
      <c r="C638" s="437"/>
      <c r="D638" s="437"/>
      <c r="E638" s="436"/>
      <c r="F638" s="436"/>
      <c r="G638" s="436"/>
      <c r="H638" s="436"/>
      <c r="I638" s="436"/>
      <c r="J638" s="436"/>
      <c r="K638" s="436"/>
      <c r="L638" s="436"/>
      <c r="M638" s="436"/>
      <c r="N638" s="436"/>
      <c r="O638" s="436"/>
      <c r="P638" s="436"/>
      <c r="Q638" s="436"/>
      <c r="R638" s="436"/>
      <c r="S638" s="436"/>
      <c r="T638" s="436"/>
      <c r="U638" s="436"/>
      <c r="V638" s="436"/>
      <c r="W638" s="436"/>
      <c r="X638" s="436"/>
      <c r="Y638" s="436"/>
      <c r="Z638" s="436"/>
      <c r="AA638" s="436"/>
      <c r="AB638" s="436"/>
      <c r="AC638" s="436"/>
      <c r="AD638" s="436"/>
      <c r="AE638" s="436"/>
    </row>
    <row r="639" ht="15.75" customHeight="1">
      <c r="A639" s="437"/>
      <c r="B639" s="438"/>
      <c r="C639" s="437"/>
      <c r="D639" s="437"/>
      <c r="E639" s="436"/>
      <c r="F639" s="436"/>
      <c r="G639" s="436"/>
      <c r="H639" s="436"/>
      <c r="I639" s="436"/>
      <c r="J639" s="436"/>
      <c r="K639" s="436"/>
      <c r="L639" s="436"/>
      <c r="M639" s="436"/>
      <c r="N639" s="436"/>
      <c r="O639" s="436"/>
      <c r="P639" s="436"/>
      <c r="Q639" s="436"/>
      <c r="R639" s="436"/>
      <c r="S639" s="436"/>
      <c r="T639" s="436"/>
      <c r="U639" s="436"/>
      <c r="V639" s="436"/>
      <c r="W639" s="436"/>
      <c r="X639" s="436"/>
      <c r="Y639" s="436"/>
      <c r="Z639" s="436"/>
      <c r="AA639" s="436"/>
      <c r="AB639" s="436"/>
      <c r="AC639" s="436"/>
      <c r="AD639" s="436"/>
      <c r="AE639" s="436"/>
    </row>
    <row r="640" ht="15.75" customHeight="1">
      <c r="A640" s="437"/>
      <c r="B640" s="438"/>
      <c r="C640" s="437"/>
      <c r="D640" s="437"/>
      <c r="E640" s="436"/>
      <c r="F640" s="436"/>
      <c r="G640" s="436"/>
      <c r="H640" s="436"/>
      <c r="I640" s="436"/>
      <c r="J640" s="436"/>
      <c r="K640" s="436"/>
      <c r="L640" s="436"/>
      <c r="M640" s="436"/>
      <c r="N640" s="436"/>
      <c r="O640" s="436"/>
      <c r="P640" s="436"/>
      <c r="Q640" s="436"/>
      <c r="R640" s="436"/>
      <c r="S640" s="436"/>
      <c r="T640" s="436"/>
      <c r="U640" s="436"/>
      <c r="V640" s="436"/>
      <c r="W640" s="436"/>
      <c r="X640" s="436"/>
      <c r="Y640" s="436"/>
      <c r="Z640" s="436"/>
      <c r="AA640" s="436"/>
      <c r="AB640" s="436"/>
      <c r="AC640" s="436"/>
      <c r="AD640" s="436"/>
      <c r="AE640" s="436"/>
    </row>
    <row r="641" ht="15.75" customHeight="1">
      <c r="A641" s="437"/>
      <c r="B641" s="438"/>
      <c r="C641" s="437"/>
      <c r="D641" s="437"/>
      <c r="E641" s="436"/>
      <c r="F641" s="436"/>
      <c r="G641" s="436"/>
      <c r="H641" s="436"/>
      <c r="I641" s="436"/>
      <c r="J641" s="436"/>
      <c r="K641" s="436"/>
      <c r="L641" s="436"/>
      <c r="M641" s="436"/>
      <c r="N641" s="436"/>
      <c r="O641" s="436"/>
      <c r="P641" s="436"/>
      <c r="Q641" s="436"/>
      <c r="R641" s="436"/>
      <c r="S641" s="436"/>
      <c r="T641" s="436"/>
      <c r="U641" s="436"/>
      <c r="V641" s="436"/>
      <c r="W641" s="436"/>
      <c r="X641" s="436"/>
      <c r="Y641" s="436"/>
      <c r="Z641" s="436"/>
      <c r="AA641" s="436"/>
      <c r="AB641" s="436"/>
      <c r="AC641" s="436"/>
      <c r="AD641" s="436"/>
      <c r="AE641" s="436"/>
    </row>
    <row r="642" ht="15.75" customHeight="1">
      <c r="A642" s="437"/>
      <c r="B642" s="438"/>
      <c r="C642" s="437"/>
      <c r="D642" s="437"/>
      <c r="E642" s="436"/>
      <c r="F642" s="436"/>
      <c r="G642" s="436"/>
      <c r="H642" s="436"/>
      <c r="I642" s="436"/>
      <c r="J642" s="436"/>
      <c r="K642" s="436"/>
      <c r="L642" s="436"/>
      <c r="M642" s="436"/>
      <c r="N642" s="436"/>
      <c r="O642" s="436"/>
      <c r="P642" s="436"/>
      <c r="Q642" s="436"/>
      <c r="R642" s="436"/>
      <c r="S642" s="436"/>
      <c r="T642" s="436"/>
      <c r="U642" s="436"/>
      <c r="V642" s="436"/>
      <c r="W642" s="436"/>
      <c r="X642" s="436"/>
      <c r="Y642" s="436"/>
      <c r="Z642" s="436"/>
      <c r="AA642" s="436"/>
      <c r="AB642" s="436"/>
      <c r="AC642" s="436"/>
      <c r="AD642" s="436"/>
      <c r="AE642" s="436"/>
    </row>
    <row r="643" ht="15.75" customHeight="1">
      <c r="A643" s="437"/>
      <c r="B643" s="438"/>
      <c r="C643" s="437"/>
      <c r="D643" s="437"/>
      <c r="E643" s="436"/>
      <c r="F643" s="436"/>
      <c r="G643" s="436"/>
      <c r="H643" s="436"/>
      <c r="I643" s="436"/>
      <c r="J643" s="436"/>
      <c r="K643" s="436"/>
      <c r="L643" s="436"/>
      <c r="M643" s="436"/>
      <c r="N643" s="436"/>
      <c r="O643" s="436"/>
      <c r="P643" s="436"/>
      <c r="Q643" s="436"/>
      <c r="R643" s="436"/>
      <c r="S643" s="436"/>
      <c r="T643" s="436"/>
      <c r="U643" s="436"/>
      <c r="V643" s="436"/>
      <c r="W643" s="436"/>
      <c r="X643" s="436"/>
      <c r="Y643" s="436"/>
      <c r="Z643" s="436"/>
      <c r="AA643" s="436"/>
      <c r="AB643" s="436"/>
      <c r="AC643" s="436"/>
      <c r="AD643" s="436"/>
      <c r="AE643" s="436"/>
    </row>
    <row r="644" ht="15.75" customHeight="1">
      <c r="A644" s="437"/>
      <c r="B644" s="438"/>
      <c r="C644" s="437"/>
      <c r="D644" s="437"/>
      <c r="E644" s="436"/>
      <c r="F644" s="436"/>
      <c r="G644" s="436"/>
      <c r="H644" s="436"/>
      <c r="I644" s="436"/>
      <c r="J644" s="436"/>
      <c r="K644" s="436"/>
      <c r="L644" s="436"/>
      <c r="M644" s="436"/>
      <c r="N644" s="436"/>
      <c r="O644" s="436"/>
      <c r="P644" s="436"/>
      <c r="Q644" s="436"/>
      <c r="R644" s="436"/>
      <c r="S644" s="436"/>
      <c r="T644" s="436"/>
      <c r="U644" s="436"/>
      <c r="V644" s="436"/>
      <c r="W644" s="436"/>
      <c r="X644" s="436"/>
      <c r="Y644" s="436"/>
      <c r="Z644" s="436"/>
      <c r="AA644" s="436"/>
      <c r="AB644" s="436"/>
      <c r="AC644" s="436"/>
      <c r="AD644" s="436"/>
      <c r="AE644" s="436"/>
    </row>
    <row r="645" ht="15.75" customHeight="1">
      <c r="A645" s="437"/>
      <c r="B645" s="438"/>
      <c r="C645" s="437"/>
      <c r="D645" s="437"/>
      <c r="E645" s="436"/>
      <c r="F645" s="436"/>
      <c r="G645" s="436"/>
      <c r="H645" s="436"/>
      <c r="I645" s="436"/>
      <c r="J645" s="436"/>
      <c r="K645" s="436"/>
      <c r="L645" s="436"/>
      <c r="M645" s="436"/>
      <c r="N645" s="436"/>
      <c r="O645" s="436"/>
      <c r="P645" s="436"/>
      <c r="Q645" s="436"/>
      <c r="R645" s="436"/>
      <c r="S645" s="436"/>
      <c r="T645" s="436"/>
      <c r="U645" s="436"/>
      <c r="V645" s="436"/>
      <c r="W645" s="436"/>
      <c r="X645" s="436"/>
      <c r="Y645" s="436"/>
      <c r="Z645" s="436"/>
      <c r="AA645" s="436"/>
      <c r="AB645" s="436"/>
      <c r="AC645" s="436"/>
      <c r="AD645" s="436"/>
      <c r="AE645" s="436"/>
    </row>
    <row r="646" ht="15.75" customHeight="1">
      <c r="A646" s="437"/>
      <c r="B646" s="438"/>
      <c r="C646" s="437"/>
      <c r="D646" s="437"/>
      <c r="E646" s="436"/>
      <c r="F646" s="436"/>
      <c r="G646" s="436"/>
      <c r="H646" s="436"/>
      <c r="I646" s="436"/>
      <c r="J646" s="436"/>
      <c r="K646" s="436"/>
      <c r="L646" s="436"/>
      <c r="M646" s="436"/>
      <c r="N646" s="436"/>
      <c r="O646" s="436"/>
      <c r="P646" s="436"/>
      <c r="Q646" s="436"/>
      <c r="R646" s="436"/>
      <c r="S646" s="436"/>
      <c r="T646" s="436"/>
      <c r="U646" s="436"/>
      <c r="V646" s="436"/>
      <c r="W646" s="436"/>
      <c r="X646" s="436"/>
      <c r="Y646" s="436"/>
      <c r="Z646" s="436"/>
      <c r="AA646" s="436"/>
      <c r="AB646" s="436"/>
      <c r="AC646" s="436"/>
      <c r="AD646" s="436"/>
      <c r="AE646" s="436"/>
    </row>
    <row r="647" ht="15.75" customHeight="1">
      <c r="A647" s="437"/>
      <c r="B647" s="438"/>
      <c r="C647" s="437"/>
      <c r="D647" s="437"/>
      <c r="E647" s="436"/>
      <c r="F647" s="436"/>
      <c r="G647" s="436"/>
      <c r="H647" s="436"/>
      <c r="I647" s="436"/>
      <c r="J647" s="436"/>
      <c r="K647" s="436"/>
      <c r="L647" s="436"/>
      <c r="M647" s="436"/>
      <c r="N647" s="436"/>
      <c r="O647" s="436"/>
      <c r="P647" s="436"/>
      <c r="Q647" s="436"/>
      <c r="R647" s="436"/>
      <c r="S647" s="436"/>
      <c r="T647" s="436"/>
      <c r="U647" s="436"/>
      <c r="V647" s="436"/>
      <c r="W647" s="436"/>
      <c r="X647" s="436"/>
      <c r="Y647" s="436"/>
      <c r="Z647" s="436"/>
      <c r="AA647" s="436"/>
      <c r="AB647" s="436"/>
      <c r="AC647" s="436"/>
      <c r="AD647" s="436"/>
      <c r="AE647" s="436"/>
    </row>
    <row r="648" ht="15.75" customHeight="1">
      <c r="A648" s="437"/>
      <c r="B648" s="438"/>
      <c r="C648" s="437"/>
      <c r="D648" s="437"/>
      <c r="E648" s="436"/>
      <c r="F648" s="436"/>
      <c r="G648" s="436"/>
      <c r="H648" s="436"/>
      <c r="I648" s="436"/>
      <c r="J648" s="436"/>
      <c r="K648" s="436"/>
      <c r="L648" s="436"/>
      <c r="M648" s="436"/>
      <c r="N648" s="436"/>
      <c r="O648" s="436"/>
      <c r="P648" s="436"/>
      <c r="Q648" s="436"/>
      <c r="R648" s="436"/>
      <c r="S648" s="436"/>
      <c r="T648" s="436"/>
      <c r="U648" s="436"/>
      <c r="V648" s="436"/>
      <c r="W648" s="436"/>
      <c r="X648" s="436"/>
      <c r="Y648" s="436"/>
      <c r="Z648" s="436"/>
      <c r="AA648" s="436"/>
      <c r="AB648" s="436"/>
      <c r="AC648" s="436"/>
      <c r="AD648" s="436"/>
      <c r="AE648" s="436"/>
    </row>
    <row r="649" ht="15.75" customHeight="1">
      <c r="A649" s="437"/>
      <c r="B649" s="438"/>
      <c r="C649" s="437"/>
      <c r="D649" s="437"/>
      <c r="E649" s="436"/>
      <c r="F649" s="436"/>
      <c r="G649" s="436"/>
      <c r="H649" s="436"/>
      <c r="I649" s="436"/>
      <c r="J649" s="436"/>
      <c r="K649" s="436"/>
      <c r="L649" s="436"/>
      <c r="M649" s="436"/>
      <c r="N649" s="436"/>
      <c r="O649" s="436"/>
      <c r="P649" s="436"/>
      <c r="Q649" s="436"/>
      <c r="R649" s="436"/>
      <c r="S649" s="436"/>
      <c r="T649" s="436"/>
      <c r="U649" s="436"/>
      <c r="V649" s="436"/>
      <c r="W649" s="436"/>
      <c r="X649" s="436"/>
      <c r="Y649" s="436"/>
      <c r="Z649" s="436"/>
      <c r="AA649" s="436"/>
      <c r="AB649" s="436"/>
      <c r="AC649" s="436"/>
      <c r="AD649" s="436"/>
      <c r="AE649" s="436"/>
    </row>
    <row r="650" ht="15.75" customHeight="1">
      <c r="A650" s="437"/>
      <c r="B650" s="438"/>
      <c r="C650" s="437"/>
      <c r="D650" s="437"/>
      <c r="E650" s="436"/>
      <c r="F650" s="436"/>
      <c r="G650" s="436"/>
      <c r="H650" s="436"/>
      <c r="I650" s="436"/>
      <c r="J650" s="436"/>
      <c r="K650" s="436"/>
      <c r="L650" s="436"/>
      <c r="M650" s="436"/>
      <c r="N650" s="436"/>
      <c r="O650" s="436"/>
      <c r="P650" s="436"/>
      <c r="Q650" s="436"/>
      <c r="R650" s="436"/>
      <c r="S650" s="436"/>
      <c r="T650" s="436"/>
      <c r="U650" s="436"/>
      <c r="V650" s="436"/>
      <c r="W650" s="436"/>
      <c r="X650" s="436"/>
      <c r="Y650" s="436"/>
      <c r="Z650" s="436"/>
      <c r="AA650" s="436"/>
      <c r="AB650" s="436"/>
      <c r="AC650" s="436"/>
      <c r="AD650" s="436"/>
      <c r="AE650" s="436"/>
    </row>
    <row r="651" ht="15.75" customHeight="1">
      <c r="A651" s="437"/>
      <c r="B651" s="438"/>
      <c r="C651" s="437"/>
      <c r="D651" s="437"/>
      <c r="E651" s="436"/>
      <c r="F651" s="436"/>
      <c r="G651" s="436"/>
      <c r="H651" s="436"/>
      <c r="I651" s="436"/>
      <c r="J651" s="436"/>
      <c r="K651" s="436"/>
      <c r="L651" s="436"/>
      <c r="M651" s="436"/>
      <c r="N651" s="436"/>
      <c r="O651" s="436"/>
      <c r="P651" s="436"/>
      <c r="Q651" s="436"/>
      <c r="R651" s="436"/>
      <c r="S651" s="436"/>
      <c r="T651" s="436"/>
      <c r="U651" s="436"/>
      <c r="V651" s="436"/>
      <c r="W651" s="436"/>
      <c r="X651" s="436"/>
      <c r="Y651" s="436"/>
      <c r="Z651" s="436"/>
      <c r="AA651" s="436"/>
      <c r="AB651" s="436"/>
      <c r="AC651" s="436"/>
      <c r="AD651" s="436"/>
      <c r="AE651" s="436"/>
    </row>
    <row r="652" ht="15.75" customHeight="1">
      <c r="A652" s="437"/>
      <c r="B652" s="438"/>
      <c r="C652" s="437"/>
      <c r="D652" s="437"/>
      <c r="E652" s="436"/>
      <c r="F652" s="436"/>
      <c r="G652" s="436"/>
      <c r="H652" s="436"/>
      <c r="I652" s="436"/>
      <c r="J652" s="436"/>
      <c r="K652" s="436"/>
      <c r="L652" s="436"/>
      <c r="M652" s="436"/>
      <c r="N652" s="436"/>
      <c r="O652" s="436"/>
      <c r="P652" s="436"/>
      <c r="Q652" s="436"/>
      <c r="R652" s="436"/>
      <c r="S652" s="436"/>
      <c r="T652" s="436"/>
      <c r="U652" s="436"/>
      <c r="V652" s="436"/>
      <c r="W652" s="436"/>
      <c r="X652" s="436"/>
      <c r="Y652" s="436"/>
      <c r="Z652" s="436"/>
      <c r="AA652" s="436"/>
      <c r="AB652" s="436"/>
      <c r="AC652" s="436"/>
      <c r="AD652" s="436"/>
      <c r="AE652" s="436"/>
    </row>
    <row r="653" ht="15.75" customHeight="1">
      <c r="A653" s="437"/>
      <c r="B653" s="438"/>
      <c r="C653" s="437"/>
      <c r="D653" s="437"/>
      <c r="E653" s="436"/>
      <c r="F653" s="436"/>
      <c r="G653" s="436"/>
      <c r="H653" s="436"/>
      <c r="I653" s="436"/>
      <c r="J653" s="436"/>
      <c r="K653" s="436"/>
      <c r="L653" s="436"/>
      <c r="M653" s="436"/>
      <c r="N653" s="436"/>
      <c r="O653" s="436"/>
      <c r="P653" s="436"/>
      <c r="Q653" s="436"/>
      <c r="R653" s="436"/>
      <c r="S653" s="436"/>
      <c r="T653" s="436"/>
      <c r="U653" s="436"/>
      <c r="V653" s="436"/>
      <c r="W653" s="436"/>
      <c r="X653" s="436"/>
      <c r="Y653" s="436"/>
      <c r="Z653" s="436"/>
      <c r="AA653" s="436"/>
      <c r="AB653" s="436"/>
      <c r="AC653" s="436"/>
      <c r="AD653" s="436"/>
      <c r="AE653" s="436"/>
    </row>
    <row r="654" ht="15.75" customHeight="1">
      <c r="A654" s="437"/>
      <c r="B654" s="438"/>
      <c r="C654" s="437"/>
      <c r="D654" s="437"/>
      <c r="E654" s="436"/>
      <c r="F654" s="436"/>
      <c r="G654" s="436"/>
      <c r="H654" s="436"/>
      <c r="I654" s="436"/>
      <c r="J654" s="436"/>
      <c r="K654" s="436"/>
      <c r="L654" s="436"/>
      <c r="M654" s="436"/>
      <c r="N654" s="436"/>
      <c r="O654" s="436"/>
      <c r="P654" s="436"/>
      <c r="Q654" s="436"/>
      <c r="R654" s="436"/>
      <c r="S654" s="436"/>
      <c r="T654" s="436"/>
      <c r="U654" s="436"/>
      <c r="V654" s="436"/>
      <c r="W654" s="436"/>
      <c r="X654" s="436"/>
      <c r="Y654" s="436"/>
      <c r="Z654" s="436"/>
      <c r="AA654" s="436"/>
      <c r="AB654" s="436"/>
      <c r="AC654" s="436"/>
      <c r="AD654" s="436"/>
      <c r="AE654" s="436"/>
    </row>
    <row r="655" ht="15.75" customHeight="1">
      <c r="A655" s="437"/>
      <c r="B655" s="438"/>
      <c r="C655" s="437"/>
      <c r="D655" s="437"/>
      <c r="E655" s="436"/>
      <c r="F655" s="436"/>
      <c r="G655" s="436"/>
      <c r="H655" s="436"/>
      <c r="I655" s="436"/>
      <c r="J655" s="436"/>
      <c r="K655" s="436"/>
      <c r="L655" s="436"/>
      <c r="M655" s="436"/>
      <c r="N655" s="436"/>
      <c r="O655" s="436"/>
      <c r="P655" s="436"/>
      <c r="Q655" s="436"/>
      <c r="R655" s="436"/>
      <c r="S655" s="436"/>
      <c r="T655" s="436"/>
      <c r="U655" s="436"/>
      <c r="V655" s="436"/>
      <c r="W655" s="436"/>
      <c r="X655" s="436"/>
      <c r="Y655" s="436"/>
      <c r="Z655" s="436"/>
      <c r="AA655" s="436"/>
      <c r="AB655" s="436"/>
      <c r="AC655" s="436"/>
      <c r="AD655" s="436"/>
      <c r="AE655" s="436"/>
    </row>
    <row r="656" ht="15.75" customHeight="1">
      <c r="A656" s="437"/>
      <c r="B656" s="438"/>
      <c r="C656" s="437"/>
      <c r="D656" s="437"/>
      <c r="E656" s="436"/>
      <c r="F656" s="436"/>
      <c r="G656" s="436"/>
      <c r="H656" s="436"/>
      <c r="I656" s="436"/>
      <c r="J656" s="436"/>
      <c r="K656" s="436"/>
      <c r="L656" s="436"/>
      <c r="M656" s="436"/>
      <c r="N656" s="436"/>
      <c r="O656" s="436"/>
      <c r="P656" s="436"/>
      <c r="Q656" s="436"/>
      <c r="R656" s="436"/>
      <c r="S656" s="436"/>
      <c r="T656" s="436"/>
      <c r="U656" s="436"/>
      <c r="V656" s="436"/>
      <c r="W656" s="436"/>
      <c r="X656" s="436"/>
      <c r="Y656" s="436"/>
      <c r="Z656" s="436"/>
      <c r="AA656" s="436"/>
      <c r="AB656" s="436"/>
      <c r="AC656" s="436"/>
      <c r="AD656" s="436"/>
      <c r="AE656" s="436"/>
    </row>
    <row r="657" ht="15.75" customHeight="1">
      <c r="A657" s="437"/>
      <c r="B657" s="438"/>
      <c r="C657" s="437"/>
      <c r="D657" s="437"/>
      <c r="E657" s="436"/>
      <c r="F657" s="436"/>
      <c r="G657" s="436"/>
      <c r="H657" s="436"/>
      <c r="I657" s="436"/>
      <c r="J657" s="436"/>
      <c r="K657" s="436"/>
      <c r="L657" s="436"/>
      <c r="M657" s="436"/>
      <c r="N657" s="436"/>
      <c r="O657" s="436"/>
      <c r="P657" s="436"/>
      <c r="Q657" s="436"/>
      <c r="R657" s="436"/>
      <c r="S657" s="436"/>
      <c r="T657" s="436"/>
      <c r="U657" s="436"/>
      <c r="V657" s="436"/>
      <c r="W657" s="436"/>
      <c r="X657" s="436"/>
      <c r="Y657" s="436"/>
      <c r="Z657" s="436"/>
      <c r="AA657" s="436"/>
      <c r="AB657" s="436"/>
      <c r="AC657" s="436"/>
      <c r="AD657" s="436"/>
      <c r="AE657" s="436"/>
    </row>
    <row r="658" ht="15.75" customHeight="1">
      <c r="A658" s="437"/>
      <c r="B658" s="438"/>
      <c r="C658" s="437"/>
      <c r="D658" s="437"/>
      <c r="E658" s="436"/>
      <c r="F658" s="436"/>
      <c r="G658" s="436"/>
      <c r="H658" s="436"/>
      <c r="I658" s="436"/>
      <c r="J658" s="436"/>
      <c r="K658" s="436"/>
      <c r="L658" s="436"/>
      <c r="M658" s="436"/>
      <c r="N658" s="436"/>
      <c r="O658" s="436"/>
      <c r="P658" s="436"/>
      <c r="Q658" s="436"/>
      <c r="R658" s="436"/>
      <c r="S658" s="436"/>
      <c r="T658" s="436"/>
      <c r="U658" s="436"/>
      <c r="V658" s="436"/>
      <c r="W658" s="436"/>
      <c r="X658" s="436"/>
      <c r="Y658" s="436"/>
      <c r="Z658" s="436"/>
      <c r="AA658" s="436"/>
      <c r="AB658" s="436"/>
      <c r="AC658" s="436"/>
      <c r="AD658" s="436"/>
      <c r="AE658" s="436"/>
    </row>
    <row r="659" ht="15.75" customHeight="1">
      <c r="A659" s="437"/>
      <c r="B659" s="438"/>
      <c r="C659" s="437"/>
      <c r="D659" s="437"/>
      <c r="E659" s="436"/>
      <c r="F659" s="436"/>
      <c r="G659" s="436"/>
      <c r="H659" s="436"/>
      <c r="I659" s="436"/>
      <c r="J659" s="436"/>
      <c r="K659" s="436"/>
      <c r="L659" s="436"/>
      <c r="M659" s="436"/>
      <c r="N659" s="436"/>
      <c r="O659" s="436"/>
      <c r="P659" s="436"/>
      <c r="Q659" s="436"/>
      <c r="R659" s="436"/>
      <c r="S659" s="436"/>
      <c r="T659" s="436"/>
      <c r="U659" s="436"/>
      <c r="V659" s="436"/>
      <c r="W659" s="436"/>
      <c r="X659" s="436"/>
      <c r="Y659" s="436"/>
      <c r="Z659" s="436"/>
      <c r="AA659" s="436"/>
      <c r="AB659" s="436"/>
      <c r="AC659" s="436"/>
      <c r="AD659" s="436"/>
      <c r="AE659" s="436"/>
    </row>
    <row r="660" ht="15.75" customHeight="1">
      <c r="A660" s="437"/>
      <c r="B660" s="438"/>
      <c r="C660" s="437"/>
      <c r="D660" s="437"/>
      <c r="E660" s="436"/>
      <c r="F660" s="436"/>
      <c r="G660" s="436"/>
      <c r="H660" s="436"/>
      <c r="I660" s="436"/>
      <c r="J660" s="436"/>
      <c r="K660" s="436"/>
      <c r="L660" s="436"/>
      <c r="M660" s="436"/>
      <c r="N660" s="436"/>
      <c r="O660" s="436"/>
      <c r="P660" s="436"/>
      <c r="Q660" s="436"/>
      <c r="R660" s="436"/>
      <c r="S660" s="436"/>
      <c r="T660" s="436"/>
      <c r="U660" s="436"/>
      <c r="V660" s="436"/>
      <c r="W660" s="436"/>
      <c r="X660" s="436"/>
      <c r="Y660" s="436"/>
      <c r="Z660" s="436"/>
      <c r="AA660" s="436"/>
      <c r="AB660" s="436"/>
      <c r="AC660" s="436"/>
      <c r="AD660" s="436"/>
      <c r="AE660" s="436"/>
    </row>
    <row r="661" ht="15.75" customHeight="1">
      <c r="A661" s="437"/>
      <c r="B661" s="438"/>
      <c r="C661" s="437"/>
      <c r="D661" s="437"/>
      <c r="E661" s="436"/>
      <c r="F661" s="436"/>
      <c r="G661" s="436"/>
      <c r="H661" s="436"/>
      <c r="I661" s="436"/>
      <c r="J661" s="436"/>
      <c r="K661" s="436"/>
      <c r="L661" s="436"/>
      <c r="M661" s="436"/>
      <c r="N661" s="436"/>
      <c r="O661" s="436"/>
      <c r="P661" s="436"/>
      <c r="Q661" s="436"/>
      <c r="R661" s="436"/>
      <c r="S661" s="436"/>
      <c r="T661" s="436"/>
      <c r="U661" s="436"/>
      <c r="V661" s="436"/>
      <c r="W661" s="436"/>
      <c r="X661" s="436"/>
      <c r="Y661" s="436"/>
      <c r="Z661" s="436"/>
      <c r="AA661" s="436"/>
      <c r="AB661" s="436"/>
      <c r="AC661" s="436"/>
      <c r="AD661" s="436"/>
      <c r="AE661" s="436"/>
    </row>
    <row r="662" ht="15.75" customHeight="1">
      <c r="A662" s="437"/>
      <c r="B662" s="438"/>
      <c r="C662" s="437"/>
      <c r="D662" s="437"/>
      <c r="E662" s="436"/>
      <c r="F662" s="436"/>
      <c r="G662" s="436"/>
      <c r="H662" s="436"/>
      <c r="I662" s="436"/>
      <c r="J662" s="436"/>
      <c r="K662" s="436"/>
      <c r="L662" s="436"/>
      <c r="M662" s="436"/>
      <c r="N662" s="436"/>
      <c r="O662" s="436"/>
      <c r="P662" s="436"/>
      <c r="Q662" s="436"/>
      <c r="R662" s="436"/>
      <c r="S662" s="436"/>
      <c r="T662" s="436"/>
      <c r="U662" s="436"/>
      <c r="V662" s="436"/>
      <c r="W662" s="436"/>
      <c r="X662" s="436"/>
      <c r="Y662" s="436"/>
      <c r="Z662" s="436"/>
      <c r="AA662" s="436"/>
      <c r="AB662" s="436"/>
      <c r="AC662" s="436"/>
      <c r="AD662" s="436"/>
      <c r="AE662" s="436"/>
    </row>
    <row r="663" ht="15.75" customHeight="1">
      <c r="A663" s="437"/>
      <c r="B663" s="438"/>
      <c r="C663" s="437"/>
      <c r="D663" s="437"/>
      <c r="E663" s="436"/>
      <c r="F663" s="436"/>
      <c r="G663" s="436"/>
      <c r="H663" s="436"/>
      <c r="I663" s="436"/>
      <c r="J663" s="436"/>
      <c r="K663" s="436"/>
      <c r="L663" s="436"/>
      <c r="M663" s="436"/>
      <c r="N663" s="436"/>
      <c r="O663" s="436"/>
      <c r="P663" s="436"/>
      <c r="Q663" s="436"/>
      <c r="R663" s="436"/>
      <c r="S663" s="436"/>
      <c r="T663" s="436"/>
      <c r="U663" s="436"/>
      <c r="V663" s="436"/>
      <c r="W663" s="436"/>
      <c r="X663" s="436"/>
      <c r="Y663" s="436"/>
      <c r="Z663" s="436"/>
      <c r="AA663" s="436"/>
      <c r="AB663" s="436"/>
      <c r="AC663" s="436"/>
      <c r="AD663" s="436"/>
      <c r="AE663" s="436"/>
    </row>
    <row r="664" ht="15.75" customHeight="1">
      <c r="A664" s="437"/>
      <c r="B664" s="438"/>
      <c r="C664" s="437"/>
      <c r="D664" s="437"/>
      <c r="E664" s="436"/>
      <c r="F664" s="436"/>
      <c r="G664" s="436"/>
      <c r="H664" s="436"/>
      <c r="I664" s="436"/>
      <c r="J664" s="436"/>
      <c r="K664" s="436"/>
      <c r="L664" s="436"/>
      <c r="M664" s="436"/>
      <c r="N664" s="436"/>
      <c r="O664" s="436"/>
      <c r="P664" s="436"/>
      <c r="Q664" s="436"/>
      <c r="R664" s="436"/>
      <c r="S664" s="436"/>
      <c r="T664" s="436"/>
      <c r="U664" s="436"/>
      <c r="V664" s="436"/>
      <c r="W664" s="436"/>
      <c r="X664" s="436"/>
      <c r="Y664" s="436"/>
      <c r="Z664" s="436"/>
      <c r="AA664" s="436"/>
      <c r="AB664" s="436"/>
      <c r="AC664" s="436"/>
      <c r="AD664" s="436"/>
      <c r="AE664" s="436"/>
    </row>
    <row r="665" ht="15.75" customHeight="1">
      <c r="A665" s="437"/>
      <c r="B665" s="438"/>
      <c r="C665" s="437"/>
      <c r="D665" s="437"/>
      <c r="E665" s="436"/>
      <c r="F665" s="436"/>
      <c r="G665" s="436"/>
      <c r="H665" s="436"/>
      <c r="I665" s="436"/>
      <c r="J665" s="436"/>
      <c r="K665" s="436"/>
      <c r="L665" s="436"/>
      <c r="M665" s="436"/>
      <c r="N665" s="436"/>
      <c r="O665" s="436"/>
      <c r="P665" s="436"/>
      <c r="Q665" s="436"/>
      <c r="R665" s="436"/>
      <c r="S665" s="436"/>
      <c r="T665" s="436"/>
      <c r="U665" s="436"/>
      <c r="V665" s="436"/>
      <c r="W665" s="436"/>
      <c r="X665" s="436"/>
      <c r="Y665" s="436"/>
      <c r="Z665" s="436"/>
      <c r="AA665" s="436"/>
      <c r="AB665" s="436"/>
      <c r="AC665" s="436"/>
      <c r="AD665" s="436"/>
      <c r="AE665" s="436"/>
    </row>
    <row r="666" ht="15.75" customHeight="1">
      <c r="A666" s="437"/>
      <c r="B666" s="438"/>
      <c r="C666" s="437"/>
      <c r="D666" s="437"/>
      <c r="E666" s="436"/>
      <c r="F666" s="436"/>
      <c r="G666" s="436"/>
      <c r="H666" s="436"/>
      <c r="I666" s="436"/>
      <c r="J666" s="436"/>
      <c r="K666" s="436"/>
      <c r="L666" s="436"/>
      <c r="M666" s="436"/>
      <c r="N666" s="436"/>
      <c r="O666" s="436"/>
      <c r="P666" s="436"/>
      <c r="Q666" s="436"/>
      <c r="R666" s="436"/>
      <c r="S666" s="436"/>
      <c r="T666" s="436"/>
      <c r="U666" s="436"/>
      <c r="V666" s="436"/>
      <c r="W666" s="436"/>
      <c r="X666" s="436"/>
      <c r="Y666" s="436"/>
      <c r="Z666" s="436"/>
      <c r="AA666" s="436"/>
      <c r="AB666" s="436"/>
      <c r="AC666" s="436"/>
      <c r="AD666" s="436"/>
      <c r="AE666" s="436"/>
    </row>
    <row r="667" ht="15.75" customHeight="1">
      <c r="A667" s="437"/>
      <c r="B667" s="438"/>
      <c r="C667" s="437"/>
      <c r="D667" s="437"/>
      <c r="E667" s="436"/>
      <c r="F667" s="436"/>
      <c r="G667" s="436"/>
      <c r="H667" s="436"/>
      <c r="I667" s="436"/>
      <c r="J667" s="436"/>
      <c r="K667" s="436"/>
      <c r="L667" s="436"/>
      <c r="M667" s="436"/>
      <c r="N667" s="436"/>
      <c r="O667" s="436"/>
      <c r="P667" s="436"/>
      <c r="Q667" s="436"/>
      <c r="R667" s="436"/>
      <c r="S667" s="436"/>
      <c r="T667" s="436"/>
      <c r="U667" s="436"/>
      <c r="V667" s="436"/>
      <c r="W667" s="436"/>
      <c r="X667" s="436"/>
      <c r="Y667" s="436"/>
      <c r="Z667" s="436"/>
      <c r="AA667" s="436"/>
      <c r="AB667" s="436"/>
      <c r="AC667" s="436"/>
      <c r="AD667" s="436"/>
      <c r="AE667" s="436"/>
    </row>
    <row r="668" ht="15.75" customHeight="1">
      <c r="A668" s="437"/>
      <c r="B668" s="438"/>
      <c r="C668" s="437"/>
      <c r="D668" s="437"/>
      <c r="E668" s="436"/>
      <c r="F668" s="436"/>
      <c r="G668" s="436"/>
      <c r="H668" s="436"/>
      <c r="I668" s="436"/>
      <c r="J668" s="436"/>
      <c r="K668" s="436"/>
      <c r="L668" s="436"/>
      <c r="M668" s="436"/>
      <c r="N668" s="436"/>
      <c r="O668" s="436"/>
      <c r="P668" s="436"/>
      <c r="Q668" s="436"/>
      <c r="R668" s="436"/>
      <c r="S668" s="436"/>
      <c r="T668" s="436"/>
      <c r="U668" s="436"/>
      <c r="V668" s="436"/>
      <c r="W668" s="436"/>
      <c r="X668" s="436"/>
      <c r="Y668" s="436"/>
      <c r="Z668" s="436"/>
      <c r="AA668" s="436"/>
      <c r="AB668" s="436"/>
      <c r="AC668" s="436"/>
      <c r="AD668" s="436"/>
      <c r="AE668" s="436"/>
    </row>
    <row r="669" ht="15.75" customHeight="1">
      <c r="A669" s="437"/>
      <c r="B669" s="438"/>
      <c r="C669" s="437"/>
      <c r="D669" s="437"/>
      <c r="E669" s="436"/>
      <c r="F669" s="436"/>
      <c r="G669" s="436"/>
      <c r="H669" s="436"/>
      <c r="I669" s="436"/>
      <c r="J669" s="436"/>
      <c r="K669" s="436"/>
      <c r="L669" s="436"/>
      <c r="M669" s="436"/>
      <c r="N669" s="436"/>
      <c r="O669" s="436"/>
      <c r="P669" s="436"/>
      <c r="Q669" s="436"/>
      <c r="R669" s="436"/>
      <c r="S669" s="436"/>
      <c r="T669" s="436"/>
      <c r="U669" s="436"/>
      <c r="V669" s="436"/>
      <c r="W669" s="436"/>
      <c r="X669" s="436"/>
      <c r="Y669" s="436"/>
      <c r="Z669" s="436"/>
      <c r="AA669" s="436"/>
      <c r="AB669" s="436"/>
      <c r="AC669" s="436"/>
      <c r="AD669" s="436"/>
      <c r="AE669" s="436"/>
    </row>
    <row r="670" ht="15.75" customHeight="1">
      <c r="A670" s="437"/>
      <c r="B670" s="438"/>
      <c r="C670" s="437"/>
      <c r="D670" s="437"/>
      <c r="E670" s="436"/>
      <c r="F670" s="436"/>
      <c r="G670" s="436"/>
      <c r="H670" s="436"/>
      <c r="I670" s="436"/>
      <c r="J670" s="436"/>
      <c r="K670" s="436"/>
      <c r="L670" s="436"/>
      <c r="M670" s="436"/>
      <c r="N670" s="436"/>
      <c r="O670" s="436"/>
      <c r="P670" s="436"/>
      <c r="Q670" s="436"/>
      <c r="R670" s="436"/>
      <c r="S670" s="436"/>
      <c r="T670" s="436"/>
      <c r="U670" s="436"/>
      <c r="V670" s="436"/>
      <c r="W670" s="436"/>
      <c r="X670" s="436"/>
      <c r="Y670" s="436"/>
      <c r="Z670" s="436"/>
      <c r="AA670" s="436"/>
      <c r="AB670" s="436"/>
      <c r="AC670" s="436"/>
      <c r="AD670" s="436"/>
      <c r="AE670" s="436"/>
    </row>
    <row r="671" ht="15.75" customHeight="1">
      <c r="A671" s="437"/>
      <c r="B671" s="438"/>
      <c r="C671" s="437"/>
      <c r="D671" s="437"/>
      <c r="E671" s="436"/>
      <c r="F671" s="436"/>
      <c r="G671" s="436"/>
      <c r="H671" s="436"/>
      <c r="I671" s="436"/>
      <c r="J671" s="436"/>
      <c r="K671" s="436"/>
      <c r="L671" s="436"/>
      <c r="M671" s="436"/>
      <c r="N671" s="436"/>
      <c r="O671" s="436"/>
      <c r="P671" s="436"/>
      <c r="Q671" s="436"/>
      <c r="R671" s="436"/>
      <c r="S671" s="436"/>
      <c r="T671" s="436"/>
      <c r="U671" s="436"/>
      <c r="V671" s="436"/>
      <c r="W671" s="436"/>
      <c r="X671" s="436"/>
      <c r="Y671" s="436"/>
      <c r="Z671" s="436"/>
      <c r="AA671" s="436"/>
      <c r="AB671" s="436"/>
      <c r="AC671" s="436"/>
      <c r="AD671" s="436"/>
      <c r="AE671" s="436"/>
    </row>
    <row r="672" ht="15.75" customHeight="1">
      <c r="A672" s="437"/>
      <c r="B672" s="438"/>
      <c r="C672" s="437"/>
      <c r="D672" s="437"/>
      <c r="E672" s="436"/>
      <c r="F672" s="436"/>
      <c r="G672" s="436"/>
      <c r="H672" s="436"/>
      <c r="I672" s="436"/>
      <c r="J672" s="436"/>
      <c r="K672" s="436"/>
      <c r="L672" s="436"/>
      <c r="M672" s="436"/>
      <c r="N672" s="436"/>
      <c r="O672" s="436"/>
      <c r="P672" s="436"/>
      <c r="Q672" s="436"/>
      <c r="R672" s="436"/>
      <c r="S672" s="436"/>
      <c r="T672" s="436"/>
      <c r="U672" s="436"/>
      <c r="V672" s="436"/>
      <c r="W672" s="436"/>
      <c r="X672" s="436"/>
      <c r="Y672" s="436"/>
      <c r="Z672" s="436"/>
      <c r="AA672" s="436"/>
      <c r="AB672" s="436"/>
      <c r="AC672" s="436"/>
      <c r="AD672" s="436"/>
      <c r="AE672" s="436"/>
    </row>
    <row r="673" ht="15.75" customHeight="1">
      <c r="A673" s="437"/>
      <c r="B673" s="438"/>
      <c r="C673" s="437"/>
      <c r="D673" s="437"/>
      <c r="E673" s="436"/>
      <c r="F673" s="436"/>
      <c r="G673" s="436"/>
      <c r="H673" s="436"/>
      <c r="I673" s="436"/>
      <c r="J673" s="436"/>
      <c r="K673" s="436"/>
      <c r="L673" s="436"/>
      <c r="M673" s="436"/>
      <c r="N673" s="436"/>
      <c r="O673" s="436"/>
      <c r="P673" s="436"/>
      <c r="Q673" s="436"/>
      <c r="R673" s="436"/>
      <c r="S673" s="436"/>
      <c r="T673" s="436"/>
      <c r="U673" s="436"/>
      <c r="V673" s="436"/>
      <c r="W673" s="436"/>
      <c r="X673" s="436"/>
      <c r="Y673" s="436"/>
      <c r="Z673" s="436"/>
      <c r="AA673" s="436"/>
      <c r="AB673" s="436"/>
      <c r="AC673" s="436"/>
      <c r="AD673" s="436"/>
      <c r="AE673" s="436"/>
    </row>
    <row r="674" ht="15.75" customHeight="1">
      <c r="A674" s="437"/>
      <c r="B674" s="438"/>
      <c r="C674" s="437"/>
      <c r="D674" s="437"/>
      <c r="E674" s="436"/>
      <c r="F674" s="436"/>
      <c r="G674" s="436"/>
      <c r="H674" s="436"/>
      <c r="I674" s="436"/>
      <c r="J674" s="436"/>
      <c r="K674" s="436"/>
      <c r="L674" s="436"/>
      <c r="M674" s="436"/>
      <c r="N674" s="436"/>
      <c r="O674" s="436"/>
      <c r="P674" s="436"/>
      <c r="Q674" s="436"/>
      <c r="R674" s="436"/>
      <c r="S674" s="436"/>
      <c r="T674" s="436"/>
      <c r="U674" s="436"/>
      <c r="V674" s="436"/>
      <c r="W674" s="436"/>
      <c r="X674" s="436"/>
      <c r="Y674" s="436"/>
      <c r="Z674" s="436"/>
      <c r="AA674" s="436"/>
      <c r="AB674" s="436"/>
      <c r="AC674" s="436"/>
      <c r="AD674" s="436"/>
      <c r="AE674" s="436"/>
    </row>
    <row r="675" ht="15.75" customHeight="1">
      <c r="A675" s="437"/>
      <c r="B675" s="438"/>
      <c r="C675" s="437"/>
      <c r="D675" s="437"/>
      <c r="E675" s="436"/>
      <c r="F675" s="436"/>
      <c r="G675" s="436"/>
      <c r="H675" s="436"/>
      <c r="I675" s="436"/>
      <c r="J675" s="436"/>
      <c r="K675" s="436"/>
      <c r="L675" s="436"/>
      <c r="M675" s="436"/>
      <c r="N675" s="436"/>
      <c r="O675" s="436"/>
      <c r="P675" s="436"/>
      <c r="Q675" s="436"/>
      <c r="R675" s="436"/>
      <c r="S675" s="436"/>
      <c r="T675" s="436"/>
      <c r="U675" s="436"/>
      <c r="V675" s="436"/>
      <c r="W675" s="436"/>
      <c r="X675" s="436"/>
      <c r="Y675" s="436"/>
      <c r="Z675" s="436"/>
      <c r="AA675" s="436"/>
      <c r="AB675" s="436"/>
      <c r="AC675" s="436"/>
      <c r="AD675" s="436"/>
      <c r="AE675" s="436"/>
    </row>
    <row r="676" ht="15.75" customHeight="1">
      <c r="A676" s="437"/>
      <c r="B676" s="438"/>
      <c r="C676" s="437"/>
      <c r="D676" s="437"/>
      <c r="E676" s="436"/>
      <c r="F676" s="436"/>
      <c r="G676" s="436"/>
      <c r="H676" s="436"/>
      <c r="I676" s="436"/>
      <c r="J676" s="436"/>
      <c r="K676" s="436"/>
      <c r="L676" s="436"/>
      <c r="M676" s="436"/>
      <c r="N676" s="436"/>
      <c r="O676" s="436"/>
      <c r="P676" s="436"/>
      <c r="Q676" s="436"/>
      <c r="R676" s="436"/>
      <c r="S676" s="436"/>
      <c r="T676" s="436"/>
      <c r="U676" s="436"/>
      <c r="V676" s="436"/>
      <c r="W676" s="436"/>
      <c r="X676" s="436"/>
      <c r="Y676" s="436"/>
      <c r="Z676" s="436"/>
      <c r="AA676" s="436"/>
      <c r="AB676" s="436"/>
      <c r="AC676" s="436"/>
      <c r="AD676" s="436"/>
      <c r="AE676" s="436"/>
    </row>
    <row r="677" ht="15.75" customHeight="1">
      <c r="A677" s="437"/>
      <c r="B677" s="438"/>
      <c r="C677" s="437"/>
      <c r="D677" s="437"/>
      <c r="E677" s="436"/>
      <c r="F677" s="436"/>
      <c r="G677" s="436"/>
      <c r="H677" s="436"/>
      <c r="I677" s="436"/>
      <c r="J677" s="436"/>
      <c r="K677" s="436"/>
      <c r="L677" s="436"/>
      <c r="M677" s="436"/>
      <c r="N677" s="436"/>
      <c r="O677" s="436"/>
      <c r="P677" s="436"/>
      <c r="Q677" s="436"/>
      <c r="R677" s="436"/>
      <c r="S677" s="436"/>
      <c r="T677" s="436"/>
      <c r="U677" s="436"/>
      <c r="V677" s="436"/>
      <c r="W677" s="436"/>
      <c r="X677" s="436"/>
      <c r="Y677" s="436"/>
      <c r="Z677" s="436"/>
      <c r="AA677" s="436"/>
      <c r="AB677" s="436"/>
      <c r="AC677" s="436"/>
      <c r="AD677" s="436"/>
      <c r="AE677" s="436"/>
    </row>
    <row r="678" ht="15.75" customHeight="1">
      <c r="A678" s="437"/>
      <c r="B678" s="438"/>
      <c r="C678" s="437"/>
      <c r="D678" s="437"/>
      <c r="E678" s="436"/>
      <c r="F678" s="436"/>
      <c r="G678" s="436"/>
      <c r="H678" s="436"/>
      <c r="I678" s="436"/>
      <c r="J678" s="436"/>
      <c r="K678" s="436"/>
      <c r="L678" s="436"/>
      <c r="M678" s="436"/>
      <c r="N678" s="436"/>
      <c r="O678" s="436"/>
      <c r="P678" s="436"/>
      <c r="Q678" s="436"/>
      <c r="R678" s="436"/>
      <c r="S678" s="436"/>
      <c r="T678" s="436"/>
      <c r="U678" s="436"/>
      <c r="V678" s="436"/>
      <c r="W678" s="436"/>
      <c r="X678" s="436"/>
      <c r="Y678" s="436"/>
      <c r="Z678" s="436"/>
      <c r="AA678" s="436"/>
      <c r="AB678" s="436"/>
      <c r="AC678" s="436"/>
      <c r="AD678" s="436"/>
      <c r="AE678" s="436"/>
    </row>
    <row r="679" ht="15.75" customHeight="1">
      <c r="A679" s="437"/>
      <c r="B679" s="438"/>
      <c r="C679" s="437"/>
      <c r="D679" s="437"/>
      <c r="E679" s="436"/>
      <c r="F679" s="436"/>
      <c r="G679" s="436"/>
      <c r="H679" s="436"/>
      <c r="I679" s="436"/>
      <c r="J679" s="436"/>
      <c r="K679" s="436"/>
      <c r="L679" s="436"/>
      <c r="M679" s="436"/>
      <c r="N679" s="436"/>
      <c r="O679" s="436"/>
      <c r="P679" s="436"/>
      <c r="Q679" s="436"/>
      <c r="R679" s="436"/>
      <c r="S679" s="436"/>
      <c r="T679" s="436"/>
      <c r="U679" s="436"/>
      <c r="V679" s="436"/>
      <c r="W679" s="436"/>
      <c r="X679" s="436"/>
      <c r="Y679" s="436"/>
      <c r="Z679" s="436"/>
      <c r="AA679" s="436"/>
      <c r="AB679" s="436"/>
      <c r="AC679" s="436"/>
      <c r="AD679" s="436"/>
      <c r="AE679" s="436"/>
    </row>
    <row r="680" ht="15.75" customHeight="1">
      <c r="A680" s="437"/>
      <c r="B680" s="438"/>
      <c r="C680" s="437"/>
      <c r="D680" s="437"/>
      <c r="E680" s="436"/>
      <c r="F680" s="436"/>
      <c r="G680" s="436"/>
      <c r="H680" s="436"/>
      <c r="I680" s="436"/>
      <c r="J680" s="436"/>
      <c r="K680" s="436"/>
      <c r="L680" s="436"/>
      <c r="M680" s="436"/>
      <c r="N680" s="436"/>
      <c r="O680" s="436"/>
      <c r="P680" s="436"/>
      <c r="Q680" s="436"/>
      <c r="R680" s="436"/>
      <c r="S680" s="436"/>
      <c r="T680" s="436"/>
      <c r="U680" s="436"/>
      <c r="V680" s="436"/>
      <c r="W680" s="436"/>
      <c r="X680" s="436"/>
      <c r="Y680" s="436"/>
      <c r="Z680" s="436"/>
      <c r="AA680" s="436"/>
      <c r="AB680" s="436"/>
      <c r="AC680" s="436"/>
      <c r="AD680" s="436"/>
      <c r="AE680" s="436"/>
    </row>
    <row r="681" ht="15.75" customHeight="1">
      <c r="A681" s="437"/>
      <c r="B681" s="438"/>
      <c r="C681" s="437"/>
      <c r="D681" s="437"/>
      <c r="E681" s="436"/>
      <c r="F681" s="436"/>
      <c r="G681" s="436"/>
      <c r="H681" s="436"/>
      <c r="I681" s="436"/>
      <c r="J681" s="436"/>
      <c r="K681" s="436"/>
      <c r="L681" s="436"/>
      <c r="M681" s="436"/>
      <c r="N681" s="436"/>
      <c r="O681" s="436"/>
      <c r="P681" s="436"/>
      <c r="Q681" s="436"/>
      <c r="R681" s="436"/>
      <c r="S681" s="436"/>
      <c r="T681" s="436"/>
      <c r="U681" s="436"/>
      <c r="V681" s="436"/>
      <c r="W681" s="436"/>
      <c r="X681" s="436"/>
      <c r="Y681" s="436"/>
      <c r="Z681" s="436"/>
      <c r="AA681" s="436"/>
      <c r="AB681" s="436"/>
      <c r="AC681" s="436"/>
      <c r="AD681" s="436"/>
      <c r="AE681" s="436"/>
    </row>
    <row r="682" ht="15.75" customHeight="1">
      <c r="A682" s="437"/>
      <c r="B682" s="438"/>
      <c r="C682" s="437"/>
      <c r="D682" s="437"/>
      <c r="E682" s="436"/>
      <c r="F682" s="436"/>
      <c r="G682" s="436"/>
      <c r="H682" s="436"/>
      <c r="I682" s="436"/>
      <c r="J682" s="436"/>
      <c r="K682" s="436"/>
      <c r="L682" s="436"/>
      <c r="M682" s="436"/>
      <c r="N682" s="436"/>
      <c r="O682" s="436"/>
      <c r="P682" s="436"/>
      <c r="Q682" s="436"/>
      <c r="R682" s="436"/>
      <c r="S682" s="436"/>
      <c r="T682" s="436"/>
      <c r="U682" s="436"/>
      <c r="V682" s="436"/>
      <c r="W682" s="436"/>
      <c r="X682" s="436"/>
      <c r="Y682" s="436"/>
      <c r="Z682" s="436"/>
      <c r="AA682" s="436"/>
      <c r="AB682" s="436"/>
      <c r="AC682" s="436"/>
      <c r="AD682" s="436"/>
      <c r="AE682" s="436"/>
    </row>
    <row r="683" ht="15.75" customHeight="1">
      <c r="A683" s="437"/>
      <c r="B683" s="438"/>
      <c r="C683" s="437"/>
      <c r="D683" s="437"/>
      <c r="E683" s="436"/>
      <c r="F683" s="436"/>
      <c r="G683" s="436"/>
      <c r="H683" s="436"/>
      <c r="I683" s="436"/>
      <c r="J683" s="436"/>
      <c r="K683" s="436"/>
      <c r="L683" s="436"/>
      <c r="M683" s="436"/>
      <c r="N683" s="436"/>
      <c r="O683" s="436"/>
      <c r="P683" s="436"/>
      <c r="Q683" s="436"/>
      <c r="R683" s="436"/>
      <c r="S683" s="436"/>
      <c r="T683" s="436"/>
      <c r="U683" s="436"/>
      <c r="V683" s="436"/>
      <c r="W683" s="436"/>
      <c r="X683" s="436"/>
      <c r="Y683" s="436"/>
      <c r="Z683" s="436"/>
      <c r="AA683" s="436"/>
      <c r="AB683" s="436"/>
      <c r="AC683" s="436"/>
      <c r="AD683" s="436"/>
      <c r="AE683" s="436"/>
    </row>
    <row r="684" ht="15.75" customHeight="1">
      <c r="A684" s="437"/>
      <c r="B684" s="438"/>
      <c r="C684" s="437"/>
      <c r="D684" s="437"/>
      <c r="E684" s="436"/>
      <c r="F684" s="436"/>
      <c r="G684" s="436"/>
      <c r="H684" s="436"/>
      <c r="I684" s="436"/>
      <c r="J684" s="436"/>
      <c r="K684" s="436"/>
      <c r="L684" s="436"/>
      <c r="M684" s="436"/>
      <c r="N684" s="436"/>
      <c r="O684" s="436"/>
      <c r="P684" s="436"/>
      <c r="Q684" s="436"/>
      <c r="R684" s="436"/>
      <c r="S684" s="436"/>
      <c r="T684" s="436"/>
      <c r="U684" s="436"/>
      <c r="V684" s="436"/>
      <c r="W684" s="436"/>
      <c r="X684" s="436"/>
      <c r="Y684" s="436"/>
      <c r="Z684" s="436"/>
      <c r="AA684" s="436"/>
      <c r="AB684" s="436"/>
      <c r="AC684" s="436"/>
      <c r="AD684" s="436"/>
      <c r="AE684" s="436"/>
    </row>
    <row r="685" ht="15.75" customHeight="1">
      <c r="A685" s="437"/>
      <c r="B685" s="438"/>
      <c r="C685" s="437"/>
      <c r="D685" s="437"/>
      <c r="E685" s="436"/>
      <c r="F685" s="436"/>
      <c r="G685" s="436"/>
      <c r="H685" s="436"/>
      <c r="I685" s="436"/>
      <c r="J685" s="436"/>
      <c r="K685" s="436"/>
      <c r="L685" s="436"/>
      <c r="M685" s="436"/>
      <c r="N685" s="436"/>
      <c r="O685" s="436"/>
      <c r="P685" s="436"/>
      <c r="Q685" s="436"/>
      <c r="R685" s="436"/>
      <c r="S685" s="436"/>
      <c r="T685" s="436"/>
      <c r="U685" s="436"/>
      <c r="V685" s="436"/>
      <c r="W685" s="436"/>
      <c r="X685" s="436"/>
      <c r="Y685" s="436"/>
      <c r="Z685" s="436"/>
      <c r="AA685" s="436"/>
      <c r="AB685" s="436"/>
      <c r="AC685" s="436"/>
      <c r="AD685" s="436"/>
      <c r="AE685" s="436"/>
    </row>
    <row r="686" ht="15.75" customHeight="1">
      <c r="A686" s="437"/>
      <c r="B686" s="438"/>
      <c r="C686" s="437"/>
      <c r="D686" s="437"/>
      <c r="E686" s="436"/>
      <c r="F686" s="436"/>
      <c r="G686" s="436"/>
      <c r="H686" s="436"/>
      <c r="I686" s="436"/>
      <c r="J686" s="436"/>
      <c r="K686" s="436"/>
      <c r="L686" s="436"/>
      <c r="M686" s="436"/>
      <c r="N686" s="436"/>
      <c r="O686" s="436"/>
      <c r="P686" s="436"/>
      <c r="Q686" s="436"/>
      <c r="R686" s="436"/>
      <c r="S686" s="436"/>
      <c r="T686" s="436"/>
      <c r="U686" s="436"/>
      <c r="V686" s="436"/>
      <c r="W686" s="436"/>
      <c r="X686" s="436"/>
      <c r="Y686" s="436"/>
      <c r="Z686" s="436"/>
      <c r="AA686" s="436"/>
      <c r="AB686" s="436"/>
      <c r="AC686" s="436"/>
      <c r="AD686" s="436"/>
      <c r="AE686" s="436"/>
    </row>
    <row r="687" ht="15.75" customHeight="1">
      <c r="A687" s="437"/>
      <c r="B687" s="438"/>
      <c r="C687" s="437"/>
      <c r="D687" s="437"/>
      <c r="E687" s="436"/>
      <c r="F687" s="436"/>
      <c r="G687" s="436"/>
      <c r="H687" s="436"/>
      <c r="I687" s="436"/>
      <c r="J687" s="436"/>
      <c r="K687" s="436"/>
      <c r="L687" s="436"/>
      <c r="M687" s="436"/>
      <c r="N687" s="436"/>
      <c r="O687" s="436"/>
      <c r="P687" s="436"/>
      <c r="Q687" s="436"/>
      <c r="R687" s="436"/>
      <c r="S687" s="436"/>
      <c r="T687" s="436"/>
      <c r="U687" s="436"/>
      <c r="V687" s="436"/>
      <c r="W687" s="436"/>
      <c r="X687" s="436"/>
      <c r="Y687" s="436"/>
      <c r="Z687" s="436"/>
      <c r="AA687" s="436"/>
      <c r="AB687" s="436"/>
      <c r="AC687" s="436"/>
      <c r="AD687" s="436"/>
      <c r="AE687" s="436"/>
    </row>
    <row r="688" ht="15.75" customHeight="1">
      <c r="A688" s="437"/>
      <c r="B688" s="438"/>
      <c r="C688" s="437"/>
      <c r="D688" s="437"/>
      <c r="E688" s="436"/>
      <c r="F688" s="436"/>
      <c r="G688" s="436"/>
      <c r="H688" s="436"/>
      <c r="I688" s="436"/>
      <c r="J688" s="436"/>
      <c r="K688" s="436"/>
      <c r="L688" s="436"/>
      <c r="M688" s="436"/>
      <c r="N688" s="436"/>
      <c r="O688" s="436"/>
      <c r="P688" s="436"/>
      <c r="Q688" s="436"/>
      <c r="R688" s="436"/>
      <c r="S688" s="436"/>
      <c r="T688" s="436"/>
      <c r="U688" s="436"/>
      <c r="V688" s="436"/>
      <c r="W688" s="436"/>
      <c r="X688" s="436"/>
      <c r="Y688" s="436"/>
      <c r="Z688" s="436"/>
      <c r="AA688" s="436"/>
      <c r="AB688" s="436"/>
      <c r="AC688" s="436"/>
      <c r="AD688" s="436"/>
      <c r="AE688" s="436"/>
    </row>
    <row r="689" ht="15.75" customHeight="1">
      <c r="A689" s="437"/>
      <c r="B689" s="438"/>
      <c r="C689" s="437"/>
      <c r="D689" s="437"/>
      <c r="E689" s="436"/>
      <c r="F689" s="436"/>
      <c r="G689" s="436"/>
      <c r="H689" s="436"/>
      <c r="I689" s="436"/>
      <c r="J689" s="436"/>
      <c r="K689" s="436"/>
      <c r="L689" s="436"/>
      <c r="M689" s="436"/>
      <c r="N689" s="436"/>
      <c r="O689" s="436"/>
      <c r="P689" s="436"/>
      <c r="Q689" s="436"/>
      <c r="R689" s="436"/>
      <c r="S689" s="436"/>
      <c r="T689" s="436"/>
      <c r="U689" s="436"/>
      <c r="V689" s="436"/>
      <c r="W689" s="436"/>
      <c r="X689" s="436"/>
      <c r="Y689" s="436"/>
      <c r="Z689" s="436"/>
      <c r="AA689" s="436"/>
      <c r="AB689" s="436"/>
      <c r="AC689" s="436"/>
      <c r="AD689" s="436"/>
      <c r="AE689" s="436"/>
    </row>
    <row r="690" ht="15.75" customHeight="1">
      <c r="A690" s="437"/>
      <c r="B690" s="438"/>
      <c r="C690" s="437"/>
      <c r="D690" s="437"/>
      <c r="E690" s="436"/>
      <c r="F690" s="436"/>
      <c r="G690" s="436"/>
      <c r="H690" s="436"/>
      <c r="I690" s="436"/>
      <c r="J690" s="436"/>
      <c r="K690" s="436"/>
      <c r="L690" s="436"/>
      <c r="M690" s="436"/>
      <c r="N690" s="436"/>
      <c r="O690" s="436"/>
      <c r="P690" s="436"/>
      <c r="Q690" s="436"/>
      <c r="R690" s="436"/>
      <c r="S690" s="436"/>
      <c r="T690" s="436"/>
      <c r="U690" s="436"/>
      <c r="V690" s="436"/>
      <c r="W690" s="436"/>
      <c r="X690" s="436"/>
      <c r="Y690" s="436"/>
      <c r="Z690" s="436"/>
      <c r="AA690" s="436"/>
      <c r="AB690" s="436"/>
      <c r="AC690" s="436"/>
      <c r="AD690" s="436"/>
      <c r="AE690" s="436"/>
    </row>
    <row r="691" ht="15.75" customHeight="1">
      <c r="A691" s="437"/>
      <c r="B691" s="438"/>
      <c r="C691" s="437"/>
      <c r="D691" s="437"/>
      <c r="E691" s="436"/>
      <c r="F691" s="436"/>
      <c r="G691" s="436"/>
      <c r="H691" s="436"/>
      <c r="I691" s="436"/>
      <c r="J691" s="436"/>
      <c r="K691" s="436"/>
      <c r="L691" s="436"/>
      <c r="M691" s="436"/>
      <c r="N691" s="436"/>
      <c r="O691" s="436"/>
      <c r="P691" s="436"/>
      <c r="Q691" s="436"/>
      <c r="R691" s="436"/>
      <c r="S691" s="436"/>
      <c r="T691" s="436"/>
      <c r="U691" s="436"/>
      <c r="V691" s="436"/>
      <c r="W691" s="436"/>
      <c r="X691" s="436"/>
      <c r="Y691" s="436"/>
      <c r="Z691" s="436"/>
      <c r="AA691" s="436"/>
      <c r="AB691" s="436"/>
      <c r="AC691" s="436"/>
      <c r="AD691" s="436"/>
      <c r="AE691" s="436"/>
    </row>
    <row r="692" ht="15.75" customHeight="1">
      <c r="A692" s="437"/>
      <c r="B692" s="438"/>
      <c r="C692" s="437"/>
      <c r="D692" s="437"/>
      <c r="E692" s="436"/>
      <c r="F692" s="436"/>
      <c r="G692" s="436"/>
      <c r="H692" s="436"/>
      <c r="I692" s="436"/>
      <c r="J692" s="436"/>
      <c r="K692" s="436"/>
      <c r="L692" s="436"/>
      <c r="M692" s="436"/>
      <c r="N692" s="436"/>
      <c r="O692" s="436"/>
      <c r="P692" s="436"/>
      <c r="Q692" s="436"/>
      <c r="R692" s="436"/>
      <c r="S692" s="436"/>
      <c r="T692" s="436"/>
      <c r="U692" s="436"/>
      <c r="V692" s="436"/>
      <c r="W692" s="436"/>
      <c r="X692" s="436"/>
      <c r="Y692" s="436"/>
      <c r="Z692" s="436"/>
      <c r="AA692" s="436"/>
      <c r="AB692" s="436"/>
      <c r="AC692" s="436"/>
      <c r="AD692" s="436"/>
      <c r="AE692" s="436"/>
    </row>
    <row r="693" ht="15.75" customHeight="1">
      <c r="A693" s="437"/>
      <c r="B693" s="438"/>
      <c r="C693" s="437"/>
      <c r="D693" s="437"/>
      <c r="E693" s="436"/>
      <c r="F693" s="436"/>
      <c r="G693" s="436"/>
      <c r="H693" s="436"/>
      <c r="I693" s="436"/>
      <c r="J693" s="436"/>
      <c r="K693" s="436"/>
      <c r="L693" s="436"/>
      <c r="M693" s="436"/>
      <c r="N693" s="436"/>
      <c r="O693" s="436"/>
      <c r="P693" s="436"/>
      <c r="Q693" s="436"/>
      <c r="R693" s="436"/>
      <c r="S693" s="436"/>
      <c r="T693" s="436"/>
      <c r="U693" s="436"/>
      <c r="V693" s="436"/>
      <c r="W693" s="436"/>
      <c r="X693" s="436"/>
      <c r="Y693" s="436"/>
      <c r="Z693" s="436"/>
      <c r="AA693" s="436"/>
      <c r="AB693" s="436"/>
      <c r="AC693" s="436"/>
      <c r="AD693" s="436"/>
      <c r="AE693" s="436"/>
    </row>
    <row r="694" ht="15.75" customHeight="1">
      <c r="A694" s="437"/>
      <c r="B694" s="438"/>
      <c r="C694" s="437"/>
      <c r="D694" s="437"/>
      <c r="E694" s="436"/>
      <c r="F694" s="436"/>
      <c r="G694" s="436"/>
      <c r="H694" s="436"/>
      <c r="I694" s="436"/>
      <c r="J694" s="436"/>
      <c r="K694" s="436"/>
      <c r="L694" s="436"/>
      <c r="M694" s="436"/>
      <c r="N694" s="436"/>
      <c r="O694" s="436"/>
      <c r="P694" s="436"/>
      <c r="Q694" s="436"/>
      <c r="R694" s="436"/>
      <c r="S694" s="436"/>
      <c r="T694" s="436"/>
      <c r="U694" s="436"/>
      <c r="V694" s="436"/>
      <c r="W694" s="436"/>
      <c r="X694" s="436"/>
      <c r="Y694" s="436"/>
      <c r="Z694" s="436"/>
      <c r="AA694" s="436"/>
      <c r="AB694" s="436"/>
      <c r="AC694" s="436"/>
      <c r="AD694" s="436"/>
      <c r="AE694" s="436"/>
    </row>
    <row r="695" ht="15.75" customHeight="1">
      <c r="A695" s="437"/>
      <c r="B695" s="438"/>
      <c r="C695" s="437"/>
      <c r="D695" s="437"/>
      <c r="E695" s="436"/>
      <c r="F695" s="436"/>
      <c r="G695" s="436"/>
      <c r="H695" s="436"/>
      <c r="I695" s="436"/>
      <c r="J695" s="436"/>
      <c r="K695" s="436"/>
      <c r="L695" s="436"/>
      <c r="M695" s="436"/>
      <c r="N695" s="436"/>
      <c r="O695" s="436"/>
      <c r="P695" s="436"/>
      <c r="Q695" s="436"/>
      <c r="R695" s="436"/>
      <c r="S695" s="436"/>
      <c r="T695" s="436"/>
      <c r="U695" s="436"/>
      <c r="V695" s="436"/>
      <c r="W695" s="436"/>
      <c r="X695" s="436"/>
      <c r="Y695" s="436"/>
      <c r="Z695" s="436"/>
      <c r="AA695" s="436"/>
      <c r="AB695" s="436"/>
      <c r="AC695" s="436"/>
      <c r="AD695" s="436"/>
      <c r="AE695" s="436"/>
    </row>
    <row r="696" ht="15.75" customHeight="1">
      <c r="A696" s="437"/>
      <c r="B696" s="438"/>
      <c r="C696" s="437"/>
      <c r="D696" s="437"/>
      <c r="E696" s="436"/>
      <c r="F696" s="436"/>
      <c r="G696" s="436"/>
      <c r="H696" s="436"/>
      <c r="I696" s="436"/>
      <c r="J696" s="436"/>
      <c r="K696" s="436"/>
      <c r="L696" s="436"/>
      <c r="M696" s="436"/>
      <c r="N696" s="436"/>
      <c r="O696" s="436"/>
      <c r="P696" s="436"/>
      <c r="Q696" s="436"/>
      <c r="R696" s="436"/>
      <c r="S696" s="436"/>
      <c r="T696" s="436"/>
      <c r="U696" s="436"/>
      <c r="V696" s="436"/>
      <c r="W696" s="436"/>
      <c r="X696" s="436"/>
      <c r="Y696" s="436"/>
      <c r="Z696" s="436"/>
      <c r="AA696" s="436"/>
      <c r="AB696" s="436"/>
      <c r="AC696" s="436"/>
      <c r="AD696" s="436"/>
      <c r="AE696" s="436"/>
    </row>
    <row r="697" ht="15.75" customHeight="1">
      <c r="A697" s="437"/>
      <c r="B697" s="438"/>
      <c r="C697" s="437"/>
      <c r="D697" s="437"/>
      <c r="E697" s="436"/>
      <c r="F697" s="436"/>
      <c r="G697" s="436"/>
      <c r="H697" s="436"/>
      <c r="I697" s="436"/>
      <c r="J697" s="436"/>
      <c r="K697" s="436"/>
      <c r="L697" s="436"/>
      <c r="M697" s="436"/>
      <c r="N697" s="436"/>
      <c r="O697" s="436"/>
      <c r="P697" s="436"/>
      <c r="Q697" s="436"/>
      <c r="R697" s="436"/>
      <c r="S697" s="436"/>
      <c r="T697" s="436"/>
      <c r="U697" s="436"/>
      <c r="V697" s="436"/>
      <c r="W697" s="436"/>
      <c r="X697" s="436"/>
      <c r="Y697" s="436"/>
      <c r="Z697" s="436"/>
      <c r="AA697" s="436"/>
      <c r="AB697" s="436"/>
      <c r="AC697" s="436"/>
      <c r="AD697" s="436"/>
      <c r="AE697" s="436"/>
    </row>
    <row r="698" ht="15.75" customHeight="1">
      <c r="A698" s="437"/>
      <c r="B698" s="438"/>
      <c r="C698" s="437"/>
      <c r="D698" s="437"/>
      <c r="E698" s="436"/>
      <c r="F698" s="436"/>
      <c r="G698" s="436"/>
      <c r="H698" s="436"/>
      <c r="I698" s="436"/>
      <c r="J698" s="436"/>
      <c r="K698" s="436"/>
      <c r="L698" s="436"/>
      <c r="M698" s="436"/>
      <c r="N698" s="436"/>
      <c r="O698" s="436"/>
      <c r="P698" s="436"/>
      <c r="Q698" s="436"/>
      <c r="R698" s="436"/>
      <c r="S698" s="436"/>
      <c r="T698" s="436"/>
      <c r="U698" s="436"/>
      <c r="V698" s="436"/>
      <c r="W698" s="436"/>
      <c r="X698" s="436"/>
      <c r="Y698" s="436"/>
      <c r="Z698" s="436"/>
      <c r="AA698" s="436"/>
      <c r="AB698" s="436"/>
      <c r="AC698" s="436"/>
      <c r="AD698" s="436"/>
      <c r="AE698" s="436"/>
    </row>
    <row r="699" ht="15.75" customHeight="1">
      <c r="A699" s="437"/>
      <c r="B699" s="438"/>
      <c r="C699" s="437"/>
      <c r="D699" s="437"/>
      <c r="E699" s="436"/>
      <c r="F699" s="436"/>
      <c r="G699" s="436"/>
      <c r="H699" s="436"/>
      <c r="I699" s="436"/>
      <c r="J699" s="436"/>
      <c r="K699" s="436"/>
      <c r="L699" s="436"/>
      <c r="M699" s="436"/>
      <c r="N699" s="436"/>
      <c r="O699" s="436"/>
      <c r="P699" s="436"/>
      <c r="Q699" s="436"/>
      <c r="R699" s="436"/>
      <c r="S699" s="436"/>
      <c r="T699" s="436"/>
      <c r="U699" s="436"/>
      <c r="V699" s="436"/>
      <c r="W699" s="436"/>
      <c r="X699" s="436"/>
      <c r="Y699" s="436"/>
      <c r="Z699" s="436"/>
      <c r="AA699" s="436"/>
      <c r="AB699" s="436"/>
      <c r="AC699" s="436"/>
      <c r="AD699" s="436"/>
      <c r="AE699" s="436"/>
    </row>
    <row r="700" ht="15.75" customHeight="1">
      <c r="A700" s="437"/>
      <c r="B700" s="438"/>
      <c r="C700" s="437"/>
      <c r="D700" s="437"/>
      <c r="E700" s="436"/>
      <c r="F700" s="436"/>
      <c r="G700" s="436"/>
      <c r="H700" s="436"/>
      <c r="I700" s="436"/>
      <c r="J700" s="436"/>
      <c r="K700" s="436"/>
      <c r="L700" s="436"/>
      <c r="M700" s="436"/>
      <c r="N700" s="436"/>
      <c r="O700" s="436"/>
      <c r="P700" s="436"/>
      <c r="Q700" s="436"/>
      <c r="R700" s="436"/>
      <c r="S700" s="436"/>
      <c r="T700" s="436"/>
      <c r="U700" s="436"/>
      <c r="V700" s="436"/>
      <c r="W700" s="436"/>
      <c r="X700" s="436"/>
      <c r="Y700" s="436"/>
      <c r="Z700" s="436"/>
      <c r="AA700" s="436"/>
      <c r="AB700" s="436"/>
      <c r="AC700" s="436"/>
      <c r="AD700" s="436"/>
      <c r="AE700" s="436"/>
    </row>
    <row r="701" ht="15.75" customHeight="1">
      <c r="A701" s="437"/>
      <c r="B701" s="438"/>
      <c r="C701" s="437"/>
      <c r="D701" s="437"/>
      <c r="E701" s="436"/>
      <c r="F701" s="436"/>
      <c r="G701" s="436"/>
      <c r="H701" s="436"/>
      <c r="I701" s="436"/>
      <c r="J701" s="436"/>
      <c r="K701" s="436"/>
      <c r="L701" s="436"/>
      <c r="M701" s="436"/>
      <c r="N701" s="436"/>
      <c r="O701" s="436"/>
      <c r="P701" s="436"/>
      <c r="Q701" s="436"/>
      <c r="R701" s="436"/>
      <c r="S701" s="436"/>
      <c r="T701" s="436"/>
      <c r="U701" s="436"/>
      <c r="V701" s="436"/>
      <c r="W701" s="436"/>
      <c r="X701" s="436"/>
      <c r="Y701" s="436"/>
      <c r="Z701" s="436"/>
      <c r="AA701" s="436"/>
      <c r="AB701" s="436"/>
      <c r="AC701" s="436"/>
      <c r="AD701" s="436"/>
      <c r="AE701" s="436"/>
    </row>
    <row r="702" ht="15.75" customHeight="1">
      <c r="A702" s="437"/>
      <c r="B702" s="438"/>
      <c r="C702" s="437"/>
      <c r="D702" s="437"/>
      <c r="E702" s="436"/>
      <c r="F702" s="436"/>
      <c r="G702" s="436"/>
      <c r="H702" s="436"/>
      <c r="I702" s="436"/>
      <c r="J702" s="436"/>
      <c r="K702" s="436"/>
      <c r="L702" s="436"/>
      <c r="M702" s="436"/>
      <c r="N702" s="436"/>
      <c r="O702" s="436"/>
      <c r="P702" s="436"/>
      <c r="Q702" s="436"/>
      <c r="R702" s="436"/>
      <c r="S702" s="436"/>
      <c r="T702" s="436"/>
      <c r="U702" s="436"/>
      <c r="V702" s="436"/>
      <c r="W702" s="436"/>
      <c r="X702" s="436"/>
      <c r="Y702" s="436"/>
      <c r="Z702" s="436"/>
      <c r="AA702" s="436"/>
      <c r="AB702" s="436"/>
      <c r="AC702" s="436"/>
      <c r="AD702" s="436"/>
      <c r="AE702" s="436"/>
    </row>
    <row r="703" ht="15.75" customHeight="1">
      <c r="A703" s="437"/>
      <c r="B703" s="438"/>
      <c r="C703" s="437"/>
      <c r="D703" s="437"/>
      <c r="E703" s="436"/>
      <c r="F703" s="436"/>
      <c r="G703" s="436"/>
      <c r="H703" s="436"/>
      <c r="I703" s="436"/>
      <c r="J703" s="436"/>
      <c r="K703" s="436"/>
      <c r="L703" s="436"/>
      <c r="M703" s="436"/>
      <c r="N703" s="436"/>
      <c r="O703" s="436"/>
      <c r="P703" s="436"/>
      <c r="Q703" s="436"/>
      <c r="R703" s="436"/>
      <c r="S703" s="436"/>
      <c r="T703" s="436"/>
      <c r="U703" s="436"/>
      <c r="V703" s="436"/>
      <c r="W703" s="436"/>
      <c r="X703" s="436"/>
      <c r="Y703" s="436"/>
      <c r="Z703" s="436"/>
      <c r="AA703" s="436"/>
      <c r="AB703" s="436"/>
      <c r="AC703" s="436"/>
      <c r="AD703" s="436"/>
      <c r="AE703" s="436"/>
    </row>
    <row r="704" ht="15.75" customHeight="1">
      <c r="A704" s="437"/>
      <c r="B704" s="438"/>
      <c r="C704" s="437"/>
      <c r="D704" s="437"/>
      <c r="E704" s="436"/>
      <c r="F704" s="436"/>
      <c r="G704" s="436"/>
      <c r="H704" s="436"/>
      <c r="I704" s="436"/>
      <c r="J704" s="436"/>
      <c r="K704" s="436"/>
      <c r="L704" s="436"/>
      <c r="M704" s="436"/>
      <c r="N704" s="436"/>
      <c r="O704" s="436"/>
      <c r="P704" s="436"/>
      <c r="Q704" s="436"/>
      <c r="R704" s="436"/>
      <c r="S704" s="436"/>
      <c r="T704" s="436"/>
      <c r="U704" s="436"/>
      <c r="V704" s="436"/>
      <c r="W704" s="436"/>
      <c r="X704" s="436"/>
      <c r="Y704" s="436"/>
      <c r="Z704" s="436"/>
      <c r="AA704" s="436"/>
      <c r="AB704" s="436"/>
      <c r="AC704" s="436"/>
      <c r="AD704" s="436"/>
      <c r="AE704" s="436"/>
    </row>
    <row r="705" ht="15.75" customHeight="1">
      <c r="A705" s="437"/>
      <c r="B705" s="438"/>
      <c r="C705" s="437"/>
      <c r="D705" s="437"/>
      <c r="E705" s="436"/>
      <c r="F705" s="436"/>
      <c r="G705" s="436"/>
      <c r="H705" s="436"/>
      <c r="I705" s="436"/>
      <c r="J705" s="436"/>
      <c r="K705" s="436"/>
      <c r="L705" s="436"/>
      <c r="M705" s="436"/>
      <c r="N705" s="436"/>
      <c r="O705" s="436"/>
      <c r="P705" s="436"/>
      <c r="Q705" s="436"/>
      <c r="R705" s="436"/>
      <c r="S705" s="436"/>
      <c r="T705" s="436"/>
      <c r="U705" s="436"/>
      <c r="V705" s="436"/>
      <c r="W705" s="436"/>
      <c r="X705" s="436"/>
      <c r="Y705" s="436"/>
      <c r="Z705" s="436"/>
      <c r="AA705" s="436"/>
      <c r="AB705" s="436"/>
      <c r="AC705" s="436"/>
      <c r="AD705" s="436"/>
      <c r="AE705" s="436"/>
    </row>
    <row r="706" ht="15.75" customHeight="1">
      <c r="A706" s="437"/>
      <c r="B706" s="438"/>
      <c r="C706" s="437"/>
      <c r="D706" s="437"/>
      <c r="E706" s="436"/>
      <c r="F706" s="436"/>
      <c r="G706" s="436"/>
      <c r="H706" s="436"/>
      <c r="I706" s="436"/>
      <c r="J706" s="436"/>
      <c r="K706" s="436"/>
      <c r="L706" s="436"/>
      <c r="M706" s="436"/>
      <c r="N706" s="436"/>
      <c r="O706" s="436"/>
      <c r="P706" s="436"/>
      <c r="Q706" s="436"/>
      <c r="R706" s="436"/>
      <c r="S706" s="436"/>
      <c r="T706" s="436"/>
      <c r="U706" s="436"/>
      <c r="V706" s="436"/>
      <c r="W706" s="436"/>
      <c r="X706" s="436"/>
      <c r="Y706" s="436"/>
      <c r="Z706" s="436"/>
      <c r="AA706" s="436"/>
      <c r="AB706" s="436"/>
      <c r="AC706" s="436"/>
      <c r="AD706" s="436"/>
      <c r="AE706" s="436"/>
    </row>
    <row r="707" ht="15.75" customHeight="1">
      <c r="A707" s="437"/>
      <c r="B707" s="438"/>
      <c r="C707" s="437"/>
      <c r="D707" s="437"/>
      <c r="E707" s="436"/>
      <c r="F707" s="436"/>
      <c r="G707" s="436"/>
      <c r="H707" s="436"/>
      <c r="I707" s="436"/>
      <c r="J707" s="436"/>
      <c r="K707" s="436"/>
      <c r="L707" s="436"/>
      <c r="M707" s="436"/>
      <c r="N707" s="436"/>
      <c r="O707" s="436"/>
      <c r="P707" s="436"/>
      <c r="Q707" s="436"/>
      <c r="R707" s="436"/>
      <c r="S707" s="436"/>
      <c r="T707" s="436"/>
      <c r="U707" s="436"/>
      <c r="V707" s="436"/>
      <c r="W707" s="436"/>
      <c r="X707" s="436"/>
      <c r="Y707" s="436"/>
      <c r="Z707" s="436"/>
      <c r="AA707" s="436"/>
      <c r="AB707" s="436"/>
      <c r="AC707" s="436"/>
      <c r="AD707" s="436"/>
      <c r="AE707" s="436"/>
    </row>
    <row r="708" ht="15.75" customHeight="1">
      <c r="A708" s="437"/>
      <c r="B708" s="438"/>
      <c r="C708" s="437"/>
      <c r="D708" s="437"/>
      <c r="E708" s="436"/>
      <c r="F708" s="436"/>
      <c r="G708" s="436"/>
      <c r="H708" s="436"/>
      <c r="I708" s="436"/>
      <c r="J708" s="436"/>
      <c r="K708" s="436"/>
      <c r="L708" s="436"/>
      <c r="M708" s="436"/>
      <c r="N708" s="436"/>
      <c r="O708" s="436"/>
      <c r="P708" s="436"/>
      <c r="Q708" s="436"/>
      <c r="R708" s="436"/>
      <c r="S708" s="436"/>
      <c r="T708" s="436"/>
      <c r="U708" s="436"/>
      <c r="V708" s="436"/>
      <c r="W708" s="436"/>
      <c r="X708" s="436"/>
      <c r="Y708" s="436"/>
      <c r="Z708" s="436"/>
      <c r="AA708" s="436"/>
      <c r="AB708" s="436"/>
      <c r="AC708" s="436"/>
      <c r="AD708" s="436"/>
      <c r="AE708" s="436"/>
    </row>
    <row r="709" ht="15.75" customHeight="1">
      <c r="A709" s="437"/>
      <c r="B709" s="438"/>
      <c r="C709" s="437"/>
      <c r="D709" s="437"/>
      <c r="E709" s="436"/>
      <c r="F709" s="436"/>
      <c r="G709" s="436"/>
      <c r="H709" s="436"/>
      <c r="I709" s="436"/>
      <c r="J709" s="436"/>
      <c r="K709" s="436"/>
      <c r="L709" s="436"/>
      <c r="M709" s="436"/>
      <c r="N709" s="436"/>
      <c r="O709" s="436"/>
      <c r="P709" s="436"/>
      <c r="Q709" s="436"/>
      <c r="R709" s="436"/>
      <c r="S709" s="436"/>
      <c r="T709" s="436"/>
      <c r="U709" s="436"/>
      <c r="V709" s="436"/>
      <c r="W709" s="436"/>
      <c r="X709" s="436"/>
      <c r="Y709" s="436"/>
      <c r="Z709" s="436"/>
      <c r="AA709" s="436"/>
      <c r="AB709" s="436"/>
      <c r="AC709" s="436"/>
      <c r="AD709" s="436"/>
      <c r="AE709" s="436"/>
    </row>
    <row r="710" ht="15.75" customHeight="1">
      <c r="A710" s="437"/>
      <c r="B710" s="438"/>
      <c r="C710" s="437"/>
      <c r="D710" s="437"/>
      <c r="E710" s="436"/>
      <c r="F710" s="436"/>
      <c r="G710" s="436"/>
      <c r="H710" s="436"/>
      <c r="I710" s="436"/>
      <c r="J710" s="436"/>
      <c r="K710" s="436"/>
      <c r="L710" s="436"/>
      <c r="M710" s="436"/>
      <c r="N710" s="436"/>
      <c r="O710" s="436"/>
      <c r="P710" s="436"/>
      <c r="Q710" s="436"/>
      <c r="R710" s="436"/>
      <c r="S710" s="436"/>
      <c r="T710" s="436"/>
      <c r="U710" s="436"/>
      <c r="V710" s="436"/>
      <c r="W710" s="436"/>
      <c r="X710" s="436"/>
      <c r="Y710" s="436"/>
      <c r="Z710" s="436"/>
      <c r="AA710" s="436"/>
      <c r="AB710" s="436"/>
      <c r="AC710" s="436"/>
      <c r="AD710" s="436"/>
      <c r="AE710" s="436"/>
    </row>
    <row r="711" ht="15.75" customHeight="1">
      <c r="A711" s="437"/>
      <c r="B711" s="438"/>
      <c r="C711" s="437"/>
      <c r="D711" s="437"/>
      <c r="E711" s="436"/>
      <c r="F711" s="436"/>
      <c r="G711" s="436"/>
      <c r="H711" s="436"/>
      <c r="I711" s="436"/>
      <c r="J711" s="436"/>
      <c r="K711" s="436"/>
      <c r="L711" s="436"/>
      <c r="M711" s="436"/>
      <c r="N711" s="436"/>
      <c r="O711" s="436"/>
      <c r="P711" s="436"/>
      <c r="Q711" s="436"/>
      <c r="R711" s="436"/>
      <c r="S711" s="436"/>
      <c r="T711" s="436"/>
      <c r="U711" s="436"/>
      <c r="V711" s="436"/>
      <c r="W711" s="436"/>
      <c r="X711" s="436"/>
      <c r="Y711" s="436"/>
      <c r="Z711" s="436"/>
      <c r="AA711" s="436"/>
      <c r="AB711" s="436"/>
      <c r="AC711" s="436"/>
      <c r="AD711" s="436"/>
      <c r="AE711" s="436"/>
    </row>
    <row r="712" ht="15.75" customHeight="1">
      <c r="A712" s="437"/>
      <c r="B712" s="438"/>
      <c r="C712" s="437"/>
      <c r="D712" s="437"/>
      <c r="E712" s="436"/>
      <c r="F712" s="436"/>
      <c r="G712" s="436"/>
      <c r="H712" s="436"/>
      <c r="I712" s="436"/>
      <c r="J712" s="436"/>
      <c r="K712" s="436"/>
      <c r="L712" s="436"/>
      <c r="M712" s="436"/>
      <c r="N712" s="436"/>
      <c r="O712" s="436"/>
      <c r="P712" s="436"/>
      <c r="Q712" s="436"/>
      <c r="R712" s="436"/>
      <c r="S712" s="436"/>
      <c r="T712" s="436"/>
      <c r="U712" s="436"/>
      <c r="V712" s="436"/>
      <c r="W712" s="436"/>
      <c r="X712" s="436"/>
      <c r="Y712" s="436"/>
      <c r="Z712" s="436"/>
      <c r="AA712" s="436"/>
      <c r="AB712" s="436"/>
      <c r="AC712" s="436"/>
      <c r="AD712" s="436"/>
      <c r="AE712" s="436"/>
    </row>
    <row r="713" ht="15.75" customHeight="1">
      <c r="A713" s="437"/>
      <c r="B713" s="438"/>
      <c r="C713" s="437"/>
      <c r="D713" s="437"/>
      <c r="E713" s="436"/>
      <c r="F713" s="436"/>
      <c r="G713" s="436"/>
      <c r="H713" s="436"/>
      <c r="I713" s="436"/>
      <c r="J713" s="436"/>
      <c r="K713" s="436"/>
      <c r="L713" s="436"/>
      <c r="M713" s="436"/>
      <c r="N713" s="436"/>
      <c r="O713" s="436"/>
      <c r="P713" s="436"/>
      <c r="Q713" s="436"/>
      <c r="R713" s="436"/>
      <c r="S713" s="436"/>
      <c r="T713" s="436"/>
      <c r="U713" s="436"/>
      <c r="V713" s="436"/>
      <c r="W713" s="436"/>
      <c r="X713" s="436"/>
      <c r="Y713" s="436"/>
      <c r="Z713" s="436"/>
      <c r="AA713" s="436"/>
      <c r="AB713" s="436"/>
      <c r="AC713" s="436"/>
      <c r="AD713" s="436"/>
      <c r="AE713" s="436"/>
    </row>
    <row r="714" ht="15.75" customHeight="1">
      <c r="A714" s="437"/>
      <c r="B714" s="438"/>
      <c r="C714" s="437"/>
      <c r="D714" s="437"/>
      <c r="E714" s="436"/>
      <c r="F714" s="436"/>
      <c r="G714" s="436"/>
      <c r="H714" s="436"/>
      <c r="I714" s="436"/>
      <c r="J714" s="436"/>
      <c r="K714" s="436"/>
      <c r="L714" s="436"/>
      <c r="M714" s="436"/>
      <c r="N714" s="436"/>
      <c r="O714" s="436"/>
      <c r="P714" s="436"/>
      <c r="Q714" s="436"/>
      <c r="R714" s="436"/>
      <c r="S714" s="436"/>
      <c r="T714" s="436"/>
      <c r="U714" s="436"/>
      <c r="V714" s="436"/>
      <c r="W714" s="436"/>
      <c r="X714" s="436"/>
      <c r="Y714" s="436"/>
      <c r="Z714" s="436"/>
      <c r="AA714" s="436"/>
      <c r="AB714" s="436"/>
      <c r="AC714" s="436"/>
      <c r="AD714" s="436"/>
      <c r="AE714" s="436"/>
    </row>
    <row r="715" ht="15.75" customHeight="1">
      <c r="A715" s="437"/>
      <c r="B715" s="438"/>
      <c r="C715" s="437"/>
      <c r="D715" s="437"/>
      <c r="E715" s="436"/>
      <c r="F715" s="436"/>
      <c r="G715" s="436"/>
      <c r="H715" s="436"/>
      <c r="I715" s="436"/>
      <c r="J715" s="436"/>
      <c r="K715" s="436"/>
      <c r="L715" s="436"/>
      <c r="M715" s="436"/>
      <c r="N715" s="436"/>
      <c r="O715" s="436"/>
      <c r="P715" s="436"/>
      <c r="Q715" s="436"/>
      <c r="R715" s="436"/>
      <c r="S715" s="436"/>
      <c r="T715" s="436"/>
      <c r="U715" s="436"/>
      <c r="V715" s="436"/>
      <c r="W715" s="436"/>
      <c r="X715" s="436"/>
      <c r="Y715" s="436"/>
      <c r="Z715" s="436"/>
      <c r="AA715" s="436"/>
      <c r="AB715" s="436"/>
      <c r="AC715" s="436"/>
      <c r="AD715" s="436"/>
      <c r="AE715" s="436"/>
    </row>
    <row r="716" ht="15.75" customHeight="1">
      <c r="A716" s="437"/>
      <c r="B716" s="438"/>
      <c r="C716" s="437"/>
      <c r="D716" s="437"/>
      <c r="E716" s="436"/>
      <c r="F716" s="436"/>
      <c r="G716" s="436"/>
      <c r="H716" s="436"/>
      <c r="I716" s="436"/>
      <c r="J716" s="436"/>
      <c r="K716" s="436"/>
      <c r="L716" s="436"/>
      <c r="M716" s="436"/>
      <c r="N716" s="436"/>
      <c r="O716" s="436"/>
      <c r="P716" s="436"/>
      <c r="Q716" s="436"/>
      <c r="R716" s="436"/>
      <c r="S716" s="436"/>
      <c r="T716" s="436"/>
      <c r="U716" s="436"/>
      <c r="V716" s="436"/>
      <c r="W716" s="436"/>
      <c r="X716" s="436"/>
      <c r="Y716" s="436"/>
      <c r="Z716" s="436"/>
      <c r="AA716" s="436"/>
      <c r="AB716" s="436"/>
      <c r="AC716" s="436"/>
      <c r="AD716" s="436"/>
      <c r="AE716" s="436"/>
    </row>
    <row r="717" ht="15.75" customHeight="1">
      <c r="A717" s="437"/>
      <c r="B717" s="438"/>
      <c r="C717" s="437"/>
      <c r="D717" s="437"/>
      <c r="E717" s="436"/>
      <c r="F717" s="436"/>
      <c r="G717" s="436"/>
      <c r="H717" s="436"/>
      <c r="I717" s="436"/>
      <c r="J717" s="436"/>
      <c r="K717" s="436"/>
      <c r="L717" s="436"/>
      <c r="M717" s="436"/>
      <c r="N717" s="436"/>
      <c r="O717" s="436"/>
      <c r="P717" s="436"/>
      <c r="Q717" s="436"/>
      <c r="R717" s="436"/>
      <c r="S717" s="436"/>
      <c r="T717" s="436"/>
      <c r="U717" s="436"/>
      <c r="V717" s="436"/>
      <c r="W717" s="436"/>
      <c r="X717" s="436"/>
      <c r="Y717" s="436"/>
      <c r="Z717" s="436"/>
      <c r="AA717" s="436"/>
      <c r="AB717" s="436"/>
      <c r="AC717" s="436"/>
      <c r="AD717" s="436"/>
      <c r="AE717" s="436"/>
    </row>
    <row r="718" ht="15.75" customHeight="1">
      <c r="A718" s="437"/>
      <c r="B718" s="438"/>
      <c r="C718" s="437"/>
      <c r="D718" s="437"/>
      <c r="E718" s="436"/>
      <c r="F718" s="436"/>
      <c r="G718" s="436"/>
      <c r="H718" s="436"/>
      <c r="I718" s="436"/>
      <c r="J718" s="436"/>
      <c r="K718" s="436"/>
      <c r="L718" s="436"/>
      <c r="M718" s="436"/>
      <c r="N718" s="436"/>
      <c r="O718" s="436"/>
      <c r="P718" s="436"/>
      <c r="Q718" s="436"/>
      <c r="R718" s="436"/>
      <c r="S718" s="436"/>
      <c r="T718" s="436"/>
      <c r="U718" s="436"/>
      <c r="V718" s="436"/>
      <c r="W718" s="436"/>
      <c r="X718" s="436"/>
      <c r="Y718" s="436"/>
      <c r="Z718" s="436"/>
      <c r="AA718" s="436"/>
      <c r="AB718" s="436"/>
      <c r="AC718" s="436"/>
      <c r="AD718" s="436"/>
      <c r="AE718" s="436"/>
    </row>
    <row r="719" ht="15.75" customHeight="1">
      <c r="A719" s="437"/>
      <c r="B719" s="438"/>
      <c r="C719" s="437"/>
      <c r="D719" s="437"/>
      <c r="E719" s="436"/>
      <c r="F719" s="436"/>
      <c r="G719" s="436"/>
      <c r="H719" s="436"/>
      <c r="I719" s="436"/>
      <c r="J719" s="436"/>
      <c r="K719" s="436"/>
      <c r="L719" s="436"/>
      <c r="M719" s="436"/>
      <c r="N719" s="436"/>
      <c r="O719" s="436"/>
      <c r="P719" s="436"/>
      <c r="Q719" s="436"/>
      <c r="R719" s="436"/>
      <c r="S719" s="436"/>
      <c r="T719" s="436"/>
      <c r="U719" s="436"/>
      <c r="V719" s="436"/>
      <c r="W719" s="436"/>
      <c r="X719" s="436"/>
      <c r="Y719" s="436"/>
      <c r="Z719" s="436"/>
      <c r="AA719" s="436"/>
      <c r="AB719" s="436"/>
      <c r="AC719" s="436"/>
      <c r="AD719" s="436"/>
      <c r="AE719" s="436"/>
    </row>
    <row r="720" ht="15.75" customHeight="1">
      <c r="A720" s="437"/>
      <c r="B720" s="438"/>
      <c r="C720" s="437"/>
      <c r="D720" s="437"/>
      <c r="E720" s="436"/>
      <c r="F720" s="436"/>
      <c r="G720" s="436"/>
      <c r="H720" s="436"/>
      <c r="I720" s="436"/>
      <c r="J720" s="436"/>
      <c r="K720" s="436"/>
      <c r="L720" s="436"/>
      <c r="M720" s="436"/>
      <c r="N720" s="436"/>
      <c r="O720" s="436"/>
      <c r="P720" s="436"/>
      <c r="Q720" s="436"/>
      <c r="R720" s="436"/>
      <c r="S720" s="436"/>
      <c r="T720" s="436"/>
      <c r="U720" s="436"/>
      <c r="V720" s="436"/>
      <c r="W720" s="436"/>
      <c r="X720" s="436"/>
      <c r="Y720" s="436"/>
      <c r="Z720" s="436"/>
      <c r="AA720" s="436"/>
      <c r="AB720" s="436"/>
      <c r="AC720" s="436"/>
      <c r="AD720" s="436"/>
      <c r="AE720" s="436"/>
    </row>
    <row r="721" ht="15.75" customHeight="1">
      <c r="A721" s="437"/>
      <c r="B721" s="438"/>
      <c r="C721" s="437"/>
      <c r="D721" s="437"/>
      <c r="E721" s="436"/>
      <c r="F721" s="436"/>
      <c r="G721" s="436"/>
      <c r="H721" s="436"/>
      <c r="I721" s="436"/>
      <c r="J721" s="436"/>
      <c r="K721" s="436"/>
      <c r="L721" s="436"/>
      <c r="M721" s="436"/>
      <c r="N721" s="436"/>
      <c r="O721" s="436"/>
      <c r="P721" s="436"/>
      <c r="Q721" s="436"/>
      <c r="R721" s="436"/>
      <c r="S721" s="436"/>
      <c r="T721" s="436"/>
      <c r="U721" s="436"/>
      <c r="V721" s="436"/>
      <c r="W721" s="436"/>
      <c r="X721" s="436"/>
      <c r="Y721" s="436"/>
      <c r="Z721" s="436"/>
      <c r="AA721" s="436"/>
      <c r="AB721" s="436"/>
      <c r="AC721" s="436"/>
      <c r="AD721" s="436"/>
      <c r="AE721" s="436"/>
    </row>
    <row r="722" ht="15.75" customHeight="1">
      <c r="A722" s="437"/>
      <c r="B722" s="438"/>
      <c r="C722" s="437"/>
      <c r="D722" s="437"/>
      <c r="E722" s="436"/>
      <c r="F722" s="436"/>
      <c r="G722" s="436"/>
      <c r="H722" s="436"/>
      <c r="I722" s="436"/>
      <c r="J722" s="436"/>
      <c r="K722" s="436"/>
      <c r="L722" s="436"/>
      <c r="M722" s="436"/>
      <c r="N722" s="436"/>
      <c r="O722" s="436"/>
      <c r="P722" s="436"/>
      <c r="Q722" s="436"/>
      <c r="R722" s="436"/>
      <c r="S722" s="436"/>
      <c r="T722" s="436"/>
      <c r="U722" s="436"/>
      <c r="V722" s="436"/>
      <c r="W722" s="436"/>
      <c r="X722" s="436"/>
      <c r="Y722" s="436"/>
      <c r="Z722" s="436"/>
      <c r="AA722" s="436"/>
      <c r="AB722" s="436"/>
      <c r="AC722" s="436"/>
      <c r="AD722" s="436"/>
      <c r="AE722" s="436"/>
    </row>
    <row r="723" ht="15.75" customHeight="1">
      <c r="A723" s="437"/>
      <c r="B723" s="438"/>
      <c r="C723" s="437"/>
      <c r="D723" s="437"/>
      <c r="E723" s="436"/>
      <c r="F723" s="436"/>
      <c r="G723" s="436"/>
      <c r="H723" s="436"/>
      <c r="I723" s="436"/>
      <c r="J723" s="436"/>
      <c r="K723" s="436"/>
      <c r="L723" s="436"/>
      <c r="M723" s="436"/>
      <c r="N723" s="436"/>
      <c r="O723" s="436"/>
      <c r="P723" s="436"/>
      <c r="Q723" s="436"/>
      <c r="R723" s="436"/>
      <c r="S723" s="436"/>
      <c r="T723" s="436"/>
      <c r="U723" s="436"/>
      <c r="V723" s="436"/>
      <c r="W723" s="436"/>
      <c r="X723" s="436"/>
      <c r="Y723" s="436"/>
      <c r="Z723" s="436"/>
      <c r="AA723" s="436"/>
      <c r="AB723" s="436"/>
      <c r="AC723" s="436"/>
      <c r="AD723" s="436"/>
      <c r="AE723" s="436"/>
    </row>
    <row r="724" ht="15.75" customHeight="1">
      <c r="A724" s="437"/>
      <c r="B724" s="438"/>
      <c r="C724" s="437"/>
      <c r="D724" s="437"/>
      <c r="E724" s="436"/>
      <c r="F724" s="436"/>
      <c r="G724" s="436"/>
      <c r="H724" s="436"/>
      <c r="I724" s="436"/>
      <c r="J724" s="436"/>
      <c r="K724" s="436"/>
      <c r="L724" s="436"/>
      <c r="M724" s="436"/>
      <c r="N724" s="436"/>
      <c r="O724" s="436"/>
      <c r="P724" s="436"/>
      <c r="Q724" s="436"/>
      <c r="R724" s="436"/>
      <c r="S724" s="436"/>
      <c r="T724" s="436"/>
      <c r="U724" s="436"/>
      <c r="V724" s="436"/>
      <c r="W724" s="436"/>
      <c r="X724" s="436"/>
      <c r="Y724" s="436"/>
      <c r="Z724" s="436"/>
      <c r="AA724" s="436"/>
      <c r="AB724" s="436"/>
      <c r="AC724" s="436"/>
      <c r="AD724" s="436"/>
      <c r="AE724" s="436"/>
    </row>
    <row r="725" ht="15.75" customHeight="1">
      <c r="A725" s="437"/>
      <c r="B725" s="438"/>
      <c r="C725" s="437"/>
      <c r="D725" s="437"/>
      <c r="E725" s="436"/>
      <c r="F725" s="436"/>
      <c r="G725" s="436"/>
      <c r="H725" s="436"/>
      <c r="I725" s="436"/>
      <c r="J725" s="436"/>
      <c r="K725" s="436"/>
      <c r="L725" s="436"/>
      <c r="M725" s="436"/>
      <c r="N725" s="436"/>
      <c r="O725" s="436"/>
      <c r="P725" s="436"/>
      <c r="Q725" s="436"/>
      <c r="R725" s="436"/>
      <c r="S725" s="436"/>
      <c r="T725" s="436"/>
      <c r="U725" s="436"/>
      <c r="V725" s="436"/>
      <c r="W725" s="436"/>
      <c r="X725" s="436"/>
      <c r="Y725" s="436"/>
      <c r="Z725" s="436"/>
      <c r="AA725" s="436"/>
      <c r="AB725" s="436"/>
      <c r="AC725" s="436"/>
      <c r="AD725" s="436"/>
      <c r="AE725" s="436"/>
    </row>
    <row r="726" ht="15.75" customHeight="1">
      <c r="A726" s="437"/>
      <c r="B726" s="438"/>
      <c r="C726" s="437"/>
      <c r="D726" s="437"/>
      <c r="E726" s="436"/>
      <c r="F726" s="436"/>
      <c r="G726" s="436"/>
      <c r="H726" s="436"/>
      <c r="I726" s="436"/>
      <c r="J726" s="436"/>
      <c r="K726" s="436"/>
      <c r="L726" s="436"/>
      <c r="M726" s="436"/>
      <c r="N726" s="436"/>
      <c r="O726" s="436"/>
      <c r="P726" s="436"/>
      <c r="Q726" s="436"/>
      <c r="R726" s="436"/>
      <c r="S726" s="436"/>
      <c r="T726" s="436"/>
      <c r="U726" s="436"/>
      <c r="V726" s="436"/>
      <c r="W726" s="436"/>
      <c r="X726" s="436"/>
      <c r="Y726" s="436"/>
      <c r="Z726" s="436"/>
      <c r="AA726" s="436"/>
      <c r="AB726" s="436"/>
      <c r="AC726" s="436"/>
      <c r="AD726" s="436"/>
      <c r="AE726" s="436"/>
    </row>
    <row r="727" ht="15.75" customHeight="1">
      <c r="A727" s="437"/>
      <c r="B727" s="438"/>
      <c r="C727" s="437"/>
      <c r="D727" s="437"/>
      <c r="E727" s="436"/>
      <c r="F727" s="436"/>
      <c r="G727" s="436"/>
      <c r="H727" s="436"/>
      <c r="I727" s="436"/>
      <c r="J727" s="436"/>
      <c r="K727" s="436"/>
      <c r="L727" s="436"/>
      <c r="M727" s="436"/>
      <c r="N727" s="436"/>
      <c r="O727" s="436"/>
      <c r="P727" s="436"/>
      <c r="Q727" s="436"/>
      <c r="R727" s="436"/>
      <c r="S727" s="436"/>
      <c r="T727" s="436"/>
      <c r="U727" s="436"/>
      <c r="V727" s="436"/>
      <c r="W727" s="436"/>
      <c r="X727" s="436"/>
      <c r="Y727" s="436"/>
      <c r="Z727" s="436"/>
      <c r="AA727" s="436"/>
      <c r="AB727" s="436"/>
      <c r="AC727" s="436"/>
      <c r="AD727" s="436"/>
      <c r="AE727" s="436"/>
    </row>
    <row r="728" ht="15.75" customHeight="1">
      <c r="A728" s="437"/>
      <c r="B728" s="438"/>
      <c r="C728" s="437"/>
      <c r="D728" s="437"/>
      <c r="E728" s="436"/>
      <c r="F728" s="436"/>
      <c r="G728" s="436"/>
      <c r="H728" s="436"/>
      <c r="I728" s="436"/>
      <c r="J728" s="436"/>
      <c r="K728" s="436"/>
      <c r="L728" s="436"/>
      <c r="M728" s="436"/>
      <c r="N728" s="436"/>
      <c r="O728" s="436"/>
      <c r="P728" s="436"/>
      <c r="Q728" s="436"/>
      <c r="R728" s="436"/>
      <c r="S728" s="436"/>
      <c r="T728" s="436"/>
      <c r="U728" s="436"/>
      <c r="V728" s="436"/>
      <c r="W728" s="436"/>
      <c r="X728" s="436"/>
      <c r="Y728" s="436"/>
      <c r="Z728" s="436"/>
      <c r="AA728" s="436"/>
      <c r="AB728" s="436"/>
      <c r="AC728" s="436"/>
      <c r="AD728" s="436"/>
      <c r="AE728" s="436"/>
    </row>
    <row r="729" ht="15.75" customHeight="1">
      <c r="A729" s="437"/>
      <c r="B729" s="438"/>
      <c r="C729" s="437"/>
      <c r="D729" s="437"/>
      <c r="E729" s="436"/>
      <c r="F729" s="436"/>
      <c r="G729" s="436"/>
      <c r="H729" s="436"/>
      <c r="I729" s="436"/>
      <c r="J729" s="436"/>
      <c r="K729" s="436"/>
      <c r="L729" s="436"/>
      <c r="M729" s="436"/>
      <c r="N729" s="436"/>
      <c r="O729" s="436"/>
      <c r="P729" s="436"/>
      <c r="Q729" s="436"/>
      <c r="R729" s="436"/>
      <c r="S729" s="436"/>
      <c r="T729" s="436"/>
      <c r="U729" s="436"/>
      <c r="V729" s="436"/>
      <c r="W729" s="436"/>
      <c r="X729" s="436"/>
      <c r="Y729" s="436"/>
      <c r="Z729" s="436"/>
      <c r="AA729" s="436"/>
      <c r="AB729" s="436"/>
      <c r="AC729" s="436"/>
      <c r="AD729" s="436"/>
      <c r="AE729" s="436"/>
    </row>
    <row r="730" ht="15.75" customHeight="1">
      <c r="A730" s="437"/>
      <c r="B730" s="438"/>
      <c r="C730" s="437"/>
      <c r="D730" s="437"/>
      <c r="E730" s="436"/>
      <c r="F730" s="436"/>
      <c r="G730" s="436"/>
      <c r="H730" s="436"/>
      <c r="I730" s="436"/>
      <c r="J730" s="436"/>
      <c r="K730" s="436"/>
      <c r="L730" s="436"/>
      <c r="M730" s="436"/>
      <c r="N730" s="436"/>
      <c r="O730" s="436"/>
      <c r="P730" s="436"/>
      <c r="Q730" s="436"/>
      <c r="R730" s="436"/>
      <c r="S730" s="436"/>
      <c r="T730" s="436"/>
      <c r="U730" s="436"/>
      <c r="V730" s="436"/>
      <c r="W730" s="436"/>
      <c r="X730" s="436"/>
      <c r="Y730" s="436"/>
      <c r="Z730" s="436"/>
      <c r="AA730" s="436"/>
      <c r="AB730" s="436"/>
      <c r="AC730" s="436"/>
      <c r="AD730" s="436"/>
      <c r="AE730" s="436"/>
    </row>
    <row r="731" ht="15.75" customHeight="1">
      <c r="A731" s="437"/>
      <c r="B731" s="438"/>
      <c r="C731" s="437"/>
      <c r="D731" s="437"/>
      <c r="E731" s="436"/>
      <c r="F731" s="436"/>
      <c r="G731" s="436"/>
      <c r="H731" s="436"/>
      <c r="I731" s="436"/>
      <c r="J731" s="436"/>
      <c r="K731" s="436"/>
      <c r="L731" s="436"/>
      <c r="M731" s="436"/>
      <c r="N731" s="436"/>
      <c r="O731" s="436"/>
      <c r="P731" s="436"/>
      <c r="Q731" s="436"/>
      <c r="R731" s="436"/>
      <c r="S731" s="436"/>
      <c r="T731" s="436"/>
      <c r="U731" s="436"/>
      <c r="V731" s="436"/>
      <c r="W731" s="436"/>
      <c r="X731" s="436"/>
      <c r="Y731" s="436"/>
      <c r="Z731" s="436"/>
      <c r="AA731" s="436"/>
      <c r="AB731" s="436"/>
      <c r="AC731" s="436"/>
      <c r="AD731" s="436"/>
      <c r="AE731" s="436"/>
    </row>
    <row r="732" ht="15.75" customHeight="1">
      <c r="A732" s="437"/>
      <c r="B732" s="438"/>
      <c r="C732" s="437"/>
      <c r="D732" s="437"/>
      <c r="E732" s="436"/>
      <c r="F732" s="436"/>
      <c r="G732" s="436"/>
      <c r="H732" s="436"/>
      <c r="I732" s="436"/>
      <c r="J732" s="436"/>
      <c r="K732" s="436"/>
      <c r="L732" s="436"/>
      <c r="M732" s="436"/>
      <c r="N732" s="436"/>
      <c r="O732" s="436"/>
      <c r="P732" s="436"/>
      <c r="Q732" s="436"/>
      <c r="R732" s="436"/>
      <c r="S732" s="436"/>
      <c r="T732" s="436"/>
      <c r="U732" s="436"/>
      <c r="V732" s="436"/>
      <c r="W732" s="436"/>
      <c r="X732" s="436"/>
      <c r="Y732" s="436"/>
      <c r="Z732" s="436"/>
      <c r="AA732" s="436"/>
      <c r="AB732" s="436"/>
      <c r="AC732" s="436"/>
      <c r="AD732" s="436"/>
      <c r="AE732" s="436"/>
    </row>
    <row r="733" ht="15.75" customHeight="1">
      <c r="A733" s="437"/>
      <c r="B733" s="438"/>
      <c r="C733" s="437"/>
      <c r="D733" s="437"/>
      <c r="E733" s="436"/>
      <c r="F733" s="436"/>
      <c r="G733" s="436"/>
      <c r="H733" s="436"/>
      <c r="I733" s="436"/>
      <c r="J733" s="436"/>
      <c r="K733" s="436"/>
      <c r="L733" s="436"/>
      <c r="M733" s="436"/>
      <c r="N733" s="436"/>
      <c r="O733" s="436"/>
      <c r="P733" s="436"/>
      <c r="Q733" s="436"/>
      <c r="R733" s="436"/>
      <c r="S733" s="436"/>
      <c r="T733" s="436"/>
      <c r="U733" s="436"/>
      <c r="V733" s="436"/>
      <c r="W733" s="436"/>
      <c r="X733" s="436"/>
      <c r="Y733" s="436"/>
      <c r="Z733" s="436"/>
      <c r="AA733" s="436"/>
      <c r="AB733" s="436"/>
      <c r="AC733" s="436"/>
      <c r="AD733" s="436"/>
      <c r="AE733" s="436"/>
    </row>
    <row r="734" ht="15.75" customHeight="1">
      <c r="A734" s="437"/>
      <c r="B734" s="438"/>
      <c r="C734" s="437"/>
      <c r="D734" s="437"/>
      <c r="E734" s="436"/>
      <c r="F734" s="436"/>
      <c r="G734" s="436"/>
      <c r="H734" s="436"/>
      <c r="I734" s="436"/>
      <c r="J734" s="436"/>
      <c r="K734" s="436"/>
      <c r="L734" s="436"/>
      <c r="M734" s="436"/>
      <c r="N734" s="436"/>
      <c r="O734" s="436"/>
      <c r="P734" s="436"/>
      <c r="Q734" s="436"/>
      <c r="R734" s="436"/>
      <c r="S734" s="436"/>
      <c r="T734" s="436"/>
      <c r="U734" s="436"/>
      <c r="V734" s="436"/>
      <c r="W734" s="436"/>
      <c r="X734" s="436"/>
      <c r="Y734" s="436"/>
      <c r="Z734" s="436"/>
      <c r="AA734" s="436"/>
      <c r="AB734" s="436"/>
      <c r="AC734" s="436"/>
      <c r="AD734" s="436"/>
      <c r="AE734" s="436"/>
    </row>
    <row r="735" ht="15.75" customHeight="1">
      <c r="A735" s="437"/>
      <c r="B735" s="438"/>
      <c r="C735" s="437"/>
      <c r="D735" s="437"/>
      <c r="E735" s="436"/>
      <c r="F735" s="436"/>
      <c r="G735" s="436"/>
      <c r="H735" s="436"/>
      <c r="I735" s="436"/>
      <c r="J735" s="436"/>
      <c r="K735" s="436"/>
      <c r="L735" s="436"/>
      <c r="M735" s="436"/>
      <c r="N735" s="436"/>
      <c r="O735" s="436"/>
      <c r="P735" s="436"/>
      <c r="Q735" s="436"/>
      <c r="R735" s="436"/>
      <c r="S735" s="436"/>
      <c r="T735" s="436"/>
      <c r="U735" s="436"/>
      <c r="V735" s="436"/>
      <c r="W735" s="436"/>
      <c r="X735" s="436"/>
      <c r="Y735" s="436"/>
      <c r="Z735" s="436"/>
      <c r="AA735" s="436"/>
      <c r="AB735" s="436"/>
      <c r="AC735" s="436"/>
      <c r="AD735" s="436"/>
      <c r="AE735" s="436"/>
    </row>
    <row r="736" ht="15.75" customHeight="1">
      <c r="A736" s="437"/>
      <c r="B736" s="438"/>
      <c r="C736" s="437"/>
      <c r="D736" s="437"/>
      <c r="E736" s="436"/>
      <c r="F736" s="436"/>
      <c r="G736" s="436"/>
      <c r="H736" s="436"/>
      <c r="I736" s="436"/>
      <c r="J736" s="436"/>
      <c r="K736" s="436"/>
      <c r="L736" s="436"/>
      <c r="M736" s="436"/>
      <c r="N736" s="436"/>
      <c r="O736" s="436"/>
      <c r="P736" s="436"/>
      <c r="Q736" s="436"/>
      <c r="R736" s="436"/>
      <c r="S736" s="436"/>
      <c r="T736" s="436"/>
      <c r="U736" s="436"/>
      <c r="V736" s="436"/>
      <c r="W736" s="436"/>
      <c r="X736" s="436"/>
      <c r="Y736" s="436"/>
      <c r="Z736" s="436"/>
      <c r="AA736" s="436"/>
      <c r="AB736" s="436"/>
      <c r="AC736" s="436"/>
      <c r="AD736" s="436"/>
      <c r="AE736" s="436"/>
    </row>
    <row r="737" ht="15.75" customHeight="1">
      <c r="A737" s="437"/>
      <c r="B737" s="438"/>
      <c r="C737" s="437"/>
      <c r="D737" s="437"/>
      <c r="E737" s="436"/>
      <c r="F737" s="436"/>
      <c r="G737" s="436"/>
      <c r="H737" s="436"/>
      <c r="I737" s="436"/>
      <c r="J737" s="436"/>
      <c r="K737" s="436"/>
      <c r="L737" s="436"/>
      <c r="M737" s="436"/>
      <c r="N737" s="436"/>
      <c r="O737" s="436"/>
      <c r="P737" s="436"/>
      <c r="Q737" s="436"/>
      <c r="R737" s="436"/>
      <c r="S737" s="436"/>
      <c r="T737" s="436"/>
      <c r="U737" s="436"/>
      <c r="V737" s="436"/>
      <c r="W737" s="436"/>
      <c r="X737" s="436"/>
      <c r="Y737" s="436"/>
      <c r="Z737" s="436"/>
      <c r="AA737" s="436"/>
      <c r="AB737" s="436"/>
      <c r="AC737" s="436"/>
      <c r="AD737" s="436"/>
      <c r="AE737" s="436"/>
    </row>
    <row r="738" ht="15.75" customHeight="1">
      <c r="A738" s="437"/>
      <c r="B738" s="438"/>
      <c r="C738" s="437"/>
      <c r="D738" s="437"/>
      <c r="E738" s="436"/>
      <c r="F738" s="436"/>
      <c r="G738" s="436"/>
      <c r="H738" s="436"/>
      <c r="I738" s="436"/>
      <c r="J738" s="436"/>
      <c r="K738" s="436"/>
      <c r="L738" s="436"/>
      <c r="M738" s="436"/>
      <c r="N738" s="436"/>
      <c r="O738" s="436"/>
      <c r="P738" s="436"/>
      <c r="Q738" s="436"/>
      <c r="R738" s="436"/>
      <c r="S738" s="436"/>
      <c r="T738" s="436"/>
      <c r="U738" s="436"/>
      <c r="V738" s="436"/>
      <c r="W738" s="436"/>
      <c r="X738" s="436"/>
      <c r="Y738" s="436"/>
      <c r="Z738" s="436"/>
      <c r="AA738" s="436"/>
      <c r="AB738" s="436"/>
      <c r="AC738" s="436"/>
      <c r="AD738" s="436"/>
      <c r="AE738" s="436"/>
    </row>
    <row r="739" ht="15.75" customHeight="1">
      <c r="A739" s="437"/>
      <c r="B739" s="438"/>
      <c r="C739" s="437"/>
      <c r="D739" s="437"/>
      <c r="E739" s="436"/>
      <c r="F739" s="436"/>
      <c r="G739" s="436"/>
      <c r="H739" s="436"/>
      <c r="I739" s="436"/>
      <c r="J739" s="436"/>
      <c r="K739" s="436"/>
      <c r="L739" s="436"/>
      <c r="M739" s="436"/>
      <c r="N739" s="436"/>
      <c r="O739" s="436"/>
      <c r="P739" s="436"/>
      <c r="Q739" s="436"/>
      <c r="R739" s="436"/>
      <c r="S739" s="436"/>
      <c r="T739" s="436"/>
      <c r="U739" s="436"/>
      <c r="V739" s="436"/>
      <c r="W739" s="436"/>
      <c r="X739" s="436"/>
      <c r="Y739" s="436"/>
      <c r="Z739" s="436"/>
      <c r="AA739" s="436"/>
      <c r="AB739" s="436"/>
      <c r="AC739" s="436"/>
      <c r="AD739" s="436"/>
      <c r="AE739" s="436"/>
    </row>
    <row r="740" ht="15.75" customHeight="1">
      <c r="A740" s="437"/>
      <c r="B740" s="438"/>
      <c r="C740" s="437"/>
      <c r="D740" s="437"/>
      <c r="E740" s="436"/>
      <c r="F740" s="436"/>
      <c r="G740" s="436"/>
      <c r="H740" s="436"/>
      <c r="I740" s="436"/>
      <c r="J740" s="436"/>
      <c r="K740" s="436"/>
      <c r="L740" s="436"/>
      <c r="M740" s="436"/>
      <c r="N740" s="436"/>
      <c r="O740" s="436"/>
      <c r="P740" s="436"/>
      <c r="Q740" s="436"/>
      <c r="R740" s="436"/>
      <c r="S740" s="436"/>
      <c r="T740" s="436"/>
      <c r="U740" s="436"/>
      <c r="V740" s="436"/>
      <c r="W740" s="436"/>
      <c r="X740" s="436"/>
      <c r="Y740" s="436"/>
      <c r="Z740" s="436"/>
      <c r="AA740" s="436"/>
      <c r="AB740" s="436"/>
      <c r="AC740" s="436"/>
      <c r="AD740" s="436"/>
      <c r="AE740" s="436"/>
    </row>
    <row r="741" ht="15.75" customHeight="1">
      <c r="A741" s="437"/>
      <c r="B741" s="438"/>
      <c r="C741" s="437"/>
      <c r="D741" s="437"/>
      <c r="E741" s="436"/>
      <c r="F741" s="436"/>
      <c r="G741" s="436"/>
      <c r="H741" s="436"/>
      <c r="I741" s="436"/>
      <c r="J741" s="436"/>
      <c r="K741" s="436"/>
      <c r="L741" s="436"/>
      <c r="M741" s="436"/>
      <c r="N741" s="436"/>
      <c r="O741" s="436"/>
      <c r="P741" s="436"/>
      <c r="Q741" s="436"/>
      <c r="R741" s="436"/>
      <c r="S741" s="436"/>
      <c r="T741" s="436"/>
      <c r="U741" s="436"/>
      <c r="V741" s="436"/>
      <c r="W741" s="436"/>
      <c r="X741" s="436"/>
      <c r="Y741" s="436"/>
      <c r="Z741" s="436"/>
      <c r="AA741" s="436"/>
      <c r="AB741" s="436"/>
      <c r="AC741" s="436"/>
      <c r="AD741" s="436"/>
      <c r="AE741" s="436"/>
    </row>
    <row r="742" ht="15.75" customHeight="1">
      <c r="A742" s="437"/>
      <c r="B742" s="438"/>
      <c r="C742" s="437"/>
      <c r="D742" s="437"/>
      <c r="E742" s="436"/>
      <c r="F742" s="436"/>
      <c r="G742" s="436"/>
      <c r="H742" s="436"/>
      <c r="I742" s="436"/>
      <c r="J742" s="436"/>
      <c r="K742" s="436"/>
      <c r="L742" s="436"/>
      <c r="M742" s="436"/>
      <c r="N742" s="436"/>
      <c r="O742" s="436"/>
      <c r="P742" s="436"/>
      <c r="Q742" s="436"/>
      <c r="R742" s="436"/>
      <c r="S742" s="436"/>
      <c r="T742" s="436"/>
      <c r="U742" s="436"/>
      <c r="V742" s="436"/>
      <c r="W742" s="436"/>
      <c r="X742" s="436"/>
      <c r="Y742" s="436"/>
      <c r="Z742" s="436"/>
      <c r="AA742" s="436"/>
      <c r="AB742" s="436"/>
      <c r="AC742" s="436"/>
      <c r="AD742" s="436"/>
      <c r="AE742" s="436"/>
    </row>
    <row r="743" ht="15.75" customHeight="1">
      <c r="A743" s="437"/>
      <c r="B743" s="438"/>
      <c r="C743" s="437"/>
      <c r="D743" s="437"/>
      <c r="E743" s="436"/>
      <c r="F743" s="436"/>
      <c r="G743" s="436"/>
      <c r="H743" s="436"/>
      <c r="I743" s="436"/>
      <c r="J743" s="436"/>
      <c r="K743" s="436"/>
      <c r="L743" s="436"/>
      <c r="M743" s="436"/>
      <c r="N743" s="436"/>
      <c r="O743" s="436"/>
      <c r="P743" s="436"/>
      <c r="Q743" s="436"/>
      <c r="R743" s="436"/>
      <c r="S743" s="436"/>
      <c r="T743" s="436"/>
      <c r="U743" s="436"/>
      <c r="V743" s="436"/>
      <c r="W743" s="436"/>
      <c r="X743" s="436"/>
      <c r="Y743" s="436"/>
      <c r="Z743" s="436"/>
      <c r="AA743" s="436"/>
      <c r="AB743" s="436"/>
      <c r="AC743" s="436"/>
      <c r="AD743" s="436"/>
      <c r="AE743" s="436"/>
    </row>
    <row r="744" ht="15.75" customHeight="1">
      <c r="A744" s="437"/>
      <c r="B744" s="438"/>
      <c r="C744" s="437"/>
      <c r="D744" s="437"/>
      <c r="E744" s="436"/>
      <c r="F744" s="436"/>
      <c r="G744" s="436"/>
      <c r="H744" s="436"/>
      <c r="I744" s="436"/>
      <c r="J744" s="436"/>
      <c r="K744" s="436"/>
      <c r="L744" s="436"/>
      <c r="M744" s="436"/>
      <c r="N744" s="436"/>
      <c r="O744" s="436"/>
      <c r="P744" s="436"/>
      <c r="Q744" s="436"/>
      <c r="R744" s="436"/>
      <c r="S744" s="436"/>
      <c r="T744" s="436"/>
      <c r="U744" s="436"/>
      <c r="V744" s="436"/>
      <c r="W744" s="436"/>
      <c r="X744" s="436"/>
      <c r="Y744" s="436"/>
      <c r="Z744" s="436"/>
      <c r="AA744" s="436"/>
      <c r="AB744" s="436"/>
      <c r="AC744" s="436"/>
      <c r="AD744" s="436"/>
      <c r="AE744" s="436"/>
    </row>
    <row r="745" ht="15.75" customHeight="1">
      <c r="A745" s="437"/>
      <c r="B745" s="438"/>
      <c r="C745" s="437"/>
      <c r="D745" s="437"/>
      <c r="E745" s="436"/>
      <c r="F745" s="436"/>
      <c r="G745" s="436"/>
      <c r="H745" s="436"/>
      <c r="I745" s="436"/>
      <c r="J745" s="436"/>
      <c r="K745" s="436"/>
      <c r="L745" s="436"/>
      <c r="M745" s="436"/>
      <c r="N745" s="436"/>
      <c r="O745" s="436"/>
      <c r="P745" s="436"/>
      <c r="Q745" s="436"/>
      <c r="R745" s="436"/>
      <c r="S745" s="436"/>
      <c r="T745" s="436"/>
      <c r="U745" s="436"/>
      <c r="V745" s="436"/>
      <c r="W745" s="436"/>
      <c r="X745" s="436"/>
      <c r="Y745" s="436"/>
      <c r="Z745" s="436"/>
      <c r="AA745" s="436"/>
      <c r="AB745" s="436"/>
      <c r="AC745" s="436"/>
      <c r="AD745" s="436"/>
      <c r="AE745" s="436"/>
    </row>
    <row r="746" ht="15.75" customHeight="1">
      <c r="A746" s="437"/>
      <c r="B746" s="438"/>
      <c r="C746" s="437"/>
      <c r="D746" s="437"/>
      <c r="E746" s="436"/>
      <c r="F746" s="436"/>
      <c r="G746" s="436"/>
      <c r="H746" s="436"/>
      <c r="I746" s="436"/>
      <c r="J746" s="436"/>
      <c r="K746" s="436"/>
      <c r="L746" s="436"/>
      <c r="M746" s="436"/>
      <c r="N746" s="436"/>
      <c r="O746" s="436"/>
      <c r="P746" s="436"/>
      <c r="Q746" s="436"/>
      <c r="R746" s="436"/>
      <c r="S746" s="436"/>
      <c r="T746" s="436"/>
      <c r="U746" s="436"/>
      <c r="V746" s="436"/>
      <c r="W746" s="436"/>
      <c r="X746" s="436"/>
      <c r="Y746" s="436"/>
      <c r="Z746" s="436"/>
      <c r="AA746" s="436"/>
      <c r="AB746" s="436"/>
      <c r="AC746" s="436"/>
      <c r="AD746" s="436"/>
      <c r="AE746" s="436"/>
    </row>
    <row r="747" ht="15.75" customHeight="1">
      <c r="A747" s="437"/>
      <c r="B747" s="438"/>
      <c r="C747" s="437"/>
      <c r="D747" s="437"/>
      <c r="E747" s="436"/>
      <c r="F747" s="436"/>
      <c r="G747" s="436"/>
      <c r="H747" s="436"/>
      <c r="I747" s="436"/>
      <c r="J747" s="436"/>
      <c r="K747" s="436"/>
      <c r="L747" s="436"/>
      <c r="M747" s="436"/>
      <c r="N747" s="436"/>
      <c r="O747" s="436"/>
      <c r="P747" s="436"/>
      <c r="Q747" s="436"/>
      <c r="R747" s="436"/>
      <c r="S747" s="436"/>
      <c r="T747" s="436"/>
      <c r="U747" s="436"/>
      <c r="V747" s="436"/>
      <c r="W747" s="436"/>
      <c r="X747" s="436"/>
      <c r="Y747" s="436"/>
      <c r="Z747" s="436"/>
      <c r="AA747" s="436"/>
      <c r="AB747" s="436"/>
      <c r="AC747" s="436"/>
      <c r="AD747" s="436"/>
      <c r="AE747" s="436"/>
    </row>
    <row r="748" ht="15.75" customHeight="1">
      <c r="A748" s="437"/>
      <c r="B748" s="438"/>
      <c r="C748" s="437"/>
      <c r="D748" s="437"/>
      <c r="E748" s="436"/>
      <c r="F748" s="436"/>
      <c r="G748" s="436"/>
      <c r="H748" s="436"/>
      <c r="I748" s="436"/>
      <c r="J748" s="436"/>
      <c r="K748" s="436"/>
      <c r="L748" s="436"/>
      <c r="M748" s="436"/>
      <c r="N748" s="436"/>
      <c r="O748" s="436"/>
      <c r="P748" s="436"/>
      <c r="Q748" s="436"/>
      <c r="R748" s="436"/>
      <c r="S748" s="436"/>
      <c r="T748" s="436"/>
      <c r="U748" s="436"/>
      <c r="V748" s="436"/>
      <c r="W748" s="436"/>
      <c r="X748" s="436"/>
      <c r="Y748" s="436"/>
      <c r="Z748" s="436"/>
      <c r="AA748" s="436"/>
      <c r="AB748" s="436"/>
      <c r="AC748" s="436"/>
      <c r="AD748" s="436"/>
      <c r="AE748" s="436"/>
    </row>
    <row r="749" ht="15.75" customHeight="1">
      <c r="A749" s="437"/>
      <c r="B749" s="438"/>
      <c r="C749" s="437"/>
      <c r="D749" s="437"/>
      <c r="E749" s="436"/>
      <c r="F749" s="436"/>
      <c r="G749" s="436"/>
      <c r="H749" s="436"/>
      <c r="I749" s="436"/>
      <c r="J749" s="436"/>
      <c r="K749" s="436"/>
      <c r="L749" s="436"/>
      <c r="M749" s="436"/>
      <c r="N749" s="436"/>
      <c r="O749" s="436"/>
      <c r="P749" s="436"/>
      <c r="Q749" s="436"/>
      <c r="R749" s="436"/>
      <c r="S749" s="436"/>
      <c r="T749" s="436"/>
      <c r="U749" s="436"/>
      <c r="V749" s="436"/>
      <c r="W749" s="436"/>
      <c r="X749" s="436"/>
      <c r="Y749" s="436"/>
      <c r="Z749" s="436"/>
      <c r="AA749" s="436"/>
      <c r="AB749" s="436"/>
      <c r="AC749" s="436"/>
      <c r="AD749" s="436"/>
      <c r="AE749" s="436"/>
    </row>
    <row r="750" ht="15.75" customHeight="1">
      <c r="A750" s="437"/>
      <c r="B750" s="438"/>
      <c r="C750" s="437"/>
      <c r="D750" s="437"/>
      <c r="E750" s="436"/>
      <c r="F750" s="436"/>
      <c r="G750" s="436"/>
      <c r="H750" s="436"/>
      <c r="I750" s="436"/>
      <c r="J750" s="436"/>
      <c r="K750" s="436"/>
      <c r="L750" s="436"/>
      <c r="M750" s="436"/>
      <c r="N750" s="436"/>
      <c r="O750" s="436"/>
      <c r="P750" s="436"/>
      <c r="Q750" s="436"/>
      <c r="R750" s="436"/>
      <c r="S750" s="436"/>
      <c r="T750" s="436"/>
      <c r="U750" s="436"/>
      <c r="V750" s="436"/>
      <c r="W750" s="436"/>
      <c r="X750" s="436"/>
      <c r="Y750" s="436"/>
      <c r="Z750" s="436"/>
      <c r="AA750" s="436"/>
      <c r="AB750" s="436"/>
      <c r="AC750" s="436"/>
      <c r="AD750" s="436"/>
      <c r="AE750" s="436"/>
    </row>
    <row r="751" ht="15.75" customHeight="1">
      <c r="A751" s="437"/>
      <c r="B751" s="438"/>
      <c r="C751" s="437"/>
      <c r="D751" s="437"/>
      <c r="E751" s="436"/>
      <c r="F751" s="436"/>
      <c r="G751" s="436"/>
      <c r="H751" s="436"/>
      <c r="I751" s="436"/>
      <c r="J751" s="436"/>
      <c r="K751" s="436"/>
      <c r="L751" s="436"/>
      <c r="M751" s="436"/>
      <c r="N751" s="436"/>
      <c r="O751" s="436"/>
      <c r="P751" s="436"/>
      <c r="Q751" s="436"/>
      <c r="R751" s="436"/>
      <c r="S751" s="436"/>
      <c r="T751" s="436"/>
      <c r="U751" s="436"/>
      <c r="V751" s="436"/>
      <c r="W751" s="436"/>
      <c r="X751" s="436"/>
      <c r="Y751" s="436"/>
      <c r="Z751" s="436"/>
      <c r="AA751" s="436"/>
      <c r="AB751" s="436"/>
      <c r="AC751" s="436"/>
      <c r="AD751" s="436"/>
      <c r="AE751" s="436"/>
    </row>
    <row r="752" ht="15.75" customHeight="1">
      <c r="A752" s="437"/>
      <c r="B752" s="438"/>
      <c r="C752" s="437"/>
      <c r="D752" s="437"/>
      <c r="E752" s="436"/>
      <c r="F752" s="436"/>
      <c r="G752" s="436"/>
      <c r="H752" s="436"/>
      <c r="I752" s="436"/>
      <c r="J752" s="436"/>
      <c r="K752" s="436"/>
      <c r="L752" s="436"/>
      <c r="M752" s="436"/>
      <c r="N752" s="436"/>
      <c r="O752" s="436"/>
      <c r="P752" s="436"/>
      <c r="Q752" s="436"/>
      <c r="R752" s="436"/>
      <c r="S752" s="436"/>
      <c r="T752" s="436"/>
      <c r="U752" s="436"/>
      <c r="V752" s="436"/>
      <c r="W752" s="436"/>
      <c r="X752" s="436"/>
      <c r="Y752" s="436"/>
      <c r="Z752" s="436"/>
      <c r="AA752" s="436"/>
      <c r="AB752" s="436"/>
      <c r="AC752" s="436"/>
      <c r="AD752" s="436"/>
      <c r="AE752" s="436"/>
    </row>
    <row r="753" ht="15.75" customHeight="1">
      <c r="A753" s="437"/>
      <c r="B753" s="438"/>
      <c r="C753" s="437"/>
      <c r="D753" s="437"/>
      <c r="E753" s="436"/>
      <c r="F753" s="436"/>
      <c r="G753" s="436"/>
      <c r="H753" s="436"/>
      <c r="I753" s="436"/>
      <c r="J753" s="436"/>
      <c r="K753" s="436"/>
      <c r="L753" s="436"/>
      <c r="M753" s="436"/>
      <c r="N753" s="436"/>
      <c r="O753" s="436"/>
      <c r="P753" s="436"/>
      <c r="Q753" s="436"/>
      <c r="R753" s="436"/>
      <c r="S753" s="436"/>
      <c r="T753" s="436"/>
      <c r="U753" s="436"/>
      <c r="V753" s="436"/>
      <c r="W753" s="436"/>
      <c r="X753" s="436"/>
      <c r="Y753" s="436"/>
      <c r="Z753" s="436"/>
      <c r="AA753" s="436"/>
      <c r="AB753" s="436"/>
      <c r="AC753" s="436"/>
      <c r="AD753" s="436"/>
      <c r="AE753" s="436"/>
    </row>
    <row r="754" ht="15.75" customHeight="1">
      <c r="A754" s="437"/>
      <c r="B754" s="438"/>
      <c r="C754" s="437"/>
      <c r="D754" s="437"/>
      <c r="E754" s="436"/>
      <c r="F754" s="436"/>
      <c r="G754" s="436"/>
      <c r="H754" s="436"/>
      <c r="I754" s="436"/>
      <c r="J754" s="436"/>
      <c r="K754" s="436"/>
      <c r="L754" s="436"/>
      <c r="M754" s="436"/>
      <c r="N754" s="436"/>
      <c r="O754" s="436"/>
      <c r="P754" s="436"/>
      <c r="Q754" s="436"/>
      <c r="R754" s="436"/>
      <c r="S754" s="436"/>
      <c r="T754" s="436"/>
      <c r="U754" s="436"/>
      <c r="V754" s="436"/>
      <c r="W754" s="436"/>
      <c r="X754" s="436"/>
      <c r="Y754" s="436"/>
      <c r="Z754" s="436"/>
      <c r="AA754" s="436"/>
      <c r="AB754" s="436"/>
      <c r="AC754" s="436"/>
      <c r="AD754" s="436"/>
      <c r="AE754" s="436"/>
    </row>
    <row r="755" ht="15.75" customHeight="1">
      <c r="A755" s="437"/>
      <c r="B755" s="438"/>
      <c r="C755" s="437"/>
      <c r="D755" s="437"/>
      <c r="E755" s="436"/>
      <c r="F755" s="436"/>
      <c r="G755" s="436"/>
      <c r="H755" s="436"/>
      <c r="I755" s="436"/>
      <c r="J755" s="436"/>
      <c r="K755" s="436"/>
      <c r="L755" s="436"/>
      <c r="M755" s="436"/>
      <c r="N755" s="436"/>
      <c r="O755" s="436"/>
      <c r="P755" s="436"/>
      <c r="Q755" s="436"/>
      <c r="R755" s="436"/>
      <c r="S755" s="436"/>
      <c r="T755" s="436"/>
      <c r="U755" s="436"/>
      <c r="V755" s="436"/>
      <c r="W755" s="436"/>
      <c r="X755" s="436"/>
      <c r="Y755" s="436"/>
      <c r="Z755" s="436"/>
      <c r="AA755" s="436"/>
      <c r="AB755" s="436"/>
      <c r="AC755" s="436"/>
      <c r="AD755" s="436"/>
      <c r="AE755" s="436"/>
    </row>
    <row r="756" ht="15.75" customHeight="1">
      <c r="A756" s="437"/>
      <c r="B756" s="438"/>
      <c r="C756" s="437"/>
      <c r="D756" s="437"/>
      <c r="E756" s="436"/>
      <c r="F756" s="436"/>
      <c r="G756" s="436"/>
      <c r="H756" s="436"/>
      <c r="I756" s="436"/>
      <c r="J756" s="436"/>
      <c r="K756" s="436"/>
      <c r="L756" s="436"/>
      <c r="M756" s="436"/>
      <c r="N756" s="436"/>
      <c r="O756" s="436"/>
      <c r="P756" s="436"/>
      <c r="Q756" s="436"/>
      <c r="R756" s="436"/>
      <c r="S756" s="436"/>
      <c r="T756" s="436"/>
      <c r="U756" s="436"/>
      <c r="V756" s="436"/>
      <c r="W756" s="436"/>
      <c r="X756" s="436"/>
      <c r="Y756" s="436"/>
      <c r="Z756" s="436"/>
      <c r="AA756" s="436"/>
      <c r="AB756" s="436"/>
      <c r="AC756" s="436"/>
      <c r="AD756" s="436"/>
      <c r="AE756" s="436"/>
    </row>
    <row r="757" ht="15.75" customHeight="1">
      <c r="A757" s="437"/>
      <c r="B757" s="438"/>
      <c r="C757" s="437"/>
      <c r="D757" s="437"/>
      <c r="E757" s="436"/>
      <c r="F757" s="436"/>
      <c r="G757" s="436"/>
      <c r="H757" s="436"/>
      <c r="I757" s="436"/>
      <c r="J757" s="436"/>
      <c r="K757" s="436"/>
      <c r="L757" s="436"/>
      <c r="M757" s="436"/>
      <c r="N757" s="436"/>
      <c r="O757" s="436"/>
      <c r="P757" s="436"/>
      <c r="Q757" s="436"/>
      <c r="R757" s="436"/>
      <c r="S757" s="436"/>
      <c r="T757" s="436"/>
      <c r="U757" s="436"/>
      <c r="V757" s="436"/>
      <c r="W757" s="436"/>
      <c r="X757" s="436"/>
      <c r="Y757" s="436"/>
      <c r="Z757" s="436"/>
      <c r="AA757" s="436"/>
      <c r="AB757" s="436"/>
      <c r="AC757" s="436"/>
      <c r="AD757" s="436"/>
      <c r="AE757" s="436"/>
    </row>
    <row r="758" ht="15.75" customHeight="1">
      <c r="A758" s="437"/>
      <c r="B758" s="438"/>
      <c r="C758" s="437"/>
      <c r="D758" s="437"/>
      <c r="E758" s="436"/>
      <c r="F758" s="436"/>
      <c r="G758" s="436"/>
      <c r="H758" s="436"/>
      <c r="I758" s="436"/>
      <c r="J758" s="436"/>
      <c r="K758" s="436"/>
      <c r="L758" s="436"/>
      <c r="M758" s="436"/>
      <c r="N758" s="436"/>
      <c r="O758" s="436"/>
      <c r="P758" s="436"/>
      <c r="Q758" s="436"/>
      <c r="R758" s="436"/>
      <c r="S758" s="436"/>
      <c r="T758" s="436"/>
      <c r="U758" s="436"/>
      <c r="V758" s="436"/>
      <c r="W758" s="436"/>
      <c r="X758" s="436"/>
      <c r="Y758" s="436"/>
      <c r="Z758" s="436"/>
      <c r="AA758" s="436"/>
      <c r="AB758" s="436"/>
      <c r="AC758" s="436"/>
      <c r="AD758" s="436"/>
      <c r="AE758" s="436"/>
    </row>
    <row r="759" ht="15.75" customHeight="1">
      <c r="A759" s="437"/>
      <c r="B759" s="438"/>
      <c r="C759" s="437"/>
      <c r="D759" s="437"/>
      <c r="E759" s="436"/>
      <c r="F759" s="436"/>
      <c r="G759" s="436"/>
      <c r="H759" s="436"/>
      <c r="I759" s="436"/>
      <c r="J759" s="436"/>
      <c r="K759" s="436"/>
      <c r="L759" s="436"/>
      <c r="M759" s="436"/>
      <c r="N759" s="436"/>
      <c r="O759" s="436"/>
      <c r="P759" s="436"/>
      <c r="Q759" s="436"/>
      <c r="R759" s="436"/>
      <c r="S759" s="436"/>
      <c r="T759" s="436"/>
      <c r="U759" s="436"/>
      <c r="V759" s="436"/>
      <c r="W759" s="436"/>
      <c r="X759" s="436"/>
      <c r="Y759" s="436"/>
      <c r="Z759" s="436"/>
      <c r="AA759" s="436"/>
      <c r="AB759" s="436"/>
      <c r="AC759" s="436"/>
      <c r="AD759" s="436"/>
      <c r="AE759" s="436"/>
    </row>
    <row r="760" ht="15.75" customHeight="1">
      <c r="A760" s="437"/>
      <c r="B760" s="438"/>
      <c r="C760" s="437"/>
      <c r="D760" s="437"/>
      <c r="E760" s="436"/>
      <c r="F760" s="436"/>
      <c r="G760" s="436"/>
      <c r="H760" s="436"/>
      <c r="I760" s="436"/>
      <c r="J760" s="436"/>
      <c r="K760" s="436"/>
      <c r="L760" s="436"/>
      <c r="M760" s="436"/>
      <c r="N760" s="436"/>
      <c r="O760" s="436"/>
      <c r="P760" s="436"/>
      <c r="Q760" s="436"/>
      <c r="R760" s="436"/>
      <c r="S760" s="436"/>
      <c r="T760" s="436"/>
      <c r="U760" s="436"/>
      <c r="V760" s="436"/>
      <c r="W760" s="436"/>
      <c r="X760" s="436"/>
      <c r="Y760" s="436"/>
      <c r="Z760" s="436"/>
      <c r="AA760" s="436"/>
      <c r="AB760" s="436"/>
      <c r="AC760" s="436"/>
      <c r="AD760" s="436"/>
      <c r="AE760" s="436"/>
    </row>
    <row r="761" ht="15.75" customHeight="1">
      <c r="A761" s="437"/>
      <c r="B761" s="438"/>
      <c r="C761" s="437"/>
      <c r="D761" s="437"/>
      <c r="E761" s="436"/>
      <c r="F761" s="436"/>
      <c r="G761" s="436"/>
      <c r="H761" s="436"/>
      <c r="I761" s="436"/>
      <c r="J761" s="436"/>
      <c r="K761" s="436"/>
      <c r="L761" s="436"/>
      <c r="M761" s="436"/>
      <c r="N761" s="436"/>
      <c r="O761" s="436"/>
      <c r="P761" s="436"/>
      <c r="Q761" s="436"/>
      <c r="R761" s="436"/>
      <c r="S761" s="436"/>
      <c r="T761" s="436"/>
      <c r="U761" s="436"/>
      <c r="V761" s="436"/>
      <c r="W761" s="436"/>
      <c r="X761" s="436"/>
      <c r="Y761" s="436"/>
      <c r="Z761" s="436"/>
      <c r="AA761" s="436"/>
      <c r="AB761" s="436"/>
      <c r="AC761" s="436"/>
      <c r="AD761" s="436"/>
      <c r="AE761" s="436"/>
    </row>
    <row r="762" ht="15.75" customHeight="1">
      <c r="A762" s="437"/>
      <c r="B762" s="438"/>
      <c r="C762" s="437"/>
      <c r="D762" s="437"/>
      <c r="E762" s="436"/>
      <c r="F762" s="436"/>
      <c r="G762" s="436"/>
      <c r="H762" s="436"/>
      <c r="I762" s="436"/>
      <c r="J762" s="436"/>
      <c r="K762" s="436"/>
      <c r="L762" s="436"/>
      <c r="M762" s="436"/>
      <c r="N762" s="436"/>
      <c r="O762" s="436"/>
      <c r="P762" s="436"/>
      <c r="Q762" s="436"/>
      <c r="R762" s="436"/>
      <c r="S762" s="436"/>
      <c r="T762" s="436"/>
      <c r="U762" s="436"/>
      <c r="V762" s="436"/>
      <c r="W762" s="436"/>
      <c r="X762" s="436"/>
      <c r="Y762" s="436"/>
      <c r="Z762" s="436"/>
      <c r="AA762" s="436"/>
      <c r="AB762" s="436"/>
      <c r="AC762" s="436"/>
      <c r="AD762" s="436"/>
      <c r="AE762" s="436"/>
    </row>
    <row r="763" ht="15.75" customHeight="1">
      <c r="A763" s="437"/>
      <c r="B763" s="438"/>
      <c r="C763" s="437"/>
      <c r="D763" s="437"/>
      <c r="E763" s="436"/>
      <c r="F763" s="436"/>
      <c r="G763" s="436"/>
      <c r="H763" s="436"/>
      <c r="I763" s="436"/>
      <c r="J763" s="436"/>
      <c r="K763" s="436"/>
      <c r="L763" s="436"/>
      <c r="M763" s="436"/>
      <c r="N763" s="436"/>
      <c r="O763" s="436"/>
      <c r="P763" s="436"/>
      <c r="Q763" s="436"/>
      <c r="R763" s="436"/>
      <c r="S763" s="436"/>
      <c r="T763" s="436"/>
      <c r="U763" s="436"/>
      <c r="V763" s="436"/>
      <c r="W763" s="436"/>
      <c r="X763" s="436"/>
      <c r="Y763" s="436"/>
      <c r="Z763" s="436"/>
      <c r="AA763" s="436"/>
      <c r="AB763" s="436"/>
      <c r="AC763" s="436"/>
      <c r="AD763" s="436"/>
      <c r="AE763" s="436"/>
    </row>
    <row r="764" ht="15.75" customHeight="1">
      <c r="A764" s="437"/>
      <c r="B764" s="438"/>
      <c r="C764" s="437"/>
      <c r="D764" s="437"/>
      <c r="E764" s="436"/>
      <c r="F764" s="436"/>
      <c r="G764" s="436"/>
      <c r="H764" s="436"/>
      <c r="I764" s="436"/>
      <c r="J764" s="436"/>
      <c r="K764" s="436"/>
      <c r="L764" s="436"/>
      <c r="M764" s="436"/>
      <c r="N764" s="436"/>
      <c r="O764" s="436"/>
      <c r="P764" s="436"/>
      <c r="Q764" s="436"/>
      <c r="R764" s="436"/>
      <c r="S764" s="436"/>
      <c r="T764" s="436"/>
      <c r="U764" s="436"/>
      <c r="V764" s="436"/>
      <c r="W764" s="436"/>
      <c r="X764" s="436"/>
      <c r="Y764" s="436"/>
      <c r="Z764" s="436"/>
      <c r="AA764" s="436"/>
      <c r="AB764" s="436"/>
      <c r="AC764" s="436"/>
      <c r="AD764" s="436"/>
      <c r="AE764" s="436"/>
    </row>
    <row r="765" ht="15.75" customHeight="1">
      <c r="A765" s="437"/>
      <c r="B765" s="438"/>
      <c r="C765" s="437"/>
      <c r="D765" s="437"/>
      <c r="E765" s="436"/>
      <c r="F765" s="436"/>
      <c r="G765" s="436"/>
      <c r="H765" s="436"/>
      <c r="I765" s="436"/>
      <c r="J765" s="436"/>
      <c r="K765" s="436"/>
      <c r="L765" s="436"/>
      <c r="M765" s="436"/>
      <c r="N765" s="436"/>
      <c r="O765" s="436"/>
      <c r="P765" s="436"/>
      <c r="Q765" s="436"/>
      <c r="R765" s="436"/>
      <c r="S765" s="436"/>
      <c r="T765" s="436"/>
      <c r="U765" s="436"/>
      <c r="V765" s="436"/>
      <c r="W765" s="436"/>
      <c r="X765" s="436"/>
      <c r="Y765" s="436"/>
      <c r="Z765" s="436"/>
      <c r="AA765" s="436"/>
      <c r="AB765" s="436"/>
      <c r="AC765" s="436"/>
      <c r="AD765" s="436"/>
      <c r="AE765" s="436"/>
    </row>
    <row r="766" ht="15.75" customHeight="1">
      <c r="A766" s="437"/>
      <c r="B766" s="438"/>
      <c r="C766" s="437"/>
      <c r="D766" s="437"/>
      <c r="E766" s="436"/>
      <c r="F766" s="436"/>
      <c r="G766" s="436"/>
      <c r="H766" s="436"/>
      <c r="I766" s="436"/>
      <c r="J766" s="436"/>
      <c r="K766" s="436"/>
      <c r="L766" s="436"/>
      <c r="M766" s="436"/>
      <c r="N766" s="436"/>
      <c r="O766" s="436"/>
      <c r="P766" s="436"/>
      <c r="Q766" s="436"/>
      <c r="R766" s="436"/>
      <c r="S766" s="436"/>
      <c r="T766" s="436"/>
      <c r="U766" s="436"/>
      <c r="V766" s="436"/>
      <c r="W766" s="436"/>
      <c r="X766" s="436"/>
      <c r="Y766" s="436"/>
      <c r="Z766" s="436"/>
      <c r="AA766" s="436"/>
      <c r="AB766" s="436"/>
      <c r="AC766" s="436"/>
      <c r="AD766" s="436"/>
      <c r="AE766" s="436"/>
    </row>
    <row r="767" ht="15.75" customHeight="1">
      <c r="A767" s="437"/>
      <c r="B767" s="438"/>
      <c r="C767" s="437"/>
      <c r="D767" s="437"/>
      <c r="E767" s="436"/>
      <c r="F767" s="436"/>
      <c r="G767" s="436"/>
      <c r="H767" s="436"/>
      <c r="I767" s="436"/>
      <c r="J767" s="436"/>
      <c r="K767" s="436"/>
      <c r="L767" s="436"/>
      <c r="M767" s="436"/>
      <c r="N767" s="436"/>
      <c r="O767" s="436"/>
      <c r="P767" s="436"/>
      <c r="Q767" s="436"/>
      <c r="R767" s="436"/>
      <c r="S767" s="436"/>
      <c r="T767" s="436"/>
      <c r="U767" s="436"/>
      <c r="V767" s="436"/>
      <c r="W767" s="436"/>
      <c r="X767" s="436"/>
      <c r="Y767" s="436"/>
      <c r="Z767" s="436"/>
      <c r="AA767" s="436"/>
      <c r="AB767" s="436"/>
      <c r="AC767" s="436"/>
      <c r="AD767" s="436"/>
      <c r="AE767" s="436"/>
    </row>
    <row r="768" ht="15.75" customHeight="1">
      <c r="A768" s="437"/>
      <c r="B768" s="438"/>
      <c r="C768" s="437"/>
      <c r="D768" s="437"/>
      <c r="E768" s="436"/>
      <c r="F768" s="436"/>
      <c r="G768" s="436"/>
      <c r="H768" s="436"/>
      <c r="I768" s="436"/>
      <c r="J768" s="436"/>
      <c r="K768" s="436"/>
      <c r="L768" s="436"/>
      <c r="M768" s="436"/>
      <c r="N768" s="436"/>
      <c r="O768" s="436"/>
      <c r="P768" s="436"/>
      <c r="Q768" s="436"/>
      <c r="R768" s="436"/>
      <c r="S768" s="436"/>
      <c r="T768" s="436"/>
      <c r="U768" s="436"/>
      <c r="V768" s="436"/>
      <c r="W768" s="436"/>
      <c r="X768" s="436"/>
      <c r="Y768" s="436"/>
      <c r="Z768" s="436"/>
      <c r="AA768" s="436"/>
      <c r="AB768" s="436"/>
      <c r="AC768" s="436"/>
      <c r="AD768" s="436"/>
      <c r="AE768" s="436"/>
    </row>
    <row r="769" ht="15.75" customHeight="1">
      <c r="A769" s="437"/>
      <c r="B769" s="438"/>
      <c r="C769" s="437"/>
      <c r="D769" s="437"/>
      <c r="E769" s="436"/>
      <c r="F769" s="436"/>
      <c r="G769" s="436"/>
      <c r="H769" s="436"/>
      <c r="I769" s="436"/>
      <c r="J769" s="436"/>
      <c r="K769" s="436"/>
      <c r="L769" s="436"/>
      <c r="M769" s="436"/>
      <c r="N769" s="436"/>
      <c r="O769" s="436"/>
      <c r="P769" s="436"/>
      <c r="Q769" s="436"/>
      <c r="R769" s="436"/>
      <c r="S769" s="436"/>
      <c r="T769" s="436"/>
      <c r="U769" s="436"/>
      <c r="V769" s="436"/>
      <c r="W769" s="436"/>
      <c r="X769" s="436"/>
      <c r="Y769" s="436"/>
      <c r="Z769" s="436"/>
      <c r="AA769" s="436"/>
      <c r="AB769" s="436"/>
      <c r="AC769" s="436"/>
      <c r="AD769" s="436"/>
      <c r="AE769" s="436"/>
    </row>
    <row r="770" ht="15.75" customHeight="1">
      <c r="A770" s="437"/>
      <c r="B770" s="438"/>
      <c r="C770" s="437"/>
      <c r="D770" s="437"/>
      <c r="E770" s="436"/>
      <c r="F770" s="436"/>
      <c r="G770" s="436"/>
      <c r="H770" s="436"/>
      <c r="I770" s="436"/>
      <c r="J770" s="436"/>
      <c r="K770" s="436"/>
      <c r="L770" s="436"/>
      <c r="M770" s="436"/>
      <c r="N770" s="436"/>
      <c r="O770" s="436"/>
      <c r="P770" s="436"/>
      <c r="Q770" s="436"/>
      <c r="R770" s="436"/>
      <c r="S770" s="436"/>
      <c r="T770" s="436"/>
      <c r="U770" s="436"/>
      <c r="V770" s="436"/>
      <c r="W770" s="436"/>
      <c r="X770" s="436"/>
      <c r="Y770" s="436"/>
      <c r="Z770" s="436"/>
      <c r="AA770" s="436"/>
      <c r="AB770" s="436"/>
      <c r="AC770" s="436"/>
      <c r="AD770" s="436"/>
      <c r="AE770" s="436"/>
    </row>
    <row r="771" ht="15.75" customHeight="1">
      <c r="A771" s="437"/>
      <c r="B771" s="438"/>
      <c r="C771" s="437"/>
      <c r="D771" s="437"/>
      <c r="E771" s="436"/>
      <c r="F771" s="436"/>
      <c r="G771" s="436"/>
      <c r="H771" s="436"/>
      <c r="I771" s="436"/>
      <c r="J771" s="436"/>
      <c r="K771" s="436"/>
      <c r="L771" s="436"/>
      <c r="M771" s="436"/>
      <c r="N771" s="436"/>
      <c r="O771" s="436"/>
      <c r="P771" s="436"/>
      <c r="Q771" s="436"/>
      <c r="R771" s="436"/>
      <c r="S771" s="436"/>
      <c r="T771" s="436"/>
      <c r="U771" s="436"/>
      <c r="V771" s="436"/>
      <c r="W771" s="436"/>
      <c r="X771" s="436"/>
      <c r="Y771" s="436"/>
      <c r="Z771" s="436"/>
      <c r="AA771" s="436"/>
      <c r="AB771" s="436"/>
      <c r="AC771" s="436"/>
      <c r="AD771" s="436"/>
      <c r="AE771" s="436"/>
    </row>
    <row r="772" ht="15.75" customHeight="1">
      <c r="A772" s="437"/>
      <c r="B772" s="438"/>
      <c r="C772" s="437"/>
      <c r="D772" s="437"/>
      <c r="E772" s="436"/>
      <c r="F772" s="436"/>
      <c r="G772" s="436"/>
      <c r="H772" s="436"/>
      <c r="I772" s="436"/>
      <c r="J772" s="436"/>
      <c r="K772" s="436"/>
      <c r="L772" s="436"/>
      <c r="M772" s="436"/>
      <c r="N772" s="436"/>
      <c r="O772" s="436"/>
      <c r="P772" s="436"/>
      <c r="Q772" s="436"/>
      <c r="R772" s="436"/>
      <c r="S772" s="436"/>
      <c r="T772" s="436"/>
      <c r="U772" s="436"/>
      <c r="V772" s="436"/>
      <c r="W772" s="436"/>
      <c r="X772" s="436"/>
      <c r="Y772" s="436"/>
      <c r="Z772" s="436"/>
      <c r="AA772" s="436"/>
      <c r="AB772" s="436"/>
      <c r="AC772" s="436"/>
      <c r="AD772" s="436"/>
      <c r="AE772" s="436"/>
    </row>
    <row r="773" ht="15.75" customHeight="1">
      <c r="A773" s="437"/>
      <c r="B773" s="438"/>
      <c r="C773" s="437"/>
      <c r="D773" s="437"/>
      <c r="E773" s="436"/>
      <c r="F773" s="436"/>
      <c r="G773" s="436"/>
      <c r="H773" s="436"/>
      <c r="I773" s="436"/>
      <c r="J773" s="436"/>
      <c r="K773" s="436"/>
      <c r="L773" s="436"/>
      <c r="M773" s="436"/>
      <c r="N773" s="436"/>
      <c r="O773" s="436"/>
      <c r="P773" s="436"/>
      <c r="Q773" s="436"/>
      <c r="R773" s="436"/>
      <c r="S773" s="436"/>
      <c r="T773" s="436"/>
      <c r="U773" s="436"/>
      <c r="V773" s="436"/>
      <c r="W773" s="436"/>
      <c r="X773" s="436"/>
      <c r="Y773" s="436"/>
      <c r="Z773" s="436"/>
      <c r="AA773" s="436"/>
      <c r="AB773" s="436"/>
      <c r="AC773" s="436"/>
      <c r="AD773" s="436"/>
      <c r="AE773" s="436"/>
    </row>
    <row r="774" ht="15.75" customHeight="1">
      <c r="A774" s="437"/>
      <c r="B774" s="438"/>
      <c r="C774" s="437"/>
      <c r="D774" s="437"/>
      <c r="E774" s="436"/>
      <c r="F774" s="436"/>
      <c r="G774" s="436"/>
      <c r="H774" s="436"/>
      <c r="I774" s="436"/>
      <c r="J774" s="436"/>
      <c r="K774" s="436"/>
      <c r="L774" s="436"/>
      <c r="M774" s="436"/>
      <c r="N774" s="436"/>
      <c r="O774" s="436"/>
      <c r="P774" s="436"/>
      <c r="Q774" s="436"/>
      <c r="R774" s="436"/>
      <c r="S774" s="436"/>
      <c r="T774" s="436"/>
      <c r="U774" s="436"/>
      <c r="V774" s="436"/>
      <c r="W774" s="436"/>
      <c r="X774" s="436"/>
      <c r="Y774" s="436"/>
      <c r="Z774" s="436"/>
      <c r="AA774" s="436"/>
      <c r="AB774" s="436"/>
      <c r="AC774" s="436"/>
      <c r="AD774" s="436"/>
      <c r="AE774" s="436"/>
    </row>
    <row r="775" ht="15.75" customHeight="1">
      <c r="A775" s="437"/>
      <c r="B775" s="438"/>
      <c r="C775" s="437"/>
      <c r="D775" s="437"/>
      <c r="E775" s="436"/>
      <c r="F775" s="436"/>
      <c r="G775" s="436"/>
      <c r="H775" s="436"/>
      <c r="I775" s="436"/>
      <c r="J775" s="436"/>
      <c r="K775" s="436"/>
      <c r="L775" s="436"/>
      <c r="M775" s="436"/>
      <c r="N775" s="436"/>
      <c r="O775" s="436"/>
      <c r="P775" s="436"/>
      <c r="Q775" s="436"/>
      <c r="R775" s="436"/>
      <c r="S775" s="436"/>
      <c r="T775" s="436"/>
      <c r="U775" s="436"/>
      <c r="V775" s="436"/>
      <c r="W775" s="436"/>
      <c r="X775" s="436"/>
      <c r="Y775" s="436"/>
      <c r="Z775" s="436"/>
      <c r="AA775" s="436"/>
      <c r="AB775" s="436"/>
      <c r="AC775" s="436"/>
      <c r="AD775" s="436"/>
      <c r="AE775" s="436"/>
    </row>
    <row r="776" ht="15.75" customHeight="1">
      <c r="A776" s="437"/>
      <c r="B776" s="438"/>
      <c r="C776" s="437"/>
      <c r="D776" s="437"/>
      <c r="E776" s="436"/>
      <c r="F776" s="436"/>
      <c r="G776" s="436"/>
      <c r="H776" s="436"/>
      <c r="I776" s="436"/>
      <c r="J776" s="436"/>
      <c r="K776" s="436"/>
      <c r="L776" s="436"/>
      <c r="M776" s="436"/>
      <c r="N776" s="436"/>
      <c r="O776" s="436"/>
      <c r="P776" s="436"/>
      <c r="Q776" s="436"/>
      <c r="R776" s="436"/>
      <c r="S776" s="436"/>
      <c r="T776" s="436"/>
      <c r="U776" s="436"/>
      <c r="V776" s="436"/>
      <c r="W776" s="436"/>
      <c r="X776" s="436"/>
      <c r="Y776" s="436"/>
      <c r="Z776" s="436"/>
      <c r="AA776" s="436"/>
      <c r="AB776" s="436"/>
      <c r="AC776" s="436"/>
      <c r="AD776" s="436"/>
      <c r="AE776" s="436"/>
    </row>
    <row r="777" ht="15.75" customHeight="1">
      <c r="A777" s="437"/>
      <c r="B777" s="438"/>
      <c r="C777" s="437"/>
      <c r="D777" s="437"/>
      <c r="E777" s="436"/>
      <c r="F777" s="436"/>
      <c r="G777" s="436"/>
      <c r="H777" s="436"/>
      <c r="I777" s="436"/>
      <c r="J777" s="436"/>
      <c r="K777" s="436"/>
      <c r="L777" s="436"/>
      <c r="M777" s="436"/>
      <c r="N777" s="436"/>
      <c r="O777" s="436"/>
      <c r="P777" s="436"/>
      <c r="Q777" s="436"/>
      <c r="R777" s="436"/>
      <c r="S777" s="436"/>
      <c r="T777" s="436"/>
      <c r="U777" s="436"/>
      <c r="V777" s="436"/>
      <c r="W777" s="436"/>
      <c r="X777" s="436"/>
      <c r="Y777" s="436"/>
      <c r="Z777" s="436"/>
      <c r="AA777" s="436"/>
      <c r="AB777" s="436"/>
      <c r="AC777" s="436"/>
      <c r="AD777" s="436"/>
      <c r="AE777" s="436"/>
    </row>
    <row r="778" ht="15.75" customHeight="1">
      <c r="A778" s="437"/>
      <c r="B778" s="438"/>
      <c r="C778" s="437"/>
      <c r="D778" s="437"/>
      <c r="E778" s="436"/>
      <c r="F778" s="436"/>
      <c r="G778" s="436"/>
      <c r="H778" s="436"/>
      <c r="I778" s="436"/>
      <c r="J778" s="436"/>
      <c r="K778" s="436"/>
      <c r="L778" s="436"/>
      <c r="M778" s="436"/>
      <c r="N778" s="436"/>
      <c r="O778" s="436"/>
      <c r="P778" s="436"/>
      <c r="Q778" s="436"/>
      <c r="R778" s="436"/>
      <c r="S778" s="436"/>
      <c r="T778" s="436"/>
      <c r="U778" s="436"/>
      <c r="V778" s="436"/>
      <c r="W778" s="436"/>
      <c r="X778" s="436"/>
      <c r="Y778" s="436"/>
      <c r="Z778" s="436"/>
      <c r="AA778" s="436"/>
      <c r="AB778" s="436"/>
      <c r="AC778" s="436"/>
      <c r="AD778" s="436"/>
      <c r="AE778" s="436"/>
    </row>
    <row r="779" ht="15.75" customHeight="1">
      <c r="A779" s="437"/>
      <c r="B779" s="438"/>
      <c r="C779" s="437"/>
      <c r="D779" s="437"/>
      <c r="E779" s="436"/>
      <c r="F779" s="436"/>
      <c r="G779" s="436"/>
      <c r="H779" s="436"/>
      <c r="I779" s="436"/>
      <c r="J779" s="436"/>
      <c r="K779" s="436"/>
      <c r="L779" s="436"/>
      <c r="M779" s="436"/>
      <c r="N779" s="436"/>
      <c r="O779" s="436"/>
      <c r="P779" s="436"/>
      <c r="Q779" s="436"/>
      <c r="R779" s="436"/>
      <c r="S779" s="436"/>
      <c r="T779" s="436"/>
      <c r="U779" s="436"/>
      <c r="V779" s="436"/>
      <c r="W779" s="436"/>
      <c r="X779" s="436"/>
      <c r="Y779" s="436"/>
      <c r="Z779" s="436"/>
      <c r="AA779" s="436"/>
      <c r="AB779" s="436"/>
      <c r="AC779" s="436"/>
      <c r="AD779" s="436"/>
      <c r="AE779" s="436"/>
    </row>
    <row r="780" ht="15.75" customHeight="1">
      <c r="A780" s="437"/>
      <c r="B780" s="438"/>
      <c r="C780" s="437"/>
      <c r="D780" s="437"/>
      <c r="E780" s="436"/>
      <c r="F780" s="436"/>
      <c r="G780" s="436"/>
      <c r="H780" s="436"/>
      <c r="I780" s="436"/>
      <c r="J780" s="436"/>
      <c r="K780" s="436"/>
      <c r="L780" s="436"/>
      <c r="M780" s="436"/>
      <c r="N780" s="436"/>
      <c r="O780" s="436"/>
      <c r="P780" s="436"/>
      <c r="Q780" s="436"/>
      <c r="R780" s="436"/>
      <c r="S780" s="436"/>
      <c r="T780" s="436"/>
      <c r="U780" s="436"/>
      <c r="V780" s="436"/>
      <c r="W780" s="436"/>
      <c r="X780" s="436"/>
      <c r="Y780" s="436"/>
      <c r="Z780" s="436"/>
      <c r="AA780" s="436"/>
      <c r="AB780" s="436"/>
      <c r="AC780" s="436"/>
      <c r="AD780" s="436"/>
      <c r="AE780" s="436"/>
    </row>
    <row r="781" ht="15.75" customHeight="1">
      <c r="A781" s="437"/>
      <c r="B781" s="438"/>
      <c r="C781" s="437"/>
      <c r="D781" s="437"/>
      <c r="E781" s="436"/>
      <c r="F781" s="436"/>
      <c r="G781" s="436"/>
      <c r="H781" s="436"/>
      <c r="I781" s="436"/>
      <c r="J781" s="436"/>
      <c r="K781" s="436"/>
      <c r="L781" s="436"/>
      <c r="M781" s="436"/>
      <c r="N781" s="436"/>
      <c r="O781" s="436"/>
      <c r="P781" s="436"/>
      <c r="Q781" s="436"/>
      <c r="R781" s="436"/>
      <c r="S781" s="436"/>
      <c r="T781" s="436"/>
      <c r="U781" s="436"/>
      <c r="V781" s="436"/>
      <c r="W781" s="436"/>
      <c r="X781" s="436"/>
      <c r="Y781" s="436"/>
      <c r="Z781" s="436"/>
      <c r="AA781" s="436"/>
      <c r="AB781" s="436"/>
      <c r="AC781" s="436"/>
      <c r="AD781" s="436"/>
      <c r="AE781" s="436"/>
    </row>
    <row r="782" ht="15.75" customHeight="1">
      <c r="A782" s="437"/>
      <c r="B782" s="438"/>
      <c r="C782" s="437"/>
      <c r="D782" s="437"/>
      <c r="E782" s="436"/>
      <c r="F782" s="436"/>
      <c r="G782" s="436"/>
      <c r="H782" s="436"/>
      <c r="I782" s="436"/>
      <c r="J782" s="436"/>
      <c r="K782" s="436"/>
      <c r="L782" s="436"/>
      <c r="M782" s="436"/>
      <c r="N782" s="436"/>
      <c r="O782" s="436"/>
      <c r="P782" s="436"/>
      <c r="Q782" s="436"/>
      <c r="R782" s="436"/>
      <c r="S782" s="436"/>
      <c r="T782" s="436"/>
      <c r="U782" s="436"/>
      <c r="V782" s="436"/>
      <c r="W782" s="436"/>
      <c r="X782" s="436"/>
      <c r="Y782" s="436"/>
      <c r="Z782" s="436"/>
      <c r="AA782" s="436"/>
      <c r="AB782" s="436"/>
      <c r="AC782" s="436"/>
      <c r="AD782" s="436"/>
      <c r="AE782" s="436"/>
    </row>
    <row r="783" ht="15.75" customHeight="1">
      <c r="A783" s="437"/>
      <c r="B783" s="438"/>
      <c r="C783" s="437"/>
      <c r="D783" s="437"/>
      <c r="E783" s="436"/>
      <c r="F783" s="436"/>
      <c r="G783" s="436"/>
      <c r="H783" s="436"/>
      <c r="I783" s="436"/>
      <c r="J783" s="436"/>
      <c r="K783" s="436"/>
      <c r="L783" s="436"/>
      <c r="M783" s="436"/>
      <c r="N783" s="436"/>
      <c r="O783" s="436"/>
      <c r="P783" s="436"/>
      <c r="Q783" s="436"/>
      <c r="R783" s="436"/>
      <c r="S783" s="436"/>
      <c r="T783" s="436"/>
      <c r="U783" s="436"/>
      <c r="V783" s="436"/>
      <c r="W783" s="436"/>
      <c r="X783" s="436"/>
      <c r="Y783" s="436"/>
      <c r="Z783" s="436"/>
      <c r="AA783" s="436"/>
      <c r="AB783" s="436"/>
      <c r="AC783" s="436"/>
      <c r="AD783" s="436"/>
      <c r="AE783" s="436"/>
    </row>
    <row r="784" ht="15.75" customHeight="1">
      <c r="A784" s="437"/>
      <c r="B784" s="438"/>
      <c r="C784" s="437"/>
      <c r="D784" s="437"/>
      <c r="E784" s="436"/>
      <c r="F784" s="436"/>
      <c r="G784" s="436"/>
      <c r="H784" s="436"/>
      <c r="I784" s="436"/>
      <c r="J784" s="436"/>
      <c r="K784" s="436"/>
      <c r="L784" s="436"/>
      <c r="M784" s="436"/>
      <c r="N784" s="436"/>
      <c r="O784" s="436"/>
      <c r="P784" s="436"/>
      <c r="Q784" s="436"/>
      <c r="R784" s="436"/>
      <c r="S784" s="436"/>
      <c r="T784" s="436"/>
      <c r="U784" s="436"/>
      <c r="V784" s="436"/>
      <c r="W784" s="436"/>
      <c r="X784" s="436"/>
      <c r="Y784" s="436"/>
      <c r="Z784" s="436"/>
      <c r="AA784" s="436"/>
      <c r="AB784" s="436"/>
      <c r="AC784" s="436"/>
      <c r="AD784" s="436"/>
      <c r="AE784" s="436"/>
    </row>
    <row r="785" ht="15.75" customHeight="1">
      <c r="A785" s="437"/>
      <c r="B785" s="438"/>
      <c r="C785" s="437"/>
      <c r="D785" s="437"/>
      <c r="E785" s="436"/>
      <c r="F785" s="436"/>
      <c r="G785" s="436"/>
      <c r="H785" s="436"/>
      <c r="I785" s="436"/>
      <c r="J785" s="436"/>
      <c r="K785" s="436"/>
      <c r="L785" s="436"/>
      <c r="M785" s="436"/>
      <c r="N785" s="436"/>
      <c r="O785" s="436"/>
      <c r="P785" s="436"/>
      <c r="Q785" s="436"/>
      <c r="R785" s="436"/>
      <c r="S785" s="436"/>
      <c r="T785" s="436"/>
      <c r="U785" s="436"/>
      <c r="V785" s="436"/>
      <c r="W785" s="436"/>
      <c r="X785" s="436"/>
      <c r="Y785" s="436"/>
      <c r="Z785" s="436"/>
      <c r="AA785" s="436"/>
      <c r="AB785" s="436"/>
      <c r="AC785" s="436"/>
      <c r="AD785" s="436"/>
      <c r="AE785" s="436"/>
    </row>
    <row r="786" ht="15.75" customHeight="1">
      <c r="A786" s="437"/>
      <c r="B786" s="438"/>
      <c r="C786" s="437"/>
      <c r="D786" s="437"/>
      <c r="E786" s="436"/>
      <c r="F786" s="436"/>
      <c r="G786" s="436"/>
      <c r="H786" s="436"/>
      <c r="I786" s="436"/>
      <c r="J786" s="436"/>
      <c r="K786" s="436"/>
      <c r="L786" s="436"/>
      <c r="M786" s="436"/>
      <c r="N786" s="436"/>
      <c r="O786" s="436"/>
      <c r="P786" s="436"/>
      <c r="Q786" s="436"/>
      <c r="R786" s="436"/>
      <c r="S786" s="436"/>
      <c r="T786" s="436"/>
      <c r="U786" s="436"/>
      <c r="V786" s="436"/>
      <c r="W786" s="436"/>
      <c r="X786" s="436"/>
      <c r="Y786" s="436"/>
      <c r="Z786" s="436"/>
      <c r="AA786" s="436"/>
      <c r="AB786" s="436"/>
      <c r="AC786" s="436"/>
      <c r="AD786" s="436"/>
      <c r="AE786" s="436"/>
    </row>
    <row r="787" ht="15.75" customHeight="1">
      <c r="A787" s="437"/>
      <c r="B787" s="438"/>
      <c r="C787" s="437"/>
      <c r="D787" s="437"/>
      <c r="E787" s="436"/>
      <c r="F787" s="436"/>
      <c r="G787" s="436"/>
      <c r="H787" s="436"/>
      <c r="I787" s="436"/>
      <c r="J787" s="436"/>
      <c r="K787" s="436"/>
      <c r="L787" s="436"/>
      <c r="M787" s="436"/>
      <c r="N787" s="436"/>
      <c r="O787" s="436"/>
      <c r="P787" s="436"/>
      <c r="Q787" s="436"/>
      <c r="R787" s="436"/>
      <c r="S787" s="436"/>
      <c r="T787" s="436"/>
      <c r="U787" s="436"/>
      <c r="V787" s="436"/>
      <c r="W787" s="436"/>
      <c r="X787" s="436"/>
      <c r="Y787" s="436"/>
      <c r="Z787" s="436"/>
      <c r="AA787" s="436"/>
      <c r="AB787" s="436"/>
      <c r="AC787" s="436"/>
      <c r="AD787" s="436"/>
      <c r="AE787" s="436"/>
    </row>
    <row r="788" ht="15.75" customHeight="1">
      <c r="A788" s="437"/>
      <c r="B788" s="438"/>
      <c r="C788" s="437"/>
      <c r="D788" s="437"/>
      <c r="E788" s="436"/>
      <c r="F788" s="436"/>
      <c r="G788" s="436"/>
      <c r="H788" s="436"/>
      <c r="I788" s="436"/>
      <c r="J788" s="436"/>
      <c r="K788" s="436"/>
      <c r="L788" s="436"/>
      <c r="M788" s="436"/>
      <c r="N788" s="436"/>
      <c r="O788" s="436"/>
      <c r="P788" s="436"/>
      <c r="Q788" s="436"/>
      <c r="R788" s="436"/>
      <c r="S788" s="436"/>
      <c r="T788" s="436"/>
      <c r="U788" s="436"/>
      <c r="V788" s="436"/>
      <c r="W788" s="436"/>
      <c r="X788" s="436"/>
      <c r="Y788" s="436"/>
      <c r="Z788" s="436"/>
      <c r="AA788" s="436"/>
      <c r="AB788" s="436"/>
      <c r="AC788" s="436"/>
      <c r="AD788" s="436"/>
      <c r="AE788" s="436"/>
    </row>
    <row r="789" ht="15.75" customHeight="1">
      <c r="A789" s="437"/>
      <c r="B789" s="438"/>
      <c r="C789" s="437"/>
      <c r="D789" s="437"/>
      <c r="E789" s="436"/>
      <c r="F789" s="436"/>
      <c r="G789" s="436"/>
      <c r="H789" s="436"/>
      <c r="I789" s="436"/>
      <c r="J789" s="436"/>
      <c r="K789" s="436"/>
      <c r="L789" s="436"/>
      <c r="M789" s="436"/>
      <c r="N789" s="436"/>
      <c r="O789" s="436"/>
      <c r="P789" s="436"/>
      <c r="Q789" s="436"/>
      <c r="R789" s="436"/>
      <c r="S789" s="436"/>
      <c r="T789" s="436"/>
      <c r="U789" s="436"/>
      <c r="V789" s="436"/>
      <c r="W789" s="436"/>
      <c r="X789" s="436"/>
      <c r="Y789" s="436"/>
      <c r="Z789" s="436"/>
      <c r="AA789" s="436"/>
      <c r="AB789" s="436"/>
      <c r="AC789" s="436"/>
      <c r="AD789" s="436"/>
      <c r="AE789" s="436"/>
    </row>
    <row r="790" ht="15.75" customHeight="1">
      <c r="A790" s="437"/>
      <c r="B790" s="438"/>
      <c r="C790" s="437"/>
      <c r="D790" s="437"/>
      <c r="E790" s="436"/>
      <c r="F790" s="436"/>
      <c r="G790" s="436"/>
      <c r="H790" s="436"/>
      <c r="I790" s="436"/>
      <c r="J790" s="436"/>
      <c r="K790" s="436"/>
      <c r="L790" s="436"/>
      <c r="M790" s="436"/>
      <c r="N790" s="436"/>
      <c r="O790" s="436"/>
      <c r="P790" s="436"/>
      <c r="Q790" s="436"/>
      <c r="R790" s="436"/>
      <c r="S790" s="436"/>
      <c r="T790" s="436"/>
      <c r="U790" s="436"/>
      <c r="V790" s="436"/>
      <c r="W790" s="436"/>
      <c r="X790" s="436"/>
      <c r="Y790" s="436"/>
      <c r="Z790" s="436"/>
      <c r="AA790" s="436"/>
      <c r="AB790" s="436"/>
      <c r="AC790" s="436"/>
      <c r="AD790" s="436"/>
      <c r="AE790" s="436"/>
    </row>
    <row r="791" ht="15.75" customHeight="1">
      <c r="A791" s="437"/>
      <c r="B791" s="438"/>
      <c r="C791" s="437"/>
      <c r="D791" s="437"/>
      <c r="E791" s="436"/>
      <c r="F791" s="436"/>
      <c r="G791" s="436"/>
      <c r="H791" s="436"/>
      <c r="I791" s="436"/>
      <c r="J791" s="436"/>
      <c r="K791" s="436"/>
      <c r="L791" s="436"/>
      <c r="M791" s="436"/>
      <c r="N791" s="436"/>
      <c r="O791" s="436"/>
      <c r="P791" s="436"/>
      <c r="Q791" s="436"/>
      <c r="R791" s="436"/>
      <c r="S791" s="436"/>
      <c r="T791" s="436"/>
      <c r="U791" s="436"/>
      <c r="V791" s="436"/>
      <c r="W791" s="436"/>
      <c r="X791" s="436"/>
      <c r="Y791" s="436"/>
      <c r="Z791" s="436"/>
      <c r="AA791" s="436"/>
      <c r="AB791" s="436"/>
      <c r="AC791" s="436"/>
      <c r="AD791" s="436"/>
      <c r="AE791" s="436"/>
    </row>
    <row r="792" ht="15.75" customHeight="1">
      <c r="A792" s="437"/>
      <c r="B792" s="438"/>
      <c r="C792" s="437"/>
      <c r="D792" s="437"/>
      <c r="E792" s="436"/>
      <c r="F792" s="436"/>
      <c r="G792" s="436"/>
      <c r="H792" s="436"/>
      <c r="I792" s="436"/>
      <c r="J792" s="436"/>
      <c r="K792" s="436"/>
      <c r="L792" s="436"/>
      <c r="M792" s="436"/>
      <c r="N792" s="436"/>
      <c r="O792" s="436"/>
      <c r="P792" s="436"/>
      <c r="Q792" s="436"/>
      <c r="R792" s="436"/>
      <c r="S792" s="436"/>
      <c r="T792" s="436"/>
      <c r="U792" s="436"/>
      <c r="V792" s="436"/>
      <c r="W792" s="436"/>
      <c r="X792" s="436"/>
      <c r="Y792" s="436"/>
      <c r="Z792" s="436"/>
      <c r="AA792" s="436"/>
      <c r="AB792" s="436"/>
      <c r="AC792" s="436"/>
      <c r="AD792" s="436"/>
      <c r="AE792" s="436"/>
    </row>
    <row r="793" ht="15.75" customHeight="1">
      <c r="A793" s="437"/>
      <c r="B793" s="438"/>
      <c r="C793" s="437"/>
      <c r="D793" s="437"/>
      <c r="E793" s="436"/>
      <c r="F793" s="436"/>
      <c r="G793" s="436"/>
      <c r="H793" s="436"/>
      <c r="I793" s="436"/>
      <c r="J793" s="436"/>
      <c r="K793" s="436"/>
      <c r="L793" s="436"/>
      <c r="M793" s="436"/>
      <c r="N793" s="436"/>
      <c r="O793" s="436"/>
      <c r="P793" s="436"/>
      <c r="Q793" s="436"/>
      <c r="R793" s="436"/>
      <c r="S793" s="436"/>
      <c r="T793" s="436"/>
      <c r="U793" s="436"/>
      <c r="V793" s="436"/>
      <c r="W793" s="436"/>
      <c r="X793" s="436"/>
      <c r="Y793" s="436"/>
      <c r="Z793" s="436"/>
      <c r="AA793" s="436"/>
      <c r="AB793" s="436"/>
      <c r="AC793" s="436"/>
      <c r="AD793" s="436"/>
      <c r="AE793" s="436"/>
    </row>
    <row r="794" ht="15.75" customHeight="1">
      <c r="A794" s="437"/>
      <c r="B794" s="438"/>
      <c r="C794" s="437"/>
      <c r="D794" s="437"/>
      <c r="E794" s="436"/>
      <c r="F794" s="436"/>
      <c r="G794" s="436"/>
      <c r="H794" s="436"/>
      <c r="I794" s="436"/>
      <c r="J794" s="436"/>
      <c r="K794" s="436"/>
      <c r="L794" s="436"/>
      <c r="M794" s="436"/>
      <c r="N794" s="436"/>
      <c r="O794" s="436"/>
      <c r="P794" s="436"/>
      <c r="Q794" s="436"/>
      <c r="R794" s="436"/>
      <c r="S794" s="436"/>
      <c r="T794" s="436"/>
      <c r="U794" s="436"/>
      <c r="V794" s="436"/>
      <c r="W794" s="436"/>
      <c r="X794" s="436"/>
      <c r="Y794" s="436"/>
      <c r="Z794" s="436"/>
      <c r="AA794" s="436"/>
      <c r="AB794" s="436"/>
      <c r="AC794" s="436"/>
      <c r="AD794" s="436"/>
      <c r="AE794" s="436"/>
    </row>
    <row r="795" ht="15.75" customHeight="1">
      <c r="A795" s="437"/>
      <c r="B795" s="438"/>
      <c r="C795" s="437"/>
      <c r="D795" s="437"/>
      <c r="E795" s="436"/>
      <c r="F795" s="436"/>
      <c r="G795" s="436"/>
      <c r="H795" s="436"/>
      <c r="I795" s="436"/>
      <c r="J795" s="436"/>
      <c r="K795" s="436"/>
      <c r="L795" s="436"/>
      <c r="M795" s="436"/>
      <c r="N795" s="436"/>
      <c r="O795" s="436"/>
      <c r="P795" s="436"/>
      <c r="Q795" s="436"/>
      <c r="R795" s="436"/>
      <c r="S795" s="436"/>
      <c r="T795" s="436"/>
      <c r="U795" s="436"/>
      <c r="V795" s="436"/>
      <c r="W795" s="436"/>
      <c r="X795" s="436"/>
      <c r="Y795" s="436"/>
      <c r="Z795" s="436"/>
      <c r="AA795" s="436"/>
      <c r="AB795" s="436"/>
      <c r="AC795" s="436"/>
      <c r="AD795" s="436"/>
      <c r="AE795" s="436"/>
    </row>
    <row r="796" ht="15.75" customHeight="1">
      <c r="A796" s="437"/>
      <c r="B796" s="438"/>
      <c r="C796" s="437"/>
      <c r="D796" s="437"/>
      <c r="E796" s="436"/>
      <c r="F796" s="436"/>
      <c r="G796" s="436"/>
      <c r="H796" s="436"/>
      <c r="I796" s="436"/>
      <c r="J796" s="436"/>
      <c r="K796" s="436"/>
      <c r="L796" s="436"/>
      <c r="M796" s="436"/>
      <c r="N796" s="436"/>
      <c r="O796" s="436"/>
      <c r="P796" s="436"/>
      <c r="Q796" s="436"/>
      <c r="R796" s="436"/>
      <c r="S796" s="436"/>
      <c r="T796" s="436"/>
      <c r="U796" s="436"/>
      <c r="V796" s="436"/>
      <c r="W796" s="436"/>
      <c r="X796" s="436"/>
      <c r="Y796" s="436"/>
      <c r="Z796" s="436"/>
      <c r="AA796" s="436"/>
      <c r="AB796" s="436"/>
      <c r="AC796" s="436"/>
      <c r="AD796" s="436"/>
      <c r="AE796" s="436"/>
    </row>
    <row r="797" ht="15.75" customHeight="1">
      <c r="A797" s="437"/>
      <c r="B797" s="438"/>
      <c r="C797" s="437"/>
      <c r="D797" s="437"/>
      <c r="E797" s="436"/>
      <c r="F797" s="436"/>
      <c r="G797" s="436"/>
      <c r="H797" s="436"/>
      <c r="I797" s="436"/>
      <c r="J797" s="436"/>
      <c r="K797" s="436"/>
      <c r="L797" s="436"/>
      <c r="M797" s="436"/>
      <c r="N797" s="436"/>
      <c r="O797" s="436"/>
      <c r="P797" s="436"/>
      <c r="Q797" s="436"/>
      <c r="R797" s="436"/>
      <c r="S797" s="436"/>
      <c r="T797" s="436"/>
      <c r="U797" s="436"/>
      <c r="V797" s="436"/>
      <c r="W797" s="436"/>
      <c r="X797" s="436"/>
      <c r="Y797" s="436"/>
      <c r="Z797" s="436"/>
      <c r="AA797" s="436"/>
      <c r="AB797" s="436"/>
      <c r="AC797" s="436"/>
      <c r="AD797" s="436"/>
      <c r="AE797" s="436"/>
    </row>
    <row r="798" ht="15.75" customHeight="1">
      <c r="A798" s="437"/>
      <c r="B798" s="438"/>
      <c r="C798" s="437"/>
      <c r="D798" s="437"/>
      <c r="E798" s="436"/>
      <c r="F798" s="436"/>
      <c r="G798" s="436"/>
      <c r="H798" s="436"/>
      <c r="I798" s="436"/>
      <c r="J798" s="436"/>
      <c r="K798" s="436"/>
      <c r="L798" s="436"/>
      <c r="M798" s="436"/>
      <c r="N798" s="436"/>
      <c r="O798" s="436"/>
      <c r="P798" s="436"/>
      <c r="Q798" s="436"/>
      <c r="R798" s="436"/>
      <c r="S798" s="436"/>
      <c r="T798" s="436"/>
      <c r="U798" s="436"/>
      <c r="V798" s="436"/>
      <c r="W798" s="436"/>
      <c r="X798" s="436"/>
      <c r="Y798" s="436"/>
      <c r="Z798" s="436"/>
      <c r="AA798" s="436"/>
      <c r="AB798" s="436"/>
      <c r="AC798" s="436"/>
      <c r="AD798" s="436"/>
      <c r="AE798" s="436"/>
    </row>
    <row r="799" ht="15.75" customHeight="1">
      <c r="A799" s="437"/>
      <c r="B799" s="438"/>
      <c r="C799" s="437"/>
      <c r="D799" s="437"/>
      <c r="E799" s="436"/>
      <c r="F799" s="436"/>
      <c r="G799" s="436"/>
      <c r="H799" s="436"/>
      <c r="I799" s="436"/>
      <c r="J799" s="436"/>
      <c r="K799" s="436"/>
      <c r="L799" s="436"/>
      <c r="M799" s="436"/>
      <c r="N799" s="436"/>
      <c r="O799" s="436"/>
      <c r="P799" s="436"/>
      <c r="Q799" s="436"/>
      <c r="R799" s="436"/>
      <c r="S799" s="436"/>
      <c r="T799" s="436"/>
      <c r="U799" s="436"/>
      <c r="V799" s="436"/>
      <c r="W799" s="436"/>
      <c r="X799" s="436"/>
      <c r="Y799" s="436"/>
      <c r="Z799" s="436"/>
      <c r="AA799" s="436"/>
      <c r="AB799" s="436"/>
      <c r="AC799" s="436"/>
      <c r="AD799" s="436"/>
      <c r="AE799" s="436"/>
    </row>
    <row r="800" ht="15.75" customHeight="1">
      <c r="A800" s="437"/>
      <c r="B800" s="438"/>
      <c r="C800" s="437"/>
      <c r="D800" s="437"/>
      <c r="E800" s="436"/>
      <c r="F800" s="436"/>
      <c r="G800" s="436"/>
      <c r="H800" s="436"/>
      <c r="I800" s="436"/>
      <c r="J800" s="436"/>
      <c r="K800" s="436"/>
      <c r="L800" s="436"/>
      <c r="M800" s="436"/>
      <c r="N800" s="436"/>
      <c r="O800" s="436"/>
      <c r="P800" s="436"/>
      <c r="Q800" s="436"/>
      <c r="R800" s="436"/>
      <c r="S800" s="436"/>
      <c r="T800" s="436"/>
      <c r="U800" s="436"/>
      <c r="V800" s="436"/>
      <c r="W800" s="436"/>
      <c r="X800" s="436"/>
      <c r="Y800" s="436"/>
      <c r="Z800" s="436"/>
      <c r="AA800" s="436"/>
      <c r="AB800" s="436"/>
      <c r="AC800" s="436"/>
      <c r="AD800" s="436"/>
      <c r="AE800" s="436"/>
    </row>
    <row r="801" ht="15.75" customHeight="1">
      <c r="A801" s="437"/>
      <c r="B801" s="438"/>
      <c r="C801" s="437"/>
      <c r="D801" s="437"/>
      <c r="E801" s="436"/>
      <c r="F801" s="436"/>
      <c r="G801" s="436"/>
      <c r="H801" s="436"/>
      <c r="I801" s="436"/>
      <c r="J801" s="436"/>
      <c r="K801" s="436"/>
      <c r="L801" s="436"/>
      <c r="M801" s="436"/>
      <c r="N801" s="436"/>
      <c r="O801" s="436"/>
      <c r="P801" s="436"/>
      <c r="Q801" s="436"/>
      <c r="R801" s="436"/>
      <c r="S801" s="436"/>
      <c r="T801" s="436"/>
      <c r="U801" s="436"/>
      <c r="V801" s="436"/>
      <c r="W801" s="436"/>
      <c r="X801" s="436"/>
      <c r="Y801" s="436"/>
      <c r="Z801" s="436"/>
      <c r="AA801" s="436"/>
      <c r="AB801" s="436"/>
      <c r="AC801" s="436"/>
      <c r="AD801" s="436"/>
      <c r="AE801" s="436"/>
    </row>
    <row r="802" ht="15.75" customHeight="1">
      <c r="A802" s="437"/>
      <c r="B802" s="438"/>
      <c r="C802" s="437"/>
      <c r="D802" s="437"/>
      <c r="E802" s="436"/>
      <c r="F802" s="436"/>
      <c r="G802" s="436"/>
      <c r="H802" s="436"/>
      <c r="I802" s="436"/>
      <c r="J802" s="436"/>
      <c r="K802" s="436"/>
      <c r="L802" s="436"/>
      <c r="M802" s="436"/>
      <c r="N802" s="436"/>
      <c r="O802" s="436"/>
      <c r="P802" s="436"/>
      <c r="Q802" s="436"/>
      <c r="R802" s="436"/>
      <c r="S802" s="436"/>
      <c r="T802" s="436"/>
      <c r="U802" s="436"/>
      <c r="V802" s="436"/>
      <c r="W802" s="436"/>
      <c r="X802" s="436"/>
      <c r="Y802" s="436"/>
      <c r="Z802" s="436"/>
      <c r="AA802" s="436"/>
      <c r="AB802" s="436"/>
      <c r="AC802" s="436"/>
      <c r="AD802" s="436"/>
      <c r="AE802" s="436"/>
    </row>
    <row r="803" ht="15.75" customHeight="1">
      <c r="A803" s="437"/>
      <c r="B803" s="438"/>
      <c r="C803" s="437"/>
      <c r="D803" s="437"/>
      <c r="E803" s="436"/>
      <c r="F803" s="436"/>
      <c r="G803" s="436"/>
      <c r="H803" s="436"/>
      <c r="I803" s="436"/>
      <c r="J803" s="436"/>
      <c r="K803" s="436"/>
      <c r="L803" s="436"/>
      <c r="M803" s="436"/>
      <c r="N803" s="436"/>
      <c r="O803" s="436"/>
      <c r="P803" s="436"/>
      <c r="Q803" s="436"/>
      <c r="R803" s="436"/>
      <c r="S803" s="436"/>
      <c r="T803" s="436"/>
      <c r="U803" s="436"/>
      <c r="V803" s="436"/>
      <c r="W803" s="436"/>
      <c r="X803" s="436"/>
      <c r="Y803" s="436"/>
      <c r="Z803" s="436"/>
      <c r="AA803" s="436"/>
      <c r="AB803" s="436"/>
      <c r="AC803" s="436"/>
      <c r="AD803" s="436"/>
      <c r="AE803" s="436"/>
    </row>
    <row r="804" ht="15.75" customHeight="1">
      <c r="A804" s="437"/>
      <c r="B804" s="438"/>
      <c r="C804" s="437"/>
      <c r="D804" s="437"/>
      <c r="E804" s="436"/>
      <c r="F804" s="436"/>
      <c r="G804" s="436"/>
      <c r="H804" s="436"/>
      <c r="I804" s="436"/>
      <c r="J804" s="436"/>
      <c r="K804" s="436"/>
      <c r="L804" s="436"/>
      <c r="M804" s="436"/>
      <c r="N804" s="436"/>
      <c r="O804" s="436"/>
      <c r="P804" s="436"/>
      <c r="Q804" s="436"/>
      <c r="R804" s="436"/>
      <c r="S804" s="436"/>
      <c r="T804" s="436"/>
      <c r="U804" s="436"/>
      <c r="V804" s="436"/>
      <c r="W804" s="436"/>
      <c r="X804" s="436"/>
      <c r="Y804" s="436"/>
      <c r="Z804" s="436"/>
      <c r="AA804" s="436"/>
      <c r="AB804" s="436"/>
      <c r="AC804" s="436"/>
      <c r="AD804" s="436"/>
      <c r="AE804" s="436"/>
    </row>
    <row r="805" ht="15.75" customHeight="1">
      <c r="A805" s="437"/>
      <c r="B805" s="438"/>
      <c r="C805" s="437"/>
      <c r="D805" s="437"/>
      <c r="E805" s="436"/>
      <c r="F805" s="436"/>
      <c r="G805" s="436"/>
      <c r="H805" s="436"/>
      <c r="I805" s="436"/>
      <c r="J805" s="436"/>
      <c r="K805" s="436"/>
      <c r="L805" s="436"/>
      <c r="M805" s="436"/>
      <c r="N805" s="436"/>
      <c r="O805" s="436"/>
      <c r="P805" s="436"/>
      <c r="Q805" s="436"/>
      <c r="R805" s="436"/>
      <c r="S805" s="436"/>
      <c r="T805" s="436"/>
      <c r="U805" s="436"/>
      <c r="V805" s="436"/>
      <c r="W805" s="436"/>
      <c r="X805" s="436"/>
      <c r="Y805" s="436"/>
      <c r="Z805" s="436"/>
      <c r="AA805" s="436"/>
      <c r="AB805" s="436"/>
      <c r="AC805" s="436"/>
      <c r="AD805" s="436"/>
      <c r="AE805" s="436"/>
    </row>
    <row r="806" ht="15.75" customHeight="1">
      <c r="A806" s="437"/>
      <c r="B806" s="438"/>
      <c r="C806" s="437"/>
      <c r="D806" s="437"/>
      <c r="E806" s="436"/>
      <c r="F806" s="436"/>
      <c r="G806" s="436"/>
      <c r="H806" s="436"/>
      <c r="I806" s="436"/>
      <c r="J806" s="436"/>
      <c r="K806" s="436"/>
      <c r="L806" s="436"/>
      <c r="M806" s="436"/>
      <c r="N806" s="436"/>
      <c r="O806" s="436"/>
      <c r="P806" s="436"/>
      <c r="Q806" s="436"/>
      <c r="R806" s="436"/>
      <c r="S806" s="436"/>
      <c r="T806" s="436"/>
      <c r="U806" s="436"/>
      <c r="V806" s="436"/>
      <c r="W806" s="436"/>
      <c r="X806" s="436"/>
      <c r="Y806" s="436"/>
      <c r="Z806" s="436"/>
      <c r="AA806" s="436"/>
      <c r="AB806" s="436"/>
      <c r="AC806" s="436"/>
      <c r="AD806" s="436"/>
      <c r="AE806" s="436"/>
    </row>
    <row r="807" ht="15.75" customHeight="1">
      <c r="A807" s="437"/>
      <c r="B807" s="438"/>
      <c r="C807" s="437"/>
      <c r="D807" s="437"/>
      <c r="E807" s="436"/>
      <c r="F807" s="436"/>
      <c r="G807" s="436"/>
      <c r="H807" s="436"/>
      <c r="I807" s="436"/>
      <c r="J807" s="436"/>
      <c r="K807" s="436"/>
      <c r="L807" s="436"/>
      <c r="M807" s="436"/>
      <c r="N807" s="436"/>
      <c r="O807" s="436"/>
      <c r="P807" s="436"/>
      <c r="Q807" s="436"/>
      <c r="R807" s="436"/>
      <c r="S807" s="436"/>
      <c r="T807" s="436"/>
      <c r="U807" s="436"/>
      <c r="V807" s="436"/>
      <c r="W807" s="436"/>
      <c r="X807" s="436"/>
      <c r="Y807" s="436"/>
      <c r="Z807" s="436"/>
      <c r="AA807" s="436"/>
      <c r="AB807" s="436"/>
      <c r="AC807" s="436"/>
      <c r="AD807" s="436"/>
      <c r="AE807" s="436"/>
    </row>
    <row r="808" ht="15.75" customHeight="1">
      <c r="A808" s="437"/>
      <c r="B808" s="438"/>
      <c r="C808" s="437"/>
      <c r="D808" s="437"/>
      <c r="E808" s="436"/>
      <c r="F808" s="436"/>
      <c r="G808" s="436"/>
      <c r="H808" s="436"/>
      <c r="I808" s="436"/>
      <c r="J808" s="436"/>
      <c r="K808" s="436"/>
      <c r="L808" s="436"/>
      <c r="M808" s="436"/>
      <c r="N808" s="436"/>
      <c r="O808" s="436"/>
      <c r="P808" s="436"/>
      <c r="Q808" s="436"/>
      <c r="R808" s="436"/>
      <c r="S808" s="436"/>
      <c r="T808" s="436"/>
      <c r="U808" s="436"/>
      <c r="V808" s="436"/>
      <c r="W808" s="436"/>
      <c r="X808" s="436"/>
      <c r="Y808" s="436"/>
      <c r="Z808" s="436"/>
      <c r="AA808" s="436"/>
      <c r="AB808" s="436"/>
      <c r="AC808" s="436"/>
      <c r="AD808" s="436"/>
      <c r="AE808" s="436"/>
    </row>
    <row r="809" ht="15.75" customHeight="1">
      <c r="A809" s="437"/>
      <c r="B809" s="438"/>
      <c r="C809" s="437"/>
      <c r="D809" s="437"/>
      <c r="E809" s="436"/>
      <c r="F809" s="436"/>
      <c r="G809" s="436"/>
      <c r="H809" s="436"/>
      <c r="I809" s="436"/>
      <c r="J809" s="436"/>
      <c r="K809" s="436"/>
      <c r="L809" s="436"/>
      <c r="M809" s="436"/>
      <c r="N809" s="436"/>
      <c r="O809" s="436"/>
      <c r="P809" s="436"/>
      <c r="Q809" s="436"/>
      <c r="R809" s="436"/>
      <c r="S809" s="436"/>
      <c r="T809" s="436"/>
      <c r="U809" s="436"/>
      <c r="V809" s="436"/>
      <c r="W809" s="436"/>
      <c r="X809" s="436"/>
      <c r="Y809" s="436"/>
      <c r="Z809" s="436"/>
      <c r="AA809" s="436"/>
      <c r="AB809" s="436"/>
      <c r="AC809" s="436"/>
      <c r="AD809" s="436"/>
      <c r="AE809" s="436"/>
    </row>
    <row r="810" ht="15.75" customHeight="1">
      <c r="A810" s="437"/>
      <c r="B810" s="438"/>
      <c r="C810" s="437"/>
      <c r="D810" s="437"/>
      <c r="E810" s="436"/>
      <c r="F810" s="436"/>
      <c r="G810" s="436"/>
      <c r="H810" s="436"/>
      <c r="I810" s="436"/>
      <c r="J810" s="436"/>
      <c r="K810" s="436"/>
      <c r="L810" s="436"/>
      <c r="M810" s="436"/>
      <c r="N810" s="436"/>
      <c r="O810" s="436"/>
      <c r="P810" s="436"/>
      <c r="Q810" s="436"/>
      <c r="R810" s="436"/>
      <c r="S810" s="436"/>
      <c r="T810" s="436"/>
      <c r="U810" s="436"/>
      <c r="V810" s="436"/>
      <c r="W810" s="436"/>
      <c r="X810" s="436"/>
      <c r="Y810" s="436"/>
      <c r="Z810" s="436"/>
      <c r="AA810" s="436"/>
      <c r="AB810" s="436"/>
      <c r="AC810" s="436"/>
      <c r="AD810" s="436"/>
      <c r="AE810" s="436"/>
    </row>
    <row r="811" ht="15.75" customHeight="1">
      <c r="A811" s="437"/>
      <c r="B811" s="438"/>
      <c r="C811" s="437"/>
      <c r="D811" s="437"/>
      <c r="E811" s="436"/>
      <c r="F811" s="436"/>
      <c r="G811" s="436"/>
      <c r="H811" s="436"/>
      <c r="I811" s="436"/>
      <c r="J811" s="436"/>
      <c r="K811" s="436"/>
      <c r="L811" s="436"/>
      <c r="M811" s="436"/>
      <c r="N811" s="436"/>
      <c r="O811" s="436"/>
      <c r="P811" s="436"/>
      <c r="Q811" s="436"/>
      <c r="R811" s="436"/>
      <c r="S811" s="436"/>
      <c r="T811" s="436"/>
      <c r="U811" s="436"/>
      <c r="V811" s="436"/>
      <c r="W811" s="436"/>
      <c r="X811" s="436"/>
      <c r="Y811" s="436"/>
      <c r="Z811" s="436"/>
      <c r="AA811" s="436"/>
      <c r="AB811" s="436"/>
      <c r="AC811" s="436"/>
      <c r="AD811" s="436"/>
      <c r="AE811" s="436"/>
    </row>
    <row r="812" ht="15.75" customHeight="1">
      <c r="A812" s="437"/>
      <c r="B812" s="438"/>
      <c r="C812" s="437"/>
      <c r="D812" s="437"/>
      <c r="E812" s="436"/>
      <c r="F812" s="436"/>
      <c r="G812" s="436"/>
      <c r="H812" s="436"/>
      <c r="I812" s="436"/>
      <c r="J812" s="436"/>
      <c r="K812" s="436"/>
      <c r="L812" s="436"/>
      <c r="M812" s="436"/>
      <c r="N812" s="436"/>
      <c r="O812" s="436"/>
      <c r="P812" s="436"/>
      <c r="Q812" s="436"/>
      <c r="R812" s="436"/>
      <c r="S812" s="436"/>
      <c r="T812" s="436"/>
      <c r="U812" s="436"/>
      <c r="V812" s="436"/>
      <c r="W812" s="436"/>
      <c r="X812" s="436"/>
      <c r="Y812" s="436"/>
      <c r="Z812" s="436"/>
      <c r="AA812" s="436"/>
      <c r="AB812" s="436"/>
      <c r="AC812" s="436"/>
      <c r="AD812" s="436"/>
      <c r="AE812" s="436"/>
    </row>
    <row r="813" ht="15.75" customHeight="1">
      <c r="A813" s="437"/>
      <c r="B813" s="438"/>
      <c r="C813" s="437"/>
      <c r="D813" s="437"/>
      <c r="E813" s="436"/>
      <c r="F813" s="436"/>
      <c r="G813" s="436"/>
      <c r="H813" s="436"/>
      <c r="I813" s="436"/>
      <c r="J813" s="436"/>
      <c r="K813" s="436"/>
      <c r="L813" s="436"/>
      <c r="M813" s="436"/>
      <c r="N813" s="436"/>
      <c r="O813" s="436"/>
      <c r="P813" s="436"/>
      <c r="Q813" s="436"/>
      <c r="R813" s="436"/>
      <c r="S813" s="436"/>
      <c r="T813" s="436"/>
      <c r="U813" s="436"/>
      <c r="V813" s="436"/>
      <c r="W813" s="436"/>
      <c r="X813" s="436"/>
      <c r="Y813" s="436"/>
      <c r="Z813" s="436"/>
      <c r="AA813" s="436"/>
      <c r="AB813" s="436"/>
      <c r="AC813" s="436"/>
      <c r="AD813" s="436"/>
      <c r="AE813" s="436"/>
    </row>
    <row r="814" ht="15.75" customHeight="1">
      <c r="A814" s="437"/>
      <c r="B814" s="438"/>
      <c r="C814" s="437"/>
      <c r="D814" s="437"/>
      <c r="E814" s="436"/>
      <c r="F814" s="436"/>
      <c r="G814" s="436"/>
      <c r="H814" s="436"/>
      <c r="I814" s="436"/>
      <c r="J814" s="436"/>
      <c r="K814" s="436"/>
      <c r="L814" s="436"/>
      <c r="M814" s="436"/>
      <c r="N814" s="436"/>
      <c r="O814" s="436"/>
      <c r="P814" s="436"/>
      <c r="Q814" s="436"/>
      <c r="R814" s="436"/>
      <c r="S814" s="436"/>
      <c r="T814" s="436"/>
      <c r="U814" s="436"/>
      <c r="V814" s="436"/>
      <c r="W814" s="436"/>
      <c r="X814" s="436"/>
      <c r="Y814" s="436"/>
      <c r="Z814" s="436"/>
      <c r="AA814" s="436"/>
      <c r="AB814" s="436"/>
      <c r="AC814" s="436"/>
      <c r="AD814" s="436"/>
      <c r="AE814" s="436"/>
    </row>
    <row r="815" ht="15.75" customHeight="1">
      <c r="A815" s="437"/>
      <c r="B815" s="438"/>
      <c r="C815" s="437"/>
      <c r="D815" s="437"/>
      <c r="E815" s="436"/>
      <c r="F815" s="436"/>
      <c r="G815" s="436"/>
      <c r="H815" s="436"/>
      <c r="I815" s="436"/>
      <c r="J815" s="436"/>
      <c r="K815" s="436"/>
      <c r="L815" s="436"/>
      <c r="M815" s="436"/>
      <c r="N815" s="436"/>
      <c r="O815" s="436"/>
      <c r="P815" s="436"/>
      <c r="Q815" s="436"/>
      <c r="R815" s="436"/>
      <c r="S815" s="436"/>
      <c r="T815" s="436"/>
      <c r="U815" s="436"/>
      <c r="V815" s="436"/>
      <c r="W815" s="436"/>
      <c r="X815" s="436"/>
      <c r="Y815" s="436"/>
      <c r="Z815" s="436"/>
      <c r="AA815" s="436"/>
      <c r="AB815" s="436"/>
      <c r="AC815" s="436"/>
      <c r="AD815" s="436"/>
      <c r="AE815" s="436"/>
    </row>
    <row r="816" ht="15.75" customHeight="1">
      <c r="A816" s="437"/>
      <c r="B816" s="438"/>
      <c r="C816" s="437"/>
      <c r="D816" s="437"/>
      <c r="E816" s="436"/>
      <c r="F816" s="436"/>
      <c r="G816" s="436"/>
      <c r="H816" s="436"/>
      <c r="I816" s="436"/>
      <c r="J816" s="436"/>
      <c r="K816" s="436"/>
      <c r="L816" s="436"/>
      <c r="M816" s="436"/>
      <c r="N816" s="436"/>
      <c r="O816" s="436"/>
      <c r="P816" s="436"/>
      <c r="Q816" s="436"/>
      <c r="R816" s="436"/>
      <c r="S816" s="436"/>
      <c r="T816" s="436"/>
      <c r="U816" s="436"/>
      <c r="V816" s="436"/>
      <c r="W816" s="436"/>
      <c r="X816" s="436"/>
      <c r="Y816" s="436"/>
      <c r="Z816" s="436"/>
      <c r="AA816" s="436"/>
      <c r="AB816" s="436"/>
      <c r="AC816" s="436"/>
      <c r="AD816" s="436"/>
      <c r="AE816" s="436"/>
    </row>
    <row r="817" ht="15.75" customHeight="1">
      <c r="A817" s="437"/>
      <c r="B817" s="438"/>
      <c r="C817" s="437"/>
      <c r="D817" s="437"/>
      <c r="E817" s="436"/>
      <c r="F817" s="436"/>
      <c r="G817" s="436"/>
      <c r="H817" s="436"/>
      <c r="I817" s="436"/>
      <c r="J817" s="436"/>
      <c r="K817" s="436"/>
      <c r="L817" s="436"/>
      <c r="M817" s="436"/>
      <c r="N817" s="436"/>
      <c r="O817" s="436"/>
      <c r="P817" s="436"/>
      <c r="Q817" s="436"/>
      <c r="R817" s="436"/>
      <c r="S817" s="436"/>
      <c r="T817" s="436"/>
      <c r="U817" s="436"/>
      <c r="V817" s="436"/>
      <c r="W817" s="436"/>
      <c r="X817" s="436"/>
      <c r="Y817" s="436"/>
      <c r="Z817" s="436"/>
      <c r="AA817" s="436"/>
      <c r="AB817" s="436"/>
      <c r="AC817" s="436"/>
      <c r="AD817" s="436"/>
      <c r="AE817" s="436"/>
    </row>
    <row r="818" ht="15.75" customHeight="1">
      <c r="A818" s="437"/>
      <c r="B818" s="438"/>
      <c r="C818" s="437"/>
      <c r="D818" s="437"/>
      <c r="E818" s="436"/>
      <c r="F818" s="436"/>
      <c r="G818" s="436"/>
      <c r="H818" s="436"/>
      <c r="I818" s="436"/>
      <c r="J818" s="436"/>
      <c r="K818" s="436"/>
      <c r="L818" s="436"/>
      <c r="M818" s="436"/>
      <c r="N818" s="436"/>
      <c r="O818" s="436"/>
      <c r="P818" s="436"/>
      <c r="Q818" s="436"/>
      <c r="R818" s="436"/>
      <c r="S818" s="436"/>
      <c r="T818" s="436"/>
      <c r="U818" s="436"/>
      <c r="V818" s="436"/>
      <c r="W818" s="436"/>
      <c r="X818" s="436"/>
      <c r="Y818" s="436"/>
      <c r="Z818" s="436"/>
      <c r="AA818" s="436"/>
      <c r="AB818" s="436"/>
      <c r="AC818" s="436"/>
      <c r="AD818" s="436"/>
      <c r="AE818" s="436"/>
    </row>
    <row r="819" ht="15.75" customHeight="1">
      <c r="A819" s="437"/>
      <c r="B819" s="438"/>
      <c r="C819" s="437"/>
      <c r="D819" s="437"/>
      <c r="E819" s="436"/>
      <c r="F819" s="436"/>
      <c r="G819" s="436"/>
      <c r="H819" s="436"/>
      <c r="I819" s="436"/>
      <c r="J819" s="436"/>
      <c r="K819" s="436"/>
      <c r="L819" s="436"/>
      <c r="M819" s="436"/>
      <c r="N819" s="436"/>
      <c r="O819" s="436"/>
      <c r="P819" s="436"/>
      <c r="Q819" s="436"/>
      <c r="R819" s="436"/>
      <c r="S819" s="436"/>
      <c r="T819" s="436"/>
      <c r="U819" s="436"/>
      <c r="V819" s="436"/>
      <c r="W819" s="436"/>
      <c r="X819" s="436"/>
      <c r="Y819" s="436"/>
      <c r="Z819" s="436"/>
      <c r="AA819" s="436"/>
      <c r="AB819" s="436"/>
      <c r="AC819" s="436"/>
      <c r="AD819" s="436"/>
      <c r="AE819" s="436"/>
    </row>
    <row r="820" ht="15.75" customHeight="1">
      <c r="A820" s="437"/>
      <c r="B820" s="438"/>
      <c r="C820" s="437"/>
      <c r="D820" s="437"/>
      <c r="E820" s="436"/>
      <c r="F820" s="436"/>
      <c r="G820" s="436"/>
      <c r="H820" s="436"/>
      <c r="I820" s="436"/>
      <c r="J820" s="436"/>
      <c r="K820" s="436"/>
      <c r="L820" s="436"/>
      <c r="M820" s="436"/>
      <c r="N820" s="436"/>
      <c r="O820" s="436"/>
      <c r="P820" s="436"/>
      <c r="Q820" s="436"/>
      <c r="R820" s="436"/>
      <c r="S820" s="436"/>
      <c r="T820" s="436"/>
      <c r="U820" s="436"/>
      <c r="V820" s="436"/>
      <c r="W820" s="436"/>
      <c r="X820" s="436"/>
      <c r="Y820" s="436"/>
      <c r="Z820" s="436"/>
      <c r="AA820" s="436"/>
      <c r="AB820" s="436"/>
      <c r="AC820" s="436"/>
      <c r="AD820" s="436"/>
      <c r="AE820" s="436"/>
    </row>
    <row r="821" ht="15.75" customHeight="1">
      <c r="A821" s="437"/>
      <c r="B821" s="438"/>
      <c r="C821" s="437"/>
      <c r="D821" s="437"/>
      <c r="E821" s="436"/>
      <c r="F821" s="436"/>
      <c r="G821" s="436"/>
      <c r="H821" s="436"/>
      <c r="I821" s="436"/>
      <c r="J821" s="436"/>
      <c r="K821" s="436"/>
      <c r="L821" s="436"/>
      <c r="M821" s="436"/>
      <c r="N821" s="436"/>
      <c r="O821" s="436"/>
      <c r="P821" s="436"/>
      <c r="Q821" s="436"/>
      <c r="R821" s="436"/>
      <c r="S821" s="436"/>
      <c r="T821" s="436"/>
      <c r="U821" s="436"/>
      <c r="V821" s="436"/>
      <c r="W821" s="436"/>
      <c r="X821" s="436"/>
      <c r="Y821" s="436"/>
      <c r="Z821" s="436"/>
      <c r="AA821" s="436"/>
      <c r="AB821" s="436"/>
      <c r="AC821" s="436"/>
      <c r="AD821" s="436"/>
      <c r="AE821" s="436"/>
    </row>
    <row r="822" ht="15.75" customHeight="1">
      <c r="A822" s="437"/>
      <c r="B822" s="438"/>
      <c r="C822" s="437"/>
      <c r="D822" s="437"/>
      <c r="E822" s="436"/>
      <c r="F822" s="436"/>
      <c r="G822" s="436"/>
      <c r="H822" s="436"/>
      <c r="I822" s="436"/>
      <c r="J822" s="436"/>
      <c r="K822" s="436"/>
      <c r="L822" s="436"/>
      <c r="M822" s="436"/>
      <c r="N822" s="436"/>
      <c r="O822" s="436"/>
      <c r="P822" s="436"/>
      <c r="Q822" s="436"/>
      <c r="R822" s="436"/>
      <c r="S822" s="436"/>
      <c r="T822" s="436"/>
      <c r="U822" s="436"/>
      <c r="V822" s="436"/>
      <c r="W822" s="436"/>
      <c r="X822" s="436"/>
      <c r="Y822" s="436"/>
      <c r="Z822" s="436"/>
      <c r="AA822" s="436"/>
      <c r="AB822" s="436"/>
      <c r="AC822" s="436"/>
      <c r="AD822" s="436"/>
      <c r="AE822" s="436"/>
    </row>
    <row r="823" ht="15.75" customHeight="1">
      <c r="A823" s="437"/>
      <c r="B823" s="438"/>
      <c r="C823" s="437"/>
      <c r="D823" s="437"/>
      <c r="E823" s="436"/>
      <c r="F823" s="436"/>
      <c r="G823" s="436"/>
      <c r="H823" s="436"/>
      <c r="I823" s="436"/>
      <c r="J823" s="436"/>
      <c r="K823" s="436"/>
      <c r="L823" s="436"/>
      <c r="M823" s="436"/>
      <c r="N823" s="436"/>
      <c r="O823" s="436"/>
      <c r="P823" s="436"/>
      <c r="Q823" s="436"/>
      <c r="R823" s="436"/>
      <c r="S823" s="436"/>
      <c r="T823" s="436"/>
      <c r="U823" s="436"/>
      <c r="V823" s="436"/>
      <c r="W823" s="436"/>
      <c r="X823" s="436"/>
      <c r="Y823" s="436"/>
      <c r="Z823" s="436"/>
      <c r="AA823" s="436"/>
      <c r="AB823" s="436"/>
      <c r="AC823" s="436"/>
      <c r="AD823" s="436"/>
      <c r="AE823" s="436"/>
    </row>
    <row r="824" ht="15.75" customHeight="1">
      <c r="A824" s="437"/>
      <c r="B824" s="438"/>
      <c r="C824" s="437"/>
      <c r="D824" s="437"/>
      <c r="E824" s="436"/>
      <c r="F824" s="436"/>
      <c r="G824" s="436"/>
      <c r="H824" s="436"/>
      <c r="I824" s="436"/>
      <c r="J824" s="436"/>
      <c r="K824" s="436"/>
      <c r="L824" s="436"/>
      <c r="M824" s="436"/>
      <c r="N824" s="436"/>
      <c r="O824" s="436"/>
      <c r="P824" s="436"/>
      <c r="Q824" s="436"/>
      <c r="R824" s="436"/>
      <c r="S824" s="436"/>
      <c r="T824" s="436"/>
      <c r="U824" s="436"/>
      <c r="V824" s="436"/>
      <c r="W824" s="436"/>
      <c r="X824" s="436"/>
      <c r="Y824" s="436"/>
      <c r="Z824" s="436"/>
      <c r="AA824" s="436"/>
      <c r="AB824" s="436"/>
      <c r="AC824" s="436"/>
      <c r="AD824" s="436"/>
      <c r="AE824" s="436"/>
    </row>
    <row r="825" ht="15.75" customHeight="1">
      <c r="A825" s="437"/>
      <c r="B825" s="438"/>
      <c r="C825" s="437"/>
      <c r="D825" s="437"/>
      <c r="E825" s="436"/>
      <c r="F825" s="436"/>
      <c r="G825" s="436"/>
      <c r="H825" s="436"/>
      <c r="I825" s="436"/>
      <c r="J825" s="436"/>
      <c r="K825" s="436"/>
      <c r="L825" s="436"/>
      <c r="M825" s="436"/>
      <c r="N825" s="436"/>
      <c r="O825" s="436"/>
      <c r="P825" s="436"/>
      <c r="Q825" s="436"/>
      <c r="R825" s="436"/>
      <c r="S825" s="436"/>
      <c r="T825" s="436"/>
      <c r="U825" s="436"/>
      <c r="V825" s="436"/>
      <c r="W825" s="436"/>
      <c r="X825" s="436"/>
      <c r="Y825" s="436"/>
      <c r="Z825" s="436"/>
      <c r="AA825" s="436"/>
      <c r="AB825" s="436"/>
      <c r="AC825" s="436"/>
      <c r="AD825" s="436"/>
      <c r="AE825" s="436"/>
    </row>
    <row r="826" ht="15.75" customHeight="1">
      <c r="A826" s="437"/>
      <c r="B826" s="438"/>
      <c r="C826" s="437"/>
      <c r="D826" s="437"/>
      <c r="E826" s="436"/>
      <c r="F826" s="436"/>
      <c r="G826" s="436"/>
      <c r="H826" s="436"/>
      <c r="I826" s="436"/>
      <c r="J826" s="436"/>
      <c r="K826" s="436"/>
      <c r="L826" s="436"/>
      <c r="M826" s="436"/>
      <c r="N826" s="436"/>
      <c r="O826" s="436"/>
      <c r="P826" s="436"/>
      <c r="Q826" s="436"/>
      <c r="R826" s="436"/>
      <c r="S826" s="436"/>
      <c r="T826" s="436"/>
      <c r="U826" s="436"/>
      <c r="V826" s="436"/>
      <c r="W826" s="436"/>
      <c r="X826" s="436"/>
      <c r="Y826" s="436"/>
      <c r="Z826" s="436"/>
      <c r="AA826" s="436"/>
      <c r="AB826" s="436"/>
      <c r="AC826" s="436"/>
      <c r="AD826" s="436"/>
      <c r="AE826" s="436"/>
    </row>
    <row r="827" ht="15.75" customHeight="1">
      <c r="A827" s="437"/>
      <c r="B827" s="438"/>
      <c r="C827" s="437"/>
      <c r="D827" s="437"/>
      <c r="E827" s="436"/>
      <c r="F827" s="436"/>
      <c r="G827" s="436"/>
      <c r="H827" s="436"/>
      <c r="I827" s="436"/>
      <c r="J827" s="436"/>
      <c r="K827" s="436"/>
      <c r="L827" s="436"/>
      <c r="M827" s="436"/>
      <c r="N827" s="436"/>
      <c r="O827" s="436"/>
      <c r="P827" s="436"/>
      <c r="Q827" s="436"/>
      <c r="R827" s="436"/>
      <c r="S827" s="436"/>
      <c r="T827" s="436"/>
      <c r="U827" s="436"/>
      <c r="V827" s="436"/>
      <c r="W827" s="436"/>
      <c r="X827" s="436"/>
      <c r="Y827" s="436"/>
      <c r="Z827" s="436"/>
      <c r="AA827" s="436"/>
      <c r="AB827" s="436"/>
      <c r="AC827" s="436"/>
      <c r="AD827" s="436"/>
      <c r="AE827" s="436"/>
    </row>
    <row r="828" ht="15.75" customHeight="1">
      <c r="A828" s="437"/>
      <c r="B828" s="438"/>
      <c r="C828" s="437"/>
      <c r="D828" s="437"/>
      <c r="E828" s="436"/>
      <c r="F828" s="436"/>
      <c r="G828" s="436"/>
      <c r="H828" s="436"/>
      <c r="I828" s="436"/>
      <c r="J828" s="436"/>
      <c r="K828" s="436"/>
      <c r="L828" s="436"/>
      <c r="M828" s="436"/>
      <c r="N828" s="436"/>
      <c r="O828" s="436"/>
      <c r="P828" s="436"/>
      <c r="Q828" s="436"/>
      <c r="R828" s="436"/>
      <c r="S828" s="436"/>
      <c r="T828" s="436"/>
      <c r="U828" s="436"/>
      <c r="V828" s="436"/>
      <c r="W828" s="436"/>
      <c r="X828" s="436"/>
      <c r="Y828" s="436"/>
      <c r="Z828" s="436"/>
      <c r="AA828" s="436"/>
      <c r="AB828" s="436"/>
      <c r="AC828" s="436"/>
      <c r="AD828" s="436"/>
      <c r="AE828" s="436"/>
    </row>
    <row r="829" ht="15.75" customHeight="1">
      <c r="A829" s="437"/>
      <c r="B829" s="438"/>
      <c r="C829" s="437"/>
      <c r="D829" s="437"/>
      <c r="E829" s="436"/>
      <c r="F829" s="436"/>
      <c r="G829" s="436"/>
      <c r="H829" s="436"/>
      <c r="I829" s="436"/>
      <c r="J829" s="436"/>
      <c r="K829" s="436"/>
      <c r="L829" s="436"/>
      <c r="M829" s="436"/>
      <c r="N829" s="436"/>
      <c r="O829" s="436"/>
      <c r="P829" s="436"/>
      <c r="Q829" s="436"/>
      <c r="R829" s="436"/>
      <c r="S829" s="436"/>
      <c r="T829" s="436"/>
      <c r="U829" s="436"/>
      <c r="V829" s="436"/>
      <c r="W829" s="436"/>
      <c r="X829" s="436"/>
      <c r="Y829" s="436"/>
      <c r="Z829" s="436"/>
      <c r="AA829" s="436"/>
      <c r="AB829" s="436"/>
      <c r="AC829" s="436"/>
      <c r="AD829" s="436"/>
      <c r="AE829" s="436"/>
    </row>
    <row r="830" ht="15.75" customHeight="1">
      <c r="A830" s="437"/>
      <c r="B830" s="438"/>
      <c r="C830" s="437"/>
      <c r="D830" s="437"/>
      <c r="E830" s="436"/>
      <c r="F830" s="436"/>
      <c r="G830" s="436"/>
      <c r="H830" s="436"/>
      <c r="I830" s="436"/>
      <c r="J830" s="436"/>
      <c r="K830" s="436"/>
      <c r="L830" s="436"/>
      <c r="M830" s="436"/>
      <c r="N830" s="436"/>
      <c r="O830" s="436"/>
      <c r="P830" s="436"/>
      <c r="Q830" s="436"/>
      <c r="R830" s="436"/>
      <c r="S830" s="436"/>
      <c r="T830" s="436"/>
      <c r="U830" s="436"/>
      <c r="V830" s="436"/>
      <c r="W830" s="436"/>
      <c r="X830" s="436"/>
      <c r="Y830" s="436"/>
      <c r="Z830" s="436"/>
      <c r="AA830" s="436"/>
      <c r="AB830" s="436"/>
      <c r="AC830" s="436"/>
      <c r="AD830" s="436"/>
      <c r="AE830" s="436"/>
    </row>
    <row r="831" ht="15.75" customHeight="1">
      <c r="A831" s="437"/>
      <c r="B831" s="438"/>
      <c r="C831" s="437"/>
      <c r="D831" s="437"/>
      <c r="E831" s="436"/>
      <c r="F831" s="436"/>
      <c r="G831" s="436"/>
      <c r="H831" s="436"/>
      <c r="I831" s="436"/>
      <c r="J831" s="436"/>
      <c r="K831" s="436"/>
      <c r="L831" s="436"/>
      <c r="M831" s="436"/>
      <c r="N831" s="436"/>
      <c r="O831" s="436"/>
      <c r="P831" s="436"/>
      <c r="Q831" s="436"/>
      <c r="R831" s="436"/>
      <c r="S831" s="436"/>
      <c r="T831" s="436"/>
      <c r="U831" s="436"/>
      <c r="V831" s="436"/>
      <c r="W831" s="436"/>
      <c r="X831" s="436"/>
      <c r="Y831" s="436"/>
      <c r="Z831" s="436"/>
      <c r="AA831" s="436"/>
      <c r="AB831" s="436"/>
      <c r="AC831" s="436"/>
      <c r="AD831" s="436"/>
      <c r="AE831" s="436"/>
    </row>
    <row r="832" ht="15.75" customHeight="1">
      <c r="A832" s="437"/>
      <c r="B832" s="438"/>
      <c r="C832" s="437"/>
      <c r="D832" s="437"/>
      <c r="E832" s="436"/>
      <c r="F832" s="436"/>
      <c r="G832" s="436"/>
      <c r="H832" s="436"/>
      <c r="I832" s="436"/>
      <c r="J832" s="436"/>
      <c r="K832" s="436"/>
      <c r="L832" s="436"/>
      <c r="M832" s="436"/>
      <c r="N832" s="436"/>
      <c r="O832" s="436"/>
      <c r="P832" s="436"/>
      <c r="Q832" s="436"/>
      <c r="R832" s="436"/>
      <c r="S832" s="436"/>
      <c r="T832" s="436"/>
      <c r="U832" s="436"/>
      <c r="V832" s="436"/>
      <c r="W832" s="436"/>
      <c r="X832" s="436"/>
      <c r="Y832" s="436"/>
      <c r="Z832" s="436"/>
      <c r="AA832" s="436"/>
      <c r="AB832" s="436"/>
      <c r="AC832" s="436"/>
      <c r="AD832" s="436"/>
      <c r="AE832" s="436"/>
    </row>
    <row r="833" ht="15.75" customHeight="1">
      <c r="A833" s="437"/>
      <c r="B833" s="438"/>
      <c r="C833" s="437"/>
      <c r="D833" s="437"/>
      <c r="E833" s="436"/>
      <c r="F833" s="436"/>
      <c r="G833" s="436"/>
      <c r="H833" s="436"/>
      <c r="I833" s="436"/>
      <c r="J833" s="436"/>
      <c r="K833" s="436"/>
      <c r="L833" s="436"/>
      <c r="M833" s="436"/>
      <c r="N833" s="436"/>
      <c r="O833" s="436"/>
      <c r="P833" s="436"/>
      <c r="Q833" s="436"/>
      <c r="R833" s="436"/>
      <c r="S833" s="436"/>
      <c r="T833" s="436"/>
      <c r="U833" s="436"/>
      <c r="V833" s="436"/>
      <c r="W833" s="436"/>
      <c r="X833" s="436"/>
      <c r="Y833" s="436"/>
      <c r="Z833" s="436"/>
      <c r="AA833" s="436"/>
      <c r="AB833" s="436"/>
      <c r="AC833" s="436"/>
      <c r="AD833" s="436"/>
      <c r="AE833" s="436"/>
    </row>
    <row r="834" ht="15.75" customHeight="1">
      <c r="A834" s="437"/>
      <c r="B834" s="438"/>
      <c r="C834" s="437"/>
      <c r="D834" s="437"/>
      <c r="E834" s="436"/>
      <c r="F834" s="436"/>
      <c r="G834" s="436"/>
      <c r="H834" s="436"/>
      <c r="I834" s="436"/>
      <c r="J834" s="436"/>
      <c r="K834" s="436"/>
      <c r="L834" s="436"/>
      <c r="M834" s="436"/>
      <c r="N834" s="436"/>
      <c r="O834" s="436"/>
      <c r="P834" s="436"/>
      <c r="Q834" s="436"/>
      <c r="R834" s="436"/>
      <c r="S834" s="436"/>
      <c r="T834" s="436"/>
      <c r="U834" s="436"/>
      <c r="V834" s="436"/>
      <c r="W834" s="436"/>
      <c r="X834" s="436"/>
      <c r="Y834" s="436"/>
      <c r="Z834" s="436"/>
      <c r="AA834" s="436"/>
      <c r="AB834" s="436"/>
      <c r="AC834" s="436"/>
      <c r="AD834" s="436"/>
      <c r="AE834" s="436"/>
    </row>
    <row r="835" ht="15.75" customHeight="1">
      <c r="A835" s="437"/>
      <c r="B835" s="438"/>
      <c r="C835" s="437"/>
      <c r="D835" s="437"/>
      <c r="E835" s="436"/>
      <c r="F835" s="436"/>
      <c r="G835" s="436"/>
      <c r="H835" s="436"/>
      <c r="I835" s="436"/>
      <c r="J835" s="436"/>
      <c r="K835" s="436"/>
      <c r="L835" s="436"/>
      <c r="M835" s="436"/>
      <c r="N835" s="436"/>
      <c r="O835" s="436"/>
      <c r="P835" s="436"/>
      <c r="Q835" s="436"/>
      <c r="R835" s="436"/>
      <c r="S835" s="436"/>
      <c r="T835" s="436"/>
      <c r="U835" s="436"/>
      <c r="V835" s="436"/>
      <c r="W835" s="436"/>
      <c r="X835" s="436"/>
      <c r="Y835" s="436"/>
      <c r="Z835" s="436"/>
      <c r="AA835" s="436"/>
      <c r="AB835" s="436"/>
      <c r="AC835" s="436"/>
      <c r="AD835" s="436"/>
      <c r="AE835" s="436"/>
    </row>
    <row r="836" ht="15.75" customHeight="1">
      <c r="A836" s="437"/>
      <c r="B836" s="438"/>
      <c r="C836" s="437"/>
      <c r="D836" s="437"/>
      <c r="E836" s="436"/>
      <c r="F836" s="436"/>
      <c r="G836" s="436"/>
      <c r="H836" s="436"/>
      <c r="I836" s="436"/>
      <c r="J836" s="436"/>
      <c r="K836" s="436"/>
      <c r="L836" s="436"/>
      <c r="M836" s="436"/>
      <c r="N836" s="436"/>
      <c r="O836" s="436"/>
      <c r="P836" s="436"/>
      <c r="Q836" s="436"/>
      <c r="R836" s="436"/>
      <c r="S836" s="436"/>
      <c r="T836" s="436"/>
      <c r="U836" s="436"/>
      <c r="V836" s="436"/>
      <c r="W836" s="436"/>
      <c r="X836" s="436"/>
      <c r="Y836" s="436"/>
      <c r="Z836" s="436"/>
      <c r="AA836" s="436"/>
      <c r="AB836" s="436"/>
      <c r="AC836" s="436"/>
      <c r="AD836" s="436"/>
      <c r="AE836" s="436"/>
    </row>
    <row r="837" ht="15.75" customHeight="1">
      <c r="A837" s="437"/>
      <c r="B837" s="438"/>
      <c r="C837" s="437"/>
      <c r="D837" s="437"/>
      <c r="E837" s="436"/>
      <c r="F837" s="436"/>
      <c r="G837" s="436"/>
      <c r="H837" s="436"/>
      <c r="I837" s="436"/>
      <c r="J837" s="436"/>
      <c r="K837" s="436"/>
      <c r="L837" s="436"/>
      <c r="M837" s="436"/>
      <c r="N837" s="436"/>
      <c r="O837" s="436"/>
      <c r="P837" s="436"/>
      <c r="Q837" s="436"/>
      <c r="R837" s="436"/>
      <c r="S837" s="436"/>
      <c r="T837" s="436"/>
      <c r="U837" s="436"/>
      <c r="V837" s="436"/>
      <c r="W837" s="436"/>
      <c r="X837" s="436"/>
      <c r="Y837" s="436"/>
      <c r="Z837" s="436"/>
      <c r="AA837" s="436"/>
      <c r="AB837" s="436"/>
      <c r="AC837" s="436"/>
      <c r="AD837" s="436"/>
      <c r="AE837" s="436"/>
    </row>
    <row r="838" ht="15.75" customHeight="1">
      <c r="A838" s="437"/>
      <c r="B838" s="438"/>
      <c r="C838" s="437"/>
      <c r="D838" s="437"/>
      <c r="E838" s="436"/>
      <c r="F838" s="436"/>
      <c r="G838" s="436"/>
      <c r="H838" s="436"/>
      <c r="I838" s="436"/>
      <c r="J838" s="436"/>
      <c r="K838" s="436"/>
      <c r="L838" s="436"/>
      <c r="M838" s="436"/>
      <c r="N838" s="436"/>
      <c r="O838" s="436"/>
      <c r="P838" s="436"/>
      <c r="Q838" s="436"/>
      <c r="R838" s="436"/>
      <c r="S838" s="436"/>
      <c r="T838" s="436"/>
      <c r="U838" s="436"/>
      <c r="V838" s="436"/>
      <c r="W838" s="436"/>
      <c r="X838" s="436"/>
      <c r="Y838" s="436"/>
      <c r="Z838" s="436"/>
      <c r="AA838" s="436"/>
      <c r="AB838" s="436"/>
      <c r="AC838" s="436"/>
      <c r="AD838" s="436"/>
      <c r="AE838" s="436"/>
    </row>
    <row r="839" ht="15.75" customHeight="1">
      <c r="A839" s="437"/>
      <c r="B839" s="438"/>
      <c r="C839" s="437"/>
      <c r="D839" s="437"/>
      <c r="E839" s="436"/>
      <c r="F839" s="436"/>
      <c r="G839" s="436"/>
      <c r="H839" s="436"/>
      <c r="I839" s="436"/>
      <c r="J839" s="436"/>
      <c r="K839" s="436"/>
      <c r="L839" s="436"/>
      <c r="M839" s="436"/>
      <c r="N839" s="436"/>
      <c r="O839" s="436"/>
      <c r="P839" s="436"/>
      <c r="Q839" s="436"/>
      <c r="R839" s="436"/>
      <c r="S839" s="436"/>
      <c r="T839" s="436"/>
      <c r="U839" s="436"/>
      <c r="V839" s="436"/>
      <c r="W839" s="436"/>
      <c r="X839" s="436"/>
      <c r="Y839" s="436"/>
      <c r="Z839" s="436"/>
      <c r="AA839" s="436"/>
      <c r="AB839" s="436"/>
      <c r="AC839" s="436"/>
      <c r="AD839" s="436"/>
      <c r="AE839" s="436"/>
    </row>
    <row r="840" ht="15.75" customHeight="1">
      <c r="A840" s="437"/>
      <c r="B840" s="438"/>
      <c r="C840" s="437"/>
      <c r="D840" s="437"/>
      <c r="E840" s="436"/>
      <c r="F840" s="436"/>
      <c r="G840" s="436"/>
      <c r="H840" s="436"/>
      <c r="I840" s="436"/>
      <c r="J840" s="436"/>
      <c r="K840" s="436"/>
      <c r="L840" s="436"/>
      <c r="M840" s="436"/>
      <c r="N840" s="436"/>
      <c r="O840" s="436"/>
      <c r="P840" s="436"/>
      <c r="Q840" s="436"/>
      <c r="R840" s="436"/>
      <c r="S840" s="436"/>
      <c r="T840" s="436"/>
      <c r="U840" s="436"/>
      <c r="V840" s="436"/>
      <c r="W840" s="436"/>
      <c r="X840" s="436"/>
      <c r="Y840" s="436"/>
      <c r="Z840" s="436"/>
      <c r="AA840" s="436"/>
      <c r="AB840" s="436"/>
      <c r="AC840" s="436"/>
      <c r="AD840" s="436"/>
      <c r="AE840" s="436"/>
    </row>
    <row r="841" ht="15.75" customHeight="1">
      <c r="A841" s="437"/>
      <c r="B841" s="438"/>
      <c r="C841" s="437"/>
      <c r="D841" s="437"/>
      <c r="E841" s="436"/>
      <c r="F841" s="436"/>
      <c r="G841" s="436"/>
      <c r="H841" s="436"/>
      <c r="I841" s="436"/>
      <c r="J841" s="436"/>
      <c r="K841" s="436"/>
      <c r="L841" s="436"/>
      <c r="M841" s="436"/>
      <c r="N841" s="436"/>
      <c r="O841" s="436"/>
      <c r="P841" s="436"/>
      <c r="Q841" s="436"/>
      <c r="R841" s="436"/>
      <c r="S841" s="436"/>
      <c r="T841" s="436"/>
      <c r="U841" s="436"/>
      <c r="V841" s="436"/>
      <c r="W841" s="436"/>
      <c r="X841" s="436"/>
      <c r="Y841" s="436"/>
      <c r="Z841" s="436"/>
      <c r="AA841" s="436"/>
      <c r="AB841" s="436"/>
      <c r="AC841" s="436"/>
      <c r="AD841" s="436"/>
      <c r="AE841" s="436"/>
    </row>
    <row r="842" ht="15.75" customHeight="1">
      <c r="A842" s="437"/>
      <c r="B842" s="438"/>
      <c r="C842" s="437"/>
      <c r="D842" s="437"/>
      <c r="E842" s="436"/>
      <c r="F842" s="436"/>
      <c r="G842" s="436"/>
      <c r="H842" s="436"/>
      <c r="I842" s="436"/>
      <c r="J842" s="436"/>
      <c r="K842" s="436"/>
      <c r="L842" s="436"/>
      <c r="M842" s="436"/>
      <c r="N842" s="436"/>
      <c r="O842" s="436"/>
      <c r="P842" s="436"/>
      <c r="Q842" s="436"/>
      <c r="R842" s="436"/>
      <c r="S842" s="436"/>
      <c r="T842" s="436"/>
      <c r="U842" s="436"/>
      <c r="V842" s="436"/>
      <c r="W842" s="436"/>
      <c r="X842" s="436"/>
      <c r="Y842" s="436"/>
      <c r="Z842" s="436"/>
      <c r="AA842" s="436"/>
      <c r="AB842" s="436"/>
      <c r="AC842" s="436"/>
      <c r="AD842" s="436"/>
      <c r="AE842" s="436"/>
    </row>
    <row r="843" ht="15.75" customHeight="1">
      <c r="A843" s="437"/>
      <c r="B843" s="438"/>
      <c r="C843" s="437"/>
      <c r="D843" s="437"/>
      <c r="E843" s="436"/>
      <c r="F843" s="436"/>
      <c r="G843" s="436"/>
      <c r="H843" s="436"/>
      <c r="I843" s="436"/>
      <c r="J843" s="436"/>
      <c r="K843" s="436"/>
      <c r="L843" s="436"/>
      <c r="M843" s="436"/>
      <c r="N843" s="436"/>
      <c r="O843" s="436"/>
      <c r="P843" s="436"/>
      <c r="Q843" s="436"/>
      <c r="R843" s="436"/>
      <c r="S843" s="436"/>
      <c r="T843" s="436"/>
      <c r="U843" s="436"/>
      <c r="V843" s="436"/>
      <c r="W843" s="436"/>
      <c r="X843" s="436"/>
      <c r="Y843" s="436"/>
      <c r="Z843" s="436"/>
      <c r="AA843" s="436"/>
      <c r="AB843" s="436"/>
      <c r="AC843" s="436"/>
      <c r="AD843" s="436"/>
      <c r="AE843" s="436"/>
    </row>
    <row r="844" ht="15.75" customHeight="1">
      <c r="A844" s="437"/>
      <c r="B844" s="438"/>
      <c r="C844" s="437"/>
      <c r="D844" s="437"/>
      <c r="E844" s="436"/>
      <c r="F844" s="436"/>
      <c r="G844" s="436"/>
      <c r="H844" s="436"/>
      <c r="I844" s="436"/>
      <c r="J844" s="436"/>
      <c r="K844" s="436"/>
      <c r="L844" s="436"/>
      <c r="M844" s="436"/>
      <c r="N844" s="436"/>
      <c r="O844" s="436"/>
      <c r="P844" s="436"/>
      <c r="Q844" s="436"/>
      <c r="R844" s="436"/>
      <c r="S844" s="436"/>
      <c r="T844" s="436"/>
      <c r="U844" s="436"/>
      <c r="V844" s="436"/>
      <c r="W844" s="436"/>
      <c r="X844" s="436"/>
      <c r="Y844" s="436"/>
      <c r="Z844" s="436"/>
      <c r="AA844" s="436"/>
      <c r="AB844" s="436"/>
      <c r="AC844" s="436"/>
      <c r="AD844" s="436"/>
      <c r="AE844" s="436"/>
    </row>
    <row r="845" ht="15.75" customHeight="1">
      <c r="A845" s="437"/>
      <c r="B845" s="438"/>
      <c r="C845" s="437"/>
      <c r="D845" s="437"/>
      <c r="E845" s="436"/>
      <c r="F845" s="436"/>
      <c r="G845" s="436"/>
      <c r="H845" s="436"/>
      <c r="I845" s="436"/>
      <c r="J845" s="436"/>
      <c r="K845" s="436"/>
      <c r="L845" s="436"/>
      <c r="M845" s="436"/>
      <c r="N845" s="436"/>
      <c r="O845" s="436"/>
      <c r="P845" s="436"/>
      <c r="Q845" s="436"/>
      <c r="R845" s="436"/>
      <c r="S845" s="436"/>
      <c r="T845" s="436"/>
      <c r="U845" s="436"/>
      <c r="V845" s="436"/>
      <c r="W845" s="436"/>
      <c r="X845" s="436"/>
      <c r="Y845" s="436"/>
      <c r="Z845" s="436"/>
      <c r="AA845" s="436"/>
      <c r="AB845" s="436"/>
      <c r="AC845" s="436"/>
      <c r="AD845" s="436"/>
      <c r="AE845" s="436"/>
    </row>
    <row r="846" ht="15.75" customHeight="1">
      <c r="A846" s="437"/>
      <c r="B846" s="438"/>
      <c r="C846" s="437"/>
      <c r="D846" s="437"/>
      <c r="E846" s="436"/>
      <c r="F846" s="436"/>
      <c r="G846" s="436"/>
      <c r="H846" s="436"/>
      <c r="I846" s="436"/>
      <c r="J846" s="436"/>
      <c r="K846" s="436"/>
      <c r="L846" s="436"/>
      <c r="M846" s="436"/>
      <c r="N846" s="436"/>
      <c r="O846" s="436"/>
      <c r="P846" s="436"/>
      <c r="Q846" s="436"/>
      <c r="R846" s="436"/>
      <c r="S846" s="436"/>
      <c r="T846" s="436"/>
      <c r="U846" s="436"/>
      <c r="V846" s="436"/>
      <c r="W846" s="436"/>
      <c r="X846" s="436"/>
      <c r="Y846" s="436"/>
      <c r="Z846" s="436"/>
      <c r="AA846" s="436"/>
      <c r="AB846" s="436"/>
      <c r="AC846" s="436"/>
      <c r="AD846" s="436"/>
      <c r="AE846" s="436"/>
    </row>
    <row r="847" ht="15.75" customHeight="1">
      <c r="A847" s="437"/>
      <c r="B847" s="438"/>
      <c r="C847" s="437"/>
      <c r="D847" s="437"/>
      <c r="E847" s="436"/>
      <c r="F847" s="436"/>
      <c r="G847" s="436"/>
      <c r="H847" s="436"/>
      <c r="I847" s="436"/>
      <c r="J847" s="436"/>
      <c r="K847" s="436"/>
      <c r="L847" s="436"/>
      <c r="M847" s="436"/>
      <c r="N847" s="436"/>
      <c r="O847" s="436"/>
      <c r="P847" s="436"/>
      <c r="Q847" s="436"/>
      <c r="R847" s="436"/>
      <c r="S847" s="436"/>
      <c r="T847" s="436"/>
      <c r="U847" s="436"/>
      <c r="V847" s="436"/>
      <c r="W847" s="436"/>
      <c r="X847" s="436"/>
      <c r="Y847" s="436"/>
      <c r="Z847" s="436"/>
      <c r="AA847" s="436"/>
      <c r="AB847" s="436"/>
      <c r="AC847" s="436"/>
      <c r="AD847" s="436"/>
      <c r="AE847" s="436"/>
    </row>
    <row r="848" ht="15.75" customHeight="1">
      <c r="A848" s="437"/>
      <c r="B848" s="438"/>
      <c r="C848" s="437"/>
      <c r="D848" s="437"/>
      <c r="E848" s="436"/>
      <c r="F848" s="436"/>
      <c r="G848" s="436"/>
      <c r="H848" s="436"/>
      <c r="I848" s="436"/>
      <c r="J848" s="436"/>
      <c r="K848" s="436"/>
      <c r="L848" s="436"/>
      <c r="M848" s="436"/>
      <c r="N848" s="436"/>
      <c r="O848" s="436"/>
      <c r="P848" s="436"/>
      <c r="Q848" s="436"/>
      <c r="R848" s="436"/>
      <c r="S848" s="436"/>
      <c r="T848" s="436"/>
      <c r="U848" s="436"/>
      <c r="V848" s="436"/>
      <c r="W848" s="436"/>
      <c r="X848" s="436"/>
      <c r="Y848" s="436"/>
      <c r="Z848" s="436"/>
      <c r="AA848" s="436"/>
      <c r="AB848" s="436"/>
      <c r="AC848" s="436"/>
      <c r="AD848" s="436"/>
      <c r="AE848" s="436"/>
    </row>
    <row r="849" ht="15.75" customHeight="1">
      <c r="A849" s="437"/>
      <c r="B849" s="438"/>
      <c r="C849" s="437"/>
      <c r="D849" s="437"/>
      <c r="E849" s="436"/>
      <c r="F849" s="436"/>
      <c r="G849" s="436"/>
      <c r="H849" s="436"/>
      <c r="I849" s="436"/>
      <c r="J849" s="436"/>
      <c r="K849" s="436"/>
      <c r="L849" s="436"/>
      <c r="M849" s="436"/>
      <c r="N849" s="436"/>
      <c r="O849" s="436"/>
      <c r="P849" s="436"/>
      <c r="Q849" s="436"/>
      <c r="R849" s="436"/>
      <c r="S849" s="436"/>
      <c r="T849" s="436"/>
      <c r="U849" s="436"/>
      <c r="V849" s="436"/>
      <c r="W849" s="436"/>
      <c r="X849" s="436"/>
      <c r="Y849" s="436"/>
      <c r="Z849" s="436"/>
      <c r="AA849" s="436"/>
      <c r="AB849" s="436"/>
      <c r="AC849" s="436"/>
      <c r="AD849" s="436"/>
      <c r="AE849" s="436"/>
    </row>
    <row r="850" ht="15.75" customHeight="1">
      <c r="A850" s="437"/>
      <c r="B850" s="438"/>
      <c r="C850" s="437"/>
      <c r="D850" s="437"/>
      <c r="E850" s="436"/>
      <c r="F850" s="436"/>
      <c r="G850" s="436"/>
      <c r="H850" s="436"/>
      <c r="I850" s="436"/>
      <c r="J850" s="436"/>
      <c r="K850" s="436"/>
      <c r="L850" s="436"/>
      <c r="M850" s="436"/>
      <c r="N850" s="436"/>
      <c r="O850" s="436"/>
      <c r="P850" s="436"/>
      <c r="Q850" s="436"/>
      <c r="R850" s="436"/>
      <c r="S850" s="436"/>
      <c r="T850" s="436"/>
      <c r="U850" s="436"/>
      <c r="V850" s="436"/>
      <c r="W850" s="436"/>
      <c r="X850" s="436"/>
      <c r="Y850" s="436"/>
      <c r="Z850" s="436"/>
      <c r="AA850" s="436"/>
      <c r="AB850" s="436"/>
      <c r="AC850" s="436"/>
      <c r="AD850" s="436"/>
      <c r="AE850" s="436"/>
    </row>
    <row r="851" ht="15.75" customHeight="1">
      <c r="A851" s="437"/>
      <c r="B851" s="438"/>
      <c r="C851" s="437"/>
      <c r="D851" s="437"/>
      <c r="E851" s="436"/>
      <c r="F851" s="436"/>
      <c r="G851" s="436"/>
      <c r="H851" s="436"/>
      <c r="I851" s="436"/>
      <c r="J851" s="436"/>
      <c r="K851" s="436"/>
      <c r="L851" s="436"/>
      <c r="M851" s="436"/>
      <c r="N851" s="436"/>
      <c r="O851" s="436"/>
      <c r="P851" s="436"/>
      <c r="Q851" s="436"/>
      <c r="R851" s="436"/>
      <c r="S851" s="436"/>
      <c r="T851" s="436"/>
      <c r="U851" s="436"/>
      <c r="V851" s="436"/>
      <c r="W851" s="436"/>
      <c r="X851" s="436"/>
      <c r="Y851" s="436"/>
      <c r="Z851" s="436"/>
      <c r="AA851" s="436"/>
      <c r="AB851" s="436"/>
      <c r="AC851" s="436"/>
      <c r="AD851" s="436"/>
      <c r="AE851" s="436"/>
    </row>
    <row r="852" ht="15.75" customHeight="1">
      <c r="A852" s="437"/>
      <c r="B852" s="438"/>
      <c r="C852" s="437"/>
      <c r="D852" s="437"/>
      <c r="E852" s="436"/>
      <c r="F852" s="436"/>
      <c r="G852" s="436"/>
      <c r="H852" s="436"/>
      <c r="I852" s="436"/>
      <c r="J852" s="436"/>
      <c r="K852" s="436"/>
      <c r="L852" s="436"/>
      <c r="M852" s="436"/>
      <c r="N852" s="436"/>
      <c r="O852" s="436"/>
      <c r="P852" s="436"/>
      <c r="Q852" s="436"/>
      <c r="R852" s="436"/>
      <c r="S852" s="436"/>
      <c r="T852" s="436"/>
      <c r="U852" s="436"/>
      <c r="V852" s="436"/>
      <c r="W852" s="436"/>
      <c r="X852" s="436"/>
      <c r="Y852" s="436"/>
      <c r="Z852" s="436"/>
      <c r="AA852" s="436"/>
      <c r="AB852" s="436"/>
      <c r="AC852" s="436"/>
      <c r="AD852" s="436"/>
      <c r="AE852" s="436"/>
    </row>
    <row r="853" ht="15.75" customHeight="1">
      <c r="A853" s="437"/>
      <c r="B853" s="438"/>
      <c r="C853" s="437"/>
      <c r="D853" s="437"/>
      <c r="E853" s="436"/>
      <c r="F853" s="436"/>
      <c r="G853" s="436"/>
      <c r="H853" s="436"/>
      <c r="I853" s="436"/>
      <c r="J853" s="436"/>
      <c r="K853" s="436"/>
      <c r="L853" s="436"/>
      <c r="M853" s="436"/>
      <c r="N853" s="436"/>
      <c r="O853" s="436"/>
      <c r="P853" s="436"/>
      <c r="Q853" s="436"/>
      <c r="R853" s="436"/>
      <c r="S853" s="436"/>
      <c r="T853" s="436"/>
      <c r="U853" s="436"/>
      <c r="V853" s="436"/>
      <c r="W853" s="436"/>
      <c r="X853" s="436"/>
      <c r="Y853" s="436"/>
      <c r="Z853" s="436"/>
      <c r="AA853" s="436"/>
      <c r="AB853" s="436"/>
      <c r="AC853" s="436"/>
      <c r="AD853" s="436"/>
      <c r="AE853" s="436"/>
    </row>
    <row r="854" ht="15.75" customHeight="1">
      <c r="A854" s="437"/>
      <c r="B854" s="438"/>
      <c r="C854" s="437"/>
      <c r="D854" s="437"/>
      <c r="E854" s="436"/>
      <c r="F854" s="436"/>
      <c r="G854" s="436"/>
      <c r="H854" s="436"/>
      <c r="I854" s="436"/>
      <c r="J854" s="436"/>
      <c r="K854" s="436"/>
      <c r="L854" s="436"/>
      <c r="M854" s="436"/>
      <c r="N854" s="436"/>
      <c r="O854" s="436"/>
      <c r="P854" s="436"/>
      <c r="Q854" s="436"/>
      <c r="R854" s="436"/>
      <c r="S854" s="436"/>
      <c r="T854" s="436"/>
      <c r="U854" s="436"/>
      <c r="V854" s="436"/>
      <c r="W854" s="436"/>
      <c r="X854" s="436"/>
      <c r="Y854" s="436"/>
      <c r="Z854" s="436"/>
      <c r="AA854" s="436"/>
      <c r="AB854" s="436"/>
      <c r="AC854" s="436"/>
      <c r="AD854" s="436"/>
      <c r="AE854" s="436"/>
    </row>
    <row r="855" ht="15.75" customHeight="1">
      <c r="A855" s="437"/>
      <c r="B855" s="438"/>
      <c r="C855" s="437"/>
      <c r="D855" s="437"/>
      <c r="E855" s="436"/>
      <c r="F855" s="436"/>
      <c r="G855" s="436"/>
      <c r="H855" s="436"/>
      <c r="I855" s="436"/>
      <c r="J855" s="436"/>
      <c r="K855" s="436"/>
      <c r="L855" s="436"/>
      <c r="M855" s="436"/>
      <c r="N855" s="436"/>
      <c r="O855" s="436"/>
      <c r="P855" s="436"/>
      <c r="Q855" s="436"/>
      <c r="R855" s="436"/>
      <c r="S855" s="436"/>
      <c r="T855" s="436"/>
      <c r="U855" s="436"/>
      <c r="V855" s="436"/>
      <c r="W855" s="436"/>
      <c r="X855" s="436"/>
      <c r="Y855" s="436"/>
      <c r="Z855" s="436"/>
      <c r="AA855" s="436"/>
      <c r="AB855" s="436"/>
      <c r="AC855" s="436"/>
      <c r="AD855" s="436"/>
      <c r="AE855" s="436"/>
    </row>
    <row r="856" ht="15.75" customHeight="1">
      <c r="A856" s="437"/>
      <c r="B856" s="438"/>
      <c r="C856" s="437"/>
      <c r="D856" s="437"/>
      <c r="E856" s="436"/>
      <c r="F856" s="436"/>
      <c r="G856" s="436"/>
      <c r="H856" s="436"/>
      <c r="I856" s="436"/>
      <c r="J856" s="436"/>
      <c r="K856" s="436"/>
      <c r="L856" s="436"/>
      <c r="M856" s="436"/>
      <c r="N856" s="436"/>
      <c r="O856" s="436"/>
      <c r="P856" s="436"/>
      <c r="Q856" s="436"/>
      <c r="R856" s="436"/>
      <c r="S856" s="436"/>
      <c r="T856" s="436"/>
      <c r="U856" s="436"/>
      <c r="V856" s="436"/>
      <c r="W856" s="436"/>
      <c r="X856" s="436"/>
      <c r="Y856" s="436"/>
      <c r="Z856" s="436"/>
      <c r="AA856" s="436"/>
      <c r="AB856" s="436"/>
      <c r="AC856" s="436"/>
      <c r="AD856" s="436"/>
      <c r="AE856" s="436"/>
    </row>
    <row r="857" ht="15.75" customHeight="1">
      <c r="A857" s="437"/>
      <c r="B857" s="438"/>
      <c r="C857" s="437"/>
      <c r="D857" s="437"/>
      <c r="E857" s="436"/>
      <c r="F857" s="436"/>
      <c r="G857" s="436"/>
      <c r="H857" s="436"/>
      <c r="I857" s="436"/>
      <c r="J857" s="436"/>
      <c r="K857" s="436"/>
      <c r="L857" s="436"/>
      <c r="M857" s="436"/>
      <c r="N857" s="436"/>
      <c r="O857" s="436"/>
      <c r="P857" s="436"/>
      <c r="Q857" s="436"/>
      <c r="R857" s="436"/>
      <c r="S857" s="436"/>
      <c r="T857" s="436"/>
      <c r="U857" s="436"/>
      <c r="V857" s="436"/>
      <c r="W857" s="436"/>
      <c r="X857" s="436"/>
      <c r="Y857" s="436"/>
      <c r="Z857" s="436"/>
      <c r="AA857" s="436"/>
      <c r="AB857" s="436"/>
      <c r="AC857" s="436"/>
      <c r="AD857" s="436"/>
      <c r="AE857" s="436"/>
    </row>
    <row r="858" ht="15.75" customHeight="1">
      <c r="A858" s="437"/>
      <c r="B858" s="438"/>
      <c r="C858" s="437"/>
      <c r="D858" s="437"/>
      <c r="E858" s="436"/>
      <c r="F858" s="436"/>
      <c r="G858" s="436"/>
      <c r="H858" s="436"/>
      <c r="I858" s="436"/>
      <c r="J858" s="436"/>
      <c r="K858" s="436"/>
      <c r="L858" s="436"/>
      <c r="M858" s="436"/>
      <c r="N858" s="436"/>
      <c r="O858" s="436"/>
      <c r="P858" s="436"/>
      <c r="Q858" s="436"/>
      <c r="R858" s="436"/>
      <c r="S858" s="436"/>
      <c r="T858" s="436"/>
      <c r="U858" s="436"/>
      <c r="V858" s="436"/>
      <c r="W858" s="436"/>
      <c r="X858" s="436"/>
      <c r="Y858" s="436"/>
      <c r="Z858" s="436"/>
      <c r="AA858" s="436"/>
      <c r="AB858" s="436"/>
      <c r="AC858" s="436"/>
      <c r="AD858" s="436"/>
      <c r="AE858" s="436"/>
    </row>
    <row r="859" ht="15.75" customHeight="1">
      <c r="A859" s="437"/>
      <c r="B859" s="438"/>
      <c r="C859" s="437"/>
      <c r="D859" s="437"/>
      <c r="E859" s="436"/>
      <c r="F859" s="436"/>
      <c r="G859" s="436"/>
      <c r="H859" s="436"/>
      <c r="I859" s="436"/>
      <c r="J859" s="436"/>
      <c r="K859" s="436"/>
      <c r="L859" s="436"/>
      <c r="M859" s="436"/>
      <c r="N859" s="436"/>
      <c r="O859" s="436"/>
      <c r="P859" s="436"/>
      <c r="Q859" s="436"/>
      <c r="R859" s="436"/>
      <c r="S859" s="436"/>
      <c r="T859" s="436"/>
      <c r="U859" s="436"/>
      <c r="V859" s="436"/>
      <c r="W859" s="436"/>
      <c r="X859" s="436"/>
      <c r="Y859" s="436"/>
      <c r="Z859" s="436"/>
      <c r="AA859" s="436"/>
      <c r="AB859" s="436"/>
      <c r="AC859" s="436"/>
      <c r="AD859" s="436"/>
      <c r="AE859" s="436"/>
    </row>
    <row r="860" ht="15.75" customHeight="1">
      <c r="A860" s="437"/>
      <c r="B860" s="438"/>
      <c r="C860" s="437"/>
      <c r="D860" s="437"/>
      <c r="E860" s="436"/>
      <c r="F860" s="436"/>
      <c r="G860" s="436"/>
      <c r="H860" s="436"/>
      <c r="I860" s="436"/>
      <c r="J860" s="436"/>
      <c r="K860" s="436"/>
      <c r="L860" s="436"/>
      <c r="M860" s="436"/>
      <c r="N860" s="436"/>
      <c r="O860" s="436"/>
      <c r="P860" s="436"/>
      <c r="Q860" s="436"/>
      <c r="R860" s="436"/>
      <c r="S860" s="436"/>
      <c r="T860" s="436"/>
      <c r="U860" s="436"/>
      <c r="V860" s="436"/>
      <c r="W860" s="436"/>
      <c r="X860" s="436"/>
      <c r="Y860" s="436"/>
      <c r="Z860" s="436"/>
      <c r="AA860" s="436"/>
      <c r="AB860" s="436"/>
      <c r="AC860" s="436"/>
      <c r="AD860" s="436"/>
      <c r="AE860" s="436"/>
    </row>
    <row r="861" ht="15.75" customHeight="1">
      <c r="A861" s="437"/>
      <c r="B861" s="438"/>
      <c r="C861" s="437"/>
      <c r="D861" s="437"/>
      <c r="E861" s="436"/>
      <c r="F861" s="436"/>
      <c r="G861" s="436"/>
      <c r="H861" s="436"/>
      <c r="I861" s="436"/>
      <c r="J861" s="436"/>
      <c r="K861" s="436"/>
      <c r="L861" s="436"/>
      <c r="M861" s="436"/>
      <c r="N861" s="436"/>
      <c r="O861" s="436"/>
      <c r="P861" s="436"/>
      <c r="Q861" s="436"/>
      <c r="R861" s="436"/>
      <c r="S861" s="436"/>
      <c r="T861" s="436"/>
      <c r="U861" s="436"/>
      <c r="V861" s="436"/>
      <c r="W861" s="436"/>
      <c r="X861" s="436"/>
      <c r="Y861" s="436"/>
      <c r="Z861" s="436"/>
      <c r="AA861" s="436"/>
      <c r="AB861" s="436"/>
      <c r="AC861" s="436"/>
      <c r="AD861" s="436"/>
      <c r="AE861" s="436"/>
    </row>
    <row r="862" ht="15.75" customHeight="1">
      <c r="A862" s="437"/>
      <c r="B862" s="438"/>
      <c r="C862" s="437"/>
      <c r="D862" s="437"/>
      <c r="E862" s="436"/>
      <c r="F862" s="436"/>
      <c r="G862" s="436"/>
      <c r="H862" s="436"/>
      <c r="I862" s="436"/>
      <c r="J862" s="436"/>
      <c r="K862" s="436"/>
      <c r="L862" s="436"/>
      <c r="M862" s="436"/>
      <c r="N862" s="436"/>
      <c r="O862" s="436"/>
      <c r="P862" s="436"/>
      <c r="Q862" s="436"/>
      <c r="R862" s="436"/>
      <c r="S862" s="436"/>
      <c r="T862" s="436"/>
      <c r="U862" s="436"/>
      <c r="V862" s="436"/>
      <c r="W862" s="436"/>
      <c r="X862" s="436"/>
      <c r="Y862" s="436"/>
      <c r="Z862" s="436"/>
      <c r="AA862" s="436"/>
      <c r="AB862" s="436"/>
      <c r="AC862" s="436"/>
      <c r="AD862" s="436"/>
      <c r="AE862" s="436"/>
    </row>
    <row r="863" ht="15.75" customHeight="1">
      <c r="A863" s="437"/>
      <c r="B863" s="438"/>
      <c r="C863" s="437"/>
      <c r="D863" s="437"/>
      <c r="E863" s="436"/>
      <c r="F863" s="436"/>
      <c r="G863" s="436"/>
      <c r="H863" s="436"/>
      <c r="I863" s="436"/>
      <c r="J863" s="436"/>
      <c r="K863" s="436"/>
      <c r="L863" s="436"/>
      <c r="M863" s="436"/>
      <c r="N863" s="436"/>
      <c r="O863" s="436"/>
      <c r="P863" s="436"/>
      <c r="Q863" s="436"/>
      <c r="R863" s="436"/>
      <c r="S863" s="436"/>
      <c r="T863" s="436"/>
      <c r="U863" s="436"/>
      <c r="V863" s="436"/>
      <c r="W863" s="436"/>
      <c r="X863" s="436"/>
      <c r="Y863" s="436"/>
      <c r="Z863" s="436"/>
      <c r="AA863" s="436"/>
      <c r="AB863" s="436"/>
      <c r="AC863" s="436"/>
      <c r="AD863" s="436"/>
      <c r="AE863" s="436"/>
    </row>
    <row r="864" ht="15.75" customHeight="1">
      <c r="A864" s="437"/>
      <c r="B864" s="438"/>
      <c r="C864" s="437"/>
      <c r="D864" s="437"/>
      <c r="E864" s="436"/>
      <c r="F864" s="436"/>
      <c r="G864" s="436"/>
      <c r="H864" s="436"/>
      <c r="I864" s="436"/>
      <c r="J864" s="436"/>
      <c r="K864" s="436"/>
      <c r="L864" s="436"/>
      <c r="M864" s="436"/>
      <c r="N864" s="436"/>
      <c r="O864" s="436"/>
      <c r="P864" s="436"/>
      <c r="Q864" s="436"/>
      <c r="R864" s="436"/>
      <c r="S864" s="436"/>
      <c r="T864" s="436"/>
      <c r="U864" s="436"/>
      <c r="V864" s="436"/>
      <c r="W864" s="436"/>
      <c r="X864" s="436"/>
      <c r="Y864" s="436"/>
      <c r="Z864" s="436"/>
      <c r="AA864" s="436"/>
      <c r="AB864" s="436"/>
      <c r="AC864" s="436"/>
      <c r="AD864" s="436"/>
      <c r="AE864" s="436"/>
    </row>
    <row r="865" ht="15.75" customHeight="1">
      <c r="A865" s="437"/>
      <c r="B865" s="438"/>
      <c r="C865" s="437"/>
      <c r="D865" s="437"/>
      <c r="E865" s="436"/>
      <c r="F865" s="436"/>
      <c r="G865" s="436"/>
      <c r="H865" s="436"/>
      <c r="I865" s="436"/>
      <c r="J865" s="436"/>
      <c r="K865" s="436"/>
      <c r="L865" s="436"/>
      <c r="M865" s="436"/>
      <c r="N865" s="436"/>
      <c r="O865" s="436"/>
      <c r="P865" s="436"/>
      <c r="Q865" s="436"/>
      <c r="R865" s="436"/>
      <c r="S865" s="436"/>
      <c r="T865" s="436"/>
      <c r="U865" s="436"/>
      <c r="V865" s="436"/>
      <c r="W865" s="436"/>
      <c r="X865" s="436"/>
      <c r="Y865" s="436"/>
      <c r="Z865" s="436"/>
      <c r="AA865" s="436"/>
      <c r="AB865" s="436"/>
      <c r="AC865" s="436"/>
      <c r="AD865" s="436"/>
      <c r="AE865" s="436"/>
    </row>
    <row r="866" ht="15.75" customHeight="1">
      <c r="A866" s="437"/>
      <c r="B866" s="438"/>
      <c r="C866" s="437"/>
      <c r="D866" s="437"/>
      <c r="E866" s="436"/>
      <c r="F866" s="436"/>
      <c r="G866" s="436"/>
      <c r="H866" s="436"/>
      <c r="I866" s="436"/>
      <c r="J866" s="436"/>
      <c r="K866" s="436"/>
      <c r="L866" s="436"/>
      <c r="M866" s="436"/>
      <c r="N866" s="436"/>
      <c r="O866" s="436"/>
      <c r="P866" s="436"/>
      <c r="Q866" s="436"/>
      <c r="R866" s="436"/>
      <c r="S866" s="436"/>
      <c r="T866" s="436"/>
      <c r="U866" s="436"/>
      <c r="V866" s="436"/>
      <c r="W866" s="436"/>
      <c r="X866" s="436"/>
      <c r="Y866" s="436"/>
      <c r="Z866" s="436"/>
      <c r="AA866" s="436"/>
      <c r="AB866" s="436"/>
      <c r="AC866" s="436"/>
      <c r="AD866" s="436"/>
      <c r="AE866" s="436"/>
    </row>
    <row r="867" ht="15.75" customHeight="1">
      <c r="A867" s="437"/>
      <c r="B867" s="438"/>
      <c r="C867" s="437"/>
      <c r="D867" s="437"/>
      <c r="E867" s="436"/>
      <c r="F867" s="436"/>
      <c r="G867" s="436"/>
      <c r="H867" s="436"/>
      <c r="I867" s="436"/>
      <c r="J867" s="436"/>
      <c r="K867" s="436"/>
      <c r="L867" s="436"/>
      <c r="M867" s="436"/>
      <c r="N867" s="436"/>
      <c r="O867" s="436"/>
      <c r="P867" s="436"/>
      <c r="Q867" s="436"/>
      <c r="R867" s="436"/>
      <c r="S867" s="436"/>
      <c r="T867" s="436"/>
      <c r="U867" s="436"/>
      <c r="V867" s="436"/>
      <c r="W867" s="436"/>
      <c r="X867" s="436"/>
      <c r="Y867" s="436"/>
      <c r="Z867" s="436"/>
      <c r="AA867" s="436"/>
      <c r="AB867" s="436"/>
      <c r="AC867" s="436"/>
      <c r="AD867" s="436"/>
      <c r="AE867" s="436"/>
    </row>
    <row r="868" ht="15.75" customHeight="1">
      <c r="A868" s="437"/>
      <c r="B868" s="438"/>
      <c r="C868" s="437"/>
      <c r="D868" s="437"/>
      <c r="E868" s="436"/>
      <c r="F868" s="436"/>
      <c r="G868" s="436"/>
      <c r="H868" s="436"/>
      <c r="I868" s="436"/>
      <c r="J868" s="436"/>
      <c r="K868" s="436"/>
      <c r="L868" s="436"/>
      <c r="M868" s="436"/>
      <c r="N868" s="436"/>
      <c r="O868" s="436"/>
      <c r="P868" s="436"/>
      <c r="Q868" s="436"/>
      <c r="R868" s="436"/>
      <c r="S868" s="436"/>
      <c r="T868" s="436"/>
      <c r="U868" s="436"/>
      <c r="V868" s="436"/>
      <c r="W868" s="436"/>
      <c r="X868" s="436"/>
      <c r="Y868" s="436"/>
      <c r="Z868" s="436"/>
      <c r="AA868" s="436"/>
      <c r="AB868" s="436"/>
      <c r="AC868" s="436"/>
      <c r="AD868" s="436"/>
      <c r="AE868" s="436"/>
    </row>
    <row r="869" ht="15.75" customHeight="1">
      <c r="A869" s="437"/>
      <c r="B869" s="438"/>
      <c r="C869" s="437"/>
      <c r="D869" s="437"/>
      <c r="E869" s="436"/>
      <c r="F869" s="436"/>
      <c r="G869" s="436"/>
      <c r="H869" s="436"/>
      <c r="I869" s="436"/>
      <c r="J869" s="436"/>
      <c r="K869" s="436"/>
      <c r="L869" s="436"/>
      <c r="M869" s="436"/>
      <c r="N869" s="436"/>
      <c r="O869" s="436"/>
      <c r="P869" s="436"/>
      <c r="Q869" s="436"/>
      <c r="R869" s="436"/>
      <c r="S869" s="436"/>
      <c r="T869" s="436"/>
      <c r="U869" s="436"/>
      <c r="V869" s="436"/>
      <c r="W869" s="436"/>
      <c r="X869" s="436"/>
      <c r="Y869" s="436"/>
      <c r="Z869" s="436"/>
      <c r="AA869" s="436"/>
      <c r="AB869" s="436"/>
      <c r="AC869" s="436"/>
      <c r="AD869" s="436"/>
      <c r="AE869" s="436"/>
    </row>
    <row r="870" ht="15.75" customHeight="1">
      <c r="A870" s="437"/>
      <c r="B870" s="438"/>
      <c r="C870" s="437"/>
      <c r="D870" s="437"/>
      <c r="E870" s="436"/>
      <c r="F870" s="436"/>
      <c r="G870" s="436"/>
      <c r="H870" s="436"/>
      <c r="I870" s="436"/>
      <c r="J870" s="436"/>
      <c r="K870" s="436"/>
      <c r="L870" s="436"/>
      <c r="M870" s="436"/>
      <c r="N870" s="436"/>
      <c r="O870" s="436"/>
      <c r="P870" s="436"/>
      <c r="Q870" s="436"/>
      <c r="R870" s="436"/>
      <c r="S870" s="436"/>
      <c r="T870" s="436"/>
      <c r="U870" s="436"/>
      <c r="V870" s="436"/>
      <c r="W870" s="436"/>
      <c r="X870" s="436"/>
      <c r="Y870" s="436"/>
      <c r="Z870" s="436"/>
      <c r="AA870" s="436"/>
      <c r="AB870" s="436"/>
      <c r="AC870" s="436"/>
      <c r="AD870" s="436"/>
      <c r="AE870" s="436"/>
    </row>
    <row r="871" ht="15.75" customHeight="1">
      <c r="A871" s="437"/>
      <c r="B871" s="438"/>
      <c r="C871" s="437"/>
      <c r="D871" s="437"/>
      <c r="E871" s="436"/>
      <c r="F871" s="436"/>
      <c r="G871" s="436"/>
      <c r="H871" s="436"/>
      <c r="I871" s="436"/>
      <c r="J871" s="436"/>
      <c r="K871" s="436"/>
      <c r="L871" s="436"/>
      <c r="M871" s="436"/>
      <c r="N871" s="436"/>
      <c r="O871" s="436"/>
      <c r="P871" s="436"/>
      <c r="Q871" s="436"/>
      <c r="R871" s="436"/>
      <c r="S871" s="436"/>
      <c r="T871" s="436"/>
      <c r="U871" s="436"/>
      <c r="V871" s="436"/>
      <c r="W871" s="436"/>
      <c r="X871" s="436"/>
      <c r="Y871" s="436"/>
      <c r="Z871" s="436"/>
      <c r="AA871" s="436"/>
      <c r="AB871" s="436"/>
      <c r="AC871" s="436"/>
      <c r="AD871" s="436"/>
      <c r="AE871" s="436"/>
    </row>
    <row r="872" ht="15.75" customHeight="1">
      <c r="A872" s="437"/>
      <c r="B872" s="438"/>
      <c r="C872" s="437"/>
      <c r="D872" s="437"/>
      <c r="E872" s="436"/>
      <c r="F872" s="436"/>
      <c r="G872" s="436"/>
      <c r="H872" s="436"/>
      <c r="I872" s="436"/>
      <c r="J872" s="436"/>
      <c r="K872" s="436"/>
      <c r="L872" s="436"/>
      <c r="M872" s="436"/>
      <c r="N872" s="436"/>
      <c r="O872" s="436"/>
      <c r="P872" s="436"/>
      <c r="Q872" s="436"/>
      <c r="R872" s="436"/>
      <c r="S872" s="436"/>
      <c r="T872" s="436"/>
      <c r="U872" s="436"/>
      <c r="V872" s="436"/>
      <c r="W872" s="436"/>
      <c r="X872" s="436"/>
      <c r="Y872" s="436"/>
      <c r="Z872" s="436"/>
      <c r="AA872" s="436"/>
      <c r="AB872" s="436"/>
      <c r="AC872" s="436"/>
      <c r="AD872" s="436"/>
      <c r="AE872" s="436"/>
    </row>
    <row r="873" ht="15.75" customHeight="1">
      <c r="A873" s="437"/>
      <c r="B873" s="438"/>
      <c r="C873" s="437"/>
      <c r="D873" s="437"/>
      <c r="E873" s="436"/>
      <c r="F873" s="436"/>
      <c r="G873" s="436"/>
      <c r="H873" s="436"/>
      <c r="I873" s="436"/>
      <c r="J873" s="436"/>
      <c r="K873" s="436"/>
      <c r="L873" s="436"/>
      <c r="M873" s="436"/>
      <c r="N873" s="436"/>
      <c r="O873" s="436"/>
      <c r="P873" s="436"/>
      <c r="Q873" s="436"/>
      <c r="R873" s="436"/>
      <c r="S873" s="436"/>
      <c r="T873" s="436"/>
      <c r="U873" s="436"/>
      <c r="V873" s="436"/>
      <c r="W873" s="436"/>
      <c r="X873" s="436"/>
      <c r="Y873" s="436"/>
      <c r="Z873" s="436"/>
      <c r="AA873" s="436"/>
      <c r="AB873" s="436"/>
      <c r="AC873" s="436"/>
      <c r="AD873" s="436"/>
      <c r="AE873" s="436"/>
    </row>
    <row r="874" ht="15.75" customHeight="1">
      <c r="A874" s="437"/>
      <c r="B874" s="438"/>
      <c r="C874" s="437"/>
      <c r="D874" s="437"/>
      <c r="E874" s="436"/>
      <c r="F874" s="436"/>
      <c r="G874" s="436"/>
      <c r="H874" s="436"/>
      <c r="I874" s="436"/>
      <c r="J874" s="436"/>
      <c r="K874" s="436"/>
      <c r="L874" s="436"/>
      <c r="M874" s="436"/>
      <c r="N874" s="436"/>
      <c r="O874" s="436"/>
      <c r="P874" s="436"/>
      <c r="Q874" s="436"/>
      <c r="R874" s="436"/>
      <c r="S874" s="436"/>
      <c r="T874" s="436"/>
      <c r="U874" s="436"/>
      <c r="V874" s="436"/>
      <c r="W874" s="436"/>
      <c r="X874" s="436"/>
      <c r="Y874" s="436"/>
      <c r="Z874" s="436"/>
      <c r="AA874" s="436"/>
      <c r="AB874" s="436"/>
      <c r="AC874" s="436"/>
      <c r="AD874" s="436"/>
      <c r="AE874" s="436"/>
    </row>
    <row r="875" ht="15.75" customHeight="1">
      <c r="A875" s="437"/>
      <c r="B875" s="438"/>
      <c r="C875" s="437"/>
      <c r="D875" s="437"/>
      <c r="E875" s="436"/>
      <c r="F875" s="436"/>
      <c r="G875" s="436"/>
      <c r="H875" s="436"/>
      <c r="I875" s="436"/>
      <c r="J875" s="436"/>
      <c r="K875" s="436"/>
      <c r="L875" s="436"/>
      <c r="M875" s="436"/>
      <c r="N875" s="436"/>
      <c r="O875" s="436"/>
      <c r="P875" s="436"/>
      <c r="Q875" s="436"/>
      <c r="R875" s="436"/>
      <c r="S875" s="436"/>
      <c r="T875" s="436"/>
      <c r="U875" s="436"/>
      <c r="V875" s="436"/>
      <c r="W875" s="436"/>
      <c r="X875" s="436"/>
      <c r="Y875" s="436"/>
      <c r="Z875" s="436"/>
      <c r="AA875" s="436"/>
      <c r="AB875" s="436"/>
      <c r="AC875" s="436"/>
      <c r="AD875" s="436"/>
      <c r="AE875" s="436"/>
    </row>
    <row r="876" ht="15.75" customHeight="1">
      <c r="A876" s="437"/>
      <c r="B876" s="438"/>
      <c r="C876" s="437"/>
      <c r="D876" s="437"/>
      <c r="E876" s="436"/>
      <c r="F876" s="436"/>
      <c r="G876" s="436"/>
      <c r="H876" s="436"/>
      <c r="I876" s="436"/>
      <c r="J876" s="436"/>
      <c r="K876" s="436"/>
      <c r="L876" s="436"/>
      <c r="M876" s="436"/>
      <c r="N876" s="436"/>
      <c r="O876" s="436"/>
      <c r="P876" s="436"/>
      <c r="Q876" s="436"/>
      <c r="R876" s="436"/>
      <c r="S876" s="436"/>
      <c r="T876" s="436"/>
      <c r="U876" s="436"/>
      <c r="V876" s="436"/>
      <c r="W876" s="436"/>
      <c r="X876" s="436"/>
      <c r="Y876" s="436"/>
      <c r="Z876" s="436"/>
      <c r="AA876" s="436"/>
      <c r="AB876" s="436"/>
      <c r="AC876" s="436"/>
      <c r="AD876" s="436"/>
      <c r="AE876" s="436"/>
    </row>
    <row r="877" ht="15.75" customHeight="1">
      <c r="A877" s="437"/>
      <c r="B877" s="438"/>
      <c r="C877" s="437"/>
      <c r="D877" s="437"/>
      <c r="E877" s="436"/>
      <c r="F877" s="436"/>
      <c r="G877" s="436"/>
      <c r="H877" s="436"/>
      <c r="I877" s="436"/>
      <c r="J877" s="436"/>
      <c r="K877" s="436"/>
      <c r="L877" s="436"/>
      <c r="M877" s="436"/>
      <c r="N877" s="436"/>
      <c r="O877" s="436"/>
      <c r="P877" s="436"/>
      <c r="Q877" s="436"/>
      <c r="R877" s="436"/>
      <c r="S877" s="436"/>
      <c r="T877" s="436"/>
      <c r="U877" s="436"/>
      <c r="V877" s="436"/>
      <c r="W877" s="436"/>
      <c r="X877" s="436"/>
      <c r="Y877" s="436"/>
      <c r="Z877" s="436"/>
      <c r="AA877" s="436"/>
      <c r="AB877" s="436"/>
      <c r="AC877" s="436"/>
      <c r="AD877" s="436"/>
      <c r="AE877" s="436"/>
    </row>
    <row r="878" ht="15.75" customHeight="1">
      <c r="A878" s="437"/>
      <c r="B878" s="438"/>
      <c r="C878" s="437"/>
      <c r="D878" s="437"/>
      <c r="E878" s="436"/>
      <c r="F878" s="436"/>
      <c r="G878" s="436"/>
      <c r="H878" s="436"/>
      <c r="I878" s="436"/>
      <c r="J878" s="436"/>
      <c r="K878" s="436"/>
      <c r="L878" s="436"/>
      <c r="M878" s="436"/>
      <c r="N878" s="436"/>
      <c r="O878" s="436"/>
      <c r="P878" s="436"/>
      <c r="Q878" s="436"/>
      <c r="R878" s="436"/>
      <c r="S878" s="436"/>
      <c r="T878" s="436"/>
      <c r="U878" s="436"/>
      <c r="V878" s="436"/>
      <c r="W878" s="436"/>
      <c r="X878" s="436"/>
      <c r="Y878" s="436"/>
      <c r="Z878" s="436"/>
      <c r="AA878" s="436"/>
      <c r="AB878" s="436"/>
      <c r="AC878" s="436"/>
      <c r="AD878" s="436"/>
      <c r="AE878" s="436"/>
    </row>
    <row r="879" ht="15.75" customHeight="1">
      <c r="A879" s="437"/>
      <c r="B879" s="438"/>
      <c r="C879" s="437"/>
      <c r="D879" s="437"/>
      <c r="E879" s="436"/>
      <c r="F879" s="436"/>
      <c r="G879" s="436"/>
      <c r="H879" s="436"/>
      <c r="I879" s="436"/>
      <c r="J879" s="436"/>
      <c r="K879" s="436"/>
      <c r="L879" s="436"/>
      <c r="M879" s="436"/>
      <c r="N879" s="436"/>
      <c r="O879" s="436"/>
      <c r="P879" s="436"/>
      <c r="Q879" s="436"/>
      <c r="R879" s="436"/>
      <c r="S879" s="436"/>
      <c r="T879" s="436"/>
      <c r="U879" s="436"/>
      <c r="V879" s="436"/>
      <c r="W879" s="436"/>
      <c r="X879" s="436"/>
      <c r="Y879" s="436"/>
      <c r="Z879" s="436"/>
      <c r="AA879" s="436"/>
      <c r="AB879" s="436"/>
      <c r="AC879" s="436"/>
      <c r="AD879" s="436"/>
      <c r="AE879" s="436"/>
    </row>
    <row r="880" ht="15.75" customHeight="1">
      <c r="A880" s="437"/>
      <c r="B880" s="438"/>
      <c r="C880" s="437"/>
      <c r="D880" s="437"/>
      <c r="E880" s="436"/>
      <c r="F880" s="436"/>
      <c r="G880" s="436"/>
      <c r="H880" s="436"/>
      <c r="I880" s="436"/>
      <c r="J880" s="436"/>
      <c r="K880" s="436"/>
      <c r="L880" s="436"/>
      <c r="M880" s="436"/>
      <c r="N880" s="436"/>
      <c r="O880" s="436"/>
      <c r="P880" s="436"/>
      <c r="Q880" s="436"/>
      <c r="R880" s="436"/>
      <c r="S880" s="436"/>
      <c r="T880" s="436"/>
      <c r="U880" s="436"/>
      <c r="V880" s="436"/>
      <c r="W880" s="436"/>
      <c r="X880" s="436"/>
      <c r="Y880" s="436"/>
      <c r="Z880" s="436"/>
      <c r="AA880" s="436"/>
      <c r="AB880" s="436"/>
      <c r="AC880" s="436"/>
      <c r="AD880" s="436"/>
      <c r="AE880" s="436"/>
    </row>
    <row r="881" ht="15.75" customHeight="1">
      <c r="A881" s="437"/>
      <c r="B881" s="438"/>
      <c r="C881" s="437"/>
      <c r="D881" s="437"/>
      <c r="E881" s="436"/>
      <c r="F881" s="436"/>
      <c r="G881" s="436"/>
      <c r="H881" s="436"/>
      <c r="I881" s="436"/>
      <c r="J881" s="436"/>
      <c r="K881" s="436"/>
      <c r="L881" s="436"/>
      <c r="M881" s="436"/>
      <c r="N881" s="436"/>
      <c r="O881" s="436"/>
      <c r="P881" s="436"/>
      <c r="Q881" s="436"/>
      <c r="R881" s="436"/>
      <c r="S881" s="436"/>
      <c r="T881" s="436"/>
      <c r="U881" s="436"/>
      <c r="V881" s="436"/>
      <c r="W881" s="436"/>
      <c r="X881" s="436"/>
      <c r="Y881" s="436"/>
      <c r="Z881" s="436"/>
      <c r="AA881" s="436"/>
      <c r="AB881" s="436"/>
      <c r="AC881" s="436"/>
      <c r="AD881" s="436"/>
      <c r="AE881" s="436"/>
    </row>
    <row r="882" ht="15.75" customHeight="1">
      <c r="A882" s="437"/>
      <c r="B882" s="438"/>
      <c r="C882" s="437"/>
      <c r="D882" s="437"/>
      <c r="E882" s="436"/>
      <c r="F882" s="436"/>
      <c r="G882" s="436"/>
      <c r="H882" s="436"/>
      <c r="I882" s="436"/>
      <c r="J882" s="436"/>
      <c r="K882" s="436"/>
      <c r="L882" s="436"/>
      <c r="M882" s="436"/>
      <c r="N882" s="436"/>
      <c r="O882" s="436"/>
      <c r="P882" s="436"/>
      <c r="Q882" s="436"/>
      <c r="R882" s="436"/>
      <c r="S882" s="436"/>
      <c r="T882" s="436"/>
      <c r="U882" s="436"/>
      <c r="V882" s="436"/>
      <c r="W882" s="436"/>
      <c r="X882" s="436"/>
      <c r="Y882" s="436"/>
      <c r="Z882" s="436"/>
      <c r="AA882" s="436"/>
      <c r="AB882" s="436"/>
      <c r="AC882" s="436"/>
      <c r="AD882" s="436"/>
      <c r="AE882" s="436"/>
    </row>
    <row r="883" ht="15.75" customHeight="1">
      <c r="A883" s="437"/>
      <c r="B883" s="438"/>
      <c r="C883" s="437"/>
      <c r="D883" s="437"/>
      <c r="E883" s="436"/>
      <c r="F883" s="436"/>
      <c r="G883" s="436"/>
      <c r="H883" s="436"/>
      <c r="I883" s="436"/>
      <c r="J883" s="436"/>
      <c r="K883" s="436"/>
      <c r="L883" s="436"/>
      <c r="M883" s="436"/>
      <c r="N883" s="436"/>
      <c r="O883" s="436"/>
      <c r="P883" s="436"/>
      <c r="Q883" s="436"/>
      <c r="R883" s="436"/>
      <c r="S883" s="436"/>
      <c r="T883" s="436"/>
      <c r="U883" s="436"/>
      <c r="V883" s="436"/>
      <c r="W883" s="436"/>
      <c r="X883" s="436"/>
      <c r="Y883" s="436"/>
      <c r="Z883" s="436"/>
      <c r="AA883" s="436"/>
      <c r="AB883" s="436"/>
      <c r="AC883" s="436"/>
      <c r="AD883" s="436"/>
      <c r="AE883" s="436"/>
    </row>
    <row r="884" ht="15.75" customHeight="1">
      <c r="A884" s="437"/>
      <c r="B884" s="438"/>
      <c r="C884" s="437"/>
      <c r="D884" s="437"/>
      <c r="E884" s="436"/>
      <c r="F884" s="436"/>
      <c r="G884" s="436"/>
      <c r="H884" s="436"/>
      <c r="I884" s="436"/>
      <c r="J884" s="436"/>
      <c r="K884" s="436"/>
      <c r="L884" s="436"/>
      <c r="M884" s="436"/>
      <c r="N884" s="436"/>
      <c r="O884" s="436"/>
      <c r="P884" s="436"/>
      <c r="Q884" s="436"/>
      <c r="R884" s="436"/>
      <c r="S884" s="436"/>
      <c r="T884" s="436"/>
      <c r="U884" s="436"/>
      <c r="V884" s="436"/>
      <c r="W884" s="436"/>
      <c r="X884" s="436"/>
      <c r="Y884" s="436"/>
      <c r="Z884" s="436"/>
      <c r="AA884" s="436"/>
      <c r="AB884" s="436"/>
      <c r="AC884" s="436"/>
      <c r="AD884" s="436"/>
      <c r="AE884" s="436"/>
    </row>
    <row r="885" ht="15.75" customHeight="1">
      <c r="A885" s="437"/>
      <c r="B885" s="438"/>
      <c r="C885" s="437"/>
      <c r="D885" s="437"/>
      <c r="E885" s="436"/>
      <c r="F885" s="436"/>
      <c r="G885" s="436"/>
      <c r="H885" s="436"/>
      <c r="I885" s="436"/>
      <c r="J885" s="436"/>
      <c r="K885" s="436"/>
      <c r="L885" s="436"/>
      <c r="M885" s="436"/>
      <c r="N885" s="436"/>
      <c r="O885" s="436"/>
      <c r="P885" s="436"/>
      <c r="Q885" s="436"/>
      <c r="R885" s="436"/>
      <c r="S885" s="436"/>
      <c r="T885" s="436"/>
      <c r="U885" s="436"/>
      <c r="V885" s="436"/>
      <c r="W885" s="436"/>
      <c r="X885" s="436"/>
      <c r="Y885" s="436"/>
      <c r="Z885" s="436"/>
      <c r="AA885" s="436"/>
      <c r="AB885" s="436"/>
      <c r="AC885" s="436"/>
      <c r="AD885" s="436"/>
      <c r="AE885" s="436"/>
    </row>
    <row r="886" ht="15.75" customHeight="1">
      <c r="A886" s="437"/>
      <c r="B886" s="438"/>
      <c r="C886" s="437"/>
      <c r="D886" s="437"/>
      <c r="E886" s="436"/>
      <c r="F886" s="436"/>
      <c r="G886" s="436"/>
      <c r="H886" s="436"/>
      <c r="I886" s="436"/>
      <c r="J886" s="436"/>
      <c r="K886" s="436"/>
      <c r="L886" s="436"/>
      <c r="M886" s="436"/>
      <c r="N886" s="436"/>
      <c r="O886" s="436"/>
      <c r="P886" s="436"/>
      <c r="Q886" s="436"/>
      <c r="R886" s="436"/>
      <c r="S886" s="436"/>
      <c r="T886" s="436"/>
      <c r="U886" s="436"/>
      <c r="V886" s="436"/>
      <c r="W886" s="436"/>
      <c r="X886" s="436"/>
      <c r="Y886" s="436"/>
      <c r="Z886" s="436"/>
      <c r="AA886" s="436"/>
      <c r="AB886" s="436"/>
      <c r="AC886" s="436"/>
      <c r="AD886" s="436"/>
      <c r="AE886" s="436"/>
    </row>
    <row r="887" ht="15.75" customHeight="1">
      <c r="A887" s="437"/>
      <c r="B887" s="438"/>
      <c r="C887" s="437"/>
      <c r="D887" s="437"/>
      <c r="E887" s="436"/>
      <c r="F887" s="436"/>
      <c r="G887" s="436"/>
      <c r="H887" s="436"/>
      <c r="I887" s="436"/>
      <c r="J887" s="436"/>
      <c r="K887" s="436"/>
      <c r="L887" s="436"/>
      <c r="M887" s="436"/>
      <c r="N887" s="436"/>
      <c r="O887" s="436"/>
      <c r="P887" s="436"/>
      <c r="Q887" s="436"/>
      <c r="R887" s="436"/>
      <c r="S887" s="436"/>
      <c r="T887" s="436"/>
      <c r="U887" s="436"/>
      <c r="V887" s="436"/>
      <c r="W887" s="436"/>
      <c r="X887" s="436"/>
      <c r="Y887" s="436"/>
      <c r="Z887" s="436"/>
      <c r="AA887" s="436"/>
      <c r="AB887" s="436"/>
      <c r="AC887" s="436"/>
      <c r="AD887" s="436"/>
      <c r="AE887" s="436"/>
    </row>
    <row r="888" ht="15.75" customHeight="1">
      <c r="A888" s="437"/>
      <c r="B888" s="438"/>
      <c r="C888" s="437"/>
      <c r="D888" s="437"/>
      <c r="E888" s="436"/>
      <c r="F888" s="436"/>
      <c r="G888" s="436"/>
      <c r="H888" s="436"/>
      <c r="I888" s="436"/>
      <c r="J888" s="436"/>
      <c r="K888" s="436"/>
      <c r="L888" s="436"/>
      <c r="M888" s="436"/>
      <c r="N888" s="436"/>
      <c r="O888" s="436"/>
      <c r="P888" s="436"/>
      <c r="Q888" s="436"/>
      <c r="R888" s="436"/>
      <c r="S888" s="436"/>
      <c r="T888" s="436"/>
      <c r="U888" s="436"/>
      <c r="V888" s="436"/>
      <c r="W888" s="436"/>
      <c r="X888" s="436"/>
      <c r="Y888" s="436"/>
      <c r="Z888" s="436"/>
      <c r="AA888" s="436"/>
      <c r="AB888" s="436"/>
      <c r="AC888" s="436"/>
      <c r="AD888" s="436"/>
      <c r="AE888" s="436"/>
    </row>
    <row r="889" ht="15.75" customHeight="1">
      <c r="A889" s="437"/>
      <c r="B889" s="438"/>
      <c r="C889" s="437"/>
      <c r="D889" s="437"/>
      <c r="E889" s="436"/>
      <c r="F889" s="436"/>
      <c r="G889" s="436"/>
      <c r="H889" s="436"/>
      <c r="I889" s="436"/>
      <c r="J889" s="436"/>
      <c r="K889" s="436"/>
      <c r="L889" s="436"/>
      <c r="M889" s="436"/>
      <c r="N889" s="436"/>
      <c r="O889" s="436"/>
      <c r="P889" s="436"/>
      <c r="Q889" s="436"/>
      <c r="R889" s="436"/>
      <c r="S889" s="436"/>
      <c r="T889" s="436"/>
      <c r="U889" s="436"/>
      <c r="V889" s="436"/>
      <c r="W889" s="436"/>
      <c r="X889" s="436"/>
      <c r="Y889" s="436"/>
      <c r="Z889" s="436"/>
      <c r="AA889" s="436"/>
      <c r="AB889" s="436"/>
      <c r="AC889" s="436"/>
      <c r="AD889" s="436"/>
      <c r="AE889" s="436"/>
    </row>
    <row r="890" ht="15.75" customHeight="1">
      <c r="A890" s="437"/>
      <c r="B890" s="438"/>
      <c r="C890" s="437"/>
      <c r="D890" s="437"/>
      <c r="E890" s="436"/>
      <c r="F890" s="436"/>
      <c r="G890" s="436"/>
      <c r="H890" s="436"/>
      <c r="I890" s="436"/>
      <c r="J890" s="436"/>
      <c r="K890" s="436"/>
      <c r="L890" s="436"/>
      <c r="M890" s="436"/>
      <c r="N890" s="436"/>
      <c r="O890" s="436"/>
      <c r="P890" s="436"/>
      <c r="Q890" s="436"/>
      <c r="R890" s="436"/>
      <c r="S890" s="436"/>
      <c r="T890" s="436"/>
      <c r="U890" s="436"/>
      <c r="V890" s="436"/>
      <c r="W890" s="436"/>
      <c r="X890" s="436"/>
      <c r="Y890" s="436"/>
      <c r="Z890" s="436"/>
      <c r="AA890" s="436"/>
      <c r="AB890" s="436"/>
      <c r="AC890" s="436"/>
      <c r="AD890" s="436"/>
      <c r="AE890" s="436"/>
    </row>
    <row r="891" ht="15.75" customHeight="1">
      <c r="A891" s="437"/>
      <c r="B891" s="438"/>
      <c r="C891" s="437"/>
      <c r="D891" s="437"/>
      <c r="E891" s="436"/>
      <c r="F891" s="436"/>
      <c r="G891" s="436"/>
      <c r="H891" s="436"/>
      <c r="I891" s="436"/>
      <c r="J891" s="436"/>
      <c r="K891" s="436"/>
      <c r="L891" s="436"/>
      <c r="M891" s="436"/>
      <c r="N891" s="436"/>
      <c r="O891" s="436"/>
      <c r="P891" s="436"/>
      <c r="Q891" s="436"/>
      <c r="R891" s="436"/>
      <c r="S891" s="436"/>
      <c r="T891" s="436"/>
      <c r="U891" s="436"/>
      <c r="V891" s="436"/>
      <c r="W891" s="436"/>
      <c r="X891" s="436"/>
      <c r="Y891" s="436"/>
      <c r="Z891" s="436"/>
      <c r="AA891" s="436"/>
      <c r="AB891" s="436"/>
      <c r="AC891" s="436"/>
      <c r="AD891" s="436"/>
      <c r="AE891" s="436"/>
    </row>
    <row r="892" ht="15.75" customHeight="1">
      <c r="A892" s="437"/>
      <c r="B892" s="438"/>
      <c r="C892" s="437"/>
      <c r="D892" s="437"/>
      <c r="E892" s="436"/>
      <c r="F892" s="436"/>
      <c r="G892" s="436"/>
      <c r="H892" s="436"/>
      <c r="I892" s="436"/>
      <c r="J892" s="436"/>
      <c r="K892" s="436"/>
      <c r="L892" s="436"/>
      <c r="M892" s="436"/>
      <c r="N892" s="436"/>
      <c r="O892" s="436"/>
      <c r="P892" s="436"/>
      <c r="Q892" s="436"/>
      <c r="R892" s="436"/>
      <c r="S892" s="436"/>
      <c r="T892" s="436"/>
      <c r="U892" s="436"/>
      <c r="V892" s="436"/>
      <c r="W892" s="436"/>
      <c r="X892" s="436"/>
      <c r="Y892" s="436"/>
      <c r="Z892" s="436"/>
      <c r="AA892" s="436"/>
      <c r="AB892" s="436"/>
      <c r="AC892" s="436"/>
      <c r="AD892" s="436"/>
      <c r="AE892" s="436"/>
    </row>
    <row r="893" ht="15.75" customHeight="1">
      <c r="A893" s="437"/>
      <c r="B893" s="438"/>
      <c r="C893" s="437"/>
      <c r="D893" s="437"/>
      <c r="E893" s="436"/>
      <c r="F893" s="436"/>
      <c r="G893" s="436"/>
      <c r="H893" s="436"/>
      <c r="I893" s="436"/>
      <c r="J893" s="436"/>
      <c r="K893" s="436"/>
      <c r="L893" s="436"/>
      <c r="M893" s="436"/>
      <c r="N893" s="436"/>
      <c r="O893" s="436"/>
      <c r="P893" s="436"/>
      <c r="Q893" s="436"/>
      <c r="R893" s="436"/>
      <c r="S893" s="436"/>
      <c r="T893" s="436"/>
      <c r="U893" s="436"/>
      <c r="V893" s="436"/>
      <c r="W893" s="436"/>
      <c r="X893" s="436"/>
      <c r="Y893" s="436"/>
      <c r="Z893" s="436"/>
      <c r="AA893" s="436"/>
      <c r="AB893" s="436"/>
      <c r="AC893" s="436"/>
      <c r="AD893" s="436"/>
      <c r="AE893" s="436"/>
    </row>
    <row r="894" ht="15.75" customHeight="1">
      <c r="A894" s="437"/>
      <c r="B894" s="438"/>
      <c r="C894" s="437"/>
      <c r="D894" s="437"/>
      <c r="E894" s="436"/>
      <c r="F894" s="436"/>
      <c r="G894" s="436"/>
      <c r="H894" s="436"/>
      <c r="I894" s="436"/>
      <c r="J894" s="436"/>
      <c r="K894" s="436"/>
      <c r="L894" s="436"/>
      <c r="M894" s="436"/>
      <c r="N894" s="436"/>
      <c r="O894" s="436"/>
      <c r="P894" s="436"/>
      <c r="Q894" s="436"/>
      <c r="R894" s="436"/>
      <c r="S894" s="436"/>
      <c r="T894" s="436"/>
      <c r="U894" s="436"/>
      <c r="V894" s="436"/>
      <c r="W894" s="436"/>
      <c r="X894" s="436"/>
      <c r="Y894" s="436"/>
      <c r="Z894" s="436"/>
      <c r="AA894" s="436"/>
      <c r="AB894" s="436"/>
      <c r="AC894" s="436"/>
      <c r="AD894" s="436"/>
      <c r="AE894" s="436"/>
    </row>
    <row r="895" ht="15.75" customHeight="1">
      <c r="A895" s="437"/>
      <c r="B895" s="438"/>
      <c r="C895" s="437"/>
      <c r="D895" s="437"/>
      <c r="E895" s="436"/>
      <c r="F895" s="436"/>
      <c r="G895" s="436"/>
      <c r="H895" s="436"/>
      <c r="I895" s="436"/>
      <c r="J895" s="436"/>
      <c r="K895" s="436"/>
      <c r="L895" s="436"/>
      <c r="M895" s="436"/>
      <c r="N895" s="436"/>
      <c r="O895" s="436"/>
      <c r="P895" s="436"/>
      <c r="Q895" s="436"/>
      <c r="R895" s="436"/>
      <c r="S895" s="436"/>
      <c r="T895" s="436"/>
      <c r="U895" s="436"/>
      <c r="V895" s="436"/>
      <c r="W895" s="436"/>
      <c r="X895" s="436"/>
      <c r="Y895" s="436"/>
      <c r="Z895" s="436"/>
      <c r="AA895" s="436"/>
      <c r="AB895" s="436"/>
      <c r="AC895" s="436"/>
      <c r="AD895" s="436"/>
      <c r="AE895" s="436"/>
    </row>
    <row r="896" ht="15.75" customHeight="1">
      <c r="A896" s="437"/>
      <c r="B896" s="438"/>
      <c r="C896" s="437"/>
      <c r="D896" s="437"/>
      <c r="E896" s="436"/>
      <c r="F896" s="436"/>
      <c r="G896" s="436"/>
      <c r="H896" s="436"/>
      <c r="I896" s="436"/>
      <c r="J896" s="436"/>
      <c r="K896" s="436"/>
      <c r="L896" s="436"/>
      <c r="M896" s="436"/>
      <c r="N896" s="436"/>
      <c r="O896" s="436"/>
      <c r="P896" s="436"/>
      <c r="Q896" s="436"/>
      <c r="R896" s="436"/>
      <c r="S896" s="436"/>
      <c r="T896" s="436"/>
      <c r="U896" s="436"/>
      <c r="V896" s="436"/>
      <c r="W896" s="436"/>
      <c r="X896" s="436"/>
      <c r="Y896" s="436"/>
      <c r="Z896" s="436"/>
      <c r="AA896" s="436"/>
      <c r="AB896" s="436"/>
      <c r="AC896" s="436"/>
      <c r="AD896" s="436"/>
      <c r="AE896" s="436"/>
    </row>
    <row r="897" ht="15.75" customHeight="1">
      <c r="A897" s="437"/>
      <c r="B897" s="438"/>
      <c r="C897" s="437"/>
      <c r="D897" s="437"/>
      <c r="E897" s="436"/>
      <c r="F897" s="436"/>
      <c r="G897" s="436"/>
      <c r="H897" s="436"/>
      <c r="I897" s="436"/>
      <c r="J897" s="436"/>
      <c r="K897" s="436"/>
      <c r="L897" s="436"/>
      <c r="M897" s="436"/>
      <c r="N897" s="436"/>
      <c r="O897" s="436"/>
      <c r="P897" s="436"/>
      <c r="Q897" s="436"/>
      <c r="R897" s="436"/>
      <c r="S897" s="436"/>
      <c r="T897" s="436"/>
      <c r="U897" s="436"/>
      <c r="V897" s="436"/>
      <c r="W897" s="436"/>
      <c r="X897" s="436"/>
      <c r="Y897" s="436"/>
      <c r="Z897" s="436"/>
      <c r="AA897" s="436"/>
      <c r="AB897" s="436"/>
      <c r="AC897" s="436"/>
      <c r="AD897" s="436"/>
      <c r="AE897" s="436"/>
    </row>
    <row r="898" ht="15.75" customHeight="1">
      <c r="A898" s="437"/>
      <c r="B898" s="438"/>
      <c r="C898" s="437"/>
      <c r="D898" s="437"/>
      <c r="E898" s="436"/>
      <c r="F898" s="436"/>
      <c r="G898" s="436"/>
      <c r="H898" s="436"/>
      <c r="I898" s="436"/>
      <c r="J898" s="436"/>
      <c r="K898" s="436"/>
      <c r="L898" s="436"/>
      <c r="M898" s="436"/>
      <c r="N898" s="436"/>
      <c r="O898" s="436"/>
      <c r="P898" s="436"/>
      <c r="Q898" s="436"/>
      <c r="R898" s="436"/>
      <c r="S898" s="436"/>
      <c r="T898" s="436"/>
      <c r="U898" s="436"/>
      <c r="V898" s="436"/>
      <c r="W898" s="436"/>
      <c r="X898" s="436"/>
      <c r="Y898" s="436"/>
      <c r="Z898" s="436"/>
      <c r="AA898" s="436"/>
      <c r="AB898" s="436"/>
      <c r="AC898" s="436"/>
      <c r="AD898" s="436"/>
      <c r="AE898" s="436"/>
    </row>
    <row r="899" ht="15.75" customHeight="1">
      <c r="A899" s="437"/>
      <c r="B899" s="438"/>
      <c r="C899" s="437"/>
      <c r="D899" s="437"/>
      <c r="E899" s="436"/>
      <c r="F899" s="436"/>
      <c r="G899" s="436"/>
      <c r="H899" s="436"/>
      <c r="I899" s="436"/>
      <c r="J899" s="436"/>
      <c r="K899" s="436"/>
      <c r="L899" s="436"/>
      <c r="M899" s="436"/>
      <c r="N899" s="436"/>
      <c r="O899" s="436"/>
      <c r="P899" s="436"/>
      <c r="Q899" s="436"/>
      <c r="R899" s="436"/>
      <c r="S899" s="436"/>
      <c r="T899" s="436"/>
      <c r="U899" s="436"/>
      <c r="V899" s="436"/>
      <c r="W899" s="436"/>
      <c r="X899" s="436"/>
      <c r="Y899" s="436"/>
      <c r="Z899" s="436"/>
      <c r="AA899" s="436"/>
      <c r="AB899" s="436"/>
      <c r="AC899" s="436"/>
      <c r="AD899" s="436"/>
      <c r="AE899" s="436"/>
    </row>
    <row r="900" ht="15.75" customHeight="1">
      <c r="A900" s="437"/>
      <c r="B900" s="438"/>
      <c r="C900" s="437"/>
      <c r="D900" s="437"/>
      <c r="E900" s="436"/>
      <c r="F900" s="436"/>
      <c r="G900" s="436"/>
      <c r="H900" s="436"/>
      <c r="I900" s="436"/>
      <c r="J900" s="436"/>
      <c r="K900" s="436"/>
      <c r="L900" s="436"/>
      <c r="M900" s="436"/>
      <c r="N900" s="436"/>
      <c r="O900" s="436"/>
      <c r="P900" s="436"/>
      <c r="Q900" s="436"/>
      <c r="R900" s="436"/>
      <c r="S900" s="436"/>
      <c r="T900" s="436"/>
      <c r="U900" s="436"/>
      <c r="V900" s="436"/>
      <c r="W900" s="436"/>
      <c r="X900" s="436"/>
      <c r="Y900" s="436"/>
      <c r="Z900" s="436"/>
      <c r="AA900" s="436"/>
      <c r="AB900" s="436"/>
      <c r="AC900" s="436"/>
      <c r="AD900" s="436"/>
      <c r="AE900" s="436"/>
    </row>
    <row r="901" ht="15.75" customHeight="1">
      <c r="A901" s="437"/>
      <c r="B901" s="438"/>
      <c r="C901" s="437"/>
      <c r="D901" s="437"/>
      <c r="E901" s="436"/>
      <c r="F901" s="436"/>
      <c r="G901" s="436"/>
      <c r="H901" s="436"/>
      <c r="I901" s="436"/>
      <c r="J901" s="436"/>
      <c r="K901" s="436"/>
      <c r="L901" s="436"/>
      <c r="M901" s="436"/>
      <c r="N901" s="436"/>
      <c r="O901" s="436"/>
      <c r="P901" s="436"/>
      <c r="Q901" s="436"/>
      <c r="R901" s="436"/>
      <c r="S901" s="436"/>
      <c r="T901" s="436"/>
      <c r="U901" s="436"/>
      <c r="V901" s="436"/>
      <c r="W901" s="436"/>
      <c r="X901" s="436"/>
      <c r="Y901" s="436"/>
      <c r="Z901" s="436"/>
      <c r="AA901" s="436"/>
      <c r="AB901" s="436"/>
      <c r="AC901" s="436"/>
      <c r="AD901" s="436"/>
      <c r="AE901" s="436"/>
    </row>
    <row r="902" ht="15.75" customHeight="1">
      <c r="A902" s="437"/>
      <c r="B902" s="438"/>
      <c r="C902" s="437"/>
      <c r="D902" s="437"/>
      <c r="E902" s="436"/>
      <c r="F902" s="436"/>
      <c r="G902" s="436"/>
      <c r="H902" s="436"/>
      <c r="I902" s="436"/>
      <c r="J902" s="436"/>
      <c r="K902" s="436"/>
      <c r="L902" s="436"/>
      <c r="M902" s="436"/>
      <c r="N902" s="436"/>
      <c r="O902" s="436"/>
      <c r="P902" s="436"/>
      <c r="Q902" s="436"/>
      <c r="R902" s="436"/>
      <c r="S902" s="436"/>
      <c r="T902" s="436"/>
      <c r="U902" s="436"/>
      <c r="V902" s="436"/>
      <c r="W902" s="436"/>
      <c r="X902" s="436"/>
      <c r="Y902" s="436"/>
      <c r="Z902" s="436"/>
      <c r="AA902" s="436"/>
      <c r="AB902" s="436"/>
      <c r="AC902" s="436"/>
      <c r="AD902" s="436"/>
      <c r="AE902" s="436"/>
    </row>
    <row r="903" ht="15.75" customHeight="1">
      <c r="A903" s="437"/>
      <c r="B903" s="438"/>
      <c r="C903" s="437"/>
      <c r="D903" s="437"/>
      <c r="E903" s="436"/>
      <c r="F903" s="436"/>
      <c r="G903" s="436"/>
      <c r="H903" s="436"/>
      <c r="I903" s="436"/>
      <c r="J903" s="436"/>
      <c r="K903" s="436"/>
      <c r="L903" s="436"/>
      <c r="M903" s="436"/>
      <c r="N903" s="436"/>
      <c r="O903" s="436"/>
      <c r="P903" s="436"/>
      <c r="Q903" s="436"/>
      <c r="R903" s="436"/>
      <c r="S903" s="436"/>
      <c r="T903" s="436"/>
      <c r="U903" s="436"/>
      <c r="V903" s="436"/>
      <c r="W903" s="436"/>
      <c r="X903" s="436"/>
      <c r="Y903" s="436"/>
      <c r="Z903" s="436"/>
      <c r="AA903" s="436"/>
      <c r="AB903" s="436"/>
      <c r="AC903" s="436"/>
      <c r="AD903" s="436"/>
      <c r="AE903" s="436"/>
    </row>
    <row r="904" ht="15.75" customHeight="1">
      <c r="A904" s="437"/>
      <c r="B904" s="438"/>
      <c r="C904" s="437"/>
      <c r="D904" s="437"/>
      <c r="E904" s="436"/>
      <c r="F904" s="436"/>
      <c r="G904" s="436"/>
      <c r="H904" s="436"/>
      <c r="I904" s="436"/>
      <c r="J904" s="436"/>
      <c r="K904" s="436"/>
      <c r="L904" s="436"/>
      <c r="M904" s="436"/>
      <c r="N904" s="436"/>
      <c r="O904" s="436"/>
      <c r="P904" s="436"/>
      <c r="Q904" s="436"/>
      <c r="R904" s="436"/>
      <c r="S904" s="436"/>
      <c r="T904" s="436"/>
      <c r="U904" s="436"/>
      <c r="V904" s="436"/>
      <c r="W904" s="436"/>
      <c r="X904" s="436"/>
      <c r="Y904" s="436"/>
      <c r="Z904" s="436"/>
      <c r="AA904" s="436"/>
      <c r="AB904" s="436"/>
      <c r="AC904" s="436"/>
      <c r="AD904" s="436"/>
      <c r="AE904" s="436"/>
    </row>
    <row r="905" ht="15.75" customHeight="1">
      <c r="A905" s="437"/>
      <c r="B905" s="438"/>
      <c r="C905" s="437"/>
      <c r="D905" s="437"/>
      <c r="E905" s="436"/>
      <c r="F905" s="436"/>
      <c r="G905" s="436"/>
      <c r="H905" s="436"/>
      <c r="I905" s="436"/>
      <c r="J905" s="436"/>
      <c r="K905" s="436"/>
      <c r="L905" s="436"/>
      <c r="M905" s="436"/>
      <c r="N905" s="436"/>
      <c r="O905" s="436"/>
      <c r="P905" s="436"/>
      <c r="Q905" s="436"/>
      <c r="R905" s="436"/>
      <c r="S905" s="436"/>
      <c r="T905" s="436"/>
      <c r="U905" s="436"/>
      <c r="V905" s="436"/>
      <c r="W905" s="436"/>
      <c r="X905" s="436"/>
      <c r="Y905" s="436"/>
      <c r="Z905" s="436"/>
      <c r="AA905" s="436"/>
      <c r="AB905" s="436"/>
      <c r="AC905" s="436"/>
      <c r="AD905" s="436"/>
      <c r="AE905" s="436"/>
    </row>
    <row r="906" ht="15.75" customHeight="1">
      <c r="A906" s="437"/>
      <c r="B906" s="438"/>
      <c r="C906" s="437"/>
      <c r="D906" s="437"/>
      <c r="E906" s="436"/>
      <c r="F906" s="436"/>
      <c r="G906" s="436"/>
      <c r="H906" s="436"/>
      <c r="I906" s="436"/>
      <c r="J906" s="436"/>
      <c r="K906" s="436"/>
      <c r="L906" s="436"/>
      <c r="M906" s="436"/>
      <c r="N906" s="436"/>
      <c r="O906" s="436"/>
      <c r="P906" s="436"/>
      <c r="Q906" s="436"/>
      <c r="R906" s="436"/>
      <c r="S906" s="436"/>
      <c r="T906" s="436"/>
      <c r="U906" s="436"/>
      <c r="V906" s="436"/>
      <c r="W906" s="436"/>
      <c r="X906" s="436"/>
      <c r="Y906" s="436"/>
      <c r="Z906" s="436"/>
      <c r="AA906" s="436"/>
      <c r="AB906" s="436"/>
      <c r="AC906" s="436"/>
      <c r="AD906" s="436"/>
      <c r="AE906" s="436"/>
    </row>
    <row r="907" ht="15.75" customHeight="1">
      <c r="A907" s="437"/>
      <c r="B907" s="438"/>
      <c r="C907" s="437"/>
      <c r="D907" s="437"/>
      <c r="E907" s="436"/>
      <c r="F907" s="436"/>
      <c r="G907" s="436"/>
      <c r="H907" s="436"/>
      <c r="I907" s="436"/>
      <c r="J907" s="436"/>
      <c r="K907" s="436"/>
      <c r="L907" s="436"/>
      <c r="M907" s="436"/>
      <c r="N907" s="436"/>
      <c r="O907" s="436"/>
      <c r="P907" s="436"/>
      <c r="Q907" s="436"/>
      <c r="R907" s="436"/>
      <c r="S907" s="436"/>
      <c r="T907" s="436"/>
      <c r="U907" s="436"/>
      <c r="V907" s="436"/>
      <c r="W907" s="436"/>
      <c r="X907" s="436"/>
      <c r="Y907" s="436"/>
      <c r="Z907" s="436"/>
      <c r="AA907" s="436"/>
      <c r="AB907" s="436"/>
      <c r="AC907" s="436"/>
      <c r="AD907" s="436"/>
      <c r="AE907" s="436"/>
    </row>
    <row r="908" ht="15.75" customHeight="1">
      <c r="A908" s="437"/>
      <c r="B908" s="438"/>
      <c r="C908" s="437"/>
      <c r="D908" s="437"/>
      <c r="E908" s="436"/>
      <c r="F908" s="436"/>
      <c r="G908" s="436"/>
      <c r="H908" s="436"/>
      <c r="I908" s="436"/>
      <c r="J908" s="436"/>
      <c r="K908" s="436"/>
      <c r="L908" s="436"/>
      <c r="M908" s="436"/>
      <c r="N908" s="436"/>
      <c r="O908" s="436"/>
      <c r="P908" s="436"/>
      <c r="Q908" s="436"/>
      <c r="R908" s="436"/>
      <c r="S908" s="436"/>
      <c r="T908" s="436"/>
      <c r="U908" s="436"/>
      <c r="V908" s="436"/>
      <c r="W908" s="436"/>
      <c r="X908" s="436"/>
      <c r="Y908" s="436"/>
      <c r="Z908" s="436"/>
      <c r="AA908" s="436"/>
      <c r="AB908" s="436"/>
      <c r="AC908" s="436"/>
      <c r="AD908" s="436"/>
      <c r="AE908" s="436"/>
    </row>
    <row r="909" ht="15.75" customHeight="1">
      <c r="A909" s="437"/>
      <c r="B909" s="438"/>
      <c r="C909" s="437"/>
      <c r="D909" s="437"/>
      <c r="E909" s="436"/>
      <c r="F909" s="436"/>
      <c r="G909" s="436"/>
      <c r="H909" s="436"/>
      <c r="I909" s="436"/>
      <c r="J909" s="436"/>
      <c r="K909" s="436"/>
      <c r="L909" s="436"/>
      <c r="M909" s="436"/>
      <c r="N909" s="436"/>
      <c r="O909" s="436"/>
      <c r="P909" s="436"/>
      <c r="Q909" s="436"/>
      <c r="R909" s="436"/>
      <c r="S909" s="436"/>
      <c r="T909" s="436"/>
      <c r="U909" s="436"/>
      <c r="V909" s="436"/>
      <c r="W909" s="436"/>
      <c r="X909" s="436"/>
      <c r="Y909" s="436"/>
      <c r="Z909" s="436"/>
      <c r="AA909" s="436"/>
      <c r="AB909" s="436"/>
      <c r="AC909" s="436"/>
      <c r="AD909" s="436"/>
      <c r="AE909" s="436"/>
    </row>
    <row r="910" ht="15.75" customHeight="1">
      <c r="A910" s="437"/>
      <c r="B910" s="438"/>
      <c r="C910" s="437"/>
      <c r="D910" s="437"/>
      <c r="E910" s="436"/>
      <c r="F910" s="436"/>
      <c r="G910" s="436"/>
      <c r="H910" s="436"/>
      <c r="I910" s="436"/>
      <c r="J910" s="436"/>
      <c r="K910" s="436"/>
      <c r="L910" s="436"/>
      <c r="M910" s="436"/>
      <c r="N910" s="436"/>
      <c r="O910" s="436"/>
      <c r="P910" s="436"/>
      <c r="Q910" s="436"/>
      <c r="R910" s="436"/>
      <c r="S910" s="436"/>
      <c r="T910" s="436"/>
      <c r="U910" s="436"/>
      <c r="V910" s="436"/>
      <c r="W910" s="436"/>
      <c r="X910" s="436"/>
      <c r="Y910" s="436"/>
      <c r="Z910" s="436"/>
      <c r="AA910" s="436"/>
      <c r="AB910" s="436"/>
      <c r="AC910" s="436"/>
      <c r="AD910" s="436"/>
      <c r="AE910" s="436"/>
    </row>
    <row r="911" ht="15.75" customHeight="1">
      <c r="A911" s="437"/>
      <c r="B911" s="438"/>
      <c r="C911" s="437"/>
      <c r="D911" s="437"/>
      <c r="E911" s="436"/>
      <c r="F911" s="436"/>
      <c r="G911" s="436"/>
      <c r="H911" s="436"/>
      <c r="I911" s="436"/>
      <c r="J911" s="436"/>
      <c r="K911" s="436"/>
      <c r="L911" s="436"/>
      <c r="M911" s="436"/>
      <c r="N911" s="436"/>
      <c r="O911" s="436"/>
      <c r="P911" s="436"/>
      <c r="Q911" s="436"/>
      <c r="R911" s="436"/>
      <c r="S911" s="436"/>
      <c r="T911" s="436"/>
      <c r="U911" s="436"/>
      <c r="V911" s="436"/>
      <c r="W911" s="436"/>
      <c r="X911" s="436"/>
      <c r="Y911" s="436"/>
      <c r="Z911" s="436"/>
      <c r="AA911" s="436"/>
      <c r="AB911" s="436"/>
      <c r="AC911" s="436"/>
      <c r="AD911" s="436"/>
      <c r="AE911" s="436"/>
    </row>
    <row r="912" ht="15.75" customHeight="1">
      <c r="A912" s="437"/>
      <c r="B912" s="438"/>
      <c r="C912" s="437"/>
      <c r="D912" s="437"/>
      <c r="E912" s="436"/>
      <c r="F912" s="436"/>
      <c r="G912" s="436"/>
      <c r="H912" s="436"/>
      <c r="I912" s="436"/>
      <c r="J912" s="436"/>
      <c r="K912" s="436"/>
      <c r="L912" s="436"/>
      <c r="M912" s="436"/>
      <c r="N912" s="436"/>
      <c r="O912" s="436"/>
      <c r="P912" s="436"/>
      <c r="Q912" s="436"/>
      <c r="R912" s="436"/>
      <c r="S912" s="436"/>
      <c r="T912" s="436"/>
      <c r="U912" s="436"/>
      <c r="V912" s="436"/>
      <c r="W912" s="436"/>
      <c r="X912" s="436"/>
      <c r="Y912" s="436"/>
      <c r="Z912" s="436"/>
      <c r="AA912" s="436"/>
      <c r="AB912" s="436"/>
      <c r="AC912" s="436"/>
      <c r="AD912" s="436"/>
      <c r="AE912" s="436"/>
    </row>
    <row r="913" ht="15.75" customHeight="1">
      <c r="A913" s="437"/>
      <c r="B913" s="438"/>
      <c r="C913" s="437"/>
      <c r="D913" s="437"/>
      <c r="E913" s="436"/>
      <c r="F913" s="436"/>
      <c r="G913" s="436"/>
      <c r="H913" s="436"/>
      <c r="I913" s="436"/>
      <c r="J913" s="436"/>
      <c r="K913" s="436"/>
      <c r="L913" s="436"/>
      <c r="M913" s="436"/>
      <c r="N913" s="436"/>
      <c r="O913" s="436"/>
      <c r="P913" s="436"/>
      <c r="Q913" s="436"/>
      <c r="R913" s="436"/>
      <c r="S913" s="436"/>
      <c r="T913" s="436"/>
      <c r="U913" s="436"/>
      <c r="V913" s="436"/>
      <c r="W913" s="436"/>
      <c r="X913" s="436"/>
      <c r="Y913" s="436"/>
      <c r="Z913" s="436"/>
      <c r="AA913" s="436"/>
      <c r="AB913" s="436"/>
      <c r="AC913" s="436"/>
      <c r="AD913" s="436"/>
      <c r="AE913" s="436"/>
    </row>
    <row r="914" ht="15.75" customHeight="1">
      <c r="A914" s="437"/>
      <c r="B914" s="438"/>
      <c r="C914" s="437"/>
      <c r="D914" s="437"/>
      <c r="E914" s="436"/>
      <c r="F914" s="436"/>
      <c r="G914" s="436"/>
      <c r="H914" s="436"/>
      <c r="I914" s="436"/>
      <c r="J914" s="436"/>
      <c r="K914" s="436"/>
      <c r="L914" s="436"/>
      <c r="M914" s="436"/>
      <c r="N914" s="436"/>
      <c r="O914" s="436"/>
      <c r="P914" s="436"/>
      <c r="Q914" s="436"/>
      <c r="R914" s="436"/>
      <c r="S914" s="436"/>
      <c r="T914" s="436"/>
      <c r="U914" s="436"/>
      <c r="V914" s="436"/>
      <c r="W914" s="436"/>
      <c r="X914" s="436"/>
      <c r="Y914" s="436"/>
      <c r="Z914" s="436"/>
      <c r="AA914" s="436"/>
      <c r="AB914" s="436"/>
      <c r="AC914" s="436"/>
      <c r="AD914" s="436"/>
      <c r="AE914" s="436"/>
    </row>
    <row r="915" ht="15.75" customHeight="1">
      <c r="A915" s="437"/>
      <c r="B915" s="438"/>
      <c r="C915" s="437"/>
      <c r="D915" s="437"/>
      <c r="E915" s="436"/>
      <c r="F915" s="436"/>
      <c r="G915" s="436"/>
      <c r="H915" s="436"/>
      <c r="I915" s="436"/>
      <c r="J915" s="436"/>
      <c r="K915" s="436"/>
      <c r="L915" s="436"/>
      <c r="M915" s="436"/>
      <c r="N915" s="436"/>
      <c r="O915" s="436"/>
      <c r="P915" s="436"/>
      <c r="Q915" s="436"/>
      <c r="R915" s="436"/>
      <c r="S915" s="436"/>
      <c r="T915" s="436"/>
      <c r="U915" s="436"/>
      <c r="V915" s="436"/>
      <c r="W915" s="436"/>
      <c r="X915" s="436"/>
      <c r="Y915" s="436"/>
      <c r="Z915" s="436"/>
      <c r="AA915" s="436"/>
      <c r="AB915" s="436"/>
      <c r="AC915" s="436"/>
      <c r="AD915" s="436"/>
      <c r="AE915" s="436"/>
    </row>
    <row r="916" ht="15.75" customHeight="1">
      <c r="A916" s="437"/>
      <c r="B916" s="438"/>
      <c r="C916" s="437"/>
      <c r="D916" s="437"/>
      <c r="E916" s="436"/>
      <c r="F916" s="436"/>
      <c r="G916" s="436"/>
      <c r="H916" s="436"/>
      <c r="I916" s="436"/>
      <c r="J916" s="436"/>
      <c r="K916" s="436"/>
      <c r="L916" s="436"/>
      <c r="M916" s="436"/>
      <c r="N916" s="436"/>
      <c r="O916" s="436"/>
      <c r="P916" s="436"/>
      <c r="Q916" s="436"/>
      <c r="R916" s="436"/>
      <c r="S916" s="436"/>
      <c r="T916" s="436"/>
      <c r="U916" s="436"/>
      <c r="V916" s="436"/>
      <c r="W916" s="436"/>
      <c r="X916" s="436"/>
      <c r="Y916" s="436"/>
      <c r="Z916" s="436"/>
      <c r="AA916" s="436"/>
      <c r="AB916" s="436"/>
      <c r="AC916" s="436"/>
      <c r="AD916" s="436"/>
      <c r="AE916" s="436"/>
    </row>
    <row r="917" ht="15.75" customHeight="1">
      <c r="A917" s="437"/>
      <c r="B917" s="438"/>
      <c r="C917" s="437"/>
      <c r="D917" s="437"/>
      <c r="E917" s="436"/>
      <c r="F917" s="436"/>
      <c r="G917" s="436"/>
      <c r="H917" s="436"/>
      <c r="I917" s="436"/>
      <c r="J917" s="436"/>
      <c r="K917" s="436"/>
      <c r="L917" s="436"/>
      <c r="M917" s="436"/>
      <c r="N917" s="436"/>
      <c r="O917" s="436"/>
      <c r="P917" s="436"/>
      <c r="Q917" s="436"/>
      <c r="R917" s="436"/>
      <c r="S917" s="436"/>
      <c r="T917" s="436"/>
      <c r="U917" s="436"/>
      <c r="V917" s="436"/>
      <c r="W917" s="436"/>
      <c r="X917" s="436"/>
      <c r="Y917" s="436"/>
      <c r="Z917" s="436"/>
      <c r="AA917" s="436"/>
      <c r="AB917" s="436"/>
      <c r="AC917" s="436"/>
      <c r="AD917" s="436"/>
      <c r="AE917" s="436"/>
    </row>
    <row r="918" ht="15.75" customHeight="1">
      <c r="A918" s="437"/>
      <c r="B918" s="438"/>
      <c r="C918" s="437"/>
      <c r="D918" s="437"/>
      <c r="E918" s="436"/>
      <c r="F918" s="436"/>
      <c r="G918" s="436"/>
      <c r="H918" s="436"/>
      <c r="I918" s="436"/>
      <c r="J918" s="436"/>
      <c r="K918" s="436"/>
      <c r="L918" s="436"/>
      <c r="M918" s="436"/>
      <c r="N918" s="436"/>
      <c r="O918" s="436"/>
      <c r="P918" s="436"/>
      <c r="Q918" s="436"/>
      <c r="R918" s="436"/>
      <c r="S918" s="436"/>
      <c r="T918" s="436"/>
      <c r="U918" s="436"/>
      <c r="V918" s="436"/>
      <c r="W918" s="436"/>
      <c r="X918" s="436"/>
      <c r="Y918" s="436"/>
      <c r="Z918" s="436"/>
      <c r="AA918" s="436"/>
      <c r="AB918" s="436"/>
      <c r="AC918" s="436"/>
      <c r="AD918" s="436"/>
      <c r="AE918" s="436"/>
    </row>
    <row r="919" ht="15.75" customHeight="1">
      <c r="A919" s="437"/>
      <c r="B919" s="438"/>
      <c r="C919" s="437"/>
      <c r="D919" s="437"/>
      <c r="E919" s="436"/>
      <c r="F919" s="436"/>
      <c r="G919" s="436"/>
      <c r="H919" s="436"/>
      <c r="I919" s="436"/>
      <c r="J919" s="436"/>
      <c r="K919" s="436"/>
      <c r="L919" s="436"/>
      <c r="M919" s="436"/>
      <c r="N919" s="436"/>
      <c r="O919" s="436"/>
      <c r="P919" s="436"/>
      <c r="Q919" s="436"/>
      <c r="R919" s="436"/>
      <c r="S919" s="436"/>
      <c r="T919" s="436"/>
      <c r="U919" s="436"/>
      <c r="V919" s="436"/>
      <c r="W919" s="436"/>
      <c r="X919" s="436"/>
      <c r="Y919" s="436"/>
      <c r="Z919" s="436"/>
      <c r="AA919" s="436"/>
      <c r="AB919" s="436"/>
      <c r="AC919" s="436"/>
      <c r="AD919" s="436"/>
      <c r="AE919" s="436"/>
    </row>
    <row r="920" ht="15.75" customHeight="1">
      <c r="A920" s="437"/>
      <c r="B920" s="438"/>
      <c r="C920" s="437"/>
      <c r="D920" s="437"/>
      <c r="E920" s="436"/>
      <c r="F920" s="436"/>
      <c r="G920" s="436"/>
      <c r="H920" s="436"/>
      <c r="I920" s="436"/>
      <c r="J920" s="436"/>
      <c r="K920" s="436"/>
      <c r="L920" s="436"/>
      <c r="M920" s="436"/>
      <c r="N920" s="436"/>
      <c r="O920" s="436"/>
      <c r="P920" s="436"/>
      <c r="Q920" s="436"/>
      <c r="R920" s="436"/>
      <c r="S920" s="436"/>
      <c r="T920" s="436"/>
      <c r="U920" s="436"/>
      <c r="V920" s="436"/>
      <c r="W920" s="436"/>
      <c r="X920" s="436"/>
      <c r="Y920" s="436"/>
      <c r="Z920" s="436"/>
      <c r="AA920" s="436"/>
      <c r="AB920" s="436"/>
      <c r="AC920" s="436"/>
      <c r="AD920" s="436"/>
      <c r="AE920" s="436"/>
    </row>
    <row r="921" ht="15.75" customHeight="1">
      <c r="A921" s="437"/>
      <c r="B921" s="438"/>
      <c r="C921" s="437"/>
      <c r="D921" s="437"/>
      <c r="E921" s="436"/>
      <c r="F921" s="436"/>
      <c r="G921" s="436"/>
      <c r="H921" s="436"/>
      <c r="I921" s="436"/>
      <c r="J921" s="436"/>
      <c r="K921" s="436"/>
      <c r="L921" s="436"/>
      <c r="M921" s="436"/>
      <c r="N921" s="436"/>
      <c r="O921" s="436"/>
      <c r="P921" s="436"/>
      <c r="Q921" s="436"/>
      <c r="R921" s="436"/>
      <c r="S921" s="436"/>
      <c r="T921" s="436"/>
      <c r="U921" s="436"/>
      <c r="V921" s="436"/>
      <c r="W921" s="436"/>
      <c r="X921" s="436"/>
      <c r="Y921" s="436"/>
      <c r="Z921" s="436"/>
      <c r="AA921" s="436"/>
      <c r="AB921" s="436"/>
      <c r="AC921" s="436"/>
      <c r="AD921" s="436"/>
      <c r="AE921" s="436"/>
    </row>
    <row r="922" ht="15.75" customHeight="1">
      <c r="A922" s="437"/>
      <c r="B922" s="438"/>
      <c r="C922" s="437"/>
      <c r="D922" s="437"/>
      <c r="E922" s="436"/>
      <c r="F922" s="436"/>
      <c r="G922" s="436"/>
      <c r="H922" s="436"/>
      <c r="I922" s="436"/>
      <c r="J922" s="436"/>
      <c r="K922" s="436"/>
      <c r="L922" s="436"/>
      <c r="M922" s="436"/>
      <c r="N922" s="436"/>
      <c r="O922" s="436"/>
      <c r="P922" s="436"/>
      <c r="Q922" s="436"/>
      <c r="R922" s="436"/>
      <c r="S922" s="436"/>
      <c r="T922" s="436"/>
      <c r="U922" s="436"/>
      <c r="V922" s="436"/>
      <c r="W922" s="436"/>
      <c r="X922" s="436"/>
      <c r="Y922" s="436"/>
      <c r="Z922" s="436"/>
      <c r="AA922" s="436"/>
      <c r="AB922" s="436"/>
      <c r="AC922" s="436"/>
      <c r="AD922" s="436"/>
      <c r="AE922" s="436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2" max="2" width="56.86"/>
    <col customWidth="1" min="3" max="3" width="20.86"/>
    <col customWidth="1" min="4" max="4" width="21.43"/>
    <col customWidth="1" min="5" max="5" width="66.0"/>
  </cols>
  <sheetData>
    <row r="1" ht="37.5" customHeight="1">
      <c r="A1" s="538" t="s">
        <v>99</v>
      </c>
      <c r="B1" s="539" t="s">
        <v>299</v>
      </c>
      <c r="C1" s="538" t="s">
        <v>422</v>
      </c>
      <c r="D1" s="538" t="s">
        <v>423</v>
      </c>
      <c r="E1" s="540" t="s">
        <v>424</v>
      </c>
      <c r="F1" s="540"/>
      <c r="G1" s="540"/>
      <c r="H1" s="540"/>
      <c r="I1" s="540"/>
      <c r="J1" s="540"/>
      <c r="K1" s="540"/>
      <c r="L1" s="540"/>
      <c r="M1" s="540"/>
      <c r="N1" s="540"/>
      <c r="O1" s="540"/>
      <c r="P1" s="540"/>
      <c r="Q1" s="540"/>
      <c r="R1" s="540"/>
      <c r="S1" s="540"/>
      <c r="T1" s="540"/>
      <c r="U1" s="540"/>
      <c r="V1" s="540"/>
      <c r="W1" s="540"/>
      <c r="X1" s="540"/>
      <c r="Y1" s="540"/>
      <c r="Z1" s="540"/>
    </row>
    <row r="2">
      <c r="A2" s="541">
        <v>1.0</v>
      </c>
      <c r="B2" s="542" t="s">
        <v>425</v>
      </c>
      <c r="C2" s="541" t="s">
        <v>426</v>
      </c>
      <c r="D2" s="541" t="s">
        <v>427</v>
      </c>
      <c r="E2" s="540"/>
      <c r="F2" s="540"/>
      <c r="G2" s="540"/>
      <c r="H2" s="540"/>
      <c r="I2" s="540"/>
      <c r="J2" s="540"/>
      <c r="K2" s="540"/>
      <c r="L2" s="540"/>
      <c r="M2" s="540"/>
      <c r="N2" s="540"/>
      <c r="O2" s="540"/>
      <c r="P2" s="540"/>
      <c r="Q2" s="540"/>
      <c r="R2" s="540"/>
      <c r="S2" s="540"/>
      <c r="T2" s="540"/>
      <c r="U2" s="540"/>
      <c r="V2" s="540"/>
      <c r="W2" s="540"/>
      <c r="X2" s="540"/>
      <c r="Y2" s="540"/>
      <c r="Z2" s="540"/>
    </row>
    <row r="3">
      <c r="A3" s="541">
        <v>2.0</v>
      </c>
      <c r="B3" s="542" t="s">
        <v>428</v>
      </c>
      <c r="C3" s="541" t="s">
        <v>429</v>
      </c>
      <c r="D3" s="541" t="s">
        <v>430</v>
      </c>
      <c r="E3" s="540"/>
      <c r="F3" s="540"/>
      <c r="G3" s="540"/>
      <c r="H3" s="540"/>
      <c r="I3" s="540"/>
      <c r="J3" s="540"/>
      <c r="K3" s="540"/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0"/>
      <c r="X3" s="540"/>
      <c r="Y3" s="540"/>
      <c r="Z3" s="540"/>
    </row>
    <row r="4">
      <c r="A4" s="541">
        <v>3.0</v>
      </c>
      <c r="B4" s="542" t="s">
        <v>431</v>
      </c>
      <c r="C4" s="541" t="s">
        <v>432</v>
      </c>
      <c r="D4" s="541" t="s">
        <v>433</v>
      </c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</row>
    <row r="5">
      <c r="A5" s="541">
        <v>4.0</v>
      </c>
      <c r="B5" s="542" t="s">
        <v>434</v>
      </c>
      <c r="C5" s="541" t="s">
        <v>435</v>
      </c>
      <c r="D5" s="541" t="s">
        <v>436</v>
      </c>
      <c r="E5" s="540"/>
      <c r="F5" s="540"/>
      <c r="G5" s="540"/>
      <c r="H5" s="540"/>
      <c r="I5" s="540"/>
      <c r="J5" s="540"/>
      <c r="K5" s="540"/>
      <c r="L5" s="540"/>
      <c r="M5" s="540"/>
      <c r="N5" s="540"/>
      <c r="O5" s="540"/>
      <c r="P5" s="540"/>
      <c r="Q5" s="540"/>
      <c r="R5" s="540"/>
      <c r="S5" s="540"/>
      <c r="T5" s="540"/>
      <c r="U5" s="540"/>
      <c r="V5" s="540"/>
      <c r="W5" s="540"/>
      <c r="X5" s="540"/>
      <c r="Y5" s="540"/>
      <c r="Z5" s="540"/>
    </row>
    <row r="6">
      <c r="A6" s="541">
        <v>5.0</v>
      </c>
      <c r="B6" s="542" t="s">
        <v>437</v>
      </c>
      <c r="C6" s="541" t="s">
        <v>438</v>
      </c>
      <c r="D6" s="541" t="s">
        <v>439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0"/>
      <c r="V6" s="540"/>
      <c r="W6" s="540"/>
      <c r="X6" s="540"/>
      <c r="Y6" s="540"/>
      <c r="Z6" s="540"/>
    </row>
    <row r="7">
      <c r="A7" s="541">
        <v>6.0</v>
      </c>
      <c r="B7" s="542" t="s">
        <v>440</v>
      </c>
      <c r="C7" s="541" t="s">
        <v>441</v>
      </c>
      <c r="D7" s="541" t="s">
        <v>442</v>
      </c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</row>
    <row r="8">
      <c r="A8" s="541">
        <v>7.0</v>
      </c>
      <c r="B8" s="542" t="s">
        <v>443</v>
      </c>
      <c r="C8" s="541" t="s">
        <v>444</v>
      </c>
      <c r="D8" s="541" t="s">
        <v>445</v>
      </c>
      <c r="E8" s="540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540"/>
      <c r="Q8" s="540"/>
      <c r="R8" s="540"/>
      <c r="S8" s="540"/>
      <c r="T8" s="540"/>
      <c r="U8" s="540"/>
      <c r="V8" s="540"/>
      <c r="W8" s="540"/>
      <c r="X8" s="540"/>
      <c r="Y8" s="540"/>
      <c r="Z8" s="540"/>
    </row>
    <row r="9">
      <c r="A9" s="541">
        <v>8.0</v>
      </c>
      <c r="B9" s="542" t="s">
        <v>446</v>
      </c>
      <c r="C9" s="541" t="s">
        <v>447</v>
      </c>
      <c r="D9" s="541" t="s">
        <v>448</v>
      </c>
      <c r="E9" s="540"/>
      <c r="F9" s="540"/>
      <c r="G9" s="540"/>
      <c r="H9" s="540"/>
      <c r="I9" s="540"/>
      <c r="J9" s="540"/>
      <c r="K9" s="540"/>
      <c r="L9" s="540"/>
      <c r="M9" s="540"/>
      <c r="N9" s="540"/>
      <c r="O9" s="540"/>
      <c r="P9" s="540"/>
      <c r="Q9" s="540"/>
      <c r="R9" s="540"/>
      <c r="S9" s="540"/>
      <c r="T9" s="540"/>
      <c r="U9" s="540"/>
      <c r="V9" s="540"/>
      <c r="W9" s="540"/>
      <c r="X9" s="540"/>
      <c r="Y9" s="540"/>
      <c r="Z9" s="540"/>
    </row>
    <row r="10">
      <c r="A10" s="541">
        <v>9.0</v>
      </c>
      <c r="B10" s="542" t="s">
        <v>449</v>
      </c>
      <c r="C10" s="541" t="s">
        <v>450</v>
      </c>
      <c r="D10" s="541" t="s">
        <v>451</v>
      </c>
      <c r="E10" s="540"/>
      <c r="F10" s="540"/>
      <c r="G10" s="540"/>
      <c r="H10" s="540"/>
      <c r="I10" s="540"/>
      <c r="J10" s="540"/>
      <c r="K10" s="540"/>
      <c r="L10" s="540"/>
      <c r="M10" s="540"/>
      <c r="N10" s="540"/>
      <c r="O10" s="540"/>
      <c r="P10" s="540"/>
      <c r="Q10" s="540"/>
      <c r="R10" s="540"/>
      <c r="S10" s="540"/>
      <c r="T10" s="540"/>
      <c r="U10" s="540"/>
      <c r="V10" s="540"/>
      <c r="W10" s="540"/>
      <c r="X10" s="540"/>
      <c r="Y10" s="540"/>
      <c r="Z10" s="540"/>
    </row>
    <row r="11">
      <c r="A11" s="541">
        <v>10.0</v>
      </c>
      <c r="B11" s="542" t="s">
        <v>452</v>
      </c>
      <c r="C11" s="541" t="s">
        <v>453</v>
      </c>
      <c r="D11" s="541" t="s">
        <v>454</v>
      </c>
      <c r="E11" s="540"/>
      <c r="F11" s="540"/>
      <c r="G11" s="540"/>
      <c r="H11" s="540"/>
      <c r="I11" s="540"/>
      <c r="J11" s="540"/>
      <c r="K11" s="540"/>
      <c r="L11" s="540"/>
      <c r="M11" s="540"/>
      <c r="N11" s="540"/>
      <c r="O11" s="540"/>
      <c r="P11" s="540"/>
      <c r="Q11" s="540"/>
      <c r="R11" s="540"/>
      <c r="S11" s="540"/>
      <c r="T11" s="540"/>
      <c r="U11" s="540"/>
      <c r="V11" s="540"/>
      <c r="W11" s="540"/>
      <c r="X11" s="540"/>
      <c r="Y11" s="540"/>
      <c r="Z11" s="540"/>
    </row>
    <row r="12">
      <c r="A12" s="541">
        <v>11.0</v>
      </c>
      <c r="B12" s="542" t="s">
        <v>455</v>
      </c>
      <c r="C12" s="541" t="s">
        <v>456</v>
      </c>
      <c r="D12" s="541" t="s">
        <v>457</v>
      </c>
      <c r="E12" s="540"/>
      <c r="F12" s="540"/>
      <c r="G12" s="540"/>
      <c r="H12" s="540"/>
      <c r="I12" s="540"/>
      <c r="J12" s="540"/>
      <c r="K12" s="540"/>
      <c r="L12" s="540"/>
      <c r="M12" s="540"/>
      <c r="N12" s="540"/>
      <c r="O12" s="540"/>
      <c r="P12" s="540"/>
      <c r="Q12" s="540"/>
      <c r="R12" s="540"/>
      <c r="S12" s="540"/>
      <c r="T12" s="540"/>
      <c r="U12" s="540"/>
      <c r="V12" s="540"/>
      <c r="W12" s="540"/>
      <c r="X12" s="540"/>
      <c r="Y12" s="540"/>
      <c r="Z12" s="540"/>
    </row>
    <row r="13">
      <c r="A13" s="541">
        <v>12.0</v>
      </c>
      <c r="B13" s="542" t="s">
        <v>458</v>
      </c>
      <c r="C13" s="541" t="s">
        <v>459</v>
      </c>
      <c r="D13" s="541" t="s">
        <v>460</v>
      </c>
      <c r="E13" s="540"/>
      <c r="F13" s="540"/>
      <c r="G13" s="540"/>
      <c r="H13" s="540"/>
      <c r="I13" s="540"/>
      <c r="J13" s="540"/>
      <c r="K13" s="540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540"/>
      <c r="X13" s="540"/>
      <c r="Y13" s="540"/>
      <c r="Z13" s="540"/>
    </row>
    <row r="14">
      <c r="A14" s="541">
        <v>13.0</v>
      </c>
      <c r="B14" s="542" t="s">
        <v>461</v>
      </c>
      <c r="C14" s="541" t="s">
        <v>462</v>
      </c>
      <c r="D14" s="541" t="s">
        <v>463</v>
      </c>
      <c r="E14" s="540"/>
      <c r="F14" s="540"/>
      <c r="G14" s="540"/>
      <c r="H14" s="540"/>
      <c r="I14" s="540"/>
      <c r="J14" s="540"/>
      <c r="K14" s="540"/>
      <c r="L14" s="540"/>
      <c r="M14" s="540"/>
      <c r="N14" s="540"/>
      <c r="O14" s="540"/>
      <c r="P14" s="540"/>
      <c r="Q14" s="540"/>
      <c r="R14" s="540"/>
      <c r="S14" s="540"/>
      <c r="T14" s="540"/>
      <c r="U14" s="540"/>
      <c r="V14" s="540"/>
      <c r="W14" s="540"/>
      <c r="X14" s="540"/>
      <c r="Y14" s="540"/>
      <c r="Z14" s="540"/>
    </row>
    <row r="15">
      <c r="A15" s="541">
        <v>14.0</v>
      </c>
      <c r="B15" s="542" t="s">
        <v>464</v>
      </c>
      <c r="C15" s="541" t="s">
        <v>465</v>
      </c>
      <c r="D15" s="541" t="s">
        <v>466</v>
      </c>
      <c r="E15" s="540"/>
      <c r="F15" s="540"/>
      <c r="G15" s="540"/>
      <c r="H15" s="540"/>
      <c r="I15" s="540"/>
      <c r="J15" s="540"/>
      <c r="K15" s="540"/>
      <c r="L15" s="540"/>
      <c r="M15" s="540"/>
      <c r="N15" s="540"/>
      <c r="O15" s="540"/>
      <c r="P15" s="540"/>
      <c r="Q15" s="540"/>
      <c r="R15" s="540"/>
      <c r="S15" s="540"/>
      <c r="T15" s="540"/>
      <c r="U15" s="540"/>
      <c r="V15" s="540"/>
      <c r="W15" s="540"/>
      <c r="X15" s="540"/>
      <c r="Y15" s="540"/>
      <c r="Z15" s="540"/>
    </row>
    <row r="16">
      <c r="A16" s="541">
        <v>15.0</v>
      </c>
      <c r="B16" s="542" t="s">
        <v>467</v>
      </c>
      <c r="C16" s="541" t="s">
        <v>468</v>
      </c>
      <c r="D16" s="541" t="s">
        <v>469</v>
      </c>
      <c r="E16" s="540"/>
      <c r="F16" s="540"/>
      <c r="G16" s="540"/>
      <c r="H16" s="540"/>
      <c r="I16" s="540"/>
      <c r="J16" s="540"/>
      <c r="K16" s="540"/>
      <c r="L16" s="540"/>
      <c r="M16" s="540"/>
      <c r="N16" s="540"/>
      <c r="O16" s="540"/>
      <c r="P16" s="540"/>
      <c r="Q16" s="540"/>
      <c r="R16" s="540"/>
      <c r="S16" s="540"/>
      <c r="T16" s="540"/>
      <c r="U16" s="540"/>
      <c r="V16" s="540"/>
      <c r="W16" s="540"/>
      <c r="X16" s="540"/>
      <c r="Y16" s="540"/>
      <c r="Z16" s="540"/>
    </row>
    <row r="17">
      <c r="A17" s="541">
        <v>16.0</v>
      </c>
      <c r="B17" s="542" t="s">
        <v>470</v>
      </c>
      <c r="C17" s="541" t="s">
        <v>471</v>
      </c>
      <c r="D17" s="541" t="s">
        <v>472</v>
      </c>
      <c r="E17" s="540"/>
      <c r="F17" s="540"/>
      <c r="G17" s="540"/>
      <c r="H17" s="540"/>
      <c r="I17" s="540"/>
      <c r="J17" s="540"/>
      <c r="K17" s="540"/>
      <c r="L17" s="540"/>
      <c r="M17" s="540"/>
      <c r="N17" s="540"/>
      <c r="O17" s="540"/>
      <c r="P17" s="540"/>
      <c r="Q17" s="540"/>
      <c r="R17" s="540"/>
      <c r="S17" s="540"/>
      <c r="T17" s="540"/>
      <c r="U17" s="540"/>
      <c r="V17" s="540"/>
      <c r="W17" s="540"/>
      <c r="X17" s="540"/>
      <c r="Y17" s="540"/>
      <c r="Z17" s="540"/>
    </row>
    <row r="18">
      <c r="A18" s="541">
        <v>17.0</v>
      </c>
      <c r="B18" s="542" t="s">
        <v>473</v>
      </c>
      <c r="C18" s="541" t="s">
        <v>474</v>
      </c>
      <c r="D18" s="541" t="s">
        <v>475</v>
      </c>
      <c r="E18" s="540"/>
      <c r="F18" s="540"/>
      <c r="G18" s="540"/>
      <c r="H18" s="540"/>
      <c r="I18" s="540"/>
      <c r="J18" s="540"/>
      <c r="K18" s="540"/>
      <c r="L18" s="540"/>
      <c r="M18" s="540"/>
      <c r="N18" s="540"/>
      <c r="O18" s="540"/>
      <c r="P18" s="540"/>
      <c r="Q18" s="540"/>
      <c r="R18" s="540"/>
      <c r="S18" s="540"/>
      <c r="T18" s="540"/>
      <c r="U18" s="540"/>
      <c r="V18" s="540"/>
      <c r="W18" s="540"/>
      <c r="X18" s="540"/>
      <c r="Y18" s="540"/>
      <c r="Z18" s="540"/>
    </row>
    <row r="19">
      <c r="A19" s="541">
        <v>18.0</v>
      </c>
      <c r="B19" s="542" t="s">
        <v>476</v>
      </c>
      <c r="C19" s="541" t="s">
        <v>477</v>
      </c>
      <c r="D19" s="541" t="s">
        <v>478</v>
      </c>
      <c r="E19" s="540"/>
      <c r="F19" s="540"/>
      <c r="G19" s="540"/>
      <c r="H19" s="540"/>
      <c r="I19" s="540"/>
      <c r="J19" s="540"/>
      <c r="K19" s="540"/>
      <c r="L19" s="540"/>
      <c r="M19" s="540"/>
      <c r="N19" s="540"/>
      <c r="O19" s="540"/>
      <c r="P19" s="540"/>
      <c r="Q19" s="540"/>
      <c r="R19" s="540"/>
      <c r="S19" s="540"/>
      <c r="T19" s="540"/>
      <c r="U19" s="540"/>
      <c r="V19" s="540"/>
      <c r="W19" s="540"/>
      <c r="X19" s="540"/>
      <c r="Y19" s="540"/>
      <c r="Z19" s="540"/>
    </row>
    <row r="20">
      <c r="A20" s="541">
        <v>19.0</v>
      </c>
      <c r="B20" s="542" t="s">
        <v>479</v>
      </c>
      <c r="C20" s="541" t="s">
        <v>480</v>
      </c>
      <c r="D20" s="541" t="s">
        <v>481</v>
      </c>
      <c r="E20" s="540"/>
      <c r="F20" s="540"/>
      <c r="G20" s="540"/>
      <c r="H20" s="540"/>
      <c r="I20" s="540"/>
      <c r="J20" s="540"/>
      <c r="K20" s="540"/>
      <c r="L20" s="540"/>
      <c r="M20" s="540"/>
      <c r="N20" s="540"/>
      <c r="O20" s="540"/>
      <c r="P20" s="540"/>
      <c r="Q20" s="540"/>
      <c r="R20" s="540"/>
      <c r="S20" s="540"/>
      <c r="T20" s="540"/>
      <c r="U20" s="540"/>
      <c r="V20" s="540"/>
      <c r="W20" s="540"/>
      <c r="X20" s="540"/>
      <c r="Y20" s="540"/>
      <c r="Z20" s="540"/>
    </row>
    <row r="21">
      <c r="A21" s="541">
        <v>20.0</v>
      </c>
      <c r="B21" s="542" t="s">
        <v>482</v>
      </c>
      <c r="C21" s="541" t="s">
        <v>483</v>
      </c>
      <c r="D21" s="541" t="s">
        <v>484</v>
      </c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0"/>
      <c r="T21" s="540"/>
      <c r="U21" s="540"/>
      <c r="V21" s="540"/>
      <c r="W21" s="540"/>
      <c r="X21" s="540"/>
      <c r="Y21" s="540"/>
      <c r="Z21" s="540"/>
    </row>
    <row r="22">
      <c r="A22" s="541">
        <v>21.0</v>
      </c>
      <c r="B22" s="542" t="s">
        <v>485</v>
      </c>
      <c r="C22" s="541" t="s">
        <v>486</v>
      </c>
      <c r="D22" s="541" t="s">
        <v>487</v>
      </c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40"/>
      <c r="U22" s="540"/>
      <c r="V22" s="540"/>
      <c r="W22" s="540"/>
      <c r="X22" s="540"/>
      <c r="Y22" s="540"/>
      <c r="Z22" s="540"/>
    </row>
    <row r="23">
      <c r="A23" s="541">
        <v>22.0</v>
      </c>
      <c r="B23" s="542" t="s">
        <v>488</v>
      </c>
      <c r="C23" s="541" t="s">
        <v>489</v>
      </c>
      <c r="D23" s="541" t="s">
        <v>490</v>
      </c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40"/>
      <c r="U23" s="540"/>
      <c r="V23" s="540"/>
      <c r="W23" s="540"/>
      <c r="X23" s="540"/>
      <c r="Y23" s="540"/>
      <c r="Z23" s="540"/>
    </row>
    <row r="24">
      <c r="A24" s="541">
        <v>23.0</v>
      </c>
      <c r="B24" s="542" t="s">
        <v>491</v>
      </c>
      <c r="C24" s="541" t="s">
        <v>492</v>
      </c>
      <c r="D24" s="541" t="s">
        <v>493</v>
      </c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40"/>
      <c r="U24" s="540"/>
      <c r="V24" s="540"/>
      <c r="W24" s="540"/>
      <c r="X24" s="540"/>
      <c r="Y24" s="540"/>
      <c r="Z24" s="540"/>
    </row>
    <row r="25">
      <c r="A25" s="541">
        <v>24.0</v>
      </c>
      <c r="B25" s="542" t="s">
        <v>494</v>
      </c>
      <c r="C25" s="541" t="s">
        <v>495</v>
      </c>
      <c r="D25" s="541" t="s">
        <v>496</v>
      </c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40"/>
      <c r="U25" s="540"/>
      <c r="V25" s="540"/>
      <c r="W25" s="540"/>
      <c r="X25" s="540"/>
      <c r="Y25" s="540"/>
      <c r="Z25" s="540"/>
    </row>
    <row r="26">
      <c r="A26" s="541">
        <v>25.0</v>
      </c>
      <c r="B26" s="542" t="s">
        <v>497</v>
      </c>
      <c r="C26" s="541" t="s">
        <v>498</v>
      </c>
      <c r="D26" s="541" t="s">
        <v>499</v>
      </c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40"/>
      <c r="U26" s="540"/>
      <c r="V26" s="540"/>
      <c r="W26" s="540"/>
      <c r="X26" s="540"/>
      <c r="Y26" s="540"/>
      <c r="Z26" s="540"/>
    </row>
    <row r="27">
      <c r="A27" s="541">
        <v>26.0</v>
      </c>
      <c r="B27" s="542" t="s">
        <v>500</v>
      </c>
      <c r="C27" s="541" t="s">
        <v>501</v>
      </c>
      <c r="D27" s="541" t="s">
        <v>502</v>
      </c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40"/>
      <c r="U27" s="540"/>
      <c r="V27" s="540"/>
      <c r="W27" s="540"/>
      <c r="X27" s="540"/>
      <c r="Y27" s="540"/>
      <c r="Z27" s="540"/>
    </row>
    <row r="28">
      <c r="A28" s="541">
        <v>27.0</v>
      </c>
      <c r="B28" s="542" t="s">
        <v>503</v>
      </c>
      <c r="C28" s="541" t="s">
        <v>504</v>
      </c>
      <c r="D28" s="541" t="s">
        <v>505</v>
      </c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40"/>
      <c r="U28" s="540"/>
      <c r="V28" s="540"/>
      <c r="W28" s="540"/>
      <c r="X28" s="540"/>
      <c r="Y28" s="540"/>
      <c r="Z28" s="540"/>
    </row>
    <row r="29">
      <c r="A29" s="541">
        <v>28.0</v>
      </c>
      <c r="B29" s="542" t="s">
        <v>506</v>
      </c>
      <c r="C29" s="541" t="s">
        <v>507</v>
      </c>
      <c r="D29" s="541" t="s">
        <v>508</v>
      </c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40"/>
      <c r="U29" s="540"/>
      <c r="V29" s="540"/>
      <c r="W29" s="540"/>
      <c r="X29" s="540"/>
      <c r="Y29" s="540"/>
      <c r="Z29" s="540"/>
    </row>
    <row r="30">
      <c r="A30" s="541">
        <v>29.0</v>
      </c>
      <c r="B30" s="542" t="s">
        <v>509</v>
      </c>
      <c r="C30" s="541" t="s">
        <v>510</v>
      </c>
      <c r="D30" s="541" t="s">
        <v>511</v>
      </c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40"/>
      <c r="U30" s="540"/>
      <c r="V30" s="540"/>
      <c r="W30" s="540"/>
      <c r="X30" s="540"/>
      <c r="Y30" s="540"/>
      <c r="Z30" s="540"/>
    </row>
    <row r="31">
      <c r="A31" s="541">
        <v>30.0</v>
      </c>
      <c r="B31" s="542" t="s">
        <v>512</v>
      </c>
      <c r="C31" s="541" t="s">
        <v>513</v>
      </c>
      <c r="D31" s="541" t="s">
        <v>514</v>
      </c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40"/>
      <c r="U31" s="540"/>
      <c r="V31" s="540"/>
      <c r="W31" s="540"/>
      <c r="X31" s="540"/>
      <c r="Y31" s="540"/>
      <c r="Z31" s="540"/>
    </row>
    <row r="32">
      <c r="A32" s="541">
        <v>31.0</v>
      </c>
      <c r="B32" s="542" t="s">
        <v>515</v>
      </c>
      <c r="C32" s="541" t="s">
        <v>516</v>
      </c>
      <c r="D32" s="541" t="s">
        <v>517</v>
      </c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40"/>
      <c r="U32" s="540"/>
      <c r="V32" s="540"/>
      <c r="W32" s="540"/>
      <c r="X32" s="540"/>
      <c r="Y32" s="540"/>
      <c r="Z32" s="540"/>
    </row>
    <row r="33">
      <c r="A33" s="541">
        <v>32.0</v>
      </c>
      <c r="B33" s="542" t="s">
        <v>518</v>
      </c>
      <c r="C33" s="541" t="s">
        <v>519</v>
      </c>
      <c r="D33" s="541" t="s">
        <v>520</v>
      </c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40"/>
      <c r="U33" s="540"/>
      <c r="V33" s="540"/>
      <c r="W33" s="540"/>
      <c r="X33" s="540"/>
      <c r="Y33" s="540"/>
      <c r="Z33" s="540"/>
    </row>
    <row r="34">
      <c r="A34" s="541">
        <v>33.0</v>
      </c>
      <c r="B34" s="542" t="s">
        <v>521</v>
      </c>
      <c r="C34" s="541" t="s">
        <v>522</v>
      </c>
      <c r="D34" s="541" t="s">
        <v>523</v>
      </c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40"/>
      <c r="U34" s="540"/>
      <c r="V34" s="540"/>
      <c r="W34" s="540"/>
      <c r="X34" s="540"/>
      <c r="Y34" s="540"/>
      <c r="Z34" s="540"/>
    </row>
    <row r="35">
      <c r="A35" s="541">
        <v>34.0</v>
      </c>
      <c r="B35" s="542" t="s">
        <v>524</v>
      </c>
      <c r="C35" s="541" t="s">
        <v>525</v>
      </c>
      <c r="D35" s="541" t="s">
        <v>526</v>
      </c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40"/>
      <c r="U35" s="540"/>
      <c r="V35" s="540"/>
      <c r="W35" s="540"/>
      <c r="X35" s="540"/>
      <c r="Y35" s="540"/>
      <c r="Z35" s="540"/>
    </row>
    <row r="36">
      <c r="A36" s="541">
        <v>35.0</v>
      </c>
      <c r="B36" s="542" t="s">
        <v>527</v>
      </c>
      <c r="C36" s="541" t="s">
        <v>528</v>
      </c>
      <c r="D36" s="541" t="s">
        <v>529</v>
      </c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40"/>
      <c r="U36" s="540"/>
      <c r="V36" s="540"/>
      <c r="W36" s="540"/>
      <c r="X36" s="540"/>
      <c r="Y36" s="540"/>
      <c r="Z36" s="540"/>
    </row>
    <row r="37">
      <c r="A37" s="541">
        <v>36.0</v>
      </c>
      <c r="B37" s="542" t="s">
        <v>530</v>
      </c>
      <c r="C37" s="541" t="s">
        <v>531</v>
      </c>
      <c r="D37" s="541" t="s">
        <v>532</v>
      </c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40"/>
      <c r="U37" s="540"/>
      <c r="V37" s="540"/>
      <c r="W37" s="540"/>
      <c r="X37" s="540"/>
      <c r="Y37" s="540"/>
      <c r="Z37" s="540"/>
    </row>
    <row r="38">
      <c r="A38" s="541">
        <v>37.0</v>
      </c>
      <c r="B38" s="542" t="s">
        <v>533</v>
      </c>
      <c r="C38" s="541" t="s">
        <v>534</v>
      </c>
      <c r="D38" s="541" t="s">
        <v>535</v>
      </c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40"/>
      <c r="U38" s="540"/>
      <c r="V38" s="540"/>
      <c r="W38" s="540"/>
      <c r="X38" s="540"/>
      <c r="Y38" s="540"/>
      <c r="Z38" s="540"/>
    </row>
    <row r="39">
      <c r="A39" s="541">
        <v>38.0</v>
      </c>
      <c r="B39" s="542" t="s">
        <v>536</v>
      </c>
      <c r="C39" s="541" t="s">
        <v>537</v>
      </c>
      <c r="D39" s="541" t="s">
        <v>538</v>
      </c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40"/>
      <c r="U39" s="540"/>
      <c r="V39" s="540"/>
      <c r="W39" s="540"/>
      <c r="X39" s="540"/>
      <c r="Y39" s="540"/>
      <c r="Z39" s="540"/>
    </row>
    <row r="40">
      <c r="A40" s="541">
        <v>39.0</v>
      </c>
      <c r="B40" s="542" t="s">
        <v>539</v>
      </c>
      <c r="C40" s="541" t="s">
        <v>540</v>
      </c>
      <c r="D40" s="541" t="s">
        <v>541</v>
      </c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40"/>
      <c r="U40" s="540"/>
      <c r="V40" s="540"/>
      <c r="W40" s="540"/>
      <c r="X40" s="540"/>
      <c r="Y40" s="540"/>
      <c r="Z40" s="540"/>
    </row>
    <row r="41">
      <c r="A41" s="541">
        <v>40.0</v>
      </c>
      <c r="B41" s="542" t="s">
        <v>542</v>
      </c>
      <c r="C41" s="541" t="s">
        <v>543</v>
      </c>
      <c r="D41" s="541" t="s">
        <v>544</v>
      </c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40"/>
      <c r="U41" s="540"/>
      <c r="V41" s="540"/>
      <c r="W41" s="540"/>
      <c r="X41" s="540"/>
      <c r="Y41" s="540"/>
      <c r="Z41" s="540"/>
    </row>
    <row r="42">
      <c r="A42" s="541">
        <v>41.0</v>
      </c>
      <c r="B42" s="542" t="s">
        <v>545</v>
      </c>
      <c r="C42" s="541" t="s">
        <v>546</v>
      </c>
      <c r="D42" s="541" t="s">
        <v>547</v>
      </c>
      <c r="E42" s="540"/>
      <c r="F42" s="540"/>
      <c r="G42" s="540"/>
      <c r="H42" s="540"/>
      <c r="I42" s="540"/>
      <c r="J42" s="540"/>
      <c r="K42" s="540"/>
      <c r="L42" s="540"/>
      <c r="M42" s="540"/>
      <c r="N42" s="540"/>
      <c r="O42" s="540"/>
      <c r="P42" s="540"/>
      <c r="Q42" s="540"/>
      <c r="R42" s="540"/>
      <c r="S42" s="540"/>
      <c r="T42" s="540"/>
      <c r="U42" s="540"/>
      <c r="V42" s="540"/>
      <c r="W42" s="540"/>
      <c r="X42" s="540"/>
      <c r="Y42" s="540"/>
      <c r="Z42" s="540"/>
    </row>
    <row r="43">
      <c r="A43" s="541">
        <v>42.0</v>
      </c>
      <c r="B43" s="542" t="s">
        <v>548</v>
      </c>
      <c r="C43" s="541" t="s">
        <v>549</v>
      </c>
      <c r="D43" s="541" t="s">
        <v>550</v>
      </c>
      <c r="E43" s="540"/>
      <c r="F43" s="540"/>
      <c r="G43" s="540"/>
      <c r="H43" s="540"/>
      <c r="I43" s="540"/>
      <c r="J43" s="540"/>
      <c r="K43" s="540"/>
      <c r="L43" s="540"/>
      <c r="M43" s="540"/>
      <c r="N43" s="540"/>
      <c r="O43" s="540"/>
      <c r="P43" s="540"/>
      <c r="Q43" s="540"/>
      <c r="R43" s="540"/>
      <c r="S43" s="540"/>
      <c r="T43" s="540"/>
      <c r="U43" s="540"/>
      <c r="V43" s="540"/>
      <c r="W43" s="540"/>
      <c r="X43" s="540"/>
      <c r="Y43" s="540"/>
      <c r="Z43" s="540"/>
    </row>
    <row r="44">
      <c r="A44" s="541">
        <v>43.0</v>
      </c>
      <c r="B44" s="542" t="s">
        <v>551</v>
      </c>
      <c r="C44" s="541" t="s">
        <v>552</v>
      </c>
      <c r="D44" s="541" t="s">
        <v>553</v>
      </c>
      <c r="E44" s="540"/>
      <c r="F44" s="540"/>
      <c r="G44" s="540"/>
      <c r="H44" s="540"/>
      <c r="I44" s="540"/>
      <c r="J44" s="540"/>
      <c r="K44" s="540"/>
      <c r="L44" s="540"/>
      <c r="M44" s="540"/>
      <c r="N44" s="540"/>
      <c r="O44" s="540"/>
      <c r="P44" s="540"/>
      <c r="Q44" s="540"/>
      <c r="R44" s="540"/>
      <c r="S44" s="540"/>
      <c r="T44" s="540"/>
      <c r="U44" s="540"/>
      <c r="V44" s="540"/>
      <c r="W44" s="540"/>
      <c r="X44" s="540"/>
      <c r="Y44" s="540"/>
      <c r="Z44" s="540"/>
    </row>
    <row r="45">
      <c r="A45" s="541">
        <v>44.0</v>
      </c>
      <c r="B45" s="542" t="s">
        <v>554</v>
      </c>
      <c r="C45" s="541" t="s">
        <v>555</v>
      </c>
      <c r="D45" s="541" t="s">
        <v>556</v>
      </c>
      <c r="E45" s="540"/>
      <c r="F45" s="540"/>
      <c r="G45" s="540"/>
      <c r="H45" s="540"/>
      <c r="I45" s="540"/>
      <c r="J45" s="540"/>
      <c r="K45" s="540"/>
      <c r="L45" s="540"/>
      <c r="M45" s="540"/>
      <c r="N45" s="540"/>
      <c r="O45" s="540"/>
      <c r="P45" s="540"/>
      <c r="Q45" s="540"/>
      <c r="R45" s="540"/>
      <c r="S45" s="540"/>
      <c r="T45" s="540"/>
      <c r="U45" s="540"/>
      <c r="V45" s="540"/>
      <c r="W45" s="540"/>
      <c r="X45" s="540"/>
      <c r="Y45" s="540"/>
      <c r="Z45" s="540"/>
    </row>
    <row r="46">
      <c r="A46" s="541">
        <v>45.0</v>
      </c>
      <c r="B46" s="542" t="s">
        <v>557</v>
      </c>
      <c r="C46" s="541" t="s">
        <v>558</v>
      </c>
      <c r="D46" s="541" t="s">
        <v>559</v>
      </c>
      <c r="E46" s="540"/>
      <c r="F46" s="540"/>
      <c r="G46" s="540"/>
      <c r="H46" s="540"/>
      <c r="I46" s="540"/>
      <c r="J46" s="540"/>
      <c r="K46" s="540"/>
      <c r="L46" s="540"/>
      <c r="M46" s="540"/>
      <c r="N46" s="540"/>
      <c r="O46" s="540"/>
      <c r="P46" s="540"/>
      <c r="Q46" s="540"/>
      <c r="R46" s="540"/>
      <c r="S46" s="540"/>
      <c r="T46" s="540"/>
      <c r="U46" s="540"/>
      <c r="V46" s="540"/>
      <c r="W46" s="540"/>
      <c r="X46" s="540"/>
      <c r="Y46" s="540"/>
      <c r="Z46" s="540"/>
    </row>
    <row r="47">
      <c r="A47" s="541">
        <v>46.0</v>
      </c>
      <c r="B47" s="542" t="s">
        <v>560</v>
      </c>
      <c r="C47" s="541" t="s">
        <v>561</v>
      </c>
      <c r="D47" s="541" t="s">
        <v>562</v>
      </c>
      <c r="E47" s="540"/>
      <c r="F47" s="540"/>
      <c r="G47" s="540"/>
      <c r="H47" s="540"/>
      <c r="I47" s="540"/>
      <c r="J47" s="540"/>
      <c r="K47" s="540"/>
      <c r="L47" s="540"/>
      <c r="M47" s="540"/>
      <c r="N47" s="540"/>
      <c r="O47" s="540"/>
      <c r="P47" s="540"/>
      <c r="Q47" s="540"/>
      <c r="R47" s="540"/>
      <c r="S47" s="540"/>
      <c r="T47" s="540"/>
      <c r="U47" s="540"/>
      <c r="V47" s="540"/>
      <c r="W47" s="540"/>
      <c r="X47" s="540"/>
      <c r="Y47" s="540"/>
      <c r="Z47" s="540"/>
    </row>
    <row r="48">
      <c r="A48" s="541">
        <v>47.0</v>
      </c>
      <c r="B48" s="542" t="s">
        <v>563</v>
      </c>
      <c r="C48" s="541" t="s">
        <v>564</v>
      </c>
      <c r="D48" s="541" t="s">
        <v>565</v>
      </c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540"/>
      <c r="Z48" s="540"/>
    </row>
    <row r="49">
      <c r="A49" s="541">
        <v>48.0</v>
      </c>
      <c r="B49" s="542" t="s">
        <v>566</v>
      </c>
      <c r="C49" s="541" t="s">
        <v>567</v>
      </c>
      <c r="D49" s="541" t="s">
        <v>568</v>
      </c>
      <c r="E49" s="540"/>
      <c r="F49" s="540"/>
      <c r="G49" s="540"/>
      <c r="H49" s="540"/>
      <c r="I49" s="540"/>
      <c r="J49" s="540"/>
      <c r="K49" s="540"/>
      <c r="L49" s="540"/>
      <c r="M49" s="540"/>
      <c r="N49" s="540"/>
      <c r="O49" s="540"/>
      <c r="P49" s="540"/>
      <c r="Q49" s="540"/>
      <c r="R49" s="540"/>
      <c r="S49" s="540"/>
      <c r="T49" s="540"/>
      <c r="U49" s="540"/>
      <c r="V49" s="540"/>
      <c r="W49" s="540"/>
      <c r="X49" s="540"/>
      <c r="Y49" s="540"/>
      <c r="Z49" s="540"/>
    </row>
    <row r="50">
      <c r="A50" s="541">
        <v>49.0</v>
      </c>
      <c r="B50" s="542" t="s">
        <v>569</v>
      </c>
      <c r="C50" s="541" t="s">
        <v>570</v>
      </c>
      <c r="D50" s="541" t="s">
        <v>571</v>
      </c>
      <c r="E50" s="540"/>
      <c r="F50" s="540"/>
      <c r="G50" s="540"/>
      <c r="H50" s="540"/>
      <c r="I50" s="540"/>
      <c r="J50" s="540"/>
      <c r="K50" s="540"/>
      <c r="L50" s="540"/>
      <c r="M50" s="540"/>
      <c r="N50" s="540"/>
      <c r="O50" s="540"/>
      <c r="P50" s="540"/>
      <c r="Q50" s="540"/>
      <c r="R50" s="540"/>
      <c r="S50" s="540"/>
      <c r="T50" s="540"/>
      <c r="U50" s="540"/>
      <c r="V50" s="540"/>
      <c r="W50" s="540"/>
      <c r="X50" s="540"/>
      <c r="Y50" s="540"/>
      <c r="Z50" s="540"/>
    </row>
    <row r="51">
      <c r="A51" s="541">
        <v>50.0</v>
      </c>
      <c r="B51" s="542" t="s">
        <v>572</v>
      </c>
      <c r="C51" s="541" t="s">
        <v>573</v>
      </c>
      <c r="D51" s="541" t="s">
        <v>574</v>
      </c>
      <c r="E51" s="540"/>
      <c r="F51" s="540"/>
      <c r="G51" s="540"/>
      <c r="H51" s="540"/>
      <c r="I51" s="540"/>
      <c r="J51" s="540"/>
      <c r="K51" s="540"/>
      <c r="L51" s="540"/>
      <c r="M51" s="540"/>
      <c r="N51" s="540"/>
      <c r="O51" s="540"/>
      <c r="P51" s="540"/>
      <c r="Q51" s="540"/>
      <c r="R51" s="540"/>
      <c r="S51" s="540"/>
      <c r="T51" s="540"/>
      <c r="U51" s="540"/>
      <c r="V51" s="540"/>
      <c r="W51" s="540"/>
      <c r="X51" s="540"/>
      <c r="Y51" s="540"/>
      <c r="Z51" s="540"/>
    </row>
    <row r="52">
      <c r="A52" s="541">
        <v>51.0</v>
      </c>
      <c r="B52" s="542" t="s">
        <v>575</v>
      </c>
      <c r="C52" s="541" t="s">
        <v>576</v>
      </c>
      <c r="D52" s="541" t="s">
        <v>577</v>
      </c>
      <c r="E52" s="540"/>
      <c r="F52" s="540"/>
      <c r="G52" s="540"/>
      <c r="H52" s="540"/>
      <c r="I52" s="540"/>
      <c r="J52" s="540"/>
      <c r="K52" s="540"/>
      <c r="L52" s="540"/>
      <c r="M52" s="540"/>
      <c r="N52" s="540"/>
      <c r="O52" s="540"/>
      <c r="P52" s="540"/>
      <c r="Q52" s="540"/>
      <c r="R52" s="540"/>
      <c r="S52" s="540"/>
      <c r="T52" s="540"/>
      <c r="U52" s="540"/>
      <c r="V52" s="540"/>
      <c r="W52" s="540"/>
      <c r="X52" s="540"/>
      <c r="Y52" s="540"/>
      <c r="Z52" s="540"/>
    </row>
    <row r="53">
      <c r="A53" s="541">
        <v>52.0</v>
      </c>
      <c r="B53" s="542" t="s">
        <v>578</v>
      </c>
      <c r="C53" s="541" t="s">
        <v>579</v>
      </c>
      <c r="D53" s="541" t="s">
        <v>580</v>
      </c>
      <c r="E53" s="540"/>
      <c r="F53" s="540"/>
      <c r="G53" s="540"/>
      <c r="H53" s="540"/>
      <c r="I53" s="540"/>
      <c r="J53" s="540"/>
      <c r="K53" s="540"/>
      <c r="L53" s="540"/>
      <c r="M53" s="540"/>
      <c r="N53" s="540"/>
      <c r="O53" s="540"/>
      <c r="P53" s="540"/>
      <c r="Q53" s="540"/>
      <c r="R53" s="540"/>
      <c r="S53" s="540"/>
      <c r="T53" s="540"/>
      <c r="U53" s="540"/>
      <c r="V53" s="540"/>
      <c r="W53" s="540"/>
      <c r="X53" s="540"/>
      <c r="Y53" s="540"/>
      <c r="Z53" s="540"/>
    </row>
    <row r="54">
      <c r="A54" s="541">
        <v>53.0</v>
      </c>
      <c r="B54" s="542" t="s">
        <v>581</v>
      </c>
      <c r="C54" s="541" t="s">
        <v>582</v>
      </c>
      <c r="D54" s="541" t="s">
        <v>583</v>
      </c>
      <c r="E54" s="540"/>
      <c r="F54" s="540"/>
      <c r="G54" s="540"/>
      <c r="H54" s="540"/>
      <c r="I54" s="540"/>
      <c r="J54" s="540"/>
      <c r="K54" s="540"/>
      <c r="L54" s="540"/>
      <c r="M54" s="540"/>
      <c r="N54" s="540"/>
      <c r="O54" s="540"/>
      <c r="P54" s="540"/>
      <c r="Q54" s="540"/>
      <c r="R54" s="540"/>
      <c r="S54" s="540"/>
      <c r="T54" s="540"/>
      <c r="U54" s="540"/>
      <c r="V54" s="540"/>
      <c r="W54" s="540"/>
      <c r="X54" s="540"/>
      <c r="Y54" s="540"/>
      <c r="Z54" s="540"/>
    </row>
    <row r="55">
      <c r="A55" s="541">
        <v>54.0</v>
      </c>
      <c r="B55" s="542" t="s">
        <v>584</v>
      </c>
      <c r="C55" s="541" t="s">
        <v>585</v>
      </c>
      <c r="D55" s="541" t="s">
        <v>586</v>
      </c>
      <c r="E55" s="540"/>
      <c r="F55" s="540"/>
      <c r="G55" s="540"/>
      <c r="H55" s="540"/>
      <c r="I55" s="540"/>
      <c r="J55" s="540"/>
      <c r="K55" s="540"/>
      <c r="L55" s="540"/>
      <c r="M55" s="540"/>
      <c r="N55" s="540"/>
      <c r="O55" s="540"/>
      <c r="P55" s="540"/>
      <c r="Q55" s="540"/>
      <c r="R55" s="540"/>
      <c r="S55" s="540"/>
      <c r="T55" s="540"/>
      <c r="U55" s="540"/>
      <c r="V55" s="540"/>
      <c r="W55" s="540"/>
      <c r="X55" s="540"/>
      <c r="Y55" s="540"/>
      <c r="Z55" s="540"/>
    </row>
    <row r="56">
      <c r="A56" s="541">
        <v>55.0</v>
      </c>
      <c r="B56" s="542" t="s">
        <v>587</v>
      </c>
      <c r="C56" s="541" t="s">
        <v>588</v>
      </c>
      <c r="D56" s="541" t="s">
        <v>589</v>
      </c>
      <c r="E56" s="540"/>
      <c r="F56" s="540"/>
      <c r="G56" s="540"/>
      <c r="H56" s="540"/>
      <c r="I56" s="540"/>
      <c r="J56" s="540"/>
      <c r="K56" s="540"/>
      <c r="L56" s="540"/>
      <c r="M56" s="540"/>
      <c r="N56" s="540"/>
      <c r="O56" s="540"/>
      <c r="P56" s="540"/>
      <c r="Q56" s="540"/>
      <c r="R56" s="540"/>
      <c r="S56" s="540"/>
      <c r="T56" s="540"/>
      <c r="U56" s="540"/>
      <c r="V56" s="540"/>
      <c r="W56" s="540"/>
      <c r="X56" s="540"/>
      <c r="Y56" s="540"/>
      <c r="Z56" s="540"/>
    </row>
    <row r="57">
      <c r="A57" s="541">
        <v>56.0</v>
      </c>
      <c r="B57" s="542" t="s">
        <v>590</v>
      </c>
      <c r="C57" s="541" t="s">
        <v>591</v>
      </c>
      <c r="D57" s="541" t="s">
        <v>592</v>
      </c>
      <c r="E57" s="540"/>
      <c r="F57" s="540"/>
      <c r="G57" s="540"/>
      <c r="H57" s="540"/>
      <c r="I57" s="540"/>
      <c r="J57" s="540"/>
      <c r="K57" s="540"/>
      <c r="L57" s="540"/>
      <c r="M57" s="540"/>
      <c r="N57" s="540"/>
      <c r="O57" s="540"/>
      <c r="P57" s="540"/>
      <c r="Q57" s="540"/>
      <c r="R57" s="540"/>
      <c r="S57" s="540"/>
      <c r="T57" s="540"/>
      <c r="U57" s="540"/>
      <c r="V57" s="540"/>
      <c r="W57" s="540"/>
      <c r="X57" s="540"/>
      <c r="Y57" s="540"/>
      <c r="Z57" s="540"/>
    </row>
    <row r="58">
      <c r="A58" s="541">
        <v>57.0</v>
      </c>
      <c r="B58" s="542" t="s">
        <v>593</v>
      </c>
      <c r="C58" s="541" t="s">
        <v>594</v>
      </c>
      <c r="D58" s="541" t="s">
        <v>595</v>
      </c>
      <c r="E58" s="540"/>
      <c r="F58" s="540"/>
      <c r="G58" s="540"/>
      <c r="H58" s="540"/>
      <c r="I58" s="540"/>
      <c r="J58" s="540"/>
      <c r="K58" s="540"/>
      <c r="L58" s="540"/>
      <c r="M58" s="540"/>
      <c r="N58" s="540"/>
      <c r="O58" s="540"/>
      <c r="P58" s="540"/>
      <c r="Q58" s="540"/>
      <c r="R58" s="540"/>
      <c r="S58" s="540"/>
      <c r="T58" s="540"/>
      <c r="U58" s="540"/>
      <c r="V58" s="540"/>
      <c r="W58" s="540"/>
      <c r="X58" s="540"/>
      <c r="Y58" s="540"/>
      <c r="Z58" s="540"/>
    </row>
    <row r="59">
      <c r="A59" s="541">
        <v>58.0</v>
      </c>
      <c r="B59" s="542" t="s">
        <v>596</v>
      </c>
      <c r="C59" s="541" t="s">
        <v>597</v>
      </c>
      <c r="D59" s="541" t="s">
        <v>598</v>
      </c>
      <c r="E59" s="540"/>
      <c r="F59" s="540"/>
      <c r="G59" s="540"/>
      <c r="H59" s="540"/>
      <c r="I59" s="540"/>
      <c r="J59" s="540"/>
      <c r="K59" s="540"/>
      <c r="L59" s="540"/>
      <c r="M59" s="540"/>
      <c r="N59" s="540"/>
      <c r="O59" s="540"/>
      <c r="P59" s="540"/>
      <c r="Q59" s="540"/>
      <c r="R59" s="540"/>
      <c r="S59" s="540"/>
      <c r="T59" s="540"/>
      <c r="U59" s="540"/>
      <c r="V59" s="540"/>
      <c r="W59" s="540"/>
      <c r="X59" s="540"/>
      <c r="Y59" s="540"/>
      <c r="Z59" s="540"/>
    </row>
    <row r="60">
      <c r="A60" s="541">
        <v>59.0</v>
      </c>
      <c r="B60" s="542" t="s">
        <v>599</v>
      </c>
      <c r="C60" s="541" t="s">
        <v>600</v>
      </c>
      <c r="D60" s="541" t="s">
        <v>601</v>
      </c>
      <c r="E60" s="540"/>
      <c r="F60" s="540"/>
      <c r="G60" s="540"/>
      <c r="H60" s="540"/>
      <c r="I60" s="540"/>
      <c r="J60" s="540"/>
      <c r="K60" s="540"/>
      <c r="L60" s="540"/>
      <c r="M60" s="540"/>
      <c r="N60" s="540"/>
      <c r="O60" s="540"/>
      <c r="P60" s="540"/>
      <c r="Q60" s="540"/>
      <c r="R60" s="540"/>
      <c r="S60" s="540"/>
      <c r="T60" s="540"/>
      <c r="U60" s="540"/>
      <c r="V60" s="540"/>
      <c r="W60" s="540"/>
      <c r="X60" s="540"/>
      <c r="Y60" s="540"/>
      <c r="Z60" s="540"/>
    </row>
    <row r="61">
      <c r="A61" s="541">
        <v>60.0</v>
      </c>
      <c r="B61" s="542" t="s">
        <v>602</v>
      </c>
      <c r="C61" s="541" t="s">
        <v>603</v>
      </c>
      <c r="D61" s="541" t="s">
        <v>604</v>
      </c>
      <c r="E61" s="540"/>
      <c r="F61" s="540"/>
      <c r="G61" s="540"/>
      <c r="H61" s="540"/>
      <c r="I61" s="540"/>
      <c r="J61" s="540"/>
      <c r="K61" s="540"/>
      <c r="L61" s="540"/>
      <c r="M61" s="540"/>
      <c r="N61" s="540"/>
      <c r="O61" s="540"/>
      <c r="P61" s="540"/>
      <c r="Q61" s="540"/>
      <c r="R61" s="540"/>
      <c r="S61" s="540"/>
      <c r="T61" s="540"/>
      <c r="U61" s="540"/>
      <c r="V61" s="540"/>
      <c r="W61" s="540"/>
      <c r="X61" s="540"/>
      <c r="Y61" s="540"/>
      <c r="Z61" s="540"/>
    </row>
    <row r="62">
      <c r="A62" s="541">
        <v>61.0</v>
      </c>
      <c r="B62" s="542" t="s">
        <v>605</v>
      </c>
      <c r="C62" s="541" t="s">
        <v>606</v>
      </c>
      <c r="D62" s="541" t="s">
        <v>607</v>
      </c>
      <c r="E62" s="540"/>
      <c r="F62" s="540"/>
      <c r="G62" s="540"/>
      <c r="H62" s="540"/>
      <c r="I62" s="540"/>
      <c r="J62" s="540"/>
      <c r="K62" s="540"/>
      <c r="L62" s="540"/>
      <c r="M62" s="540"/>
      <c r="N62" s="540"/>
      <c r="O62" s="540"/>
      <c r="P62" s="540"/>
      <c r="Q62" s="540"/>
      <c r="R62" s="540"/>
      <c r="S62" s="540"/>
      <c r="T62" s="540"/>
      <c r="U62" s="540"/>
      <c r="V62" s="540"/>
      <c r="W62" s="540"/>
      <c r="X62" s="540"/>
      <c r="Y62" s="540"/>
      <c r="Z62" s="540"/>
    </row>
    <row r="63">
      <c r="A63" s="541">
        <v>62.0</v>
      </c>
      <c r="B63" s="542" t="s">
        <v>608</v>
      </c>
      <c r="C63" s="541" t="s">
        <v>609</v>
      </c>
      <c r="D63" s="541" t="s">
        <v>610</v>
      </c>
      <c r="E63" s="540"/>
      <c r="F63" s="540"/>
      <c r="G63" s="540"/>
      <c r="H63" s="540"/>
      <c r="I63" s="540"/>
      <c r="J63" s="540"/>
      <c r="K63" s="540"/>
      <c r="L63" s="540"/>
      <c r="M63" s="540"/>
      <c r="N63" s="540"/>
      <c r="O63" s="540"/>
      <c r="P63" s="540"/>
      <c r="Q63" s="540"/>
      <c r="R63" s="540"/>
      <c r="S63" s="540"/>
      <c r="T63" s="540"/>
      <c r="U63" s="540"/>
      <c r="V63" s="540"/>
      <c r="W63" s="540"/>
      <c r="X63" s="540"/>
      <c r="Y63" s="540"/>
      <c r="Z63" s="540"/>
    </row>
    <row r="64">
      <c r="A64" s="541">
        <v>63.0</v>
      </c>
      <c r="B64" s="542" t="s">
        <v>611</v>
      </c>
      <c r="C64" s="541" t="s">
        <v>612</v>
      </c>
      <c r="D64" s="541" t="s">
        <v>613</v>
      </c>
      <c r="E64" s="540"/>
      <c r="F64" s="540"/>
      <c r="G64" s="540"/>
      <c r="H64" s="540"/>
      <c r="I64" s="540"/>
      <c r="J64" s="540"/>
      <c r="K64" s="540"/>
      <c r="L64" s="540"/>
      <c r="M64" s="540"/>
      <c r="N64" s="540"/>
      <c r="O64" s="540"/>
      <c r="P64" s="540"/>
      <c r="Q64" s="540"/>
      <c r="R64" s="540"/>
      <c r="S64" s="540"/>
      <c r="T64" s="540"/>
      <c r="U64" s="540"/>
      <c r="V64" s="540"/>
      <c r="W64" s="540"/>
      <c r="X64" s="540"/>
      <c r="Y64" s="540"/>
      <c r="Z64" s="540"/>
    </row>
    <row r="65">
      <c r="A65" s="541">
        <v>64.0</v>
      </c>
      <c r="B65" s="542" t="s">
        <v>614</v>
      </c>
      <c r="C65" s="541" t="s">
        <v>615</v>
      </c>
      <c r="D65" s="541" t="s">
        <v>616</v>
      </c>
      <c r="E65" s="540"/>
      <c r="F65" s="540"/>
      <c r="G65" s="540"/>
      <c r="H65" s="540"/>
      <c r="I65" s="540"/>
      <c r="J65" s="540"/>
      <c r="K65" s="540"/>
      <c r="L65" s="540"/>
      <c r="M65" s="540"/>
      <c r="N65" s="540"/>
      <c r="O65" s="540"/>
      <c r="P65" s="540"/>
      <c r="Q65" s="540"/>
      <c r="R65" s="540"/>
      <c r="S65" s="540"/>
      <c r="T65" s="540"/>
      <c r="U65" s="540"/>
      <c r="V65" s="540"/>
      <c r="W65" s="540"/>
      <c r="X65" s="540"/>
      <c r="Y65" s="540"/>
      <c r="Z65" s="540"/>
    </row>
    <row r="66">
      <c r="A66" s="541">
        <v>65.0</v>
      </c>
      <c r="B66" s="542" t="s">
        <v>617</v>
      </c>
      <c r="C66" s="541" t="s">
        <v>618</v>
      </c>
      <c r="D66" s="541" t="s">
        <v>619</v>
      </c>
      <c r="E66" s="540"/>
      <c r="F66" s="540"/>
      <c r="G66" s="540"/>
      <c r="H66" s="540"/>
      <c r="I66" s="540"/>
      <c r="J66" s="540"/>
      <c r="K66" s="540"/>
      <c r="L66" s="540"/>
      <c r="M66" s="540"/>
      <c r="N66" s="540"/>
      <c r="O66" s="540"/>
      <c r="P66" s="540"/>
      <c r="Q66" s="540"/>
      <c r="R66" s="540"/>
      <c r="S66" s="540"/>
      <c r="T66" s="540"/>
      <c r="U66" s="540"/>
      <c r="V66" s="540"/>
      <c r="W66" s="540"/>
      <c r="X66" s="540"/>
      <c r="Y66" s="540"/>
      <c r="Z66" s="540"/>
    </row>
    <row r="67">
      <c r="A67" s="541">
        <v>66.0</v>
      </c>
      <c r="B67" s="542" t="s">
        <v>620</v>
      </c>
      <c r="C67" s="541" t="s">
        <v>621</v>
      </c>
      <c r="D67" s="541" t="s">
        <v>622</v>
      </c>
      <c r="E67" s="540"/>
      <c r="F67" s="540"/>
      <c r="G67" s="540"/>
      <c r="H67" s="540"/>
      <c r="I67" s="540"/>
      <c r="J67" s="540"/>
      <c r="K67" s="540"/>
      <c r="L67" s="540"/>
      <c r="M67" s="540"/>
      <c r="N67" s="540"/>
      <c r="O67" s="540"/>
      <c r="P67" s="540"/>
      <c r="Q67" s="540"/>
      <c r="R67" s="540"/>
      <c r="S67" s="540"/>
      <c r="T67" s="540"/>
      <c r="U67" s="540"/>
      <c r="V67" s="540"/>
      <c r="W67" s="540"/>
      <c r="X67" s="540"/>
      <c r="Y67" s="540"/>
      <c r="Z67" s="540"/>
    </row>
    <row r="68">
      <c r="A68" s="541">
        <v>67.0</v>
      </c>
      <c r="B68" s="542" t="s">
        <v>623</v>
      </c>
      <c r="C68" s="541" t="s">
        <v>624</v>
      </c>
      <c r="D68" s="541" t="s">
        <v>625</v>
      </c>
      <c r="E68" s="540"/>
      <c r="F68" s="540"/>
      <c r="G68" s="540"/>
      <c r="H68" s="540"/>
      <c r="I68" s="540"/>
      <c r="J68" s="540"/>
      <c r="K68" s="540"/>
      <c r="L68" s="540"/>
      <c r="M68" s="540"/>
      <c r="N68" s="540"/>
      <c r="O68" s="540"/>
      <c r="P68" s="540"/>
      <c r="Q68" s="540"/>
      <c r="R68" s="540"/>
      <c r="S68" s="540"/>
      <c r="T68" s="540"/>
      <c r="U68" s="540"/>
      <c r="V68" s="540"/>
      <c r="W68" s="540"/>
      <c r="X68" s="540"/>
      <c r="Y68" s="540"/>
      <c r="Z68" s="540"/>
    </row>
    <row r="69">
      <c r="A69" s="541">
        <v>68.0</v>
      </c>
      <c r="B69" s="542" t="s">
        <v>626</v>
      </c>
      <c r="C69" s="541" t="s">
        <v>627</v>
      </c>
      <c r="D69" s="541" t="s">
        <v>628</v>
      </c>
      <c r="E69" s="540"/>
      <c r="F69" s="540"/>
      <c r="G69" s="540"/>
      <c r="H69" s="540"/>
      <c r="I69" s="540"/>
      <c r="J69" s="540"/>
      <c r="K69" s="540"/>
      <c r="L69" s="540"/>
      <c r="M69" s="540"/>
      <c r="N69" s="540"/>
      <c r="O69" s="540"/>
      <c r="P69" s="540"/>
      <c r="Q69" s="540"/>
      <c r="R69" s="540"/>
      <c r="S69" s="540"/>
      <c r="T69" s="540"/>
      <c r="U69" s="540"/>
      <c r="V69" s="540"/>
      <c r="W69" s="540"/>
      <c r="X69" s="540"/>
      <c r="Y69" s="540"/>
      <c r="Z69" s="540"/>
    </row>
    <row r="70">
      <c r="A70" s="541">
        <v>69.0</v>
      </c>
      <c r="B70" s="542" t="s">
        <v>629</v>
      </c>
      <c r="C70" s="541" t="s">
        <v>630</v>
      </c>
      <c r="D70" s="541" t="s">
        <v>631</v>
      </c>
      <c r="E70" s="540"/>
      <c r="F70" s="540"/>
      <c r="G70" s="540"/>
      <c r="H70" s="540"/>
      <c r="I70" s="540"/>
      <c r="J70" s="540"/>
      <c r="K70" s="540"/>
      <c r="L70" s="540"/>
      <c r="M70" s="540"/>
      <c r="N70" s="540"/>
      <c r="O70" s="540"/>
      <c r="P70" s="540"/>
      <c r="Q70" s="540"/>
      <c r="R70" s="540"/>
      <c r="S70" s="540"/>
      <c r="T70" s="540"/>
      <c r="U70" s="540"/>
      <c r="V70" s="540"/>
      <c r="W70" s="540"/>
      <c r="X70" s="540"/>
      <c r="Y70" s="540"/>
      <c r="Z70" s="540"/>
    </row>
    <row r="71">
      <c r="A71" s="541">
        <v>70.0</v>
      </c>
      <c r="B71" s="542" t="s">
        <v>632</v>
      </c>
      <c r="C71" s="541" t="s">
        <v>633</v>
      </c>
      <c r="D71" s="541" t="s">
        <v>634</v>
      </c>
      <c r="E71" s="540"/>
      <c r="F71" s="540"/>
      <c r="G71" s="540"/>
      <c r="H71" s="540"/>
      <c r="I71" s="540"/>
      <c r="J71" s="540"/>
      <c r="K71" s="540"/>
      <c r="L71" s="540"/>
      <c r="M71" s="540"/>
      <c r="N71" s="540"/>
      <c r="O71" s="540"/>
      <c r="P71" s="540"/>
      <c r="Q71" s="540"/>
      <c r="R71" s="540"/>
      <c r="S71" s="540"/>
      <c r="T71" s="540"/>
      <c r="U71" s="540"/>
      <c r="V71" s="540"/>
      <c r="W71" s="540"/>
      <c r="X71" s="540"/>
      <c r="Y71" s="540"/>
      <c r="Z71" s="540"/>
    </row>
    <row r="72">
      <c r="A72" s="541">
        <v>71.0</v>
      </c>
      <c r="B72" s="542" t="s">
        <v>635</v>
      </c>
      <c r="C72" s="541" t="s">
        <v>636</v>
      </c>
      <c r="D72" s="541" t="s">
        <v>637</v>
      </c>
      <c r="E72" s="540"/>
      <c r="F72" s="540"/>
      <c r="G72" s="540"/>
      <c r="H72" s="540"/>
      <c r="I72" s="540"/>
      <c r="J72" s="540"/>
      <c r="K72" s="540"/>
      <c r="L72" s="540"/>
      <c r="M72" s="540"/>
      <c r="N72" s="540"/>
      <c r="O72" s="540"/>
      <c r="P72" s="540"/>
      <c r="Q72" s="540"/>
      <c r="R72" s="540"/>
      <c r="S72" s="540"/>
      <c r="T72" s="540"/>
      <c r="U72" s="540"/>
      <c r="V72" s="540"/>
      <c r="W72" s="540"/>
      <c r="X72" s="540"/>
      <c r="Y72" s="540"/>
      <c r="Z72" s="540"/>
    </row>
    <row r="73">
      <c r="A73" s="541">
        <v>72.0</v>
      </c>
      <c r="B73" s="542" t="s">
        <v>638</v>
      </c>
      <c r="C73" s="541" t="s">
        <v>639</v>
      </c>
      <c r="D73" s="541" t="s">
        <v>640</v>
      </c>
      <c r="E73" s="540"/>
      <c r="F73" s="540"/>
      <c r="G73" s="540"/>
      <c r="H73" s="540"/>
      <c r="I73" s="540"/>
      <c r="J73" s="540"/>
      <c r="K73" s="540"/>
      <c r="L73" s="540"/>
      <c r="M73" s="540"/>
      <c r="N73" s="540"/>
      <c r="O73" s="540"/>
      <c r="P73" s="540"/>
      <c r="Q73" s="540"/>
      <c r="R73" s="540"/>
      <c r="S73" s="540"/>
      <c r="T73" s="540"/>
      <c r="U73" s="540"/>
      <c r="V73" s="540"/>
      <c r="W73" s="540"/>
      <c r="X73" s="540"/>
      <c r="Y73" s="540"/>
      <c r="Z73" s="540"/>
    </row>
    <row r="74">
      <c r="A74" s="540"/>
      <c r="B74" s="543"/>
      <c r="C74" s="540"/>
      <c r="D74" s="540"/>
      <c r="E74" s="540"/>
      <c r="F74" s="540"/>
      <c r="G74" s="540"/>
      <c r="H74" s="540"/>
      <c r="I74" s="540"/>
      <c r="J74" s="540"/>
      <c r="K74" s="540"/>
      <c r="L74" s="540"/>
      <c r="M74" s="540"/>
      <c r="N74" s="540"/>
      <c r="O74" s="540"/>
      <c r="P74" s="540"/>
      <c r="Q74" s="540"/>
      <c r="R74" s="540"/>
      <c r="S74" s="540"/>
      <c r="T74" s="540"/>
      <c r="U74" s="540"/>
      <c r="V74" s="540"/>
      <c r="W74" s="540"/>
      <c r="X74" s="540"/>
      <c r="Y74" s="540"/>
      <c r="Z74" s="540"/>
    </row>
    <row r="75">
      <c r="A75" s="540"/>
      <c r="B75" s="543"/>
      <c r="C75" s="540"/>
      <c r="D75" s="540"/>
      <c r="E75" s="540"/>
      <c r="F75" s="540"/>
      <c r="G75" s="540"/>
      <c r="H75" s="540"/>
      <c r="I75" s="540"/>
      <c r="J75" s="540"/>
      <c r="K75" s="540"/>
      <c r="L75" s="540"/>
      <c r="M75" s="540"/>
      <c r="N75" s="540"/>
      <c r="O75" s="540"/>
      <c r="P75" s="540"/>
      <c r="Q75" s="540"/>
      <c r="R75" s="540"/>
      <c r="S75" s="540"/>
      <c r="T75" s="540"/>
      <c r="U75" s="540"/>
      <c r="V75" s="540"/>
      <c r="W75" s="540"/>
      <c r="X75" s="540"/>
      <c r="Y75" s="540"/>
      <c r="Z75" s="540"/>
    </row>
    <row r="76">
      <c r="A76" s="540"/>
      <c r="B76" s="543"/>
      <c r="C76" s="540"/>
      <c r="D76" s="540"/>
      <c r="E76" s="540"/>
      <c r="F76" s="540"/>
      <c r="G76" s="540"/>
      <c r="H76" s="540"/>
      <c r="I76" s="540"/>
      <c r="J76" s="540"/>
      <c r="K76" s="540"/>
      <c r="L76" s="540"/>
      <c r="M76" s="540"/>
      <c r="N76" s="540"/>
      <c r="O76" s="540"/>
      <c r="P76" s="540"/>
      <c r="Q76" s="540"/>
      <c r="R76" s="540"/>
      <c r="S76" s="540"/>
      <c r="T76" s="540"/>
      <c r="U76" s="540"/>
      <c r="V76" s="540"/>
      <c r="W76" s="540"/>
      <c r="X76" s="540"/>
      <c r="Y76" s="540"/>
      <c r="Z76" s="540"/>
    </row>
    <row r="77">
      <c r="A77" s="540"/>
      <c r="B77" s="543"/>
      <c r="C77" s="540"/>
      <c r="D77" s="540"/>
      <c r="E77" s="540"/>
      <c r="F77" s="540"/>
      <c r="G77" s="540"/>
      <c r="H77" s="540"/>
      <c r="I77" s="540"/>
      <c r="J77" s="540"/>
      <c r="K77" s="540"/>
      <c r="L77" s="540"/>
      <c r="M77" s="540"/>
      <c r="N77" s="540"/>
      <c r="O77" s="540"/>
      <c r="P77" s="540"/>
      <c r="Q77" s="540"/>
      <c r="R77" s="540"/>
      <c r="S77" s="540"/>
      <c r="T77" s="540"/>
      <c r="U77" s="540"/>
      <c r="V77" s="540"/>
      <c r="W77" s="540"/>
      <c r="X77" s="540"/>
      <c r="Y77" s="540"/>
      <c r="Z77" s="540"/>
    </row>
    <row r="78">
      <c r="A78" s="540"/>
      <c r="B78" s="543"/>
      <c r="C78" s="540"/>
      <c r="D78" s="540"/>
      <c r="E78" s="540"/>
      <c r="F78" s="540"/>
      <c r="G78" s="540"/>
      <c r="H78" s="540"/>
      <c r="I78" s="540"/>
      <c r="J78" s="540"/>
      <c r="K78" s="540"/>
      <c r="L78" s="540"/>
      <c r="M78" s="540"/>
      <c r="N78" s="540"/>
      <c r="O78" s="540"/>
      <c r="P78" s="540"/>
      <c r="Q78" s="540"/>
      <c r="R78" s="540"/>
      <c r="S78" s="540"/>
      <c r="T78" s="540"/>
      <c r="U78" s="540"/>
      <c r="V78" s="540"/>
      <c r="W78" s="540"/>
      <c r="X78" s="540"/>
      <c r="Y78" s="540"/>
      <c r="Z78" s="540"/>
    </row>
    <row r="79">
      <c r="A79" s="540"/>
      <c r="B79" s="543"/>
      <c r="C79" s="540"/>
      <c r="D79" s="540"/>
      <c r="E79" s="540"/>
      <c r="F79" s="540"/>
      <c r="G79" s="540"/>
      <c r="H79" s="540"/>
      <c r="I79" s="540"/>
      <c r="J79" s="540"/>
      <c r="K79" s="540"/>
      <c r="L79" s="540"/>
      <c r="M79" s="540"/>
      <c r="N79" s="540"/>
      <c r="O79" s="540"/>
      <c r="P79" s="540"/>
      <c r="Q79" s="540"/>
      <c r="R79" s="540"/>
      <c r="S79" s="540"/>
      <c r="T79" s="540"/>
      <c r="U79" s="540"/>
      <c r="V79" s="540"/>
      <c r="W79" s="540"/>
      <c r="X79" s="540"/>
      <c r="Y79" s="540"/>
      <c r="Z79" s="540"/>
    </row>
    <row r="80">
      <c r="A80" s="540"/>
      <c r="B80" s="543"/>
      <c r="C80" s="540"/>
      <c r="D80" s="540"/>
      <c r="E80" s="540"/>
      <c r="F80" s="540"/>
      <c r="G80" s="540"/>
      <c r="H80" s="540"/>
      <c r="I80" s="540"/>
      <c r="J80" s="540"/>
      <c r="K80" s="540"/>
      <c r="L80" s="540"/>
      <c r="M80" s="540"/>
      <c r="N80" s="540"/>
      <c r="O80" s="540"/>
      <c r="P80" s="540"/>
      <c r="Q80" s="540"/>
      <c r="R80" s="540"/>
      <c r="S80" s="540"/>
      <c r="T80" s="540"/>
      <c r="U80" s="540"/>
      <c r="V80" s="540"/>
      <c r="W80" s="540"/>
      <c r="X80" s="540"/>
      <c r="Y80" s="540"/>
      <c r="Z80" s="540"/>
    </row>
    <row r="81">
      <c r="A81" s="540"/>
      <c r="B81" s="543"/>
      <c r="C81" s="540"/>
      <c r="D81" s="540"/>
      <c r="E81" s="540"/>
      <c r="F81" s="540"/>
      <c r="G81" s="540"/>
      <c r="H81" s="540"/>
      <c r="I81" s="540"/>
      <c r="J81" s="540"/>
      <c r="K81" s="540"/>
      <c r="L81" s="540"/>
      <c r="M81" s="540"/>
      <c r="N81" s="540"/>
      <c r="O81" s="540"/>
      <c r="P81" s="540"/>
      <c r="Q81" s="540"/>
      <c r="R81" s="540"/>
      <c r="S81" s="540"/>
      <c r="T81" s="540"/>
      <c r="U81" s="540"/>
      <c r="V81" s="540"/>
      <c r="W81" s="540"/>
      <c r="X81" s="540"/>
      <c r="Y81" s="540"/>
      <c r="Z81" s="540"/>
    </row>
    <row r="82">
      <c r="A82" s="540"/>
      <c r="B82" s="543"/>
      <c r="C82" s="540"/>
      <c r="D82" s="540"/>
      <c r="E82" s="540"/>
      <c r="F82" s="540"/>
      <c r="G82" s="540"/>
      <c r="H82" s="540"/>
      <c r="I82" s="540"/>
      <c r="J82" s="540"/>
      <c r="K82" s="540"/>
      <c r="L82" s="540"/>
      <c r="M82" s="540"/>
      <c r="N82" s="540"/>
      <c r="O82" s="540"/>
      <c r="P82" s="540"/>
      <c r="Q82" s="540"/>
      <c r="R82" s="540"/>
      <c r="S82" s="540"/>
      <c r="T82" s="540"/>
      <c r="U82" s="540"/>
      <c r="V82" s="540"/>
      <c r="W82" s="540"/>
      <c r="X82" s="540"/>
      <c r="Y82" s="540"/>
      <c r="Z82" s="540"/>
    </row>
    <row r="83">
      <c r="A83" s="540"/>
      <c r="B83" s="543"/>
      <c r="C83" s="540"/>
      <c r="D83" s="540"/>
      <c r="E83" s="540"/>
      <c r="F83" s="540"/>
      <c r="G83" s="540"/>
      <c r="H83" s="540"/>
      <c r="I83" s="540"/>
      <c r="J83" s="540"/>
      <c r="K83" s="540"/>
      <c r="L83" s="540"/>
      <c r="M83" s="540"/>
      <c r="N83" s="540"/>
      <c r="O83" s="540"/>
      <c r="P83" s="540"/>
      <c r="Q83" s="540"/>
      <c r="R83" s="540"/>
      <c r="S83" s="540"/>
      <c r="T83" s="540"/>
      <c r="U83" s="540"/>
      <c r="V83" s="540"/>
      <c r="W83" s="540"/>
      <c r="X83" s="540"/>
      <c r="Y83" s="540"/>
      <c r="Z83" s="540"/>
    </row>
    <row r="84">
      <c r="A84" s="540"/>
      <c r="B84" s="543"/>
      <c r="C84" s="540"/>
      <c r="D84" s="540"/>
      <c r="E84" s="540"/>
      <c r="F84" s="540"/>
      <c r="G84" s="540"/>
      <c r="H84" s="540"/>
      <c r="I84" s="540"/>
      <c r="J84" s="540"/>
      <c r="K84" s="540"/>
      <c r="L84" s="540"/>
      <c r="M84" s="540"/>
      <c r="N84" s="540"/>
      <c r="O84" s="540"/>
      <c r="P84" s="540"/>
      <c r="Q84" s="540"/>
      <c r="R84" s="540"/>
      <c r="S84" s="540"/>
      <c r="T84" s="540"/>
      <c r="U84" s="540"/>
      <c r="V84" s="540"/>
      <c r="W84" s="540"/>
      <c r="X84" s="540"/>
      <c r="Y84" s="540"/>
      <c r="Z84" s="540"/>
    </row>
    <row r="85">
      <c r="A85" s="540"/>
      <c r="B85" s="543"/>
      <c r="C85" s="540"/>
      <c r="D85" s="540"/>
      <c r="E85" s="540"/>
      <c r="F85" s="540"/>
      <c r="G85" s="540"/>
      <c r="H85" s="540"/>
      <c r="I85" s="540"/>
      <c r="J85" s="540"/>
      <c r="K85" s="540"/>
      <c r="L85" s="540"/>
      <c r="M85" s="540"/>
      <c r="N85" s="540"/>
      <c r="O85" s="540"/>
      <c r="P85" s="540"/>
      <c r="Q85" s="540"/>
      <c r="R85" s="540"/>
      <c r="S85" s="540"/>
      <c r="T85" s="540"/>
      <c r="U85" s="540"/>
      <c r="V85" s="540"/>
      <c r="W85" s="540"/>
      <c r="X85" s="540"/>
      <c r="Y85" s="540"/>
      <c r="Z85" s="540"/>
    </row>
    <row r="86">
      <c r="A86" s="540"/>
      <c r="B86" s="543"/>
      <c r="C86" s="540"/>
      <c r="D86" s="540"/>
      <c r="E86" s="540"/>
      <c r="F86" s="540"/>
      <c r="G86" s="540"/>
      <c r="H86" s="540"/>
      <c r="I86" s="540"/>
      <c r="J86" s="540"/>
      <c r="K86" s="540"/>
      <c r="L86" s="540"/>
      <c r="M86" s="540"/>
      <c r="N86" s="540"/>
      <c r="O86" s="540"/>
      <c r="P86" s="540"/>
      <c r="Q86" s="540"/>
      <c r="R86" s="540"/>
      <c r="S86" s="540"/>
      <c r="T86" s="540"/>
      <c r="U86" s="540"/>
      <c r="V86" s="540"/>
      <c r="W86" s="540"/>
      <c r="X86" s="540"/>
      <c r="Y86" s="540"/>
      <c r="Z86" s="540"/>
    </row>
    <row r="87">
      <c r="A87" s="540"/>
      <c r="B87" s="543"/>
      <c r="C87" s="540"/>
      <c r="D87" s="540"/>
      <c r="E87" s="540"/>
      <c r="F87" s="540"/>
      <c r="G87" s="540"/>
      <c r="H87" s="540"/>
      <c r="I87" s="540"/>
      <c r="J87" s="540"/>
      <c r="K87" s="540"/>
      <c r="L87" s="540"/>
      <c r="M87" s="540"/>
      <c r="N87" s="540"/>
      <c r="O87" s="540"/>
      <c r="P87" s="540"/>
      <c r="Q87" s="540"/>
      <c r="R87" s="540"/>
      <c r="S87" s="540"/>
      <c r="T87" s="540"/>
      <c r="U87" s="540"/>
      <c r="V87" s="540"/>
      <c r="W87" s="540"/>
      <c r="X87" s="540"/>
      <c r="Y87" s="540"/>
      <c r="Z87" s="540"/>
    </row>
    <row r="88">
      <c r="A88" s="540"/>
      <c r="B88" s="543"/>
      <c r="C88" s="540"/>
      <c r="D88" s="540"/>
      <c r="E88" s="540"/>
      <c r="F88" s="540"/>
      <c r="G88" s="540"/>
      <c r="H88" s="540"/>
      <c r="I88" s="540"/>
      <c r="J88" s="540"/>
      <c r="K88" s="540"/>
      <c r="L88" s="540"/>
      <c r="M88" s="540"/>
      <c r="N88" s="540"/>
      <c r="O88" s="540"/>
      <c r="P88" s="540"/>
      <c r="Q88" s="540"/>
      <c r="R88" s="540"/>
      <c r="S88" s="540"/>
      <c r="T88" s="540"/>
      <c r="U88" s="540"/>
      <c r="V88" s="540"/>
      <c r="W88" s="540"/>
      <c r="X88" s="540"/>
      <c r="Y88" s="540"/>
      <c r="Z88" s="540"/>
    </row>
    <row r="89">
      <c r="A89" s="540"/>
      <c r="B89" s="543"/>
      <c r="C89" s="540"/>
      <c r="D89" s="540"/>
      <c r="E89" s="540"/>
      <c r="F89" s="540"/>
      <c r="G89" s="540"/>
      <c r="H89" s="540"/>
      <c r="I89" s="540"/>
      <c r="J89" s="540"/>
      <c r="K89" s="540"/>
      <c r="L89" s="540"/>
      <c r="M89" s="540"/>
      <c r="N89" s="540"/>
      <c r="O89" s="540"/>
      <c r="P89" s="540"/>
      <c r="Q89" s="540"/>
      <c r="R89" s="540"/>
      <c r="S89" s="540"/>
      <c r="T89" s="540"/>
      <c r="U89" s="540"/>
      <c r="V89" s="540"/>
      <c r="W89" s="540"/>
      <c r="X89" s="540"/>
      <c r="Y89" s="540"/>
      <c r="Z89" s="540"/>
    </row>
    <row r="90">
      <c r="A90" s="540"/>
      <c r="B90" s="543"/>
      <c r="C90" s="540"/>
      <c r="D90" s="540"/>
      <c r="E90" s="540"/>
      <c r="F90" s="540"/>
      <c r="G90" s="540"/>
      <c r="H90" s="540"/>
      <c r="I90" s="540"/>
      <c r="J90" s="540"/>
      <c r="K90" s="540"/>
      <c r="L90" s="540"/>
      <c r="M90" s="540"/>
      <c r="N90" s="540"/>
      <c r="O90" s="540"/>
      <c r="P90" s="540"/>
      <c r="Q90" s="540"/>
      <c r="R90" s="540"/>
      <c r="S90" s="540"/>
      <c r="T90" s="540"/>
      <c r="U90" s="540"/>
      <c r="V90" s="540"/>
      <c r="W90" s="540"/>
      <c r="X90" s="540"/>
      <c r="Y90" s="540"/>
      <c r="Z90" s="540"/>
    </row>
    <row r="91">
      <c r="A91" s="540"/>
      <c r="B91" s="543"/>
      <c r="C91" s="540"/>
      <c r="D91" s="540"/>
      <c r="E91" s="540"/>
      <c r="F91" s="540"/>
      <c r="G91" s="540"/>
      <c r="H91" s="540"/>
      <c r="I91" s="540"/>
      <c r="J91" s="540"/>
      <c r="K91" s="540"/>
      <c r="L91" s="540"/>
      <c r="M91" s="540"/>
      <c r="N91" s="540"/>
      <c r="O91" s="540"/>
      <c r="P91" s="540"/>
      <c r="Q91" s="540"/>
      <c r="R91" s="540"/>
      <c r="S91" s="540"/>
      <c r="T91" s="540"/>
      <c r="U91" s="540"/>
      <c r="V91" s="540"/>
      <c r="W91" s="540"/>
      <c r="X91" s="540"/>
      <c r="Y91" s="540"/>
      <c r="Z91" s="540"/>
    </row>
    <row r="92">
      <c r="A92" s="540"/>
      <c r="B92" s="543"/>
      <c r="C92" s="540"/>
      <c r="D92" s="540"/>
      <c r="E92" s="540"/>
      <c r="F92" s="540"/>
      <c r="G92" s="540"/>
      <c r="H92" s="540"/>
      <c r="I92" s="540"/>
      <c r="J92" s="540"/>
      <c r="K92" s="540"/>
      <c r="L92" s="540"/>
      <c r="M92" s="540"/>
      <c r="N92" s="540"/>
      <c r="O92" s="540"/>
      <c r="P92" s="540"/>
      <c r="Q92" s="540"/>
      <c r="R92" s="540"/>
      <c r="S92" s="540"/>
      <c r="T92" s="540"/>
      <c r="U92" s="540"/>
      <c r="V92" s="540"/>
      <c r="W92" s="540"/>
      <c r="X92" s="540"/>
      <c r="Y92" s="540"/>
      <c r="Z92" s="540"/>
    </row>
    <row r="93">
      <c r="A93" s="540"/>
      <c r="B93" s="543"/>
      <c r="C93" s="540"/>
      <c r="D93" s="540"/>
      <c r="E93" s="540"/>
      <c r="F93" s="540"/>
      <c r="G93" s="540"/>
      <c r="H93" s="540"/>
      <c r="I93" s="540"/>
      <c r="J93" s="540"/>
      <c r="K93" s="540"/>
      <c r="L93" s="540"/>
      <c r="M93" s="540"/>
      <c r="N93" s="540"/>
      <c r="O93" s="540"/>
      <c r="P93" s="540"/>
      <c r="Q93" s="540"/>
      <c r="R93" s="540"/>
      <c r="S93" s="540"/>
      <c r="T93" s="540"/>
      <c r="U93" s="540"/>
      <c r="V93" s="540"/>
      <c r="W93" s="540"/>
      <c r="X93" s="540"/>
      <c r="Y93" s="540"/>
      <c r="Z93" s="540"/>
    </row>
    <row r="94">
      <c r="A94" s="540"/>
      <c r="B94" s="543"/>
      <c r="C94" s="540"/>
      <c r="D94" s="540"/>
      <c r="E94" s="540"/>
      <c r="F94" s="540"/>
      <c r="G94" s="540"/>
      <c r="H94" s="540"/>
      <c r="I94" s="540"/>
      <c r="J94" s="540"/>
      <c r="K94" s="540"/>
      <c r="L94" s="540"/>
      <c r="M94" s="540"/>
      <c r="N94" s="540"/>
      <c r="O94" s="540"/>
      <c r="P94" s="540"/>
      <c r="Q94" s="540"/>
      <c r="R94" s="540"/>
      <c r="S94" s="540"/>
      <c r="T94" s="540"/>
      <c r="U94" s="540"/>
      <c r="V94" s="540"/>
      <c r="W94" s="540"/>
      <c r="X94" s="540"/>
      <c r="Y94" s="540"/>
      <c r="Z94" s="540"/>
    </row>
    <row r="95">
      <c r="A95" s="540"/>
      <c r="B95" s="543"/>
      <c r="C95" s="540"/>
      <c r="D95" s="540"/>
      <c r="E95" s="540"/>
      <c r="F95" s="540"/>
      <c r="G95" s="540"/>
      <c r="H95" s="540"/>
      <c r="I95" s="540"/>
      <c r="J95" s="540"/>
      <c r="K95" s="540"/>
      <c r="L95" s="540"/>
      <c r="M95" s="540"/>
      <c r="N95" s="540"/>
      <c r="O95" s="540"/>
      <c r="P95" s="540"/>
      <c r="Q95" s="540"/>
      <c r="R95" s="540"/>
      <c r="S95" s="540"/>
      <c r="T95" s="540"/>
      <c r="U95" s="540"/>
      <c r="V95" s="540"/>
      <c r="W95" s="540"/>
      <c r="X95" s="540"/>
      <c r="Y95" s="540"/>
      <c r="Z95" s="540"/>
    </row>
    <row r="96">
      <c r="A96" s="540"/>
      <c r="B96" s="543"/>
      <c r="C96" s="540"/>
      <c r="D96" s="540"/>
      <c r="E96" s="540"/>
      <c r="F96" s="540"/>
      <c r="G96" s="540"/>
      <c r="H96" s="540"/>
      <c r="I96" s="540"/>
      <c r="J96" s="540"/>
      <c r="K96" s="540"/>
      <c r="L96" s="540"/>
      <c r="M96" s="540"/>
      <c r="N96" s="540"/>
      <c r="O96" s="540"/>
      <c r="P96" s="540"/>
      <c r="Q96" s="540"/>
      <c r="R96" s="540"/>
      <c r="S96" s="540"/>
      <c r="T96" s="540"/>
      <c r="U96" s="540"/>
      <c r="V96" s="540"/>
      <c r="W96" s="540"/>
      <c r="X96" s="540"/>
      <c r="Y96" s="540"/>
      <c r="Z96" s="540"/>
    </row>
    <row r="97">
      <c r="A97" s="540"/>
      <c r="B97" s="543"/>
      <c r="C97" s="540"/>
      <c r="D97" s="540"/>
      <c r="E97" s="540"/>
      <c r="F97" s="540"/>
      <c r="G97" s="540"/>
      <c r="H97" s="540"/>
      <c r="I97" s="540"/>
      <c r="J97" s="540"/>
      <c r="K97" s="540"/>
      <c r="L97" s="540"/>
      <c r="M97" s="540"/>
      <c r="N97" s="540"/>
      <c r="O97" s="540"/>
      <c r="P97" s="540"/>
      <c r="Q97" s="540"/>
      <c r="R97" s="540"/>
      <c r="S97" s="540"/>
      <c r="T97" s="540"/>
      <c r="U97" s="540"/>
      <c r="V97" s="540"/>
      <c r="W97" s="540"/>
      <c r="X97" s="540"/>
      <c r="Y97" s="540"/>
      <c r="Z97" s="540"/>
    </row>
    <row r="98">
      <c r="A98" s="540"/>
      <c r="B98" s="543"/>
      <c r="C98" s="540"/>
      <c r="D98" s="540"/>
      <c r="E98" s="540"/>
      <c r="F98" s="540"/>
      <c r="G98" s="540"/>
      <c r="H98" s="540"/>
      <c r="I98" s="540"/>
      <c r="J98" s="540"/>
      <c r="K98" s="540"/>
      <c r="L98" s="540"/>
      <c r="M98" s="540"/>
      <c r="N98" s="540"/>
      <c r="O98" s="540"/>
      <c r="P98" s="540"/>
      <c r="Q98" s="540"/>
      <c r="R98" s="540"/>
      <c r="S98" s="540"/>
      <c r="T98" s="540"/>
      <c r="U98" s="540"/>
      <c r="V98" s="540"/>
      <c r="W98" s="540"/>
      <c r="X98" s="540"/>
      <c r="Y98" s="540"/>
      <c r="Z98" s="540"/>
    </row>
    <row r="99">
      <c r="A99" s="540"/>
      <c r="B99" s="543"/>
      <c r="C99" s="540"/>
      <c r="D99" s="540"/>
      <c r="E99" s="540"/>
      <c r="F99" s="540"/>
      <c r="G99" s="540"/>
      <c r="H99" s="540"/>
      <c r="I99" s="540"/>
      <c r="J99" s="540"/>
      <c r="K99" s="540"/>
      <c r="L99" s="540"/>
      <c r="M99" s="540"/>
      <c r="N99" s="540"/>
      <c r="O99" s="540"/>
      <c r="P99" s="540"/>
      <c r="Q99" s="540"/>
      <c r="R99" s="540"/>
      <c r="S99" s="540"/>
      <c r="T99" s="540"/>
      <c r="U99" s="540"/>
      <c r="V99" s="540"/>
      <c r="W99" s="540"/>
      <c r="X99" s="540"/>
      <c r="Y99" s="540"/>
      <c r="Z99" s="540"/>
    </row>
    <row r="100">
      <c r="A100" s="540"/>
      <c r="B100" s="543"/>
      <c r="C100" s="540"/>
      <c r="D100" s="540"/>
      <c r="E100" s="540"/>
      <c r="F100" s="540"/>
      <c r="G100" s="540"/>
      <c r="H100" s="540"/>
      <c r="I100" s="540"/>
      <c r="J100" s="540"/>
      <c r="K100" s="540"/>
      <c r="L100" s="540"/>
      <c r="M100" s="540"/>
      <c r="N100" s="540"/>
      <c r="O100" s="540"/>
      <c r="P100" s="540"/>
      <c r="Q100" s="540"/>
      <c r="R100" s="540"/>
      <c r="S100" s="540"/>
      <c r="T100" s="540"/>
      <c r="U100" s="540"/>
      <c r="V100" s="540"/>
      <c r="W100" s="540"/>
      <c r="X100" s="540"/>
      <c r="Y100" s="540"/>
      <c r="Z100" s="540"/>
    </row>
    <row r="101">
      <c r="A101" s="540"/>
      <c r="B101" s="543"/>
      <c r="C101" s="540"/>
      <c r="D101" s="540"/>
      <c r="E101" s="540"/>
      <c r="F101" s="540"/>
      <c r="G101" s="540"/>
      <c r="H101" s="540"/>
      <c r="I101" s="540"/>
      <c r="J101" s="540"/>
      <c r="K101" s="540"/>
      <c r="L101" s="540"/>
      <c r="M101" s="540"/>
      <c r="N101" s="540"/>
      <c r="O101" s="540"/>
      <c r="P101" s="540"/>
      <c r="Q101" s="540"/>
      <c r="R101" s="540"/>
      <c r="S101" s="540"/>
      <c r="T101" s="540"/>
      <c r="U101" s="540"/>
      <c r="V101" s="540"/>
      <c r="W101" s="540"/>
      <c r="X101" s="540"/>
      <c r="Y101" s="540"/>
      <c r="Z101" s="540"/>
    </row>
    <row r="102">
      <c r="A102" s="540"/>
      <c r="B102" s="543"/>
      <c r="C102" s="540"/>
      <c r="D102" s="540"/>
      <c r="E102" s="540"/>
      <c r="F102" s="540"/>
      <c r="G102" s="540"/>
      <c r="H102" s="540"/>
      <c r="I102" s="540"/>
      <c r="J102" s="540"/>
      <c r="K102" s="540"/>
      <c r="L102" s="540"/>
      <c r="M102" s="540"/>
      <c r="N102" s="540"/>
      <c r="O102" s="540"/>
      <c r="P102" s="540"/>
      <c r="Q102" s="540"/>
      <c r="R102" s="540"/>
      <c r="S102" s="540"/>
      <c r="T102" s="540"/>
      <c r="U102" s="540"/>
      <c r="V102" s="540"/>
      <c r="W102" s="540"/>
      <c r="X102" s="540"/>
      <c r="Y102" s="540"/>
      <c r="Z102" s="540"/>
    </row>
    <row r="103">
      <c r="A103" s="540"/>
      <c r="B103" s="543"/>
      <c r="C103" s="540"/>
      <c r="D103" s="540"/>
      <c r="E103" s="540"/>
      <c r="F103" s="540"/>
      <c r="G103" s="540"/>
      <c r="H103" s="540"/>
      <c r="I103" s="540"/>
      <c r="J103" s="540"/>
      <c r="K103" s="540"/>
      <c r="L103" s="540"/>
      <c r="M103" s="540"/>
      <c r="N103" s="540"/>
      <c r="O103" s="540"/>
      <c r="P103" s="540"/>
      <c r="Q103" s="540"/>
      <c r="R103" s="540"/>
      <c r="S103" s="540"/>
      <c r="T103" s="540"/>
      <c r="U103" s="540"/>
      <c r="V103" s="540"/>
      <c r="W103" s="540"/>
      <c r="X103" s="540"/>
      <c r="Y103" s="540"/>
      <c r="Z103" s="540"/>
    </row>
    <row r="104">
      <c r="A104" s="540"/>
      <c r="B104" s="543"/>
      <c r="C104" s="540"/>
      <c r="D104" s="540"/>
      <c r="E104" s="540"/>
      <c r="F104" s="540"/>
      <c r="G104" s="540"/>
      <c r="H104" s="540"/>
      <c r="I104" s="540"/>
      <c r="J104" s="540"/>
      <c r="K104" s="540"/>
      <c r="L104" s="540"/>
      <c r="M104" s="540"/>
      <c r="N104" s="540"/>
      <c r="O104" s="540"/>
      <c r="P104" s="540"/>
      <c r="Q104" s="540"/>
      <c r="R104" s="540"/>
      <c r="S104" s="540"/>
      <c r="T104" s="540"/>
      <c r="U104" s="540"/>
      <c r="V104" s="540"/>
      <c r="W104" s="540"/>
      <c r="X104" s="540"/>
      <c r="Y104" s="540"/>
      <c r="Z104" s="540"/>
    </row>
    <row r="105">
      <c r="A105" s="540"/>
      <c r="B105" s="543"/>
      <c r="C105" s="540"/>
      <c r="D105" s="540"/>
      <c r="E105" s="540"/>
      <c r="F105" s="540"/>
      <c r="G105" s="540"/>
      <c r="H105" s="540"/>
      <c r="I105" s="540"/>
      <c r="J105" s="540"/>
      <c r="K105" s="540"/>
      <c r="L105" s="540"/>
      <c r="M105" s="540"/>
      <c r="N105" s="540"/>
      <c r="O105" s="540"/>
      <c r="P105" s="540"/>
      <c r="Q105" s="540"/>
      <c r="R105" s="540"/>
      <c r="S105" s="540"/>
      <c r="T105" s="540"/>
      <c r="U105" s="540"/>
      <c r="V105" s="540"/>
      <c r="W105" s="540"/>
      <c r="X105" s="540"/>
      <c r="Y105" s="540"/>
      <c r="Z105" s="540"/>
    </row>
    <row r="106">
      <c r="A106" s="540"/>
      <c r="B106" s="543"/>
      <c r="C106" s="540"/>
      <c r="D106" s="540"/>
      <c r="E106" s="540"/>
      <c r="F106" s="540"/>
      <c r="G106" s="540"/>
      <c r="H106" s="540"/>
      <c r="I106" s="540"/>
      <c r="J106" s="540"/>
      <c r="K106" s="540"/>
      <c r="L106" s="540"/>
      <c r="M106" s="540"/>
      <c r="N106" s="540"/>
      <c r="O106" s="540"/>
      <c r="P106" s="540"/>
      <c r="Q106" s="540"/>
      <c r="R106" s="540"/>
      <c r="S106" s="540"/>
      <c r="T106" s="540"/>
      <c r="U106" s="540"/>
      <c r="V106" s="540"/>
      <c r="W106" s="540"/>
      <c r="X106" s="540"/>
      <c r="Y106" s="540"/>
      <c r="Z106" s="540"/>
    </row>
    <row r="107">
      <c r="A107" s="540"/>
      <c r="B107" s="543"/>
      <c r="C107" s="540"/>
      <c r="D107" s="540"/>
      <c r="E107" s="540"/>
      <c r="F107" s="540"/>
      <c r="G107" s="540"/>
      <c r="H107" s="540"/>
      <c r="I107" s="540"/>
      <c r="J107" s="540"/>
      <c r="K107" s="540"/>
      <c r="L107" s="540"/>
      <c r="M107" s="540"/>
      <c r="N107" s="540"/>
      <c r="O107" s="540"/>
      <c r="P107" s="540"/>
      <c r="Q107" s="540"/>
      <c r="R107" s="540"/>
      <c r="S107" s="540"/>
      <c r="T107" s="540"/>
      <c r="U107" s="540"/>
      <c r="V107" s="540"/>
      <c r="W107" s="540"/>
      <c r="X107" s="540"/>
      <c r="Y107" s="540"/>
      <c r="Z107" s="540"/>
    </row>
    <row r="108">
      <c r="A108" s="540"/>
      <c r="B108" s="543"/>
      <c r="C108" s="540"/>
      <c r="D108" s="540"/>
      <c r="E108" s="540"/>
      <c r="F108" s="540"/>
      <c r="G108" s="540"/>
      <c r="H108" s="540"/>
      <c r="I108" s="540"/>
      <c r="J108" s="540"/>
      <c r="K108" s="540"/>
      <c r="L108" s="540"/>
      <c r="M108" s="540"/>
      <c r="N108" s="540"/>
      <c r="O108" s="540"/>
      <c r="P108" s="540"/>
      <c r="Q108" s="540"/>
      <c r="R108" s="540"/>
      <c r="S108" s="540"/>
      <c r="T108" s="540"/>
      <c r="U108" s="540"/>
      <c r="V108" s="540"/>
      <c r="W108" s="540"/>
      <c r="X108" s="540"/>
      <c r="Y108" s="540"/>
      <c r="Z108" s="540"/>
    </row>
    <row r="109">
      <c r="A109" s="540"/>
      <c r="B109" s="543"/>
      <c r="C109" s="540"/>
      <c r="D109" s="540"/>
      <c r="E109" s="540"/>
      <c r="F109" s="540"/>
      <c r="G109" s="540"/>
      <c r="H109" s="540"/>
      <c r="I109" s="540"/>
      <c r="J109" s="540"/>
      <c r="K109" s="540"/>
      <c r="L109" s="540"/>
      <c r="M109" s="540"/>
      <c r="N109" s="540"/>
      <c r="O109" s="540"/>
      <c r="P109" s="540"/>
      <c r="Q109" s="540"/>
      <c r="R109" s="540"/>
      <c r="S109" s="540"/>
      <c r="T109" s="540"/>
      <c r="U109" s="540"/>
      <c r="V109" s="540"/>
      <c r="W109" s="540"/>
      <c r="X109" s="540"/>
      <c r="Y109" s="540"/>
      <c r="Z109" s="540"/>
    </row>
    <row r="110">
      <c r="A110" s="540"/>
      <c r="B110" s="543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  <c r="M110" s="540"/>
      <c r="N110" s="540"/>
      <c r="O110" s="540"/>
      <c r="P110" s="540"/>
      <c r="Q110" s="540"/>
      <c r="R110" s="540"/>
      <c r="S110" s="540"/>
      <c r="T110" s="540"/>
      <c r="U110" s="540"/>
      <c r="V110" s="540"/>
      <c r="W110" s="540"/>
      <c r="X110" s="540"/>
      <c r="Y110" s="540"/>
      <c r="Z110" s="540"/>
    </row>
    <row r="111">
      <c r="A111" s="540"/>
      <c r="B111" s="543"/>
      <c r="C111" s="540"/>
      <c r="D111" s="540"/>
      <c r="E111" s="540"/>
      <c r="F111" s="540"/>
      <c r="G111" s="540"/>
      <c r="H111" s="540"/>
      <c r="I111" s="540"/>
      <c r="J111" s="540"/>
      <c r="K111" s="540"/>
      <c r="L111" s="540"/>
      <c r="M111" s="540"/>
      <c r="N111" s="540"/>
      <c r="O111" s="540"/>
      <c r="P111" s="540"/>
      <c r="Q111" s="540"/>
      <c r="R111" s="540"/>
      <c r="S111" s="540"/>
      <c r="T111" s="540"/>
      <c r="U111" s="540"/>
      <c r="V111" s="540"/>
      <c r="W111" s="540"/>
      <c r="X111" s="540"/>
      <c r="Y111" s="540"/>
      <c r="Z111" s="540"/>
    </row>
    <row r="112">
      <c r="A112" s="540"/>
      <c r="B112" s="543"/>
      <c r="C112" s="540"/>
      <c r="D112" s="540"/>
      <c r="E112" s="540"/>
      <c r="F112" s="540"/>
      <c r="G112" s="540"/>
      <c r="H112" s="540"/>
      <c r="I112" s="540"/>
      <c r="J112" s="540"/>
      <c r="K112" s="540"/>
      <c r="L112" s="540"/>
      <c r="M112" s="540"/>
      <c r="N112" s="540"/>
      <c r="O112" s="540"/>
      <c r="P112" s="540"/>
      <c r="Q112" s="540"/>
      <c r="R112" s="540"/>
      <c r="S112" s="540"/>
      <c r="T112" s="540"/>
      <c r="U112" s="540"/>
      <c r="V112" s="540"/>
      <c r="W112" s="540"/>
      <c r="X112" s="540"/>
      <c r="Y112" s="540"/>
      <c r="Z112" s="540"/>
    </row>
    <row r="113">
      <c r="A113" s="540"/>
      <c r="B113" s="543"/>
      <c r="C113" s="540"/>
      <c r="D113" s="540"/>
      <c r="E113" s="540"/>
      <c r="F113" s="540"/>
      <c r="G113" s="540"/>
      <c r="H113" s="540"/>
      <c r="I113" s="540"/>
      <c r="J113" s="540"/>
      <c r="K113" s="540"/>
      <c r="L113" s="540"/>
      <c r="M113" s="540"/>
      <c r="N113" s="540"/>
      <c r="O113" s="540"/>
      <c r="P113" s="540"/>
      <c r="Q113" s="540"/>
      <c r="R113" s="540"/>
      <c r="S113" s="540"/>
      <c r="T113" s="540"/>
      <c r="U113" s="540"/>
      <c r="V113" s="540"/>
      <c r="W113" s="540"/>
      <c r="X113" s="540"/>
      <c r="Y113" s="540"/>
      <c r="Z113" s="540"/>
    </row>
    <row r="114">
      <c r="A114" s="540"/>
      <c r="B114" s="543"/>
      <c r="C114" s="540"/>
      <c r="D114" s="540"/>
      <c r="E114" s="540"/>
      <c r="F114" s="540"/>
      <c r="G114" s="540"/>
      <c r="H114" s="540"/>
      <c r="I114" s="540"/>
      <c r="J114" s="540"/>
      <c r="K114" s="540"/>
      <c r="L114" s="540"/>
      <c r="M114" s="540"/>
      <c r="N114" s="540"/>
      <c r="O114" s="540"/>
      <c r="P114" s="540"/>
      <c r="Q114" s="540"/>
      <c r="R114" s="540"/>
      <c r="S114" s="540"/>
      <c r="T114" s="540"/>
      <c r="U114" s="540"/>
      <c r="V114" s="540"/>
      <c r="W114" s="540"/>
      <c r="X114" s="540"/>
      <c r="Y114" s="540"/>
      <c r="Z114" s="540"/>
    </row>
    <row r="115">
      <c r="A115" s="540"/>
      <c r="B115" s="543"/>
      <c r="C115" s="540"/>
      <c r="D115" s="540"/>
      <c r="E115" s="540"/>
      <c r="F115" s="540"/>
      <c r="G115" s="540"/>
      <c r="H115" s="540"/>
      <c r="I115" s="540"/>
      <c r="J115" s="540"/>
      <c r="K115" s="540"/>
      <c r="L115" s="540"/>
      <c r="M115" s="540"/>
      <c r="N115" s="540"/>
      <c r="O115" s="540"/>
      <c r="P115" s="540"/>
      <c r="Q115" s="540"/>
      <c r="R115" s="540"/>
      <c r="S115" s="540"/>
      <c r="T115" s="540"/>
      <c r="U115" s="540"/>
      <c r="V115" s="540"/>
      <c r="W115" s="540"/>
      <c r="X115" s="540"/>
      <c r="Y115" s="540"/>
      <c r="Z115" s="540"/>
    </row>
    <row r="116">
      <c r="A116" s="540"/>
      <c r="B116" s="543"/>
      <c r="C116" s="540"/>
      <c r="D116" s="540"/>
      <c r="E116" s="540"/>
      <c r="F116" s="540"/>
      <c r="G116" s="540"/>
      <c r="H116" s="540"/>
      <c r="I116" s="540"/>
      <c r="J116" s="540"/>
      <c r="K116" s="540"/>
      <c r="L116" s="540"/>
      <c r="M116" s="540"/>
      <c r="N116" s="540"/>
      <c r="O116" s="540"/>
      <c r="P116" s="540"/>
      <c r="Q116" s="540"/>
      <c r="R116" s="540"/>
      <c r="S116" s="540"/>
      <c r="T116" s="540"/>
      <c r="U116" s="540"/>
      <c r="V116" s="540"/>
      <c r="W116" s="540"/>
      <c r="X116" s="540"/>
      <c r="Y116" s="540"/>
      <c r="Z116" s="540"/>
    </row>
    <row r="117">
      <c r="A117" s="540"/>
      <c r="B117" s="543"/>
      <c r="C117" s="540"/>
      <c r="D117" s="540"/>
      <c r="E117" s="540"/>
      <c r="F117" s="540"/>
      <c r="G117" s="540"/>
      <c r="H117" s="540"/>
      <c r="I117" s="540"/>
      <c r="J117" s="540"/>
      <c r="K117" s="540"/>
      <c r="L117" s="540"/>
      <c r="M117" s="540"/>
      <c r="N117" s="540"/>
      <c r="O117" s="540"/>
      <c r="P117" s="540"/>
      <c r="Q117" s="540"/>
      <c r="R117" s="540"/>
      <c r="S117" s="540"/>
      <c r="T117" s="540"/>
      <c r="U117" s="540"/>
      <c r="V117" s="540"/>
      <c r="W117" s="540"/>
      <c r="X117" s="540"/>
      <c r="Y117" s="540"/>
      <c r="Z117" s="540"/>
    </row>
    <row r="118">
      <c r="A118" s="540"/>
      <c r="B118" s="543"/>
      <c r="C118" s="540"/>
      <c r="D118" s="540"/>
      <c r="E118" s="540"/>
      <c r="F118" s="540"/>
      <c r="G118" s="540"/>
      <c r="H118" s="540"/>
      <c r="I118" s="540"/>
      <c r="J118" s="540"/>
      <c r="K118" s="540"/>
      <c r="L118" s="540"/>
      <c r="M118" s="540"/>
      <c r="N118" s="540"/>
      <c r="O118" s="540"/>
      <c r="P118" s="540"/>
      <c r="Q118" s="540"/>
      <c r="R118" s="540"/>
      <c r="S118" s="540"/>
      <c r="T118" s="540"/>
      <c r="U118" s="540"/>
      <c r="V118" s="540"/>
      <c r="W118" s="540"/>
      <c r="X118" s="540"/>
      <c r="Y118" s="540"/>
      <c r="Z118" s="540"/>
    </row>
    <row r="119">
      <c r="A119" s="540"/>
      <c r="B119" s="543"/>
      <c r="C119" s="540"/>
      <c r="D119" s="540"/>
      <c r="E119" s="540"/>
      <c r="F119" s="540"/>
      <c r="G119" s="540"/>
      <c r="H119" s="540"/>
      <c r="I119" s="540"/>
      <c r="J119" s="540"/>
      <c r="K119" s="540"/>
      <c r="L119" s="540"/>
      <c r="M119" s="540"/>
      <c r="N119" s="540"/>
      <c r="O119" s="540"/>
      <c r="P119" s="540"/>
      <c r="Q119" s="540"/>
      <c r="R119" s="540"/>
      <c r="S119" s="540"/>
      <c r="T119" s="540"/>
      <c r="U119" s="540"/>
      <c r="V119" s="540"/>
      <c r="W119" s="540"/>
      <c r="X119" s="540"/>
      <c r="Y119" s="540"/>
      <c r="Z119" s="540"/>
    </row>
    <row r="120">
      <c r="A120" s="540"/>
      <c r="B120" s="543"/>
      <c r="C120" s="540"/>
      <c r="D120" s="540"/>
      <c r="E120" s="540"/>
      <c r="F120" s="540"/>
      <c r="G120" s="540"/>
      <c r="H120" s="540"/>
      <c r="I120" s="540"/>
      <c r="J120" s="540"/>
      <c r="K120" s="540"/>
      <c r="L120" s="540"/>
      <c r="M120" s="540"/>
      <c r="N120" s="540"/>
      <c r="O120" s="540"/>
      <c r="P120" s="540"/>
      <c r="Q120" s="540"/>
      <c r="R120" s="540"/>
      <c r="S120" s="540"/>
      <c r="T120" s="540"/>
      <c r="U120" s="540"/>
      <c r="V120" s="540"/>
      <c r="W120" s="540"/>
      <c r="X120" s="540"/>
      <c r="Y120" s="540"/>
      <c r="Z120" s="540"/>
    </row>
    <row r="121">
      <c r="A121" s="540"/>
      <c r="B121" s="543"/>
      <c r="C121" s="540"/>
      <c r="D121" s="540"/>
      <c r="E121" s="540"/>
      <c r="F121" s="540"/>
      <c r="G121" s="540"/>
      <c r="H121" s="540"/>
      <c r="I121" s="540"/>
      <c r="J121" s="540"/>
      <c r="K121" s="540"/>
      <c r="L121" s="540"/>
      <c r="M121" s="540"/>
      <c r="N121" s="540"/>
      <c r="O121" s="540"/>
      <c r="P121" s="540"/>
      <c r="Q121" s="540"/>
      <c r="R121" s="540"/>
      <c r="S121" s="540"/>
      <c r="T121" s="540"/>
      <c r="U121" s="540"/>
      <c r="V121" s="540"/>
      <c r="W121" s="540"/>
      <c r="X121" s="540"/>
      <c r="Y121" s="540"/>
      <c r="Z121" s="540"/>
    </row>
    <row r="122">
      <c r="A122" s="540"/>
      <c r="B122" s="543"/>
      <c r="C122" s="540"/>
      <c r="D122" s="540"/>
      <c r="E122" s="540"/>
      <c r="F122" s="540"/>
      <c r="G122" s="540"/>
      <c r="H122" s="540"/>
      <c r="I122" s="540"/>
      <c r="J122" s="540"/>
      <c r="K122" s="540"/>
      <c r="L122" s="540"/>
      <c r="M122" s="540"/>
      <c r="N122" s="540"/>
      <c r="O122" s="540"/>
      <c r="P122" s="540"/>
      <c r="Q122" s="540"/>
      <c r="R122" s="540"/>
      <c r="S122" s="540"/>
      <c r="T122" s="540"/>
      <c r="U122" s="540"/>
      <c r="V122" s="540"/>
      <c r="W122" s="540"/>
      <c r="X122" s="540"/>
      <c r="Y122" s="540"/>
      <c r="Z122" s="540"/>
    </row>
    <row r="123">
      <c r="A123" s="540"/>
      <c r="B123" s="543"/>
      <c r="C123" s="540"/>
      <c r="D123" s="540"/>
      <c r="E123" s="540"/>
      <c r="F123" s="540"/>
      <c r="G123" s="540"/>
      <c r="H123" s="540"/>
      <c r="I123" s="540"/>
      <c r="J123" s="540"/>
      <c r="K123" s="540"/>
      <c r="L123" s="540"/>
      <c r="M123" s="540"/>
      <c r="N123" s="540"/>
      <c r="O123" s="540"/>
      <c r="P123" s="540"/>
      <c r="Q123" s="540"/>
      <c r="R123" s="540"/>
      <c r="S123" s="540"/>
      <c r="T123" s="540"/>
      <c r="U123" s="540"/>
      <c r="V123" s="540"/>
      <c r="W123" s="540"/>
      <c r="X123" s="540"/>
      <c r="Y123" s="540"/>
      <c r="Z123" s="540"/>
    </row>
    <row r="124">
      <c r="A124" s="540"/>
      <c r="B124" s="543"/>
      <c r="C124" s="540"/>
      <c r="D124" s="540"/>
      <c r="E124" s="540"/>
      <c r="F124" s="540"/>
      <c r="G124" s="540"/>
      <c r="H124" s="540"/>
      <c r="I124" s="540"/>
      <c r="J124" s="540"/>
      <c r="K124" s="540"/>
      <c r="L124" s="540"/>
      <c r="M124" s="540"/>
      <c r="N124" s="540"/>
      <c r="O124" s="540"/>
      <c r="P124" s="540"/>
      <c r="Q124" s="540"/>
      <c r="R124" s="540"/>
      <c r="S124" s="540"/>
      <c r="T124" s="540"/>
      <c r="U124" s="540"/>
      <c r="V124" s="540"/>
      <c r="W124" s="540"/>
      <c r="X124" s="540"/>
      <c r="Y124" s="540"/>
      <c r="Z124" s="540"/>
    </row>
    <row r="125">
      <c r="A125" s="540"/>
      <c r="B125" s="543"/>
      <c r="C125" s="540"/>
      <c r="D125" s="540"/>
      <c r="E125" s="540"/>
      <c r="F125" s="540"/>
      <c r="G125" s="540"/>
      <c r="H125" s="540"/>
      <c r="I125" s="540"/>
      <c r="J125" s="540"/>
      <c r="K125" s="540"/>
      <c r="L125" s="540"/>
      <c r="M125" s="540"/>
      <c r="N125" s="540"/>
      <c r="O125" s="540"/>
      <c r="P125" s="540"/>
      <c r="Q125" s="540"/>
      <c r="R125" s="540"/>
      <c r="S125" s="540"/>
      <c r="T125" s="540"/>
      <c r="U125" s="540"/>
      <c r="V125" s="540"/>
      <c r="W125" s="540"/>
      <c r="X125" s="540"/>
      <c r="Y125" s="540"/>
      <c r="Z125" s="540"/>
    </row>
    <row r="126">
      <c r="A126" s="540"/>
      <c r="B126" s="543"/>
      <c r="C126" s="540"/>
      <c r="D126" s="540"/>
      <c r="E126" s="540"/>
      <c r="F126" s="540"/>
      <c r="G126" s="540"/>
      <c r="H126" s="540"/>
      <c r="I126" s="540"/>
      <c r="J126" s="540"/>
      <c r="K126" s="540"/>
      <c r="L126" s="540"/>
      <c r="M126" s="540"/>
      <c r="N126" s="540"/>
      <c r="O126" s="540"/>
      <c r="P126" s="540"/>
      <c r="Q126" s="540"/>
      <c r="R126" s="540"/>
      <c r="S126" s="540"/>
      <c r="T126" s="540"/>
      <c r="U126" s="540"/>
      <c r="V126" s="540"/>
      <c r="W126" s="540"/>
      <c r="X126" s="540"/>
      <c r="Y126" s="540"/>
      <c r="Z126" s="540"/>
    </row>
    <row r="127">
      <c r="A127" s="540"/>
      <c r="B127" s="543"/>
      <c r="C127" s="540"/>
      <c r="D127" s="540"/>
      <c r="E127" s="540"/>
      <c r="F127" s="540"/>
      <c r="G127" s="540"/>
      <c r="H127" s="540"/>
      <c r="I127" s="540"/>
      <c r="J127" s="540"/>
      <c r="K127" s="540"/>
      <c r="L127" s="540"/>
      <c r="M127" s="540"/>
      <c r="N127" s="540"/>
      <c r="O127" s="540"/>
      <c r="P127" s="540"/>
      <c r="Q127" s="540"/>
      <c r="R127" s="540"/>
      <c r="S127" s="540"/>
      <c r="T127" s="540"/>
      <c r="U127" s="540"/>
      <c r="V127" s="540"/>
      <c r="W127" s="540"/>
      <c r="X127" s="540"/>
      <c r="Y127" s="540"/>
      <c r="Z127" s="540"/>
    </row>
    <row r="128">
      <c r="A128" s="540"/>
      <c r="B128" s="543"/>
      <c r="C128" s="540"/>
      <c r="D128" s="540"/>
      <c r="E128" s="540"/>
      <c r="F128" s="540"/>
      <c r="G128" s="540"/>
      <c r="H128" s="540"/>
      <c r="I128" s="540"/>
      <c r="J128" s="540"/>
      <c r="K128" s="540"/>
      <c r="L128" s="540"/>
      <c r="M128" s="540"/>
      <c r="N128" s="540"/>
      <c r="O128" s="540"/>
      <c r="P128" s="540"/>
      <c r="Q128" s="540"/>
      <c r="R128" s="540"/>
      <c r="S128" s="540"/>
      <c r="T128" s="540"/>
      <c r="U128" s="540"/>
      <c r="V128" s="540"/>
      <c r="W128" s="540"/>
      <c r="X128" s="540"/>
      <c r="Y128" s="540"/>
      <c r="Z128" s="540"/>
    </row>
    <row r="129">
      <c r="A129" s="540"/>
      <c r="B129" s="543"/>
      <c r="C129" s="540"/>
      <c r="D129" s="540"/>
      <c r="E129" s="540"/>
      <c r="F129" s="540"/>
      <c r="G129" s="540"/>
      <c r="H129" s="540"/>
      <c r="I129" s="540"/>
      <c r="J129" s="540"/>
      <c r="K129" s="540"/>
      <c r="L129" s="540"/>
      <c r="M129" s="540"/>
      <c r="N129" s="540"/>
      <c r="O129" s="540"/>
      <c r="P129" s="540"/>
      <c r="Q129" s="540"/>
      <c r="R129" s="540"/>
      <c r="S129" s="540"/>
      <c r="T129" s="540"/>
      <c r="U129" s="540"/>
      <c r="V129" s="540"/>
      <c r="W129" s="540"/>
      <c r="X129" s="540"/>
      <c r="Y129" s="540"/>
      <c r="Z129" s="540"/>
    </row>
    <row r="130">
      <c r="A130" s="540"/>
      <c r="B130" s="543"/>
      <c r="C130" s="540"/>
      <c r="D130" s="540"/>
      <c r="E130" s="540"/>
      <c r="F130" s="540"/>
      <c r="G130" s="540"/>
      <c r="H130" s="540"/>
      <c r="I130" s="540"/>
      <c r="J130" s="540"/>
      <c r="K130" s="540"/>
      <c r="L130" s="540"/>
      <c r="M130" s="540"/>
      <c r="N130" s="540"/>
      <c r="O130" s="540"/>
      <c r="P130" s="540"/>
      <c r="Q130" s="540"/>
      <c r="R130" s="540"/>
      <c r="S130" s="540"/>
      <c r="T130" s="540"/>
      <c r="U130" s="540"/>
      <c r="V130" s="540"/>
      <c r="W130" s="540"/>
      <c r="X130" s="540"/>
      <c r="Y130" s="540"/>
      <c r="Z130" s="540"/>
    </row>
    <row r="131">
      <c r="A131" s="540"/>
      <c r="B131" s="543"/>
      <c r="C131" s="540"/>
      <c r="D131" s="540"/>
      <c r="E131" s="540"/>
      <c r="F131" s="540"/>
      <c r="G131" s="540"/>
      <c r="H131" s="540"/>
      <c r="I131" s="540"/>
      <c r="J131" s="540"/>
      <c r="K131" s="540"/>
      <c r="L131" s="540"/>
      <c r="M131" s="540"/>
      <c r="N131" s="540"/>
      <c r="O131" s="540"/>
      <c r="P131" s="540"/>
      <c r="Q131" s="540"/>
      <c r="R131" s="540"/>
      <c r="S131" s="540"/>
      <c r="T131" s="540"/>
      <c r="U131" s="540"/>
      <c r="V131" s="540"/>
      <c r="W131" s="540"/>
      <c r="X131" s="540"/>
      <c r="Y131" s="540"/>
      <c r="Z131" s="540"/>
    </row>
    <row r="132">
      <c r="A132" s="540"/>
      <c r="B132" s="543"/>
      <c r="C132" s="540"/>
      <c r="D132" s="540"/>
      <c r="E132" s="540"/>
      <c r="F132" s="540"/>
      <c r="G132" s="540"/>
      <c r="H132" s="540"/>
      <c r="I132" s="540"/>
      <c r="J132" s="540"/>
      <c r="K132" s="540"/>
      <c r="L132" s="540"/>
      <c r="M132" s="540"/>
      <c r="N132" s="540"/>
      <c r="O132" s="540"/>
      <c r="P132" s="540"/>
      <c r="Q132" s="540"/>
      <c r="R132" s="540"/>
      <c r="S132" s="540"/>
      <c r="T132" s="540"/>
      <c r="U132" s="540"/>
      <c r="V132" s="540"/>
      <c r="W132" s="540"/>
      <c r="X132" s="540"/>
      <c r="Y132" s="540"/>
      <c r="Z132" s="540"/>
    </row>
    <row r="133">
      <c r="A133" s="540"/>
      <c r="B133" s="543"/>
      <c r="C133" s="540"/>
      <c r="D133" s="540"/>
      <c r="E133" s="540"/>
      <c r="F133" s="540"/>
      <c r="G133" s="540"/>
      <c r="H133" s="540"/>
      <c r="I133" s="540"/>
      <c r="J133" s="540"/>
      <c r="K133" s="540"/>
      <c r="L133" s="540"/>
      <c r="M133" s="540"/>
      <c r="N133" s="540"/>
      <c r="O133" s="540"/>
      <c r="P133" s="540"/>
      <c r="Q133" s="540"/>
      <c r="R133" s="540"/>
      <c r="S133" s="540"/>
      <c r="T133" s="540"/>
      <c r="U133" s="540"/>
      <c r="V133" s="540"/>
      <c r="W133" s="540"/>
      <c r="X133" s="540"/>
      <c r="Y133" s="540"/>
      <c r="Z133" s="540"/>
    </row>
    <row r="134">
      <c r="A134" s="540"/>
      <c r="B134" s="543"/>
      <c r="C134" s="540"/>
      <c r="D134" s="540"/>
      <c r="E134" s="540"/>
      <c r="F134" s="540"/>
      <c r="G134" s="540"/>
      <c r="H134" s="540"/>
      <c r="I134" s="540"/>
      <c r="J134" s="540"/>
      <c r="K134" s="540"/>
      <c r="L134" s="540"/>
      <c r="M134" s="540"/>
      <c r="N134" s="540"/>
      <c r="O134" s="540"/>
      <c r="P134" s="540"/>
      <c r="Q134" s="540"/>
      <c r="R134" s="540"/>
      <c r="S134" s="540"/>
      <c r="T134" s="540"/>
      <c r="U134" s="540"/>
      <c r="V134" s="540"/>
      <c r="W134" s="540"/>
      <c r="X134" s="540"/>
      <c r="Y134" s="540"/>
      <c r="Z134" s="540"/>
    </row>
    <row r="135">
      <c r="A135" s="540"/>
      <c r="B135" s="543"/>
      <c r="C135" s="540"/>
      <c r="D135" s="540"/>
      <c r="E135" s="540"/>
      <c r="F135" s="540"/>
      <c r="G135" s="540"/>
      <c r="H135" s="540"/>
      <c r="I135" s="540"/>
      <c r="J135" s="540"/>
      <c r="K135" s="540"/>
      <c r="L135" s="540"/>
      <c r="M135" s="540"/>
      <c r="N135" s="540"/>
      <c r="O135" s="540"/>
      <c r="P135" s="540"/>
      <c r="Q135" s="540"/>
      <c r="R135" s="540"/>
      <c r="S135" s="540"/>
      <c r="T135" s="540"/>
      <c r="U135" s="540"/>
      <c r="V135" s="540"/>
      <c r="W135" s="540"/>
      <c r="X135" s="540"/>
      <c r="Y135" s="540"/>
      <c r="Z135" s="540"/>
    </row>
    <row r="136">
      <c r="A136" s="540"/>
      <c r="B136" s="543"/>
      <c r="C136" s="540"/>
      <c r="D136" s="540"/>
      <c r="E136" s="540"/>
      <c r="F136" s="540"/>
      <c r="G136" s="540"/>
      <c r="H136" s="540"/>
      <c r="I136" s="540"/>
      <c r="J136" s="540"/>
      <c r="K136" s="540"/>
      <c r="L136" s="540"/>
      <c r="M136" s="540"/>
      <c r="N136" s="540"/>
      <c r="O136" s="540"/>
      <c r="P136" s="540"/>
      <c r="Q136" s="540"/>
      <c r="R136" s="540"/>
      <c r="S136" s="540"/>
      <c r="T136" s="540"/>
      <c r="U136" s="540"/>
      <c r="V136" s="540"/>
      <c r="W136" s="540"/>
      <c r="X136" s="540"/>
      <c r="Y136" s="540"/>
      <c r="Z136" s="540"/>
    </row>
    <row r="137">
      <c r="A137" s="540"/>
      <c r="B137" s="543"/>
      <c r="C137" s="540"/>
      <c r="D137" s="540"/>
      <c r="E137" s="540"/>
      <c r="F137" s="540"/>
      <c r="G137" s="540"/>
      <c r="H137" s="540"/>
      <c r="I137" s="540"/>
      <c r="J137" s="540"/>
      <c r="K137" s="540"/>
      <c r="L137" s="540"/>
      <c r="M137" s="540"/>
      <c r="N137" s="540"/>
      <c r="O137" s="540"/>
      <c r="P137" s="540"/>
      <c r="Q137" s="540"/>
      <c r="R137" s="540"/>
      <c r="S137" s="540"/>
      <c r="T137" s="540"/>
      <c r="U137" s="540"/>
      <c r="V137" s="540"/>
      <c r="W137" s="540"/>
      <c r="X137" s="540"/>
      <c r="Y137" s="540"/>
      <c r="Z137" s="540"/>
    </row>
    <row r="138">
      <c r="A138" s="540"/>
      <c r="B138" s="543"/>
      <c r="C138" s="540"/>
      <c r="D138" s="540"/>
      <c r="E138" s="540"/>
      <c r="F138" s="540"/>
      <c r="G138" s="540"/>
      <c r="H138" s="540"/>
      <c r="I138" s="540"/>
      <c r="J138" s="540"/>
      <c r="K138" s="540"/>
      <c r="L138" s="540"/>
      <c r="M138" s="540"/>
      <c r="N138" s="540"/>
      <c r="O138" s="540"/>
      <c r="P138" s="540"/>
      <c r="Q138" s="540"/>
      <c r="R138" s="540"/>
      <c r="S138" s="540"/>
      <c r="T138" s="540"/>
      <c r="U138" s="540"/>
      <c r="V138" s="540"/>
      <c r="W138" s="540"/>
      <c r="X138" s="540"/>
      <c r="Y138" s="540"/>
      <c r="Z138" s="540"/>
    </row>
    <row r="139">
      <c r="A139" s="540"/>
      <c r="B139" s="543"/>
      <c r="C139" s="540"/>
      <c r="D139" s="540"/>
      <c r="E139" s="540"/>
      <c r="F139" s="540"/>
      <c r="G139" s="540"/>
      <c r="H139" s="540"/>
      <c r="I139" s="540"/>
      <c r="J139" s="540"/>
      <c r="K139" s="540"/>
      <c r="L139" s="540"/>
      <c r="M139" s="540"/>
      <c r="N139" s="540"/>
      <c r="O139" s="540"/>
      <c r="P139" s="540"/>
      <c r="Q139" s="540"/>
      <c r="R139" s="540"/>
      <c r="S139" s="540"/>
      <c r="T139" s="540"/>
      <c r="U139" s="540"/>
      <c r="V139" s="540"/>
      <c r="W139" s="540"/>
      <c r="X139" s="540"/>
      <c r="Y139" s="540"/>
      <c r="Z139" s="540"/>
    </row>
    <row r="140">
      <c r="A140" s="540"/>
      <c r="B140" s="543"/>
      <c r="C140" s="540"/>
      <c r="D140" s="540"/>
      <c r="E140" s="540"/>
      <c r="F140" s="540"/>
      <c r="G140" s="540"/>
      <c r="H140" s="540"/>
      <c r="I140" s="540"/>
      <c r="J140" s="540"/>
      <c r="K140" s="540"/>
      <c r="L140" s="540"/>
      <c r="M140" s="540"/>
      <c r="N140" s="540"/>
      <c r="O140" s="540"/>
      <c r="P140" s="540"/>
      <c r="Q140" s="540"/>
      <c r="R140" s="540"/>
      <c r="S140" s="540"/>
      <c r="T140" s="540"/>
      <c r="U140" s="540"/>
      <c r="V140" s="540"/>
      <c r="W140" s="540"/>
      <c r="X140" s="540"/>
      <c r="Y140" s="540"/>
      <c r="Z140" s="540"/>
    </row>
    <row r="141">
      <c r="A141" s="540"/>
      <c r="B141" s="543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  <c r="M141" s="540"/>
      <c r="N141" s="540"/>
      <c r="O141" s="540"/>
      <c r="P141" s="540"/>
      <c r="Q141" s="540"/>
      <c r="R141" s="540"/>
      <c r="S141" s="540"/>
      <c r="T141" s="540"/>
      <c r="U141" s="540"/>
      <c r="V141" s="540"/>
      <c r="W141" s="540"/>
      <c r="X141" s="540"/>
      <c r="Y141" s="540"/>
      <c r="Z141" s="540"/>
    </row>
    <row r="142">
      <c r="A142" s="540"/>
      <c r="B142" s="543"/>
      <c r="C142" s="540"/>
      <c r="D142" s="540"/>
      <c r="E142" s="540"/>
      <c r="F142" s="540"/>
      <c r="G142" s="540"/>
      <c r="H142" s="540"/>
      <c r="I142" s="540"/>
      <c r="J142" s="540"/>
      <c r="K142" s="540"/>
      <c r="L142" s="540"/>
      <c r="M142" s="540"/>
      <c r="N142" s="540"/>
      <c r="O142" s="540"/>
      <c r="P142" s="540"/>
      <c r="Q142" s="540"/>
      <c r="R142" s="540"/>
      <c r="S142" s="540"/>
      <c r="T142" s="540"/>
      <c r="U142" s="540"/>
      <c r="V142" s="540"/>
      <c r="W142" s="540"/>
      <c r="X142" s="540"/>
      <c r="Y142" s="540"/>
      <c r="Z142" s="540"/>
    </row>
    <row r="143">
      <c r="A143" s="540"/>
      <c r="B143" s="543"/>
      <c r="C143" s="540"/>
      <c r="D143" s="540"/>
      <c r="E143" s="540"/>
      <c r="F143" s="540"/>
      <c r="G143" s="540"/>
      <c r="H143" s="540"/>
      <c r="I143" s="540"/>
      <c r="J143" s="540"/>
      <c r="K143" s="540"/>
      <c r="L143" s="540"/>
      <c r="M143" s="540"/>
      <c r="N143" s="540"/>
      <c r="O143" s="540"/>
      <c r="P143" s="540"/>
      <c r="Q143" s="540"/>
      <c r="R143" s="540"/>
      <c r="S143" s="540"/>
      <c r="T143" s="540"/>
      <c r="U143" s="540"/>
      <c r="V143" s="540"/>
      <c r="W143" s="540"/>
      <c r="X143" s="540"/>
      <c r="Y143" s="540"/>
      <c r="Z143" s="540"/>
    </row>
    <row r="144">
      <c r="A144" s="540"/>
      <c r="B144" s="543"/>
      <c r="C144" s="540"/>
      <c r="D144" s="540"/>
      <c r="E144" s="540"/>
      <c r="F144" s="540"/>
      <c r="G144" s="540"/>
      <c r="H144" s="540"/>
      <c r="I144" s="540"/>
      <c r="J144" s="540"/>
      <c r="K144" s="540"/>
      <c r="L144" s="540"/>
      <c r="M144" s="540"/>
      <c r="N144" s="540"/>
      <c r="O144" s="540"/>
      <c r="P144" s="540"/>
      <c r="Q144" s="540"/>
      <c r="R144" s="540"/>
      <c r="S144" s="540"/>
      <c r="T144" s="540"/>
      <c r="U144" s="540"/>
      <c r="V144" s="540"/>
      <c r="W144" s="540"/>
      <c r="X144" s="540"/>
      <c r="Y144" s="540"/>
      <c r="Z144" s="540"/>
    </row>
    <row r="145">
      <c r="A145" s="540"/>
      <c r="B145" s="543"/>
      <c r="C145" s="540"/>
      <c r="D145" s="540"/>
      <c r="E145" s="540"/>
      <c r="F145" s="540"/>
      <c r="G145" s="540"/>
      <c r="H145" s="540"/>
      <c r="I145" s="540"/>
      <c r="J145" s="540"/>
      <c r="K145" s="540"/>
      <c r="L145" s="540"/>
      <c r="M145" s="540"/>
      <c r="N145" s="540"/>
      <c r="O145" s="540"/>
      <c r="P145" s="540"/>
      <c r="Q145" s="540"/>
      <c r="R145" s="540"/>
      <c r="S145" s="540"/>
      <c r="T145" s="540"/>
      <c r="U145" s="540"/>
      <c r="V145" s="540"/>
      <c r="W145" s="540"/>
      <c r="X145" s="540"/>
      <c r="Y145" s="540"/>
      <c r="Z145" s="540"/>
    </row>
    <row r="146">
      <c r="A146" s="540"/>
      <c r="B146" s="543"/>
      <c r="C146" s="540"/>
      <c r="D146" s="540"/>
      <c r="E146" s="540"/>
      <c r="F146" s="540"/>
      <c r="G146" s="540"/>
      <c r="H146" s="540"/>
      <c r="I146" s="540"/>
      <c r="J146" s="540"/>
      <c r="K146" s="540"/>
      <c r="L146" s="540"/>
      <c r="M146" s="540"/>
      <c r="N146" s="540"/>
      <c r="O146" s="540"/>
      <c r="P146" s="540"/>
      <c r="Q146" s="540"/>
      <c r="R146" s="540"/>
      <c r="S146" s="540"/>
      <c r="T146" s="540"/>
      <c r="U146" s="540"/>
      <c r="V146" s="540"/>
      <c r="W146" s="540"/>
      <c r="X146" s="540"/>
      <c r="Y146" s="540"/>
      <c r="Z146" s="540"/>
    </row>
    <row r="147">
      <c r="A147" s="540"/>
      <c r="B147" s="543"/>
      <c r="C147" s="540"/>
      <c r="D147" s="540"/>
      <c r="E147" s="540"/>
      <c r="F147" s="540"/>
      <c r="G147" s="540"/>
      <c r="H147" s="540"/>
      <c r="I147" s="540"/>
      <c r="J147" s="540"/>
      <c r="K147" s="540"/>
      <c r="L147" s="540"/>
      <c r="M147" s="540"/>
      <c r="N147" s="540"/>
      <c r="O147" s="540"/>
      <c r="P147" s="540"/>
      <c r="Q147" s="540"/>
      <c r="R147" s="540"/>
      <c r="S147" s="540"/>
      <c r="T147" s="540"/>
      <c r="U147" s="540"/>
      <c r="V147" s="540"/>
      <c r="W147" s="540"/>
      <c r="X147" s="540"/>
      <c r="Y147" s="540"/>
      <c r="Z147" s="540"/>
    </row>
    <row r="148">
      <c r="A148" s="540"/>
      <c r="B148" s="543"/>
      <c r="C148" s="540"/>
      <c r="D148" s="540"/>
      <c r="E148" s="540"/>
      <c r="F148" s="540"/>
      <c r="G148" s="540"/>
      <c r="H148" s="540"/>
      <c r="I148" s="540"/>
      <c r="J148" s="540"/>
      <c r="K148" s="540"/>
      <c r="L148" s="540"/>
      <c r="M148" s="540"/>
      <c r="N148" s="540"/>
      <c r="O148" s="540"/>
      <c r="P148" s="540"/>
      <c r="Q148" s="540"/>
      <c r="R148" s="540"/>
      <c r="S148" s="540"/>
      <c r="T148" s="540"/>
      <c r="U148" s="540"/>
      <c r="V148" s="540"/>
      <c r="W148" s="540"/>
      <c r="X148" s="540"/>
      <c r="Y148" s="540"/>
      <c r="Z148" s="540"/>
    </row>
    <row r="149">
      <c r="A149" s="540"/>
      <c r="B149" s="543"/>
      <c r="C149" s="540"/>
      <c r="D149" s="540"/>
      <c r="E149" s="540"/>
      <c r="F149" s="540"/>
      <c r="G149" s="540"/>
      <c r="H149" s="540"/>
      <c r="I149" s="540"/>
      <c r="J149" s="540"/>
      <c r="K149" s="540"/>
      <c r="L149" s="540"/>
      <c r="M149" s="540"/>
      <c r="N149" s="540"/>
      <c r="O149" s="540"/>
      <c r="P149" s="540"/>
      <c r="Q149" s="540"/>
      <c r="R149" s="540"/>
      <c r="S149" s="540"/>
      <c r="T149" s="540"/>
      <c r="U149" s="540"/>
      <c r="V149" s="540"/>
      <c r="W149" s="540"/>
      <c r="X149" s="540"/>
      <c r="Y149" s="540"/>
      <c r="Z149" s="540"/>
    </row>
    <row r="150">
      <c r="A150" s="540"/>
      <c r="B150" s="543"/>
      <c r="C150" s="540"/>
      <c r="D150" s="540"/>
      <c r="E150" s="540"/>
      <c r="F150" s="540"/>
      <c r="G150" s="540"/>
      <c r="H150" s="540"/>
      <c r="I150" s="540"/>
      <c r="J150" s="540"/>
      <c r="K150" s="540"/>
      <c r="L150" s="540"/>
      <c r="M150" s="540"/>
      <c r="N150" s="540"/>
      <c r="O150" s="540"/>
      <c r="P150" s="540"/>
      <c r="Q150" s="540"/>
      <c r="R150" s="540"/>
      <c r="S150" s="540"/>
      <c r="T150" s="540"/>
      <c r="U150" s="540"/>
      <c r="V150" s="540"/>
      <c r="W150" s="540"/>
      <c r="X150" s="540"/>
      <c r="Y150" s="540"/>
      <c r="Z150" s="540"/>
    </row>
    <row r="151">
      <c r="A151" s="540"/>
      <c r="B151" s="543"/>
      <c r="C151" s="540"/>
      <c r="D151" s="540"/>
      <c r="E151" s="540"/>
      <c r="F151" s="540"/>
      <c r="G151" s="540"/>
      <c r="H151" s="540"/>
      <c r="I151" s="540"/>
      <c r="J151" s="540"/>
      <c r="K151" s="540"/>
      <c r="L151" s="540"/>
      <c r="M151" s="540"/>
      <c r="N151" s="540"/>
      <c r="O151" s="540"/>
      <c r="P151" s="540"/>
      <c r="Q151" s="540"/>
      <c r="R151" s="540"/>
      <c r="S151" s="540"/>
      <c r="T151" s="540"/>
      <c r="U151" s="540"/>
      <c r="V151" s="540"/>
      <c r="W151" s="540"/>
      <c r="X151" s="540"/>
      <c r="Y151" s="540"/>
      <c r="Z151" s="540"/>
    </row>
    <row r="152">
      <c r="A152" s="540"/>
      <c r="B152" s="543"/>
      <c r="C152" s="540"/>
      <c r="D152" s="540"/>
      <c r="E152" s="540"/>
      <c r="F152" s="540"/>
      <c r="G152" s="540"/>
      <c r="H152" s="540"/>
      <c r="I152" s="540"/>
      <c r="J152" s="540"/>
      <c r="K152" s="540"/>
      <c r="L152" s="540"/>
      <c r="M152" s="540"/>
      <c r="N152" s="540"/>
      <c r="O152" s="540"/>
      <c r="P152" s="540"/>
      <c r="Q152" s="540"/>
      <c r="R152" s="540"/>
      <c r="S152" s="540"/>
      <c r="T152" s="540"/>
      <c r="U152" s="540"/>
      <c r="V152" s="540"/>
      <c r="W152" s="540"/>
      <c r="X152" s="540"/>
      <c r="Y152" s="540"/>
      <c r="Z152" s="540"/>
    </row>
    <row r="153">
      <c r="A153" s="540"/>
      <c r="B153" s="543"/>
      <c r="C153" s="540"/>
      <c r="D153" s="540"/>
      <c r="E153" s="540"/>
      <c r="F153" s="540"/>
      <c r="G153" s="540"/>
      <c r="H153" s="540"/>
      <c r="I153" s="540"/>
      <c r="J153" s="540"/>
      <c r="K153" s="540"/>
      <c r="L153" s="540"/>
      <c r="M153" s="540"/>
      <c r="N153" s="540"/>
      <c r="O153" s="540"/>
      <c r="P153" s="540"/>
      <c r="Q153" s="540"/>
      <c r="R153" s="540"/>
      <c r="S153" s="540"/>
      <c r="T153" s="540"/>
      <c r="U153" s="540"/>
      <c r="V153" s="540"/>
      <c r="W153" s="540"/>
      <c r="X153" s="540"/>
      <c r="Y153" s="540"/>
      <c r="Z153" s="540"/>
    </row>
    <row r="154">
      <c r="A154" s="540"/>
      <c r="B154" s="543"/>
      <c r="C154" s="540"/>
      <c r="D154" s="540"/>
      <c r="E154" s="540"/>
      <c r="F154" s="540"/>
      <c r="G154" s="540"/>
      <c r="H154" s="540"/>
      <c r="I154" s="540"/>
      <c r="J154" s="540"/>
      <c r="K154" s="540"/>
      <c r="L154" s="540"/>
      <c r="M154" s="540"/>
      <c r="N154" s="540"/>
      <c r="O154" s="540"/>
      <c r="P154" s="540"/>
      <c r="Q154" s="540"/>
      <c r="R154" s="540"/>
      <c r="S154" s="540"/>
      <c r="T154" s="540"/>
      <c r="U154" s="540"/>
      <c r="V154" s="540"/>
      <c r="W154" s="540"/>
      <c r="X154" s="540"/>
      <c r="Y154" s="540"/>
      <c r="Z154" s="540"/>
    </row>
    <row r="155">
      <c r="A155" s="540"/>
      <c r="B155" s="543"/>
      <c r="C155" s="540"/>
      <c r="D155" s="540"/>
      <c r="E155" s="540"/>
      <c r="F155" s="540"/>
      <c r="G155" s="540"/>
      <c r="H155" s="540"/>
      <c r="I155" s="540"/>
      <c r="J155" s="540"/>
      <c r="K155" s="540"/>
      <c r="L155" s="540"/>
      <c r="M155" s="540"/>
      <c r="N155" s="540"/>
      <c r="O155" s="540"/>
      <c r="P155" s="540"/>
      <c r="Q155" s="540"/>
      <c r="R155" s="540"/>
      <c r="S155" s="540"/>
      <c r="T155" s="540"/>
      <c r="U155" s="540"/>
      <c r="V155" s="540"/>
      <c r="W155" s="540"/>
      <c r="X155" s="540"/>
      <c r="Y155" s="540"/>
      <c r="Z155" s="540"/>
    </row>
    <row r="156">
      <c r="A156" s="540"/>
      <c r="B156" s="543"/>
      <c r="C156" s="540"/>
      <c r="D156" s="540"/>
      <c r="E156" s="540"/>
      <c r="F156" s="540"/>
      <c r="G156" s="540"/>
      <c r="H156" s="540"/>
      <c r="I156" s="540"/>
      <c r="J156" s="540"/>
      <c r="K156" s="540"/>
      <c r="L156" s="540"/>
      <c r="M156" s="540"/>
      <c r="N156" s="540"/>
      <c r="O156" s="540"/>
      <c r="P156" s="540"/>
      <c r="Q156" s="540"/>
      <c r="R156" s="540"/>
      <c r="S156" s="540"/>
      <c r="T156" s="540"/>
      <c r="U156" s="540"/>
      <c r="V156" s="540"/>
      <c r="W156" s="540"/>
      <c r="X156" s="540"/>
      <c r="Y156" s="540"/>
      <c r="Z156" s="540"/>
    </row>
    <row r="157">
      <c r="A157" s="540"/>
      <c r="B157" s="543"/>
      <c r="C157" s="540"/>
      <c r="D157" s="540"/>
      <c r="E157" s="540"/>
      <c r="F157" s="540"/>
      <c r="G157" s="540"/>
      <c r="H157" s="540"/>
      <c r="I157" s="540"/>
      <c r="J157" s="540"/>
      <c r="K157" s="540"/>
      <c r="L157" s="540"/>
      <c r="M157" s="540"/>
      <c r="N157" s="540"/>
      <c r="O157" s="540"/>
      <c r="P157" s="540"/>
      <c r="Q157" s="540"/>
      <c r="R157" s="540"/>
      <c r="S157" s="540"/>
      <c r="T157" s="540"/>
      <c r="U157" s="540"/>
      <c r="V157" s="540"/>
      <c r="W157" s="540"/>
      <c r="X157" s="540"/>
      <c r="Y157" s="540"/>
      <c r="Z157" s="540"/>
    </row>
    <row r="158">
      <c r="A158" s="540"/>
      <c r="B158" s="543"/>
      <c r="C158" s="540"/>
      <c r="D158" s="540"/>
      <c r="E158" s="540"/>
      <c r="F158" s="540"/>
      <c r="G158" s="540"/>
      <c r="H158" s="540"/>
      <c r="I158" s="540"/>
      <c r="J158" s="540"/>
      <c r="K158" s="540"/>
      <c r="L158" s="540"/>
      <c r="M158" s="540"/>
      <c r="N158" s="540"/>
      <c r="O158" s="540"/>
      <c r="P158" s="540"/>
      <c r="Q158" s="540"/>
      <c r="R158" s="540"/>
      <c r="S158" s="540"/>
      <c r="T158" s="540"/>
      <c r="U158" s="540"/>
      <c r="V158" s="540"/>
      <c r="W158" s="540"/>
      <c r="X158" s="540"/>
      <c r="Y158" s="540"/>
      <c r="Z158" s="540"/>
    </row>
    <row r="159">
      <c r="A159" s="540"/>
      <c r="B159" s="543"/>
      <c r="C159" s="540"/>
      <c r="D159" s="540"/>
      <c r="E159" s="540"/>
      <c r="F159" s="540"/>
      <c r="G159" s="540"/>
      <c r="H159" s="540"/>
      <c r="I159" s="540"/>
      <c r="J159" s="540"/>
      <c r="K159" s="540"/>
      <c r="L159" s="540"/>
      <c r="M159" s="540"/>
      <c r="N159" s="540"/>
      <c r="O159" s="540"/>
      <c r="P159" s="540"/>
      <c r="Q159" s="540"/>
      <c r="R159" s="540"/>
      <c r="S159" s="540"/>
      <c r="T159" s="540"/>
      <c r="U159" s="540"/>
      <c r="V159" s="540"/>
      <c r="W159" s="540"/>
      <c r="X159" s="540"/>
      <c r="Y159" s="540"/>
      <c r="Z159" s="540"/>
    </row>
    <row r="160">
      <c r="A160" s="540"/>
      <c r="B160" s="543"/>
      <c r="C160" s="540"/>
      <c r="D160" s="540"/>
      <c r="E160" s="540"/>
      <c r="F160" s="540"/>
      <c r="G160" s="540"/>
      <c r="H160" s="540"/>
      <c r="I160" s="540"/>
      <c r="J160" s="540"/>
      <c r="K160" s="540"/>
      <c r="L160" s="540"/>
      <c r="M160" s="540"/>
      <c r="N160" s="540"/>
      <c r="O160" s="540"/>
      <c r="P160" s="540"/>
      <c r="Q160" s="540"/>
      <c r="R160" s="540"/>
      <c r="S160" s="540"/>
      <c r="T160" s="540"/>
      <c r="U160" s="540"/>
      <c r="V160" s="540"/>
      <c r="W160" s="540"/>
      <c r="X160" s="540"/>
      <c r="Y160" s="540"/>
      <c r="Z160" s="540"/>
    </row>
    <row r="161">
      <c r="A161" s="540"/>
      <c r="B161" s="543"/>
      <c r="C161" s="540"/>
      <c r="D161" s="540"/>
      <c r="E161" s="540"/>
      <c r="F161" s="540"/>
      <c r="G161" s="540"/>
      <c r="H161" s="540"/>
      <c r="I161" s="540"/>
      <c r="J161" s="540"/>
      <c r="K161" s="540"/>
      <c r="L161" s="540"/>
      <c r="M161" s="540"/>
      <c r="N161" s="540"/>
      <c r="O161" s="540"/>
      <c r="P161" s="540"/>
      <c r="Q161" s="540"/>
      <c r="R161" s="540"/>
      <c r="S161" s="540"/>
      <c r="T161" s="540"/>
      <c r="U161" s="540"/>
      <c r="V161" s="540"/>
      <c r="W161" s="540"/>
      <c r="X161" s="540"/>
      <c r="Y161" s="540"/>
      <c r="Z161" s="540"/>
    </row>
    <row r="162">
      <c r="A162" s="540"/>
      <c r="B162" s="543"/>
      <c r="C162" s="540"/>
      <c r="D162" s="540"/>
      <c r="E162" s="540"/>
      <c r="F162" s="540"/>
      <c r="G162" s="540"/>
      <c r="H162" s="540"/>
      <c r="I162" s="540"/>
      <c r="J162" s="540"/>
      <c r="K162" s="540"/>
      <c r="L162" s="540"/>
      <c r="M162" s="540"/>
      <c r="N162" s="540"/>
      <c r="O162" s="540"/>
      <c r="P162" s="540"/>
      <c r="Q162" s="540"/>
      <c r="R162" s="540"/>
      <c r="S162" s="540"/>
      <c r="T162" s="540"/>
      <c r="U162" s="540"/>
      <c r="V162" s="540"/>
      <c r="W162" s="540"/>
      <c r="X162" s="540"/>
      <c r="Y162" s="540"/>
      <c r="Z162" s="540"/>
    </row>
    <row r="163">
      <c r="A163" s="540"/>
      <c r="B163" s="543"/>
      <c r="C163" s="540"/>
      <c r="D163" s="540"/>
      <c r="E163" s="540"/>
      <c r="F163" s="540"/>
      <c r="G163" s="540"/>
      <c r="H163" s="540"/>
      <c r="I163" s="540"/>
      <c r="J163" s="540"/>
      <c r="K163" s="540"/>
      <c r="L163" s="540"/>
      <c r="M163" s="540"/>
      <c r="N163" s="540"/>
      <c r="O163" s="540"/>
      <c r="P163" s="540"/>
      <c r="Q163" s="540"/>
      <c r="R163" s="540"/>
      <c r="S163" s="540"/>
      <c r="T163" s="540"/>
      <c r="U163" s="540"/>
      <c r="V163" s="540"/>
      <c r="W163" s="540"/>
      <c r="X163" s="540"/>
      <c r="Y163" s="540"/>
      <c r="Z163" s="540"/>
    </row>
    <row r="164">
      <c r="A164" s="540"/>
      <c r="B164" s="543"/>
      <c r="C164" s="540"/>
      <c r="D164" s="540"/>
      <c r="E164" s="540"/>
      <c r="F164" s="540"/>
      <c r="G164" s="540"/>
      <c r="H164" s="540"/>
      <c r="I164" s="540"/>
      <c r="J164" s="540"/>
      <c r="K164" s="540"/>
      <c r="L164" s="540"/>
      <c r="M164" s="540"/>
      <c r="N164" s="540"/>
      <c r="O164" s="540"/>
      <c r="P164" s="540"/>
      <c r="Q164" s="540"/>
      <c r="R164" s="540"/>
      <c r="S164" s="540"/>
      <c r="T164" s="540"/>
      <c r="U164" s="540"/>
      <c r="V164" s="540"/>
      <c r="W164" s="540"/>
      <c r="X164" s="540"/>
      <c r="Y164" s="540"/>
      <c r="Z164" s="540"/>
    </row>
    <row r="165">
      <c r="A165" s="540"/>
      <c r="B165" s="543"/>
      <c r="C165" s="540"/>
      <c r="D165" s="540"/>
      <c r="E165" s="540"/>
      <c r="F165" s="540"/>
      <c r="G165" s="540"/>
      <c r="H165" s="540"/>
      <c r="I165" s="540"/>
      <c r="J165" s="540"/>
      <c r="K165" s="540"/>
      <c r="L165" s="540"/>
      <c r="M165" s="540"/>
      <c r="N165" s="540"/>
      <c r="O165" s="540"/>
      <c r="P165" s="540"/>
      <c r="Q165" s="540"/>
      <c r="R165" s="540"/>
      <c r="S165" s="540"/>
      <c r="T165" s="540"/>
      <c r="U165" s="540"/>
      <c r="V165" s="540"/>
      <c r="W165" s="540"/>
      <c r="X165" s="540"/>
      <c r="Y165" s="540"/>
      <c r="Z165" s="540"/>
    </row>
    <row r="166">
      <c r="A166" s="540"/>
      <c r="B166" s="543"/>
      <c r="C166" s="540"/>
      <c r="D166" s="540"/>
      <c r="E166" s="540"/>
      <c r="F166" s="540"/>
      <c r="G166" s="540"/>
      <c r="H166" s="540"/>
      <c r="I166" s="540"/>
      <c r="J166" s="540"/>
      <c r="K166" s="540"/>
      <c r="L166" s="540"/>
      <c r="M166" s="540"/>
      <c r="N166" s="540"/>
      <c r="O166" s="540"/>
      <c r="P166" s="540"/>
      <c r="Q166" s="540"/>
      <c r="R166" s="540"/>
      <c r="S166" s="540"/>
      <c r="T166" s="540"/>
      <c r="U166" s="540"/>
      <c r="V166" s="540"/>
      <c r="W166" s="540"/>
      <c r="X166" s="540"/>
      <c r="Y166" s="540"/>
      <c r="Z166" s="540"/>
    </row>
    <row r="167">
      <c r="A167" s="540"/>
      <c r="B167" s="543"/>
      <c r="C167" s="540"/>
      <c r="D167" s="540"/>
      <c r="E167" s="540"/>
      <c r="F167" s="540"/>
      <c r="G167" s="540"/>
      <c r="H167" s="540"/>
      <c r="I167" s="540"/>
      <c r="J167" s="540"/>
      <c r="K167" s="540"/>
      <c r="L167" s="540"/>
      <c r="M167" s="540"/>
      <c r="N167" s="540"/>
      <c r="O167" s="540"/>
      <c r="P167" s="540"/>
      <c r="Q167" s="540"/>
      <c r="R167" s="540"/>
      <c r="S167" s="540"/>
      <c r="T167" s="540"/>
      <c r="U167" s="540"/>
      <c r="V167" s="540"/>
      <c r="W167" s="540"/>
      <c r="X167" s="540"/>
      <c r="Y167" s="540"/>
      <c r="Z167" s="540"/>
    </row>
    <row r="168">
      <c r="A168" s="540"/>
      <c r="B168" s="543"/>
      <c r="C168" s="540"/>
      <c r="D168" s="540"/>
      <c r="E168" s="540"/>
      <c r="F168" s="540"/>
      <c r="G168" s="540"/>
      <c r="H168" s="540"/>
      <c r="I168" s="540"/>
      <c r="J168" s="540"/>
      <c r="K168" s="540"/>
      <c r="L168" s="540"/>
      <c r="M168" s="540"/>
      <c r="N168" s="540"/>
      <c r="O168" s="540"/>
      <c r="P168" s="540"/>
      <c r="Q168" s="540"/>
      <c r="R168" s="540"/>
      <c r="S168" s="540"/>
      <c r="T168" s="540"/>
      <c r="U168" s="540"/>
      <c r="V168" s="540"/>
      <c r="W168" s="540"/>
      <c r="X168" s="540"/>
      <c r="Y168" s="540"/>
      <c r="Z168" s="540"/>
    </row>
    <row r="169">
      <c r="A169" s="540"/>
      <c r="B169" s="543"/>
      <c r="C169" s="540"/>
      <c r="D169" s="540"/>
      <c r="E169" s="540"/>
      <c r="F169" s="540"/>
      <c r="G169" s="540"/>
      <c r="H169" s="540"/>
      <c r="I169" s="540"/>
      <c r="J169" s="540"/>
      <c r="K169" s="540"/>
      <c r="L169" s="540"/>
      <c r="M169" s="540"/>
      <c r="N169" s="540"/>
      <c r="O169" s="540"/>
      <c r="P169" s="540"/>
      <c r="Q169" s="540"/>
      <c r="R169" s="540"/>
      <c r="S169" s="540"/>
      <c r="T169" s="540"/>
      <c r="U169" s="540"/>
      <c r="V169" s="540"/>
      <c r="W169" s="540"/>
      <c r="X169" s="540"/>
      <c r="Y169" s="540"/>
      <c r="Z169" s="540"/>
    </row>
    <row r="170">
      <c r="A170" s="540"/>
      <c r="B170" s="543"/>
      <c r="C170" s="540"/>
      <c r="D170" s="540"/>
      <c r="E170" s="540"/>
      <c r="F170" s="540"/>
      <c r="G170" s="540"/>
      <c r="H170" s="540"/>
      <c r="I170" s="540"/>
      <c r="J170" s="540"/>
      <c r="K170" s="540"/>
      <c r="L170" s="540"/>
      <c r="M170" s="540"/>
      <c r="N170" s="540"/>
      <c r="O170" s="540"/>
      <c r="P170" s="540"/>
      <c r="Q170" s="540"/>
      <c r="R170" s="540"/>
      <c r="S170" s="540"/>
      <c r="T170" s="540"/>
      <c r="U170" s="540"/>
      <c r="V170" s="540"/>
      <c r="W170" s="540"/>
      <c r="X170" s="540"/>
      <c r="Y170" s="540"/>
      <c r="Z170" s="540"/>
    </row>
    <row r="171">
      <c r="A171" s="540"/>
      <c r="B171" s="543"/>
      <c r="C171" s="540"/>
      <c r="D171" s="540"/>
      <c r="E171" s="540"/>
      <c r="F171" s="540"/>
      <c r="G171" s="540"/>
      <c r="H171" s="540"/>
      <c r="I171" s="540"/>
      <c r="J171" s="540"/>
      <c r="K171" s="540"/>
      <c r="L171" s="540"/>
      <c r="M171" s="540"/>
      <c r="N171" s="540"/>
      <c r="O171" s="540"/>
      <c r="P171" s="540"/>
      <c r="Q171" s="540"/>
      <c r="R171" s="540"/>
      <c r="S171" s="540"/>
      <c r="T171" s="540"/>
      <c r="U171" s="540"/>
      <c r="V171" s="540"/>
      <c r="W171" s="540"/>
      <c r="X171" s="540"/>
      <c r="Y171" s="540"/>
      <c r="Z171" s="540"/>
    </row>
    <row r="172">
      <c r="A172" s="540"/>
      <c r="B172" s="543"/>
      <c r="C172" s="540"/>
      <c r="D172" s="540"/>
      <c r="E172" s="540"/>
      <c r="F172" s="540"/>
      <c r="G172" s="540"/>
      <c r="H172" s="540"/>
      <c r="I172" s="540"/>
      <c r="J172" s="540"/>
      <c r="K172" s="540"/>
      <c r="L172" s="540"/>
      <c r="M172" s="540"/>
      <c r="N172" s="540"/>
      <c r="O172" s="540"/>
      <c r="P172" s="540"/>
      <c r="Q172" s="540"/>
      <c r="R172" s="540"/>
      <c r="S172" s="540"/>
      <c r="T172" s="540"/>
      <c r="U172" s="540"/>
      <c r="V172" s="540"/>
      <c r="W172" s="540"/>
      <c r="X172" s="540"/>
      <c r="Y172" s="540"/>
      <c r="Z172" s="540"/>
    </row>
    <row r="173">
      <c r="A173" s="540"/>
      <c r="B173" s="543"/>
      <c r="C173" s="540"/>
      <c r="D173" s="540"/>
      <c r="E173" s="540"/>
      <c r="F173" s="540"/>
      <c r="G173" s="540"/>
      <c r="H173" s="540"/>
      <c r="I173" s="540"/>
      <c r="J173" s="540"/>
      <c r="K173" s="540"/>
      <c r="L173" s="540"/>
      <c r="M173" s="540"/>
      <c r="N173" s="540"/>
      <c r="O173" s="540"/>
      <c r="P173" s="540"/>
      <c r="Q173" s="540"/>
      <c r="R173" s="540"/>
      <c r="S173" s="540"/>
      <c r="T173" s="540"/>
      <c r="U173" s="540"/>
      <c r="V173" s="540"/>
      <c r="W173" s="540"/>
      <c r="X173" s="540"/>
      <c r="Y173" s="540"/>
      <c r="Z173" s="540"/>
    </row>
    <row r="174">
      <c r="A174" s="540"/>
      <c r="B174" s="543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  <c r="M174" s="540"/>
      <c r="N174" s="540"/>
      <c r="O174" s="540"/>
      <c r="P174" s="540"/>
      <c r="Q174" s="540"/>
      <c r="R174" s="540"/>
      <c r="S174" s="540"/>
      <c r="T174" s="540"/>
      <c r="U174" s="540"/>
      <c r="V174" s="540"/>
      <c r="W174" s="540"/>
      <c r="X174" s="540"/>
      <c r="Y174" s="540"/>
      <c r="Z174" s="540"/>
    </row>
    <row r="175">
      <c r="A175" s="540"/>
      <c r="B175" s="543"/>
      <c r="C175" s="540"/>
      <c r="D175" s="540"/>
      <c r="E175" s="540"/>
      <c r="F175" s="540"/>
      <c r="G175" s="540"/>
      <c r="H175" s="540"/>
      <c r="I175" s="540"/>
      <c r="J175" s="540"/>
      <c r="K175" s="540"/>
      <c r="L175" s="540"/>
      <c r="M175" s="540"/>
      <c r="N175" s="540"/>
      <c r="O175" s="540"/>
      <c r="P175" s="540"/>
      <c r="Q175" s="540"/>
      <c r="R175" s="540"/>
      <c r="S175" s="540"/>
      <c r="T175" s="540"/>
      <c r="U175" s="540"/>
      <c r="V175" s="540"/>
      <c r="W175" s="540"/>
      <c r="X175" s="540"/>
      <c r="Y175" s="540"/>
      <c r="Z175" s="540"/>
    </row>
    <row r="176">
      <c r="A176" s="540"/>
      <c r="B176" s="543"/>
      <c r="C176" s="540"/>
      <c r="D176" s="540"/>
      <c r="E176" s="540"/>
      <c r="F176" s="540"/>
      <c r="G176" s="540"/>
      <c r="H176" s="540"/>
      <c r="I176" s="540"/>
      <c r="J176" s="540"/>
      <c r="K176" s="540"/>
      <c r="L176" s="540"/>
      <c r="M176" s="540"/>
      <c r="N176" s="540"/>
      <c r="O176" s="540"/>
      <c r="P176" s="540"/>
      <c r="Q176" s="540"/>
      <c r="R176" s="540"/>
      <c r="S176" s="540"/>
      <c r="T176" s="540"/>
      <c r="U176" s="540"/>
      <c r="V176" s="540"/>
      <c r="W176" s="540"/>
      <c r="X176" s="540"/>
      <c r="Y176" s="540"/>
      <c r="Z176" s="540"/>
    </row>
    <row r="177">
      <c r="A177" s="540"/>
      <c r="B177" s="543"/>
      <c r="C177" s="540"/>
      <c r="D177" s="540"/>
      <c r="E177" s="540"/>
      <c r="F177" s="540"/>
      <c r="G177" s="540"/>
      <c r="H177" s="540"/>
      <c r="I177" s="540"/>
      <c r="J177" s="540"/>
      <c r="K177" s="540"/>
      <c r="L177" s="540"/>
      <c r="M177" s="540"/>
      <c r="N177" s="540"/>
      <c r="O177" s="540"/>
      <c r="P177" s="540"/>
      <c r="Q177" s="540"/>
      <c r="R177" s="540"/>
      <c r="S177" s="540"/>
      <c r="T177" s="540"/>
      <c r="U177" s="540"/>
      <c r="V177" s="540"/>
      <c r="W177" s="540"/>
      <c r="X177" s="540"/>
      <c r="Y177" s="540"/>
      <c r="Z177" s="540"/>
    </row>
    <row r="178">
      <c r="A178" s="540"/>
      <c r="B178" s="543"/>
      <c r="C178" s="540"/>
      <c r="D178" s="540"/>
      <c r="E178" s="540"/>
      <c r="F178" s="540"/>
      <c r="G178" s="540"/>
      <c r="H178" s="540"/>
      <c r="I178" s="540"/>
      <c r="J178" s="540"/>
      <c r="K178" s="540"/>
      <c r="L178" s="540"/>
      <c r="M178" s="540"/>
      <c r="N178" s="540"/>
      <c r="O178" s="540"/>
      <c r="P178" s="540"/>
      <c r="Q178" s="540"/>
      <c r="R178" s="540"/>
      <c r="S178" s="540"/>
      <c r="T178" s="540"/>
      <c r="U178" s="540"/>
      <c r="V178" s="540"/>
      <c r="W178" s="540"/>
      <c r="X178" s="540"/>
      <c r="Y178" s="540"/>
      <c r="Z178" s="540"/>
    </row>
    <row r="179">
      <c r="A179" s="540"/>
      <c r="B179" s="543"/>
      <c r="C179" s="540"/>
      <c r="D179" s="540"/>
      <c r="E179" s="540"/>
      <c r="F179" s="540"/>
      <c r="G179" s="540"/>
      <c r="H179" s="540"/>
      <c r="I179" s="540"/>
      <c r="J179" s="540"/>
      <c r="K179" s="540"/>
      <c r="L179" s="540"/>
      <c r="M179" s="540"/>
      <c r="N179" s="540"/>
      <c r="O179" s="540"/>
      <c r="P179" s="540"/>
      <c r="Q179" s="540"/>
      <c r="R179" s="540"/>
      <c r="S179" s="540"/>
      <c r="T179" s="540"/>
      <c r="U179" s="540"/>
      <c r="V179" s="540"/>
      <c r="W179" s="540"/>
      <c r="X179" s="540"/>
      <c r="Y179" s="540"/>
      <c r="Z179" s="540"/>
    </row>
    <row r="180">
      <c r="A180" s="540"/>
      <c r="B180" s="543"/>
      <c r="C180" s="540"/>
      <c r="D180" s="540"/>
      <c r="E180" s="540"/>
      <c r="F180" s="540"/>
      <c r="G180" s="540"/>
      <c r="H180" s="540"/>
      <c r="I180" s="540"/>
      <c r="J180" s="540"/>
      <c r="K180" s="540"/>
      <c r="L180" s="540"/>
      <c r="M180" s="540"/>
      <c r="N180" s="540"/>
      <c r="O180" s="540"/>
      <c r="P180" s="540"/>
      <c r="Q180" s="540"/>
      <c r="R180" s="540"/>
      <c r="S180" s="540"/>
      <c r="T180" s="540"/>
      <c r="U180" s="540"/>
      <c r="V180" s="540"/>
      <c r="W180" s="540"/>
      <c r="X180" s="540"/>
      <c r="Y180" s="540"/>
      <c r="Z180" s="540"/>
    </row>
    <row r="181">
      <c r="A181" s="540"/>
      <c r="B181" s="543"/>
      <c r="C181" s="540"/>
      <c r="D181" s="540"/>
      <c r="E181" s="540"/>
      <c r="F181" s="540"/>
      <c r="G181" s="540"/>
      <c r="H181" s="540"/>
      <c r="I181" s="540"/>
      <c r="J181" s="540"/>
      <c r="K181" s="540"/>
      <c r="L181" s="540"/>
      <c r="M181" s="540"/>
      <c r="N181" s="540"/>
      <c r="O181" s="540"/>
      <c r="P181" s="540"/>
      <c r="Q181" s="540"/>
      <c r="R181" s="540"/>
      <c r="S181" s="540"/>
      <c r="T181" s="540"/>
      <c r="U181" s="540"/>
      <c r="V181" s="540"/>
      <c r="W181" s="540"/>
      <c r="X181" s="540"/>
      <c r="Y181" s="540"/>
      <c r="Z181" s="540"/>
    </row>
    <row r="182">
      <c r="A182" s="540"/>
      <c r="B182" s="543"/>
      <c r="C182" s="540"/>
      <c r="D182" s="540"/>
      <c r="E182" s="540"/>
      <c r="F182" s="540"/>
      <c r="G182" s="540"/>
      <c r="H182" s="540"/>
      <c r="I182" s="540"/>
      <c r="J182" s="540"/>
      <c r="K182" s="540"/>
      <c r="L182" s="540"/>
      <c r="M182" s="540"/>
      <c r="N182" s="540"/>
      <c r="O182" s="540"/>
      <c r="P182" s="540"/>
      <c r="Q182" s="540"/>
      <c r="R182" s="540"/>
      <c r="S182" s="540"/>
      <c r="T182" s="540"/>
      <c r="U182" s="540"/>
      <c r="V182" s="540"/>
      <c r="W182" s="540"/>
      <c r="X182" s="540"/>
      <c r="Y182" s="540"/>
      <c r="Z182" s="540"/>
    </row>
    <row r="183">
      <c r="A183" s="540"/>
      <c r="B183" s="543"/>
      <c r="C183" s="540"/>
      <c r="D183" s="540"/>
      <c r="E183" s="540"/>
      <c r="F183" s="540"/>
      <c r="G183" s="540"/>
      <c r="H183" s="540"/>
      <c r="I183" s="540"/>
      <c r="J183" s="540"/>
      <c r="K183" s="540"/>
      <c r="L183" s="540"/>
      <c r="M183" s="540"/>
      <c r="N183" s="540"/>
      <c r="O183" s="540"/>
      <c r="P183" s="540"/>
      <c r="Q183" s="540"/>
      <c r="R183" s="540"/>
      <c r="S183" s="540"/>
      <c r="T183" s="540"/>
      <c r="U183" s="540"/>
      <c r="V183" s="540"/>
      <c r="W183" s="540"/>
      <c r="X183" s="540"/>
      <c r="Y183" s="540"/>
      <c r="Z183" s="540"/>
    </row>
    <row r="184">
      <c r="A184" s="540"/>
      <c r="B184" s="543"/>
      <c r="C184" s="540"/>
      <c r="D184" s="540"/>
      <c r="E184" s="540"/>
      <c r="F184" s="540"/>
      <c r="G184" s="540"/>
      <c r="H184" s="540"/>
      <c r="I184" s="540"/>
      <c r="J184" s="540"/>
      <c r="K184" s="540"/>
      <c r="L184" s="540"/>
      <c r="M184" s="540"/>
      <c r="N184" s="540"/>
      <c r="O184" s="540"/>
      <c r="P184" s="540"/>
      <c r="Q184" s="540"/>
      <c r="R184" s="540"/>
      <c r="S184" s="540"/>
      <c r="T184" s="540"/>
      <c r="U184" s="540"/>
      <c r="V184" s="540"/>
      <c r="W184" s="540"/>
      <c r="X184" s="540"/>
      <c r="Y184" s="540"/>
      <c r="Z184" s="540"/>
    </row>
    <row r="185">
      <c r="A185" s="540"/>
      <c r="B185" s="543"/>
      <c r="C185" s="540"/>
      <c r="D185" s="540"/>
      <c r="E185" s="540"/>
      <c r="F185" s="540"/>
      <c r="G185" s="540"/>
      <c r="H185" s="540"/>
      <c r="I185" s="540"/>
      <c r="J185" s="540"/>
      <c r="K185" s="540"/>
      <c r="L185" s="540"/>
      <c r="M185" s="540"/>
      <c r="N185" s="540"/>
      <c r="O185" s="540"/>
      <c r="P185" s="540"/>
      <c r="Q185" s="540"/>
      <c r="R185" s="540"/>
      <c r="S185" s="540"/>
      <c r="T185" s="540"/>
      <c r="U185" s="540"/>
      <c r="V185" s="540"/>
      <c r="W185" s="540"/>
      <c r="X185" s="540"/>
      <c r="Y185" s="540"/>
      <c r="Z185" s="540"/>
    </row>
    <row r="186">
      <c r="A186" s="540"/>
      <c r="B186" s="543"/>
      <c r="C186" s="540"/>
      <c r="D186" s="540"/>
      <c r="E186" s="540"/>
      <c r="F186" s="540"/>
      <c r="G186" s="540"/>
      <c r="H186" s="540"/>
      <c r="I186" s="540"/>
      <c r="J186" s="540"/>
      <c r="K186" s="540"/>
      <c r="L186" s="540"/>
      <c r="M186" s="540"/>
      <c r="N186" s="540"/>
      <c r="O186" s="540"/>
      <c r="P186" s="540"/>
      <c r="Q186" s="540"/>
      <c r="R186" s="540"/>
      <c r="S186" s="540"/>
      <c r="T186" s="540"/>
      <c r="U186" s="540"/>
      <c r="V186" s="540"/>
      <c r="W186" s="540"/>
      <c r="X186" s="540"/>
      <c r="Y186" s="540"/>
      <c r="Z186" s="540"/>
    </row>
    <row r="187">
      <c r="A187" s="540"/>
      <c r="B187" s="543"/>
      <c r="C187" s="540"/>
      <c r="D187" s="540"/>
      <c r="E187" s="540"/>
      <c r="F187" s="540"/>
      <c r="G187" s="540"/>
      <c r="H187" s="540"/>
      <c r="I187" s="540"/>
      <c r="J187" s="540"/>
      <c r="K187" s="540"/>
      <c r="L187" s="540"/>
      <c r="M187" s="540"/>
      <c r="N187" s="540"/>
      <c r="O187" s="540"/>
      <c r="P187" s="540"/>
      <c r="Q187" s="540"/>
      <c r="R187" s="540"/>
      <c r="S187" s="540"/>
      <c r="T187" s="540"/>
      <c r="U187" s="540"/>
      <c r="V187" s="540"/>
      <c r="W187" s="540"/>
      <c r="X187" s="540"/>
      <c r="Y187" s="540"/>
      <c r="Z187" s="540"/>
    </row>
    <row r="188">
      <c r="A188" s="540"/>
      <c r="B188" s="543"/>
      <c r="C188" s="540"/>
      <c r="D188" s="540"/>
      <c r="E188" s="540"/>
      <c r="F188" s="540"/>
      <c r="G188" s="540"/>
      <c r="H188" s="540"/>
      <c r="I188" s="540"/>
      <c r="J188" s="540"/>
      <c r="K188" s="540"/>
      <c r="L188" s="540"/>
      <c r="M188" s="540"/>
      <c r="N188" s="540"/>
      <c r="O188" s="540"/>
      <c r="P188" s="540"/>
      <c r="Q188" s="540"/>
      <c r="R188" s="540"/>
      <c r="S188" s="540"/>
      <c r="T188" s="540"/>
      <c r="U188" s="540"/>
      <c r="V188" s="540"/>
      <c r="W188" s="540"/>
      <c r="X188" s="540"/>
      <c r="Y188" s="540"/>
      <c r="Z188" s="540"/>
    </row>
    <row r="189">
      <c r="A189" s="540"/>
      <c r="B189" s="543"/>
      <c r="C189" s="540"/>
      <c r="D189" s="540"/>
      <c r="E189" s="540"/>
      <c r="F189" s="540"/>
      <c r="G189" s="540"/>
      <c r="H189" s="540"/>
      <c r="I189" s="540"/>
      <c r="J189" s="540"/>
      <c r="K189" s="540"/>
      <c r="L189" s="540"/>
      <c r="M189" s="540"/>
      <c r="N189" s="540"/>
      <c r="O189" s="540"/>
      <c r="P189" s="540"/>
      <c r="Q189" s="540"/>
      <c r="R189" s="540"/>
      <c r="S189" s="540"/>
      <c r="T189" s="540"/>
      <c r="U189" s="540"/>
      <c r="V189" s="540"/>
      <c r="W189" s="540"/>
      <c r="X189" s="540"/>
      <c r="Y189" s="540"/>
      <c r="Z189" s="540"/>
    </row>
    <row r="190">
      <c r="A190" s="540"/>
      <c r="B190" s="543"/>
      <c r="C190" s="540"/>
      <c r="D190" s="540"/>
      <c r="E190" s="540"/>
      <c r="F190" s="540"/>
      <c r="G190" s="540"/>
      <c r="H190" s="540"/>
      <c r="I190" s="540"/>
      <c r="J190" s="540"/>
      <c r="K190" s="540"/>
      <c r="L190" s="540"/>
      <c r="M190" s="540"/>
      <c r="N190" s="540"/>
      <c r="O190" s="540"/>
      <c r="P190" s="540"/>
      <c r="Q190" s="540"/>
      <c r="R190" s="540"/>
      <c r="S190" s="540"/>
      <c r="T190" s="540"/>
      <c r="U190" s="540"/>
      <c r="V190" s="540"/>
      <c r="W190" s="540"/>
      <c r="X190" s="540"/>
      <c r="Y190" s="540"/>
      <c r="Z190" s="540"/>
    </row>
    <row r="191">
      <c r="A191" s="540"/>
      <c r="B191" s="543"/>
      <c r="C191" s="540"/>
      <c r="D191" s="540"/>
      <c r="E191" s="540"/>
      <c r="F191" s="540"/>
      <c r="G191" s="540"/>
      <c r="H191" s="540"/>
      <c r="I191" s="540"/>
      <c r="J191" s="540"/>
      <c r="K191" s="540"/>
      <c r="L191" s="540"/>
      <c r="M191" s="540"/>
      <c r="N191" s="540"/>
      <c r="O191" s="540"/>
      <c r="P191" s="540"/>
      <c r="Q191" s="540"/>
      <c r="R191" s="540"/>
      <c r="S191" s="540"/>
      <c r="T191" s="540"/>
      <c r="U191" s="540"/>
      <c r="V191" s="540"/>
      <c r="W191" s="540"/>
      <c r="X191" s="540"/>
      <c r="Y191" s="540"/>
      <c r="Z191" s="540"/>
    </row>
    <row r="192">
      <c r="A192" s="540"/>
      <c r="B192" s="543"/>
      <c r="C192" s="540"/>
      <c r="D192" s="540"/>
      <c r="E192" s="540"/>
      <c r="F192" s="540"/>
      <c r="G192" s="540"/>
      <c r="H192" s="540"/>
      <c r="I192" s="540"/>
      <c r="J192" s="540"/>
      <c r="K192" s="540"/>
      <c r="L192" s="540"/>
      <c r="M192" s="540"/>
      <c r="N192" s="540"/>
      <c r="O192" s="540"/>
      <c r="P192" s="540"/>
      <c r="Q192" s="540"/>
      <c r="R192" s="540"/>
      <c r="S192" s="540"/>
      <c r="T192" s="540"/>
      <c r="U192" s="540"/>
      <c r="V192" s="540"/>
      <c r="W192" s="540"/>
      <c r="X192" s="540"/>
      <c r="Y192" s="540"/>
      <c r="Z192" s="540"/>
    </row>
    <row r="193">
      <c r="A193" s="540"/>
      <c r="B193" s="543"/>
      <c r="C193" s="540"/>
      <c r="D193" s="540"/>
      <c r="E193" s="540"/>
      <c r="F193" s="540"/>
      <c r="G193" s="540"/>
      <c r="H193" s="540"/>
      <c r="I193" s="540"/>
      <c r="J193" s="540"/>
      <c r="K193" s="540"/>
      <c r="L193" s="540"/>
      <c r="M193" s="540"/>
      <c r="N193" s="540"/>
      <c r="O193" s="540"/>
      <c r="P193" s="540"/>
      <c r="Q193" s="540"/>
      <c r="R193" s="540"/>
      <c r="S193" s="540"/>
      <c r="T193" s="540"/>
      <c r="U193" s="540"/>
      <c r="V193" s="540"/>
      <c r="W193" s="540"/>
      <c r="X193" s="540"/>
      <c r="Y193" s="540"/>
      <c r="Z193" s="540"/>
    </row>
    <row r="194">
      <c r="A194" s="540"/>
      <c r="B194" s="543"/>
      <c r="C194" s="540"/>
      <c r="D194" s="540"/>
      <c r="E194" s="540"/>
      <c r="F194" s="540"/>
      <c r="G194" s="540"/>
      <c r="H194" s="540"/>
      <c r="I194" s="540"/>
      <c r="J194" s="540"/>
      <c r="K194" s="540"/>
      <c r="L194" s="540"/>
      <c r="M194" s="540"/>
      <c r="N194" s="540"/>
      <c r="O194" s="540"/>
      <c r="P194" s="540"/>
      <c r="Q194" s="540"/>
      <c r="R194" s="540"/>
      <c r="S194" s="540"/>
      <c r="T194" s="540"/>
      <c r="U194" s="540"/>
      <c r="V194" s="540"/>
      <c r="W194" s="540"/>
      <c r="X194" s="540"/>
      <c r="Y194" s="540"/>
      <c r="Z194" s="540"/>
    </row>
    <row r="195">
      <c r="A195" s="540"/>
      <c r="B195" s="543"/>
      <c r="C195" s="540"/>
      <c r="D195" s="540"/>
      <c r="E195" s="540"/>
      <c r="F195" s="540"/>
      <c r="G195" s="540"/>
      <c r="H195" s="540"/>
      <c r="I195" s="540"/>
      <c r="J195" s="540"/>
      <c r="K195" s="540"/>
      <c r="L195" s="540"/>
      <c r="M195" s="540"/>
      <c r="N195" s="540"/>
      <c r="O195" s="540"/>
      <c r="P195" s="540"/>
      <c r="Q195" s="540"/>
      <c r="R195" s="540"/>
      <c r="S195" s="540"/>
      <c r="T195" s="540"/>
      <c r="U195" s="540"/>
      <c r="V195" s="540"/>
      <c r="W195" s="540"/>
      <c r="X195" s="540"/>
      <c r="Y195" s="540"/>
      <c r="Z195" s="540"/>
    </row>
    <row r="196">
      <c r="A196" s="540"/>
      <c r="B196" s="543"/>
      <c r="C196" s="540"/>
      <c r="D196" s="540"/>
      <c r="E196" s="540"/>
      <c r="F196" s="540"/>
      <c r="G196" s="540"/>
      <c r="H196" s="540"/>
      <c r="I196" s="540"/>
      <c r="J196" s="540"/>
      <c r="K196" s="540"/>
      <c r="L196" s="540"/>
      <c r="M196" s="540"/>
      <c r="N196" s="540"/>
      <c r="O196" s="540"/>
      <c r="P196" s="540"/>
      <c r="Q196" s="540"/>
      <c r="R196" s="540"/>
      <c r="S196" s="540"/>
      <c r="T196" s="540"/>
      <c r="U196" s="540"/>
      <c r="V196" s="540"/>
      <c r="W196" s="540"/>
      <c r="X196" s="540"/>
      <c r="Y196" s="540"/>
      <c r="Z196" s="540"/>
    </row>
    <row r="197">
      <c r="A197" s="540"/>
      <c r="B197" s="543"/>
      <c r="C197" s="540"/>
      <c r="D197" s="540"/>
      <c r="E197" s="540"/>
      <c r="F197" s="540"/>
      <c r="G197" s="540"/>
      <c r="H197" s="540"/>
      <c r="I197" s="540"/>
      <c r="J197" s="540"/>
      <c r="K197" s="540"/>
      <c r="L197" s="540"/>
      <c r="M197" s="540"/>
      <c r="N197" s="540"/>
      <c r="O197" s="540"/>
      <c r="P197" s="540"/>
      <c r="Q197" s="540"/>
      <c r="R197" s="540"/>
      <c r="S197" s="540"/>
      <c r="T197" s="540"/>
      <c r="U197" s="540"/>
      <c r="V197" s="540"/>
      <c r="W197" s="540"/>
      <c r="X197" s="540"/>
      <c r="Y197" s="540"/>
      <c r="Z197" s="540"/>
    </row>
    <row r="198">
      <c r="A198" s="540"/>
      <c r="B198" s="543"/>
      <c r="C198" s="540"/>
      <c r="D198" s="540"/>
      <c r="E198" s="540"/>
      <c r="F198" s="540"/>
      <c r="G198" s="540"/>
      <c r="H198" s="540"/>
      <c r="I198" s="540"/>
      <c r="J198" s="540"/>
      <c r="K198" s="540"/>
      <c r="L198" s="540"/>
      <c r="M198" s="540"/>
      <c r="N198" s="540"/>
      <c r="O198" s="540"/>
      <c r="P198" s="540"/>
      <c r="Q198" s="540"/>
      <c r="R198" s="540"/>
      <c r="S198" s="540"/>
      <c r="T198" s="540"/>
      <c r="U198" s="540"/>
      <c r="V198" s="540"/>
      <c r="W198" s="540"/>
      <c r="X198" s="540"/>
      <c r="Y198" s="540"/>
      <c r="Z198" s="540"/>
    </row>
    <row r="199">
      <c r="A199" s="540"/>
      <c r="B199" s="543"/>
      <c r="C199" s="540"/>
      <c r="D199" s="540"/>
      <c r="E199" s="540"/>
      <c r="F199" s="540"/>
      <c r="G199" s="540"/>
      <c r="H199" s="540"/>
      <c r="I199" s="540"/>
      <c r="J199" s="540"/>
      <c r="K199" s="540"/>
      <c r="L199" s="540"/>
      <c r="M199" s="540"/>
      <c r="N199" s="540"/>
      <c r="O199" s="540"/>
      <c r="P199" s="540"/>
      <c r="Q199" s="540"/>
      <c r="R199" s="540"/>
      <c r="S199" s="540"/>
      <c r="T199" s="540"/>
      <c r="U199" s="540"/>
      <c r="V199" s="540"/>
      <c r="W199" s="540"/>
      <c r="X199" s="540"/>
      <c r="Y199" s="540"/>
      <c r="Z199" s="540"/>
    </row>
    <row r="200">
      <c r="A200" s="540"/>
      <c r="B200" s="543"/>
      <c r="C200" s="540"/>
      <c r="D200" s="540"/>
      <c r="E200" s="540"/>
      <c r="F200" s="540"/>
      <c r="G200" s="540"/>
      <c r="H200" s="540"/>
      <c r="I200" s="540"/>
      <c r="J200" s="540"/>
      <c r="K200" s="540"/>
      <c r="L200" s="540"/>
      <c r="M200" s="540"/>
      <c r="N200" s="540"/>
      <c r="O200" s="540"/>
      <c r="P200" s="540"/>
      <c r="Q200" s="540"/>
      <c r="R200" s="540"/>
      <c r="S200" s="540"/>
      <c r="T200" s="540"/>
      <c r="U200" s="540"/>
      <c r="V200" s="540"/>
      <c r="W200" s="540"/>
      <c r="X200" s="540"/>
      <c r="Y200" s="540"/>
      <c r="Z200" s="540"/>
    </row>
    <row r="201">
      <c r="A201" s="540"/>
      <c r="B201" s="543"/>
      <c r="C201" s="540"/>
      <c r="D201" s="540"/>
      <c r="E201" s="540"/>
      <c r="F201" s="540"/>
      <c r="G201" s="540"/>
      <c r="H201" s="540"/>
      <c r="I201" s="540"/>
      <c r="J201" s="540"/>
      <c r="K201" s="540"/>
      <c r="L201" s="540"/>
      <c r="M201" s="540"/>
      <c r="N201" s="540"/>
      <c r="O201" s="540"/>
      <c r="P201" s="540"/>
      <c r="Q201" s="540"/>
      <c r="R201" s="540"/>
      <c r="S201" s="540"/>
      <c r="T201" s="540"/>
      <c r="U201" s="540"/>
      <c r="V201" s="540"/>
      <c r="W201" s="540"/>
      <c r="X201" s="540"/>
      <c r="Y201" s="540"/>
      <c r="Z201" s="540"/>
    </row>
    <row r="202">
      <c r="A202" s="540"/>
      <c r="B202" s="543"/>
      <c r="C202" s="540"/>
      <c r="D202" s="540"/>
      <c r="E202" s="540"/>
      <c r="F202" s="540"/>
      <c r="G202" s="540"/>
      <c r="H202" s="540"/>
      <c r="I202" s="540"/>
      <c r="J202" s="540"/>
      <c r="K202" s="540"/>
      <c r="L202" s="540"/>
      <c r="M202" s="540"/>
      <c r="N202" s="540"/>
      <c r="O202" s="540"/>
      <c r="P202" s="540"/>
      <c r="Q202" s="540"/>
      <c r="R202" s="540"/>
      <c r="S202" s="540"/>
      <c r="T202" s="540"/>
      <c r="U202" s="540"/>
      <c r="V202" s="540"/>
      <c r="W202" s="540"/>
      <c r="X202" s="540"/>
      <c r="Y202" s="540"/>
      <c r="Z202" s="540"/>
    </row>
    <row r="203">
      <c r="A203" s="540"/>
      <c r="B203" s="543"/>
      <c r="C203" s="540"/>
      <c r="D203" s="540"/>
      <c r="E203" s="540"/>
      <c r="F203" s="540"/>
      <c r="G203" s="540"/>
      <c r="H203" s="540"/>
      <c r="I203" s="540"/>
      <c r="J203" s="540"/>
      <c r="K203" s="540"/>
      <c r="L203" s="540"/>
      <c r="M203" s="540"/>
      <c r="N203" s="540"/>
      <c r="O203" s="540"/>
      <c r="P203" s="540"/>
      <c r="Q203" s="540"/>
      <c r="R203" s="540"/>
      <c r="S203" s="540"/>
      <c r="T203" s="540"/>
      <c r="U203" s="540"/>
      <c r="V203" s="540"/>
      <c r="W203" s="540"/>
      <c r="X203" s="540"/>
      <c r="Y203" s="540"/>
      <c r="Z203" s="540"/>
    </row>
    <row r="204">
      <c r="A204" s="540"/>
      <c r="B204" s="543"/>
      <c r="C204" s="540"/>
      <c r="D204" s="540"/>
      <c r="E204" s="540"/>
      <c r="F204" s="540"/>
      <c r="G204" s="540"/>
      <c r="H204" s="540"/>
      <c r="I204" s="540"/>
      <c r="J204" s="540"/>
      <c r="K204" s="540"/>
      <c r="L204" s="540"/>
      <c r="M204" s="540"/>
      <c r="N204" s="540"/>
      <c r="O204" s="540"/>
      <c r="P204" s="540"/>
      <c r="Q204" s="540"/>
      <c r="R204" s="540"/>
      <c r="S204" s="540"/>
      <c r="T204" s="540"/>
      <c r="U204" s="540"/>
      <c r="V204" s="540"/>
      <c r="W204" s="540"/>
      <c r="X204" s="540"/>
      <c r="Y204" s="540"/>
      <c r="Z204" s="540"/>
    </row>
    <row r="205">
      <c r="A205" s="540"/>
      <c r="B205" s="543"/>
      <c r="C205" s="540"/>
      <c r="D205" s="540"/>
      <c r="E205" s="540"/>
      <c r="F205" s="540"/>
      <c r="G205" s="540"/>
      <c r="H205" s="540"/>
      <c r="I205" s="540"/>
      <c r="J205" s="540"/>
      <c r="K205" s="540"/>
      <c r="L205" s="540"/>
      <c r="M205" s="540"/>
      <c r="N205" s="540"/>
      <c r="O205" s="540"/>
      <c r="P205" s="540"/>
      <c r="Q205" s="540"/>
      <c r="R205" s="540"/>
      <c r="S205" s="540"/>
      <c r="T205" s="540"/>
      <c r="U205" s="540"/>
      <c r="V205" s="540"/>
      <c r="W205" s="540"/>
      <c r="X205" s="540"/>
      <c r="Y205" s="540"/>
      <c r="Z205" s="540"/>
    </row>
    <row r="206">
      <c r="A206" s="540"/>
      <c r="B206" s="543"/>
      <c r="C206" s="540"/>
      <c r="D206" s="540"/>
      <c r="E206" s="540"/>
      <c r="F206" s="540"/>
      <c r="G206" s="540"/>
      <c r="H206" s="540"/>
      <c r="I206" s="540"/>
      <c r="J206" s="540"/>
      <c r="K206" s="540"/>
      <c r="L206" s="540"/>
      <c r="M206" s="540"/>
      <c r="N206" s="540"/>
      <c r="O206" s="540"/>
      <c r="P206" s="540"/>
      <c r="Q206" s="540"/>
      <c r="R206" s="540"/>
      <c r="S206" s="540"/>
      <c r="T206" s="540"/>
      <c r="U206" s="540"/>
      <c r="V206" s="540"/>
      <c r="W206" s="540"/>
      <c r="X206" s="540"/>
      <c r="Y206" s="540"/>
      <c r="Z206" s="540"/>
    </row>
    <row r="207">
      <c r="A207" s="540"/>
      <c r="B207" s="543"/>
      <c r="C207" s="540"/>
      <c r="D207" s="540"/>
      <c r="E207" s="540"/>
      <c r="F207" s="540"/>
      <c r="G207" s="540"/>
      <c r="H207" s="540"/>
      <c r="I207" s="540"/>
      <c r="J207" s="540"/>
      <c r="K207" s="540"/>
      <c r="L207" s="540"/>
      <c r="M207" s="540"/>
      <c r="N207" s="540"/>
      <c r="O207" s="540"/>
      <c r="P207" s="540"/>
      <c r="Q207" s="540"/>
      <c r="R207" s="540"/>
      <c r="S207" s="540"/>
      <c r="T207" s="540"/>
      <c r="U207" s="540"/>
      <c r="V207" s="540"/>
      <c r="W207" s="540"/>
      <c r="X207" s="540"/>
      <c r="Y207" s="540"/>
      <c r="Z207" s="540"/>
    </row>
    <row r="208">
      <c r="A208" s="540"/>
      <c r="B208" s="543"/>
      <c r="C208" s="540"/>
      <c r="D208" s="540"/>
      <c r="E208" s="540"/>
      <c r="F208" s="540"/>
      <c r="G208" s="540"/>
      <c r="H208" s="540"/>
      <c r="I208" s="540"/>
      <c r="J208" s="540"/>
      <c r="K208" s="540"/>
      <c r="L208" s="540"/>
      <c r="M208" s="540"/>
      <c r="N208" s="540"/>
      <c r="O208" s="540"/>
      <c r="P208" s="540"/>
      <c r="Q208" s="540"/>
      <c r="R208" s="540"/>
      <c r="S208" s="540"/>
      <c r="T208" s="540"/>
      <c r="U208" s="540"/>
      <c r="V208" s="540"/>
      <c r="W208" s="540"/>
      <c r="X208" s="540"/>
      <c r="Y208" s="540"/>
      <c r="Z208" s="540"/>
    </row>
    <row r="209">
      <c r="A209" s="540"/>
      <c r="B209" s="543"/>
      <c r="C209" s="540"/>
      <c r="D209" s="540"/>
      <c r="E209" s="540"/>
      <c r="F209" s="540"/>
      <c r="G209" s="540"/>
      <c r="H209" s="540"/>
      <c r="I209" s="540"/>
      <c r="J209" s="540"/>
      <c r="K209" s="540"/>
      <c r="L209" s="540"/>
      <c r="M209" s="540"/>
      <c r="N209" s="540"/>
      <c r="O209" s="540"/>
      <c r="P209" s="540"/>
      <c r="Q209" s="540"/>
      <c r="R209" s="540"/>
      <c r="S209" s="540"/>
      <c r="T209" s="540"/>
      <c r="U209" s="540"/>
      <c r="V209" s="540"/>
      <c r="W209" s="540"/>
      <c r="X209" s="540"/>
      <c r="Y209" s="540"/>
      <c r="Z209" s="540"/>
    </row>
    <row r="210">
      <c r="A210" s="540"/>
      <c r="B210" s="543"/>
      <c r="C210" s="540"/>
      <c r="D210" s="540"/>
      <c r="E210" s="540"/>
      <c r="F210" s="540"/>
      <c r="G210" s="540"/>
      <c r="H210" s="540"/>
      <c r="I210" s="540"/>
      <c r="J210" s="540"/>
      <c r="K210" s="540"/>
      <c r="L210" s="540"/>
      <c r="M210" s="540"/>
      <c r="N210" s="540"/>
      <c r="O210" s="540"/>
      <c r="P210" s="540"/>
      <c r="Q210" s="540"/>
      <c r="R210" s="540"/>
      <c r="S210" s="540"/>
      <c r="T210" s="540"/>
      <c r="U210" s="540"/>
      <c r="V210" s="540"/>
      <c r="W210" s="540"/>
      <c r="X210" s="540"/>
      <c r="Y210" s="540"/>
      <c r="Z210" s="540"/>
    </row>
    <row r="211">
      <c r="A211" s="540"/>
      <c r="B211" s="543"/>
      <c r="C211" s="540"/>
      <c r="D211" s="540"/>
      <c r="E211" s="540"/>
      <c r="F211" s="540"/>
      <c r="G211" s="540"/>
      <c r="H211" s="540"/>
      <c r="I211" s="540"/>
      <c r="J211" s="540"/>
      <c r="K211" s="540"/>
      <c r="L211" s="540"/>
      <c r="M211" s="540"/>
      <c r="N211" s="540"/>
      <c r="O211" s="540"/>
      <c r="P211" s="540"/>
      <c r="Q211" s="540"/>
      <c r="R211" s="540"/>
      <c r="S211" s="540"/>
      <c r="T211" s="540"/>
      <c r="U211" s="540"/>
      <c r="V211" s="540"/>
      <c r="W211" s="540"/>
      <c r="X211" s="540"/>
      <c r="Y211" s="540"/>
      <c r="Z211" s="540"/>
    </row>
    <row r="212">
      <c r="A212" s="540"/>
      <c r="B212" s="543"/>
      <c r="C212" s="540"/>
      <c r="D212" s="540"/>
      <c r="E212" s="540"/>
      <c r="F212" s="540"/>
      <c r="G212" s="540"/>
      <c r="H212" s="540"/>
      <c r="I212" s="540"/>
      <c r="J212" s="540"/>
      <c r="K212" s="540"/>
      <c r="L212" s="540"/>
      <c r="M212" s="540"/>
      <c r="N212" s="540"/>
      <c r="O212" s="540"/>
      <c r="P212" s="540"/>
      <c r="Q212" s="540"/>
      <c r="R212" s="540"/>
      <c r="S212" s="540"/>
      <c r="T212" s="540"/>
      <c r="U212" s="540"/>
      <c r="V212" s="540"/>
      <c r="W212" s="540"/>
      <c r="X212" s="540"/>
      <c r="Y212" s="540"/>
      <c r="Z212" s="540"/>
    </row>
    <row r="213">
      <c r="A213" s="540"/>
      <c r="B213" s="543"/>
      <c r="C213" s="540"/>
      <c r="D213" s="540"/>
      <c r="E213" s="540"/>
      <c r="F213" s="540"/>
      <c r="G213" s="540"/>
      <c r="H213" s="540"/>
      <c r="I213" s="540"/>
      <c r="J213" s="540"/>
      <c r="K213" s="540"/>
      <c r="L213" s="540"/>
      <c r="M213" s="540"/>
      <c r="N213" s="540"/>
      <c r="O213" s="540"/>
      <c r="P213" s="540"/>
      <c r="Q213" s="540"/>
      <c r="R213" s="540"/>
      <c r="S213" s="540"/>
      <c r="T213" s="540"/>
      <c r="U213" s="540"/>
      <c r="V213" s="540"/>
      <c r="W213" s="540"/>
      <c r="X213" s="540"/>
      <c r="Y213" s="540"/>
      <c r="Z213" s="540"/>
    </row>
    <row r="214">
      <c r="A214" s="540"/>
      <c r="B214" s="543"/>
      <c r="C214" s="540"/>
      <c r="D214" s="540"/>
      <c r="E214" s="540"/>
      <c r="F214" s="540"/>
      <c r="G214" s="540"/>
      <c r="H214" s="540"/>
      <c r="I214" s="540"/>
      <c r="J214" s="540"/>
      <c r="K214" s="540"/>
      <c r="L214" s="540"/>
      <c r="M214" s="540"/>
      <c r="N214" s="540"/>
      <c r="O214" s="540"/>
      <c r="P214" s="540"/>
      <c r="Q214" s="540"/>
      <c r="R214" s="540"/>
      <c r="S214" s="540"/>
      <c r="T214" s="540"/>
      <c r="U214" s="540"/>
      <c r="V214" s="540"/>
      <c r="W214" s="540"/>
      <c r="X214" s="540"/>
      <c r="Y214" s="540"/>
      <c r="Z214" s="540"/>
    </row>
    <row r="215">
      <c r="A215" s="540"/>
      <c r="B215" s="543"/>
      <c r="C215" s="540"/>
      <c r="D215" s="540"/>
      <c r="E215" s="540"/>
      <c r="F215" s="540"/>
      <c r="G215" s="540"/>
      <c r="H215" s="540"/>
      <c r="I215" s="540"/>
      <c r="J215" s="540"/>
      <c r="K215" s="540"/>
      <c r="L215" s="540"/>
      <c r="M215" s="540"/>
      <c r="N215" s="540"/>
      <c r="O215" s="540"/>
      <c r="P215" s="540"/>
      <c r="Q215" s="540"/>
      <c r="R215" s="540"/>
      <c r="S215" s="540"/>
      <c r="T215" s="540"/>
      <c r="U215" s="540"/>
      <c r="V215" s="540"/>
      <c r="W215" s="540"/>
      <c r="X215" s="540"/>
      <c r="Y215" s="540"/>
      <c r="Z215" s="540"/>
    </row>
    <row r="216">
      <c r="A216" s="540"/>
      <c r="B216" s="543"/>
      <c r="C216" s="540"/>
      <c r="D216" s="540"/>
      <c r="E216" s="540"/>
      <c r="F216" s="540"/>
      <c r="G216" s="540"/>
      <c r="H216" s="540"/>
      <c r="I216" s="540"/>
      <c r="J216" s="540"/>
      <c r="K216" s="540"/>
      <c r="L216" s="540"/>
      <c r="M216" s="540"/>
      <c r="N216" s="540"/>
      <c r="O216" s="540"/>
      <c r="P216" s="540"/>
      <c r="Q216" s="540"/>
      <c r="R216" s="540"/>
      <c r="S216" s="540"/>
      <c r="T216" s="540"/>
      <c r="U216" s="540"/>
      <c r="V216" s="540"/>
      <c r="W216" s="540"/>
      <c r="X216" s="540"/>
      <c r="Y216" s="540"/>
      <c r="Z216" s="540"/>
    </row>
    <row r="217">
      <c r="A217" s="540"/>
      <c r="B217" s="543"/>
      <c r="C217" s="540"/>
      <c r="D217" s="540"/>
      <c r="E217" s="540"/>
      <c r="F217" s="540"/>
      <c r="G217" s="540"/>
      <c r="H217" s="540"/>
      <c r="I217" s="540"/>
      <c r="J217" s="540"/>
      <c r="K217" s="540"/>
      <c r="L217" s="540"/>
      <c r="M217" s="540"/>
      <c r="N217" s="540"/>
      <c r="O217" s="540"/>
      <c r="P217" s="540"/>
      <c r="Q217" s="540"/>
      <c r="R217" s="540"/>
      <c r="S217" s="540"/>
      <c r="T217" s="540"/>
      <c r="U217" s="540"/>
      <c r="V217" s="540"/>
      <c r="W217" s="540"/>
      <c r="X217" s="540"/>
      <c r="Y217" s="540"/>
      <c r="Z217" s="540"/>
    </row>
    <row r="218">
      <c r="A218" s="540"/>
      <c r="B218" s="543"/>
      <c r="C218" s="540"/>
      <c r="D218" s="540"/>
      <c r="E218" s="540"/>
      <c r="F218" s="540"/>
      <c r="G218" s="540"/>
      <c r="H218" s="540"/>
      <c r="I218" s="540"/>
      <c r="J218" s="540"/>
      <c r="K218" s="540"/>
      <c r="L218" s="540"/>
      <c r="M218" s="540"/>
      <c r="N218" s="540"/>
      <c r="O218" s="540"/>
      <c r="P218" s="540"/>
      <c r="Q218" s="540"/>
      <c r="R218" s="540"/>
      <c r="S218" s="540"/>
      <c r="T218" s="540"/>
      <c r="U218" s="540"/>
      <c r="V218" s="540"/>
      <c r="W218" s="540"/>
      <c r="X218" s="540"/>
      <c r="Y218" s="540"/>
      <c r="Z218" s="540"/>
    </row>
    <row r="219">
      <c r="A219" s="540"/>
      <c r="B219" s="543"/>
      <c r="C219" s="540"/>
      <c r="D219" s="540"/>
      <c r="E219" s="540"/>
      <c r="F219" s="540"/>
      <c r="G219" s="540"/>
      <c r="H219" s="540"/>
      <c r="I219" s="540"/>
      <c r="J219" s="540"/>
      <c r="K219" s="540"/>
      <c r="L219" s="540"/>
      <c r="M219" s="540"/>
      <c r="N219" s="540"/>
      <c r="O219" s="540"/>
      <c r="P219" s="540"/>
      <c r="Q219" s="540"/>
      <c r="R219" s="540"/>
      <c r="S219" s="540"/>
      <c r="T219" s="540"/>
      <c r="U219" s="540"/>
      <c r="V219" s="540"/>
      <c r="W219" s="540"/>
      <c r="X219" s="540"/>
      <c r="Y219" s="540"/>
      <c r="Z219" s="540"/>
    </row>
    <row r="220">
      <c r="A220" s="540"/>
      <c r="B220" s="543"/>
      <c r="C220" s="540"/>
      <c r="D220" s="540"/>
      <c r="E220" s="540"/>
      <c r="F220" s="540"/>
      <c r="G220" s="540"/>
      <c r="H220" s="540"/>
      <c r="I220" s="540"/>
      <c r="J220" s="540"/>
      <c r="K220" s="540"/>
      <c r="L220" s="540"/>
      <c r="M220" s="540"/>
      <c r="N220" s="540"/>
      <c r="O220" s="540"/>
      <c r="P220" s="540"/>
      <c r="Q220" s="540"/>
      <c r="R220" s="540"/>
      <c r="S220" s="540"/>
      <c r="T220" s="540"/>
      <c r="U220" s="540"/>
      <c r="V220" s="540"/>
      <c r="W220" s="540"/>
      <c r="X220" s="540"/>
      <c r="Y220" s="540"/>
      <c r="Z220" s="540"/>
    </row>
    <row r="221">
      <c r="A221" s="540"/>
      <c r="B221" s="543"/>
      <c r="C221" s="540"/>
      <c r="D221" s="540"/>
      <c r="E221" s="540"/>
      <c r="F221" s="540"/>
      <c r="G221" s="540"/>
      <c r="H221" s="540"/>
      <c r="I221" s="540"/>
      <c r="J221" s="540"/>
      <c r="K221" s="540"/>
      <c r="L221" s="540"/>
      <c r="M221" s="540"/>
      <c r="N221" s="540"/>
      <c r="O221" s="540"/>
      <c r="P221" s="540"/>
      <c r="Q221" s="540"/>
      <c r="R221" s="540"/>
      <c r="S221" s="540"/>
      <c r="T221" s="540"/>
      <c r="U221" s="540"/>
      <c r="V221" s="540"/>
      <c r="W221" s="540"/>
      <c r="X221" s="540"/>
      <c r="Y221" s="540"/>
      <c r="Z221" s="540"/>
    </row>
    <row r="222">
      <c r="A222" s="540"/>
      <c r="B222" s="543"/>
      <c r="C222" s="540"/>
      <c r="D222" s="540"/>
      <c r="E222" s="540"/>
      <c r="F222" s="540"/>
      <c r="G222" s="540"/>
      <c r="H222" s="540"/>
      <c r="I222" s="540"/>
      <c r="J222" s="540"/>
      <c r="K222" s="540"/>
      <c r="L222" s="540"/>
      <c r="M222" s="540"/>
      <c r="N222" s="540"/>
      <c r="O222" s="540"/>
      <c r="P222" s="540"/>
      <c r="Q222" s="540"/>
      <c r="R222" s="540"/>
      <c r="S222" s="540"/>
      <c r="T222" s="540"/>
      <c r="U222" s="540"/>
      <c r="V222" s="540"/>
      <c r="W222" s="540"/>
      <c r="X222" s="540"/>
      <c r="Y222" s="540"/>
      <c r="Z222" s="540"/>
    </row>
    <row r="223">
      <c r="A223" s="540"/>
      <c r="B223" s="543"/>
      <c r="C223" s="540"/>
      <c r="D223" s="540"/>
      <c r="E223" s="540"/>
      <c r="F223" s="540"/>
      <c r="G223" s="540"/>
      <c r="H223" s="540"/>
      <c r="I223" s="540"/>
      <c r="J223" s="540"/>
      <c r="K223" s="540"/>
      <c r="L223" s="540"/>
      <c r="M223" s="540"/>
      <c r="N223" s="540"/>
      <c r="O223" s="540"/>
      <c r="P223" s="540"/>
      <c r="Q223" s="540"/>
      <c r="R223" s="540"/>
      <c r="S223" s="540"/>
      <c r="T223" s="540"/>
      <c r="U223" s="540"/>
      <c r="V223" s="540"/>
      <c r="W223" s="540"/>
      <c r="X223" s="540"/>
      <c r="Y223" s="540"/>
      <c r="Z223" s="540"/>
    </row>
    <row r="224">
      <c r="A224" s="540"/>
      <c r="B224" s="543"/>
      <c r="C224" s="540"/>
      <c r="D224" s="540"/>
      <c r="E224" s="540"/>
      <c r="F224" s="540"/>
      <c r="G224" s="540"/>
      <c r="H224" s="540"/>
      <c r="I224" s="540"/>
      <c r="J224" s="540"/>
      <c r="K224" s="540"/>
      <c r="L224" s="540"/>
      <c r="M224" s="540"/>
      <c r="N224" s="540"/>
      <c r="O224" s="540"/>
      <c r="P224" s="540"/>
      <c r="Q224" s="540"/>
      <c r="R224" s="540"/>
      <c r="S224" s="540"/>
      <c r="T224" s="540"/>
      <c r="U224" s="540"/>
      <c r="V224" s="540"/>
      <c r="W224" s="540"/>
      <c r="X224" s="540"/>
      <c r="Y224" s="540"/>
      <c r="Z224" s="540"/>
    </row>
    <row r="225">
      <c r="A225" s="540"/>
      <c r="B225" s="543"/>
      <c r="C225" s="540"/>
      <c r="D225" s="540"/>
      <c r="E225" s="540"/>
      <c r="F225" s="540"/>
      <c r="G225" s="540"/>
      <c r="H225" s="540"/>
      <c r="I225" s="540"/>
      <c r="J225" s="540"/>
      <c r="K225" s="540"/>
      <c r="L225" s="540"/>
      <c r="M225" s="540"/>
      <c r="N225" s="540"/>
      <c r="O225" s="540"/>
      <c r="P225" s="540"/>
      <c r="Q225" s="540"/>
      <c r="R225" s="540"/>
      <c r="S225" s="540"/>
      <c r="T225" s="540"/>
      <c r="U225" s="540"/>
      <c r="V225" s="540"/>
      <c r="W225" s="540"/>
      <c r="X225" s="540"/>
      <c r="Y225" s="540"/>
      <c r="Z225" s="540"/>
    </row>
    <row r="226">
      <c r="A226" s="540"/>
      <c r="B226" s="543"/>
      <c r="C226" s="540"/>
      <c r="D226" s="540"/>
      <c r="E226" s="540"/>
      <c r="F226" s="540"/>
      <c r="G226" s="540"/>
      <c r="H226" s="540"/>
      <c r="I226" s="540"/>
      <c r="J226" s="540"/>
      <c r="K226" s="540"/>
      <c r="L226" s="540"/>
      <c r="M226" s="540"/>
      <c r="N226" s="540"/>
      <c r="O226" s="540"/>
      <c r="P226" s="540"/>
      <c r="Q226" s="540"/>
      <c r="R226" s="540"/>
      <c r="S226" s="540"/>
      <c r="T226" s="540"/>
      <c r="U226" s="540"/>
      <c r="V226" s="540"/>
      <c r="W226" s="540"/>
      <c r="X226" s="540"/>
      <c r="Y226" s="540"/>
      <c r="Z226" s="540"/>
    </row>
    <row r="227">
      <c r="A227" s="540"/>
      <c r="B227" s="543"/>
      <c r="C227" s="540"/>
      <c r="D227" s="540"/>
      <c r="E227" s="540"/>
      <c r="F227" s="540"/>
      <c r="G227" s="540"/>
      <c r="H227" s="540"/>
      <c r="I227" s="540"/>
      <c r="J227" s="540"/>
      <c r="K227" s="540"/>
      <c r="L227" s="540"/>
      <c r="M227" s="540"/>
      <c r="N227" s="540"/>
      <c r="O227" s="540"/>
      <c r="P227" s="540"/>
      <c r="Q227" s="540"/>
      <c r="R227" s="540"/>
      <c r="S227" s="540"/>
      <c r="T227" s="540"/>
      <c r="U227" s="540"/>
      <c r="V227" s="540"/>
      <c r="W227" s="540"/>
      <c r="X227" s="540"/>
      <c r="Y227" s="540"/>
      <c r="Z227" s="540"/>
    </row>
    <row r="228">
      <c r="A228" s="540"/>
      <c r="B228" s="543"/>
      <c r="C228" s="540"/>
      <c r="D228" s="540"/>
      <c r="E228" s="540"/>
      <c r="F228" s="540"/>
      <c r="G228" s="540"/>
      <c r="H228" s="540"/>
      <c r="I228" s="540"/>
      <c r="J228" s="540"/>
      <c r="K228" s="540"/>
      <c r="L228" s="540"/>
      <c r="M228" s="540"/>
      <c r="N228" s="540"/>
      <c r="O228" s="540"/>
      <c r="P228" s="540"/>
      <c r="Q228" s="540"/>
      <c r="R228" s="540"/>
      <c r="S228" s="540"/>
      <c r="T228" s="540"/>
      <c r="U228" s="540"/>
      <c r="V228" s="540"/>
      <c r="W228" s="540"/>
      <c r="X228" s="540"/>
      <c r="Y228" s="540"/>
      <c r="Z228" s="540"/>
    </row>
    <row r="229">
      <c r="A229" s="540"/>
      <c r="B229" s="543"/>
      <c r="C229" s="540"/>
      <c r="D229" s="540"/>
      <c r="E229" s="540"/>
      <c r="F229" s="540"/>
      <c r="G229" s="540"/>
      <c r="H229" s="540"/>
      <c r="I229" s="540"/>
      <c r="J229" s="540"/>
      <c r="K229" s="540"/>
      <c r="L229" s="540"/>
      <c r="M229" s="540"/>
      <c r="N229" s="540"/>
      <c r="O229" s="540"/>
      <c r="P229" s="540"/>
      <c r="Q229" s="540"/>
      <c r="R229" s="540"/>
      <c r="S229" s="540"/>
      <c r="T229" s="540"/>
      <c r="U229" s="540"/>
      <c r="V229" s="540"/>
      <c r="W229" s="540"/>
      <c r="X229" s="540"/>
      <c r="Y229" s="540"/>
      <c r="Z229" s="540"/>
    </row>
    <row r="230">
      <c r="A230" s="540"/>
      <c r="B230" s="543"/>
      <c r="C230" s="540"/>
      <c r="D230" s="540"/>
      <c r="E230" s="540"/>
      <c r="F230" s="540"/>
      <c r="G230" s="540"/>
      <c r="H230" s="540"/>
      <c r="I230" s="540"/>
      <c r="J230" s="540"/>
      <c r="K230" s="540"/>
      <c r="L230" s="540"/>
      <c r="M230" s="540"/>
      <c r="N230" s="540"/>
      <c r="O230" s="540"/>
      <c r="P230" s="540"/>
      <c r="Q230" s="540"/>
      <c r="R230" s="540"/>
      <c r="S230" s="540"/>
      <c r="T230" s="540"/>
      <c r="U230" s="540"/>
      <c r="V230" s="540"/>
      <c r="W230" s="540"/>
      <c r="X230" s="540"/>
      <c r="Y230" s="540"/>
      <c r="Z230" s="540"/>
    </row>
    <row r="231">
      <c r="A231" s="540"/>
      <c r="B231" s="543"/>
      <c r="C231" s="540"/>
      <c r="D231" s="540"/>
      <c r="E231" s="540"/>
      <c r="F231" s="540"/>
      <c r="G231" s="540"/>
      <c r="H231" s="540"/>
      <c r="I231" s="540"/>
      <c r="J231" s="540"/>
      <c r="K231" s="540"/>
      <c r="L231" s="540"/>
      <c r="M231" s="540"/>
      <c r="N231" s="540"/>
      <c r="O231" s="540"/>
      <c r="P231" s="540"/>
      <c r="Q231" s="540"/>
      <c r="R231" s="540"/>
      <c r="S231" s="540"/>
      <c r="T231" s="540"/>
      <c r="U231" s="540"/>
      <c r="V231" s="540"/>
      <c r="W231" s="540"/>
      <c r="X231" s="540"/>
      <c r="Y231" s="540"/>
      <c r="Z231" s="540"/>
    </row>
    <row r="232">
      <c r="A232" s="540"/>
      <c r="B232" s="543"/>
      <c r="C232" s="540"/>
      <c r="D232" s="540"/>
      <c r="E232" s="540"/>
      <c r="F232" s="540"/>
      <c r="G232" s="540"/>
      <c r="H232" s="540"/>
      <c r="I232" s="540"/>
      <c r="J232" s="540"/>
      <c r="K232" s="540"/>
      <c r="L232" s="540"/>
      <c r="M232" s="540"/>
      <c r="N232" s="540"/>
      <c r="O232" s="540"/>
      <c r="P232" s="540"/>
      <c r="Q232" s="540"/>
      <c r="R232" s="540"/>
      <c r="S232" s="540"/>
      <c r="T232" s="540"/>
      <c r="U232" s="540"/>
      <c r="V232" s="540"/>
      <c r="W232" s="540"/>
      <c r="X232" s="540"/>
      <c r="Y232" s="540"/>
      <c r="Z232" s="540"/>
    </row>
    <row r="233">
      <c r="A233" s="540"/>
      <c r="B233" s="543"/>
      <c r="C233" s="540"/>
      <c r="D233" s="540"/>
      <c r="E233" s="540"/>
      <c r="F233" s="540"/>
      <c r="G233" s="540"/>
      <c r="H233" s="540"/>
      <c r="I233" s="540"/>
      <c r="J233" s="540"/>
      <c r="K233" s="540"/>
      <c r="L233" s="540"/>
      <c r="M233" s="540"/>
      <c r="N233" s="540"/>
      <c r="O233" s="540"/>
      <c r="P233" s="540"/>
      <c r="Q233" s="540"/>
      <c r="R233" s="540"/>
      <c r="S233" s="540"/>
      <c r="T233" s="540"/>
      <c r="U233" s="540"/>
      <c r="V233" s="540"/>
      <c r="W233" s="540"/>
      <c r="X233" s="540"/>
      <c r="Y233" s="540"/>
      <c r="Z233" s="540"/>
    </row>
    <row r="234">
      <c r="A234" s="540"/>
      <c r="B234" s="543"/>
      <c r="C234" s="540"/>
      <c r="D234" s="540"/>
      <c r="E234" s="540"/>
      <c r="F234" s="540"/>
      <c r="G234" s="540"/>
      <c r="H234" s="540"/>
      <c r="I234" s="540"/>
      <c r="J234" s="540"/>
      <c r="K234" s="540"/>
      <c r="L234" s="540"/>
      <c r="M234" s="540"/>
      <c r="N234" s="540"/>
      <c r="O234" s="540"/>
      <c r="P234" s="540"/>
      <c r="Q234" s="540"/>
      <c r="R234" s="540"/>
      <c r="S234" s="540"/>
      <c r="T234" s="540"/>
      <c r="U234" s="540"/>
      <c r="V234" s="540"/>
      <c r="W234" s="540"/>
      <c r="X234" s="540"/>
      <c r="Y234" s="540"/>
      <c r="Z234" s="540"/>
    </row>
    <row r="235">
      <c r="A235" s="540"/>
      <c r="B235" s="543"/>
      <c r="C235" s="540"/>
      <c r="D235" s="540"/>
      <c r="E235" s="540"/>
      <c r="F235" s="540"/>
      <c r="G235" s="540"/>
      <c r="H235" s="540"/>
      <c r="I235" s="540"/>
      <c r="J235" s="540"/>
      <c r="K235" s="540"/>
      <c r="L235" s="540"/>
      <c r="M235" s="540"/>
      <c r="N235" s="540"/>
      <c r="O235" s="540"/>
      <c r="P235" s="540"/>
      <c r="Q235" s="540"/>
      <c r="R235" s="540"/>
      <c r="S235" s="540"/>
      <c r="T235" s="540"/>
      <c r="U235" s="540"/>
      <c r="V235" s="540"/>
      <c r="W235" s="540"/>
      <c r="X235" s="540"/>
      <c r="Y235" s="540"/>
      <c r="Z235" s="540"/>
    </row>
    <row r="236">
      <c r="A236" s="540"/>
      <c r="B236" s="543"/>
      <c r="C236" s="540"/>
      <c r="D236" s="540"/>
      <c r="E236" s="540"/>
      <c r="F236" s="540"/>
      <c r="G236" s="540"/>
      <c r="H236" s="540"/>
      <c r="I236" s="540"/>
      <c r="J236" s="540"/>
      <c r="K236" s="540"/>
      <c r="L236" s="540"/>
      <c r="M236" s="540"/>
      <c r="N236" s="540"/>
      <c r="O236" s="540"/>
      <c r="P236" s="540"/>
      <c r="Q236" s="540"/>
      <c r="R236" s="540"/>
      <c r="S236" s="540"/>
      <c r="T236" s="540"/>
      <c r="U236" s="540"/>
      <c r="V236" s="540"/>
      <c r="W236" s="540"/>
      <c r="X236" s="540"/>
      <c r="Y236" s="540"/>
      <c r="Z236" s="540"/>
    </row>
    <row r="237">
      <c r="A237" s="540"/>
      <c r="B237" s="543"/>
      <c r="C237" s="540"/>
      <c r="D237" s="540"/>
      <c r="E237" s="540"/>
      <c r="F237" s="540"/>
      <c r="G237" s="540"/>
      <c r="H237" s="540"/>
      <c r="I237" s="540"/>
      <c r="J237" s="540"/>
      <c r="K237" s="540"/>
      <c r="L237" s="540"/>
      <c r="M237" s="540"/>
      <c r="N237" s="540"/>
      <c r="O237" s="540"/>
      <c r="P237" s="540"/>
      <c r="Q237" s="540"/>
      <c r="R237" s="540"/>
      <c r="S237" s="540"/>
      <c r="T237" s="540"/>
      <c r="U237" s="540"/>
      <c r="V237" s="540"/>
      <c r="W237" s="540"/>
      <c r="X237" s="540"/>
      <c r="Y237" s="540"/>
      <c r="Z237" s="540"/>
    </row>
    <row r="238">
      <c r="A238" s="540"/>
      <c r="B238" s="543"/>
      <c r="C238" s="540"/>
      <c r="D238" s="540"/>
      <c r="E238" s="540"/>
      <c r="F238" s="540"/>
      <c r="G238" s="540"/>
      <c r="H238" s="540"/>
      <c r="I238" s="540"/>
      <c r="J238" s="540"/>
      <c r="K238" s="540"/>
      <c r="L238" s="540"/>
      <c r="M238" s="540"/>
      <c r="N238" s="540"/>
      <c r="O238" s="540"/>
      <c r="P238" s="540"/>
      <c r="Q238" s="540"/>
      <c r="R238" s="540"/>
      <c r="S238" s="540"/>
      <c r="T238" s="540"/>
      <c r="U238" s="540"/>
      <c r="V238" s="540"/>
      <c r="W238" s="540"/>
      <c r="X238" s="540"/>
      <c r="Y238" s="540"/>
      <c r="Z238" s="540"/>
    </row>
    <row r="239">
      <c r="A239" s="540"/>
      <c r="B239" s="543"/>
      <c r="C239" s="540"/>
      <c r="D239" s="540"/>
      <c r="E239" s="540"/>
      <c r="F239" s="540"/>
      <c r="G239" s="540"/>
      <c r="H239" s="540"/>
      <c r="I239" s="540"/>
      <c r="J239" s="540"/>
      <c r="K239" s="540"/>
      <c r="L239" s="540"/>
      <c r="M239" s="540"/>
      <c r="N239" s="540"/>
      <c r="O239" s="540"/>
      <c r="P239" s="540"/>
      <c r="Q239" s="540"/>
      <c r="R239" s="540"/>
      <c r="S239" s="540"/>
      <c r="T239" s="540"/>
      <c r="U239" s="540"/>
      <c r="V239" s="540"/>
      <c r="W239" s="540"/>
      <c r="X239" s="540"/>
      <c r="Y239" s="540"/>
      <c r="Z239" s="540"/>
    </row>
    <row r="240">
      <c r="A240" s="540"/>
      <c r="B240" s="543"/>
      <c r="C240" s="540"/>
      <c r="D240" s="540"/>
      <c r="E240" s="540"/>
      <c r="F240" s="540"/>
      <c r="G240" s="540"/>
      <c r="H240" s="540"/>
      <c r="I240" s="540"/>
      <c r="J240" s="540"/>
      <c r="K240" s="540"/>
      <c r="L240" s="540"/>
      <c r="M240" s="540"/>
      <c r="N240" s="540"/>
      <c r="O240" s="540"/>
      <c r="P240" s="540"/>
      <c r="Q240" s="540"/>
      <c r="R240" s="540"/>
      <c r="S240" s="540"/>
      <c r="T240" s="540"/>
      <c r="U240" s="540"/>
      <c r="V240" s="540"/>
      <c r="W240" s="540"/>
      <c r="X240" s="540"/>
      <c r="Y240" s="540"/>
      <c r="Z240" s="540"/>
    </row>
    <row r="241">
      <c r="A241" s="540"/>
      <c r="B241" s="543"/>
      <c r="C241" s="540"/>
      <c r="D241" s="540"/>
      <c r="E241" s="540"/>
      <c r="F241" s="540"/>
      <c r="G241" s="540"/>
      <c r="H241" s="540"/>
      <c r="I241" s="540"/>
      <c r="J241" s="540"/>
      <c r="K241" s="540"/>
      <c r="L241" s="540"/>
      <c r="M241" s="540"/>
      <c r="N241" s="540"/>
      <c r="O241" s="540"/>
      <c r="P241" s="540"/>
      <c r="Q241" s="540"/>
      <c r="R241" s="540"/>
      <c r="S241" s="540"/>
      <c r="T241" s="540"/>
      <c r="U241" s="540"/>
      <c r="V241" s="540"/>
      <c r="W241" s="540"/>
      <c r="X241" s="540"/>
      <c r="Y241" s="540"/>
      <c r="Z241" s="540"/>
    </row>
    <row r="242">
      <c r="A242" s="540"/>
      <c r="B242" s="543"/>
      <c r="C242" s="540"/>
      <c r="D242" s="540"/>
      <c r="E242" s="540"/>
      <c r="F242" s="540"/>
      <c r="G242" s="540"/>
      <c r="H242" s="540"/>
      <c r="I242" s="540"/>
      <c r="J242" s="540"/>
      <c r="K242" s="540"/>
      <c r="L242" s="540"/>
      <c r="M242" s="540"/>
      <c r="N242" s="540"/>
      <c r="O242" s="540"/>
      <c r="P242" s="540"/>
      <c r="Q242" s="540"/>
      <c r="R242" s="540"/>
      <c r="S242" s="540"/>
      <c r="T242" s="540"/>
      <c r="U242" s="540"/>
      <c r="V242" s="540"/>
      <c r="W242" s="540"/>
      <c r="X242" s="540"/>
      <c r="Y242" s="540"/>
      <c r="Z242" s="540"/>
    </row>
    <row r="243">
      <c r="A243" s="540"/>
      <c r="B243" s="543"/>
      <c r="C243" s="540"/>
      <c r="D243" s="540"/>
      <c r="E243" s="540"/>
      <c r="F243" s="540"/>
      <c r="G243" s="540"/>
      <c r="H243" s="540"/>
      <c r="I243" s="540"/>
      <c r="J243" s="540"/>
      <c r="K243" s="540"/>
      <c r="L243" s="540"/>
      <c r="M243" s="540"/>
      <c r="N243" s="540"/>
      <c r="O243" s="540"/>
      <c r="P243" s="540"/>
      <c r="Q243" s="540"/>
      <c r="R243" s="540"/>
      <c r="S243" s="540"/>
      <c r="T243" s="540"/>
      <c r="U243" s="540"/>
      <c r="V243" s="540"/>
      <c r="W243" s="540"/>
      <c r="X243" s="540"/>
      <c r="Y243" s="540"/>
      <c r="Z243" s="540"/>
    </row>
    <row r="244">
      <c r="A244" s="540"/>
      <c r="B244" s="543"/>
      <c r="C244" s="540"/>
      <c r="D244" s="540"/>
      <c r="E244" s="540"/>
      <c r="F244" s="540"/>
      <c r="G244" s="540"/>
      <c r="H244" s="540"/>
      <c r="I244" s="540"/>
      <c r="J244" s="540"/>
      <c r="K244" s="540"/>
      <c r="L244" s="540"/>
      <c r="M244" s="540"/>
      <c r="N244" s="540"/>
      <c r="O244" s="540"/>
      <c r="P244" s="540"/>
      <c r="Q244" s="540"/>
      <c r="R244" s="540"/>
      <c r="S244" s="540"/>
      <c r="T244" s="540"/>
      <c r="U244" s="540"/>
      <c r="V244" s="540"/>
      <c r="W244" s="540"/>
      <c r="X244" s="540"/>
      <c r="Y244" s="540"/>
      <c r="Z244" s="540"/>
    </row>
    <row r="245">
      <c r="A245" s="540"/>
      <c r="B245" s="543"/>
      <c r="C245" s="540"/>
      <c r="D245" s="540"/>
      <c r="E245" s="540"/>
      <c r="F245" s="540"/>
      <c r="G245" s="540"/>
      <c r="H245" s="540"/>
      <c r="I245" s="540"/>
      <c r="J245" s="540"/>
      <c r="K245" s="540"/>
      <c r="L245" s="540"/>
      <c r="M245" s="540"/>
      <c r="N245" s="540"/>
      <c r="O245" s="540"/>
      <c r="P245" s="540"/>
      <c r="Q245" s="540"/>
      <c r="R245" s="540"/>
      <c r="S245" s="540"/>
      <c r="T245" s="540"/>
      <c r="U245" s="540"/>
      <c r="V245" s="540"/>
      <c r="W245" s="540"/>
      <c r="X245" s="540"/>
      <c r="Y245" s="540"/>
      <c r="Z245" s="540"/>
    </row>
    <row r="246">
      <c r="A246" s="540"/>
      <c r="B246" s="543"/>
      <c r="C246" s="540"/>
      <c r="D246" s="540"/>
      <c r="E246" s="540"/>
      <c r="F246" s="540"/>
      <c r="G246" s="540"/>
      <c r="H246" s="540"/>
      <c r="I246" s="540"/>
      <c r="J246" s="540"/>
      <c r="K246" s="540"/>
      <c r="L246" s="540"/>
      <c r="M246" s="540"/>
      <c r="N246" s="540"/>
      <c r="O246" s="540"/>
      <c r="P246" s="540"/>
      <c r="Q246" s="540"/>
      <c r="R246" s="540"/>
      <c r="S246" s="540"/>
      <c r="T246" s="540"/>
      <c r="U246" s="540"/>
      <c r="V246" s="540"/>
      <c r="W246" s="540"/>
      <c r="X246" s="540"/>
      <c r="Y246" s="540"/>
      <c r="Z246" s="540"/>
    </row>
    <row r="247">
      <c r="A247" s="540"/>
      <c r="B247" s="543"/>
      <c r="C247" s="540"/>
      <c r="D247" s="540"/>
      <c r="E247" s="540"/>
      <c r="F247" s="540"/>
      <c r="G247" s="540"/>
      <c r="H247" s="540"/>
      <c r="I247" s="540"/>
      <c r="J247" s="540"/>
      <c r="K247" s="540"/>
      <c r="L247" s="540"/>
      <c r="M247" s="540"/>
      <c r="N247" s="540"/>
      <c r="O247" s="540"/>
      <c r="P247" s="540"/>
      <c r="Q247" s="540"/>
      <c r="R247" s="540"/>
      <c r="S247" s="540"/>
      <c r="T247" s="540"/>
      <c r="U247" s="540"/>
      <c r="V247" s="540"/>
      <c r="W247" s="540"/>
      <c r="X247" s="540"/>
      <c r="Y247" s="540"/>
      <c r="Z247" s="540"/>
    </row>
    <row r="248">
      <c r="A248" s="540"/>
      <c r="B248" s="543"/>
      <c r="C248" s="540"/>
      <c r="D248" s="540"/>
      <c r="E248" s="540"/>
      <c r="F248" s="540"/>
      <c r="G248" s="540"/>
      <c r="H248" s="540"/>
      <c r="I248" s="540"/>
      <c r="J248" s="540"/>
      <c r="K248" s="540"/>
      <c r="L248" s="540"/>
      <c r="M248" s="540"/>
      <c r="N248" s="540"/>
      <c r="O248" s="540"/>
      <c r="P248" s="540"/>
      <c r="Q248" s="540"/>
      <c r="R248" s="540"/>
      <c r="S248" s="540"/>
      <c r="T248" s="540"/>
      <c r="U248" s="540"/>
      <c r="V248" s="540"/>
      <c r="W248" s="540"/>
      <c r="X248" s="540"/>
      <c r="Y248" s="540"/>
      <c r="Z248" s="540"/>
    </row>
    <row r="249">
      <c r="A249" s="540"/>
      <c r="B249" s="543"/>
      <c r="C249" s="540"/>
      <c r="D249" s="540"/>
      <c r="E249" s="540"/>
      <c r="F249" s="540"/>
      <c r="G249" s="540"/>
      <c r="H249" s="540"/>
      <c r="I249" s="540"/>
      <c r="J249" s="540"/>
      <c r="K249" s="540"/>
      <c r="L249" s="540"/>
      <c r="M249" s="540"/>
      <c r="N249" s="540"/>
      <c r="O249" s="540"/>
      <c r="P249" s="540"/>
      <c r="Q249" s="540"/>
      <c r="R249" s="540"/>
      <c r="S249" s="540"/>
      <c r="T249" s="540"/>
      <c r="U249" s="540"/>
      <c r="V249" s="540"/>
      <c r="W249" s="540"/>
      <c r="X249" s="540"/>
      <c r="Y249" s="540"/>
      <c r="Z249" s="540"/>
    </row>
    <row r="250">
      <c r="A250" s="540"/>
      <c r="B250" s="543"/>
      <c r="C250" s="540"/>
      <c r="D250" s="540"/>
      <c r="E250" s="540"/>
      <c r="F250" s="540"/>
      <c r="G250" s="540"/>
      <c r="H250" s="540"/>
      <c r="I250" s="540"/>
      <c r="J250" s="540"/>
      <c r="K250" s="540"/>
      <c r="L250" s="540"/>
      <c r="M250" s="540"/>
      <c r="N250" s="540"/>
      <c r="O250" s="540"/>
      <c r="P250" s="540"/>
      <c r="Q250" s="540"/>
      <c r="R250" s="540"/>
      <c r="S250" s="540"/>
      <c r="T250" s="540"/>
      <c r="U250" s="540"/>
      <c r="V250" s="540"/>
      <c r="W250" s="540"/>
      <c r="X250" s="540"/>
      <c r="Y250" s="540"/>
      <c r="Z250" s="540"/>
    </row>
    <row r="251">
      <c r="A251" s="540"/>
      <c r="B251" s="543"/>
      <c r="C251" s="540"/>
      <c r="D251" s="540"/>
      <c r="E251" s="540"/>
      <c r="F251" s="540"/>
      <c r="G251" s="540"/>
      <c r="H251" s="540"/>
      <c r="I251" s="540"/>
      <c r="J251" s="540"/>
      <c r="K251" s="540"/>
      <c r="L251" s="540"/>
      <c r="M251" s="540"/>
      <c r="N251" s="540"/>
      <c r="O251" s="540"/>
      <c r="P251" s="540"/>
      <c r="Q251" s="540"/>
      <c r="R251" s="540"/>
      <c r="S251" s="540"/>
      <c r="T251" s="540"/>
      <c r="U251" s="540"/>
      <c r="V251" s="540"/>
      <c r="W251" s="540"/>
      <c r="X251" s="540"/>
      <c r="Y251" s="540"/>
      <c r="Z251" s="540"/>
    </row>
    <row r="252">
      <c r="A252" s="540"/>
      <c r="B252" s="543"/>
      <c r="C252" s="540"/>
      <c r="D252" s="540"/>
      <c r="E252" s="540"/>
      <c r="F252" s="540"/>
      <c r="G252" s="540"/>
      <c r="H252" s="540"/>
      <c r="I252" s="540"/>
      <c r="J252" s="540"/>
      <c r="K252" s="540"/>
      <c r="L252" s="540"/>
      <c r="M252" s="540"/>
      <c r="N252" s="540"/>
      <c r="O252" s="540"/>
      <c r="P252" s="540"/>
      <c r="Q252" s="540"/>
      <c r="R252" s="540"/>
      <c r="S252" s="540"/>
      <c r="T252" s="540"/>
      <c r="U252" s="540"/>
      <c r="V252" s="540"/>
      <c r="W252" s="540"/>
      <c r="X252" s="540"/>
      <c r="Y252" s="540"/>
      <c r="Z252" s="540"/>
    </row>
    <row r="253">
      <c r="A253" s="540"/>
      <c r="B253" s="543"/>
      <c r="C253" s="540"/>
      <c r="D253" s="540"/>
      <c r="E253" s="540"/>
      <c r="F253" s="540"/>
      <c r="G253" s="540"/>
      <c r="H253" s="540"/>
      <c r="I253" s="540"/>
      <c r="J253" s="540"/>
      <c r="K253" s="540"/>
      <c r="L253" s="540"/>
      <c r="M253" s="540"/>
      <c r="N253" s="540"/>
      <c r="O253" s="540"/>
      <c r="P253" s="540"/>
      <c r="Q253" s="540"/>
      <c r="R253" s="540"/>
      <c r="S253" s="540"/>
      <c r="T253" s="540"/>
      <c r="U253" s="540"/>
      <c r="V253" s="540"/>
      <c r="W253" s="540"/>
      <c r="X253" s="540"/>
      <c r="Y253" s="540"/>
      <c r="Z253" s="540"/>
    </row>
    <row r="254">
      <c r="A254" s="540"/>
      <c r="B254" s="543"/>
      <c r="C254" s="540"/>
      <c r="D254" s="540"/>
      <c r="E254" s="540"/>
      <c r="F254" s="540"/>
      <c r="G254" s="540"/>
      <c r="H254" s="540"/>
      <c r="I254" s="540"/>
      <c r="J254" s="540"/>
      <c r="K254" s="540"/>
      <c r="L254" s="540"/>
      <c r="M254" s="540"/>
      <c r="N254" s="540"/>
      <c r="O254" s="540"/>
      <c r="P254" s="540"/>
      <c r="Q254" s="540"/>
      <c r="R254" s="540"/>
      <c r="S254" s="540"/>
      <c r="T254" s="540"/>
      <c r="U254" s="540"/>
      <c r="V254" s="540"/>
      <c r="W254" s="540"/>
      <c r="X254" s="540"/>
      <c r="Y254" s="540"/>
      <c r="Z254" s="540"/>
    </row>
    <row r="255">
      <c r="A255" s="540"/>
      <c r="B255" s="543"/>
      <c r="C255" s="540"/>
      <c r="D255" s="540"/>
      <c r="E255" s="540"/>
      <c r="F255" s="540"/>
      <c r="G255" s="540"/>
      <c r="H255" s="540"/>
      <c r="I255" s="540"/>
      <c r="J255" s="540"/>
      <c r="K255" s="540"/>
      <c r="L255" s="540"/>
      <c r="M255" s="540"/>
      <c r="N255" s="540"/>
      <c r="O255" s="540"/>
      <c r="P255" s="540"/>
      <c r="Q255" s="540"/>
      <c r="R255" s="540"/>
      <c r="S255" s="540"/>
      <c r="T255" s="540"/>
      <c r="U255" s="540"/>
      <c r="V255" s="540"/>
      <c r="W255" s="540"/>
      <c r="X255" s="540"/>
      <c r="Y255" s="540"/>
      <c r="Z255" s="540"/>
    </row>
    <row r="256">
      <c r="A256" s="540"/>
      <c r="B256" s="543"/>
      <c r="C256" s="540"/>
      <c r="D256" s="540"/>
      <c r="E256" s="540"/>
      <c r="F256" s="540"/>
      <c r="G256" s="540"/>
      <c r="H256" s="540"/>
      <c r="I256" s="540"/>
      <c r="J256" s="540"/>
      <c r="K256" s="540"/>
      <c r="L256" s="540"/>
      <c r="M256" s="540"/>
      <c r="N256" s="540"/>
      <c r="O256" s="540"/>
      <c r="P256" s="540"/>
      <c r="Q256" s="540"/>
      <c r="R256" s="540"/>
      <c r="S256" s="540"/>
      <c r="T256" s="540"/>
      <c r="U256" s="540"/>
      <c r="V256" s="540"/>
      <c r="W256" s="540"/>
      <c r="X256" s="540"/>
      <c r="Y256" s="540"/>
      <c r="Z256" s="540"/>
    </row>
    <row r="257">
      <c r="A257" s="540"/>
      <c r="B257" s="543"/>
      <c r="C257" s="540"/>
      <c r="D257" s="540"/>
      <c r="E257" s="540"/>
      <c r="F257" s="540"/>
      <c r="G257" s="540"/>
      <c r="H257" s="540"/>
      <c r="I257" s="540"/>
      <c r="J257" s="540"/>
      <c r="K257" s="540"/>
      <c r="L257" s="540"/>
      <c r="M257" s="540"/>
      <c r="N257" s="540"/>
      <c r="O257" s="540"/>
      <c r="P257" s="540"/>
      <c r="Q257" s="540"/>
      <c r="R257" s="540"/>
      <c r="S257" s="540"/>
      <c r="T257" s="540"/>
      <c r="U257" s="540"/>
      <c r="V257" s="540"/>
      <c r="W257" s="540"/>
      <c r="X257" s="540"/>
      <c r="Y257" s="540"/>
      <c r="Z257" s="540"/>
    </row>
    <row r="258">
      <c r="A258" s="540"/>
      <c r="B258" s="543"/>
      <c r="C258" s="540"/>
      <c r="D258" s="540"/>
      <c r="E258" s="540"/>
      <c r="F258" s="540"/>
      <c r="G258" s="540"/>
      <c r="H258" s="540"/>
      <c r="I258" s="540"/>
      <c r="J258" s="540"/>
      <c r="K258" s="540"/>
      <c r="L258" s="540"/>
      <c r="M258" s="540"/>
      <c r="N258" s="540"/>
      <c r="O258" s="540"/>
      <c r="P258" s="540"/>
      <c r="Q258" s="540"/>
      <c r="R258" s="540"/>
      <c r="S258" s="540"/>
      <c r="T258" s="540"/>
      <c r="U258" s="540"/>
      <c r="V258" s="540"/>
      <c r="W258" s="540"/>
      <c r="X258" s="540"/>
      <c r="Y258" s="540"/>
      <c r="Z258" s="540"/>
    </row>
    <row r="259">
      <c r="A259" s="540"/>
      <c r="B259" s="543"/>
      <c r="C259" s="540"/>
      <c r="D259" s="540"/>
      <c r="E259" s="540"/>
      <c r="F259" s="540"/>
      <c r="G259" s="540"/>
      <c r="H259" s="540"/>
      <c r="I259" s="540"/>
      <c r="J259" s="540"/>
      <c r="K259" s="540"/>
      <c r="L259" s="540"/>
      <c r="M259" s="540"/>
      <c r="N259" s="540"/>
      <c r="O259" s="540"/>
      <c r="P259" s="540"/>
      <c r="Q259" s="540"/>
      <c r="R259" s="540"/>
      <c r="S259" s="540"/>
      <c r="T259" s="540"/>
      <c r="U259" s="540"/>
      <c r="V259" s="540"/>
      <c r="W259" s="540"/>
      <c r="X259" s="540"/>
      <c r="Y259" s="540"/>
      <c r="Z259" s="540"/>
    </row>
    <row r="260">
      <c r="A260" s="540"/>
      <c r="B260" s="543"/>
      <c r="C260" s="540"/>
      <c r="D260" s="540"/>
      <c r="E260" s="540"/>
      <c r="F260" s="540"/>
      <c r="G260" s="540"/>
      <c r="H260" s="540"/>
      <c r="I260" s="540"/>
      <c r="J260" s="540"/>
      <c r="K260" s="540"/>
      <c r="L260" s="540"/>
      <c r="M260" s="540"/>
      <c r="N260" s="540"/>
      <c r="O260" s="540"/>
      <c r="P260" s="540"/>
      <c r="Q260" s="540"/>
      <c r="R260" s="540"/>
      <c r="S260" s="540"/>
      <c r="T260" s="540"/>
      <c r="U260" s="540"/>
      <c r="V260" s="540"/>
      <c r="W260" s="540"/>
      <c r="X260" s="540"/>
      <c r="Y260" s="540"/>
      <c r="Z260" s="540"/>
    </row>
    <row r="261">
      <c r="A261" s="540"/>
      <c r="B261" s="543"/>
      <c r="C261" s="540"/>
      <c r="D261" s="540"/>
      <c r="E261" s="540"/>
      <c r="F261" s="540"/>
      <c r="G261" s="540"/>
      <c r="H261" s="540"/>
      <c r="I261" s="540"/>
      <c r="J261" s="540"/>
      <c r="K261" s="540"/>
      <c r="L261" s="540"/>
      <c r="M261" s="540"/>
      <c r="N261" s="540"/>
      <c r="O261" s="540"/>
      <c r="P261" s="540"/>
      <c r="Q261" s="540"/>
      <c r="R261" s="540"/>
      <c r="S261" s="540"/>
      <c r="T261" s="540"/>
      <c r="U261" s="540"/>
      <c r="V261" s="540"/>
      <c r="W261" s="540"/>
      <c r="X261" s="540"/>
      <c r="Y261" s="540"/>
      <c r="Z261" s="540"/>
    </row>
    <row r="262">
      <c r="A262" s="540"/>
      <c r="B262" s="543"/>
      <c r="C262" s="540"/>
      <c r="D262" s="540"/>
      <c r="E262" s="540"/>
      <c r="F262" s="540"/>
      <c r="G262" s="540"/>
      <c r="H262" s="540"/>
      <c r="I262" s="540"/>
      <c r="J262" s="540"/>
      <c r="K262" s="540"/>
      <c r="L262" s="540"/>
      <c r="M262" s="540"/>
      <c r="N262" s="540"/>
      <c r="O262" s="540"/>
      <c r="P262" s="540"/>
      <c r="Q262" s="540"/>
      <c r="R262" s="540"/>
      <c r="S262" s="540"/>
      <c r="T262" s="540"/>
      <c r="U262" s="540"/>
      <c r="V262" s="540"/>
      <c r="W262" s="540"/>
      <c r="X262" s="540"/>
      <c r="Y262" s="540"/>
      <c r="Z262" s="540"/>
    </row>
    <row r="263">
      <c r="A263" s="540"/>
      <c r="B263" s="543"/>
      <c r="C263" s="540"/>
      <c r="D263" s="540"/>
      <c r="E263" s="540"/>
      <c r="F263" s="540"/>
      <c r="G263" s="540"/>
      <c r="H263" s="540"/>
      <c r="I263" s="540"/>
      <c r="J263" s="540"/>
      <c r="K263" s="540"/>
      <c r="L263" s="540"/>
      <c r="M263" s="540"/>
      <c r="N263" s="540"/>
      <c r="O263" s="540"/>
      <c r="P263" s="540"/>
      <c r="Q263" s="540"/>
      <c r="R263" s="540"/>
      <c r="S263" s="540"/>
      <c r="T263" s="540"/>
      <c r="U263" s="540"/>
      <c r="V263" s="540"/>
      <c r="W263" s="540"/>
      <c r="X263" s="540"/>
      <c r="Y263" s="540"/>
      <c r="Z263" s="540"/>
    </row>
    <row r="264">
      <c r="A264" s="540"/>
      <c r="B264" s="543"/>
      <c r="C264" s="540"/>
      <c r="D264" s="540"/>
      <c r="E264" s="540"/>
      <c r="F264" s="540"/>
      <c r="G264" s="540"/>
      <c r="H264" s="540"/>
      <c r="I264" s="540"/>
      <c r="J264" s="540"/>
      <c r="K264" s="540"/>
      <c r="L264" s="540"/>
      <c r="M264" s="540"/>
      <c r="N264" s="540"/>
      <c r="O264" s="540"/>
      <c r="P264" s="540"/>
      <c r="Q264" s="540"/>
      <c r="R264" s="540"/>
      <c r="S264" s="540"/>
      <c r="T264" s="540"/>
      <c r="U264" s="540"/>
      <c r="V264" s="540"/>
      <c r="W264" s="540"/>
      <c r="X264" s="540"/>
      <c r="Y264" s="540"/>
      <c r="Z264" s="540"/>
    </row>
    <row r="265">
      <c r="A265" s="540"/>
      <c r="B265" s="543"/>
      <c r="C265" s="540"/>
      <c r="D265" s="540"/>
      <c r="E265" s="540"/>
      <c r="F265" s="540"/>
      <c r="G265" s="540"/>
      <c r="H265" s="540"/>
      <c r="I265" s="540"/>
      <c r="J265" s="540"/>
      <c r="K265" s="540"/>
      <c r="L265" s="540"/>
      <c r="M265" s="540"/>
      <c r="N265" s="540"/>
      <c r="O265" s="540"/>
      <c r="P265" s="540"/>
      <c r="Q265" s="540"/>
      <c r="R265" s="540"/>
      <c r="S265" s="540"/>
      <c r="T265" s="540"/>
      <c r="U265" s="540"/>
      <c r="V265" s="540"/>
      <c r="W265" s="540"/>
      <c r="X265" s="540"/>
      <c r="Y265" s="540"/>
      <c r="Z265" s="540"/>
    </row>
    <row r="266">
      <c r="A266" s="540"/>
      <c r="B266" s="543"/>
      <c r="C266" s="540"/>
      <c r="D266" s="540"/>
      <c r="E266" s="540"/>
      <c r="F266" s="540"/>
      <c r="G266" s="540"/>
      <c r="H266" s="540"/>
      <c r="I266" s="540"/>
      <c r="J266" s="540"/>
      <c r="K266" s="540"/>
      <c r="L266" s="540"/>
      <c r="M266" s="540"/>
      <c r="N266" s="540"/>
      <c r="O266" s="540"/>
      <c r="P266" s="540"/>
      <c r="Q266" s="540"/>
      <c r="R266" s="540"/>
      <c r="S266" s="540"/>
      <c r="T266" s="540"/>
      <c r="U266" s="540"/>
      <c r="V266" s="540"/>
      <c r="W266" s="540"/>
      <c r="X266" s="540"/>
      <c r="Y266" s="540"/>
      <c r="Z266" s="540"/>
    </row>
    <row r="267">
      <c r="A267" s="540"/>
      <c r="B267" s="543"/>
      <c r="C267" s="540"/>
      <c r="D267" s="540"/>
      <c r="E267" s="540"/>
      <c r="F267" s="540"/>
      <c r="G267" s="540"/>
      <c r="H267" s="540"/>
      <c r="I267" s="540"/>
      <c r="J267" s="540"/>
      <c r="K267" s="540"/>
      <c r="L267" s="540"/>
      <c r="M267" s="540"/>
      <c r="N267" s="540"/>
      <c r="O267" s="540"/>
      <c r="P267" s="540"/>
      <c r="Q267" s="540"/>
      <c r="R267" s="540"/>
      <c r="S267" s="540"/>
      <c r="T267" s="540"/>
      <c r="U267" s="540"/>
      <c r="V267" s="540"/>
      <c r="W267" s="540"/>
      <c r="X267" s="540"/>
      <c r="Y267" s="540"/>
      <c r="Z267" s="540"/>
    </row>
    <row r="268">
      <c r="A268" s="540"/>
      <c r="B268" s="543"/>
      <c r="C268" s="540"/>
      <c r="D268" s="540"/>
      <c r="E268" s="540"/>
      <c r="F268" s="540"/>
      <c r="G268" s="540"/>
      <c r="H268" s="540"/>
      <c r="I268" s="540"/>
      <c r="J268" s="540"/>
      <c r="K268" s="540"/>
      <c r="L268" s="540"/>
      <c r="M268" s="540"/>
      <c r="N268" s="540"/>
      <c r="O268" s="540"/>
      <c r="P268" s="540"/>
      <c r="Q268" s="540"/>
      <c r="R268" s="540"/>
      <c r="S268" s="540"/>
      <c r="T268" s="540"/>
      <c r="U268" s="540"/>
      <c r="V268" s="540"/>
      <c r="W268" s="540"/>
      <c r="X268" s="540"/>
      <c r="Y268" s="540"/>
      <c r="Z268" s="540"/>
    </row>
    <row r="269">
      <c r="A269" s="540"/>
      <c r="B269" s="543"/>
      <c r="C269" s="540"/>
      <c r="D269" s="540"/>
      <c r="E269" s="540"/>
      <c r="F269" s="540"/>
      <c r="G269" s="540"/>
      <c r="H269" s="540"/>
      <c r="I269" s="540"/>
      <c r="J269" s="540"/>
      <c r="K269" s="540"/>
      <c r="L269" s="540"/>
      <c r="M269" s="540"/>
      <c r="N269" s="540"/>
      <c r="O269" s="540"/>
      <c r="P269" s="540"/>
      <c r="Q269" s="540"/>
      <c r="R269" s="540"/>
      <c r="S269" s="540"/>
      <c r="T269" s="540"/>
      <c r="U269" s="540"/>
      <c r="V269" s="540"/>
      <c r="W269" s="540"/>
      <c r="X269" s="540"/>
      <c r="Y269" s="540"/>
      <c r="Z269" s="540"/>
    </row>
    <row r="270">
      <c r="A270" s="540"/>
      <c r="B270" s="543"/>
      <c r="C270" s="540"/>
      <c r="D270" s="540"/>
      <c r="E270" s="540"/>
      <c r="F270" s="540"/>
      <c r="G270" s="540"/>
      <c r="H270" s="540"/>
      <c r="I270" s="540"/>
      <c r="J270" s="540"/>
      <c r="K270" s="540"/>
      <c r="L270" s="540"/>
      <c r="M270" s="540"/>
      <c r="N270" s="540"/>
      <c r="O270" s="540"/>
      <c r="P270" s="540"/>
      <c r="Q270" s="540"/>
      <c r="R270" s="540"/>
      <c r="S270" s="540"/>
      <c r="T270" s="540"/>
      <c r="U270" s="540"/>
      <c r="V270" s="540"/>
      <c r="W270" s="540"/>
      <c r="X270" s="540"/>
      <c r="Y270" s="540"/>
      <c r="Z270" s="540"/>
    </row>
    <row r="271">
      <c r="A271" s="540"/>
      <c r="B271" s="543"/>
      <c r="C271" s="540"/>
      <c r="D271" s="540"/>
      <c r="E271" s="540"/>
      <c r="F271" s="540"/>
      <c r="G271" s="540"/>
      <c r="H271" s="540"/>
      <c r="I271" s="540"/>
      <c r="J271" s="540"/>
      <c r="K271" s="540"/>
      <c r="L271" s="540"/>
      <c r="M271" s="540"/>
      <c r="N271" s="540"/>
      <c r="O271" s="540"/>
      <c r="P271" s="540"/>
      <c r="Q271" s="540"/>
      <c r="R271" s="540"/>
      <c r="S271" s="540"/>
      <c r="T271" s="540"/>
      <c r="U271" s="540"/>
      <c r="V271" s="540"/>
      <c r="W271" s="540"/>
      <c r="X271" s="540"/>
      <c r="Y271" s="540"/>
      <c r="Z271" s="540"/>
    </row>
    <row r="272">
      <c r="A272" s="540"/>
      <c r="B272" s="543"/>
      <c r="C272" s="540"/>
      <c r="D272" s="540"/>
      <c r="E272" s="540"/>
      <c r="F272" s="540"/>
      <c r="G272" s="540"/>
      <c r="H272" s="540"/>
      <c r="I272" s="540"/>
      <c r="J272" s="540"/>
      <c r="K272" s="540"/>
      <c r="L272" s="540"/>
      <c r="M272" s="540"/>
      <c r="N272" s="540"/>
      <c r="O272" s="540"/>
      <c r="P272" s="540"/>
      <c r="Q272" s="540"/>
      <c r="R272" s="540"/>
      <c r="S272" s="540"/>
      <c r="T272" s="540"/>
      <c r="U272" s="540"/>
      <c r="V272" s="540"/>
      <c r="W272" s="540"/>
      <c r="X272" s="540"/>
      <c r="Y272" s="540"/>
      <c r="Z272" s="540"/>
    </row>
    <row r="273">
      <c r="A273" s="540"/>
      <c r="B273" s="543"/>
      <c r="C273" s="540"/>
      <c r="D273" s="540"/>
      <c r="E273" s="540"/>
      <c r="F273" s="540"/>
      <c r="G273" s="540"/>
      <c r="H273" s="540"/>
      <c r="I273" s="540"/>
      <c r="J273" s="540"/>
      <c r="K273" s="540"/>
      <c r="L273" s="540"/>
      <c r="M273" s="540"/>
      <c r="N273" s="540"/>
      <c r="O273" s="540"/>
      <c r="P273" s="540"/>
      <c r="Q273" s="540"/>
      <c r="R273" s="540"/>
      <c r="S273" s="540"/>
      <c r="T273" s="540"/>
      <c r="U273" s="540"/>
      <c r="V273" s="540"/>
      <c r="W273" s="540"/>
      <c r="X273" s="540"/>
      <c r="Y273" s="540"/>
      <c r="Z273" s="540"/>
    </row>
    <row r="274">
      <c r="A274" s="540"/>
      <c r="B274" s="543"/>
      <c r="C274" s="540"/>
      <c r="D274" s="540"/>
      <c r="E274" s="540"/>
      <c r="F274" s="540"/>
      <c r="G274" s="540"/>
      <c r="H274" s="540"/>
      <c r="I274" s="540"/>
      <c r="J274" s="540"/>
      <c r="K274" s="540"/>
      <c r="L274" s="540"/>
      <c r="M274" s="540"/>
      <c r="N274" s="540"/>
      <c r="O274" s="540"/>
      <c r="P274" s="540"/>
      <c r="Q274" s="540"/>
      <c r="R274" s="540"/>
      <c r="S274" s="540"/>
      <c r="T274" s="540"/>
      <c r="U274" s="540"/>
      <c r="V274" s="540"/>
      <c r="W274" s="540"/>
      <c r="X274" s="540"/>
      <c r="Y274" s="540"/>
      <c r="Z274" s="540"/>
    </row>
    <row r="275">
      <c r="A275" s="540"/>
      <c r="B275" s="543"/>
      <c r="C275" s="540"/>
      <c r="D275" s="540"/>
      <c r="E275" s="540"/>
      <c r="F275" s="540"/>
      <c r="G275" s="540"/>
      <c r="H275" s="540"/>
      <c r="I275" s="540"/>
      <c r="J275" s="540"/>
      <c r="K275" s="540"/>
      <c r="L275" s="540"/>
      <c r="M275" s="540"/>
      <c r="N275" s="540"/>
      <c r="O275" s="540"/>
      <c r="P275" s="540"/>
      <c r="Q275" s="540"/>
      <c r="R275" s="540"/>
      <c r="S275" s="540"/>
      <c r="T275" s="540"/>
      <c r="U275" s="540"/>
      <c r="V275" s="540"/>
      <c r="W275" s="540"/>
      <c r="X275" s="540"/>
      <c r="Y275" s="540"/>
      <c r="Z275" s="540"/>
    </row>
    <row r="276">
      <c r="A276" s="540"/>
      <c r="B276" s="543"/>
      <c r="C276" s="540"/>
      <c r="D276" s="540"/>
      <c r="E276" s="540"/>
      <c r="F276" s="540"/>
      <c r="G276" s="540"/>
      <c r="H276" s="540"/>
      <c r="I276" s="540"/>
      <c r="J276" s="540"/>
      <c r="K276" s="540"/>
      <c r="L276" s="540"/>
      <c r="M276" s="540"/>
      <c r="N276" s="540"/>
      <c r="O276" s="540"/>
      <c r="P276" s="540"/>
      <c r="Q276" s="540"/>
      <c r="R276" s="540"/>
      <c r="S276" s="540"/>
      <c r="T276" s="540"/>
      <c r="U276" s="540"/>
      <c r="V276" s="540"/>
      <c r="W276" s="540"/>
      <c r="X276" s="540"/>
      <c r="Y276" s="540"/>
      <c r="Z276" s="540"/>
    </row>
    <row r="277">
      <c r="A277" s="540"/>
      <c r="B277" s="543"/>
      <c r="C277" s="540"/>
      <c r="D277" s="540"/>
      <c r="E277" s="540"/>
      <c r="F277" s="540"/>
      <c r="G277" s="540"/>
      <c r="H277" s="540"/>
      <c r="I277" s="540"/>
      <c r="J277" s="540"/>
      <c r="K277" s="540"/>
      <c r="L277" s="540"/>
      <c r="M277" s="540"/>
      <c r="N277" s="540"/>
      <c r="O277" s="540"/>
      <c r="P277" s="540"/>
      <c r="Q277" s="540"/>
      <c r="R277" s="540"/>
      <c r="S277" s="540"/>
      <c r="T277" s="540"/>
      <c r="U277" s="540"/>
      <c r="V277" s="540"/>
      <c r="W277" s="540"/>
      <c r="X277" s="540"/>
      <c r="Y277" s="540"/>
      <c r="Z277" s="540"/>
    </row>
    <row r="278">
      <c r="A278" s="540"/>
      <c r="B278" s="543"/>
      <c r="C278" s="540"/>
      <c r="D278" s="540"/>
      <c r="E278" s="540"/>
      <c r="F278" s="540"/>
      <c r="G278" s="540"/>
      <c r="H278" s="540"/>
      <c r="I278" s="540"/>
      <c r="J278" s="540"/>
      <c r="K278" s="540"/>
      <c r="L278" s="540"/>
      <c r="M278" s="540"/>
      <c r="N278" s="540"/>
      <c r="O278" s="540"/>
      <c r="P278" s="540"/>
      <c r="Q278" s="540"/>
      <c r="R278" s="540"/>
      <c r="S278" s="540"/>
      <c r="T278" s="540"/>
      <c r="U278" s="540"/>
      <c r="V278" s="540"/>
      <c r="W278" s="540"/>
      <c r="X278" s="540"/>
      <c r="Y278" s="540"/>
      <c r="Z278" s="540"/>
    </row>
    <row r="279">
      <c r="A279" s="540"/>
      <c r="B279" s="543"/>
      <c r="C279" s="540"/>
      <c r="D279" s="540"/>
      <c r="E279" s="540"/>
      <c r="F279" s="540"/>
      <c r="G279" s="540"/>
      <c r="H279" s="540"/>
      <c r="I279" s="540"/>
      <c r="J279" s="540"/>
      <c r="K279" s="540"/>
      <c r="L279" s="540"/>
      <c r="M279" s="540"/>
      <c r="N279" s="540"/>
      <c r="O279" s="540"/>
      <c r="P279" s="540"/>
      <c r="Q279" s="540"/>
      <c r="R279" s="540"/>
      <c r="S279" s="540"/>
      <c r="T279" s="540"/>
      <c r="U279" s="540"/>
      <c r="V279" s="540"/>
      <c r="W279" s="540"/>
      <c r="X279" s="540"/>
      <c r="Y279" s="540"/>
      <c r="Z279" s="540"/>
    </row>
    <row r="280">
      <c r="A280" s="540"/>
      <c r="B280" s="543"/>
      <c r="C280" s="540"/>
      <c r="D280" s="540"/>
      <c r="E280" s="540"/>
      <c r="F280" s="540"/>
      <c r="G280" s="540"/>
      <c r="H280" s="540"/>
      <c r="I280" s="540"/>
      <c r="J280" s="540"/>
      <c r="K280" s="540"/>
      <c r="L280" s="540"/>
      <c r="M280" s="540"/>
      <c r="N280" s="540"/>
      <c r="O280" s="540"/>
      <c r="P280" s="540"/>
      <c r="Q280" s="540"/>
      <c r="R280" s="540"/>
      <c r="S280" s="540"/>
      <c r="T280" s="540"/>
      <c r="U280" s="540"/>
      <c r="V280" s="540"/>
      <c r="W280" s="540"/>
      <c r="X280" s="540"/>
      <c r="Y280" s="540"/>
      <c r="Z280" s="540"/>
    </row>
    <row r="281">
      <c r="A281" s="540"/>
      <c r="B281" s="543"/>
      <c r="C281" s="540"/>
      <c r="D281" s="540"/>
      <c r="E281" s="540"/>
      <c r="F281" s="540"/>
      <c r="G281" s="540"/>
      <c r="H281" s="540"/>
      <c r="I281" s="540"/>
      <c r="J281" s="540"/>
      <c r="K281" s="540"/>
      <c r="L281" s="540"/>
      <c r="M281" s="540"/>
      <c r="N281" s="540"/>
      <c r="O281" s="540"/>
      <c r="P281" s="540"/>
      <c r="Q281" s="540"/>
      <c r="R281" s="540"/>
      <c r="S281" s="540"/>
      <c r="T281" s="540"/>
      <c r="U281" s="540"/>
      <c r="V281" s="540"/>
      <c r="W281" s="540"/>
      <c r="X281" s="540"/>
      <c r="Y281" s="540"/>
      <c r="Z281" s="540"/>
    </row>
    <row r="282">
      <c r="A282" s="540"/>
      <c r="B282" s="543"/>
      <c r="C282" s="540"/>
      <c r="D282" s="540"/>
      <c r="E282" s="540"/>
      <c r="F282" s="540"/>
      <c r="G282" s="540"/>
      <c r="H282" s="540"/>
      <c r="I282" s="540"/>
      <c r="J282" s="540"/>
      <c r="K282" s="540"/>
      <c r="L282" s="540"/>
      <c r="M282" s="540"/>
      <c r="N282" s="540"/>
      <c r="O282" s="540"/>
      <c r="P282" s="540"/>
      <c r="Q282" s="540"/>
      <c r="R282" s="540"/>
      <c r="S282" s="540"/>
      <c r="T282" s="540"/>
      <c r="U282" s="540"/>
      <c r="V282" s="540"/>
      <c r="W282" s="540"/>
      <c r="X282" s="540"/>
      <c r="Y282" s="540"/>
      <c r="Z282" s="540"/>
    </row>
    <row r="283">
      <c r="A283" s="540"/>
      <c r="B283" s="543"/>
      <c r="C283" s="540"/>
      <c r="D283" s="540"/>
      <c r="E283" s="540"/>
      <c r="F283" s="540"/>
      <c r="G283" s="540"/>
      <c r="H283" s="540"/>
      <c r="I283" s="540"/>
      <c r="J283" s="540"/>
      <c r="K283" s="540"/>
      <c r="L283" s="540"/>
      <c r="M283" s="540"/>
      <c r="N283" s="540"/>
      <c r="O283" s="540"/>
      <c r="P283" s="540"/>
      <c r="Q283" s="540"/>
      <c r="R283" s="540"/>
      <c r="S283" s="540"/>
      <c r="T283" s="540"/>
      <c r="U283" s="540"/>
      <c r="V283" s="540"/>
      <c r="W283" s="540"/>
      <c r="X283" s="540"/>
      <c r="Y283" s="540"/>
      <c r="Z283" s="540"/>
    </row>
    <row r="284">
      <c r="A284" s="540"/>
      <c r="B284" s="543"/>
      <c r="C284" s="540"/>
      <c r="D284" s="540"/>
      <c r="E284" s="540"/>
      <c r="F284" s="540"/>
      <c r="G284" s="540"/>
      <c r="H284" s="540"/>
      <c r="I284" s="540"/>
      <c r="J284" s="540"/>
      <c r="K284" s="540"/>
      <c r="L284" s="540"/>
      <c r="M284" s="540"/>
      <c r="N284" s="540"/>
      <c r="O284" s="540"/>
      <c r="P284" s="540"/>
      <c r="Q284" s="540"/>
      <c r="R284" s="540"/>
      <c r="S284" s="540"/>
      <c r="T284" s="540"/>
      <c r="U284" s="540"/>
      <c r="V284" s="540"/>
      <c r="W284" s="540"/>
      <c r="X284" s="540"/>
      <c r="Y284" s="540"/>
      <c r="Z284" s="540"/>
    </row>
    <row r="285">
      <c r="A285" s="540"/>
      <c r="B285" s="543"/>
      <c r="C285" s="540"/>
      <c r="D285" s="540"/>
      <c r="E285" s="540"/>
      <c r="F285" s="540"/>
      <c r="G285" s="540"/>
      <c r="H285" s="540"/>
      <c r="I285" s="540"/>
      <c r="J285" s="540"/>
      <c r="K285" s="540"/>
      <c r="L285" s="540"/>
      <c r="M285" s="540"/>
      <c r="N285" s="540"/>
      <c r="O285" s="540"/>
      <c r="P285" s="540"/>
      <c r="Q285" s="540"/>
      <c r="R285" s="540"/>
      <c r="S285" s="540"/>
      <c r="T285" s="540"/>
      <c r="U285" s="540"/>
      <c r="V285" s="540"/>
      <c r="W285" s="540"/>
      <c r="X285" s="540"/>
      <c r="Y285" s="540"/>
      <c r="Z285" s="540"/>
    </row>
    <row r="286">
      <c r="A286" s="540"/>
      <c r="B286" s="543"/>
      <c r="C286" s="540"/>
      <c r="D286" s="540"/>
      <c r="E286" s="540"/>
      <c r="F286" s="540"/>
      <c r="G286" s="540"/>
      <c r="H286" s="540"/>
      <c r="I286" s="540"/>
      <c r="J286" s="540"/>
      <c r="K286" s="540"/>
      <c r="L286" s="540"/>
      <c r="M286" s="540"/>
      <c r="N286" s="540"/>
      <c r="O286" s="540"/>
      <c r="P286" s="540"/>
      <c r="Q286" s="540"/>
      <c r="R286" s="540"/>
      <c r="S286" s="540"/>
      <c r="T286" s="540"/>
      <c r="U286" s="540"/>
      <c r="V286" s="540"/>
      <c r="W286" s="540"/>
      <c r="X286" s="540"/>
      <c r="Y286" s="540"/>
      <c r="Z286" s="540"/>
    </row>
    <row r="287">
      <c r="A287" s="540"/>
      <c r="B287" s="543"/>
      <c r="C287" s="540"/>
      <c r="D287" s="540"/>
      <c r="E287" s="540"/>
      <c r="F287" s="540"/>
      <c r="G287" s="540"/>
      <c r="H287" s="540"/>
      <c r="I287" s="540"/>
      <c r="J287" s="540"/>
      <c r="K287" s="540"/>
      <c r="L287" s="540"/>
      <c r="M287" s="540"/>
      <c r="N287" s="540"/>
      <c r="O287" s="540"/>
      <c r="P287" s="540"/>
      <c r="Q287" s="540"/>
      <c r="R287" s="540"/>
      <c r="S287" s="540"/>
      <c r="T287" s="540"/>
      <c r="U287" s="540"/>
      <c r="V287" s="540"/>
      <c r="W287" s="540"/>
      <c r="X287" s="540"/>
      <c r="Y287" s="540"/>
      <c r="Z287" s="540"/>
    </row>
    <row r="288">
      <c r="A288" s="540"/>
      <c r="B288" s="543"/>
      <c r="C288" s="540"/>
      <c r="D288" s="540"/>
      <c r="E288" s="540"/>
      <c r="F288" s="540"/>
      <c r="G288" s="540"/>
      <c r="H288" s="540"/>
      <c r="I288" s="540"/>
      <c r="J288" s="540"/>
      <c r="K288" s="540"/>
      <c r="L288" s="540"/>
      <c r="M288" s="540"/>
      <c r="N288" s="540"/>
      <c r="O288" s="540"/>
      <c r="P288" s="540"/>
      <c r="Q288" s="540"/>
      <c r="R288" s="540"/>
      <c r="S288" s="540"/>
      <c r="T288" s="540"/>
      <c r="U288" s="540"/>
      <c r="V288" s="540"/>
      <c r="W288" s="540"/>
      <c r="X288" s="540"/>
      <c r="Y288" s="540"/>
      <c r="Z288" s="540"/>
    </row>
    <row r="289">
      <c r="A289" s="540"/>
      <c r="B289" s="543"/>
      <c r="C289" s="540"/>
      <c r="D289" s="540"/>
      <c r="E289" s="540"/>
      <c r="F289" s="540"/>
      <c r="G289" s="540"/>
      <c r="H289" s="540"/>
      <c r="I289" s="540"/>
      <c r="J289" s="540"/>
      <c r="K289" s="540"/>
      <c r="L289" s="540"/>
      <c r="M289" s="540"/>
      <c r="N289" s="540"/>
      <c r="O289" s="540"/>
      <c r="P289" s="540"/>
      <c r="Q289" s="540"/>
      <c r="R289" s="540"/>
      <c r="S289" s="540"/>
      <c r="T289" s="540"/>
      <c r="U289" s="540"/>
      <c r="V289" s="540"/>
      <c r="W289" s="540"/>
      <c r="X289" s="540"/>
      <c r="Y289" s="540"/>
      <c r="Z289" s="540"/>
    </row>
    <row r="290">
      <c r="A290" s="540"/>
      <c r="B290" s="543"/>
      <c r="C290" s="540"/>
      <c r="D290" s="540"/>
      <c r="E290" s="540"/>
      <c r="F290" s="540"/>
      <c r="G290" s="540"/>
      <c r="H290" s="540"/>
      <c r="I290" s="540"/>
      <c r="J290" s="540"/>
      <c r="K290" s="540"/>
      <c r="L290" s="540"/>
      <c r="M290" s="540"/>
      <c r="N290" s="540"/>
      <c r="O290" s="540"/>
      <c r="P290" s="540"/>
      <c r="Q290" s="540"/>
      <c r="R290" s="540"/>
      <c r="S290" s="540"/>
      <c r="T290" s="540"/>
      <c r="U290" s="540"/>
      <c r="V290" s="540"/>
      <c r="W290" s="540"/>
      <c r="X290" s="540"/>
      <c r="Y290" s="540"/>
      <c r="Z290" s="540"/>
    </row>
    <row r="291">
      <c r="A291" s="540"/>
      <c r="B291" s="543"/>
      <c r="C291" s="540"/>
      <c r="D291" s="540"/>
      <c r="E291" s="540"/>
      <c r="F291" s="540"/>
      <c r="G291" s="540"/>
      <c r="H291" s="540"/>
      <c r="I291" s="540"/>
      <c r="J291" s="540"/>
      <c r="K291" s="540"/>
      <c r="L291" s="540"/>
      <c r="M291" s="540"/>
      <c r="N291" s="540"/>
      <c r="O291" s="540"/>
      <c r="P291" s="540"/>
      <c r="Q291" s="540"/>
      <c r="R291" s="540"/>
      <c r="S291" s="540"/>
      <c r="T291" s="540"/>
      <c r="U291" s="540"/>
      <c r="V291" s="540"/>
      <c r="W291" s="540"/>
      <c r="X291" s="540"/>
      <c r="Y291" s="540"/>
      <c r="Z291" s="540"/>
    </row>
    <row r="292">
      <c r="A292" s="540"/>
      <c r="B292" s="543"/>
      <c r="C292" s="540"/>
      <c r="D292" s="540"/>
      <c r="E292" s="540"/>
      <c r="F292" s="540"/>
      <c r="G292" s="540"/>
      <c r="H292" s="540"/>
      <c r="I292" s="540"/>
      <c r="J292" s="540"/>
      <c r="K292" s="540"/>
      <c r="L292" s="540"/>
      <c r="M292" s="540"/>
      <c r="N292" s="540"/>
      <c r="O292" s="540"/>
      <c r="P292" s="540"/>
      <c r="Q292" s="540"/>
      <c r="R292" s="540"/>
      <c r="S292" s="540"/>
      <c r="T292" s="540"/>
      <c r="U292" s="540"/>
      <c r="V292" s="540"/>
      <c r="W292" s="540"/>
      <c r="X292" s="540"/>
      <c r="Y292" s="540"/>
      <c r="Z292" s="540"/>
    </row>
    <row r="293">
      <c r="A293" s="540"/>
      <c r="B293" s="543"/>
      <c r="C293" s="540"/>
      <c r="D293" s="540"/>
      <c r="E293" s="540"/>
      <c r="F293" s="540"/>
      <c r="G293" s="540"/>
      <c r="H293" s="540"/>
      <c r="I293" s="540"/>
      <c r="J293" s="540"/>
      <c r="K293" s="540"/>
      <c r="L293" s="540"/>
      <c r="M293" s="540"/>
      <c r="N293" s="540"/>
      <c r="O293" s="540"/>
      <c r="P293" s="540"/>
      <c r="Q293" s="540"/>
      <c r="R293" s="540"/>
      <c r="S293" s="540"/>
      <c r="T293" s="540"/>
      <c r="U293" s="540"/>
      <c r="V293" s="540"/>
      <c r="W293" s="540"/>
      <c r="X293" s="540"/>
      <c r="Y293" s="540"/>
      <c r="Z293" s="540"/>
    </row>
    <row r="294">
      <c r="A294" s="540"/>
      <c r="B294" s="543"/>
      <c r="C294" s="540"/>
      <c r="D294" s="540"/>
      <c r="E294" s="540"/>
      <c r="F294" s="540"/>
      <c r="G294" s="540"/>
      <c r="H294" s="540"/>
      <c r="I294" s="540"/>
      <c r="J294" s="540"/>
      <c r="K294" s="540"/>
      <c r="L294" s="540"/>
      <c r="M294" s="540"/>
      <c r="N294" s="540"/>
      <c r="O294" s="540"/>
      <c r="P294" s="540"/>
      <c r="Q294" s="540"/>
      <c r="R294" s="540"/>
      <c r="S294" s="540"/>
      <c r="T294" s="540"/>
      <c r="U294" s="540"/>
      <c r="V294" s="540"/>
      <c r="W294" s="540"/>
      <c r="X294" s="540"/>
      <c r="Y294" s="540"/>
      <c r="Z294" s="540"/>
    </row>
    <row r="295">
      <c r="A295" s="540"/>
      <c r="B295" s="543"/>
      <c r="C295" s="540"/>
      <c r="D295" s="540"/>
      <c r="E295" s="540"/>
      <c r="F295" s="540"/>
      <c r="G295" s="540"/>
      <c r="H295" s="540"/>
      <c r="I295" s="540"/>
      <c r="J295" s="540"/>
      <c r="K295" s="540"/>
      <c r="L295" s="540"/>
      <c r="M295" s="540"/>
      <c r="N295" s="540"/>
      <c r="O295" s="540"/>
      <c r="P295" s="540"/>
      <c r="Q295" s="540"/>
      <c r="R295" s="540"/>
      <c r="S295" s="540"/>
      <c r="T295" s="540"/>
      <c r="U295" s="540"/>
      <c r="V295" s="540"/>
      <c r="W295" s="540"/>
      <c r="X295" s="540"/>
      <c r="Y295" s="540"/>
      <c r="Z295" s="540"/>
    </row>
    <row r="296">
      <c r="A296" s="540"/>
      <c r="B296" s="543"/>
      <c r="C296" s="540"/>
      <c r="D296" s="540"/>
      <c r="E296" s="540"/>
      <c r="F296" s="540"/>
      <c r="G296" s="540"/>
      <c r="H296" s="540"/>
      <c r="I296" s="540"/>
      <c r="J296" s="540"/>
      <c r="K296" s="540"/>
      <c r="L296" s="540"/>
      <c r="M296" s="540"/>
      <c r="N296" s="540"/>
      <c r="O296" s="540"/>
      <c r="P296" s="540"/>
      <c r="Q296" s="540"/>
      <c r="R296" s="540"/>
      <c r="S296" s="540"/>
      <c r="T296" s="540"/>
      <c r="U296" s="540"/>
      <c r="V296" s="540"/>
      <c r="W296" s="540"/>
      <c r="X296" s="540"/>
      <c r="Y296" s="540"/>
      <c r="Z296" s="540"/>
    </row>
    <row r="297">
      <c r="A297" s="540"/>
      <c r="B297" s="543"/>
      <c r="C297" s="540"/>
      <c r="D297" s="540"/>
      <c r="E297" s="540"/>
      <c r="F297" s="540"/>
      <c r="G297" s="540"/>
      <c r="H297" s="540"/>
      <c r="I297" s="540"/>
      <c r="J297" s="540"/>
      <c r="K297" s="540"/>
      <c r="L297" s="540"/>
      <c r="M297" s="540"/>
      <c r="N297" s="540"/>
      <c r="O297" s="540"/>
      <c r="P297" s="540"/>
      <c r="Q297" s="540"/>
      <c r="R297" s="540"/>
      <c r="S297" s="540"/>
      <c r="T297" s="540"/>
      <c r="U297" s="540"/>
      <c r="V297" s="540"/>
      <c r="W297" s="540"/>
      <c r="X297" s="540"/>
      <c r="Y297" s="540"/>
      <c r="Z297" s="540"/>
    </row>
    <row r="298">
      <c r="A298" s="540"/>
      <c r="B298" s="543"/>
      <c r="C298" s="540"/>
      <c r="D298" s="540"/>
      <c r="E298" s="540"/>
      <c r="F298" s="540"/>
      <c r="G298" s="540"/>
      <c r="H298" s="540"/>
      <c r="I298" s="540"/>
      <c r="J298" s="540"/>
      <c r="K298" s="540"/>
      <c r="L298" s="540"/>
      <c r="M298" s="540"/>
      <c r="N298" s="540"/>
      <c r="O298" s="540"/>
      <c r="P298" s="540"/>
      <c r="Q298" s="540"/>
      <c r="R298" s="540"/>
      <c r="S298" s="540"/>
      <c r="T298" s="540"/>
      <c r="U298" s="540"/>
      <c r="V298" s="540"/>
      <c r="W298" s="540"/>
      <c r="X298" s="540"/>
      <c r="Y298" s="540"/>
      <c r="Z298" s="540"/>
    </row>
    <row r="299">
      <c r="A299" s="540"/>
      <c r="B299" s="543"/>
      <c r="C299" s="540"/>
      <c r="D299" s="540"/>
      <c r="E299" s="540"/>
      <c r="F299" s="540"/>
      <c r="G299" s="540"/>
      <c r="H299" s="540"/>
      <c r="I299" s="540"/>
      <c r="J299" s="540"/>
      <c r="K299" s="540"/>
      <c r="L299" s="540"/>
      <c r="M299" s="540"/>
      <c r="N299" s="540"/>
      <c r="O299" s="540"/>
      <c r="P299" s="540"/>
      <c r="Q299" s="540"/>
      <c r="R299" s="540"/>
      <c r="S299" s="540"/>
      <c r="T299" s="540"/>
      <c r="U299" s="540"/>
      <c r="V299" s="540"/>
      <c r="W299" s="540"/>
      <c r="X299" s="540"/>
      <c r="Y299" s="540"/>
      <c r="Z299" s="540"/>
    </row>
    <row r="300">
      <c r="A300" s="540"/>
      <c r="B300" s="543"/>
      <c r="C300" s="540"/>
      <c r="D300" s="540"/>
      <c r="E300" s="540"/>
      <c r="F300" s="540"/>
      <c r="G300" s="540"/>
      <c r="H300" s="540"/>
      <c r="I300" s="540"/>
      <c r="J300" s="540"/>
      <c r="K300" s="540"/>
      <c r="L300" s="540"/>
      <c r="M300" s="540"/>
      <c r="N300" s="540"/>
      <c r="O300" s="540"/>
      <c r="P300" s="540"/>
      <c r="Q300" s="540"/>
      <c r="R300" s="540"/>
      <c r="S300" s="540"/>
      <c r="T300" s="540"/>
      <c r="U300" s="540"/>
      <c r="V300" s="540"/>
      <c r="W300" s="540"/>
      <c r="X300" s="540"/>
      <c r="Y300" s="540"/>
      <c r="Z300" s="540"/>
    </row>
    <row r="301">
      <c r="A301" s="540"/>
      <c r="B301" s="543"/>
      <c r="C301" s="540"/>
      <c r="D301" s="540"/>
      <c r="E301" s="540"/>
      <c r="F301" s="540"/>
      <c r="G301" s="540"/>
      <c r="H301" s="540"/>
      <c r="I301" s="540"/>
      <c r="J301" s="540"/>
      <c r="K301" s="540"/>
      <c r="L301" s="540"/>
      <c r="M301" s="540"/>
      <c r="N301" s="540"/>
      <c r="O301" s="540"/>
      <c r="P301" s="540"/>
      <c r="Q301" s="540"/>
      <c r="R301" s="540"/>
      <c r="S301" s="540"/>
      <c r="T301" s="540"/>
      <c r="U301" s="540"/>
      <c r="V301" s="540"/>
      <c r="W301" s="540"/>
      <c r="X301" s="540"/>
      <c r="Y301" s="540"/>
      <c r="Z301" s="540"/>
    </row>
    <row r="302">
      <c r="A302" s="540"/>
      <c r="B302" s="543"/>
      <c r="C302" s="540"/>
      <c r="D302" s="540"/>
      <c r="E302" s="540"/>
      <c r="F302" s="540"/>
      <c r="G302" s="540"/>
      <c r="H302" s="540"/>
      <c r="I302" s="540"/>
      <c r="J302" s="540"/>
      <c r="K302" s="540"/>
      <c r="L302" s="540"/>
      <c r="M302" s="540"/>
      <c r="N302" s="540"/>
      <c r="O302" s="540"/>
      <c r="P302" s="540"/>
      <c r="Q302" s="540"/>
      <c r="R302" s="540"/>
      <c r="S302" s="540"/>
      <c r="T302" s="540"/>
      <c r="U302" s="540"/>
      <c r="V302" s="540"/>
      <c r="W302" s="540"/>
      <c r="X302" s="540"/>
      <c r="Y302" s="540"/>
      <c r="Z302" s="540"/>
    </row>
    <row r="303">
      <c r="A303" s="540"/>
      <c r="B303" s="543"/>
      <c r="C303" s="540"/>
      <c r="D303" s="540"/>
      <c r="E303" s="540"/>
      <c r="F303" s="540"/>
      <c r="G303" s="540"/>
      <c r="H303" s="540"/>
      <c r="I303" s="540"/>
      <c r="J303" s="540"/>
      <c r="K303" s="540"/>
      <c r="L303" s="540"/>
      <c r="M303" s="540"/>
      <c r="N303" s="540"/>
      <c r="O303" s="540"/>
      <c r="P303" s="540"/>
      <c r="Q303" s="540"/>
      <c r="R303" s="540"/>
      <c r="S303" s="540"/>
      <c r="T303" s="540"/>
      <c r="U303" s="540"/>
      <c r="V303" s="540"/>
      <c r="W303" s="540"/>
      <c r="X303" s="540"/>
      <c r="Y303" s="540"/>
      <c r="Z303" s="540"/>
    </row>
    <row r="304">
      <c r="A304" s="540"/>
      <c r="B304" s="543"/>
      <c r="C304" s="540"/>
      <c r="D304" s="540"/>
      <c r="E304" s="540"/>
      <c r="F304" s="540"/>
      <c r="G304" s="540"/>
      <c r="H304" s="540"/>
      <c r="I304" s="540"/>
      <c r="J304" s="540"/>
      <c r="K304" s="540"/>
      <c r="L304" s="540"/>
      <c r="M304" s="540"/>
      <c r="N304" s="540"/>
      <c r="O304" s="540"/>
      <c r="P304" s="540"/>
      <c r="Q304" s="540"/>
      <c r="R304" s="540"/>
      <c r="S304" s="540"/>
      <c r="T304" s="540"/>
      <c r="U304" s="540"/>
      <c r="V304" s="540"/>
      <c r="W304" s="540"/>
      <c r="X304" s="540"/>
      <c r="Y304" s="540"/>
      <c r="Z304" s="540"/>
    </row>
    <row r="305">
      <c r="A305" s="540"/>
      <c r="B305" s="543"/>
      <c r="C305" s="540"/>
      <c r="D305" s="540"/>
      <c r="E305" s="540"/>
      <c r="F305" s="540"/>
      <c r="G305" s="540"/>
      <c r="H305" s="540"/>
      <c r="I305" s="540"/>
      <c r="J305" s="540"/>
      <c r="K305" s="540"/>
      <c r="L305" s="540"/>
      <c r="M305" s="540"/>
      <c r="N305" s="540"/>
      <c r="O305" s="540"/>
      <c r="P305" s="540"/>
      <c r="Q305" s="540"/>
      <c r="R305" s="540"/>
      <c r="S305" s="540"/>
      <c r="T305" s="540"/>
      <c r="U305" s="540"/>
      <c r="V305" s="540"/>
      <c r="W305" s="540"/>
      <c r="X305" s="540"/>
      <c r="Y305" s="540"/>
      <c r="Z305" s="540"/>
    </row>
    <row r="306">
      <c r="A306" s="540"/>
      <c r="B306" s="543"/>
      <c r="C306" s="540"/>
      <c r="D306" s="540"/>
      <c r="E306" s="540"/>
      <c r="F306" s="540"/>
      <c r="G306" s="540"/>
      <c r="H306" s="540"/>
      <c r="I306" s="540"/>
      <c r="J306" s="540"/>
      <c r="K306" s="540"/>
      <c r="L306" s="540"/>
      <c r="M306" s="540"/>
      <c r="N306" s="540"/>
      <c r="O306" s="540"/>
      <c r="P306" s="540"/>
      <c r="Q306" s="540"/>
      <c r="R306" s="540"/>
      <c r="S306" s="540"/>
      <c r="T306" s="540"/>
      <c r="U306" s="540"/>
      <c r="V306" s="540"/>
      <c r="W306" s="540"/>
      <c r="X306" s="540"/>
      <c r="Y306" s="540"/>
      <c r="Z306" s="540"/>
    </row>
    <row r="307">
      <c r="A307" s="540"/>
      <c r="B307" s="543"/>
      <c r="C307" s="540"/>
      <c r="D307" s="540"/>
      <c r="E307" s="540"/>
      <c r="F307" s="540"/>
      <c r="G307" s="540"/>
      <c r="H307" s="540"/>
      <c r="I307" s="540"/>
      <c r="J307" s="540"/>
      <c r="K307" s="540"/>
      <c r="L307" s="540"/>
      <c r="M307" s="540"/>
      <c r="N307" s="540"/>
      <c r="O307" s="540"/>
      <c r="P307" s="540"/>
      <c r="Q307" s="540"/>
      <c r="R307" s="540"/>
      <c r="S307" s="540"/>
      <c r="T307" s="540"/>
      <c r="U307" s="540"/>
      <c r="V307" s="540"/>
      <c r="W307" s="540"/>
      <c r="X307" s="540"/>
      <c r="Y307" s="540"/>
      <c r="Z307" s="540"/>
    </row>
    <row r="308">
      <c r="A308" s="540"/>
      <c r="B308" s="543"/>
      <c r="C308" s="540"/>
      <c r="D308" s="540"/>
      <c r="E308" s="540"/>
      <c r="F308" s="540"/>
      <c r="G308" s="540"/>
      <c r="H308" s="540"/>
      <c r="I308" s="540"/>
      <c r="J308" s="540"/>
      <c r="K308" s="540"/>
      <c r="L308" s="540"/>
      <c r="M308" s="540"/>
      <c r="N308" s="540"/>
      <c r="O308" s="540"/>
      <c r="P308" s="540"/>
      <c r="Q308" s="540"/>
      <c r="R308" s="540"/>
      <c r="S308" s="540"/>
      <c r="T308" s="540"/>
      <c r="U308" s="540"/>
      <c r="V308" s="540"/>
      <c r="W308" s="540"/>
      <c r="X308" s="540"/>
      <c r="Y308" s="540"/>
      <c r="Z308" s="540"/>
    </row>
    <row r="309">
      <c r="A309" s="540"/>
      <c r="B309" s="543"/>
      <c r="C309" s="540"/>
      <c r="D309" s="540"/>
      <c r="E309" s="540"/>
      <c r="F309" s="540"/>
      <c r="G309" s="540"/>
      <c r="H309" s="540"/>
      <c r="I309" s="540"/>
      <c r="J309" s="540"/>
      <c r="K309" s="540"/>
      <c r="L309" s="540"/>
      <c r="M309" s="540"/>
      <c r="N309" s="540"/>
      <c r="O309" s="540"/>
      <c r="P309" s="540"/>
      <c r="Q309" s="540"/>
      <c r="R309" s="540"/>
      <c r="S309" s="540"/>
      <c r="T309" s="540"/>
      <c r="U309" s="540"/>
      <c r="V309" s="540"/>
      <c r="W309" s="540"/>
      <c r="X309" s="540"/>
      <c r="Y309" s="540"/>
      <c r="Z309" s="540"/>
    </row>
    <row r="310">
      <c r="A310" s="540"/>
      <c r="B310" s="543"/>
      <c r="C310" s="540"/>
      <c r="D310" s="540"/>
      <c r="E310" s="540"/>
      <c r="F310" s="540"/>
      <c r="G310" s="540"/>
      <c r="H310" s="540"/>
      <c r="I310" s="540"/>
      <c r="J310" s="540"/>
      <c r="K310" s="540"/>
      <c r="L310" s="540"/>
      <c r="M310" s="540"/>
      <c r="N310" s="540"/>
      <c r="O310" s="540"/>
      <c r="P310" s="540"/>
      <c r="Q310" s="540"/>
      <c r="R310" s="540"/>
      <c r="S310" s="540"/>
      <c r="T310" s="540"/>
      <c r="U310" s="540"/>
      <c r="V310" s="540"/>
      <c r="W310" s="540"/>
      <c r="X310" s="540"/>
      <c r="Y310" s="540"/>
      <c r="Z310" s="540"/>
    </row>
    <row r="311">
      <c r="A311" s="540"/>
      <c r="B311" s="543"/>
      <c r="C311" s="540"/>
      <c r="D311" s="540"/>
      <c r="E311" s="540"/>
      <c r="F311" s="540"/>
      <c r="G311" s="540"/>
      <c r="H311" s="540"/>
      <c r="I311" s="540"/>
      <c r="J311" s="540"/>
      <c r="K311" s="540"/>
      <c r="L311" s="540"/>
      <c r="M311" s="540"/>
      <c r="N311" s="540"/>
      <c r="O311" s="540"/>
      <c r="P311" s="540"/>
      <c r="Q311" s="540"/>
      <c r="R311" s="540"/>
      <c r="S311" s="540"/>
      <c r="T311" s="540"/>
      <c r="U311" s="540"/>
      <c r="V311" s="540"/>
      <c r="W311" s="540"/>
      <c r="X311" s="540"/>
      <c r="Y311" s="540"/>
      <c r="Z311" s="540"/>
    </row>
    <row r="312">
      <c r="A312" s="540"/>
      <c r="B312" s="543"/>
      <c r="C312" s="540"/>
      <c r="D312" s="540"/>
      <c r="E312" s="540"/>
      <c r="F312" s="540"/>
      <c r="G312" s="540"/>
      <c r="H312" s="540"/>
      <c r="I312" s="540"/>
      <c r="J312" s="540"/>
      <c r="K312" s="540"/>
      <c r="L312" s="540"/>
      <c r="M312" s="540"/>
      <c r="N312" s="540"/>
      <c r="O312" s="540"/>
      <c r="P312" s="540"/>
      <c r="Q312" s="540"/>
      <c r="R312" s="540"/>
      <c r="S312" s="540"/>
      <c r="T312" s="540"/>
      <c r="U312" s="540"/>
      <c r="V312" s="540"/>
      <c r="W312" s="540"/>
      <c r="X312" s="540"/>
      <c r="Y312" s="540"/>
      <c r="Z312" s="540"/>
    </row>
    <row r="313">
      <c r="A313" s="540"/>
      <c r="B313" s="543"/>
      <c r="C313" s="540"/>
      <c r="D313" s="540"/>
      <c r="E313" s="540"/>
      <c r="F313" s="540"/>
      <c r="G313" s="540"/>
      <c r="H313" s="540"/>
      <c r="I313" s="540"/>
      <c r="J313" s="540"/>
      <c r="K313" s="540"/>
      <c r="L313" s="540"/>
      <c r="M313" s="540"/>
      <c r="N313" s="540"/>
      <c r="O313" s="540"/>
      <c r="P313" s="540"/>
      <c r="Q313" s="540"/>
      <c r="R313" s="540"/>
      <c r="S313" s="540"/>
      <c r="T313" s="540"/>
      <c r="U313" s="540"/>
      <c r="V313" s="540"/>
      <c r="W313" s="540"/>
      <c r="X313" s="540"/>
      <c r="Y313" s="540"/>
      <c r="Z313" s="540"/>
    </row>
    <row r="314">
      <c r="A314" s="540"/>
      <c r="B314" s="543"/>
      <c r="C314" s="540"/>
      <c r="D314" s="540"/>
      <c r="E314" s="540"/>
      <c r="F314" s="540"/>
      <c r="G314" s="540"/>
      <c r="H314" s="540"/>
      <c r="I314" s="540"/>
      <c r="J314" s="540"/>
      <c r="K314" s="540"/>
      <c r="L314" s="540"/>
      <c r="M314" s="540"/>
      <c r="N314" s="540"/>
      <c r="O314" s="540"/>
      <c r="P314" s="540"/>
      <c r="Q314" s="540"/>
      <c r="R314" s="540"/>
      <c r="S314" s="540"/>
      <c r="T314" s="540"/>
      <c r="U314" s="540"/>
      <c r="V314" s="540"/>
      <c r="W314" s="540"/>
      <c r="X314" s="540"/>
      <c r="Y314" s="540"/>
      <c r="Z314" s="540"/>
    </row>
    <row r="315">
      <c r="A315" s="540"/>
      <c r="B315" s="543"/>
      <c r="C315" s="540"/>
      <c r="D315" s="540"/>
      <c r="E315" s="540"/>
      <c r="F315" s="540"/>
      <c r="G315" s="540"/>
      <c r="H315" s="540"/>
      <c r="I315" s="540"/>
      <c r="J315" s="540"/>
      <c r="K315" s="540"/>
      <c r="L315" s="540"/>
      <c r="M315" s="540"/>
      <c r="N315" s="540"/>
      <c r="O315" s="540"/>
      <c r="P315" s="540"/>
      <c r="Q315" s="540"/>
      <c r="R315" s="540"/>
      <c r="S315" s="540"/>
      <c r="T315" s="540"/>
      <c r="U315" s="540"/>
      <c r="V315" s="540"/>
      <c r="W315" s="540"/>
      <c r="X315" s="540"/>
      <c r="Y315" s="540"/>
      <c r="Z315" s="540"/>
    </row>
    <row r="316">
      <c r="A316" s="540"/>
      <c r="B316" s="543"/>
      <c r="C316" s="540"/>
      <c r="D316" s="540"/>
      <c r="E316" s="540"/>
      <c r="F316" s="540"/>
      <c r="G316" s="540"/>
      <c r="H316" s="540"/>
      <c r="I316" s="540"/>
      <c r="J316" s="540"/>
      <c r="K316" s="540"/>
      <c r="L316" s="540"/>
      <c r="M316" s="540"/>
      <c r="N316" s="540"/>
      <c r="O316" s="540"/>
      <c r="P316" s="540"/>
      <c r="Q316" s="540"/>
      <c r="R316" s="540"/>
      <c r="S316" s="540"/>
      <c r="T316" s="540"/>
      <c r="U316" s="540"/>
      <c r="V316" s="540"/>
      <c r="W316" s="540"/>
      <c r="X316" s="540"/>
      <c r="Y316" s="540"/>
      <c r="Z316" s="540"/>
    </row>
    <row r="317">
      <c r="A317" s="540"/>
      <c r="B317" s="543"/>
      <c r="C317" s="540"/>
      <c r="D317" s="540"/>
      <c r="E317" s="540"/>
      <c r="F317" s="540"/>
      <c r="G317" s="540"/>
      <c r="H317" s="540"/>
      <c r="I317" s="540"/>
      <c r="J317" s="540"/>
      <c r="K317" s="540"/>
      <c r="L317" s="540"/>
      <c r="M317" s="540"/>
      <c r="N317" s="540"/>
      <c r="O317" s="540"/>
      <c r="P317" s="540"/>
      <c r="Q317" s="540"/>
      <c r="R317" s="540"/>
      <c r="S317" s="540"/>
      <c r="T317" s="540"/>
      <c r="U317" s="540"/>
      <c r="V317" s="540"/>
      <c r="W317" s="540"/>
      <c r="X317" s="540"/>
      <c r="Y317" s="540"/>
      <c r="Z317" s="540"/>
    </row>
    <row r="318">
      <c r="A318" s="540"/>
      <c r="B318" s="543"/>
      <c r="C318" s="540"/>
      <c r="D318" s="540"/>
      <c r="E318" s="540"/>
      <c r="F318" s="540"/>
      <c r="G318" s="540"/>
      <c r="H318" s="540"/>
      <c r="I318" s="540"/>
      <c r="J318" s="540"/>
      <c r="K318" s="540"/>
      <c r="L318" s="540"/>
      <c r="M318" s="540"/>
      <c r="N318" s="540"/>
      <c r="O318" s="540"/>
      <c r="P318" s="540"/>
      <c r="Q318" s="540"/>
      <c r="R318" s="540"/>
      <c r="S318" s="540"/>
      <c r="T318" s="540"/>
      <c r="U318" s="540"/>
      <c r="V318" s="540"/>
      <c r="W318" s="540"/>
      <c r="X318" s="540"/>
      <c r="Y318" s="540"/>
      <c r="Z318" s="540"/>
    </row>
    <row r="319">
      <c r="A319" s="540"/>
      <c r="B319" s="543"/>
      <c r="C319" s="540"/>
      <c r="D319" s="540"/>
      <c r="E319" s="540"/>
      <c r="F319" s="540"/>
      <c r="G319" s="540"/>
      <c r="H319" s="540"/>
      <c r="I319" s="540"/>
      <c r="J319" s="540"/>
      <c r="K319" s="540"/>
      <c r="L319" s="540"/>
      <c r="M319" s="540"/>
      <c r="N319" s="540"/>
      <c r="O319" s="540"/>
      <c r="P319" s="540"/>
      <c r="Q319" s="540"/>
      <c r="R319" s="540"/>
      <c r="S319" s="540"/>
      <c r="T319" s="540"/>
      <c r="U319" s="540"/>
      <c r="V319" s="540"/>
      <c r="W319" s="540"/>
      <c r="X319" s="540"/>
      <c r="Y319" s="540"/>
      <c r="Z319" s="540"/>
    </row>
    <row r="320">
      <c r="A320" s="540"/>
      <c r="B320" s="543"/>
      <c r="C320" s="540"/>
      <c r="D320" s="540"/>
      <c r="E320" s="540"/>
      <c r="F320" s="540"/>
      <c r="G320" s="540"/>
      <c r="H320" s="540"/>
      <c r="I320" s="540"/>
      <c r="J320" s="540"/>
      <c r="K320" s="540"/>
      <c r="L320" s="540"/>
      <c r="M320" s="540"/>
      <c r="N320" s="540"/>
      <c r="O320" s="540"/>
      <c r="P320" s="540"/>
      <c r="Q320" s="540"/>
      <c r="R320" s="540"/>
      <c r="S320" s="540"/>
      <c r="T320" s="540"/>
      <c r="U320" s="540"/>
      <c r="V320" s="540"/>
      <c r="W320" s="540"/>
      <c r="X320" s="540"/>
      <c r="Y320" s="540"/>
      <c r="Z320" s="540"/>
    </row>
    <row r="321">
      <c r="A321" s="540"/>
      <c r="B321" s="543"/>
      <c r="C321" s="540"/>
      <c r="D321" s="540"/>
      <c r="E321" s="540"/>
      <c r="F321" s="540"/>
      <c r="G321" s="540"/>
      <c r="H321" s="540"/>
      <c r="I321" s="540"/>
      <c r="J321" s="540"/>
      <c r="K321" s="540"/>
      <c r="L321" s="540"/>
      <c r="M321" s="540"/>
      <c r="N321" s="540"/>
      <c r="O321" s="540"/>
      <c r="P321" s="540"/>
      <c r="Q321" s="540"/>
      <c r="R321" s="540"/>
      <c r="S321" s="540"/>
      <c r="T321" s="540"/>
      <c r="U321" s="540"/>
      <c r="V321" s="540"/>
      <c r="W321" s="540"/>
      <c r="X321" s="540"/>
      <c r="Y321" s="540"/>
      <c r="Z321" s="540"/>
    </row>
    <row r="322">
      <c r="A322" s="540"/>
      <c r="B322" s="543"/>
      <c r="C322" s="540"/>
      <c r="D322" s="540"/>
      <c r="E322" s="540"/>
      <c r="F322" s="540"/>
      <c r="G322" s="540"/>
      <c r="H322" s="540"/>
      <c r="I322" s="540"/>
      <c r="J322" s="540"/>
      <c r="K322" s="540"/>
      <c r="L322" s="540"/>
      <c r="M322" s="540"/>
      <c r="N322" s="540"/>
      <c r="O322" s="540"/>
      <c r="P322" s="540"/>
      <c r="Q322" s="540"/>
      <c r="R322" s="540"/>
      <c r="S322" s="540"/>
      <c r="T322" s="540"/>
      <c r="U322" s="540"/>
      <c r="V322" s="540"/>
      <c r="W322" s="540"/>
      <c r="X322" s="540"/>
      <c r="Y322" s="540"/>
      <c r="Z322" s="540"/>
    </row>
    <row r="323">
      <c r="A323" s="540"/>
      <c r="B323" s="543"/>
      <c r="C323" s="540"/>
      <c r="D323" s="540"/>
      <c r="E323" s="540"/>
      <c r="F323" s="540"/>
      <c r="G323" s="540"/>
      <c r="H323" s="540"/>
      <c r="I323" s="540"/>
      <c r="J323" s="540"/>
      <c r="K323" s="540"/>
      <c r="L323" s="540"/>
      <c r="M323" s="540"/>
      <c r="N323" s="540"/>
      <c r="O323" s="540"/>
      <c r="P323" s="540"/>
      <c r="Q323" s="540"/>
      <c r="R323" s="540"/>
      <c r="S323" s="540"/>
      <c r="T323" s="540"/>
      <c r="U323" s="540"/>
      <c r="V323" s="540"/>
      <c r="W323" s="540"/>
      <c r="X323" s="540"/>
      <c r="Y323" s="540"/>
      <c r="Z323" s="540"/>
    </row>
    <row r="324">
      <c r="A324" s="540"/>
      <c r="B324" s="543"/>
      <c r="C324" s="540"/>
      <c r="D324" s="540"/>
      <c r="E324" s="540"/>
      <c r="F324" s="540"/>
      <c r="G324" s="540"/>
      <c r="H324" s="540"/>
      <c r="I324" s="540"/>
      <c r="J324" s="540"/>
      <c r="K324" s="540"/>
      <c r="L324" s="540"/>
      <c r="M324" s="540"/>
      <c r="N324" s="540"/>
      <c r="O324" s="540"/>
      <c r="P324" s="540"/>
      <c r="Q324" s="540"/>
      <c r="R324" s="540"/>
      <c r="S324" s="540"/>
      <c r="T324" s="540"/>
      <c r="U324" s="540"/>
      <c r="V324" s="540"/>
      <c r="W324" s="540"/>
      <c r="X324" s="540"/>
      <c r="Y324" s="540"/>
      <c r="Z324" s="540"/>
    </row>
    <row r="325">
      <c r="A325" s="540"/>
      <c r="B325" s="543"/>
      <c r="C325" s="540"/>
      <c r="D325" s="540"/>
      <c r="E325" s="540"/>
      <c r="F325" s="540"/>
      <c r="G325" s="540"/>
      <c r="H325" s="540"/>
      <c r="I325" s="540"/>
      <c r="J325" s="540"/>
      <c r="K325" s="540"/>
      <c r="L325" s="540"/>
      <c r="M325" s="540"/>
      <c r="N325" s="540"/>
      <c r="O325" s="540"/>
      <c r="P325" s="540"/>
      <c r="Q325" s="540"/>
      <c r="R325" s="540"/>
      <c r="S325" s="540"/>
      <c r="T325" s="540"/>
      <c r="U325" s="540"/>
      <c r="V325" s="540"/>
      <c r="W325" s="540"/>
      <c r="X325" s="540"/>
      <c r="Y325" s="540"/>
      <c r="Z325" s="540"/>
    </row>
    <row r="326">
      <c r="A326" s="540"/>
      <c r="B326" s="543"/>
      <c r="C326" s="540"/>
      <c r="D326" s="540"/>
      <c r="E326" s="540"/>
      <c r="F326" s="540"/>
      <c r="G326" s="540"/>
      <c r="H326" s="540"/>
      <c r="I326" s="540"/>
      <c r="J326" s="540"/>
      <c r="K326" s="540"/>
      <c r="L326" s="540"/>
      <c r="M326" s="540"/>
      <c r="N326" s="540"/>
      <c r="O326" s="540"/>
      <c r="P326" s="540"/>
      <c r="Q326" s="540"/>
      <c r="R326" s="540"/>
      <c r="S326" s="540"/>
      <c r="T326" s="540"/>
      <c r="U326" s="540"/>
      <c r="V326" s="540"/>
      <c r="W326" s="540"/>
      <c r="X326" s="540"/>
      <c r="Y326" s="540"/>
      <c r="Z326" s="540"/>
    </row>
    <row r="327">
      <c r="A327" s="540"/>
      <c r="B327" s="543"/>
      <c r="C327" s="540"/>
      <c r="D327" s="540"/>
      <c r="E327" s="540"/>
      <c r="F327" s="540"/>
      <c r="G327" s="540"/>
      <c r="H327" s="540"/>
      <c r="I327" s="540"/>
      <c r="J327" s="540"/>
      <c r="K327" s="540"/>
      <c r="L327" s="540"/>
      <c r="M327" s="540"/>
      <c r="N327" s="540"/>
      <c r="O327" s="540"/>
      <c r="P327" s="540"/>
      <c r="Q327" s="540"/>
      <c r="R327" s="540"/>
      <c r="S327" s="540"/>
      <c r="T327" s="540"/>
      <c r="U327" s="540"/>
      <c r="V327" s="540"/>
      <c r="W327" s="540"/>
      <c r="X327" s="540"/>
      <c r="Y327" s="540"/>
      <c r="Z327" s="540"/>
    </row>
    <row r="328">
      <c r="A328" s="540"/>
      <c r="B328" s="543"/>
      <c r="C328" s="540"/>
      <c r="D328" s="540"/>
      <c r="E328" s="540"/>
      <c r="F328" s="540"/>
      <c r="G328" s="540"/>
      <c r="H328" s="540"/>
      <c r="I328" s="540"/>
      <c r="J328" s="540"/>
      <c r="K328" s="540"/>
      <c r="L328" s="540"/>
      <c r="M328" s="540"/>
      <c r="N328" s="540"/>
      <c r="O328" s="540"/>
      <c r="P328" s="540"/>
      <c r="Q328" s="540"/>
      <c r="R328" s="540"/>
      <c r="S328" s="540"/>
      <c r="T328" s="540"/>
      <c r="U328" s="540"/>
      <c r="V328" s="540"/>
      <c r="W328" s="540"/>
      <c r="X328" s="540"/>
      <c r="Y328" s="540"/>
      <c r="Z328" s="540"/>
    </row>
    <row r="329">
      <c r="A329" s="540"/>
      <c r="B329" s="543"/>
      <c r="C329" s="540"/>
      <c r="D329" s="540"/>
      <c r="E329" s="540"/>
      <c r="F329" s="540"/>
      <c r="G329" s="540"/>
      <c r="H329" s="540"/>
      <c r="I329" s="540"/>
      <c r="J329" s="540"/>
      <c r="K329" s="540"/>
      <c r="L329" s="540"/>
      <c r="M329" s="540"/>
      <c r="N329" s="540"/>
      <c r="O329" s="540"/>
      <c r="P329" s="540"/>
      <c r="Q329" s="540"/>
      <c r="R329" s="540"/>
      <c r="S329" s="540"/>
      <c r="T329" s="540"/>
      <c r="U329" s="540"/>
      <c r="V329" s="540"/>
      <c r="W329" s="540"/>
      <c r="X329" s="540"/>
      <c r="Y329" s="540"/>
      <c r="Z329" s="540"/>
    </row>
    <row r="330">
      <c r="A330" s="540"/>
      <c r="B330" s="543"/>
      <c r="C330" s="540"/>
      <c r="D330" s="540"/>
      <c r="E330" s="540"/>
      <c r="F330" s="540"/>
      <c r="G330" s="540"/>
      <c r="H330" s="540"/>
      <c r="I330" s="540"/>
      <c r="J330" s="540"/>
      <c r="K330" s="540"/>
      <c r="L330" s="540"/>
      <c r="M330" s="540"/>
      <c r="N330" s="540"/>
      <c r="O330" s="540"/>
      <c r="P330" s="540"/>
      <c r="Q330" s="540"/>
      <c r="R330" s="540"/>
      <c r="S330" s="540"/>
      <c r="T330" s="540"/>
      <c r="U330" s="540"/>
      <c r="V330" s="540"/>
      <c r="W330" s="540"/>
      <c r="X330" s="540"/>
      <c r="Y330" s="540"/>
      <c r="Z330" s="540"/>
    </row>
    <row r="331">
      <c r="A331" s="540"/>
      <c r="B331" s="543"/>
      <c r="C331" s="540"/>
      <c r="D331" s="540"/>
      <c r="E331" s="540"/>
      <c r="F331" s="540"/>
      <c r="G331" s="540"/>
      <c r="H331" s="540"/>
      <c r="I331" s="540"/>
      <c r="J331" s="540"/>
      <c r="K331" s="540"/>
      <c r="L331" s="540"/>
      <c r="M331" s="540"/>
      <c r="N331" s="540"/>
      <c r="O331" s="540"/>
      <c r="P331" s="540"/>
      <c r="Q331" s="540"/>
      <c r="R331" s="540"/>
      <c r="S331" s="540"/>
      <c r="T331" s="540"/>
      <c r="U331" s="540"/>
      <c r="V331" s="540"/>
      <c r="W331" s="540"/>
      <c r="X331" s="540"/>
      <c r="Y331" s="540"/>
      <c r="Z331" s="540"/>
    </row>
    <row r="332">
      <c r="A332" s="540"/>
      <c r="B332" s="543"/>
      <c r="C332" s="540"/>
      <c r="D332" s="540"/>
      <c r="E332" s="540"/>
      <c r="F332" s="540"/>
      <c r="G332" s="540"/>
      <c r="H332" s="540"/>
      <c r="I332" s="540"/>
      <c r="J332" s="540"/>
      <c r="K332" s="540"/>
      <c r="L332" s="540"/>
      <c r="M332" s="540"/>
      <c r="N332" s="540"/>
      <c r="O332" s="540"/>
      <c r="P332" s="540"/>
      <c r="Q332" s="540"/>
      <c r="R332" s="540"/>
      <c r="S332" s="540"/>
      <c r="T332" s="540"/>
      <c r="U332" s="540"/>
      <c r="V332" s="540"/>
      <c r="W332" s="540"/>
      <c r="X332" s="540"/>
      <c r="Y332" s="540"/>
      <c r="Z332" s="540"/>
    </row>
    <row r="333">
      <c r="A333" s="540"/>
      <c r="B333" s="543"/>
      <c r="C333" s="540"/>
      <c r="D333" s="540"/>
      <c r="E333" s="540"/>
      <c r="F333" s="540"/>
      <c r="G333" s="540"/>
      <c r="H333" s="540"/>
      <c r="I333" s="540"/>
      <c r="J333" s="540"/>
      <c r="K333" s="540"/>
      <c r="L333" s="540"/>
      <c r="M333" s="540"/>
      <c r="N333" s="540"/>
      <c r="O333" s="540"/>
      <c r="P333" s="540"/>
      <c r="Q333" s="540"/>
      <c r="R333" s="540"/>
      <c r="S333" s="540"/>
      <c r="T333" s="540"/>
      <c r="U333" s="540"/>
      <c r="V333" s="540"/>
      <c r="W333" s="540"/>
      <c r="X333" s="540"/>
      <c r="Y333" s="540"/>
      <c r="Z333" s="540"/>
    </row>
    <row r="334">
      <c r="A334" s="540"/>
      <c r="B334" s="543"/>
      <c r="C334" s="540"/>
      <c r="D334" s="540"/>
      <c r="E334" s="540"/>
      <c r="F334" s="540"/>
      <c r="G334" s="540"/>
      <c r="H334" s="540"/>
      <c r="I334" s="540"/>
      <c r="J334" s="540"/>
      <c r="K334" s="540"/>
      <c r="L334" s="540"/>
      <c r="M334" s="540"/>
      <c r="N334" s="540"/>
      <c r="O334" s="540"/>
      <c r="P334" s="540"/>
      <c r="Q334" s="540"/>
      <c r="R334" s="540"/>
      <c r="S334" s="540"/>
      <c r="T334" s="540"/>
      <c r="U334" s="540"/>
      <c r="V334" s="540"/>
      <c r="W334" s="540"/>
      <c r="X334" s="540"/>
      <c r="Y334" s="540"/>
      <c r="Z334" s="540"/>
    </row>
    <row r="335">
      <c r="A335" s="540"/>
      <c r="B335" s="543"/>
      <c r="C335" s="540"/>
      <c r="D335" s="540"/>
      <c r="E335" s="540"/>
      <c r="F335" s="540"/>
      <c r="G335" s="540"/>
      <c r="H335" s="540"/>
      <c r="I335" s="540"/>
      <c r="J335" s="540"/>
      <c r="K335" s="540"/>
      <c r="L335" s="540"/>
      <c r="M335" s="540"/>
      <c r="N335" s="540"/>
      <c r="O335" s="540"/>
      <c r="P335" s="540"/>
      <c r="Q335" s="540"/>
      <c r="R335" s="540"/>
      <c r="S335" s="540"/>
      <c r="T335" s="540"/>
      <c r="U335" s="540"/>
      <c r="V335" s="540"/>
      <c r="W335" s="540"/>
      <c r="X335" s="540"/>
      <c r="Y335" s="540"/>
      <c r="Z335" s="540"/>
    </row>
    <row r="336">
      <c r="A336" s="540"/>
      <c r="B336" s="543"/>
      <c r="C336" s="540"/>
      <c r="D336" s="540"/>
      <c r="E336" s="540"/>
      <c r="F336" s="540"/>
      <c r="G336" s="540"/>
      <c r="H336" s="540"/>
      <c r="I336" s="540"/>
      <c r="J336" s="540"/>
      <c r="K336" s="540"/>
      <c r="L336" s="540"/>
      <c r="M336" s="540"/>
      <c r="N336" s="540"/>
      <c r="O336" s="540"/>
      <c r="P336" s="540"/>
      <c r="Q336" s="540"/>
      <c r="R336" s="540"/>
      <c r="S336" s="540"/>
      <c r="T336" s="540"/>
      <c r="U336" s="540"/>
      <c r="V336" s="540"/>
      <c r="W336" s="540"/>
      <c r="X336" s="540"/>
      <c r="Y336" s="540"/>
      <c r="Z336" s="540"/>
    </row>
    <row r="337">
      <c r="A337" s="540"/>
      <c r="B337" s="543"/>
      <c r="C337" s="540"/>
      <c r="D337" s="540"/>
      <c r="E337" s="540"/>
      <c r="F337" s="540"/>
      <c r="G337" s="540"/>
      <c r="H337" s="540"/>
      <c r="I337" s="540"/>
      <c r="J337" s="540"/>
      <c r="K337" s="540"/>
      <c r="L337" s="540"/>
      <c r="M337" s="540"/>
      <c r="N337" s="540"/>
      <c r="O337" s="540"/>
      <c r="P337" s="540"/>
      <c r="Q337" s="540"/>
      <c r="R337" s="540"/>
      <c r="S337" s="540"/>
      <c r="T337" s="540"/>
      <c r="U337" s="540"/>
      <c r="V337" s="540"/>
      <c r="W337" s="540"/>
      <c r="X337" s="540"/>
      <c r="Y337" s="540"/>
      <c r="Z337" s="540"/>
    </row>
    <row r="338">
      <c r="A338" s="540"/>
      <c r="B338" s="543"/>
      <c r="C338" s="540"/>
      <c r="D338" s="540"/>
      <c r="E338" s="540"/>
      <c r="F338" s="540"/>
      <c r="G338" s="540"/>
      <c r="H338" s="540"/>
      <c r="I338" s="540"/>
      <c r="J338" s="540"/>
      <c r="K338" s="540"/>
      <c r="L338" s="540"/>
      <c r="M338" s="540"/>
      <c r="N338" s="540"/>
      <c r="O338" s="540"/>
      <c r="P338" s="540"/>
      <c r="Q338" s="540"/>
      <c r="R338" s="540"/>
      <c r="S338" s="540"/>
      <c r="T338" s="540"/>
      <c r="U338" s="540"/>
      <c r="V338" s="540"/>
      <c r="W338" s="540"/>
      <c r="X338" s="540"/>
      <c r="Y338" s="540"/>
      <c r="Z338" s="540"/>
    </row>
    <row r="339">
      <c r="A339" s="540"/>
      <c r="B339" s="543"/>
      <c r="C339" s="540"/>
      <c r="D339" s="540"/>
      <c r="E339" s="540"/>
      <c r="F339" s="540"/>
      <c r="G339" s="540"/>
      <c r="H339" s="540"/>
      <c r="I339" s="540"/>
      <c r="J339" s="540"/>
      <c r="K339" s="540"/>
      <c r="L339" s="540"/>
      <c r="M339" s="540"/>
      <c r="N339" s="540"/>
      <c r="O339" s="540"/>
      <c r="P339" s="540"/>
      <c r="Q339" s="540"/>
      <c r="R339" s="540"/>
      <c r="S339" s="540"/>
      <c r="T339" s="540"/>
      <c r="U339" s="540"/>
      <c r="V339" s="540"/>
      <c r="W339" s="540"/>
      <c r="X339" s="540"/>
      <c r="Y339" s="540"/>
      <c r="Z339" s="540"/>
    </row>
    <row r="340">
      <c r="A340" s="540"/>
      <c r="B340" s="543"/>
      <c r="C340" s="540"/>
      <c r="D340" s="540"/>
      <c r="E340" s="540"/>
      <c r="F340" s="540"/>
      <c r="G340" s="540"/>
      <c r="H340" s="540"/>
      <c r="I340" s="540"/>
      <c r="J340" s="540"/>
      <c r="K340" s="540"/>
      <c r="L340" s="540"/>
      <c r="M340" s="540"/>
      <c r="N340" s="540"/>
      <c r="O340" s="540"/>
      <c r="P340" s="540"/>
      <c r="Q340" s="540"/>
      <c r="R340" s="540"/>
      <c r="S340" s="540"/>
      <c r="T340" s="540"/>
      <c r="U340" s="540"/>
      <c r="V340" s="540"/>
      <c r="W340" s="540"/>
      <c r="X340" s="540"/>
      <c r="Y340" s="540"/>
      <c r="Z340" s="540"/>
    </row>
    <row r="341">
      <c r="A341" s="540"/>
      <c r="B341" s="543"/>
      <c r="C341" s="540"/>
      <c r="D341" s="540"/>
      <c r="E341" s="540"/>
      <c r="F341" s="540"/>
      <c r="G341" s="540"/>
      <c r="H341" s="540"/>
      <c r="I341" s="540"/>
      <c r="J341" s="540"/>
      <c r="K341" s="540"/>
      <c r="L341" s="540"/>
      <c r="M341" s="540"/>
      <c r="N341" s="540"/>
      <c r="O341" s="540"/>
      <c r="P341" s="540"/>
      <c r="Q341" s="540"/>
      <c r="R341" s="540"/>
      <c r="S341" s="540"/>
      <c r="T341" s="540"/>
      <c r="U341" s="540"/>
      <c r="V341" s="540"/>
      <c r="W341" s="540"/>
      <c r="X341" s="540"/>
      <c r="Y341" s="540"/>
      <c r="Z341" s="540"/>
    </row>
    <row r="342">
      <c r="A342" s="540"/>
      <c r="B342" s="543"/>
      <c r="C342" s="540"/>
      <c r="D342" s="540"/>
      <c r="E342" s="540"/>
      <c r="F342" s="540"/>
      <c r="G342" s="540"/>
      <c r="H342" s="540"/>
      <c r="I342" s="540"/>
      <c r="J342" s="540"/>
      <c r="K342" s="540"/>
      <c r="L342" s="540"/>
      <c r="M342" s="540"/>
      <c r="N342" s="540"/>
      <c r="O342" s="540"/>
      <c r="P342" s="540"/>
      <c r="Q342" s="540"/>
      <c r="R342" s="540"/>
      <c r="S342" s="540"/>
      <c r="T342" s="540"/>
      <c r="U342" s="540"/>
      <c r="V342" s="540"/>
      <c r="W342" s="540"/>
      <c r="X342" s="540"/>
      <c r="Y342" s="540"/>
      <c r="Z342" s="540"/>
    </row>
    <row r="343">
      <c r="A343" s="540"/>
      <c r="B343" s="543"/>
      <c r="C343" s="540"/>
      <c r="D343" s="540"/>
      <c r="E343" s="540"/>
      <c r="F343" s="540"/>
      <c r="G343" s="540"/>
      <c r="H343" s="540"/>
      <c r="I343" s="540"/>
      <c r="J343" s="540"/>
      <c r="K343" s="540"/>
      <c r="L343" s="540"/>
      <c r="M343" s="540"/>
      <c r="N343" s="540"/>
      <c r="O343" s="540"/>
      <c r="P343" s="540"/>
      <c r="Q343" s="540"/>
      <c r="R343" s="540"/>
      <c r="S343" s="540"/>
      <c r="T343" s="540"/>
      <c r="U343" s="540"/>
      <c r="V343" s="540"/>
      <c r="W343" s="540"/>
      <c r="X343" s="540"/>
      <c r="Y343" s="540"/>
      <c r="Z343" s="540"/>
    </row>
    <row r="344">
      <c r="A344" s="540"/>
      <c r="B344" s="543"/>
      <c r="C344" s="540"/>
      <c r="D344" s="540"/>
      <c r="E344" s="540"/>
      <c r="F344" s="540"/>
      <c r="G344" s="540"/>
      <c r="H344" s="540"/>
      <c r="I344" s="540"/>
      <c r="J344" s="540"/>
      <c r="K344" s="540"/>
      <c r="L344" s="540"/>
      <c r="M344" s="540"/>
      <c r="N344" s="540"/>
      <c r="O344" s="540"/>
      <c r="P344" s="540"/>
      <c r="Q344" s="540"/>
      <c r="R344" s="540"/>
      <c r="S344" s="540"/>
      <c r="T344" s="540"/>
      <c r="U344" s="540"/>
      <c r="V344" s="540"/>
      <c r="W344" s="540"/>
      <c r="X344" s="540"/>
      <c r="Y344" s="540"/>
      <c r="Z344" s="540"/>
    </row>
    <row r="345">
      <c r="A345" s="540"/>
      <c r="B345" s="543"/>
      <c r="C345" s="540"/>
      <c r="D345" s="540"/>
      <c r="E345" s="540"/>
      <c r="F345" s="540"/>
      <c r="G345" s="540"/>
      <c r="H345" s="540"/>
      <c r="I345" s="540"/>
      <c r="J345" s="540"/>
      <c r="K345" s="540"/>
      <c r="L345" s="540"/>
      <c r="M345" s="540"/>
      <c r="N345" s="540"/>
      <c r="O345" s="540"/>
      <c r="P345" s="540"/>
      <c r="Q345" s="540"/>
      <c r="R345" s="540"/>
      <c r="S345" s="540"/>
      <c r="T345" s="540"/>
      <c r="U345" s="540"/>
      <c r="V345" s="540"/>
      <c r="W345" s="540"/>
      <c r="X345" s="540"/>
      <c r="Y345" s="540"/>
      <c r="Z345" s="540"/>
    </row>
    <row r="346">
      <c r="A346" s="540"/>
      <c r="B346" s="543"/>
      <c r="C346" s="540"/>
      <c r="D346" s="540"/>
      <c r="E346" s="540"/>
      <c r="F346" s="540"/>
      <c r="G346" s="540"/>
      <c r="H346" s="540"/>
      <c r="I346" s="540"/>
      <c r="J346" s="540"/>
      <c r="K346" s="540"/>
      <c r="L346" s="540"/>
      <c r="M346" s="540"/>
      <c r="N346" s="540"/>
      <c r="O346" s="540"/>
      <c r="P346" s="540"/>
      <c r="Q346" s="540"/>
      <c r="R346" s="540"/>
      <c r="S346" s="540"/>
      <c r="T346" s="540"/>
      <c r="U346" s="540"/>
      <c r="V346" s="540"/>
      <c r="W346" s="540"/>
      <c r="X346" s="540"/>
      <c r="Y346" s="540"/>
      <c r="Z346" s="540"/>
    </row>
    <row r="347">
      <c r="A347" s="540"/>
      <c r="B347" s="543"/>
      <c r="C347" s="540"/>
      <c r="D347" s="540"/>
      <c r="E347" s="540"/>
      <c r="F347" s="540"/>
      <c r="G347" s="540"/>
      <c r="H347" s="540"/>
      <c r="I347" s="540"/>
      <c r="J347" s="540"/>
      <c r="K347" s="540"/>
      <c r="L347" s="540"/>
      <c r="M347" s="540"/>
      <c r="N347" s="540"/>
      <c r="O347" s="540"/>
      <c r="P347" s="540"/>
      <c r="Q347" s="540"/>
      <c r="R347" s="540"/>
      <c r="S347" s="540"/>
      <c r="T347" s="540"/>
      <c r="U347" s="540"/>
      <c r="V347" s="540"/>
      <c r="W347" s="540"/>
      <c r="X347" s="540"/>
      <c r="Y347" s="540"/>
      <c r="Z347" s="540"/>
    </row>
    <row r="348">
      <c r="A348" s="540"/>
      <c r="B348" s="543"/>
      <c r="C348" s="540"/>
      <c r="D348" s="540"/>
      <c r="E348" s="540"/>
      <c r="F348" s="540"/>
      <c r="G348" s="540"/>
      <c r="H348" s="540"/>
      <c r="I348" s="540"/>
      <c r="J348" s="540"/>
      <c r="K348" s="540"/>
      <c r="L348" s="540"/>
      <c r="M348" s="540"/>
      <c r="N348" s="540"/>
      <c r="O348" s="540"/>
      <c r="P348" s="540"/>
      <c r="Q348" s="540"/>
      <c r="R348" s="540"/>
      <c r="S348" s="540"/>
      <c r="T348" s="540"/>
      <c r="U348" s="540"/>
      <c r="V348" s="540"/>
      <c r="W348" s="540"/>
      <c r="X348" s="540"/>
      <c r="Y348" s="540"/>
      <c r="Z348" s="540"/>
    </row>
    <row r="349">
      <c r="A349" s="540"/>
      <c r="B349" s="543"/>
      <c r="C349" s="540"/>
      <c r="D349" s="540"/>
      <c r="E349" s="540"/>
      <c r="F349" s="540"/>
      <c r="G349" s="540"/>
      <c r="H349" s="540"/>
      <c r="I349" s="540"/>
      <c r="J349" s="540"/>
      <c r="K349" s="540"/>
      <c r="L349" s="540"/>
      <c r="M349" s="540"/>
      <c r="N349" s="540"/>
      <c r="O349" s="540"/>
      <c r="P349" s="540"/>
      <c r="Q349" s="540"/>
      <c r="R349" s="540"/>
      <c r="S349" s="540"/>
      <c r="T349" s="540"/>
      <c r="U349" s="540"/>
      <c r="V349" s="540"/>
      <c r="W349" s="540"/>
      <c r="X349" s="540"/>
      <c r="Y349" s="540"/>
      <c r="Z349" s="540"/>
    </row>
    <row r="350">
      <c r="A350" s="540"/>
      <c r="B350" s="543"/>
      <c r="C350" s="540"/>
      <c r="D350" s="540"/>
      <c r="E350" s="540"/>
      <c r="F350" s="540"/>
      <c r="G350" s="540"/>
      <c r="H350" s="540"/>
      <c r="I350" s="540"/>
      <c r="J350" s="540"/>
      <c r="K350" s="540"/>
      <c r="L350" s="540"/>
      <c r="M350" s="540"/>
      <c r="N350" s="540"/>
      <c r="O350" s="540"/>
      <c r="P350" s="540"/>
      <c r="Q350" s="540"/>
      <c r="R350" s="540"/>
      <c r="S350" s="540"/>
      <c r="T350" s="540"/>
      <c r="U350" s="540"/>
      <c r="V350" s="540"/>
      <c r="W350" s="540"/>
      <c r="X350" s="540"/>
      <c r="Y350" s="540"/>
      <c r="Z350" s="540"/>
    </row>
    <row r="351">
      <c r="A351" s="540"/>
      <c r="B351" s="543"/>
      <c r="C351" s="540"/>
      <c r="D351" s="540"/>
      <c r="E351" s="540"/>
      <c r="F351" s="540"/>
      <c r="G351" s="540"/>
      <c r="H351" s="540"/>
      <c r="I351" s="540"/>
      <c r="J351" s="540"/>
      <c r="K351" s="540"/>
      <c r="L351" s="540"/>
      <c r="M351" s="540"/>
      <c r="N351" s="540"/>
      <c r="O351" s="540"/>
      <c r="P351" s="540"/>
      <c r="Q351" s="540"/>
      <c r="R351" s="540"/>
      <c r="S351" s="540"/>
      <c r="T351" s="540"/>
      <c r="U351" s="540"/>
      <c r="V351" s="540"/>
      <c r="W351" s="540"/>
      <c r="X351" s="540"/>
      <c r="Y351" s="540"/>
      <c r="Z351" s="540"/>
    </row>
    <row r="352">
      <c r="A352" s="540"/>
      <c r="B352" s="543"/>
      <c r="C352" s="540"/>
      <c r="D352" s="540"/>
      <c r="E352" s="540"/>
      <c r="F352" s="540"/>
      <c r="G352" s="540"/>
      <c r="H352" s="540"/>
      <c r="I352" s="540"/>
      <c r="J352" s="540"/>
      <c r="K352" s="540"/>
      <c r="L352" s="540"/>
      <c r="M352" s="540"/>
      <c r="N352" s="540"/>
      <c r="O352" s="540"/>
      <c r="P352" s="540"/>
      <c r="Q352" s="540"/>
      <c r="R352" s="540"/>
      <c r="S352" s="540"/>
      <c r="T352" s="540"/>
      <c r="U352" s="540"/>
      <c r="V352" s="540"/>
      <c r="W352" s="540"/>
      <c r="X352" s="540"/>
      <c r="Y352" s="540"/>
      <c r="Z352" s="540"/>
    </row>
    <row r="353">
      <c r="A353" s="540"/>
      <c r="B353" s="543"/>
      <c r="C353" s="540"/>
      <c r="D353" s="540"/>
      <c r="E353" s="540"/>
      <c r="F353" s="540"/>
      <c r="G353" s="540"/>
      <c r="H353" s="540"/>
      <c r="I353" s="540"/>
      <c r="J353" s="540"/>
      <c r="K353" s="540"/>
      <c r="L353" s="540"/>
      <c r="M353" s="540"/>
      <c r="N353" s="540"/>
      <c r="O353" s="540"/>
      <c r="P353" s="540"/>
      <c r="Q353" s="540"/>
      <c r="R353" s="540"/>
      <c r="S353" s="540"/>
      <c r="T353" s="540"/>
      <c r="U353" s="540"/>
      <c r="V353" s="540"/>
      <c r="W353" s="540"/>
      <c r="X353" s="540"/>
      <c r="Y353" s="540"/>
      <c r="Z353" s="540"/>
    </row>
    <row r="354">
      <c r="A354" s="540"/>
      <c r="B354" s="543"/>
      <c r="C354" s="540"/>
      <c r="D354" s="540"/>
      <c r="E354" s="540"/>
      <c r="F354" s="540"/>
      <c r="G354" s="540"/>
      <c r="H354" s="540"/>
      <c r="I354" s="540"/>
      <c r="J354" s="540"/>
      <c r="K354" s="540"/>
      <c r="L354" s="540"/>
      <c r="M354" s="540"/>
      <c r="N354" s="540"/>
      <c r="O354" s="540"/>
      <c r="P354" s="540"/>
      <c r="Q354" s="540"/>
      <c r="R354" s="540"/>
      <c r="S354" s="540"/>
      <c r="T354" s="540"/>
      <c r="U354" s="540"/>
      <c r="V354" s="540"/>
      <c r="W354" s="540"/>
      <c r="X354" s="540"/>
      <c r="Y354" s="540"/>
      <c r="Z354" s="540"/>
    </row>
    <row r="355">
      <c r="A355" s="540"/>
      <c r="B355" s="543"/>
      <c r="C355" s="540"/>
      <c r="D355" s="540"/>
      <c r="E355" s="540"/>
      <c r="F355" s="540"/>
      <c r="G355" s="540"/>
      <c r="H355" s="540"/>
      <c r="I355" s="540"/>
      <c r="J355" s="540"/>
      <c r="K355" s="540"/>
      <c r="L355" s="540"/>
      <c r="M355" s="540"/>
      <c r="N355" s="540"/>
      <c r="O355" s="540"/>
      <c r="P355" s="540"/>
      <c r="Q355" s="540"/>
      <c r="R355" s="540"/>
      <c r="S355" s="540"/>
      <c r="T355" s="540"/>
      <c r="U355" s="540"/>
      <c r="V355" s="540"/>
      <c r="W355" s="540"/>
      <c r="X355" s="540"/>
      <c r="Y355" s="540"/>
      <c r="Z355" s="540"/>
    </row>
    <row r="356">
      <c r="A356" s="540"/>
      <c r="B356" s="543"/>
      <c r="C356" s="540"/>
      <c r="D356" s="540"/>
      <c r="E356" s="540"/>
      <c r="F356" s="540"/>
      <c r="G356" s="540"/>
      <c r="H356" s="540"/>
      <c r="I356" s="540"/>
      <c r="J356" s="540"/>
      <c r="K356" s="540"/>
      <c r="L356" s="540"/>
      <c r="M356" s="540"/>
      <c r="N356" s="540"/>
      <c r="O356" s="540"/>
      <c r="P356" s="540"/>
      <c r="Q356" s="540"/>
      <c r="R356" s="540"/>
      <c r="S356" s="540"/>
      <c r="T356" s="540"/>
      <c r="U356" s="540"/>
      <c r="V356" s="540"/>
      <c r="W356" s="540"/>
      <c r="X356" s="540"/>
      <c r="Y356" s="540"/>
      <c r="Z356" s="540"/>
    </row>
    <row r="357">
      <c r="A357" s="540"/>
      <c r="B357" s="543"/>
      <c r="C357" s="540"/>
      <c r="D357" s="540"/>
      <c r="E357" s="540"/>
      <c r="F357" s="540"/>
      <c r="G357" s="540"/>
      <c r="H357" s="540"/>
      <c r="I357" s="540"/>
      <c r="J357" s="540"/>
      <c r="K357" s="540"/>
      <c r="L357" s="540"/>
      <c r="M357" s="540"/>
      <c r="N357" s="540"/>
      <c r="O357" s="540"/>
      <c r="P357" s="540"/>
      <c r="Q357" s="540"/>
      <c r="R357" s="540"/>
      <c r="S357" s="540"/>
      <c r="T357" s="540"/>
      <c r="U357" s="540"/>
      <c r="V357" s="540"/>
      <c r="W357" s="540"/>
      <c r="X357" s="540"/>
      <c r="Y357" s="540"/>
      <c r="Z357" s="540"/>
    </row>
    <row r="358">
      <c r="A358" s="540"/>
      <c r="B358" s="543"/>
      <c r="C358" s="540"/>
      <c r="D358" s="540"/>
      <c r="E358" s="540"/>
      <c r="F358" s="540"/>
      <c r="G358" s="540"/>
      <c r="H358" s="540"/>
      <c r="I358" s="540"/>
      <c r="J358" s="540"/>
      <c r="K358" s="540"/>
      <c r="L358" s="540"/>
      <c r="M358" s="540"/>
      <c r="N358" s="540"/>
      <c r="O358" s="540"/>
      <c r="P358" s="540"/>
      <c r="Q358" s="540"/>
      <c r="R358" s="540"/>
      <c r="S358" s="540"/>
      <c r="T358" s="540"/>
      <c r="U358" s="540"/>
      <c r="V358" s="540"/>
      <c r="W358" s="540"/>
      <c r="X358" s="540"/>
      <c r="Y358" s="540"/>
      <c r="Z358" s="540"/>
    </row>
    <row r="359">
      <c r="A359" s="540"/>
      <c r="B359" s="543"/>
      <c r="C359" s="540"/>
      <c r="D359" s="540"/>
      <c r="E359" s="540"/>
      <c r="F359" s="540"/>
      <c r="G359" s="540"/>
      <c r="H359" s="540"/>
      <c r="I359" s="540"/>
      <c r="J359" s="540"/>
      <c r="K359" s="540"/>
      <c r="L359" s="540"/>
      <c r="M359" s="540"/>
      <c r="N359" s="540"/>
      <c r="O359" s="540"/>
      <c r="P359" s="540"/>
      <c r="Q359" s="540"/>
      <c r="R359" s="540"/>
      <c r="S359" s="540"/>
      <c r="T359" s="540"/>
      <c r="U359" s="540"/>
      <c r="V359" s="540"/>
      <c r="W359" s="540"/>
      <c r="X359" s="540"/>
      <c r="Y359" s="540"/>
      <c r="Z359" s="540"/>
    </row>
    <row r="360">
      <c r="A360" s="540"/>
      <c r="B360" s="543"/>
      <c r="C360" s="540"/>
      <c r="D360" s="540"/>
      <c r="E360" s="540"/>
      <c r="F360" s="540"/>
      <c r="G360" s="540"/>
      <c r="H360" s="540"/>
      <c r="I360" s="540"/>
      <c r="J360" s="540"/>
      <c r="K360" s="540"/>
      <c r="L360" s="540"/>
      <c r="M360" s="540"/>
      <c r="N360" s="540"/>
      <c r="O360" s="540"/>
      <c r="P360" s="540"/>
      <c r="Q360" s="540"/>
      <c r="R360" s="540"/>
      <c r="S360" s="540"/>
      <c r="T360" s="540"/>
      <c r="U360" s="540"/>
      <c r="V360" s="540"/>
      <c r="W360" s="540"/>
      <c r="X360" s="540"/>
      <c r="Y360" s="540"/>
      <c r="Z360" s="540"/>
    </row>
    <row r="361">
      <c r="A361" s="540"/>
      <c r="B361" s="543"/>
      <c r="C361" s="540"/>
      <c r="D361" s="540"/>
      <c r="E361" s="540"/>
      <c r="F361" s="540"/>
      <c r="G361" s="540"/>
      <c r="H361" s="540"/>
      <c r="I361" s="540"/>
      <c r="J361" s="540"/>
      <c r="K361" s="540"/>
      <c r="L361" s="540"/>
      <c r="M361" s="540"/>
      <c r="N361" s="540"/>
      <c r="O361" s="540"/>
      <c r="P361" s="540"/>
      <c r="Q361" s="540"/>
      <c r="R361" s="540"/>
      <c r="S361" s="540"/>
      <c r="T361" s="540"/>
      <c r="U361" s="540"/>
      <c r="V361" s="540"/>
      <c r="W361" s="540"/>
      <c r="X361" s="540"/>
      <c r="Y361" s="540"/>
      <c r="Z361" s="540"/>
    </row>
    <row r="362">
      <c r="A362" s="540"/>
      <c r="B362" s="543"/>
      <c r="C362" s="540"/>
      <c r="D362" s="540"/>
      <c r="E362" s="540"/>
      <c r="F362" s="540"/>
      <c r="G362" s="540"/>
      <c r="H362" s="540"/>
      <c r="I362" s="540"/>
      <c r="J362" s="540"/>
      <c r="K362" s="540"/>
      <c r="L362" s="540"/>
      <c r="M362" s="540"/>
      <c r="N362" s="540"/>
      <c r="O362" s="540"/>
      <c r="P362" s="540"/>
      <c r="Q362" s="540"/>
      <c r="R362" s="540"/>
      <c r="S362" s="540"/>
      <c r="T362" s="540"/>
      <c r="U362" s="540"/>
      <c r="V362" s="540"/>
      <c r="W362" s="540"/>
      <c r="X362" s="540"/>
      <c r="Y362" s="540"/>
      <c r="Z362" s="540"/>
    </row>
    <row r="363">
      <c r="A363" s="540"/>
      <c r="B363" s="543"/>
      <c r="C363" s="540"/>
      <c r="D363" s="540"/>
      <c r="E363" s="540"/>
      <c r="F363" s="540"/>
      <c r="G363" s="540"/>
      <c r="H363" s="540"/>
      <c r="I363" s="540"/>
      <c r="J363" s="540"/>
      <c r="K363" s="540"/>
      <c r="L363" s="540"/>
      <c r="M363" s="540"/>
      <c r="N363" s="540"/>
      <c r="O363" s="540"/>
      <c r="P363" s="540"/>
      <c r="Q363" s="540"/>
      <c r="R363" s="540"/>
      <c r="S363" s="540"/>
      <c r="T363" s="540"/>
      <c r="U363" s="540"/>
      <c r="V363" s="540"/>
      <c r="W363" s="540"/>
      <c r="X363" s="540"/>
      <c r="Y363" s="540"/>
      <c r="Z363" s="540"/>
    </row>
    <row r="364">
      <c r="A364" s="540"/>
      <c r="B364" s="543"/>
      <c r="C364" s="540"/>
      <c r="D364" s="540"/>
      <c r="E364" s="540"/>
      <c r="F364" s="540"/>
      <c r="G364" s="540"/>
      <c r="H364" s="540"/>
      <c r="I364" s="540"/>
      <c r="J364" s="540"/>
      <c r="K364" s="540"/>
      <c r="L364" s="540"/>
      <c r="M364" s="540"/>
      <c r="N364" s="540"/>
      <c r="O364" s="540"/>
      <c r="P364" s="540"/>
      <c r="Q364" s="540"/>
      <c r="R364" s="540"/>
      <c r="S364" s="540"/>
      <c r="T364" s="540"/>
      <c r="U364" s="540"/>
      <c r="V364" s="540"/>
      <c r="W364" s="540"/>
      <c r="X364" s="540"/>
      <c r="Y364" s="540"/>
      <c r="Z364" s="540"/>
    </row>
    <row r="365">
      <c r="A365" s="540"/>
      <c r="B365" s="543"/>
      <c r="C365" s="540"/>
      <c r="D365" s="540"/>
      <c r="E365" s="540"/>
      <c r="F365" s="540"/>
      <c r="G365" s="540"/>
      <c r="H365" s="540"/>
      <c r="I365" s="540"/>
      <c r="J365" s="540"/>
      <c r="K365" s="540"/>
      <c r="L365" s="540"/>
      <c r="M365" s="540"/>
      <c r="N365" s="540"/>
      <c r="O365" s="540"/>
      <c r="P365" s="540"/>
      <c r="Q365" s="540"/>
      <c r="R365" s="540"/>
      <c r="S365" s="540"/>
      <c r="T365" s="540"/>
      <c r="U365" s="540"/>
      <c r="V365" s="540"/>
      <c r="W365" s="540"/>
      <c r="X365" s="540"/>
      <c r="Y365" s="540"/>
      <c r="Z365" s="540"/>
    </row>
    <row r="366">
      <c r="A366" s="540"/>
      <c r="B366" s="543"/>
      <c r="C366" s="540"/>
      <c r="D366" s="540"/>
      <c r="E366" s="540"/>
      <c r="F366" s="540"/>
      <c r="G366" s="540"/>
      <c r="H366" s="540"/>
      <c r="I366" s="540"/>
      <c r="J366" s="540"/>
      <c r="K366" s="540"/>
      <c r="L366" s="540"/>
      <c r="M366" s="540"/>
      <c r="N366" s="540"/>
      <c r="O366" s="540"/>
      <c r="P366" s="540"/>
      <c r="Q366" s="540"/>
      <c r="R366" s="540"/>
      <c r="S366" s="540"/>
      <c r="T366" s="540"/>
      <c r="U366" s="540"/>
      <c r="V366" s="540"/>
      <c r="W366" s="540"/>
      <c r="X366" s="540"/>
      <c r="Y366" s="540"/>
      <c r="Z366" s="540"/>
    </row>
    <row r="367">
      <c r="A367" s="540"/>
      <c r="B367" s="543"/>
      <c r="C367" s="540"/>
      <c r="D367" s="540"/>
      <c r="E367" s="540"/>
      <c r="F367" s="540"/>
      <c r="G367" s="540"/>
      <c r="H367" s="540"/>
      <c r="I367" s="540"/>
      <c r="J367" s="540"/>
      <c r="K367" s="540"/>
      <c r="L367" s="540"/>
      <c r="M367" s="540"/>
      <c r="N367" s="540"/>
      <c r="O367" s="540"/>
      <c r="P367" s="540"/>
      <c r="Q367" s="540"/>
      <c r="R367" s="540"/>
      <c r="S367" s="540"/>
      <c r="T367" s="540"/>
      <c r="U367" s="540"/>
      <c r="V367" s="540"/>
      <c r="W367" s="540"/>
      <c r="X367" s="540"/>
      <c r="Y367" s="540"/>
      <c r="Z367" s="540"/>
    </row>
    <row r="368">
      <c r="A368" s="540"/>
      <c r="B368" s="543"/>
      <c r="C368" s="540"/>
      <c r="D368" s="540"/>
      <c r="E368" s="540"/>
      <c r="F368" s="540"/>
      <c r="G368" s="540"/>
      <c r="H368" s="540"/>
      <c r="I368" s="540"/>
      <c r="J368" s="540"/>
      <c r="K368" s="540"/>
      <c r="L368" s="540"/>
      <c r="M368" s="540"/>
      <c r="N368" s="540"/>
      <c r="O368" s="540"/>
      <c r="P368" s="540"/>
      <c r="Q368" s="540"/>
      <c r="R368" s="540"/>
      <c r="S368" s="540"/>
      <c r="T368" s="540"/>
      <c r="U368" s="540"/>
      <c r="V368" s="540"/>
      <c r="W368" s="540"/>
      <c r="X368" s="540"/>
      <c r="Y368" s="540"/>
      <c r="Z368" s="540"/>
    </row>
    <row r="369">
      <c r="A369" s="540"/>
      <c r="B369" s="543"/>
      <c r="C369" s="540"/>
      <c r="D369" s="540"/>
      <c r="E369" s="540"/>
      <c r="F369" s="540"/>
      <c r="G369" s="540"/>
      <c r="H369" s="540"/>
      <c r="I369" s="540"/>
      <c r="J369" s="540"/>
      <c r="K369" s="540"/>
      <c r="L369" s="540"/>
      <c r="M369" s="540"/>
      <c r="N369" s="540"/>
      <c r="O369" s="540"/>
      <c r="P369" s="540"/>
      <c r="Q369" s="540"/>
      <c r="R369" s="540"/>
      <c r="S369" s="540"/>
      <c r="T369" s="540"/>
      <c r="U369" s="540"/>
      <c r="V369" s="540"/>
      <c r="W369" s="540"/>
      <c r="X369" s="540"/>
      <c r="Y369" s="540"/>
      <c r="Z369" s="540"/>
    </row>
    <row r="370">
      <c r="A370" s="540"/>
      <c r="B370" s="543"/>
      <c r="C370" s="540"/>
      <c r="D370" s="540"/>
      <c r="E370" s="540"/>
      <c r="F370" s="540"/>
      <c r="G370" s="540"/>
      <c r="H370" s="540"/>
      <c r="I370" s="540"/>
      <c r="J370" s="540"/>
      <c r="K370" s="540"/>
      <c r="L370" s="540"/>
      <c r="M370" s="540"/>
      <c r="N370" s="540"/>
      <c r="O370" s="540"/>
      <c r="P370" s="540"/>
      <c r="Q370" s="540"/>
      <c r="R370" s="540"/>
      <c r="S370" s="540"/>
      <c r="T370" s="540"/>
      <c r="U370" s="540"/>
      <c r="V370" s="540"/>
      <c r="W370" s="540"/>
      <c r="X370" s="540"/>
      <c r="Y370" s="540"/>
      <c r="Z370" s="540"/>
    </row>
    <row r="371">
      <c r="A371" s="540"/>
      <c r="B371" s="543"/>
      <c r="C371" s="540"/>
      <c r="D371" s="540"/>
      <c r="E371" s="540"/>
      <c r="F371" s="540"/>
      <c r="G371" s="540"/>
      <c r="H371" s="540"/>
      <c r="I371" s="540"/>
      <c r="J371" s="540"/>
      <c r="K371" s="540"/>
      <c r="L371" s="540"/>
      <c r="M371" s="540"/>
      <c r="N371" s="540"/>
      <c r="O371" s="540"/>
      <c r="P371" s="540"/>
      <c r="Q371" s="540"/>
      <c r="R371" s="540"/>
      <c r="S371" s="540"/>
      <c r="T371" s="540"/>
      <c r="U371" s="540"/>
      <c r="V371" s="540"/>
      <c r="W371" s="540"/>
      <c r="X371" s="540"/>
      <c r="Y371" s="540"/>
      <c r="Z371" s="540"/>
    </row>
    <row r="372">
      <c r="A372" s="540"/>
      <c r="B372" s="543"/>
      <c r="C372" s="540"/>
      <c r="D372" s="540"/>
      <c r="E372" s="540"/>
      <c r="F372" s="540"/>
      <c r="G372" s="540"/>
      <c r="H372" s="540"/>
      <c r="I372" s="540"/>
      <c r="J372" s="540"/>
      <c r="K372" s="540"/>
      <c r="L372" s="540"/>
      <c r="M372" s="540"/>
      <c r="N372" s="540"/>
      <c r="O372" s="540"/>
      <c r="P372" s="540"/>
      <c r="Q372" s="540"/>
      <c r="R372" s="540"/>
      <c r="S372" s="540"/>
      <c r="T372" s="540"/>
      <c r="U372" s="540"/>
      <c r="V372" s="540"/>
      <c r="W372" s="540"/>
      <c r="X372" s="540"/>
      <c r="Y372" s="540"/>
      <c r="Z372" s="540"/>
    </row>
    <row r="373">
      <c r="A373" s="540"/>
      <c r="B373" s="543"/>
      <c r="C373" s="540"/>
      <c r="D373" s="540"/>
      <c r="E373" s="540"/>
      <c r="F373" s="540"/>
      <c r="G373" s="540"/>
      <c r="H373" s="540"/>
      <c r="I373" s="540"/>
      <c r="J373" s="540"/>
      <c r="K373" s="540"/>
      <c r="L373" s="540"/>
      <c r="M373" s="540"/>
      <c r="N373" s="540"/>
      <c r="O373" s="540"/>
      <c r="P373" s="540"/>
      <c r="Q373" s="540"/>
      <c r="R373" s="540"/>
      <c r="S373" s="540"/>
      <c r="T373" s="540"/>
      <c r="U373" s="540"/>
      <c r="V373" s="540"/>
      <c r="W373" s="540"/>
      <c r="X373" s="540"/>
      <c r="Y373" s="540"/>
      <c r="Z373" s="540"/>
    </row>
    <row r="374">
      <c r="A374" s="540"/>
      <c r="B374" s="543"/>
      <c r="C374" s="540"/>
      <c r="D374" s="540"/>
      <c r="E374" s="540"/>
      <c r="F374" s="540"/>
      <c r="G374" s="540"/>
      <c r="H374" s="540"/>
      <c r="I374" s="540"/>
      <c r="J374" s="540"/>
      <c r="K374" s="540"/>
      <c r="L374" s="540"/>
      <c r="M374" s="540"/>
      <c r="N374" s="540"/>
      <c r="O374" s="540"/>
      <c r="P374" s="540"/>
      <c r="Q374" s="540"/>
      <c r="R374" s="540"/>
      <c r="S374" s="540"/>
      <c r="T374" s="540"/>
      <c r="U374" s="540"/>
      <c r="V374" s="540"/>
      <c r="W374" s="540"/>
      <c r="X374" s="540"/>
      <c r="Y374" s="540"/>
      <c r="Z374" s="540"/>
    </row>
    <row r="375">
      <c r="A375" s="540"/>
      <c r="B375" s="543"/>
      <c r="C375" s="540"/>
      <c r="D375" s="540"/>
      <c r="E375" s="540"/>
      <c r="F375" s="540"/>
      <c r="G375" s="540"/>
      <c r="H375" s="540"/>
      <c r="I375" s="540"/>
      <c r="J375" s="540"/>
      <c r="K375" s="540"/>
      <c r="L375" s="540"/>
      <c r="M375" s="540"/>
      <c r="N375" s="540"/>
      <c r="O375" s="540"/>
      <c r="P375" s="540"/>
      <c r="Q375" s="540"/>
      <c r="R375" s="540"/>
      <c r="S375" s="540"/>
      <c r="T375" s="540"/>
      <c r="U375" s="540"/>
      <c r="V375" s="540"/>
      <c r="W375" s="540"/>
      <c r="X375" s="540"/>
      <c r="Y375" s="540"/>
      <c r="Z375" s="540"/>
    </row>
    <row r="376">
      <c r="A376" s="540"/>
      <c r="B376" s="543"/>
      <c r="C376" s="540"/>
      <c r="D376" s="540"/>
      <c r="E376" s="540"/>
      <c r="F376" s="540"/>
      <c r="G376" s="540"/>
      <c r="H376" s="540"/>
      <c r="I376" s="540"/>
      <c r="J376" s="540"/>
      <c r="K376" s="540"/>
      <c r="L376" s="540"/>
      <c r="M376" s="540"/>
      <c r="N376" s="540"/>
      <c r="O376" s="540"/>
      <c r="P376" s="540"/>
      <c r="Q376" s="540"/>
      <c r="R376" s="540"/>
      <c r="S376" s="540"/>
      <c r="T376" s="540"/>
      <c r="U376" s="540"/>
      <c r="V376" s="540"/>
      <c r="W376" s="540"/>
      <c r="X376" s="540"/>
      <c r="Y376" s="540"/>
      <c r="Z376" s="540"/>
    </row>
    <row r="377">
      <c r="A377" s="540"/>
      <c r="B377" s="543"/>
      <c r="C377" s="540"/>
      <c r="D377" s="540"/>
      <c r="E377" s="540"/>
      <c r="F377" s="540"/>
      <c r="G377" s="540"/>
      <c r="H377" s="540"/>
      <c r="I377" s="540"/>
      <c r="J377" s="540"/>
      <c r="K377" s="540"/>
      <c r="L377" s="540"/>
      <c r="M377" s="540"/>
      <c r="N377" s="540"/>
      <c r="O377" s="540"/>
      <c r="P377" s="540"/>
      <c r="Q377" s="540"/>
      <c r="R377" s="540"/>
      <c r="S377" s="540"/>
      <c r="T377" s="540"/>
      <c r="U377" s="540"/>
      <c r="V377" s="540"/>
      <c r="W377" s="540"/>
      <c r="X377" s="540"/>
      <c r="Y377" s="540"/>
      <c r="Z377" s="540"/>
    </row>
    <row r="378">
      <c r="A378" s="540"/>
      <c r="B378" s="543"/>
      <c r="C378" s="540"/>
      <c r="D378" s="540"/>
      <c r="E378" s="540"/>
      <c r="F378" s="540"/>
      <c r="G378" s="540"/>
      <c r="H378" s="540"/>
      <c r="I378" s="540"/>
      <c r="J378" s="540"/>
      <c r="K378" s="540"/>
      <c r="L378" s="540"/>
      <c r="M378" s="540"/>
      <c r="N378" s="540"/>
      <c r="O378" s="540"/>
      <c r="P378" s="540"/>
      <c r="Q378" s="540"/>
      <c r="R378" s="540"/>
      <c r="S378" s="540"/>
      <c r="T378" s="540"/>
      <c r="U378" s="540"/>
      <c r="V378" s="540"/>
      <c r="W378" s="540"/>
      <c r="X378" s="540"/>
      <c r="Y378" s="540"/>
      <c r="Z378" s="540"/>
    </row>
    <row r="379">
      <c r="A379" s="540"/>
      <c r="B379" s="543"/>
      <c r="C379" s="540"/>
      <c r="D379" s="540"/>
      <c r="E379" s="540"/>
      <c r="F379" s="540"/>
      <c r="G379" s="540"/>
      <c r="H379" s="540"/>
      <c r="I379" s="540"/>
      <c r="J379" s="540"/>
      <c r="K379" s="540"/>
      <c r="L379" s="540"/>
      <c r="M379" s="540"/>
      <c r="N379" s="540"/>
      <c r="O379" s="540"/>
      <c r="P379" s="540"/>
      <c r="Q379" s="540"/>
      <c r="R379" s="540"/>
      <c r="S379" s="540"/>
      <c r="T379" s="540"/>
      <c r="U379" s="540"/>
      <c r="V379" s="540"/>
      <c r="W379" s="540"/>
      <c r="X379" s="540"/>
      <c r="Y379" s="540"/>
      <c r="Z379" s="540"/>
    </row>
    <row r="380">
      <c r="A380" s="540"/>
      <c r="B380" s="543"/>
      <c r="C380" s="540"/>
      <c r="D380" s="540"/>
      <c r="E380" s="540"/>
      <c r="F380" s="540"/>
      <c r="G380" s="540"/>
      <c r="H380" s="540"/>
      <c r="I380" s="540"/>
      <c r="J380" s="540"/>
      <c r="K380" s="540"/>
      <c r="L380" s="540"/>
      <c r="M380" s="540"/>
      <c r="N380" s="540"/>
      <c r="O380" s="540"/>
      <c r="P380" s="540"/>
      <c r="Q380" s="540"/>
      <c r="R380" s="540"/>
      <c r="S380" s="540"/>
      <c r="T380" s="540"/>
      <c r="U380" s="540"/>
      <c r="V380" s="540"/>
      <c r="W380" s="540"/>
      <c r="X380" s="540"/>
      <c r="Y380" s="540"/>
      <c r="Z380" s="540"/>
    </row>
    <row r="381">
      <c r="A381" s="540"/>
      <c r="B381" s="543"/>
      <c r="C381" s="540"/>
      <c r="D381" s="540"/>
      <c r="E381" s="540"/>
      <c r="F381" s="540"/>
      <c r="G381" s="540"/>
      <c r="H381" s="540"/>
      <c r="I381" s="540"/>
      <c r="J381" s="540"/>
      <c r="K381" s="540"/>
      <c r="L381" s="540"/>
      <c r="M381" s="540"/>
      <c r="N381" s="540"/>
      <c r="O381" s="540"/>
      <c r="P381" s="540"/>
      <c r="Q381" s="540"/>
      <c r="R381" s="540"/>
      <c r="S381" s="540"/>
      <c r="T381" s="540"/>
      <c r="U381" s="540"/>
      <c r="V381" s="540"/>
      <c r="W381" s="540"/>
      <c r="X381" s="540"/>
      <c r="Y381" s="540"/>
      <c r="Z381" s="540"/>
    </row>
    <row r="382">
      <c r="A382" s="540"/>
      <c r="B382" s="543"/>
      <c r="C382" s="540"/>
      <c r="D382" s="540"/>
      <c r="E382" s="540"/>
      <c r="F382" s="540"/>
      <c r="G382" s="540"/>
      <c r="H382" s="540"/>
      <c r="I382" s="540"/>
      <c r="J382" s="540"/>
      <c r="K382" s="540"/>
      <c r="L382" s="540"/>
      <c r="M382" s="540"/>
      <c r="N382" s="540"/>
      <c r="O382" s="540"/>
      <c r="P382" s="540"/>
      <c r="Q382" s="540"/>
      <c r="R382" s="540"/>
      <c r="S382" s="540"/>
      <c r="T382" s="540"/>
      <c r="U382" s="540"/>
      <c r="V382" s="540"/>
      <c r="W382" s="540"/>
      <c r="X382" s="540"/>
      <c r="Y382" s="540"/>
      <c r="Z382" s="540"/>
    </row>
    <row r="383">
      <c r="A383" s="540"/>
      <c r="B383" s="543"/>
      <c r="C383" s="540"/>
      <c r="D383" s="540"/>
      <c r="E383" s="540"/>
      <c r="F383" s="540"/>
      <c r="G383" s="540"/>
      <c r="H383" s="540"/>
      <c r="I383" s="540"/>
      <c r="J383" s="540"/>
      <c r="K383" s="540"/>
      <c r="L383" s="540"/>
      <c r="M383" s="540"/>
      <c r="N383" s="540"/>
      <c r="O383" s="540"/>
      <c r="P383" s="540"/>
      <c r="Q383" s="540"/>
      <c r="R383" s="540"/>
      <c r="S383" s="540"/>
      <c r="T383" s="540"/>
      <c r="U383" s="540"/>
      <c r="V383" s="540"/>
      <c r="W383" s="540"/>
      <c r="X383" s="540"/>
      <c r="Y383" s="540"/>
      <c r="Z383" s="540"/>
    </row>
    <row r="384">
      <c r="A384" s="540"/>
      <c r="B384" s="543"/>
      <c r="C384" s="540"/>
      <c r="D384" s="540"/>
      <c r="E384" s="540"/>
      <c r="F384" s="540"/>
      <c r="G384" s="540"/>
      <c r="H384" s="540"/>
      <c r="I384" s="540"/>
      <c r="J384" s="540"/>
      <c r="K384" s="540"/>
      <c r="L384" s="540"/>
      <c r="M384" s="540"/>
      <c r="N384" s="540"/>
      <c r="O384" s="540"/>
      <c r="P384" s="540"/>
      <c r="Q384" s="540"/>
      <c r="R384" s="540"/>
      <c r="S384" s="540"/>
      <c r="T384" s="540"/>
      <c r="U384" s="540"/>
      <c r="V384" s="540"/>
      <c r="W384" s="540"/>
      <c r="X384" s="540"/>
      <c r="Y384" s="540"/>
      <c r="Z384" s="540"/>
    </row>
    <row r="385">
      <c r="A385" s="540"/>
      <c r="B385" s="543"/>
      <c r="C385" s="540"/>
      <c r="D385" s="540"/>
      <c r="E385" s="540"/>
      <c r="F385" s="540"/>
      <c r="G385" s="540"/>
      <c r="H385" s="540"/>
      <c r="I385" s="540"/>
      <c r="J385" s="540"/>
      <c r="K385" s="540"/>
      <c r="L385" s="540"/>
      <c r="M385" s="540"/>
      <c r="N385" s="540"/>
      <c r="O385" s="540"/>
      <c r="P385" s="540"/>
      <c r="Q385" s="540"/>
      <c r="R385" s="540"/>
      <c r="S385" s="540"/>
      <c r="T385" s="540"/>
      <c r="U385" s="540"/>
      <c r="V385" s="540"/>
      <c r="W385" s="540"/>
      <c r="X385" s="540"/>
      <c r="Y385" s="540"/>
      <c r="Z385" s="540"/>
    </row>
    <row r="386">
      <c r="A386" s="540"/>
      <c r="B386" s="543"/>
      <c r="C386" s="540"/>
      <c r="D386" s="540"/>
      <c r="E386" s="540"/>
      <c r="F386" s="540"/>
      <c r="G386" s="540"/>
      <c r="H386" s="540"/>
      <c r="I386" s="540"/>
      <c r="J386" s="540"/>
      <c r="K386" s="540"/>
      <c r="L386" s="540"/>
      <c r="M386" s="540"/>
      <c r="N386" s="540"/>
      <c r="O386" s="540"/>
      <c r="P386" s="540"/>
      <c r="Q386" s="540"/>
      <c r="R386" s="540"/>
      <c r="S386" s="540"/>
      <c r="T386" s="540"/>
      <c r="U386" s="540"/>
      <c r="V386" s="540"/>
      <c r="W386" s="540"/>
      <c r="X386" s="540"/>
      <c r="Y386" s="540"/>
      <c r="Z386" s="540"/>
    </row>
    <row r="387">
      <c r="A387" s="540"/>
      <c r="B387" s="543"/>
      <c r="C387" s="540"/>
      <c r="D387" s="540"/>
      <c r="E387" s="540"/>
      <c r="F387" s="540"/>
      <c r="G387" s="540"/>
      <c r="H387" s="540"/>
      <c r="I387" s="540"/>
      <c r="J387" s="540"/>
      <c r="K387" s="540"/>
      <c r="L387" s="540"/>
      <c r="M387" s="540"/>
      <c r="N387" s="540"/>
      <c r="O387" s="540"/>
      <c r="P387" s="540"/>
      <c r="Q387" s="540"/>
      <c r="R387" s="540"/>
      <c r="S387" s="540"/>
      <c r="T387" s="540"/>
      <c r="U387" s="540"/>
      <c r="V387" s="540"/>
      <c r="W387" s="540"/>
      <c r="X387" s="540"/>
      <c r="Y387" s="540"/>
      <c r="Z387" s="540"/>
    </row>
    <row r="388">
      <c r="A388" s="540"/>
      <c r="B388" s="543"/>
      <c r="C388" s="540"/>
      <c r="D388" s="540"/>
      <c r="E388" s="540"/>
      <c r="F388" s="540"/>
      <c r="G388" s="540"/>
      <c r="H388" s="540"/>
      <c r="I388" s="540"/>
      <c r="J388" s="540"/>
      <c r="K388" s="540"/>
      <c r="L388" s="540"/>
      <c r="M388" s="540"/>
      <c r="N388" s="540"/>
      <c r="O388" s="540"/>
      <c r="P388" s="540"/>
      <c r="Q388" s="540"/>
      <c r="R388" s="540"/>
      <c r="S388" s="540"/>
      <c r="T388" s="540"/>
      <c r="U388" s="540"/>
      <c r="V388" s="540"/>
      <c r="W388" s="540"/>
      <c r="X388" s="540"/>
      <c r="Y388" s="540"/>
      <c r="Z388" s="540"/>
    </row>
    <row r="389">
      <c r="A389" s="540"/>
      <c r="B389" s="543"/>
      <c r="C389" s="540"/>
      <c r="D389" s="540"/>
      <c r="E389" s="540"/>
      <c r="F389" s="540"/>
      <c r="G389" s="540"/>
      <c r="H389" s="540"/>
      <c r="I389" s="540"/>
      <c r="J389" s="540"/>
      <c r="K389" s="540"/>
      <c r="L389" s="540"/>
      <c r="M389" s="540"/>
      <c r="N389" s="540"/>
      <c r="O389" s="540"/>
      <c r="P389" s="540"/>
      <c r="Q389" s="540"/>
      <c r="R389" s="540"/>
      <c r="S389" s="540"/>
      <c r="T389" s="540"/>
      <c r="U389" s="540"/>
      <c r="V389" s="540"/>
      <c r="W389" s="540"/>
      <c r="X389" s="540"/>
      <c r="Y389" s="540"/>
      <c r="Z389" s="540"/>
    </row>
    <row r="390">
      <c r="A390" s="540"/>
      <c r="B390" s="543"/>
      <c r="C390" s="540"/>
      <c r="D390" s="540"/>
      <c r="E390" s="540"/>
      <c r="F390" s="540"/>
      <c r="G390" s="540"/>
      <c r="H390" s="540"/>
      <c r="I390" s="540"/>
      <c r="J390" s="540"/>
      <c r="K390" s="540"/>
      <c r="L390" s="540"/>
      <c r="M390" s="540"/>
      <c r="N390" s="540"/>
      <c r="O390" s="540"/>
      <c r="P390" s="540"/>
      <c r="Q390" s="540"/>
      <c r="R390" s="540"/>
      <c r="S390" s="540"/>
      <c r="T390" s="540"/>
      <c r="U390" s="540"/>
      <c r="V390" s="540"/>
      <c r="W390" s="540"/>
      <c r="X390" s="540"/>
      <c r="Y390" s="540"/>
      <c r="Z390" s="540"/>
    </row>
    <row r="391">
      <c r="A391" s="540"/>
      <c r="B391" s="543"/>
      <c r="C391" s="540"/>
      <c r="D391" s="540"/>
      <c r="E391" s="540"/>
      <c r="F391" s="540"/>
      <c r="G391" s="540"/>
      <c r="H391" s="540"/>
      <c r="I391" s="540"/>
      <c r="J391" s="540"/>
      <c r="K391" s="540"/>
      <c r="L391" s="540"/>
      <c r="M391" s="540"/>
      <c r="N391" s="540"/>
      <c r="O391" s="540"/>
      <c r="P391" s="540"/>
      <c r="Q391" s="540"/>
      <c r="R391" s="540"/>
      <c r="S391" s="540"/>
      <c r="T391" s="540"/>
      <c r="U391" s="540"/>
      <c r="V391" s="540"/>
      <c r="W391" s="540"/>
      <c r="X391" s="540"/>
      <c r="Y391" s="540"/>
      <c r="Z391" s="540"/>
    </row>
    <row r="392">
      <c r="A392" s="540"/>
      <c r="B392" s="543"/>
      <c r="C392" s="540"/>
      <c r="D392" s="540"/>
      <c r="E392" s="540"/>
      <c r="F392" s="540"/>
      <c r="G392" s="540"/>
      <c r="H392" s="540"/>
      <c r="I392" s="540"/>
      <c r="J392" s="540"/>
      <c r="K392" s="540"/>
      <c r="L392" s="540"/>
      <c r="M392" s="540"/>
      <c r="N392" s="540"/>
      <c r="O392" s="540"/>
      <c r="P392" s="540"/>
      <c r="Q392" s="540"/>
      <c r="R392" s="540"/>
      <c r="S392" s="540"/>
      <c r="T392" s="540"/>
      <c r="U392" s="540"/>
      <c r="V392" s="540"/>
      <c r="W392" s="540"/>
      <c r="X392" s="540"/>
      <c r="Y392" s="540"/>
      <c r="Z392" s="540"/>
    </row>
    <row r="393">
      <c r="A393" s="540"/>
      <c r="B393" s="543"/>
      <c r="C393" s="540"/>
      <c r="D393" s="540"/>
      <c r="E393" s="540"/>
      <c r="F393" s="540"/>
      <c r="G393" s="540"/>
      <c r="H393" s="540"/>
      <c r="I393" s="540"/>
      <c r="J393" s="540"/>
      <c r="K393" s="540"/>
      <c r="L393" s="540"/>
      <c r="M393" s="540"/>
      <c r="N393" s="540"/>
      <c r="O393" s="540"/>
      <c r="P393" s="540"/>
      <c r="Q393" s="540"/>
      <c r="R393" s="540"/>
      <c r="S393" s="540"/>
      <c r="T393" s="540"/>
      <c r="U393" s="540"/>
      <c r="V393" s="540"/>
      <c r="W393" s="540"/>
      <c r="X393" s="540"/>
      <c r="Y393" s="540"/>
      <c r="Z393" s="540"/>
    </row>
    <row r="394">
      <c r="A394" s="540"/>
      <c r="B394" s="543"/>
      <c r="C394" s="540"/>
      <c r="D394" s="540"/>
      <c r="E394" s="540"/>
      <c r="F394" s="540"/>
      <c r="G394" s="540"/>
      <c r="H394" s="540"/>
      <c r="I394" s="540"/>
      <c r="J394" s="540"/>
      <c r="K394" s="540"/>
      <c r="L394" s="540"/>
      <c r="M394" s="540"/>
      <c r="N394" s="540"/>
      <c r="O394" s="540"/>
      <c r="P394" s="540"/>
      <c r="Q394" s="540"/>
      <c r="R394" s="540"/>
      <c r="S394" s="540"/>
      <c r="T394" s="540"/>
      <c r="U394" s="540"/>
      <c r="V394" s="540"/>
      <c r="W394" s="540"/>
      <c r="X394" s="540"/>
      <c r="Y394" s="540"/>
      <c r="Z394" s="540"/>
    </row>
    <row r="395">
      <c r="A395" s="540"/>
      <c r="B395" s="543"/>
      <c r="C395" s="540"/>
      <c r="D395" s="540"/>
      <c r="E395" s="540"/>
      <c r="F395" s="540"/>
      <c r="G395" s="540"/>
      <c r="H395" s="540"/>
      <c r="I395" s="540"/>
      <c r="J395" s="540"/>
      <c r="K395" s="540"/>
      <c r="L395" s="540"/>
      <c r="M395" s="540"/>
      <c r="N395" s="540"/>
      <c r="O395" s="540"/>
      <c r="P395" s="540"/>
      <c r="Q395" s="540"/>
      <c r="R395" s="540"/>
      <c r="S395" s="540"/>
      <c r="T395" s="540"/>
      <c r="U395" s="540"/>
      <c r="V395" s="540"/>
      <c r="W395" s="540"/>
      <c r="X395" s="540"/>
      <c r="Y395" s="540"/>
      <c r="Z395" s="540"/>
    </row>
    <row r="396">
      <c r="A396" s="540"/>
      <c r="B396" s="543"/>
      <c r="C396" s="540"/>
      <c r="D396" s="540"/>
      <c r="E396" s="540"/>
      <c r="F396" s="540"/>
      <c r="G396" s="540"/>
      <c r="H396" s="540"/>
      <c r="I396" s="540"/>
      <c r="J396" s="540"/>
      <c r="K396" s="540"/>
      <c r="L396" s="540"/>
      <c r="M396" s="540"/>
      <c r="N396" s="540"/>
      <c r="O396" s="540"/>
      <c r="P396" s="540"/>
      <c r="Q396" s="540"/>
      <c r="R396" s="540"/>
      <c r="S396" s="540"/>
      <c r="T396" s="540"/>
      <c r="U396" s="540"/>
      <c r="V396" s="540"/>
      <c r="W396" s="540"/>
      <c r="X396" s="540"/>
      <c r="Y396" s="540"/>
      <c r="Z396" s="540"/>
    </row>
    <row r="397">
      <c r="A397" s="540"/>
      <c r="B397" s="543"/>
      <c r="C397" s="540"/>
      <c r="D397" s="540"/>
      <c r="E397" s="540"/>
      <c r="F397" s="540"/>
      <c r="G397" s="540"/>
      <c r="H397" s="540"/>
      <c r="I397" s="540"/>
      <c r="J397" s="540"/>
      <c r="K397" s="540"/>
      <c r="L397" s="540"/>
      <c r="M397" s="540"/>
      <c r="N397" s="540"/>
      <c r="O397" s="540"/>
      <c r="P397" s="540"/>
      <c r="Q397" s="540"/>
      <c r="R397" s="540"/>
      <c r="S397" s="540"/>
      <c r="T397" s="540"/>
      <c r="U397" s="540"/>
      <c r="V397" s="540"/>
      <c r="W397" s="540"/>
      <c r="X397" s="540"/>
      <c r="Y397" s="540"/>
      <c r="Z397" s="540"/>
    </row>
    <row r="398">
      <c r="A398" s="540"/>
      <c r="B398" s="543"/>
      <c r="C398" s="540"/>
      <c r="D398" s="540"/>
      <c r="E398" s="540"/>
      <c r="F398" s="540"/>
      <c r="G398" s="540"/>
      <c r="H398" s="540"/>
      <c r="I398" s="540"/>
      <c r="J398" s="540"/>
      <c r="K398" s="540"/>
      <c r="L398" s="540"/>
      <c r="M398" s="540"/>
      <c r="N398" s="540"/>
      <c r="O398" s="540"/>
      <c r="P398" s="540"/>
      <c r="Q398" s="540"/>
      <c r="R398" s="540"/>
      <c r="S398" s="540"/>
      <c r="T398" s="540"/>
      <c r="U398" s="540"/>
      <c r="V398" s="540"/>
      <c r="W398" s="540"/>
      <c r="X398" s="540"/>
      <c r="Y398" s="540"/>
      <c r="Z398" s="540"/>
    </row>
    <row r="399">
      <c r="A399" s="540"/>
      <c r="B399" s="543"/>
      <c r="C399" s="540"/>
      <c r="D399" s="540"/>
      <c r="E399" s="540"/>
      <c r="F399" s="540"/>
      <c r="G399" s="540"/>
      <c r="H399" s="540"/>
      <c r="I399" s="540"/>
      <c r="J399" s="540"/>
      <c r="K399" s="540"/>
      <c r="L399" s="540"/>
      <c r="M399" s="540"/>
      <c r="N399" s="540"/>
      <c r="O399" s="540"/>
      <c r="P399" s="540"/>
      <c r="Q399" s="540"/>
      <c r="R399" s="540"/>
      <c r="S399" s="540"/>
      <c r="T399" s="540"/>
      <c r="U399" s="540"/>
      <c r="V399" s="540"/>
      <c r="W399" s="540"/>
      <c r="X399" s="540"/>
      <c r="Y399" s="540"/>
      <c r="Z399" s="540"/>
    </row>
    <row r="400">
      <c r="A400" s="540"/>
      <c r="B400" s="543"/>
      <c r="C400" s="540"/>
      <c r="D400" s="540"/>
      <c r="E400" s="540"/>
      <c r="F400" s="540"/>
      <c r="G400" s="540"/>
      <c r="H400" s="540"/>
      <c r="I400" s="540"/>
      <c r="J400" s="540"/>
      <c r="K400" s="540"/>
      <c r="L400" s="540"/>
      <c r="M400" s="540"/>
      <c r="N400" s="540"/>
      <c r="O400" s="540"/>
      <c r="P400" s="540"/>
      <c r="Q400" s="540"/>
      <c r="R400" s="540"/>
      <c r="S400" s="540"/>
      <c r="T400" s="540"/>
      <c r="U400" s="540"/>
      <c r="V400" s="540"/>
      <c r="W400" s="540"/>
      <c r="X400" s="540"/>
      <c r="Y400" s="540"/>
      <c r="Z400" s="540"/>
    </row>
    <row r="401">
      <c r="A401" s="540"/>
      <c r="B401" s="543"/>
      <c r="C401" s="540"/>
      <c r="D401" s="540"/>
      <c r="E401" s="540"/>
      <c r="F401" s="540"/>
      <c r="G401" s="540"/>
      <c r="H401" s="540"/>
      <c r="I401" s="540"/>
      <c r="J401" s="540"/>
      <c r="K401" s="540"/>
      <c r="L401" s="540"/>
      <c r="M401" s="540"/>
      <c r="N401" s="540"/>
      <c r="O401" s="540"/>
      <c r="P401" s="540"/>
      <c r="Q401" s="540"/>
      <c r="R401" s="540"/>
      <c r="S401" s="540"/>
      <c r="T401" s="540"/>
      <c r="U401" s="540"/>
      <c r="V401" s="540"/>
      <c r="W401" s="540"/>
      <c r="X401" s="540"/>
      <c r="Y401" s="540"/>
      <c r="Z401" s="540"/>
    </row>
    <row r="402">
      <c r="A402" s="540"/>
      <c r="B402" s="543"/>
      <c r="C402" s="540"/>
      <c r="D402" s="540"/>
      <c r="E402" s="540"/>
      <c r="F402" s="540"/>
      <c r="G402" s="540"/>
      <c r="H402" s="540"/>
      <c r="I402" s="540"/>
      <c r="J402" s="540"/>
      <c r="K402" s="540"/>
      <c r="L402" s="540"/>
      <c r="M402" s="540"/>
      <c r="N402" s="540"/>
      <c r="O402" s="540"/>
      <c r="P402" s="540"/>
      <c r="Q402" s="540"/>
      <c r="R402" s="540"/>
      <c r="S402" s="540"/>
      <c r="T402" s="540"/>
      <c r="U402" s="540"/>
      <c r="V402" s="540"/>
      <c r="W402" s="540"/>
      <c r="X402" s="540"/>
      <c r="Y402" s="540"/>
      <c r="Z402" s="540"/>
    </row>
    <row r="403">
      <c r="A403" s="540"/>
      <c r="B403" s="543"/>
      <c r="C403" s="540"/>
      <c r="D403" s="540"/>
      <c r="E403" s="540"/>
      <c r="F403" s="540"/>
      <c r="G403" s="540"/>
      <c r="H403" s="540"/>
      <c r="I403" s="540"/>
      <c r="J403" s="540"/>
      <c r="K403" s="540"/>
      <c r="L403" s="540"/>
      <c r="M403" s="540"/>
      <c r="N403" s="540"/>
      <c r="O403" s="540"/>
      <c r="P403" s="540"/>
      <c r="Q403" s="540"/>
      <c r="R403" s="540"/>
      <c r="S403" s="540"/>
      <c r="T403" s="540"/>
      <c r="U403" s="540"/>
      <c r="V403" s="540"/>
      <c r="W403" s="540"/>
      <c r="X403" s="540"/>
      <c r="Y403" s="540"/>
      <c r="Z403" s="540"/>
    </row>
    <row r="404">
      <c r="A404" s="540"/>
      <c r="B404" s="543"/>
      <c r="C404" s="540"/>
      <c r="D404" s="540"/>
      <c r="E404" s="540"/>
      <c r="F404" s="540"/>
      <c r="G404" s="540"/>
      <c r="H404" s="540"/>
      <c r="I404" s="540"/>
      <c r="J404" s="540"/>
      <c r="K404" s="540"/>
      <c r="L404" s="540"/>
      <c r="M404" s="540"/>
      <c r="N404" s="540"/>
      <c r="O404" s="540"/>
      <c r="P404" s="540"/>
      <c r="Q404" s="540"/>
      <c r="R404" s="540"/>
      <c r="S404" s="540"/>
      <c r="T404" s="540"/>
      <c r="U404" s="540"/>
      <c r="V404" s="540"/>
      <c r="W404" s="540"/>
      <c r="X404" s="540"/>
      <c r="Y404" s="540"/>
      <c r="Z404" s="540"/>
    </row>
    <row r="405">
      <c r="A405" s="540"/>
      <c r="B405" s="543"/>
      <c r="C405" s="540"/>
      <c r="D405" s="540"/>
      <c r="E405" s="540"/>
      <c r="F405" s="540"/>
      <c r="G405" s="540"/>
      <c r="H405" s="540"/>
      <c r="I405" s="540"/>
      <c r="J405" s="540"/>
      <c r="K405" s="540"/>
      <c r="L405" s="540"/>
      <c r="M405" s="540"/>
      <c r="N405" s="540"/>
      <c r="O405" s="540"/>
      <c r="P405" s="540"/>
      <c r="Q405" s="540"/>
      <c r="R405" s="540"/>
      <c r="S405" s="540"/>
      <c r="T405" s="540"/>
      <c r="U405" s="540"/>
      <c r="V405" s="540"/>
      <c r="W405" s="540"/>
      <c r="X405" s="540"/>
      <c r="Y405" s="540"/>
      <c r="Z405" s="540"/>
    </row>
    <row r="406">
      <c r="A406" s="540"/>
      <c r="B406" s="543"/>
      <c r="C406" s="540"/>
      <c r="D406" s="540"/>
      <c r="E406" s="540"/>
      <c r="F406" s="540"/>
      <c r="G406" s="540"/>
      <c r="H406" s="540"/>
      <c r="I406" s="540"/>
      <c r="J406" s="540"/>
      <c r="K406" s="540"/>
      <c r="L406" s="540"/>
      <c r="M406" s="540"/>
      <c r="N406" s="540"/>
      <c r="O406" s="540"/>
      <c r="P406" s="540"/>
      <c r="Q406" s="540"/>
      <c r="R406" s="540"/>
      <c r="S406" s="540"/>
      <c r="T406" s="540"/>
      <c r="U406" s="540"/>
      <c r="V406" s="540"/>
      <c r="W406" s="540"/>
      <c r="X406" s="540"/>
      <c r="Y406" s="540"/>
      <c r="Z406" s="540"/>
    </row>
    <row r="407">
      <c r="A407" s="540"/>
      <c r="B407" s="543"/>
      <c r="C407" s="540"/>
      <c r="D407" s="540"/>
      <c r="E407" s="540"/>
      <c r="F407" s="540"/>
      <c r="G407" s="540"/>
      <c r="H407" s="540"/>
      <c r="I407" s="540"/>
      <c r="J407" s="540"/>
      <c r="K407" s="540"/>
      <c r="L407" s="540"/>
      <c r="M407" s="540"/>
      <c r="N407" s="540"/>
      <c r="O407" s="540"/>
      <c r="P407" s="540"/>
      <c r="Q407" s="540"/>
      <c r="R407" s="540"/>
      <c r="S407" s="540"/>
      <c r="T407" s="540"/>
      <c r="U407" s="540"/>
      <c r="V407" s="540"/>
      <c r="W407" s="540"/>
      <c r="X407" s="540"/>
      <c r="Y407" s="540"/>
      <c r="Z407" s="540"/>
    </row>
    <row r="408">
      <c r="A408" s="540"/>
      <c r="B408" s="543"/>
      <c r="C408" s="540"/>
      <c r="D408" s="540"/>
      <c r="E408" s="540"/>
      <c r="F408" s="540"/>
      <c r="G408" s="540"/>
      <c r="H408" s="540"/>
      <c r="I408" s="540"/>
      <c r="J408" s="540"/>
      <c r="K408" s="540"/>
      <c r="L408" s="540"/>
      <c r="M408" s="540"/>
      <c r="N408" s="540"/>
      <c r="O408" s="540"/>
      <c r="P408" s="540"/>
      <c r="Q408" s="540"/>
      <c r="R408" s="540"/>
      <c r="S408" s="540"/>
      <c r="T408" s="540"/>
      <c r="U408" s="540"/>
      <c r="V408" s="540"/>
      <c r="W408" s="540"/>
      <c r="X408" s="540"/>
      <c r="Y408" s="540"/>
      <c r="Z408" s="540"/>
    </row>
    <row r="409">
      <c r="A409" s="540"/>
      <c r="B409" s="543"/>
      <c r="C409" s="540"/>
      <c r="D409" s="540"/>
      <c r="E409" s="540"/>
      <c r="F409" s="540"/>
      <c r="G409" s="540"/>
      <c r="H409" s="540"/>
      <c r="I409" s="540"/>
      <c r="J409" s="540"/>
      <c r="K409" s="540"/>
      <c r="L409" s="540"/>
      <c r="M409" s="540"/>
      <c r="N409" s="540"/>
      <c r="O409" s="540"/>
      <c r="P409" s="540"/>
      <c r="Q409" s="540"/>
      <c r="R409" s="540"/>
      <c r="S409" s="540"/>
      <c r="T409" s="540"/>
      <c r="U409" s="540"/>
      <c r="V409" s="540"/>
      <c r="W409" s="540"/>
      <c r="X409" s="540"/>
      <c r="Y409" s="540"/>
      <c r="Z409" s="540"/>
    </row>
    <row r="410">
      <c r="A410" s="540"/>
      <c r="B410" s="543"/>
      <c r="C410" s="540"/>
      <c r="D410" s="540"/>
      <c r="E410" s="540"/>
      <c r="F410" s="540"/>
      <c r="G410" s="540"/>
      <c r="H410" s="540"/>
      <c r="I410" s="540"/>
      <c r="J410" s="540"/>
      <c r="K410" s="540"/>
      <c r="L410" s="540"/>
      <c r="M410" s="540"/>
      <c r="N410" s="540"/>
      <c r="O410" s="540"/>
      <c r="P410" s="540"/>
      <c r="Q410" s="540"/>
      <c r="R410" s="540"/>
      <c r="S410" s="540"/>
      <c r="T410" s="540"/>
      <c r="U410" s="540"/>
      <c r="V410" s="540"/>
      <c r="W410" s="540"/>
      <c r="X410" s="540"/>
      <c r="Y410" s="540"/>
      <c r="Z410" s="540"/>
    </row>
    <row r="411">
      <c r="A411" s="540"/>
      <c r="B411" s="543"/>
      <c r="C411" s="540"/>
      <c r="D411" s="540"/>
      <c r="E411" s="540"/>
      <c r="F411" s="540"/>
      <c r="G411" s="540"/>
      <c r="H411" s="540"/>
      <c r="I411" s="540"/>
      <c r="J411" s="540"/>
      <c r="K411" s="540"/>
      <c r="L411" s="540"/>
      <c r="M411" s="540"/>
      <c r="N411" s="540"/>
      <c r="O411" s="540"/>
      <c r="P411" s="540"/>
      <c r="Q411" s="540"/>
      <c r="R411" s="540"/>
      <c r="S411" s="540"/>
      <c r="T411" s="540"/>
      <c r="U411" s="540"/>
      <c r="V411" s="540"/>
      <c r="W411" s="540"/>
      <c r="X411" s="540"/>
      <c r="Y411" s="540"/>
      <c r="Z411" s="540"/>
    </row>
    <row r="412">
      <c r="A412" s="540"/>
      <c r="B412" s="543"/>
      <c r="C412" s="540"/>
      <c r="D412" s="540"/>
      <c r="E412" s="540"/>
      <c r="F412" s="540"/>
      <c r="G412" s="540"/>
      <c r="H412" s="540"/>
      <c r="I412" s="540"/>
      <c r="J412" s="540"/>
      <c r="K412" s="540"/>
      <c r="L412" s="540"/>
      <c r="M412" s="540"/>
      <c r="N412" s="540"/>
      <c r="O412" s="540"/>
      <c r="P412" s="540"/>
      <c r="Q412" s="540"/>
      <c r="R412" s="540"/>
      <c r="S412" s="540"/>
      <c r="T412" s="540"/>
      <c r="U412" s="540"/>
      <c r="V412" s="540"/>
      <c r="W412" s="540"/>
      <c r="X412" s="540"/>
      <c r="Y412" s="540"/>
      <c r="Z412" s="540"/>
    </row>
    <row r="413">
      <c r="A413" s="540"/>
      <c r="B413" s="543"/>
      <c r="C413" s="540"/>
      <c r="D413" s="540"/>
      <c r="E413" s="540"/>
      <c r="F413" s="540"/>
      <c r="G413" s="540"/>
      <c r="H413" s="540"/>
      <c r="I413" s="540"/>
      <c r="J413" s="540"/>
      <c r="K413" s="540"/>
      <c r="L413" s="540"/>
      <c r="M413" s="540"/>
      <c r="N413" s="540"/>
      <c r="O413" s="540"/>
      <c r="P413" s="540"/>
      <c r="Q413" s="540"/>
      <c r="R413" s="540"/>
      <c r="S413" s="540"/>
      <c r="T413" s="540"/>
      <c r="U413" s="540"/>
      <c r="V413" s="540"/>
      <c r="W413" s="540"/>
      <c r="X413" s="540"/>
      <c r="Y413" s="540"/>
      <c r="Z413" s="540"/>
    </row>
    <row r="414">
      <c r="A414" s="540"/>
      <c r="B414" s="543"/>
      <c r="C414" s="540"/>
      <c r="D414" s="540"/>
      <c r="E414" s="540"/>
      <c r="F414" s="540"/>
      <c r="G414" s="540"/>
      <c r="H414" s="540"/>
      <c r="I414" s="540"/>
      <c r="J414" s="540"/>
      <c r="K414" s="540"/>
      <c r="L414" s="540"/>
      <c r="M414" s="540"/>
      <c r="N414" s="540"/>
      <c r="O414" s="540"/>
      <c r="P414" s="540"/>
      <c r="Q414" s="540"/>
      <c r="R414" s="540"/>
      <c r="S414" s="540"/>
      <c r="T414" s="540"/>
      <c r="U414" s="540"/>
      <c r="V414" s="540"/>
      <c r="W414" s="540"/>
      <c r="X414" s="540"/>
      <c r="Y414" s="540"/>
      <c r="Z414" s="540"/>
    </row>
    <row r="415">
      <c r="A415" s="540"/>
      <c r="B415" s="543"/>
      <c r="C415" s="540"/>
      <c r="D415" s="540"/>
      <c r="E415" s="540"/>
      <c r="F415" s="540"/>
      <c r="G415" s="540"/>
      <c r="H415" s="540"/>
      <c r="I415" s="540"/>
      <c r="J415" s="540"/>
      <c r="K415" s="540"/>
      <c r="L415" s="540"/>
      <c r="M415" s="540"/>
      <c r="N415" s="540"/>
      <c r="O415" s="540"/>
      <c r="P415" s="540"/>
      <c r="Q415" s="540"/>
      <c r="R415" s="540"/>
      <c r="S415" s="540"/>
      <c r="T415" s="540"/>
      <c r="U415" s="540"/>
      <c r="V415" s="540"/>
      <c r="W415" s="540"/>
      <c r="X415" s="540"/>
      <c r="Y415" s="540"/>
      <c r="Z415" s="540"/>
    </row>
    <row r="416">
      <c r="A416" s="540"/>
      <c r="B416" s="543"/>
      <c r="C416" s="540"/>
      <c r="D416" s="540"/>
      <c r="E416" s="540"/>
      <c r="F416" s="540"/>
      <c r="G416" s="540"/>
      <c r="H416" s="540"/>
      <c r="I416" s="540"/>
      <c r="J416" s="540"/>
      <c r="K416" s="540"/>
      <c r="L416" s="540"/>
      <c r="M416" s="540"/>
      <c r="N416" s="540"/>
      <c r="O416" s="540"/>
      <c r="P416" s="540"/>
      <c r="Q416" s="540"/>
      <c r="R416" s="540"/>
      <c r="S416" s="540"/>
      <c r="T416" s="540"/>
      <c r="U416" s="540"/>
      <c r="V416" s="540"/>
      <c r="W416" s="540"/>
      <c r="X416" s="540"/>
      <c r="Y416" s="540"/>
      <c r="Z416" s="540"/>
    </row>
    <row r="417">
      <c r="A417" s="540"/>
      <c r="B417" s="543"/>
      <c r="C417" s="540"/>
      <c r="D417" s="540"/>
      <c r="E417" s="540"/>
      <c r="F417" s="540"/>
      <c r="G417" s="540"/>
      <c r="H417" s="540"/>
      <c r="I417" s="540"/>
      <c r="J417" s="540"/>
      <c r="K417" s="540"/>
      <c r="L417" s="540"/>
      <c r="M417" s="540"/>
      <c r="N417" s="540"/>
      <c r="O417" s="540"/>
      <c r="P417" s="540"/>
      <c r="Q417" s="540"/>
      <c r="R417" s="540"/>
      <c r="S417" s="540"/>
      <c r="T417" s="540"/>
      <c r="U417" s="540"/>
      <c r="V417" s="540"/>
      <c r="W417" s="540"/>
      <c r="X417" s="540"/>
      <c r="Y417" s="540"/>
      <c r="Z417" s="540"/>
    </row>
    <row r="418">
      <c r="A418" s="540"/>
      <c r="B418" s="543"/>
      <c r="C418" s="540"/>
      <c r="D418" s="540"/>
      <c r="E418" s="540"/>
      <c r="F418" s="540"/>
      <c r="G418" s="540"/>
      <c r="H418" s="540"/>
      <c r="I418" s="540"/>
      <c r="J418" s="540"/>
      <c r="K418" s="540"/>
      <c r="L418" s="540"/>
      <c r="M418" s="540"/>
      <c r="N418" s="540"/>
      <c r="O418" s="540"/>
      <c r="P418" s="540"/>
      <c r="Q418" s="540"/>
      <c r="R418" s="540"/>
      <c r="S418" s="540"/>
      <c r="T418" s="540"/>
      <c r="U418" s="540"/>
      <c r="V418" s="540"/>
      <c r="W418" s="540"/>
      <c r="X418" s="540"/>
      <c r="Y418" s="540"/>
      <c r="Z418" s="540"/>
    </row>
    <row r="419">
      <c r="A419" s="540"/>
      <c r="B419" s="543"/>
      <c r="C419" s="540"/>
      <c r="D419" s="540"/>
      <c r="E419" s="540"/>
      <c r="F419" s="540"/>
      <c r="G419" s="540"/>
      <c r="H419" s="540"/>
      <c r="I419" s="540"/>
      <c r="J419" s="540"/>
      <c r="K419" s="540"/>
      <c r="L419" s="540"/>
      <c r="M419" s="540"/>
      <c r="N419" s="540"/>
      <c r="O419" s="540"/>
      <c r="P419" s="540"/>
      <c r="Q419" s="540"/>
      <c r="R419" s="540"/>
      <c r="S419" s="540"/>
      <c r="T419" s="540"/>
      <c r="U419" s="540"/>
      <c r="V419" s="540"/>
      <c r="W419" s="540"/>
      <c r="X419" s="540"/>
      <c r="Y419" s="540"/>
      <c r="Z419" s="540"/>
    </row>
    <row r="420">
      <c r="A420" s="540"/>
      <c r="B420" s="543"/>
      <c r="C420" s="540"/>
      <c r="D420" s="540"/>
      <c r="E420" s="540"/>
      <c r="F420" s="540"/>
      <c r="G420" s="540"/>
      <c r="H420" s="540"/>
      <c r="I420" s="540"/>
      <c r="J420" s="540"/>
      <c r="K420" s="540"/>
      <c r="L420" s="540"/>
      <c r="M420" s="540"/>
      <c r="N420" s="540"/>
      <c r="O420" s="540"/>
      <c r="P420" s="540"/>
      <c r="Q420" s="540"/>
      <c r="R420" s="540"/>
      <c r="S420" s="540"/>
      <c r="T420" s="540"/>
      <c r="U420" s="540"/>
      <c r="V420" s="540"/>
      <c r="W420" s="540"/>
      <c r="X420" s="540"/>
      <c r="Y420" s="540"/>
      <c r="Z420" s="540"/>
    </row>
    <row r="421">
      <c r="A421" s="540"/>
      <c r="B421" s="543"/>
      <c r="C421" s="540"/>
      <c r="D421" s="540"/>
      <c r="E421" s="540"/>
      <c r="F421" s="540"/>
      <c r="G421" s="540"/>
      <c r="H421" s="540"/>
      <c r="I421" s="540"/>
      <c r="J421" s="540"/>
      <c r="K421" s="540"/>
      <c r="L421" s="540"/>
      <c r="M421" s="540"/>
      <c r="N421" s="540"/>
      <c r="O421" s="540"/>
      <c r="P421" s="540"/>
      <c r="Q421" s="540"/>
      <c r="R421" s="540"/>
      <c r="S421" s="540"/>
      <c r="T421" s="540"/>
      <c r="U421" s="540"/>
      <c r="V421" s="540"/>
      <c r="W421" s="540"/>
      <c r="X421" s="540"/>
      <c r="Y421" s="540"/>
      <c r="Z421" s="540"/>
    </row>
    <row r="422">
      <c r="A422" s="540"/>
      <c r="B422" s="543"/>
      <c r="C422" s="540"/>
      <c r="D422" s="540"/>
      <c r="E422" s="540"/>
      <c r="F422" s="540"/>
      <c r="G422" s="540"/>
      <c r="H422" s="540"/>
      <c r="I422" s="540"/>
      <c r="J422" s="540"/>
      <c r="K422" s="540"/>
      <c r="L422" s="540"/>
      <c r="M422" s="540"/>
      <c r="N422" s="540"/>
      <c r="O422" s="540"/>
      <c r="P422" s="540"/>
      <c r="Q422" s="540"/>
      <c r="R422" s="540"/>
      <c r="S422" s="540"/>
      <c r="T422" s="540"/>
      <c r="U422" s="540"/>
      <c r="V422" s="540"/>
      <c r="W422" s="540"/>
      <c r="X422" s="540"/>
      <c r="Y422" s="540"/>
      <c r="Z422" s="540"/>
    </row>
    <row r="423">
      <c r="A423" s="540"/>
      <c r="B423" s="543"/>
      <c r="C423" s="540"/>
      <c r="D423" s="540"/>
      <c r="E423" s="540"/>
      <c r="F423" s="540"/>
      <c r="G423" s="540"/>
      <c r="H423" s="540"/>
      <c r="I423" s="540"/>
      <c r="J423" s="540"/>
      <c r="K423" s="540"/>
      <c r="L423" s="540"/>
      <c r="M423" s="540"/>
      <c r="N423" s="540"/>
      <c r="O423" s="540"/>
      <c r="P423" s="540"/>
      <c r="Q423" s="540"/>
      <c r="R423" s="540"/>
      <c r="S423" s="540"/>
      <c r="T423" s="540"/>
      <c r="U423" s="540"/>
      <c r="V423" s="540"/>
      <c r="W423" s="540"/>
      <c r="X423" s="540"/>
      <c r="Y423" s="540"/>
      <c r="Z423" s="540"/>
    </row>
    <row r="424">
      <c r="A424" s="540"/>
      <c r="B424" s="543"/>
      <c r="C424" s="540"/>
      <c r="D424" s="540"/>
      <c r="E424" s="540"/>
      <c r="F424" s="540"/>
      <c r="G424" s="540"/>
      <c r="H424" s="540"/>
      <c r="I424" s="540"/>
      <c r="J424" s="540"/>
      <c r="K424" s="540"/>
      <c r="L424" s="540"/>
      <c r="M424" s="540"/>
      <c r="N424" s="540"/>
      <c r="O424" s="540"/>
      <c r="P424" s="540"/>
      <c r="Q424" s="540"/>
      <c r="R424" s="540"/>
      <c r="S424" s="540"/>
      <c r="T424" s="540"/>
      <c r="U424" s="540"/>
      <c r="V424" s="540"/>
      <c r="W424" s="540"/>
      <c r="X424" s="540"/>
      <c r="Y424" s="540"/>
      <c r="Z424" s="540"/>
    </row>
    <row r="425">
      <c r="A425" s="540"/>
      <c r="B425" s="543"/>
      <c r="C425" s="540"/>
      <c r="D425" s="540"/>
      <c r="E425" s="540"/>
      <c r="F425" s="540"/>
      <c r="G425" s="540"/>
      <c r="H425" s="540"/>
      <c r="I425" s="540"/>
      <c r="J425" s="540"/>
      <c r="K425" s="540"/>
      <c r="L425" s="540"/>
      <c r="M425" s="540"/>
      <c r="N425" s="540"/>
      <c r="O425" s="540"/>
      <c r="P425" s="540"/>
      <c r="Q425" s="540"/>
      <c r="R425" s="540"/>
      <c r="S425" s="540"/>
      <c r="T425" s="540"/>
      <c r="U425" s="540"/>
      <c r="V425" s="540"/>
      <c r="W425" s="540"/>
      <c r="X425" s="540"/>
      <c r="Y425" s="540"/>
      <c r="Z425" s="540"/>
    </row>
    <row r="426">
      <c r="A426" s="540"/>
      <c r="B426" s="543"/>
      <c r="C426" s="540"/>
      <c r="D426" s="540"/>
      <c r="E426" s="540"/>
      <c r="F426" s="540"/>
      <c r="G426" s="540"/>
      <c r="H426" s="540"/>
      <c r="I426" s="540"/>
      <c r="J426" s="540"/>
      <c r="K426" s="540"/>
      <c r="L426" s="540"/>
      <c r="M426" s="540"/>
      <c r="N426" s="540"/>
      <c r="O426" s="540"/>
      <c r="P426" s="540"/>
      <c r="Q426" s="540"/>
      <c r="R426" s="540"/>
      <c r="S426" s="540"/>
      <c r="T426" s="540"/>
      <c r="U426" s="540"/>
      <c r="V426" s="540"/>
      <c r="W426" s="540"/>
      <c r="X426" s="540"/>
      <c r="Y426" s="540"/>
      <c r="Z426" s="540"/>
    </row>
    <row r="427">
      <c r="A427" s="540"/>
      <c r="B427" s="543"/>
      <c r="C427" s="540"/>
      <c r="D427" s="540"/>
      <c r="E427" s="540"/>
      <c r="F427" s="540"/>
      <c r="G427" s="540"/>
      <c r="H427" s="540"/>
      <c r="I427" s="540"/>
      <c r="J427" s="540"/>
      <c r="K427" s="540"/>
      <c r="L427" s="540"/>
      <c r="M427" s="540"/>
      <c r="N427" s="540"/>
      <c r="O427" s="540"/>
      <c r="P427" s="540"/>
      <c r="Q427" s="540"/>
      <c r="R427" s="540"/>
      <c r="S427" s="540"/>
      <c r="T427" s="540"/>
      <c r="U427" s="540"/>
      <c r="V427" s="540"/>
      <c r="W427" s="540"/>
      <c r="X427" s="540"/>
      <c r="Y427" s="540"/>
      <c r="Z427" s="540"/>
    </row>
    <row r="428">
      <c r="A428" s="540"/>
      <c r="B428" s="543"/>
      <c r="C428" s="540"/>
      <c r="D428" s="540"/>
      <c r="E428" s="540"/>
      <c r="F428" s="540"/>
      <c r="G428" s="540"/>
      <c r="H428" s="540"/>
      <c r="I428" s="540"/>
      <c r="J428" s="540"/>
      <c r="K428" s="540"/>
      <c r="L428" s="540"/>
      <c r="M428" s="540"/>
      <c r="N428" s="540"/>
      <c r="O428" s="540"/>
      <c r="P428" s="540"/>
      <c r="Q428" s="540"/>
      <c r="R428" s="540"/>
      <c r="S428" s="540"/>
      <c r="T428" s="540"/>
      <c r="U428" s="540"/>
      <c r="V428" s="540"/>
      <c r="W428" s="540"/>
      <c r="X428" s="540"/>
      <c r="Y428" s="540"/>
      <c r="Z428" s="540"/>
    </row>
    <row r="429">
      <c r="A429" s="540"/>
      <c r="B429" s="543"/>
      <c r="C429" s="540"/>
      <c r="D429" s="540"/>
      <c r="E429" s="540"/>
      <c r="F429" s="540"/>
      <c r="G429" s="540"/>
      <c r="H429" s="540"/>
      <c r="I429" s="540"/>
      <c r="J429" s="540"/>
      <c r="K429" s="540"/>
      <c r="L429" s="540"/>
      <c r="M429" s="540"/>
      <c r="N429" s="540"/>
      <c r="O429" s="540"/>
      <c r="P429" s="540"/>
      <c r="Q429" s="540"/>
      <c r="R429" s="540"/>
      <c r="S429" s="540"/>
      <c r="T429" s="540"/>
      <c r="U429" s="540"/>
      <c r="V429" s="540"/>
      <c r="W429" s="540"/>
      <c r="X429" s="540"/>
      <c r="Y429" s="540"/>
      <c r="Z429" s="540"/>
    </row>
    <row r="430">
      <c r="A430" s="540"/>
      <c r="B430" s="543"/>
      <c r="C430" s="540"/>
      <c r="D430" s="540"/>
      <c r="E430" s="540"/>
      <c r="F430" s="540"/>
      <c r="G430" s="540"/>
      <c r="H430" s="540"/>
      <c r="I430" s="540"/>
      <c r="J430" s="540"/>
      <c r="K430" s="540"/>
      <c r="L430" s="540"/>
      <c r="M430" s="540"/>
      <c r="N430" s="540"/>
      <c r="O430" s="540"/>
      <c r="P430" s="540"/>
      <c r="Q430" s="540"/>
      <c r="R430" s="540"/>
      <c r="S430" s="540"/>
      <c r="T430" s="540"/>
      <c r="U430" s="540"/>
      <c r="V430" s="540"/>
      <c r="W430" s="540"/>
      <c r="X430" s="540"/>
      <c r="Y430" s="540"/>
      <c r="Z430" s="540"/>
    </row>
    <row r="431">
      <c r="A431" s="540"/>
      <c r="B431" s="543"/>
      <c r="C431" s="540"/>
      <c r="D431" s="540"/>
      <c r="E431" s="540"/>
      <c r="F431" s="540"/>
      <c r="G431" s="540"/>
      <c r="H431" s="540"/>
      <c r="I431" s="540"/>
      <c r="J431" s="540"/>
      <c r="K431" s="540"/>
      <c r="L431" s="540"/>
      <c r="M431" s="540"/>
      <c r="N431" s="540"/>
      <c r="O431" s="540"/>
      <c r="P431" s="540"/>
      <c r="Q431" s="540"/>
      <c r="R431" s="540"/>
      <c r="S431" s="540"/>
      <c r="T431" s="540"/>
      <c r="U431" s="540"/>
      <c r="V431" s="540"/>
      <c r="W431" s="540"/>
      <c r="X431" s="540"/>
      <c r="Y431" s="540"/>
      <c r="Z431" s="540"/>
    </row>
    <row r="432">
      <c r="A432" s="540"/>
      <c r="B432" s="543"/>
      <c r="C432" s="540"/>
      <c r="D432" s="540"/>
      <c r="E432" s="540"/>
      <c r="F432" s="540"/>
      <c r="G432" s="540"/>
      <c r="H432" s="540"/>
      <c r="I432" s="540"/>
      <c r="J432" s="540"/>
      <c r="K432" s="540"/>
      <c r="L432" s="540"/>
      <c r="M432" s="540"/>
      <c r="N432" s="540"/>
      <c r="O432" s="540"/>
      <c r="P432" s="540"/>
      <c r="Q432" s="540"/>
      <c r="R432" s="540"/>
      <c r="S432" s="540"/>
      <c r="T432" s="540"/>
      <c r="U432" s="540"/>
      <c r="V432" s="540"/>
      <c r="W432" s="540"/>
      <c r="X432" s="540"/>
      <c r="Y432" s="540"/>
      <c r="Z432" s="540"/>
    </row>
    <row r="433">
      <c r="A433" s="540"/>
      <c r="B433" s="543"/>
      <c r="C433" s="540"/>
      <c r="D433" s="540"/>
      <c r="E433" s="540"/>
      <c r="F433" s="540"/>
      <c r="G433" s="540"/>
      <c r="H433" s="540"/>
      <c r="I433" s="540"/>
      <c r="J433" s="540"/>
      <c r="K433" s="540"/>
      <c r="L433" s="540"/>
      <c r="M433" s="540"/>
      <c r="N433" s="540"/>
      <c r="O433" s="540"/>
      <c r="P433" s="540"/>
      <c r="Q433" s="540"/>
      <c r="R433" s="540"/>
      <c r="S433" s="540"/>
      <c r="T433" s="540"/>
      <c r="U433" s="540"/>
      <c r="V433" s="540"/>
      <c r="W433" s="540"/>
      <c r="X433" s="540"/>
      <c r="Y433" s="540"/>
      <c r="Z433" s="540"/>
    </row>
    <row r="434">
      <c r="A434" s="540"/>
      <c r="B434" s="543"/>
      <c r="C434" s="540"/>
      <c r="D434" s="540"/>
      <c r="E434" s="540"/>
      <c r="F434" s="540"/>
      <c r="G434" s="540"/>
      <c r="H434" s="540"/>
      <c r="I434" s="540"/>
      <c r="J434" s="540"/>
      <c r="K434" s="540"/>
      <c r="L434" s="540"/>
      <c r="M434" s="540"/>
      <c r="N434" s="540"/>
      <c r="O434" s="540"/>
      <c r="P434" s="540"/>
      <c r="Q434" s="540"/>
      <c r="R434" s="540"/>
      <c r="S434" s="540"/>
      <c r="T434" s="540"/>
      <c r="U434" s="540"/>
      <c r="V434" s="540"/>
      <c r="W434" s="540"/>
      <c r="X434" s="540"/>
      <c r="Y434" s="540"/>
      <c r="Z434" s="540"/>
    </row>
    <row r="435">
      <c r="A435" s="540"/>
      <c r="B435" s="543"/>
      <c r="C435" s="540"/>
      <c r="D435" s="540"/>
      <c r="E435" s="540"/>
      <c r="F435" s="540"/>
      <c r="G435" s="540"/>
      <c r="H435" s="540"/>
      <c r="I435" s="540"/>
      <c r="J435" s="540"/>
      <c r="K435" s="540"/>
      <c r="L435" s="540"/>
      <c r="M435" s="540"/>
      <c r="N435" s="540"/>
      <c r="O435" s="540"/>
      <c r="P435" s="540"/>
      <c r="Q435" s="540"/>
      <c r="R435" s="540"/>
      <c r="S435" s="540"/>
      <c r="T435" s="540"/>
      <c r="U435" s="540"/>
      <c r="V435" s="540"/>
      <c r="W435" s="540"/>
      <c r="X435" s="540"/>
      <c r="Y435" s="540"/>
      <c r="Z435" s="540"/>
    </row>
    <row r="436">
      <c r="A436" s="540"/>
      <c r="B436" s="543"/>
      <c r="C436" s="540"/>
      <c r="D436" s="540"/>
      <c r="E436" s="540"/>
      <c r="F436" s="540"/>
      <c r="G436" s="540"/>
      <c r="H436" s="540"/>
      <c r="I436" s="540"/>
      <c r="J436" s="540"/>
      <c r="K436" s="540"/>
      <c r="L436" s="540"/>
      <c r="M436" s="540"/>
      <c r="N436" s="540"/>
      <c r="O436" s="540"/>
      <c r="P436" s="540"/>
      <c r="Q436" s="540"/>
      <c r="R436" s="540"/>
      <c r="S436" s="540"/>
      <c r="T436" s="540"/>
      <c r="U436" s="540"/>
      <c r="V436" s="540"/>
      <c r="W436" s="540"/>
      <c r="X436" s="540"/>
      <c r="Y436" s="540"/>
      <c r="Z436" s="540"/>
    </row>
    <row r="437">
      <c r="A437" s="540"/>
      <c r="B437" s="543"/>
      <c r="C437" s="540"/>
      <c r="D437" s="540"/>
      <c r="E437" s="540"/>
      <c r="F437" s="540"/>
      <c r="G437" s="540"/>
      <c r="H437" s="540"/>
      <c r="I437" s="540"/>
      <c r="J437" s="540"/>
      <c r="K437" s="540"/>
      <c r="L437" s="540"/>
      <c r="M437" s="540"/>
      <c r="N437" s="540"/>
      <c r="O437" s="540"/>
      <c r="P437" s="540"/>
      <c r="Q437" s="540"/>
      <c r="R437" s="540"/>
      <c r="S437" s="540"/>
      <c r="T437" s="540"/>
      <c r="U437" s="540"/>
      <c r="V437" s="540"/>
      <c r="W437" s="540"/>
      <c r="X437" s="540"/>
      <c r="Y437" s="540"/>
      <c r="Z437" s="540"/>
    </row>
    <row r="438">
      <c r="A438" s="540"/>
      <c r="B438" s="543"/>
      <c r="C438" s="540"/>
      <c r="D438" s="540"/>
      <c r="E438" s="540"/>
      <c r="F438" s="540"/>
      <c r="G438" s="540"/>
      <c r="H438" s="540"/>
      <c r="I438" s="540"/>
      <c r="J438" s="540"/>
      <c r="K438" s="540"/>
      <c r="L438" s="540"/>
      <c r="M438" s="540"/>
      <c r="N438" s="540"/>
      <c r="O438" s="540"/>
      <c r="P438" s="540"/>
      <c r="Q438" s="540"/>
      <c r="R438" s="540"/>
      <c r="S438" s="540"/>
      <c r="T438" s="540"/>
      <c r="U438" s="540"/>
      <c r="V438" s="540"/>
      <c r="W438" s="540"/>
      <c r="X438" s="540"/>
      <c r="Y438" s="540"/>
      <c r="Z438" s="540"/>
    </row>
    <row r="439">
      <c r="A439" s="540"/>
      <c r="B439" s="543"/>
      <c r="C439" s="540"/>
      <c r="D439" s="540"/>
      <c r="E439" s="540"/>
      <c r="F439" s="540"/>
      <c r="G439" s="540"/>
      <c r="H439" s="540"/>
      <c r="I439" s="540"/>
      <c r="J439" s="540"/>
      <c r="K439" s="540"/>
      <c r="L439" s="540"/>
      <c r="M439" s="540"/>
      <c r="N439" s="540"/>
      <c r="O439" s="540"/>
      <c r="P439" s="540"/>
      <c r="Q439" s="540"/>
      <c r="R439" s="540"/>
      <c r="S439" s="540"/>
      <c r="T439" s="540"/>
      <c r="U439" s="540"/>
      <c r="V439" s="540"/>
      <c r="W439" s="540"/>
      <c r="X439" s="540"/>
      <c r="Y439" s="540"/>
      <c r="Z439" s="540"/>
    </row>
    <row r="440">
      <c r="A440" s="540"/>
      <c r="B440" s="543"/>
      <c r="C440" s="540"/>
      <c r="D440" s="540"/>
      <c r="E440" s="540"/>
      <c r="F440" s="540"/>
      <c r="G440" s="540"/>
      <c r="H440" s="540"/>
      <c r="I440" s="540"/>
      <c r="J440" s="540"/>
      <c r="K440" s="540"/>
      <c r="L440" s="540"/>
      <c r="M440" s="540"/>
      <c r="N440" s="540"/>
      <c r="O440" s="540"/>
      <c r="P440" s="540"/>
      <c r="Q440" s="540"/>
      <c r="R440" s="540"/>
      <c r="S440" s="540"/>
      <c r="T440" s="540"/>
      <c r="U440" s="540"/>
      <c r="V440" s="540"/>
      <c r="W440" s="540"/>
      <c r="X440" s="540"/>
      <c r="Y440" s="540"/>
      <c r="Z440" s="540"/>
    </row>
    <row r="441">
      <c r="A441" s="540"/>
      <c r="B441" s="543"/>
      <c r="C441" s="540"/>
      <c r="D441" s="540"/>
      <c r="E441" s="540"/>
      <c r="F441" s="540"/>
      <c r="G441" s="540"/>
      <c r="H441" s="540"/>
      <c r="I441" s="540"/>
      <c r="J441" s="540"/>
      <c r="K441" s="540"/>
      <c r="L441" s="540"/>
      <c r="M441" s="540"/>
      <c r="N441" s="540"/>
      <c r="O441" s="540"/>
      <c r="P441" s="540"/>
      <c r="Q441" s="540"/>
      <c r="R441" s="540"/>
      <c r="S441" s="540"/>
      <c r="T441" s="540"/>
      <c r="U441" s="540"/>
      <c r="V441" s="540"/>
      <c r="W441" s="540"/>
      <c r="X441" s="540"/>
      <c r="Y441" s="540"/>
      <c r="Z441" s="540"/>
    </row>
    <row r="442">
      <c r="A442" s="540"/>
      <c r="B442" s="543"/>
      <c r="C442" s="540"/>
      <c r="D442" s="540"/>
      <c r="E442" s="540"/>
      <c r="F442" s="540"/>
      <c r="G442" s="540"/>
      <c r="H442" s="540"/>
      <c r="I442" s="540"/>
      <c r="J442" s="540"/>
      <c r="K442" s="540"/>
      <c r="L442" s="540"/>
      <c r="M442" s="540"/>
      <c r="N442" s="540"/>
      <c r="O442" s="540"/>
      <c r="P442" s="540"/>
      <c r="Q442" s="540"/>
      <c r="R442" s="540"/>
      <c r="S442" s="540"/>
      <c r="T442" s="540"/>
      <c r="U442" s="540"/>
      <c r="V442" s="540"/>
      <c r="W442" s="540"/>
      <c r="X442" s="540"/>
      <c r="Y442" s="540"/>
      <c r="Z442" s="540"/>
    </row>
    <row r="443">
      <c r="A443" s="540"/>
      <c r="B443" s="543"/>
      <c r="C443" s="540"/>
      <c r="D443" s="540"/>
      <c r="E443" s="540"/>
      <c r="F443" s="540"/>
      <c r="G443" s="540"/>
      <c r="H443" s="540"/>
      <c r="I443" s="540"/>
      <c r="J443" s="540"/>
      <c r="K443" s="540"/>
      <c r="L443" s="540"/>
      <c r="M443" s="540"/>
      <c r="N443" s="540"/>
      <c r="O443" s="540"/>
      <c r="P443" s="540"/>
      <c r="Q443" s="540"/>
      <c r="R443" s="540"/>
      <c r="S443" s="540"/>
      <c r="T443" s="540"/>
      <c r="U443" s="540"/>
      <c r="V443" s="540"/>
      <c r="W443" s="540"/>
      <c r="X443" s="540"/>
      <c r="Y443" s="540"/>
      <c r="Z443" s="540"/>
    </row>
    <row r="444">
      <c r="A444" s="540"/>
      <c r="B444" s="543"/>
      <c r="C444" s="540"/>
      <c r="D444" s="540"/>
      <c r="E444" s="540"/>
      <c r="F444" s="540"/>
      <c r="G444" s="540"/>
      <c r="H444" s="540"/>
      <c r="I444" s="540"/>
      <c r="J444" s="540"/>
      <c r="K444" s="540"/>
      <c r="L444" s="540"/>
      <c r="M444" s="540"/>
      <c r="N444" s="540"/>
      <c r="O444" s="540"/>
      <c r="P444" s="540"/>
      <c r="Q444" s="540"/>
      <c r="R444" s="540"/>
      <c r="S444" s="540"/>
      <c r="T444" s="540"/>
      <c r="U444" s="540"/>
      <c r="V444" s="540"/>
      <c r="W444" s="540"/>
      <c r="X444" s="540"/>
      <c r="Y444" s="540"/>
      <c r="Z444" s="540"/>
    </row>
    <row r="445">
      <c r="A445" s="540"/>
      <c r="B445" s="543"/>
      <c r="C445" s="540"/>
      <c r="D445" s="540"/>
      <c r="E445" s="540"/>
      <c r="F445" s="540"/>
      <c r="G445" s="540"/>
      <c r="H445" s="540"/>
      <c r="I445" s="540"/>
      <c r="J445" s="540"/>
      <c r="K445" s="540"/>
      <c r="L445" s="540"/>
      <c r="M445" s="540"/>
      <c r="N445" s="540"/>
      <c r="O445" s="540"/>
      <c r="P445" s="540"/>
      <c r="Q445" s="540"/>
      <c r="R445" s="540"/>
      <c r="S445" s="540"/>
      <c r="T445" s="540"/>
      <c r="U445" s="540"/>
      <c r="V445" s="540"/>
      <c r="W445" s="540"/>
      <c r="X445" s="540"/>
      <c r="Y445" s="540"/>
      <c r="Z445" s="540"/>
    </row>
    <row r="446">
      <c r="A446" s="540"/>
      <c r="B446" s="543"/>
      <c r="C446" s="540"/>
      <c r="D446" s="540"/>
      <c r="E446" s="540"/>
      <c r="F446" s="540"/>
      <c r="G446" s="540"/>
      <c r="H446" s="540"/>
      <c r="I446" s="540"/>
      <c r="J446" s="540"/>
      <c r="K446" s="540"/>
      <c r="L446" s="540"/>
      <c r="M446" s="540"/>
      <c r="N446" s="540"/>
      <c r="O446" s="540"/>
      <c r="P446" s="540"/>
      <c r="Q446" s="540"/>
      <c r="R446" s="540"/>
      <c r="S446" s="540"/>
      <c r="T446" s="540"/>
      <c r="U446" s="540"/>
      <c r="V446" s="540"/>
      <c r="W446" s="540"/>
      <c r="X446" s="540"/>
      <c r="Y446" s="540"/>
      <c r="Z446" s="540"/>
    </row>
    <row r="447">
      <c r="A447" s="540"/>
      <c r="B447" s="543"/>
      <c r="C447" s="540"/>
      <c r="D447" s="540"/>
      <c r="E447" s="540"/>
      <c r="F447" s="540"/>
      <c r="G447" s="540"/>
      <c r="H447" s="540"/>
      <c r="I447" s="540"/>
      <c r="J447" s="540"/>
      <c r="K447" s="540"/>
      <c r="L447" s="540"/>
      <c r="M447" s="540"/>
      <c r="N447" s="540"/>
      <c r="O447" s="540"/>
      <c r="P447" s="540"/>
      <c r="Q447" s="540"/>
      <c r="R447" s="540"/>
      <c r="S447" s="540"/>
      <c r="T447" s="540"/>
      <c r="U447" s="540"/>
      <c r="V447" s="540"/>
      <c r="W447" s="540"/>
      <c r="X447" s="540"/>
      <c r="Y447" s="540"/>
      <c r="Z447" s="540"/>
    </row>
    <row r="448">
      <c r="A448" s="540"/>
      <c r="B448" s="543"/>
      <c r="C448" s="540"/>
      <c r="D448" s="540"/>
      <c r="E448" s="540"/>
      <c r="F448" s="540"/>
      <c r="G448" s="540"/>
      <c r="H448" s="540"/>
      <c r="I448" s="540"/>
      <c r="J448" s="540"/>
      <c r="K448" s="540"/>
      <c r="L448" s="540"/>
      <c r="M448" s="540"/>
      <c r="N448" s="540"/>
      <c r="O448" s="540"/>
      <c r="P448" s="540"/>
      <c r="Q448" s="540"/>
      <c r="R448" s="540"/>
      <c r="S448" s="540"/>
      <c r="T448" s="540"/>
      <c r="U448" s="540"/>
      <c r="V448" s="540"/>
      <c r="W448" s="540"/>
      <c r="X448" s="540"/>
      <c r="Y448" s="540"/>
      <c r="Z448" s="540"/>
    </row>
    <row r="449">
      <c r="A449" s="540"/>
      <c r="B449" s="543"/>
      <c r="C449" s="540"/>
      <c r="D449" s="540"/>
      <c r="E449" s="540"/>
      <c r="F449" s="540"/>
      <c r="G449" s="540"/>
      <c r="H449" s="540"/>
      <c r="I449" s="540"/>
      <c r="J449" s="540"/>
      <c r="K449" s="540"/>
      <c r="L449" s="540"/>
      <c r="M449" s="540"/>
      <c r="N449" s="540"/>
      <c r="O449" s="540"/>
      <c r="P449" s="540"/>
      <c r="Q449" s="540"/>
      <c r="R449" s="540"/>
      <c r="S449" s="540"/>
      <c r="T449" s="540"/>
      <c r="U449" s="540"/>
      <c r="V449" s="540"/>
      <c r="W449" s="540"/>
      <c r="X449" s="540"/>
      <c r="Y449" s="540"/>
      <c r="Z449" s="540"/>
    </row>
    <row r="450">
      <c r="A450" s="540"/>
      <c r="B450" s="543"/>
      <c r="C450" s="540"/>
      <c r="D450" s="540"/>
      <c r="E450" s="540"/>
      <c r="F450" s="540"/>
      <c r="G450" s="540"/>
      <c r="H450" s="540"/>
      <c r="I450" s="540"/>
      <c r="J450" s="540"/>
      <c r="K450" s="540"/>
      <c r="L450" s="540"/>
      <c r="M450" s="540"/>
      <c r="N450" s="540"/>
      <c r="O450" s="540"/>
      <c r="P450" s="540"/>
      <c r="Q450" s="540"/>
      <c r="R450" s="540"/>
      <c r="S450" s="540"/>
      <c r="T450" s="540"/>
      <c r="U450" s="540"/>
      <c r="V450" s="540"/>
      <c r="W450" s="540"/>
      <c r="X450" s="540"/>
      <c r="Y450" s="540"/>
      <c r="Z450" s="540"/>
    </row>
    <row r="451">
      <c r="A451" s="540"/>
      <c r="B451" s="543"/>
      <c r="C451" s="540"/>
      <c r="D451" s="540"/>
      <c r="E451" s="540"/>
      <c r="F451" s="540"/>
      <c r="G451" s="540"/>
      <c r="H451" s="540"/>
      <c r="I451" s="540"/>
      <c r="J451" s="540"/>
      <c r="K451" s="540"/>
      <c r="L451" s="540"/>
      <c r="M451" s="540"/>
      <c r="N451" s="540"/>
      <c r="O451" s="540"/>
      <c r="P451" s="540"/>
      <c r="Q451" s="540"/>
      <c r="R451" s="540"/>
      <c r="S451" s="540"/>
      <c r="T451" s="540"/>
      <c r="U451" s="540"/>
      <c r="V451" s="540"/>
      <c r="W451" s="540"/>
      <c r="X451" s="540"/>
      <c r="Y451" s="540"/>
      <c r="Z451" s="540"/>
    </row>
    <row r="452">
      <c r="A452" s="540"/>
      <c r="B452" s="543"/>
      <c r="C452" s="540"/>
      <c r="D452" s="540"/>
      <c r="E452" s="540"/>
      <c r="F452" s="540"/>
      <c r="G452" s="540"/>
      <c r="H452" s="540"/>
      <c r="I452" s="540"/>
      <c r="J452" s="540"/>
      <c r="K452" s="540"/>
      <c r="L452" s="540"/>
      <c r="M452" s="540"/>
      <c r="N452" s="540"/>
      <c r="O452" s="540"/>
      <c r="P452" s="540"/>
      <c r="Q452" s="540"/>
      <c r="R452" s="540"/>
      <c r="S452" s="540"/>
      <c r="T452" s="540"/>
      <c r="U452" s="540"/>
      <c r="V452" s="540"/>
      <c r="W452" s="540"/>
      <c r="X452" s="540"/>
      <c r="Y452" s="540"/>
      <c r="Z452" s="540"/>
    </row>
    <row r="453">
      <c r="A453" s="540"/>
      <c r="B453" s="543"/>
      <c r="C453" s="540"/>
      <c r="D453" s="540"/>
      <c r="E453" s="540"/>
      <c r="F453" s="540"/>
      <c r="G453" s="540"/>
      <c r="H453" s="540"/>
      <c r="I453" s="540"/>
      <c r="J453" s="540"/>
      <c r="K453" s="540"/>
      <c r="L453" s="540"/>
      <c r="M453" s="540"/>
      <c r="N453" s="540"/>
      <c r="O453" s="540"/>
      <c r="P453" s="540"/>
      <c r="Q453" s="540"/>
      <c r="R453" s="540"/>
      <c r="S453" s="540"/>
      <c r="T453" s="540"/>
      <c r="U453" s="540"/>
      <c r="V453" s="540"/>
      <c r="W453" s="540"/>
      <c r="X453" s="540"/>
      <c r="Y453" s="540"/>
      <c r="Z453" s="540"/>
    </row>
    <row r="454">
      <c r="A454" s="540"/>
      <c r="B454" s="543"/>
      <c r="C454" s="540"/>
      <c r="D454" s="540"/>
      <c r="E454" s="540"/>
      <c r="F454" s="540"/>
      <c r="G454" s="540"/>
      <c r="H454" s="540"/>
      <c r="I454" s="540"/>
      <c r="J454" s="540"/>
      <c r="K454" s="540"/>
      <c r="L454" s="540"/>
      <c r="M454" s="540"/>
      <c r="N454" s="540"/>
      <c r="O454" s="540"/>
      <c r="P454" s="540"/>
      <c r="Q454" s="540"/>
      <c r="R454" s="540"/>
      <c r="S454" s="540"/>
      <c r="T454" s="540"/>
      <c r="U454" s="540"/>
      <c r="V454" s="540"/>
      <c r="W454" s="540"/>
      <c r="X454" s="540"/>
      <c r="Y454" s="540"/>
      <c r="Z454" s="540"/>
    </row>
    <row r="455">
      <c r="A455" s="540"/>
      <c r="B455" s="543"/>
      <c r="C455" s="540"/>
      <c r="D455" s="540"/>
      <c r="E455" s="540"/>
      <c r="F455" s="540"/>
      <c r="G455" s="540"/>
      <c r="H455" s="540"/>
      <c r="I455" s="540"/>
      <c r="J455" s="540"/>
      <c r="K455" s="540"/>
      <c r="L455" s="540"/>
      <c r="M455" s="540"/>
      <c r="N455" s="540"/>
      <c r="O455" s="540"/>
      <c r="P455" s="540"/>
      <c r="Q455" s="540"/>
      <c r="R455" s="540"/>
      <c r="S455" s="540"/>
      <c r="T455" s="540"/>
      <c r="U455" s="540"/>
      <c r="V455" s="540"/>
      <c r="W455" s="540"/>
      <c r="X455" s="540"/>
      <c r="Y455" s="540"/>
      <c r="Z455" s="540"/>
    </row>
    <row r="456">
      <c r="A456" s="540"/>
      <c r="B456" s="543"/>
      <c r="C456" s="540"/>
      <c r="D456" s="540"/>
      <c r="E456" s="540"/>
      <c r="F456" s="540"/>
      <c r="G456" s="540"/>
      <c r="H456" s="540"/>
      <c r="I456" s="540"/>
      <c r="J456" s="540"/>
      <c r="K456" s="540"/>
      <c r="L456" s="540"/>
      <c r="M456" s="540"/>
      <c r="N456" s="540"/>
      <c r="O456" s="540"/>
      <c r="P456" s="540"/>
      <c r="Q456" s="540"/>
      <c r="R456" s="540"/>
      <c r="S456" s="540"/>
      <c r="T456" s="540"/>
      <c r="U456" s="540"/>
      <c r="V456" s="540"/>
      <c r="W456" s="540"/>
      <c r="X456" s="540"/>
      <c r="Y456" s="540"/>
      <c r="Z456" s="540"/>
    </row>
    <row r="457">
      <c r="A457" s="540"/>
      <c r="B457" s="543"/>
      <c r="C457" s="540"/>
      <c r="D457" s="540"/>
      <c r="E457" s="540"/>
      <c r="F457" s="540"/>
      <c r="G457" s="540"/>
      <c r="H457" s="540"/>
      <c r="I457" s="540"/>
      <c r="J457" s="540"/>
      <c r="K457" s="540"/>
      <c r="L457" s="540"/>
      <c r="M457" s="540"/>
      <c r="N457" s="540"/>
      <c r="O457" s="540"/>
      <c r="P457" s="540"/>
      <c r="Q457" s="540"/>
      <c r="R457" s="540"/>
      <c r="S457" s="540"/>
      <c r="T457" s="540"/>
      <c r="U457" s="540"/>
      <c r="V457" s="540"/>
      <c r="W457" s="540"/>
      <c r="X457" s="540"/>
      <c r="Y457" s="540"/>
      <c r="Z457" s="540"/>
    </row>
    <row r="458">
      <c r="A458" s="540"/>
      <c r="B458" s="543"/>
      <c r="C458" s="540"/>
      <c r="D458" s="540"/>
      <c r="E458" s="540"/>
      <c r="F458" s="540"/>
      <c r="G458" s="540"/>
      <c r="H458" s="540"/>
      <c r="I458" s="540"/>
      <c r="J458" s="540"/>
      <c r="K458" s="540"/>
      <c r="L458" s="540"/>
      <c r="M458" s="540"/>
      <c r="N458" s="540"/>
      <c r="O458" s="540"/>
      <c r="P458" s="540"/>
      <c r="Q458" s="540"/>
      <c r="R458" s="540"/>
      <c r="S458" s="540"/>
      <c r="T458" s="540"/>
      <c r="U458" s="540"/>
      <c r="V458" s="540"/>
      <c r="W458" s="540"/>
      <c r="X458" s="540"/>
      <c r="Y458" s="540"/>
      <c r="Z458" s="540"/>
    </row>
    <row r="459">
      <c r="A459" s="540"/>
      <c r="B459" s="543"/>
      <c r="C459" s="540"/>
      <c r="D459" s="540"/>
      <c r="E459" s="540"/>
      <c r="F459" s="540"/>
      <c r="G459" s="540"/>
      <c r="H459" s="540"/>
      <c r="I459" s="540"/>
      <c r="J459" s="540"/>
      <c r="K459" s="540"/>
      <c r="L459" s="540"/>
      <c r="M459" s="540"/>
      <c r="N459" s="540"/>
      <c r="O459" s="540"/>
      <c r="P459" s="540"/>
      <c r="Q459" s="540"/>
      <c r="R459" s="540"/>
      <c r="S459" s="540"/>
      <c r="T459" s="540"/>
      <c r="U459" s="540"/>
      <c r="V459" s="540"/>
      <c r="W459" s="540"/>
      <c r="X459" s="540"/>
      <c r="Y459" s="540"/>
      <c r="Z459" s="540"/>
    </row>
    <row r="460">
      <c r="A460" s="540"/>
      <c r="B460" s="543"/>
      <c r="C460" s="540"/>
      <c r="D460" s="540"/>
      <c r="E460" s="540"/>
      <c r="F460" s="540"/>
      <c r="G460" s="540"/>
      <c r="H460" s="540"/>
      <c r="I460" s="540"/>
      <c r="J460" s="540"/>
      <c r="K460" s="540"/>
      <c r="L460" s="540"/>
      <c r="M460" s="540"/>
      <c r="N460" s="540"/>
      <c r="O460" s="540"/>
      <c r="P460" s="540"/>
      <c r="Q460" s="540"/>
      <c r="R460" s="540"/>
      <c r="S460" s="540"/>
      <c r="T460" s="540"/>
      <c r="U460" s="540"/>
      <c r="V460" s="540"/>
      <c r="W460" s="540"/>
      <c r="X460" s="540"/>
      <c r="Y460" s="540"/>
      <c r="Z460" s="540"/>
    </row>
    <row r="461">
      <c r="A461" s="540"/>
      <c r="B461" s="543"/>
      <c r="C461" s="540"/>
      <c r="D461" s="540"/>
      <c r="E461" s="540"/>
      <c r="F461" s="540"/>
      <c r="G461" s="540"/>
      <c r="H461" s="540"/>
      <c r="I461" s="540"/>
      <c r="J461" s="540"/>
      <c r="K461" s="540"/>
      <c r="L461" s="540"/>
      <c r="M461" s="540"/>
      <c r="N461" s="540"/>
      <c r="O461" s="540"/>
      <c r="P461" s="540"/>
      <c r="Q461" s="540"/>
      <c r="R461" s="540"/>
      <c r="S461" s="540"/>
      <c r="T461" s="540"/>
      <c r="U461" s="540"/>
      <c r="V461" s="540"/>
      <c r="W461" s="540"/>
      <c r="X461" s="540"/>
      <c r="Y461" s="540"/>
      <c r="Z461" s="540"/>
    </row>
    <row r="462">
      <c r="A462" s="540"/>
      <c r="B462" s="543"/>
      <c r="C462" s="540"/>
      <c r="D462" s="540"/>
      <c r="E462" s="540"/>
      <c r="F462" s="540"/>
      <c r="G462" s="540"/>
      <c r="H462" s="540"/>
      <c r="I462" s="540"/>
      <c r="J462" s="540"/>
      <c r="K462" s="540"/>
      <c r="L462" s="540"/>
      <c r="M462" s="540"/>
      <c r="N462" s="540"/>
      <c r="O462" s="540"/>
      <c r="P462" s="540"/>
      <c r="Q462" s="540"/>
      <c r="R462" s="540"/>
      <c r="S462" s="540"/>
      <c r="T462" s="540"/>
      <c r="U462" s="540"/>
      <c r="V462" s="540"/>
      <c r="W462" s="540"/>
      <c r="X462" s="540"/>
      <c r="Y462" s="540"/>
      <c r="Z462" s="540"/>
    </row>
    <row r="463">
      <c r="A463" s="540"/>
      <c r="B463" s="543"/>
      <c r="C463" s="540"/>
      <c r="D463" s="540"/>
      <c r="E463" s="540"/>
      <c r="F463" s="540"/>
      <c r="G463" s="540"/>
      <c r="H463" s="540"/>
      <c r="I463" s="540"/>
      <c r="J463" s="540"/>
      <c r="K463" s="540"/>
      <c r="L463" s="540"/>
      <c r="M463" s="540"/>
      <c r="N463" s="540"/>
      <c r="O463" s="540"/>
      <c r="P463" s="540"/>
      <c r="Q463" s="540"/>
      <c r="R463" s="540"/>
      <c r="S463" s="540"/>
      <c r="T463" s="540"/>
      <c r="U463" s="540"/>
      <c r="V463" s="540"/>
      <c r="W463" s="540"/>
      <c r="X463" s="540"/>
      <c r="Y463" s="540"/>
      <c r="Z463" s="540"/>
    </row>
    <row r="464">
      <c r="A464" s="540"/>
      <c r="B464" s="543"/>
      <c r="C464" s="540"/>
      <c r="D464" s="540"/>
      <c r="E464" s="540"/>
      <c r="F464" s="540"/>
      <c r="G464" s="540"/>
      <c r="H464" s="540"/>
      <c r="I464" s="540"/>
      <c r="J464" s="540"/>
      <c r="K464" s="540"/>
      <c r="L464" s="540"/>
      <c r="M464" s="540"/>
      <c r="N464" s="540"/>
      <c r="O464" s="540"/>
      <c r="P464" s="540"/>
      <c r="Q464" s="540"/>
      <c r="R464" s="540"/>
      <c r="S464" s="540"/>
      <c r="T464" s="540"/>
      <c r="U464" s="540"/>
      <c r="V464" s="540"/>
      <c r="W464" s="540"/>
      <c r="X464" s="540"/>
      <c r="Y464" s="540"/>
      <c r="Z464" s="540"/>
    </row>
    <row r="465">
      <c r="A465" s="540"/>
      <c r="B465" s="543"/>
      <c r="C465" s="540"/>
      <c r="D465" s="540"/>
      <c r="E465" s="540"/>
      <c r="F465" s="540"/>
      <c r="G465" s="540"/>
      <c r="H465" s="540"/>
      <c r="I465" s="540"/>
      <c r="J465" s="540"/>
      <c r="K465" s="540"/>
      <c r="L465" s="540"/>
      <c r="M465" s="540"/>
      <c r="N465" s="540"/>
      <c r="O465" s="540"/>
      <c r="P465" s="540"/>
      <c r="Q465" s="540"/>
      <c r="R465" s="540"/>
      <c r="S465" s="540"/>
      <c r="T465" s="540"/>
      <c r="U465" s="540"/>
      <c r="V465" s="540"/>
      <c r="W465" s="540"/>
      <c r="X465" s="540"/>
      <c r="Y465" s="540"/>
      <c r="Z465" s="540"/>
    </row>
    <row r="466">
      <c r="A466" s="540"/>
      <c r="B466" s="543"/>
      <c r="C466" s="540"/>
      <c r="D466" s="540"/>
      <c r="E466" s="540"/>
      <c r="F466" s="540"/>
      <c r="G466" s="540"/>
      <c r="H466" s="540"/>
      <c r="I466" s="540"/>
      <c r="J466" s="540"/>
      <c r="K466" s="540"/>
      <c r="L466" s="540"/>
      <c r="M466" s="540"/>
      <c r="N466" s="540"/>
      <c r="O466" s="540"/>
      <c r="P466" s="540"/>
      <c r="Q466" s="540"/>
      <c r="R466" s="540"/>
      <c r="S466" s="540"/>
      <c r="T466" s="540"/>
      <c r="U466" s="540"/>
      <c r="V466" s="540"/>
      <c r="W466" s="540"/>
      <c r="X466" s="540"/>
      <c r="Y466" s="540"/>
      <c r="Z466" s="540"/>
    </row>
    <row r="467">
      <c r="A467" s="540"/>
      <c r="B467" s="543"/>
      <c r="C467" s="540"/>
      <c r="D467" s="540"/>
      <c r="E467" s="540"/>
      <c r="F467" s="540"/>
      <c r="G467" s="540"/>
      <c r="H467" s="540"/>
      <c r="I467" s="540"/>
      <c r="J467" s="540"/>
      <c r="K467" s="540"/>
      <c r="L467" s="540"/>
      <c r="M467" s="540"/>
      <c r="N467" s="540"/>
      <c r="O467" s="540"/>
      <c r="P467" s="540"/>
      <c r="Q467" s="540"/>
      <c r="R467" s="540"/>
      <c r="S467" s="540"/>
      <c r="T467" s="540"/>
      <c r="U467" s="540"/>
      <c r="V467" s="540"/>
      <c r="W467" s="540"/>
      <c r="X467" s="540"/>
      <c r="Y467" s="540"/>
      <c r="Z467" s="540"/>
    </row>
    <row r="468">
      <c r="A468" s="540"/>
      <c r="B468" s="543"/>
      <c r="C468" s="540"/>
      <c r="D468" s="540"/>
      <c r="E468" s="540"/>
      <c r="F468" s="540"/>
      <c r="G468" s="540"/>
      <c r="H468" s="540"/>
      <c r="I468" s="540"/>
      <c r="J468" s="540"/>
      <c r="K468" s="540"/>
      <c r="L468" s="540"/>
      <c r="M468" s="540"/>
      <c r="N468" s="540"/>
      <c r="O468" s="540"/>
      <c r="P468" s="540"/>
      <c r="Q468" s="540"/>
      <c r="R468" s="540"/>
      <c r="S468" s="540"/>
      <c r="T468" s="540"/>
      <c r="U468" s="540"/>
      <c r="V468" s="540"/>
      <c r="W468" s="540"/>
      <c r="X468" s="540"/>
      <c r="Y468" s="540"/>
      <c r="Z468" s="540"/>
    </row>
    <row r="469">
      <c r="A469" s="540"/>
      <c r="B469" s="543"/>
      <c r="C469" s="540"/>
      <c r="D469" s="540"/>
      <c r="E469" s="540"/>
      <c r="F469" s="540"/>
      <c r="G469" s="540"/>
      <c r="H469" s="540"/>
      <c r="I469" s="540"/>
      <c r="J469" s="540"/>
      <c r="K469" s="540"/>
      <c r="L469" s="540"/>
      <c r="M469" s="540"/>
      <c r="N469" s="540"/>
      <c r="O469" s="540"/>
      <c r="P469" s="540"/>
      <c r="Q469" s="540"/>
      <c r="R469" s="540"/>
      <c r="S469" s="540"/>
      <c r="T469" s="540"/>
      <c r="U469" s="540"/>
      <c r="V469" s="540"/>
      <c r="W469" s="540"/>
      <c r="X469" s="540"/>
      <c r="Y469" s="540"/>
      <c r="Z469" s="540"/>
    </row>
    <row r="470">
      <c r="A470" s="540"/>
      <c r="B470" s="543"/>
      <c r="C470" s="540"/>
      <c r="D470" s="540"/>
      <c r="E470" s="540"/>
      <c r="F470" s="540"/>
      <c r="G470" s="540"/>
      <c r="H470" s="540"/>
      <c r="I470" s="540"/>
      <c r="J470" s="540"/>
      <c r="K470" s="540"/>
      <c r="L470" s="540"/>
      <c r="M470" s="540"/>
      <c r="N470" s="540"/>
      <c r="O470" s="540"/>
      <c r="P470" s="540"/>
      <c r="Q470" s="540"/>
      <c r="R470" s="540"/>
      <c r="S470" s="540"/>
      <c r="T470" s="540"/>
      <c r="U470" s="540"/>
      <c r="V470" s="540"/>
      <c r="W470" s="540"/>
      <c r="X470" s="540"/>
      <c r="Y470" s="540"/>
      <c r="Z470" s="540"/>
    </row>
    <row r="471">
      <c r="A471" s="540"/>
      <c r="B471" s="543"/>
      <c r="C471" s="540"/>
      <c r="D471" s="540"/>
      <c r="E471" s="540"/>
      <c r="F471" s="540"/>
      <c r="G471" s="540"/>
      <c r="H471" s="540"/>
      <c r="I471" s="540"/>
      <c r="J471" s="540"/>
      <c r="K471" s="540"/>
      <c r="L471" s="540"/>
      <c r="M471" s="540"/>
      <c r="N471" s="540"/>
      <c r="O471" s="540"/>
      <c r="P471" s="540"/>
      <c r="Q471" s="540"/>
      <c r="R471" s="540"/>
      <c r="S471" s="540"/>
      <c r="T471" s="540"/>
      <c r="U471" s="540"/>
      <c r="V471" s="540"/>
      <c r="W471" s="540"/>
      <c r="X471" s="540"/>
      <c r="Y471" s="540"/>
      <c r="Z471" s="540"/>
    </row>
    <row r="472">
      <c r="A472" s="540"/>
      <c r="B472" s="543"/>
      <c r="C472" s="540"/>
      <c r="D472" s="540"/>
      <c r="E472" s="540"/>
      <c r="F472" s="540"/>
      <c r="G472" s="540"/>
      <c r="H472" s="540"/>
      <c r="I472" s="540"/>
      <c r="J472" s="540"/>
      <c r="K472" s="540"/>
      <c r="L472" s="540"/>
      <c r="M472" s="540"/>
      <c r="N472" s="540"/>
      <c r="O472" s="540"/>
      <c r="P472" s="540"/>
      <c r="Q472" s="540"/>
      <c r="R472" s="540"/>
      <c r="S472" s="540"/>
      <c r="T472" s="540"/>
      <c r="U472" s="540"/>
      <c r="V472" s="540"/>
      <c r="W472" s="540"/>
      <c r="X472" s="540"/>
      <c r="Y472" s="540"/>
      <c r="Z472" s="540"/>
    </row>
    <row r="473">
      <c r="A473" s="540"/>
      <c r="B473" s="543"/>
      <c r="C473" s="540"/>
      <c r="D473" s="540"/>
      <c r="E473" s="540"/>
      <c r="F473" s="540"/>
      <c r="G473" s="540"/>
      <c r="H473" s="540"/>
      <c r="I473" s="540"/>
      <c r="J473" s="540"/>
      <c r="K473" s="540"/>
      <c r="L473" s="540"/>
      <c r="M473" s="540"/>
      <c r="N473" s="540"/>
      <c r="O473" s="540"/>
      <c r="P473" s="540"/>
      <c r="Q473" s="540"/>
      <c r="R473" s="540"/>
      <c r="S473" s="540"/>
      <c r="T473" s="540"/>
      <c r="U473" s="540"/>
      <c r="V473" s="540"/>
      <c r="W473" s="540"/>
      <c r="X473" s="540"/>
      <c r="Y473" s="540"/>
      <c r="Z473" s="540"/>
    </row>
    <row r="474">
      <c r="A474" s="540"/>
      <c r="B474" s="543"/>
      <c r="C474" s="540"/>
      <c r="D474" s="540"/>
      <c r="E474" s="540"/>
      <c r="F474" s="540"/>
      <c r="G474" s="540"/>
      <c r="H474" s="540"/>
      <c r="I474" s="540"/>
      <c r="J474" s="540"/>
      <c r="K474" s="540"/>
      <c r="L474" s="540"/>
      <c r="M474" s="540"/>
      <c r="N474" s="540"/>
      <c r="O474" s="540"/>
      <c r="P474" s="540"/>
      <c r="Q474" s="540"/>
      <c r="R474" s="540"/>
      <c r="S474" s="540"/>
      <c r="T474" s="540"/>
      <c r="U474" s="540"/>
      <c r="V474" s="540"/>
      <c r="W474" s="540"/>
      <c r="X474" s="540"/>
      <c r="Y474" s="540"/>
      <c r="Z474" s="540"/>
    </row>
    <row r="475">
      <c r="A475" s="540"/>
      <c r="B475" s="543"/>
      <c r="C475" s="540"/>
      <c r="D475" s="540"/>
      <c r="E475" s="540"/>
      <c r="F475" s="540"/>
      <c r="G475" s="540"/>
      <c r="H475" s="540"/>
      <c r="I475" s="540"/>
      <c r="J475" s="540"/>
      <c r="K475" s="540"/>
      <c r="L475" s="540"/>
      <c r="M475" s="540"/>
      <c r="N475" s="540"/>
      <c r="O475" s="540"/>
      <c r="P475" s="540"/>
      <c r="Q475" s="540"/>
      <c r="R475" s="540"/>
      <c r="S475" s="540"/>
      <c r="T475" s="540"/>
      <c r="U475" s="540"/>
      <c r="V475" s="540"/>
      <c r="W475" s="540"/>
      <c r="X475" s="540"/>
      <c r="Y475" s="540"/>
      <c r="Z475" s="540"/>
    </row>
    <row r="476">
      <c r="A476" s="540"/>
      <c r="B476" s="543"/>
      <c r="C476" s="540"/>
      <c r="D476" s="540"/>
      <c r="E476" s="540"/>
      <c r="F476" s="540"/>
      <c r="G476" s="540"/>
      <c r="H476" s="540"/>
      <c r="I476" s="540"/>
      <c r="J476" s="540"/>
      <c r="K476" s="540"/>
      <c r="L476" s="540"/>
      <c r="M476" s="540"/>
      <c r="N476" s="540"/>
      <c r="O476" s="540"/>
      <c r="P476" s="540"/>
      <c r="Q476" s="540"/>
      <c r="R476" s="540"/>
      <c r="S476" s="540"/>
      <c r="T476" s="540"/>
      <c r="U476" s="540"/>
      <c r="V476" s="540"/>
      <c r="W476" s="540"/>
      <c r="X476" s="540"/>
      <c r="Y476" s="540"/>
      <c r="Z476" s="540"/>
    </row>
    <row r="477">
      <c r="A477" s="540"/>
      <c r="B477" s="543"/>
      <c r="C477" s="540"/>
      <c r="D477" s="540"/>
      <c r="E477" s="540"/>
      <c r="F477" s="540"/>
      <c r="G477" s="540"/>
      <c r="H477" s="540"/>
      <c r="I477" s="540"/>
      <c r="J477" s="540"/>
      <c r="K477" s="540"/>
      <c r="L477" s="540"/>
      <c r="M477" s="540"/>
      <c r="N477" s="540"/>
      <c r="O477" s="540"/>
      <c r="P477" s="540"/>
      <c r="Q477" s="540"/>
      <c r="R477" s="540"/>
      <c r="S477" s="540"/>
      <c r="T477" s="540"/>
      <c r="U477" s="540"/>
      <c r="V477" s="540"/>
      <c r="W477" s="540"/>
      <c r="X477" s="540"/>
      <c r="Y477" s="540"/>
      <c r="Z477" s="540"/>
    </row>
    <row r="478">
      <c r="A478" s="540"/>
      <c r="B478" s="543"/>
      <c r="C478" s="540"/>
      <c r="D478" s="540"/>
      <c r="E478" s="540"/>
      <c r="F478" s="540"/>
      <c r="G478" s="540"/>
      <c r="H478" s="540"/>
      <c r="I478" s="540"/>
      <c r="J478" s="540"/>
      <c r="K478" s="540"/>
      <c r="L478" s="540"/>
      <c r="M478" s="540"/>
      <c r="N478" s="540"/>
      <c r="O478" s="540"/>
      <c r="P478" s="540"/>
      <c r="Q478" s="540"/>
      <c r="R478" s="540"/>
      <c r="S478" s="540"/>
      <c r="T478" s="540"/>
      <c r="U478" s="540"/>
      <c r="V478" s="540"/>
      <c r="W478" s="540"/>
      <c r="X478" s="540"/>
      <c r="Y478" s="540"/>
      <c r="Z478" s="540"/>
    </row>
    <row r="479">
      <c r="A479" s="540"/>
      <c r="B479" s="543"/>
      <c r="C479" s="540"/>
      <c r="D479" s="540"/>
      <c r="E479" s="540"/>
      <c r="F479" s="540"/>
      <c r="G479" s="540"/>
      <c r="H479" s="540"/>
      <c r="I479" s="540"/>
      <c r="J479" s="540"/>
      <c r="K479" s="540"/>
      <c r="L479" s="540"/>
      <c r="M479" s="540"/>
      <c r="N479" s="540"/>
      <c r="O479" s="540"/>
      <c r="P479" s="540"/>
      <c r="Q479" s="540"/>
      <c r="R479" s="540"/>
      <c r="S479" s="540"/>
      <c r="T479" s="540"/>
      <c r="U479" s="540"/>
      <c r="V479" s="540"/>
      <c r="W479" s="540"/>
      <c r="X479" s="540"/>
      <c r="Y479" s="540"/>
      <c r="Z479" s="540"/>
    </row>
    <row r="480">
      <c r="A480" s="540"/>
      <c r="B480" s="543"/>
      <c r="C480" s="540"/>
      <c r="D480" s="540"/>
      <c r="E480" s="540"/>
      <c r="F480" s="540"/>
      <c r="G480" s="540"/>
      <c r="H480" s="540"/>
      <c r="I480" s="540"/>
      <c r="J480" s="540"/>
      <c r="K480" s="540"/>
      <c r="L480" s="540"/>
      <c r="M480" s="540"/>
      <c r="N480" s="540"/>
      <c r="O480" s="540"/>
      <c r="P480" s="540"/>
      <c r="Q480" s="540"/>
      <c r="R480" s="540"/>
      <c r="S480" s="540"/>
      <c r="T480" s="540"/>
      <c r="U480" s="540"/>
      <c r="V480" s="540"/>
      <c r="W480" s="540"/>
      <c r="X480" s="540"/>
      <c r="Y480" s="540"/>
      <c r="Z480" s="540"/>
    </row>
    <row r="481">
      <c r="A481" s="540"/>
      <c r="B481" s="543"/>
      <c r="C481" s="540"/>
      <c r="D481" s="540"/>
      <c r="E481" s="540"/>
      <c r="F481" s="540"/>
      <c r="G481" s="540"/>
      <c r="H481" s="540"/>
      <c r="I481" s="540"/>
      <c r="J481" s="540"/>
      <c r="K481" s="540"/>
      <c r="L481" s="540"/>
      <c r="M481" s="540"/>
      <c r="N481" s="540"/>
      <c r="O481" s="540"/>
      <c r="P481" s="540"/>
      <c r="Q481" s="540"/>
      <c r="R481" s="540"/>
      <c r="S481" s="540"/>
      <c r="T481" s="540"/>
      <c r="U481" s="540"/>
      <c r="V481" s="540"/>
      <c r="W481" s="540"/>
      <c r="X481" s="540"/>
      <c r="Y481" s="540"/>
      <c r="Z481" s="540"/>
    </row>
    <row r="482">
      <c r="A482" s="540"/>
      <c r="B482" s="543"/>
      <c r="C482" s="540"/>
      <c r="D482" s="540"/>
      <c r="E482" s="540"/>
      <c r="F482" s="540"/>
      <c r="G482" s="540"/>
      <c r="H482" s="540"/>
      <c r="I482" s="540"/>
      <c r="J482" s="540"/>
      <c r="K482" s="540"/>
      <c r="L482" s="540"/>
      <c r="M482" s="540"/>
      <c r="N482" s="540"/>
      <c r="O482" s="540"/>
      <c r="P482" s="540"/>
      <c r="Q482" s="540"/>
      <c r="R482" s="540"/>
      <c r="S482" s="540"/>
      <c r="T482" s="540"/>
      <c r="U482" s="540"/>
      <c r="V482" s="540"/>
      <c r="W482" s="540"/>
      <c r="X482" s="540"/>
      <c r="Y482" s="540"/>
      <c r="Z482" s="540"/>
    </row>
    <row r="483">
      <c r="A483" s="540"/>
      <c r="B483" s="543"/>
      <c r="C483" s="540"/>
      <c r="D483" s="540"/>
      <c r="E483" s="540"/>
      <c r="F483" s="540"/>
      <c r="G483" s="540"/>
      <c r="H483" s="540"/>
      <c r="I483" s="540"/>
      <c r="J483" s="540"/>
      <c r="K483" s="540"/>
      <c r="L483" s="540"/>
      <c r="M483" s="540"/>
      <c r="N483" s="540"/>
      <c r="O483" s="540"/>
      <c r="P483" s="540"/>
      <c r="Q483" s="540"/>
      <c r="R483" s="540"/>
      <c r="S483" s="540"/>
      <c r="T483" s="540"/>
      <c r="U483" s="540"/>
      <c r="V483" s="540"/>
      <c r="W483" s="540"/>
      <c r="X483" s="540"/>
      <c r="Y483" s="540"/>
      <c r="Z483" s="540"/>
    </row>
    <row r="484">
      <c r="A484" s="540"/>
      <c r="B484" s="543"/>
      <c r="C484" s="540"/>
      <c r="D484" s="540"/>
      <c r="E484" s="540"/>
      <c r="F484" s="540"/>
      <c r="G484" s="540"/>
      <c r="H484" s="540"/>
      <c r="I484" s="540"/>
      <c r="J484" s="540"/>
      <c r="K484" s="540"/>
      <c r="L484" s="540"/>
      <c r="M484" s="540"/>
      <c r="N484" s="540"/>
      <c r="O484" s="540"/>
      <c r="P484" s="540"/>
      <c r="Q484" s="540"/>
      <c r="R484" s="540"/>
      <c r="S484" s="540"/>
      <c r="T484" s="540"/>
      <c r="U484" s="540"/>
      <c r="V484" s="540"/>
      <c r="W484" s="540"/>
      <c r="X484" s="540"/>
      <c r="Y484" s="540"/>
      <c r="Z484" s="540"/>
    </row>
    <row r="485">
      <c r="A485" s="540"/>
      <c r="B485" s="543"/>
      <c r="C485" s="540"/>
      <c r="D485" s="540"/>
      <c r="E485" s="540"/>
      <c r="F485" s="540"/>
      <c r="G485" s="540"/>
      <c r="H485" s="540"/>
      <c r="I485" s="540"/>
      <c r="J485" s="540"/>
      <c r="K485" s="540"/>
      <c r="L485" s="540"/>
      <c r="M485" s="540"/>
      <c r="N485" s="540"/>
      <c r="O485" s="540"/>
      <c r="P485" s="540"/>
      <c r="Q485" s="540"/>
      <c r="R485" s="540"/>
      <c r="S485" s="540"/>
      <c r="T485" s="540"/>
      <c r="U485" s="540"/>
      <c r="V485" s="540"/>
      <c r="W485" s="540"/>
      <c r="X485" s="540"/>
      <c r="Y485" s="540"/>
      <c r="Z485" s="540"/>
    </row>
    <row r="486">
      <c r="A486" s="540"/>
      <c r="B486" s="543"/>
      <c r="C486" s="540"/>
      <c r="D486" s="540"/>
      <c r="E486" s="540"/>
      <c r="F486" s="540"/>
      <c r="G486" s="540"/>
      <c r="H486" s="540"/>
      <c r="I486" s="540"/>
      <c r="J486" s="540"/>
      <c r="K486" s="540"/>
      <c r="L486" s="540"/>
      <c r="M486" s="540"/>
      <c r="N486" s="540"/>
      <c r="O486" s="540"/>
      <c r="P486" s="540"/>
      <c r="Q486" s="540"/>
      <c r="R486" s="540"/>
      <c r="S486" s="540"/>
      <c r="T486" s="540"/>
      <c r="U486" s="540"/>
      <c r="V486" s="540"/>
      <c r="W486" s="540"/>
      <c r="X486" s="540"/>
      <c r="Y486" s="540"/>
      <c r="Z486" s="540"/>
    </row>
    <row r="487">
      <c r="A487" s="540"/>
      <c r="B487" s="543"/>
      <c r="C487" s="540"/>
      <c r="D487" s="540"/>
      <c r="E487" s="540"/>
      <c r="F487" s="540"/>
      <c r="G487" s="540"/>
      <c r="H487" s="540"/>
      <c r="I487" s="540"/>
      <c r="J487" s="540"/>
      <c r="K487" s="540"/>
      <c r="L487" s="540"/>
      <c r="M487" s="540"/>
      <c r="N487" s="540"/>
      <c r="O487" s="540"/>
      <c r="P487" s="540"/>
      <c r="Q487" s="540"/>
      <c r="R487" s="540"/>
      <c r="S487" s="540"/>
      <c r="T487" s="540"/>
      <c r="U487" s="540"/>
      <c r="V487" s="540"/>
      <c r="W487" s="540"/>
      <c r="X487" s="540"/>
      <c r="Y487" s="540"/>
      <c r="Z487" s="540"/>
    </row>
    <row r="488">
      <c r="A488" s="540"/>
      <c r="B488" s="543"/>
      <c r="C488" s="540"/>
      <c r="D488" s="540"/>
      <c r="E488" s="540"/>
      <c r="F488" s="540"/>
      <c r="G488" s="540"/>
      <c r="H488" s="540"/>
      <c r="I488" s="540"/>
      <c r="J488" s="540"/>
      <c r="K488" s="540"/>
      <c r="L488" s="540"/>
      <c r="M488" s="540"/>
      <c r="N488" s="540"/>
      <c r="O488" s="540"/>
      <c r="P488" s="540"/>
      <c r="Q488" s="540"/>
      <c r="R488" s="540"/>
      <c r="S488" s="540"/>
      <c r="T488" s="540"/>
      <c r="U488" s="540"/>
      <c r="V488" s="540"/>
      <c r="W488" s="540"/>
      <c r="X488" s="540"/>
      <c r="Y488" s="540"/>
      <c r="Z488" s="540"/>
    </row>
    <row r="489">
      <c r="A489" s="540"/>
      <c r="B489" s="543"/>
      <c r="C489" s="540"/>
      <c r="D489" s="540"/>
      <c r="E489" s="540"/>
      <c r="F489" s="540"/>
      <c r="G489" s="540"/>
      <c r="H489" s="540"/>
      <c r="I489" s="540"/>
      <c r="J489" s="540"/>
      <c r="K489" s="540"/>
      <c r="L489" s="540"/>
      <c r="M489" s="540"/>
      <c r="N489" s="540"/>
      <c r="O489" s="540"/>
      <c r="P489" s="540"/>
      <c r="Q489" s="540"/>
      <c r="R489" s="540"/>
      <c r="S489" s="540"/>
      <c r="T489" s="540"/>
      <c r="U489" s="540"/>
      <c r="V489" s="540"/>
      <c r="W489" s="540"/>
      <c r="X489" s="540"/>
      <c r="Y489" s="540"/>
      <c r="Z489" s="540"/>
    </row>
    <row r="490">
      <c r="A490" s="540"/>
      <c r="B490" s="543"/>
      <c r="C490" s="540"/>
      <c r="D490" s="540"/>
      <c r="E490" s="540"/>
      <c r="F490" s="540"/>
      <c r="G490" s="540"/>
      <c r="H490" s="540"/>
      <c r="I490" s="540"/>
      <c r="J490" s="540"/>
      <c r="K490" s="540"/>
      <c r="L490" s="540"/>
      <c r="M490" s="540"/>
      <c r="N490" s="540"/>
      <c r="O490" s="540"/>
      <c r="P490" s="540"/>
      <c r="Q490" s="540"/>
      <c r="R490" s="540"/>
      <c r="S490" s="540"/>
      <c r="T490" s="540"/>
      <c r="U490" s="540"/>
      <c r="V490" s="540"/>
      <c r="W490" s="540"/>
      <c r="X490" s="540"/>
      <c r="Y490" s="540"/>
      <c r="Z490" s="540"/>
    </row>
    <row r="491">
      <c r="A491" s="540"/>
      <c r="B491" s="543"/>
      <c r="C491" s="540"/>
      <c r="D491" s="540"/>
      <c r="E491" s="540"/>
      <c r="F491" s="540"/>
      <c r="G491" s="540"/>
      <c r="H491" s="540"/>
      <c r="I491" s="540"/>
      <c r="J491" s="540"/>
      <c r="K491" s="540"/>
      <c r="L491" s="540"/>
      <c r="M491" s="540"/>
      <c r="N491" s="540"/>
      <c r="O491" s="540"/>
      <c r="P491" s="540"/>
      <c r="Q491" s="540"/>
      <c r="R491" s="540"/>
      <c r="S491" s="540"/>
      <c r="T491" s="540"/>
      <c r="U491" s="540"/>
      <c r="V491" s="540"/>
      <c r="W491" s="540"/>
      <c r="X491" s="540"/>
      <c r="Y491" s="540"/>
      <c r="Z491" s="540"/>
    </row>
    <row r="492">
      <c r="A492" s="540"/>
      <c r="B492" s="543"/>
      <c r="C492" s="540"/>
      <c r="D492" s="540"/>
      <c r="E492" s="540"/>
      <c r="F492" s="540"/>
      <c r="G492" s="540"/>
      <c r="H492" s="540"/>
      <c r="I492" s="540"/>
      <c r="J492" s="540"/>
      <c r="K492" s="540"/>
      <c r="L492" s="540"/>
      <c r="M492" s="540"/>
      <c r="N492" s="540"/>
      <c r="O492" s="540"/>
      <c r="P492" s="540"/>
      <c r="Q492" s="540"/>
      <c r="R492" s="540"/>
      <c r="S492" s="540"/>
      <c r="T492" s="540"/>
      <c r="U492" s="540"/>
      <c r="V492" s="540"/>
      <c r="W492" s="540"/>
      <c r="X492" s="540"/>
      <c r="Y492" s="540"/>
      <c r="Z492" s="540"/>
    </row>
    <row r="493">
      <c r="A493" s="540"/>
      <c r="B493" s="543"/>
      <c r="C493" s="540"/>
      <c r="D493" s="540"/>
      <c r="E493" s="540"/>
      <c r="F493" s="540"/>
      <c r="G493" s="540"/>
      <c r="H493" s="540"/>
      <c r="I493" s="540"/>
      <c r="J493" s="540"/>
      <c r="K493" s="540"/>
      <c r="L493" s="540"/>
      <c r="M493" s="540"/>
      <c r="N493" s="540"/>
      <c r="O493" s="540"/>
      <c r="P493" s="540"/>
      <c r="Q493" s="540"/>
      <c r="R493" s="540"/>
      <c r="S493" s="540"/>
      <c r="T493" s="540"/>
      <c r="U493" s="540"/>
      <c r="V493" s="540"/>
      <c r="W493" s="540"/>
      <c r="X493" s="540"/>
      <c r="Y493" s="540"/>
      <c r="Z493" s="540"/>
    </row>
    <row r="494">
      <c r="A494" s="540"/>
      <c r="B494" s="543"/>
      <c r="C494" s="540"/>
      <c r="D494" s="540"/>
      <c r="E494" s="540"/>
      <c r="F494" s="540"/>
      <c r="G494" s="540"/>
      <c r="H494" s="540"/>
      <c r="I494" s="540"/>
      <c r="J494" s="540"/>
      <c r="K494" s="540"/>
      <c r="L494" s="540"/>
      <c r="M494" s="540"/>
      <c r="N494" s="540"/>
      <c r="O494" s="540"/>
      <c r="P494" s="540"/>
      <c r="Q494" s="540"/>
      <c r="R494" s="540"/>
      <c r="S494" s="540"/>
      <c r="T494" s="540"/>
      <c r="U494" s="540"/>
      <c r="V494" s="540"/>
      <c r="W494" s="540"/>
      <c r="X494" s="540"/>
      <c r="Y494" s="540"/>
      <c r="Z494" s="540"/>
    </row>
    <row r="495">
      <c r="A495" s="540"/>
      <c r="B495" s="543"/>
      <c r="C495" s="540"/>
      <c r="D495" s="540"/>
      <c r="E495" s="540"/>
      <c r="F495" s="540"/>
      <c r="G495" s="540"/>
      <c r="H495" s="540"/>
      <c r="I495" s="540"/>
      <c r="J495" s="540"/>
      <c r="K495" s="540"/>
      <c r="L495" s="540"/>
      <c r="M495" s="540"/>
      <c r="N495" s="540"/>
      <c r="O495" s="540"/>
      <c r="P495" s="540"/>
      <c r="Q495" s="540"/>
      <c r="R495" s="540"/>
      <c r="S495" s="540"/>
      <c r="T495" s="540"/>
      <c r="U495" s="540"/>
      <c r="V495" s="540"/>
      <c r="W495" s="540"/>
      <c r="X495" s="540"/>
      <c r="Y495" s="540"/>
      <c r="Z495" s="540"/>
    </row>
    <row r="496">
      <c r="A496" s="540"/>
      <c r="B496" s="543"/>
      <c r="C496" s="540"/>
      <c r="D496" s="540"/>
      <c r="E496" s="540"/>
      <c r="F496" s="540"/>
      <c r="G496" s="540"/>
      <c r="H496" s="540"/>
      <c r="I496" s="540"/>
      <c r="J496" s="540"/>
      <c r="K496" s="540"/>
      <c r="L496" s="540"/>
      <c r="M496" s="540"/>
      <c r="N496" s="540"/>
      <c r="O496" s="540"/>
      <c r="P496" s="540"/>
      <c r="Q496" s="540"/>
      <c r="R496" s="540"/>
      <c r="S496" s="540"/>
      <c r="T496" s="540"/>
      <c r="U496" s="540"/>
      <c r="V496" s="540"/>
      <c r="W496" s="540"/>
      <c r="X496" s="540"/>
      <c r="Y496" s="540"/>
      <c r="Z496" s="540"/>
    </row>
    <row r="497">
      <c r="A497" s="540"/>
      <c r="B497" s="543"/>
      <c r="C497" s="540"/>
      <c r="D497" s="540"/>
      <c r="E497" s="540"/>
      <c r="F497" s="540"/>
      <c r="G497" s="540"/>
      <c r="H497" s="540"/>
      <c r="I497" s="540"/>
      <c r="J497" s="540"/>
      <c r="K497" s="540"/>
      <c r="L497" s="540"/>
      <c r="M497" s="540"/>
      <c r="N497" s="540"/>
      <c r="O497" s="540"/>
      <c r="P497" s="540"/>
      <c r="Q497" s="540"/>
      <c r="R497" s="540"/>
      <c r="S497" s="540"/>
      <c r="T497" s="540"/>
      <c r="U497" s="540"/>
      <c r="V497" s="540"/>
      <c r="W497" s="540"/>
      <c r="X497" s="540"/>
      <c r="Y497" s="540"/>
      <c r="Z497" s="540"/>
    </row>
    <row r="498">
      <c r="A498" s="540"/>
      <c r="B498" s="543"/>
      <c r="C498" s="540"/>
      <c r="D498" s="540"/>
      <c r="E498" s="540"/>
      <c r="F498" s="540"/>
      <c r="G498" s="540"/>
      <c r="H498" s="540"/>
      <c r="I498" s="540"/>
      <c r="J498" s="540"/>
      <c r="K498" s="540"/>
      <c r="L498" s="540"/>
      <c r="M498" s="540"/>
      <c r="N498" s="540"/>
      <c r="O498" s="540"/>
      <c r="P498" s="540"/>
      <c r="Q498" s="540"/>
      <c r="R498" s="540"/>
      <c r="S498" s="540"/>
      <c r="T498" s="540"/>
      <c r="U498" s="540"/>
      <c r="V498" s="540"/>
      <c r="W498" s="540"/>
      <c r="X498" s="540"/>
      <c r="Y498" s="540"/>
      <c r="Z498" s="540"/>
    </row>
    <row r="499">
      <c r="A499" s="540"/>
      <c r="B499" s="543"/>
      <c r="C499" s="540"/>
      <c r="D499" s="540"/>
      <c r="E499" s="540"/>
      <c r="F499" s="540"/>
      <c r="G499" s="540"/>
      <c r="H499" s="540"/>
      <c r="I499" s="540"/>
      <c r="J499" s="540"/>
      <c r="K499" s="540"/>
      <c r="L499" s="540"/>
      <c r="M499" s="540"/>
      <c r="N499" s="540"/>
      <c r="O499" s="540"/>
      <c r="P499" s="540"/>
      <c r="Q499" s="540"/>
      <c r="R499" s="540"/>
      <c r="S499" s="540"/>
      <c r="T499" s="540"/>
      <c r="U499" s="540"/>
      <c r="V499" s="540"/>
      <c r="W499" s="540"/>
      <c r="X499" s="540"/>
      <c r="Y499" s="540"/>
      <c r="Z499" s="540"/>
    </row>
    <row r="500">
      <c r="A500" s="540"/>
      <c r="B500" s="543"/>
      <c r="C500" s="540"/>
      <c r="D500" s="540"/>
      <c r="E500" s="540"/>
      <c r="F500" s="540"/>
      <c r="G500" s="540"/>
      <c r="H500" s="540"/>
      <c r="I500" s="540"/>
      <c r="J500" s="540"/>
      <c r="K500" s="540"/>
      <c r="L500" s="540"/>
      <c r="M500" s="540"/>
      <c r="N500" s="540"/>
      <c r="O500" s="540"/>
      <c r="P500" s="540"/>
      <c r="Q500" s="540"/>
      <c r="R500" s="540"/>
      <c r="S500" s="540"/>
      <c r="T500" s="540"/>
      <c r="U500" s="540"/>
      <c r="V500" s="540"/>
      <c r="W500" s="540"/>
      <c r="X500" s="540"/>
      <c r="Y500" s="540"/>
      <c r="Z500" s="540"/>
    </row>
    <row r="501">
      <c r="A501" s="540"/>
      <c r="B501" s="543"/>
      <c r="C501" s="540"/>
      <c r="D501" s="540"/>
      <c r="E501" s="540"/>
      <c r="F501" s="540"/>
      <c r="G501" s="540"/>
      <c r="H501" s="540"/>
      <c r="I501" s="540"/>
      <c r="J501" s="540"/>
      <c r="K501" s="540"/>
      <c r="L501" s="540"/>
      <c r="M501" s="540"/>
      <c r="N501" s="540"/>
      <c r="O501" s="540"/>
      <c r="P501" s="540"/>
      <c r="Q501" s="540"/>
      <c r="R501" s="540"/>
      <c r="S501" s="540"/>
      <c r="T501" s="540"/>
      <c r="U501" s="540"/>
      <c r="V501" s="540"/>
      <c r="W501" s="540"/>
      <c r="X501" s="540"/>
      <c r="Y501" s="540"/>
      <c r="Z501" s="540"/>
    </row>
    <row r="502">
      <c r="A502" s="540"/>
      <c r="B502" s="543"/>
      <c r="C502" s="540"/>
      <c r="D502" s="540"/>
      <c r="E502" s="540"/>
      <c r="F502" s="540"/>
      <c r="G502" s="540"/>
      <c r="H502" s="540"/>
      <c r="I502" s="540"/>
      <c r="J502" s="540"/>
      <c r="K502" s="540"/>
      <c r="L502" s="540"/>
      <c r="M502" s="540"/>
      <c r="N502" s="540"/>
      <c r="O502" s="540"/>
      <c r="P502" s="540"/>
      <c r="Q502" s="540"/>
      <c r="R502" s="540"/>
      <c r="S502" s="540"/>
      <c r="T502" s="540"/>
      <c r="U502" s="540"/>
      <c r="V502" s="540"/>
      <c r="W502" s="540"/>
      <c r="X502" s="540"/>
      <c r="Y502" s="540"/>
      <c r="Z502" s="540"/>
    </row>
    <row r="503">
      <c r="A503" s="540"/>
      <c r="B503" s="543"/>
      <c r="C503" s="540"/>
      <c r="D503" s="540"/>
      <c r="E503" s="540"/>
      <c r="F503" s="540"/>
      <c r="G503" s="540"/>
      <c r="H503" s="540"/>
      <c r="I503" s="540"/>
      <c r="J503" s="540"/>
      <c r="K503" s="540"/>
      <c r="L503" s="540"/>
      <c r="M503" s="540"/>
      <c r="N503" s="540"/>
      <c r="O503" s="540"/>
      <c r="P503" s="540"/>
      <c r="Q503" s="540"/>
      <c r="R503" s="540"/>
      <c r="S503" s="540"/>
      <c r="T503" s="540"/>
      <c r="U503" s="540"/>
      <c r="V503" s="540"/>
      <c r="W503" s="540"/>
      <c r="X503" s="540"/>
      <c r="Y503" s="540"/>
      <c r="Z503" s="540"/>
    </row>
    <row r="504">
      <c r="A504" s="540"/>
      <c r="B504" s="543"/>
      <c r="C504" s="540"/>
      <c r="D504" s="540"/>
      <c r="E504" s="540"/>
      <c r="F504" s="540"/>
      <c r="G504" s="540"/>
      <c r="H504" s="540"/>
      <c r="I504" s="540"/>
      <c r="J504" s="540"/>
      <c r="K504" s="540"/>
      <c r="L504" s="540"/>
      <c r="M504" s="540"/>
      <c r="N504" s="540"/>
      <c r="O504" s="540"/>
      <c r="P504" s="540"/>
      <c r="Q504" s="540"/>
      <c r="R504" s="540"/>
      <c r="S504" s="540"/>
      <c r="T504" s="540"/>
      <c r="U504" s="540"/>
      <c r="V504" s="540"/>
      <c r="W504" s="540"/>
      <c r="X504" s="540"/>
      <c r="Y504" s="540"/>
      <c r="Z504" s="540"/>
    </row>
    <row r="505">
      <c r="A505" s="540"/>
      <c r="B505" s="543"/>
      <c r="C505" s="540"/>
      <c r="D505" s="540"/>
      <c r="E505" s="540"/>
      <c r="F505" s="540"/>
      <c r="G505" s="540"/>
      <c r="H505" s="540"/>
      <c r="I505" s="540"/>
      <c r="J505" s="540"/>
      <c r="K505" s="540"/>
      <c r="L505" s="540"/>
      <c r="M505" s="540"/>
      <c r="N505" s="540"/>
      <c r="O505" s="540"/>
      <c r="P505" s="540"/>
      <c r="Q505" s="540"/>
      <c r="R505" s="540"/>
      <c r="S505" s="540"/>
      <c r="T505" s="540"/>
      <c r="U505" s="540"/>
      <c r="V505" s="540"/>
      <c r="W505" s="540"/>
      <c r="X505" s="540"/>
      <c r="Y505" s="540"/>
      <c r="Z505" s="540"/>
    </row>
    <row r="506">
      <c r="A506" s="540"/>
      <c r="B506" s="543"/>
      <c r="C506" s="540"/>
      <c r="D506" s="540"/>
      <c r="E506" s="540"/>
      <c r="F506" s="540"/>
      <c r="G506" s="540"/>
      <c r="H506" s="540"/>
      <c r="I506" s="540"/>
      <c r="J506" s="540"/>
      <c r="K506" s="540"/>
      <c r="L506" s="540"/>
      <c r="M506" s="540"/>
      <c r="N506" s="540"/>
      <c r="O506" s="540"/>
      <c r="P506" s="540"/>
      <c r="Q506" s="540"/>
      <c r="R506" s="540"/>
      <c r="S506" s="540"/>
      <c r="T506" s="540"/>
      <c r="U506" s="540"/>
      <c r="V506" s="540"/>
      <c r="W506" s="540"/>
      <c r="X506" s="540"/>
      <c r="Y506" s="540"/>
      <c r="Z506" s="540"/>
    </row>
    <row r="507">
      <c r="A507" s="540"/>
      <c r="B507" s="543"/>
      <c r="C507" s="540"/>
      <c r="D507" s="540"/>
      <c r="E507" s="540"/>
      <c r="F507" s="540"/>
      <c r="G507" s="540"/>
      <c r="H507" s="540"/>
      <c r="I507" s="540"/>
      <c r="J507" s="540"/>
      <c r="K507" s="540"/>
      <c r="L507" s="540"/>
      <c r="M507" s="540"/>
      <c r="N507" s="540"/>
      <c r="O507" s="540"/>
      <c r="P507" s="540"/>
      <c r="Q507" s="540"/>
      <c r="R507" s="540"/>
      <c r="S507" s="540"/>
      <c r="T507" s="540"/>
      <c r="U507" s="540"/>
      <c r="V507" s="540"/>
      <c r="W507" s="540"/>
      <c r="X507" s="540"/>
      <c r="Y507" s="540"/>
      <c r="Z507" s="540"/>
    </row>
    <row r="508">
      <c r="A508" s="540"/>
      <c r="B508" s="543"/>
      <c r="C508" s="540"/>
      <c r="D508" s="540"/>
      <c r="E508" s="540"/>
      <c r="F508" s="540"/>
      <c r="G508" s="540"/>
      <c r="H508" s="540"/>
      <c r="I508" s="540"/>
      <c r="J508" s="540"/>
      <c r="K508" s="540"/>
      <c r="L508" s="540"/>
      <c r="M508" s="540"/>
      <c r="N508" s="540"/>
      <c r="O508" s="540"/>
      <c r="P508" s="540"/>
      <c r="Q508" s="540"/>
      <c r="R508" s="540"/>
      <c r="S508" s="540"/>
      <c r="T508" s="540"/>
      <c r="U508" s="540"/>
      <c r="V508" s="540"/>
      <c r="W508" s="540"/>
      <c r="X508" s="540"/>
      <c r="Y508" s="540"/>
      <c r="Z508" s="540"/>
    </row>
    <row r="509">
      <c r="A509" s="540"/>
      <c r="B509" s="543"/>
      <c r="C509" s="540"/>
      <c r="D509" s="540"/>
      <c r="E509" s="540"/>
      <c r="F509" s="540"/>
      <c r="G509" s="540"/>
      <c r="H509" s="540"/>
      <c r="I509" s="540"/>
      <c r="J509" s="540"/>
      <c r="K509" s="540"/>
      <c r="L509" s="540"/>
      <c r="M509" s="540"/>
      <c r="N509" s="540"/>
      <c r="O509" s="540"/>
      <c r="P509" s="540"/>
      <c r="Q509" s="540"/>
      <c r="R509" s="540"/>
      <c r="S509" s="540"/>
      <c r="T509" s="540"/>
      <c r="U509" s="540"/>
      <c r="V509" s="540"/>
      <c r="W509" s="540"/>
      <c r="X509" s="540"/>
      <c r="Y509" s="540"/>
      <c r="Z509" s="540"/>
    </row>
    <row r="510">
      <c r="A510" s="540"/>
      <c r="B510" s="543"/>
      <c r="C510" s="540"/>
      <c r="D510" s="540"/>
      <c r="E510" s="540"/>
      <c r="F510" s="540"/>
      <c r="G510" s="540"/>
      <c r="H510" s="540"/>
      <c r="I510" s="540"/>
      <c r="J510" s="540"/>
      <c r="K510" s="540"/>
      <c r="L510" s="540"/>
      <c r="M510" s="540"/>
      <c r="N510" s="540"/>
      <c r="O510" s="540"/>
      <c r="P510" s="540"/>
      <c r="Q510" s="540"/>
      <c r="R510" s="540"/>
      <c r="S510" s="540"/>
      <c r="T510" s="540"/>
      <c r="U510" s="540"/>
      <c r="V510" s="540"/>
      <c r="W510" s="540"/>
      <c r="X510" s="540"/>
      <c r="Y510" s="540"/>
      <c r="Z510" s="540"/>
    </row>
    <row r="511">
      <c r="A511" s="540"/>
      <c r="B511" s="543"/>
      <c r="C511" s="540"/>
      <c r="D511" s="540"/>
      <c r="E511" s="540"/>
      <c r="F511" s="540"/>
      <c r="G511" s="540"/>
      <c r="H511" s="540"/>
      <c r="I511" s="540"/>
      <c r="J511" s="540"/>
      <c r="K511" s="540"/>
      <c r="L511" s="540"/>
      <c r="M511" s="540"/>
      <c r="N511" s="540"/>
      <c r="O511" s="540"/>
      <c r="P511" s="540"/>
      <c r="Q511" s="540"/>
      <c r="R511" s="540"/>
      <c r="S511" s="540"/>
      <c r="T511" s="540"/>
      <c r="U511" s="540"/>
      <c r="V511" s="540"/>
      <c r="W511" s="540"/>
      <c r="X511" s="540"/>
      <c r="Y511" s="540"/>
      <c r="Z511" s="540"/>
    </row>
    <row r="512">
      <c r="A512" s="540"/>
      <c r="B512" s="543"/>
      <c r="C512" s="540"/>
      <c r="D512" s="540"/>
      <c r="E512" s="540"/>
      <c r="F512" s="540"/>
      <c r="G512" s="540"/>
      <c r="H512" s="540"/>
      <c r="I512" s="540"/>
      <c r="J512" s="540"/>
      <c r="K512" s="540"/>
      <c r="L512" s="540"/>
      <c r="M512" s="540"/>
      <c r="N512" s="540"/>
      <c r="O512" s="540"/>
      <c r="P512" s="540"/>
      <c r="Q512" s="540"/>
      <c r="R512" s="540"/>
      <c r="S512" s="540"/>
      <c r="T512" s="540"/>
      <c r="U512" s="540"/>
      <c r="V512" s="540"/>
      <c r="W512" s="540"/>
      <c r="X512" s="540"/>
      <c r="Y512" s="540"/>
      <c r="Z512" s="540"/>
    </row>
    <row r="513">
      <c r="A513" s="540"/>
      <c r="B513" s="543"/>
      <c r="C513" s="540"/>
      <c r="D513" s="540"/>
      <c r="E513" s="540"/>
      <c r="F513" s="540"/>
      <c r="G513" s="540"/>
      <c r="H513" s="540"/>
      <c r="I513" s="540"/>
      <c r="J513" s="540"/>
      <c r="K513" s="540"/>
      <c r="L513" s="540"/>
      <c r="M513" s="540"/>
      <c r="N513" s="540"/>
      <c r="O513" s="540"/>
      <c r="P513" s="540"/>
      <c r="Q513" s="540"/>
      <c r="R513" s="540"/>
      <c r="S513" s="540"/>
      <c r="T513" s="540"/>
      <c r="U513" s="540"/>
      <c r="V513" s="540"/>
      <c r="W513" s="540"/>
      <c r="X513" s="540"/>
      <c r="Y513" s="540"/>
      <c r="Z513" s="540"/>
    </row>
    <row r="514">
      <c r="A514" s="540"/>
      <c r="B514" s="543"/>
      <c r="C514" s="540"/>
      <c r="D514" s="540"/>
      <c r="E514" s="540"/>
      <c r="F514" s="540"/>
      <c r="G514" s="540"/>
      <c r="H514" s="540"/>
      <c r="I514" s="540"/>
      <c r="J514" s="540"/>
      <c r="K514" s="540"/>
      <c r="L514" s="540"/>
      <c r="M514" s="540"/>
      <c r="N514" s="540"/>
      <c r="O514" s="540"/>
      <c r="P514" s="540"/>
      <c r="Q514" s="540"/>
      <c r="R514" s="540"/>
      <c r="S514" s="540"/>
      <c r="T514" s="540"/>
      <c r="U514" s="540"/>
      <c r="V514" s="540"/>
      <c r="W514" s="540"/>
      <c r="X514" s="540"/>
      <c r="Y514" s="540"/>
      <c r="Z514" s="540"/>
    </row>
    <row r="515">
      <c r="A515" s="540"/>
      <c r="B515" s="543"/>
      <c r="C515" s="540"/>
      <c r="D515" s="540"/>
      <c r="E515" s="540"/>
      <c r="F515" s="540"/>
      <c r="G515" s="540"/>
      <c r="H515" s="540"/>
      <c r="I515" s="540"/>
      <c r="J515" s="540"/>
      <c r="K515" s="540"/>
      <c r="L515" s="540"/>
      <c r="M515" s="540"/>
      <c r="N515" s="540"/>
      <c r="O515" s="540"/>
      <c r="P515" s="540"/>
      <c r="Q515" s="540"/>
      <c r="R515" s="540"/>
      <c r="S515" s="540"/>
      <c r="T515" s="540"/>
      <c r="U515" s="540"/>
      <c r="V515" s="540"/>
      <c r="W515" s="540"/>
      <c r="X515" s="540"/>
      <c r="Y515" s="540"/>
      <c r="Z515" s="540"/>
    </row>
    <row r="516">
      <c r="A516" s="540"/>
      <c r="B516" s="543"/>
      <c r="C516" s="540"/>
      <c r="D516" s="540"/>
      <c r="E516" s="540"/>
      <c r="F516" s="540"/>
      <c r="G516" s="540"/>
      <c r="H516" s="540"/>
      <c r="I516" s="540"/>
      <c r="J516" s="540"/>
      <c r="K516" s="540"/>
      <c r="L516" s="540"/>
      <c r="M516" s="540"/>
      <c r="N516" s="540"/>
      <c r="O516" s="540"/>
      <c r="P516" s="540"/>
      <c r="Q516" s="540"/>
      <c r="R516" s="540"/>
      <c r="S516" s="540"/>
      <c r="T516" s="540"/>
      <c r="U516" s="540"/>
      <c r="V516" s="540"/>
      <c r="W516" s="540"/>
      <c r="X516" s="540"/>
      <c r="Y516" s="540"/>
      <c r="Z516" s="540"/>
    </row>
    <row r="517">
      <c r="A517" s="540"/>
      <c r="B517" s="543"/>
      <c r="C517" s="540"/>
      <c r="D517" s="540"/>
      <c r="E517" s="540"/>
      <c r="F517" s="540"/>
      <c r="G517" s="540"/>
      <c r="H517" s="540"/>
      <c r="I517" s="540"/>
      <c r="J517" s="540"/>
      <c r="K517" s="540"/>
      <c r="L517" s="540"/>
      <c r="M517" s="540"/>
      <c r="N517" s="540"/>
      <c r="O517" s="540"/>
      <c r="P517" s="540"/>
      <c r="Q517" s="540"/>
      <c r="R517" s="540"/>
      <c r="S517" s="540"/>
      <c r="T517" s="540"/>
      <c r="U517" s="540"/>
      <c r="V517" s="540"/>
      <c r="W517" s="540"/>
      <c r="X517" s="540"/>
      <c r="Y517" s="540"/>
      <c r="Z517" s="540"/>
    </row>
    <row r="518">
      <c r="A518" s="540"/>
      <c r="B518" s="543"/>
      <c r="C518" s="540"/>
      <c r="D518" s="540"/>
      <c r="E518" s="540"/>
      <c r="F518" s="540"/>
      <c r="G518" s="540"/>
      <c r="H518" s="540"/>
      <c r="I518" s="540"/>
      <c r="J518" s="540"/>
      <c r="K518" s="540"/>
      <c r="L518" s="540"/>
      <c r="M518" s="540"/>
      <c r="N518" s="540"/>
      <c r="O518" s="540"/>
      <c r="P518" s="540"/>
      <c r="Q518" s="540"/>
      <c r="R518" s="540"/>
      <c r="S518" s="540"/>
      <c r="T518" s="540"/>
      <c r="U518" s="540"/>
      <c r="V518" s="540"/>
      <c r="W518" s="540"/>
      <c r="X518" s="540"/>
      <c r="Y518" s="540"/>
      <c r="Z518" s="540"/>
    </row>
    <row r="519">
      <c r="A519" s="540"/>
      <c r="B519" s="543"/>
      <c r="C519" s="540"/>
      <c r="D519" s="540"/>
      <c r="E519" s="540"/>
      <c r="F519" s="540"/>
      <c r="G519" s="540"/>
      <c r="H519" s="540"/>
      <c r="I519" s="540"/>
      <c r="J519" s="540"/>
      <c r="K519" s="540"/>
      <c r="L519" s="540"/>
      <c r="M519" s="540"/>
      <c r="N519" s="540"/>
      <c r="O519" s="540"/>
      <c r="P519" s="540"/>
      <c r="Q519" s="540"/>
      <c r="R519" s="540"/>
      <c r="S519" s="540"/>
      <c r="T519" s="540"/>
      <c r="U519" s="540"/>
      <c r="V519" s="540"/>
      <c r="W519" s="540"/>
      <c r="X519" s="540"/>
      <c r="Y519" s="540"/>
      <c r="Z519" s="540"/>
    </row>
    <row r="520">
      <c r="A520" s="540"/>
      <c r="B520" s="543"/>
      <c r="C520" s="540"/>
      <c r="D520" s="540"/>
      <c r="E520" s="540"/>
      <c r="F520" s="540"/>
      <c r="G520" s="540"/>
      <c r="H520" s="540"/>
      <c r="I520" s="540"/>
      <c r="J520" s="540"/>
      <c r="K520" s="540"/>
      <c r="L520" s="540"/>
      <c r="M520" s="540"/>
      <c r="N520" s="540"/>
      <c r="O520" s="540"/>
      <c r="P520" s="540"/>
      <c r="Q520" s="540"/>
      <c r="R520" s="540"/>
      <c r="S520" s="540"/>
      <c r="T520" s="540"/>
      <c r="U520" s="540"/>
      <c r="V520" s="540"/>
      <c r="W520" s="540"/>
      <c r="X520" s="540"/>
      <c r="Y520" s="540"/>
      <c r="Z520" s="540"/>
    </row>
    <row r="521">
      <c r="A521" s="540"/>
      <c r="B521" s="543"/>
      <c r="C521" s="540"/>
      <c r="D521" s="540"/>
      <c r="E521" s="540"/>
      <c r="F521" s="540"/>
      <c r="G521" s="540"/>
      <c r="H521" s="540"/>
      <c r="I521" s="540"/>
      <c r="J521" s="540"/>
      <c r="K521" s="540"/>
      <c r="L521" s="540"/>
      <c r="M521" s="540"/>
      <c r="N521" s="540"/>
      <c r="O521" s="540"/>
      <c r="P521" s="540"/>
      <c r="Q521" s="540"/>
      <c r="R521" s="540"/>
      <c r="S521" s="540"/>
      <c r="T521" s="540"/>
      <c r="U521" s="540"/>
      <c r="V521" s="540"/>
      <c r="W521" s="540"/>
      <c r="X521" s="540"/>
      <c r="Y521" s="540"/>
      <c r="Z521" s="540"/>
    </row>
    <row r="522">
      <c r="A522" s="540"/>
      <c r="B522" s="543"/>
      <c r="C522" s="540"/>
      <c r="D522" s="540"/>
      <c r="E522" s="540"/>
      <c r="F522" s="540"/>
      <c r="G522" s="540"/>
      <c r="H522" s="540"/>
      <c r="I522" s="540"/>
      <c r="J522" s="540"/>
      <c r="K522" s="540"/>
      <c r="L522" s="540"/>
      <c r="M522" s="540"/>
      <c r="N522" s="540"/>
      <c r="O522" s="540"/>
      <c r="P522" s="540"/>
      <c r="Q522" s="540"/>
      <c r="R522" s="540"/>
      <c r="S522" s="540"/>
      <c r="T522" s="540"/>
      <c r="U522" s="540"/>
      <c r="V522" s="540"/>
      <c r="W522" s="540"/>
      <c r="X522" s="540"/>
      <c r="Y522" s="540"/>
      <c r="Z522" s="540"/>
    </row>
    <row r="523">
      <c r="A523" s="540"/>
      <c r="B523" s="543"/>
      <c r="C523" s="540"/>
      <c r="D523" s="540"/>
      <c r="E523" s="540"/>
      <c r="F523" s="540"/>
      <c r="G523" s="540"/>
      <c r="H523" s="540"/>
      <c r="I523" s="540"/>
      <c r="J523" s="540"/>
      <c r="K523" s="540"/>
      <c r="L523" s="540"/>
      <c r="M523" s="540"/>
      <c r="N523" s="540"/>
      <c r="O523" s="540"/>
      <c r="P523" s="540"/>
      <c r="Q523" s="540"/>
      <c r="R523" s="540"/>
      <c r="S523" s="540"/>
      <c r="T523" s="540"/>
      <c r="U523" s="540"/>
      <c r="V523" s="540"/>
      <c r="W523" s="540"/>
      <c r="X523" s="540"/>
      <c r="Y523" s="540"/>
      <c r="Z523" s="540"/>
    </row>
    <row r="524">
      <c r="A524" s="540"/>
      <c r="B524" s="543"/>
      <c r="C524" s="540"/>
      <c r="D524" s="540"/>
      <c r="E524" s="540"/>
      <c r="F524" s="540"/>
      <c r="G524" s="540"/>
      <c r="H524" s="540"/>
      <c r="I524" s="540"/>
      <c r="J524" s="540"/>
      <c r="K524" s="540"/>
      <c r="L524" s="540"/>
      <c r="M524" s="540"/>
      <c r="N524" s="540"/>
      <c r="O524" s="540"/>
      <c r="P524" s="540"/>
      <c r="Q524" s="540"/>
      <c r="R524" s="540"/>
      <c r="S524" s="540"/>
      <c r="T524" s="540"/>
      <c r="U524" s="540"/>
      <c r="V524" s="540"/>
      <c r="W524" s="540"/>
      <c r="X524" s="540"/>
      <c r="Y524" s="540"/>
      <c r="Z524" s="540"/>
    </row>
    <row r="525">
      <c r="A525" s="540"/>
      <c r="B525" s="543"/>
      <c r="C525" s="540"/>
      <c r="D525" s="540"/>
      <c r="E525" s="540"/>
      <c r="F525" s="540"/>
      <c r="G525" s="540"/>
      <c r="H525" s="540"/>
      <c r="I525" s="540"/>
      <c r="J525" s="540"/>
      <c r="K525" s="540"/>
      <c r="L525" s="540"/>
      <c r="M525" s="540"/>
      <c r="N525" s="540"/>
      <c r="O525" s="540"/>
      <c r="P525" s="540"/>
      <c r="Q525" s="540"/>
      <c r="R525" s="540"/>
      <c r="S525" s="540"/>
      <c r="T525" s="540"/>
      <c r="U525" s="540"/>
      <c r="V525" s="540"/>
      <c r="W525" s="540"/>
      <c r="X525" s="540"/>
      <c r="Y525" s="540"/>
      <c r="Z525" s="540"/>
    </row>
    <row r="526">
      <c r="A526" s="540"/>
      <c r="B526" s="543"/>
      <c r="C526" s="540"/>
      <c r="D526" s="540"/>
      <c r="E526" s="540"/>
      <c r="F526" s="540"/>
      <c r="G526" s="540"/>
      <c r="H526" s="540"/>
      <c r="I526" s="540"/>
      <c r="J526" s="540"/>
      <c r="K526" s="540"/>
      <c r="L526" s="540"/>
      <c r="M526" s="540"/>
      <c r="N526" s="540"/>
      <c r="O526" s="540"/>
      <c r="P526" s="540"/>
      <c r="Q526" s="540"/>
      <c r="R526" s="540"/>
      <c r="S526" s="540"/>
      <c r="T526" s="540"/>
      <c r="U526" s="540"/>
      <c r="V526" s="540"/>
      <c r="W526" s="540"/>
      <c r="X526" s="540"/>
      <c r="Y526" s="540"/>
      <c r="Z526" s="540"/>
    </row>
    <row r="527">
      <c r="A527" s="540"/>
      <c r="B527" s="543"/>
      <c r="C527" s="540"/>
      <c r="D527" s="540"/>
      <c r="E527" s="540"/>
      <c r="F527" s="540"/>
      <c r="G527" s="540"/>
      <c r="H527" s="540"/>
      <c r="I527" s="540"/>
      <c r="J527" s="540"/>
      <c r="K527" s="540"/>
      <c r="L527" s="540"/>
      <c r="M527" s="540"/>
      <c r="N527" s="540"/>
      <c r="O527" s="540"/>
      <c r="P527" s="540"/>
      <c r="Q527" s="540"/>
      <c r="R527" s="540"/>
      <c r="S527" s="540"/>
      <c r="T527" s="540"/>
      <c r="U527" s="540"/>
      <c r="V527" s="540"/>
      <c r="W527" s="540"/>
      <c r="X527" s="540"/>
      <c r="Y527" s="540"/>
      <c r="Z527" s="540"/>
    </row>
    <row r="528">
      <c r="A528" s="540"/>
      <c r="B528" s="543"/>
      <c r="C528" s="540"/>
      <c r="D528" s="540"/>
      <c r="E528" s="540"/>
      <c r="F528" s="540"/>
      <c r="G528" s="540"/>
      <c r="H528" s="540"/>
      <c r="I528" s="540"/>
      <c r="J528" s="540"/>
      <c r="K528" s="540"/>
      <c r="L528" s="540"/>
      <c r="M528" s="540"/>
      <c r="N528" s="540"/>
      <c r="O528" s="540"/>
      <c r="P528" s="540"/>
      <c r="Q528" s="540"/>
      <c r="R528" s="540"/>
      <c r="S528" s="540"/>
      <c r="T528" s="540"/>
      <c r="U528" s="540"/>
      <c r="V528" s="540"/>
      <c r="W528" s="540"/>
      <c r="X528" s="540"/>
      <c r="Y528" s="540"/>
      <c r="Z528" s="540"/>
    </row>
    <row r="529">
      <c r="A529" s="540"/>
      <c r="B529" s="543"/>
      <c r="C529" s="540"/>
      <c r="D529" s="540"/>
      <c r="E529" s="540"/>
      <c r="F529" s="540"/>
      <c r="G529" s="540"/>
      <c r="H529" s="540"/>
      <c r="I529" s="540"/>
      <c r="J529" s="540"/>
      <c r="K529" s="540"/>
      <c r="L529" s="540"/>
      <c r="M529" s="540"/>
      <c r="N529" s="540"/>
      <c r="O529" s="540"/>
      <c r="P529" s="540"/>
      <c r="Q529" s="540"/>
      <c r="R529" s="540"/>
      <c r="S529" s="540"/>
      <c r="T529" s="540"/>
      <c r="U529" s="540"/>
      <c r="V529" s="540"/>
      <c r="W529" s="540"/>
      <c r="X529" s="540"/>
      <c r="Y529" s="540"/>
      <c r="Z529" s="540"/>
    </row>
    <row r="530">
      <c r="A530" s="540"/>
      <c r="B530" s="543"/>
      <c r="C530" s="540"/>
      <c r="D530" s="540"/>
      <c r="E530" s="540"/>
      <c r="F530" s="540"/>
      <c r="G530" s="540"/>
      <c r="H530" s="540"/>
      <c r="I530" s="540"/>
      <c r="J530" s="540"/>
      <c r="K530" s="540"/>
      <c r="L530" s="540"/>
      <c r="M530" s="540"/>
      <c r="N530" s="540"/>
      <c r="O530" s="540"/>
      <c r="P530" s="540"/>
      <c r="Q530" s="540"/>
      <c r="R530" s="540"/>
      <c r="S530" s="540"/>
      <c r="T530" s="540"/>
      <c r="U530" s="540"/>
      <c r="V530" s="540"/>
      <c r="W530" s="540"/>
      <c r="X530" s="540"/>
      <c r="Y530" s="540"/>
      <c r="Z530" s="540"/>
    </row>
    <row r="531">
      <c r="A531" s="540"/>
      <c r="B531" s="543"/>
      <c r="C531" s="540"/>
      <c r="D531" s="540"/>
      <c r="E531" s="540"/>
      <c r="F531" s="540"/>
      <c r="G531" s="540"/>
      <c r="H531" s="540"/>
      <c r="I531" s="540"/>
      <c r="J531" s="540"/>
      <c r="K531" s="540"/>
      <c r="L531" s="540"/>
      <c r="M531" s="540"/>
      <c r="N531" s="540"/>
      <c r="O531" s="540"/>
      <c r="P531" s="540"/>
      <c r="Q531" s="540"/>
      <c r="R531" s="540"/>
      <c r="S531" s="540"/>
      <c r="T531" s="540"/>
      <c r="U531" s="540"/>
      <c r="V531" s="540"/>
      <c r="W531" s="540"/>
      <c r="X531" s="540"/>
      <c r="Y531" s="540"/>
      <c r="Z531" s="540"/>
    </row>
    <row r="532">
      <c r="A532" s="540"/>
      <c r="B532" s="543"/>
      <c r="C532" s="540"/>
      <c r="D532" s="540"/>
      <c r="E532" s="540"/>
      <c r="F532" s="540"/>
      <c r="G532" s="540"/>
      <c r="H532" s="540"/>
      <c r="I532" s="540"/>
      <c r="J532" s="540"/>
      <c r="K532" s="540"/>
      <c r="L532" s="540"/>
      <c r="M532" s="540"/>
      <c r="N532" s="540"/>
      <c r="O532" s="540"/>
      <c r="P532" s="540"/>
      <c r="Q532" s="540"/>
      <c r="R532" s="540"/>
      <c r="S532" s="540"/>
      <c r="T532" s="540"/>
      <c r="U532" s="540"/>
      <c r="V532" s="540"/>
      <c r="W532" s="540"/>
      <c r="X532" s="540"/>
      <c r="Y532" s="540"/>
      <c r="Z532" s="540"/>
    </row>
    <row r="533">
      <c r="A533" s="540"/>
      <c r="B533" s="543"/>
      <c r="C533" s="540"/>
      <c r="D533" s="540"/>
      <c r="E533" s="540"/>
      <c r="F533" s="540"/>
      <c r="G533" s="540"/>
      <c r="H533" s="540"/>
      <c r="I533" s="540"/>
      <c r="J533" s="540"/>
      <c r="K533" s="540"/>
      <c r="L533" s="540"/>
      <c r="M533" s="540"/>
      <c r="N533" s="540"/>
      <c r="O533" s="540"/>
      <c r="P533" s="540"/>
      <c r="Q533" s="540"/>
      <c r="R533" s="540"/>
      <c r="S533" s="540"/>
      <c r="T533" s="540"/>
      <c r="U533" s="540"/>
      <c r="V533" s="540"/>
      <c r="W533" s="540"/>
      <c r="X533" s="540"/>
      <c r="Y533" s="540"/>
      <c r="Z533" s="540"/>
    </row>
    <row r="534">
      <c r="A534" s="540"/>
      <c r="B534" s="543"/>
      <c r="C534" s="540"/>
      <c r="D534" s="540"/>
      <c r="E534" s="540"/>
      <c r="F534" s="540"/>
      <c r="G534" s="540"/>
      <c r="H534" s="540"/>
      <c r="I534" s="540"/>
      <c r="J534" s="540"/>
      <c r="K534" s="540"/>
      <c r="L534" s="540"/>
      <c r="M534" s="540"/>
      <c r="N534" s="540"/>
      <c r="O534" s="540"/>
      <c r="P534" s="540"/>
      <c r="Q534" s="540"/>
      <c r="R534" s="540"/>
      <c r="S534" s="540"/>
      <c r="T534" s="540"/>
      <c r="U534" s="540"/>
      <c r="V534" s="540"/>
      <c r="W534" s="540"/>
      <c r="X534" s="540"/>
      <c r="Y534" s="540"/>
      <c r="Z534" s="540"/>
    </row>
    <row r="535">
      <c r="A535" s="540"/>
      <c r="B535" s="543"/>
      <c r="C535" s="540"/>
      <c r="D535" s="540"/>
      <c r="E535" s="540"/>
      <c r="F535" s="540"/>
      <c r="G535" s="540"/>
      <c r="H535" s="540"/>
      <c r="I535" s="540"/>
      <c r="J535" s="540"/>
      <c r="K535" s="540"/>
      <c r="L535" s="540"/>
      <c r="M535" s="540"/>
      <c r="N535" s="540"/>
      <c r="O535" s="540"/>
      <c r="P535" s="540"/>
      <c r="Q535" s="540"/>
      <c r="R535" s="540"/>
      <c r="S535" s="540"/>
      <c r="T535" s="540"/>
      <c r="U535" s="540"/>
      <c r="V535" s="540"/>
      <c r="W535" s="540"/>
      <c r="X535" s="540"/>
      <c r="Y535" s="540"/>
      <c r="Z535" s="540"/>
    </row>
    <row r="536">
      <c r="A536" s="540"/>
      <c r="B536" s="543"/>
      <c r="C536" s="540"/>
      <c r="D536" s="540"/>
      <c r="E536" s="540"/>
      <c r="F536" s="540"/>
      <c r="G536" s="540"/>
      <c r="H536" s="540"/>
      <c r="I536" s="540"/>
      <c r="J536" s="540"/>
      <c r="K536" s="540"/>
      <c r="L536" s="540"/>
      <c r="M536" s="540"/>
      <c r="N536" s="540"/>
      <c r="O536" s="540"/>
      <c r="P536" s="540"/>
      <c r="Q536" s="540"/>
      <c r="R536" s="540"/>
      <c r="S536" s="540"/>
      <c r="T536" s="540"/>
      <c r="U536" s="540"/>
      <c r="V536" s="540"/>
      <c r="W536" s="540"/>
      <c r="X536" s="540"/>
      <c r="Y536" s="540"/>
      <c r="Z536" s="540"/>
    </row>
    <row r="537">
      <c r="A537" s="540"/>
      <c r="B537" s="543"/>
      <c r="C537" s="540"/>
      <c r="D537" s="540"/>
      <c r="E537" s="540"/>
      <c r="F537" s="540"/>
      <c r="G537" s="540"/>
      <c r="H537" s="540"/>
      <c r="I537" s="540"/>
      <c r="J537" s="540"/>
      <c r="K537" s="540"/>
      <c r="L537" s="540"/>
      <c r="M537" s="540"/>
      <c r="N537" s="540"/>
      <c r="O537" s="540"/>
      <c r="P537" s="540"/>
      <c r="Q537" s="540"/>
      <c r="R537" s="540"/>
      <c r="S537" s="540"/>
      <c r="T537" s="540"/>
      <c r="U537" s="540"/>
      <c r="V537" s="540"/>
      <c r="W537" s="540"/>
      <c r="X537" s="540"/>
      <c r="Y537" s="540"/>
      <c r="Z537" s="540"/>
    </row>
    <row r="538">
      <c r="A538" s="540"/>
      <c r="B538" s="543"/>
      <c r="C538" s="540"/>
      <c r="D538" s="540"/>
      <c r="E538" s="540"/>
      <c r="F538" s="540"/>
      <c r="G538" s="540"/>
      <c r="H538" s="540"/>
      <c r="I538" s="540"/>
      <c r="J538" s="540"/>
      <c r="K538" s="540"/>
      <c r="L538" s="540"/>
      <c r="M538" s="540"/>
      <c r="N538" s="540"/>
      <c r="O538" s="540"/>
      <c r="P538" s="540"/>
      <c r="Q538" s="540"/>
      <c r="R538" s="540"/>
      <c r="S538" s="540"/>
      <c r="T538" s="540"/>
      <c r="U538" s="540"/>
      <c r="V538" s="540"/>
      <c r="W538" s="540"/>
      <c r="X538" s="540"/>
      <c r="Y538" s="540"/>
      <c r="Z538" s="540"/>
    </row>
    <row r="539">
      <c r="A539" s="540"/>
      <c r="B539" s="543"/>
      <c r="C539" s="540"/>
      <c r="D539" s="540"/>
      <c r="E539" s="540"/>
      <c r="F539" s="540"/>
      <c r="G539" s="540"/>
      <c r="H539" s="540"/>
      <c r="I539" s="540"/>
      <c r="J539" s="540"/>
      <c r="K539" s="540"/>
      <c r="L539" s="540"/>
      <c r="M539" s="540"/>
      <c r="N539" s="540"/>
      <c r="O539" s="540"/>
      <c r="P539" s="540"/>
      <c r="Q539" s="540"/>
      <c r="R539" s="540"/>
      <c r="S539" s="540"/>
      <c r="T539" s="540"/>
      <c r="U539" s="540"/>
      <c r="V539" s="540"/>
      <c r="W539" s="540"/>
      <c r="X539" s="540"/>
      <c r="Y539" s="540"/>
      <c r="Z539" s="540"/>
    </row>
    <row r="540">
      <c r="A540" s="540"/>
      <c r="B540" s="543"/>
      <c r="C540" s="540"/>
      <c r="D540" s="540"/>
      <c r="E540" s="540"/>
      <c r="F540" s="540"/>
      <c r="G540" s="540"/>
      <c r="H540" s="540"/>
      <c r="I540" s="540"/>
      <c r="J540" s="540"/>
      <c r="K540" s="540"/>
      <c r="L540" s="540"/>
      <c r="M540" s="540"/>
      <c r="N540" s="540"/>
      <c r="O540" s="540"/>
      <c r="P540" s="540"/>
      <c r="Q540" s="540"/>
      <c r="R540" s="540"/>
      <c r="S540" s="540"/>
      <c r="T540" s="540"/>
      <c r="U540" s="540"/>
      <c r="V540" s="540"/>
      <c r="W540" s="540"/>
      <c r="X540" s="540"/>
      <c r="Y540" s="540"/>
      <c r="Z540" s="540"/>
    </row>
    <row r="541">
      <c r="A541" s="540"/>
      <c r="B541" s="543"/>
      <c r="C541" s="540"/>
      <c r="D541" s="540"/>
      <c r="E541" s="540"/>
      <c r="F541" s="540"/>
      <c r="G541" s="540"/>
      <c r="H541" s="540"/>
      <c r="I541" s="540"/>
      <c r="J541" s="540"/>
      <c r="K541" s="540"/>
      <c r="L541" s="540"/>
      <c r="M541" s="540"/>
      <c r="N541" s="540"/>
      <c r="O541" s="540"/>
      <c r="P541" s="540"/>
      <c r="Q541" s="540"/>
      <c r="R541" s="540"/>
      <c r="S541" s="540"/>
      <c r="T541" s="540"/>
      <c r="U541" s="540"/>
      <c r="V541" s="540"/>
      <c r="W541" s="540"/>
      <c r="X541" s="540"/>
      <c r="Y541" s="540"/>
      <c r="Z541" s="540"/>
    </row>
    <row r="542">
      <c r="A542" s="540"/>
      <c r="B542" s="543"/>
      <c r="C542" s="540"/>
      <c r="D542" s="540"/>
      <c r="E542" s="540"/>
      <c r="F542" s="540"/>
      <c r="G542" s="540"/>
      <c r="H542" s="540"/>
      <c r="I542" s="540"/>
      <c r="J542" s="540"/>
      <c r="K542" s="540"/>
      <c r="L542" s="540"/>
      <c r="M542" s="540"/>
      <c r="N542" s="540"/>
      <c r="O542" s="540"/>
      <c r="P542" s="540"/>
      <c r="Q542" s="540"/>
      <c r="R542" s="540"/>
      <c r="S542" s="540"/>
      <c r="T542" s="540"/>
      <c r="U542" s="540"/>
      <c r="V542" s="540"/>
      <c r="W542" s="540"/>
      <c r="X542" s="540"/>
      <c r="Y542" s="540"/>
      <c r="Z542" s="540"/>
    </row>
    <row r="543">
      <c r="A543" s="540"/>
      <c r="B543" s="543"/>
      <c r="C543" s="540"/>
      <c r="D543" s="540"/>
      <c r="E543" s="540"/>
      <c r="F543" s="540"/>
      <c r="G543" s="540"/>
      <c r="H543" s="540"/>
      <c r="I543" s="540"/>
      <c r="J543" s="540"/>
      <c r="K543" s="540"/>
      <c r="L543" s="540"/>
      <c r="M543" s="540"/>
      <c r="N543" s="540"/>
      <c r="O543" s="540"/>
      <c r="P543" s="540"/>
      <c r="Q543" s="540"/>
      <c r="R543" s="540"/>
      <c r="S543" s="540"/>
      <c r="T543" s="540"/>
      <c r="U543" s="540"/>
      <c r="V543" s="540"/>
      <c r="W543" s="540"/>
      <c r="X543" s="540"/>
      <c r="Y543" s="540"/>
      <c r="Z543" s="540"/>
    </row>
    <row r="544">
      <c r="A544" s="540"/>
      <c r="B544" s="543"/>
      <c r="C544" s="540"/>
      <c r="D544" s="540"/>
      <c r="E544" s="540"/>
      <c r="F544" s="540"/>
      <c r="G544" s="540"/>
      <c r="H544" s="540"/>
      <c r="I544" s="540"/>
      <c r="J544" s="540"/>
      <c r="K544" s="540"/>
      <c r="L544" s="540"/>
      <c r="M544" s="540"/>
      <c r="N544" s="540"/>
      <c r="O544" s="540"/>
      <c r="P544" s="540"/>
      <c r="Q544" s="540"/>
      <c r="R544" s="540"/>
      <c r="S544" s="540"/>
      <c r="T544" s="540"/>
      <c r="U544" s="540"/>
      <c r="V544" s="540"/>
      <c r="W544" s="540"/>
      <c r="X544" s="540"/>
      <c r="Y544" s="540"/>
      <c r="Z544" s="540"/>
    </row>
    <row r="545">
      <c r="A545" s="540"/>
      <c r="B545" s="543"/>
      <c r="C545" s="540"/>
      <c r="D545" s="540"/>
      <c r="E545" s="540"/>
      <c r="F545" s="540"/>
      <c r="G545" s="540"/>
      <c r="H545" s="540"/>
      <c r="I545" s="540"/>
      <c r="J545" s="540"/>
      <c r="K545" s="540"/>
      <c r="L545" s="540"/>
      <c r="M545" s="540"/>
      <c r="N545" s="540"/>
      <c r="O545" s="540"/>
      <c r="P545" s="540"/>
      <c r="Q545" s="540"/>
      <c r="R545" s="540"/>
      <c r="S545" s="540"/>
      <c r="T545" s="540"/>
      <c r="U545" s="540"/>
      <c r="V545" s="540"/>
      <c r="W545" s="540"/>
      <c r="X545" s="540"/>
      <c r="Y545" s="540"/>
      <c r="Z545" s="540"/>
    </row>
    <row r="546">
      <c r="A546" s="540"/>
      <c r="B546" s="543"/>
      <c r="C546" s="540"/>
      <c r="D546" s="540"/>
      <c r="E546" s="540"/>
      <c r="F546" s="540"/>
      <c r="G546" s="540"/>
      <c r="H546" s="540"/>
      <c r="I546" s="540"/>
      <c r="J546" s="540"/>
      <c r="K546" s="540"/>
      <c r="L546" s="540"/>
      <c r="M546" s="540"/>
      <c r="N546" s="540"/>
      <c r="O546" s="540"/>
      <c r="P546" s="540"/>
      <c r="Q546" s="540"/>
      <c r="R546" s="540"/>
      <c r="S546" s="540"/>
      <c r="T546" s="540"/>
      <c r="U546" s="540"/>
      <c r="V546" s="540"/>
      <c r="W546" s="540"/>
      <c r="X546" s="540"/>
      <c r="Y546" s="540"/>
      <c r="Z546" s="540"/>
    </row>
    <row r="547">
      <c r="A547" s="540"/>
      <c r="B547" s="543"/>
      <c r="C547" s="540"/>
      <c r="D547" s="540"/>
      <c r="E547" s="540"/>
      <c r="F547" s="540"/>
      <c r="G547" s="540"/>
      <c r="H547" s="540"/>
      <c r="I547" s="540"/>
      <c r="J547" s="540"/>
      <c r="K547" s="540"/>
      <c r="L547" s="540"/>
      <c r="M547" s="540"/>
      <c r="N547" s="540"/>
      <c r="O547" s="540"/>
      <c r="P547" s="540"/>
      <c r="Q547" s="540"/>
      <c r="R547" s="540"/>
      <c r="S547" s="540"/>
      <c r="T547" s="540"/>
      <c r="U547" s="540"/>
      <c r="V547" s="540"/>
      <c r="W547" s="540"/>
      <c r="X547" s="540"/>
      <c r="Y547" s="540"/>
      <c r="Z547" s="540"/>
    </row>
    <row r="548">
      <c r="A548" s="540"/>
      <c r="B548" s="543"/>
      <c r="C548" s="540"/>
      <c r="D548" s="540"/>
      <c r="E548" s="540"/>
      <c r="F548" s="540"/>
      <c r="G548" s="540"/>
      <c r="H548" s="540"/>
      <c r="I548" s="540"/>
      <c r="J548" s="540"/>
      <c r="K548" s="540"/>
      <c r="L548" s="540"/>
      <c r="M548" s="540"/>
      <c r="N548" s="540"/>
      <c r="O548" s="540"/>
      <c r="P548" s="540"/>
      <c r="Q548" s="540"/>
      <c r="R548" s="540"/>
      <c r="S548" s="540"/>
      <c r="T548" s="540"/>
      <c r="U548" s="540"/>
      <c r="V548" s="540"/>
      <c r="W548" s="540"/>
      <c r="X548" s="540"/>
      <c r="Y548" s="540"/>
      <c r="Z548" s="540"/>
    </row>
    <row r="549">
      <c r="A549" s="540"/>
      <c r="B549" s="543"/>
      <c r="C549" s="540"/>
      <c r="D549" s="540"/>
      <c r="E549" s="540"/>
      <c r="F549" s="540"/>
      <c r="G549" s="540"/>
      <c r="H549" s="540"/>
      <c r="I549" s="540"/>
      <c r="J549" s="540"/>
      <c r="K549" s="540"/>
      <c r="L549" s="540"/>
      <c r="M549" s="540"/>
      <c r="N549" s="540"/>
      <c r="O549" s="540"/>
      <c r="P549" s="540"/>
      <c r="Q549" s="540"/>
      <c r="R549" s="540"/>
      <c r="S549" s="540"/>
      <c r="T549" s="540"/>
      <c r="U549" s="540"/>
      <c r="V549" s="540"/>
      <c r="W549" s="540"/>
      <c r="X549" s="540"/>
      <c r="Y549" s="540"/>
      <c r="Z549" s="540"/>
    </row>
    <row r="550">
      <c r="A550" s="540"/>
      <c r="B550" s="543"/>
      <c r="C550" s="540"/>
      <c r="D550" s="540"/>
      <c r="E550" s="540"/>
      <c r="F550" s="540"/>
      <c r="G550" s="540"/>
      <c r="H550" s="540"/>
      <c r="I550" s="540"/>
      <c r="J550" s="540"/>
      <c r="K550" s="540"/>
      <c r="L550" s="540"/>
      <c r="M550" s="540"/>
      <c r="N550" s="540"/>
      <c r="O550" s="540"/>
      <c r="P550" s="540"/>
      <c r="Q550" s="540"/>
      <c r="R550" s="540"/>
      <c r="S550" s="540"/>
      <c r="T550" s="540"/>
      <c r="U550" s="540"/>
      <c r="V550" s="540"/>
      <c r="W550" s="540"/>
      <c r="X550" s="540"/>
      <c r="Y550" s="540"/>
      <c r="Z550" s="540"/>
    </row>
    <row r="551">
      <c r="A551" s="540"/>
      <c r="B551" s="543"/>
      <c r="C551" s="540"/>
      <c r="D551" s="540"/>
      <c r="E551" s="540"/>
      <c r="F551" s="540"/>
      <c r="G551" s="540"/>
      <c r="H551" s="540"/>
      <c r="I551" s="540"/>
      <c r="J551" s="540"/>
      <c r="K551" s="540"/>
      <c r="L551" s="540"/>
      <c r="M551" s="540"/>
      <c r="N551" s="540"/>
      <c r="O551" s="540"/>
      <c r="P551" s="540"/>
      <c r="Q551" s="540"/>
      <c r="R551" s="540"/>
      <c r="S551" s="540"/>
      <c r="T551" s="540"/>
      <c r="U551" s="540"/>
      <c r="V551" s="540"/>
      <c r="W551" s="540"/>
      <c r="X551" s="540"/>
      <c r="Y551" s="540"/>
      <c r="Z551" s="540"/>
    </row>
    <row r="552">
      <c r="A552" s="540"/>
      <c r="B552" s="543"/>
      <c r="C552" s="540"/>
      <c r="D552" s="540"/>
      <c r="E552" s="540"/>
      <c r="F552" s="540"/>
      <c r="G552" s="540"/>
      <c r="H552" s="540"/>
      <c r="I552" s="540"/>
      <c r="J552" s="540"/>
      <c r="K552" s="540"/>
      <c r="L552" s="540"/>
      <c r="M552" s="540"/>
      <c r="N552" s="540"/>
      <c r="O552" s="540"/>
      <c r="P552" s="540"/>
      <c r="Q552" s="540"/>
      <c r="R552" s="540"/>
      <c r="S552" s="540"/>
      <c r="T552" s="540"/>
      <c r="U552" s="540"/>
      <c r="V552" s="540"/>
      <c r="W552" s="540"/>
      <c r="X552" s="540"/>
      <c r="Y552" s="540"/>
      <c r="Z552" s="540"/>
    </row>
    <row r="553">
      <c r="A553" s="540"/>
      <c r="B553" s="543"/>
      <c r="C553" s="540"/>
      <c r="D553" s="540"/>
      <c r="E553" s="540"/>
      <c r="F553" s="540"/>
      <c r="G553" s="540"/>
      <c r="H553" s="540"/>
      <c r="I553" s="540"/>
      <c r="J553" s="540"/>
      <c r="K553" s="540"/>
      <c r="L553" s="540"/>
      <c r="M553" s="540"/>
      <c r="N553" s="540"/>
      <c r="O553" s="540"/>
      <c r="P553" s="540"/>
      <c r="Q553" s="540"/>
      <c r="R553" s="540"/>
      <c r="S553" s="540"/>
      <c r="T553" s="540"/>
      <c r="U553" s="540"/>
      <c r="V553" s="540"/>
      <c r="W553" s="540"/>
      <c r="X553" s="540"/>
      <c r="Y553" s="540"/>
      <c r="Z553" s="540"/>
    </row>
    <row r="554">
      <c r="A554" s="540"/>
      <c r="B554" s="543"/>
      <c r="C554" s="540"/>
      <c r="D554" s="540"/>
      <c r="E554" s="540"/>
      <c r="F554" s="540"/>
      <c r="G554" s="540"/>
      <c r="H554" s="540"/>
      <c r="I554" s="540"/>
      <c r="J554" s="540"/>
      <c r="K554" s="540"/>
      <c r="L554" s="540"/>
      <c r="M554" s="540"/>
      <c r="N554" s="540"/>
      <c r="O554" s="540"/>
      <c r="P554" s="540"/>
      <c r="Q554" s="540"/>
      <c r="R554" s="540"/>
      <c r="S554" s="540"/>
      <c r="T554" s="540"/>
      <c r="U554" s="540"/>
      <c r="V554" s="540"/>
      <c r="W554" s="540"/>
      <c r="X554" s="540"/>
      <c r="Y554" s="540"/>
      <c r="Z554" s="540"/>
    </row>
    <row r="555">
      <c r="A555" s="540"/>
      <c r="B555" s="543"/>
      <c r="C555" s="540"/>
      <c r="D555" s="540"/>
      <c r="E555" s="540"/>
      <c r="F555" s="540"/>
      <c r="G555" s="540"/>
      <c r="H555" s="540"/>
      <c r="I555" s="540"/>
      <c r="J555" s="540"/>
      <c r="K555" s="540"/>
      <c r="L555" s="540"/>
      <c r="M555" s="540"/>
      <c r="N555" s="540"/>
      <c r="O555" s="540"/>
      <c r="P555" s="540"/>
      <c r="Q555" s="540"/>
      <c r="R555" s="540"/>
      <c r="S555" s="540"/>
      <c r="T555" s="540"/>
      <c r="U555" s="540"/>
      <c r="V555" s="540"/>
      <c r="W555" s="540"/>
      <c r="X555" s="540"/>
      <c r="Y555" s="540"/>
      <c r="Z555" s="540"/>
    </row>
    <row r="556">
      <c r="A556" s="540"/>
      <c r="B556" s="543"/>
      <c r="C556" s="540"/>
      <c r="D556" s="540"/>
      <c r="E556" s="540"/>
      <c r="F556" s="540"/>
      <c r="G556" s="540"/>
      <c r="H556" s="540"/>
      <c r="I556" s="540"/>
      <c r="J556" s="540"/>
      <c r="K556" s="540"/>
      <c r="L556" s="540"/>
      <c r="M556" s="540"/>
      <c r="N556" s="540"/>
      <c r="O556" s="540"/>
      <c r="P556" s="540"/>
      <c r="Q556" s="540"/>
      <c r="R556" s="540"/>
      <c r="S556" s="540"/>
      <c r="T556" s="540"/>
      <c r="U556" s="540"/>
      <c r="V556" s="540"/>
      <c r="W556" s="540"/>
      <c r="X556" s="540"/>
      <c r="Y556" s="540"/>
      <c r="Z556" s="540"/>
    </row>
    <row r="557">
      <c r="A557" s="540"/>
      <c r="B557" s="543"/>
      <c r="C557" s="540"/>
      <c r="D557" s="540"/>
      <c r="E557" s="540"/>
      <c r="F557" s="540"/>
      <c r="G557" s="540"/>
      <c r="H557" s="540"/>
      <c r="I557" s="540"/>
      <c r="J557" s="540"/>
      <c r="K557" s="540"/>
      <c r="L557" s="540"/>
      <c r="M557" s="540"/>
      <c r="N557" s="540"/>
      <c r="O557" s="540"/>
      <c r="P557" s="540"/>
      <c r="Q557" s="540"/>
      <c r="R557" s="540"/>
      <c r="S557" s="540"/>
      <c r="T557" s="540"/>
      <c r="U557" s="540"/>
      <c r="V557" s="540"/>
      <c r="W557" s="540"/>
      <c r="X557" s="540"/>
      <c r="Y557" s="540"/>
      <c r="Z557" s="540"/>
    </row>
    <row r="558">
      <c r="A558" s="540"/>
      <c r="B558" s="543"/>
      <c r="C558" s="540"/>
      <c r="D558" s="540"/>
      <c r="E558" s="540"/>
      <c r="F558" s="540"/>
      <c r="G558" s="540"/>
      <c r="H558" s="540"/>
      <c r="I558" s="540"/>
      <c r="J558" s="540"/>
      <c r="K558" s="540"/>
      <c r="L558" s="540"/>
      <c r="M558" s="540"/>
      <c r="N558" s="540"/>
      <c r="O558" s="540"/>
      <c r="P558" s="540"/>
      <c r="Q558" s="540"/>
      <c r="R558" s="540"/>
      <c r="S558" s="540"/>
      <c r="T558" s="540"/>
      <c r="U558" s="540"/>
      <c r="V558" s="540"/>
      <c r="W558" s="540"/>
      <c r="X558" s="540"/>
      <c r="Y558" s="540"/>
      <c r="Z558" s="540"/>
    </row>
    <row r="559">
      <c r="A559" s="540"/>
      <c r="B559" s="543"/>
      <c r="C559" s="540"/>
      <c r="D559" s="540"/>
      <c r="E559" s="540"/>
      <c r="F559" s="540"/>
      <c r="G559" s="540"/>
      <c r="H559" s="540"/>
      <c r="I559" s="540"/>
      <c r="J559" s="540"/>
      <c r="K559" s="540"/>
      <c r="L559" s="540"/>
      <c r="M559" s="540"/>
      <c r="N559" s="540"/>
      <c r="O559" s="540"/>
      <c r="P559" s="540"/>
      <c r="Q559" s="540"/>
      <c r="R559" s="540"/>
      <c r="S559" s="540"/>
      <c r="T559" s="540"/>
      <c r="U559" s="540"/>
      <c r="V559" s="540"/>
      <c r="W559" s="540"/>
      <c r="X559" s="540"/>
      <c r="Y559" s="540"/>
      <c r="Z559" s="540"/>
    </row>
    <row r="560">
      <c r="A560" s="540"/>
      <c r="B560" s="543"/>
      <c r="C560" s="540"/>
      <c r="D560" s="540"/>
      <c r="E560" s="540"/>
      <c r="F560" s="540"/>
      <c r="G560" s="540"/>
      <c r="H560" s="540"/>
      <c r="I560" s="540"/>
      <c r="J560" s="540"/>
      <c r="K560" s="540"/>
      <c r="L560" s="540"/>
      <c r="M560" s="540"/>
      <c r="N560" s="540"/>
      <c r="O560" s="540"/>
      <c r="P560" s="540"/>
      <c r="Q560" s="540"/>
      <c r="R560" s="540"/>
      <c r="S560" s="540"/>
      <c r="T560" s="540"/>
      <c r="U560" s="540"/>
      <c r="V560" s="540"/>
      <c r="W560" s="540"/>
      <c r="X560" s="540"/>
      <c r="Y560" s="540"/>
      <c r="Z560" s="540"/>
    </row>
    <row r="561">
      <c r="A561" s="540"/>
      <c r="B561" s="543"/>
      <c r="C561" s="540"/>
      <c r="D561" s="540"/>
      <c r="E561" s="540"/>
      <c r="F561" s="540"/>
      <c r="G561" s="540"/>
      <c r="H561" s="540"/>
      <c r="I561" s="540"/>
      <c r="J561" s="540"/>
      <c r="K561" s="540"/>
      <c r="L561" s="540"/>
      <c r="M561" s="540"/>
      <c r="N561" s="540"/>
      <c r="O561" s="540"/>
      <c r="P561" s="540"/>
      <c r="Q561" s="540"/>
      <c r="R561" s="540"/>
      <c r="S561" s="540"/>
      <c r="T561" s="540"/>
      <c r="U561" s="540"/>
      <c r="V561" s="540"/>
      <c r="W561" s="540"/>
      <c r="X561" s="540"/>
      <c r="Y561" s="540"/>
      <c r="Z561" s="540"/>
    </row>
    <row r="562">
      <c r="A562" s="540"/>
      <c r="B562" s="543"/>
      <c r="C562" s="540"/>
      <c r="D562" s="540"/>
      <c r="E562" s="540"/>
      <c r="F562" s="540"/>
      <c r="G562" s="540"/>
      <c r="H562" s="540"/>
      <c r="I562" s="540"/>
      <c r="J562" s="540"/>
      <c r="K562" s="540"/>
      <c r="L562" s="540"/>
      <c r="M562" s="540"/>
      <c r="N562" s="540"/>
      <c r="O562" s="540"/>
      <c r="P562" s="540"/>
      <c r="Q562" s="540"/>
      <c r="R562" s="540"/>
      <c r="S562" s="540"/>
      <c r="T562" s="540"/>
      <c r="U562" s="540"/>
      <c r="V562" s="540"/>
      <c r="W562" s="540"/>
      <c r="X562" s="540"/>
      <c r="Y562" s="540"/>
      <c r="Z562" s="540"/>
    </row>
    <row r="563">
      <c r="A563" s="540"/>
      <c r="B563" s="543"/>
      <c r="C563" s="540"/>
      <c r="D563" s="540"/>
      <c r="E563" s="540"/>
      <c r="F563" s="540"/>
      <c r="G563" s="540"/>
      <c r="H563" s="540"/>
      <c r="I563" s="540"/>
      <c r="J563" s="540"/>
      <c r="K563" s="540"/>
      <c r="L563" s="540"/>
      <c r="M563" s="540"/>
      <c r="N563" s="540"/>
      <c r="O563" s="540"/>
      <c r="P563" s="540"/>
      <c r="Q563" s="540"/>
      <c r="R563" s="540"/>
      <c r="S563" s="540"/>
      <c r="T563" s="540"/>
      <c r="U563" s="540"/>
      <c r="V563" s="540"/>
      <c r="W563" s="540"/>
      <c r="X563" s="540"/>
      <c r="Y563" s="540"/>
      <c r="Z563" s="540"/>
    </row>
    <row r="564">
      <c r="A564" s="540"/>
      <c r="B564" s="543"/>
      <c r="C564" s="540"/>
      <c r="D564" s="540"/>
      <c r="E564" s="540"/>
      <c r="F564" s="540"/>
      <c r="G564" s="540"/>
      <c r="H564" s="540"/>
      <c r="I564" s="540"/>
      <c r="J564" s="540"/>
      <c r="K564" s="540"/>
      <c r="L564" s="540"/>
      <c r="M564" s="540"/>
      <c r="N564" s="540"/>
      <c r="O564" s="540"/>
      <c r="P564" s="540"/>
      <c r="Q564" s="540"/>
      <c r="R564" s="540"/>
      <c r="S564" s="540"/>
      <c r="T564" s="540"/>
      <c r="U564" s="540"/>
      <c r="V564" s="540"/>
      <c r="W564" s="540"/>
      <c r="X564" s="540"/>
      <c r="Y564" s="540"/>
      <c r="Z564" s="540"/>
    </row>
    <row r="565">
      <c r="A565" s="540"/>
      <c r="B565" s="543"/>
      <c r="C565" s="540"/>
      <c r="D565" s="540"/>
      <c r="E565" s="540"/>
      <c r="F565" s="540"/>
      <c r="G565" s="540"/>
      <c r="H565" s="540"/>
      <c r="I565" s="540"/>
      <c r="J565" s="540"/>
      <c r="K565" s="540"/>
      <c r="L565" s="540"/>
      <c r="M565" s="540"/>
      <c r="N565" s="540"/>
      <c r="O565" s="540"/>
      <c r="P565" s="540"/>
      <c r="Q565" s="540"/>
      <c r="R565" s="540"/>
      <c r="S565" s="540"/>
      <c r="T565" s="540"/>
      <c r="U565" s="540"/>
      <c r="V565" s="540"/>
      <c r="W565" s="540"/>
      <c r="X565" s="540"/>
      <c r="Y565" s="540"/>
      <c r="Z565" s="540"/>
    </row>
    <row r="566">
      <c r="A566" s="540"/>
      <c r="B566" s="543"/>
      <c r="C566" s="540"/>
      <c r="D566" s="540"/>
      <c r="E566" s="540"/>
      <c r="F566" s="540"/>
      <c r="G566" s="540"/>
      <c r="H566" s="540"/>
      <c r="I566" s="540"/>
      <c r="J566" s="540"/>
      <c r="K566" s="540"/>
      <c r="L566" s="540"/>
      <c r="M566" s="540"/>
      <c r="N566" s="540"/>
      <c r="O566" s="540"/>
      <c r="P566" s="540"/>
      <c r="Q566" s="540"/>
      <c r="R566" s="540"/>
      <c r="S566" s="540"/>
      <c r="T566" s="540"/>
      <c r="U566" s="540"/>
      <c r="V566" s="540"/>
      <c r="W566" s="540"/>
      <c r="X566" s="540"/>
      <c r="Y566" s="540"/>
      <c r="Z566" s="540"/>
    </row>
    <row r="567">
      <c r="A567" s="540"/>
      <c r="B567" s="543"/>
      <c r="C567" s="540"/>
      <c r="D567" s="540"/>
      <c r="E567" s="540"/>
      <c r="F567" s="540"/>
      <c r="G567" s="540"/>
      <c r="H567" s="540"/>
      <c r="I567" s="540"/>
      <c r="J567" s="540"/>
      <c r="K567" s="540"/>
      <c r="L567" s="540"/>
      <c r="M567" s="540"/>
      <c r="N567" s="540"/>
      <c r="O567" s="540"/>
      <c r="P567" s="540"/>
      <c r="Q567" s="540"/>
      <c r="R567" s="540"/>
      <c r="S567" s="540"/>
      <c r="T567" s="540"/>
      <c r="U567" s="540"/>
      <c r="V567" s="540"/>
      <c r="W567" s="540"/>
      <c r="X567" s="540"/>
      <c r="Y567" s="540"/>
      <c r="Z567" s="540"/>
    </row>
    <row r="568">
      <c r="A568" s="540"/>
      <c r="B568" s="543"/>
      <c r="C568" s="540"/>
      <c r="D568" s="540"/>
      <c r="E568" s="540"/>
      <c r="F568" s="540"/>
      <c r="G568" s="540"/>
      <c r="H568" s="540"/>
      <c r="I568" s="540"/>
      <c r="J568" s="540"/>
      <c r="K568" s="540"/>
      <c r="L568" s="540"/>
      <c r="M568" s="540"/>
      <c r="N568" s="540"/>
      <c r="O568" s="540"/>
      <c r="P568" s="540"/>
      <c r="Q568" s="540"/>
      <c r="R568" s="540"/>
      <c r="S568" s="540"/>
      <c r="T568" s="540"/>
      <c r="U568" s="540"/>
      <c r="V568" s="540"/>
      <c r="W568" s="540"/>
      <c r="X568" s="540"/>
      <c r="Y568" s="540"/>
      <c r="Z568" s="540"/>
    </row>
    <row r="569">
      <c r="A569" s="540"/>
      <c r="B569" s="543"/>
      <c r="C569" s="540"/>
      <c r="D569" s="540"/>
      <c r="E569" s="540"/>
      <c r="F569" s="540"/>
      <c r="G569" s="540"/>
      <c r="H569" s="540"/>
      <c r="I569" s="540"/>
      <c r="J569" s="540"/>
      <c r="K569" s="540"/>
      <c r="L569" s="540"/>
      <c r="M569" s="540"/>
      <c r="N569" s="540"/>
      <c r="O569" s="540"/>
      <c r="P569" s="540"/>
      <c r="Q569" s="540"/>
      <c r="R569" s="540"/>
      <c r="S569" s="540"/>
      <c r="T569" s="540"/>
      <c r="U569" s="540"/>
      <c r="V569" s="540"/>
      <c r="W569" s="540"/>
      <c r="X569" s="540"/>
      <c r="Y569" s="540"/>
      <c r="Z569" s="540"/>
    </row>
    <row r="570">
      <c r="A570" s="540"/>
      <c r="B570" s="543"/>
      <c r="C570" s="540"/>
      <c r="D570" s="540"/>
      <c r="E570" s="540"/>
      <c r="F570" s="540"/>
      <c r="G570" s="540"/>
      <c r="H570" s="540"/>
      <c r="I570" s="540"/>
      <c r="J570" s="540"/>
      <c r="K570" s="540"/>
      <c r="L570" s="540"/>
      <c r="M570" s="540"/>
      <c r="N570" s="540"/>
      <c r="O570" s="540"/>
      <c r="P570" s="540"/>
      <c r="Q570" s="540"/>
      <c r="R570" s="540"/>
      <c r="S570" s="540"/>
      <c r="T570" s="540"/>
      <c r="U570" s="540"/>
      <c r="V570" s="540"/>
      <c r="W570" s="540"/>
      <c r="X570" s="540"/>
      <c r="Y570" s="540"/>
      <c r="Z570" s="540"/>
    </row>
    <row r="571">
      <c r="A571" s="540"/>
      <c r="B571" s="543"/>
      <c r="C571" s="540"/>
      <c r="D571" s="540"/>
      <c r="E571" s="540"/>
      <c r="F571" s="540"/>
      <c r="G571" s="540"/>
      <c r="H571" s="540"/>
      <c r="I571" s="540"/>
      <c r="J571" s="540"/>
      <c r="K571" s="540"/>
      <c r="L571" s="540"/>
      <c r="M571" s="540"/>
      <c r="N571" s="540"/>
      <c r="O571" s="540"/>
      <c r="P571" s="540"/>
      <c r="Q571" s="540"/>
      <c r="R571" s="540"/>
      <c r="S571" s="540"/>
      <c r="T571" s="540"/>
      <c r="U571" s="540"/>
      <c r="V571" s="540"/>
      <c r="W571" s="540"/>
      <c r="X571" s="540"/>
      <c r="Y571" s="540"/>
      <c r="Z571" s="540"/>
    </row>
    <row r="572">
      <c r="A572" s="540"/>
      <c r="B572" s="543"/>
      <c r="C572" s="540"/>
      <c r="D572" s="540"/>
      <c r="E572" s="540"/>
      <c r="F572" s="540"/>
      <c r="G572" s="540"/>
      <c r="H572" s="540"/>
      <c r="I572" s="540"/>
      <c r="J572" s="540"/>
      <c r="K572" s="540"/>
      <c r="L572" s="540"/>
      <c r="M572" s="540"/>
      <c r="N572" s="540"/>
      <c r="O572" s="540"/>
      <c r="P572" s="540"/>
      <c r="Q572" s="540"/>
      <c r="R572" s="540"/>
      <c r="S572" s="540"/>
      <c r="T572" s="540"/>
      <c r="U572" s="540"/>
      <c r="V572" s="540"/>
      <c r="W572" s="540"/>
      <c r="X572" s="540"/>
      <c r="Y572" s="540"/>
      <c r="Z572" s="540"/>
    </row>
    <row r="573">
      <c r="A573" s="540"/>
      <c r="B573" s="543"/>
      <c r="C573" s="540"/>
      <c r="D573" s="540"/>
      <c r="E573" s="540"/>
      <c r="F573" s="540"/>
      <c r="G573" s="540"/>
      <c r="H573" s="540"/>
      <c r="I573" s="540"/>
      <c r="J573" s="540"/>
      <c r="K573" s="540"/>
      <c r="L573" s="540"/>
      <c r="M573" s="540"/>
      <c r="N573" s="540"/>
      <c r="O573" s="540"/>
      <c r="P573" s="540"/>
      <c r="Q573" s="540"/>
      <c r="R573" s="540"/>
      <c r="S573" s="540"/>
      <c r="T573" s="540"/>
      <c r="U573" s="540"/>
      <c r="V573" s="540"/>
      <c r="W573" s="540"/>
      <c r="X573" s="540"/>
      <c r="Y573" s="540"/>
      <c r="Z573" s="540"/>
    </row>
    <row r="574">
      <c r="A574" s="540"/>
      <c r="B574" s="543"/>
      <c r="C574" s="540"/>
      <c r="D574" s="540"/>
      <c r="E574" s="540"/>
      <c r="F574" s="540"/>
      <c r="G574" s="540"/>
      <c r="H574" s="540"/>
      <c r="I574" s="540"/>
      <c r="J574" s="540"/>
      <c r="K574" s="540"/>
      <c r="L574" s="540"/>
      <c r="M574" s="540"/>
      <c r="N574" s="540"/>
      <c r="O574" s="540"/>
      <c r="P574" s="540"/>
      <c r="Q574" s="540"/>
      <c r="R574" s="540"/>
      <c r="S574" s="540"/>
      <c r="T574" s="540"/>
      <c r="U574" s="540"/>
      <c r="V574" s="540"/>
      <c r="W574" s="540"/>
      <c r="X574" s="540"/>
      <c r="Y574" s="540"/>
      <c r="Z574" s="540"/>
    </row>
    <row r="575">
      <c r="A575" s="540"/>
      <c r="B575" s="543"/>
      <c r="C575" s="540"/>
      <c r="D575" s="540"/>
      <c r="E575" s="540"/>
      <c r="F575" s="540"/>
      <c r="G575" s="540"/>
      <c r="H575" s="540"/>
      <c r="I575" s="540"/>
      <c r="J575" s="540"/>
      <c r="K575" s="540"/>
      <c r="L575" s="540"/>
      <c r="M575" s="540"/>
      <c r="N575" s="540"/>
      <c r="O575" s="540"/>
      <c r="P575" s="540"/>
      <c r="Q575" s="540"/>
      <c r="R575" s="540"/>
      <c r="S575" s="540"/>
      <c r="T575" s="540"/>
      <c r="U575" s="540"/>
      <c r="V575" s="540"/>
      <c r="W575" s="540"/>
      <c r="X575" s="540"/>
      <c r="Y575" s="540"/>
      <c r="Z575" s="540"/>
    </row>
    <row r="576">
      <c r="A576" s="540"/>
      <c r="B576" s="543"/>
      <c r="C576" s="540"/>
      <c r="D576" s="540"/>
      <c r="E576" s="540"/>
      <c r="F576" s="540"/>
      <c r="G576" s="540"/>
      <c r="H576" s="540"/>
      <c r="I576" s="540"/>
      <c r="J576" s="540"/>
      <c r="K576" s="540"/>
      <c r="L576" s="540"/>
      <c r="M576" s="540"/>
      <c r="N576" s="540"/>
      <c r="O576" s="540"/>
      <c r="P576" s="540"/>
      <c r="Q576" s="540"/>
      <c r="R576" s="540"/>
      <c r="S576" s="540"/>
      <c r="T576" s="540"/>
      <c r="U576" s="540"/>
      <c r="V576" s="540"/>
      <c r="W576" s="540"/>
      <c r="X576" s="540"/>
      <c r="Y576" s="540"/>
      <c r="Z576" s="540"/>
    </row>
    <row r="577">
      <c r="A577" s="540"/>
      <c r="B577" s="543"/>
      <c r="C577" s="540"/>
      <c r="D577" s="540"/>
      <c r="E577" s="540"/>
      <c r="F577" s="540"/>
      <c r="G577" s="540"/>
      <c r="H577" s="540"/>
      <c r="I577" s="540"/>
      <c r="J577" s="540"/>
      <c r="K577" s="540"/>
      <c r="L577" s="540"/>
      <c r="M577" s="540"/>
      <c r="N577" s="540"/>
      <c r="O577" s="540"/>
      <c r="P577" s="540"/>
      <c r="Q577" s="540"/>
      <c r="R577" s="540"/>
      <c r="S577" s="540"/>
      <c r="T577" s="540"/>
      <c r="U577" s="540"/>
      <c r="V577" s="540"/>
      <c r="W577" s="540"/>
      <c r="X577" s="540"/>
      <c r="Y577" s="540"/>
      <c r="Z577" s="540"/>
    </row>
    <row r="578">
      <c r="A578" s="540"/>
      <c r="B578" s="543"/>
      <c r="C578" s="540"/>
      <c r="D578" s="540"/>
      <c r="E578" s="540"/>
      <c r="F578" s="540"/>
      <c r="G578" s="540"/>
      <c r="H578" s="540"/>
      <c r="I578" s="540"/>
      <c r="J578" s="540"/>
      <c r="K578" s="540"/>
      <c r="L578" s="540"/>
      <c r="M578" s="540"/>
      <c r="N578" s="540"/>
      <c r="O578" s="540"/>
      <c r="P578" s="540"/>
      <c r="Q578" s="540"/>
      <c r="R578" s="540"/>
      <c r="S578" s="540"/>
      <c r="T578" s="540"/>
      <c r="U578" s="540"/>
      <c r="V578" s="540"/>
      <c r="W578" s="540"/>
      <c r="X578" s="540"/>
      <c r="Y578" s="540"/>
      <c r="Z578" s="540"/>
    </row>
    <row r="579">
      <c r="A579" s="540"/>
      <c r="B579" s="543"/>
      <c r="C579" s="540"/>
      <c r="D579" s="540"/>
      <c r="E579" s="540"/>
      <c r="F579" s="540"/>
      <c r="G579" s="540"/>
      <c r="H579" s="540"/>
      <c r="I579" s="540"/>
      <c r="J579" s="540"/>
      <c r="K579" s="540"/>
      <c r="L579" s="540"/>
      <c r="M579" s="540"/>
      <c r="N579" s="540"/>
      <c r="O579" s="540"/>
      <c r="P579" s="540"/>
      <c r="Q579" s="540"/>
      <c r="R579" s="540"/>
      <c r="S579" s="540"/>
      <c r="T579" s="540"/>
      <c r="U579" s="540"/>
      <c r="V579" s="540"/>
      <c r="W579" s="540"/>
      <c r="X579" s="540"/>
      <c r="Y579" s="540"/>
      <c r="Z579" s="540"/>
    </row>
    <row r="580">
      <c r="A580" s="540"/>
      <c r="B580" s="543"/>
      <c r="C580" s="540"/>
      <c r="D580" s="540"/>
      <c r="E580" s="540"/>
      <c r="F580" s="540"/>
      <c r="G580" s="540"/>
      <c r="H580" s="540"/>
      <c r="I580" s="540"/>
      <c r="J580" s="540"/>
      <c r="K580" s="540"/>
      <c r="L580" s="540"/>
      <c r="M580" s="540"/>
      <c r="N580" s="540"/>
      <c r="O580" s="540"/>
      <c r="P580" s="540"/>
      <c r="Q580" s="540"/>
      <c r="R580" s="540"/>
      <c r="S580" s="540"/>
      <c r="T580" s="540"/>
      <c r="U580" s="540"/>
      <c r="V580" s="540"/>
      <c r="W580" s="540"/>
      <c r="X580" s="540"/>
      <c r="Y580" s="540"/>
      <c r="Z580" s="540"/>
    </row>
    <row r="581">
      <c r="A581" s="540"/>
      <c r="B581" s="543"/>
      <c r="C581" s="540"/>
      <c r="D581" s="540"/>
      <c r="E581" s="540"/>
      <c r="F581" s="540"/>
      <c r="G581" s="540"/>
      <c r="H581" s="540"/>
      <c r="I581" s="540"/>
      <c r="J581" s="540"/>
      <c r="K581" s="540"/>
      <c r="L581" s="540"/>
      <c r="M581" s="540"/>
      <c r="N581" s="540"/>
      <c r="O581" s="540"/>
      <c r="P581" s="540"/>
      <c r="Q581" s="540"/>
      <c r="R581" s="540"/>
      <c r="S581" s="540"/>
      <c r="T581" s="540"/>
      <c r="U581" s="540"/>
      <c r="V581" s="540"/>
      <c r="W581" s="540"/>
      <c r="X581" s="540"/>
      <c r="Y581" s="540"/>
      <c r="Z581" s="540"/>
    </row>
    <row r="582">
      <c r="A582" s="540"/>
      <c r="B582" s="543"/>
      <c r="C582" s="540"/>
      <c r="D582" s="540"/>
      <c r="E582" s="540"/>
      <c r="F582" s="540"/>
      <c r="G582" s="540"/>
      <c r="H582" s="540"/>
      <c r="I582" s="540"/>
      <c r="J582" s="540"/>
      <c r="K582" s="540"/>
      <c r="L582" s="540"/>
      <c r="M582" s="540"/>
      <c r="N582" s="540"/>
      <c r="O582" s="540"/>
      <c r="P582" s="540"/>
      <c r="Q582" s="540"/>
      <c r="R582" s="540"/>
      <c r="S582" s="540"/>
      <c r="T582" s="540"/>
      <c r="U582" s="540"/>
      <c r="V582" s="540"/>
      <c r="W582" s="540"/>
      <c r="X582" s="540"/>
      <c r="Y582" s="540"/>
      <c r="Z582" s="540"/>
    </row>
    <row r="583">
      <c r="A583" s="540"/>
      <c r="B583" s="543"/>
      <c r="C583" s="540"/>
      <c r="D583" s="540"/>
      <c r="E583" s="540"/>
      <c r="F583" s="540"/>
      <c r="G583" s="540"/>
      <c r="H583" s="540"/>
      <c r="I583" s="540"/>
      <c r="J583" s="540"/>
      <c r="K583" s="540"/>
      <c r="L583" s="540"/>
      <c r="M583" s="540"/>
      <c r="N583" s="540"/>
      <c r="O583" s="540"/>
      <c r="P583" s="540"/>
      <c r="Q583" s="540"/>
      <c r="R583" s="540"/>
      <c r="S583" s="540"/>
      <c r="T583" s="540"/>
      <c r="U583" s="540"/>
      <c r="V583" s="540"/>
      <c r="W583" s="540"/>
      <c r="X583" s="540"/>
      <c r="Y583" s="540"/>
      <c r="Z583" s="540"/>
    </row>
    <row r="584">
      <c r="A584" s="540"/>
      <c r="B584" s="543"/>
      <c r="C584" s="540"/>
      <c r="D584" s="540"/>
      <c r="E584" s="540"/>
      <c r="F584" s="540"/>
      <c r="G584" s="540"/>
      <c r="H584" s="540"/>
      <c r="I584" s="540"/>
      <c r="J584" s="540"/>
      <c r="K584" s="540"/>
      <c r="L584" s="540"/>
      <c r="M584" s="540"/>
      <c r="N584" s="540"/>
      <c r="O584" s="540"/>
      <c r="P584" s="540"/>
      <c r="Q584" s="540"/>
      <c r="R584" s="540"/>
      <c r="S584" s="540"/>
      <c r="T584" s="540"/>
      <c r="U584" s="540"/>
      <c r="V584" s="540"/>
      <c r="W584" s="540"/>
      <c r="X584" s="540"/>
      <c r="Y584" s="540"/>
      <c r="Z584" s="540"/>
    </row>
    <row r="585">
      <c r="A585" s="540"/>
      <c r="B585" s="543"/>
      <c r="C585" s="540"/>
      <c r="D585" s="540"/>
      <c r="E585" s="540"/>
      <c r="F585" s="540"/>
      <c r="G585" s="540"/>
      <c r="H585" s="540"/>
      <c r="I585" s="540"/>
      <c r="J585" s="540"/>
      <c r="K585" s="540"/>
      <c r="L585" s="540"/>
      <c r="M585" s="540"/>
      <c r="N585" s="540"/>
      <c r="O585" s="540"/>
      <c r="P585" s="540"/>
      <c r="Q585" s="540"/>
      <c r="R585" s="540"/>
      <c r="S585" s="540"/>
      <c r="T585" s="540"/>
      <c r="U585" s="540"/>
      <c r="V585" s="540"/>
      <c r="W585" s="540"/>
      <c r="X585" s="540"/>
      <c r="Y585" s="540"/>
      <c r="Z585" s="540"/>
    </row>
    <row r="586">
      <c r="A586" s="540"/>
      <c r="B586" s="543"/>
      <c r="C586" s="540"/>
      <c r="D586" s="540"/>
      <c r="E586" s="540"/>
      <c r="F586" s="540"/>
      <c r="G586" s="540"/>
      <c r="H586" s="540"/>
      <c r="I586" s="540"/>
      <c r="J586" s="540"/>
      <c r="K586" s="540"/>
      <c r="L586" s="540"/>
      <c r="M586" s="540"/>
      <c r="N586" s="540"/>
      <c r="O586" s="540"/>
      <c r="P586" s="540"/>
      <c r="Q586" s="540"/>
      <c r="R586" s="540"/>
      <c r="S586" s="540"/>
      <c r="T586" s="540"/>
      <c r="U586" s="540"/>
      <c r="V586" s="540"/>
      <c r="W586" s="540"/>
      <c r="X586" s="540"/>
      <c r="Y586" s="540"/>
      <c r="Z586" s="540"/>
    </row>
    <row r="587">
      <c r="A587" s="540"/>
      <c r="B587" s="543"/>
      <c r="C587" s="540"/>
      <c r="D587" s="540"/>
      <c r="E587" s="540"/>
      <c r="F587" s="540"/>
      <c r="G587" s="540"/>
      <c r="H587" s="540"/>
      <c r="I587" s="540"/>
      <c r="J587" s="540"/>
      <c r="K587" s="540"/>
      <c r="L587" s="540"/>
      <c r="M587" s="540"/>
      <c r="N587" s="540"/>
      <c r="O587" s="540"/>
      <c r="P587" s="540"/>
      <c r="Q587" s="540"/>
      <c r="R587" s="540"/>
      <c r="S587" s="540"/>
      <c r="T587" s="540"/>
      <c r="U587" s="540"/>
      <c r="V587" s="540"/>
      <c r="W587" s="540"/>
      <c r="X587" s="540"/>
      <c r="Y587" s="540"/>
      <c r="Z587" s="540"/>
    </row>
    <row r="588">
      <c r="A588" s="540"/>
      <c r="B588" s="543"/>
      <c r="C588" s="540"/>
      <c r="D588" s="540"/>
      <c r="E588" s="540"/>
      <c r="F588" s="540"/>
      <c r="G588" s="540"/>
      <c r="H588" s="540"/>
      <c r="I588" s="540"/>
      <c r="J588" s="540"/>
      <c r="K588" s="540"/>
      <c r="L588" s="540"/>
      <c r="M588" s="540"/>
      <c r="N588" s="540"/>
      <c r="O588" s="540"/>
      <c r="P588" s="540"/>
      <c r="Q588" s="540"/>
      <c r="R588" s="540"/>
      <c r="S588" s="540"/>
      <c r="T588" s="540"/>
      <c r="U588" s="540"/>
      <c r="V588" s="540"/>
      <c r="W588" s="540"/>
      <c r="X588" s="540"/>
      <c r="Y588" s="540"/>
      <c r="Z588" s="540"/>
    </row>
    <row r="589">
      <c r="A589" s="540"/>
      <c r="B589" s="543"/>
      <c r="C589" s="540"/>
      <c r="D589" s="540"/>
      <c r="E589" s="540"/>
      <c r="F589" s="540"/>
      <c r="G589" s="540"/>
      <c r="H589" s="540"/>
      <c r="I589" s="540"/>
      <c r="J589" s="540"/>
      <c r="K589" s="540"/>
      <c r="L589" s="540"/>
      <c r="M589" s="540"/>
      <c r="N589" s="540"/>
      <c r="O589" s="540"/>
      <c r="P589" s="540"/>
      <c r="Q589" s="540"/>
      <c r="R589" s="540"/>
      <c r="S589" s="540"/>
      <c r="T589" s="540"/>
      <c r="U589" s="540"/>
      <c r="V589" s="540"/>
      <c r="W589" s="540"/>
      <c r="X589" s="540"/>
      <c r="Y589" s="540"/>
      <c r="Z589" s="540"/>
    </row>
    <row r="590">
      <c r="A590" s="540"/>
      <c r="B590" s="543"/>
      <c r="C590" s="540"/>
      <c r="D590" s="540"/>
      <c r="E590" s="540"/>
      <c r="F590" s="540"/>
      <c r="G590" s="540"/>
      <c r="H590" s="540"/>
      <c r="I590" s="540"/>
      <c r="J590" s="540"/>
      <c r="K590" s="540"/>
      <c r="L590" s="540"/>
      <c r="M590" s="540"/>
      <c r="N590" s="540"/>
      <c r="O590" s="540"/>
      <c r="P590" s="540"/>
      <c r="Q590" s="540"/>
      <c r="R590" s="540"/>
      <c r="S590" s="540"/>
      <c r="T590" s="540"/>
      <c r="U590" s="540"/>
      <c r="V590" s="540"/>
      <c r="W590" s="540"/>
      <c r="X590" s="540"/>
      <c r="Y590" s="540"/>
      <c r="Z590" s="540"/>
    </row>
    <row r="591">
      <c r="A591" s="540"/>
      <c r="B591" s="543"/>
      <c r="C591" s="540"/>
      <c r="D591" s="540"/>
      <c r="E591" s="540"/>
      <c r="F591" s="540"/>
      <c r="G591" s="540"/>
      <c r="H591" s="540"/>
      <c r="I591" s="540"/>
      <c r="J591" s="540"/>
      <c r="K591" s="540"/>
      <c r="L591" s="540"/>
      <c r="M591" s="540"/>
      <c r="N591" s="540"/>
      <c r="O591" s="540"/>
      <c r="P591" s="540"/>
      <c r="Q591" s="540"/>
      <c r="R591" s="540"/>
      <c r="S591" s="540"/>
      <c r="T591" s="540"/>
      <c r="U591" s="540"/>
      <c r="V591" s="540"/>
      <c r="W591" s="540"/>
      <c r="X591" s="540"/>
      <c r="Y591" s="540"/>
      <c r="Z591" s="540"/>
    </row>
    <row r="592">
      <c r="A592" s="540"/>
      <c r="B592" s="543"/>
      <c r="C592" s="540"/>
      <c r="D592" s="540"/>
      <c r="E592" s="540"/>
      <c r="F592" s="540"/>
      <c r="G592" s="540"/>
      <c r="H592" s="540"/>
      <c r="I592" s="540"/>
      <c r="J592" s="540"/>
      <c r="K592" s="540"/>
      <c r="L592" s="540"/>
      <c r="M592" s="540"/>
      <c r="N592" s="540"/>
      <c r="O592" s="540"/>
      <c r="P592" s="540"/>
      <c r="Q592" s="540"/>
      <c r="R592" s="540"/>
      <c r="S592" s="540"/>
      <c r="T592" s="540"/>
      <c r="U592" s="540"/>
      <c r="V592" s="540"/>
      <c r="W592" s="540"/>
      <c r="X592" s="540"/>
      <c r="Y592" s="540"/>
      <c r="Z592" s="540"/>
    </row>
    <row r="593">
      <c r="A593" s="540"/>
      <c r="B593" s="543"/>
      <c r="C593" s="540"/>
      <c r="D593" s="540"/>
      <c r="E593" s="540"/>
      <c r="F593" s="540"/>
      <c r="G593" s="540"/>
      <c r="H593" s="540"/>
      <c r="I593" s="540"/>
      <c r="J593" s="540"/>
      <c r="K593" s="540"/>
      <c r="L593" s="540"/>
      <c r="M593" s="540"/>
      <c r="N593" s="540"/>
      <c r="O593" s="540"/>
      <c r="P593" s="540"/>
      <c r="Q593" s="540"/>
      <c r="R593" s="540"/>
      <c r="S593" s="540"/>
      <c r="T593" s="540"/>
      <c r="U593" s="540"/>
      <c r="V593" s="540"/>
      <c r="W593" s="540"/>
      <c r="X593" s="540"/>
      <c r="Y593" s="540"/>
      <c r="Z593" s="540"/>
    </row>
    <row r="594">
      <c r="A594" s="540"/>
      <c r="B594" s="543"/>
      <c r="C594" s="540"/>
      <c r="D594" s="540"/>
      <c r="E594" s="540"/>
      <c r="F594" s="540"/>
      <c r="G594" s="540"/>
      <c r="H594" s="540"/>
      <c r="I594" s="540"/>
      <c r="J594" s="540"/>
      <c r="K594" s="540"/>
      <c r="L594" s="540"/>
      <c r="M594" s="540"/>
      <c r="N594" s="540"/>
      <c r="O594" s="540"/>
      <c r="P594" s="540"/>
      <c r="Q594" s="540"/>
      <c r="R594" s="540"/>
      <c r="S594" s="540"/>
      <c r="T594" s="540"/>
      <c r="U594" s="540"/>
      <c r="V594" s="540"/>
      <c r="W594" s="540"/>
      <c r="X594" s="540"/>
      <c r="Y594" s="540"/>
      <c r="Z594" s="540"/>
    </row>
    <row r="595">
      <c r="A595" s="540"/>
      <c r="B595" s="543"/>
      <c r="C595" s="540"/>
      <c r="D595" s="540"/>
      <c r="E595" s="540"/>
      <c r="F595" s="540"/>
      <c r="G595" s="540"/>
      <c r="H595" s="540"/>
      <c r="I595" s="540"/>
      <c r="J595" s="540"/>
      <c r="K595" s="540"/>
      <c r="L595" s="540"/>
      <c r="M595" s="540"/>
      <c r="N595" s="540"/>
      <c r="O595" s="540"/>
      <c r="P595" s="540"/>
      <c r="Q595" s="540"/>
      <c r="R595" s="540"/>
      <c r="S595" s="540"/>
      <c r="T595" s="540"/>
      <c r="U595" s="540"/>
      <c r="V595" s="540"/>
      <c r="W595" s="540"/>
      <c r="X595" s="540"/>
      <c r="Y595" s="540"/>
      <c r="Z595" s="540"/>
    </row>
    <row r="596">
      <c r="A596" s="540"/>
      <c r="B596" s="543"/>
      <c r="C596" s="540"/>
      <c r="D596" s="540"/>
      <c r="E596" s="540"/>
      <c r="F596" s="540"/>
      <c r="G596" s="540"/>
      <c r="H596" s="540"/>
      <c r="I596" s="540"/>
      <c r="J596" s="540"/>
      <c r="K596" s="540"/>
      <c r="L596" s="540"/>
      <c r="M596" s="540"/>
      <c r="N596" s="540"/>
      <c r="O596" s="540"/>
      <c r="P596" s="540"/>
      <c r="Q596" s="540"/>
      <c r="R596" s="540"/>
      <c r="S596" s="540"/>
      <c r="T596" s="540"/>
      <c r="U596" s="540"/>
      <c r="V596" s="540"/>
      <c r="W596" s="540"/>
      <c r="X596" s="540"/>
      <c r="Y596" s="540"/>
      <c r="Z596" s="540"/>
    </row>
    <row r="597">
      <c r="A597" s="540"/>
      <c r="B597" s="543"/>
      <c r="C597" s="540"/>
      <c r="D597" s="540"/>
      <c r="E597" s="540"/>
      <c r="F597" s="540"/>
      <c r="G597" s="540"/>
      <c r="H597" s="540"/>
      <c r="I597" s="540"/>
      <c r="J597" s="540"/>
      <c r="K597" s="540"/>
      <c r="L597" s="540"/>
      <c r="M597" s="540"/>
      <c r="N597" s="540"/>
      <c r="O597" s="540"/>
      <c r="P597" s="540"/>
      <c r="Q597" s="540"/>
      <c r="R597" s="540"/>
      <c r="S597" s="540"/>
      <c r="T597" s="540"/>
      <c r="U597" s="540"/>
      <c r="V597" s="540"/>
      <c r="W597" s="540"/>
      <c r="X597" s="540"/>
      <c r="Y597" s="540"/>
      <c r="Z597" s="540"/>
    </row>
    <row r="598">
      <c r="A598" s="540"/>
      <c r="B598" s="543"/>
      <c r="C598" s="540"/>
      <c r="D598" s="540"/>
      <c r="E598" s="540"/>
      <c r="F598" s="540"/>
      <c r="G598" s="540"/>
      <c r="H598" s="540"/>
      <c r="I598" s="540"/>
      <c r="J598" s="540"/>
      <c r="K598" s="540"/>
      <c r="L598" s="540"/>
      <c r="M598" s="540"/>
      <c r="N598" s="540"/>
      <c r="O598" s="540"/>
      <c r="P598" s="540"/>
      <c r="Q598" s="540"/>
      <c r="R598" s="540"/>
      <c r="S598" s="540"/>
      <c r="T598" s="540"/>
      <c r="U598" s="540"/>
      <c r="V598" s="540"/>
      <c r="W598" s="540"/>
      <c r="X598" s="540"/>
      <c r="Y598" s="540"/>
      <c r="Z598" s="540"/>
    </row>
    <row r="599">
      <c r="A599" s="540"/>
      <c r="B599" s="543"/>
      <c r="C599" s="540"/>
      <c r="D599" s="540"/>
      <c r="E599" s="540"/>
      <c r="F599" s="540"/>
      <c r="G599" s="540"/>
      <c r="H599" s="540"/>
      <c r="I599" s="540"/>
      <c r="J599" s="540"/>
      <c r="K599" s="540"/>
      <c r="L599" s="540"/>
      <c r="M599" s="540"/>
      <c r="N599" s="540"/>
      <c r="O599" s="540"/>
      <c r="P599" s="540"/>
      <c r="Q599" s="540"/>
      <c r="R599" s="540"/>
      <c r="S599" s="540"/>
      <c r="T599" s="540"/>
      <c r="U599" s="540"/>
      <c r="V599" s="540"/>
      <c r="W599" s="540"/>
      <c r="X599" s="540"/>
      <c r="Y599" s="540"/>
      <c r="Z599" s="540"/>
    </row>
    <row r="600">
      <c r="A600" s="540"/>
      <c r="B600" s="543"/>
      <c r="C600" s="540"/>
      <c r="D600" s="540"/>
      <c r="E600" s="540"/>
      <c r="F600" s="540"/>
      <c r="G600" s="540"/>
      <c r="H600" s="540"/>
      <c r="I600" s="540"/>
      <c r="J600" s="540"/>
      <c r="K600" s="540"/>
      <c r="L600" s="540"/>
      <c r="M600" s="540"/>
      <c r="N600" s="540"/>
      <c r="O600" s="540"/>
      <c r="P600" s="540"/>
      <c r="Q600" s="540"/>
      <c r="R600" s="540"/>
      <c r="S600" s="540"/>
      <c r="T600" s="540"/>
      <c r="U600" s="540"/>
      <c r="V600" s="540"/>
      <c r="W600" s="540"/>
      <c r="X600" s="540"/>
      <c r="Y600" s="540"/>
      <c r="Z600" s="540"/>
    </row>
    <row r="601">
      <c r="A601" s="540"/>
      <c r="B601" s="543"/>
      <c r="C601" s="540"/>
      <c r="D601" s="540"/>
      <c r="E601" s="540"/>
      <c r="F601" s="540"/>
      <c r="G601" s="540"/>
      <c r="H601" s="540"/>
      <c r="I601" s="540"/>
      <c r="J601" s="540"/>
      <c r="K601" s="540"/>
      <c r="L601" s="540"/>
      <c r="M601" s="540"/>
      <c r="N601" s="540"/>
      <c r="O601" s="540"/>
      <c r="P601" s="540"/>
      <c r="Q601" s="540"/>
      <c r="R601" s="540"/>
      <c r="S601" s="540"/>
      <c r="T601" s="540"/>
      <c r="U601" s="540"/>
      <c r="V601" s="540"/>
      <c r="W601" s="540"/>
      <c r="X601" s="540"/>
      <c r="Y601" s="540"/>
      <c r="Z601" s="540"/>
    </row>
    <row r="602">
      <c r="A602" s="540"/>
      <c r="B602" s="543"/>
      <c r="C602" s="540"/>
      <c r="D602" s="540"/>
      <c r="E602" s="540"/>
      <c r="F602" s="540"/>
      <c r="G602" s="540"/>
      <c r="H602" s="540"/>
      <c r="I602" s="540"/>
      <c r="J602" s="540"/>
      <c r="K602" s="540"/>
      <c r="L602" s="540"/>
      <c r="M602" s="540"/>
      <c r="N602" s="540"/>
      <c r="O602" s="540"/>
      <c r="P602" s="540"/>
      <c r="Q602" s="540"/>
      <c r="R602" s="540"/>
      <c r="S602" s="540"/>
      <c r="T602" s="540"/>
      <c r="U602" s="540"/>
      <c r="V602" s="540"/>
      <c r="W602" s="540"/>
      <c r="X602" s="540"/>
      <c r="Y602" s="540"/>
      <c r="Z602" s="540"/>
    </row>
    <row r="603">
      <c r="A603" s="540"/>
      <c r="B603" s="543"/>
      <c r="C603" s="540"/>
      <c r="D603" s="540"/>
      <c r="E603" s="540"/>
      <c r="F603" s="540"/>
      <c r="G603" s="540"/>
      <c r="H603" s="540"/>
      <c r="I603" s="540"/>
      <c r="J603" s="540"/>
      <c r="K603" s="540"/>
      <c r="L603" s="540"/>
      <c r="M603" s="540"/>
      <c r="N603" s="540"/>
      <c r="O603" s="540"/>
      <c r="P603" s="540"/>
      <c r="Q603" s="540"/>
      <c r="R603" s="540"/>
      <c r="S603" s="540"/>
      <c r="T603" s="540"/>
      <c r="U603" s="540"/>
      <c r="V603" s="540"/>
      <c r="W603" s="540"/>
      <c r="X603" s="540"/>
      <c r="Y603" s="540"/>
      <c r="Z603" s="540"/>
    </row>
    <row r="604">
      <c r="A604" s="540"/>
      <c r="B604" s="543"/>
      <c r="C604" s="540"/>
      <c r="D604" s="540"/>
      <c r="E604" s="540"/>
      <c r="F604" s="540"/>
      <c r="G604" s="540"/>
      <c r="H604" s="540"/>
      <c r="I604" s="540"/>
      <c r="J604" s="540"/>
      <c r="K604" s="540"/>
      <c r="L604" s="540"/>
      <c r="M604" s="540"/>
      <c r="N604" s="540"/>
      <c r="O604" s="540"/>
      <c r="P604" s="540"/>
      <c r="Q604" s="540"/>
      <c r="R604" s="540"/>
      <c r="S604" s="540"/>
      <c r="T604" s="540"/>
      <c r="U604" s="540"/>
      <c r="V604" s="540"/>
      <c r="W604" s="540"/>
      <c r="X604" s="540"/>
      <c r="Y604" s="540"/>
      <c r="Z604" s="540"/>
    </row>
    <row r="605">
      <c r="A605" s="540"/>
      <c r="B605" s="543"/>
      <c r="C605" s="540"/>
      <c r="D605" s="540"/>
      <c r="E605" s="540"/>
      <c r="F605" s="540"/>
      <c r="G605" s="540"/>
      <c r="H605" s="540"/>
      <c r="I605" s="540"/>
      <c r="J605" s="540"/>
      <c r="K605" s="540"/>
      <c r="L605" s="540"/>
      <c r="M605" s="540"/>
      <c r="N605" s="540"/>
      <c r="O605" s="540"/>
      <c r="P605" s="540"/>
      <c r="Q605" s="540"/>
      <c r="R605" s="540"/>
      <c r="S605" s="540"/>
      <c r="T605" s="540"/>
      <c r="U605" s="540"/>
      <c r="V605" s="540"/>
      <c r="W605" s="540"/>
      <c r="X605" s="540"/>
      <c r="Y605" s="540"/>
      <c r="Z605" s="540"/>
    </row>
    <row r="606">
      <c r="A606" s="540"/>
      <c r="B606" s="543"/>
      <c r="C606" s="540"/>
      <c r="D606" s="540"/>
      <c r="E606" s="540"/>
      <c r="F606" s="540"/>
      <c r="G606" s="540"/>
      <c r="H606" s="540"/>
      <c r="I606" s="540"/>
      <c r="J606" s="540"/>
      <c r="K606" s="540"/>
      <c r="L606" s="540"/>
      <c r="M606" s="540"/>
      <c r="N606" s="540"/>
      <c r="O606" s="540"/>
      <c r="P606" s="540"/>
      <c r="Q606" s="540"/>
      <c r="R606" s="540"/>
      <c r="S606" s="540"/>
      <c r="T606" s="540"/>
      <c r="U606" s="540"/>
      <c r="V606" s="540"/>
      <c r="W606" s="540"/>
      <c r="X606" s="540"/>
      <c r="Y606" s="540"/>
      <c r="Z606" s="540"/>
    </row>
    <row r="607">
      <c r="A607" s="540"/>
      <c r="B607" s="543"/>
      <c r="C607" s="540"/>
      <c r="D607" s="540"/>
      <c r="E607" s="540"/>
      <c r="F607" s="540"/>
      <c r="G607" s="540"/>
      <c r="H607" s="540"/>
      <c r="I607" s="540"/>
      <c r="J607" s="540"/>
      <c r="K607" s="540"/>
      <c r="L607" s="540"/>
      <c r="M607" s="540"/>
      <c r="N607" s="540"/>
      <c r="O607" s="540"/>
      <c r="P607" s="540"/>
      <c r="Q607" s="540"/>
      <c r="R607" s="540"/>
      <c r="S607" s="540"/>
      <c r="T607" s="540"/>
      <c r="U607" s="540"/>
      <c r="V607" s="540"/>
      <c r="W607" s="540"/>
      <c r="X607" s="540"/>
      <c r="Y607" s="540"/>
      <c r="Z607" s="540"/>
    </row>
    <row r="608">
      <c r="A608" s="540"/>
      <c r="B608" s="543"/>
      <c r="C608" s="540"/>
      <c r="D608" s="540"/>
      <c r="E608" s="540"/>
      <c r="F608" s="540"/>
      <c r="G608" s="540"/>
      <c r="H608" s="540"/>
      <c r="I608" s="540"/>
      <c r="J608" s="540"/>
      <c r="K608" s="540"/>
      <c r="L608" s="540"/>
      <c r="M608" s="540"/>
      <c r="N608" s="540"/>
      <c r="O608" s="540"/>
      <c r="P608" s="540"/>
      <c r="Q608" s="540"/>
      <c r="R608" s="540"/>
      <c r="S608" s="540"/>
      <c r="T608" s="540"/>
      <c r="U608" s="540"/>
      <c r="V608" s="540"/>
      <c r="W608" s="540"/>
      <c r="X608" s="540"/>
      <c r="Y608" s="540"/>
      <c r="Z608" s="540"/>
    </row>
    <row r="609">
      <c r="A609" s="540"/>
      <c r="B609" s="543"/>
      <c r="C609" s="540"/>
      <c r="D609" s="540"/>
      <c r="E609" s="540"/>
      <c r="F609" s="540"/>
      <c r="G609" s="540"/>
      <c r="H609" s="540"/>
      <c r="I609" s="540"/>
      <c r="J609" s="540"/>
      <c r="K609" s="540"/>
      <c r="L609" s="540"/>
      <c r="M609" s="540"/>
      <c r="N609" s="540"/>
      <c r="O609" s="540"/>
      <c r="P609" s="540"/>
      <c r="Q609" s="540"/>
      <c r="R609" s="540"/>
      <c r="S609" s="540"/>
      <c r="T609" s="540"/>
      <c r="U609" s="540"/>
      <c r="V609" s="540"/>
      <c r="W609" s="540"/>
      <c r="X609" s="540"/>
      <c r="Y609" s="540"/>
      <c r="Z609" s="540"/>
    </row>
    <row r="610">
      <c r="A610" s="540"/>
      <c r="B610" s="543"/>
      <c r="C610" s="540"/>
      <c r="D610" s="540"/>
      <c r="E610" s="540"/>
      <c r="F610" s="540"/>
      <c r="G610" s="540"/>
      <c r="H610" s="540"/>
      <c r="I610" s="540"/>
      <c r="J610" s="540"/>
      <c r="K610" s="540"/>
      <c r="L610" s="540"/>
      <c r="M610" s="540"/>
      <c r="N610" s="540"/>
      <c r="O610" s="540"/>
      <c r="P610" s="540"/>
      <c r="Q610" s="540"/>
      <c r="R610" s="540"/>
      <c r="S610" s="540"/>
      <c r="T610" s="540"/>
      <c r="U610" s="540"/>
      <c r="V610" s="540"/>
      <c r="W610" s="540"/>
      <c r="X610" s="540"/>
      <c r="Y610" s="540"/>
      <c r="Z610" s="540"/>
    </row>
    <row r="611">
      <c r="A611" s="540"/>
      <c r="B611" s="543"/>
      <c r="C611" s="540"/>
      <c r="D611" s="540"/>
      <c r="E611" s="540"/>
      <c r="F611" s="540"/>
      <c r="G611" s="540"/>
      <c r="H611" s="540"/>
      <c r="I611" s="540"/>
      <c r="J611" s="540"/>
      <c r="K611" s="540"/>
      <c r="L611" s="540"/>
      <c r="M611" s="540"/>
      <c r="N611" s="540"/>
      <c r="O611" s="540"/>
      <c r="P611" s="540"/>
      <c r="Q611" s="540"/>
      <c r="R611" s="540"/>
      <c r="S611" s="540"/>
      <c r="T611" s="540"/>
      <c r="U611" s="540"/>
      <c r="V611" s="540"/>
      <c r="W611" s="540"/>
      <c r="X611" s="540"/>
      <c r="Y611" s="540"/>
      <c r="Z611" s="540"/>
    </row>
    <row r="612">
      <c r="A612" s="540"/>
      <c r="B612" s="543"/>
      <c r="C612" s="540"/>
      <c r="D612" s="540"/>
      <c r="E612" s="540"/>
      <c r="F612" s="540"/>
      <c r="G612" s="540"/>
      <c r="H612" s="540"/>
      <c r="I612" s="540"/>
      <c r="J612" s="540"/>
      <c r="K612" s="540"/>
      <c r="L612" s="540"/>
      <c r="M612" s="540"/>
      <c r="N612" s="540"/>
      <c r="O612" s="540"/>
      <c r="P612" s="540"/>
      <c r="Q612" s="540"/>
      <c r="R612" s="540"/>
      <c r="S612" s="540"/>
      <c r="T612" s="540"/>
      <c r="U612" s="540"/>
      <c r="V612" s="540"/>
      <c r="W612" s="540"/>
      <c r="X612" s="540"/>
      <c r="Y612" s="540"/>
      <c r="Z612" s="540"/>
    </row>
    <row r="613">
      <c r="A613" s="540"/>
      <c r="B613" s="543"/>
      <c r="C613" s="540"/>
      <c r="D613" s="540"/>
      <c r="E613" s="540"/>
      <c r="F613" s="540"/>
      <c r="G613" s="540"/>
      <c r="H613" s="540"/>
      <c r="I613" s="540"/>
      <c r="J613" s="540"/>
      <c r="K613" s="540"/>
      <c r="L613" s="540"/>
      <c r="M613" s="540"/>
      <c r="N613" s="540"/>
      <c r="O613" s="540"/>
      <c r="P613" s="540"/>
      <c r="Q613" s="540"/>
      <c r="R613" s="540"/>
      <c r="S613" s="540"/>
      <c r="T613" s="540"/>
      <c r="U613" s="540"/>
      <c r="V613" s="540"/>
      <c r="W613" s="540"/>
      <c r="X613" s="540"/>
      <c r="Y613" s="540"/>
      <c r="Z613" s="540"/>
    </row>
    <row r="614">
      <c r="A614" s="540"/>
      <c r="B614" s="543"/>
      <c r="C614" s="540"/>
      <c r="D614" s="540"/>
      <c r="E614" s="540"/>
      <c r="F614" s="540"/>
      <c r="G614" s="540"/>
      <c r="H614" s="540"/>
      <c r="I614" s="540"/>
      <c r="J614" s="540"/>
      <c r="K614" s="540"/>
      <c r="L614" s="540"/>
      <c r="M614" s="540"/>
      <c r="N614" s="540"/>
      <c r="O614" s="540"/>
      <c r="P614" s="540"/>
      <c r="Q614" s="540"/>
      <c r="R614" s="540"/>
      <c r="S614" s="540"/>
      <c r="T614" s="540"/>
      <c r="U614" s="540"/>
      <c r="V614" s="540"/>
      <c r="W614" s="540"/>
      <c r="X614" s="540"/>
      <c r="Y614" s="540"/>
      <c r="Z614" s="540"/>
    </row>
    <row r="615">
      <c r="A615" s="540"/>
      <c r="B615" s="543"/>
      <c r="C615" s="540"/>
      <c r="D615" s="540"/>
      <c r="E615" s="540"/>
      <c r="F615" s="540"/>
      <c r="G615" s="540"/>
      <c r="H615" s="540"/>
      <c r="I615" s="540"/>
      <c r="J615" s="540"/>
      <c r="K615" s="540"/>
      <c r="L615" s="540"/>
      <c r="M615" s="540"/>
      <c r="N615" s="540"/>
      <c r="O615" s="540"/>
      <c r="P615" s="540"/>
      <c r="Q615" s="540"/>
      <c r="R615" s="540"/>
      <c r="S615" s="540"/>
      <c r="T615" s="540"/>
      <c r="U615" s="540"/>
      <c r="V615" s="540"/>
      <c r="W615" s="540"/>
      <c r="X615" s="540"/>
      <c r="Y615" s="540"/>
      <c r="Z615" s="540"/>
    </row>
    <row r="616">
      <c r="A616" s="540"/>
      <c r="B616" s="543"/>
      <c r="C616" s="540"/>
      <c r="D616" s="540"/>
      <c r="E616" s="540"/>
      <c r="F616" s="540"/>
      <c r="G616" s="540"/>
      <c r="H616" s="540"/>
      <c r="I616" s="540"/>
      <c r="J616" s="540"/>
      <c r="K616" s="540"/>
      <c r="L616" s="540"/>
      <c r="M616" s="540"/>
      <c r="N616" s="540"/>
      <c r="O616" s="540"/>
      <c r="P616" s="540"/>
      <c r="Q616" s="540"/>
      <c r="R616" s="540"/>
      <c r="S616" s="540"/>
      <c r="T616" s="540"/>
      <c r="U616" s="540"/>
      <c r="V616" s="540"/>
      <c r="W616" s="540"/>
      <c r="X616" s="540"/>
      <c r="Y616" s="540"/>
      <c r="Z616" s="540"/>
    </row>
    <row r="617">
      <c r="A617" s="540"/>
      <c r="B617" s="543"/>
      <c r="C617" s="540"/>
      <c r="D617" s="540"/>
      <c r="E617" s="540"/>
      <c r="F617" s="540"/>
      <c r="G617" s="540"/>
      <c r="H617" s="540"/>
      <c r="I617" s="540"/>
      <c r="J617" s="540"/>
      <c r="K617" s="540"/>
      <c r="L617" s="540"/>
      <c r="M617" s="540"/>
      <c r="N617" s="540"/>
      <c r="O617" s="540"/>
      <c r="P617" s="540"/>
      <c r="Q617" s="540"/>
      <c r="R617" s="540"/>
      <c r="S617" s="540"/>
      <c r="T617" s="540"/>
      <c r="U617" s="540"/>
      <c r="V617" s="540"/>
      <c r="W617" s="540"/>
      <c r="X617" s="540"/>
      <c r="Y617" s="540"/>
      <c r="Z617" s="540"/>
    </row>
    <row r="618">
      <c r="A618" s="540"/>
      <c r="B618" s="543"/>
      <c r="C618" s="540"/>
      <c r="D618" s="540"/>
      <c r="E618" s="540"/>
      <c r="F618" s="540"/>
      <c r="G618" s="540"/>
      <c r="H618" s="540"/>
      <c r="I618" s="540"/>
      <c r="J618" s="540"/>
      <c r="K618" s="540"/>
      <c r="L618" s="540"/>
      <c r="M618" s="540"/>
      <c r="N618" s="540"/>
      <c r="O618" s="540"/>
      <c r="P618" s="540"/>
      <c r="Q618" s="540"/>
      <c r="R618" s="540"/>
      <c r="S618" s="540"/>
      <c r="T618" s="540"/>
      <c r="U618" s="540"/>
      <c r="V618" s="540"/>
      <c r="W618" s="540"/>
      <c r="X618" s="540"/>
      <c r="Y618" s="540"/>
      <c r="Z618" s="540"/>
    </row>
    <row r="619">
      <c r="A619" s="540"/>
      <c r="B619" s="543"/>
      <c r="C619" s="540"/>
      <c r="D619" s="540"/>
      <c r="E619" s="540"/>
      <c r="F619" s="540"/>
      <c r="G619" s="540"/>
      <c r="H619" s="540"/>
      <c r="I619" s="540"/>
      <c r="J619" s="540"/>
      <c r="K619" s="540"/>
      <c r="L619" s="540"/>
      <c r="M619" s="540"/>
      <c r="N619" s="540"/>
      <c r="O619" s="540"/>
      <c r="P619" s="540"/>
      <c r="Q619" s="540"/>
      <c r="R619" s="540"/>
      <c r="S619" s="540"/>
      <c r="T619" s="540"/>
      <c r="U619" s="540"/>
      <c r="V619" s="540"/>
      <c r="W619" s="540"/>
      <c r="X619" s="540"/>
      <c r="Y619" s="540"/>
      <c r="Z619" s="540"/>
    </row>
    <row r="620">
      <c r="A620" s="540"/>
      <c r="B620" s="543"/>
      <c r="C620" s="540"/>
      <c r="D620" s="540"/>
      <c r="E620" s="540"/>
      <c r="F620" s="540"/>
      <c r="G620" s="540"/>
      <c r="H620" s="540"/>
      <c r="I620" s="540"/>
      <c r="J620" s="540"/>
      <c r="K620" s="540"/>
      <c r="L620" s="540"/>
      <c r="M620" s="540"/>
      <c r="N620" s="540"/>
      <c r="O620" s="540"/>
      <c r="P620" s="540"/>
      <c r="Q620" s="540"/>
      <c r="R620" s="540"/>
      <c r="S620" s="540"/>
      <c r="T620" s="540"/>
      <c r="U620" s="540"/>
      <c r="V620" s="540"/>
      <c r="W620" s="540"/>
      <c r="X620" s="540"/>
      <c r="Y620" s="540"/>
      <c r="Z620" s="540"/>
    </row>
    <row r="621">
      <c r="A621" s="540"/>
      <c r="B621" s="543"/>
      <c r="C621" s="540"/>
      <c r="D621" s="540"/>
      <c r="E621" s="540"/>
      <c r="F621" s="540"/>
      <c r="G621" s="540"/>
      <c r="H621" s="540"/>
      <c r="I621" s="540"/>
      <c r="J621" s="540"/>
      <c r="K621" s="540"/>
      <c r="L621" s="540"/>
      <c r="M621" s="540"/>
      <c r="N621" s="540"/>
      <c r="O621" s="540"/>
      <c r="P621" s="540"/>
      <c r="Q621" s="540"/>
      <c r="R621" s="540"/>
      <c r="S621" s="540"/>
      <c r="T621" s="540"/>
      <c r="U621" s="540"/>
      <c r="V621" s="540"/>
      <c r="W621" s="540"/>
      <c r="X621" s="540"/>
      <c r="Y621" s="540"/>
      <c r="Z621" s="540"/>
    </row>
    <row r="622">
      <c r="A622" s="540"/>
      <c r="B622" s="543"/>
      <c r="C622" s="540"/>
      <c r="D622" s="540"/>
      <c r="E622" s="540"/>
      <c r="F622" s="540"/>
      <c r="G622" s="540"/>
      <c r="H622" s="540"/>
      <c r="I622" s="540"/>
      <c r="J622" s="540"/>
      <c r="K622" s="540"/>
      <c r="L622" s="540"/>
      <c r="M622" s="540"/>
      <c r="N622" s="540"/>
      <c r="O622" s="540"/>
      <c r="P622" s="540"/>
      <c r="Q622" s="540"/>
      <c r="R622" s="540"/>
      <c r="S622" s="540"/>
      <c r="T622" s="540"/>
      <c r="U622" s="540"/>
      <c r="V622" s="540"/>
      <c r="W622" s="540"/>
      <c r="X622" s="540"/>
      <c r="Y622" s="540"/>
      <c r="Z622" s="540"/>
    </row>
    <row r="623">
      <c r="A623" s="540"/>
      <c r="B623" s="543"/>
      <c r="C623" s="540"/>
      <c r="D623" s="540"/>
      <c r="E623" s="540"/>
      <c r="F623" s="540"/>
      <c r="G623" s="540"/>
      <c r="H623" s="540"/>
      <c r="I623" s="540"/>
      <c r="J623" s="540"/>
      <c r="K623" s="540"/>
      <c r="L623" s="540"/>
      <c r="M623" s="540"/>
      <c r="N623" s="540"/>
      <c r="O623" s="540"/>
      <c r="P623" s="540"/>
      <c r="Q623" s="540"/>
      <c r="R623" s="540"/>
      <c r="S623" s="540"/>
      <c r="T623" s="540"/>
      <c r="U623" s="540"/>
      <c r="V623" s="540"/>
      <c r="W623" s="540"/>
      <c r="X623" s="540"/>
      <c r="Y623" s="540"/>
      <c r="Z623" s="540"/>
    </row>
    <row r="624">
      <c r="A624" s="540"/>
      <c r="B624" s="543"/>
      <c r="C624" s="540"/>
      <c r="D624" s="540"/>
      <c r="E624" s="540"/>
      <c r="F624" s="540"/>
      <c r="G624" s="540"/>
      <c r="H624" s="540"/>
      <c r="I624" s="540"/>
      <c r="J624" s="540"/>
      <c r="K624" s="540"/>
      <c r="L624" s="540"/>
      <c r="M624" s="540"/>
      <c r="N624" s="540"/>
      <c r="O624" s="540"/>
      <c r="P624" s="540"/>
      <c r="Q624" s="540"/>
      <c r="R624" s="540"/>
      <c r="S624" s="540"/>
      <c r="T624" s="540"/>
      <c r="U624" s="540"/>
      <c r="V624" s="540"/>
      <c r="W624" s="540"/>
      <c r="X624" s="540"/>
      <c r="Y624" s="540"/>
      <c r="Z624" s="540"/>
    </row>
    <row r="625">
      <c r="A625" s="540"/>
      <c r="B625" s="543"/>
      <c r="C625" s="540"/>
      <c r="D625" s="540"/>
      <c r="E625" s="540"/>
      <c r="F625" s="540"/>
      <c r="G625" s="540"/>
      <c r="H625" s="540"/>
      <c r="I625" s="540"/>
      <c r="J625" s="540"/>
      <c r="K625" s="540"/>
      <c r="L625" s="540"/>
      <c r="M625" s="540"/>
      <c r="N625" s="540"/>
      <c r="O625" s="540"/>
      <c r="P625" s="540"/>
      <c r="Q625" s="540"/>
      <c r="R625" s="540"/>
      <c r="S625" s="540"/>
      <c r="T625" s="540"/>
      <c r="U625" s="540"/>
      <c r="V625" s="540"/>
      <c r="W625" s="540"/>
      <c r="X625" s="540"/>
      <c r="Y625" s="540"/>
      <c r="Z625" s="540"/>
    </row>
    <row r="626">
      <c r="A626" s="540"/>
      <c r="B626" s="543"/>
      <c r="C626" s="540"/>
      <c r="D626" s="540"/>
      <c r="E626" s="540"/>
      <c r="F626" s="540"/>
      <c r="G626" s="540"/>
      <c r="H626" s="540"/>
      <c r="I626" s="540"/>
      <c r="J626" s="540"/>
      <c r="K626" s="540"/>
      <c r="L626" s="540"/>
      <c r="M626" s="540"/>
      <c r="N626" s="540"/>
      <c r="O626" s="540"/>
      <c r="P626" s="540"/>
      <c r="Q626" s="540"/>
      <c r="R626" s="540"/>
      <c r="S626" s="540"/>
      <c r="T626" s="540"/>
      <c r="U626" s="540"/>
      <c r="V626" s="540"/>
      <c r="W626" s="540"/>
      <c r="X626" s="540"/>
      <c r="Y626" s="540"/>
      <c r="Z626" s="540"/>
    </row>
    <row r="627">
      <c r="A627" s="540"/>
      <c r="B627" s="543"/>
      <c r="C627" s="540"/>
      <c r="D627" s="540"/>
      <c r="E627" s="540"/>
      <c r="F627" s="540"/>
      <c r="G627" s="540"/>
      <c r="H627" s="540"/>
      <c r="I627" s="540"/>
      <c r="J627" s="540"/>
      <c r="K627" s="540"/>
      <c r="L627" s="540"/>
      <c r="M627" s="540"/>
      <c r="N627" s="540"/>
      <c r="O627" s="540"/>
      <c r="P627" s="540"/>
      <c r="Q627" s="540"/>
      <c r="R627" s="540"/>
      <c r="S627" s="540"/>
      <c r="T627" s="540"/>
      <c r="U627" s="540"/>
      <c r="V627" s="540"/>
      <c r="W627" s="540"/>
      <c r="X627" s="540"/>
      <c r="Y627" s="540"/>
      <c r="Z627" s="540"/>
    </row>
    <row r="628">
      <c r="A628" s="540"/>
      <c r="B628" s="543"/>
      <c r="C628" s="540"/>
      <c r="D628" s="540"/>
      <c r="E628" s="540"/>
      <c r="F628" s="540"/>
      <c r="G628" s="540"/>
      <c r="H628" s="540"/>
      <c r="I628" s="540"/>
      <c r="J628" s="540"/>
      <c r="K628" s="540"/>
      <c r="L628" s="540"/>
      <c r="M628" s="540"/>
      <c r="N628" s="540"/>
      <c r="O628" s="540"/>
      <c r="P628" s="540"/>
      <c r="Q628" s="540"/>
      <c r="R628" s="540"/>
      <c r="S628" s="540"/>
      <c r="T628" s="540"/>
      <c r="U628" s="540"/>
      <c r="V628" s="540"/>
      <c r="W628" s="540"/>
      <c r="X628" s="540"/>
      <c r="Y628" s="540"/>
      <c r="Z628" s="540"/>
    </row>
    <row r="629">
      <c r="A629" s="540"/>
      <c r="B629" s="543"/>
      <c r="C629" s="540"/>
      <c r="D629" s="540"/>
      <c r="E629" s="540"/>
      <c r="F629" s="540"/>
      <c r="G629" s="540"/>
      <c r="H629" s="540"/>
      <c r="I629" s="540"/>
      <c r="J629" s="540"/>
      <c r="K629" s="540"/>
      <c r="L629" s="540"/>
      <c r="M629" s="540"/>
      <c r="N629" s="540"/>
      <c r="O629" s="540"/>
      <c r="P629" s="540"/>
      <c r="Q629" s="540"/>
      <c r="R629" s="540"/>
      <c r="S629" s="540"/>
      <c r="T629" s="540"/>
      <c r="U629" s="540"/>
      <c r="V629" s="540"/>
      <c r="W629" s="540"/>
      <c r="X629" s="540"/>
      <c r="Y629" s="540"/>
      <c r="Z629" s="540"/>
    </row>
    <row r="630">
      <c r="A630" s="540"/>
      <c r="B630" s="543"/>
      <c r="C630" s="540"/>
      <c r="D630" s="540"/>
      <c r="E630" s="540"/>
      <c r="F630" s="540"/>
      <c r="G630" s="540"/>
      <c r="H630" s="540"/>
      <c r="I630" s="540"/>
      <c r="J630" s="540"/>
      <c r="K630" s="540"/>
      <c r="L630" s="540"/>
      <c r="M630" s="540"/>
      <c r="N630" s="540"/>
      <c r="O630" s="540"/>
      <c r="P630" s="540"/>
      <c r="Q630" s="540"/>
      <c r="R630" s="540"/>
      <c r="S630" s="540"/>
      <c r="T630" s="540"/>
      <c r="U630" s="540"/>
      <c r="V630" s="540"/>
      <c r="W630" s="540"/>
      <c r="X630" s="540"/>
      <c r="Y630" s="540"/>
      <c r="Z630" s="540"/>
    </row>
    <row r="631">
      <c r="A631" s="540"/>
      <c r="B631" s="543"/>
      <c r="C631" s="540"/>
      <c r="D631" s="540"/>
      <c r="E631" s="540"/>
      <c r="F631" s="540"/>
      <c r="G631" s="540"/>
      <c r="H631" s="540"/>
      <c r="I631" s="540"/>
      <c r="J631" s="540"/>
      <c r="K631" s="540"/>
      <c r="L631" s="540"/>
      <c r="M631" s="540"/>
      <c r="N631" s="540"/>
      <c r="O631" s="540"/>
      <c r="P631" s="540"/>
      <c r="Q631" s="540"/>
      <c r="R631" s="540"/>
      <c r="S631" s="540"/>
      <c r="T631" s="540"/>
      <c r="U631" s="540"/>
      <c r="V631" s="540"/>
      <c r="W631" s="540"/>
      <c r="X631" s="540"/>
      <c r="Y631" s="540"/>
      <c r="Z631" s="540"/>
    </row>
    <row r="632">
      <c r="A632" s="540"/>
      <c r="B632" s="543"/>
      <c r="C632" s="540"/>
      <c r="D632" s="540"/>
      <c r="E632" s="540"/>
      <c r="F632" s="540"/>
      <c r="G632" s="540"/>
      <c r="H632" s="540"/>
      <c r="I632" s="540"/>
      <c r="J632" s="540"/>
      <c r="K632" s="540"/>
      <c r="L632" s="540"/>
      <c r="M632" s="540"/>
      <c r="N632" s="540"/>
      <c r="O632" s="540"/>
      <c r="P632" s="540"/>
      <c r="Q632" s="540"/>
      <c r="R632" s="540"/>
      <c r="S632" s="540"/>
      <c r="T632" s="540"/>
      <c r="U632" s="540"/>
      <c r="V632" s="540"/>
      <c r="W632" s="540"/>
      <c r="X632" s="540"/>
      <c r="Y632" s="540"/>
      <c r="Z632" s="540"/>
    </row>
    <row r="633">
      <c r="A633" s="540"/>
      <c r="B633" s="543"/>
      <c r="C633" s="540"/>
      <c r="D633" s="540"/>
      <c r="E633" s="540"/>
      <c r="F633" s="540"/>
      <c r="G633" s="540"/>
      <c r="H633" s="540"/>
      <c r="I633" s="540"/>
      <c r="J633" s="540"/>
      <c r="K633" s="540"/>
      <c r="L633" s="540"/>
      <c r="M633" s="540"/>
      <c r="N633" s="540"/>
      <c r="O633" s="540"/>
      <c r="P633" s="540"/>
      <c r="Q633" s="540"/>
      <c r="R633" s="540"/>
      <c r="S633" s="540"/>
      <c r="T633" s="540"/>
      <c r="U633" s="540"/>
      <c r="V633" s="540"/>
      <c r="W633" s="540"/>
      <c r="X633" s="540"/>
      <c r="Y633" s="540"/>
      <c r="Z633" s="540"/>
    </row>
    <row r="634">
      <c r="A634" s="540"/>
      <c r="B634" s="543"/>
      <c r="C634" s="540"/>
      <c r="D634" s="540"/>
      <c r="E634" s="540"/>
      <c r="F634" s="540"/>
      <c r="G634" s="540"/>
      <c r="H634" s="540"/>
      <c r="I634" s="540"/>
      <c r="J634" s="540"/>
      <c r="K634" s="540"/>
      <c r="L634" s="540"/>
      <c r="M634" s="540"/>
      <c r="N634" s="540"/>
      <c r="O634" s="540"/>
      <c r="P634" s="540"/>
      <c r="Q634" s="540"/>
      <c r="R634" s="540"/>
      <c r="S634" s="540"/>
      <c r="T634" s="540"/>
      <c r="U634" s="540"/>
      <c r="V634" s="540"/>
      <c r="W634" s="540"/>
      <c r="X634" s="540"/>
      <c r="Y634" s="540"/>
      <c r="Z634" s="540"/>
    </row>
    <row r="635">
      <c r="A635" s="540"/>
      <c r="B635" s="543"/>
      <c r="C635" s="540"/>
      <c r="D635" s="540"/>
      <c r="E635" s="540"/>
      <c r="F635" s="540"/>
      <c r="G635" s="540"/>
      <c r="H635" s="540"/>
      <c r="I635" s="540"/>
      <c r="J635" s="540"/>
      <c r="K635" s="540"/>
      <c r="L635" s="540"/>
      <c r="M635" s="540"/>
      <c r="N635" s="540"/>
      <c r="O635" s="540"/>
      <c r="P635" s="540"/>
      <c r="Q635" s="540"/>
      <c r="R635" s="540"/>
      <c r="S635" s="540"/>
      <c r="T635" s="540"/>
      <c r="U635" s="540"/>
      <c r="V635" s="540"/>
      <c r="W635" s="540"/>
      <c r="X635" s="540"/>
      <c r="Y635" s="540"/>
      <c r="Z635" s="540"/>
    </row>
    <row r="636">
      <c r="A636" s="540"/>
      <c r="B636" s="543"/>
      <c r="C636" s="540"/>
      <c r="D636" s="540"/>
      <c r="E636" s="540"/>
      <c r="F636" s="540"/>
      <c r="G636" s="540"/>
      <c r="H636" s="540"/>
      <c r="I636" s="540"/>
      <c r="J636" s="540"/>
      <c r="K636" s="540"/>
      <c r="L636" s="540"/>
      <c r="M636" s="540"/>
      <c r="N636" s="540"/>
      <c r="O636" s="540"/>
      <c r="P636" s="540"/>
      <c r="Q636" s="540"/>
      <c r="R636" s="540"/>
      <c r="S636" s="540"/>
      <c r="T636" s="540"/>
      <c r="U636" s="540"/>
      <c r="V636" s="540"/>
      <c r="W636" s="540"/>
      <c r="X636" s="540"/>
      <c r="Y636" s="540"/>
      <c r="Z636" s="540"/>
    </row>
    <row r="637">
      <c r="A637" s="540"/>
      <c r="B637" s="543"/>
      <c r="C637" s="540"/>
      <c r="D637" s="540"/>
      <c r="E637" s="540"/>
      <c r="F637" s="540"/>
      <c r="G637" s="540"/>
      <c r="H637" s="540"/>
      <c r="I637" s="540"/>
      <c r="J637" s="540"/>
      <c r="K637" s="540"/>
      <c r="L637" s="540"/>
      <c r="M637" s="540"/>
      <c r="N637" s="540"/>
      <c r="O637" s="540"/>
      <c r="P637" s="540"/>
      <c r="Q637" s="540"/>
      <c r="R637" s="540"/>
      <c r="S637" s="540"/>
      <c r="T637" s="540"/>
      <c r="U637" s="540"/>
      <c r="V637" s="540"/>
      <c r="W637" s="540"/>
      <c r="X637" s="540"/>
      <c r="Y637" s="540"/>
      <c r="Z637" s="540"/>
    </row>
    <row r="638">
      <c r="A638" s="540"/>
      <c r="B638" s="543"/>
      <c r="C638" s="540"/>
      <c r="D638" s="540"/>
      <c r="E638" s="540"/>
      <c r="F638" s="540"/>
      <c r="G638" s="540"/>
      <c r="H638" s="540"/>
      <c r="I638" s="540"/>
      <c r="J638" s="540"/>
      <c r="K638" s="540"/>
      <c r="L638" s="540"/>
      <c r="M638" s="540"/>
      <c r="N638" s="540"/>
      <c r="O638" s="540"/>
      <c r="P638" s="540"/>
      <c r="Q638" s="540"/>
      <c r="R638" s="540"/>
      <c r="S638" s="540"/>
      <c r="T638" s="540"/>
      <c r="U638" s="540"/>
      <c r="V638" s="540"/>
      <c r="W638" s="540"/>
      <c r="X638" s="540"/>
      <c r="Y638" s="540"/>
      <c r="Z638" s="540"/>
    </row>
    <row r="639">
      <c r="A639" s="540"/>
      <c r="B639" s="543"/>
      <c r="C639" s="540"/>
      <c r="D639" s="540"/>
      <c r="E639" s="540"/>
      <c r="F639" s="540"/>
      <c r="G639" s="540"/>
      <c r="H639" s="540"/>
      <c r="I639" s="540"/>
      <c r="J639" s="540"/>
      <c r="K639" s="540"/>
      <c r="L639" s="540"/>
      <c r="M639" s="540"/>
      <c r="N639" s="540"/>
      <c r="O639" s="540"/>
      <c r="P639" s="540"/>
      <c r="Q639" s="540"/>
      <c r="R639" s="540"/>
      <c r="S639" s="540"/>
      <c r="T639" s="540"/>
      <c r="U639" s="540"/>
      <c r="V639" s="540"/>
      <c r="W639" s="540"/>
      <c r="X639" s="540"/>
      <c r="Y639" s="540"/>
      <c r="Z639" s="540"/>
    </row>
    <row r="640">
      <c r="A640" s="540"/>
      <c r="B640" s="543"/>
      <c r="C640" s="540"/>
      <c r="D640" s="540"/>
      <c r="E640" s="540"/>
      <c r="F640" s="540"/>
      <c r="G640" s="540"/>
      <c r="H640" s="540"/>
      <c r="I640" s="540"/>
      <c r="J640" s="540"/>
      <c r="K640" s="540"/>
      <c r="L640" s="540"/>
      <c r="M640" s="540"/>
      <c r="N640" s="540"/>
      <c r="O640" s="540"/>
      <c r="P640" s="540"/>
      <c r="Q640" s="540"/>
      <c r="R640" s="540"/>
      <c r="S640" s="540"/>
      <c r="T640" s="540"/>
      <c r="U640" s="540"/>
      <c r="V640" s="540"/>
      <c r="W640" s="540"/>
      <c r="X640" s="540"/>
      <c r="Y640" s="540"/>
      <c r="Z640" s="540"/>
    </row>
    <row r="641">
      <c r="A641" s="540"/>
      <c r="B641" s="543"/>
      <c r="C641" s="540"/>
      <c r="D641" s="540"/>
      <c r="E641" s="540"/>
      <c r="F641" s="540"/>
      <c r="G641" s="540"/>
      <c r="H641" s="540"/>
      <c r="I641" s="540"/>
      <c r="J641" s="540"/>
      <c r="K641" s="540"/>
      <c r="L641" s="540"/>
      <c r="M641" s="540"/>
      <c r="N641" s="540"/>
      <c r="O641" s="540"/>
      <c r="P641" s="540"/>
      <c r="Q641" s="540"/>
      <c r="R641" s="540"/>
      <c r="S641" s="540"/>
      <c r="T641" s="540"/>
      <c r="U641" s="540"/>
      <c r="V641" s="540"/>
      <c r="W641" s="540"/>
      <c r="X641" s="540"/>
      <c r="Y641" s="540"/>
      <c r="Z641" s="540"/>
    </row>
    <row r="642">
      <c r="A642" s="540"/>
      <c r="B642" s="543"/>
      <c r="C642" s="540"/>
      <c r="D642" s="540"/>
      <c r="E642" s="540"/>
      <c r="F642" s="540"/>
      <c r="G642" s="540"/>
      <c r="H642" s="540"/>
      <c r="I642" s="540"/>
      <c r="J642" s="540"/>
      <c r="K642" s="540"/>
      <c r="L642" s="540"/>
      <c r="M642" s="540"/>
      <c r="N642" s="540"/>
      <c r="O642" s="540"/>
      <c r="P642" s="540"/>
      <c r="Q642" s="540"/>
      <c r="R642" s="540"/>
      <c r="S642" s="540"/>
      <c r="T642" s="540"/>
      <c r="U642" s="540"/>
      <c r="V642" s="540"/>
      <c r="W642" s="540"/>
      <c r="X642" s="540"/>
      <c r="Y642" s="540"/>
      <c r="Z642" s="540"/>
    </row>
    <row r="643">
      <c r="A643" s="540"/>
      <c r="B643" s="543"/>
      <c r="C643" s="540"/>
      <c r="D643" s="540"/>
      <c r="E643" s="540"/>
      <c r="F643" s="540"/>
      <c r="G643" s="540"/>
      <c r="H643" s="540"/>
      <c r="I643" s="540"/>
      <c r="J643" s="540"/>
      <c r="K643" s="540"/>
      <c r="L643" s="540"/>
      <c r="M643" s="540"/>
      <c r="N643" s="540"/>
      <c r="O643" s="540"/>
      <c r="P643" s="540"/>
      <c r="Q643" s="540"/>
      <c r="R643" s="540"/>
      <c r="S643" s="540"/>
      <c r="T643" s="540"/>
      <c r="U643" s="540"/>
      <c r="V643" s="540"/>
      <c r="W643" s="540"/>
      <c r="X643" s="540"/>
      <c r="Y643" s="540"/>
      <c r="Z643" s="540"/>
    </row>
    <row r="644">
      <c r="A644" s="540"/>
      <c r="B644" s="543"/>
      <c r="C644" s="540"/>
      <c r="D644" s="540"/>
      <c r="E644" s="540"/>
      <c r="F644" s="540"/>
      <c r="G644" s="540"/>
      <c r="H644" s="540"/>
      <c r="I644" s="540"/>
      <c r="J644" s="540"/>
      <c r="K644" s="540"/>
      <c r="L644" s="540"/>
      <c r="M644" s="540"/>
      <c r="N644" s="540"/>
      <c r="O644" s="540"/>
      <c r="P644" s="540"/>
      <c r="Q644" s="540"/>
      <c r="R644" s="540"/>
      <c r="S644" s="540"/>
      <c r="T644" s="540"/>
      <c r="U644" s="540"/>
      <c r="V644" s="540"/>
      <c r="W644" s="540"/>
      <c r="X644" s="540"/>
      <c r="Y644" s="540"/>
      <c r="Z644" s="540"/>
    </row>
    <row r="645">
      <c r="A645" s="540"/>
      <c r="B645" s="543"/>
      <c r="C645" s="540"/>
      <c r="D645" s="540"/>
      <c r="E645" s="540"/>
      <c r="F645" s="540"/>
      <c r="G645" s="540"/>
      <c r="H645" s="540"/>
      <c r="I645" s="540"/>
      <c r="J645" s="540"/>
      <c r="K645" s="540"/>
      <c r="L645" s="540"/>
      <c r="M645" s="540"/>
      <c r="N645" s="540"/>
      <c r="O645" s="540"/>
      <c r="P645" s="540"/>
      <c r="Q645" s="540"/>
      <c r="R645" s="540"/>
      <c r="S645" s="540"/>
      <c r="T645" s="540"/>
      <c r="U645" s="540"/>
      <c r="V645" s="540"/>
      <c r="W645" s="540"/>
      <c r="X645" s="540"/>
      <c r="Y645" s="540"/>
      <c r="Z645" s="540"/>
    </row>
    <row r="646">
      <c r="A646" s="540"/>
      <c r="B646" s="543"/>
      <c r="C646" s="540"/>
      <c r="D646" s="540"/>
      <c r="E646" s="540"/>
      <c r="F646" s="540"/>
      <c r="G646" s="540"/>
      <c r="H646" s="540"/>
      <c r="I646" s="540"/>
      <c r="J646" s="540"/>
      <c r="K646" s="540"/>
      <c r="L646" s="540"/>
      <c r="M646" s="540"/>
      <c r="N646" s="540"/>
      <c r="O646" s="540"/>
      <c r="P646" s="540"/>
      <c r="Q646" s="540"/>
      <c r="R646" s="540"/>
      <c r="S646" s="540"/>
      <c r="T646" s="540"/>
      <c r="U646" s="540"/>
      <c r="V646" s="540"/>
      <c r="W646" s="540"/>
      <c r="X646" s="540"/>
      <c r="Y646" s="540"/>
      <c r="Z646" s="540"/>
    </row>
    <row r="647">
      <c r="A647" s="540"/>
      <c r="B647" s="543"/>
      <c r="C647" s="540"/>
      <c r="D647" s="540"/>
      <c r="E647" s="540"/>
      <c r="F647" s="540"/>
      <c r="G647" s="540"/>
      <c r="H647" s="540"/>
      <c r="I647" s="540"/>
      <c r="J647" s="540"/>
      <c r="K647" s="540"/>
      <c r="L647" s="540"/>
      <c r="M647" s="540"/>
      <c r="N647" s="540"/>
      <c r="O647" s="540"/>
      <c r="P647" s="540"/>
      <c r="Q647" s="540"/>
      <c r="R647" s="540"/>
      <c r="S647" s="540"/>
      <c r="T647" s="540"/>
      <c r="U647" s="540"/>
      <c r="V647" s="540"/>
      <c r="W647" s="540"/>
      <c r="X647" s="540"/>
      <c r="Y647" s="540"/>
      <c r="Z647" s="540"/>
    </row>
    <row r="648">
      <c r="A648" s="540"/>
      <c r="B648" s="543"/>
      <c r="C648" s="540"/>
      <c r="D648" s="540"/>
      <c r="E648" s="540"/>
      <c r="F648" s="540"/>
      <c r="G648" s="540"/>
      <c r="H648" s="540"/>
      <c r="I648" s="540"/>
      <c r="J648" s="540"/>
      <c r="K648" s="540"/>
      <c r="L648" s="540"/>
      <c r="M648" s="540"/>
      <c r="N648" s="540"/>
      <c r="O648" s="540"/>
      <c r="P648" s="540"/>
      <c r="Q648" s="540"/>
      <c r="R648" s="540"/>
      <c r="S648" s="540"/>
      <c r="T648" s="540"/>
      <c r="U648" s="540"/>
      <c r="V648" s="540"/>
      <c r="W648" s="540"/>
      <c r="X648" s="540"/>
      <c r="Y648" s="540"/>
      <c r="Z648" s="540"/>
    </row>
    <row r="649">
      <c r="A649" s="540"/>
      <c r="B649" s="543"/>
      <c r="C649" s="540"/>
      <c r="D649" s="540"/>
      <c r="E649" s="540"/>
      <c r="F649" s="540"/>
      <c r="G649" s="540"/>
      <c r="H649" s="540"/>
      <c r="I649" s="540"/>
      <c r="J649" s="540"/>
      <c r="K649" s="540"/>
      <c r="L649" s="540"/>
      <c r="M649" s="540"/>
      <c r="N649" s="540"/>
      <c r="O649" s="540"/>
      <c r="P649" s="540"/>
      <c r="Q649" s="540"/>
      <c r="R649" s="540"/>
      <c r="S649" s="540"/>
      <c r="T649" s="540"/>
      <c r="U649" s="540"/>
      <c r="V649" s="540"/>
      <c r="W649" s="540"/>
      <c r="X649" s="540"/>
      <c r="Y649" s="540"/>
      <c r="Z649" s="540"/>
    </row>
    <row r="650">
      <c r="A650" s="540"/>
      <c r="B650" s="543"/>
      <c r="C650" s="540"/>
      <c r="D650" s="540"/>
      <c r="E650" s="540"/>
      <c r="F650" s="540"/>
      <c r="G650" s="540"/>
      <c r="H650" s="540"/>
      <c r="I650" s="540"/>
      <c r="J650" s="540"/>
      <c r="K650" s="540"/>
      <c r="L650" s="540"/>
      <c r="M650" s="540"/>
      <c r="N650" s="540"/>
      <c r="O650" s="540"/>
      <c r="P650" s="540"/>
      <c r="Q650" s="540"/>
      <c r="R650" s="540"/>
      <c r="S650" s="540"/>
      <c r="T650" s="540"/>
      <c r="U650" s="540"/>
      <c r="V650" s="540"/>
      <c r="W650" s="540"/>
      <c r="X650" s="540"/>
      <c r="Y650" s="540"/>
      <c r="Z650" s="540"/>
    </row>
    <row r="651">
      <c r="A651" s="540"/>
      <c r="B651" s="543"/>
      <c r="C651" s="540"/>
      <c r="D651" s="540"/>
      <c r="E651" s="540"/>
      <c r="F651" s="540"/>
      <c r="G651" s="540"/>
      <c r="H651" s="540"/>
      <c r="I651" s="540"/>
      <c r="J651" s="540"/>
      <c r="K651" s="540"/>
      <c r="L651" s="540"/>
      <c r="M651" s="540"/>
      <c r="N651" s="540"/>
      <c r="O651" s="540"/>
      <c r="P651" s="540"/>
      <c r="Q651" s="540"/>
      <c r="R651" s="540"/>
      <c r="S651" s="540"/>
      <c r="T651" s="540"/>
      <c r="U651" s="540"/>
      <c r="V651" s="540"/>
      <c r="W651" s="540"/>
      <c r="X651" s="540"/>
      <c r="Y651" s="540"/>
      <c r="Z651" s="540"/>
    </row>
    <row r="652">
      <c r="A652" s="540"/>
      <c r="B652" s="543"/>
      <c r="C652" s="540"/>
      <c r="D652" s="540"/>
      <c r="E652" s="540"/>
      <c r="F652" s="540"/>
      <c r="G652" s="540"/>
      <c r="H652" s="540"/>
      <c r="I652" s="540"/>
      <c r="J652" s="540"/>
      <c r="K652" s="540"/>
      <c r="L652" s="540"/>
      <c r="M652" s="540"/>
      <c r="N652" s="540"/>
      <c r="O652" s="540"/>
      <c r="P652" s="540"/>
      <c r="Q652" s="540"/>
      <c r="R652" s="540"/>
      <c r="S652" s="540"/>
      <c r="T652" s="540"/>
      <c r="U652" s="540"/>
      <c r="V652" s="540"/>
      <c r="W652" s="540"/>
      <c r="X652" s="540"/>
      <c r="Y652" s="540"/>
      <c r="Z652" s="540"/>
    </row>
    <row r="653">
      <c r="A653" s="540"/>
      <c r="B653" s="543"/>
      <c r="C653" s="540"/>
      <c r="D653" s="540"/>
      <c r="E653" s="540"/>
      <c r="F653" s="540"/>
      <c r="G653" s="540"/>
      <c r="H653" s="540"/>
      <c r="I653" s="540"/>
      <c r="J653" s="540"/>
      <c r="K653" s="540"/>
      <c r="L653" s="540"/>
      <c r="M653" s="540"/>
      <c r="N653" s="540"/>
      <c r="O653" s="540"/>
      <c r="P653" s="540"/>
      <c r="Q653" s="540"/>
      <c r="R653" s="540"/>
      <c r="S653" s="540"/>
      <c r="T653" s="540"/>
      <c r="U653" s="540"/>
      <c r="V653" s="540"/>
      <c r="W653" s="540"/>
      <c r="X653" s="540"/>
      <c r="Y653" s="540"/>
      <c r="Z653" s="540"/>
    </row>
    <row r="654">
      <c r="A654" s="540"/>
      <c r="B654" s="543"/>
      <c r="C654" s="540"/>
      <c r="D654" s="540"/>
      <c r="E654" s="540"/>
      <c r="F654" s="540"/>
      <c r="G654" s="540"/>
      <c r="H654" s="540"/>
      <c r="I654" s="540"/>
      <c r="J654" s="540"/>
      <c r="K654" s="540"/>
      <c r="L654" s="540"/>
      <c r="M654" s="540"/>
      <c r="N654" s="540"/>
      <c r="O654" s="540"/>
      <c r="P654" s="540"/>
      <c r="Q654" s="540"/>
      <c r="R654" s="540"/>
      <c r="S654" s="540"/>
      <c r="T654" s="540"/>
      <c r="U654" s="540"/>
      <c r="V654" s="540"/>
      <c r="W654" s="540"/>
      <c r="X654" s="540"/>
      <c r="Y654" s="540"/>
      <c r="Z654" s="540"/>
    </row>
    <row r="655">
      <c r="A655" s="540"/>
      <c r="B655" s="543"/>
      <c r="C655" s="540"/>
      <c r="D655" s="540"/>
      <c r="E655" s="540"/>
      <c r="F655" s="540"/>
      <c r="G655" s="540"/>
      <c r="H655" s="540"/>
      <c r="I655" s="540"/>
      <c r="J655" s="540"/>
      <c r="K655" s="540"/>
      <c r="L655" s="540"/>
      <c r="M655" s="540"/>
      <c r="N655" s="540"/>
      <c r="O655" s="540"/>
      <c r="P655" s="540"/>
      <c r="Q655" s="540"/>
      <c r="R655" s="540"/>
      <c r="S655" s="540"/>
      <c r="T655" s="540"/>
      <c r="U655" s="540"/>
      <c r="V655" s="540"/>
      <c r="W655" s="540"/>
      <c r="X655" s="540"/>
      <c r="Y655" s="540"/>
      <c r="Z655" s="540"/>
    </row>
    <row r="656">
      <c r="A656" s="540"/>
      <c r="B656" s="543"/>
      <c r="C656" s="540"/>
      <c r="D656" s="540"/>
      <c r="E656" s="540"/>
      <c r="F656" s="540"/>
      <c r="G656" s="540"/>
      <c r="H656" s="540"/>
      <c r="I656" s="540"/>
      <c r="J656" s="540"/>
      <c r="K656" s="540"/>
      <c r="L656" s="540"/>
      <c r="M656" s="540"/>
      <c r="N656" s="540"/>
      <c r="O656" s="540"/>
      <c r="P656" s="540"/>
      <c r="Q656" s="540"/>
      <c r="R656" s="540"/>
      <c r="S656" s="540"/>
      <c r="T656" s="540"/>
      <c r="U656" s="540"/>
      <c r="V656" s="540"/>
      <c r="W656" s="540"/>
      <c r="X656" s="540"/>
      <c r="Y656" s="540"/>
      <c r="Z656" s="540"/>
    </row>
    <row r="657">
      <c r="A657" s="540"/>
      <c r="B657" s="543"/>
      <c r="C657" s="540"/>
      <c r="D657" s="540"/>
      <c r="E657" s="540"/>
      <c r="F657" s="540"/>
      <c r="G657" s="540"/>
      <c r="H657" s="540"/>
      <c r="I657" s="540"/>
      <c r="J657" s="540"/>
      <c r="K657" s="540"/>
      <c r="L657" s="540"/>
      <c r="M657" s="540"/>
      <c r="N657" s="540"/>
      <c r="O657" s="540"/>
      <c r="P657" s="540"/>
      <c r="Q657" s="540"/>
      <c r="R657" s="540"/>
      <c r="S657" s="540"/>
      <c r="T657" s="540"/>
      <c r="U657" s="540"/>
      <c r="V657" s="540"/>
      <c r="W657" s="540"/>
      <c r="X657" s="540"/>
      <c r="Y657" s="540"/>
      <c r="Z657" s="540"/>
    </row>
    <row r="658">
      <c r="A658" s="540"/>
      <c r="B658" s="543"/>
      <c r="C658" s="540"/>
      <c r="D658" s="540"/>
      <c r="E658" s="540"/>
      <c r="F658" s="540"/>
      <c r="G658" s="540"/>
      <c r="H658" s="540"/>
      <c r="I658" s="540"/>
      <c r="J658" s="540"/>
      <c r="K658" s="540"/>
      <c r="L658" s="540"/>
      <c r="M658" s="540"/>
      <c r="N658" s="540"/>
      <c r="O658" s="540"/>
      <c r="P658" s="540"/>
      <c r="Q658" s="540"/>
      <c r="R658" s="540"/>
      <c r="S658" s="540"/>
      <c r="T658" s="540"/>
      <c r="U658" s="540"/>
      <c r="V658" s="540"/>
      <c r="W658" s="540"/>
      <c r="X658" s="540"/>
      <c r="Y658" s="540"/>
      <c r="Z658" s="540"/>
    </row>
    <row r="659">
      <c r="A659" s="540"/>
      <c r="B659" s="543"/>
      <c r="C659" s="540"/>
      <c r="D659" s="540"/>
      <c r="E659" s="540"/>
      <c r="F659" s="540"/>
      <c r="G659" s="540"/>
      <c r="H659" s="540"/>
      <c r="I659" s="540"/>
      <c r="J659" s="540"/>
      <c r="K659" s="540"/>
      <c r="L659" s="540"/>
      <c r="M659" s="540"/>
      <c r="N659" s="540"/>
      <c r="O659" s="540"/>
      <c r="P659" s="540"/>
      <c r="Q659" s="540"/>
      <c r="R659" s="540"/>
      <c r="S659" s="540"/>
      <c r="T659" s="540"/>
      <c r="U659" s="540"/>
      <c r="V659" s="540"/>
      <c r="W659" s="540"/>
      <c r="X659" s="540"/>
      <c r="Y659" s="540"/>
      <c r="Z659" s="540"/>
    </row>
    <row r="660">
      <c r="A660" s="540"/>
      <c r="B660" s="543"/>
      <c r="C660" s="540"/>
      <c r="D660" s="540"/>
      <c r="E660" s="540"/>
      <c r="F660" s="540"/>
      <c r="G660" s="540"/>
      <c r="H660" s="540"/>
      <c r="I660" s="540"/>
      <c r="J660" s="540"/>
      <c r="K660" s="540"/>
      <c r="L660" s="540"/>
      <c r="M660" s="540"/>
      <c r="N660" s="540"/>
      <c r="O660" s="540"/>
      <c r="P660" s="540"/>
      <c r="Q660" s="540"/>
      <c r="R660" s="540"/>
      <c r="S660" s="540"/>
      <c r="T660" s="540"/>
      <c r="U660" s="540"/>
      <c r="V660" s="540"/>
      <c r="W660" s="540"/>
      <c r="X660" s="540"/>
      <c r="Y660" s="540"/>
      <c r="Z660" s="540"/>
    </row>
    <row r="661">
      <c r="A661" s="540"/>
      <c r="B661" s="543"/>
      <c r="C661" s="540"/>
      <c r="D661" s="540"/>
      <c r="E661" s="540"/>
      <c r="F661" s="540"/>
      <c r="G661" s="540"/>
      <c r="H661" s="540"/>
      <c r="I661" s="540"/>
      <c r="J661" s="540"/>
      <c r="K661" s="540"/>
      <c r="L661" s="540"/>
      <c r="M661" s="540"/>
      <c r="N661" s="540"/>
      <c r="O661" s="540"/>
      <c r="P661" s="540"/>
      <c r="Q661" s="540"/>
      <c r="R661" s="540"/>
      <c r="S661" s="540"/>
      <c r="T661" s="540"/>
      <c r="U661" s="540"/>
      <c r="V661" s="540"/>
      <c r="W661" s="540"/>
      <c r="X661" s="540"/>
      <c r="Y661" s="540"/>
      <c r="Z661" s="540"/>
    </row>
    <row r="662">
      <c r="A662" s="540"/>
      <c r="B662" s="543"/>
      <c r="C662" s="540"/>
      <c r="D662" s="540"/>
      <c r="E662" s="540"/>
      <c r="F662" s="540"/>
      <c r="G662" s="540"/>
      <c r="H662" s="540"/>
      <c r="I662" s="540"/>
      <c r="J662" s="540"/>
      <c r="K662" s="540"/>
      <c r="L662" s="540"/>
      <c r="M662" s="540"/>
      <c r="N662" s="540"/>
      <c r="O662" s="540"/>
      <c r="P662" s="540"/>
      <c r="Q662" s="540"/>
      <c r="R662" s="540"/>
      <c r="S662" s="540"/>
      <c r="T662" s="540"/>
      <c r="U662" s="540"/>
      <c r="V662" s="540"/>
      <c r="W662" s="540"/>
      <c r="X662" s="540"/>
      <c r="Y662" s="540"/>
      <c r="Z662" s="540"/>
    </row>
    <row r="663">
      <c r="A663" s="540"/>
      <c r="B663" s="543"/>
      <c r="C663" s="540"/>
      <c r="D663" s="540"/>
      <c r="E663" s="540"/>
      <c r="F663" s="540"/>
      <c r="G663" s="540"/>
      <c r="H663" s="540"/>
      <c r="I663" s="540"/>
      <c r="J663" s="540"/>
      <c r="K663" s="540"/>
      <c r="L663" s="540"/>
      <c r="M663" s="540"/>
      <c r="N663" s="540"/>
      <c r="O663" s="540"/>
      <c r="P663" s="540"/>
      <c r="Q663" s="540"/>
      <c r="R663" s="540"/>
      <c r="S663" s="540"/>
      <c r="T663" s="540"/>
      <c r="U663" s="540"/>
      <c r="V663" s="540"/>
      <c r="W663" s="540"/>
      <c r="X663" s="540"/>
      <c r="Y663" s="540"/>
      <c r="Z663" s="540"/>
    </row>
    <row r="664">
      <c r="A664" s="540"/>
      <c r="B664" s="543"/>
      <c r="C664" s="540"/>
      <c r="D664" s="540"/>
      <c r="E664" s="540"/>
      <c r="F664" s="540"/>
      <c r="G664" s="540"/>
      <c r="H664" s="540"/>
      <c r="I664" s="540"/>
      <c r="J664" s="540"/>
      <c r="K664" s="540"/>
      <c r="L664" s="540"/>
      <c r="M664" s="540"/>
      <c r="N664" s="540"/>
      <c r="O664" s="540"/>
      <c r="P664" s="540"/>
      <c r="Q664" s="540"/>
      <c r="R664" s="540"/>
      <c r="S664" s="540"/>
      <c r="T664" s="540"/>
      <c r="U664" s="540"/>
      <c r="V664" s="540"/>
      <c r="W664" s="540"/>
      <c r="X664" s="540"/>
      <c r="Y664" s="540"/>
      <c r="Z664" s="540"/>
    </row>
    <row r="665">
      <c r="A665" s="540"/>
      <c r="B665" s="543"/>
      <c r="C665" s="540"/>
      <c r="D665" s="540"/>
      <c r="E665" s="540"/>
      <c r="F665" s="540"/>
      <c r="G665" s="540"/>
      <c r="H665" s="540"/>
      <c r="I665" s="540"/>
      <c r="J665" s="540"/>
      <c r="K665" s="540"/>
      <c r="L665" s="540"/>
      <c r="M665" s="540"/>
      <c r="N665" s="540"/>
      <c r="O665" s="540"/>
      <c r="P665" s="540"/>
      <c r="Q665" s="540"/>
      <c r="R665" s="540"/>
      <c r="S665" s="540"/>
      <c r="T665" s="540"/>
      <c r="U665" s="540"/>
      <c r="V665" s="540"/>
      <c r="W665" s="540"/>
      <c r="X665" s="540"/>
      <c r="Y665" s="540"/>
      <c r="Z665" s="540"/>
    </row>
    <row r="666">
      <c r="A666" s="540"/>
      <c r="B666" s="543"/>
      <c r="C666" s="540"/>
      <c r="D666" s="540"/>
      <c r="E666" s="540"/>
      <c r="F666" s="540"/>
      <c r="G666" s="540"/>
      <c r="H666" s="540"/>
      <c r="I666" s="540"/>
      <c r="J666" s="540"/>
      <c r="K666" s="540"/>
      <c r="L666" s="540"/>
      <c r="M666" s="540"/>
      <c r="N666" s="540"/>
      <c r="O666" s="540"/>
      <c r="P666" s="540"/>
      <c r="Q666" s="540"/>
      <c r="R666" s="540"/>
      <c r="S666" s="540"/>
      <c r="T666" s="540"/>
      <c r="U666" s="540"/>
      <c r="V666" s="540"/>
      <c r="W666" s="540"/>
      <c r="X666" s="540"/>
      <c r="Y666" s="540"/>
      <c r="Z666" s="540"/>
    </row>
    <row r="667">
      <c r="A667" s="540"/>
      <c r="B667" s="543"/>
      <c r="C667" s="540"/>
      <c r="D667" s="540"/>
      <c r="E667" s="540"/>
      <c r="F667" s="540"/>
      <c r="G667" s="540"/>
      <c r="H667" s="540"/>
      <c r="I667" s="540"/>
      <c r="J667" s="540"/>
      <c r="K667" s="540"/>
      <c r="L667" s="540"/>
      <c r="M667" s="540"/>
      <c r="N667" s="540"/>
      <c r="O667" s="540"/>
      <c r="P667" s="540"/>
      <c r="Q667" s="540"/>
      <c r="R667" s="540"/>
      <c r="S667" s="540"/>
      <c r="T667" s="540"/>
      <c r="U667" s="540"/>
      <c r="V667" s="540"/>
      <c r="W667" s="540"/>
      <c r="X667" s="540"/>
      <c r="Y667" s="540"/>
      <c r="Z667" s="540"/>
    </row>
    <row r="668">
      <c r="A668" s="540"/>
      <c r="B668" s="543"/>
      <c r="C668" s="540"/>
      <c r="D668" s="540"/>
      <c r="E668" s="540"/>
      <c r="F668" s="540"/>
      <c r="G668" s="540"/>
      <c r="H668" s="540"/>
      <c r="I668" s="540"/>
      <c r="J668" s="540"/>
      <c r="K668" s="540"/>
      <c r="L668" s="540"/>
      <c r="M668" s="540"/>
      <c r="N668" s="540"/>
      <c r="O668" s="540"/>
      <c r="P668" s="540"/>
      <c r="Q668" s="540"/>
      <c r="R668" s="540"/>
      <c r="S668" s="540"/>
      <c r="T668" s="540"/>
      <c r="U668" s="540"/>
      <c r="V668" s="540"/>
      <c r="W668" s="540"/>
      <c r="X668" s="540"/>
      <c r="Y668" s="540"/>
      <c r="Z668" s="540"/>
    </row>
    <row r="669">
      <c r="A669" s="540"/>
      <c r="B669" s="543"/>
      <c r="C669" s="540"/>
      <c r="D669" s="540"/>
      <c r="E669" s="540"/>
      <c r="F669" s="540"/>
      <c r="G669" s="540"/>
      <c r="H669" s="540"/>
      <c r="I669" s="540"/>
      <c r="J669" s="540"/>
      <c r="K669" s="540"/>
      <c r="L669" s="540"/>
      <c r="M669" s="540"/>
      <c r="N669" s="540"/>
      <c r="O669" s="540"/>
      <c r="P669" s="540"/>
      <c r="Q669" s="540"/>
      <c r="R669" s="540"/>
      <c r="S669" s="540"/>
      <c r="T669" s="540"/>
      <c r="U669" s="540"/>
      <c r="V669" s="540"/>
      <c r="W669" s="540"/>
      <c r="X669" s="540"/>
      <c r="Y669" s="540"/>
      <c r="Z669" s="540"/>
    </row>
    <row r="670">
      <c r="A670" s="540"/>
      <c r="B670" s="543"/>
      <c r="C670" s="540"/>
      <c r="D670" s="540"/>
      <c r="E670" s="540"/>
      <c r="F670" s="540"/>
      <c r="G670" s="540"/>
      <c r="H670" s="540"/>
      <c r="I670" s="540"/>
      <c r="J670" s="540"/>
      <c r="K670" s="540"/>
      <c r="L670" s="540"/>
      <c r="M670" s="540"/>
      <c r="N670" s="540"/>
      <c r="O670" s="540"/>
      <c r="P670" s="540"/>
      <c r="Q670" s="540"/>
      <c r="R670" s="540"/>
      <c r="S670" s="540"/>
      <c r="T670" s="540"/>
      <c r="U670" s="540"/>
      <c r="V670" s="540"/>
      <c r="W670" s="540"/>
      <c r="X670" s="540"/>
      <c r="Y670" s="540"/>
      <c r="Z670" s="540"/>
    </row>
    <row r="671">
      <c r="A671" s="540"/>
      <c r="B671" s="543"/>
      <c r="C671" s="540"/>
      <c r="D671" s="540"/>
      <c r="E671" s="540"/>
      <c r="F671" s="540"/>
      <c r="G671" s="540"/>
      <c r="H671" s="540"/>
      <c r="I671" s="540"/>
      <c r="J671" s="540"/>
      <c r="K671" s="540"/>
      <c r="L671" s="540"/>
      <c r="M671" s="540"/>
      <c r="N671" s="540"/>
      <c r="O671" s="540"/>
      <c r="P671" s="540"/>
      <c r="Q671" s="540"/>
      <c r="R671" s="540"/>
      <c r="S671" s="540"/>
      <c r="T671" s="540"/>
      <c r="U671" s="540"/>
      <c r="V671" s="540"/>
      <c r="W671" s="540"/>
      <c r="X671" s="540"/>
      <c r="Y671" s="540"/>
      <c r="Z671" s="540"/>
    </row>
    <row r="672">
      <c r="A672" s="540"/>
      <c r="B672" s="543"/>
      <c r="C672" s="540"/>
      <c r="D672" s="540"/>
      <c r="E672" s="540"/>
      <c r="F672" s="540"/>
      <c r="G672" s="540"/>
      <c r="H672" s="540"/>
      <c r="I672" s="540"/>
      <c r="J672" s="540"/>
      <c r="K672" s="540"/>
      <c r="L672" s="540"/>
      <c r="M672" s="540"/>
      <c r="N672" s="540"/>
      <c r="O672" s="540"/>
      <c r="P672" s="540"/>
      <c r="Q672" s="540"/>
      <c r="R672" s="540"/>
      <c r="S672" s="540"/>
      <c r="T672" s="540"/>
      <c r="U672" s="540"/>
      <c r="V672" s="540"/>
      <c r="W672" s="540"/>
      <c r="X672" s="540"/>
      <c r="Y672" s="540"/>
      <c r="Z672" s="540"/>
    </row>
    <row r="673">
      <c r="A673" s="540"/>
      <c r="B673" s="543"/>
      <c r="C673" s="540"/>
      <c r="D673" s="540"/>
      <c r="E673" s="540"/>
      <c r="F673" s="540"/>
      <c r="G673" s="540"/>
      <c r="H673" s="540"/>
      <c r="I673" s="540"/>
      <c r="J673" s="540"/>
      <c r="K673" s="540"/>
      <c r="L673" s="540"/>
      <c r="M673" s="540"/>
      <c r="N673" s="540"/>
      <c r="O673" s="540"/>
      <c r="P673" s="540"/>
      <c r="Q673" s="540"/>
      <c r="R673" s="540"/>
      <c r="S673" s="540"/>
      <c r="T673" s="540"/>
      <c r="U673" s="540"/>
      <c r="V673" s="540"/>
      <c r="W673" s="540"/>
      <c r="X673" s="540"/>
      <c r="Y673" s="540"/>
      <c r="Z673" s="540"/>
    </row>
    <row r="674">
      <c r="A674" s="540"/>
      <c r="B674" s="543"/>
      <c r="C674" s="540"/>
      <c r="D674" s="540"/>
      <c r="E674" s="540"/>
      <c r="F674" s="540"/>
      <c r="G674" s="540"/>
      <c r="H674" s="540"/>
      <c r="I674" s="540"/>
      <c r="J674" s="540"/>
      <c r="K674" s="540"/>
      <c r="L674" s="540"/>
      <c r="M674" s="540"/>
      <c r="N674" s="540"/>
      <c r="O674" s="540"/>
      <c r="P674" s="540"/>
      <c r="Q674" s="540"/>
      <c r="R674" s="540"/>
      <c r="S674" s="540"/>
      <c r="T674" s="540"/>
      <c r="U674" s="540"/>
      <c r="V674" s="540"/>
      <c r="W674" s="540"/>
      <c r="X674" s="540"/>
      <c r="Y674" s="540"/>
      <c r="Z674" s="540"/>
    </row>
    <row r="675">
      <c r="A675" s="540"/>
      <c r="B675" s="543"/>
      <c r="C675" s="540"/>
      <c r="D675" s="540"/>
      <c r="E675" s="540"/>
      <c r="F675" s="540"/>
      <c r="G675" s="540"/>
      <c r="H675" s="540"/>
      <c r="I675" s="540"/>
      <c r="J675" s="540"/>
      <c r="K675" s="540"/>
      <c r="L675" s="540"/>
      <c r="M675" s="540"/>
      <c r="N675" s="540"/>
      <c r="O675" s="540"/>
      <c r="P675" s="540"/>
      <c r="Q675" s="540"/>
      <c r="R675" s="540"/>
      <c r="S675" s="540"/>
      <c r="T675" s="540"/>
      <c r="U675" s="540"/>
      <c r="V675" s="540"/>
      <c r="W675" s="540"/>
      <c r="X675" s="540"/>
      <c r="Y675" s="540"/>
      <c r="Z675" s="540"/>
    </row>
    <row r="676">
      <c r="A676" s="540"/>
      <c r="B676" s="543"/>
      <c r="C676" s="540"/>
      <c r="D676" s="540"/>
      <c r="E676" s="540"/>
      <c r="F676" s="540"/>
      <c r="G676" s="540"/>
      <c r="H676" s="540"/>
      <c r="I676" s="540"/>
      <c r="J676" s="540"/>
      <c r="K676" s="540"/>
      <c r="L676" s="540"/>
      <c r="M676" s="540"/>
      <c r="N676" s="540"/>
      <c r="O676" s="540"/>
      <c r="P676" s="540"/>
      <c r="Q676" s="540"/>
      <c r="R676" s="540"/>
      <c r="S676" s="540"/>
      <c r="T676" s="540"/>
      <c r="U676" s="540"/>
      <c r="V676" s="540"/>
      <c r="W676" s="540"/>
      <c r="X676" s="540"/>
      <c r="Y676" s="540"/>
      <c r="Z676" s="540"/>
    </row>
    <row r="677">
      <c r="A677" s="540"/>
      <c r="B677" s="543"/>
      <c r="C677" s="540"/>
      <c r="D677" s="540"/>
      <c r="E677" s="540"/>
      <c r="F677" s="540"/>
      <c r="G677" s="540"/>
      <c r="H677" s="540"/>
      <c r="I677" s="540"/>
      <c r="J677" s="540"/>
      <c r="K677" s="540"/>
      <c r="L677" s="540"/>
      <c r="M677" s="540"/>
      <c r="N677" s="540"/>
      <c r="O677" s="540"/>
      <c r="P677" s="540"/>
      <c r="Q677" s="540"/>
      <c r="R677" s="540"/>
      <c r="S677" s="540"/>
      <c r="T677" s="540"/>
      <c r="U677" s="540"/>
      <c r="V677" s="540"/>
      <c r="W677" s="540"/>
      <c r="X677" s="540"/>
      <c r="Y677" s="540"/>
      <c r="Z677" s="540"/>
    </row>
    <row r="678">
      <c r="A678" s="540"/>
      <c r="B678" s="543"/>
      <c r="C678" s="540"/>
      <c r="D678" s="540"/>
      <c r="E678" s="540"/>
      <c r="F678" s="540"/>
      <c r="G678" s="540"/>
      <c r="H678" s="540"/>
      <c r="I678" s="540"/>
      <c r="J678" s="540"/>
      <c r="K678" s="540"/>
      <c r="L678" s="540"/>
      <c r="M678" s="540"/>
      <c r="N678" s="540"/>
      <c r="O678" s="540"/>
      <c r="P678" s="540"/>
      <c r="Q678" s="540"/>
      <c r="R678" s="540"/>
      <c r="S678" s="540"/>
      <c r="T678" s="540"/>
      <c r="U678" s="540"/>
      <c r="V678" s="540"/>
      <c r="W678" s="540"/>
      <c r="X678" s="540"/>
      <c r="Y678" s="540"/>
      <c r="Z678" s="540"/>
    </row>
    <row r="679">
      <c r="A679" s="540"/>
      <c r="B679" s="543"/>
      <c r="C679" s="540"/>
      <c r="D679" s="540"/>
      <c r="E679" s="540"/>
      <c r="F679" s="540"/>
      <c r="G679" s="540"/>
      <c r="H679" s="540"/>
      <c r="I679" s="540"/>
      <c r="J679" s="540"/>
      <c r="K679" s="540"/>
      <c r="L679" s="540"/>
      <c r="M679" s="540"/>
      <c r="N679" s="540"/>
      <c r="O679" s="540"/>
      <c r="P679" s="540"/>
      <c r="Q679" s="540"/>
      <c r="R679" s="540"/>
      <c r="S679" s="540"/>
      <c r="T679" s="540"/>
      <c r="U679" s="540"/>
      <c r="V679" s="540"/>
      <c r="W679" s="540"/>
      <c r="X679" s="540"/>
      <c r="Y679" s="540"/>
      <c r="Z679" s="540"/>
    </row>
    <row r="680">
      <c r="A680" s="540"/>
      <c r="B680" s="543"/>
      <c r="C680" s="540"/>
      <c r="D680" s="540"/>
      <c r="E680" s="540"/>
      <c r="F680" s="540"/>
      <c r="G680" s="540"/>
      <c r="H680" s="540"/>
      <c r="I680" s="540"/>
      <c r="J680" s="540"/>
      <c r="K680" s="540"/>
      <c r="L680" s="540"/>
      <c r="M680" s="540"/>
      <c r="N680" s="540"/>
      <c r="O680" s="540"/>
      <c r="P680" s="540"/>
      <c r="Q680" s="540"/>
      <c r="R680" s="540"/>
      <c r="S680" s="540"/>
      <c r="T680" s="540"/>
      <c r="U680" s="540"/>
      <c r="V680" s="540"/>
      <c r="W680" s="540"/>
      <c r="X680" s="540"/>
      <c r="Y680" s="540"/>
      <c r="Z680" s="540"/>
    </row>
    <row r="681">
      <c r="A681" s="540"/>
      <c r="B681" s="543"/>
      <c r="C681" s="540"/>
      <c r="D681" s="540"/>
      <c r="E681" s="540"/>
      <c r="F681" s="540"/>
      <c r="G681" s="540"/>
      <c r="H681" s="540"/>
      <c r="I681" s="540"/>
      <c r="J681" s="540"/>
      <c r="K681" s="540"/>
      <c r="L681" s="540"/>
      <c r="M681" s="540"/>
      <c r="N681" s="540"/>
      <c r="O681" s="540"/>
      <c r="P681" s="540"/>
      <c r="Q681" s="540"/>
      <c r="R681" s="540"/>
      <c r="S681" s="540"/>
      <c r="T681" s="540"/>
      <c r="U681" s="540"/>
      <c r="V681" s="540"/>
      <c r="W681" s="540"/>
      <c r="X681" s="540"/>
      <c r="Y681" s="540"/>
      <c r="Z681" s="540"/>
    </row>
    <row r="682">
      <c r="A682" s="540"/>
      <c r="B682" s="543"/>
      <c r="C682" s="540"/>
      <c r="D682" s="540"/>
      <c r="E682" s="540"/>
      <c r="F682" s="540"/>
      <c r="G682" s="540"/>
      <c r="H682" s="540"/>
      <c r="I682" s="540"/>
      <c r="J682" s="540"/>
      <c r="K682" s="540"/>
      <c r="L682" s="540"/>
      <c r="M682" s="540"/>
      <c r="N682" s="540"/>
      <c r="O682" s="540"/>
      <c r="P682" s="540"/>
      <c r="Q682" s="540"/>
      <c r="R682" s="540"/>
      <c r="S682" s="540"/>
      <c r="T682" s="540"/>
      <c r="U682" s="540"/>
      <c r="V682" s="540"/>
      <c r="W682" s="540"/>
      <c r="X682" s="540"/>
      <c r="Y682" s="540"/>
      <c r="Z682" s="540"/>
    </row>
    <row r="683">
      <c r="A683" s="540"/>
      <c r="B683" s="543"/>
      <c r="C683" s="540"/>
      <c r="D683" s="540"/>
      <c r="E683" s="540"/>
      <c r="F683" s="540"/>
      <c r="G683" s="540"/>
      <c r="H683" s="540"/>
      <c r="I683" s="540"/>
      <c r="J683" s="540"/>
      <c r="K683" s="540"/>
      <c r="L683" s="540"/>
      <c r="M683" s="540"/>
      <c r="N683" s="540"/>
      <c r="O683" s="540"/>
      <c r="P683" s="540"/>
      <c r="Q683" s="540"/>
      <c r="R683" s="540"/>
      <c r="S683" s="540"/>
      <c r="T683" s="540"/>
      <c r="U683" s="540"/>
      <c r="V683" s="540"/>
      <c r="W683" s="540"/>
      <c r="X683" s="540"/>
      <c r="Y683" s="540"/>
      <c r="Z683" s="540"/>
    </row>
    <row r="684">
      <c r="A684" s="540"/>
      <c r="B684" s="543"/>
      <c r="C684" s="540"/>
      <c r="D684" s="540"/>
      <c r="E684" s="540"/>
      <c r="F684" s="540"/>
      <c r="G684" s="540"/>
      <c r="H684" s="540"/>
      <c r="I684" s="540"/>
      <c r="J684" s="540"/>
      <c r="K684" s="540"/>
      <c r="L684" s="540"/>
      <c r="M684" s="540"/>
      <c r="N684" s="540"/>
      <c r="O684" s="540"/>
      <c r="P684" s="540"/>
      <c r="Q684" s="540"/>
      <c r="R684" s="540"/>
      <c r="S684" s="540"/>
      <c r="T684" s="540"/>
      <c r="U684" s="540"/>
      <c r="V684" s="540"/>
      <c r="W684" s="540"/>
      <c r="X684" s="540"/>
      <c r="Y684" s="540"/>
      <c r="Z684" s="540"/>
    </row>
    <row r="685">
      <c r="A685" s="540"/>
      <c r="B685" s="543"/>
      <c r="C685" s="540"/>
      <c r="D685" s="540"/>
      <c r="E685" s="540"/>
      <c r="F685" s="540"/>
      <c r="G685" s="540"/>
      <c r="H685" s="540"/>
      <c r="I685" s="540"/>
      <c r="J685" s="540"/>
      <c r="K685" s="540"/>
      <c r="L685" s="540"/>
      <c r="M685" s="540"/>
      <c r="N685" s="540"/>
      <c r="O685" s="540"/>
      <c r="P685" s="540"/>
      <c r="Q685" s="540"/>
      <c r="R685" s="540"/>
      <c r="S685" s="540"/>
      <c r="T685" s="540"/>
      <c r="U685" s="540"/>
      <c r="V685" s="540"/>
      <c r="W685" s="540"/>
      <c r="X685" s="540"/>
      <c r="Y685" s="540"/>
      <c r="Z685" s="540"/>
    </row>
    <row r="686">
      <c r="A686" s="540"/>
      <c r="B686" s="543"/>
      <c r="C686" s="540"/>
      <c r="D686" s="540"/>
      <c r="E686" s="540"/>
      <c r="F686" s="540"/>
      <c r="G686" s="540"/>
      <c r="H686" s="540"/>
      <c r="I686" s="540"/>
      <c r="J686" s="540"/>
      <c r="K686" s="540"/>
      <c r="L686" s="540"/>
      <c r="M686" s="540"/>
      <c r="N686" s="540"/>
      <c r="O686" s="540"/>
      <c r="P686" s="540"/>
      <c r="Q686" s="540"/>
      <c r="R686" s="540"/>
      <c r="S686" s="540"/>
      <c r="T686" s="540"/>
      <c r="U686" s="540"/>
      <c r="V686" s="540"/>
      <c r="W686" s="540"/>
      <c r="X686" s="540"/>
      <c r="Y686" s="540"/>
      <c r="Z686" s="540"/>
    </row>
    <row r="687">
      <c r="A687" s="540"/>
      <c r="B687" s="543"/>
      <c r="C687" s="540"/>
      <c r="D687" s="540"/>
      <c r="E687" s="540"/>
      <c r="F687" s="540"/>
      <c r="G687" s="540"/>
      <c r="H687" s="540"/>
      <c r="I687" s="540"/>
      <c r="J687" s="540"/>
      <c r="K687" s="540"/>
      <c r="L687" s="540"/>
      <c r="M687" s="540"/>
      <c r="N687" s="540"/>
      <c r="O687" s="540"/>
      <c r="P687" s="540"/>
      <c r="Q687" s="540"/>
      <c r="R687" s="540"/>
      <c r="S687" s="540"/>
      <c r="T687" s="540"/>
      <c r="U687" s="540"/>
      <c r="V687" s="540"/>
      <c r="W687" s="540"/>
      <c r="X687" s="540"/>
      <c r="Y687" s="540"/>
      <c r="Z687" s="540"/>
    </row>
    <row r="688">
      <c r="A688" s="540"/>
      <c r="B688" s="543"/>
      <c r="C688" s="540"/>
      <c r="D688" s="540"/>
      <c r="E688" s="540"/>
      <c r="F688" s="540"/>
      <c r="G688" s="540"/>
      <c r="H688" s="540"/>
      <c r="I688" s="540"/>
      <c r="J688" s="540"/>
      <c r="K688" s="540"/>
      <c r="L688" s="540"/>
      <c r="M688" s="540"/>
      <c r="N688" s="540"/>
      <c r="O688" s="540"/>
      <c r="P688" s="540"/>
      <c r="Q688" s="540"/>
      <c r="R688" s="540"/>
      <c r="S688" s="540"/>
      <c r="T688" s="540"/>
      <c r="U688" s="540"/>
      <c r="V688" s="540"/>
      <c r="W688" s="540"/>
      <c r="X688" s="540"/>
      <c r="Y688" s="540"/>
      <c r="Z688" s="540"/>
    </row>
    <row r="689">
      <c r="A689" s="540"/>
      <c r="B689" s="543"/>
      <c r="C689" s="540"/>
      <c r="D689" s="540"/>
      <c r="E689" s="540"/>
      <c r="F689" s="540"/>
      <c r="G689" s="540"/>
      <c r="H689" s="540"/>
      <c r="I689" s="540"/>
      <c r="J689" s="540"/>
      <c r="K689" s="540"/>
      <c r="L689" s="540"/>
      <c r="M689" s="540"/>
      <c r="N689" s="540"/>
      <c r="O689" s="540"/>
      <c r="P689" s="540"/>
      <c r="Q689" s="540"/>
      <c r="R689" s="540"/>
      <c r="S689" s="540"/>
      <c r="T689" s="540"/>
      <c r="U689" s="540"/>
      <c r="V689" s="540"/>
      <c r="W689" s="540"/>
      <c r="X689" s="540"/>
      <c r="Y689" s="540"/>
      <c r="Z689" s="540"/>
    </row>
    <row r="690">
      <c r="A690" s="540"/>
      <c r="B690" s="543"/>
      <c r="C690" s="540"/>
      <c r="D690" s="540"/>
      <c r="E690" s="540"/>
      <c r="F690" s="540"/>
      <c r="G690" s="540"/>
      <c r="H690" s="540"/>
      <c r="I690" s="540"/>
      <c r="J690" s="540"/>
      <c r="K690" s="540"/>
      <c r="L690" s="540"/>
      <c r="M690" s="540"/>
      <c r="N690" s="540"/>
      <c r="O690" s="540"/>
      <c r="P690" s="540"/>
      <c r="Q690" s="540"/>
      <c r="R690" s="540"/>
      <c r="S690" s="540"/>
      <c r="T690" s="540"/>
      <c r="U690" s="540"/>
      <c r="V690" s="540"/>
      <c r="W690" s="540"/>
      <c r="X690" s="540"/>
      <c r="Y690" s="540"/>
      <c r="Z690" s="540"/>
    </row>
    <row r="691">
      <c r="A691" s="540"/>
      <c r="B691" s="543"/>
      <c r="C691" s="540"/>
      <c r="D691" s="540"/>
      <c r="E691" s="540"/>
      <c r="F691" s="540"/>
      <c r="G691" s="540"/>
      <c r="H691" s="540"/>
      <c r="I691" s="540"/>
      <c r="J691" s="540"/>
      <c r="K691" s="540"/>
      <c r="L691" s="540"/>
      <c r="M691" s="540"/>
      <c r="N691" s="540"/>
      <c r="O691" s="540"/>
      <c r="P691" s="540"/>
      <c r="Q691" s="540"/>
      <c r="R691" s="540"/>
      <c r="S691" s="540"/>
      <c r="T691" s="540"/>
      <c r="U691" s="540"/>
      <c r="V691" s="540"/>
      <c r="W691" s="540"/>
      <c r="X691" s="540"/>
      <c r="Y691" s="540"/>
      <c r="Z691" s="540"/>
    </row>
    <row r="692">
      <c r="A692" s="540"/>
      <c r="B692" s="543"/>
      <c r="C692" s="540"/>
      <c r="D692" s="540"/>
      <c r="E692" s="540"/>
      <c r="F692" s="540"/>
      <c r="G692" s="540"/>
      <c r="H692" s="540"/>
      <c r="I692" s="540"/>
      <c r="J692" s="540"/>
      <c r="K692" s="540"/>
      <c r="L692" s="540"/>
      <c r="M692" s="540"/>
      <c r="N692" s="540"/>
      <c r="O692" s="540"/>
      <c r="P692" s="540"/>
      <c r="Q692" s="540"/>
      <c r="R692" s="540"/>
      <c r="S692" s="540"/>
      <c r="T692" s="540"/>
      <c r="U692" s="540"/>
      <c r="V692" s="540"/>
      <c r="W692" s="540"/>
      <c r="X692" s="540"/>
      <c r="Y692" s="540"/>
      <c r="Z692" s="540"/>
    </row>
    <row r="693">
      <c r="A693" s="540"/>
      <c r="B693" s="543"/>
      <c r="C693" s="540"/>
      <c r="D693" s="540"/>
      <c r="E693" s="540"/>
      <c r="F693" s="540"/>
      <c r="G693" s="540"/>
      <c r="H693" s="540"/>
      <c r="I693" s="540"/>
      <c r="J693" s="540"/>
      <c r="K693" s="540"/>
      <c r="L693" s="540"/>
      <c r="M693" s="540"/>
      <c r="N693" s="540"/>
      <c r="O693" s="540"/>
      <c r="P693" s="540"/>
      <c r="Q693" s="540"/>
      <c r="R693" s="540"/>
      <c r="S693" s="540"/>
      <c r="T693" s="540"/>
      <c r="U693" s="540"/>
      <c r="V693" s="540"/>
      <c r="W693" s="540"/>
      <c r="X693" s="540"/>
      <c r="Y693" s="540"/>
      <c r="Z693" s="540"/>
    </row>
    <row r="694">
      <c r="A694" s="540"/>
      <c r="B694" s="543"/>
      <c r="C694" s="540"/>
      <c r="D694" s="540"/>
      <c r="E694" s="540"/>
      <c r="F694" s="540"/>
      <c r="G694" s="540"/>
      <c r="H694" s="540"/>
      <c r="I694" s="540"/>
      <c r="J694" s="540"/>
      <c r="K694" s="540"/>
      <c r="L694" s="540"/>
      <c r="M694" s="540"/>
      <c r="N694" s="540"/>
      <c r="O694" s="540"/>
      <c r="P694" s="540"/>
      <c r="Q694" s="540"/>
      <c r="R694" s="540"/>
      <c r="S694" s="540"/>
      <c r="T694" s="540"/>
      <c r="U694" s="540"/>
      <c r="V694" s="540"/>
      <c r="W694" s="540"/>
      <c r="X694" s="540"/>
      <c r="Y694" s="540"/>
      <c r="Z694" s="540"/>
    </row>
    <row r="695">
      <c r="A695" s="540"/>
      <c r="B695" s="543"/>
      <c r="C695" s="540"/>
      <c r="D695" s="540"/>
      <c r="E695" s="540"/>
      <c r="F695" s="540"/>
      <c r="G695" s="540"/>
      <c r="H695" s="540"/>
      <c r="I695" s="540"/>
      <c r="J695" s="540"/>
      <c r="K695" s="540"/>
      <c r="L695" s="540"/>
      <c r="M695" s="540"/>
      <c r="N695" s="540"/>
      <c r="O695" s="540"/>
      <c r="P695" s="540"/>
      <c r="Q695" s="540"/>
      <c r="R695" s="540"/>
      <c r="S695" s="540"/>
      <c r="T695" s="540"/>
      <c r="U695" s="540"/>
      <c r="V695" s="540"/>
      <c r="W695" s="540"/>
      <c r="X695" s="540"/>
      <c r="Y695" s="540"/>
      <c r="Z695" s="540"/>
    </row>
    <row r="696">
      <c r="A696" s="540"/>
      <c r="B696" s="543"/>
      <c r="C696" s="540"/>
      <c r="D696" s="540"/>
      <c r="E696" s="540"/>
      <c r="F696" s="540"/>
      <c r="G696" s="540"/>
      <c r="H696" s="540"/>
      <c r="I696" s="540"/>
      <c r="J696" s="540"/>
      <c r="K696" s="540"/>
      <c r="L696" s="540"/>
      <c r="M696" s="540"/>
      <c r="N696" s="540"/>
      <c r="O696" s="540"/>
      <c r="P696" s="540"/>
      <c r="Q696" s="540"/>
      <c r="R696" s="540"/>
      <c r="S696" s="540"/>
      <c r="T696" s="540"/>
      <c r="U696" s="540"/>
      <c r="V696" s="540"/>
      <c r="W696" s="540"/>
      <c r="X696" s="540"/>
      <c r="Y696" s="540"/>
      <c r="Z696" s="540"/>
    </row>
    <row r="697">
      <c r="A697" s="540"/>
      <c r="B697" s="543"/>
      <c r="C697" s="540"/>
      <c r="D697" s="540"/>
      <c r="E697" s="540"/>
      <c r="F697" s="540"/>
      <c r="G697" s="540"/>
      <c r="H697" s="540"/>
      <c r="I697" s="540"/>
      <c r="J697" s="540"/>
      <c r="K697" s="540"/>
      <c r="L697" s="540"/>
      <c r="M697" s="540"/>
      <c r="N697" s="540"/>
      <c r="O697" s="540"/>
      <c r="P697" s="540"/>
      <c r="Q697" s="540"/>
      <c r="R697" s="540"/>
      <c r="S697" s="540"/>
      <c r="T697" s="540"/>
      <c r="U697" s="540"/>
      <c r="V697" s="540"/>
      <c r="W697" s="540"/>
      <c r="X697" s="540"/>
      <c r="Y697" s="540"/>
      <c r="Z697" s="540"/>
    </row>
    <row r="698">
      <c r="A698" s="540"/>
      <c r="B698" s="543"/>
      <c r="C698" s="540"/>
      <c r="D698" s="540"/>
      <c r="E698" s="540"/>
      <c r="F698" s="540"/>
      <c r="G698" s="540"/>
      <c r="H698" s="540"/>
      <c r="I698" s="540"/>
      <c r="J698" s="540"/>
      <c r="K698" s="540"/>
      <c r="L698" s="540"/>
      <c r="M698" s="540"/>
      <c r="N698" s="540"/>
      <c r="O698" s="540"/>
      <c r="P698" s="540"/>
      <c r="Q698" s="540"/>
      <c r="R698" s="540"/>
      <c r="S698" s="540"/>
      <c r="T698" s="540"/>
      <c r="U698" s="540"/>
      <c r="V698" s="540"/>
      <c r="W698" s="540"/>
      <c r="X698" s="540"/>
      <c r="Y698" s="540"/>
      <c r="Z698" s="540"/>
    </row>
    <row r="699">
      <c r="A699" s="540"/>
      <c r="B699" s="543"/>
      <c r="C699" s="540"/>
      <c r="D699" s="540"/>
      <c r="E699" s="540"/>
      <c r="F699" s="540"/>
      <c r="G699" s="540"/>
      <c r="H699" s="540"/>
      <c r="I699" s="540"/>
      <c r="J699" s="540"/>
      <c r="K699" s="540"/>
      <c r="L699" s="540"/>
      <c r="M699" s="540"/>
      <c r="N699" s="540"/>
      <c r="O699" s="540"/>
      <c r="P699" s="540"/>
      <c r="Q699" s="540"/>
      <c r="R699" s="540"/>
      <c r="S699" s="540"/>
      <c r="T699" s="540"/>
      <c r="U699" s="540"/>
      <c r="V699" s="540"/>
      <c r="W699" s="540"/>
      <c r="X699" s="540"/>
      <c r="Y699" s="540"/>
      <c r="Z699" s="540"/>
    </row>
    <row r="700">
      <c r="A700" s="540"/>
      <c r="B700" s="543"/>
      <c r="C700" s="540"/>
      <c r="D700" s="540"/>
      <c r="E700" s="540"/>
      <c r="F700" s="540"/>
      <c r="G700" s="540"/>
      <c r="H700" s="540"/>
      <c r="I700" s="540"/>
      <c r="J700" s="540"/>
      <c r="K700" s="540"/>
      <c r="L700" s="540"/>
      <c r="M700" s="540"/>
      <c r="N700" s="540"/>
      <c r="O700" s="540"/>
      <c r="P700" s="540"/>
      <c r="Q700" s="540"/>
      <c r="R700" s="540"/>
      <c r="S700" s="540"/>
      <c r="T700" s="540"/>
      <c r="U700" s="540"/>
      <c r="V700" s="540"/>
      <c r="W700" s="540"/>
      <c r="X700" s="540"/>
      <c r="Y700" s="540"/>
      <c r="Z700" s="540"/>
    </row>
    <row r="701">
      <c r="A701" s="540"/>
      <c r="B701" s="543"/>
      <c r="C701" s="540"/>
      <c r="D701" s="540"/>
      <c r="E701" s="540"/>
      <c r="F701" s="540"/>
      <c r="G701" s="540"/>
      <c r="H701" s="540"/>
      <c r="I701" s="540"/>
      <c r="J701" s="540"/>
      <c r="K701" s="540"/>
      <c r="L701" s="540"/>
      <c r="M701" s="540"/>
      <c r="N701" s="540"/>
      <c r="O701" s="540"/>
      <c r="P701" s="540"/>
      <c r="Q701" s="540"/>
      <c r="R701" s="540"/>
      <c r="S701" s="540"/>
      <c r="T701" s="540"/>
      <c r="U701" s="540"/>
      <c r="V701" s="540"/>
      <c r="W701" s="540"/>
      <c r="X701" s="540"/>
      <c r="Y701" s="540"/>
      <c r="Z701" s="540"/>
    </row>
    <row r="702">
      <c r="A702" s="540"/>
      <c r="B702" s="543"/>
      <c r="C702" s="540"/>
      <c r="D702" s="540"/>
      <c r="E702" s="540"/>
      <c r="F702" s="540"/>
      <c r="G702" s="540"/>
      <c r="H702" s="540"/>
      <c r="I702" s="540"/>
      <c r="J702" s="540"/>
      <c r="K702" s="540"/>
      <c r="L702" s="540"/>
      <c r="M702" s="540"/>
      <c r="N702" s="540"/>
      <c r="O702" s="540"/>
      <c r="P702" s="540"/>
      <c r="Q702" s="540"/>
      <c r="R702" s="540"/>
      <c r="S702" s="540"/>
      <c r="T702" s="540"/>
      <c r="U702" s="540"/>
      <c r="V702" s="540"/>
      <c r="W702" s="540"/>
      <c r="X702" s="540"/>
      <c r="Y702" s="540"/>
      <c r="Z702" s="540"/>
    </row>
    <row r="703">
      <c r="A703" s="540"/>
      <c r="B703" s="543"/>
      <c r="C703" s="540"/>
      <c r="D703" s="540"/>
      <c r="E703" s="540"/>
      <c r="F703" s="540"/>
      <c r="G703" s="540"/>
      <c r="H703" s="540"/>
      <c r="I703" s="540"/>
      <c r="J703" s="540"/>
      <c r="K703" s="540"/>
      <c r="L703" s="540"/>
      <c r="M703" s="540"/>
      <c r="N703" s="540"/>
      <c r="O703" s="540"/>
      <c r="P703" s="540"/>
      <c r="Q703" s="540"/>
      <c r="R703" s="540"/>
      <c r="S703" s="540"/>
      <c r="T703" s="540"/>
      <c r="U703" s="540"/>
      <c r="V703" s="540"/>
      <c r="W703" s="540"/>
      <c r="X703" s="540"/>
      <c r="Y703" s="540"/>
      <c r="Z703" s="540"/>
    </row>
    <row r="704">
      <c r="A704" s="540"/>
      <c r="B704" s="543"/>
      <c r="C704" s="540"/>
      <c r="D704" s="540"/>
      <c r="E704" s="540"/>
      <c r="F704" s="540"/>
      <c r="G704" s="540"/>
      <c r="H704" s="540"/>
      <c r="I704" s="540"/>
      <c r="J704" s="540"/>
      <c r="K704" s="540"/>
      <c r="L704" s="540"/>
      <c r="M704" s="540"/>
      <c r="N704" s="540"/>
      <c r="O704" s="540"/>
      <c r="P704" s="540"/>
      <c r="Q704" s="540"/>
      <c r="R704" s="540"/>
      <c r="S704" s="540"/>
      <c r="T704" s="540"/>
      <c r="U704" s="540"/>
      <c r="V704" s="540"/>
      <c r="W704" s="540"/>
      <c r="X704" s="540"/>
      <c r="Y704" s="540"/>
      <c r="Z704" s="540"/>
    </row>
    <row r="705">
      <c r="A705" s="540"/>
      <c r="B705" s="543"/>
      <c r="C705" s="540"/>
      <c r="D705" s="540"/>
      <c r="E705" s="540"/>
      <c r="F705" s="540"/>
      <c r="G705" s="540"/>
      <c r="H705" s="540"/>
      <c r="I705" s="540"/>
      <c r="J705" s="540"/>
      <c r="K705" s="540"/>
      <c r="L705" s="540"/>
      <c r="M705" s="540"/>
      <c r="N705" s="540"/>
      <c r="O705" s="540"/>
      <c r="P705" s="540"/>
      <c r="Q705" s="540"/>
      <c r="R705" s="540"/>
      <c r="S705" s="540"/>
      <c r="T705" s="540"/>
      <c r="U705" s="540"/>
      <c r="V705" s="540"/>
      <c r="W705" s="540"/>
      <c r="X705" s="540"/>
      <c r="Y705" s="540"/>
      <c r="Z705" s="540"/>
    </row>
    <row r="706">
      <c r="A706" s="540"/>
      <c r="B706" s="543"/>
      <c r="C706" s="540"/>
      <c r="D706" s="540"/>
      <c r="E706" s="540"/>
      <c r="F706" s="540"/>
      <c r="G706" s="540"/>
      <c r="H706" s="540"/>
      <c r="I706" s="540"/>
      <c r="J706" s="540"/>
      <c r="K706" s="540"/>
      <c r="L706" s="540"/>
      <c r="M706" s="540"/>
      <c r="N706" s="540"/>
      <c r="O706" s="540"/>
      <c r="P706" s="540"/>
      <c r="Q706" s="540"/>
      <c r="R706" s="540"/>
      <c r="S706" s="540"/>
      <c r="T706" s="540"/>
      <c r="U706" s="540"/>
      <c r="V706" s="540"/>
      <c r="W706" s="540"/>
      <c r="X706" s="540"/>
      <c r="Y706" s="540"/>
      <c r="Z706" s="540"/>
    </row>
    <row r="707">
      <c r="A707" s="540"/>
      <c r="B707" s="543"/>
      <c r="C707" s="540"/>
      <c r="D707" s="540"/>
      <c r="E707" s="540"/>
      <c r="F707" s="540"/>
      <c r="G707" s="540"/>
      <c r="H707" s="540"/>
      <c r="I707" s="540"/>
      <c r="J707" s="540"/>
      <c r="K707" s="540"/>
      <c r="L707" s="540"/>
      <c r="M707" s="540"/>
      <c r="N707" s="540"/>
      <c r="O707" s="540"/>
      <c r="P707" s="540"/>
      <c r="Q707" s="540"/>
      <c r="R707" s="540"/>
      <c r="S707" s="540"/>
      <c r="T707" s="540"/>
      <c r="U707" s="540"/>
      <c r="V707" s="540"/>
      <c r="W707" s="540"/>
      <c r="X707" s="540"/>
      <c r="Y707" s="540"/>
      <c r="Z707" s="540"/>
    </row>
    <row r="708">
      <c r="A708" s="540"/>
      <c r="B708" s="543"/>
      <c r="C708" s="540"/>
      <c r="D708" s="540"/>
      <c r="E708" s="540"/>
      <c r="F708" s="540"/>
      <c r="G708" s="540"/>
      <c r="H708" s="540"/>
      <c r="I708" s="540"/>
      <c r="J708" s="540"/>
      <c r="K708" s="540"/>
      <c r="L708" s="540"/>
      <c r="M708" s="540"/>
      <c r="N708" s="540"/>
      <c r="O708" s="540"/>
      <c r="P708" s="540"/>
      <c r="Q708" s="540"/>
      <c r="R708" s="540"/>
      <c r="S708" s="540"/>
      <c r="T708" s="540"/>
      <c r="U708" s="540"/>
      <c r="V708" s="540"/>
      <c r="W708" s="540"/>
      <c r="X708" s="540"/>
      <c r="Y708" s="540"/>
      <c r="Z708" s="540"/>
    </row>
    <row r="709">
      <c r="A709" s="540"/>
      <c r="B709" s="543"/>
      <c r="C709" s="540"/>
      <c r="D709" s="540"/>
      <c r="E709" s="540"/>
      <c r="F709" s="540"/>
      <c r="G709" s="540"/>
      <c r="H709" s="540"/>
      <c r="I709" s="540"/>
      <c r="J709" s="540"/>
      <c r="K709" s="540"/>
      <c r="L709" s="540"/>
      <c r="M709" s="540"/>
      <c r="N709" s="540"/>
      <c r="O709" s="540"/>
      <c r="P709" s="540"/>
      <c r="Q709" s="540"/>
      <c r="R709" s="540"/>
      <c r="S709" s="540"/>
      <c r="T709" s="540"/>
      <c r="U709" s="540"/>
      <c r="V709" s="540"/>
      <c r="W709" s="540"/>
      <c r="X709" s="540"/>
      <c r="Y709" s="540"/>
      <c r="Z709" s="540"/>
    </row>
    <row r="710">
      <c r="A710" s="540"/>
      <c r="B710" s="543"/>
      <c r="C710" s="540"/>
      <c r="D710" s="540"/>
      <c r="E710" s="540"/>
      <c r="F710" s="540"/>
      <c r="G710" s="540"/>
      <c r="H710" s="540"/>
      <c r="I710" s="540"/>
      <c r="J710" s="540"/>
      <c r="K710" s="540"/>
      <c r="L710" s="540"/>
      <c r="M710" s="540"/>
      <c r="N710" s="540"/>
      <c r="O710" s="540"/>
      <c r="P710" s="540"/>
      <c r="Q710" s="540"/>
      <c r="R710" s="540"/>
      <c r="S710" s="540"/>
      <c r="T710" s="540"/>
      <c r="U710" s="540"/>
      <c r="V710" s="540"/>
      <c r="W710" s="540"/>
      <c r="X710" s="540"/>
      <c r="Y710" s="540"/>
      <c r="Z710" s="540"/>
    </row>
    <row r="711">
      <c r="A711" s="540"/>
      <c r="B711" s="543"/>
      <c r="C711" s="540"/>
      <c r="D711" s="540"/>
      <c r="E711" s="540"/>
      <c r="F711" s="540"/>
      <c r="G711" s="540"/>
      <c r="H711" s="540"/>
      <c r="I711" s="540"/>
      <c r="J711" s="540"/>
      <c r="K711" s="540"/>
      <c r="L711" s="540"/>
      <c r="M711" s="540"/>
      <c r="N711" s="540"/>
      <c r="O711" s="540"/>
      <c r="P711" s="540"/>
      <c r="Q711" s="540"/>
      <c r="R711" s="540"/>
      <c r="S711" s="540"/>
      <c r="T711" s="540"/>
      <c r="U711" s="540"/>
      <c r="V711" s="540"/>
      <c r="W711" s="540"/>
      <c r="X711" s="540"/>
      <c r="Y711" s="540"/>
      <c r="Z711" s="540"/>
    </row>
    <row r="712">
      <c r="A712" s="540"/>
      <c r="B712" s="543"/>
      <c r="C712" s="540"/>
      <c r="D712" s="540"/>
      <c r="E712" s="540"/>
      <c r="F712" s="540"/>
      <c r="G712" s="540"/>
      <c r="H712" s="540"/>
      <c r="I712" s="540"/>
      <c r="J712" s="540"/>
      <c r="K712" s="540"/>
      <c r="L712" s="540"/>
      <c r="M712" s="540"/>
      <c r="N712" s="540"/>
      <c r="O712" s="540"/>
      <c r="P712" s="540"/>
      <c r="Q712" s="540"/>
      <c r="R712" s="540"/>
      <c r="S712" s="540"/>
      <c r="T712" s="540"/>
      <c r="U712" s="540"/>
      <c r="V712" s="540"/>
      <c r="W712" s="540"/>
      <c r="X712" s="540"/>
      <c r="Y712" s="540"/>
      <c r="Z712" s="540"/>
    </row>
    <row r="713">
      <c r="A713" s="540"/>
      <c r="B713" s="543"/>
      <c r="C713" s="540"/>
      <c r="D713" s="540"/>
      <c r="E713" s="540"/>
      <c r="F713" s="540"/>
      <c r="G713" s="540"/>
      <c r="H713" s="540"/>
      <c r="I713" s="540"/>
      <c r="J713" s="540"/>
      <c r="K713" s="540"/>
      <c r="L713" s="540"/>
      <c r="M713" s="540"/>
      <c r="N713" s="540"/>
      <c r="O713" s="540"/>
      <c r="P713" s="540"/>
      <c r="Q713" s="540"/>
      <c r="R713" s="540"/>
      <c r="S713" s="540"/>
      <c r="T713" s="540"/>
      <c r="U713" s="540"/>
      <c r="V713" s="540"/>
      <c r="W713" s="540"/>
      <c r="X713" s="540"/>
      <c r="Y713" s="540"/>
      <c r="Z713" s="540"/>
    </row>
    <row r="714">
      <c r="A714" s="540"/>
      <c r="B714" s="543"/>
      <c r="C714" s="540"/>
      <c r="D714" s="540"/>
      <c r="E714" s="540"/>
      <c r="F714" s="540"/>
      <c r="G714" s="540"/>
      <c r="H714" s="540"/>
      <c r="I714" s="540"/>
      <c r="J714" s="540"/>
      <c r="K714" s="540"/>
      <c r="L714" s="540"/>
      <c r="M714" s="540"/>
      <c r="N714" s="540"/>
      <c r="O714" s="540"/>
      <c r="P714" s="540"/>
      <c r="Q714" s="540"/>
      <c r="R714" s="540"/>
      <c r="S714" s="540"/>
      <c r="T714" s="540"/>
      <c r="U714" s="540"/>
      <c r="V714" s="540"/>
      <c r="W714" s="540"/>
      <c r="X714" s="540"/>
      <c r="Y714" s="540"/>
      <c r="Z714" s="540"/>
    </row>
    <row r="715">
      <c r="A715" s="540"/>
      <c r="B715" s="543"/>
      <c r="C715" s="540"/>
      <c r="D715" s="540"/>
      <c r="E715" s="540"/>
      <c r="F715" s="540"/>
      <c r="G715" s="540"/>
      <c r="H715" s="540"/>
      <c r="I715" s="540"/>
      <c r="J715" s="540"/>
      <c r="K715" s="540"/>
      <c r="L715" s="540"/>
      <c r="M715" s="540"/>
      <c r="N715" s="540"/>
      <c r="O715" s="540"/>
      <c r="P715" s="540"/>
      <c r="Q715" s="540"/>
      <c r="R715" s="540"/>
      <c r="S715" s="540"/>
      <c r="T715" s="540"/>
      <c r="U715" s="540"/>
      <c r="V715" s="540"/>
      <c r="W715" s="540"/>
      <c r="X715" s="540"/>
      <c r="Y715" s="540"/>
      <c r="Z715" s="540"/>
    </row>
    <row r="716">
      <c r="A716" s="540"/>
      <c r="B716" s="543"/>
      <c r="C716" s="540"/>
      <c r="D716" s="540"/>
      <c r="E716" s="540"/>
      <c r="F716" s="540"/>
      <c r="G716" s="540"/>
      <c r="H716" s="540"/>
      <c r="I716" s="540"/>
      <c r="J716" s="540"/>
      <c r="K716" s="540"/>
      <c r="L716" s="540"/>
      <c r="M716" s="540"/>
      <c r="N716" s="540"/>
      <c r="O716" s="540"/>
      <c r="P716" s="540"/>
      <c r="Q716" s="540"/>
      <c r="R716" s="540"/>
      <c r="S716" s="540"/>
      <c r="T716" s="540"/>
      <c r="U716" s="540"/>
      <c r="V716" s="540"/>
      <c r="W716" s="540"/>
      <c r="X716" s="540"/>
      <c r="Y716" s="540"/>
      <c r="Z716" s="540"/>
    </row>
    <row r="717">
      <c r="A717" s="540"/>
      <c r="B717" s="543"/>
      <c r="C717" s="540"/>
      <c r="D717" s="540"/>
      <c r="E717" s="540"/>
      <c r="F717" s="540"/>
      <c r="G717" s="540"/>
      <c r="H717" s="540"/>
      <c r="I717" s="540"/>
      <c r="J717" s="540"/>
      <c r="K717" s="540"/>
      <c r="L717" s="540"/>
      <c r="M717" s="540"/>
      <c r="N717" s="540"/>
      <c r="O717" s="540"/>
      <c r="P717" s="540"/>
      <c r="Q717" s="540"/>
      <c r="R717" s="540"/>
      <c r="S717" s="540"/>
      <c r="T717" s="540"/>
      <c r="U717" s="540"/>
      <c r="V717" s="540"/>
      <c r="W717" s="540"/>
      <c r="X717" s="540"/>
      <c r="Y717" s="540"/>
      <c r="Z717" s="540"/>
    </row>
    <row r="718">
      <c r="A718" s="540"/>
      <c r="B718" s="543"/>
      <c r="C718" s="540"/>
      <c r="D718" s="540"/>
      <c r="E718" s="540"/>
      <c r="F718" s="540"/>
      <c r="G718" s="540"/>
      <c r="H718" s="540"/>
      <c r="I718" s="540"/>
      <c r="J718" s="540"/>
      <c r="K718" s="540"/>
      <c r="L718" s="540"/>
      <c r="M718" s="540"/>
      <c r="N718" s="540"/>
      <c r="O718" s="540"/>
      <c r="P718" s="540"/>
      <c r="Q718" s="540"/>
      <c r="R718" s="540"/>
      <c r="S718" s="540"/>
      <c r="T718" s="540"/>
      <c r="U718" s="540"/>
      <c r="V718" s="540"/>
      <c r="W718" s="540"/>
      <c r="X718" s="540"/>
      <c r="Y718" s="540"/>
      <c r="Z718" s="540"/>
    </row>
    <row r="719">
      <c r="A719" s="540"/>
      <c r="B719" s="543"/>
      <c r="C719" s="540"/>
      <c r="D719" s="540"/>
      <c r="E719" s="540"/>
      <c r="F719" s="540"/>
      <c r="G719" s="540"/>
      <c r="H719" s="540"/>
      <c r="I719" s="540"/>
      <c r="J719" s="540"/>
      <c r="K719" s="540"/>
      <c r="L719" s="540"/>
      <c r="M719" s="540"/>
      <c r="N719" s="540"/>
      <c r="O719" s="540"/>
      <c r="P719" s="540"/>
      <c r="Q719" s="540"/>
      <c r="R719" s="540"/>
      <c r="S719" s="540"/>
      <c r="T719" s="540"/>
      <c r="U719" s="540"/>
      <c r="V719" s="540"/>
      <c r="W719" s="540"/>
      <c r="X719" s="540"/>
      <c r="Y719" s="540"/>
      <c r="Z719" s="540"/>
    </row>
    <row r="720">
      <c r="A720" s="540"/>
      <c r="B720" s="543"/>
      <c r="C720" s="540"/>
      <c r="D720" s="540"/>
      <c r="E720" s="540"/>
      <c r="F720" s="540"/>
      <c r="G720" s="540"/>
      <c r="H720" s="540"/>
      <c r="I720" s="540"/>
      <c r="J720" s="540"/>
      <c r="K720" s="540"/>
      <c r="L720" s="540"/>
      <c r="M720" s="540"/>
      <c r="N720" s="540"/>
      <c r="O720" s="540"/>
      <c r="P720" s="540"/>
      <c r="Q720" s="540"/>
      <c r="R720" s="540"/>
      <c r="S720" s="540"/>
      <c r="T720" s="540"/>
      <c r="U720" s="540"/>
      <c r="V720" s="540"/>
      <c r="W720" s="540"/>
      <c r="X720" s="540"/>
      <c r="Y720" s="540"/>
      <c r="Z720" s="540"/>
    </row>
    <row r="721">
      <c r="A721" s="540"/>
      <c r="B721" s="543"/>
      <c r="C721" s="540"/>
      <c r="D721" s="540"/>
      <c r="E721" s="540"/>
      <c r="F721" s="540"/>
      <c r="G721" s="540"/>
      <c r="H721" s="540"/>
      <c r="I721" s="540"/>
      <c r="J721" s="540"/>
      <c r="K721" s="540"/>
      <c r="L721" s="540"/>
      <c r="M721" s="540"/>
      <c r="N721" s="540"/>
      <c r="O721" s="540"/>
      <c r="P721" s="540"/>
      <c r="Q721" s="540"/>
      <c r="R721" s="540"/>
      <c r="S721" s="540"/>
      <c r="T721" s="540"/>
      <c r="U721" s="540"/>
      <c r="V721" s="540"/>
      <c r="W721" s="540"/>
      <c r="X721" s="540"/>
      <c r="Y721" s="540"/>
      <c r="Z721" s="540"/>
    </row>
    <row r="722">
      <c r="A722" s="540"/>
      <c r="B722" s="543"/>
      <c r="C722" s="540"/>
      <c r="D722" s="540"/>
      <c r="E722" s="540"/>
      <c r="F722" s="540"/>
      <c r="G722" s="540"/>
      <c r="H722" s="540"/>
      <c r="I722" s="540"/>
      <c r="J722" s="540"/>
      <c r="K722" s="540"/>
      <c r="L722" s="540"/>
      <c r="M722" s="540"/>
      <c r="N722" s="540"/>
      <c r="O722" s="540"/>
      <c r="P722" s="540"/>
      <c r="Q722" s="540"/>
      <c r="R722" s="540"/>
      <c r="S722" s="540"/>
      <c r="T722" s="540"/>
      <c r="U722" s="540"/>
      <c r="V722" s="540"/>
      <c r="W722" s="540"/>
      <c r="X722" s="540"/>
      <c r="Y722" s="540"/>
      <c r="Z722" s="540"/>
    </row>
    <row r="723">
      <c r="A723" s="540"/>
      <c r="B723" s="543"/>
      <c r="C723" s="540"/>
      <c r="D723" s="540"/>
      <c r="E723" s="540"/>
      <c r="F723" s="540"/>
      <c r="G723" s="540"/>
      <c r="H723" s="540"/>
      <c r="I723" s="540"/>
      <c r="J723" s="540"/>
      <c r="K723" s="540"/>
      <c r="L723" s="540"/>
      <c r="M723" s="540"/>
      <c r="N723" s="540"/>
      <c r="O723" s="540"/>
      <c r="P723" s="540"/>
      <c r="Q723" s="540"/>
      <c r="R723" s="540"/>
      <c r="S723" s="540"/>
      <c r="T723" s="540"/>
      <c r="U723" s="540"/>
      <c r="V723" s="540"/>
      <c r="W723" s="540"/>
      <c r="X723" s="540"/>
      <c r="Y723" s="540"/>
      <c r="Z723" s="540"/>
    </row>
    <row r="724">
      <c r="A724" s="540"/>
      <c r="B724" s="543"/>
      <c r="C724" s="540"/>
      <c r="D724" s="540"/>
      <c r="E724" s="540"/>
      <c r="F724" s="540"/>
      <c r="G724" s="540"/>
      <c r="H724" s="540"/>
      <c r="I724" s="540"/>
      <c r="J724" s="540"/>
      <c r="K724" s="540"/>
      <c r="L724" s="540"/>
      <c r="M724" s="540"/>
      <c r="N724" s="540"/>
      <c r="O724" s="540"/>
      <c r="P724" s="540"/>
      <c r="Q724" s="540"/>
      <c r="R724" s="540"/>
      <c r="S724" s="540"/>
      <c r="T724" s="540"/>
      <c r="U724" s="540"/>
      <c r="V724" s="540"/>
      <c r="W724" s="540"/>
      <c r="X724" s="540"/>
      <c r="Y724" s="540"/>
      <c r="Z724" s="540"/>
    </row>
    <row r="725">
      <c r="A725" s="540"/>
      <c r="B725" s="543"/>
      <c r="C725" s="540"/>
      <c r="D725" s="540"/>
      <c r="E725" s="540"/>
      <c r="F725" s="540"/>
      <c r="G725" s="540"/>
      <c r="H725" s="540"/>
      <c r="I725" s="540"/>
      <c r="J725" s="540"/>
      <c r="K725" s="540"/>
      <c r="L725" s="540"/>
      <c r="M725" s="540"/>
      <c r="N725" s="540"/>
      <c r="O725" s="540"/>
      <c r="P725" s="540"/>
      <c r="Q725" s="540"/>
      <c r="R725" s="540"/>
      <c r="S725" s="540"/>
      <c r="T725" s="540"/>
      <c r="U725" s="540"/>
      <c r="V725" s="540"/>
      <c r="W725" s="540"/>
      <c r="X725" s="540"/>
      <c r="Y725" s="540"/>
      <c r="Z725" s="540"/>
    </row>
    <row r="726">
      <c r="A726" s="540"/>
      <c r="B726" s="543"/>
      <c r="C726" s="540"/>
      <c r="D726" s="540"/>
      <c r="E726" s="540"/>
      <c r="F726" s="540"/>
      <c r="G726" s="540"/>
      <c r="H726" s="540"/>
      <c r="I726" s="540"/>
      <c r="J726" s="540"/>
      <c r="K726" s="540"/>
      <c r="L726" s="540"/>
      <c r="M726" s="540"/>
      <c r="N726" s="540"/>
      <c r="O726" s="540"/>
      <c r="P726" s="540"/>
      <c r="Q726" s="540"/>
      <c r="R726" s="540"/>
      <c r="S726" s="540"/>
      <c r="T726" s="540"/>
      <c r="U726" s="540"/>
      <c r="V726" s="540"/>
      <c r="W726" s="540"/>
      <c r="X726" s="540"/>
      <c r="Y726" s="540"/>
      <c r="Z726" s="540"/>
    </row>
    <row r="727">
      <c r="A727" s="540"/>
      <c r="B727" s="543"/>
      <c r="C727" s="540"/>
      <c r="D727" s="540"/>
      <c r="E727" s="540"/>
      <c r="F727" s="540"/>
      <c r="G727" s="540"/>
      <c r="H727" s="540"/>
      <c r="I727" s="540"/>
      <c r="J727" s="540"/>
      <c r="K727" s="540"/>
      <c r="L727" s="540"/>
      <c r="M727" s="540"/>
      <c r="N727" s="540"/>
      <c r="O727" s="540"/>
      <c r="P727" s="540"/>
      <c r="Q727" s="540"/>
      <c r="R727" s="540"/>
      <c r="S727" s="540"/>
      <c r="T727" s="540"/>
      <c r="U727" s="540"/>
      <c r="V727" s="540"/>
      <c r="W727" s="540"/>
      <c r="X727" s="540"/>
      <c r="Y727" s="540"/>
      <c r="Z727" s="540"/>
    </row>
    <row r="728">
      <c r="A728" s="540"/>
      <c r="B728" s="543"/>
      <c r="C728" s="540"/>
      <c r="D728" s="540"/>
      <c r="E728" s="540"/>
      <c r="F728" s="540"/>
      <c r="G728" s="540"/>
      <c r="H728" s="540"/>
      <c r="I728" s="540"/>
      <c r="J728" s="540"/>
      <c r="K728" s="540"/>
      <c r="L728" s="540"/>
      <c r="M728" s="540"/>
      <c r="N728" s="540"/>
      <c r="O728" s="540"/>
      <c r="P728" s="540"/>
      <c r="Q728" s="540"/>
      <c r="R728" s="540"/>
      <c r="S728" s="540"/>
      <c r="T728" s="540"/>
      <c r="U728" s="540"/>
      <c r="V728" s="540"/>
      <c r="W728" s="540"/>
      <c r="X728" s="540"/>
      <c r="Y728" s="540"/>
      <c r="Z728" s="540"/>
    </row>
    <row r="729">
      <c r="A729" s="540"/>
      <c r="B729" s="543"/>
      <c r="C729" s="540"/>
      <c r="D729" s="540"/>
      <c r="E729" s="540"/>
      <c r="F729" s="540"/>
      <c r="G729" s="540"/>
      <c r="H729" s="540"/>
      <c r="I729" s="540"/>
      <c r="J729" s="540"/>
      <c r="K729" s="540"/>
      <c r="L729" s="540"/>
      <c r="M729" s="540"/>
      <c r="N729" s="540"/>
      <c r="O729" s="540"/>
      <c r="P729" s="540"/>
      <c r="Q729" s="540"/>
      <c r="R729" s="540"/>
      <c r="S729" s="540"/>
      <c r="T729" s="540"/>
      <c r="U729" s="540"/>
      <c r="V729" s="540"/>
      <c r="W729" s="540"/>
      <c r="X729" s="540"/>
      <c r="Y729" s="540"/>
      <c r="Z729" s="540"/>
    </row>
    <row r="730">
      <c r="A730" s="540"/>
      <c r="B730" s="543"/>
      <c r="C730" s="540"/>
      <c r="D730" s="540"/>
      <c r="E730" s="540"/>
      <c r="F730" s="540"/>
      <c r="G730" s="540"/>
      <c r="H730" s="540"/>
      <c r="I730" s="540"/>
      <c r="J730" s="540"/>
      <c r="K730" s="540"/>
      <c r="L730" s="540"/>
      <c r="M730" s="540"/>
      <c r="N730" s="540"/>
      <c r="O730" s="540"/>
      <c r="P730" s="540"/>
      <c r="Q730" s="540"/>
      <c r="R730" s="540"/>
      <c r="S730" s="540"/>
      <c r="T730" s="540"/>
      <c r="U730" s="540"/>
      <c r="V730" s="540"/>
      <c r="W730" s="540"/>
      <c r="X730" s="540"/>
      <c r="Y730" s="540"/>
      <c r="Z730" s="540"/>
    </row>
    <row r="731">
      <c r="A731" s="540"/>
      <c r="B731" s="543"/>
      <c r="C731" s="540"/>
      <c r="D731" s="540"/>
      <c r="E731" s="540"/>
      <c r="F731" s="540"/>
      <c r="G731" s="540"/>
      <c r="H731" s="540"/>
      <c r="I731" s="540"/>
      <c r="J731" s="540"/>
      <c r="K731" s="540"/>
      <c r="L731" s="540"/>
      <c r="M731" s="540"/>
      <c r="N731" s="540"/>
      <c r="O731" s="540"/>
      <c r="P731" s="540"/>
      <c r="Q731" s="540"/>
      <c r="R731" s="540"/>
      <c r="S731" s="540"/>
      <c r="T731" s="540"/>
      <c r="U731" s="540"/>
      <c r="V731" s="540"/>
      <c r="W731" s="540"/>
      <c r="X731" s="540"/>
      <c r="Y731" s="540"/>
      <c r="Z731" s="540"/>
    </row>
    <row r="732">
      <c r="A732" s="540"/>
      <c r="B732" s="543"/>
      <c r="C732" s="540"/>
      <c r="D732" s="540"/>
      <c r="E732" s="540"/>
      <c r="F732" s="540"/>
      <c r="G732" s="540"/>
      <c r="H732" s="540"/>
      <c r="I732" s="540"/>
      <c r="J732" s="540"/>
      <c r="K732" s="540"/>
      <c r="L732" s="540"/>
      <c r="M732" s="540"/>
      <c r="N732" s="540"/>
      <c r="O732" s="540"/>
      <c r="P732" s="540"/>
      <c r="Q732" s="540"/>
      <c r="R732" s="540"/>
      <c r="S732" s="540"/>
      <c r="T732" s="540"/>
      <c r="U732" s="540"/>
      <c r="V732" s="540"/>
      <c r="W732" s="540"/>
      <c r="X732" s="540"/>
      <c r="Y732" s="540"/>
      <c r="Z732" s="540"/>
    </row>
    <row r="733">
      <c r="A733" s="540"/>
      <c r="B733" s="543"/>
      <c r="C733" s="540"/>
      <c r="D733" s="540"/>
      <c r="E733" s="540"/>
      <c r="F733" s="540"/>
      <c r="G733" s="540"/>
      <c r="H733" s="540"/>
      <c r="I733" s="540"/>
      <c r="J733" s="540"/>
      <c r="K733" s="540"/>
      <c r="L733" s="540"/>
      <c r="M733" s="540"/>
      <c r="N733" s="540"/>
      <c r="O733" s="540"/>
      <c r="P733" s="540"/>
      <c r="Q733" s="540"/>
      <c r="R733" s="540"/>
      <c r="S733" s="540"/>
      <c r="T733" s="540"/>
      <c r="U733" s="540"/>
      <c r="V733" s="540"/>
      <c r="W733" s="540"/>
      <c r="X733" s="540"/>
      <c r="Y733" s="540"/>
      <c r="Z733" s="540"/>
    </row>
    <row r="734">
      <c r="A734" s="540"/>
      <c r="B734" s="543"/>
      <c r="C734" s="540"/>
      <c r="D734" s="540"/>
      <c r="E734" s="540"/>
      <c r="F734" s="540"/>
      <c r="G734" s="540"/>
      <c r="H734" s="540"/>
      <c r="I734" s="540"/>
      <c r="J734" s="540"/>
      <c r="K734" s="540"/>
      <c r="L734" s="540"/>
      <c r="M734" s="540"/>
      <c r="N734" s="540"/>
      <c r="O734" s="540"/>
      <c r="P734" s="540"/>
      <c r="Q734" s="540"/>
      <c r="R734" s="540"/>
      <c r="S734" s="540"/>
      <c r="T734" s="540"/>
      <c r="U734" s="540"/>
      <c r="V734" s="540"/>
      <c r="W734" s="540"/>
      <c r="X734" s="540"/>
      <c r="Y734" s="540"/>
      <c r="Z734" s="540"/>
    </row>
    <row r="735">
      <c r="A735" s="540"/>
      <c r="B735" s="543"/>
      <c r="C735" s="540"/>
      <c r="D735" s="540"/>
      <c r="E735" s="540"/>
      <c r="F735" s="540"/>
      <c r="G735" s="540"/>
      <c r="H735" s="540"/>
      <c r="I735" s="540"/>
      <c r="J735" s="540"/>
      <c r="K735" s="540"/>
      <c r="L735" s="540"/>
      <c r="M735" s="540"/>
      <c r="N735" s="540"/>
      <c r="O735" s="540"/>
      <c r="P735" s="540"/>
      <c r="Q735" s="540"/>
      <c r="R735" s="540"/>
      <c r="S735" s="540"/>
      <c r="T735" s="540"/>
      <c r="U735" s="540"/>
      <c r="V735" s="540"/>
      <c r="W735" s="540"/>
      <c r="X735" s="540"/>
      <c r="Y735" s="540"/>
      <c r="Z735" s="540"/>
    </row>
    <row r="736">
      <c r="A736" s="540"/>
      <c r="B736" s="543"/>
      <c r="C736" s="540"/>
      <c r="D736" s="540"/>
      <c r="E736" s="540"/>
      <c r="F736" s="540"/>
      <c r="G736" s="540"/>
      <c r="H736" s="540"/>
      <c r="I736" s="540"/>
      <c r="J736" s="540"/>
      <c r="K736" s="540"/>
      <c r="L736" s="540"/>
      <c r="M736" s="540"/>
      <c r="N736" s="540"/>
      <c r="O736" s="540"/>
      <c r="P736" s="540"/>
      <c r="Q736" s="540"/>
      <c r="R736" s="540"/>
      <c r="S736" s="540"/>
      <c r="T736" s="540"/>
      <c r="U736" s="540"/>
      <c r="V736" s="540"/>
      <c r="W736" s="540"/>
      <c r="X736" s="540"/>
      <c r="Y736" s="540"/>
      <c r="Z736" s="540"/>
    </row>
    <row r="737">
      <c r="A737" s="540"/>
      <c r="B737" s="543"/>
      <c r="C737" s="540"/>
      <c r="D737" s="540"/>
      <c r="E737" s="540"/>
      <c r="F737" s="540"/>
      <c r="G737" s="540"/>
      <c r="H737" s="540"/>
      <c r="I737" s="540"/>
      <c r="J737" s="540"/>
      <c r="K737" s="540"/>
      <c r="L737" s="540"/>
      <c r="M737" s="540"/>
      <c r="N737" s="540"/>
      <c r="O737" s="540"/>
      <c r="P737" s="540"/>
      <c r="Q737" s="540"/>
      <c r="R737" s="540"/>
      <c r="S737" s="540"/>
      <c r="T737" s="540"/>
      <c r="U737" s="540"/>
      <c r="V737" s="540"/>
      <c r="W737" s="540"/>
      <c r="X737" s="540"/>
      <c r="Y737" s="540"/>
      <c r="Z737" s="540"/>
    </row>
    <row r="738">
      <c r="A738" s="540"/>
      <c r="B738" s="543"/>
      <c r="C738" s="540"/>
      <c r="D738" s="540"/>
      <c r="E738" s="540"/>
      <c r="F738" s="540"/>
      <c r="G738" s="540"/>
      <c r="H738" s="540"/>
      <c r="I738" s="540"/>
      <c r="J738" s="540"/>
      <c r="K738" s="540"/>
      <c r="L738" s="540"/>
      <c r="M738" s="540"/>
      <c r="N738" s="540"/>
      <c r="O738" s="540"/>
      <c r="P738" s="540"/>
      <c r="Q738" s="540"/>
      <c r="R738" s="540"/>
      <c r="S738" s="540"/>
      <c r="T738" s="540"/>
      <c r="U738" s="540"/>
      <c r="V738" s="540"/>
      <c r="W738" s="540"/>
      <c r="X738" s="540"/>
      <c r="Y738" s="540"/>
      <c r="Z738" s="540"/>
    </row>
    <row r="739">
      <c r="A739" s="540"/>
      <c r="B739" s="543"/>
      <c r="C739" s="540"/>
      <c r="D739" s="540"/>
      <c r="E739" s="540"/>
      <c r="F739" s="540"/>
      <c r="G739" s="540"/>
      <c r="H739" s="540"/>
      <c r="I739" s="540"/>
      <c r="J739" s="540"/>
      <c r="K739" s="540"/>
      <c r="L739" s="540"/>
      <c r="M739" s="540"/>
      <c r="N739" s="540"/>
      <c r="O739" s="540"/>
      <c r="P739" s="540"/>
      <c r="Q739" s="540"/>
      <c r="R739" s="540"/>
      <c r="S739" s="540"/>
      <c r="T739" s="540"/>
      <c r="U739" s="540"/>
      <c r="V739" s="540"/>
      <c r="W739" s="540"/>
      <c r="X739" s="540"/>
      <c r="Y739" s="540"/>
      <c r="Z739" s="540"/>
    </row>
    <row r="740">
      <c r="A740" s="540"/>
      <c r="B740" s="543"/>
      <c r="C740" s="540"/>
      <c r="D740" s="540"/>
      <c r="E740" s="540"/>
      <c r="F740" s="540"/>
      <c r="G740" s="540"/>
      <c r="H740" s="540"/>
      <c r="I740" s="540"/>
      <c r="J740" s="540"/>
      <c r="K740" s="540"/>
      <c r="L740" s="540"/>
      <c r="M740" s="540"/>
      <c r="N740" s="540"/>
      <c r="O740" s="540"/>
      <c r="P740" s="540"/>
      <c r="Q740" s="540"/>
      <c r="R740" s="540"/>
      <c r="S740" s="540"/>
      <c r="T740" s="540"/>
      <c r="U740" s="540"/>
      <c r="V740" s="540"/>
      <c r="W740" s="540"/>
      <c r="X740" s="540"/>
      <c r="Y740" s="540"/>
      <c r="Z740" s="540"/>
    </row>
    <row r="741">
      <c r="A741" s="540"/>
      <c r="B741" s="543"/>
      <c r="C741" s="540"/>
      <c r="D741" s="540"/>
      <c r="E741" s="540"/>
      <c r="F741" s="540"/>
      <c r="G741" s="540"/>
      <c r="H741" s="540"/>
      <c r="I741" s="540"/>
      <c r="J741" s="540"/>
      <c r="K741" s="540"/>
      <c r="L741" s="540"/>
      <c r="M741" s="540"/>
      <c r="N741" s="540"/>
      <c r="O741" s="540"/>
      <c r="P741" s="540"/>
      <c r="Q741" s="540"/>
      <c r="R741" s="540"/>
      <c r="S741" s="540"/>
      <c r="T741" s="540"/>
      <c r="U741" s="540"/>
      <c r="V741" s="540"/>
      <c r="W741" s="540"/>
      <c r="X741" s="540"/>
      <c r="Y741" s="540"/>
      <c r="Z741" s="540"/>
    </row>
    <row r="742">
      <c r="A742" s="540"/>
      <c r="B742" s="543"/>
      <c r="C742" s="540"/>
      <c r="D742" s="540"/>
      <c r="E742" s="540"/>
      <c r="F742" s="540"/>
      <c r="G742" s="540"/>
      <c r="H742" s="540"/>
      <c r="I742" s="540"/>
      <c r="J742" s="540"/>
      <c r="K742" s="540"/>
      <c r="L742" s="540"/>
      <c r="M742" s="540"/>
      <c r="N742" s="540"/>
      <c r="O742" s="540"/>
      <c r="P742" s="540"/>
      <c r="Q742" s="540"/>
      <c r="R742" s="540"/>
      <c r="S742" s="540"/>
      <c r="T742" s="540"/>
      <c r="U742" s="540"/>
      <c r="V742" s="540"/>
      <c r="W742" s="540"/>
      <c r="X742" s="540"/>
      <c r="Y742" s="540"/>
      <c r="Z742" s="540"/>
    </row>
    <row r="743">
      <c r="A743" s="540"/>
      <c r="B743" s="543"/>
      <c r="C743" s="540"/>
      <c r="D743" s="540"/>
      <c r="E743" s="540"/>
      <c r="F743" s="540"/>
      <c r="G743" s="540"/>
      <c r="H743" s="540"/>
      <c r="I743" s="540"/>
      <c r="J743" s="540"/>
      <c r="K743" s="540"/>
      <c r="L743" s="540"/>
      <c r="M743" s="540"/>
      <c r="N743" s="540"/>
      <c r="O743" s="540"/>
      <c r="P743" s="540"/>
      <c r="Q743" s="540"/>
      <c r="R743" s="540"/>
      <c r="S743" s="540"/>
      <c r="T743" s="540"/>
      <c r="U743" s="540"/>
      <c r="V743" s="540"/>
      <c r="W743" s="540"/>
      <c r="X743" s="540"/>
      <c r="Y743" s="540"/>
      <c r="Z743" s="540"/>
    </row>
    <row r="744">
      <c r="A744" s="540"/>
      <c r="B744" s="543"/>
      <c r="C744" s="540"/>
      <c r="D744" s="540"/>
      <c r="E744" s="540"/>
      <c r="F744" s="540"/>
      <c r="G744" s="540"/>
      <c r="H744" s="540"/>
      <c r="I744" s="540"/>
      <c r="J744" s="540"/>
      <c r="K744" s="540"/>
      <c r="L744" s="540"/>
      <c r="M744" s="540"/>
      <c r="N744" s="540"/>
      <c r="O744" s="540"/>
      <c r="P744" s="540"/>
      <c r="Q744" s="540"/>
      <c r="R744" s="540"/>
      <c r="S744" s="540"/>
      <c r="T744" s="540"/>
      <c r="U744" s="540"/>
      <c r="V744" s="540"/>
      <c r="W744" s="540"/>
      <c r="X744" s="540"/>
      <c r="Y744" s="540"/>
      <c r="Z744" s="540"/>
    </row>
    <row r="745">
      <c r="A745" s="540"/>
      <c r="B745" s="543"/>
      <c r="C745" s="540"/>
      <c r="D745" s="540"/>
      <c r="E745" s="540"/>
      <c r="F745" s="540"/>
      <c r="G745" s="540"/>
      <c r="H745" s="540"/>
      <c r="I745" s="540"/>
      <c r="J745" s="540"/>
      <c r="K745" s="540"/>
      <c r="L745" s="540"/>
      <c r="M745" s="540"/>
      <c r="N745" s="540"/>
      <c r="O745" s="540"/>
      <c r="P745" s="540"/>
      <c r="Q745" s="540"/>
      <c r="R745" s="540"/>
      <c r="S745" s="540"/>
      <c r="T745" s="540"/>
      <c r="U745" s="540"/>
      <c r="V745" s="540"/>
      <c r="W745" s="540"/>
      <c r="X745" s="540"/>
      <c r="Y745" s="540"/>
      <c r="Z745" s="540"/>
    </row>
    <row r="746">
      <c r="A746" s="540"/>
      <c r="B746" s="543"/>
      <c r="C746" s="540"/>
      <c r="D746" s="540"/>
      <c r="E746" s="540"/>
      <c r="F746" s="540"/>
      <c r="G746" s="540"/>
      <c r="H746" s="540"/>
      <c r="I746" s="540"/>
      <c r="J746" s="540"/>
      <c r="K746" s="540"/>
      <c r="L746" s="540"/>
      <c r="M746" s="540"/>
      <c r="N746" s="540"/>
      <c r="O746" s="540"/>
      <c r="P746" s="540"/>
      <c r="Q746" s="540"/>
      <c r="R746" s="540"/>
      <c r="S746" s="540"/>
      <c r="T746" s="540"/>
      <c r="U746" s="540"/>
      <c r="V746" s="540"/>
      <c r="W746" s="540"/>
      <c r="X746" s="540"/>
      <c r="Y746" s="540"/>
      <c r="Z746" s="540"/>
    </row>
    <row r="747">
      <c r="A747" s="540"/>
      <c r="B747" s="543"/>
      <c r="C747" s="540"/>
      <c r="D747" s="540"/>
      <c r="E747" s="540"/>
      <c r="F747" s="540"/>
      <c r="G747" s="540"/>
      <c r="H747" s="540"/>
      <c r="I747" s="540"/>
      <c r="J747" s="540"/>
      <c r="K747" s="540"/>
      <c r="L747" s="540"/>
      <c r="M747" s="540"/>
      <c r="N747" s="540"/>
      <c r="O747" s="540"/>
      <c r="P747" s="540"/>
      <c r="Q747" s="540"/>
      <c r="R747" s="540"/>
      <c r="S747" s="540"/>
      <c r="T747" s="540"/>
      <c r="U747" s="540"/>
      <c r="V747" s="540"/>
      <c r="W747" s="540"/>
      <c r="X747" s="540"/>
      <c r="Y747" s="540"/>
      <c r="Z747" s="540"/>
    </row>
    <row r="748">
      <c r="A748" s="540"/>
      <c r="B748" s="543"/>
      <c r="C748" s="540"/>
      <c r="D748" s="540"/>
      <c r="E748" s="540"/>
      <c r="F748" s="540"/>
      <c r="G748" s="540"/>
      <c r="H748" s="540"/>
      <c r="I748" s="540"/>
      <c r="J748" s="540"/>
      <c r="K748" s="540"/>
      <c r="L748" s="540"/>
      <c r="M748" s="540"/>
      <c r="N748" s="540"/>
      <c r="O748" s="540"/>
      <c r="P748" s="540"/>
      <c r="Q748" s="540"/>
      <c r="R748" s="540"/>
      <c r="S748" s="540"/>
      <c r="T748" s="540"/>
      <c r="U748" s="540"/>
      <c r="V748" s="540"/>
      <c r="W748" s="540"/>
      <c r="X748" s="540"/>
      <c r="Y748" s="540"/>
      <c r="Z748" s="540"/>
    </row>
    <row r="749">
      <c r="A749" s="540"/>
      <c r="B749" s="543"/>
      <c r="C749" s="540"/>
      <c r="D749" s="540"/>
      <c r="E749" s="540"/>
      <c r="F749" s="540"/>
      <c r="G749" s="540"/>
      <c r="H749" s="540"/>
      <c r="I749" s="540"/>
      <c r="J749" s="540"/>
      <c r="K749" s="540"/>
      <c r="L749" s="540"/>
      <c r="M749" s="540"/>
      <c r="N749" s="540"/>
      <c r="O749" s="540"/>
      <c r="P749" s="540"/>
      <c r="Q749" s="540"/>
      <c r="R749" s="540"/>
      <c r="S749" s="540"/>
      <c r="T749" s="540"/>
      <c r="U749" s="540"/>
      <c r="V749" s="540"/>
      <c r="W749" s="540"/>
      <c r="X749" s="540"/>
      <c r="Y749" s="540"/>
      <c r="Z749" s="540"/>
    </row>
    <row r="750">
      <c r="A750" s="540"/>
      <c r="B750" s="543"/>
      <c r="C750" s="540"/>
      <c r="D750" s="540"/>
      <c r="E750" s="540"/>
      <c r="F750" s="540"/>
      <c r="G750" s="540"/>
      <c r="H750" s="540"/>
      <c r="I750" s="540"/>
      <c r="J750" s="540"/>
      <c r="K750" s="540"/>
      <c r="L750" s="540"/>
      <c r="M750" s="540"/>
      <c r="N750" s="540"/>
      <c r="O750" s="540"/>
      <c r="P750" s="540"/>
      <c r="Q750" s="540"/>
      <c r="R750" s="540"/>
      <c r="S750" s="540"/>
      <c r="T750" s="540"/>
      <c r="U750" s="540"/>
      <c r="V750" s="540"/>
      <c r="W750" s="540"/>
      <c r="X750" s="540"/>
      <c r="Y750" s="540"/>
      <c r="Z750" s="540"/>
    </row>
    <row r="751">
      <c r="A751" s="540"/>
      <c r="B751" s="543"/>
      <c r="C751" s="540"/>
      <c r="D751" s="540"/>
      <c r="E751" s="540"/>
      <c r="F751" s="540"/>
      <c r="G751" s="540"/>
      <c r="H751" s="540"/>
      <c r="I751" s="540"/>
      <c r="J751" s="540"/>
      <c r="K751" s="540"/>
      <c r="L751" s="540"/>
      <c r="M751" s="540"/>
      <c r="N751" s="540"/>
      <c r="O751" s="540"/>
      <c r="P751" s="540"/>
      <c r="Q751" s="540"/>
      <c r="R751" s="540"/>
      <c r="S751" s="540"/>
      <c r="T751" s="540"/>
      <c r="U751" s="540"/>
      <c r="V751" s="540"/>
      <c r="W751" s="540"/>
      <c r="X751" s="540"/>
      <c r="Y751" s="540"/>
      <c r="Z751" s="540"/>
    </row>
    <row r="752">
      <c r="A752" s="540"/>
      <c r="B752" s="543"/>
      <c r="C752" s="540"/>
      <c r="D752" s="540"/>
      <c r="E752" s="540"/>
      <c r="F752" s="540"/>
      <c r="G752" s="540"/>
      <c r="H752" s="540"/>
      <c r="I752" s="540"/>
      <c r="J752" s="540"/>
      <c r="K752" s="540"/>
      <c r="L752" s="540"/>
      <c r="M752" s="540"/>
      <c r="N752" s="540"/>
      <c r="O752" s="540"/>
      <c r="P752" s="540"/>
      <c r="Q752" s="540"/>
      <c r="R752" s="540"/>
      <c r="S752" s="540"/>
      <c r="T752" s="540"/>
      <c r="U752" s="540"/>
      <c r="V752" s="540"/>
      <c r="W752" s="540"/>
      <c r="X752" s="540"/>
      <c r="Y752" s="540"/>
      <c r="Z752" s="540"/>
    </row>
    <row r="753">
      <c r="A753" s="540"/>
      <c r="B753" s="543"/>
      <c r="C753" s="540"/>
      <c r="D753" s="540"/>
      <c r="E753" s="540"/>
      <c r="F753" s="540"/>
      <c r="G753" s="540"/>
      <c r="H753" s="540"/>
      <c r="I753" s="540"/>
      <c r="J753" s="540"/>
      <c r="K753" s="540"/>
      <c r="L753" s="540"/>
      <c r="M753" s="540"/>
      <c r="N753" s="540"/>
      <c r="O753" s="540"/>
      <c r="P753" s="540"/>
      <c r="Q753" s="540"/>
      <c r="R753" s="540"/>
      <c r="S753" s="540"/>
      <c r="T753" s="540"/>
      <c r="U753" s="540"/>
      <c r="V753" s="540"/>
      <c r="W753" s="540"/>
      <c r="X753" s="540"/>
      <c r="Y753" s="540"/>
      <c r="Z753" s="540"/>
    </row>
    <row r="754">
      <c r="A754" s="540"/>
      <c r="B754" s="543"/>
      <c r="C754" s="540"/>
      <c r="D754" s="540"/>
      <c r="E754" s="540"/>
      <c r="F754" s="540"/>
      <c r="G754" s="540"/>
      <c r="H754" s="540"/>
      <c r="I754" s="540"/>
      <c r="J754" s="540"/>
      <c r="K754" s="540"/>
      <c r="L754" s="540"/>
      <c r="M754" s="540"/>
      <c r="N754" s="540"/>
      <c r="O754" s="540"/>
      <c r="P754" s="540"/>
      <c r="Q754" s="540"/>
      <c r="R754" s="540"/>
      <c r="S754" s="540"/>
      <c r="T754" s="540"/>
      <c r="U754" s="540"/>
      <c r="V754" s="540"/>
      <c r="W754" s="540"/>
      <c r="X754" s="540"/>
      <c r="Y754" s="540"/>
      <c r="Z754" s="540"/>
    </row>
    <row r="755">
      <c r="A755" s="540"/>
      <c r="B755" s="543"/>
      <c r="C755" s="540"/>
      <c r="D755" s="540"/>
      <c r="E755" s="540"/>
      <c r="F755" s="540"/>
      <c r="G755" s="540"/>
      <c r="H755" s="540"/>
      <c r="I755" s="540"/>
      <c r="J755" s="540"/>
      <c r="K755" s="540"/>
      <c r="L755" s="540"/>
      <c r="M755" s="540"/>
      <c r="N755" s="540"/>
      <c r="O755" s="540"/>
      <c r="P755" s="540"/>
      <c r="Q755" s="540"/>
      <c r="R755" s="540"/>
      <c r="S755" s="540"/>
      <c r="T755" s="540"/>
      <c r="U755" s="540"/>
      <c r="V755" s="540"/>
      <c r="W755" s="540"/>
      <c r="X755" s="540"/>
      <c r="Y755" s="540"/>
      <c r="Z755" s="540"/>
    </row>
    <row r="756">
      <c r="A756" s="540"/>
      <c r="B756" s="543"/>
      <c r="C756" s="540"/>
      <c r="D756" s="540"/>
      <c r="E756" s="540"/>
      <c r="F756" s="540"/>
      <c r="G756" s="540"/>
      <c r="H756" s="540"/>
      <c r="I756" s="540"/>
      <c r="J756" s="540"/>
      <c r="K756" s="540"/>
      <c r="L756" s="540"/>
      <c r="M756" s="540"/>
      <c r="N756" s="540"/>
      <c r="O756" s="540"/>
      <c r="P756" s="540"/>
      <c r="Q756" s="540"/>
      <c r="R756" s="540"/>
      <c r="S756" s="540"/>
      <c r="T756" s="540"/>
      <c r="U756" s="540"/>
      <c r="V756" s="540"/>
      <c r="W756" s="540"/>
      <c r="X756" s="540"/>
      <c r="Y756" s="540"/>
      <c r="Z756" s="540"/>
    </row>
    <row r="757">
      <c r="A757" s="540"/>
      <c r="B757" s="543"/>
      <c r="C757" s="540"/>
      <c r="D757" s="540"/>
      <c r="E757" s="540"/>
      <c r="F757" s="540"/>
      <c r="G757" s="540"/>
      <c r="H757" s="540"/>
      <c r="I757" s="540"/>
      <c r="J757" s="540"/>
      <c r="K757" s="540"/>
      <c r="L757" s="540"/>
      <c r="M757" s="540"/>
      <c r="N757" s="540"/>
      <c r="O757" s="540"/>
      <c r="P757" s="540"/>
      <c r="Q757" s="540"/>
      <c r="R757" s="540"/>
      <c r="S757" s="540"/>
      <c r="T757" s="540"/>
      <c r="U757" s="540"/>
      <c r="V757" s="540"/>
      <c r="W757" s="540"/>
      <c r="X757" s="540"/>
      <c r="Y757" s="540"/>
      <c r="Z757" s="540"/>
    </row>
    <row r="758">
      <c r="A758" s="540"/>
      <c r="B758" s="543"/>
      <c r="C758" s="540"/>
      <c r="D758" s="540"/>
      <c r="E758" s="540"/>
      <c r="F758" s="540"/>
      <c r="G758" s="540"/>
      <c r="H758" s="540"/>
      <c r="I758" s="540"/>
      <c r="J758" s="540"/>
      <c r="K758" s="540"/>
      <c r="L758" s="540"/>
      <c r="M758" s="540"/>
      <c r="N758" s="540"/>
      <c r="O758" s="540"/>
      <c r="P758" s="540"/>
      <c r="Q758" s="540"/>
      <c r="R758" s="540"/>
      <c r="S758" s="540"/>
      <c r="T758" s="540"/>
      <c r="U758" s="540"/>
      <c r="V758" s="540"/>
      <c r="W758" s="540"/>
      <c r="X758" s="540"/>
      <c r="Y758" s="540"/>
      <c r="Z758" s="540"/>
    </row>
    <row r="759">
      <c r="A759" s="540"/>
      <c r="B759" s="543"/>
      <c r="C759" s="540"/>
      <c r="D759" s="540"/>
      <c r="E759" s="540"/>
      <c r="F759" s="540"/>
      <c r="G759" s="540"/>
      <c r="H759" s="540"/>
      <c r="I759" s="540"/>
      <c r="J759" s="540"/>
      <c r="K759" s="540"/>
      <c r="L759" s="540"/>
      <c r="M759" s="540"/>
      <c r="N759" s="540"/>
      <c r="O759" s="540"/>
      <c r="P759" s="540"/>
      <c r="Q759" s="540"/>
      <c r="R759" s="540"/>
      <c r="S759" s="540"/>
      <c r="T759" s="540"/>
      <c r="U759" s="540"/>
      <c r="V759" s="540"/>
      <c r="W759" s="540"/>
      <c r="X759" s="540"/>
      <c r="Y759" s="540"/>
      <c r="Z759" s="540"/>
    </row>
    <row r="760">
      <c r="A760" s="540"/>
      <c r="B760" s="543"/>
      <c r="C760" s="540"/>
      <c r="D760" s="540"/>
      <c r="E760" s="540"/>
      <c r="F760" s="540"/>
      <c r="G760" s="540"/>
      <c r="H760" s="540"/>
      <c r="I760" s="540"/>
      <c r="J760" s="540"/>
      <c r="K760" s="540"/>
      <c r="L760" s="540"/>
      <c r="M760" s="540"/>
      <c r="N760" s="540"/>
      <c r="O760" s="540"/>
      <c r="P760" s="540"/>
      <c r="Q760" s="540"/>
      <c r="R760" s="540"/>
      <c r="S760" s="540"/>
      <c r="T760" s="540"/>
      <c r="U760" s="540"/>
      <c r="V760" s="540"/>
      <c r="W760" s="540"/>
      <c r="X760" s="540"/>
      <c r="Y760" s="540"/>
      <c r="Z760" s="540"/>
    </row>
    <row r="761">
      <c r="A761" s="540"/>
      <c r="B761" s="543"/>
      <c r="C761" s="540"/>
      <c r="D761" s="540"/>
      <c r="E761" s="540"/>
      <c r="F761" s="540"/>
      <c r="G761" s="540"/>
      <c r="H761" s="540"/>
      <c r="I761" s="540"/>
      <c r="J761" s="540"/>
      <c r="K761" s="540"/>
      <c r="L761" s="540"/>
      <c r="M761" s="540"/>
      <c r="N761" s="540"/>
      <c r="O761" s="540"/>
      <c r="P761" s="540"/>
      <c r="Q761" s="540"/>
      <c r="R761" s="540"/>
      <c r="S761" s="540"/>
      <c r="T761" s="540"/>
      <c r="U761" s="540"/>
      <c r="V761" s="540"/>
      <c r="W761" s="540"/>
      <c r="X761" s="540"/>
      <c r="Y761" s="540"/>
      <c r="Z761" s="540"/>
    </row>
    <row r="762">
      <c r="A762" s="540"/>
      <c r="B762" s="543"/>
      <c r="C762" s="540"/>
      <c r="D762" s="540"/>
      <c r="E762" s="540"/>
      <c r="F762" s="540"/>
      <c r="G762" s="540"/>
      <c r="H762" s="540"/>
      <c r="I762" s="540"/>
      <c r="J762" s="540"/>
      <c r="K762" s="540"/>
      <c r="L762" s="540"/>
      <c r="M762" s="540"/>
      <c r="N762" s="540"/>
      <c r="O762" s="540"/>
      <c r="P762" s="540"/>
      <c r="Q762" s="540"/>
      <c r="R762" s="540"/>
      <c r="S762" s="540"/>
      <c r="T762" s="540"/>
      <c r="U762" s="540"/>
      <c r="V762" s="540"/>
      <c r="W762" s="540"/>
      <c r="X762" s="540"/>
      <c r="Y762" s="540"/>
      <c r="Z762" s="540"/>
    </row>
    <row r="763">
      <c r="A763" s="540"/>
      <c r="B763" s="543"/>
      <c r="C763" s="540"/>
      <c r="D763" s="540"/>
      <c r="E763" s="540"/>
      <c r="F763" s="540"/>
      <c r="G763" s="540"/>
      <c r="H763" s="540"/>
      <c r="I763" s="540"/>
      <c r="J763" s="540"/>
      <c r="K763" s="540"/>
      <c r="L763" s="540"/>
      <c r="M763" s="540"/>
      <c r="N763" s="540"/>
      <c r="O763" s="540"/>
      <c r="P763" s="540"/>
      <c r="Q763" s="540"/>
      <c r="R763" s="540"/>
      <c r="S763" s="540"/>
      <c r="T763" s="540"/>
      <c r="U763" s="540"/>
      <c r="V763" s="540"/>
      <c r="W763" s="540"/>
      <c r="X763" s="540"/>
      <c r="Y763" s="540"/>
      <c r="Z763" s="540"/>
    </row>
    <row r="764">
      <c r="A764" s="540"/>
      <c r="B764" s="543"/>
      <c r="C764" s="540"/>
      <c r="D764" s="540"/>
      <c r="E764" s="540"/>
      <c r="F764" s="540"/>
      <c r="G764" s="540"/>
      <c r="H764" s="540"/>
      <c r="I764" s="540"/>
      <c r="J764" s="540"/>
      <c r="K764" s="540"/>
      <c r="L764" s="540"/>
      <c r="M764" s="540"/>
      <c r="N764" s="540"/>
      <c r="O764" s="540"/>
      <c r="P764" s="540"/>
      <c r="Q764" s="540"/>
      <c r="R764" s="540"/>
      <c r="S764" s="540"/>
      <c r="T764" s="540"/>
      <c r="U764" s="540"/>
      <c r="V764" s="540"/>
      <c r="W764" s="540"/>
      <c r="X764" s="540"/>
      <c r="Y764" s="540"/>
      <c r="Z764" s="540"/>
    </row>
    <row r="765">
      <c r="A765" s="540"/>
      <c r="B765" s="543"/>
      <c r="C765" s="540"/>
      <c r="D765" s="540"/>
      <c r="E765" s="540"/>
      <c r="F765" s="540"/>
      <c r="G765" s="540"/>
      <c r="H765" s="540"/>
      <c r="I765" s="540"/>
      <c r="J765" s="540"/>
      <c r="K765" s="540"/>
      <c r="L765" s="540"/>
      <c r="M765" s="540"/>
      <c r="N765" s="540"/>
      <c r="O765" s="540"/>
      <c r="P765" s="540"/>
      <c r="Q765" s="540"/>
      <c r="R765" s="540"/>
      <c r="S765" s="540"/>
      <c r="T765" s="540"/>
      <c r="U765" s="540"/>
      <c r="V765" s="540"/>
      <c r="W765" s="540"/>
      <c r="X765" s="540"/>
      <c r="Y765" s="540"/>
      <c r="Z765" s="540"/>
    </row>
    <row r="766">
      <c r="A766" s="540"/>
      <c r="B766" s="543"/>
      <c r="C766" s="540"/>
      <c r="D766" s="540"/>
      <c r="E766" s="540"/>
      <c r="F766" s="540"/>
      <c r="G766" s="540"/>
      <c r="H766" s="540"/>
      <c r="I766" s="540"/>
      <c r="J766" s="540"/>
      <c r="K766" s="540"/>
      <c r="L766" s="540"/>
      <c r="M766" s="540"/>
      <c r="N766" s="540"/>
      <c r="O766" s="540"/>
      <c r="P766" s="540"/>
      <c r="Q766" s="540"/>
      <c r="R766" s="540"/>
      <c r="S766" s="540"/>
      <c r="T766" s="540"/>
      <c r="U766" s="540"/>
      <c r="V766" s="540"/>
      <c r="W766" s="540"/>
      <c r="X766" s="540"/>
      <c r="Y766" s="540"/>
      <c r="Z766" s="540"/>
    </row>
    <row r="767">
      <c r="A767" s="540"/>
      <c r="B767" s="543"/>
      <c r="C767" s="540"/>
      <c r="D767" s="540"/>
      <c r="E767" s="540"/>
      <c r="F767" s="540"/>
      <c r="G767" s="540"/>
      <c r="H767" s="540"/>
      <c r="I767" s="540"/>
      <c r="J767" s="540"/>
      <c r="K767" s="540"/>
      <c r="L767" s="540"/>
      <c r="M767" s="540"/>
      <c r="N767" s="540"/>
      <c r="O767" s="540"/>
      <c r="P767" s="540"/>
      <c r="Q767" s="540"/>
      <c r="R767" s="540"/>
      <c r="S767" s="540"/>
      <c r="T767" s="540"/>
      <c r="U767" s="540"/>
      <c r="V767" s="540"/>
      <c r="W767" s="540"/>
      <c r="X767" s="540"/>
      <c r="Y767" s="540"/>
      <c r="Z767" s="540"/>
    </row>
    <row r="768">
      <c r="A768" s="540"/>
      <c r="B768" s="543"/>
      <c r="C768" s="540"/>
      <c r="D768" s="540"/>
      <c r="E768" s="540"/>
      <c r="F768" s="540"/>
      <c r="G768" s="540"/>
      <c r="H768" s="540"/>
      <c r="I768" s="540"/>
      <c r="J768" s="540"/>
      <c r="K768" s="540"/>
      <c r="L768" s="540"/>
      <c r="M768" s="540"/>
      <c r="N768" s="540"/>
      <c r="O768" s="540"/>
      <c r="P768" s="540"/>
      <c r="Q768" s="540"/>
      <c r="R768" s="540"/>
      <c r="S768" s="540"/>
      <c r="T768" s="540"/>
      <c r="U768" s="540"/>
      <c r="V768" s="540"/>
      <c r="W768" s="540"/>
      <c r="X768" s="540"/>
      <c r="Y768" s="540"/>
      <c r="Z768" s="540"/>
    </row>
    <row r="769">
      <c r="A769" s="540"/>
      <c r="B769" s="543"/>
      <c r="C769" s="540"/>
      <c r="D769" s="540"/>
      <c r="E769" s="540"/>
      <c r="F769" s="540"/>
      <c r="G769" s="540"/>
      <c r="H769" s="540"/>
      <c r="I769" s="540"/>
      <c r="J769" s="540"/>
      <c r="K769" s="540"/>
      <c r="L769" s="540"/>
      <c r="M769" s="540"/>
      <c r="N769" s="540"/>
      <c r="O769" s="540"/>
      <c r="P769" s="540"/>
      <c r="Q769" s="540"/>
      <c r="R769" s="540"/>
      <c r="S769" s="540"/>
      <c r="T769" s="540"/>
      <c r="U769" s="540"/>
      <c r="V769" s="540"/>
      <c r="W769" s="540"/>
      <c r="X769" s="540"/>
      <c r="Y769" s="540"/>
      <c r="Z769" s="540"/>
    </row>
    <row r="770">
      <c r="A770" s="540"/>
      <c r="B770" s="543"/>
      <c r="C770" s="540"/>
      <c r="D770" s="540"/>
      <c r="E770" s="540"/>
      <c r="F770" s="540"/>
      <c r="G770" s="540"/>
      <c r="H770" s="540"/>
      <c r="I770" s="540"/>
      <c r="J770" s="540"/>
      <c r="K770" s="540"/>
      <c r="L770" s="540"/>
      <c r="M770" s="540"/>
      <c r="N770" s="540"/>
      <c r="O770" s="540"/>
      <c r="P770" s="540"/>
      <c r="Q770" s="540"/>
      <c r="R770" s="540"/>
      <c r="S770" s="540"/>
      <c r="T770" s="540"/>
      <c r="U770" s="540"/>
      <c r="V770" s="540"/>
      <c r="W770" s="540"/>
      <c r="X770" s="540"/>
      <c r="Y770" s="540"/>
      <c r="Z770" s="540"/>
    </row>
    <row r="771">
      <c r="A771" s="540"/>
      <c r="B771" s="543"/>
      <c r="C771" s="540"/>
      <c r="D771" s="540"/>
      <c r="E771" s="540"/>
      <c r="F771" s="540"/>
      <c r="G771" s="540"/>
      <c r="H771" s="540"/>
      <c r="I771" s="540"/>
      <c r="J771" s="540"/>
      <c r="K771" s="540"/>
      <c r="L771" s="540"/>
      <c r="M771" s="540"/>
      <c r="N771" s="540"/>
      <c r="O771" s="540"/>
      <c r="P771" s="540"/>
      <c r="Q771" s="540"/>
      <c r="R771" s="540"/>
      <c r="S771" s="540"/>
      <c r="T771" s="540"/>
      <c r="U771" s="540"/>
      <c r="V771" s="540"/>
      <c r="W771" s="540"/>
      <c r="X771" s="540"/>
      <c r="Y771" s="540"/>
      <c r="Z771" s="540"/>
    </row>
    <row r="772">
      <c r="A772" s="540"/>
      <c r="B772" s="543"/>
      <c r="C772" s="540"/>
      <c r="D772" s="540"/>
      <c r="E772" s="540"/>
      <c r="F772" s="540"/>
      <c r="G772" s="540"/>
      <c r="H772" s="540"/>
      <c r="I772" s="540"/>
      <c r="J772" s="540"/>
      <c r="K772" s="540"/>
      <c r="L772" s="540"/>
      <c r="M772" s="540"/>
      <c r="N772" s="540"/>
      <c r="O772" s="540"/>
      <c r="P772" s="540"/>
      <c r="Q772" s="540"/>
      <c r="R772" s="540"/>
      <c r="S772" s="540"/>
      <c r="T772" s="540"/>
      <c r="U772" s="540"/>
      <c r="V772" s="540"/>
      <c r="W772" s="540"/>
      <c r="X772" s="540"/>
      <c r="Y772" s="540"/>
      <c r="Z772" s="540"/>
    </row>
    <row r="773">
      <c r="A773" s="540"/>
      <c r="B773" s="543"/>
      <c r="C773" s="540"/>
      <c r="D773" s="540"/>
      <c r="E773" s="540"/>
      <c r="F773" s="540"/>
      <c r="G773" s="540"/>
      <c r="H773" s="540"/>
      <c r="I773" s="540"/>
      <c r="J773" s="540"/>
      <c r="K773" s="540"/>
      <c r="L773" s="540"/>
      <c r="M773" s="540"/>
      <c r="N773" s="540"/>
      <c r="O773" s="540"/>
      <c r="P773" s="540"/>
      <c r="Q773" s="540"/>
      <c r="R773" s="540"/>
      <c r="S773" s="540"/>
      <c r="T773" s="540"/>
      <c r="U773" s="540"/>
      <c r="V773" s="540"/>
      <c r="W773" s="540"/>
      <c r="X773" s="540"/>
      <c r="Y773" s="540"/>
      <c r="Z773" s="540"/>
    </row>
    <row r="774">
      <c r="A774" s="540"/>
      <c r="B774" s="543"/>
      <c r="C774" s="540"/>
      <c r="D774" s="540"/>
      <c r="E774" s="540"/>
      <c r="F774" s="540"/>
      <c r="G774" s="540"/>
      <c r="H774" s="540"/>
      <c r="I774" s="540"/>
      <c r="J774" s="540"/>
      <c r="K774" s="540"/>
      <c r="L774" s="540"/>
      <c r="M774" s="540"/>
      <c r="N774" s="540"/>
      <c r="O774" s="540"/>
      <c r="P774" s="540"/>
      <c r="Q774" s="540"/>
      <c r="R774" s="540"/>
      <c r="S774" s="540"/>
      <c r="T774" s="540"/>
      <c r="U774" s="540"/>
      <c r="V774" s="540"/>
      <c r="W774" s="540"/>
      <c r="X774" s="540"/>
      <c r="Y774" s="540"/>
      <c r="Z774" s="540"/>
    </row>
    <row r="775">
      <c r="A775" s="540"/>
      <c r="B775" s="543"/>
      <c r="C775" s="540"/>
      <c r="D775" s="540"/>
      <c r="E775" s="540"/>
      <c r="F775" s="540"/>
      <c r="G775" s="540"/>
      <c r="H775" s="540"/>
      <c r="I775" s="540"/>
      <c r="J775" s="540"/>
      <c r="K775" s="540"/>
      <c r="L775" s="540"/>
      <c r="M775" s="540"/>
      <c r="N775" s="540"/>
      <c r="O775" s="540"/>
      <c r="P775" s="540"/>
      <c r="Q775" s="540"/>
      <c r="R775" s="540"/>
      <c r="S775" s="540"/>
      <c r="T775" s="540"/>
      <c r="U775" s="540"/>
      <c r="V775" s="540"/>
      <c r="W775" s="540"/>
      <c r="X775" s="540"/>
      <c r="Y775" s="540"/>
      <c r="Z775" s="540"/>
    </row>
    <row r="776">
      <c r="A776" s="540"/>
      <c r="B776" s="543"/>
      <c r="C776" s="540"/>
      <c r="D776" s="540"/>
      <c r="E776" s="540"/>
      <c r="F776" s="540"/>
      <c r="G776" s="540"/>
      <c r="H776" s="540"/>
      <c r="I776" s="540"/>
      <c r="J776" s="540"/>
      <c r="K776" s="540"/>
      <c r="L776" s="540"/>
      <c r="M776" s="540"/>
      <c r="N776" s="540"/>
      <c r="O776" s="540"/>
      <c r="P776" s="540"/>
      <c r="Q776" s="540"/>
      <c r="R776" s="540"/>
      <c r="S776" s="540"/>
      <c r="T776" s="540"/>
      <c r="U776" s="540"/>
      <c r="V776" s="540"/>
      <c r="W776" s="540"/>
      <c r="X776" s="540"/>
      <c r="Y776" s="540"/>
      <c r="Z776" s="540"/>
    </row>
    <row r="777">
      <c r="A777" s="540"/>
      <c r="B777" s="543"/>
      <c r="C777" s="540"/>
      <c r="D777" s="540"/>
      <c r="E777" s="540"/>
      <c r="F777" s="540"/>
      <c r="G777" s="540"/>
      <c r="H777" s="540"/>
      <c r="I777" s="540"/>
      <c r="J777" s="540"/>
      <c r="K777" s="540"/>
      <c r="L777" s="540"/>
      <c r="M777" s="540"/>
      <c r="N777" s="540"/>
      <c r="O777" s="540"/>
      <c r="P777" s="540"/>
      <c r="Q777" s="540"/>
      <c r="R777" s="540"/>
      <c r="S777" s="540"/>
      <c r="T777" s="540"/>
      <c r="U777" s="540"/>
      <c r="V777" s="540"/>
      <c r="W777" s="540"/>
      <c r="X777" s="540"/>
      <c r="Y777" s="540"/>
      <c r="Z777" s="540"/>
    </row>
    <row r="778">
      <c r="A778" s="540"/>
      <c r="B778" s="543"/>
      <c r="C778" s="540"/>
      <c r="D778" s="540"/>
      <c r="E778" s="540"/>
      <c r="F778" s="540"/>
      <c r="G778" s="540"/>
      <c r="H778" s="540"/>
      <c r="I778" s="540"/>
      <c r="J778" s="540"/>
      <c r="K778" s="540"/>
      <c r="L778" s="540"/>
      <c r="M778" s="540"/>
      <c r="N778" s="540"/>
      <c r="O778" s="540"/>
      <c r="P778" s="540"/>
      <c r="Q778" s="540"/>
      <c r="R778" s="540"/>
      <c r="S778" s="540"/>
      <c r="T778" s="540"/>
      <c r="U778" s="540"/>
      <c r="V778" s="540"/>
      <c r="W778" s="540"/>
      <c r="X778" s="540"/>
      <c r="Y778" s="540"/>
      <c r="Z778" s="540"/>
    </row>
    <row r="779">
      <c r="A779" s="540"/>
      <c r="B779" s="543"/>
      <c r="C779" s="540"/>
      <c r="D779" s="540"/>
      <c r="E779" s="540"/>
      <c r="F779" s="540"/>
      <c r="G779" s="540"/>
      <c r="H779" s="540"/>
      <c r="I779" s="540"/>
      <c r="J779" s="540"/>
      <c r="K779" s="540"/>
      <c r="L779" s="540"/>
      <c r="M779" s="540"/>
      <c r="N779" s="540"/>
      <c r="O779" s="540"/>
      <c r="P779" s="540"/>
      <c r="Q779" s="540"/>
      <c r="R779" s="540"/>
      <c r="S779" s="540"/>
      <c r="T779" s="540"/>
      <c r="U779" s="540"/>
      <c r="V779" s="540"/>
      <c r="W779" s="540"/>
      <c r="X779" s="540"/>
      <c r="Y779" s="540"/>
      <c r="Z779" s="540"/>
    </row>
    <row r="780">
      <c r="A780" s="540"/>
      <c r="B780" s="543"/>
      <c r="C780" s="540"/>
      <c r="D780" s="540"/>
      <c r="E780" s="540"/>
      <c r="F780" s="540"/>
      <c r="G780" s="540"/>
      <c r="H780" s="540"/>
      <c r="I780" s="540"/>
      <c r="J780" s="540"/>
      <c r="K780" s="540"/>
      <c r="L780" s="540"/>
      <c r="M780" s="540"/>
      <c r="N780" s="540"/>
      <c r="O780" s="540"/>
      <c r="P780" s="540"/>
      <c r="Q780" s="540"/>
      <c r="R780" s="540"/>
      <c r="S780" s="540"/>
      <c r="T780" s="540"/>
      <c r="U780" s="540"/>
      <c r="V780" s="540"/>
      <c r="W780" s="540"/>
      <c r="X780" s="540"/>
      <c r="Y780" s="540"/>
      <c r="Z780" s="540"/>
    </row>
    <row r="781">
      <c r="A781" s="540"/>
      <c r="B781" s="543"/>
      <c r="C781" s="540"/>
      <c r="D781" s="540"/>
      <c r="E781" s="540"/>
      <c r="F781" s="540"/>
      <c r="G781" s="540"/>
      <c r="H781" s="540"/>
      <c r="I781" s="540"/>
      <c r="J781" s="540"/>
      <c r="K781" s="540"/>
      <c r="L781" s="540"/>
      <c r="M781" s="540"/>
      <c r="N781" s="540"/>
      <c r="O781" s="540"/>
      <c r="P781" s="540"/>
      <c r="Q781" s="540"/>
      <c r="R781" s="540"/>
      <c r="S781" s="540"/>
      <c r="T781" s="540"/>
      <c r="U781" s="540"/>
      <c r="V781" s="540"/>
      <c r="W781" s="540"/>
      <c r="X781" s="540"/>
      <c r="Y781" s="540"/>
      <c r="Z781" s="540"/>
    </row>
    <row r="782">
      <c r="A782" s="540"/>
      <c r="B782" s="543"/>
      <c r="C782" s="540"/>
      <c r="D782" s="540"/>
      <c r="E782" s="540"/>
      <c r="F782" s="540"/>
      <c r="G782" s="540"/>
      <c r="H782" s="540"/>
      <c r="I782" s="540"/>
      <c r="J782" s="540"/>
      <c r="K782" s="540"/>
      <c r="L782" s="540"/>
      <c r="M782" s="540"/>
      <c r="N782" s="540"/>
      <c r="O782" s="540"/>
      <c r="P782" s="540"/>
      <c r="Q782" s="540"/>
      <c r="R782" s="540"/>
      <c r="S782" s="540"/>
      <c r="T782" s="540"/>
      <c r="U782" s="540"/>
      <c r="V782" s="540"/>
      <c r="W782" s="540"/>
      <c r="X782" s="540"/>
      <c r="Y782" s="540"/>
      <c r="Z782" s="540"/>
    </row>
    <row r="783">
      <c r="A783" s="540"/>
      <c r="B783" s="543"/>
      <c r="C783" s="540"/>
      <c r="D783" s="540"/>
      <c r="E783" s="540"/>
      <c r="F783" s="540"/>
      <c r="G783" s="540"/>
      <c r="H783" s="540"/>
      <c r="I783" s="540"/>
      <c r="J783" s="540"/>
      <c r="K783" s="540"/>
      <c r="L783" s="540"/>
      <c r="M783" s="540"/>
      <c r="N783" s="540"/>
      <c r="O783" s="540"/>
      <c r="P783" s="540"/>
      <c r="Q783" s="540"/>
      <c r="R783" s="540"/>
      <c r="S783" s="540"/>
      <c r="T783" s="540"/>
      <c r="U783" s="540"/>
      <c r="V783" s="540"/>
      <c r="W783" s="540"/>
      <c r="X783" s="540"/>
      <c r="Y783" s="540"/>
      <c r="Z783" s="540"/>
    </row>
    <row r="784">
      <c r="A784" s="540"/>
      <c r="B784" s="543"/>
      <c r="C784" s="540"/>
      <c r="D784" s="540"/>
      <c r="E784" s="540"/>
      <c r="F784" s="540"/>
      <c r="G784" s="540"/>
      <c r="H784" s="540"/>
      <c r="I784" s="540"/>
      <c r="J784" s="540"/>
      <c r="K784" s="540"/>
      <c r="L784" s="540"/>
      <c r="M784" s="540"/>
      <c r="N784" s="540"/>
      <c r="O784" s="540"/>
      <c r="P784" s="540"/>
      <c r="Q784" s="540"/>
      <c r="R784" s="540"/>
      <c r="S784" s="540"/>
      <c r="T784" s="540"/>
      <c r="U784" s="540"/>
      <c r="V784" s="540"/>
      <c r="W784" s="540"/>
      <c r="X784" s="540"/>
      <c r="Y784" s="540"/>
      <c r="Z784" s="540"/>
    </row>
    <row r="785">
      <c r="A785" s="540"/>
      <c r="B785" s="543"/>
      <c r="C785" s="540"/>
      <c r="D785" s="540"/>
      <c r="E785" s="540"/>
      <c r="F785" s="540"/>
      <c r="G785" s="540"/>
      <c r="H785" s="540"/>
      <c r="I785" s="540"/>
      <c r="J785" s="540"/>
      <c r="K785" s="540"/>
      <c r="L785" s="540"/>
      <c r="M785" s="540"/>
      <c r="N785" s="540"/>
      <c r="O785" s="540"/>
      <c r="P785" s="540"/>
      <c r="Q785" s="540"/>
      <c r="R785" s="540"/>
      <c r="S785" s="540"/>
      <c r="T785" s="540"/>
      <c r="U785" s="540"/>
      <c r="V785" s="540"/>
      <c r="W785" s="540"/>
      <c r="X785" s="540"/>
      <c r="Y785" s="540"/>
      <c r="Z785" s="540"/>
    </row>
    <row r="786">
      <c r="A786" s="540"/>
      <c r="B786" s="543"/>
      <c r="C786" s="540"/>
      <c r="D786" s="540"/>
      <c r="E786" s="540"/>
      <c r="F786" s="540"/>
      <c r="G786" s="540"/>
      <c r="H786" s="540"/>
      <c r="I786" s="540"/>
      <c r="J786" s="540"/>
      <c r="K786" s="540"/>
      <c r="L786" s="540"/>
      <c r="M786" s="540"/>
      <c r="N786" s="540"/>
      <c r="O786" s="540"/>
      <c r="P786" s="540"/>
      <c r="Q786" s="540"/>
      <c r="R786" s="540"/>
      <c r="S786" s="540"/>
      <c r="T786" s="540"/>
      <c r="U786" s="540"/>
      <c r="V786" s="540"/>
      <c r="W786" s="540"/>
      <c r="X786" s="540"/>
      <c r="Y786" s="540"/>
      <c r="Z786" s="540"/>
    </row>
    <row r="787">
      <c r="A787" s="540"/>
      <c r="B787" s="543"/>
      <c r="C787" s="540"/>
      <c r="D787" s="540"/>
      <c r="E787" s="540"/>
      <c r="F787" s="540"/>
      <c r="G787" s="540"/>
      <c r="H787" s="540"/>
      <c r="I787" s="540"/>
      <c r="J787" s="540"/>
      <c r="K787" s="540"/>
      <c r="L787" s="540"/>
      <c r="M787" s="540"/>
      <c r="N787" s="540"/>
      <c r="O787" s="540"/>
      <c r="P787" s="540"/>
      <c r="Q787" s="540"/>
      <c r="R787" s="540"/>
      <c r="S787" s="540"/>
      <c r="T787" s="540"/>
      <c r="U787" s="540"/>
      <c r="V787" s="540"/>
      <c r="W787" s="540"/>
      <c r="X787" s="540"/>
      <c r="Y787" s="540"/>
      <c r="Z787" s="540"/>
    </row>
    <row r="788">
      <c r="A788" s="540"/>
      <c r="B788" s="543"/>
      <c r="C788" s="540"/>
      <c r="D788" s="540"/>
      <c r="E788" s="540"/>
      <c r="F788" s="540"/>
      <c r="G788" s="540"/>
      <c r="H788" s="540"/>
      <c r="I788" s="540"/>
      <c r="J788" s="540"/>
      <c r="K788" s="540"/>
      <c r="L788" s="540"/>
      <c r="M788" s="540"/>
      <c r="N788" s="540"/>
      <c r="O788" s="540"/>
      <c r="P788" s="540"/>
      <c r="Q788" s="540"/>
      <c r="R788" s="540"/>
      <c r="S788" s="540"/>
      <c r="T788" s="540"/>
      <c r="U788" s="540"/>
      <c r="V788" s="540"/>
      <c r="W788" s="540"/>
      <c r="X788" s="540"/>
      <c r="Y788" s="540"/>
      <c r="Z788" s="540"/>
    </row>
    <row r="789">
      <c r="A789" s="540"/>
      <c r="B789" s="543"/>
      <c r="C789" s="540"/>
      <c r="D789" s="540"/>
      <c r="E789" s="540"/>
      <c r="F789" s="540"/>
      <c r="G789" s="540"/>
      <c r="H789" s="540"/>
      <c r="I789" s="540"/>
      <c r="J789" s="540"/>
      <c r="K789" s="540"/>
      <c r="L789" s="540"/>
      <c r="M789" s="540"/>
      <c r="N789" s="540"/>
      <c r="O789" s="540"/>
      <c r="P789" s="540"/>
      <c r="Q789" s="540"/>
      <c r="R789" s="540"/>
      <c r="S789" s="540"/>
      <c r="T789" s="540"/>
      <c r="U789" s="540"/>
      <c r="V789" s="540"/>
      <c r="W789" s="540"/>
      <c r="X789" s="540"/>
      <c r="Y789" s="540"/>
      <c r="Z789" s="540"/>
    </row>
    <row r="790">
      <c r="A790" s="540"/>
      <c r="B790" s="543"/>
      <c r="C790" s="540"/>
      <c r="D790" s="540"/>
      <c r="E790" s="540"/>
      <c r="F790" s="540"/>
      <c r="G790" s="540"/>
      <c r="H790" s="540"/>
      <c r="I790" s="540"/>
      <c r="J790" s="540"/>
      <c r="K790" s="540"/>
      <c r="L790" s="540"/>
      <c r="M790" s="540"/>
      <c r="N790" s="540"/>
      <c r="O790" s="540"/>
      <c r="P790" s="540"/>
      <c r="Q790" s="540"/>
      <c r="R790" s="540"/>
      <c r="S790" s="540"/>
      <c r="T790" s="540"/>
      <c r="U790" s="540"/>
      <c r="V790" s="540"/>
      <c r="W790" s="540"/>
      <c r="X790" s="540"/>
      <c r="Y790" s="540"/>
      <c r="Z790" s="540"/>
    </row>
    <row r="791">
      <c r="A791" s="540"/>
      <c r="B791" s="543"/>
      <c r="C791" s="540"/>
      <c r="D791" s="540"/>
      <c r="E791" s="540"/>
      <c r="F791" s="540"/>
      <c r="G791" s="540"/>
      <c r="H791" s="540"/>
      <c r="I791" s="540"/>
      <c r="J791" s="540"/>
      <c r="K791" s="540"/>
      <c r="L791" s="540"/>
      <c r="M791" s="540"/>
      <c r="N791" s="540"/>
      <c r="O791" s="540"/>
      <c r="P791" s="540"/>
      <c r="Q791" s="540"/>
      <c r="R791" s="540"/>
      <c r="S791" s="540"/>
      <c r="T791" s="540"/>
      <c r="U791" s="540"/>
      <c r="V791" s="540"/>
      <c r="W791" s="540"/>
      <c r="X791" s="540"/>
      <c r="Y791" s="540"/>
      <c r="Z791" s="540"/>
    </row>
    <row r="792">
      <c r="A792" s="540"/>
      <c r="B792" s="543"/>
      <c r="C792" s="540"/>
      <c r="D792" s="540"/>
      <c r="E792" s="540"/>
      <c r="F792" s="540"/>
      <c r="G792" s="540"/>
      <c r="H792" s="540"/>
      <c r="I792" s="540"/>
      <c r="J792" s="540"/>
      <c r="K792" s="540"/>
      <c r="L792" s="540"/>
      <c r="M792" s="540"/>
      <c r="N792" s="540"/>
      <c r="O792" s="540"/>
      <c r="P792" s="540"/>
      <c r="Q792" s="540"/>
      <c r="R792" s="540"/>
      <c r="S792" s="540"/>
      <c r="T792" s="540"/>
      <c r="U792" s="540"/>
      <c r="V792" s="540"/>
      <c r="W792" s="540"/>
      <c r="X792" s="540"/>
      <c r="Y792" s="540"/>
      <c r="Z792" s="540"/>
    </row>
    <row r="793">
      <c r="A793" s="540"/>
      <c r="B793" s="543"/>
      <c r="C793" s="540"/>
      <c r="D793" s="540"/>
      <c r="E793" s="540"/>
      <c r="F793" s="540"/>
      <c r="G793" s="540"/>
      <c r="H793" s="540"/>
      <c r="I793" s="540"/>
      <c r="J793" s="540"/>
      <c r="K793" s="540"/>
      <c r="L793" s="540"/>
      <c r="M793" s="540"/>
      <c r="N793" s="540"/>
      <c r="O793" s="540"/>
      <c r="P793" s="540"/>
      <c r="Q793" s="540"/>
      <c r="R793" s="540"/>
      <c r="S793" s="540"/>
      <c r="T793" s="540"/>
      <c r="U793" s="540"/>
      <c r="V793" s="540"/>
      <c r="W793" s="540"/>
      <c r="X793" s="540"/>
      <c r="Y793" s="540"/>
      <c r="Z793" s="540"/>
    </row>
    <row r="794">
      <c r="A794" s="540"/>
      <c r="B794" s="543"/>
      <c r="C794" s="540"/>
      <c r="D794" s="540"/>
      <c r="E794" s="540"/>
      <c r="F794" s="540"/>
      <c r="G794" s="540"/>
      <c r="H794" s="540"/>
      <c r="I794" s="540"/>
      <c r="J794" s="540"/>
      <c r="K794" s="540"/>
      <c r="L794" s="540"/>
      <c r="M794" s="540"/>
      <c r="N794" s="540"/>
      <c r="O794" s="540"/>
      <c r="P794" s="540"/>
      <c r="Q794" s="540"/>
      <c r="R794" s="540"/>
      <c r="S794" s="540"/>
      <c r="T794" s="540"/>
      <c r="U794" s="540"/>
      <c r="V794" s="540"/>
      <c r="W794" s="540"/>
      <c r="X794" s="540"/>
      <c r="Y794" s="540"/>
      <c r="Z794" s="540"/>
    </row>
    <row r="795">
      <c r="A795" s="540"/>
      <c r="B795" s="543"/>
      <c r="C795" s="540"/>
      <c r="D795" s="540"/>
      <c r="E795" s="540"/>
      <c r="F795" s="540"/>
      <c r="G795" s="540"/>
      <c r="H795" s="540"/>
      <c r="I795" s="540"/>
      <c r="J795" s="540"/>
      <c r="K795" s="540"/>
      <c r="L795" s="540"/>
      <c r="M795" s="540"/>
      <c r="N795" s="540"/>
      <c r="O795" s="540"/>
      <c r="P795" s="540"/>
      <c r="Q795" s="540"/>
      <c r="R795" s="540"/>
      <c r="S795" s="540"/>
      <c r="T795" s="540"/>
      <c r="U795" s="540"/>
      <c r="V795" s="540"/>
      <c r="W795" s="540"/>
      <c r="X795" s="540"/>
      <c r="Y795" s="540"/>
      <c r="Z795" s="540"/>
    </row>
    <row r="796">
      <c r="A796" s="540"/>
      <c r="B796" s="543"/>
      <c r="C796" s="540"/>
      <c r="D796" s="540"/>
      <c r="E796" s="540"/>
      <c r="F796" s="540"/>
      <c r="G796" s="540"/>
      <c r="H796" s="540"/>
      <c r="I796" s="540"/>
      <c r="J796" s="540"/>
      <c r="K796" s="540"/>
      <c r="L796" s="540"/>
      <c r="M796" s="540"/>
      <c r="N796" s="540"/>
      <c r="O796" s="540"/>
      <c r="P796" s="540"/>
      <c r="Q796" s="540"/>
      <c r="R796" s="540"/>
      <c r="S796" s="540"/>
      <c r="T796" s="540"/>
      <c r="U796" s="540"/>
      <c r="V796" s="540"/>
      <c r="W796" s="540"/>
      <c r="X796" s="540"/>
      <c r="Y796" s="540"/>
      <c r="Z796" s="540"/>
    </row>
    <row r="797">
      <c r="A797" s="540"/>
      <c r="B797" s="543"/>
      <c r="C797" s="540"/>
      <c r="D797" s="540"/>
      <c r="E797" s="540"/>
      <c r="F797" s="540"/>
      <c r="G797" s="540"/>
      <c r="H797" s="540"/>
      <c r="I797" s="540"/>
      <c r="J797" s="540"/>
      <c r="K797" s="540"/>
      <c r="L797" s="540"/>
      <c r="M797" s="540"/>
      <c r="N797" s="540"/>
      <c r="O797" s="540"/>
      <c r="P797" s="540"/>
      <c r="Q797" s="540"/>
      <c r="R797" s="540"/>
      <c r="S797" s="540"/>
      <c r="T797" s="540"/>
      <c r="U797" s="540"/>
      <c r="V797" s="540"/>
      <c r="W797" s="540"/>
      <c r="X797" s="540"/>
      <c r="Y797" s="540"/>
      <c r="Z797" s="540"/>
    </row>
    <row r="798">
      <c r="A798" s="540"/>
      <c r="B798" s="543"/>
      <c r="C798" s="540"/>
      <c r="D798" s="540"/>
      <c r="E798" s="540"/>
      <c r="F798" s="540"/>
      <c r="G798" s="540"/>
      <c r="H798" s="540"/>
      <c r="I798" s="540"/>
      <c r="J798" s="540"/>
      <c r="K798" s="540"/>
      <c r="L798" s="540"/>
      <c r="M798" s="540"/>
      <c r="N798" s="540"/>
      <c r="O798" s="540"/>
      <c r="P798" s="540"/>
      <c r="Q798" s="540"/>
      <c r="R798" s="540"/>
      <c r="S798" s="540"/>
      <c r="T798" s="540"/>
      <c r="U798" s="540"/>
      <c r="V798" s="540"/>
      <c r="W798" s="540"/>
      <c r="X798" s="540"/>
      <c r="Y798" s="540"/>
      <c r="Z798" s="540"/>
    </row>
    <row r="799">
      <c r="A799" s="540"/>
      <c r="B799" s="543"/>
      <c r="C799" s="540"/>
      <c r="D799" s="540"/>
      <c r="E799" s="540"/>
      <c r="F799" s="540"/>
      <c r="G799" s="540"/>
      <c r="H799" s="540"/>
      <c r="I799" s="540"/>
      <c r="J799" s="540"/>
      <c r="K799" s="540"/>
      <c r="L799" s="540"/>
      <c r="M799" s="540"/>
      <c r="N799" s="540"/>
      <c r="O799" s="540"/>
      <c r="P799" s="540"/>
      <c r="Q799" s="540"/>
      <c r="R799" s="540"/>
      <c r="S799" s="540"/>
      <c r="T799" s="540"/>
      <c r="U799" s="540"/>
      <c r="V799" s="540"/>
      <c r="W799" s="540"/>
      <c r="X799" s="540"/>
      <c r="Y799" s="540"/>
      <c r="Z799" s="540"/>
    </row>
    <row r="800">
      <c r="A800" s="540"/>
      <c r="B800" s="543"/>
      <c r="C800" s="540"/>
      <c r="D800" s="540"/>
      <c r="E800" s="540"/>
      <c r="F800" s="540"/>
      <c r="G800" s="540"/>
      <c r="H800" s="540"/>
      <c r="I800" s="540"/>
      <c r="J800" s="540"/>
      <c r="K800" s="540"/>
      <c r="L800" s="540"/>
      <c r="M800" s="540"/>
      <c r="N800" s="540"/>
      <c r="O800" s="540"/>
      <c r="P800" s="540"/>
      <c r="Q800" s="540"/>
      <c r="R800" s="540"/>
      <c r="S800" s="540"/>
      <c r="T800" s="540"/>
      <c r="U800" s="540"/>
      <c r="V800" s="540"/>
      <c r="W800" s="540"/>
      <c r="X800" s="540"/>
      <c r="Y800" s="540"/>
      <c r="Z800" s="540"/>
    </row>
    <row r="801">
      <c r="A801" s="540"/>
      <c r="B801" s="543"/>
      <c r="C801" s="540"/>
      <c r="D801" s="540"/>
      <c r="E801" s="540"/>
      <c r="F801" s="540"/>
      <c r="G801" s="540"/>
      <c r="H801" s="540"/>
      <c r="I801" s="540"/>
      <c r="J801" s="540"/>
      <c r="K801" s="540"/>
      <c r="L801" s="540"/>
      <c r="M801" s="540"/>
      <c r="N801" s="540"/>
      <c r="O801" s="540"/>
      <c r="P801" s="540"/>
      <c r="Q801" s="540"/>
      <c r="R801" s="540"/>
      <c r="S801" s="540"/>
      <c r="T801" s="540"/>
      <c r="U801" s="540"/>
      <c r="V801" s="540"/>
      <c r="W801" s="540"/>
      <c r="X801" s="540"/>
      <c r="Y801" s="540"/>
      <c r="Z801" s="540"/>
    </row>
    <row r="802">
      <c r="A802" s="540"/>
      <c r="B802" s="543"/>
      <c r="C802" s="540"/>
      <c r="D802" s="540"/>
      <c r="E802" s="540"/>
      <c r="F802" s="540"/>
      <c r="G802" s="540"/>
      <c r="H802" s="540"/>
      <c r="I802" s="540"/>
      <c r="J802" s="540"/>
      <c r="K802" s="540"/>
      <c r="L802" s="540"/>
      <c r="M802" s="540"/>
      <c r="N802" s="540"/>
      <c r="O802" s="540"/>
      <c r="P802" s="540"/>
      <c r="Q802" s="540"/>
      <c r="R802" s="540"/>
      <c r="S802" s="540"/>
      <c r="T802" s="540"/>
      <c r="U802" s="540"/>
      <c r="V802" s="540"/>
      <c r="W802" s="540"/>
      <c r="X802" s="540"/>
      <c r="Y802" s="540"/>
      <c r="Z802" s="540"/>
    </row>
    <row r="803">
      <c r="A803" s="540"/>
      <c r="B803" s="543"/>
      <c r="C803" s="540"/>
      <c r="D803" s="540"/>
      <c r="E803" s="540"/>
      <c r="F803" s="540"/>
      <c r="G803" s="540"/>
      <c r="H803" s="540"/>
      <c r="I803" s="540"/>
      <c r="J803" s="540"/>
      <c r="K803" s="540"/>
      <c r="L803" s="540"/>
      <c r="M803" s="540"/>
      <c r="N803" s="540"/>
      <c r="O803" s="540"/>
      <c r="P803" s="540"/>
      <c r="Q803" s="540"/>
      <c r="R803" s="540"/>
      <c r="S803" s="540"/>
      <c r="T803" s="540"/>
      <c r="U803" s="540"/>
      <c r="V803" s="540"/>
      <c r="W803" s="540"/>
      <c r="X803" s="540"/>
      <c r="Y803" s="540"/>
      <c r="Z803" s="540"/>
    </row>
    <row r="804">
      <c r="A804" s="540"/>
      <c r="B804" s="543"/>
      <c r="C804" s="540"/>
      <c r="D804" s="540"/>
      <c r="E804" s="540"/>
      <c r="F804" s="540"/>
      <c r="G804" s="540"/>
      <c r="H804" s="540"/>
      <c r="I804" s="540"/>
      <c r="J804" s="540"/>
      <c r="K804" s="540"/>
      <c r="L804" s="540"/>
      <c r="M804" s="540"/>
      <c r="N804" s="540"/>
      <c r="O804" s="540"/>
      <c r="P804" s="540"/>
      <c r="Q804" s="540"/>
      <c r="R804" s="540"/>
      <c r="S804" s="540"/>
      <c r="T804" s="540"/>
      <c r="U804" s="540"/>
      <c r="V804" s="540"/>
      <c r="W804" s="540"/>
      <c r="X804" s="540"/>
      <c r="Y804" s="540"/>
      <c r="Z804" s="540"/>
    </row>
    <row r="805">
      <c r="A805" s="540"/>
      <c r="B805" s="543"/>
      <c r="C805" s="540"/>
      <c r="D805" s="540"/>
      <c r="E805" s="540"/>
      <c r="F805" s="540"/>
      <c r="G805" s="540"/>
      <c r="H805" s="540"/>
      <c r="I805" s="540"/>
      <c r="J805" s="540"/>
      <c r="K805" s="540"/>
      <c r="L805" s="540"/>
      <c r="M805" s="540"/>
      <c r="N805" s="540"/>
      <c r="O805" s="540"/>
      <c r="P805" s="540"/>
      <c r="Q805" s="540"/>
      <c r="R805" s="540"/>
      <c r="S805" s="540"/>
      <c r="T805" s="540"/>
      <c r="U805" s="540"/>
      <c r="V805" s="540"/>
      <c r="W805" s="540"/>
      <c r="X805" s="540"/>
      <c r="Y805" s="540"/>
      <c r="Z805" s="540"/>
    </row>
    <row r="806">
      <c r="A806" s="540"/>
      <c r="B806" s="543"/>
      <c r="C806" s="540"/>
      <c r="D806" s="540"/>
      <c r="E806" s="540"/>
      <c r="F806" s="540"/>
      <c r="G806" s="540"/>
      <c r="H806" s="540"/>
      <c r="I806" s="540"/>
      <c r="J806" s="540"/>
      <c r="K806" s="540"/>
      <c r="L806" s="540"/>
      <c r="M806" s="540"/>
      <c r="N806" s="540"/>
      <c r="O806" s="540"/>
      <c r="P806" s="540"/>
      <c r="Q806" s="540"/>
      <c r="R806" s="540"/>
      <c r="S806" s="540"/>
      <c r="T806" s="540"/>
      <c r="U806" s="540"/>
      <c r="V806" s="540"/>
      <c r="W806" s="540"/>
      <c r="X806" s="540"/>
      <c r="Y806" s="540"/>
      <c r="Z806" s="540"/>
    </row>
    <row r="807">
      <c r="A807" s="540"/>
      <c r="B807" s="543"/>
      <c r="C807" s="540"/>
      <c r="D807" s="540"/>
      <c r="E807" s="540"/>
      <c r="F807" s="540"/>
      <c r="G807" s="540"/>
      <c r="H807" s="540"/>
      <c r="I807" s="540"/>
      <c r="J807" s="540"/>
      <c r="K807" s="540"/>
      <c r="L807" s="540"/>
      <c r="M807" s="540"/>
      <c r="N807" s="540"/>
      <c r="O807" s="540"/>
      <c r="P807" s="540"/>
      <c r="Q807" s="540"/>
      <c r="R807" s="540"/>
      <c r="S807" s="540"/>
      <c r="T807" s="540"/>
      <c r="U807" s="540"/>
      <c r="V807" s="540"/>
      <c r="W807" s="540"/>
      <c r="X807" s="540"/>
      <c r="Y807" s="540"/>
      <c r="Z807" s="540"/>
    </row>
    <row r="808">
      <c r="A808" s="540"/>
      <c r="B808" s="543"/>
      <c r="C808" s="540"/>
      <c r="D808" s="540"/>
      <c r="E808" s="540"/>
      <c r="F808" s="540"/>
      <c r="G808" s="540"/>
      <c r="H808" s="540"/>
      <c r="I808" s="540"/>
      <c r="J808" s="540"/>
      <c r="K808" s="540"/>
      <c r="L808" s="540"/>
      <c r="M808" s="540"/>
      <c r="N808" s="540"/>
      <c r="O808" s="540"/>
      <c r="P808" s="540"/>
      <c r="Q808" s="540"/>
      <c r="R808" s="540"/>
      <c r="S808" s="540"/>
      <c r="T808" s="540"/>
      <c r="U808" s="540"/>
      <c r="V808" s="540"/>
      <c r="W808" s="540"/>
      <c r="X808" s="540"/>
      <c r="Y808" s="540"/>
      <c r="Z808" s="540"/>
    </row>
    <row r="809">
      <c r="A809" s="540"/>
      <c r="B809" s="543"/>
      <c r="C809" s="540"/>
      <c r="D809" s="540"/>
      <c r="E809" s="540"/>
      <c r="F809" s="540"/>
      <c r="G809" s="540"/>
      <c r="H809" s="540"/>
      <c r="I809" s="540"/>
      <c r="J809" s="540"/>
      <c r="K809" s="540"/>
      <c r="L809" s="540"/>
      <c r="M809" s="540"/>
      <c r="N809" s="540"/>
      <c r="O809" s="540"/>
      <c r="P809" s="540"/>
      <c r="Q809" s="540"/>
      <c r="R809" s="540"/>
      <c r="S809" s="540"/>
      <c r="T809" s="540"/>
      <c r="U809" s="540"/>
      <c r="V809" s="540"/>
      <c r="W809" s="540"/>
      <c r="X809" s="540"/>
      <c r="Y809" s="540"/>
      <c r="Z809" s="540"/>
    </row>
    <row r="810">
      <c r="A810" s="540"/>
      <c r="B810" s="543"/>
      <c r="C810" s="540"/>
      <c r="D810" s="540"/>
      <c r="E810" s="540"/>
      <c r="F810" s="540"/>
      <c r="G810" s="540"/>
      <c r="H810" s="540"/>
      <c r="I810" s="540"/>
      <c r="J810" s="540"/>
      <c r="K810" s="540"/>
      <c r="L810" s="540"/>
      <c r="M810" s="540"/>
      <c r="N810" s="540"/>
      <c r="O810" s="540"/>
      <c r="P810" s="540"/>
      <c r="Q810" s="540"/>
      <c r="R810" s="540"/>
      <c r="S810" s="540"/>
      <c r="T810" s="540"/>
      <c r="U810" s="540"/>
      <c r="V810" s="540"/>
      <c r="W810" s="540"/>
      <c r="X810" s="540"/>
      <c r="Y810" s="540"/>
      <c r="Z810" s="540"/>
    </row>
    <row r="811">
      <c r="A811" s="540"/>
      <c r="B811" s="543"/>
      <c r="C811" s="540"/>
      <c r="D811" s="540"/>
      <c r="E811" s="540"/>
      <c r="F811" s="540"/>
      <c r="G811" s="540"/>
      <c r="H811" s="540"/>
      <c r="I811" s="540"/>
      <c r="J811" s="540"/>
      <c r="K811" s="540"/>
      <c r="L811" s="540"/>
      <c r="M811" s="540"/>
      <c r="N811" s="540"/>
      <c r="O811" s="540"/>
      <c r="P811" s="540"/>
      <c r="Q811" s="540"/>
      <c r="R811" s="540"/>
      <c r="S811" s="540"/>
      <c r="T811" s="540"/>
      <c r="U811" s="540"/>
      <c r="V811" s="540"/>
      <c r="W811" s="540"/>
      <c r="X811" s="540"/>
      <c r="Y811" s="540"/>
      <c r="Z811" s="540"/>
    </row>
    <row r="812">
      <c r="A812" s="540"/>
      <c r="B812" s="543"/>
      <c r="C812" s="540"/>
      <c r="D812" s="540"/>
      <c r="E812" s="540"/>
      <c r="F812" s="540"/>
      <c r="G812" s="540"/>
      <c r="H812" s="540"/>
      <c r="I812" s="540"/>
      <c r="J812" s="540"/>
      <c r="K812" s="540"/>
      <c r="L812" s="540"/>
      <c r="M812" s="540"/>
      <c r="N812" s="540"/>
      <c r="O812" s="540"/>
      <c r="P812" s="540"/>
      <c r="Q812" s="540"/>
      <c r="R812" s="540"/>
      <c r="S812" s="540"/>
      <c r="T812" s="540"/>
      <c r="U812" s="540"/>
      <c r="V812" s="540"/>
      <c r="W812" s="540"/>
      <c r="X812" s="540"/>
      <c r="Y812" s="540"/>
      <c r="Z812" s="540"/>
    </row>
    <row r="813">
      <c r="A813" s="540"/>
      <c r="B813" s="543"/>
      <c r="C813" s="540"/>
      <c r="D813" s="540"/>
      <c r="E813" s="540"/>
      <c r="F813" s="540"/>
      <c r="G813" s="540"/>
      <c r="H813" s="540"/>
      <c r="I813" s="540"/>
      <c r="J813" s="540"/>
      <c r="K813" s="540"/>
      <c r="L813" s="540"/>
      <c r="M813" s="540"/>
      <c r="N813" s="540"/>
      <c r="O813" s="540"/>
      <c r="P813" s="540"/>
      <c r="Q813" s="540"/>
      <c r="R813" s="540"/>
      <c r="S813" s="540"/>
      <c r="T813" s="540"/>
      <c r="U813" s="540"/>
      <c r="V813" s="540"/>
      <c r="W813" s="540"/>
      <c r="X813" s="540"/>
      <c r="Y813" s="540"/>
      <c r="Z813" s="540"/>
    </row>
    <row r="814">
      <c r="A814" s="540"/>
      <c r="B814" s="543"/>
      <c r="C814" s="540"/>
      <c r="D814" s="540"/>
      <c r="E814" s="540"/>
      <c r="F814" s="540"/>
      <c r="G814" s="540"/>
      <c r="H814" s="540"/>
      <c r="I814" s="540"/>
      <c r="J814" s="540"/>
      <c r="K814" s="540"/>
      <c r="L814" s="540"/>
      <c r="M814" s="540"/>
      <c r="N814" s="540"/>
      <c r="O814" s="540"/>
      <c r="P814" s="540"/>
      <c r="Q814" s="540"/>
      <c r="R814" s="540"/>
      <c r="S814" s="540"/>
      <c r="T814" s="540"/>
      <c r="U814" s="540"/>
      <c r="V814" s="540"/>
      <c r="W814" s="540"/>
      <c r="X814" s="540"/>
      <c r="Y814" s="540"/>
      <c r="Z814" s="540"/>
    </row>
    <row r="815">
      <c r="A815" s="540"/>
      <c r="B815" s="543"/>
      <c r="C815" s="540"/>
      <c r="D815" s="540"/>
      <c r="E815" s="540"/>
      <c r="F815" s="540"/>
      <c r="G815" s="540"/>
      <c r="H815" s="540"/>
      <c r="I815" s="540"/>
      <c r="J815" s="540"/>
      <c r="K815" s="540"/>
      <c r="L815" s="540"/>
      <c r="M815" s="540"/>
      <c r="N815" s="540"/>
      <c r="O815" s="540"/>
      <c r="P815" s="540"/>
      <c r="Q815" s="540"/>
      <c r="R815" s="540"/>
      <c r="S815" s="540"/>
      <c r="T815" s="540"/>
      <c r="U815" s="540"/>
      <c r="V815" s="540"/>
      <c r="W815" s="540"/>
      <c r="X815" s="540"/>
      <c r="Y815" s="540"/>
      <c r="Z815" s="540"/>
    </row>
    <row r="816">
      <c r="A816" s="540"/>
      <c r="B816" s="543"/>
      <c r="C816" s="540"/>
      <c r="D816" s="540"/>
      <c r="E816" s="540"/>
      <c r="F816" s="540"/>
      <c r="G816" s="540"/>
      <c r="H816" s="540"/>
      <c r="I816" s="540"/>
      <c r="J816" s="540"/>
      <c r="K816" s="540"/>
      <c r="L816" s="540"/>
      <c r="M816" s="540"/>
      <c r="N816" s="540"/>
      <c r="O816" s="540"/>
      <c r="P816" s="540"/>
      <c r="Q816" s="540"/>
      <c r="R816" s="540"/>
      <c r="S816" s="540"/>
      <c r="T816" s="540"/>
      <c r="U816" s="540"/>
      <c r="V816" s="540"/>
      <c r="W816" s="540"/>
      <c r="X816" s="540"/>
      <c r="Y816" s="540"/>
      <c r="Z816" s="540"/>
    </row>
    <row r="817">
      <c r="A817" s="540"/>
      <c r="B817" s="543"/>
      <c r="C817" s="540"/>
      <c r="D817" s="540"/>
      <c r="E817" s="540"/>
      <c r="F817" s="540"/>
      <c r="G817" s="540"/>
      <c r="H817" s="540"/>
      <c r="I817" s="540"/>
      <c r="J817" s="540"/>
      <c r="K817" s="540"/>
      <c r="L817" s="540"/>
      <c r="M817" s="540"/>
      <c r="N817" s="540"/>
      <c r="O817" s="540"/>
      <c r="P817" s="540"/>
      <c r="Q817" s="540"/>
      <c r="R817" s="540"/>
      <c r="S817" s="540"/>
      <c r="T817" s="540"/>
      <c r="U817" s="540"/>
      <c r="V817" s="540"/>
      <c r="W817" s="540"/>
      <c r="X817" s="540"/>
      <c r="Y817" s="540"/>
      <c r="Z817" s="540"/>
    </row>
    <row r="818">
      <c r="A818" s="540"/>
      <c r="B818" s="543"/>
      <c r="C818" s="540"/>
      <c r="D818" s="540"/>
      <c r="E818" s="540"/>
      <c r="F818" s="540"/>
      <c r="G818" s="540"/>
      <c r="H818" s="540"/>
      <c r="I818" s="540"/>
      <c r="J818" s="540"/>
      <c r="K818" s="540"/>
      <c r="L818" s="540"/>
      <c r="M818" s="540"/>
      <c r="N818" s="540"/>
      <c r="O818" s="540"/>
      <c r="P818" s="540"/>
      <c r="Q818" s="540"/>
      <c r="R818" s="540"/>
      <c r="S818" s="540"/>
      <c r="T818" s="540"/>
      <c r="U818" s="540"/>
      <c r="V818" s="540"/>
      <c r="W818" s="540"/>
      <c r="X818" s="540"/>
      <c r="Y818" s="540"/>
      <c r="Z818" s="540"/>
    </row>
    <row r="819">
      <c r="A819" s="540"/>
      <c r="B819" s="543"/>
      <c r="C819" s="540"/>
      <c r="D819" s="540"/>
      <c r="E819" s="540"/>
      <c r="F819" s="540"/>
      <c r="G819" s="540"/>
      <c r="H819" s="540"/>
      <c r="I819" s="540"/>
      <c r="J819" s="540"/>
      <c r="K819" s="540"/>
      <c r="L819" s="540"/>
      <c r="M819" s="540"/>
      <c r="N819" s="540"/>
      <c r="O819" s="540"/>
      <c r="P819" s="540"/>
      <c r="Q819" s="540"/>
      <c r="R819" s="540"/>
      <c r="S819" s="540"/>
      <c r="T819" s="540"/>
      <c r="U819" s="540"/>
      <c r="V819" s="540"/>
      <c r="W819" s="540"/>
      <c r="X819" s="540"/>
      <c r="Y819" s="540"/>
      <c r="Z819" s="540"/>
    </row>
    <row r="820">
      <c r="A820" s="540"/>
      <c r="B820" s="543"/>
      <c r="C820" s="540"/>
      <c r="D820" s="540"/>
      <c r="E820" s="540"/>
      <c r="F820" s="540"/>
      <c r="G820" s="540"/>
      <c r="H820" s="540"/>
      <c r="I820" s="540"/>
      <c r="J820" s="540"/>
      <c r="K820" s="540"/>
      <c r="L820" s="540"/>
      <c r="M820" s="540"/>
      <c r="N820" s="540"/>
      <c r="O820" s="540"/>
      <c r="P820" s="540"/>
      <c r="Q820" s="540"/>
      <c r="R820" s="540"/>
      <c r="S820" s="540"/>
      <c r="T820" s="540"/>
      <c r="U820" s="540"/>
      <c r="V820" s="540"/>
      <c r="W820" s="540"/>
      <c r="X820" s="540"/>
      <c r="Y820" s="540"/>
      <c r="Z820" s="540"/>
    </row>
    <row r="821">
      <c r="A821" s="540"/>
      <c r="B821" s="543"/>
      <c r="C821" s="540"/>
      <c r="D821" s="540"/>
      <c r="E821" s="540"/>
      <c r="F821" s="540"/>
      <c r="G821" s="540"/>
      <c r="H821" s="540"/>
      <c r="I821" s="540"/>
      <c r="J821" s="540"/>
      <c r="K821" s="540"/>
      <c r="L821" s="540"/>
      <c r="M821" s="540"/>
      <c r="N821" s="540"/>
      <c r="O821" s="540"/>
      <c r="P821" s="540"/>
      <c r="Q821" s="540"/>
      <c r="R821" s="540"/>
      <c r="S821" s="540"/>
      <c r="T821" s="540"/>
      <c r="U821" s="540"/>
      <c r="V821" s="540"/>
      <c r="W821" s="540"/>
      <c r="X821" s="540"/>
      <c r="Y821" s="540"/>
      <c r="Z821" s="540"/>
    </row>
    <row r="822">
      <c r="A822" s="540"/>
      <c r="B822" s="543"/>
      <c r="C822" s="540"/>
      <c r="D822" s="540"/>
      <c r="E822" s="540"/>
      <c r="F822" s="540"/>
      <c r="G822" s="540"/>
      <c r="H822" s="540"/>
      <c r="I822" s="540"/>
      <c r="J822" s="540"/>
      <c r="K822" s="540"/>
      <c r="L822" s="540"/>
      <c r="M822" s="540"/>
      <c r="N822" s="540"/>
      <c r="O822" s="540"/>
      <c r="P822" s="540"/>
      <c r="Q822" s="540"/>
      <c r="R822" s="540"/>
      <c r="S822" s="540"/>
      <c r="T822" s="540"/>
      <c r="U822" s="540"/>
      <c r="V822" s="540"/>
      <c r="W822" s="540"/>
      <c r="X822" s="540"/>
      <c r="Y822" s="540"/>
      <c r="Z822" s="540"/>
    </row>
    <row r="823">
      <c r="A823" s="540"/>
      <c r="B823" s="543"/>
      <c r="C823" s="540"/>
      <c r="D823" s="540"/>
      <c r="E823" s="540"/>
      <c r="F823" s="540"/>
      <c r="G823" s="540"/>
      <c r="H823" s="540"/>
      <c r="I823" s="540"/>
      <c r="J823" s="540"/>
      <c r="K823" s="540"/>
      <c r="L823" s="540"/>
      <c r="M823" s="540"/>
      <c r="N823" s="540"/>
      <c r="O823" s="540"/>
      <c r="P823" s="540"/>
      <c r="Q823" s="540"/>
      <c r="R823" s="540"/>
      <c r="S823" s="540"/>
      <c r="T823" s="540"/>
      <c r="U823" s="540"/>
      <c r="V823" s="540"/>
      <c r="W823" s="540"/>
      <c r="X823" s="540"/>
      <c r="Y823" s="540"/>
      <c r="Z823" s="540"/>
    </row>
    <row r="824">
      <c r="A824" s="540"/>
      <c r="B824" s="543"/>
      <c r="C824" s="540"/>
      <c r="D824" s="540"/>
      <c r="E824" s="540"/>
      <c r="F824" s="540"/>
      <c r="G824" s="540"/>
      <c r="H824" s="540"/>
      <c r="I824" s="540"/>
      <c r="J824" s="540"/>
      <c r="K824" s="540"/>
      <c r="L824" s="540"/>
      <c r="M824" s="540"/>
      <c r="N824" s="540"/>
      <c r="O824" s="540"/>
      <c r="P824" s="540"/>
      <c r="Q824" s="540"/>
      <c r="R824" s="540"/>
      <c r="S824" s="540"/>
      <c r="T824" s="540"/>
      <c r="U824" s="540"/>
      <c r="V824" s="540"/>
      <c r="W824" s="540"/>
      <c r="X824" s="540"/>
      <c r="Y824" s="540"/>
      <c r="Z824" s="540"/>
    </row>
    <row r="825">
      <c r="A825" s="540"/>
      <c r="B825" s="543"/>
      <c r="C825" s="540"/>
      <c r="D825" s="540"/>
      <c r="E825" s="540"/>
      <c r="F825" s="540"/>
      <c r="G825" s="540"/>
      <c r="H825" s="540"/>
      <c r="I825" s="540"/>
      <c r="J825" s="540"/>
      <c r="K825" s="540"/>
      <c r="L825" s="540"/>
      <c r="M825" s="540"/>
      <c r="N825" s="540"/>
      <c r="O825" s="540"/>
      <c r="P825" s="540"/>
      <c r="Q825" s="540"/>
      <c r="R825" s="540"/>
      <c r="S825" s="540"/>
      <c r="T825" s="540"/>
      <c r="U825" s="540"/>
      <c r="V825" s="540"/>
      <c r="W825" s="540"/>
      <c r="X825" s="540"/>
      <c r="Y825" s="540"/>
      <c r="Z825" s="540"/>
    </row>
    <row r="826">
      <c r="A826" s="540"/>
      <c r="B826" s="543"/>
      <c r="C826" s="540"/>
      <c r="D826" s="540"/>
      <c r="E826" s="540"/>
      <c r="F826" s="540"/>
      <c r="G826" s="540"/>
      <c r="H826" s="540"/>
      <c r="I826" s="540"/>
      <c r="J826" s="540"/>
      <c r="K826" s="540"/>
      <c r="L826" s="540"/>
      <c r="M826" s="540"/>
      <c r="N826" s="540"/>
      <c r="O826" s="540"/>
      <c r="P826" s="540"/>
      <c r="Q826" s="540"/>
      <c r="R826" s="540"/>
      <c r="S826" s="540"/>
      <c r="T826" s="540"/>
      <c r="U826" s="540"/>
      <c r="V826" s="540"/>
      <c r="W826" s="540"/>
      <c r="X826" s="540"/>
      <c r="Y826" s="540"/>
      <c r="Z826" s="540"/>
    </row>
    <row r="827">
      <c r="A827" s="540"/>
      <c r="B827" s="543"/>
      <c r="C827" s="540"/>
      <c r="D827" s="540"/>
      <c r="E827" s="540"/>
      <c r="F827" s="540"/>
      <c r="G827" s="540"/>
      <c r="H827" s="540"/>
      <c r="I827" s="540"/>
      <c r="J827" s="540"/>
      <c r="K827" s="540"/>
      <c r="L827" s="540"/>
      <c r="M827" s="540"/>
      <c r="N827" s="540"/>
      <c r="O827" s="540"/>
      <c r="P827" s="540"/>
      <c r="Q827" s="540"/>
      <c r="R827" s="540"/>
      <c r="S827" s="540"/>
      <c r="T827" s="540"/>
      <c r="U827" s="540"/>
      <c r="V827" s="540"/>
      <c r="W827" s="540"/>
      <c r="X827" s="540"/>
      <c r="Y827" s="540"/>
      <c r="Z827" s="540"/>
    </row>
    <row r="828">
      <c r="A828" s="540"/>
      <c r="B828" s="543"/>
      <c r="C828" s="540"/>
      <c r="D828" s="540"/>
      <c r="E828" s="540"/>
      <c r="F828" s="540"/>
      <c r="G828" s="540"/>
      <c r="H828" s="540"/>
      <c r="I828" s="540"/>
      <c r="J828" s="540"/>
      <c r="K828" s="540"/>
      <c r="L828" s="540"/>
      <c r="M828" s="540"/>
      <c r="N828" s="540"/>
      <c r="O828" s="540"/>
      <c r="P828" s="540"/>
      <c r="Q828" s="540"/>
      <c r="R828" s="540"/>
      <c r="S828" s="540"/>
      <c r="T828" s="540"/>
      <c r="U828" s="540"/>
      <c r="V828" s="540"/>
      <c r="W828" s="540"/>
      <c r="X828" s="540"/>
      <c r="Y828" s="540"/>
      <c r="Z828" s="540"/>
    </row>
    <row r="829">
      <c r="A829" s="540"/>
      <c r="B829" s="543"/>
      <c r="C829" s="540"/>
      <c r="D829" s="540"/>
      <c r="E829" s="540"/>
      <c r="F829" s="540"/>
      <c r="G829" s="540"/>
      <c r="H829" s="540"/>
      <c r="I829" s="540"/>
      <c r="J829" s="540"/>
      <c r="K829" s="540"/>
      <c r="L829" s="540"/>
      <c r="M829" s="540"/>
      <c r="N829" s="540"/>
      <c r="O829" s="540"/>
      <c r="P829" s="540"/>
      <c r="Q829" s="540"/>
      <c r="R829" s="540"/>
      <c r="S829" s="540"/>
      <c r="T829" s="540"/>
      <c r="U829" s="540"/>
      <c r="V829" s="540"/>
      <c r="W829" s="540"/>
      <c r="X829" s="540"/>
      <c r="Y829" s="540"/>
      <c r="Z829" s="540"/>
    </row>
    <row r="830">
      <c r="A830" s="540"/>
      <c r="B830" s="543"/>
      <c r="C830" s="540"/>
      <c r="D830" s="540"/>
      <c r="E830" s="540"/>
      <c r="F830" s="540"/>
      <c r="G830" s="540"/>
      <c r="H830" s="540"/>
      <c r="I830" s="540"/>
      <c r="J830" s="540"/>
      <c r="K830" s="540"/>
      <c r="L830" s="540"/>
      <c r="M830" s="540"/>
      <c r="N830" s="540"/>
      <c r="O830" s="540"/>
      <c r="P830" s="540"/>
      <c r="Q830" s="540"/>
      <c r="R830" s="540"/>
      <c r="S830" s="540"/>
      <c r="T830" s="540"/>
      <c r="U830" s="540"/>
      <c r="V830" s="540"/>
      <c r="W830" s="540"/>
      <c r="X830" s="540"/>
      <c r="Y830" s="540"/>
      <c r="Z830" s="540"/>
    </row>
    <row r="831">
      <c r="A831" s="540"/>
      <c r="B831" s="543"/>
      <c r="C831" s="540"/>
      <c r="D831" s="540"/>
      <c r="E831" s="540"/>
      <c r="F831" s="540"/>
      <c r="G831" s="540"/>
      <c r="H831" s="540"/>
      <c r="I831" s="540"/>
      <c r="J831" s="540"/>
      <c r="K831" s="540"/>
      <c r="L831" s="540"/>
      <c r="M831" s="540"/>
      <c r="N831" s="540"/>
      <c r="O831" s="540"/>
      <c r="P831" s="540"/>
      <c r="Q831" s="540"/>
      <c r="R831" s="540"/>
      <c r="S831" s="540"/>
      <c r="T831" s="540"/>
      <c r="U831" s="540"/>
      <c r="V831" s="540"/>
      <c r="W831" s="540"/>
      <c r="X831" s="540"/>
      <c r="Y831" s="540"/>
      <c r="Z831" s="540"/>
    </row>
    <row r="832">
      <c r="A832" s="540"/>
      <c r="B832" s="543"/>
      <c r="C832" s="540"/>
      <c r="D832" s="540"/>
      <c r="E832" s="540"/>
      <c r="F832" s="540"/>
      <c r="G832" s="540"/>
      <c r="H832" s="540"/>
      <c r="I832" s="540"/>
      <c r="J832" s="540"/>
      <c r="K832" s="540"/>
      <c r="L832" s="540"/>
      <c r="M832" s="540"/>
      <c r="N832" s="540"/>
      <c r="O832" s="540"/>
      <c r="P832" s="540"/>
      <c r="Q832" s="540"/>
      <c r="R832" s="540"/>
      <c r="S832" s="540"/>
      <c r="T832" s="540"/>
      <c r="U832" s="540"/>
      <c r="V832" s="540"/>
      <c r="W832" s="540"/>
      <c r="X832" s="540"/>
      <c r="Y832" s="540"/>
      <c r="Z832" s="540"/>
    </row>
    <row r="833">
      <c r="A833" s="540"/>
      <c r="B833" s="543"/>
      <c r="C833" s="540"/>
      <c r="D833" s="540"/>
      <c r="E833" s="540"/>
      <c r="F833" s="540"/>
      <c r="G833" s="540"/>
      <c r="H833" s="540"/>
      <c r="I833" s="540"/>
      <c r="J833" s="540"/>
      <c r="K833" s="540"/>
      <c r="L833" s="540"/>
      <c r="M833" s="540"/>
      <c r="N833" s="540"/>
      <c r="O833" s="540"/>
      <c r="P833" s="540"/>
      <c r="Q833" s="540"/>
      <c r="R833" s="540"/>
      <c r="S833" s="540"/>
      <c r="T833" s="540"/>
      <c r="U833" s="540"/>
      <c r="V833" s="540"/>
      <c r="W833" s="540"/>
      <c r="X833" s="540"/>
      <c r="Y833" s="540"/>
      <c r="Z833" s="540"/>
    </row>
    <row r="834">
      <c r="A834" s="540"/>
      <c r="B834" s="543"/>
      <c r="C834" s="540"/>
      <c r="D834" s="540"/>
      <c r="E834" s="540"/>
      <c r="F834" s="540"/>
      <c r="G834" s="540"/>
      <c r="H834" s="540"/>
      <c r="I834" s="540"/>
      <c r="J834" s="540"/>
      <c r="K834" s="540"/>
      <c r="L834" s="540"/>
      <c r="M834" s="540"/>
      <c r="N834" s="540"/>
      <c r="O834" s="540"/>
      <c r="P834" s="540"/>
      <c r="Q834" s="540"/>
      <c r="R834" s="540"/>
      <c r="S834" s="540"/>
      <c r="T834" s="540"/>
      <c r="U834" s="540"/>
      <c r="V834" s="540"/>
      <c r="W834" s="540"/>
      <c r="X834" s="540"/>
      <c r="Y834" s="540"/>
      <c r="Z834" s="540"/>
    </row>
    <row r="835">
      <c r="A835" s="540"/>
      <c r="B835" s="543"/>
      <c r="C835" s="540"/>
      <c r="D835" s="540"/>
      <c r="E835" s="540"/>
      <c r="F835" s="540"/>
      <c r="G835" s="540"/>
      <c r="H835" s="540"/>
      <c r="I835" s="540"/>
      <c r="J835" s="540"/>
      <c r="K835" s="540"/>
      <c r="L835" s="540"/>
      <c r="M835" s="540"/>
      <c r="N835" s="540"/>
      <c r="O835" s="540"/>
      <c r="P835" s="540"/>
      <c r="Q835" s="540"/>
      <c r="R835" s="540"/>
      <c r="S835" s="540"/>
      <c r="T835" s="540"/>
      <c r="U835" s="540"/>
      <c r="V835" s="540"/>
      <c r="W835" s="540"/>
      <c r="X835" s="540"/>
      <c r="Y835" s="540"/>
      <c r="Z835" s="540"/>
    </row>
    <row r="836">
      <c r="A836" s="540"/>
      <c r="B836" s="543"/>
      <c r="C836" s="540"/>
      <c r="D836" s="540"/>
      <c r="E836" s="540"/>
      <c r="F836" s="540"/>
      <c r="G836" s="540"/>
      <c r="H836" s="540"/>
      <c r="I836" s="540"/>
      <c r="J836" s="540"/>
      <c r="K836" s="540"/>
      <c r="L836" s="540"/>
      <c r="M836" s="540"/>
      <c r="N836" s="540"/>
      <c r="O836" s="540"/>
      <c r="P836" s="540"/>
      <c r="Q836" s="540"/>
      <c r="R836" s="540"/>
      <c r="S836" s="540"/>
      <c r="T836" s="540"/>
      <c r="U836" s="540"/>
      <c r="V836" s="540"/>
      <c r="W836" s="540"/>
      <c r="X836" s="540"/>
      <c r="Y836" s="540"/>
      <c r="Z836" s="540"/>
    </row>
    <row r="837">
      <c r="A837" s="540"/>
      <c r="B837" s="543"/>
      <c r="C837" s="540"/>
      <c r="D837" s="540"/>
      <c r="E837" s="540"/>
      <c r="F837" s="540"/>
      <c r="G837" s="540"/>
      <c r="H837" s="540"/>
      <c r="I837" s="540"/>
      <c r="J837" s="540"/>
      <c r="K837" s="540"/>
      <c r="L837" s="540"/>
      <c r="M837" s="540"/>
      <c r="N837" s="540"/>
      <c r="O837" s="540"/>
      <c r="P837" s="540"/>
      <c r="Q837" s="540"/>
      <c r="R837" s="540"/>
      <c r="S837" s="540"/>
      <c r="T837" s="540"/>
      <c r="U837" s="540"/>
      <c r="V837" s="540"/>
      <c r="W837" s="540"/>
      <c r="X837" s="540"/>
      <c r="Y837" s="540"/>
      <c r="Z837" s="540"/>
    </row>
    <row r="838">
      <c r="A838" s="540"/>
      <c r="B838" s="543"/>
      <c r="C838" s="540"/>
      <c r="D838" s="540"/>
      <c r="E838" s="540"/>
      <c r="F838" s="540"/>
      <c r="G838" s="540"/>
      <c r="H838" s="540"/>
      <c r="I838" s="540"/>
      <c r="J838" s="540"/>
      <c r="K838" s="540"/>
      <c r="L838" s="540"/>
      <c r="M838" s="540"/>
      <c r="N838" s="540"/>
      <c r="O838" s="540"/>
      <c r="P838" s="540"/>
      <c r="Q838" s="540"/>
      <c r="R838" s="540"/>
      <c r="S838" s="540"/>
      <c r="T838" s="540"/>
      <c r="U838" s="540"/>
      <c r="V838" s="540"/>
      <c r="W838" s="540"/>
      <c r="X838" s="540"/>
      <c r="Y838" s="540"/>
      <c r="Z838" s="540"/>
    </row>
    <row r="839">
      <c r="A839" s="540"/>
      <c r="B839" s="543"/>
      <c r="C839" s="540"/>
      <c r="D839" s="540"/>
      <c r="E839" s="540"/>
      <c r="F839" s="540"/>
      <c r="G839" s="540"/>
      <c r="H839" s="540"/>
      <c r="I839" s="540"/>
      <c r="J839" s="540"/>
      <c r="K839" s="540"/>
      <c r="L839" s="540"/>
      <c r="M839" s="540"/>
      <c r="N839" s="540"/>
      <c r="O839" s="540"/>
      <c r="P839" s="540"/>
      <c r="Q839" s="540"/>
      <c r="R839" s="540"/>
      <c r="S839" s="540"/>
      <c r="T839" s="540"/>
      <c r="U839" s="540"/>
      <c r="V839" s="540"/>
      <c r="W839" s="540"/>
      <c r="X839" s="540"/>
      <c r="Y839" s="540"/>
      <c r="Z839" s="540"/>
    </row>
    <row r="840">
      <c r="A840" s="540"/>
      <c r="B840" s="543"/>
      <c r="C840" s="540"/>
      <c r="D840" s="540"/>
      <c r="E840" s="540"/>
      <c r="F840" s="540"/>
      <c r="G840" s="540"/>
      <c r="H840" s="540"/>
      <c r="I840" s="540"/>
      <c r="J840" s="540"/>
      <c r="K840" s="540"/>
      <c r="L840" s="540"/>
      <c r="M840" s="540"/>
      <c r="N840" s="540"/>
      <c r="O840" s="540"/>
      <c r="P840" s="540"/>
      <c r="Q840" s="540"/>
      <c r="R840" s="540"/>
      <c r="S840" s="540"/>
      <c r="T840" s="540"/>
      <c r="U840" s="540"/>
      <c r="V840" s="540"/>
      <c r="W840" s="540"/>
      <c r="X840" s="540"/>
      <c r="Y840" s="540"/>
      <c r="Z840" s="540"/>
    </row>
    <row r="841">
      <c r="A841" s="540"/>
      <c r="B841" s="543"/>
      <c r="C841" s="540"/>
      <c r="D841" s="540"/>
      <c r="E841" s="540"/>
      <c r="F841" s="540"/>
      <c r="G841" s="540"/>
      <c r="H841" s="540"/>
      <c r="I841" s="540"/>
      <c r="J841" s="540"/>
      <c r="K841" s="540"/>
      <c r="L841" s="540"/>
      <c r="M841" s="540"/>
      <c r="N841" s="540"/>
      <c r="O841" s="540"/>
      <c r="P841" s="540"/>
      <c r="Q841" s="540"/>
      <c r="R841" s="540"/>
      <c r="S841" s="540"/>
      <c r="T841" s="540"/>
      <c r="U841" s="540"/>
      <c r="V841" s="540"/>
      <c r="W841" s="540"/>
      <c r="X841" s="540"/>
      <c r="Y841" s="540"/>
      <c r="Z841" s="540"/>
    </row>
    <row r="842">
      <c r="A842" s="540"/>
      <c r="B842" s="543"/>
      <c r="C842" s="540"/>
      <c r="D842" s="540"/>
      <c r="E842" s="540"/>
      <c r="F842" s="540"/>
      <c r="G842" s="540"/>
      <c r="H842" s="540"/>
      <c r="I842" s="540"/>
      <c r="J842" s="540"/>
      <c r="K842" s="540"/>
      <c r="L842" s="540"/>
      <c r="M842" s="540"/>
      <c r="N842" s="540"/>
      <c r="O842" s="540"/>
      <c r="P842" s="540"/>
      <c r="Q842" s="540"/>
      <c r="R842" s="540"/>
      <c r="S842" s="540"/>
      <c r="T842" s="540"/>
      <c r="U842" s="540"/>
      <c r="V842" s="540"/>
      <c r="W842" s="540"/>
      <c r="X842" s="540"/>
      <c r="Y842" s="540"/>
      <c r="Z842" s="540"/>
    </row>
    <row r="843">
      <c r="A843" s="540"/>
      <c r="B843" s="543"/>
      <c r="C843" s="540"/>
      <c r="D843" s="540"/>
      <c r="E843" s="540"/>
      <c r="F843" s="540"/>
      <c r="G843" s="540"/>
      <c r="H843" s="540"/>
      <c r="I843" s="540"/>
      <c r="J843" s="540"/>
      <c r="K843" s="540"/>
      <c r="L843" s="540"/>
      <c r="M843" s="540"/>
      <c r="N843" s="540"/>
      <c r="O843" s="540"/>
      <c r="P843" s="540"/>
      <c r="Q843" s="540"/>
      <c r="R843" s="540"/>
      <c r="S843" s="540"/>
      <c r="T843" s="540"/>
      <c r="U843" s="540"/>
      <c r="V843" s="540"/>
      <c r="W843" s="540"/>
      <c r="X843" s="540"/>
      <c r="Y843" s="540"/>
      <c r="Z843" s="540"/>
    </row>
    <row r="844">
      <c r="A844" s="540"/>
      <c r="B844" s="543"/>
      <c r="C844" s="540"/>
      <c r="D844" s="540"/>
      <c r="E844" s="540"/>
      <c r="F844" s="540"/>
      <c r="G844" s="540"/>
      <c r="H844" s="540"/>
      <c r="I844" s="540"/>
      <c r="J844" s="540"/>
      <c r="K844" s="540"/>
      <c r="L844" s="540"/>
      <c r="M844" s="540"/>
      <c r="N844" s="540"/>
      <c r="O844" s="540"/>
      <c r="P844" s="540"/>
      <c r="Q844" s="540"/>
      <c r="R844" s="540"/>
      <c r="S844" s="540"/>
      <c r="T844" s="540"/>
      <c r="U844" s="540"/>
      <c r="V844" s="540"/>
      <c r="W844" s="540"/>
      <c r="X844" s="540"/>
      <c r="Y844" s="540"/>
      <c r="Z844" s="540"/>
    </row>
    <row r="845">
      <c r="A845" s="540"/>
      <c r="B845" s="543"/>
      <c r="C845" s="540"/>
      <c r="D845" s="540"/>
      <c r="E845" s="540"/>
      <c r="F845" s="540"/>
      <c r="G845" s="540"/>
      <c r="H845" s="540"/>
      <c r="I845" s="540"/>
      <c r="J845" s="540"/>
      <c r="K845" s="540"/>
      <c r="L845" s="540"/>
      <c r="M845" s="540"/>
      <c r="N845" s="540"/>
      <c r="O845" s="540"/>
      <c r="P845" s="540"/>
      <c r="Q845" s="540"/>
      <c r="R845" s="540"/>
      <c r="S845" s="540"/>
      <c r="T845" s="540"/>
      <c r="U845" s="540"/>
      <c r="V845" s="540"/>
      <c r="W845" s="540"/>
      <c r="X845" s="540"/>
      <c r="Y845" s="540"/>
      <c r="Z845" s="540"/>
    </row>
    <row r="846">
      <c r="A846" s="540"/>
      <c r="B846" s="543"/>
      <c r="C846" s="540"/>
      <c r="D846" s="540"/>
      <c r="E846" s="540"/>
      <c r="F846" s="540"/>
      <c r="G846" s="540"/>
      <c r="H846" s="540"/>
      <c r="I846" s="540"/>
      <c r="J846" s="540"/>
      <c r="K846" s="540"/>
      <c r="L846" s="540"/>
      <c r="M846" s="540"/>
      <c r="N846" s="540"/>
      <c r="O846" s="540"/>
      <c r="P846" s="540"/>
      <c r="Q846" s="540"/>
      <c r="R846" s="540"/>
      <c r="S846" s="540"/>
      <c r="T846" s="540"/>
      <c r="U846" s="540"/>
      <c r="V846" s="540"/>
      <c r="W846" s="540"/>
      <c r="X846" s="540"/>
      <c r="Y846" s="540"/>
      <c r="Z846" s="540"/>
    </row>
    <row r="847">
      <c r="A847" s="540"/>
      <c r="B847" s="543"/>
      <c r="C847" s="540"/>
      <c r="D847" s="540"/>
      <c r="E847" s="540"/>
      <c r="F847" s="540"/>
      <c r="G847" s="540"/>
      <c r="H847" s="540"/>
      <c r="I847" s="540"/>
      <c r="J847" s="540"/>
      <c r="K847" s="540"/>
      <c r="L847" s="540"/>
      <c r="M847" s="540"/>
      <c r="N847" s="540"/>
      <c r="O847" s="540"/>
      <c r="P847" s="540"/>
      <c r="Q847" s="540"/>
      <c r="R847" s="540"/>
      <c r="S847" s="540"/>
      <c r="T847" s="540"/>
      <c r="U847" s="540"/>
      <c r="V847" s="540"/>
      <c r="W847" s="540"/>
      <c r="X847" s="540"/>
      <c r="Y847" s="540"/>
      <c r="Z847" s="540"/>
    </row>
    <row r="848">
      <c r="A848" s="540"/>
      <c r="B848" s="543"/>
      <c r="C848" s="540"/>
      <c r="D848" s="540"/>
      <c r="E848" s="540"/>
      <c r="F848" s="540"/>
      <c r="G848" s="540"/>
      <c r="H848" s="540"/>
      <c r="I848" s="540"/>
      <c r="J848" s="540"/>
      <c r="K848" s="540"/>
      <c r="L848" s="540"/>
      <c r="M848" s="540"/>
      <c r="N848" s="540"/>
      <c r="O848" s="540"/>
      <c r="P848" s="540"/>
      <c r="Q848" s="540"/>
      <c r="R848" s="540"/>
      <c r="S848" s="540"/>
      <c r="T848" s="540"/>
      <c r="U848" s="540"/>
      <c r="V848" s="540"/>
      <c r="W848" s="540"/>
      <c r="X848" s="540"/>
      <c r="Y848" s="540"/>
      <c r="Z848" s="540"/>
    </row>
    <row r="849">
      <c r="A849" s="540"/>
      <c r="B849" s="543"/>
      <c r="C849" s="540"/>
      <c r="D849" s="540"/>
      <c r="E849" s="540"/>
      <c r="F849" s="540"/>
      <c r="G849" s="540"/>
      <c r="H849" s="540"/>
      <c r="I849" s="540"/>
      <c r="J849" s="540"/>
      <c r="K849" s="540"/>
      <c r="L849" s="540"/>
      <c r="M849" s="540"/>
      <c r="N849" s="540"/>
      <c r="O849" s="540"/>
      <c r="P849" s="540"/>
      <c r="Q849" s="540"/>
      <c r="R849" s="540"/>
      <c r="S849" s="540"/>
      <c r="T849" s="540"/>
      <c r="U849" s="540"/>
      <c r="V849" s="540"/>
      <c r="W849" s="540"/>
      <c r="X849" s="540"/>
      <c r="Y849" s="540"/>
      <c r="Z849" s="540"/>
    </row>
    <row r="850">
      <c r="A850" s="540"/>
      <c r="B850" s="543"/>
      <c r="C850" s="540"/>
      <c r="D850" s="540"/>
      <c r="E850" s="540"/>
      <c r="F850" s="540"/>
      <c r="G850" s="540"/>
      <c r="H850" s="540"/>
      <c r="I850" s="540"/>
      <c r="J850" s="540"/>
      <c r="K850" s="540"/>
      <c r="L850" s="540"/>
      <c r="M850" s="540"/>
      <c r="N850" s="540"/>
      <c r="O850" s="540"/>
      <c r="P850" s="540"/>
      <c r="Q850" s="540"/>
      <c r="R850" s="540"/>
      <c r="S850" s="540"/>
      <c r="T850" s="540"/>
      <c r="U850" s="540"/>
      <c r="V850" s="540"/>
      <c r="W850" s="540"/>
      <c r="X850" s="540"/>
      <c r="Y850" s="540"/>
      <c r="Z850" s="540"/>
    </row>
    <row r="851">
      <c r="A851" s="540"/>
      <c r="B851" s="543"/>
      <c r="C851" s="540"/>
      <c r="D851" s="540"/>
      <c r="E851" s="540"/>
      <c r="F851" s="540"/>
      <c r="G851" s="540"/>
      <c r="H851" s="540"/>
      <c r="I851" s="540"/>
      <c r="J851" s="540"/>
      <c r="K851" s="540"/>
      <c r="L851" s="540"/>
      <c r="M851" s="540"/>
      <c r="N851" s="540"/>
      <c r="O851" s="540"/>
      <c r="P851" s="540"/>
      <c r="Q851" s="540"/>
      <c r="R851" s="540"/>
      <c r="S851" s="540"/>
      <c r="T851" s="540"/>
      <c r="U851" s="540"/>
      <c r="V851" s="540"/>
      <c r="W851" s="540"/>
      <c r="X851" s="540"/>
      <c r="Y851" s="540"/>
      <c r="Z851" s="540"/>
    </row>
    <row r="852">
      <c r="A852" s="540"/>
      <c r="B852" s="543"/>
      <c r="C852" s="540"/>
      <c r="D852" s="540"/>
      <c r="E852" s="540"/>
      <c r="F852" s="540"/>
      <c r="G852" s="540"/>
      <c r="H852" s="540"/>
      <c r="I852" s="540"/>
      <c r="J852" s="540"/>
      <c r="K852" s="540"/>
      <c r="L852" s="540"/>
      <c r="M852" s="540"/>
      <c r="N852" s="540"/>
      <c r="O852" s="540"/>
      <c r="P852" s="540"/>
      <c r="Q852" s="540"/>
      <c r="R852" s="540"/>
      <c r="S852" s="540"/>
      <c r="T852" s="540"/>
      <c r="U852" s="540"/>
      <c r="V852" s="540"/>
      <c r="W852" s="540"/>
      <c r="X852" s="540"/>
      <c r="Y852" s="540"/>
      <c r="Z852" s="540"/>
    </row>
    <row r="853">
      <c r="A853" s="540"/>
      <c r="B853" s="543"/>
      <c r="C853" s="540"/>
      <c r="D853" s="540"/>
      <c r="E853" s="540"/>
      <c r="F853" s="540"/>
      <c r="G853" s="540"/>
      <c r="H853" s="540"/>
      <c r="I853" s="540"/>
      <c r="J853" s="540"/>
      <c r="K853" s="540"/>
      <c r="L853" s="540"/>
      <c r="M853" s="540"/>
      <c r="N853" s="540"/>
      <c r="O853" s="540"/>
      <c r="P853" s="540"/>
      <c r="Q853" s="540"/>
      <c r="R853" s="540"/>
      <c r="S853" s="540"/>
      <c r="T853" s="540"/>
      <c r="U853" s="540"/>
      <c r="V853" s="540"/>
      <c r="W853" s="540"/>
      <c r="X853" s="540"/>
      <c r="Y853" s="540"/>
      <c r="Z853" s="540"/>
    </row>
    <row r="854">
      <c r="A854" s="540"/>
      <c r="B854" s="543"/>
      <c r="C854" s="540"/>
      <c r="D854" s="540"/>
      <c r="E854" s="540"/>
      <c r="F854" s="540"/>
      <c r="G854" s="540"/>
      <c r="H854" s="540"/>
      <c r="I854" s="540"/>
      <c r="J854" s="540"/>
      <c r="K854" s="540"/>
      <c r="L854" s="540"/>
      <c r="M854" s="540"/>
      <c r="N854" s="540"/>
      <c r="O854" s="540"/>
      <c r="P854" s="540"/>
      <c r="Q854" s="540"/>
      <c r="R854" s="540"/>
      <c r="S854" s="540"/>
      <c r="T854" s="540"/>
      <c r="U854" s="540"/>
      <c r="V854" s="540"/>
      <c r="W854" s="540"/>
      <c r="X854" s="540"/>
      <c r="Y854" s="540"/>
      <c r="Z854" s="540"/>
    </row>
    <row r="855">
      <c r="A855" s="540"/>
      <c r="B855" s="543"/>
      <c r="C855" s="540"/>
      <c r="D855" s="540"/>
      <c r="E855" s="540"/>
      <c r="F855" s="540"/>
      <c r="G855" s="540"/>
      <c r="H855" s="540"/>
      <c r="I855" s="540"/>
      <c r="J855" s="540"/>
      <c r="K855" s="540"/>
      <c r="L855" s="540"/>
      <c r="M855" s="540"/>
      <c r="N855" s="540"/>
      <c r="O855" s="540"/>
      <c r="P855" s="540"/>
      <c r="Q855" s="540"/>
      <c r="R855" s="540"/>
      <c r="S855" s="540"/>
      <c r="T855" s="540"/>
      <c r="U855" s="540"/>
      <c r="V855" s="540"/>
      <c r="W855" s="540"/>
      <c r="X855" s="540"/>
      <c r="Y855" s="540"/>
      <c r="Z855" s="540"/>
    </row>
    <row r="856">
      <c r="A856" s="540"/>
      <c r="B856" s="543"/>
      <c r="C856" s="540"/>
      <c r="D856" s="540"/>
      <c r="E856" s="540"/>
      <c r="F856" s="540"/>
      <c r="G856" s="540"/>
      <c r="H856" s="540"/>
      <c r="I856" s="540"/>
      <c r="J856" s="540"/>
      <c r="K856" s="540"/>
      <c r="L856" s="540"/>
      <c r="M856" s="540"/>
      <c r="N856" s="540"/>
      <c r="O856" s="540"/>
      <c r="P856" s="540"/>
      <c r="Q856" s="540"/>
      <c r="R856" s="540"/>
      <c r="S856" s="540"/>
      <c r="T856" s="540"/>
      <c r="U856" s="540"/>
      <c r="V856" s="540"/>
      <c r="W856" s="540"/>
      <c r="X856" s="540"/>
      <c r="Y856" s="540"/>
      <c r="Z856" s="540"/>
    </row>
    <row r="857">
      <c r="A857" s="540"/>
      <c r="B857" s="543"/>
      <c r="C857" s="540"/>
      <c r="D857" s="540"/>
      <c r="E857" s="540"/>
      <c r="F857" s="540"/>
      <c r="G857" s="540"/>
      <c r="H857" s="540"/>
      <c r="I857" s="540"/>
      <c r="J857" s="540"/>
      <c r="K857" s="540"/>
      <c r="L857" s="540"/>
      <c r="M857" s="540"/>
      <c r="N857" s="540"/>
      <c r="O857" s="540"/>
      <c r="P857" s="540"/>
      <c r="Q857" s="540"/>
      <c r="R857" s="540"/>
      <c r="S857" s="540"/>
      <c r="T857" s="540"/>
      <c r="U857" s="540"/>
      <c r="V857" s="540"/>
      <c r="W857" s="540"/>
      <c r="X857" s="540"/>
      <c r="Y857" s="540"/>
      <c r="Z857" s="540"/>
    </row>
    <row r="858">
      <c r="A858" s="540"/>
      <c r="B858" s="543"/>
      <c r="C858" s="540"/>
      <c r="D858" s="540"/>
      <c r="E858" s="540"/>
      <c r="F858" s="540"/>
      <c r="G858" s="540"/>
      <c r="H858" s="540"/>
      <c r="I858" s="540"/>
      <c r="J858" s="540"/>
      <c r="K858" s="540"/>
      <c r="L858" s="540"/>
      <c r="M858" s="540"/>
      <c r="N858" s="540"/>
      <c r="O858" s="540"/>
      <c r="P858" s="540"/>
      <c r="Q858" s="540"/>
      <c r="R858" s="540"/>
      <c r="S858" s="540"/>
      <c r="T858" s="540"/>
      <c r="U858" s="540"/>
      <c r="V858" s="540"/>
      <c r="W858" s="540"/>
      <c r="X858" s="540"/>
      <c r="Y858" s="540"/>
      <c r="Z858" s="540"/>
    </row>
    <row r="859">
      <c r="A859" s="540"/>
      <c r="B859" s="543"/>
      <c r="C859" s="540"/>
      <c r="D859" s="540"/>
      <c r="E859" s="540"/>
      <c r="F859" s="540"/>
      <c r="G859" s="540"/>
      <c r="H859" s="540"/>
      <c r="I859" s="540"/>
      <c r="J859" s="540"/>
      <c r="K859" s="540"/>
      <c r="L859" s="540"/>
      <c r="M859" s="540"/>
      <c r="N859" s="540"/>
      <c r="O859" s="540"/>
      <c r="P859" s="540"/>
      <c r="Q859" s="540"/>
      <c r="R859" s="540"/>
      <c r="S859" s="540"/>
      <c r="T859" s="540"/>
      <c r="U859" s="540"/>
      <c r="V859" s="540"/>
      <c r="W859" s="540"/>
      <c r="X859" s="540"/>
      <c r="Y859" s="540"/>
      <c r="Z859" s="540"/>
    </row>
    <row r="860">
      <c r="A860" s="540"/>
      <c r="B860" s="543"/>
      <c r="C860" s="540"/>
      <c r="D860" s="540"/>
      <c r="E860" s="540"/>
      <c r="F860" s="540"/>
      <c r="G860" s="540"/>
      <c r="H860" s="540"/>
      <c r="I860" s="540"/>
      <c r="J860" s="540"/>
      <c r="K860" s="540"/>
      <c r="L860" s="540"/>
      <c r="M860" s="540"/>
      <c r="N860" s="540"/>
      <c r="O860" s="540"/>
      <c r="P860" s="540"/>
      <c r="Q860" s="540"/>
      <c r="R860" s="540"/>
      <c r="S860" s="540"/>
      <c r="T860" s="540"/>
      <c r="U860" s="540"/>
      <c r="V860" s="540"/>
      <c r="W860" s="540"/>
      <c r="X860" s="540"/>
      <c r="Y860" s="540"/>
      <c r="Z860" s="540"/>
    </row>
    <row r="861">
      <c r="A861" s="540"/>
      <c r="B861" s="543"/>
      <c r="C861" s="540"/>
      <c r="D861" s="540"/>
      <c r="E861" s="540"/>
      <c r="F861" s="540"/>
      <c r="G861" s="540"/>
      <c r="H861" s="540"/>
      <c r="I861" s="540"/>
      <c r="J861" s="540"/>
      <c r="K861" s="540"/>
      <c r="L861" s="540"/>
      <c r="M861" s="540"/>
      <c r="N861" s="540"/>
      <c r="O861" s="540"/>
      <c r="P861" s="540"/>
      <c r="Q861" s="540"/>
      <c r="R861" s="540"/>
      <c r="S861" s="540"/>
      <c r="T861" s="540"/>
      <c r="U861" s="540"/>
      <c r="V861" s="540"/>
      <c r="W861" s="540"/>
      <c r="X861" s="540"/>
      <c r="Y861" s="540"/>
      <c r="Z861" s="540"/>
    </row>
    <row r="862">
      <c r="A862" s="540"/>
      <c r="B862" s="543"/>
      <c r="C862" s="540"/>
      <c r="D862" s="540"/>
      <c r="E862" s="540"/>
      <c r="F862" s="540"/>
      <c r="G862" s="540"/>
      <c r="H862" s="540"/>
      <c r="I862" s="540"/>
      <c r="J862" s="540"/>
      <c r="K862" s="540"/>
      <c r="L862" s="540"/>
      <c r="M862" s="540"/>
      <c r="N862" s="540"/>
      <c r="O862" s="540"/>
      <c r="P862" s="540"/>
      <c r="Q862" s="540"/>
      <c r="R862" s="540"/>
      <c r="S862" s="540"/>
      <c r="T862" s="540"/>
      <c r="U862" s="540"/>
      <c r="V862" s="540"/>
      <c r="W862" s="540"/>
      <c r="X862" s="540"/>
      <c r="Y862" s="540"/>
      <c r="Z862" s="540"/>
    </row>
    <row r="863">
      <c r="A863" s="540"/>
      <c r="B863" s="543"/>
      <c r="C863" s="540"/>
      <c r="D863" s="540"/>
      <c r="E863" s="540"/>
      <c r="F863" s="540"/>
      <c r="G863" s="540"/>
      <c r="H863" s="540"/>
      <c r="I863" s="540"/>
      <c r="J863" s="540"/>
      <c r="K863" s="540"/>
      <c r="L863" s="540"/>
      <c r="M863" s="540"/>
      <c r="N863" s="540"/>
      <c r="O863" s="540"/>
      <c r="P863" s="540"/>
      <c r="Q863" s="540"/>
      <c r="R863" s="540"/>
      <c r="S863" s="540"/>
      <c r="T863" s="540"/>
      <c r="U863" s="540"/>
      <c r="V863" s="540"/>
      <c r="W863" s="540"/>
      <c r="X863" s="540"/>
      <c r="Y863" s="540"/>
      <c r="Z863" s="540"/>
    </row>
    <row r="864">
      <c r="A864" s="540"/>
      <c r="B864" s="543"/>
      <c r="C864" s="540"/>
      <c r="D864" s="540"/>
      <c r="E864" s="540"/>
      <c r="F864" s="540"/>
      <c r="G864" s="540"/>
      <c r="H864" s="540"/>
      <c r="I864" s="540"/>
      <c r="J864" s="540"/>
      <c r="K864" s="540"/>
      <c r="L864" s="540"/>
      <c r="M864" s="540"/>
      <c r="N864" s="540"/>
      <c r="O864" s="540"/>
      <c r="P864" s="540"/>
      <c r="Q864" s="540"/>
      <c r="R864" s="540"/>
      <c r="S864" s="540"/>
      <c r="T864" s="540"/>
      <c r="U864" s="540"/>
      <c r="V864" s="540"/>
      <c r="W864" s="540"/>
      <c r="X864" s="540"/>
      <c r="Y864" s="540"/>
      <c r="Z864" s="540"/>
    </row>
    <row r="865">
      <c r="A865" s="540"/>
      <c r="B865" s="543"/>
      <c r="C865" s="540"/>
      <c r="D865" s="540"/>
      <c r="E865" s="540"/>
      <c r="F865" s="540"/>
      <c r="G865" s="540"/>
      <c r="H865" s="540"/>
      <c r="I865" s="540"/>
      <c r="J865" s="540"/>
      <c r="K865" s="540"/>
      <c r="L865" s="540"/>
      <c r="M865" s="540"/>
      <c r="N865" s="540"/>
      <c r="O865" s="540"/>
      <c r="P865" s="540"/>
      <c r="Q865" s="540"/>
      <c r="R865" s="540"/>
      <c r="S865" s="540"/>
      <c r="T865" s="540"/>
      <c r="U865" s="540"/>
      <c r="V865" s="540"/>
      <c r="W865" s="540"/>
      <c r="X865" s="540"/>
      <c r="Y865" s="540"/>
      <c r="Z865" s="540"/>
    </row>
    <row r="866">
      <c r="A866" s="540"/>
      <c r="B866" s="543"/>
      <c r="C866" s="540"/>
      <c r="D866" s="540"/>
      <c r="E866" s="540"/>
      <c r="F866" s="540"/>
      <c r="G866" s="540"/>
      <c r="H866" s="540"/>
      <c r="I866" s="540"/>
      <c r="J866" s="540"/>
      <c r="K866" s="540"/>
      <c r="L866" s="540"/>
      <c r="M866" s="540"/>
      <c r="N866" s="540"/>
      <c r="O866" s="540"/>
      <c r="P866" s="540"/>
      <c r="Q866" s="540"/>
      <c r="R866" s="540"/>
      <c r="S866" s="540"/>
      <c r="T866" s="540"/>
      <c r="U866" s="540"/>
      <c r="V866" s="540"/>
      <c r="W866" s="540"/>
      <c r="X866" s="540"/>
      <c r="Y866" s="540"/>
      <c r="Z866" s="540"/>
    </row>
    <row r="867">
      <c r="A867" s="540"/>
      <c r="B867" s="543"/>
      <c r="C867" s="540"/>
      <c r="D867" s="540"/>
      <c r="E867" s="540"/>
      <c r="F867" s="540"/>
      <c r="G867" s="540"/>
      <c r="H867" s="540"/>
      <c r="I867" s="540"/>
      <c r="J867" s="540"/>
      <c r="K867" s="540"/>
      <c r="L867" s="540"/>
      <c r="M867" s="540"/>
      <c r="N867" s="540"/>
      <c r="O867" s="540"/>
      <c r="P867" s="540"/>
      <c r="Q867" s="540"/>
      <c r="R867" s="540"/>
      <c r="S867" s="540"/>
      <c r="T867" s="540"/>
      <c r="U867" s="540"/>
      <c r="V867" s="540"/>
      <c r="W867" s="540"/>
      <c r="X867" s="540"/>
      <c r="Y867" s="540"/>
      <c r="Z867" s="540"/>
    </row>
    <row r="868">
      <c r="A868" s="540"/>
      <c r="B868" s="543"/>
      <c r="C868" s="540"/>
      <c r="D868" s="540"/>
      <c r="E868" s="540"/>
      <c r="F868" s="540"/>
      <c r="G868" s="540"/>
      <c r="H868" s="540"/>
      <c r="I868" s="540"/>
      <c r="J868" s="540"/>
      <c r="K868" s="540"/>
      <c r="L868" s="540"/>
      <c r="M868" s="540"/>
      <c r="N868" s="540"/>
      <c r="O868" s="540"/>
      <c r="P868" s="540"/>
      <c r="Q868" s="540"/>
      <c r="R868" s="540"/>
      <c r="S868" s="540"/>
      <c r="T868" s="540"/>
      <c r="U868" s="540"/>
      <c r="V868" s="540"/>
      <c r="W868" s="540"/>
      <c r="X868" s="540"/>
      <c r="Y868" s="540"/>
      <c r="Z868" s="540"/>
    </row>
    <row r="869">
      <c r="A869" s="540"/>
      <c r="B869" s="543"/>
      <c r="C869" s="540"/>
      <c r="D869" s="540"/>
      <c r="E869" s="540"/>
      <c r="F869" s="540"/>
      <c r="G869" s="540"/>
      <c r="H869" s="540"/>
      <c r="I869" s="540"/>
      <c r="J869" s="540"/>
      <c r="K869" s="540"/>
      <c r="L869" s="540"/>
      <c r="M869" s="540"/>
      <c r="N869" s="540"/>
      <c r="O869" s="540"/>
      <c r="P869" s="540"/>
      <c r="Q869" s="540"/>
      <c r="R869" s="540"/>
      <c r="S869" s="540"/>
      <c r="T869" s="540"/>
      <c r="U869" s="540"/>
      <c r="V869" s="540"/>
      <c r="W869" s="540"/>
      <c r="X869" s="540"/>
      <c r="Y869" s="540"/>
      <c r="Z869" s="540"/>
    </row>
    <row r="870">
      <c r="A870" s="540"/>
      <c r="B870" s="543"/>
      <c r="C870" s="540"/>
      <c r="D870" s="540"/>
      <c r="E870" s="540"/>
      <c r="F870" s="540"/>
      <c r="G870" s="540"/>
      <c r="H870" s="540"/>
      <c r="I870" s="540"/>
      <c r="J870" s="540"/>
      <c r="K870" s="540"/>
      <c r="L870" s="540"/>
      <c r="M870" s="540"/>
      <c r="N870" s="540"/>
      <c r="O870" s="540"/>
      <c r="P870" s="540"/>
      <c r="Q870" s="540"/>
      <c r="R870" s="540"/>
      <c r="S870" s="540"/>
      <c r="T870" s="540"/>
      <c r="U870" s="540"/>
      <c r="V870" s="540"/>
      <c r="W870" s="540"/>
      <c r="X870" s="540"/>
      <c r="Y870" s="540"/>
      <c r="Z870" s="540"/>
    </row>
    <row r="871">
      <c r="A871" s="540"/>
      <c r="B871" s="543"/>
      <c r="C871" s="540"/>
      <c r="D871" s="540"/>
      <c r="E871" s="540"/>
      <c r="F871" s="540"/>
      <c r="G871" s="540"/>
      <c r="H871" s="540"/>
      <c r="I871" s="540"/>
      <c r="J871" s="540"/>
      <c r="K871" s="540"/>
      <c r="L871" s="540"/>
      <c r="M871" s="540"/>
      <c r="N871" s="540"/>
      <c r="O871" s="540"/>
      <c r="P871" s="540"/>
      <c r="Q871" s="540"/>
      <c r="R871" s="540"/>
      <c r="S871" s="540"/>
      <c r="T871" s="540"/>
      <c r="U871" s="540"/>
      <c r="V871" s="540"/>
      <c r="W871" s="540"/>
      <c r="X871" s="540"/>
      <c r="Y871" s="540"/>
      <c r="Z871" s="540"/>
    </row>
    <row r="872">
      <c r="A872" s="540"/>
      <c r="B872" s="543"/>
      <c r="C872" s="540"/>
      <c r="D872" s="540"/>
      <c r="E872" s="540"/>
      <c r="F872" s="540"/>
      <c r="G872" s="540"/>
      <c r="H872" s="540"/>
      <c r="I872" s="540"/>
      <c r="J872" s="540"/>
      <c r="K872" s="540"/>
      <c r="L872" s="540"/>
      <c r="M872" s="540"/>
      <c r="N872" s="540"/>
      <c r="O872" s="540"/>
      <c r="P872" s="540"/>
      <c r="Q872" s="540"/>
      <c r="R872" s="540"/>
      <c r="S872" s="540"/>
      <c r="T872" s="540"/>
      <c r="U872" s="540"/>
      <c r="V872" s="540"/>
      <c r="W872" s="540"/>
      <c r="X872" s="540"/>
      <c r="Y872" s="540"/>
      <c r="Z872" s="540"/>
    </row>
    <row r="873">
      <c r="A873" s="540"/>
      <c r="B873" s="543"/>
      <c r="C873" s="540"/>
      <c r="D873" s="540"/>
      <c r="E873" s="540"/>
      <c r="F873" s="540"/>
      <c r="G873" s="540"/>
      <c r="H873" s="540"/>
      <c r="I873" s="540"/>
      <c r="J873" s="540"/>
      <c r="K873" s="540"/>
      <c r="L873" s="540"/>
      <c r="M873" s="540"/>
      <c r="N873" s="540"/>
      <c r="O873" s="540"/>
      <c r="P873" s="540"/>
      <c r="Q873" s="540"/>
      <c r="R873" s="540"/>
      <c r="S873" s="540"/>
      <c r="T873" s="540"/>
      <c r="U873" s="540"/>
      <c r="V873" s="540"/>
      <c r="W873" s="540"/>
      <c r="X873" s="540"/>
      <c r="Y873" s="540"/>
      <c r="Z873" s="540"/>
    </row>
    <row r="874">
      <c r="A874" s="540"/>
      <c r="B874" s="543"/>
      <c r="C874" s="540"/>
      <c r="D874" s="540"/>
      <c r="E874" s="540"/>
      <c r="F874" s="540"/>
      <c r="G874" s="540"/>
      <c r="H874" s="540"/>
      <c r="I874" s="540"/>
      <c r="J874" s="540"/>
      <c r="K874" s="540"/>
      <c r="L874" s="540"/>
      <c r="M874" s="540"/>
      <c r="N874" s="540"/>
      <c r="O874" s="540"/>
      <c r="P874" s="540"/>
      <c r="Q874" s="540"/>
      <c r="R874" s="540"/>
      <c r="S874" s="540"/>
      <c r="T874" s="540"/>
      <c r="U874" s="540"/>
      <c r="V874" s="540"/>
      <c r="W874" s="540"/>
      <c r="X874" s="540"/>
      <c r="Y874" s="540"/>
      <c r="Z874" s="540"/>
    </row>
    <row r="875">
      <c r="A875" s="540"/>
      <c r="B875" s="543"/>
      <c r="C875" s="540"/>
      <c r="D875" s="540"/>
      <c r="E875" s="540"/>
      <c r="F875" s="540"/>
      <c r="G875" s="540"/>
      <c r="H875" s="540"/>
      <c r="I875" s="540"/>
      <c r="J875" s="540"/>
      <c r="K875" s="540"/>
      <c r="L875" s="540"/>
      <c r="M875" s="540"/>
      <c r="N875" s="540"/>
      <c r="O875" s="540"/>
      <c r="P875" s="540"/>
      <c r="Q875" s="540"/>
      <c r="R875" s="540"/>
      <c r="S875" s="540"/>
      <c r="T875" s="540"/>
      <c r="U875" s="540"/>
      <c r="V875" s="540"/>
      <c r="W875" s="540"/>
      <c r="X875" s="540"/>
      <c r="Y875" s="540"/>
      <c r="Z875" s="540"/>
    </row>
    <row r="876">
      <c r="A876" s="540"/>
      <c r="B876" s="543"/>
      <c r="C876" s="540"/>
      <c r="D876" s="540"/>
      <c r="E876" s="540"/>
      <c r="F876" s="540"/>
      <c r="G876" s="540"/>
      <c r="H876" s="540"/>
      <c r="I876" s="540"/>
      <c r="J876" s="540"/>
      <c r="K876" s="540"/>
      <c r="L876" s="540"/>
      <c r="M876" s="540"/>
      <c r="N876" s="540"/>
      <c r="O876" s="540"/>
      <c r="P876" s="540"/>
      <c r="Q876" s="540"/>
      <c r="R876" s="540"/>
      <c r="S876" s="540"/>
      <c r="T876" s="540"/>
      <c r="U876" s="540"/>
      <c r="V876" s="540"/>
      <c r="W876" s="540"/>
      <c r="X876" s="540"/>
      <c r="Y876" s="540"/>
      <c r="Z876" s="540"/>
    </row>
    <row r="877">
      <c r="A877" s="540"/>
      <c r="B877" s="543"/>
      <c r="C877" s="540"/>
      <c r="D877" s="540"/>
      <c r="E877" s="540"/>
      <c r="F877" s="540"/>
      <c r="G877" s="540"/>
      <c r="H877" s="540"/>
      <c r="I877" s="540"/>
      <c r="J877" s="540"/>
      <c r="K877" s="540"/>
      <c r="L877" s="540"/>
      <c r="M877" s="540"/>
      <c r="N877" s="540"/>
      <c r="O877" s="540"/>
      <c r="P877" s="540"/>
      <c r="Q877" s="540"/>
      <c r="R877" s="540"/>
      <c r="S877" s="540"/>
      <c r="T877" s="540"/>
      <c r="U877" s="540"/>
      <c r="V877" s="540"/>
      <c r="W877" s="540"/>
      <c r="X877" s="540"/>
      <c r="Y877" s="540"/>
      <c r="Z877" s="540"/>
    </row>
    <row r="878">
      <c r="A878" s="540"/>
      <c r="B878" s="543"/>
      <c r="C878" s="540"/>
      <c r="D878" s="540"/>
      <c r="E878" s="540"/>
      <c r="F878" s="540"/>
      <c r="G878" s="540"/>
      <c r="H878" s="540"/>
      <c r="I878" s="540"/>
      <c r="J878" s="540"/>
      <c r="K878" s="540"/>
      <c r="L878" s="540"/>
      <c r="M878" s="540"/>
      <c r="N878" s="540"/>
      <c r="O878" s="540"/>
      <c r="P878" s="540"/>
      <c r="Q878" s="540"/>
      <c r="R878" s="540"/>
      <c r="S878" s="540"/>
      <c r="T878" s="540"/>
      <c r="U878" s="540"/>
      <c r="V878" s="540"/>
      <c r="W878" s="540"/>
      <c r="X878" s="540"/>
      <c r="Y878" s="540"/>
      <c r="Z878" s="540"/>
    </row>
    <row r="879">
      <c r="A879" s="540"/>
      <c r="B879" s="543"/>
      <c r="C879" s="540"/>
      <c r="D879" s="540"/>
      <c r="E879" s="540"/>
      <c r="F879" s="540"/>
      <c r="G879" s="540"/>
      <c r="H879" s="540"/>
      <c r="I879" s="540"/>
      <c r="J879" s="540"/>
      <c r="K879" s="540"/>
      <c r="L879" s="540"/>
      <c r="M879" s="540"/>
      <c r="N879" s="540"/>
      <c r="O879" s="540"/>
      <c r="P879" s="540"/>
      <c r="Q879" s="540"/>
      <c r="R879" s="540"/>
      <c r="S879" s="540"/>
      <c r="T879" s="540"/>
      <c r="U879" s="540"/>
      <c r="V879" s="540"/>
      <c r="W879" s="540"/>
      <c r="X879" s="540"/>
      <c r="Y879" s="540"/>
      <c r="Z879" s="540"/>
    </row>
    <row r="880">
      <c r="A880" s="540"/>
      <c r="B880" s="543"/>
      <c r="C880" s="540"/>
      <c r="D880" s="540"/>
      <c r="E880" s="540"/>
      <c r="F880" s="540"/>
      <c r="G880" s="540"/>
      <c r="H880" s="540"/>
      <c r="I880" s="540"/>
      <c r="J880" s="540"/>
      <c r="K880" s="540"/>
      <c r="L880" s="540"/>
      <c r="M880" s="540"/>
      <c r="N880" s="540"/>
      <c r="O880" s="540"/>
      <c r="P880" s="540"/>
      <c r="Q880" s="540"/>
      <c r="R880" s="540"/>
      <c r="S880" s="540"/>
      <c r="T880" s="540"/>
      <c r="U880" s="540"/>
      <c r="V880" s="540"/>
      <c r="W880" s="540"/>
      <c r="X880" s="540"/>
      <c r="Y880" s="540"/>
      <c r="Z880" s="540"/>
    </row>
    <row r="881">
      <c r="A881" s="540"/>
      <c r="B881" s="543"/>
      <c r="C881" s="540"/>
      <c r="D881" s="540"/>
      <c r="E881" s="540"/>
      <c r="F881" s="540"/>
      <c r="G881" s="540"/>
      <c r="H881" s="540"/>
      <c r="I881" s="540"/>
      <c r="J881" s="540"/>
      <c r="K881" s="540"/>
      <c r="L881" s="540"/>
      <c r="M881" s="540"/>
      <c r="N881" s="540"/>
      <c r="O881" s="540"/>
      <c r="P881" s="540"/>
      <c r="Q881" s="540"/>
      <c r="R881" s="540"/>
      <c r="S881" s="540"/>
      <c r="T881" s="540"/>
      <c r="U881" s="540"/>
      <c r="V881" s="540"/>
      <c r="W881" s="540"/>
      <c r="X881" s="540"/>
      <c r="Y881" s="540"/>
      <c r="Z881" s="540"/>
    </row>
    <row r="882">
      <c r="A882" s="540"/>
      <c r="B882" s="543"/>
      <c r="C882" s="540"/>
      <c r="D882" s="540"/>
      <c r="E882" s="540"/>
      <c r="F882" s="540"/>
      <c r="G882" s="540"/>
      <c r="H882" s="540"/>
      <c r="I882" s="540"/>
      <c r="J882" s="540"/>
      <c r="K882" s="540"/>
      <c r="L882" s="540"/>
      <c r="M882" s="540"/>
      <c r="N882" s="540"/>
      <c r="O882" s="540"/>
      <c r="P882" s="540"/>
      <c r="Q882" s="540"/>
      <c r="R882" s="540"/>
      <c r="S882" s="540"/>
      <c r="T882" s="540"/>
      <c r="U882" s="540"/>
      <c r="V882" s="540"/>
      <c r="W882" s="540"/>
      <c r="X882" s="540"/>
      <c r="Y882" s="540"/>
      <c r="Z882" s="540"/>
    </row>
    <row r="883">
      <c r="A883" s="540"/>
      <c r="B883" s="543"/>
      <c r="C883" s="540"/>
      <c r="D883" s="540"/>
      <c r="E883" s="540"/>
      <c r="F883" s="540"/>
      <c r="G883" s="540"/>
      <c r="H883" s="540"/>
      <c r="I883" s="540"/>
      <c r="J883" s="540"/>
      <c r="K883" s="540"/>
      <c r="L883" s="540"/>
      <c r="M883" s="540"/>
      <c r="N883" s="540"/>
      <c r="O883" s="540"/>
      <c r="P883" s="540"/>
      <c r="Q883" s="540"/>
      <c r="R883" s="540"/>
      <c r="S883" s="540"/>
      <c r="T883" s="540"/>
      <c r="U883" s="540"/>
      <c r="V883" s="540"/>
      <c r="W883" s="540"/>
      <c r="X883" s="540"/>
      <c r="Y883" s="540"/>
      <c r="Z883" s="540"/>
    </row>
    <row r="884">
      <c r="A884" s="540"/>
      <c r="B884" s="543"/>
      <c r="C884" s="540"/>
      <c r="D884" s="540"/>
      <c r="E884" s="540"/>
      <c r="F884" s="540"/>
      <c r="G884" s="540"/>
      <c r="H884" s="540"/>
      <c r="I884" s="540"/>
      <c r="J884" s="540"/>
      <c r="K884" s="540"/>
      <c r="L884" s="540"/>
      <c r="M884" s="540"/>
      <c r="N884" s="540"/>
      <c r="O884" s="540"/>
      <c r="P884" s="540"/>
      <c r="Q884" s="540"/>
      <c r="R884" s="540"/>
      <c r="S884" s="540"/>
      <c r="T884" s="540"/>
      <c r="U884" s="540"/>
      <c r="V884" s="540"/>
      <c r="W884" s="540"/>
      <c r="X884" s="540"/>
      <c r="Y884" s="540"/>
      <c r="Z884" s="540"/>
    </row>
    <row r="885">
      <c r="A885" s="540"/>
      <c r="B885" s="543"/>
      <c r="C885" s="540"/>
      <c r="D885" s="540"/>
      <c r="E885" s="540"/>
      <c r="F885" s="540"/>
      <c r="G885" s="540"/>
      <c r="H885" s="540"/>
      <c r="I885" s="540"/>
      <c r="J885" s="540"/>
      <c r="K885" s="540"/>
      <c r="L885" s="540"/>
      <c r="M885" s="540"/>
      <c r="N885" s="540"/>
      <c r="O885" s="540"/>
      <c r="P885" s="540"/>
      <c r="Q885" s="540"/>
      <c r="R885" s="540"/>
      <c r="S885" s="540"/>
      <c r="T885" s="540"/>
      <c r="U885" s="540"/>
      <c r="V885" s="540"/>
      <c r="W885" s="540"/>
      <c r="X885" s="540"/>
      <c r="Y885" s="540"/>
      <c r="Z885" s="540"/>
    </row>
    <row r="886">
      <c r="A886" s="540"/>
      <c r="B886" s="543"/>
      <c r="C886" s="540"/>
      <c r="D886" s="540"/>
      <c r="E886" s="540"/>
      <c r="F886" s="540"/>
      <c r="G886" s="540"/>
      <c r="H886" s="540"/>
      <c r="I886" s="540"/>
      <c r="J886" s="540"/>
      <c r="K886" s="540"/>
      <c r="L886" s="540"/>
      <c r="M886" s="540"/>
      <c r="N886" s="540"/>
      <c r="O886" s="540"/>
      <c r="P886" s="540"/>
      <c r="Q886" s="540"/>
      <c r="R886" s="540"/>
      <c r="S886" s="540"/>
      <c r="T886" s="540"/>
      <c r="U886" s="540"/>
      <c r="V886" s="540"/>
      <c r="W886" s="540"/>
      <c r="X886" s="540"/>
      <c r="Y886" s="540"/>
      <c r="Z886" s="540"/>
    </row>
    <row r="887">
      <c r="A887" s="540"/>
      <c r="B887" s="543"/>
      <c r="C887" s="540"/>
      <c r="D887" s="540"/>
      <c r="E887" s="540"/>
      <c r="F887" s="540"/>
      <c r="G887" s="540"/>
      <c r="H887" s="540"/>
      <c r="I887" s="540"/>
      <c r="J887" s="540"/>
      <c r="K887" s="540"/>
      <c r="L887" s="540"/>
      <c r="M887" s="540"/>
      <c r="N887" s="540"/>
      <c r="O887" s="540"/>
      <c r="P887" s="540"/>
      <c r="Q887" s="540"/>
      <c r="R887" s="540"/>
      <c r="S887" s="540"/>
      <c r="T887" s="540"/>
      <c r="U887" s="540"/>
      <c r="V887" s="540"/>
      <c r="W887" s="540"/>
      <c r="X887" s="540"/>
      <c r="Y887" s="540"/>
      <c r="Z887" s="540"/>
    </row>
    <row r="888">
      <c r="A888" s="540"/>
      <c r="B888" s="543"/>
      <c r="C888" s="540"/>
      <c r="D888" s="540"/>
      <c r="E888" s="540"/>
      <c r="F888" s="540"/>
      <c r="G888" s="540"/>
      <c r="H888" s="540"/>
      <c r="I888" s="540"/>
      <c r="J888" s="540"/>
      <c r="K888" s="540"/>
      <c r="L888" s="540"/>
      <c r="M888" s="540"/>
      <c r="N888" s="540"/>
      <c r="O888" s="540"/>
      <c r="P888" s="540"/>
      <c r="Q888" s="540"/>
      <c r="R888" s="540"/>
      <c r="S888" s="540"/>
      <c r="T888" s="540"/>
      <c r="U888" s="540"/>
      <c r="V888" s="540"/>
      <c r="W888" s="540"/>
      <c r="X888" s="540"/>
      <c r="Y888" s="540"/>
      <c r="Z888" s="540"/>
    </row>
    <row r="889">
      <c r="A889" s="540"/>
      <c r="B889" s="543"/>
      <c r="C889" s="540"/>
      <c r="D889" s="540"/>
      <c r="E889" s="540"/>
      <c r="F889" s="540"/>
      <c r="G889" s="540"/>
      <c r="H889" s="540"/>
      <c r="I889" s="540"/>
      <c r="J889" s="540"/>
      <c r="K889" s="540"/>
      <c r="L889" s="540"/>
      <c r="M889" s="540"/>
      <c r="N889" s="540"/>
      <c r="O889" s="540"/>
      <c r="P889" s="540"/>
      <c r="Q889" s="540"/>
      <c r="R889" s="540"/>
      <c r="S889" s="540"/>
      <c r="T889" s="540"/>
      <c r="U889" s="540"/>
      <c r="V889" s="540"/>
      <c r="W889" s="540"/>
      <c r="X889" s="540"/>
      <c r="Y889" s="540"/>
      <c r="Z889" s="540"/>
    </row>
    <row r="890">
      <c r="A890" s="540"/>
      <c r="B890" s="543"/>
      <c r="C890" s="540"/>
      <c r="D890" s="540"/>
      <c r="E890" s="540"/>
      <c r="F890" s="540"/>
      <c r="G890" s="540"/>
      <c r="H890" s="540"/>
      <c r="I890" s="540"/>
      <c r="J890" s="540"/>
      <c r="K890" s="540"/>
      <c r="L890" s="540"/>
      <c r="M890" s="540"/>
      <c r="N890" s="540"/>
      <c r="O890" s="540"/>
      <c r="P890" s="540"/>
      <c r="Q890" s="540"/>
      <c r="R890" s="540"/>
      <c r="S890" s="540"/>
      <c r="T890" s="540"/>
      <c r="U890" s="540"/>
      <c r="V890" s="540"/>
      <c r="W890" s="540"/>
      <c r="X890" s="540"/>
      <c r="Y890" s="540"/>
      <c r="Z890" s="540"/>
    </row>
    <row r="891">
      <c r="A891" s="540"/>
      <c r="B891" s="543"/>
      <c r="C891" s="540"/>
      <c r="D891" s="540"/>
      <c r="E891" s="540"/>
      <c r="F891" s="540"/>
      <c r="G891" s="540"/>
      <c r="H891" s="540"/>
      <c r="I891" s="540"/>
      <c r="J891" s="540"/>
      <c r="K891" s="540"/>
      <c r="L891" s="540"/>
      <c r="M891" s="540"/>
      <c r="N891" s="540"/>
      <c r="O891" s="540"/>
      <c r="P891" s="540"/>
      <c r="Q891" s="540"/>
      <c r="R891" s="540"/>
      <c r="S891" s="540"/>
      <c r="T891" s="540"/>
      <c r="U891" s="540"/>
      <c r="V891" s="540"/>
      <c r="W891" s="540"/>
      <c r="X891" s="540"/>
      <c r="Y891" s="540"/>
      <c r="Z891" s="540"/>
    </row>
    <row r="892">
      <c r="A892" s="540"/>
      <c r="B892" s="543"/>
      <c r="C892" s="540"/>
      <c r="D892" s="540"/>
      <c r="E892" s="540"/>
      <c r="F892" s="540"/>
      <c r="G892" s="540"/>
      <c r="H892" s="540"/>
      <c r="I892" s="540"/>
      <c r="J892" s="540"/>
      <c r="K892" s="540"/>
      <c r="L892" s="540"/>
      <c r="M892" s="540"/>
      <c r="N892" s="540"/>
      <c r="O892" s="540"/>
      <c r="P892" s="540"/>
      <c r="Q892" s="540"/>
      <c r="R892" s="540"/>
      <c r="S892" s="540"/>
      <c r="T892" s="540"/>
      <c r="U892" s="540"/>
      <c r="V892" s="540"/>
      <c r="W892" s="540"/>
      <c r="X892" s="540"/>
      <c r="Y892" s="540"/>
      <c r="Z892" s="540"/>
    </row>
    <row r="893">
      <c r="A893" s="540"/>
      <c r="B893" s="543"/>
      <c r="C893" s="540"/>
      <c r="D893" s="540"/>
      <c r="E893" s="540"/>
      <c r="F893" s="540"/>
      <c r="G893" s="540"/>
      <c r="H893" s="540"/>
      <c r="I893" s="540"/>
      <c r="J893" s="540"/>
      <c r="K893" s="540"/>
      <c r="L893" s="540"/>
      <c r="M893" s="540"/>
      <c r="N893" s="540"/>
      <c r="O893" s="540"/>
      <c r="P893" s="540"/>
      <c r="Q893" s="540"/>
      <c r="R893" s="540"/>
      <c r="S893" s="540"/>
      <c r="T893" s="540"/>
      <c r="U893" s="540"/>
      <c r="V893" s="540"/>
      <c r="W893" s="540"/>
      <c r="X893" s="540"/>
      <c r="Y893" s="540"/>
      <c r="Z893" s="540"/>
    </row>
    <row r="894">
      <c r="A894" s="540"/>
      <c r="B894" s="543"/>
      <c r="C894" s="540"/>
      <c r="D894" s="540"/>
      <c r="E894" s="540"/>
      <c r="F894" s="540"/>
      <c r="G894" s="540"/>
      <c r="H894" s="540"/>
      <c r="I894" s="540"/>
      <c r="J894" s="540"/>
      <c r="K894" s="540"/>
      <c r="L894" s="540"/>
      <c r="M894" s="540"/>
      <c r="N894" s="540"/>
      <c r="O894" s="540"/>
      <c r="P894" s="540"/>
      <c r="Q894" s="540"/>
      <c r="R894" s="540"/>
      <c r="S894" s="540"/>
      <c r="T894" s="540"/>
      <c r="U894" s="540"/>
      <c r="V894" s="540"/>
      <c r="W894" s="540"/>
      <c r="X894" s="540"/>
      <c r="Y894" s="540"/>
      <c r="Z894" s="540"/>
    </row>
    <row r="895">
      <c r="A895" s="540"/>
      <c r="B895" s="543"/>
      <c r="C895" s="540"/>
      <c r="D895" s="540"/>
      <c r="E895" s="540"/>
      <c r="F895" s="540"/>
      <c r="G895" s="540"/>
      <c r="H895" s="540"/>
      <c r="I895" s="540"/>
      <c r="J895" s="540"/>
      <c r="K895" s="540"/>
      <c r="L895" s="540"/>
      <c r="M895" s="540"/>
      <c r="N895" s="540"/>
      <c r="O895" s="540"/>
      <c r="P895" s="540"/>
      <c r="Q895" s="540"/>
      <c r="R895" s="540"/>
      <c r="S895" s="540"/>
      <c r="T895" s="540"/>
      <c r="U895" s="540"/>
      <c r="V895" s="540"/>
      <c r="W895" s="540"/>
      <c r="X895" s="540"/>
      <c r="Y895" s="540"/>
      <c r="Z895" s="540"/>
    </row>
    <row r="896">
      <c r="A896" s="540"/>
      <c r="B896" s="543"/>
      <c r="C896" s="540"/>
      <c r="D896" s="540"/>
      <c r="E896" s="540"/>
      <c r="F896" s="540"/>
      <c r="G896" s="540"/>
      <c r="H896" s="540"/>
      <c r="I896" s="540"/>
      <c r="J896" s="540"/>
      <c r="K896" s="540"/>
      <c r="L896" s="540"/>
      <c r="M896" s="540"/>
      <c r="N896" s="540"/>
      <c r="O896" s="540"/>
      <c r="P896" s="540"/>
      <c r="Q896" s="540"/>
      <c r="R896" s="540"/>
      <c r="S896" s="540"/>
      <c r="T896" s="540"/>
      <c r="U896" s="540"/>
      <c r="V896" s="540"/>
      <c r="W896" s="540"/>
      <c r="X896" s="540"/>
      <c r="Y896" s="540"/>
      <c r="Z896" s="540"/>
    </row>
    <row r="897">
      <c r="A897" s="540"/>
      <c r="B897" s="543"/>
      <c r="C897" s="540"/>
      <c r="D897" s="540"/>
      <c r="E897" s="540"/>
      <c r="F897" s="540"/>
      <c r="G897" s="540"/>
      <c r="H897" s="540"/>
      <c r="I897" s="540"/>
      <c r="J897" s="540"/>
      <c r="K897" s="540"/>
      <c r="L897" s="540"/>
      <c r="M897" s="540"/>
      <c r="N897" s="540"/>
      <c r="O897" s="540"/>
      <c r="P897" s="540"/>
      <c r="Q897" s="540"/>
      <c r="R897" s="540"/>
      <c r="S897" s="540"/>
      <c r="T897" s="540"/>
      <c r="U897" s="540"/>
      <c r="V897" s="540"/>
      <c r="W897" s="540"/>
      <c r="X897" s="540"/>
      <c r="Y897" s="540"/>
      <c r="Z897" s="540"/>
    </row>
    <row r="898">
      <c r="A898" s="540"/>
      <c r="B898" s="543"/>
      <c r="C898" s="540"/>
      <c r="D898" s="540"/>
      <c r="E898" s="540"/>
      <c r="F898" s="540"/>
      <c r="G898" s="540"/>
      <c r="H898" s="540"/>
      <c r="I898" s="540"/>
      <c r="J898" s="540"/>
      <c r="K898" s="540"/>
      <c r="L898" s="540"/>
      <c r="M898" s="540"/>
      <c r="N898" s="540"/>
      <c r="O898" s="540"/>
      <c r="P898" s="540"/>
      <c r="Q898" s="540"/>
      <c r="R898" s="540"/>
      <c r="S898" s="540"/>
      <c r="T898" s="540"/>
      <c r="U898" s="540"/>
      <c r="V898" s="540"/>
      <c r="W898" s="540"/>
      <c r="X898" s="540"/>
      <c r="Y898" s="540"/>
      <c r="Z898" s="540"/>
    </row>
    <row r="899">
      <c r="A899" s="540"/>
      <c r="B899" s="543"/>
      <c r="C899" s="540"/>
      <c r="D899" s="540"/>
      <c r="E899" s="540"/>
      <c r="F899" s="540"/>
      <c r="G899" s="540"/>
      <c r="H899" s="540"/>
      <c r="I899" s="540"/>
      <c r="J899" s="540"/>
      <c r="K899" s="540"/>
      <c r="L899" s="540"/>
      <c r="M899" s="540"/>
      <c r="N899" s="540"/>
      <c r="O899" s="540"/>
      <c r="P899" s="540"/>
      <c r="Q899" s="540"/>
      <c r="R899" s="540"/>
      <c r="S899" s="540"/>
      <c r="T899" s="540"/>
      <c r="U899" s="540"/>
      <c r="V899" s="540"/>
      <c r="W899" s="540"/>
      <c r="X899" s="540"/>
      <c r="Y899" s="540"/>
      <c r="Z899" s="540"/>
    </row>
    <row r="900">
      <c r="A900" s="540"/>
      <c r="B900" s="543"/>
      <c r="C900" s="540"/>
      <c r="D900" s="540"/>
      <c r="E900" s="540"/>
      <c r="F900" s="540"/>
      <c r="G900" s="540"/>
      <c r="H900" s="540"/>
      <c r="I900" s="540"/>
      <c r="J900" s="540"/>
      <c r="K900" s="540"/>
      <c r="L900" s="540"/>
      <c r="M900" s="540"/>
      <c r="N900" s="540"/>
      <c r="O900" s="540"/>
      <c r="P900" s="540"/>
      <c r="Q900" s="540"/>
      <c r="R900" s="540"/>
      <c r="S900" s="540"/>
      <c r="T900" s="540"/>
      <c r="U900" s="540"/>
      <c r="V900" s="540"/>
      <c r="W900" s="540"/>
      <c r="X900" s="540"/>
      <c r="Y900" s="540"/>
      <c r="Z900" s="540"/>
    </row>
    <row r="901">
      <c r="A901" s="540"/>
      <c r="B901" s="543"/>
      <c r="C901" s="540"/>
      <c r="D901" s="540"/>
      <c r="E901" s="540"/>
      <c r="F901" s="540"/>
      <c r="G901" s="540"/>
      <c r="H901" s="540"/>
      <c r="I901" s="540"/>
      <c r="J901" s="540"/>
      <c r="K901" s="540"/>
      <c r="L901" s="540"/>
      <c r="M901" s="540"/>
      <c r="N901" s="540"/>
      <c r="O901" s="540"/>
      <c r="P901" s="540"/>
      <c r="Q901" s="540"/>
      <c r="R901" s="540"/>
      <c r="S901" s="540"/>
      <c r="T901" s="540"/>
      <c r="U901" s="540"/>
      <c r="V901" s="540"/>
      <c r="W901" s="540"/>
      <c r="X901" s="540"/>
      <c r="Y901" s="540"/>
      <c r="Z901" s="540"/>
    </row>
    <row r="902">
      <c r="A902" s="540"/>
      <c r="B902" s="543"/>
      <c r="C902" s="540"/>
      <c r="D902" s="540"/>
      <c r="E902" s="540"/>
      <c r="F902" s="540"/>
      <c r="G902" s="540"/>
      <c r="H902" s="540"/>
      <c r="I902" s="540"/>
      <c r="J902" s="540"/>
      <c r="K902" s="540"/>
      <c r="L902" s="540"/>
      <c r="M902" s="540"/>
      <c r="N902" s="540"/>
      <c r="O902" s="540"/>
      <c r="P902" s="540"/>
      <c r="Q902" s="540"/>
      <c r="R902" s="540"/>
      <c r="S902" s="540"/>
      <c r="T902" s="540"/>
      <c r="U902" s="540"/>
      <c r="V902" s="540"/>
      <c r="W902" s="540"/>
      <c r="X902" s="540"/>
      <c r="Y902" s="540"/>
      <c r="Z902" s="540"/>
    </row>
    <row r="903">
      <c r="A903" s="540"/>
      <c r="B903" s="543"/>
      <c r="C903" s="540"/>
      <c r="D903" s="540"/>
      <c r="E903" s="540"/>
      <c r="F903" s="540"/>
      <c r="G903" s="540"/>
      <c r="H903" s="540"/>
      <c r="I903" s="540"/>
      <c r="J903" s="540"/>
      <c r="K903" s="540"/>
      <c r="L903" s="540"/>
      <c r="M903" s="540"/>
      <c r="N903" s="540"/>
      <c r="O903" s="540"/>
      <c r="P903" s="540"/>
      <c r="Q903" s="540"/>
      <c r="R903" s="540"/>
      <c r="S903" s="540"/>
      <c r="T903" s="540"/>
      <c r="U903" s="540"/>
      <c r="V903" s="540"/>
      <c r="W903" s="540"/>
      <c r="X903" s="540"/>
      <c r="Y903" s="540"/>
      <c r="Z903" s="540"/>
    </row>
    <row r="904">
      <c r="A904" s="540"/>
      <c r="B904" s="543"/>
      <c r="C904" s="540"/>
      <c r="D904" s="540"/>
      <c r="E904" s="540"/>
      <c r="F904" s="540"/>
      <c r="G904" s="540"/>
      <c r="H904" s="540"/>
      <c r="I904" s="540"/>
      <c r="J904" s="540"/>
      <c r="K904" s="540"/>
      <c r="L904" s="540"/>
      <c r="M904" s="540"/>
      <c r="N904" s="540"/>
      <c r="O904" s="540"/>
      <c r="P904" s="540"/>
      <c r="Q904" s="540"/>
      <c r="R904" s="540"/>
      <c r="S904" s="540"/>
      <c r="T904" s="540"/>
      <c r="U904" s="540"/>
      <c r="V904" s="540"/>
      <c r="W904" s="540"/>
      <c r="X904" s="540"/>
      <c r="Y904" s="540"/>
      <c r="Z904" s="540"/>
    </row>
    <row r="905">
      <c r="A905" s="540"/>
      <c r="B905" s="543"/>
      <c r="C905" s="540"/>
      <c r="D905" s="540"/>
      <c r="E905" s="540"/>
      <c r="F905" s="540"/>
      <c r="G905" s="540"/>
      <c r="H905" s="540"/>
      <c r="I905" s="540"/>
      <c r="J905" s="540"/>
      <c r="K905" s="540"/>
      <c r="L905" s="540"/>
      <c r="M905" s="540"/>
      <c r="N905" s="540"/>
      <c r="O905" s="540"/>
      <c r="P905" s="540"/>
      <c r="Q905" s="540"/>
      <c r="R905" s="540"/>
      <c r="S905" s="540"/>
      <c r="T905" s="540"/>
      <c r="U905" s="540"/>
      <c r="V905" s="540"/>
      <c r="W905" s="540"/>
      <c r="X905" s="540"/>
      <c r="Y905" s="540"/>
      <c r="Z905" s="540"/>
    </row>
    <row r="906">
      <c r="A906" s="540"/>
      <c r="B906" s="543"/>
      <c r="C906" s="540"/>
      <c r="D906" s="540"/>
      <c r="E906" s="540"/>
      <c r="F906" s="540"/>
      <c r="G906" s="540"/>
      <c r="H906" s="540"/>
      <c r="I906" s="540"/>
      <c r="J906" s="540"/>
      <c r="K906" s="540"/>
      <c r="L906" s="540"/>
      <c r="M906" s="540"/>
      <c r="N906" s="540"/>
      <c r="O906" s="540"/>
      <c r="P906" s="540"/>
      <c r="Q906" s="540"/>
      <c r="R906" s="540"/>
      <c r="S906" s="540"/>
      <c r="T906" s="540"/>
      <c r="U906" s="540"/>
      <c r="V906" s="540"/>
      <c r="W906" s="540"/>
      <c r="X906" s="540"/>
      <c r="Y906" s="540"/>
      <c r="Z906" s="540"/>
    </row>
    <row r="907">
      <c r="A907" s="540"/>
      <c r="B907" s="543"/>
      <c r="C907" s="540"/>
      <c r="D907" s="540"/>
      <c r="E907" s="540"/>
      <c r="F907" s="540"/>
      <c r="G907" s="540"/>
      <c r="H907" s="540"/>
      <c r="I907" s="540"/>
      <c r="J907" s="540"/>
      <c r="K907" s="540"/>
      <c r="L907" s="540"/>
      <c r="M907" s="540"/>
      <c r="N907" s="540"/>
      <c r="O907" s="540"/>
      <c r="P907" s="540"/>
      <c r="Q907" s="540"/>
      <c r="R907" s="540"/>
      <c r="S907" s="540"/>
      <c r="T907" s="540"/>
      <c r="U907" s="540"/>
      <c r="V907" s="540"/>
      <c r="W907" s="540"/>
      <c r="X907" s="540"/>
      <c r="Y907" s="540"/>
      <c r="Z907" s="540"/>
    </row>
    <row r="908">
      <c r="A908" s="540"/>
      <c r="B908" s="543"/>
      <c r="C908" s="540"/>
      <c r="D908" s="540"/>
      <c r="E908" s="540"/>
      <c r="F908" s="540"/>
      <c r="G908" s="540"/>
      <c r="H908" s="540"/>
      <c r="I908" s="540"/>
      <c r="J908" s="540"/>
      <c r="K908" s="540"/>
      <c r="L908" s="540"/>
      <c r="M908" s="540"/>
      <c r="N908" s="540"/>
      <c r="O908" s="540"/>
      <c r="P908" s="540"/>
      <c r="Q908" s="540"/>
      <c r="R908" s="540"/>
      <c r="S908" s="540"/>
      <c r="T908" s="540"/>
      <c r="U908" s="540"/>
      <c r="V908" s="540"/>
      <c r="W908" s="540"/>
      <c r="X908" s="540"/>
      <c r="Y908" s="540"/>
      <c r="Z908" s="540"/>
    </row>
    <row r="909">
      <c r="A909" s="540"/>
      <c r="B909" s="543"/>
      <c r="C909" s="540"/>
      <c r="D909" s="540"/>
      <c r="E909" s="540"/>
      <c r="F909" s="540"/>
      <c r="G909" s="540"/>
      <c r="H909" s="540"/>
      <c r="I909" s="540"/>
      <c r="J909" s="540"/>
      <c r="K909" s="540"/>
      <c r="L909" s="540"/>
      <c r="M909" s="540"/>
      <c r="N909" s="540"/>
      <c r="O909" s="540"/>
      <c r="P909" s="540"/>
      <c r="Q909" s="540"/>
      <c r="R909" s="540"/>
      <c r="S909" s="540"/>
      <c r="T909" s="540"/>
      <c r="U909" s="540"/>
      <c r="V909" s="540"/>
      <c r="W909" s="540"/>
      <c r="X909" s="540"/>
      <c r="Y909" s="540"/>
      <c r="Z909" s="540"/>
    </row>
    <row r="910">
      <c r="A910" s="540"/>
      <c r="B910" s="543"/>
      <c r="C910" s="540"/>
      <c r="D910" s="540"/>
      <c r="E910" s="540"/>
      <c r="F910" s="540"/>
      <c r="G910" s="540"/>
      <c r="H910" s="540"/>
      <c r="I910" s="540"/>
      <c r="J910" s="540"/>
      <c r="K910" s="540"/>
      <c r="L910" s="540"/>
      <c r="M910" s="540"/>
      <c r="N910" s="540"/>
      <c r="O910" s="540"/>
      <c r="P910" s="540"/>
      <c r="Q910" s="540"/>
      <c r="R910" s="540"/>
      <c r="S910" s="540"/>
      <c r="T910" s="540"/>
      <c r="U910" s="540"/>
      <c r="V910" s="540"/>
      <c r="W910" s="540"/>
      <c r="X910" s="540"/>
      <c r="Y910" s="540"/>
      <c r="Z910" s="540"/>
    </row>
    <row r="911">
      <c r="A911" s="540"/>
      <c r="B911" s="543"/>
      <c r="C911" s="540"/>
      <c r="D911" s="540"/>
      <c r="E911" s="540"/>
      <c r="F911" s="540"/>
      <c r="G911" s="540"/>
      <c r="H911" s="540"/>
      <c r="I911" s="540"/>
      <c r="J911" s="540"/>
      <c r="K911" s="540"/>
      <c r="L911" s="540"/>
      <c r="M911" s="540"/>
      <c r="N911" s="540"/>
      <c r="O911" s="540"/>
      <c r="P911" s="540"/>
      <c r="Q911" s="540"/>
      <c r="R911" s="540"/>
      <c r="S911" s="540"/>
      <c r="T911" s="540"/>
      <c r="U911" s="540"/>
      <c r="V911" s="540"/>
      <c r="W911" s="540"/>
      <c r="X911" s="540"/>
      <c r="Y911" s="540"/>
      <c r="Z911" s="540"/>
    </row>
    <row r="912">
      <c r="A912" s="540"/>
      <c r="B912" s="543"/>
      <c r="C912" s="540"/>
      <c r="D912" s="540"/>
      <c r="E912" s="540"/>
      <c r="F912" s="540"/>
      <c r="G912" s="540"/>
      <c r="H912" s="540"/>
      <c r="I912" s="540"/>
      <c r="J912" s="540"/>
      <c r="K912" s="540"/>
      <c r="L912" s="540"/>
      <c r="M912" s="540"/>
      <c r="N912" s="540"/>
      <c r="O912" s="540"/>
      <c r="P912" s="540"/>
      <c r="Q912" s="540"/>
      <c r="R912" s="540"/>
      <c r="S912" s="540"/>
      <c r="T912" s="540"/>
      <c r="U912" s="540"/>
      <c r="V912" s="540"/>
      <c r="W912" s="540"/>
      <c r="X912" s="540"/>
      <c r="Y912" s="540"/>
      <c r="Z912" s="540"/>
    </row>
    <row r="913">
      <c r="A913" s="540"/>
      <c r="B913" s="543"/>
      <c r="C913" s="540"/>
      <c r="D913" s="540"/>
      <c r="E913" s="540"/>
      <c r="F913" s="540"/>
      <c r="G913" s="540"/>
      <c r="H913" s="540"/>
      <c r="I913" s="540"/>
      <c r="J913" s="540"/>
      <c r="K913" s="540"/>
      <c r="L913" s="540"/>
      <c r="M913" s="540"/>
      <c r="N913" s="540"/>
      <c r="O913" s="540"/>
      <c r="P913" s="540"/>
      <c r="Q913" s="540"/>
      <c r="R913" s="540"/>
      <c r="S913" s="540"/>
      <c r="T913" s="540"/>
      <c r="U913" s="540"/>
      <c r="V913" s="540"/>
      <c r="W913" s="540"/>
      <c r="X913" s="540"/>
      <c r="Y913" s="540"/>
      <c r="Z913" s="540"/>
    </row>
    <row r="914">
      <c r="A914" s="540"/>
      <c r="B914" s="543"/>
      <c r="C914" s="540"/>
      <c r="D914" s="540"/>
      <c r="E914" s="540"/>
      <c r="F914" s="540"/>
      <c r="G914" s="540"/>
      <c r="H914" s="540"/>
      <c r="I914" s="540"/>
      <c r="J914" s="540"/>
      <c r="K914" s="540"/>
      <c r="L914" s="540"/>
      <c r="M914" s="540"/>
      <c r="N914" s="540"/>
      <c r="O914" s="540"/>
      <c r="P914" s="540"/>
      <c r="Q914" s="540"/>
      <c r="R914" s="540"/>
      <c r="S914" s="540"/>
      <c r="T914" s="540"/>
      <c r="U914" s="540"/>
      <c r="V914" s="540"/>
      <c r="W914" s="540"/>
      <c r="X914" s="540"/>
      <c r="Y914" s="540"/>
      <c r="Z914" s="540"/>
    </row>
    <row r="915">
      <c r="A915" s="540"/>
      <c r="B915" s="543"/>
      <c r="C915" s="540"/>
      <c r="D915" s="540"/>
      <c r="E915" s="540"/>
      <c r="F915" s="540"/>
      <c r="G915" s="540"/>
      <c r="H915" s="540"/>
      <c r="I915" s="540"/>
      <c r="J915" s="540"/>
      <c r="K915" s="540"/>
      <c r="L915" s="540"/>
      <c r="M915" s="540"/>
      <c r="N915" s="540"/>
      <c r="O915" s="540"/>
      <c r="P915" s="540"/>
      <c r="Q915" s="540"/>
      <c r="R915" s="540"/>
      <c r="S915" s="540"/>
      <c r="T915" s="540"/>
      <c r="U915" s="540"/>
      <c r="V915" s="540"/>
      <c r="W915" s="540"/>
      <c r="X915" s="540"/>
      <c r="Y915" s="540"/>
      <c r="Z915" s="540"/>
    </row>
    <row r="916">
      <c r="A916" s="540"/>
      <c r="B916" s="543"/>
      <c r="C916" s="540"/>
      <c r="D916" s="540"/>
      <c r="E916" s="540"/>
      <c r="F916" s="540"/>
      <c r="G916" s="540"/>
      <c r="H916" s="540"/>
      <c r="I916" s="540"/>
      <c r="J916" s="540"/>
      <c r="K916" s="540"/>
      <c r="L916" s="540"/>
      <c r="M916" s="540"/>
      <c r="N916" s="540"/>
      <c r="O916" s="540"/>
      <c r="P916" s="540"/>
      <c r="Q916" s="540"/>
      <c r="R916" s="540"/>
      <c r="S916" s="540"/>
      <c r="T916" s="540"/>
      <c r="U916" s="540"/>
      <c r="V916" s="540"/>
      <c r="W916" s="540"/>
      <c r="X916" s="540"/>
      <c r="Y916" s="540"/>
      <c r="Z916" s="540"/>
    </row>
    <row r="917">
      <c r="A917" s="540"/>
      <c r="B917" s="543"/>
      <c r="C917" s="540"/>
      <c r="D917" s="540"/>
      <c r="E917" s="540"/>
      <c r="F917" s="540"/>
      <c r="G917" s="540"/>
      <c r="H917" s="540"/>
      <c r="I917" s="540"/>
      <c r="J917" s="540"/>
      <c r="K917" s="540"/>
      <c r="L917" s="540"/>
      <c r="M917" s="540"/>
      <c r="N917" s="540"/>
      <c r="O917" s="540"/>
      <c r="P917" s="540"/>
      <c r="Q917" s="540"/>
      <c r="R917" s="540"/>
      <c r="S917" s="540"/>
      <c r="T917" s="540"/>
      <c r="U917" s="540"/>
      <c r="V917" s="540"/>
      <c r="W917" s="540"/>
      <c r="X917" s="540"/>
      <c r="Y917" s="540"/>
      <c r="Z917" s="540"/>
    </row>
    <row r="918">
      <c r="A918" s="540"/>
      <c r="B918" s="543"/>
      <c r="C918" s="540"/>
      <c r="D918" s="540"/>
      <c r="E918" s="540"/>
      <c r="F918" s="540"/>
      <c r="G918" s="540"/>
      <c r="H918" s="540"/>
      <c r="I918" s="540"/>
      <c r="J918" s="540"/>
      <c r="K918" s="540"/>
      <c r="L918" s="540"/>
      <c r="M918" s="540"/>
      <c r="N918" s="540"/>
      <c r="O918" s="540"/>
      <c r="P918" s="540"/>
      <c r="Q918" s="540"/>
      <c r="R918" s="540"/>
      <c r="S918" s="540"/>
      <c r="T918" s="540"/>
      <c r="U918" s="540"/>
      <c r="V918" s="540"/>
      <c r="W918" s="540"/>
      <c r="X918" s="540"/>
      <c r="Y918" s="540"/>
      <c r="Z918" s="540"/>
    </row>
    <row r="919">
      <c r="A919" s="540"/>
      <c r="B919" s="543"/>
      <c r="C919" s="540"/>
      <c r="D919" s="540"/>
      <c r="E919" s="540"/>
      <c r="F919" s="540"/>
      <c r="G919" s="540"/>
      <c r="H919" s="540"/>
      <c r="I919" s="540"/>
      <c r="J919" s="540"/>
      <c r="K919" s="540"/>
      <c r="L919" s="540"/>
      <c r="M919" s="540"/>
      <c r="N919" s="540"/>
      <c r="O919" s="540"/>
      <c r="P919" s="540"/>
      <c r="Q919" s="540"/>
      <c r="R919" s="540"/>
      <c r="S919" s="540"/>
      <c r="T919" s="540"/>
      <c r="U919" s="540"/>
      <c r="V919" s="540"/>
      <c r="W919" s="540"/>
      <c r="X919" s="540"/>
      <c r="Y919" s="540"/>
      <c r="Z919" s="540"/>
    </row>
    <row r="920">
      <c r="A920" s="540"/>
      <c r="B920" s="543"/>
      <c r="C920" s="540"/>
      <c r="D920" s="540"/>
      <c r="E920" s="540"/>
      <c r="F920" s="540"/>
      <c r="G920" s="540"/>
      <c r="H920" s="540"/>
      <c r="I920" s="540"/>
      <c r="J920" s="540"/>
      <c r="K920" s="540"/>
      <c r="L920" s="540"/>
      <c r="M920" s="540"/>
      <c r="N920" s="540"/>
      <c r="O920" s="540"/>
      <c r="P920" s="540"/>
      <c r="Q920" s="540"/>
      <c r="R920" s="540"/>
      <c r="S920" s="540"/>
      <c r="T920" s="540"/>
      <c r="U920" s="540"/>
      <c r="V920" s="540"/>
      <c r="W920" s="540"/>
      <c r="X920" s="540"/>
      <c r="Y920" s="540"/>
      <c r="Z920" s="540"/>
    </row>
    <row r="921">
      <c r="A921" s="540"/>
      <c r="B921" s="543"/>
      <c r="C921" s="540"/>
      <c r="D921" s="540"/>
      <c r="E921" s="540"/>
      <c r="F921" s="540"/>
      <c r="G921" s="540"/>
      <c r="H921" s="540"/>
      <c r="I921" s="540"/>
      <c r="J921" s="540"/>
      <c r="K921" s="540"/>
      <c r="L921" s="540"/>
      <c r="M921" s="540"/>
      <c r="N921" s="540"/>
      <c r="O921" s="540"/>
      <c r="P921" s="540"/>
      <c r="Q921" s="540"/>
      <c r="R921" s="540"/>
      <c r="S921" s="540"/>
      <c r="T921" s="540"/>
      <c r="U921" s="540"/>
      <c r="V921" s="540"/>
      <c r="W921" s="540"/>
      <c r="X921" s="540"/>
      <c r="Y921" s="540"/>
      <c r="Z921" s="540"/>
    </row>
    <row r="922">
      <c r="A922" s="540"/>
      <c r="B922" s="543"/>
      <c r="C922" s="540"/>
      <c r="D922" s="540"/>
      <c r="E922" s="540"/>
      <c r="F922" s="540"/>
      <c r="G922" s="540"/>
      <c r="H922" s="540"/>
      <c r="I922" s="540"/>
      <c r="J922" s="540"/>
      <c r="K922" s="540"/>
      <c r="L922" s="540"/>
      <c r="M922" s="540"/>
      <c r="N922" s="540"/>
      <c r="O922" s="540"/>
      <c r="P922" s="540"/>
      <c r="Q922" s="540"/>
      <c r="R922" s="540"/>
      <c r="S922" s="540"/>
      <c r="T922" s="540"/>
      <c r="U922" s="540"/>
      <c r="V922" s="540"/>
      <c r="W922" s="540"/>
      <c r="X922" s="540"/>
      <c r="Y922" s="540"/>
      <c r="Z922" s="540"/>
    </row>
    <row r="923">
      <c r="A923" s="540"/>
      <c r="B923" s="543"/>
      <c r="C923" s="540"/>
      <c r="D923" s="540"/>
      <c r="E923" s="540"/>
      <c r="F923" s="540"/>
      <c r="G923" s="540"/>
      <c r="H923" s="540"/>
      <c r="I923" s="540"/>
      <c r="J923" s="540"/>
      <c r="K923" s="540"/>
      <c r="L923" s="540"/>
      <c r="M923" s="540"/>
      <c r="N923" s="540"/>
      <c r="O923" s="540"/>
      <c r="P923" s="540"/>
      <c r="Q923" s="540"/>
      <c r="R923" s="540"/>
      <c r="S923" s="540"/>
      <c r="T923" s="540"/>
      <c r="U923" s="540"/>
      <c r="V923" s="540"/>
      <c r="W923" s="540"/>
      <c r="X923" s="540"/>
      <c r="Y923" s="540"/>
      <c r="Z923" s="540"/>
    </row>
    <row r="924">
      <c r="A924" s="540"/>
      <c r="B924" s="543"/>
      <c r="C924" s="540"/>
      <c r="D924" s="540"/>
      <c r="E924" s="540"/>
      <c r="F924" s="540"/>
      <c r="G924" s="540"/>
      <c r="H924" s="540"/>
      <c r="I924" s="540"/>
      <c r="J924" s="540"/>
      <c r="K924" s="540"/>
      <c r="L924" s="540"/>
      <c r="M924" s="540"/>
      <c r="N924" s="540"/>
      <c r="O924" s="540"/>
      <c r="P924" s="540"/>
      <c r="Q924" s="540"/>
      <c r="R924" s="540"/>
      <c r="S924" s="540"/>
      <c r="T924" s="540"/>
      <c r="U924" s="540"/>
      <c r="V924" s="540"/>
      <c r="W924" s="540"/>
      <c r="X924" s="540"/>
      <c r="Y924" s="540"/>
      <c r="Z924" s="540"/>
    </row>
    <row r="925">
      <c r="A925" s="540"/>
      <c r="B925" s="543"/>
      <c r="C925" s="540"/>
      <c r="D925" s="540"/>
      <c r="E925" s="540"/>
      <c r="F925" s="540"/>
      <c r="G925" s="540"/>
      <c r="H925" s="540"/>
      <c r="I925" s="540"/>
      <c r="J925" s="540"/>
      <c r="K925" s="540"/>
      <c r="L925" s="540"/>
      <c r="M925" s="540"/>
      <c r="N925" s="540"/>
      <c r="O925" s="540"/>
      <c r="P925" s="540"/>
      <c r="Q925" s="540"/>
      <c r="R925" s="540"/>
      <c r="S925" s="540"/>
      <c r="T925" s="540"/>
      <c r="U925" s="540"/>
      <c r="V925" s="540"/>
      <c r="W925" s="540"/>
      <c r="X925" s="540"/>
      <c r="Y925" s="540"/>
      <c r="Z925" s="540"/>
    </row>
    <row r="926">
      <c r="A926" s="540"/>
      <c r="B926" s="543"/>
      <c r="C926" s="540"/>
      <c r="D926" s="540"/>
      <c r="E926" s="540"/>
      <c r="F926" s="540"/>
      <c r="G926" s="540"/>
      <c r="H926" s="540"/>
      <c r="I926" s="540"/>
      <c r="J926" s="540"/>
      <c r="K926" s="540"/>
      <c r="L926" s="540"/>
      <c r="M926" s="540"/>
      <c r="N926" s="540"/>
      <c r="O926" s="540"/>
      <c r="P926" s="540"/>
      <c r="Q926" s="540"/>
      <c r="R926" s="540"/>
      <c r="S926" s="540"/>
      <c r="T926" s="540"/>
      <c r="U926" s="540"/>
      <c r="V926" s="540"/>
      <c r="W926" s="540"/>
      <c r="X926" s="540"/>
      <c r="Y926" s="540"/>
      <c r="Z926" s="540"/>
    </row>
    <row r="927">
      <c r="A927" s="540"/>
      <c r="B927" s="543"/>
      <c r="C927" s="540"/>
      <c r="D927" s="540"/>
      <c r="E927" s="540"/>
      <c r="F927" s="540"/>
      <c r="G927" s="540"/>
      <c r="H927" s="540"/>
      <c r="I927" s="540"/>
      <c r="J927" s="540"/>
      <c r="K927" s="540"/>
      <c r="L927" s="540"/>
      <c r="M927" s="540"/>
      <c r="N927" s="540"/>
      <c r="O927" s="540"/>
      <c r="P927" s="540"/>
      <c r="Q927" s="540"/>
      <c r="R927" s="540"/>
      <c r="S927" s="540"/>
      <c r="T927" s="540"/>
      <c r="U927" s="540"/>
      <c r="V927" s="540"/>
      <c r="W927" s="540"/>
      <c r="X927" s="540"/>
      <c r="Y927" s="540"/>
      <c r="Z927" s="540"/>
    </row>
    <row r="928">
      <c r="A928" s="540"/>
      <c r="B928" s="543"/>
      <c r="C928" s="540"/>
      <c r="D928" s="540"/>
      <c r="E928" s="540"/>
      <c r="F928" s="540"/>
      <c r="G928" s="540"/>
      <c r="H928" s="540"/>
      <c r="I928" s="540"/>
      <c r="J928" s="540"/>
      <c r="K928" s="540"/>
      <c r="L928" s="540"/>
      <c r="M928" s="540"/>
      <c r="N928" s="540"/>
      <c r="O928" s="540"/>
      <c r="P928" s="540"/>
      <c r="Q928" s="540"/>
      <c r="R928" s="540"/>
      <c r="S928" s="540"/>
      <c r="T928" s="540"/>
      <c r="U928" s="540"/>
      <c r="V928" s="540"/>
      <c r="W928" s="540"/>
      <c r="X928" s="540"/>
      <c r="Y928" s="540"/>
      <c r="Z928" s="540"/>
    </row>
    <row r="929">
      <c r="A929" s="540"/>
      <c r="B929" s="543"/>
      <c r="C929" s="540"/>
      <c r="D929" s="540"/>
      <c r="E929" s="540"/>
      <c r="F929" s="540"/>
      <c r="G929" s="540"/>
      <c r="H929" s="540"/>
      <c r="I929" s="540"/>
      <c r="J929" s="540"/>
      <c r="K929" s="540"/>
      <c r="L929" s="540"/>
      <c r="M929" s="540"/>
      <c r="N929" s="540"/>
      <c r="O929" s="540"/>
      <c r="P929" s="540"/>
      <c r="Q929" s="540"/>
      <c r="R929" s="540"/>
      <c r="S929" s="540"/>
      <c r="T929" s="540"/>
      <c r="U929" s="540"/>
      <c r="V929" s="540"/>
      <c r="W929" s="540"/>
      <c r="X929" s="540"/>
      <c r="Y929" s="540"/>
      <c r="Z929" s="540"/>
    </row>
    <row r="930">
      <c r="A930" s="540"/>
      <c r="B930" s="543"/>
      <c r="C930" s="540"/>
      <c r="D930" s="540"/>
      <c r="E930" s="540"/>
      <c r="F930" s="540"/>
      <c r="G930" s="540"/>
      <c r="H930" s="540"/>
      <c r="I930" s="540"/>
      <c r="J930" s="540"/>
      <c r="K930" s="540"/>
      <c r="L930" s="540"/>
      <c r="M930" s="540"/>
      <c r="N930" s="540"/>
      <c r="O930" s="540"/>
      <c r="P930" s="540"/>
      <c r="Q930" s="540"/>
      <c r="R930" s="540"/>
      <c r="S930" s="540"/>
      <c r="T930" s="540"/>
      <c r="U930" s="540"/>
      <c r="V930" s="540"/>
      <c r="W930" s="540"/>
      <c r="X930" s="540"/>
      <c r="Y930" s="540"/>
      <c r="Z930" s="540"/>
    </row>
    <row r="931">
      <c r="A931" s="540"/>
      <c r="B931" s="543"/>
      <c r="C931" s="540"/>
      <c r="D931" s="540"/>
      <c r="E931" s="540"/>
      <c r="F931" s="540"/>
      <c r="G931" s="540"/>
      <c r="H931" s="540"/>
      <c r="I931" s="540"/>
      <c r="J931" s="540"/>
      <c r="K931" s="540"/>
      <c r="L931" s="540"/>
      <c r="M931" s="540"/>
      <c r="N931" s="540"/>
      <c r="O931" s="540"/>
      <c r="P931" s="540"/>
      <c r="Q931" s="540"/>
      <c r="R931" s="540"/>
      <c r="S931" s="540"/>
      <c r="T931" s="540"/>
      <c r="U931" s="540"/>
      <c r="V931" s="540"/>
      <c r="W931" s="540"/>
      <c r="X931" s="540"/>
      <c r="Y931" s="540"/>
      <c r="Z931" s="540"/>
    </row>
    <row r="932">
      <c r="A932" s="540"/>
      <c r="B932" s="543"/>
      <c r="C932" s="540"/>
      <c r="D932" s="540"/>
      <c r="E932" s="540"/>
      <c r="F932" s="540"/>
      <c r="G932" s="540"/>
      <c r="H932" s="540"/>
      <c r="I932" s="540"/>
      <c r="J932" s="540"/>
      <c r="K932" s="540"/>
      <c r="L932" s="540"/>
      <c r="M932" s="540"/>
      <c r="N932" s="540"/>
      <c r="O932" s="540"/>
      <c r="P932" s="540"/>
      <c r="Q932" s="540"/>
      <c r="R932" s="540"/>
      <c r="S932" s="540"/>
      <c r="T932" s="540"/>
      <c r="U932" s="540"/>
      <c r="V932" s="540"/>
      <c r="W932" s="540"/>
      <c r="X932" s="540"/>
      <c r="Y932" s="540"/>
      <c r="Z932" s="540"/>
    </row>
    <row r="933">
      <c r="A933" s="540"/>
      <c r="B933" s="543"/>
      <c r="C933" s="540"/>
      <c r="D933" s="540"/>
      <c r="E933" s="540"/>
      <c r="F933" s="540"/>
      <c r="G933" s="540"/>
      <c r="H933" s="540"/>
      <c r="I933" s="540"/>
      <c r="J933" s="540"/>
      <c r="K933" s="540"/>
      <c r="L933" s="540"/>
      <c r="M933" s="540"/>
      <c r="N933" s="540"/>
      <c r="O933" s="540"/>
      <c r="P933" s="540"/>
      <c r="Q933" s="540"/>
      <c r="R933" s="540"/>
      <c r="S933" s="540"/>
      <c r="T933" s="540"/>
      <c r="U933" s="540"/>
      <c r="V933" s="540"/>
      <c r="W933" s="540"/>
      <c r="X933" s="540"/>
      <c r="Y933" s="540"/>
      <c r="Z933" s="540"/>
    </row>
    <row r="934">
      <c r="A934" s="540"/>
      <c r="B934" s="543"/>
      <c r="C934" s="540"/>
      <c r="D934" s="540"/>
      <c r="E934" s="540"/>
      <c r="F934" s="540"/>
      <c r="G934" s="540"/>
      <c r="H934" s="540"/>
      <c r="I934" s="540"/>
      <c r="J934" s="540"/>
      <c r="K934" s="540"/>
      <c r="L934" s="540"/>
      <c r="M934" s="540"/>
      <c r="N934" s="540"/>
      <c r="O934" s="540"/>
      <c r="P934" s="540"/>
      <c r="Q934" s="540"/>
      <c r="R934" s="540"/>
      <c r="S934" s="540"/>
      <c r="T934" s="540"/>
      <c r="U934" s="540"/>
      <c r="V934" s="540"/>
      <c r="W934" s="540"/>
      <c r="X934" s="540"/>
      <c r="Y934" s="540"/>
      <c r="Z934" s="540"/>
    </row>
    <row r="935">
      <c r="A935" s="540"/>
      <c r="B935" s="543"/>
      <c r="C935" s="540"/>
      <c r="D935" s="540"/>
      <c r="E935" s="540"/>
      <c r="F935" s="540"/>
      <c r="G935" s="540"/>
      <c r="H935" s="540"/>
      <c r="I935" s="540"/>
      <c r="J935" s="540"/>
      <c r="K935" s="540"/>
      <c r="L935" s="540"/>
      <c r="M935" s="540"/>
      <c r="N935" s="540"/>
      <c r="O935" s="540"/>
      <c r="P935" s="540"/>
      <c r="Q935" s="540"/>
      <c r="R935" s="540"/>
      <c r="S935" s="540"/>
      <c r="T935" s="540"/>
      <c r="U935" s="540"/>
      <c r="V935" s="540"/>
      <c r="W935" s="540"/>
      <c r="X935" s="540"/>
      <c r="Y935" s="540"/>
      <c r="Z935" s="540"/>
    </row>
    <row r="936">
      <c r="A936" s="540"/>
      <c r="B936" s="543"/>
      <c r="C936" s="540"/>
      <c r="D936" s="540"/>
      <c r="E936" s="540"/>
      <c r="F936" s="540"/>
      <c r="G936" s="540"/>
      <c r="H936" s="540"/>
      <c r="I936" s="540"/>
      <c r="J936" s="540"/>
      <c r="K936" s="540"/>
      <c r="L936" s="540"/>
      <c r="M936" s="540"/>
      <c r="N936" s="540"/>
      <c r="O936" s="540"/>
      <c r="P936" s="540"/>
      <c r="Q936" s="540"/>
      <c r="R936" s="540"/>
      <c r="S936" s="540"/>
      <c r="T936" s="540"/>
      <c r="U936" s="540"/>
      <c r="V936" s="540"/>
      <c r="W936" s="540"/>
      <c r="X936" s="540"/>
      <c r="Y936" s="540"/>
      <c r="Z936" s="540"/>
    </row>
    <row r="937">
      <c r="A937" s="540"/>
      <c r="B937" s="543"/>
      <c r="C937" s="540"/>
      <c r="D937" s="540"/>
      <c r="E937" s="540"/>
      <c r="F937" s="540"/>
      <c r="G937" s="540"/>
      <c r="H937" s="540"/>
      <c r="I937" s="540"/>
      <c r="J937" s="540"/>
      <c r="K937" s="540"/>
      <c r="L937" s="540"/>
      <c r="M937" s="540"/>
      <c r="N937" s="540"/>
      <c r="O937" s="540"/>
      <c r="P937" s="540"/>
      <c r="Q937" s="540"/>
      <c r="R937" s="540"/>
      <c r="S937" s="540"/>
      <c r="T937" s="540"/>
      <c r="U937" s="540"/>
      <c r="V937" s="540"/>
      <c r="W937" s="540"/>
      <c r="X937" s="540"/>
      <c r="Y937" s="540"/>
      <c r="Z937" s="540"/>
    </row>
    <row r="938">
      <c r="A938" s="540"/>
      <c r="B938" s="543"/>
      <c r="C938" s="540"/>
      <c r="D938" s="540"/>
      <c r="E938" s="540"/>
      <c r="F938" s="540"/>
      <c r="G938" s="540"/>
      <c r="H938" s="540"/>
      <c r="I938" s="540"/>
      <c r="J938" s="540"/>
      <c r="K938" s="540"/>
      <c r="L938" s="540"/>
      <c r="M938" s="540"/>
      <c r="N938" s="540"/>
      <c r="O938" s="540"/>
      <c r="P938" s="540"/>
      <c r="Q938" s="540"/>
      <c r="R938" s="540"/>
      <c r="S938" s="540"/>
      <c r="T938" s="540"/>
      <c r="U938" s="540"/>
      <c r="V938" s="540"/>
      <c r="W938" s="540"/>
      <c r="X938" s="540"/>
      <c r="Y938" s="540"/>
      <c r="Z938" s="540"/>
    </row>
    <row r="939">
      <c r="A939" s="540"/>
      <c r="B939" s="543"/>
      <c r="C939" s="540"/>
      <c r="D939" s="540"/>
      <c r="E939" s="540"/>
      <c r="F939" s="540"/>
      <c r="G939" s="540"/>
      <c r="H939" s="540"/>
      <c r="I939" s="540"/>
      <c r="J939" s="540"/>
      <c r="K939" s="540"/>
      <c r="L939" s="540"/>
      <c r="M939" s="540"/>
      <c r="N939" s="540"/>
      <c r="O939" s="540"/>
      <c r="P939" s="540"/>
      <c r="Q939" s="540"/>
      <c r="R939" s="540"/>
      <c r="S939" s="540"/>
      <c r="T939" s="540"/>
      <c r="U939" s="540"/>
      <c r="V939" s="540"/>
      <c r="W939" s="540"/>
      <c r="X939" s="540"/>
      <c r="Y939" s="540"/>
      <c r="Z939" s="540"/>
    </row>
    <row r="940">
      <c r="A940" s="540"/>
      <c r="B940" s="543"/>
      <c r="C940" s="540"/>
      <c r="D940" s="540"/>
      <c r="E940" s="540"/>
      <c r="F940" s="540"/>
      <c r="G940" s="540"/>
      <c r="H940" s="540"/>
      <c r="I940" s="540"/>
      <c r="J940" s="540"/>
      <c r="K940" s="540"/>
      <c r="L940" s="540"/>
      <c r="M940" s="540"/>
      <c r="N940" s="540"/>
      <c r="O940" s="540"/>
      <c r="P940" s="540"/>
      <c r="Q940" s="540"/>
      <c r="R940" s="540"/>
      <c r="S940" s="540"/>
      <c r="T940" s="540"/>
      <c r="U940" s="540"/>
      <c r="V940" s="540"/>
      <c r="W940" s="540"/>
      <c r="X940" s="540"/>
      <c r="Y940" s="540"/>
      <c r="Z940" s="540"/>
    </row>
    <row r="941">
      <c r="A941" s="540"/>
      <c r="B941" s="543"/>
      <c r="C941" s="540"/>
      <c r="D941" s="540"/>
      <c r="E941" s="540"/>
      <c r="F941" s="540"/>
      <c r="G941" s="540"/>
      <c r="H941" s="540"/>
      <c r="I941" s="540"/>
      <c r="J941" s="540"/>
      <c r="K941" s="540"/>
      <c r="L941" s="540"/>
      <c r="M941" s="540"/>
      <c r="N941" s="540"/>
      <c r="O941" s="540"/>
      <c r="P941" s="540"/>
      <c r="Q941" s="540"/>
      <c r="R941" s="540"/>
      <c r="S941" s="540"/>
      <c r="T941" s="540"/>
      <c r="U941" s="540"/>
      <c r="V941" s="540"/>
      <c r="W941" s="540"/>
      <c r="X941" s="540"/>
      <c r="Y941" s="540"/>
      <c r="Z941" s="540"/>
    </row>
    <row r="942">
      <c r="A942" s="540"/>
      <c r="B942" s="543"/>
      <c r="C942" s="540"/>
      <c r="D942" s="540"/>
      <c r="E942" s="540"/>
      <c r="F942" s="540"/>
      <c r="G942" s="540"/>
      <c r="H942" s="540"/>
      <c r="I942" s="540"/>
      <c r="J942" s="540"/>
      <c r="K942" s="540"/>
      <c r="L942" s="540"/>
      <c r="M942" s="540"/>
      <c r="N942" s="540"/>
      <c r="O942" s="540"/>
      <c r="P942" s="540"/>
      <c r="Q942" s="540"/>
      <c r="R942" s="540"/>
      <c r="S942" s="540"/>
      <c r="T942" s="540"/>
      <c r="U942" s="540"/>
      <c r="V942" s="540"/>
      <c r="W942" s="540"/>
      <c r="X942" s="540"/>
      <c r="Y942" s="540"/>
      <c r="Z942" s="540"/>
    </row>
    <row r="943">
      <c r="A943" s="540"/>
      <c r="B943" s="543"/>
      <c r="C943" s="540"/>
      <c r="D943" s="540"/>
      <c r="E943" s="540"/>
      <c r="F943" s="540"/>
      <c r="G943" s="540"/>
      <c r="H943" s="540"/>
      <c r="I943" s="540"/>
      <c r="J943" s="540"/>
      <c r="K943" s="540"/>
      <c r="L943" s="540"/>
      <c r="M943" s="540"/>
      <c r="N943" s="540"/>
      <c r="O943" s="540"/>
      <c r="P943" s="540"/>
      <c r="Q943" s="540"/>
      <c r="R943" s="540"/>
      <c r="S943" s="540"/>
      <c r="T943" s="540"/>
      <c r="U943" s="540"/>
      <c r="V943" s="540"/>
      <c r="W943" s="540"/>
      <c r="X943" s="540"/>
      <c r="Y943" s="540"/>
      <c r="Z943" s="540"/>
    </row>
    <row r="944">
      <c r="A944" s="540"/>
      <c r="B944" s="543"/>
      <c r="C944" s="540"/>
      <c r="D944" s="540"/>
      <c r="E944" s="540"/>
      <c r="F944" s="540"/>
      <c r="G944" s="540"/>
      <c r="H944" s="540"/>
      <c r="I944" s="540"/>
      <c r="J944" s="540"/>
      <c r="K944" s="540"/>
      <c r="L944" s="540"/>
      <c r="M944" s="540"/>
      <c r="N944" s="540"/>
      <c r="O944" s="540"/>
      <c r="P944" s="540"/>
      <c r="Q944" s="540"/>
      <c r="R944" s="540"/>
      <c r="S944" s="540"/>
      <c r="T944" s="540"/>
      <c r="U944" s="540"/>
      <c r="V944" s="540"/>
      <c r="W944" s="540"/>
      <c r="X944" s="540"/>
      <c r="Y944" s="540"/>
      <c r="Z944" s="540"/>
    </row>
    <row r="945">
      <c r="A945" s="540"/>
      <c r="B945" s="543"/>
      <c r="C945" s="540"/>
      <c r="D945" s="540"/>
      <c r="E945" s="540"/>
      <c r="F945" s="540"/>
      <c r="G945" s="540"/>
      <c r="H945" s="540"/>
      <c r="I945" s="540"/>
      <c r="J945" s="540"/>
      <c r="K945" s="540"/>
      <c r="L945" s="540"/>
      <c r="M945" s="540"/>
      <c r="N945" s="540"/>
      <c r="O945" s="540"/>
      <c r="P945" s="540"/>
      <c r="Q945" s="540"/>
      <c r="R945" s="540"/>
      <c r="S945" s="540"/>
      <c r="T945" s="540"/>
      <c r="U945" s="540"/>
      <c r="V945" s="540"/>
      <c r="W945" s="540"/>
      <c r="X945" s="540"/>
      <c r="Y945" s="540"/>
      <c r="Z945" s="540"/>
    </row>
    <row r="946">
      <c r="A946" s="540"/>
      <c r="B946" s="543"/>
      <c r="C946" s="540"/>
      <c r="D946" s="540"/>
      <c r="E946" s="540"/>
      <c r="F946" s="540"/>
      <c r="G946" s="540"/>
      <c r="H946" s="540"/>
      <c r="I946" s="540"/>
      <c r="J946" s="540"/>
      <c r="K946" s="540"/>
      <c r="L946" s="540"/>
      <c r="M946" s="540"/>
      <c r="N946" s="540"/>
      <c r="O946" s="540"/>
      <c r="P946" s="540"/>
      <c r="Q946" s="540"/>
      <c r="R946" s="540"/>
      <c r="S946" s="540"/>
      <c r="T946" s="540"/>
      <c r="U946" s="540"/>
      <c r="V946" s="540"/>
      <c r="W946" s="540"/>
      <c r="X946" s="540"/>
      <c r="Y946" s="540"/>
      <c r="Z946" s="540"/>
    </row>
    <row r="947">
      <c r="A947" s="540"/>
      <c r="B947" s="543"/>
      <c r="C947" s="540"/>
      <c r="D947" s="540"/>
      <c r="E947" s="540"/>
      <c r="F947" s="540"/>
      <c r="G947" s="540"/>
      <c r="H947" s="540"/>
      <c r="I947" s="540"/>
      <c r="J947" s="540"/>
      <c r="K947" s="540"/>
      <c r="L947" s="540"/>
      <c r="M947" s="540"/>
      <c r="N947" s="540"/>
      <c r="O947" s="540"/>
      <c r="P947" s="540"/>
      <c r="Q947" s="540"/>
      <c r="R947" s="540"/>
      <c r="S947" s="540"/>
      <c r="T947" s="540"/>
      <c r="U947" s="540"/>
      <c r="V947" s="540"/>
      <c r="W947" s="540"/>
      <c r="X947" s="540"/>
      <c r="Y947" s="540"/>
      <c r="Z947" s="540"/>
    </row>
    <row r="948">
      <c r="A948" s="540"/>
      <c r="B948" s="543"/>
      <c r="C948" s="540"/>
      <c r="D948" s="540"/>
      <c r="E948" s="540"/>
      <c r="F948" s="540"/>
      <c r="G948" s="540"/>
      <c r="H948" s="540"/>
      <c r="I948" s="540"/>
      <c r="J948" s="540"/>
      <c r="K948" s="540"/>
      <c r="L948" s="540"/>
      <c r="M948" s="540"/>
      <c r="N948" s="540"/>
      <c r="O948" s="540"/>
      <c r="P948" s="540"/>
      <c r="Q948" s="540"/>
      <c r="R948" s="540"/>
      <c r="S948" s="540"/>
      <c r="T948" s="540"/>
      <c r="U948" s="540"/>
      <c r="V948" s="540"/>
      <c r="W948" s="540"/>
      <c r="X948" s="540"/>
      <c r="Y948" s="540"/>
      <c r="Z948" s="540"/>
    </row>
    <row r="949">
      <c r="A949" s="540"/>
      <c r="B949" s="543"/>
      <c r="C949" s="540"/>
      <c r="D949" s="540"/>
      <c r="E949" s="540"/>
      <c r="F949" s="540"/>
      <c r="G949" s="540"/>
      <c r="H949" s="540"/>
      <c r="I949" s="540"/>
      <c r="J949" s="540"/>
      <c r="K949" s="540"/>
      <c r="L949" s="540"/>
      <c r="M949" s="540"/>
      <c r="N949" s="540"/>
      <c r="O949" s="540"/>
      <c r="P949" s="540"/>
      <c r="Q949" s="540"/>
      <c r="R949" s="540"/>
      <c r="S949" s="540"/>
      <c r="T949" s="540"/>
      <c r="U949" s="540"/>
      <c r="V949" s="540"/>
      <c r="W949" s="540"/>
      <c r="X949" s="540"/>
      <c r="Y949" s="540"/>
      <c r="Z949" s="540"/>
    </row>
    <row r="950">
      <c r="A950" s="540"/>
      <c r="B950" s="543"/>
      <c r="C950" s="540"/>
      <c r="D950" s="540"/>
      <c r="E950" s="540"/>
      <c r="F950" s="540"/>
      <c r="G950" s="540"/>
      <c r="H950" s="540"/>
      <c r="I950" s="540"/>
      <c r="J950" s="540"/>
      <c r="K950" s="540"/>
      <c r="L950" s="540"/>
      <c r="M950" s="540"/>
      <c r="N950" s="540"/>
      <c r="O950" s="540"/>
      <c r="P950" s="540"/>
      <c r="Q950" s="540"/>
      <c r="R950" s="540"/>
      <c r="S950" s="540"/>
      <c r="T950" s="540"/>
      <c r="U950" s="540"/>
      <c r="V950" s="540"/>
      <c r="W950" s="540"/>
      <c r="X950" s="540"/>
      <c r="Y950" s="540"/>
      <c r="Z950" s="540"/>
    </row>
    <row r="951">
      <c r="A951" s="540"/>
      <c r="B951" s="543"/>
      <c r="C951" s="540"/>
      <c r="D951" s="540"/>
      <c r="E951" s="540"/>
      <c r="F951" s="540"/>
      <c r="G951" s="540"/>
      <c r="H951" s="540"/>
      <c r="I951" s="540"/>
      <c r="J951" s="540"/>
      <c r="K951" s="540"/>
      <c r="L951" s="540"/>
      <c r="M951" s="540"/>
      <c r="N951" s="540"/>
      <c r="O951" s="540"/>
      <c r="P951" s="540"/>
      <c r="Q951" s="540"/>
      <c r="R951" s="540"/>
      <c r="S951" s="540"/>
      <c r="T951" s="540"/>
      <c r="U951" s="540"/>
      <c r="V951" s="540"/>
      <c r="W951" s="540"/>
      <c r="X951" s="540"/>
      <c r="Y951" s="540"/>
      <c r="Z951" s="540"/>
    </row>
    <row r="952">
      <c r="A952" s="540"/>
      <c r="B952" s="543"/>
      <c r="C952" s="540"/>
      <c r="D952" s="540"/>
      <c r="E952" s="540"/>
      <c r="F952" s="540"/>
      <c r="G952" s="540"/>
      <c r="H952" s="540"/>
      <c r="I952" s="540"/>
      <c r="J952" s="540"/>
      <c r="K952" s="540"/>
      <c r="L952" s="540"/>
      <c r="M952" s="540"/>
      <c r="N952" s="540"/>
      <c r="O952" s="540"/>
      <c r="P952" s="540"/>
      <c r="Q952" s="540"/>
      <c r="R952" s="540"/>
      <c r="S952" s="540"/>
      <c r="T952" s="540"/>
      <c r="U952" s="540"/>
      <c r="V952" s="540"/>
      <c r="W952" s="540"/>
      <c r="X952" s="540"/>
      <c r="Y952" s="540"/>
      <c r="Z952" s="540"/>
    </row>
    <row r="953">
      <c r="A953" s="540"/>
      <c r="B953" s="543"/>
      <c r="C953" s="540"/>
      <c r="D953" s="540"/>
      <c r="E953" s="540"/>
      <c r="F953" s="540"/>
      <c r="G953" s="540"/>
      <c r="H953" s="540"/>
      <c r="I953" s="540"/>
      <c r="J953" s="540"/>
      <c r="K953" s="540"/>
      <c r="L953" s="540"/>
      <c r="M953" s="540"/>
      <c r="N953" s="540"/>
      <c r="O953" s="540"/>
      <c r="P953" s="540"/>
      <c r="Q953" s="540"/>
      <c r="R953" s="540"/>
      <c r="S953" s="540"/>
      <c r="T953" s="540"/>
      <c r="U953" s="540"/>
      <c r="V953" s="540"/>
      <c r="W953" s="540"/>
      <c r="X953" s="540"/>
      <c r="Y953" s="540"/>
      <c r="Z953" s="540"/>
    </row>
    <row r="954">
      <c r="A954" s="540"/>
      <c r="B954" s="543"/>
      <c r="C954" s="540"/>
      <c r="D954" s="540"/>
      <c r="E954" s="540"/>
      <c r="F954" s="540"/>
      <c r="G954" s="540"/>
      <c r="H954" s="540"/>
      <c r="I954" s="540"/>
      <c r="J954" s="540"/>
      <c r="K954" s="540"/>
      <c r="L954" s="540"/>
      <c r="M954" s="540"/>
      <c r="N954" s="540"/>
      <c r="O954" s="540"/>
      <c r="P954" s="540"/>
      <c r="Q954" s="540"/>
      <c r="R954" s="540"/>
      <c r="S954" s="540"/>
      <c r="T954" s="540"/>
      <c r="U954" s="540"/>
      <c r="V954" s="540"/>
      <c r="W954" s="540"/>
      <c r="X954" s="540"/>
      <c r="Y954" s="540"/>
      <c r="Z954" s="540"/>
    </row>
    <row r="955">
      <c r="A955" s="540"/>
      <c r="B955" s="543"/>
      <c r="C955" s="540"/>
      <c r="D955" s="540"/>
      <c r="E955" s="540"/>
      <c r="F955" s="540"/>
      <c r="G955" s="540"/>
      <c r="H955" s="540"/>
      <c r="I955" s="540"/>
      <c r="J955" s="540"/>
      <c r="K955" s="540"/>
      <c r="L955" s="540"/>
      <c r="M955" s="540"/>
      <c r="N955" s="540"/>
      <c r="O955" s="540"/>
      <c r="P955" s="540"/>
      <c r="Q955" s="540"/>
      <c r="R955" s="540"/>
      <c r="S955" s="540"/>
      <c r="T955" s="540"/>
      <c r="U955" s="540"/>
      <c r="V955" s="540"/>
      <c r="W955" s="540"/>
      <c r="X955" s="540"/>
      <c r="Y955" s="540"/>
      <c r="Z955" s="540"/>
    </row>
    <row r="956">
      <c r="A956" s="540"/>
      <c r="B956" s="543"/>
      <c r="C956" s="540"/>
      <c r="D956" s="540"/>
      <c r="E956" s="540"/>
      <c r="F956" s="540"/>
      <c r="G956" s="540"/>
      <c r="H956" s="540"/>
      <c r="I956" s="540"/>
      <c r="J956" s="540"/>
      <c r="K956" s="540"/>
      <c r="L956" s="540"/>
      <c r="M956" s="540"/>
      <c r="N956" s="540"/>
      <c r="O956" s="540"/>
      <c r="P956" s="540"/>
      <c r="Q956" s="540"/>
      <c r="R956" s="540"/>
      <c r="S956" s="540"/>
      <c r="T956" s="540"/>
      <c r="U956" s="540"/>
      <c r="V956" s="540"/>
      <c r="W956" s="540"/>
      <c r="X956" s="540"/>
      <c r="Y956" s="540"/>
      <c r="Z956" s="540"/>
    </row>
    <row r="957">
      <c r="A957" s="540"/>
      <c r="B957" s="543"/>
      <c r="C957" s="540"/>
      <c r="D957" s="540"/>
      <c r="E957" s="540"/>
      <c r="F957" s="540"/>
      <c r="G957" s="540"/>
      <c r="H957" s="540"/>
      <c r="I957" s="540"/>
      <c r="J957" s="540"/>
      <c r="K957" s="540"/>
      <c r="L957" s="540"/>
      <c r="M957" s="540"/>
      <c r="N957" s="540"/>
      <c r="O957" s="540"/>
      <c r="P957" s="540"/>
      <c r="Q957" s="540"/>
      <c r="R957" s="540"/>
      <c r="S957" s="540"/>
      <c r="T957" s="540"/>
      <c r="U957" s="540"/>
      <c r="V957" s="540"/>
      <c r="W957" s="540"/>
      <c r="X957" s="540"/>
      <c r="Y957" s="540"/>
      <c r="Z957" s="540"/>
    </row>
    <row r="958">
      <c r="A958" s="540"/>
      <c r="B958" s="543"/>
      <c r="C958" s="540"/>
      <c r="D958" s="540"/>
      <c r="E958" s="540"/>
      <c r="F958" s="540"/>
      <c r="G958" s="540"/>
      <c r="H958" s="540"/>
      <c r="I958" s="540"/>
      <c r="J958" s="540"/>
      <c r="K958" s="540"/>
      <c r="L958" s="540"/>
      <c r="M958" s="540"/>
      <c r="N958" s="540"/>
      <c r="O958" s="540"/>
      <c r="P958" s="540"/>
      <c r="Q958" s="540"/>
      <c r="R958" s="540"/>
      <c r="S958" s="540"/>
      <c r="T958" s="540"/>
      <c r="U958" s="540"/>
      <c r="V958" s="540"/>
      <c r="W958" s="540"/>
      <c r="X958" s="540"/>
      <c r="Y958" s="540"/>
      <c r="Z958" s="540"/>
    </row>
    <row r="959">
      <c r="A959" s="540"/>
      <c r="B959" s="543"/>
      <c r="C959" s="540"/>
      <c r="D959" s="540"/>
      <c r="E959" s="540"/>
      <c r="F959" s="540"/>
      <c r="G959" s="540"/>
      <c r="H959" s="540"/>
      <c r="I959" s="540"/>
      <c r="J959" s="540"/>
      <c r="K959" s="540"/>
      <c r="L959" s="540"/>
      <c r="M959" s="540"/>
      <c r="N959" s="540"/>
      <c r="O959" s="540"/>
      <c r="P959" s="540"/>
      <c r="Q959" s="540"/>
      <c r="R959" s="540"/>
      <c r="S959" s="540"/>
      <c r="T959" s="540"/>
      <c r="U959" s="540"/>
      <c r="V959" s="540"/>
      <c r="W959" s="540"/>
      <c r="X959" s="540"/>
      <c r="Y959" s="540"/>
      <c r="Z959" s="540"/>
    </row>
    <row r="960">
      <c r="A960" s="540"/>
      <c r="B960" s="543"/>
      <c r="C960" s="540"/>
      <c r="D960" s="540"/>
      <c r="E960" s="540"/>
      <c r="F960" s="540"/>
      <c r="G960" s="540"/>
      <c r="H960" s="540"/>
      <c r="I960" s="540"/>
      <c r="J960" s="540"/>
      <c r="K960" s="540"/>
      <c r="L960" s="540"/>
      <c r="M960" s="540"/>
      <c r="N960" s="540"/>
      <c r="O960" s="540"/>
      <c r="P960" s="540"/>
      <c r="Q960" s="540"/>
      <c r="R960" s="540"/>
      <c r="S960" s="540"/>
      <c r="T960" s="540"/>
      <c r="U960" s="540"/>
      <c r="V960" s="540"/>
      <c r="W960" s="540"/>
      <c r="X960" s="540"/>
      <c r="Y960" s="540"/>
      <c r="Z960" s="540"/>
    </row>
    <row r="961">
      <c r="A961" s="540"/>
      <c r="B961" s="543"/>
      <c r="C961" s="540"/>
      <c r="D961" s="540"/>
      <c r="E961" s="540"/>
      <c r="F961" s="540"/>
      <c r="G961" s="540"/>
      <c r="H961" s="540"/>
      <c r="I961" s="540"/>
      <c r="J961" s="540"/>
      <c r="K961" s="540"/>
      <c r="L961" s="540"/>
      <c r="M961" s="540"/>
      <c r="N961" s="540"/>
      <c r="O961" s="540"/>
      <c r="P961" s="540"/>
      <c r="Q961" s="540"/>
      <c r="R961" s="540"/>
      <c r="S961" s="540"/>
      <c r="T961" s="540"/>
      <c r="U961" s="540"/>
      <c r="V961" s="540"/>
      <c r="W961" s="540"/>
      <c r="X961" s="540"/>
      <c r="Y961" s="540"/>
      <c r="Z961" s="540"/>
    </row>
    <row r="962">
      <c r="A962" s="540"/>
      <c r="B962" s="543"/>
      <c r="C962" s="540"/>
      <c r="D962" s="540"/>
      <c r="E962" s="540"/>
      <c r="F962" s="540"/>
      <c r="G962" s="540"/>
      <c r="H962" s="540"/>
      <c r="I962" s="540"/>
      <c r="J962" s="540"/>
      <c r="K962" s="540"/>
      <c r="L962" s="540"/>
      <c r="M962" s="540"/>
      <c r="N962" s="540"/>
      <c r="O962" s="540"/>
      <c r="P962" s="540"/>
      <c r="Q962" s="540"/>
      <c r="R962" s="540"/>
      <c r="S962" s="540"/>
      <c r="T962" s="540"/>
      <c r="U962" s="540"/>
      <c r="V962" s="540"/>
      <c r="W962" s="540"/>
      <c r="X962" s="540"/>
      <c r="Y962" s="540"/>
      <c r="Z962" s="540"/>
    </row>
    <row r="963">
      <c r="A963" s="540"/>
      <c r="B963" s="543"/>
      <c r="C963" s="540"/>
      <c r="D963" s="540"/>
      <c r="E963" s="540"/>
      <c r="F963" s="540"/>
      <c r="G963" s="540"/>
      <c r="H963" s="540"/>
      <c r="I963" s="540"/>
      <c r="J963" s="540"/>
      <c r="K963" s="540"/>
      <c r="L963" s="540"/>
      <c r="M963" s="540"/>
      <c r="N963" s="540"/>
      <c r="O963" s="540"/>
      <c r="P963" s="540"/>
      <c r="Q963" s="540"/>
      <c r="R963" s="540"/>
      <c r="S963" s="540"/>
      <c r="T963" s="540"/>
      <c r="U963" s="540"/>
      <c r="V963" s="540"/>
      <c r="W963" s="540"/>
      <c r="X963" s="540"/>
      <c r="Y963" s="540"/>
      <c r="Z963" s="540"/>
    </row>
    <row r="964">
      <c r="A964" s="540"/>
      <c r="B964" s="543"/>
      <c r="C964" s="540"/>
      <c r="D964" s="540"/>
      <c r="E964" s="540"/>
      <c r="F964" s="540"/>
      <c r="G964" s="540"/>
      <c r="H964" s="540"/>
      <c r="I964" s="540"/>
      <c r="J964" s="540"/>
      <c r="K964" s="540"/>
      <c r="L964" s="540"/>
      <c r="M964" s="540"/>
      <c r="N964" s="540"/>
      <c r="O964" s="540"/>
      <c r="P964" s="540"/>
      <c r="Q964" s="540"/>
      <c r="R964" s="540"/>
      <c r="S964" s="540"/>
      <c r="T964" s="540"/>
      <c r="U964" s="540"/>
      <c r="V964" s="540"/>
      <c r="W964" s="540"/>
      <c r="X964" s="540"/>
      <c r="Y964" s="540"/>
      <c r="Z964" s="540"/>
    </row>
    <row r="965">
      <c r="A965" s="540"/>
      <c r="B965" s="543"/>
      <c r="C965" s="540"/>
      <c r="D965" s="540"/>
      <c r="E965" s="540"/>
      <c r="F965" s="540"/>
      <c r="G965" s="540"/>
      <c r="H965" s="540"/>
      <c r="I965" s="540"/>
      <c r="J965" s="540"/>
      <c r="K965" s="540"/>
      <c r="L965" s="540"/>
      <c r="M965" s="540"/>
      <c r="N965" s="540"/>
      <c r="O965" s="540"/>
      <c r="P965" s="540"/>
      <c r="Q965" s="540"/>
      <c r="R965" s="540"/>
      <c r="S965" s="540"/>
      <c r="T965" s="540"/>
      <c r="U965" s="540"/>
      <c r="V965" s="540"/>
      <c r="W965" s="540"/>
      <c r="X965" s="540"/>
      <c r="Y965" s="540"/>
      <c r="Z965" s="540"/>
    </row>
    <row r="966">
      <c r="A966" s="540"/>
      <c r="B966" s="543"/>
      <c r="C966" s="540"/>
      <c r="D966" s="540"/>
      <c r="E966" s="540"/>
      <c r="F966" s="540"/>
      <c r="G966" s="540"/>
      <c r="H966" s="540"/>
      <c r="I966" s="540"/>
      <c r="J966" s="540"/>
      <c r="K966" s="540"/>
      <c r="L966" s="540"/>
      <c r="M966" s="540"/>
      <c r="N966" s="540"/>
      <c r="O966" s="540"/>
      <c r="P966" s="540"/>
      <c r="Q966" s="540"/>
      <c r="R966" s="540"/>
      <c r="S966" s="540"/>
      <c r="T966" s="540"/>
      <c r="U966" s="540"/>
      <c r="V966" s="540"/>
      <c r="W966" s="540"/>
      <c r="X966" s="540"/>
      <c r="Y966" s="540"/>
      <c r="Z966" s="540"/>
    </row>
    <row r="967">
      <c r="A967" s="540"/>
      <c r="B967" s="543"/>
      <c r="C967" s="540"/>
      <c r="D967" s="540"/>
      <c r="E967" s="540"/>
      <c r="F967" s="540"/>
      <c r="G967" s="540"/>
      <c r="H967" s="540"/>
      <c r="I967" s="540"/>
      <c r="J967" s="540"/>
      <c r="K967" s="540"/>
      <c r="L967" s="540"/>
      <c r="M967" s="540"/>
      <c r="N967" s="540"/>
      <c r="O967" s="540"/>
      <c r="P967" s="540"/>
      <c r="Q967" s="540"/>
      <c r="R967" s="540"/>
      <c r="S967" s="540"/>
      <c r="T967" s="540"/>
      <c r="U967" s="540"/>
      <c r="V967" s="540"/>
      <c r="W967" s="540"/>
      <c r="X967" s="540"/>
      <c r="Y967" s="540"/>
      <c r="Z967" s="540"/>
    </row>
    <row r="968">
      <c r="A968" s="540"/>
      <c r="B968" s="543"/>
      <c r="C968" s="540"/>
      <c r="D968" s="540"/>
      <c r="E968" s="540"/>
      <c r="F968" s="540"/>
      <c r="G968" s="540"/>
      <c r="H968" s="540"/>
      <c r="I968" s="540"/>
      <c r="J968" s="540"/>
      <c r="K968" s="540"/>
      <c r="L968" s="540"/>
      <c r="M968" s="540"/>
      <c r="N968" s="540"/>
      <c r="O968" s="540"/>
      <c r="P968" s="540"/>
      <c r="Q968" s="540"/>
      <c r="R968" s="540"/>
      <c r="S968" s="540"/>
      <c r="T968" s="540"/>
      <c r="U968" s="540"/>
      <c r="V968" s="540"/>
      <c r="W968" s="540"/>
      <c r="X968" s="540"/>
      <c r="Y968" s="540"/>
      <c r="Z968" s="540"/>
    </row>
    <row r="969">
      <c r="A969" s="540"/>
      <c r="B969" s="543"/>
      <c r="C969" s="540"/>
      <c r="D969" s="540"/>
      <c r="E969" s="540"/>
      <c r="F969" s="540"/>
      <c r="G969" s="540"/>
      <c r="H969" s="540"/>
      <c r="I969" s="540"/>
      <c r="J969" s="540"/>
      <c r="K969" s="540"/>
      <c r="L969" s="540"/>
      <c r="M969" s="540"/>
      <c r="N969" s="540"/>
      <c r="O969" s="540"/>
      <c r="P969" s="540"/>
      <c r="Q969" s="540"/>
      <c r="R969" s="540"/>
      <c r="S969" s="540"/>
      <c r="T969" s="540"/>
      <c r="U969" s="540"/>
      <c r="V969" s="540"/>
      <c r="W969" s="540"/>
      <c r="X969" s="540"/>
      <c r="Y969" s="540"/>
      <c r="Z969" s="540"/>
    </row>
    <row r="970">
      <c r="A970" s="540"/>
      <c r="B970" s="543"/>
      <c r="C970" s="540"/>
      <c r="D970" s="540"/>
      <c r="E970" s="540"/>
      <c r="F970" s="540"/>
      <c r="G970" s="540"/>
      <c r="H970" s="540"/>
      <c r="I970" s="540"/>
      <c r="J970" s="540"/>
      <c r="K970" s="540"/>
      <c r="L970" s="540"/>
      <c r="M970" s="540"/>
      <c r="N970" s="540"/>
      <c r="O970" s="540"/>
      <c r="P970" s="540"/>
      <c r="Q970" s="540"/>
      <c r="R970" s="540"/>
      <c r="S970" s="540"/>
      <c r="T970" s="540"/>
      <c r="U970" s="540"/>
      <c r="V970" s="540"/>
      <c r="W970" s="540"/>
      <c r="X970" s="540"/>
      <c r="Y970" s="540"/>
      <c r="Z970" s="540"/>
    </row>
    <row r="971">
      <c r="A971" s="540"/>
      <c r="B971" s="543"/>
      <c r="C971" s="540"/>
      <c r="D971" s="540"/>
      <c r="E971" s="540"/>
      <c r="F971" s="540"/>
      <c r="G971" s="540"/>
      <c r="H971" s="540"/>
      <c r="I971" s="540"/>
      <c r="J971" s="540"/>
      <c r="K971" s="540"/>
      <c r="L971" s="540"/>
      <c r="M971" s="540"/>
      <c r="N971" s="540"/>
      <c r="O971" s="540"/>
      <c r="P971" s="540"/>
      <c r="Q971" s="540"/>
      <c r="R971" s="540"/>
      <c r="S971" s="540"/>
      <c r="T971" s="540"/>
      <c r="U971" s="540"/>
      <c r="V971" s="540"/>
      <c r="W971" s="540"/>
      <c r="X971" s="540"/>
      <c r="Y971" s="540"/>
      <c r="Z971" s="540"/>
    </row>
    <row r="972">
      <c r="A972" s="540"/>
      <c r="B972" s="543"/>
      <c r="C972" s="540"/>
      <c r="D972" s="540"/>
      <c r="E972" s="540"/>
      <c r="F972" s="540"/>
      <c r="G972" s="540"/>
      <c r="H972" s="540"/>
      <c r="I972" s="540"/>
      <c r="J972" s="540"/>
      <c r="K972" s="540"/>
      <c r="L972" s="540"/>
      <c r="M972" s="540"/>
      <c r="N972" s="540"/>
      <c r="O972" s="540"/>
      <c r="P972" s="540"/>
      <c r="Q972" s="540"/>
      <c r="R972" s="540"/>
      <c r="S972" s="540"/>
      <c r="T972" s="540"/>
      <c r="U972" s="540"/>
      <c r="V972" s="540"/>
      <c r="W972" s="540"/>
      <c r="X972" s="540"/>
      <c r="Y972" s="540"/>
      <c r="Z972" s="540"/>
    </row>
    <row r="973">
      <c r="A973" s="540"/>
      <c r="B973" s="543"/>
      <c r="C973" s="540"/>
      <c r="D973" s="540"/>
      <c r="E973" s="540"/>
      <c r="F973" s="540"/>
      <c r="G973" s="540"/>
      <c r="H973" s="540"/>
      <c r="I973" s="540"/>
      <c r="J973" s="540"/>
      <c r="K973" s="540"/>
      <c r="L973" s="540"/>
      <c r="M973" s="540"/>
      <c r="N973" s="540"/>
      <c r="O973" s="540"/>
      <c r="P973" s="540"/>
      <c r="Q973" s="540"/>
      <c r="R973" s="540"/>
      <c r="S973" s="540"/>
      <c r="T973" s="540"/>
      <c r="U973" s="540"/>
      <c r="V973" s="540"/>
      <c r="W973" s="540"/>
      <c r="X973" s="540"/>
      <c r="Y973" s="540"/>
      <c r="Z973" s="540"/>
    </row>
    <row r="974">
      <c r="A974" s="540"/>
      <c r="B974" s="543"/>
      <c r="C974" s="540"/>
      <c r="D974" s="540"/>
      <c r="E974" s="540"/>
      <c r="F974" s="540"/>
      <c r="G974" s="540"/>
      <c r="H974" s="540"/>
      <c r="I974" s="540"/>
      <c r="J974" s="540"/>
      <c r="K974" s="540"/>
      <c r="L974" s="540"/>
      <c r="M974" s="540"/>
      <c r="N974" s="540"/>
      <c r="O974" s="540"/>
      <c r="P974" s="540"/>
      <c r="Q974" s="540"/>
      <c r="R974" s="540"/>
      <c r="S974" s="540"/>
      <c r="T974" s="540"/>
      <c r="U974" s="540"/>
      <c r="V974" s="540"/>
      <c r="W974" s="540"/>
      <c r="X974" s="540"/>
      <c r="Y974" s="540"/>
      <c r="Z974" s="540"/>
    </row>
    <row r="975">
      <c r="A975" s="540"/>
      <c r="B975" s="543"/>
      <c r="C975" s="540"/>
      <c r="D975" s="540"/>
      <c r="E975" s="540"/>
      <c r="F975" s="540"/>
      <c r="G975" s="540"/>
      <c r="H975" s="540"/>
      <c r="I975" s="540"/>
      <c r="J975" s="540"/>
      <c r="K975" s="540"/>
      <c r="L975" s="540"/>
      <c r="M975" s="540"/>
      <c r="N975" s="540"/>
      <c r="O975" s="540"/>
      <c r="P975" s="540"/>
      <c r="Q975" s="540"/>
      <c r="R975" s="540"/>
      <c r="S975" s="540"/>
      <c r="T975" s="540"/>
      <c r="U975" s="540"/>
      <c r="V975" s="540"/>
      <c r="W975" s="540"/>
      <c r="X975" s="540"/>
      <c r="Y975" s="540"/>
      <c r="Z975" s="540"/>
    </row>
    <row r="976">
      <c r="A976" s="540"/>
      <c r="B976" s="543"/>
      <c r="C976" s="540"/>
      <c r="D976" s="540"/>
      <c r="E976" s="540"/>
      <c r="F976" s="540"/>
      <c r="G976" s="540"/>
      <c r="H976" s="540"/>
      <c r="I976" s="540"/>
      <c r="J976" s="540"/>
      <c r="K976" s="540"/>
      <c r="L976" s="540"/>
      <c r="M976" s="540"/>
      <c r="N976" s="540"/>
      <c r="O976" s="540"/>
      <c r="P976" s="540"/>
      <c r="Q976" s="540"/>
      <c r="R976" s="540"/>
      <c r="S976" s="540"/>
      <c r="T976" s="540"/>
      <c r="U976" s="540"/>
      <c r="V976" s="540"/>
      <c r="W976" s="540"/>
      <c r="X976" s="540"/>
      <c r="Y976" s="540"/>
      <c r="Z976" s="540"/>
    </row>
    <row r="977">
      <c r="A977" s="540"/>
      <c r="B977" s="543"/>
      <c r="C977" s="540"/>
      <c r="D977" s="540"/>
      <c r="E977" s="540"/>
      <c r="F977" s="540"/>
      <c r="G977" s="540"/>
      <c r="H977" s="540"/>
      <c r="I977" s="540"/>
      <c r="J977" s="540"/>
      <c r="K977" s="540"/>
      <c r="L977" s="540"/>
      <c r="M977" s="540"/>
      <c r="N977" s="540"/>
      <c r="O977" s="540"/>
      <c r="P977" s="540"/>
      <c r="Q977" s="540"/>
      <c r="R977" s="540"/>
      <c r="S977" s="540"/>
      <c r="T977" s="540"/>
      <c r="U977" s="540"/>
      <c r="V977" s="540"/>
      <c r="W977" s="540"/>
      <c r="X977" s="540"/>
      <c r="Y977" s="540"/>
      <c r="Z977" s="540"/>
    </row>
    <row r="978">
      <c r="A978" s="540"/>
      <c r="B978" s="543"/>
      <c r="C978" s="540"/>
      <c r="D978" s="540"/>
      <c r="E978" s="540"/>
      <c r="F978" s="540"/>
      <c r="G978" s="540"/>
      <c r="H978" s="540"/>
      <c r="I978" s="540"/>
      <c r="J978" s="540"/>
      <c r="K978" s="540"/>
      <c r="L978" s="540"/>
      <c r="M978" s="540"/>
      <c r="N978" s="540"/>
      <c r="O978" s="540"/>
      <c r="P978" s="540"/>
      <c r="Q978" s="540"/>
      <c r="R978" s="540"/>
      <c r="S978" s="540"/>
      <c r="T978" s="540"/>
      <c r="U978" s="540"/>
      <c r="V978" s="540"/>
      <c r="W978" s="540"/>
      <c r="X978" s="540"/>
      <c r="Y978" s="540"/>
      <c r="Z978" s="540"/>
    </row>
    <row r="979">
      <c r="A979" s="540"/>
      <c r="B979" s="543"/>
      <c r="C979" s="540"/>
      <c r="D979" s="540"/>
      <c r="E979" s="540"/>
      <c r="F979" s="540"/>
      <c r="G979" s="540"/>
      <c r="H979" s="540"/>
      <c r="I979" s="540"/>
      <c r="J979" s="540"/>
      <c r="K979" s="540"/>
      <c r="L979" s="540"/>
      <c r="M979" s="540"/>
      <c r="N979" s="540"/>
      <c r="O979" s="540"/>
      <c r="P979" s="540"/>
      <c r="Q979" s="540"/>
      <c r="R979" s="540"/>
      <c r="S979" s="540"/>
      <c r="T979" s="540"/>
      <c r="U979" s="540"/>
      <c r="V979" s="540"/>
      <c r="W979" s="540"/>
      <c r="X979" s="540"/>
      <c r="Y979" s="540"/>
      <c r="Z979" s="540"/>
    </row>
    <row r="980">
      <c r="A980" s="540"/>
      <c r="B980" s="543"/>
      <c r="C980" s="540"/>
      <c r="D980" s="540"/>
      <c r="E980" s="540"/>
      <c r="F980" s="540"/>
      <c r="G980" s="540"/>
      <c r="H980" s="540"/>
      <c r="I980" s="540"/>
      <c r="J980" s="540"/>
      <c r="K980" s="540"/>
      <c r="L980" s="540"/>
      <c r="M980" s="540"/>
      <c r="N980" s="540"/>
      <c r="O980" s="540"/>
      <c r="P980" s="540"/>
      <c r="Q980" s="540"/>
      <c r="R980" s="540"/>
      <c r="S980" s="540"/>
      <c r="T980" s="540"/>
      <c r="U980" s="540"/>
      <c r="V980" s="540"/>
      <c r="W980" s="540"/>
      <c r="X980" s="540"/>
      <c r="Y980" s="540"/>
      <c r="Z980" s="540"/>
    </row>
    <row r="981">
      <c r="A981" s="540"/>
      <c r="B981" s="543"/>
      <c r="C981" s="540"/>
      <c r="D981" s="540"/>
      <c r="E981" s="540"/>
      <c r="F981" s="540"/>
      <c r="G981" s="540"/>
      <c r="H981" s="540"/>
      <c r="I981" s="540"/>
      <c r="J981" s="540"/>
      <c r="K981" s="540"/>
      <c r="L981" s="540"/>
      <c r="M981" s="540"/>
      <c r="N981" s="540"/>
      <c r="O981" s="540"/>
      <c r="P981" s="540"/>
      <c r="Q981" s="540"/>
      <c r="R981" s="540"/>
      <c r="S981" s="540"/>
      <c r="T981" s="540"/>
      <c r="U981" s="540"/>
      <c r="V981" s="540"/>
      <c r="W981" s="540"/>
      <c r="X981" s="540"/>
      <c r="Y981" s="540"/>
      <c r="Z981" s="540"/>
    </row>
    <row r="982">
      <c r="A982" s="540"/>
      <c r="B982" s="543"/>
      <c r="C982" s="540"/>
      <c r="D982" s="540"/>
      <c r="E982" s="540"/>
      <c r="F982" s="540"/>
      <c r="G982" s="540"/>
      <c r="H982" s="540"/>
      <c r="I982" s="540"/>
      <c r="J982" s="540"/>
      <c r="K982" s="540"/>
      <c r="L982" s="540"/>
      <c r="M982" s="540"/>
      <c r="N982" s="540"/>
      <c r="O982" s="540"/>
      <c r="P982" s="540"/>
      <c r="Q982" s="540"/>
      <c r="R982" s="540"/>
      <c r="S982" s="540"/>
      <c r="T982" s="540"/>
      <c r="U982" s="540"/>
      <c r="V982" s="540"/>
      <c r="W982" s="540"/>
      <c r="X982" s="540"/>
      <c r="Y982" s="540"/>
      <c r="Z982" s="540"/>
    </row>
    <row r="983">
      <c r="A983" s="540"/>
      <c r="B983" s="543"/>
      <c r="C983" s="540"/>
      <c r="D983" s="540"/>
      <c r="E983" s="540"/>
      <c r="F983" s="540"/>
      <c r="G983" s="540"/>
      <c r="H983" s="540"/>
      <c r="I983" s="540"/>
      <c r="J983" s="540"/>
      <c r="K983" s="540"/>
      <c r="L983" s="540"/>
      <c r="M983" s="540"/>
      <c r="N983" s="540"/>
      <c r="O983" s="540"/>
      <c r="P983" s="540"/>
      <c r="Q983" s="540"/>
      <c r="R983" s="540"/>
      <c r="S983" s="540"/>
      <c r="T983" s="540"/>
      <c r="U983" s="540"/>
      <c r="V983" s="540"/>
      <c r="W983" s="540"/>
      <c r="X983" s="540"/>
      <c r="Y983" s="540"/>
      <c r="Z983" s="540"/>
    </row>
    <row r="984">
      <c r="A984" s="540"/>
      <c r="B984" s="543"/>
      <c r="C984" s="540"/>
      <c r="D984" s="540"/>
      <c r="E984" s="540"/>
      <c r="F984" s="540"/>
      <c r="G984" s="540"/>
      <c r="H984" s="540"/>
      <c r="I984" s="540"/>
      <c r="J984" s="540"/>
      <c r="K984" s="540"/>
      <c r="L984" s="540"/>
      <c r="M984" s="540"/>
      <c r="N984" s="540"/>
      <c r="O984" s="540"/>
      <c r="P984" s="540"/>
      <c r="Q984" s="540"/>
      <c r="R984" s="540"/>
      <c r="S984" s="540"/>
      <c r="T984" s="540"/>
      <c r="U984" s="540"/>
      <c r="V984" s="540"/>
      <c r="W984" s="540"/>
      <c r="X984" s="540"/>
      <c r="Y984" s="540"/>
      <c r="Z984" s="540"/>
    </row>
    <row r="985">
      <c r="A985" s="540"/>
      <c r="B985" s="543"/>
      <c r="C985" s="540"/>
      <c r="D985" s="540"/>
      <c r="E985" s="540"/>
      <c r="F985" s="540"/>
      <c r="G985" s="540"/>
      <c r="H985" s="540"/>
      <c r="I985" s="540"/>
      <c r="J985" s="540"/>
      <c r="K985" s="540"/>
      <c r="L985" s="540"/>
      <c r="M985" s="540"/>
      <c r="N985" s="540"/>
      <c r="O985" s="540"/>
      <c r="P985" s="540"/>
      <c r="Q985" s="540"/>
      <c r="R985" s="540"/>
      <c r="S985" s="540"/>
      <c r="T985" s="540"/>
      <c r="U985" s="540"/>
      <c r="V985" s="540"/>
      <c r="W985" s="540"/>
      <c r="X985" s="540"/>
      <c r="Y985" s="540"/>
      <c r="Z985" s="540"/>
    </row>
    <row r="986">
      <c r="A986" s="540"/>
      <c r="B986" s="543"/>
      <c r="C986" s="540"/>
      <c r="D986" s="540"/>
      <c r="E986" s="540"/>
      <c r="F986" s="540"/>
      <c r="G986" s="540"/>
      <c r="H986" s="540"/>
      <c r="I986" s="540"/>
      <c r="J986" s="540"/>
      <c r="K986" s="540"/>
      <c r="L986" s="540"/>
      <c r="M986" s="540"/>
      <c r="N986" s="540"/>
      <c r="O986" s="540"/>
      <c r="P986" s="540"/>
      <c r="Q986" s="540"/>
      <c r="R986" s="540"/>
      <c r="S986" s="540"/>
      <c r="T986" s="540"/>
      <c r="U986" s="540"/>
      <c r="V986" s="540"/>
      <c r="W986" s="540"/>
      <c r="X986" s="540"/>
      <c r="Y986" s="540"/>
      <c r="Z986" s="540"/>
    </row>
    <row r="987">
      <c r="A987" s="540"/>
      <c r="B987" s="543"/>
      <c r="C987" s="540"/>
      <c r="D987" s="540"/>
      <c r="E987" s="540"/>
      <c r="F987" s="540"/>
      <c r="G987" s="540"/>
      <c r="H987" s="540"/>
      <c r="I987" s="540"/>
      <c r="J987" s="540"/>
      <c r="K987" s="540"/>
      <c r="L987" s="540"/>
      <c r="M987" s="540"/>
      <c r="N987" s="540"/>
      <c r="O987" s="540"/>
      <c r="P987" s="540"/>
      <c r="Q987" s="540"/>
      <c r="R987" s="540"/>
      <c r="S987" s="540"/>
      <c r="T987" s="540"/>
      <c r="U987" s="540"/>
      <c r="V987" s="540"/>
      <c r="W987" s="540"/>
      <c r="X987" s="540"/>
      <c r="Y987" s="540"/>
      <c r="Z987" s="540"/>
    </row>
    <row r="988">
      <c r="A988" s="540"/>
      <c r="B988" s="543"/>
      <c r="C988" s="540"/>
      <c r="D988" s="540"/>
      <c r="E988" s="540"/>
      <c r="F988" s="540"/>
      <c r="G988" s="540"/>
      <c r="H988" s="540"/>
      <c r="I988" s="540"/>
      <c r="J988" s="540"/>
      <c r="K988" s="540"/>
      <c r="L988" s="540"/>
      <c r="M988" s="540"/>
      <c r="N988" s="540"/>
      <c r="O988" s="540"/>
      <c r="P988" s="540"/>
      <c r="Q988" s="540"/>
      <c r="R988" s="540"/>
      <c r="S988" s="540"/>
      <c r="T988" s="540"/>
      <c r="U988" s="540"/>
      <c r="V988" s="540"/>
      <c r="W988" s="540"/>
      <c r="X988" s="540"/>
      <c r="Y988" s="540"/>
      <c r="Z988" s="540"/>
    </row>
    <row r="989">
      <c r="A989" s="540"/>
      <c r="B989" s="543"/>
      <c r="C989" s="540"/>
      <c r="D989" s="540"/>
      <c r="E989" s="540"/>
      <c r="F989" s="540"/>
      <c r="G989" s="540"/>
      <c r="H989" s="540"/>
      <c r="I989" s="540"/>
      <c r="J989" s="540"/>
      <c r="K989" s="540"/>
      <c r="L989" s="540"/>
      <c r="M989" s="540"/>
      <c r="N989" s="540"/>
      <c r="O989" s="540"/>
      <c r="P989" s="540"/>
      <c r="Q989" s="540"/>
      <c r="R989" s="540"/>
      <c r="S989" s="540"/>
      <c r="T989" s="540"/>
      <c r="U989" s="540"/>
      <c r="V989" s="540"/>
      <c r="W989" s="540"/>
      <c r="X989" s="540"/>
      <c r="Y989" s="540"/>
      <c r="Z989" s="540"/>
    </row>
    <row r="990">
      <c r="A990" s="540"/>
      <c r="B990" s="543"/>
      <c r="C990" s="540"/>
      <c r="D990" s="540"/>
      <c r="E990" s="540"/>
      <c r="F990" s="540"/>
      <c r="G990" s="540"/>
      <c r="H990" s="540"/>
      <c r="I990" s="540"/>
      <c r="J990" s="540"/>
      <c r="K990" s="540"/>
      <c r="L990" s="540"/>
      <c r="M990" s="540"/>
      <c r="N990" s="540"/>
      <c r="O990" s="540"/>
      <c r="P990" s="540"/>
      <c r="Q990" s="540"/>
      <c r="R990" s="540"/>
      <c r="S990" s="540"/>
      <c r="T990" s="540"/>
      <c r="U990" s="540"/>
      <c r="V990" s="540"/>
      <c r="W990" s="540"/>
      <c r="X990" s="540"/>
      <c r="Y990" s="540"/>
      <c r="Z990" s="540"/>
    </row>
    <row r="991">
      <c r="A991" s="540"/>
      <c r="B991" s="543"/>
      <c r="C991" s="540"/>
      <c r="D991" s="540"/>
      <c r="E991" s="540"/>
      <c r="F991" s="540"/>
      <c r="G991" s="540"/>
      <c r="H991" s="540"/>
      <c r="I991" s="540"/>
      <c r="J991" s="540"/>
      <c r="K991" s="540"/>
      <c r="L991" s="540"/>
      <c r="M991" s="540"/>
      <c r="N991" s="540"/>
      <c r="O991" s="540"/>
      <c r="P991" s="540"/>
      <c r="Q991" s="540"/>
      <c r="R991" s="540"/>
      <c r="S991" s="540"/>
      <c r="T991" s="540"/>
      <c r="U991" s="540"/>
      <c r="V991" s="540"/>
      <c r="W991" s="540"/>
      <c r="X991" s="540"/>
      <c r="Y991" s="540"/>
      <c r="Z991" s="540"/>
    </row>
    <row r="992">
      <c r="A992" s="540"/>
      <c r="B992" s="543"/>
      <c r="C992" s="540"/>
      <c r="D992" s="540"/>
      <c r="E992" s="540"/>
      <c r="F992" s="540"/>
      <c r="G992" s="540"/>
      <c r="H992" s="540"/>
      <c r="I992" s="540"/>
      <c r="J992" s="540"/>
      <c r="K992" s="540"/>
      <c r="L992" s="540"/>
      <c r="M992" s="540"/>
      <c r="N992" s="540"/>
      <c r="O992" s="540"/>
      <c r="P992" s="540"/>
      <c r="Q992" s="540"/>
      <c r="R992" s="540"/>
      <c r="S992" s="540"/>
      <c r="T992" s="540"/>
      <c r="U992" s="540"/>
      <c r="V992" s="540"/>
      <c r="W992" s="540"/>
      <c r="X992" s="540"/>
      <c r="Y992" s="540"/>
      <c r="Z992" s="540"/>
    </row>
    <row r="993">
      <c r="A993" s="540"/>
      <c r="B993" s="543"/>
      <c r="C993" s="540"/>
      <c r="D993" s="540"/>
      <c r="E993" s="540"/>
      <c r="F993" s="540"/>
      <c r="G993" s="540"/>
      <c r="H993" s="540"/>
      <c r="I993" s="540"/>
      <c r="J993" s="540"/>
      <c r="K993" s="540"/>
      <c r="L993" s="540"/>
      <c r="M993" s="540"/>
      <c r="N993" s="540"/>
      <c r="O993" s="540"/>
      <c r="P993" s="540"/>
      <c r="Q993" s="540"/>
      <c r="R993" s="540"/>
      <c r="S993" s="540"/>
      <c r="T993" s="540"/>
      <c r="U993" s="540"/>
      <c r="V993" s="540"/>
      <c r="W993" s="540"/>
      <c r="X993" s="540"/>
      <c r="Y993" s="540"/>
      <c r="Z993" s="540"/>
    </row>
    <row r="994">
      <c r="A994" s="540"/>
      <c r="B994" s="543"/>
      <c r="C994" s="540"/>
      <c r="D994" s="540"/>
      <c r="E994" s="540"/>
      <c r="F994" s="540"/>
      <c r="G994" s="540"/>
      <c r="H994" s="540"/>
      <c r="I994" s="540"/>
      <c r="J994" s="540"/>
      <c r="K994" s="540"/>
      <c r="L994" s="540"/>
      <c r="M994" s="540"/>
      <c r="N994" s="540"/>
      <c r="O994" s="540"/>
      <c r="P994" s="540"/>
      <c r="Q994" s="540"/>
      <c r="R994" s="540"/>
      <c r="S994" s="540"/>
      <c r="T994" s="540"/>
      <c r="U994" s="540"/>
      <c r="V994" s="540"/>
      <c r="W994" s="540"/>
      <c r="X994" s="540"/>
      <c r="Y994" s="540"/>
      <c r="Z994" s="540"/>
    </row>
    <row r="995">
      <c r="A995" s="540"/>
      <c r="B995" s="543"/>
      <c r="C995" s="540"/>
      <c r="D995" s="540"/>
      <c r="E995" s="540"/>
      <c r="F995" s="540"/>
      <c r="G995" s="540"/>
      <c r="H995" s="540"/>
      <c r="I995" s="540"/>
      <c r="J995" s="540"/>
      <c r="K995" s="540"/>
      <c r="L995" s="540"/>
      <c r="M995" s="540"/>
      <c r="N995" s="540"/>
      <c r="O995" s="540"/>
      <c r="P995" s="540"/>
      <c r="Q995" s="540"/>
      <c r="R995" s="540"/>
      <c r="S995" s="540"/>
      <c r="T995" s="540"/>
      <c r="U995" s="540"/>
      <c r="V995" s="540"/>
      <c r="W995" s="540"/>
      <c r="X995" s="540"/>
      <c r="Y995" s="540"/>
      <c r="Z995" s="540"/>
    </row>
    <row r="996">
      <c r="A996" s="540"/>
      <c r="B996" s="543"/>
      <c r="C996" s="540"/>
      <c r="D996" s="540"/>
      <c r="E996" s="540"/>
      <c r="F996" s="540"/>
      <c r="G996" s="540"/>
      <c r="H996" s="540"/>
      <c r="I996" s="540"/>
      <c r="J996" s="540"/>
      <c r="K996" s="540"/>
      <c r="L996" s="540"/>
      <c r="M996" s="540"/>
      <c r="N996" s="540"/>
      <c r="O996" s="540"/>
      <c r="P996" s="540"/>
      <c r="Q996" s="540"/>
      <c r="R996" s="540"/>
      <c r="S996" s="540"/>
      <c r="T996" s="540"/>
      <c r="U996" s="540"/>
      <c r="V996" s="540"/>
      <c r="W996" s="540"/>
      <c r="X996" s="540"/>
      <c r="Y996" s="540"/>
      <c r="Z996" s="540"/>
    </row>
    <row r="997">
      <c r="A997" s="540"/>
      <c r="B997" s="543"/>
      <c r="C997" s="540"/>
      <c r="D997" s="540"/>
      <c r="E997" s="540"/>
      <c r="F997" s="540"/>
      <c r="G997" s="540"/>
      <c r="H997" s="540"/>
      <c r="I997" s="540"/>
      <c r="J997" s="540"/>
      <c r="K997" s="540"/>
      <c r="L997" s="540"/>
      <c r="M997" s="540"/>
      <c r="N997" s="540"/>
      <c r="O997" s="540"/>
      <c r="P997" s="540"/>
      <c r="Q997" s="540"/>
      <c r="R997" s="540"/>
      <c r="S997" s="540"/>
      <c r="T997" s="540"/>
      <c r="U997" s="540"/>
      <c r="V997" s="540"/>
      <c r="W997" s="540"/>
      <c r="X997" s="540"/>
      <c r="Y997" s="540"/>
      <c r="Z997" s="540"/>
    </row>
    <row r="998">
      <c r="A998" s="540"/>
      <c r="B998" s="543"/>
      <c r="C998" s="540"/>
      <c r="D998" s="540"/>
      <c r="E998" s="540"/>
      <c r="F998" s="540"/>
      <c r="G998" s="540"/>
      <c r="H998" s="540"/>
      <c r="I998" s="540"/>
      <c r="J998" s="540"/>
      <c r="K998" s="540"/>
      <c r="L998" s="540"/>
      <c r="M998" s="540"/>
      <c r="N998" s="540"/>
      <c r="O998" s="540"/>
      <c r="P998" s="540"/>
      <c r="Q998" s="540"/>
      <c r="R998" s="540"/>
      <c r="S998" s="540"/>
      <c r="T998" s="540"/>
      <c r="U998" s="540"/>
      <c r="V998" s="540"/>
      <c r="W998" s="540"/>
      <c r="X998" s="540"/>
      <c r="Y998" s="540"/>
      <c r="Z998" s="540"/>
    </row>
    <row r="999">
      <c r="A999" s="540"/>
      <c r="B999" s="543"/>
      <c r="C999" s="540"/>
      <c r="D999" s="540"/>
      <c r="E999" s="540"/>
      <c r="F999" s="540"/>
      <c r="G999" s="540"/>
      <c r="H999" s="540"/>
      <c r="I999" s="540"/>
      <c r="J999" s="540"/>
      <c r="K999" s="540"/>
      <c r="L999" s="540"/>
      <c r="M999" s="540"/>
      <c r="N999" s="540"/>
      <c r="O999" s="540"/>
      <c r="P999" s="540"/>
      <c r="Q999" s="540"/>
      <c r="R999" s="540"/>
      <c r="S999" s="540"/>
      <c r="T999" s="540"/>
      <c r="U999" s="540"/>
      <c r="V999" s="540"/>
      <c r="W999" s="540"/>
      <c r="X999" s="540"/>
      <c r="Y999" s="540"/>
      <c r="Z999" s="540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1.86"/>
    <col customWidth="1" min="3" max="14" width="12.43"/>
  </cols>
  <sheetData>
    <row r="1">
      <c r="A1" s="544" t="s">
        <v>641</v>
      </c>
      <c r="B1" s="545"/>
      <c r="C1" s="546"/>
      <c r="D1" s="547"/>
      <c r="E1" s="546"/>
      <c r="F1" s="547"/>
      <c r="G1" s="546"/>
      <c r="H1" s="547"/>
      <c r="I1" s="546"/>
      <c r="J1" s="547"/>
      <c r="K1" s="546"/>
      <c r="L1" s="547"/>
      <c r="M1" s="546"/>
      <c r="N1" s="547"/>
    </row>
    <row r="2">
      <c r="B2" s="545"/>
      <c r="C2" s="546"/>
      <c r="D2" s="547"/>
      <c r="E2" s="546"/>
      <c r="F2" s="547"/>
      <c r="G2" s="546"/>
      <c r="H2" s="547"/>
      <c r="I2" s="546"/>
      <c r="J2" s="547"/>
      <c r="K2" s="546"/>
      <c r="L2" s="547"/>
      <c r="M2" s="546"/>
      <c r="N2" s="547"/>
    </row>
    <row r="3">
      <c r="A3" s="548" t="s">
        <v>642</v>
      </c>
      <c r="B3" s="549"/>
      <c r="C3" s="550"/>
      <c r="D3" s="551"/>
      <c r="E3" s="550"/>
      <c r="F3" s="551"/>
      <c r="G3" s="550"/>
      <c r="H3" s="551"/>
      <c r="I3" s="550"/>
      <c r="J3" s="551"/>
      <c r="K3" s="550"/>
      <c r="L3" s="551"/>
      <c r="M3" s="550"/>
      <c r="N3" s="551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</row>
    <row r="4">
      <c r="A4" s="552" t="s">
        <v>643</v>
      </c>
      <c r="B4" s="553">
        <v>1.45</v>
      </c>
      <c r="C4" s="550" t="s">
        <v>251</v>
      </c>
      <c r="D4" s="551" t="s">
        <v>644</v>
      </c>
      <c r="E4" s="550" t="s">
        <v>17</v>
      </c>
      <c r="F4" s="551" t="s">
        <v>644</v>
      </c>
      <c r="G4" s="550" t="s">
        <v>18</v>
      </c>
      <c r="H4" s="551" t="s">
        <v>644</v>
      </c>
      <c r="I4" s="550" t="s">
        <v>90</v>
      </c>
      <c r="J4" s="551" t="s">
        <v>644</v>
      </c>
      <c r="K4" s="550" t="s">
        <v>91</v>
      </c>
      <c r="L4" s="551" t="s">
        <v>644</v>
      </c>
      <c r="M4" s="550" t="s">
        <v>93</v>
      </c>
      <c r="N4" s="551" t="s">
        <v>644</v>
      </c>
    </row>
    <row r="5">
      <c r="A5" s="552" t="s">
        <v>645</v>
      </c>
      <c r="B5" s="553">
        <v>153.75</v>
      </c>
      <c r="C5" s="550">
        <f>'Прайс 22.01.2024 печать'!I50</f>
        <v>262.5</v>
      </c>
      <c r="D5" s="554">
        <f>(C5-$B$5)/$B$5</f>
        <v>0.7073170732</v>
      </c>
      <c r="E5" s="550">
        <f>'Прайс 22.01.2024 печать'!K50</f>
        <v>200</v>
      </c>
      <c r="F5" s="554">
        <f>(E5-$B$5)/$B$5</f>
        <v>0.3008130081</v>
      </c>
      <c r="G5" s="550">
        <f>'Прайс 22.01.2024 печать'!M50</f>
        <v>187.5</v>
      </c>
      <c r="H5" s="554">
        <f>(G5-$B$5)/$B$5</f>
        <v>0.2195121951</v>
      </c>
      <c r="I5" s="550">
        <f>'Прайс 22.01.2024 печать'!O50</f>
        <v>175</v>
      </c>
      <c r="J5" s="554">
        <f>(I5-$B$5)/$B$5</f>
        <v>0.1382113821</v>
      </c>
      <c r="K5" s="550">
        <f>'Прайс 22.01.2024 печать'!Q50</f>
        <v>175</v>
      </c>
      <c r="L5" s="554">
        <f>(K5-$B$5)/$B$5</f>
        <v>0.1382113821</v>
      </c>
      <c r="M5" s="550">
        <f t="shared" ref="M5:N5" si="1">K5</f>
        <v>175</v>
      </c>
      <c r="N5" s="554">
        <f t="shared" si="1"/>
        <v>0.1382113821</v>
      </c>
    </row>
    <row r="6">
      <c r="A6" s="552"/>
      <c r="B6" s="553"/>
      <c r="C6" s="550"/>
      <c r="D6" s="554"/>
      <c r="E6" s="550"/>
      <c r="F6" s="554"/>
      <c r="G6" s="550"/>
      <c r="H6" s="554"/>
      <c r="I6" s="550"/>
      <c r="J6" s="554"/>
      <c r="K6" s="550"/>
      <c r="L6" s="554"/>
      <c r="M6" s="550"/>
      <c r="N6" s="554"/>
    </row>
    <row r="7">
      <c r="A7" s="548" t="s">
        <v>646</v>
      </c>
      <c r="B7" s="553"/>
      <c r="C7" s="555"/>
      <c r="D7" s="554"/>
      <c r="E7" s="555"/>
      <c r="F7" s="554"/>
      <c r="G7" s="555"/>
      <c r="H7" s="554"/>
      <c r="I7" s="555"/>
      <c r="J7" s="554"/>
      <c r="K7" s="555"/>
      <c r="L7" s="554"/>
      <c r="M7" s="555"/>
      <c r="N7" s="554"/>
    </row>
    <row r="8">
      <c r="A8" s="552" t="s">
        <v>647</v>
      </c>
      <c r="B8" s="553">
        <f>2.532</f>
        <v>2.532</v>
      </c>
      <c r="C8" s="550" t="s">
        <v>251</v>
      </c>
      <c r="D8" s="551" t="s">
        <v>644</v>
      </c>
      <c r="E8" s="550" t="s">
        <v>17</v>
      </c>
      <c r="F8" s="551" t="s">
        <v>644</v>
      </c>
      <c r="G8" s="550" t="s">
        <v>18</v>
      </c>
      <c r="H8" s="551" t="s">
        <v>644</v>
      </c>
      <c r="I8" s="550" t="s">
        <v>90</v>
      </c>
      <c r="J8" s="551" t="s">
        <v>644</v>
      </c>
      <c r="K8" s="550" t="s">
        <v>91</v>
      </c>
      <c r="L8" s="551" t="s">
        <v>644</v>
      </c>
      <c r="M8" s="550" t="s">
        <v>93</v>
      </c>
      <c r="N8" s="551" t="s">
        <v>644</v>
      </c>
    </row>
    <row r="9">
      <c r="A9" s="552" t="s">
        <v>648</v>
      </c>
      <c r="B9" s="553">
        <v>261.95</v>
      </c>
      <c r="C9" s="555">
        <f>$B$9+$B$9*D9</f>
        <v>447.2317073</v>
      </c>
      <c r="D9" s="554">
        <f>D5</f>
        <v>0.7073170732</v>
      </c>
      <c r="E9" s="555">
        <f>$B$9+$B$9*F9</f>
        <v>340.7479675</v>
      </c>
      <c r="F9" s="554">
        <f>F5</f>
        <v>0.3008130081</v>
      </c>
      <c r="G9" s="555">
        <f>$B$9+$B$9*H9</f>
        <v>319.4512195</v>
      </c>
      <c r="H9" s="554">
        <f>H5</f>
        <v>0.2195121951</v>
      </c>
      <c r="I9" s="555">
        <f>$B$9+$B$9*J9</f>
        <v>298.1544715</v>
      </c>
      <c r="J9" s="554">
        <f>J5</f>
        <v>0.1382113821</v>
      </c>
      <c r="K9" s="555">
        <f>$B$9+$B$9*L9</f>
        <v>298.1544715</v>
      </c>
      <c r="L9" s="554">
        <f>L5</f>
        <v>0.1382113821</v>
      </c>
      <c r="M9" s="555">
        <f>$B$9+$B$9*N9</f>
        <v>298.1544715</v>
      </c>
      <c r="N9" s="554">
        <f>N5</f>
        <v>0.1382113821</v>
      </c>
    </row>
    <row r="10">
      <c r="A10" s="552"/>
      <c r="B10" s="553"/>
      <c r="C10" s="550"/>
      <c r="D10" s="554"/>
      <c r="E10" s="550"/>
      <c r="F10" s="554"/>
      <c r="G10" s="550"/>
      <c r="H10" s="554"/>
      <c r="I10" s="550"/>
      <c r="J10" s="554"/>
      <c r="K10" s="550"/>
      <c r="L10" s="554"/>
      <c r="M10" s="550"/>
      <c r="N10" s="554"/>
    </row>
    <row r="11">
      <c r="A11" s="548" t="s">
        <v>649</v>
      </c>
      <c r="B11" s="553"/>
      <c r="C11" s="555"/>
      <c r="D11" s="554"/>
      <c r="E11" s="555"/>
      <c r="F11" s="554"/>
      <c r="G11" s="555"/>
      <c r="H11" s="554"/>
      <c r="I11" s="555"/>
      <c r="J11" s="554"/>
      <c r="K11" s="555"/>
      <c r="L11" s="554"/>
      <c r="M11" s="555"/>
      <c r="N11" s="554"/>
    </row>
    <row r="12">
      <c r="A12" s="552" t="s">
        <v>647</v>
      </c>
      <c r="B12" s="553">
        <f>2.532</f>
        <v>2.532</v>
      </c>
      <c r="C12" s="550" t="s">
        <v>251</v>
      </c>
      <c r="D12" s="551" t="s">
        <v>644</v>
      </c>
      <c r="E12" s="550" t="s">
        <v>17</v>
      </c>
      <c r="F12" s="551" t="s">
        <v>644</v>
      </c>
      <c r="G12" s="550" t="s">
        <v>18</v>
      </c>
      <c r="H12" s="551" t="s">
        <v>644</v>
      </c>
      <c r="I12" s="550" t="s">
        <v>90</v>
      </c>
      <c r="J12" s="551" t="s">
        <v>644</v>
      </c>
      <c r="K12" s="550" t="s">
        <v>91</v>
      </c>
      <c r="L12" s="551" t="s">
        <v>644</v>
      </c>
      <c r="M12" s="550" t="s">
        <v>93</v>
      </c>
      <c r="N12" s="551" t="s">
        <v>644</v>
      </c>
    </row>
    <row r="13">
      <c r="A13" s="552" t="s">
        <v>648</v>
      </c>
      <c r="B13" s="553">
        <v>261.95</v>
      </c>
      <c r="C13" s="555">
        <f>$B$13+$B$13*D13</f>
        <v>458.4125</v>
      </c>
      <c r="D13" s="554">
        <v>0.75</v>
      </c>
      <c r="E13" s="555">
        <f>$B$13+$B$13*F13</f>
        <v>353.6325</v>
      </c>
      <c r="F13" s="554">
        <v>0.35</v>
      </c>
      <c r="G13" s="555">
        <f>$B$13+$B$13*H13</f>
        <v>335.296</v>
      </c>
      <c r="H13" s="554">
        <v>0.28</v>
      </c>
      <c r="I13" s="555">
        <f>$B$13+$B$13*J13</f>
        <v>322.1985</v>
      </c>
      <c r="J13" s="554">
        <v>0.23</v>
      </c>
      <c r="K13" s="555">
        <f>$B$13+$B$13*L13</f>
        <v>309.101</v>
      </c>
      <c r="L13" s="554">
        <v>0.18</v>
      </c>
      <c r="M13" s="555">
        <f>$B$13+$B$13*N13</f>
        <v>296.0035</v>
      </c>
      <c r="N13" s="554">
        <v>0.13</v>
      </c>
    </row>
    <row r="14">
      <c r="B14" s="545"/>
      <c r="C14" s="556"/>
      <c r="D14" s="547"/>
      <c r="E14" s="556"/>
      <c r="F14" s="547"/>
      <c r="G14" s="556"/>
      <c r="H14" s="547"/>
      <c r="I14" s="556"/>
      <c r="J14" s="547"/>
      <c r="K14" s="556"/>
      <c r="L14" s="547"/>
      <c r="M14" s="556"/>
      <c r="N14" s="547"/>
    </row>
    <row r="15">
      <c r="B15" s="545"/>
      <c r="C15" s="556"/>
      <c r="D15" s="547"/>
      <c r="E15" s="556"/>
      <c r="F15" s="547"/>
      <c r="G15" s="556"/>
      <c r="H15" s="547"/>
      <c r="I15" s="556"/>
      <c r="J15" s="547"/>
      <c r="K15" s="556"/>
      <c r="L15" s="547"/>
      <c r="M15" s="556"/>
      <c r="N15" s="547"/>
    </row>
    <row r="16">
      <c r="B16" s="545"/>
      <c r="C16" s="556"/>
      <c r="D16" s="547"/>
      <c r="E16" s="556"/>
      <c r="F16" s="547"/>
      <c r="G16" s="556"/>
      <c r="H16" s="547"/>
      <c r="I16" s="556"/>
      <c r="J16" s="547"/>
      <c r="K16" s="556"/>
      <c r="L16" s="547"/>
      <c r="M16" s="556"/>
      <c r="N16" s="547"/>
    </row>
    <row r="17">
      <c r="B17" s="545"/>
      <c r="C17" s="556"/>
      <c r="D17" s="547"/>
      <c r="E17" s="556"/>
      <c r="F17" s="547"/>
      <c r="G17" s="556"/>
      <c r="H17" s="547"/>
      <c r="I17" s="556"/>
      <c r="J17" s="547"/>
      <c r="K17" s="556"/>
      <c r="L17" s="547"/>
      <c r="M17" s="556"/>
      <c r="N17" s="547"/>
    </row>
    <row r="18">
      <c r="B18" s="545"/>
      <c r="C18" s="556"/>
      <c r="D18" s="547"/>
      <c r="E18" s="556"/>
      <c r="F18" s="547"/>
      <c r="G18" s="556"/>
      <c r="H18" s="547"/>
      <c r="I18" s="556"/>
      <c r="J18" s="547"/>
      <c r="K18" s="556"/>
      <c r="L18" s="547"/>
      <c r="M18" s="556"/>
      <c r="N18" s="547"/>
    </row>
    <row r="19">
      <c r="B19" s="545"/>
      <c r="C19" s="556"/>
      <c r="D19" s="547"/>
      <c r="E19" s="556"/>
      <c r="F19" s="547"/>
      <c r="G19" s="556"/>
      <c r="H19" s="547"/>
      <c r="I19" s="556"/>
      <c r="J19" s="547"/>
      <c r="K19" s="556"/>
      <c r="L19" s="547"/>
      <c r="M19" s="556"/>
      <c r="N19" s="547"/>
    </row>
    <row r="20">
      <c r="B20" s="545"/>
      <c r="C20" s="556"/>
      <c r="D20" s="547"/>
      <c r="E20" s="556"/>
      <c r="F20" s="547"/>
      <c r="G20" s="556"/>
      <c r="H20" s="547"/>
      <c r="I20" s="556"/>
      <c r="J20" s="547"/>
      <c r="K20" s="556"/>
      <c r="L20" s="547"/>
      <c r="M20" s="546"/>
      <c r="N20" s="547"/>
    </row>
    <row r="21">
      <c r="B21" s="545"/>
      <c r="C21" s="556"/>
      <c r="D21" s="547"/>
      <c r="E21" s="556"/>
      <c r="F21" s="547"/>
      <c r="G21" s="556"/>
      <c r="H21" s="547"/>
      <c r="I21" s="556"/>
      <c r="J21" s="547"/>
      <c r="K21" s="556"/>
      <c r="L21" s="547"/>
      <c r="M21" s="546"/>
      <c r="N21" s="547"/>
    </row>
    <row r="22">
      <c r="B22" s="545"/>
      <c r="C22" s="556"/>
      <c r="D22" s="547"/>
      <c r="E22" s="556"/>
      <c r="F22" s="547"/>
      <c r="G22" s="556"/>
      <c r="H22" s="547"/>
      <c r="I22" s="546"/>
      <c r="J22" s="547"/>
      <c r="K22" s="546"/>
      <c r="L22" s="547"/>
      <c r="M22" s="546"/>
      <c r="N22" s="547"/>
    </row>
    <row r="23">
      <c r="B23" s="545"/>
      <c r="C23" s="556"/>
      <c r="D23" s="547"/>
      <c r="E23" s="556"/>
      <c r="F23" s="547"/>
      <c r="G23" s="546"/>
      <c r="H23" s="547"/>
      <c r="I23" s="546"/>
      <c r="J23" s="547"/>
      <c r="K23" s="546"/>
      <c r="L23" s="547"/>
      <c r="M23" s="546"/>
      <c r="N23" s="547"/>
    </row>
    <row r="24">
      <c r="B24" s="545"/>
      <c r="C24" s="556"/>
      <c r="D24" s="547"/>
      <c r="E24" s="556"/>
      <c r="F24" s="547"/>
      <c r="G24" s="546"/>
      <c r="H24" s="547"/>
      <c r="I24" s="546"/>
      <c r="J24" s="547"/>
      <c r="K24" s="546"/>
      <c r="L24" s="547"/>
      <c r="M24" s="546"/>
      <c r="N24" s="547"/>
    </row>
    <row r="25">
      <c r="B25" s="545"/>
      <c r="C25" s="556"/>
      <c r="D25" s="547"/>
      <c r="E25" s="546"/>
      <c r="F25" s="547"/>
      <c r="G25" s="546"/>
      <c r="H25" s="547"/>
      <c r="I25" s="546"/>
      <c r="J25" s="547"/>
      <c r="K25" s="546"/>
      <c r="L25" s="547"/>
      <c r="M25" s="546"/>
      <c r="N25" s="547"/>
    </row>
    <row r="26">
      <c r="B26" s="545"/>
      <c r="C26" s="556"/>
      <c r="D26" s="547"/>
      <c r="E26" s="546"/>
      <c r="F26" s="547"/>
      <c r="G26" s="546"/>
      <c r="H26" s="547"/>
      <c r="I26" s="546"/>
      <c r="J26" s="547"/>
      <c r="K26" s="546"/>
      <c r="L26" s="547"/>
      <c r="M26" s="546"/>
      <c r="N26" s="547"/>
    </row>
    <row r="27">
      <c r="B27" s="545"/>
      <c r="C27" s="546"/>
      <c r="D27" s="547"/>
      <c r="E27" s="546"/>
      <c r="F27" s="547"/>
      <c r="G27" s="546"/>
      <c r="H27" s="547"/>
      <c r="I27" s="546"/>
      <c r="J27" s="547"/>
      <c r="K27" s="546"/>
      <c r="L27" s="547"/>
      <c r="M27" s="546"/>
      <c r="N27" s="547"/>
    </row>
    <row r="28">
      <c r="B28" s="545"/>
      <c r="C28" s="546"/>
      <c r="D28" s="547"/>
      <c r="E28" s="546"/>
      <c r="F28" s="547"/>
      <c r="G28" s="546"/>
      <c r="H28" s="547"/>
      <c r="I28" s="546"/>
      <c r="J28" s="547"/>
      <c r="K28" s="546"/>
      <c r="L28" s="547"/>
      <c r="M28" s="546"/>
      <c r="N28" s="547"/>
    </row>
    <row r="29">
      <c r="B29" s="545"/>
      <c r="C29" s="546"/>
      <c r="D29" s="547"/>
      <c r="E29" s="546"/>
      <c r="F29" s="547"/>
      <c r="G29" s="546"/>
      <c r="H29" s="547"/>
      <c r="I29" s="546"/>
      <c r="J29" s="547"/>
      <c r="K29" s="546"/>
      <c r="L29" s="547"/>
      <c r="M29" s="546"/>
      <c r="N29" s="547"/>
    </row>
    <row r="30">
      <c r="B30" s="545"/>
      <c r="C30" s="546"/>
      <c r="D30" s="547"/>
      <c r="E30" s="546"/>
      <c r="F30" s="547"/>
      <c r="G30" s="546"/>
      <c r="H30" s="547"/>
      <c r="I30" s="546"/>
      <c r="J30" s="547"/>
      <c r="K30" s="546"/>
      <c r="L30" s="547"/>
      <c r="M30" s="546"/>
      <c r="N30" s="547"/>
    </row>
    <row r="31">
      <c r="B31" s="545"/>
      <c r="C31" s="546"/>
      <c r="D31" s="547"/>
      <c r="E31" s="546"/>
      <c r="F31" s="547"/>
      <c r="G31" s="546"/>
      <c r="H31" s="547"/>
      <c r="I31" s="546"/>
      <c r="J31" s="547"/>
      <c r="K31" s="546"/>
      <c r="L31" s="547"/>
      <c r="M31" s="546"/>
      <c r="N31" s="547"/>
    </row>
    <row r="32">
      <c r="B32" s="545"/>
      <c r="C32" s="546"/>
      <c r="D32" s="547"/>
      <c r="E32" s="546"/>
      <c r="F32" s="547"/>
      <c r="G32" s="546"/>
      <c r="H32" s="547"/>
      <c r="I32" s="546"/>
      <c r="J32" s="547"/>
      <c r="K32" s="546"/>
      <c r="L32" s="547"/>
      <c r="M32" s="546"/>
      <c r="N32" s="547"/>
    </row>
    <row r="33">
      <c r="B33" s="545"/>
      <c r="C33" s="546"/>
      <c r="D33" s="547"/>
      <c r="E33" s="546"/>
      <c r="F33" s="547"/>
      <c r="G33" s="546"/>
      <c r="H33" s="547"/>
      <c r="I33" s="546"/>
      <c r="J33" s="547"/>
      <c r="K33" s="546"/>
      <c r="L33" s="547"/>
      <c r="M33" s="546"/>
      <c r="N33" s="547"/>
    </row>
    <row r="34">
      <c r="B34" s="545"/>
      <c r="C34" s="546"/>
      <c r="D34" s="547"/>
      <c r="E34" s="546"/>
      <c r="F34" s="547"/>
      <c r="G34" s="546"/>
      <c r="H34" s="547"/>
      <c r="I34" s="546"/>
      <c r="J34" s="547"/>
      <c r="K34" s="546"/>
      <c r="L34" s="547"/>
      <c r="M34" s="546"/>
      <c r="N34" s="547"/>
    </row>
    <row r="35">
      <c r="B35" s="545"/>
      <c r="C35" s="546"/>
      <c r="D35" s="547"/>
      <c r="E35" s="546"/>
      <c r="F35" s="547"/>
      <c r="G35" s="546"/>
      <c r="H35" s="547"/>
      <c r="I35" s="546"/>
      <c r="J35" s="547"/>
      <c r="K35" s="546"/>
      <c r="L35" s="547"/>
      <c r="M35" s="546"/>
      <c r="N35" s="547"/>
    </row>
    <row r="36">
      <c r="B36" s="545"/>
      <c r="C36" s="546"/>
      <c r="D36" s="547"/>
      <c r="E36" s="546"/>
      <c r="F36" s="547"/>
      <c r="G36" s="546"/>
      <c r="H36" s="547"/>
      <c r="I36" s="546"/>
      <c r="J36" s="547"/>
      <c r="K36" s="546"/>
      <c r="L36" s="547"/>
      <c r="M36" s="546"/>
      <c r="N36" s="547"/>
    </row>
    <row r="37">
      <c r="B37" s="545"/>
      <c r="C37" s="546"/>
      <c r="D37" s="547"/>
      <c r="E37" s="546"/>
      <c r="F37" s="547"/>
      <c r="G37" s="546"/>
      <c r="H37" s="547"/>
      <c r="I37" s="546"/>
      <c r="J37" s="547"/>
      <c r="K37" s="546"/>
      <c r="L37" s="547"/>
      <c r="M37" s="546"/>
      <c r="N37" s="547"/>
    </row>
    <row r="38">
      <c r="B38" s="545"/>
      <c r="C38" s="546"/>
      <c r="D38" s="547"/>
      <c r="E38" s="546"/>
      <c r="F38" s="547"/>
      <c r="G38" s="546"/>
      <c r="H38" s="547"/>
      <c r="I38" s="546"/>
      <c r="J38" s="547"/>
      <c r="K38" s="546"/>
      <c r="L38" s="547"/>
      <c r="M38" s="546"/>
      <c r="N38" s="547"/>
    </row>
    <row r="39">
      <c r="B39" s="545"/>
      <c r="C39" s="546"/>
      <c r="D39" s="547"/>
      <c r="E39" s="546"/>
      <c r="F39" s="547"/>
      <c r="G39" s="546"/>
      <c r="H39" s="547"/>
      <c r="I39" s="546"/>
      <c r="J39" s="547"/>
      <c r="K39" s="546"/>
      <c r="L39" s="547"/>
      <c r="M39" s="546"/>
      <c r="N39" s="547"/>
    </row>
    <row r="40">
      <c r="B40" s="545"/>
      <c r="C40" s="546"/>
      <c r="D40" s="547"/>
      <c r="E40" s="546"/>
      <c r="F40" s="547"/>
      <c r="G40" s="546"/>
      <c r="H40" s="547"/>
      <c r="I40" s="546"/>
      <c r="J40" s="547"/>
      <c r="K40" s="546"/>
      <c r="L40" s="547"/>
      <c r="M40" s="546"/>
      <c r="N40" s="547"/>
    </row>
    <row r="41">
      <c r="B41" s="545"/>
      <c r="C41" s="546"/>
      <c r="D41" s="547"/>
      <c r="E41" s="546"/>
      <c r="F41" s="547"/>
      <c r="G41" s="546"/>
      <c r="H41" s="547"/>
      <c r="I41" s="546"/>
      <c r="J41" s="547"/>
      <c r="K41" s="546"/>
      <c r="L41" s="547"/>
      <c r="M41" s="546"/>
      <c r="N41" s="547"/>
    </row>
    <row r="42">
      <c r="B42" s="545"/>
      <c r="C42" s="546"/>
      <c r="D42" s="547"/>
      <c r="E42" s="546"/>
      <c r="F42" s="547"/>
      <c r="G42" s="546"/>
      <c r="H42" s="547"/>
      <c r="I42" s="546"/>
      <c r="J42" s="547"/>
      <c r="K42" s="546"/>
      <c r="L42" s="547"/>
      <c r="M42" s="546"/>
      <c r="N42" s="547"/>
    </row>
    <row r="43">
      <c r="B43" s="545"/>
      <c r="C43" s="546"/>
      <c r="D43" s="547"/>
      <c r="E43" s="546"/>
      <c r="F43" s="547"/>
      <c r="G43" s="546"/>
      <c r="H43" s="547"/>
      <c r="I43" s="546"/>
      <c r="J43" s="547"/>
      <c r="K43" s="546"/>
      <c r="L43" s="547"/>
      <c r="M43" s="546"/>
      <c r="N43" s="547"/>
    </row>
    <row r="44">
      <c r="B44" s="545"/>
      <c r="C44" s="546"/>
      <c r="D44" s="547"/>
      <c r="E44" s="546"/>
      <c r="F44" s="547"/>
      <c r="G44" s="546"/>
      <c r="H44" s="547"/>
      <c r="I44" s="546"/>
      <c r="J44" s="547"/>
      <c r="K44" s="546"/>
      <c r="L44" s="547"/>
      <c r="M44" s="546"/>
      <c r="N44" s="547"/>
    </row>
    <row r="45">
      <c r="B45" s="545"/>
      <c r="C45" s="546"/>
      <c r="D45" s="547"/>
      <c r="E45" s="546"/>
      <c r="F45" s="547"/>
      <c r="G45" s="546"/>
      <c r="H45" s="547"/>
      <c r="I45" s="546"/>
      <c r="J45" s="547"/>
      <c r="K45" s="546"/>
      <c r="L45" s="547"/>
      <c r="M45" s="546"/>
      <c r="N45" s="547"/>
    </row>
    <row r="46">
      <c r="B46" s="545"/>
      <c r="C46" s="546"/>
      <c r="D46" s="547"/>
      <c r="E46" s="546"/>
      <c r="F46" s="547"/>
      <c r="G46" s="546"/>
      <c r="H46" s="547"/>
      <c r="I46" s="546"/>
      <c r="J46" s="547"/>
      <c r="K46" s="546"/>
      <c r="L46" s="547"/>
      <c r="M46" s="546"/>
      <c r="N46" s="547"/>
    </row>
    <row r="47">
      <c r="B47" s="545"/>
      <c r="C47" s="546"/>
      <c r="D47" s="547"/>
      <c r="E47" s="546"/>
      <c r="F47" s="547"/>
      <c r="G47" s="546"/>
      <c r="H47" s="547"/>
      <c r="I47" s="546"/>
      <c r="J47" s="547"/>
      <c r="K47" s="546"/>
      <c r="L47" s="547"/>
      <c r="M47" s="546"/>
      <c r="N47" s="547"/>
    </row>
    <row r="48">
      <c r="B48" s="545"/>
      <c r="C48" s="546"/>
      <c r="D48" s="547"/>
      <c r="E48" s="546"/>
      <c r="F48" s="547"/>
      <c r="G48" s="546"/>
      <c r="H48" s="547"/>
      <c r="I48" s="546"/>
      <c r="J48" s="547"/>
      <c r="K48" s="546"/>
      <c r="L48" s="547"/>
      <c r="M48" s="546"/>
      <c r="N48" s="547"/>
    </row>
    <row r="49">
      <c r="B49" s="545"/>
      <c r="C49" s="546"/>
      <c r="D49" s="547"/>
      <c r="E49" s="546"/>
      <c r="F49" s="547"/>
      <c r="G49" s="546"/>
      <c r="H49" s="547"/>
      <c r="I49" s="546"/>
      <c r="J49" s="547"/>
      <c r="K49" s="546"/>
      <c r="L49" s="547"/>
      <c r="M49" s="546"/>
      <c r="N49" s="547"/>
    </row>
    <row r="50">
      <c r="B50" s="545"/>
      <c r="C50" s="546"/>
      <c r="D50" s="547"/>
      <c r="E50" s="546"/>
      <c r="F50" s="547"/>
      <c r="G50" s="546"/>
      <c r="H50" s="547"/>
      <c r="I50" s="546"/>
      <c r="J50" s="547"/>
      <c r="K50" s="546"/>
      <c r="L50" s="547"/>
      <c r="M50" s="546"/>
      <c r="N50" s="547"/>
    </row>
    <row r="51">
      <c r="B51" s="545"/>
      <c r="C51" s="546"/>
      <c r="D51" s="547"/>
      <c r="E51" s="546"/>
      <c r="F51" s="547"/>
      <c r="G51" s="546"/>
      <c r="H51" s="547"/>
      <c r="I51" s="546"/>
      <c r="J51" s="547"/>
      <c r="K51" s="546"/>
      <c r="L51" s="547"/>
      <c r="M51" s="546"/>
      <c r="N51" s="547"/>
    </row>
    <row r="52">
      <c r="B52" s="545"/>
      <c r="C52" s="546"/>
      <c r="D52" s="547"/>
      <c r="E52" s="546"/>
      <c r="F52" s="547"/>
      <c r="G52" s="546"/>
      <c r="H52" s="547"/>
      <c r="I52" s="546"/>
      <c r="J52" s="547"/>
      <c r="K52" s="546"/>
      <c r="L52" s="547"/>
      <c r="M52" s="546"/>
      <c r="N52" s="547"/>
    </row>
    <row r="53">
      <c r="B53" s="545"/>
      <c r="C53" s="546"/>
      <c r="D53" s="547"/>
      <c r="E53" s="546"/>
      <c r="F53" s="547"/>
      <c r="G53" s="546"/>
      <c r="H53" s="547"/>
      <c r="I53" s="546"/>
      <c r="J53" s="547"/>
      <c r="K53" s="546"/>
      <c r="L53" s="547"/>
      <c r="M53" s="546"/>
      <c r="N53" s="547"/>
    </row>
    <row r="54">
      <c r="B54" s="545"/>
      <c r="C54" s="546"/>
      <c r="D54" s="547"/>
      <c r="E54" s="546"/>
      <c r="F54" s="547"/>
      <c r="G54" s="546"/>
      <c r="H54" s="547"/>
      <c r="I54" s="546"/>
      <c r="J54" s="547"/>
      <c r="K54" s="546"/>
      <c r="L54" s="547"/>
      <c r="M54" s="546"/>
      <c r="N54" s="547"/>
    </row>
    <row r="55">
      <c r="B55" s="545"/>
      <c r="C55" s="546"/>
      <c r="D55" s="547"/>
      <c r="E55" s="546"/>
      <c r="F55" s="547"/>
      <c r="G55" s="546"/>
      <c r="H55" s="547"/>
      <c r="I55" s="546"/>
      <c r="J55" s="547"/>
      <c r="K55" s="546"/>
      <c r="L55" s="547"/>
      <c r="M55" s="546"/>
      <c r="N55" s="547"/>
    </row>
    <row r="56">
      <c r="B56" s="545"/>
      <c r="C56" s="546"/>
      <c r="D56" s="547"/>
      <c r="E56" s="546"/>
      <c r="F56" s="547"/>
      <c r="G56" s="546"/>
      <c r="H56" s="547"/>
      <c r="I56" s="546"/>
      <c r="J56" s="547"/>
      <c r="K56" s="546"/>
      <c r="L56" s="547"/>
      <c r="M56" s="546"/>
      <c r="N56" s="547"/>
    </row>
    <row r="57">
      <c r="B57" s="545"/>
      <c r="C57" s="546"/>
      <c r="D57" s="547"/>
      <c r="E57" s="546"/>
      <c r="F57" s="547"/>
      <c r="G57" s="546"/>
      <c r="H57" s="547"/>
      <c r="I57" s="546"/>
      <c r="J57" s="547"/>
      <c r="K57" s="546"/>
      <c r="L57" s="547"/>
      <c r="M57" s="546"/>
      <c r="N57" s="547"/>
    </row>
    <row r="58">
      <c r="B58" s="545"/>
      <c r="C58" s="546"/>
      <c r="D58" s="547"/>
      <c r="E58" s="546"/>
      <c r="F58" s="547"/>
      <c r="G58" s="546"/>
      <c r="H58" s="547"/>
      <c r="I58" s="546"/>
      <c r="J58" s="547"/>
      <c r="K58" s="546"/>
      <c r="L58" s="547"/>
      <c r="M58" s="546"/>
      <c r="N58" s="547"/>
    </row>
    <row r="59">
      <c r="B59" s="545"/>
      <c r="C59" s="546"/>
      <c r="D59" s="547"/>
      <c r="E59" s="546"/>
      <c r="F59" s="547"/>
      <c r="G59" s="546"/>
      <c r="H59" s="547"/>
      <c r="I59" s="546"/>
      <c r="J59" s="547"/>
      <c r="K59" s="546"/>
      <c r="L59" s="547"/>
      <c r="M59" s="546"/>
      <c r="N59" s="547"/>
    </row>
    <row r="60">
      <c r="B60" s="545"/>
      <c r="C60" s="546"/>
      <c r="D60" s="547"/>
      <c r="E60" s="546"/>
      <c r="F60" s="547"/>
      <c r="G60" s="546"/>
      <c r="H60" s="547"/>
      <c r="I60" s="546"/>
      <c r="J60" s="547"/>
      <c r="K60" s="546"/>
      <c r="L60" s="547"/>
      <c r="M60" s="546"/>
      <c r="N60" s="547"/>
    </row>
    <row r="61">
      <c r="B61" s="545"/>
      <c r="C61" s="546"/>
      <c r="D61" s="547"/>
      <c r="E61" s="546"/>
      <c r="F61" s="547"/>
      <c r="G61" s="546"/>
      <c r="H61" s="547"/>
      <c r="I61" s="546"/>
      <c r="J61" s="547"/>
      <c r="K61" s="546"/>
      <c r="L61" s="547"/>
      <c r="M61" s="546"/>
      <c r="N61" s="547"/>
    </row>
    <row r="62">
      <c r="B62" s="545"/>
      <c r="C62" s="546"/>
      <c r="D62" s="547"/>
      <c r="E62" s="546"/>
      <c r="F62" s="547"/>
      <c r="G62" s="546"/>
      <c r="H62" s="547"/>
      <c r="I62" s="546"/>
      <c r="J62" s="547"/>
      <c r="K62" s="546"/>
      <c r="L62" s="547"/>
      <c r="M62" s="546"/>
      <c r="N62" s="547"/>
    </row>
    <row r="63">
      <c r="B63" s="545"/>
      <c r="C63" s="546"/>
      <c r="D63" s="547"/>
      <c r="E63" s="546"/>
      <c r="F63" s="547"/>
      <c r="G63" s="546"/>
      <c r="H63" s="547"/>
      <c r="I63" s="546"/>
      <c r="J63" s="547"/>
      <c r="K63" s="546"/>
      <c r="L63" s="547"/>
      <c r="M63" s="546"/>
      <c r="N63" s="547"/>
    </row>
    <row r="64">
      <c r="B64" s="545"/>
      <c r="C64" s="546"/>
      <c r="D64" s="547"/>
      <c r="E64" s="546"/>
      <c r="F64" s="547"/>
      <c r="G64" s="546"/>
      <c r="H64" s="547"/>
      <c r="I64" s="546"/>
      <c r="J64" s="547"/>
      <c r="K64" s="546"/>
      <c r="L64" s="547"/>
      <c r="M64" s="546"/>
      <c r="N64" s="547"/>
    </row>
    <row r="65">
      <c r="B65" s="545"/>
      <c r="C65" s="546"/>
      <c r="D65" s="547"/>
      <c r="E65" s="546"/>
      <c r="F65" s="547"/>
      <c r="G65" s="546"/>
      <c r="H65" s="547"/>
      <c r="I65" s="546"/>
      <c r="J65" s="547"/>
      <c r="K65" s="546"/>
      <c r="L65" s="547"/>
      <c r="M65" s="546"/>
      <c r="N65" s="547"/>
    </row>
    <row r="66">
      <c r="B66" s="545"/>
      <c r="C66" s="546"/>
      <c r="D66" s="547"/>
      <c r="E66" s="546"/>
      <c r="F66" s="547"/>
      <c r="G66" s="546"/>
      <c r="H66" s="547"/>
      <c r="I66" s="546"/>
      <c r="J66" s="547"/>
      <c r="K66" s="546"/>
      <c r="L66" s="547"/>
      <c r="M66" s="546"/>
      <c r="N66" s="547"/>
    </row>
    <row r="67">
      <c r="B67" s="545"/>
      <c r="C67" s="546"/>
      <c r="D67" s="547"/>
      <c r="E67" s="546"/>
      <c r="F67" s="547"/>
      <c r="G67" s="546"/>
      <c r="H67" s="547"/>
      <c r="I67" s="546"/>
      <c r="J67" s="547"/>
      <c r="K67" s="546"/>
      <c r="L67" s="547"/>
      <c r="M67" s="546"/>
      <c r="N67" s="547"/>
    </row>
    <row r="68">
      <c r="B68" s="545"/>
      <c r="C68" s="546"/>
      <c r="D68" s="547"/>
      <c r="E68" s="546"/>
      <c r="F68" s="547"/>
      <c r="G68" s="546"/>
      <c r="H68" s="547"/>
      <c r="I68" s="546"/>
      <c r="J68" s="547"/>
      <c r="K68" s="546"/>
      <c r="L68" s="547"/>
      <c r="M68" s="546"/>
      <c r="N68" s="547"/>
    </row>
    <row r="69">
      <c r="B69" s="545"/>
      <c r="C69" s="546"/>
      <c r="D69" s="547"/>
      <c r="E69" s="546"/>
      <c r="F69" s="547"/>
      <c r="G69" s="546"/>
      <c r="H69" s="547"/>
      <c r="I69" s="546"/>
      <c r="J69" s="547"/>
      <c r="K69" s="546"/>
      <c r="L69" s="547"/>
      <c r="M69" s="546"/>
      <c r="N69" s="547"/>
    </row>
    <row r="70">
      <c r="B70" s="545"/>
      <c r="C70" s="546"/>
      <c r="D70" s="547"/>
      <c r="E70" s="546"/>
      <c r="F70" s="547"/>
      <c r="G70" s="546"/>
      <c r="H70" s="547"/>
      <c r="I70" s="546"/>
      <c r="J70" s="547"/>
      <c r="K70" s="546"/>
      <c r="L70" s="547"/>
      <c r="M70" s="546"/>
      <c r="N70" s="547"/>
    </row>
    <row r="71">
      <c r="B71" s="545"/>
      <c r="C71" s="546"/>
      <c r="D71" s="547"/>
      <c r="E71" s="546"/>
      <c r="F71" s="547"/>
      <c r="G71" s="546"/>
      <c r="H71" s="547"/>
      <c r="I71" s="546"/>
      <c r="J71" s="547"/>
      <c r="K71" s="546"/>
      <c r="L71" s="547"/>
      <c r="M71" s="546"/>
      <c r="N71" s="547"/>
    </row>
    <row r="72">
      <c r="B72" s="545"/>
      <c r="C72" s="546"/>
      <c r="D72" s="547"/>
      <c r="E72" s="546"/>
      <c r="F72" s="547"/>
      <c r="G72" s="546"/>
      <c r="H72" s="547"/>
      <c r="I72" s="546"/>
      <c r="J72" s="547"/>
      <c r="K72" s="546"/>
      <c r="L72" s="547"/>
      <c r="M72" s="546"/>
      <c r="N72" s="547"/>
    </row>
    <row r="73">
      <c r="B73" s="545"/>
      <c r="C73" s="546"/>
      <c r="D73" s="547"/>
      <c r="E73" s="546"/>
      <c r="F73" s="547"/>
      <c r="G73" s="546"/>
      <c r="H73" s="547"/>
      <c r="I73" s="546"/>
      <c r="J73" s="547"/>
      <c r="K73" s="546"/>
      <c r="L73" s="547"/>
      <c r="M73" s="546"/>
      <c r="N73" s="547"/>
    </row>
    <row r="74">
      <c r="B74" s="545"/>
      <c r="C74" s="546"/>
      <c r="D74" s="547"/>
      <c r="E74" s="546"/>
      <c r="F74" s="547"/>
      <c r="G74" s="546"/>
      <c r="H74" s="547"/>
      <c r="I74" s="546"/>
      <c r="J74" s="547"/>
      <c r="K74" s="546"/>
      <c r="L74" s="547"/>
      <c r="M74" s="546"/>
      <c r="N74" s="547"/>
    </row>
    <row r="75">
      <c r="B75" s="545"/>
      <c r="C75" s="546"/>
      <c r="D75" s="547"/>
      <c r="E75" s="546"/>
      <c r="F75" s="547"/>
      <c r="G75" s="546"/>
      <c r="H75" s="547"/>
      <c r="I75" s="546"/>
      <c r="J75" s="547"/>
      <c r="K75" s="546"/>
      <c r="L75" s="547"/>
      <c r="M75" s="546"/>
      <c r="N75" s="547"/>
    </row>
    <row r="76">
      <c r="B76" s="545"/>
      <c r="C76" s="546"/>
      <c r="D76" s="547"/>
      <c r="E76" s="546"/>
      <c r="F76" s="547"/>
      <c r="G76" s="546"/>
      <c r="H76" s="547"/>
      <c r="I76" s="546"/>
      <c r="J76" s="547"/>
      <c r="K76" s="546"/>
      <c r="L76" s="547"/>
      <c r="M76" s="546"/>
      <c r="N76" s="547"/>
    </row>
    <row r="77">
      <c r="B77" s="545"/>
      <c r="C77" s="546"/>
      <c r="D77" s="547"/>
      <c r="E77" s="546"/>
      <c r="F77" s="547"/>
      <c r="G77" s="546"/>
      <c r="H77" s="547"/>
      <c r="I77" s="546"/>
      <c r="J77" s="547"/>
      <c r="K77" s="546"/>
      <c r="L77" s="547"/>
      <c r="M77" s="546"/>
      <c r="N77" s="547"/>
    </row>
    <row r="78">
      <c r="B78" s="545"/>
      <c r="C78" s="546"/>
      <c r="D78" s="547"/>
      <c r="E78" s="546"/>
      <c r="F78" s="547"/>
      <c r="G78" s="546"/>
      <c r="H78" s="547"/>
      <c r="I78" s="546"/>
      <c r="J78" s="547"/>
      <c r="K78" s="546"/>
      <c r="L78" s="547"/>
      <c r="M78" s="546"/>
      <c r="N78" s="547"/>
    </row>
    <row r="79">
      <c r="B79" s="545"/>
      <c r="C79" s="546"/>
      <c r="D79" s="547"/>
      <c r="E79" s="546"/>
      <c r="F79" s="547"/>
      <c r="G79" s="546"/>
      <c r="H79" s="547"/>
      <c r="I79" s="546"/>
      <c r="J79" s="547"/>
      <c r="K79" s="546"/>
      <c r="L79" s="547"/>
      <c r="M79" s="546"/>
      <c r="N79" s="547"/>
    </row>
    <row r="80">
      <c r="B80" s="545"/>
      <c r="C80" s="546"/>
      <c r="D80" s="547"/>
      <c r="E80" s="546"/>
      <c r="F80" s="547"/>
      <c r="G80" s="546"/>
      <c r="H80" s="547"/>
      <c r="I80" s="546"/>
      <c r="J80" s="547"/>
      <c r="K80" s="546"/>
      <c r="L80" s="547"/>
      <c r="M80" s="546"/>
      <c r="N80" s="547"/>
    </row>
    <row r="81">
      <c r="B81" s="545"/>
      <c r="C81" s="546"/>
      <c r="D81" s="547"/>
      <c r="E81" s="546"/>
      <c r="F81" s="547"/>
      <c r="G81" s="546"/>
      <c r="H81" s="547"/>
      <c r="I81" s="546"/>
      <c r="J81" s="547"/>
      <c r="K81" s="546"/>
      <c r="L81" s="547"/>
      <c r="M81" s="546"/>
      <c r="N81" s="547"/>
    </row>
    <row r="82">
      <c r="B82" s="545"/>
      <c r="C82" s="546"/>
      <c r="D82" s="547"/>
      <c r="E82" s="546"/>
      <c r="F82" s="547"/>
      <c r="G82" s="546"/>
      <c r="H82" s="547"/>
      <c r="I82" s="546"/>
      <c r="J82" s="547"/>
      <c r="K82" s="546"/>
      <c r="L82" s="547"/>
      <c r="M82" s="546"/>
      <c r="N82" s="547"/>
    </row>
    <row r="83">
      <c r="B83" s="545"/>
      <c r="C83" s="546"/>
      <c r="D83" s="547"/>
      <c r="E83" s="546"/>
      <c r="F83" s="547"/>
      <c r="G83" s="546"/>
      <c r="H83" s="547"/>
      <c r="I83" s="546"/>
      <c r="J83" s="547"/>
      <c r="K83" s="546"/>
      <c r="L83" s="547"/>
      <c r="M83" s="546"/>
      <c r="N83" s="547"/>
    </row>
    <row r="84">
      <c r="B84" s="545"/>
      <c r="C84" s="546"/>
      <c r="D84" s="547"/>
      <c r="E84" s="546"/>
      <c r="F84" s="547"/>
      <c r="G84" s="546"/>
      <c r="H84" s="547"/>
      <c r="I84" s="546"/>
      <c r="J84" s="547"/>
      <c r="K84" s="546"/>
      <c r="L84" s="547"/>
      <c r="M84" s="546"/>
      <c r="N84" s="547"/>
    </row>
    <row r="85">
      <c r="B85" s="545"/>
      <c r="C85" s="546"/>
      <c r="D85" s="547"/>
      <c r="E85" s="546"/>
      <c r="F85" s="547"/>
      <c r="G85" s="546"/>
      <c r="H85" s="547"/>
      <c r="I85" s="546"/>
      <c r="J85" s="547"/>
      <c r="K85" s="546"/>
      <c r="L85" s="547"/>
      <c r="M85" s="546"/>
      <c r="N85" s="547"/>
    </row>
    <row r="86">
      <c r="B86" s="545"/>
      <c r="C86" s="546"/>
      <c r="D86" s="547"/>
      <c r="E86" s="546"/>
      <c r="F86" s="547"/>
      <c r="G86" s="546"/>
      <c r="H86" s="547"/>
      <c r="I86" s="546"/>
      <c r="J86" s="547"/>
      <c r="K86" s="546"/>
      <c r="L86" s="547"/>
      <c r="M86" s="546"/>
      <c r="N86" s="547"/>
    </row>
    <row r="87">
      <c r="B87" s="545"/>
      <c r="C87" s="546"/>
      <c r="D87" s="547"/>
      <c r="E87" s="546"/>
      <c r="F87" s="547"/>
      <c r="G87" s="546"/>
      <c r="H87" s="547"/>
      <c r="I87" s="546"/>
      <c r="J87" s="547"/>
      <c r="K87" s="546"/>
      <c r="L87" s="547"/>
      <c r="M87" s="546"/>
      <c r="N87" s="547"/>
    </row>
    <row r="88">
      <c r="B88" s="545"/>
      <c r="C88" s="546"/>
      <c r="D88" s="547"/>
      <c r="E88" s="546"/>
      <c r="F88" s="547"/>
      <c r="G88" s="546"/>
      <c r="H88" s="547"/>
      <c r="I88" s="546"/>
      <c r="J88" s="547"/>
      <c r="K88" s="546"/>
      <c r="L88" s="547"/>
      <c r="M88" s="546"/>
      <c r="N88" s="547"/>
    </row>
    <row r="89">
      <c r="B89" s="545"/>
      <c r="C89" s="546"/>
      <c r="D89" s="547"/>
      <c r="E89" s="546"/>
      <c r="F89" s="547"/>
      <c r="G89" s="546"/>
      <c r="H89" s="547"/>
      <c r="I89" s="546"/>
      <c r="J89" s="547"/>
      <c r="K89" s="546"/>
      <c r="L89" s="547"/>
      <c r="M89" s="546"/>
      <c r="N89" s="547"/>
    </row>
    <row r="90">
      <c r="B90" s="545"/>
      <c r="C90" s="546"/>
      <c r="D90" s="547"/>
      <c r="E90" s="546"/>
      <c r="F90" s="547"/>
      <c r="G90" s="546"/>
      <c r="H90" s="547"/>
      <c r="I90" s="546"/>
      <c r="J90" s="547"/>
      <c r="K90" s="546"/>
      <c r="L90" s="547"/>
      <c r="M90" s="546"/>
      <c r="N90" s="547"/>
    </row>
    <row r="91">
      <c r="B91" s="545"/>
      <c r="C91" s="546"/>
      <c r="D91" s="547"/>
      <c r="E91" s="546"/>
      <c r="F91" s="547"/>
      <c r="G91" s="546"/>
      <c r="H91" s="547"/>
      <c r="I91" s="546"/>
      <c r="J91" s="547"/>
      <c r="K91" s="546"/>
      <c r="L91" s="547"/>
      <c r="M91" s="546"/>
      <c r="N91" s="547"/>
    </row>
    <row r="92">
      <c r="B92" s="545"/>
      <c r="C92" s="546"/>
      <c r="D92" s="547"/>
      <c r="E92" s="546"/>
      <c r="F92" s="547"/>
      <c r="G92" s="546"/>
      <c r="H92" s="547"/>
      <c r="I92" s="546"/>
      <c r="J92" s="547"/>
      <c r="K92" s="546"/>
      <c r="L92" s="547"/>
      <c r="M92" s="546"/>
      <c r="N92" s="547"/>
    </row>
    <row r="93">
      <c r="B93" s="545"/>
      <c r="C93" s="546"/>
      <c r="D93" s="547"/>
      <c r="E93" s="546"/>
      <c r="F93" s="547"/>
      <c r="G93" s="546"/>
      <c r="H93" s="547"/>
      <c r="I93" s="546"/>
      <c r="J93" s="547"/>
      <c r="K93" s="546"/>
      <c r="L93" s="547"/>
      <c r="M93" s="546"/>
      <c r="N93" s="547"/>
    </row>
    <row r="94">
      <c r="B94" s="545"/>
      <c r="C94" s="546"/>
      <c r="D94" s="547"/>
      <c r="E94" s="546"/>
      <c r="F94" s="547"/>
      <c r="G94" s="546"/>
      <c r="H94" s="547"/>
      <c r="I94" s="546"/>
      <c r="J94" s="547"/>
      <c r="K94" s="546"/>
      <c r="L94" s="547"/>
      <c r="M94" s="546"/>
      <c r="N94" s="547"/>
    </row>
    <row r="95">
      <c r="B95" s="545"/>
      <c r="C95" s="546"/>
      <c r="D95" s="547"/>
      <c r="E95" s="546"/>
      <c r="F95" s="547"/>
      <c r="G95" s="546"/>
      <c r="H95" s="547"/>
      <c r="I95" s="546"/>
      <c r="J95" s="547"/>
      <c r="K95" s="546"/>
      <c r="L95" s="547"/>
      <c r="M95" s="546"/>
      <c r="N95" s="547"/>
    </row>
    <row r="96">
      <c r="B96" s="545"/>
      <c r="C96" s="546"/>
      <c r="D96" s="547"/>
      <c r="E96" s="546"/>
      <c r="F96" s="547"/>
      <c r="G96" s="546"/>
      <c r="H96" s="547"/>
      <c r="I96" s="546"/>
      <c r="J96" s="547"/>
      <c r="K96" s="546"/>
      <c r="L96" s="547"/>
      <c r="M96" s="546"/>
      <c r="N96" s="547"/>
    </row>
    <row r="97">
      <c r="B97" s="545"/>
      <c r="C97" s="546"/>
      <c r="D97" s="547"/>
      <c r="E97" s="546"/>
      <c r="F97" s="547"/>
      <c r="G97" s="546"/>
      <c r="H97" s="547"/>
      <c r="I97" s="546"/>
      <c r="J97" s="547"/>
      <c r="K97" s="546"/>
      <c r="L97" s="547"/>
      <c r="M97" s="546"/>
      <c r="N97" s="547"/>
    </row>
    <row r="98">
      <c r="B98" s="545"/>
      <c r="C98" s="546"/>
      <c r="D98" s="547"/>
      <c r="E98" s="546"/>
      <c r="F98" s="547"/>
      <c r="G98" s="546"/>
      <c r="H98" s="547"/>
      <c r="I98" s="546"/>
      <c r="J98" s="547"/>
      <c r="K98" s="546"/>
      <c r="L98" s="547"/>
      <c r="M98" s="546"/>
      <c r="N98" s="547"/>
    </row>
    <row r="99">
      <c r="B99" s="545"/>
      <c r="C99" s="546"/>
      <c r="D99" s="547"/>
      <c r="E99" s="546"/>
      <c r="F99" s="547"/>
      <c r="G99" s="546"/>
      <c r="H99" s="547"/>
      <c r="I99" s="546"/>
      <c r="J99" s="547"/>
      <c r="K99" s="546"/>
      <c r="L99" s="547"/>
      <c r="M99" s="546"/>
      <c r="N99" s="547"/>
    </row>
    <row r="100">
      <c r="B100" s="545"/>
      <c r="C100" s="546"/>
      <c r="D100" s="547"/>
      <c r="E100" s="546"/>
      <c r="F100" s="547"/>
      <c r="G100" s="546"/>
      <c r="H100" s="547"/>
      <c r="I100" s="546"/>
      <c r="J100" s="547"/>
      <c r="K100" s="546"/>
      <c r="L100" s="547"/>
      <c r="M100" s="546"/>
      <c r="N100" s="547"/>
    </row>
    <row r="101">
      <c r="B101" s="545"/>
      <c r="C101" s="546"/>
      <c r="D101" s="547"/>
      <c r="E101" s="546"/>
      <c r="F101" s="547"/>
      <c r="G101" s="546"/>
      <c r="H101" s="547"/>
      <c r="I101" s="546"/>
      <c r="J101" s="547"/>
      <c r="K101" s="546"/>
      <c r="L101" s="547"/>
      <c r="M101" s="546"/>
      <c r="N101" s="547"/>
    </row>
    <row r="102">
      <c r="B102" s="545"/>
      <c r="C102" s="546"/>
      <c r="D102" s="547"/>
      <c r="E102" s="546"/>
      <c r="F102" s="547"/>
      <c r="G102" s="546"/>
      <c r="H102" s="547"/>
      <c r="I102" s="546"/>
      <c r="J102" s="547"/>
      <c r="K102" s="546"/>
      <c r="L102" s="547"/>
      <c r="M102" s="546"/>
      <c r="N102" s="547"/>
    </row>
    <row r="103">
      <c r="B103" s="545"/>
      <c r="C103" s="546"/>
      <c r="D103" s="547"/>
      <c r="E103" s="546"/>
      <c r="F103" s="547"/>
      <c r="G103" s="546"/>
      <c r="H103" s="547"/>
      <c r="I103" s="546"/>
      <c r="J103" s="547"/>
      <c r="K103" s="546"/>
      <c r="L103" s="547"/>
      <c r="M103" s="546"/>
      <c r="N103" s="547"/>
    </row>
    <row r="104">
      <c r="B104" s="545"/>
      <c r="C104" s="546"/>
      <c r="D104" s="547"/>
      <c r="E104" s="546"/>
      <c r="F104" s="547"/>
      <c r="G104" s="546"/>
      <c r="H104" s="547"/>
      <c r="I104" s="546"/>
      <c r="J104" s="547"/>
      <c r="K104" s="546"/>
      <c r="L104" s="547"/>
      <c r="M104" s="546"/>
      <c r="N104" s="547"/>
    </row>
    <row r="105">
      <c r="B105" s="545"/>
      <c r="C105" s="546"/>
      <c r="D105" s="547"/>
      <c r="E105" s="546"/>
      <c r="F105" s="547"/>
      <c r="G105" s="546"/>
      <c r="H105" s="547"/>
      <c r="I105" s="546"/>
      <c r="J105" s="547"/>
      <c r="K105" s="546"/>
      <c r="L105" s="547"/>
      <c r="M105" s="546"/>
      <c r="N105" s="547"/>
    </row>
    <row r="106">
      <c r="B106" s="545"/>
      <c r="C106" s="546"/>
      <c r="D106" s="547"/>
      <c r="E106" s="546"/>
      <c r="F106" s="547"/>
      <c r="G106" s="546"/>
      <c r="H106" s="547"/>
      <c r="I106" s="546"/>
      <c r="J106" s="547"/>
      <c r="K106" s="546"/>
      <c r="L106" s="547"/>
      <c r="M106" s="546"/>
      <c r="N106" s="547"/>
    </row>
    <row r="107">
      <c r="B107" s="545"/>
      <c r="C107" s="546"/>
      <c r="D107" s="547"/>
      <c r="E107" s="546"/>
      <c r="F107" s="547"/>
      <c r="G107" s="546"/>
      <c r="H107" s="547"/>
      <c r="I107" s="546"/>
      <c r="J107" s="547"/>
      <c r="K107" s="546"/>
      <c r="L107" s="547"/>
      <c r="M107" s="546"/>
      <c r="N107" s="547"/>
    </row>
    <row r="108">
      <c r="B108" s="545"/>
      <c r="C108" s="546"/>
      <c r="D108" s="547"/>
      <c r="E108" s="546"/>
      <c r="F108" s="547"/>
      <c r="G108" s="546"/>
      <c r="H108" s="547"/>
      <c r="I108" s="546"/>
      <c r="J108" s="547"/>
      <c r="K108" s="546"/>
      <c r="L108" s="547"/>
      <c r="M108" s="546"/>
      <c r="N108" s="547"/>
    </row>
    <row r="109">
      <c r="B109" s="545"/>
      <c r="C109" s="546"/>
      <c r="D109" s="547"/>
      <c r="E109" s="546"/>
      <c r="F109" s="547"/>
      <c r="G109" s="546"/>
      <c r="H109" s="547"/>
      <c r="I109" s="546"/>
      <c r="J109" s="547"/>
      <c r="K109" s="546"/>
      <c r="L109" s="547"/>
      <c r="M109" s="546"/>
      <c r="N109" s="547"/>
    </row>
    <row r="110">
      <c r="B110" s="545"/>
      <c r="C110" s="546"/>
      <c r="D110" s="547"/>
      <c r="E110" s="546"/>
      <c r="F110" s="547"/>
      <c r="G110" s="546"/>
      <c r="H110" s="547"/>
      <c r="I110" s="546"/>
      <c r="J110" s="547"/>
      <c r="K110" s="546"/>
      <c r="L110" s="547"/>
      <c r="M110" s="546"/>
      <c r="N110" s="547"/>
    </row>
    <row r="111">
      <c r="B111" s="545"/>
      <c r="C111" s="546"/>
      <c r="D111" s="547"/>
      <c r="E111" s="546"/>
      <c r="F111" s="547"/>
      <c r="G111" s="546"/>
      <c r="H111" s="547"/>
      <c r="I111" s="546"/>
      <c r="J111" s="547"/>
      <c r="K111" s="546"/>
      <c r="L111" s="547"/>
      <c r="M111" s="546"/>
      <c r="N111" s="547"/>
    </row>
    <row r="112">
      <c r="B112" s="545"/>
      <c r="C112" s="546"/>
      <c r="D112" s="547"/>
      <c r="E112" s="546"/>
      <c r="F112" s="547"/>
      <c r="G112" s="546"/>
      <c r="H112" s="547"/>
      <c r="I112" s="546"/>
      <c r="J112" s="547"/>
      <c r="K112" s="546"/>
      <c r="L112" s="547"/>
      <c r="M112" s="546"/>
      <c r="N112" s="547"/>
    </row>
    <row r="113">
      <c r="B113" s="545"/>
      <c r="C113" s="546"/>
      <c r="D113" s="547"/>
      <c r="E113" s="546"/>
      <c r="F113" s="547"/>
      <c r="G113" s="546"/>
      <c r="H113" s="547"/>
      <c r="I113" s="546"/>
      <c r="J113" s="547"/>
      <c r="K113" s="546"/>
      <c r="L113" s="547"/>
      <c r="M113" s="546"/>
      <c r="N113" s="547"/>
    </row>
    <row r="114">
      <c r="B114" s="545"/>
      <c r="C114" s="546"/>
      <c r="D114" s="547"/>
      <c r="E114" s="546"/>
      <c r="F114" s="547"/>
      <c r="G114" s="546"/>
      <c r="H114" s="547"/>
      <c r="I114" s="546"/>
      <c r="J114" s="547"/>
      <c r="K114" s="546"/>
      <c r="L114" s="547"/>
      <c r="M114" s="546"/>
      <c r="N114" s="547"/>
    </row>
    <row r="115">
      <c r="B115" s="545"/>
      <c r="C115" s="546"/>
      <c r="D115" s="547"/>
      <c r="E115" s="546"/>
      <c r="F115" s="547"/>
      <c r="G115" s="546"/>
      <c r="H115" s="547"/>
      <c r="I115" s="546"/>
      <c r="J115" s="547"/>
      <c r="K115" s="546"/>
      <c r="L115" s="547"/>
      <c r="M115" s="546"/>
      <c r="N115" s="547"/>
    </row>
    <row r="116">
      <c r="B116" s="545"/>
      <c r="C116" s="546"/>
      <c r="D116" s="547"/>
      <c r="E116" s="546"/>
      <c r="F116" s="547"/>
      <c r="G116" s="546"/>
      <c r="H116" s="547"/>
      <c r="I116" s="546"/>
      <c r="J116" s="547"/>
      <c r="K116" s="546"/>
      <c r="L116" s="547"/>
      <c r="M116" s="546"/>
      <c r="N116" s="547"/>
    </row>
    <row r="117">
      <c r="B117" s="545"/>
      <c r="C117" s="546"/>
      <c r="D117" s="547"/>
      <c r="E117" s="546"/>
      <c r="F117" s="547"/>
      <c r="G117" s="546"/>
      <c r="H117" s="547"/>
      <c r="I117" s="546"/>
      <c r="J117" s="547"/>
      <c r="K117" s="546"/>
      <c r="L117" s="547"/>
      <c r="M117" s="546"/>
      <c r="N117" s="547"/>
    </row>
    <row r="118">
      <c r="B118" s="545"/>
      <c r="C118" s="546"/>
      <c r="D118" s="547"/>
      <c r="E118" s="546"/>
      <c r="F118" s="547"/>
      <c r="G118" s="546"/>
      <c r="H118" s="547"/>
      <c r="I118" s="546"/>
      <c r="J118" s="547"/>
      <c r="K118" s="546"/>
      <c r="L118" s="547"/>
      <c r="M118" s="546"/>
      <c r="N118" s="547"/>
    </row>
    <row r="119">
      <c r="B119" s="545"/>
      <c r="C119" s="546"/>
      <c r="D119" s="547"/>
      <c r="E119" s="546"/>
      <c r="F119" s="547"/>
      <c r="G119" s="546"/>
      <c r="H119" s="547"/>
      <c r="I119" s="546"/>
      <c r="J119" s="547"/>
      <c r="K119" s="546"/>
      <c r="L119" s="547"/>
      <c r="M119" s="546"/>
      <c r="N119" s="547"/>
    </row>
    <row r="120">
      <c r="B120" s="545"/>
      <c r="C120" s="546"/>
      <c r="D120" s="547"/>
      <c r="E120" s="546"/>
      <c r="F120" s="547"/>
      <c r="G120" s="546"/>
      <c r="H120" s="547"/>
      <c r="I120" s="546"/>
      <c r="J120" s="547"/>
      <c r="K120" s="546"/>
      <c r="L120" s="547"/>
      <c r="M120" s="546"/>
      <c r="N120" s="547"/>
    </row>
    <row r="121">
      <c r="B121" s="545"/>
      <c r="C121" s="546"/>
      <c r="D121" s="547"/>
      <c r="E121" s="546"/>
      <c r="F121" s="547"/>
      <c r="G121" s="546"/>
      <c r="H121" s="547"/>
      <c r="I121" s="546"/>
      <c r="J121" s="547"/>
      <c r="K121" s="546"/>
      <c r="L121" s="547"/>
      <c r="M121" s="546"/>
      <c r="N121" s="547"/>
    </row>
    <row r="122">
      <c r="B122" s="545"/>
      <c r="C122" s="546"/>
      <c r="D122" s="547"/>
      <c r="E122" s="546"/>
      <c r="F122" s="547"/>
      <c r="G122" s="546"/>
      <c r="H122" s="547"/>
      <c r="I122" s="546"/>
      <c r="J122" s="547"/>
      <c r="K122" s="546"/>
      <c r="L122" s="547"/>
      <c r="M122" s="546"/>
      <c r="N122" s="547"/>
    </row>
    <row r="123">
      <c r="B123" s="545"/>
      <c r="C123" s="546"/>
      <c r="D123" s="547"/>
      <c r="E123" s="546"/>
      <c r="F123" s="547"/>
      <c r="G123" s="546"/>
      <c r="H123" s="547"/>
      <c r="I123" s="546"/>
      <c r="J123" s="547"/>
      <c r="K123" s="546"/>
      <c r="L123" s="547"/>
      <c r="M123" s="546"/>
      <c r="N123" s="547"/>
    </row>
    <row r="124">
      <c r="B124" s="545"/>
      <c r="C124" s="546"/>
      <c r="D124" s="547"/>
      <c r="E124" s="546"/>
      <c r="F124" s="547"/>
      <c r="G124" s="546"/>
      <c r="H124" s="547"/>
      <c r="I124" s="546"/>
      <c r="J124" s="547"/>
      <c r="K124" s="546"/>
      <c r="L124" s="547"/>
      <c r="M124" s="546"/>
      <c r="N124" s="547"/>
    </row>
    <row r="125">
      <c r="B125" s="545"/>
      <c r="C125" s="546"/>
      <c r="D125" s="547"/>
      <c r="E125" s="546"/>
      <c r="F125" s="547"/>
      <c r="G125" s="546"/>
      <c r="H125" s="547"/>
      <c r="I125" s="546"/>
      <c r="J125" s="547"/>
      <c r="K125" s="546"/>
      <c r="L125" s="547"/>
      <c r="M125" s="546"/>
      <c r="N125" s="547"/>
    </row>
    <row r="126">
      <c r="B126" s="545"/>
      <c r="C126" s="546"/>
      <c r="D126" s="547"/>
      <c r="E126" s="546"/>
      <c r="F126" s="547"/>
      <c r="G126" s="546"/>
      <c r="H126" s="547"/>
      <c r="I126" s="546"/>
      <c r="J126" s="547"/>
      <c r="K126" s="546"/>
      <c r="L126" s="547"/>
      <c r="M126" s="546"/>
      <c r="N126" s="547"/>
    </row>
    <row r="127">
      <c r="B127" s="545"/>
      <c r="C127" s="546"/>
      <c r="D127" s="547"/>
      <c r="E127" s="546"/>
      <c r="F127" s="547"/>
      <c r="G127" s="546"/>
      <c r="H127" s="547"/>
      <c r="I127" s="546"/>
      <c r="J127" s="547"/>
      <c r="K127" s="546"/>
      <c r="L127" s="547"/>
      <c r="M127" s="546"/>
      <c r="N127" s="547"/>
    </row>
    <row r="128">
      <c r="B128" s="545"/>
      <c r="C128" s="546"/>
      <c r="D128" s="547"/>
      <c r="E128" s="546"/>
      <c r="F128" s="547"/>
      <c r="G128" s="546"/>
      <c r="H128" s="547"/>
      <c r="I128" s="546"/>
      <c r="J128" s="547"/>
      <c r="K128" s="546"/>
      <c r="L128" s="547"/>
      <c r="M128" s="546"/>
      <c r="N128" s="547"/>
    </row>
    <row r="129">
      <c r="B129" s="545"/>
      <c r="C129" s="546"/>
      <c r="D129" s="547"/>
      <c r="E129" s="546"/>
      <c r="F129" s="547"/>
      <c r="G129" s="546"/>
      <c r="H129" s="547"/>
      <c r="I129" s="546"/>
      <c r="J129" s="547"/>
      <c r="K129" s="546"/>
      <c r="L129" s="547"/>
      <c r="M129" s="546"/>
      <c r="N129" s="547"/>
    </row>
    <row r="130">
      <c r="B130" s="545"/>
      <c r="C130" s="546"/>
      <c r="D130" s="547"/>
      <c r="E130" s="546"/>
      <c r="F130" s="547"/>
      <c r="G130" s="546"/>
      <c r="H130" s="547"/>
      <c r="I130" s="546"/>
      <c r="J130" s="547"/>
      <c r="K130" s="546"/>
      <c r="L130" s="547"/>
      <c r="M130" s="546"/>
      <c r="N130" s="547"/>
    </row>
    <row r="131">
      <c r="B131" s="545"/>
      <c r="C131" s="546"/>
      <c r="D131" s="547"/>
      <c r="E131" s="546"/>
      <c r="F131" s="547"/>
      <c r="G131" s="546"/>
      <c r="H131" s="547"/>
      <c r="I131" s="546"/>
      <c r="J131" s="547"/>
      <c r="K131" s="546"/>
      <c r="L131" s="547"/>
      <c r="M131" s="546"/>
      <c r="N131" s="547"/>
    </row>
    <row r="132">
      <c r="B132" s="545"/>
      <c r="C132" s="546"/>
      <c r="D132" s="547"/>
      <c r="E132" s="546"/>
      <c r="F132" s="547"/>
      <c r="G132" s="546"/>
      <c r="H132" s="547"/>
      <c r="I132" s="546"/>
      <c r="J132" s="547"/>
      <c r="K132" s="546"/>
      <c r="L132" s="547"/>
      <c r="M132" s="546"/>
      <c r="N132" s="547"/>
    </row>
    <row r="133">
      <c r="B133" s="545"/>
      <c r="C133" s="546"/>
      <c r="D133" s="547"/>
      <c r="E133" s="546"/>
      <c r="F133" s="547"/>
      <c r="G133" s="546"/>
      <c r="H133" s="547"/>
      <c r="I133" s="546"/>
      <c r="J133" s="547"/>
      <c r="K133" s="546"/>
      <c r="L133" s="547"/>
      <c r="M133" s="546"/>
      <c r="N133" s="547"/>
    </row>
    <row r="134">
      <c r="B134" s="545"/>
      <c r="C134" s="546"/>
      <c r="D134" s="547"/>
      <c r="E134" s="546"/>
      <c r="F134" s="547"/>
      <c r="G134" s="546"/>
      <c r="H134" s="547"/>
      <c r="I134" s="546"/>
      <c r="J134" s="547"/>
      <c r="K134" s="546"/>
      <c r="L134" s="547"/>
      <c r="M134" s="546"/>
      <c r="N134" s="547"/>
    </row>
    <row r="135">
      <c r="B135" s="545"/>
      <c r="C135" s="546"/>
      <c r="D135" s="547"/>
      <c r="E135" s="546"/>
      <c r="F135" s="547"/>
      <c r="G135" s="546"/>
      <c r="H135" s="547"/>
      <c r="I135" s="546"/>
      <c r="J135" s="547"/>
      <c r="K135" s="546"/>
      <c r="L135" s="547"/>
      <c r="M135" s="546"/>
      <c r="N135" s="547"/>
    </row>
    <row r="136">
      <c r="B136" s="545"/>
      <c r="C136" s="546"/>
      <c r="D136" s="547"/>
      <c r="E136" s="546"/>
      <c r="F136" s="547"/>
      <c r="G136" s="546"/>
      <c r="H136" s="547"/>
      <c r="I136" s="546"/>
      <c r="J136" s="547"/>
      <c r="K136" s="546"/>
      <c r="L136" s="547"/>
      <c r="M136" s="546"/>
      <c r="N136" s="547"/>
    </row>
    <row r="137">
      <c r="B137" s="545"/>
      <c r="C137" s="546"/>
      <c r="D137" s="547"/>
      <c r="E137" s="546"/>
      <c r="F137" s="547"/>
      <c r="G137" s="546"/>
      <c r="H137" s="547"/>
      <c r="I137" s="546"/>
      <c r="J137" s="547"/>
      <c r="K137" s="546"/>
      <c r="L137" s="547"/>
      <c r="M137" s="546"/>
      <c r="N137" s="547"/>
    </row>
    <row r="138">
      <c r="B138" s="545"/>
      <c r="C138" s="546"/>
      <c r="D138" s="547"/>
      <c r="E138" s="546"/>
      <c r="F138" s="547"/>
      <c r="G138" s="546"/>
      <c r="H138" s="547"/>
      <c r="I138" s="546"/>
      <c r="J138" s="547"/>
      <c r="K138" s="546"/>
      <c r="L138" s="547"/>
      <c r="M138" s="546"/>
      <c r="N138" s="547"/>
    </row>
    <row r="139">
      <c r="B139" s="545"/>
      <c r="C139" s="546"/>
      <c r="D139" s="547"/>
      <c r="E139" s="546"/>
      <c r="F139" s="547"/>
      <c r="G139" s="546"/>
      <c r="H139" s="547"/>
      <c r="I139" s="546"/>
      <c r="J139" s="547"/>
      <c r="K139" s="546"/>
      <c r="L139" s="547"/>
      <c r="M139" s="546"/>
      <c r="N139" s="547"/>
    </row>
    <row r="140">
      <c r="B140" s="545"/>
      <c r="C140" s="546"/>
      <c r="D140" s="547"/>
      <c r="E140" s="546"/>
      <c r="F140" s="547"/>
      <c r="G140" s="546"/>
      <c r="H140" s="547"/>
      <c r="I140" s="546"/>
      <c r="J140" s="547"/>
      <c r="K140" s="546"/>
      <c r="L140" s="547"/>
      <c r="M140" s="546"/>
      <c r="N140" s="547"/>
    </row>
    <row r="141">
      <c r="B141" s="545"/>
      <c r="C141" s="546"/>
      <c r="D141" s="547"/>
      <c r="E141" s="546"/>
      <c r="F141" s="547"/>
      <c r="G141" s="546"/>
      <c r="H141" s="547"/>
      <c r="I141" s="546"/>
      <c r="J141" s="547"/>
      <c r="K141" s="546"/>
      <c r="L141" s="547"/>
      <c r="M141" s="546"/>
      <c r="N141" s="547"/>
    </row>
    <row r="142">
      <c r="B142" s="545"/>
      <c r="C142" s="546"/>
      <c r="D142" s="547"/>
      <c r="E142" s="546"/>
      <c r="F142" s="547"/>
      <c r="G142" s="546"/>
      <c r="H142" s="547"/>
      <c r="I142" s="546"/>
      <c r="J142" s="547"/>
      <c r="K142" s="546"/>
      <c r="L142" s="547"/>
      <c r="M142" s="546"/>
      <c r="N142" s="547"/>
    </row>
    <row r="143">
      <c r="B143" s="545"/>
      <c r="C143" s="546"/>
      <c r="D143" s="547"/>
      <c r="E143" s="546"/>
      <c r="F143" s="547"/>
      <c r="G143" s="546"/>
      <c r="H143" s="547"/>
      <c r="I143" s="546"/>
      <c r="J143" s="547"/>
      <c r="K143" s="546"/>
      <c r="L143" s="547"/>
      <c r="M143" s="546"/>
      <c r="N143" s="547"/>
    </row>
    <row r="144">
      <c r="B144" s="545"/>
      <c r="C144" s="546"/>
      <c r="D144" s="547"/>
      <c r="E144" s="546"/>
      <c r="F144" s="547"/>
      <c r="G144" s="546"/>
      <c r="H144" s="547"/>
      <c r="I144" s="546"/>
      <c r="J144" s="547"/>
      <c r="K144" s="546"/>
      <c r="L144" s="547"/>
      <c r="M144" s="546"/>
      <c r="N144" s="547"/>
    </row>
    <row r="145">
      <c r="B145" s="545"/>
      <c r="C145" s="546"/>
      <c r="D145" s="547"/>
      <c r="E145" s="546"/>
      <c r="F145" s="547"/>
      <c r="G145" s="546"/>
      <c r="H145" s="547"/>
      <c r="I145" s="546"/>
      <c r="J145" s="547"/>
      <c r="K145" s="546"/>
      <c r="L145" s="547"/>
      <c r="M145" s="546"/>
      <c r="N145" s="547"/>
    </row>
    <row r="146">
      <c r="B146" s="545"/>
      <c r="C146" s="546"/>
      <c r="D146" s="547"/>
      <c r="E146" s="546"/>
      <c r="F146" s="547"/>
      <c r="G146" s="546"/>
      <c r="H146" s="547"/>
      <c r="I146" s="546"/>
      <c r="J146" s="547"/>
      <c r="K146" s="546"/>
      <c r="L146" s="547"/>
      <c r="M146" s="546"/>
      <c r="N146" s="547"/>
    </row>
    <row r="147">
      <c r="B147" s="545"/>
      <c r="C147" s="546"/>
      <c r="D147" s="547"/>
      <c r="E147" s="546"/>
      <c r="F147" s="547"/>
      <c r="G147" s="546"/>
      <c r="H147" s="547"/>
      <c r="I147" s="546"/>
      <c r="J147" s="547"/>
      <c r="K147" s="546"/>
      <c r="L147" s="547"/>
      <c r="M147" s="546"/>
      <c r="N147" s="547"/>
    </row>
    <row r="148">
      <c r="B148" s="545"/>
      <c r="C148" s="546"/>
      <c r="D148" s="547"/>
      <c r="E148" s="546"/>
      <c r="F148" s="547"/>
      <c r="G148" s="546"/>
      <c r="H148" s="547"/>
      <c r="I148" s="546"/>
      <c r="J148" s="547"/>
      <c r="K148" s="546"/>
      <c r="L148" s="547"/>
      <c r="M148" s="546"/>
      <c r="N148" s="547"/>
    </row>
    <row r="149">
      <c r="B149" s="545"/>
      <c r="C149" s="546"/>
      <c r="D149" s="547"/>
      <c r="E149" s="546"/>
      <c r="F149" s="547"/>
      <c r="G149" s="546"/>
      <c r="H149" s="547"/>
      <c r="I149" s="546"/>
      <c r="J149" s="547"/>
      <c r="K149" s="546"/>
      <c r="L149" s="547"/>
      <c r="M149" s="546"/>
      <c r="N149" s="547"/>
    </row>
    <row r="150">
      <c r="B150" s="545"/>
      <c r="C150" s="546"/>
      <c r="D150" s="547"/>
      <c r="E150" s="546"/>
      <c r="F150" s="547"/>
      <c r="G150" s="546"/>
      <c r="H150" s="547"/>
      <c r="I150" s="546"/>
      <c r="J150" s="547"/>
      <c r="K150" s="546"/>
      <c r="L150" s="547"/>
      <c r="M150" s="546"/>
      <c r="N150" s="547"/>
    </row>
    <row r="151">
      <c r="B151" s="545"/>
      <c r="C151" s="546"/>
      <c r="D151" s="547"/>
      <c r="E151" s="546"/>
      <c r="F151" s="547"/>
      <c r="G151" s="546"/>
      <c r="H151" s="547"/>
      <c r="I151" s="546"/>
      <c r="J151" s="547"/>
      <c r="K151" s="546"/>
      <c r="L151" s="547"/>
      <c r="M151" s="546"/>
      <c r="N151" s="547"/>
    </row>
    <row r="152">
      <c r="B152" s="545"/>
      <c r="C152" s="546"/>
      <c r="D152" s="547"/>
      <c r="E152" s="546"/>
      <c r="F152" s="547"/>
      <c r="G152" s="546"/>
      <c r="H152" s="547"/>
      <c r="I152" s="546"/>
      <c r="J152" s="547"/>
      <c r="K152" s="546"/>
      <c r="L152" s="547"/>
      <c r="M152" s="546"/>
      <c r="N152" s="547"/>
    </row>
    <row r="153">
      <c r="B153" s="545"/>
      <c r="C153" s="546"/>
      <c r="D153" s="547"/>
      <c r="E153" s="546"/>
      <c r="F153" s="547"/>
      <c r="G153" s="546"/>
      <c r="H153" s="547"/>
      <c r="I153" s="546"/>
      <c r="J153" s="547"/>
      <c r="K153" s="546"/>
      <c r="L153" s="547"/>
      <c r="M153" s="546"/>
      <c r="N153" s="547"/>
    </row>
    <row r="154">
      <c r="B154" s="545"/>
      <c r="C154" s="546"/>
      <c r="D154" s="547"/>
      <c r="E154" s="546"/>
      <c r="F154" s="547"/>
      <c r="G154" s="546"/>
      <c r="H154" s="547"/>
      <c r="I154" s="546"/>
      <c r="J154" s="547"/>
      <c r="K154" s="546"/>
      <c r="L154" s="547"/>
      <c r="M154" s="546"/>
      <c r="N154" s="547"/>
    </row>
    <row r="155">
      <c r="B155" s="545"/>
      <c r="C155" s="546"/>
      <c r="D155" s="547"/>
      <c r="E155" s="546"/>
      <c r="F155" s="547"/>
      <c r="G155" s="546"/>
      <c r="H155" s="547"/>
      <c r="I155" s="546"/>
      <c r="J155" s="547"/>
      <c r="K155" s="546"/>
      <c r="L155" s="547"/>
      <c r="M155" s="546"/>
      <c r="N155" s="547"/>
    </row>
    <row r="156">
      <c r="B156" s="545"/>
      <c r="C156" s="546"/>
      <c r="D156" s="547"/>
      <c r="E156" s="546"/>
      <c r="F156" s="547"/>
      <c r="G156" s="546"/>
      <c r="H156" s="547"/>
      <c r="I156" s="546"/>
      <c r="J156" s="547"/>
      <c r="K156" s="546"/>
      <c r="L156" s="547"/>
      <c r="M156" s="546"/>
      <c r="N156" s="547"/>
    </row>
    <row r="157">
      <c r="B157" s="545"/>
      <c r="C157" s="546"/>
      <c r="D157" s="547"/>
      <c r="E157" s="546"/>
      <c r="F157" s="547"/>
      <c r="G157" s="546"/>
      <c r="H157" s="547"/>
      <c r="I157" s="546"/>
      <c r="J157" s="547"/>
      <c r="K157" s="546"/>
      <c r="L157" s="547"/>
      <c r="M157" s="546"/>
      <c r="N157" s="547"/>
    </row>
    <row r="158">
      <c r="B158" s="545"/>
      <c r="C158" s="546"/>
      <c r="D158" s="547"/>
      <c r="E158" s="546"/>
      <c r="F158" s="547"/>
      <c r="G158" s="546"/>
      <c r="H158" s="547"/>
      <c r="I158" s="546"/>
      <c r="J158" s="547"/>
      <c r="K158" s="546"/>
      <c r="L158" s="547"/>
      <c r="M158" s="546"/>
      <c r="N158" s="547"/>
    </row>
    <row r="159">
      <c r="B159" s="545"/>
      <c r="C159" s="546"/>
      <c r="D159" s="547"/>
      <c r="E159" s="546"/>
      <c r="F159" s="547"/>
      <c r="G159" s="546"/>
      <c r="H159" s="547"/>
      <c r="I159" s="546"/>
      <c r="J159" s="547"/>
      <c r="K159" s="546"/>
      <c r="L159" s="547"/>
      <c r="M159" s="546"/>
      <c r="N159" s="547"/>
    </row>
    <row r="160">
      <c r="B160" s="545"/>
      <c r="C160" s="546"/>
      <c r="D160" s="547"/>
      <c r="E160" s="546"/>
      <c r="F160" s="547"/>
      <c r="G160" s="546"/>
      <c r="H160" s="547"/>
      <c r="I160" s="546"/>
      <c r="J160" s="547"/>
      <c r="K160" s="546"/>
      <c r="L160" s="547"/>
      <c r="M160" s="546"/>
      <c r="N160" s="547"/>
    </row>
    <row r="161">
      <c r="B161" s="545"/>
      <c r="C161" s="546"/>
      <c r="D161" s="547"/>
      <c r="E161" s="546"/>
      <c r="F161" s="547"/>
      <c r="G161" s="546"/>
      <c r="H161" s="547"/>
      <c r="I161" s="546"/>
      <c r="J161" s="547"/>
      <c r="K161" s="546"/>
      <c r="L161" s="547"/>
      <c r="M161" s="546"/>
      <c r="N161" s="547"/>
    </row>
    <row r="162">
      <c r="B162" s="545"/>
      <c r="C162" s="546"/>
      <c r="D162" s="547"/>
      <c r="E162" s="546"/>
      <c r="F162" s="547"/>
      <c r="G162" s="546"/>
      <c r="H162" s="547"/>
      <c r="I162" s="546"/>
      <c r="J162" s="547"/>
      <c r="K162" s="546"/>
      <c r="L162" s="547"/>
      <c r="M162" s="546"/>
      <c r="N162" s="547"/>
    </row>
    <row r="163">
      <c r="B163" s="545"/>
      <c r="C163" s="546"/>
      <c r="D163" s="547"/>
      <c r="E163" s="546"/>
      <c r="F163" s="547"/>
      <c r="G163" s="546"/>
      <c r="H163" s="547"/>
      <c r="I163" s="546"/>
      <c r="J163" s="547"/>
      <c r="K163" s="546"/>
      <c r="L163" s="547"/>
      <c r="M163" s="546"/>
      <c r="N163" s="547"/>
    </row>
    <row r="164">
      <c r="B164" s="545"/>
      <c r="C164" s="546"/>
      <c r="D164" s="547"/>
      <c r="E164" s="546"/>
      <c r="F164" s="547"/>
      <c r="G164" s="546"/>
      <c r="H164" s="547"/>
      <c r="I164" s="546"/>
      <c r="J164" s="547"/>
      <c r="K164" s="546"/>
      <c r="L164" s="547"/>
      <c r="M164" s="546"/>
      <c r="N164" s="547"/>
    </row>
    <row r="165">
      <c r="B165" s="545"/>
      <c r="C165" s="546"/>
      <c r="D165" s="547"/>
      <c r="E165" s="546"/>
      <c r="F165" s="547"/>
      <c r="G165" s="546"/>
      <c r="H165" s="547"/>
      <c r="I165" s="546"/>
      <c r="J165" s="547"/>
      <c r="K165" s="546"/>
      <c r="L165" s="547"/>
      <c r="M165" s="546"/>
      <c r="N165" s="547"/>
    </row>
    <row r="166">
      <c r="B166" s="545"/>
      <c r="C166" s="546"/>
      <c r="D166" s="547"/>
      <c r="E166" s="546"/>
      <c r="F166" s="547"/>
      <c r="G166" s="546"/>
      <c r="H166" s="547"/>
      <c r="I166" s="546"/>
      <c r="J166" s="547"/>
      <c r="K166" s="546"/>
      <c r="L166" s="547"/>
      <c r="M166" s="546"/>
      <c r="N166" s="547"/>
    </row>
    <row r="167">
      <c r="B167" s="545"/>
      <c r="C167" s="546"/>
      <c r="D167" s="547"/>
      <c r="E167" s="546"/>
      <c r="F167" s="547"/>
      <c r="G167" s="546"/>
      <c r="H167" s="547"/>
      <c r="I167" s="546"/>
      <c r="J167" s="547"/>
      <c r="K167" s="546"/>
      <c r="L167" s="547"/>
      <c r="M167" s="546"/>
      <c r="N167" s="547"/>
    </row>
    <row r="168">
      <c r="B168" s="545"/>
      <c r="C168" s="546"/>
      <c r="D168" s="547"/>
      <c r="E168" s="546"/>
      <c r="F168" s="547"/>
      <c r="G168" s="546"/>
      <c r="H168" s="547"/>
      <c r="I168" s="546"/>
      <c r="J168" s="547"/>
      <c r="K168" s="546"/>
      <c r="L168" s="547"/>
      <c r="M168" s="546"/>
      <c r="N168" s="547"/>
    </row>
    <row r="169">
      <c r="B169" s="545"/>
      <c r="C169" s="546"/>
      <c r="D169" s="547"/>
      <c r="E169" s="546"/>
      <c r="F169" s="547"/>
      <c r="G169" s="546"/>
      <c r="H169" s="547"/>
      <c r="I169" s="546"/>
      <c r="J169" s="547"/>
      <c r="K169" s="546"/>
      <c r="L169" s="547"/>
      <c r="M169" s="546"/>
      <c r="N169" s="547"/>
    </row>
    <row r="170">
      <c r="B170" s="545"/>
      <c r="C170" s="546"/>
      <c r="D170" s="547"/>
      <c r="E170" s="546"/>
      <c r="F170" s="547"/>
      <c r="G170" s="546"/>
      <c r="H170" s="547"/>
      <c r="I170" s="546"/>
      <c r="J170" s="547"/>
      <c r="K170" s="546"/>
      <c r="L170" s="547"/>
      <c r="M170" s="546"/>
      <c r="N170" s="547"/>
    </row>
    <row r="171">
      <c r="B171" s="545"/>
      <c r="C171" s="546"/>
      <c r="D171" s="547"/>
      <c r="E171" s="546"/>
      <c r="F171" s="547"/>
      <c r="G171" s="546"/>
      <c r="H171" s="547"/>
      <c r="I171" s="546"/>
      <c r="J171" s="547"/>
      <c r="K171" s="546"/>
      <c r="L171" s="547"/>
      <c r="M171" s="546"/>
      <c r="N171" s="547"/>
    </row>
    <row r="172">
      <c r="B172" s="545"/>
      <c r="C172" s="546"/>
      <c r="D172" s="547"/>
      <c r="E172" s="546"/>
      <c r="F172" s="547"/>
      <c r="G172" s="546"/>
      <c r="H172" s="547"/>
      <c r="I172" s="546"/>
      <c r="J172" s="547"/>
      <c r="K172" s="546"/>
      <c r="L172" s="547"/>
      <c r="M172" s="546"/>
      <c r="N172" s="547"/>
    </row>
    <row r="173">
      <c r="B173" s="545"/>
      <c r="C173" s="546"/>
      <c r="D173" s="547"/>
      <c r="E173" s="546"/>
      <c r="F173" s="547"/>
      <c r="G173" s="546"/>
      <c r="H173" s="547"/>
      <c r="I173" s="546"/>
      <c r="J173" s="547"/>
      <c r="K173" s="546"/>
      <c r="L173" s="547"/>
      <c r="M173" s="546"/>
      <c r="N173" s="547"/>
    </row>
    <row r="174">
      <c r="B174" s="545"/>
      <c r="C174" s="546"/>
      <c r="D174" s="547"/>
      <c r="E174" s="546"/>
      <c r="F174" s="547"/>
      <c r="G174" s="546"/>
      <c r="H174" s="547"/>
      <c r="I174" s="546"/>
      <c r="J174" s="547"/>
      <c r="K174" s="546"/>
      <c r="L174" s="547"/>
      <c r="M174" s="546"/>
      <c r="N174" s="547"/>
    </row>
    <row r="175">
      <c r="B175" s="545"/>
      <c r="C175" s="546"/>
      <c r="D175" s="547"/>
      <c r="E175" s="546"/>
      <c r="F175" s="547"/>
      <c r="G175" s="546"/>
      <c r="H175" s="547"/>
      <c r="I175" s="546"/>
      <c r="J175" s="547"/>
      <c r="K175" s="546"/>
      <c r="L175" s="547"/>
      <c r="M175" s="546"/>
      <c r="N175" s="547"/>
    </row>
    <row r="176">
      <c r="B176" s="545"/>
      <c r="C176" s="546"/>
      <c r="D176" s="547"/>
      <c r="E176" s="546"/>
      <c r="F176" s="547"/>
      <c r="G176" s="546"/>
      <c r="H176" s="547"/>
      <c r="I176" s="546"/>
      <c r="J176" s="547"/>
      <c r="K176" s="546"/>
      <c r="L176" s="547"/>
      <c r="M176" s="546"/>
      <c r="N176" s="547"/>
    </row>
    <row r="177">
      <c r="B177" s="545"/>
      <c r="C177" s="546"/>
      <c r="D177" s="547"/>
      <c r="E177" s="546"/>
      <c r="F177" s="547"/>
      <c r="G177" s="546"/>
      <c r="H177" s="547"/>
      <c r="I177" s="546"/>
      <c r="J177" s="547"/>
      <c r="K177" s="546"/>
      <c r="L177" s="547"/>
      <c r="M177" s="546"/>
      <c r="N177" s="547"/>
    </row>
    <row r="178">
      <c r="B178" s="545"/>
      <c r="C178" s="546"/>
      <c r="D178" s="547"/>
      <c r="E178" s="546"/>
      <c r="F178" s="547"/>
      <c r="G178" s="546"/>
      <c r="H178" s="547"/>
      <c r="I178" s="546"/>
      <c r="J178" s="547"/>
      <c r="K178" s="546"/>
      <c r="L178" s="547"/>
      <c r="M178" s="546"/>
      <c r="N178" s="547"/>
    </row>
    <row r="179">
      <c r="B179" s="545"/>
      <c r="C179" s="546"/>
      <c r="D179" s="547"/>
      <c r="E179" s="546"/>
      <c r="F179" s="547"/>
      <c r="G179" s="546"/>
      <c r="H179" s="547"/>
      <c r="I179" s="546"/>
      <c r="J179" s="547"/>
      <c r="K179" s="546"/>
      <c r="L179" s="547"/>
      <c r="M179" s="546"/>
      <c r="N179" s="547"/>
    </row>
    <row r="180">
      <c r="B180" s="545"/>
      <c r="C180" s="546"/>
      <c r="D180" s="547"/>
      <c r="E180" s="546"/>
      <c r="F180" s="547"/>
      <c r="G180" s="546"/>
      <c r="H180" s="547"/>
      <c r="I180" s="546"/>
      <c r="J180" s="547"/>
      <c r="K180" s="546"/>
      <c r="L180" s="547"/>
      <c r="M180" s="546"/>
      <c r="N180" s="547"/>
    </row>
    <row r="181">
      <c r="B181" s="545"/>
      <c r="C181" s="546"/>
      <c r="D181" s="547"/>
      <c r="E181" s="546"/>
      <c r="F181" s="547"/>
      <c r="G181" s="546"/>
      <c r="H181" s="547"/>
      <c r="I181" s="546"/>
      <c r="J181" s="547"/>
      <c r="K181" s="546"/>
      <c r="L181" s="547"/>
      <c r="M181" s="546"/>
      <c r="N181" s="547"/>
    </row>
    <row r="182">
      <c r="B182" s="545"/>
      <c r="C182" s="546"/>
      <c r="D182" s="547"/>
      <c r="E182" s="546"/>
      <c r="F182" s="547"/>
      <c r="G182" s="546"/>
      <c r="H182" s="547"/>
      <c r="I182" s="546"/>
      <c r="J182" s="547"/>
      <c r="K182" s="546"/>
      <c r="L182" s="547"/>
      <c r="M182" s="546"/>
      <c r="N182" s="547"/>
    </row>
    <row r="183">
      <c r="B183" s="545"/>
      <c r="C183" s="546"/>
      <c r="D183" s="547"/>
      <c r="E183" s="546"/>
      <c r="F183" s="547"/>
      <c r="G183" s="546"/>
      <c r="H183" s="547"/>
      <c r="I183" s="546"/>
      <c r="J183" s="547"/>
      <c r="K183" s="546"/>
      <c r="L183" s="547"/>
      <c r="M183" s="546"/>
      <c r="N183" s="547"/>
    </row>
    <row r="184">
      <c r="B184" s="545"/>
      <c r="C184" s="546"/>
      <c r="D184" s="547"/>
      <c r="E184" s="546"/>
      <c r="F184" s="547"/>
      <c r="G184" s="546"/>
      <c r="H184" s="547"/>
      <c r="I184" s="546"/>
      <c r="J184" s="547"/>
      <c r="K184" s="546"/>
      <c r="L184" s="547"/>
      <c r="M184" s="546"/>
      <c r="N184" s="547"/>
    </row>
    <row r="185">
      <c r="B185" s="545"/>
      <c r="C185" s="546"/>
      <c r="D185" s="547"/>
      <c r="E185" s="546"/>
      <c r="F185" s="547"/>
      <c r="G185" s="546"/>
      <c r="H185" s="547"/>
      <c r="I185" s="546"/>
      <c r="J185" s="547"/>
      <c r="K185" s="546"/>
      <c r="L185" s="547"/>
      <c r="M185" s="546"/>
      <c r="N185" s="547"/>
    </row>
    <row r="186">
      <c r="B186" s="545"/>
      <c r="C186" s="546"/>
      <c r="D186" s="547"/>
      <c r="E186" s="546"/>
      <c r="F186" s="547"/>
      <c r="G186" s="546"/>
      <c r="H186" s="547"/>
      <c r="I186" s="546"/>
      <c r="J186" s="547"/>
      <c r="K186" s="546"/>
      <c r="L186" s="547"/>
      <c r="M186" s="546"/>
      <c r="N186" s="547"/>
    </row>
    <row r="187">
      <c r="B187" s="545"/>
      <c r="C187" s="546"/>
      <c r="D187" s="547"/>
      <c r="E187" s="546"/>
      <c r="F187" s="547"/>
      <c r="G187" s="546"/>
      <c r="H187" s="547"/>
      <c r="I187" s="546"/>
      <c r="J187" s="547"/>
      <c r="K187" s="546"/>
      <c r="L187" s="547"/>
      <c r="M187" s="546"/>
      <c r="N187" s="547"/>
    </row>
    <row r="188">
      <c r="B188" s="545"/>
      <c r="C188" s="546"/>
      <c r="D188" s="547"/>
      <c r="E188" s="546"/>
      <c r="F188" s="547"/>
      <c r="G188" s="546"/>
      <c r="H188" s="547"/>
      <c r="I188" s="546"/>
      <c r="J188" s="547"/>
      <c r="K188" s="546"/>
      <c r="L188" s="547"/>
      <c r="M188" s="546"/>
      <c r="N188" s="547"/>
    </row>
    <row r="189">
      <c r="B189" s="545"/>
      <c r="C189" s="546"/>
      <c r="D189" s="547"/>
      <c r="E189" s="546"/>
      <c r="F189" s="547"/>
      <c r="G189" s="546"/>
      <c r="H189" s="547"/>
      <c r="I189" s="546"/>
      <c r="J189" s="547"/>
      <c r="K189" s="546"/>
      <c r="L189" s="547"/>
      <c r="M189" s="546"/>
      <c r="N189" s="547"/>
    </row>
    <row r="190">
      <c r="B190" s="545"/>
      <c r="C190" s="546"/>
      <c r="D190" s="547"/>
      <c r="E190" s="546"/>
      <c r="F190" s="547"/>
      <c r="G190" s="546"/>
      <c r="H190" s="547"/>
      <c r="I190" s="546"/>
      <c r="J190" s="547"/>
      <c r="K190" s="546"/>
      <c r="L190" s="547"/>
      <c r="M190" s="546"/>
      <c r="N190" s="547"/>
    </row>
    <row r="191">
      <c r="B191" s="545"/>
      <c r="C191" s="546"/>
      <c r="D191" s="547"/>
      <c r="E191" s="546"/>
      <c r="F191" s="547"/>
      <c r="G191" s="546"/>
      <c r="H191" s="547"/>
      <c r="I191" s="546"/>
      <c r="J191" s="547"/>
      <c r="K191" s="546"/>
      <c r="L191" s="547"/>
      <c r="M191" s="546"/>
      <c r="N191" s="547"/>
    </row>
    <row r="192">
      <c r="B192" s="545"/>
      <c r="C192" s="546"/>
      <c r="D192" s="547"/>
      <c r="E192" s="546"/>
      <c r="F192" s="547"/>
      <c r="G192" s="546"/>
      <c r="H192" s="547"/>
      <c r="I192" s="546"/>
      <c r="J192" s="547"/>
      <c r="K192" s="546"/>
      <c r="L192" s="547"/>
      <c r="M192" s="546"/>
      <c r="N192" s="547"/>
    </row>
    <row r="193">
      <c r="B193" s="545"/>
      <c r="C193" s="546"/>
      <c r="D193" s="547"/>
      <c r="E193" s="546"/>
      <c r="F193" s="547"/>
      <c r="G193" s="546"/>
      <c r="H193" s="547"/>
      <c r="I193" s="546"/>
      <c r="J193" s="547"/>
      <c r="K193" s="546"/>
      <c r="L193" s="547"/>
      <c r="M193" s="546"/>
      <c r="N193" s="547"/>
    </row>
    <row r="194">
      <c r="B194" s="545"/>
      <c r="C194" s="546"/>
      <c r="D194" s="547"/>
      <c r="E194" s="546"/>
      <c r="F194" s="547"/>
      <c r="G194" s="546"/>
      <c r="H194" s="547"/>
      <c r="I194" s="546"/>
      <c r="J194" s="547"/>
      <c r="K194" s="546"/>
      <c r="L194" s="547"/>
      <c r="M194" s="546"/>
      <c r="N194" s="547"/>
    </row>
    <row r="195">
      <c r="B195" s="545"/>
      <c r="C195" s="546"/>
      <c r="D195" s="547"/>
      <c r="E195" s="546"/>
      <c r="F195" s="547"/>
      <c r="G195" s="546"/>
      <c r="H195" s="547"/>
      <c r="I195" s="546"/>
      <c r="J195" s="547"/>
      <c r="K195" s="546"/>
      <c r="L195" s="547"/>
      <c r="M195" s="546"/>
      <c r="N195" s="547"/>
    </row>
    <row r="196">
      <c r="B196" s="545"/>
      <c r="C196" s="546"/>
      <c r="D196" s="547"/>
      <c r="E196" s="546"/>
      <c r="F196" s="547"/>
      <c r="G196" s="546"/>
      <c r="H196" s="547"/>
      <c r="I196" s="546"/>
      <c r="J196" s="547"/>
      <c r="K196" s="546"/>
      <c r="L196" s="547"/>
      <c r="M196" s="546"/>
      <c r="N196" s="547"/>
    </row>
    <row r="197">
      <c r="B197" s="545"/>
      <c r="C197" s="546"/>
      <c r="D197" s="547"/>
      <c r="E197" s="546"/>
      <c r="F197" s="547"/>
      <c r="G197" s="546"/>
      <c r="H197" s="547"/>
      <c r="I197" s="546"/>
      <c r="J197" s="547"/>
      <c r="K197" s="546"/>
      <c r="L197" s="547"/>
      <c r="M197" s="546"/>
      <c r="N197" s="547"/>
    </row>
    <row r="198">
      <c r="B198" s="545"/>
      <c r="C198" s="546"/>
      <c r="D198" s="547"/>
      <c r="E198" s="546"/>
      <c r="F198" s="547"/>
      <c r="G198" s="546"/>
      <c r="H198" s="547"/>
      <c r="I198" s="546"/>
      <c r="J198" s="547"/>
      <c r="K198" s="546"/>
      <c r="L198" s="547"/>
      <c r="M198" s="546"/>
      <c r="N198" s="547"/>
    </row>
    <row r="199">
      <c r="B199" s="545"/>
      <c r="C199" s="546"/>
      <c r="D199" s="547"/>
      <c r="E199" s="546"/>
      <c r="F199" s="547"/>
      <c r="G199" s="546"/>
      <c r="H199" s="547"/>
      <c r="I199" s="546"/>
      <c r="J199" s="547"/>
      <c r="K199" s="546"/>
      <c r="L199" s="547"/>
      <c r="M199" s="546"/>
      <c r="N199" s="547"/>
    </row>
    <row r="200">
      <c r="B200" s="545"/>
      <c r="C200" s="546"/>
      <c r="D200" s="547"/>
      <c r="E200" s="546"/>
      <c r="F200" s="547"/>
      <c r="G200" s="546"/>
      <c r="H200" s="547"/>
      <c r="I200" s="546"/>
      <c r="J200" s="547"/>
      <c r="K200" s="546"/>
      <c r="L200" s="547"/>
      <c r="M200" s="546"/>
      <c r="N200" s="547"/>
    </row>
    <row r="201">
      <c r="B201" s="545"/>
      <c r="C201" s="546"/>
      <c r="D201" s="547"/>
      <c r="E201" s="546"/>
      <c r="F201" s="547"/>
      <c r="G201" s="546"/>
      <c r="H201" s="547"/>
      <c r="I201" s="546"/>
      <c r="J201" s="547"/>
      <c r="K201" s="546"/>
      <c r="L201" s="547"/>
      <c r="M201" s="546"/>
      <c r="N201" s="547"/>
    </row>
    <row r="202">
      <c r="B202" s="545"/>
      <c r="C202" s="546"/>
      <c r="D202" s="547"/>
      <c r="E202" s="546"/>
      <c r="F202" s="547"/>
      <c r="G202" s="546"/>
      <c r="H202" s="547"/>
      <c r="I202" s="546"/>
      <c r="J202" s="547"/>
      <c r="K202" s="546"/>
      <c r="L202" s="547"/>
      <c r="M202" s="546"/>
      <c r="N202" s="547"/>
    </row>
    <row r="203">
      <c r="B203" s="545"/>
      <c r="C203" s="546"/>
      <c r="D203" s="547"/>
      <c r="E203" s="546"/>
      <c r="F203" s="547"/>
      <c r="G203" s="546"/>
      <c r="H203" s="547"/>
      <c r="I203" s="546"/>
      <c r="J203" s="547"/>
      <c r="K203" s="546"/>
      <c r="L203" s="547"/>
      <c r="M203" s="546"/>
      <c r="N203" s="547"/>
    </row>
    <row r="204">
      <c r="B204" s="545"/>
      <c r="C204" s="546"/>
      <c r="D204" s="547"/>
      <c r="E204" s="546"/>
      <c r="F204" s="547"/>
      <c r="G204" s="546"/>
      <c r="H204" s="547"/>
      <c r="I204" s="546"/>
      <c r="J204" s="547"/>
      <c r="K204" s="546"/>
      <c r="L204" s="547"/>
      <c r="M204" s="546"/>
      <c r="N204" s="547"/>
    </row>
    <row r="205">
      <c r="B205" s="545"/>
      <c r="C205" s="546"/>
      <c r="D205" s="547"/>
      <c r="E205" s="546"/>
      <c r="F205" s="547"/>
      <c r="G205" s="546"/>
      <c r="H205" s="547"/>
      <c r="I205" s="546"/>
      <c r="J205" s="547"/>
      <c r="K205" s="546"/>
      <c r="L205" s="547"/>
      <c r="M205" s="546"/>
      <c r="N205" s="547"/>
    </row>
    <row r="206">
      <c r="B206" s="545"/>
      <c r="C206" s="546"/>
      <c r="D206" s="547"/>
      <c r="E206" s="546"/>
      <c r="F206" s="547"/>
      <c r="G206" s="546"/>
      <c r="H206" s="547"/>
      <c r="I206" s="546"/>
      <c r="J206" s="547"/>
      <c r="K206" s="546"/>
      <c r="L206" s="547"/>
      <c r="M206" s="546"/>
      <c r="N206" s="547"/>
    </row>
    <row r="207">
      <c r="B207" s="545"/>
      <c r="C207" s="546"/>
      <c r="D207" s="547"/>
      <c r="E207" s="546"/>
      <c r="F207" s="547"/>
      <c r="G207" s="546"/>
      <c r="H207" s="547"/>
      <c r="I207" s="546"/>
      <c r="J207" s="547"/>
      <c r="K207" s="546"/>
      <c r="L207" s="547"/>
      <c r="M207" s="546"/>
      <c r="N207" s="547"/>
    </row>
    <row r="208">
      <c r="B208" s="545"/>
      <c r="C208" s="546"/>
      <c r="D208" s="547"/>
      <c r="E208" s="546"/>
      <c r="F208" s="547"/>
      <c r="G208" s="546"/>
      <c r="H208" s="547"/>
      <c r="I208" s="546"/>
      <c r="J208" s="547"/>
      <c r="K208" s="546"/>
      <c r="L208" s="547"/>
      <c r="M208" s="546"/>
      <c r="N208" s="547"/>
    </row>
    <row r="209">
      <c r="B209" s="545"/>
      <c r="C209" s="546"/>
      <c r="D209" s="547"/>
      <c r="E209" s="546"/>
      <c r="F209" s="547"/>
      <c r="G209" s="546"/>
      <c r="H209" s="547"/>
      <c r="I209" s="546"/>
      <c r="J209" s="547"/>
      <c r="K209" s="546"/>
      <c r="L209" s="547"/>
      <c r="M209" s="546"/>
      <c r="N209" s="547"/>
    </row>
    <row r="210">
      <c r="B210" s="545"/>
      <c r="C210" s="546"/>
      <c r="D210" s="547"/>
      <c r="E210" s="546"/>
      <c r="F210" s="547"/>
      <c r="G210" s="546"/>
      <c r="H210" s="547"/>
      <c r="I210" s="546"/>
      <c r="J210" s="547"/>
      <c r="K210" s="546"/>
      <c r="L210" s="547"/>
      <c r="M210" s="546"/>
      <c r="N210" s="547"/>
    </row>
    <row r="211">
      <c r="B211" s="545"/>
      <c r="C211" s="546"/>
      <c r="D211" s="547"/>
      <c r="E211" s="546"/>
      <c r="F211" s="547"/>
      <c r="G211" s="546"/>
      <c r="H211" s="547"/>
      <c r="I211" s="546"/>
      <c r="J211" s="547"/>
      <c r="K211" s="546"/>
      <c r="L211" s="547"/>
      <c r="M211" s="546"/>
      <c r="N211" s="547"/>
    </row>
    <row r="212">
      <c r="B212" s="545"/>
      <c r="C212" s="546"/>
      <c r="D212" s="547"/>
      <c r="E212" s="546"/>
      <c r="F212" s="547"/>
      <c r="G212" s="546"/>
      <c r="H212" s="547"/>
      <c r="I212" s="546"/>
      <c r="J212" s="547"/>
      <c r="K212" s="546"/>
      <c r="L212" s="547"/>
      <c r="M212" s="546"/>
      <c r="N212" s="547"/>
    </row>
    <row r="213">
      <c r="B213" s="545"/>
      <c r="C213" s="546"/>
      <c r="D213" s="547"/>
      <c r="E213" s="546"/>
      <c r="F213" s="547"/>
      <c r="G213" s="546"/>
      <c r="H213" s="547"/>
      <c r="I213" s="546"/>
      <c r="J213" s="547"/>
      <c r="K213" s="546"/>
      <c r="L213" s="547"/>
      <c r="M213" s="546"/>
      <c r="N213" s="547"/>
    </row>
    <row r="214">
      <c r="B214" s="545"/>
      <c r="C214" s="546"/>
      <c r="D214" s="547"/>
      <c r="E214" s="546"/>
      <c r="F214" s="547"/>
      <c r="G214" s="546"/>
      <c r="H214" s="547"/>
      <c r="I214" s="546"/>
      <c r="J214" s="547"/>
      <c r="K214" s="546"/>
      <c r="L214" s="547"/>
      <c r="M214" s="546"/>
      <c r="N214" s="547"/>
    </row>
    <row r="215">
      <c r="B215" s="545"/>
      <c r="C215" s="546"/>
      <c r="D215" s="547"/>
      <c r="E215" s="546"/>
      <c r="F215" s="547"/>
      <c r="G215" s="546"/>
      <c r="H215" s="547"/>
      <c r="I215" s="546"/>
      <c r="J215" s="547"/>
      <c r="K215" s="546"/>
      <c r="L215" s="547"/>
      <c r="M215" s="546"/>
      <c r="N215" s="547"/>
    </row>
    <row r="216">
      <c r="B216" s="545"/>
      <c r="C216" s="546"/>
      <c r="D216" s="547"/>
      <c r="E216" s="546"/>
      <c r="F216" s="547"/>
      <c r="G216" s="546"/>
      <c r="H216" s="547"/>
      <c r="I216" s="546"/>
      <c r="J216" s="547"/>
      <c r="K216" s="546"/>
      <c r="L216" s="547"/>
      <c r="M216" s="546"/>
      <c r="N216" s="547"/>
    </row>
    <row r="217">
      <c r="B217" s="545"/>
      <c r="C217" s="546"/>
      <c r="D217" s="547"/>
      <c r="E217" s="546"/>
      <c r="F217" s="547"/>
      <c r="G217" s="546"/>
      <c r="H217" s="547"/>
      <c r="I217" s="546"/>
      <c r="J217" s="547"/>
      <c r="K217" s="546"/>
      <c r="L217" s="547"/>
      <c r="M217" s="546"/>
      <c r="N217" s="547"/>
    </row>
    <row r="218">
      <c r="B218" s="545"/>
      <c r="C218" s="546"/>
      <c r="D218" s="547"/>
      <c r="E218" s="546"/>
      <c r="F218" s="547"/>
      <c r="G218" s="546"/>
      <c r="H218" s="547"/>
      <c r="I218" s="546"/>
      <c r="J218" s="547"/>
      <c r="K218" s="546"/>
      <c r="L218" s="547"/>
      <c r="M218" s="546"/>
      <c r="N218" s="547"/>
    </row>
    <row r="219">
      <c r="B219" s="545"/>
      <c r="C219" s="546"/>
      <c r="D219" s="547"/>
      <c r="E219" s="546"/>
      <c r="F219" s="547"/>
      <c r="G219" s="546"/>
      <c r="H219" s="547"/>
      <c r="I219" s="546"/>
      <c r="J219" s="547"/>
      <c r="K219" s="546"/>
      <c r="L219" s="547"/>
      <c r="M219" s="546"/>
      <c r="N219" s="547"/>
    </row>
    <row r="220">
      <c r="B220" s="545"/>
      <c r="C220" s="546"/>
      <c r="D220" s="547"/>
      <c r="E220" s="546"/>
      <c r="F220" s="547"/>
      <c r="G220" s="546"/>
      <c r="H220" s="547"/>
      <c r="I220" s="546"/>
      <c r="J220" s="547"/>
      <c r="K220" s="546"/>
      <c r="L220" s="547"/>
      <c r="M220" s="546"/>
      <c r="N220" s="547"/>
    </row>
    <row r="221">
      <c r="B221" s="545"/>
      <c r="C221" s="546"/>
      <c r="D221" s="547"/>
      <c r="E221" s="546"/>
      <c r="F221" s="547"/>
      <c r="G221" s="546"/>
      <c r="H221" s="547"/>
      <c r="I221" s="546"/>
      <c r="J221" s="547"/>
      <c r="K221" s="546"/>
      <c r="L221" s="547"/>
      <c r="M221" s="546"/>
      <c r="N221" s="547"/>
    </row>
    <row r="222">
      <c r="B222" s="545"/>
      <c r="C222" s="546"/>
      <c r="D222" s="547"/>
      <c r="E222" s="546"/>
      <c r="F222" s="547"/>
      <c r="G222" s="546"/>
      <c r="H222" s="547"/>
      <c r="I222" s="546"/>
      <c r="J222" s="547"/>
      <c r="K222" s="546"/>
      <c r="L222" s="547"/>
      <c r="M222" s="546"/>
      <c r="N222" s="547"/>
    </row>
    <row r="223">
      <c r="B223" s="545"/>
      <c r="C223" s="546"/>
      <c r="D223" s="547"/>
      <c r="E223" s="546"/>
      <c r="F223" s="547"/>
      <c r="G223" s="546"/>
      <c r="H223" s="547"/>
      <c r="I223" s="546"/>
      <c r="J223" s="547"/>
      <c r="K223" s="546"/>
      <c r="L223" s="547"/>
      <c r="M223" s="546"/>
      <c r="N223" s="547"/>
    </row>
    <row r="224">
      <c r="B224" s="545"/>
      <c r="C224" s="546"/>
      <c r="D224" s="547"/>
      <c r="E224" s="546"/>
      <c r="F224" s="547"/>
      <c r="G224" s="546"/>
      <c r="H224" s="547"/>
      <c r="I224" s="546"/>
      <c r="J224" s="547"/>
      <c r="K224" s="546"/>
      <c r="L224" s="547"/>
      <c r="M224" s="546"/>
      <c r="N224" s="547"/>
    </row>
    <row r="225">
      <c r="B225" s="545"/>
      <c r="C225" s="546"/>
      <c r="D225" s="547"/>
      <c r="E225" s="546"/>
      <c r="F225" s="547"/>
      <c r="G225" s="546"/>
      <c r="H225" s="547"/>
      <c r="I225" s="546"/>
      <c r="J225" s="547"/>
      <c r="K225" s="546"/>
      <c r="L225" s="547"/>
      <c r="M225" s="546"/>
      <c r="N225" s="547"/>
    </row>
    <row r="226">
      <c r="B226" s="545"/>
      <c r="C226" s="546"/>
      <c r="D226" s="547"/>
      <c r="E226" s="546"/>
      <c r="F226" s="547"/>
      <c r="G226" s="546"/>
      <c r="H226" s="547"/>
      <c r="I226" s="546"/>
      <c r="J226" s="547"/>
      <c r="K226" s="546"/>
      <c r="L226" s="547"/>
      <c r="M226" s="546"/>
      <c r="N226" s="547"/>
    </row>
    <row r="227">
      <c r="B227" s="545"/>
      <c r="C227" s="546"/>
      <c r="D227" s="547"/>
      <c r="E227" s="546"/>
      <c r="F227" s="547"/>
      <c r="G227" s="546"/>
      <c r="H227" s="547"/>
      <c r="I227" s="546"/>
      <c r="J227" s="547"/>
      <c r="K227" s="546"/>
      <c r="L227" s="547"/>
      <c r="M227" s="546"/>
      <c r="N227" s="547"/>
    </row>
    <row r="228">
      <c r="B228" s="545"/>
      <c r="C228" s="546"/>
      <c r="D228" s="547"/>
      <c r="E228" s="546"/>
      <c r="F228" s="547"/>
      <c r="G228" s="546"/>
      <c r="H228" s="547"/>
      <c r="I228" s="546"/>
      <c r="J228" s="547"/>
      <c r="K228" s="546"/>
      <c r="L228" s="547"/>
      <c r="M228" s="546"/>
      <c r="N228" s="547"/>
    </row>
    <row r="229">
      <c r="B229" s="545"/>
      <c r="C229" s="546"/>
      <c r="D229" s="547"/>
      <c r="E229" s="546"/>
      <c r="F229" s="547"/>
      <c r="G229" s="546"/>
      <c r="H229" s="547"/>
      <c r="I229" s="546"/>
      <c r="J229" s="547"/>
      <c r="K229" s="546"/>
      <c r="L229" s="547"/>
      <c r="M229" s="546"/>
      <c r="N229" s="547"/>
    </row>
    <row r="230">
      <c r="B230" s="545"/>
      <c r="C230" s="546"/>
      <c r="D230" s="547"/>
      <c r="E230" s="546"/>
      <c r="F230" s="547"/>
      <c r="G230" s="546"/>
      <c r="H230" s="547"/>
      <c r="I230" s="546"/>
      <c r="J230" s="547"/>
      <c r="K230" s="546"/>
      <c r="L230" s="547"/>
      <c r="M230" s="546"/>
      <c r="N230" s="547"/>
    </row>
    <row r="231">
      <c r="B231" s="545"/>
      <c r="C231" s="546"/>
      <c r="D231" s="547"/>
      <c r="E231" s="546"/>
      <c r="F231" s="547"/>
      <c r="G231" s="546"/>
      <c r="H231" s="547"/>
      <c r="I231" s="546"/>
      <c r="J231" s="547"/>
      <c r="K231" s="546"/>
      <c r="L231" s="547"/>
      <c r="M231" s="546"/>
      <c r="N231" s="547"/>
    </row>
    <row r="232">
      <c r="B232" s="545"/>
      <c r="C232" s="546"/>
      <c r="D232" s="547"/>
      <c r="E232" s="546"/>
      <c r="F232" s="547"/>
      <c r="G232" s="546"/>
      <c r="H232" s="547"/>
      <c r="I232" s="546"/>
      <c r="J232" s="547"/>
      <c r="K232" s="546"/>
      <c r="L232" s="547"/>
      <c r="M232" s="546"/>
      <c r="N232" s="547"/>
    </row>
    <row r="233">
      <c r="B233" s="545"/>
      <c r="C233" s="546"/>
      <c r="D233" s="547"/>
      <c r="E233" s="546"/>
      <c r="F233" s="547"/>
      <c r="G233" s="546"/>
      <c r="H233" s="547"/>
      <c r="I233" s="546"/>
      <c r="J233" s="547"/>
      <c r="K233" s="546"/>
      <c r="L233" s="547"/>
      <c r="M233" s="546"/>
      <c r="N233" s="547"/>
    </row>
    <row r="234">
      <c r="B234" s="545"/>
      <c r="C234" s="546"/>
      <c r="D234" s="547"/>
      <c r="E234" s="546"/>
      <c r="F234" s="547"/>
      <c r="G234" s="546"/>
      <c r="H234" s="547"/>
      <c r="I234" s="546"/>
      <c r="J234" s="547"/>
      <c r="K234" s="546"/>
      <c r="L234" s="547"/>
      <c r="M234" s="546"/>
      <c r="N234" s="547"/>
    </row>
    <row r="235">
      <c r="B235" s="545"/>
      <c r="C235" s="546"/>
      <c r="D235" s="547"/>
      <c r="E235" s="546"/>
      <c r="F235" s="547"/>
      <c r="G235" s="546"/>
      <c r="H235" s="547"/>
      <c r="I235" s="546"/>
      <c r="J235" s="547"/>
      <c r="K235" s="546"/>
      <c r="L235" s="547"/>
      <c r="M235" s="546"/>
      <c r="N235" s="547"/>
    </row>
    <row r="236">
      <c r="B236" s="545"/>
      <c r="C236" s="546"/>
      <c r="D236" s="547"/>
      <c r="E236" s="546"/>
      <c r="F236" s="547"/>
      <c r="G236" s="546"/>
      <c r="H236" s="547"/>
      <c r="I236" s="546"/>
      <c r="J236" s="547"/>
      <c r="K236" s="546"/>
      <c r="L236" s="547"/>
      <c r="M236" s="546"/>
      <c r="N236" s="547"/>
    </row>
    <row r="237">
      <c r="B237" s="545"/>
      <c r="C237" s="546"/>
      <c r="D237" s="547"/>
      <c r="E237" s="546"/>
      <c r="F237" s="547"/>
      <c r="G237" s="546"/>
      <c r="H237" s="547"/>
      <c r="I237" s="546"/>
      <c r="J237" s="547"/>
      <c r="K237" s="546"/>
      <c r="L237" s="547"/>
      <c r="M237" s="546"/>
      <c r="N237" s="547"/>
    </row>
    <row r="238">
      <c r="B238" s="545"/>
      <c r="C238" s="546"/>
      <c r="D238" s="547"/>
      <c r="E238" s="546"/>
      <c r="F238" s="547"/>
      <c r="G238" s="546"/>
      <c r="H238" s="547"/>
      <c r="I238" s="546"/>
      <c r="J238" s="547"/>
      <c r="K238" s="546"/>
      <c r="L238" s="547"/>
      <c r="M238" s="546"/>
      <c r="N238" s="547"/>
    </row>
    <row r="239">
      <c r="B239" s="545"/>
      <c r="C239" s="546"/>
      <c r="D239" s="547"/>
      <c r="E239" s="546"/>
      <c r="F239" s="547"/>
      <c r="G239" s="546"/>
      <c r="H239" s="547"/>
      <c r="I239" s="546"/>
      <c r="J239" s="547"/>
      <c r="K239" s="546"/>
      <c r="L239" s="547"/>
      <c r="M239" s="546"/>
      <c r="N239" s="547"/>
    </row>
    <row r="240">
      <c r="B240" s="545"/>
      <c r="C240" s="546"/>
      <c r="D240" s="547"/>
      <c r="E240" s="546"/>
      <c r="F240" s="547"/>
      <c r="G240" s="546"/>
      <c r="H240" s="547"/>
      <c r="I240" s="546"/>
      <c r="J240" s="547"/>
      <c r="K240" s="546"/>
      <c r="L240" s="547"/>
      <c r="M240" s="546"/>
      <c r="N240" s="547"/>
    </row>
    <row r="241">
      <c r="B241" s="545"/>
      <c r="C241" s="546"/>
      <c r="D241" s="547"/>
      <c r="E241" s="546"/>
      <c r="F241" s="547"/>
      <c r="G241" s="546"/>
      <c r="H241" s="547"/>
      <c r="I241" s="546"/>
      <c r="J241" s="547"/>
      <c r="K241" s="546"/>
      <c r="L241" s="547"/>
      <c r="M241" s="546"/>
      <c r="N241" s="547"/>
    </row>
    <row r="242">
      <c r="B242" s="545"/>
      <c r="C242" s="546"/>
      <c r="D242" s="547"/>
      <c r="E242" s="546"/>
      <c r="F242" s="547"/>
      <c r="G242" s="546"/>
      <c r="H242" s="547"/>
      <c r="I242" s="546"/>
      <c r="J242" s="547"/>
      <c r="K242" s="546"/>
      <c r="L242" s="547"/>
      <c r="M242" s="546"/>
      <c r="N242" s="547"/>
    </row>
    <row r="243">
      <c r="B243" s="545"/>
      <c r="C243" s="546"/>
      <c r="D243" s="547"/>
      <c r="E243" s="546"/>
      <c r="F243" s="547"/>
      <c r="G243" s="546"/>
      <c r="H243" s="547"/>
      <c r="I243" s="546"/>
      <c r="J243" s="547"/>
      <c r="K243" s="546"/>
      <c r="L243" s="547"/>
      <c r="M243" s="546"/>
      <c r="N243" s="547"/>
    </row>
    <row r="244">
      <c r="B244" s="545"/>
      <c r="C244" s="546"/>
      <c r="D244" s="547"/>
      <c r="E244" s="546"/>
      <c r="F244" s="547"/>
      <c r="G244" s="546"/>
      <c r="H244" s="547"/>
      <c r="I244" s="546"/>
      <c r="J244" s="547"/>
      <c r="K244" s="546"/>
      <c r="L244" s="547"/>
      <c r="M244" s="546"/>
      <c r="N244" s="547"/>
    </row>
    <row r="245">
      <c r="B245" s="545"/>
      <c r="C245" s="546"/>
      <c r="D245" s="547"/>
      <c r="E245" s="546"/>
      <c r="F245" s="547"/>
      <c r="G245" s="546"/>
      <c r="H245" s="547"/>
      <c r="I245" s="546"/>
      <c r="J245" s="547"/>
      <c r="K245" s="546"/>
      <c r="L245" s="547"/>
      <c r="M245" s="546"/>
      <c r="N245" s="547"/>
    </row>
    <row r="246">
      <c r="B246" s="545"/>
      <c r="C246" s="546"/>
      <c r="D246" s="547"/>
      <c r="E246" s="546"/>
      <c r="F246" s="547"/>
      <c r="G246" s="546"/>
      <c r="H246" s="547"/>
      <c r="I246" s="546"/>
      <c r="J246" s="547"/>
      <c r="K246" s="546"/>
      <c r="L246" s="547"/>
      <c r="M246" s="546"/>
      <c r="N246" s="547"/>
    </row>
    <row r="247">
      <c r="B247" s="545"/>
      <c r="C247" s="546"/>
      <c r="D247" s="547"/>
      <c r="E247" s="546"/>
      <c r="F247" s="547"/>
      <c r="G247" s="546"/>
      <c r="H247" s="547"/>
      <c r="I247" s="546"/>
      <c r="J247" s="547"/>
      <c r="K247" s="546"/>
      <c r="L247" s="547"/>
      <c r="M247" s="546"/>
      <c r="N247" s="547"/>
    </row>
    <row r="248">
      <c r="B248" s="545"/>
      <c r="C248" s="546"/>
      <c r="D248" s="547"/>
      <c r="E248" s="546"/>
      <c r="F248" s="547"/>
      <c r="G248" s="546"/>
      <c r="H248" s="547"/>
      <c r="I248" s="546"/>
      <c r="J248" s="547"/>
      <c r="K248" s="546"/>
      <c r="L248" s="547"/>
      <c r="M248" s="546"/>
      <c r="N248" s="547"/>
    </row>
    <row r="249">
      <c r="B249" s="545"/>
      <c r="C249" s="546"/>
      <c r="D249" s="547"/>
      <c r="E249" s="546"/>
      <c r="F249" s="547"/>
      <c r="G249" s="546"/>
      <c r="H249" s="547"/>
      <c r="I249" s="546"/>
      <c r="J249" s="547"/>
      <c r="K249" s="546"/>
      <c r="L249" s="547"/>
      <c r="M249" s="546"/>
      <c r="N249" s="547"/>
    </row>
    <row r="250">
      <c r="B250" s="545"/>
      <c r="C250" s="546"/>
      <c r="D250" s="547"/>
      <c r="E250" s="546"/>
      <c r="F250" s="547"/>
      <c r="G250" s="546"/>
      <c r="H250" s="547"/>
      <c r="I250" s="546"/>
      <c r="J250" s="547"/>
      <c r="K250" s="546"/>
      <c r="L250" s="547"/>
      <c r="M250" s="546"/>
      <c r="N250" s="547"/>
    </row>
    <row r="251">
      <c r="B251" s="545"/>
      <c r="C251" s="546"/>
      <c r="D251" s="547"/>
      <c r="E251" s="546"/>
      <c r="F251" s="547"/>
      <c r="G251" s="546"/>
      <c r="H251" s="547"/>
      <c r="I251" s="546"/>
      <c r="J251" s="547"/>
      <c r="K251" s="546"/>
      <c r="L251" s="547"/>
      <c r="M251" s="546"/>
      <c r="N251" s="547"/>
    </row>
    <row r="252">
      <c r="B252" s="545"/>
      <c r="C252" s="546"/>
      <c r="D252" s="547"/>
      <c r="E252" s="546"/>
      <c r="F252" s="547"/>
      <c r="G252" s="546"/>
      <c r="H252" s="547"/>
      <c r="I252" s="546"/>
      <c r="J252" s="547"/>
      <c r="K252" s="546"/>
      <c r="L252" s="547"/>
      <c r="M252" s="546"/>
      <c r="N252" s="547"/>
    </row>
    <row r="253">
      <c r="B253" s="545"/>
      <c r="C253" s="546"/>
      <c r="D253" s="547"/>
      <c r="E253" s="546"/>
      <c r="F253" s="547"/>
      <c r="G253" s="546"/>
      <c r="H253" s="547"/>
      <c r="I253" s="546"/>
      <c r="J253" s="547"/>
      <c r="K253" s="546"/>
      <c r="L253" s="547"/>
      <c r="M253" s="546"/>
      <c r="N253" s="547"/>
    </row>
    <row r="254">
      <c r="B254" s="545"/>
      <c r="C254" s="546"/>
      <c r="D254" s="547"/>
      <c r="E254" s="546"/>
      <c r="F254" s="547"/>
      <c r="G254" s="546"/>
      <c r="H254" s="547"/>
      <c r="I254" s="546"/>
      <c r="J254" s="547"/>
      <c r="K254" s="546"/>
      <c r="L254" s="547"/>
      <c r="M254" s="546"/>
      <c r="N254" s="547"/>
    </row>
    <row r="255">
      <c r="B255" s="545"/>
      <c r="C255" s="546"/>
      <c r="D255" s="547"/>
      <c r="E255" s="546"/>
      <c r="F255" s="547"/>
      <c r="G255" s="546"/>
      <c r="H255" s="547"/>
      <c r="I255" s="546"/>
      <c r="J255" s="547"/>
      <c r="K255" s="546"/>
      <c r="L255" s="547"/>
      <c r="M255" s="546"/>
      <c r="N255" s="547"/>
    </row>
    <row r="256">
      <c r="B256" s="545"/>
      <c r="C256" s="546"/>
      <c r="D256" s="547"/>
      <c r="E256" s="546"/>
      <c r="F256" s="547"/>
      <c r="G256" s="546"/>
      <c r="H256" s="547"/>
      <c r="I256" s="546"/>
      <c r="J256" s="547"/>
      <c r="K256" s="546"/>
      <c r="L256" s="547"/>
      <c r="M256" s="546"/>
      <c r="N256" s="547"/>
    </row>
    <row r="257">
      <c r="B257" s="545"/>
      <c r="C257" s="546"/>
      <c r="D257" s="547"/>
      <c r="E257" s="546"/>
      <c r="F257" s="547"/>
      <c r="G257" s="546"/>
      <c r="H257" s="547"/>
      <c r="I257" s="546"/>
      <c r="J257" s="547"/>
      <c r="K257" s="546"/>
      <c r="L257" s="547"/>
      <c r="M257" s="546"/>
      <c r="N257" s="547"/>
    </row>
    <row r="258">
      <c r="B258" s="545"/>
      <c r="C258" s="546"/>
      <c r="D258" s="547"/>
      <c r="E258" s="546"/>
      <c r="F258" s="547"/>
      <c r="G258" s="546"/>
      <c r="H258" s="547"/>
      <c r="I258" s="546"/>
      <c r="J258" s="547"/>
      <c r="K258" s="546"/>
      <c r="L258" s="547"/>
      <c r="M258" s="546"/>
      <c r="N258" s="547"/>
    </row>
    <row r="259">
      <c r="B259" s="545"/>
      <c r="C259" s="546"/>
      <c r="D259" s="547"/>
      <c r="E259" s="546"/>
      <c r="F259" s="547"/>
      <c r="G259" s="546"/>
      <c r="H259" s="547"/>
      <c r="I259" s="546"/>
      <c r="J259" s="547"/>
      <c r="K259" s="546"/>
      <c r="L259" s="547"/>
      <c r="M259" s="546"/>
      <c r="N259" s="547"/>
    </row>
    <row r="260">
      <c r="B260" s="545"/>
      <c r="C260" s="546"/>
      <c r="D260" s="547"/>
      <c r="E260" s="546"/>
      <c r="F260" s="547"/>
      <c r="G260" s="546"/>
      <c r="H260" s="547"/>
      <c r="I260" s="546"/>
      <c r="J260" s="547"/>
      <c r="K260" s="546"/>
      <c r="L260" s="547"/>
      <c r="M260" s="546"/>
      <c r="N260" s="547"/>
    </row>
    <row r="261">
      <c r="B261" s="545"/>
      <c r="C261" s="546"/>
      <c r="D261" s="547"/>
      <c r="E261" s="546"/>
      <c r="F261" s="547"/>
      <c r="G261" s="546"/>
      <c r="H261" s="547"/>
      <c r="I261" s="546"/>
      <c r="J261" s="547"/>
      <c r="K261" s="546"/>
      <c r="L261" s="547"/>
      <c r="M261" s="546"/>
      <c r="N261" s="547"/>
    </row>
    <row r="262">
      <c r="B262" s="545"/>
      <c r="C262" s="546"/>
      <c r="D262" s="547"/>
      <c r="E262" s="546"/>
      <c r="F262" s="547"/>
      <c r="G262" s="546"/>
      <c r="H262" s="547"/>
      <c r="I262" s="546"/>
      <c r="J262" s="547"/>
      <c r="K262" s="546"/>
      <c r="L262" s="547"/>
      <c r="M262" s="546"/>
      <c r="N262" s="547"/>
    </row>
    <row r="263">
      <c r="B263" s="545"/>
      <c r="C263" s="546"/>
      <c r="D263" s="547"/>
      <c r="E263" s="546"/>
      <c r="F263" s="547"/>
      <c r="G263" s="546"/>
      <c r="H263" s="547"/>
      <c r="I263" s="546"/>
      <c r="J263" s="547"/>
      <c r="K263" s="546"/>
      <c r="L263" s="547"/>
      <c r="M263" s="546"/>
      <c r="N263" s="547"/>
    </row>
    <row r="264">
      <c r="B264" s="545"/>
      <c r="C264" s="546"/>
      <c r="D264" s="547"/>
      <c r="E264" s="546"/>
      <c r="F264" s="547"/>
      <c r="G264" s="546"/>
      <c r="H264" s="547"/>
      <c r="I264" s="546"/>
      <c r="J264" s="547"/>
      <c r="K264" s="546"/>
      <c r="L264" s="547"/>
      <c r="M264" s="546"/>
      <c r="N264" s="547"/>
    </row>
    <row r="265">
      <c r="B265" s="545"/>
      <c r="C265" s="546"/>
      <c r="D265" s="547"/>
      <c r="E265" s="546"/>
      <c r="F265" s="547"/>
      <c r="G265" s="546"/>
      <c r="H265" s="547"/>
      <c r="I265" s="546"/>
      <c r="J265" s="547"/>
      <c r="K265" s="546"/>
      <c r="L265" s="547"/>
      <c r="M265" s="546"/>
      <c r="N265" s="547"/>
    </row>
    <row r="266">
      <c r="B266" s="545"/>
      <c r="C266" s="546"/>
      <c r="D266" s="547"/>
      <c r="E266" s="546"/>
      <c r="F266" s="547"/>
      <c r="G266" s="546"/>
      <c r="H266" s="547"/>
      <c r="I266" s="546"/>
      <c r="J266" s="547"/>
      <c r="K266" s="546"/>
      <c r="L266" s="547"/>
      <c r="M266" s="546"/>
      <c r="N266" s="547"/>
    </row>
    <row r="267">
      <c r="B267" s="545"/>
      <c r="C267" s="546"/>
      <c r="D267" s="547"/>
      <c r="E267" s="546"/>
      <c r="F267" s="547"/>
      <c r="G267" s="546"/>
      <c r="H267" s="547"/>
      <c r="I267" s="546"/>
      <c r="J267" s="547"/>
      <c r="K267" s="546"/>
      <c r="L267" s="547"/>
      <c r="M267" s="546"/>
      <c r="N267" s="547"/>
    </row>
    <row r="268">
      <c r="B268" s="545"/>
      <c r="C268" s="546"/>
      <c r="D268" s="547"/>
      <c r="E268" s="546"/>
      <c r="F268" s="547"/>
      <c r="G268" s="546"/>
      <c r="H268" s="547"/>
      <c r="I268" s="546"/>
      <c r="J268" s="547"/>
      <c r="K268" s="546"/>
      <c r="L268" s="547"/>
      <c r="M268" s="546"/>
      <c r="N268" s="547"/>
    </row>
    <row r="269">
      <c r="B269" s="545"/>
      <c r="C269" s="546"/>
      <c r="D269" s="547"/>
      <c r="E269" s="546"/>
      <c r="F269" s="547"/>
      <c r="G269" s="546"/>
      <c r="H269" s="547"/>
      <c r="I269" s="546"/>
      <c r="J269" s="547"/>
      <c r="K269" s="546"/>
      <c r="L269" s="547"/>
      <c r="M269" s="546"/>
      <c r="N269" s="547"/>
    </row>
    <row r="270">
      <c r="B270" s="545"/>
      <c r="C270" s="546"/>
      <c r="D270" s="547"/>
      <c r="E270" s="546"/>
      <c r="F270" s="547"/>
      <c r="G270" s="546"/>
      <c r="H270" s="547"/>
      <c r="I270" s="546"/>
      <c r="J270" s="547"/>
      <c r="K270" s="546"/>
      <c r="L270" s="547"/>
      <c r="M270" s="546"/>
      <c r="N270" s="547"/>
    </row>
    <row r="271">
      <c r="B271" s="545"/>
      <c r="C271" s="546"/>
      <c r="D271" s="547"/>
      <c r="E271" s="546"/>
      <c r="F271" s="547"/>
      <c r="G271" s="546"/>
      <c r="H271" s="547"/>
      <c r="I271" s="546"/>
      <c r="J271" s="547"/>
      <c r="K271" s="546"/>
      <c r="L271" s="547"/>
      <c r="M271" s="546"/>
      <c r="N271" s="547"/>
    </row>
    <row r="272">
      <c r="B272" s="545"/>
      <c r="C272" s="546"/>
      <c r="D272" s="547"/>
      <c r="E272" s="546"/>
      <c r="F272" s="547"/>
      <c r="G272" s="546"/>
      <c r="H272" s="547"/>
      <c r="I272" s="546"/>
      <c r="J272" s="547"/>
      <c r="K272" s="546"/>
      <c r="L272" s="547"/>
      <c r="M272" s="546"/>
      <c r="N272" s="547"/>
    </row>
    <row r="273">
      <c r="B273" s="545"/>
      <c r="C273" s="546"/>
      <c r="D273" s="547"/>
      <c r="E273" s="546"/>
      <c r="F273" s="547"/>
      <c r="G273" s="546"/>
      <c r="H273" s="547"/>
      <c r="I273" s="546"/>
      <c r="J273" s="547"/>
      <c r="K273" s="546"/>
      <c r="L273" s="547"/>
      <c r="M273" s="546"/>
      <c r="N273" s="547"/>
    </row>
    <row r="274">
      <c r="B274" s="545"/>
      <c r="C274" s="546"/>
      <c r="D274" s="547"/>
      <c r="E274" s="546"/>
      <c r="F274" s="547"/>
      <c r="G274" s="546"/>
      <c r="H274" s="547"/>
      <c r="I274" s="546"/>
      <c r="J274" s="547"/>
      <c r="K274" s="546"/>
      <c r="L274" s="547"/>
      <c r="M274" s="546"/>
      <c r="N274" s="547"/>
    </row>
    <row r="275">
      <c r="B275" s="545"/>
      <c r="C275" s="546"/>
      <c r="D275" s="547"/>
      <c r="E275" s="546"/>
      <c r="F275" s="547"/>
      <c r="G275" s="546"/>
      <c r="H275" s="547"/>
      <c r="I275" s="546"/>
      <c r="J275" s="547"/>
      <c r="K275" s="546"/>
      <c r="L275" s="547"/>
      <c r="M275" s="546"/>
      <c r="N275" s="547"/>
    </row>
    <row r="276">
      <c r="B276" s="545"/>
      <c r="C276" s="546"/>
      <c r="D276" s="547"/>
      <c r="E276" s="546"/>
      <c r="F276" s="547"/>
      <c r="G276" s="546"/>
      <c r="H276" s="547"/>
      <c r="I276" s="546"/>
      <c r="J276" s="547"/>
      <c r="K276" s="546"/>
      <c r="L276" s="547"/>
      <c r="M276" s="546"/>
      <c r="N276" s="547"/>
    </row>
    <row r="277">
      <c r="B277" s="545"/>
      <c r="C277" s="546"/>
      <c r="D277" s="547"/>
      <c r="E277" s="546"/>
      <c r="F277" s="547"/>
      <c r="G277" s="546"/>
      <c r="H277" s="547"/>
      <c r="I277" s="546"/>
      <c r="J277" s="547"/>
      <c r="K277" s="546"/>
      <c r="L277" s="547"/>
      <c r="M277" s="546"/>
      <c r="N277" s="547"/>
    </row>
    <row r="278">
      <c r="B278" s="545"/>
      <c r="C278" s="546"/>
      <c r="D278" s="547"/>
      <c r="E278" s="546"/>
      <c r="F278" s="547"/>
      <c r="G278" s="546"/>
      <c r="H278" s="547"/>
      <c r="I278" s="546"/>
      <c r="J278" s="547"/>
      <c r="K278" s="546"/>
      <c r="L278" s="547"/>
      <c r="M278" s="546"/>
      <c r="N278" s="547"/>
    </row>
    <row r="279">
      <c r="B279" s="545"/>
      <c r="C279" s="546"/>
      <c r="D279" s="547"/>
      <c r="E279" s="546"/>
      <c r="F279" s="547"/>
      <c r="G279" s="546"/>
      <c r="H279" s="547"/>
      <c r="I279" s="546"/>
      <c r="J279" s="547"/>
      <c r="K279" s="546"/>
      <c r="L279" s="547"/>
      <c r="M279" s="546"/>
      <c r="N279" s="547"/>
    </row>
    <row r="280">
      <c r="B280" s="545"/>
      <c r="C280" s="546"/>
      <c r="D280" s="547"/>
      <c r="E280" s="546"/>
      <c r="F280" s="547"/>
      <c r="G280" s="546"/>
      <c r="H280" s="547"/>
      <c r="I280" s="546"/>
      <c r="J280" s="547"/>
      <c r="K280" s="546"/>
      <c r="L280" s="547"/>
      <c r="M280" s="546"/>
      <c r="N280" s="547"/>
    </row>
    <row r="281">
      <c r="B281" s="545"/>
      <c r="C281" s="546"/>
      <c r="D281" s="547"/>
      <c r="E281" s="546"/>
      <c r="F281" s="547"/>
      <c r="G281" s="546"/>
      <c r="H281" s="547"/>
      <c r="I281" s="546"/>
      <c r="J281" s="547"/>
      <c r="K281" s="546"/>
      <c r="L281" s="547"/>
      <c r="M281" s="546"/>
      <c r="N281" s="547"/>
    </row>
    <row r="282">
      <c r="B282" s="545"/>
      <c r="C282" s="546"/>
      <c r="D282" s="547"/>
      <c r="E282" s="546"/>
      <c r="F282" s="547"/>
      <c r="G282" s="546"/>
      <c r="H282" s="547"/>
      <c r="I282" s="546"/>
      <c r="J282" s="547"/>
      <c r="K282" s="546"/>
      <c r="L282" s="547"/>
      <c r="M282" s="546"/>
      <c r="N282" s="547"/>
    </row>
    <row r="283">
      <c r="B283" s="545"/>
      <c r="C283" s="546"/>
      <c r="D283" s="547"/>
      <c r="E283" s="546"/>
      <c r="F283" s="547"/>
      <c r="G283" s="546"/>
      <c r="H283" s="547"/>
      <c r="I283" s="546"/>
      <c r="J283" s="547"/>
      <c r="K283" s="546"/>
      <c r="L283" s="547"/>
      <c r="M283" s="546"/>
      <c r="N283" s="547"/>
    </row>
    <row r="284">
      <c r="B284" s="545"/>
      <c r="C284" s="546"/>
      <c r="D284" s="547"/>
      <c r="E284" s="546"/>
      <c r="F284" s="547"/>
      <c r="G284" s="546"/>
      <c r="H284" s="547"/>
      <c r="I284" s="546"/>
      <c r="J284" s="547"/>
      <c r="K284" s="546"/>
      <c r="L284" s="547"/>
      <c r="M284" s="546"/>
      <c r="N284" s="547"/>
    </row>
    <row r="285">
      <c r="B285" s="545"/>
      <c r="C285" s="546"/>
      <c r="D285" s="547"/>
      <c r="E285" s="546"/>
      <c r="F285" s="547"/>
      <c r="G285" s="546"/>
      <c r="H285" s="547"/>
      <c r="I285" s="546"/>
      <c r="J285" s="547"/>
      <c r="K285" s="546"/>
      <c r="L285" s="547"/>
      <c r="M285" s="546"/>
      <c r="N285" s="547"/>
    </row>
    <row r="286">
      <c r="B286" s="545"/>
      <c r="C286" s="546"/>
      <c r="D286" s="547"/>
      <c r="E286" s="546"/>
      <c r="F286" s="547"/>
      <c r="G286" s="546"/>
      <c r="H286" s="547"/>
      <c r="I286" s="546"/>
      <c r="J286" s="547"/>
      <c r="K286" s="546"/>
      <c r="L286" s="547"/>
      <c r="M286" s="546"/>
      <c r="N286" s="547"/>
    </row>
    <row r="287">
      <c r="B287" s="545"/>
      <c r="C287" s="546"/>
      <c r="D287" s="547"/>
      <c r="E287" s="546"/>
      <c r="F287" s="547"/>
      <c r="G287" s="546"/>
      <c r="H287" s="547"/>
      <c r="I287" s="546"/>
      <c r="J287" s="547"/>
      <c r="K287" s="546"/>
      <c r="L287" s="547"/>
      <c r="M287" s="546"/>
      <c r="N287" s="547"/>
    </row>
    <row r="288">
      <c r="B288" s="545"/>
      <c r="C288" s="546"/>
      <c r="D288" s="547"/>
      <c r="E288" s="546"/>
      <c r="F288" s="547"/>
      <c r="G288" s="546"/>
      <c r="H288" s="547"/>
      <c r="I288" s="546"/>
      <c r="J288" s="547"/>
      <c r="K288" s="546"/>
      <c r="L288" s="547"/>
      <c r="M288" s="546"/>
      <c r="N288" s="547"/>
    </row>
    <row r="289">
      <c r="B289" s="545"/>
      <c r="C289" s="546"/>
      <c r="D289" s="547"/>
      <c r="E289" s="546"/>
      <c r="F289" s="547"/>
      <c r="G289" s="546"/>
      <c r="H289" s="547"/>
      <c r="I289" s="546"/>
      <c r="J289" s="547"/>
      <c r="K289" s="546"/>
      <c r="L289" s="547"/>
      <c r="M289" s="546"/>
      <c r="N289" s="547"/>
    </row>
    <row r="290">
      <c r="B290" s="545"/>
      <c r="C290" s="546"/>
      <c r="D290" s="547"/>
      <c r="E290" s="546"/>
      <c r="F290" s="547"/>
      <c r="G290" s="546"/>
      <c r="H290" s="547"/>
      <c r="I290" s="546"/>
      <c r="J290" s="547"/>
      <c r="K290" s="546"/>
      <c r="L290" s="547"/>
      <c r="M290" s="546"/>
      <c r="N290" s="547"/>
    </row>
    <row r="291">
      <c r="B291" s="545"/>
      <c r="C291" s="546"/>
      <c r="D291" s="547"/>
      <c r="E291" s="546"/>
      <c r="F291" s="547"/>
      <c r="G291" s="546"/>
      <c r="H291" s="547"/>
      <c r="I291" s="546"/>
      <c r="J291" s="547"/>
      <c r="K291" s="546"/>
      <c r="L291" s="547"/>
      <c r="M291" s="546"/>
      <c r="N291" s="547"/>
    </row>
    <row r="292">
      <c r="B292" s="545"/>
      <c r="C292" s="546"/>
      <c r="D292" s="547"/>
      <c r="E292" s="546"/>
      <c r="F292" s="547"/>
      <c r="G292" s="546"/>
      <c r="H292" s="547"/>
      <c r="I292" s="546"/>
      <c r="J292" s="547"/>
      <c r="K292" s="546"/>
      <c r="L292" s="547"/>
      <c r="M292" s="546"/>
      <c r="N292" s="547"/>
    </row>
    <row r="293">
      <c r="B293" s="545"/>
      <c r="C293" s="546"/>
      <c r="D293" s="547"/>
      <c r="E293" s="546"/>
      <c r="F293" s="547"/>
      <c r="G293" s="546"/>
      <c r="H293" s="547"/>
      <c r="I293" s="546"/>
      <c r="J293" s="547"/>
      <c r="K293" s="546"/>
      <c r="L293" s="547"/>
      <c r="M293" s="546"/>
      <c r="N293" s="547"/>
    </row>
    <row r="294">
      <c r="B294" s="545"/>
      <c r="C294" s="546"/>
      <c r="D294" s="547"/>
      <c r="E294" s="546"/>
      <c r="F294" s="547"/>
      <c r="G294" s="546"/>
      <c r="H294" s="547"/>
      <c r="I294" s="546"/>
      <c r="J294" s="547"/>
      <c r="K294" s="546"/>
      <c r="L294" s="547"/>
      <c r="M294" s="546"/>
      <c r="N294" s="547"/>
    </row>
    <row r="295">
      <c r="B295" s="545"/>
      <c r="C295" s="546"/>
      <c r="D295" s="547"/>
      <c r="E295" s="546"/>
      <c r="F295" s="547"/>
      <c r="G295" s="546"/>
      <c r="H295" s="547"/>
      <c r="I295" s="546"/>
      <c r="J295" s="547"/>
      <c r="K295" s="546"/>
      <c r="L295" s="547"/>
      <c r="M295" s="546"/>
      <c r="N295" s="547"/>
    </row>
    <row r="296">
      <c r="B296" s="545"/>
      <c r="C296" s="546"/>
      <c r="D296" s="547"/>
      <c r="E296" s="546"/>
      <c r="F296" s="547"/>
      <c r="G296" s="546"/>
      <c r="H296" s="547"/>
      <c r="I296" s="546"/>
      <c r="J296" s="547"/>
      <c r="K296" s="546"/>
      <c r="L296" s="547"/>
      <c r="M296" s="546"/>
      <c r="N296" s="547"/>
    </row>
    <row r="297">
      <c r="B297" s="545"/>
      <c r="C297" s="546"/>
      <c r="D297" s="547"/>
      <c r="E297" s="546"/>
      <c r="F297" s="547"/>
      <c r="G297" s="546"/>
      <c r="H297" s="547"/>
      <c r="I297" s="546"/>
      <c r="J297" s="547"/>
      <c r="K297" s="546"/>
      <c r="L297" s="547"/>
      <c r="M297" s="546"/>
      <c r="N297" s="547"/>
    </row>
    <row r="298">
      <c r="B298" s="545"/>
      <c r="C298" s="546"/>
      <c r="D298" s="547"/>
      <c r="E298" s="546"/>
      <c r="F298" s="547"/>
      <c r="G298" s="546"/>
      <c r="H298" s="547"/>
      <c r="I298" s="546"/>
      <c r="J298" s="547"/>
      <c r="K298" s="546"/>
      <c r="L298" s="547"/>
      <c r="M298" s="546"/>
      <c r="N298" s="547"/>
    </row>
    <row r="299">
      <c r="B299" s="545"/>
      <c r="C299" s="546"/>
      <c r="D299" s="547"/>
      <c r="E299" s="546"/>
      <c r="F299" s="547"/>
      <c r="G299" s="546"/>
      <c r="H299" s="547"/>
      <c r="I299" s="546"/>
      <c r="J299" s="547"/>
      <c r="K299" s="546"/>
      <c r="L299" s="547"/>
      <c r="M299" s="546"/>
      <c r="N299" s="547"/>
    </row>
    <row r="300">
      <c r="B300" s="545"/>
      <c r="C300" s="546"/>
      <c r="D300" s="547"/>
      <c r="E300" s="546"/>
      <c r="F300" s="547"/>
      <c r="G300" s="546"/>
      <c r="H300" s="547"/>
      <c r="I300" s="546"/>
      <c r="J300" s="547"/>
      <c r="K300" s="546"/>
      <c r="L300" s="547"/>
      <c r="M300" s="546"/>
      <c r="N300" s="547"/>
    </row>
    <row r="301">
      <c r="B301" s="545"/>
      <c r="C301" s="546"/>
      <c r="D301" s="547"/>
      <c r="E301" s="546"/>
      <c r="F301" s="547"/>
      <c r="G301" s="546"/>
      <c r="H301" s="547"/>
      <c r="I301" s="546"/>
      <c r="J301" s="547"/>
      <c r="K301" s="546"/>
      <c r="L301" s="547"/>
      <c r="M301" s="546"/>
      <c r="N301" s="547"/>
    </row>
    <row r="302">
      <c r="B302" s="545"/>
      <c r="C302" s="546"/>
      <c r="D302" s="547"/>
      <c r="E302" s="546"/>
      <c r="F302" s="547"/>
      <c r="G302" s="546"/>
      <c r="H302" s="547"/>
      <c r="I302" s="546"/>
      <c r="J302" s="547"/>
      <c r="K302" s="546"/>
      <c r="L302" s="547"/>
      <c r="M302" s="546"/>
      <c r="N302" s="547"/>
    </row>
    <row r="303">
      <c r="B303" s="545"/>
      <c r="C303" s="546"/>
      <c r="D303" s="547"/>
      <c r="E303" s="546"/>
      <c r="F303" s="547"/>
      <c r="G303" s="546"/>
      <c r="H303" s="547"/>
      <c r="I303" s="546"/>
      <c r="J303" s="547"/>
      <c r="K303" s="546"/>
      <c r="L303" s="547"/>
      <c r="M303" s="546"/>
      <c r="N303" s="547"/>
    </row>
    <row r="304">
      <c r="B304" s="545"/>
      <c r="C304" s="546"/>
      <c r="D304" s="547"/>
      <c r="E304" s="546"/>
      <c r="F304" s="547"/>
      <c r="G304" s="546"/>
      <c r="H304" s="547"/>
      <c r="I304" s="546"/>
      <c r="J304" s="547"/>
      <c r="K304" s="546"/>
      <c r="L304" s="547"/>
      <c r="M304" s="546"/>
      <c r="N304" s="547"/>
    </row>
    <row r="305">
      <c r="B305" s="545"/>
      <c r="C305" s="546"/>
      <c r="D305" s="547"/>
      <c r="E305" s="546"/>
      <c r="F305" s="547"/>
      <c r="G305" s="546"/>
      <c r="H305" s="547"/>
      <c r="I305" s="546"/>
      <c r="J305" s="547"/>
      <c r="K305" s="546"/>
      <c r="L305" s="547"/>
      <c r="M305" s="546"/>
      <c r="N305" s="547"/>
    </row>
    <row r="306">
      <c r="B306" s="545"/>
      <c r="C306" s="546"/>
      <c r="D306" s="547"/>
      <c r="E306" s="546"/>
      <c r="F306" s="547"/>
      <c r="G306" s="546"/>
      <c r="H306" s="547"/>
      <c r="I306" s="546"/>
      <c r="J306" s="547"/>
      <c r="K306" s="546"/>
      <c r="L306" s="547"/>
      <c r="M306" s="546"/>
      <c r="N306" s="547"/>
    </row>
    <row r="307">
      <c r="B307" s="545"/>
      <c r="C307" s="546"/>
      <c r="D307" s="547"/>
      <c r="E307" s="546"/>
      <c r="F307" s="547"/>
      <c r="G307" s="546"/>
      <c r="H307" s="547"/>
      <c r="I307" s="546"/>
      <c r="J307" s="547"/>
      <c r="K307" s="546"/>
      <c r="L307" s="547"/>
      <c r="M307" s="546"/>
      <c r="N307" s="547"/>
    </row>
    <row r="308">
      <c r="B308" s="545"/>
      <c r="C308" s="546"/>
      <c r="D308" s="547"/>
      <c r="E308" s="546"/>
      <c r="F308" s="547"/>
      <c r="G308" s="546"/>
      <c r="H308" s="547"/>
      <c r="I308" s="546"/>
      <c r="J308" s="547"/>
      <c r="K308" s="546"/>
      <c r="L308" s="547"/>
      <c r="M308" s="546"/>
      <c r="N308" s="547"/>
    </row>
    <row r="309">
      <c r="B309" s="545"/>
      <c r="C309" s="546"/>
      <c r="D309" s="547"/>
      <c r="E309" s="546"/>
      <c r="F309" s="547"/>
      <c r="G309" s="546"/>
      <c r="H309" s="547"/>
      <c r="I309" s="546"/>
      <c r="J309" s="547"/>
      <c r="K309" s="546"/>
      <c r="L309" s="547"/>
      <c r="M309" s="546"/>
      <c r="N309" s="547"/>
    </row>
    <row r="310">
      <c r="B310" s="545"/>
      <c r="C310" s="546"/>
      <c r="D310" s="547"/>
      <c r="E310" s="546"/>
      <c r="F310" s="547"/>
      <c r="G310" s="546"/>
      <c r="H310" s="547"/>
      <c r="I310" s="546"/>
      <c r="J310" s="547"/>
      <c r="K310" s="546"/>
      <c r="L310" s="547"/>
      <c r="M310" s="546"/>
      <c r="N310" s="547"/>
    </row>
    <row r="311">
      <c r="B311" s="545"/>
      <c r="C311" s="546"/>
      <c r="D311" s="547"/>
      <c r="E311" s="546"/>
      <c r="F311" s="547"/>
      <c r="G311" s="546"/>
      <c r="H311" s="547"/>
      <c r="I311" s="546"/>
      <c r="J311" s="547"/>
      <c r="K311" s="546"/>
      <c r="L311" s="547"/>
      <c r="M311" s="546"/>
      <c r="N311" s="547"/>
    </row>
    <row r="312">
      <c r="B312" s="545"/>
      <c r="C312" s="546"/>
      <c r="D312" s="547"/>
      <c r="E312" s="546"/>
      <c r="F312" s="547"/>
      <c r="G312" s="546"/>
      <c r="H312" s="547"/>
      <c r="I312" s="546"/>
      <c r="J312" s="547"/>
      <c r="K312" s="546"/>
      <c r="L312" s="547"/>
      <c r="M312" s="546"/>
      <c r="N312" s="547"/>
    </row>
    <row r="313">
      <c r="B313" s="545"/>
      <c r="C313" s="546"/>
      <c r="D313" s="547"/>
      <c r="E313" s="546"/>
      <c r="F313" s="547"/>
      <c r="G313" s="546"/>
      <c r="H313" s="547"/>
      <c r="I313" s="546"/>
      <c r="J313" s="547"/>
      <c r="K313" s="546"/>
      <c r="L313" s="547"/>
      <c r="M313" s="546"/>
      <c r="N313" s="547"/>
    </row>
    <row r="314">
      <c r="B314" s="545"/>
      <c r="C314" s="546"/>
      <c r="D314" s="547"/>
      <c r="E314" s="546"/>
      <c r="F314" s="547"/>
      <c r="G314" s="546"/>
      <c r="H314" s="547"/>
      <c r="I314" s="546"/>
      <c r="J314" s="547"/>
      <c r="K314" s="546"/>
      <c r="L314" s="547"/>
      <c r="M314" s="546"/>
      <c r="N314" s="547"/>
    </row>
    <row r="315">
      <c r="B315" s="545"/>
      <c r="C315" s="546"/>
      <c r="D315" s="547"/>
      <c r="E315" s="546"/>
      <c r="F315" s="547"/>
      <c r="G315" s="546"/>
      <c r="H315" s="547"/>
      <c r="I315" s="546"/>
      <c r="J315" s="547"/>
      <c r="K315" s="546"/>
      <c r="L315" s="547"/>
      <c r="M315" s="546"/>
      <c r="N315" s="547"/>
    </row>
    <row r="316">
      <c r="B316" s="545"/>
      <c r="C316" s="546"/>
      <c r="D316" s="547"/>
      <c r="E316" s="546"/>
      <c r="F316" s="547"/>
      <c r="G316" s="546"/>
      <c r="H316" s="547"/>
      <c r="I316" s="546"/>
      <c r="J316" s="547"/>
      <c r="K316" s="546"/>
      <c r="L316" s="547"/>
      <c r="M316" s="546"/>
      <c r="N316" s="547"/>
    </row>
    <row r="317">
      <c r="B317" s="545"/>
      <c r="C317" s="546"/>
      <c r="D317" s="547"/>
      <c r="E317" s="546"/>
      <c r="F317" s="547"/>
      <c r="G317" s="546"/>
      <c r="H317" s="547"/>
      <c r="I317" s="546"/>
      <c r="J317" s="547"/>
      <c r="K317" s="546"/>
      <c r="L317" s="547"/>
      <c r="M317" s="546"/>
      <c r="N317" s="547"/>
    </row>
    <row r="318">
      <c r="B318" s="545"/>
      <c r="C318" s="546"/>
      <c r="D318" s="547"/>
      <c r="E318" s="546"/>
      <c r="F318" s="547"/>
      <c r="G318" s="546"/>
      <c r="H318" s="547"/>
      <c r="I318" s="546"/>
      <c r="J318" s="547"/>
      <c r="K318" s="546"/>
      <c r="L318" s="547"/>
      <c r="M318" s="546"/>
      <c r="N318" s="547"/>
    </row>
    <row r="319">
      <c r="B319" s="545"/>
      <c r="C319" s="546"/>
      <c r="D319" s="547"/>
      <c r="E319" s="546"/>
      <c r="F319" s="547"/>
      <c r="G319" s="546"/>
      <c r="H319" s="547"/>
      <c r="I319" s="546"/>
      <c r="J319" s="547"/>
      <c r="K319" s="546"/>
      <c r="L319" s="547"/>
      <c r="M319" s="546"/>
      <c r="N319" s="547"/>
    </row>
    <row r="320">
      <c r="B320" s="545"/>
      <c r="C320" s="546"/>
      <c r="D320" s="547"/>
      <c r="E320" s="546"/>
      <c r="F320" s="547"/>
      <c r="G320" s="546"/>
      <c r="H320" s="547"/>
      <c r="I320" s="546"/>
      <c r="J320" s="547"/>
      <c r="K320" s="546"/>
      <c r="L320" s="547"/>
      <c r="M320" s="546"/>
      <c r="N320" s="547"/>
    </row>
    <row r="321">
      <c r="B321" s="545"/>
      <c r="C321" s="546"/>
      <c r="D321" s="547"/>
      <c r="E321" s="546"/>
      <c r="F321" s="547"/>
      <c r="G321" s="546"/>
      <c r="H321" s="547"/>
      <c r="I321" s="546"/>
      <c r="J321" s="547"/>
      <c r="K321" s="546"/>
      <c r="L321" s="547"/>
      <c r="M321" s="546"/>
      <c r="N321" s="547"/>
    </row>
    <row r="322">
      <c r="B322" s="545"/>
      <c r="C322" s="546"/>
      <c r="D322" s="547"/>
      <c r="E322" s="546"/>
      <c r="F322" s="547"/>
      <c r="G322" s="546"/>
      <c r="H322" s="547"/>
      <c r="I322" s="546"/>
      <c r="J322" s="547"/>
      <c r="K322" s="546"/>
      <c r="L322" s="547"/>
      <c r="M322" s="546"/>
      <c r="N322" s="547"/>
    </row>
    <row r="323">
      <c r="B323" s="545"/>
      <c r="C323" s="546"/>
      <c r="D323" s="547"/>
      <c r="E323" s="546"/>
      <c r="F323" s="547"/>
      <c r="G323" s="546"/>
      <c r="H323" s="547"/>
      <c r="I323" s="546"/>
      <c r="J323" s="547"/>
      <c r="K323" s="546"/>
      <c r="L323" s="547"/>
      <c r="M323" s="546"/>
      <c r="N323" s="547"/>
    </row>
    <row r="324">
      <c r="B324" s="545"/>
      <c r="C324" s="546"/>
      <c r="D324" s="547"/>
      <c r="E324" s="546"/>
      <c r="F324" s="547"/>
      <c r="G324" s="546"/>
      <c r="H324" s="547"/>
      <c r="I324" s="546"/>
      <c r="J324" s="547"/>
      <c r="K324" s="546"/>
      <c r="L324" s="547"/>
      <c r="M324" s="546"/>
      <c r="N324" s="547"/>
    </row>
    <row r="325">
      <c r="B325" s="545"/>
      <c r="C325" s="546"/>
      <c r="D325" s="547"/>
      <c r="E325" s="546"/>
      <c r="F325" s="547"/>
      <c r="G325" s="546"/>
      <c r="H325" s="547"/>
      <c r="I325" s="546"/>
      <c r="J325" s="547"/>
      <c r="K325" s="546"/>
      <c r="L325" s="547"/>
      <c r="M325" s="546"/>
      <c r="N325" s="547"/>
    </row>
    <row r="326">
      <c r="B326" s="545"/>
      <c r="C326" s="546"/>
      <c r="D326" s="547"/>
      <c r="E326" s="546"/>
      <c r="F326" s="547"/>
      <c r="G326" s="546"/>
      <c r="H326" s="547"/>
      <c r="I326" s="546"/>
      <c r="J326" s="547"/>
      <c r="K326" s="546"/>
      <c r="L326" s="547"/>
      <c r="M326" s="546"/>
      <c r="N326" s="547"/>
    </row>
    <row r="327">
      <c r="B327" s="545"/>
      <c r="C327" s="546"/>
      <c r="D327" s="547"/>
      <c r="E327" s="546"/>
      <c r="F327" s="547"/>
      <c r="G327" s="546"/>
      <c r="H327" s="547"/>
      <c r="I327" s="546"/>
      <c r="J327" s="547"/>
      <c r="K327" s="546"/>
      <c r="L327" s="547"/>
      <c r="M327" s="546"/>
      <c r="N327" s="547"/>
    </row>
    <row r="328">
      <c r="B328" s="545"/>
      <c r="C328" s="546"/>
      <c r="D328" s="547"/>
      <c r="E328" s="546"/>
      <c r="F328" s="547"/>
      <c r="G328" s="546"/>
      <c r="H328" s="547"/>
      <c r="I328" s="546"/>
      <c r="J328" s="547"/>
      <c r="K328" s="546"/>
      <c r="L328" s="547"/>
      <c r="M328" s="546"/>
      <c r="N328" s="547"/>
    </row>
    <row r="329">
      <c r="B329" s="545"/>
      <c r="C329" s="546"/>
      <c r="D329" s="547"/>
      <c r="E329" s="546"/>
      <c r="F329" s="547"/>
      <c r="G329" s="546"/>
      <c r="H329" s="547"/>
      <c r="I329" s="546"/>
      <c r="J329" s="547"/>
      <c r="K329" s="546"/>
      <c r="L329" s="547"/>
      <c r="M329" s="546"/>
      <c r="N329" s="547"/>
    </row>
    <row r="330">
      <c r="B330" s="545"/>
      <c r="C330" s="546"/>
      <c r="D330" s="547"/>
      <c r="E330" s="546"/>
      <c r="F330" s="547"/>
      <c r="G330" s="546"/>
      <c r="H330" s="547"/>
      <c r="I330" s="546"/>
      <c r="J330" s="547"/>
      <c r="K330" s="546"/>
      <c r="L330" s="547"/>
      <c r="M330" s="546"/>
      <c r="N330" s="547"/>
    </row>
    <row r="331">
      <c r="B331" s="545"/>
      <c r="C331" s="546"/>
      <c r="D331" s="547"/>
      <c r="E331" s="546"/>
      <c r="F331" s="547"/>
      <c r="G331" s="546"/>
      <c r="H331" s="547"/>
      <c r="I331" s="546"/>
      <c r="J331" s="547"/>
      <c r="K331" s="546"/>
      <c r="L331" s="547"/>
      <c r="M331" s="546"/>
      <c r="N331" s="547"/>
    </row>
    <row r="332">
      <c r="B332" s="545"/>
      <c r="C332" s="546"/>
      <c r="D332" s="547"/>
      <c r="E332" s="546"/>
      <c r="F332" s="547"/>
      <c r="G332" s="546"/>
      <c r="H332" s="547"/>
      <c r="I332" s="546"/>
      <c r="J332" s="547"/>
      <c r="K332" s="546"/>
      <c r="L332" s="547"/>
      <c r="M332" s="546"/>
      <c r="N332" s="547"/>
    </row>
    <row r="333">
      <c r="B333" s="545"/>
      <c r="C333" s="546"/>
      <c r="D333" s="547"/>
      <c r="E333" s="546"/>
      <c r="F333" s="547"/>
      <c r="G333" s="546"/>
      <c r="H333" s="547"/>
      <c r="I333" s="546"/>
      <c r="J333" s="547"/>
      <c r="K333" s="546"/>
      <c r="L333" s="547"/>
      <c r="M333" s="546"/>
      <c r="N333" s="547"/>
    </row>
    <row r="334">
      <c r="B334" s="545"/>
      <c r="C334" s="546"/>
      <c r="D334" s="547"/>
      <c r="E334" s="546"/>
      <c r="F334" s="547"/>
      <c r="G334" s="546"/>
      <c r="H334" s="547"/>
      <c r="I334" s="546"/>
      <c r="J334" s="547"/>
      <c r="K334" s="546"/>
      <c r="L334" s="547"/>
      <c r="M334" s="546"/>
      <c r="N334" s="547"/>
    </row>
    <row r="335">
      <c r="B335" s="545"/>
      <c r="C335" s="546"/>
      <c r="D335" s="547"/>
      <c r="E335" s="546"/>
      <c r="F335" s="547"/>
      <c r="G335" s="546"/>
      <c r="H335" s="547"/>
      <c r="I335" s="546"/>
      <c r="J335" s="547"/>
      <c r="K335" s="546"/>
      <c r="L335" s="547"/>
      <c r="M335" s="546"/>
      <c r="N335" s="547"/>
    </row>
    <row r="336">
      <c r="B336" s="545"/>
      <c r="C336" s="546"/>
      <c r="D336" s="547"/>
      <c r="E336" s="546"/>
      <c r="F336" s="547"/>
      <c r="G336" s="546"/>
      <c r="H336" s="547"/>
      <c r="I336" s="546"/>
      <c r="J336" s="547"/>
      <c r="K336" s="546"/>
      <c r="L336" s="547"/>
      <c r="M336" s="546"/>
      <c r="N336" s="547"/>
    </row>
    <row r="337">
      <c r="B337" s="545"/>
      <c r="C337" s="546"/>
      <c r="D337" s="547"/>
      <c r="E337" s="546"/>
      <c r="F337" s="547"/>
      <c r="G337" s="546"/>
      <c r="H337" s="547"/>
      <c r="I337" s="546"/>
      <c r="J337" s="547"/>
      <c r="K337" s="546"/>
      <c r="L337" s="547"/>
      <c r="M337" s="546"/>
      <c r="N337" s="547"/>
    </row>
    <row r="338">
      <c r="B338" s="545"/>
      <c r="C338" s="546"/>
      <c r="D338" s="547"/>
      <c r="E338" s="546"/>
      <c r="F338" s="547"/>
      <c r="G338" s="546"/>
      <c r="H338" s="547"/>
      <c r="I338" s="546"/>
      <c r="J338" s="547"/>
      <c r="K338" s="546"/>
      <c r="L338" s="547"/>
      <c r="M338" s="546"/>
      <c r="N338" s="547"/>
    </row>
    <row r="339">
      <c r="B339" s="545"/>
      <c r="C339" s="546"/>
      <c r="D339" s="547"/>
      <c r="E339" s="546"/>
      <c r="F339" s="547"/>
      <c r="G339" s="546"/>
      <c r="H339" s="547"/>
      <c r="I339" s="546"/>
      <c r="J339" s="547"/>
      <c r="K339" s="546"/>
      <c r="L339" s="547"/>
      <c r="M339" s="546"/>
      <c r="N339" s="547"/>
    </row>
    <row r="340">
      <c r="B340" s="545"/>
      <c r="C340" s="546"/>
      <c r="D340" s="547"/>
      <c r="E340" s="546"/>
      <c r="F340" s="547"/>
      <c r="G340" s="546"/>
      <c r="H340" s="547"/>
      <c r="I340" s="546"/>
      <c r="J340" s="547"/>
      <c r="K340" s="546"/>
      <c r="L340" s="547"/>
      <c r="M340" s="546"/>
      <c r="N340" s="547"/>
    </row>
    <row r="341">
      <c r="B341" s="545"/>
      <c r="C341" s="546"/>
      <c r="D341" s="547"/>
      <c r="E341" s="546"/>
      <c r="F341" s="547"/>
      <c r="G341" s="546"/>
      <c r="H341" s="547"/>
      <c r="I341" s="546"/>
      <c r="J341" s="547"/>
      <c r="K341" s="546"/>
      <c r="L341" s="547"/>
      <c r="M341" s="546"/>
      <c r="N341" s="547"/>
    </row>
    <row r="342">
      <c r="B342" s="545"/>
      <c r="C342" s="546"/>
      <c r="D342" s="547"/>
      <c r="E342" s="546"/>
      <c r="F342" s="547"/>
      <c r="G342" s="546"/>
      <c r="H342" s="547"/>
      <c r="I342" s="546"/>
      <c r="J342" s="547"/>
      <c r="K342" s="546"/>
      <c r="L342" s="547"/>
      <c r="M342" s="546"/>
      <c r="N342" s="547"/>
    </row>
    <row r="343">
      <c r="B343" s="545"/>
      <c r="C343" s="546"/>
      <c r="D343" s="547"/>
      <c r="E343" s="546"/>
      <c r="F343" s="547"/>
      <c r="G343" s="546"/>
      <c r="H343" s="547"/>
      <c r="I343" s="546"/>
      <c r="J343" s="547"/>
      <c r="K343" s="546"/>
      <c r="L343" s="547"/>
      <c r="M343" s="546"/>
      <c r="N343" s="547"/>
    </row>
    <row r="344">
      <c r="B344" s="545"/>
      <c r="C344" s="546"/>
      <c r="D344" s="547"/>
      <c r="E344" s="546"/>
      <c r="F344" s="547"/>
      <c r="G344" s="546"/>
      <c r="H344" s="547"/>
      <c r="I344" s="546"/>
      <c r="J344" s="547"/>
      <c r="K344" s="546"/>
      <c r="L344" s="547"/>
      <c r="M344" s="546"/>
      <c r="N344" s="547"/>
    </row>
    <row r="345">
      <c r="B345" s="545"/>
      <c r="C345" s="546"/>
      <c r="D345" s="547"/>
      <c r="E345" s="546"/>
      <c r="F345" s="547"/>
      <c r="G345" s="546"/>
      <c r="H345" s="547"/>
      <c r="I345" s="546"/>
      <c r="J345" s="547"/>
      <c r="K345" s="546"/>
      <c r="L345" s="547"/>
      <c r="M345" s="546"/>
      <c r="N345" s="547"/>
    </row>
    <row r="346">
      <c r="B346" s="545"/>
      <c r="C346" s="546"/>
      <c r="D346" s="547"/>
      <c r="E346" s="546"/>
      <c r="F346" s="547"/>
      <c r="G346" s="546"/>
      <c r="H346" s="547"/>
      <c r="I346" s="546"/>
      <c r="J346" s="547"/>
      <c r="K346" s="546"/>
      <c r="L346" s="547"/>
      <c r="M346" s="546"/>
      <c r="N346" s="547"/>
    </row>
    <row r="347">
      <c r="B347" s="545"/>
      <c r="C347" s="546"/>
      <c r="D347" s="547"/>
      <c r="E347" s="546"/>
      <c r="F347" s="547"/>
      <c r="G347" s="546"/>
      <c r="H347" s="547"/>
      <c r="I347" s="546"/>
      <c r="J347" s="547"/>
      <c r="K347" s="546"/>
      <c r="L347" s="547"/>
      <c r="M347" s="546"/>
      <c r="N347" s="547"/>
    </row>
    <row r="348">
      <c r="B348" s="545"/>
      <c r="C348" s="546"/>
      <c r="D348" s="547"/>
      <c r="E348" s="546"/>
      <c r="F348" s="547"/>
      <c r="G348" s="546"/>
      <c r="H348" s="547"/>
      <c r="I348" s="546"/>
      <c r="J348" s="547"/>
      <c r="K348" s="546"/>
      <c r="L348" s="547"/>
      <c r="M348" s="546"/>
      <c r="N348" s="547"/>
    </row>
    <row r="349">
      <c r="B349" s="545"/>
      <c r="C349" s="546"/>
      <c r="D349" s="547"/>
      <c r="E349" s="546"/>
      <c r="F349" s="547"/>
      <c r="G349" s="546"/>
      <c r="H349" s="547"/>
      <c r="I349" s="546"/>
      <c r="J349" s="547"/>
      <c r="K349" s="546"/>
      <c r="L349" s="547"/>
      <c r="M349" s="546"/>
      <c r="N349" s="547"/>
    </row>
    <row r="350">
      <c r="B350" s="545"/>
      <c r="C350" s="546"/>
      <c r="D350" s="547"/>
      <c r="E350" s="546"/>
      <c r="F350" s="547"/>
      <c r="G350" s="546"/>
      <c r="H350" s="547"/>
      <c r="I350" s="546"/>
      <c r="J350" s="547"/>
      <c r="K350" s="546"/>
      <c r="L350" s="547"/>
      <c r="M350" s="546"/>
      <c r="N350" s="547"/>
    </row>
    <row r="351">
      <c r="B351" s="545"/>
      <c r="C351" s="546"/>
      <c r="D351" s="547"/>
      <c r="E351" s="546"/>
      <c r="F351" s="547"/>
      <c r="G351" s="546"/>
      <c r="H351" s="547"/>
      <c r="I351" s="546"/>
      <c r="J351" s="547"/>
      <c r="K351" s="546"/>
      <c r="L351" s="547"/>
      <c r="M351" s="546"/>
      <c r="N351" s="547"/>
    </row>
    <row r="352">
      <c r="B352" s="545"/>
      <c r="C352" s="546"/>
      <c r="D352" s="547"/>
      <c r="E352" s="546"/>
      <c r="F352" s="547"/>
      <c r="G352" s="546"/>
      <c r="H352" s="547"/>
      <c r="I352" s="546"/>
      <c r="J352" s="547"/>
      <c r="K352" s="546"/>
      <c r="L352" s="547"/>
      <c r="M352" s="546"/>
      <c r="N352" s="547"/>
    </row>
    <row r="353">
      <c r="B353" s="545"/>
      <c r="C353" s="546"/>
      <c r="D353" s="547"/>
      <c r="E353" s="546"/>
      <c r="F353" s="547"/>
      <c r="G353" s="546"/>
      <c r="H353" s="547"/>
      <c r="I353" s="546"/>
      <c r="J353" s="547"/>
      <c r="K353" s="546"/>
      <c r="L353" s="547"/>
      <c r="M353" s="546"/>
      <c r="N353" s="547"/>
    </row>
    <row r="354">
      <c r="B354" s="545"/>
      <c r="C354" s="546"/>
      <c r="D354" s="547"/>
      <c r="E354" s="546"/>
      <c r="F354" s="547"/>
      <c r="G354" s="546"/>
      <c r="H354" s="547"/>
      <c r="I354" s="546"/>
      <c r="J354" s="547"/>
      <c r="K354" s="546"/>
      <c r="L354" s="547"/>
      <c r="M354" s="546"/>
      <c r="N354" s="547"/>
    </row>
    <row r="355">
      <c r="B355" s="545"/>
      <c r="C355" s="546"/>
      <c r="D355" s="547"/>
      <c r="E355" s="546"/>
      <c r="F355" s="547"/>
      <c r="G355" s="546"/>
      <c r="H355" s="547"/>
      <c r="I355" s="546"/>
      <c r="J355" s="547"/>
      <c r="K355" s="546"/>
      <c r="L355" s="547"/>
      <c r="M355" s="546"/>
      <c r="N355" s="547"/>
    </row>
    <row r="356">
      <c r="B356" s="545"/>
      <c r="C356" s="546"/>
      <c r="D356" s="547"/>
      <c r="E356" s="546"/>
      <c r="F356" s="547"/>
      <c r="G356" s="546"/>
      <c r="H356" s="547"/>
      <c r="I356" s="546"/>
      <c r="J356" s="547"/>
      <c r="K356" s="546"/>
      <c r="L356" s="547"/>
      <c r="M356" s="546"/>
      <c r="N356" s="547"/>
    </row>
    <row r="357">
      <c r="B357" s="545"/>
      <c r="C357" s="546"/>
      <c r="D357" s="547"/>
      <c r="E357" s="546"/>
      <c r="F357" s="547"/>
      <c r="G357" s="546"/>
      <c r="H357" s="547"/>
      <c r="I357" s="546"/>
      <c r="J357" s="547"/>
      <c r="K357" s="546"/>
      <c r="L357" s="547"/>
      <c r="M357" s="546"/>
      <c r="N357" s="547"/>
    </row>
    <row r="358">
      <c r="B358" s="545"/>
      <c r="C358" s="546"/>
      <c r="D358" s="547"/>
      <c r="E358" s="546"/>
      <c r="F358" s="547"/>
      <c r="G358" s="546"/>
      <c r="H358" s="547"/>
      <c r="I358" s="546"/>
      <c r="J358" s="547"/>
      <c r="K358" s="546"/>
      <c r="L358" s="547"/>
      <c r="M358" s="546"/>
      <c r="N358" s="547"/>
    </row>
    <row r="359">
      <c r="B359" s="545"/>
      <c r="C359" s="546"/>
      <c r="D359" s="547"/>
      <c r="E359" s="546"/>
      <c r="F359" s="547"/>
      <c r="G359" s="546"/>
      <c r="H359" s="547"/>
      <c r="I359" s="546"/>
      <c r="J359" s="547"/>
      <c r="K359" s="546"/>
      <c r="L359" s="547"/>
      <c r="M359" s="546"/>
      <c r="N359" s="547"/>
    </row>
    <row r="360">
      <c r="B360" s="545"/>
      <c r="C360" s="546"/>
      <c r="D360" s="547"/>
      <c r="E360" s="546"/>
      <c r="F360" s="547"/>
      <c r="G360" s="546"/>
      <c r="H360" s="547"/>
      <c r="I360" s="546"/>
      <c r="J360" s="547"/>
      <c r="K360" s="546"/>
      <c r="L360" s="547"/>
      <c r="M360" s="546"/>
      <c r="N360" s="547"/>
    </row>
    <row r="361">
      <c r="B361" s="545"/>
      <c r="C361" s="546"/>
      <c r="D361" s="547"/>
      <c r="E361" s="546"/>
      <c r="F361" s="547"/>
      <c r="G361" s="546"/>
      <c r="H361" s="547"/>
      <c r="I361" s="546"/>
      <c r="J361" s="547"/>
      <c r="K361" s="546"/>
      <c r="L361" s="547"/>
      <c r="M361" s="546"/>
      <c r="N361" s="547"/>
    </row>
    <row r="362">
      <c r="B362" s="545"/>
      <c r="C362" s="546"/>
      <c r="D362" s="547"/>
      <c r="E362" s="546"/>
      <c r="F362" s="547"/>
      <c r="G362" s="546"/>
      <c r="H362" s="547"/>
      <c r="I362" s="546"/>
      <c r="J362" s="547"/>
      <c r="K362" s="546"/>
      <c r="L362" s="547"/>
      <c r="M362" s="546"/>
      <c r="N362" s="547"/>
    </row>
    <row r="363">
      <c r="B363" s="545"/>
      <c r="C363" s="546"/>
      <c r="D363" s="547"/>
      <c r="E363" s="546"/>
      <c r="F363" s="547"/>
      <c r="G363" s="546"/>
      <c r="H363" s="547"/>
      <c r="I363" s="546"/>
      <c r="J363" s="547"/>
      <c r="K363" s="546"/>
      <c r="L363" s="547"/>
      <c r="M363" s="546"/>
      <c r="N363" s="547"/>
    </row>
    <row r="364">
      <c r="B364" s="545"/>
      <c r="C364" s="546"/>
      <c r="D364" s="547"/>
      <c r="E364" s="546"/>
      <c r="F364" s="547"/>
      <c r="G364" s="546"/>
      <c r="H364" s="547"/>
      <c r="I364" s="546"/>
      <c r="J364" s="547"/>
      <c r="K364" s="546"/>
      <c r="L364" s="547"/>
      <c r="M364" s="546"/>
      <c r="N364" s="547"/>
    </row>
    <row r="365">
      <c r="B365" s="545"/>
      <c r="C365" s="546"/>
      <c r="D365" s="547"/>
      <c r="E365" s="546"/>
      <c r="F365" s="547"/>
      <c r="G365" s="546"/>
      <c r="H365" s="547"/>
      <c r="I365" s="546"/>
      <c r="J365" s="547"/>
      <c r="K365" s="546"/>
      <c r="L365" s="547"/>
      <c r="M365" s="546"/>
      <c r="N365" s="547"/>
    </row>
    <row r="366">
      <c r="B366" s="545"/>
      <c r="C366" s="546"/>
      <c r="D366" s="547"/>
      <c r="E366" s="546"/>
      <c r="F366" s="547"/>
      <c r="G366" s="546"/>
      <c r="H366" s="547"/>
      <c r="I366" s="546"/>
      <c r="J366" s="547"/>
      <c r="K366" s="546"/>
      <c r="L366" s="547"/>
      <c r="M366" s="546"/>
      <c r="N366" s="547"/>
    </row>
    <row r="367">
      <c r="B367" s="545"/>
      <c r="C367" s="546"/>
      <c r="D367" s="547"/>
      <c r="E367" s="546"/>
      <c r="F367" s="547"/>
      <c r="G367" s="546"/>
      <c r="H367" s="547"/>
      <c r="I367" s="546"/>
      <c r="J367" s="547"/>
      <c r="K367" s="546"/>
      <c r="L367" s="547"/>
      <c r="M367" s="546"/>
      <c r="N367" s="547"/>
    </row>
    <row r="368">
      <c r="B368" s="545"/>
      <c r="C368" s="546"/>
      <c r="D368" s="547"/>
      <c r="E368" s="546"/>
      <c r="F368" s="547"/>
      <c r="G368" s="546"/>
      <c r="H368" s="547"/>
      <c r="I368" s="546"/>
      <c r="J368" s="547"/>
      <c r="K368" s="546"/>
      <c r="L368" s="547"/>
      <c r="M368" s="546"/>
      <c r="N368" s="547"/>
    </row>
    <row r="369">
      <c r="B369" s="545"/>
      <c r="C369" s="546"/>
      <c r="D369" s="547"/>
      <c r="E369" s="546"/>
      <c r="F369" s="547"/>
      <c r="G369" s="546"/>
      <c r="H369" s="547"/>
      <c r="I369" s="546"/>
      <c r="J369" s="547"/>
      <c r="K369" s="546"/>
      <c r="L369" s="547"/>
      <c r="M369" s="546"/>
      <c r="N369" s="547"/>
    </row>
    <row r="370">
      <c r="B370" s="545"/>
      <c r="C370" s="546"/>
      <c r="D370" s="547"/>
      <c r="E370" s="546"/>
      <c r="F370" s="547"/>
      <c r="G370" s="546"/>
      <c r="H370" s="547"/>
      <c r="I370" s="546"/>
      <c r="J370" s="547"/>
      <c r="K370" s="546"/>
      <c r="L370" s="547"/>
      <c r="M370" s="546"/>
      <c r="N370" s="547"/>
    </row>
    <row r="371">
      <c r="B371" s="545"/>
      <c r="C371" s="546"/>
      <c r="D371" s="547"/>
      <c r="E371" s="546"/>
      <c r="F371" s="547"/>
      <c r="G371" s="546"/>
      <c r="H371" s="547"/>
      <c r="I371" s="546"/>
      <c r="J371" s="547"/>
      <c r="K371" s="546"/>
      <c r="L371" s="547"/>
      <c r="M371" s="546"/>
      <c r="N371" s="547"/>
    </row>
    <row r="372">
      <c r="B372" s="545"/>
      <c r="C372" s="546"/>
      <c r="D372" s="547"/>
      <c r="E372" s="546"/>
      <c r="F372" s="547"/>
      <c r="G372" s="546"/>
      <c r="H372" s="547"/>
      <c r="I372" s="546"/>
      <c r="J372" s="547"/>
      <c r="K372" s="546"/>
      <c r="L372" s="547"/>
      <c r="M372" s="546"/>
      <c r="N372" s="547"/>
    </row>
    <row r="373">
      <c r="B373" s="545"/>
      <c r="C373" s="546"/>
      <c r="D373" s="547"/>
      <c r="E373" s="546"/>
      <c r="F373" s="547"/>
      <c r="G373" s="546"/>
      <c r="H373" s="547"/>
      <c r="I373" s="546"/>
      <c r="J373" s="547"/>
      <c r="K373" s="546"/>
      <c r="L373" s="547"/>
      <c r="M373" s="546"/>
      <c r="N373" s="547"/>
    </row>
    <row r="374">
      <c r="B374" s="545"/>
      <c r="C374" s="546"/>
      <c r="D374" s="547"/>
      <c r="E374" s="546"/>
      <c r="F374" s="547"/>
      <c r="G374" s="546"/>
      <c r="H374" s="547"/>
      <c r="I374" s="546"/>
      <c r="J374" s="547"/>
      <c r="K374" s="546"/>
      <c r="L374" s="547"/>
      <c r="M374" s="546"/>
      <c r="N374" s="547"/>
    </row>
    <row r="375">
      <c r="B375" s="545"/>
      <c r="C375" s="546"/>
      <c r="D375" s="547"/>
      <c r="E375" s="546"/>
      <c r="F375" s="547"/>
      <c r="G375" s="546"/>
      <c r="H375" s="547"/>
      <c r="I375" s="546"/>
      <c r="J375" s="547"/>
      <c r="K375" s="546"/>
      <c r="L375" s="547"/>
      <c r="M375" s="546"/>
      <c r="N375" s="547"/>
    </row>
    <row r="376">
      <c r="B376" s="545"/>
      <c r="C376" s="546"/>
      <c r="D376" s="547"/>
      <c r="E376" s="546"/>
      <c r="F376" s="547"/>
      <c r="G376" s="546"/>
      <c r="H376" s="547"/>
      <c r="I376" s="546"/>
      <c r="J376" s="547"/>
      <c r="K376" s="546"/>
      <c r="L376" s="547"/>
      <c r="M376" s="546"/>
      <c r="N376" s="547"/>
    </row>
    <row r="377">
      <c r="B377" s="545"/>
      <c r="C377" s="546"/>
      <c r="D377" s="547"/>
      <c r="E377" s="546"/>
      <c r="F377" s="547"/>
      <c r="G377" s="546"/>
      <c r="H377" s="547"/>
      <c r="I377" s="546"/>
      <c r="J377" s="547"/>
      <c r="K377" s="546"/>
      <c r="L377" s="547"/>
      <c r="M377" s="546"/>
      <c r="N377" s="547"/>
    </row>
    <row r="378">
      <c r="B378" s="545"/>
      <c r="C378" s="546"/>
      <c r="D378" s="547"/>
      <c r="E378" s="546"/>
      <c r="F378" s="547"/>
      <c r="G378" s="546"/>
      <c r="H378" s="547"/>
      <c r="I378" s="546"/>
      <c r="J378" s="547"/>
      <c r="K378" s="546"/>
      <c r="L378" s="547"/>
      <c r="M378" s="546"/>
      <c r="N378" s="547"/>
    </row>
    <row r="379">
      <c r="B379" s="545"/>
      <c r="C379" s="546"/>
      <c r="D379" s="547"/>
      <c r="E379" s="546"/>
      <c r="F379" s="547"/>
      <c r="G379" s="546"/>
      <c r="H379" s="547"/>
      <c r="I379" s="546"/>
      <c r="J379" s="547"/>
      <c r="K379" s="546"/>
      <c r="L379" s="547"/>
      <c r="M379" s="546"/>
      <c r="N379" s="547"/>
    </row>
    <row r="380">
      <c r="B380" s="545"/>
      <c r="C380" s="546"/>
      <c r="D380" s="547"/>
      <c r="E380" s="546"/>
      <c r="F380" s="547"/>
      <c r="G380" s="546"/>
      <c r="H380" s="547"/>
      <c r="I380" s="546"/>
      <c r="J380" s="547"/>
      <c r="K380" s="546"/>
      <c r="L380" s="547"/>
      <c r="M380" s="546"/>
      <c r="N380" s="547"/>
    </row>
    <row r="381">
      <c r="B381" s="545"/>
      <c r="C381" s="546"/>
      <c r="D381" s="547"/>
      <c r="E381" s="546"/>
      <c r="F381" s="547"/>
      <c r="G381" s="546"/>
      <c r="H381" s="547"/>
      <c r="I381" s="546"/>
      <c r="J381" s="547"/>
      <c r="K381" s="546"/>
      <c r="L381" s="547"/>
      <c r="M381" s="546"/>
      <c r="N381" s="547"/>
    </row>
    <row r="382">
      <c r="B382" s="545"/>
      <c r="C382" s="546"/>
      <c r="D382" s="547"/>
      <c r="E382" s="546"/>
      <c r="F382" s="547"/>
      <c r="G382" s="546"/>
      <c r="H382" s="547"/>
      <c r="I382" s="546"/>
      <c r="J382" s="547"/>
      <c r="K382" s="546"/>
      <c r="L382" s="547"/>
      <c r="M382" s="546"/>
      <c r="N382" s="547"/>
    </row>
    <row r="383">
      <c r="B383" s="545"/>
      <c r="C383" s="546"/>
      <c r="D383" s="547"/>
      <c r="E383" s="546"/>
      <c r="F383" s="547"/>
      <c r="G383" s="546"/>
      <c r="H383" s="547"/>
      <c r="I383" s="546"/>
      <c r="J383" s="547"/>
      <c r="K383" s="546"/>
      <c r="L383" s="547"/>
      <c r="M383" s="546"/>
      <c r="N383" s="547"/>
    </row>
    <row r="384">
      <c r="B384" s="545"/>
      <c r="C384" s="546"/>
      <c r="D384" s="547"/>
      <c r="E384" s="546"/>
      <c r="F384" s="547"/>
      <c r="G384" s="546"/>
      <c r="H384" s="547"/>
      <c r="I384" s="546"/>
      <c r="J384" s="547"/>
      <c r="K384" s="546"/>
      <c r="L384" s="547"/>
      <c r="M384" s="546"/>
      <c r="N384" s="547"/>
    </row>
    <row r="385">
      <c r="B385" s="545"/>
      <c r="C385" s="546"/>
      <c r="D385" s="547"/>
      <c r="E385" s="546"/>
      <c r="F385" s="547"/>
      <c r="G385" s="546"/>
      <c r="H385" s="547"/>
      <c r="I385" s="546"/>
      <c r="J385" s="547"/>
      <c r="K385" s="546"/>
      <c r="L385" s="547"/>
      <c r="M385" s="546"/>
      <c r="N385" s="547"/>
    </row>
    <row r="386">
      <c r="B386" s="545"/>
      <c r="C386" s="546"/>
      <c r="D386" s="547"/>
      <c r="E386" s="546"/>
      <c r="F386" s="547"/>
      <c r="G386" s="546"/>
      <c r="H386" s="547"/>
      <c r="I386" s="546"/>
      <c r="J386" s="547"/>
      <c r="K386" s="546"/>
      <c r="L386" s="547"/>
      <c r="M386" s="546"/>
      <c r="N386" s="547"/>
    </row>
    <row r="387">
      <c r="B387" s="545"/>
      <c r="C387" s="546"/>
      <c r="D387" s="547"/>
      <c r="E387" s="546"/>
      <c r="F387" s="547"/>
      <c r="G387" s="546"/>
      <c r="H387" s="547"/>
      <c r="I387" s="546"/>
      <c r="J387" s="547"/>
      <c r="K387" s="546"/>
      <c r="L387" s="547"/>
      <c r="M387" s="546"/>
      <c r="N387" s="547"/>
    </row>
    <row r="388">
      <c r="B388" s="545"/>
      <c r="C388" s="546"/>
      <c r="D388" s="547"/>
      <c r="E388" s="546"/>
      <c r="F388" s="547"/>
      <c r="G388" s="546"/>
      <c r="H388" s="547"/>
      <c r="I388" s="546"/>
      <c r="J388" s="547"/>
      <c r="K388" s="546"/>
      <c r="L388" s="547"/>
      <c r="M388" s="546"/>
      <c r="N388" s="547"/>
    </row>
    <row r="389">
      <c r="B389" s="545"/>
      <c r="C389" s="546"/>
      <c r="D389" s="547"/>
      <c r="E389" s="546"/>
      <c r="F389" s="547"/>
      <c r="G389" s="546"/>
      <c r="H389" s="547"/>
      <c r="I389" s="546"/>
      <c r="J389" s="547"/>
      <c r="K389" s="546"/>
      <c r="L389" s="547"/>
      <c r="M389" s="546"/>
      <c r="N389" s="547"/>
    </row>
    <row r="390">
      <c r="B390" s="545"/>
      <c r="C390" s="546"/>
      <c r="D390" s="547"/>
      <c r="E390" s="546"/>
      <c r="F390" s="547"/>
      <c r="G390" s="546"/>
      <c r="H390" s="547"/>
      <c r="I390" s="546"/>
      <c r="J390" s="547"/>
      <c r="K390" s="546"/>
      <c r="L390" s="547"/>
      <c r="M390" s="546"/>
      <c r="N390" s="547"/>
    </row>
    <row r="391">
      <c r="B391" s="545"/>
      <c r="C391" s="546"/>
      <c r="D391" s="547"/>
      <c r="E391" s="546"/>
      <c r="F391" s="547"/>
      <c r="G391" s="546"/>
      <c r="H391" s="547"/>
      <c r="I391" s="546"/>
      <c r="J391" s="547"/>
      <c r="K391" s="546"/>
      <c r="L391" s="547"/>
      <c r="M391" s="546"/>
      <c r="N391" s="547"/>
    </row>
    <row r="392">
      <c r="B392" s="545"/>
      <c r="C392" s="546"/>
      <c r="D392" s="547"/>
      <c r="E392" s="546"/>
      <c r="F392" s="547"/>
      <c r="G392" s="546"/>
      <c r="H392" s="547"/>
      <c r="I392" s="546"/>
      <c r="J392" s="547"/>
      <c r="K392" s="546"/>
      <c r="L392" s="547"/>
      <c r="M392" s="546"/>
      <c r="N392" s="547"/>
    </row>
    <row r="393">
      <c r="B393" s="545"/>
      <c r="C393" s="546"/>
      <c r="D393" s="547"/>
      <c r="E393" s="546"/>
      <c r="F393" s="547"/>
      <c r="G393" s="546"/>
      <c r="H393" s="547"/>
      <c r="I393" s="546"/>
      <c r="J393" s="547"/>
      <c r="K393" s="546"/>
      <c r="L393" s="547"/>
      <c r="M393" s="546"/>
      <c r="N393" s="547"/>
    </row>
    <row r="394">
      <c r="B394" s="545"/>
      <c r="C394" s="546"/>
      <c r="D394" s="547"/>
      <c r="E394" s="546"/>
      <c r="F394" s="547"/>
      <c r="G394" s="546"/>
      <c r="H394" s="547"/>
      <c r="I394" s="546"/>
      <c r="J394" s="547"/>
      <c r="K394" s="546"/>
      <c r="L394" s="547"/>
      <c r="M394" s="546"/>
      <c r="N394" s="547"/>
    </row>
    <row r="395">
      <c r="B395" s="545"/>
      <c r="C395" s="546"/>
      <c r="D395" s="547"/>
      <c r="E395" s="546"/>
      <c r="F395" s="547"/>
      <c r="G395" s="546"/>
      <c r="H395" s="547"/>
      <c r="I395" s="546"/>
      <c r="J395" s="547"/>
      <c r="K395" s="546"/>
      <c r="L395" s="547"/>
      <c r="M395" s="546"/>
      <c r="N395" s="547"/>
    </row>
    <row r="396">
      <c r="B396" s="545"/>
      <c r="C396" s="546"/>
      <c r="D396" s="547"/>
      <c r="E396" s="546"/>
      <c r="F396" s="547"/>
      <c r="G396" s="546"/>
      <c r="H396" s="547"/>
      <c r="I396" s="546"/>
      <c r="J396" s="547"/>
      <c r="K396" s="546"/>
      <c r="L396" s="547"/>
      <c r="M396" s="546"/>
      <c r="N396" s="547"/>
    </row>
    <row r="397">
      <c r="B397" s="545"/>
      <c r="C397" s="546"/>
      <c r="D397" s="547"/>
      <c r="E397" s="546"/>
      <c r="F397" s="547"/>
      <c r="G397" s="546"/>
      <c r="H397" s="547"/>
      <c r="I397" s="546"/>
      <c r="J397" s="547"/>
      <c r="K397" s="546"/>
      <c r="L397" s="547"/>
      <c r="M397" s="546"/>
      <c r="N397" s="547"/>
    </row>
    <row r="398">
      <c r="B398" s="545"/>
      <c r="C398" s="546"/>
      <c r="D398" s="547"/>
      <c r="E398" s="546"/>
      <c r="F398" s="547"/>
      <c r="G398" s="546"/>
      <c r="H398" s="547"/>
      <c r="I398" s="546"/>
      <c r="J398" s="547"/>
      <c r="K398" s="546"/>
      <c r="L398" s="547"/>
      <c r="M398" s="546"/>
      <c r="N398" s="547"/>
    </row>
    <row r="399">
      <c r="B399" s="545"/>
      <c r="C399" s="546"/>
      <c r="D399" s="547"/>
      <c r="E399" s="546"/>
      <c r="F399" s="547"/>
      <c r="G399" s="546"/>
      <c r="H399" s="547"/>
      <c r="I399" s="546"/>
      <c r="J399" s="547"/>
      <c r="K399" s="546"/>
      <c r="L399" s="547"/>
      <c r="M399" s="546"/>
      <c r="N399" s="547"/>
    </row>
    <row r="400">
      <c r="B400" s="545"/>
      <c r="C400" s="546"/>
      <c r="D400" s="547"/>
      <c r="E400" s="546"/>
      <c r="F400" s="547"/>
      <c r="G400" s="546"/>
      <c r="H400" s="547"/>
      <c r="I400" s="546"/>
      <c r="J400" s="547"/>
      <c r="K400" s="546"/>
      <c r="L400" s="547"/>
      <c r="M400" s="546"/>
      <c r="N400" s="547"/>
    </row>
    <row r="401">
      <c r="B401" s="545"/>
      <c r="C401" s="546"/>
      <c r="D401" s="547"/>
      <c r="E401" s="546"/>
      <c r="F401" s="547"/>
      <c r="G401" s="546"/>
      <c r="H401" s="547"/>
      <c r="I401" s="546"/>
      <c r="J401" s="547"/>
      <c r="K401" s="546"/>
      <c r="L401" s="547"/>
      <c r="M401" s="546"/>
      <c r="N401" s="547"/>
    </row>
    <row r="402">
      <c r="B402" s="545"/>
      <c r="C402" s="546"/>
      <c r="D402" s="547"/>
      <c r="E402" s="546"/>
      <c r="F402" s="547"/>
      <c r="G402" s="546"/>
      <c r="H402" s="547"/>
      <c r="I402" s="546"/>
      <c r="J402" s="547"/>
      <c r="K402" s="546"/>
      <c r="L402" s="547"/>
      <c r="M402" s="546"/>
      <c r="N402" s="547"/>
    </row>
    <row r="403">
      <c r="B403" s="545"/>
      <c r="C403" s="546"/>
      <c r="D403" s="547"/>
      <c r="E403" s="546"/>
      <c r="F403" s="547"/>
      <c r="G403" s="546"/>
      <c r="H403" s="547"/>
      <c r="I403" s="546"/>
      <c r="J403" s="547"/>
      <c r="K403" s="546"/>
      <c r="L403" s="547"/>
      <c r="M403" s="546"/>
      <c r="N403" s="547"/>
    </row>
    <row r="404">
      <c r="B404" s="545"/>
      <c r="C404" s="546"/>
      <c r="D404" s="547"/>
      <c r="E404" s="546"/>
      <c r="F404" s="547"/>
      <c r="G404" s="546"/>
      <c r="H404" s="547"/>
      <c r="I404" s="546"/>
      <c r="J404" s="547"/>
      <c r="K404" s="546"/>
      <c r="L404" s="547"/>
      <c r="M404" s="546"/>
      <c r="N404" s="547"/>
    </row>
    <row r="405">
      <c r="B405" s="545"/>
      <c r="C405" s="546"/>
      <c r="D405" s="547"/>
      <c r="E405" s="546"/>
      <c r="F405" s="547"/>
      <c r="G405" s="546"/>
      <c r="H405" s="547"/>
      <c r="I405" s="546"/>
      <c r="J405" s="547"/>
      <c r="K405" s="546"/>
      <c r="L405" s="547"/>
      <c r="M405" s="546"/>
      <c r="N405" s="547"/>
    </row>
    <row r="406">
      <c r="B406" s="545"/>
      <c r="C406" s="546"/>
      <c r="D406" s="547"/>
      <c r="E406" s="546"/>
      <c r="F406" s="547"/>
      <c r="G406" s="546"/>
      <c r="H406" s="547"/>
      <c r="I406" s="546"/>
      <c r="J406" s="547"/>
      <c r="K406" s="546"/>
      <c r="L406" s="547"/>
      <c r="M406" s="546"/>
      <c r="N406" s="547"/>
    </row>
    <row r="407">
      <c r="B407" s="545"/>
      <c r="C407" s="546"/>
      <c r="D407" s="547"/>
      <c r="E407" s="546"/>
      <c r="F407" s="547"/>
      <c r="G407" s="546"/>
      <c r="H407" s="547"/>
      <c r="I407" s="546"/>
      <c r="J407" s="547"/>
      <c r="K407" s="546"/>
      <c r="L407" s="547"/>
      <c r="M407" s="546"/>
      <c r="N407" s="547"/>
    </row>
    <row r="408">
      <c r="B408" s="545"/>
      <c r="C408" s="546"/>
      <c r="D408" s="547"/>
      <c r="E408" s="546"/>
      <c r="F408" s="547"/>
      <c r="G408" s="546"/>
      <c r="H408" s="547"/>
      <c r="I408" s="546"/>
      <c r="J408" s="547"/>
      <c r="K408" s="546"/>
      <c r="L408" s="547"/>
      <c r="M408" s="546"/>
      <c r="N408" s="547"/>
    </row>
    <row r="409">
      <c r="B409" s="545"/>
      <c r="C409" s="546"/>
      <c r="D409" s="547"/>
      <c r="E409" s="546"/>
      <c r="F409" s="547"/>
      <c r="G409" s="546"/>
      <c r="H409" s="547"/>
      <c r="I409" s="546"/>
      <c r="J409" s="547"/>
      <c r="K409" s="546"/>
      <c r="L409" s="547"/>
      <c r="M409" s="546"/>
      <c r="N409" s="547"/>
    </row>
    <row r="410">
      <c r="B410" s="545"/>
      <c r="C410" s="546"/>
      <c r="D410" s="547"/>
      <c r="E410" s="546"/>
      <c r="F410" s="547"/>
      <c r="G410" s="546"/>
      <c r="H410" s="547"/>
      <c r="I410" s="546"/>
      <c r="J410" s="547"/>
      <c r="K410" s="546"/>
      <c r="L410" s="547"/>
      <c r="M410" s="546"/>
      <c r="N410" s="547"/>
    </row>
    <row r="411">
      <c r="B411" s="545"/>
      <c r="C411" s="546"/>
      <c r="D411" s="547"/>
      <c r="E411" s="546"/>
      <c r="F411" s="547"/>
      <c r="G411" s="546"/>
      <c r="H411" s="547"/>
      <c r="I411" s="546"/>
      <c r="J411" s="547"/>
      <c r="K411" s="546"/>
      <c r="L411" s="547"/>
      <c r="M411" s="546"/>
      <c r="N411" s="547"/>
    </row>
    <row r="412">
      <c r="B412" s="545"/>
      <c r="C412" s="546"/>
      <c r="D412" s="547"/>
      <c r="E412" s="546"/>
      <c r="F412" s="547"/>
      <c r="G412" s="546"/>
      <c r="H412" s="547"/>
      <c r="I412" s="546"/>
      <c r="J412" s="547"/>
      <c r="K412" s="546"/>
      <c r="L412" s="547"/>
      <c r="M412" s="546"/>
      <c r="N412" s="547"/>
    </row>
    <row r="413">
      <c r="B413" s="545"/>
      <c r="C413" s="546"/>
      <c r="D413" s="547"/>
      <c r="E413" s="546"/>
      <c r="F413" s="547"/>
      <c r="G413" s="546"/>
      <c r="H413" s="547"/>
      <c r="I413" s="546"/>
      <c r="J413" s="547"/>
      <c r="K413" s="546"/>
      <c r="L413" s="547"/>
      <c r="M413" s="546"/>
      <c r="N413" s="547"/>
    </row>
    <row r="414">
      <c r="B414" s="545"/>
      <c r="C414" s="546"/>
      <c r="D414" s="547"/>
      <c r="E414" s="546"/>
      <c r="F414" s="547"/>
      <c r="G414" s="546"/>
      <c r="H414" s="547"/>
      <c r="I414" s="546"/>
      <c r="J414" s="547"/>
      <c r="K414" s="546"/>
      <c r="L414" s="547"/>
      <c r="M414" s="546"/>
      <c r="N414" s="547"/>
    </row>
    <row r="415">
      <c r="B415" s="545"/>
      <c r="C415" s="546"/>
      <c r="D415" s="547"/>
      <c r="E415" s="546"/>
      <c r="F415" s="547"/>
      <c r="G415" s="546"/>
      <c r="H415" s="547"/>
      <c r="I415" s="546"/>
      <c r="J415" s="547"/>
      <c r="K415" s="546"/>
      <c r="L415" s="547"/>
      <c r="M415" s="546"/>
      <c r="N415" s="547"/>
    </row>
    <row r="416">
      <c r="B416" s="545"/>
      <c r="C416" s="546"/>
      <c r="D416" s="547"/>
      <c r="E416" s="546"/>
      <c r="F416" s="547"/>
      <c r="G416" s="546"/>
      <c r="H416" s="547"/>
      <c r="I416" s="546"/>
      <c r="J416" s="547"/>
      <c r="K416" s="546"/>
      <c r="L416" s="547"/>
      <c r="M416" s="546"/>
      <c r="N416" s="547"/>
    </row>
    <row r="417">
      <c r="B417" s="545"/>
      <c r="C417" s="546"/>
      <c r="D417" s="547"/>
      <c r="E417" s="546"/>
      <c r="F417" s="547"/>
      <c r="G417" s="546"/>
      <c r="H417" s="547"/>
      <c r="I417" s="546"/>
      <c r="J417" s="547"/>
      <c r="K417" s="546"/>
      <c r="L417" s="547"/>
      <c r="M417" s="546"/>
      <c r="N417" s="547"/>
    </row>
    <row r="418">
      <c r="B418" s="545"/>
      <c r="C418" s="546"/>
      <c r="D418" s="547"/>
      <c r="E418" s="546"/>
      <c r="F418" s="547"/>
      <c r="G418" s="546"/>
      <c r="H418" s="547"/>
      <c r="I418" s="546"/>
      <c r="J418" s="547"/>
      <c r="K418" s="546"/>
      <c r="L418" s="547"/>
      <c r="M418" s="546"/>
      <c r="N418" s="547"/>
    </row>
    <row r="419">
      <c r="B419" s="545"/>
      <c r="C419" s="546"/>
      <c r="D419" s="547"/>
      <c r="E419" s="546"/>
      <c r="F419" s="547"/>
      <c r="G419" s="546"/>
      <c r="H419" s="547"/>
      <c r="I419" s="546"/>
      <c r="J419" s="547"/>
      <c r="K419" s="546"/>
      <c r="L419" s="547"/>
      <c r="M419" s="546"/>
      <c r="N419" s="547"/>
    </row>
    <row r="420">
      <c r="B420" s="545"/>
      <c r="C420" s="546"/>
      <c r="D420" s="547"/>
      <c r="E420" s="546"/>
      <c r="F420" s="547"/>
      <c r="G420" s="546"/>
      <c r="H420" s="547"/>
      <c r="I420" s="546"/>
      <c r="J420" s="547"/>
      <c r="K420" s="546"/>
      <c r="L420" s="547"/>
      <c r="M420" s="546"/>
      <c r="N420" s="547"/>
    </row>
    <row r="421">
      <c r="B421" s="545"/>
      <c r="C421" s="546"/>
      <c r="D421" s="547"/>
      <c r="E421" s="546"/>
      <c r="F421" s="547"/>
      <c r="G421" s="546"/>
      <c r="H421" s="547"/>
      <c r="I421" s="546"/>
      <c r="J421" s="547"/>
      <c r="K421" s="546"/>
      <c r="L421" s="547"/>
      <c r="M421" s="546"/>
      <c r="N421" s="547"/>
    </row>
    <row r="422">
      <c r="B422" s="545"/>
      <c r="C422" s="546"/>
      <c r="D422" s="547"/>
      <c r="E422" s="546"/>
      <c r="F422" s="547"/>
      <c r="G422" s="546"/>
      <c r="H422" s="547"/>
      <c r="I422" s="546"/>
      <c r="J422" s="547"/>
      <c r="K422" s="546"/>
      <c r="L422" s="547"/>
      <c r="M422" s="546"/>
      <c r="N422" s="547"/>
    </row>
    <row r="423">
      <c r="B423" s="545"/>
      <c r="C423" s="546"/>
      <c r="D423" s="547"/>
      <c r="E423" s="546"/>
      <c r="F423" s="547"/>
      <c r="G423" s="546"/>
      <c r="H423" s="547"/>
      <c r="I423" s="546"/>
      <c r="J423" s="547"/>
      <c r="K423" s="546"/>
      <c r="L423" s="547"/>
      <c r="M423" s="546"/>
      <c r="N423" s="547"/>
    </row>
    <row r="424">
      <c r="B424" s="545"/>
      <c r="C424" s="546"/>
      <c r="D424" s="547"/>
      <c r="E424" s="546"/>
      <c r="F424" s="547"/>
      <c r="G424" s="546"/>
      <c r="H424" s="547"/>
      <c r="I424" s="546"/>
      <c r="J424" s="547"/>
      <c r="K424" s="546"/>
      <c r="L424" s="547"/>
      <c r="M424" s="546"/>
      <c r="N424" s="547"/>
    </row>
    <row r="425">
      <c r="B425" s="545"/>
      <c r="C425" s="546"/>
      <c r="D425" s="547"/>
      <c r="E425" s="546"/>
      <c r="F425" s="547"/>
      <c r="G425" s="546"/>
      <c r="H425" s="547"/>
      <c r="I425" s="546"/>
      <c r="J425" s="547"/>
      <c r="K425" s="546"/>
      <c r="L425" s="547"/>
      <c r="M425" s="546"/>
      <c r="N425" s="547"/>
    </row>
    <row r="426">
      <c r="B426" s="545"/>
      <c r="C426" s="546"/>
      <c r="D426" s="547"/>
      <c r="E426" s="546"/>
      <c r="F426" s="547"/>
      <c r="G426" s="546"/>
      <c r="H426" s="547"/>
      <c r="I426" s="546"/>
      <c r="J426" s="547"/>
      <c r="K426" s="546"/>
      <c r="L426" s="547"/>
      <c r="M426" s="546"/>
      <c r="N426" s="547"/>
    </row>
    <row r="427">
      <c r="B427" s="545"/>
      <c r="C427" s="546"/>
      <c r="D427" s="547"/>
      <c r="E427" s="546"/>
      <c r="F427" s="547"/>
      <c r="G427" s="546"/>
      <c r="H427" s="547"/>
      <c r="I427" s="546"/>
      <c r="J427" s="547"/>
      <c r="K427" s="546"/>
      <c r="L427" s="547"/>
      <c r="M427" s="546"/>
      <c r="N427" s="547"/>
    </row>
    <row r="428">
      <c r="B428" s="545"/>
      <c r="C428" s="546"/>
      <c r="D428" s="547"/>
      <c r="E428" s="546"/>
      <c r="F428" s="547"/>
      <c r="G428" s="546"/>
      <c r="H428" s="547"/>
      <c r="I428" s="546"/>
      <c r="J428" s="547"/>
      <c r="K428" s="546"/>
      <c r="L428" s="547"/>
      <c r="M428" s="546"/>
      <c r="N428" s="547"/>
    </row>
    <row r="429">
      <c r="B429" s="545"/>
      <c r="C429" s="546"/>
      <c r="D429" s="547"/>
      <c r="E429" s="546"/>
      <c r="F429" s="547"/>
      <c r="G429" s="546"/>
      <c r="H429" s="547"/>
      <c r="I429" s="546"/>
      <c r="J429" s="547"/>
      <c r="K429" s="546"/>
      <c r="L429" s="547"/>
      <c r="M429" s="546"/>
      <c r="N429" s="547"/>
    </row>
    <row r="430">
      <c r="B430" s="545"/>
      <c r="C430" s="546"/>
      <c r="D430" s="547"/>
      <c r="E430" s="546"/>
      <c r="F430" s="547"/>
      <c r="G430" s="546"/>
      <c r="H430" s="547"/>
      <c r="I430" s="546"/>
      <c r="J430" s="547"/>
      <c r="K430" s="546"/>
      <c r="L430" s="547"/>
      <c r="M430" s="546"/>
      <c r="N430" s="547"/>
    </row>
    <row r="431">
      <c r="B431" s="545"/>
      <c r="C431" s="546"/>
      <c r="D431" s="547"/>
      <c r="E431" s="546"/>
      <c r="F431" s="547"/>
      <c r="G431" s="546"/>
      <c r="H431" s="547"/>
      <c r="I431" s="546"/>
      <c r="J431" s="547"/>
      <c r="K431" s="546"/>
      <c r="L431" s="547"/>
      <c r="M431" s="546"/>
      <c r="N431" s="547"/>
    </row>
    <row r="432">
      <c r="B432" s="545"/>
      <c r="C432" s="546"/>
      <c r="D432" s="547"/>
      <c r="E432" s="546"/>
      <c r="F432" s="547"/>
      <c r="G432" s="546"/>
      <c r="H432" s="547"/>
      <c r="I432" s="546"/>
      <c r="J432" s="547"/>
      <c r="K432" s="546"/>
      <c r="L432" s="547"/>
      <c r="M432" s="546"/>
      <c r="N432" s="547"/>
    </row>
    <row r="433">
      <c r="B433" s="545"/>
      <c r="C433" s="546"/>
      <c r="D433" s="547"/>
      <c r="E433" s="546"/>
      <c r="F433" s="547"/>
      <c r="G433" s="546"/>
      <c r="H433" s="547"/>
      <c r="I433" s="546"/>
      <c r="J433" s="547"/>
      <c r="K433" s="546"/>
      <c r="L433" s="547"/>
      <c r="M433" s="546"/>
      <c r="N433" s="547"/>
    </row>
    <row r="434">
      <c r="B434" s="545"/>
      <c r="C434" s="546"/>
      <c r="D434" s="547"/>
      <c r="E434" s="546"/>
      <c r="F434" s="547"/>
      <c r="G434" s="546"/>
      <c r="H434" s="547"/>
      <c r="I434" s="546"/>
      <c r="J434" s="547"/>
      <c r="K434" s="546"/>
      <c r="L434" s="547"/>
      <c r="M434" s="546"/>
      <c r="N434" s="547"/>
    </row>
    <row r="435">
      <c r="B435" s="545"/>
      <c r="C435" s="546"/>
      <c r="D435" s="547"/>
      <c r="E435" s="546"/>
      <c r="F435" s="547"/>
      <c r="G435" s="546"/>
      <c r="H435" s="547"/>
      <c r="I435" s="546"/>
      <c r="J435" s="547"/>
      <c r="K435" s="546"/>
      <c r="L435" s="547"/>
      <c r="M435" s="546"/>
      <c r="N435" s="547"/>
    </row>
    <row r="436">
      <c r="B436" s="545"/>
      <c r="C436" s="546"/>
      <c r="D436" s="547"/>
      <c r="E436" s="546"/>
      <c r="F436" s="547"/>
      <c r="G436" s="546"/>
      <c r="H436" s="547"/>
      <c r="I436" s="546"/>
      <c r="J436" s="547"/>
      <c r="K436" s="546"/>
      <c r="L436" s="547"/>
      <c r="M436" s="546"/>
      <c r="N436" s="547"/>
    </row>
    <row r="437">
      <c r="B437" s="545"/>
      <c r="C437" s="546"/>
      <c r="D437" s="547"/>
      <c r="E437" s="546"/>
      <c r="F437" s="547"/>
      <c r="G437" s="546"/>
      <c r="H437" s="547"/>
      <c r="I437" s="546"/>
      <c r="J437" s="547"/>
      <c r="K437" s="546"/>
      <c r="L437" s="547"/>
      <c r="M437" s="546"/>
      <c r="N437" s="547"/>
    </row>
    <row r="438">
      <c r="B438" s="545"/>
      <c r="C438" s="546"/>
      <c r="D438" s="547"/>
      <c r="E438" s="546"/>
      <c r="F438" s="547"/>
      <c r="G438" s="546"/>
      <c r="H438" s="547"/>
      <c r="I438" s="546"/>
      <c r="J438" s="547"/>
      <c r="K438" s="546"/>
      <c r="L438" s="547"/>
      <c r="M438" s="546"/>
      <c r="N438" s="547"/>
    </row>
    <row r="439">
      <c r="B439" s="545"/>
      <c r="C439" s="546"/>
      <c r="D439" s="547"/>
      <c r="E439" s="546"/>
      <c r="F439" s="547"/>
      <c r="G439" s="546"/>
      <c r="H439" s="547"/>
      <c r="I439" s="546"/>
      <c r="J439" s="547"/>
      <c r="K439" s="546"/>
      <c r="L439" s="547"/>
      <c r="M439" s="546"/>
      <c r="N439" s="547"/>
    </row>
    <row r="440">
      <c r="B440" s="545"/>
      <c r="C440" s="546"/>
      <c r="D440" s="547"/>
      <c r="E440" s="546"/>
      <c r="F440" s="547"/>
      <c r="G440" s="546"/>
      <c r="H440" s="547"/>
      <c r="I440" s="546"/>
      <c r="J440" s="547"/>
      <c r="K440" s="546"/>
      <c r="L440" s="547"/>
      <c r="M440" s="546"/>
      <c r="N440" s="547"/>
    </row>
    <row r="441">
      <c r="B441" s="545"/>
      <c r="C441" s="546"/>
      <c r="D441" s="547"/>
      <c r="E441" s="546"/>
      <c r="F441" s="547"/>
      <c r="G441" s="546"/>
      <c r="H441" s="547"/>
      <c r="I441" s="546"/>
      <c r="J441" s="547"/>
      <c r="K441" s="546"/>
      <c r="L441" s="547"/>
      <c r="M441" s="546"/>
      <c r="N441" s="547"/>
    </row>
    <row r="442">
      <c r="B442" s="545"/>
      <c r="C442" s="546"/>
      <c r="D442" s="547"/>
      <c r="E442" s="546"/>
      <c r="F442" s="547"/>
      <c r="G442" s="546"/>
      <c r="H442" s="547"/>
      <c r="I442" s="546"/>
      <c r="J442" s="547"/>
      <c r="K442" s="546"/>
      <c r="L442" s="547"/>
      <c r="M442" s="546"/>
      <c r="N442" s="547"/>
    </row>
    <row r="443">
      <c r="B443" s="545"/>
      <c r="C443" s="546"/>
      <c r="D443" s="547"/>
      <c r="E443" s="546"/>
      <c r="F443" s="547"/>
      <c r="G443" s="546"/>
      <c r="H443" s="547"/>
      <c r="I443" s="546"/>
      <c r="J443" s="547"/>
      <c r="K443" s="546"/>
      <c r="L443" s="547"/>
      <c r="M443" s="546"/>
      <c r="N443" s="547"/>
    </row>
    <row r="444">
      <c r="B444" s="545"/>
      <c r="C444" s="546"/>
      <c r="D444" s="547"/>
      <c r="E444" s="546"/>
      <c r="F444" s="547"/>
      <c r="G444" s="546"/>
      <c r="H444" s="547"/>
      <c r="I444" s="546"/>
      <c r="J444" s="547"/>
      <c r="K444" s="546"/>
      <c r="L444" s="547"/>
      <c r="M444" s="546"/>
      <c r="N444" s="547"/>
    </row>
    <row r="445">
      <c r="B445" s="545"/>
      <c r="C445" s="546"/>
      <c r="D445" s="547"/>
      <c r="E445" s="546"/>
      <c r="F445" s="547"/>
      <c r="G445" s="546"/>
      <c r="H445" s="547"/>
      <c r="I445" s="546"/>
      <c r="J445" s="547"/>
      <c r="K445" s="546"/>
      <c r="L445" s="547"/>
      <c r="M445" s="546"/>
      <c r="N445" s="547"/>
    </row>
    <row r="446">
      <c r="B446" s="545"/>
      <c r="C446" s="546"/>
      <c r="D446" s="547"/>
      <c r="E446" s="546"/>
      <c r="F446" s="547"/>
      <c r="G446" s="546"/>
      <c r="H446" s="547"/>
      <c r="I446" s="546"/>
      <c r="J446" s="547"/>
      <c r="K446" s="546"/>
      <c r="L446" s="547"/>
      <c r="M446" s="546"/>
      <c r="N446" s="547"/>
    </row>
    <row r="447">
      <c r="B447" s="545"/>
      <c r="C447" s="546"/>
      <c r="D447" s="547"/>
      <c r="E447" s="546"/>
      <c r="F447" s="547"/>
      <c r="G447" s="546"/>
      <c r="H447" s="547"/>
      <c r="I447" s="546"/>
      <c r="J447" s="547"/>
      <c r="K447" s="546"/>
      <c r="L447" s="547"/>
      <c r="M447" s="546"/>
      <c r="N447" s="547"/>
    </row>
    <row r="448">
      <c r="B448" s="545"/>
      <c r="C448" s="546"/>
      <c r="D448" s="547"/>
      <c r="E448" s="546"/>
      <c r="F448" s="547"/>
      <c r="G448" s="546"/>
      <c r="H448" s="547"/>
      <c r="I448" s="546"/>
      <c r="J448" s="547"/>
      <c r="K448" s="546"/>
      <c r="L448" s="547"/>
      <c r="M448" s="546"/>
      <c r="N448" s="547"/>
    </row>
    <row r="449">
      <c r="B449" s="545"/>
      <c r="C449" s="546"/>
      <c r="D449" s="547"/>
      <c r="E449" s="546"/>
      <c r="F449" s="547"/>
      <c r="G449" s="546"/>
      <c r="H449" s="547"/>
      <c r="I449" s="546"/>
      <c r="J449" s="547"/>
      <c r="K449" s="546"/>
      <c r="L449" s="547"/>
      <c r="M449" s="546"/>
      <c r="N449" s="547"/>
    </row>
    <row r="450">
      <c r="B450" s="545"/>
      <c r="C450" s="546"/>
      <c r="D450" s="547"/>
      <c r="E450" s="546"/>
      <c r="F450" s="547"/>
      <c r="G450" s="546"/>
      <c r="H450" s="547"/>
      <c r="I450" s="546"/>
      <c r="J450" s="547"/>
      <c r="K450" s="546"/>
      <c r="L450" s="547"/>
      <c r="M450" s="546"/>
      <c r="N450" s="547"/>
    </row>
    <row r="451">
      <c r="B451" s="545"/>
      <c r="C451" s="546"/>
      <c r="D451" s="547"/>
      <c r="E451" s="546"/>
      <c r="F451" s="547"/>
      <c r="G451" s="546"/>
      <c r="H451" s="547"/>
      <c r="I451" s="546"/>
      <c r="J451" s="547"/>
      <c r="K451" s="546"/>
      <c r="L451" s="547"/>
      <c r="M451" s="546"/>
      <c r="N451" s="547"/>
    </row>
    <row r="452">
      <c r="B452" s="545"/>
      <c r="C452" s="546"/>
      <c r="D452" s="547"/>
      <c r="E452" s="546"/>
      <c r="F452" s="547"/>
      <c r="G452" s="546"/>
      <c r="H452" s="547"/>
      <c r="I452" s="546"/>
      <c r="J452" s="547"/>
      <c r="K452" s="546"/>
      <c r="L452" s="547"/>
      <c r="M452" s="546"/>
      <c r="N452" s="547"/>
    </row>
    <row r="453">
      <c r="B453" s="545"/>
      <c r="C453" s="546"/>
      <c r="D453" s="547"/>
      <c r="E453" s="546"/>
      <c r="F453" s="547"/>
      <c r="G453" s="546"/>
      <c r="H453" s="547"/>
      <c r="I453" s="546"/>
      <c r="J453" s="547"/>
      <c r="K453" s="546"/>
      <c r="L453" s="547"/>
      <c r="M453" s="546"/>
      <c r="N453" s="547"/>
    </row>
    <row r="454">
      <c r="B454" s="545"/>
      <c r="C454" s="546"/>
      <c r="D454" s="547"/>
      <c r="E454" s="546"/>
      <c r="F454" s="547"/>
      <c r="G454" s="546"/>
      <c r="H454" s="547"/>
      <c r="I454" s="546"/>
      <c r="J454" s="547"/>
      <c r="K454" s="546"/>
      <c r="L454" s="547"/>
      <c r="M454" s="546"/>
      <c r="N454" s="547"/>
    </row>
    <row r="455">
      <c r="B455" s="545"/>
      <c r="C455" s="546"/>
      <c r="D455" s="547"/>
      <c r="E455" s="546"/>
      <c r="F455" s="547"/>
      <c r="G455" s="546"/>
      <c r="H455" s="547"/>
      <c r="I455" s="546"/>
      <c r="J455" s="547"/>
      <c r="K455" s="546"/>
      <c r="L455" s="547"/>
      <c r="M455" s="546"/>
      <c r="N455" s="547"/>
    </row>
    <row r="456">
      <c r="B456" s="545"/>
      <c r="C456" s="546"/>
      <c r="D456" s="547"/>
      <c r="E456" s="546"/>
      <c r="F456" s="547"/>
      <c r="G456" s="546"/>
      <c r="H456" s="547"/>
      <c r="I456" s="546"/>
      <c r="J456" s="547"/>
      <c r="K456" s="546"/>
      <c r="L456" s="547"/>
      <c r="M456" s="546"/>
      <c r="N456" s="547"/>
    </row>
    <row r="457">
      <c r="B457" s="545"/>
      <c r="C457" s="546"/>
      <c r="D457" s="547"/>
      <c r="E457" s="546"/>
      <c r="F457" s="547"/>
      <c r="G457" s="546"/>
      <c r="H457" s="547"/>
      <c r="I457" s="546"/>
      <c r="J457" s="547"/>
      <c r="K457" s="546"/>
      <c r="L457" s="547"/>
      <c r="M457" s="546"/>
      <c r="N457" s="547"/>
    </row>
    <row r="458">
      <c r="B458" s="545"/>
      <c r="C458" s="546"/>
      <c r="D458" s="547"/>
      <c r="E458" s="546"/>
      <c r="F458" s="547"/>
      <c r="G458" s="546"/>
      <c r="H458" s="547"/>
      <c r="I458" s="546"/>
      <c r="J458" s="547"/>
      <c r="K458" s="546"/>
      <c r="L458" s="547"/>
      <c r="M458" s="546"/>
      <c r="N458" s="547"/>
    </row>
    <row r="459">
      <c r="B459" s="545"/>
      <c r="C459" s="546"/>
      <c r="D459" s="547"/>
      <c r="E459" s="546"/>
      <c r="F459" s="547"/>
      <c r="G459" s="546"/>
      <c r="H459" s="547"/>
      <c r="I459" s="546"/>
      <c r="J459" s="547"/>
      <c r="K459" s="546"/>
      <c r="L459" s="547"/>
      <c r="M459" s="546"/>
      <c r="N459" s="547"/>
    </row>
    <row r="460">
      <c r="B460" s="545"/>
      <c r="C460" s="546"/>
      <c r="D460" s="547"/>
      <c r="E460" s="546"/>
      <c r="F460" s="547"/>
      <c r="G460" s="546"/>
      <c r="H460" s="547"/>
      <c r="I460" s="546"/>
      <c r="J460" s="547"/>
      <c r="K460" s="546"/>
      <c r="L460" s="547"/>
      <c r="M460" s="546"/>
      <c r="N460" s="547"/>
    </row>
    <row r="461">
      <c r="B461" s="545"/>
      <c r="C461" s="546"/>
      <c r="D461" s="547"/>
      <c r="E461" s="546"/>
      <c r="F461" s="547"/>
      <c r="G461" s="546"/>
      <c r="H461" s="547"/>
      <c r="I461" s="546"/>
      <c r="J461" s="547"/>
      <c r="K461" s="546"/>
      <c r="L461" s="547"/>
      <c r="M461" s="546"/>
      <c r="N461" s="547"/>
    </row>
    <row r="462">
      <c r="B462" s="545"/>
      <c r="C462" s="546"/>
      <c r="D462" s="547"/>
      <c r="E462" s="546"/>
      <c r="F462" s="547"/>
      <c r="G462" s="546"/>
      <c r="H462" s="547"/>
      <c r="I462" s="546"/>
      <c r="J462" s="547"/>
      <c r="K462" s="546"/>
      <c r="L462" s="547"/>
      <c r="M462" s="546"/>
      <c r="N462" s="547"/>
    </row>
    <row r="463">
      <c r="B463" s="545"/>
      <c r="C463" s="546"/>
      <c r="D463" s="547"/>
      <c r="E463" s="546"/>
      <c r="F463" s="547"/>
      <c r="G463" s="546"/>
      <c r="H463" s="547"/>
      <c r="I463" s="546"/>
      <c r="J463" s="547"/>
      <c r="K463" s="546"/>
      <c r="L463" s="547"/>
      <c r="M463" s="546"/>
      <c r="N463" s="547"/>
    </row>
    <row r="464">
      <c r="B464" s="545"/>
      <c r="C464" s="546"/>
      <c r="D464" s="547"/>
      <c r="E464" s="546"/>
      <c r="F464" s="547"/>
      <c r="G464" s="546"/>
      <c r="H464" s="547"/>
      <c r="I464" s="546"/>
      <c r="J464" s="547"/>
      <c r="K464" s="546"/>
      <c r="L464" s="547"/>
      <c r="M464" s="546"/>
      <c r="N464" s="547"/>
    </row>
    <row r="465">
      <c r="B465" s="545"/>
      <c r="C465" s="546"/>
      <c r="D465" s="547"/>
      <c r="E465" s="546"/>
      <c r="F465" s="547"/>
      <c r="G465" s="546"/>
      <c r="H465" s="547"/>
      <c r="I465" s="546"/>
      <c r="J465" s="547"/>
      <c r="K465" s="546"/>
      <c r="L465" s="547"/>
      <c r="M465" s="546"/>
      <c r="N465" s="547"/>
    </row>
    <row r="466">
      <c r="B466" s="545"/>
      <c r="C466" s="546"/>
      <c r="D466" s="547"/>
      <c r="E466" s="546"/>
      <c r="F466" s="547"/>
      <c r="G466" s="546"/>
      <c r="H466" s="547"/>
      <c r="I466" s="546"/>
      <c r="J466" s="547"/>
      <c r="K466" s="546"/>
      <c r="L466" s="547"/>
      <c r="M466" s="546"/>
      <c r="N466" s="547"/>
    </row>
    <row r="467">
      <c r="B467" s="545"/>
      <c r="C467" s="546"/>
      <c r="D467" s="547"/>
      <c r="E467" s="546"/>
      <c r="F467" s="547"/>
      <c r="G467" s="546"/>
      <c r="H467" s="547"/>
      <c r="I467" s="546"/>
      <c r="J467" s="547"/>
      <c r="K467" s="546"/>
      <c r="L467" s="547"/>
      <c r="M467" s="546"/>
      <c r="N467" s="547"/>
    </row>
    <row r="468">
      <c r="B468" s="545"/>
      <c r="C468" s="546"/>
      <c r="D468" s="547"/>
      <c r="E468" s="546"/>
      <c r="F468" s="547"/>
      <c r="G468" s="546"/>
      <c r="H468" s="547"/>
      <c r="I468" s="546"/>
      <c r="J468" s="547"/>
      <c r="K468" s="546"/>
      <c r="L468" s="547"/>
      <c r="M468" s="546"/>
      <c r="N468" s="547"/>
    </row>
    <row r="469">
      <c r="B469" s="545"/>
      <c r="C469" s="546"/>
      <c r="D469" s="547"/>
      <c r="E469" s="546"/>
      <c r="F469" s="547"/>
      <c r="G469" s="546"/>
      <c r="H469" s="547"/>
      <c r="I469" s="546"/>
      <c r="J469" s="547"/>
      <c r="K469" s="546"/>
      <c r="L469" s="547"/>
      <c r="M469" s="546"/>
      <c r="N469" s="547"/>
    </row>
    <row r="470">
      <c r="B470" s="545"/>
      <c r="C470" s="546"/>
      <c r="D470" s="547"/>
      <c r="E470" s="546"/>
      <c r="F470" s="547"/>
      <c r="G470" s="546"/>
      <c r="H470" s="547"/>
      <c r="I470" s="546"/>
      <c r="J470" s="547"/>
      <c r="K470" s="546"/>
      <c r="L470" s="547"/>
      <c r="M470" s="546"/>
      <c r="N470" s="547"/>
    </row>
    <row r="471">
      <c r="B471" s="545"/>
      <c r="C471" s="546"/>
      <c r="D471" s="547"/>
      <c r="E471" s="546"/>
      <c r="F471" s="547"/>
      <c r="G471" s="546"/>
      <c r="H471" s="547"/>
      <c r="I471" s="546"/>
      <c r="J471" s="547"/>
      <c r="K471" s="546"/>
      <c r="L471" s="547"/>
      <c r="M471" s="546"/>
      <c r="N471" s="547"/>
    </row>
    <row r="472">
      <c r="B472" s="545"/>
      <c r="C472" s="546"/>
      <c r="D472" s="547"/>
      <c r="E472" s="546"/>
      <c r="F472" s="547"/>
      <c r="G472" s="546"/>
      <c r="H472" s="547"/>
      <c r="I472" s="546"/>
      <c r="J472" s="547"/>
      <c r="K472" s="546"/>
      <c r="L472" s="547"/>
      <c r="M472" s="546"/>
      <c r="N472" s="547"/>
    </row>
    <row r="473">
      <c r="B473" s="545"/>
      <c r="C473" s="546"/>
      <c r="D473" s="547"/>
      <c r="E473" s="546"/>
      <c r="F473" s="547"/>
      <c r="G473" s="546"/>
      <c r="H473" s="547"/>
      <c r="I473" s="546"/>
      <c r="J473" s="547"/>
      <c r="K473" s="546"/>
      <c r="L473" s="547"/>
      <c r="M473" s="546"/>
      <c r="N473" s="547"/>
    </row>
    <row r="474">
      <c r="B474" s="545"/>
      <c r="C474" s="546"/>
      <c r="D474" s="547"/>
      <c r="E474" s="546"/>
      <c r="F474" s="547"/>
      <c r="G474" s="546"/>
      <c r="H474" s="547"/>
      <c r="I474" s="546"/>
      <c r="J474" s="547"/>
      <c r="K474" s="546"/>
      <c r="L474" s="547"/>
      <c r="M474" s="546"/>
      <c r="N474" s="547"/>
    </row>
    <row r="475">
      <c r="B475" s="545"/>
      <c r="C475" s="546"/>
      <c r="D475" s="547"/>
      <c r="E475" s="546"/>
      <c r="F475" s="547"/>
      <c r="G475" s="546"/>
      <c r="H475" s="547"/>
      <c r="I475" s="546"/>
      <c r="J475" s="547"/>
      <c r="K475" s="546"/>
      <c r="L475" s="547"/>
      <c r="M475" s="546"/>
      <c r="N475" s="547"/>
    </row>
    <row r="476">
      <c r="B476" s="545"/>
      <c r="C476" s="546"/>
      <c r="D476" s="547"/>
      <c r="E476" s="546"/>
      <c r="F476" s="547"/>
      <c r="G476" s="546"/>
      <c r="H476" s="547"/>
      <c r="I476" s="546"/>
      <c r="J476" s="547"/>
      <c r="K476" s="546"/>
      <c r="L476" s="547"/>
      <c r="M476" s="546"/>
      <c r="N476" s="547"/>
    </row>
    <row r="477">
      <c r="B477" s="545"/>
      <c r="C477" s="546"/>
      <c r="D477" s="547"/>
      <c r="E477" s="546"/>
      <c r="F477" s="547"/>
      <c r="G477" s="546"/>
      <c r="H477" s="547"/>
      <c r="I477" s="546"/>
      <c r="J477" s="547"/>
      <c r="K477" s="546"/>
      <c r="L477" s="547"/>
      <c r="M477" s="546"/>
      <c r="N477" s="547"/>
    </row>
    <row r="478">
      <c r="B478" s="545"/>
      <c r="C478" s="546"/>
      <c r="D478" s="547"/>
      <c r="E478" s="546"/>
      <c r="F478" s="547"/>
      <c r="G478" s="546"/>
      <c r="H478" s="547"/>
      <c r="I478" s="546"/>
      <c r="J478" s="547"/>
      <c r="K478" s="546"/>
      <c r="L478" s="547"/>
      <c r="M478" s="546"/>
      <c r="N478" s="547"/>
    </row>
    <row r="479">
      <c r="B479" s="545"/>
      <c r="C479" s="546"/>
      <c r="D479" s="547"/>
      <c r="E479" s="546"/>
      <c r="F479" s="547"/>
      <c r="G479" s="546"/>
      <c r="H479" s="547"/>
      <c r="I479" s="546"/>
      <c r="J479" s="547"/>
      <c r="K479" s="546"/>
      <c r="L479" s="547"/>
      <c r="M479" s="546"/>
      <c r="N479" s="547"/>
    </row>
    <row r="480">
      <c r="B480" s="545"/>
      <c r="C480" s="546"/>
      <c r="D480" s="547"/>
      <c r="E480" s="546"/>
      <c r="F480" s="547"/>
      <c r="G480" s="546"/>
      <c r="H480" s="547"/>
      <c r="I480" s="546"/>
      <c r="J480" s="547"/>
      <c r="K480" s="546"/>
      <c r="L480" s="547"/>
      <c r="M480" s="546"/>
      <c r="N480" s="547"/>
    </row>
    <row r="481">
      <c r="B481" s="545"/>
      <c r="C481" s="546"/>
      <c r="D481" s="547"/>
      <c r="E481" s="546"/>
      <c r="F481" s="547"/>
      <c r="G481" s="546"/>
      <c r="H481" s="547"/>
      <c r="I481" s="546"/>
      <c r="J481" s="547"/>
      <c r="K481" s="546"/>
      <c r="L481" s="547"/>
      <c r="M481" s="546"/>
      <c r="N481" s="547"/>
    </row>
    <row r="482">
      <c r="B482" s="545"/>
      <c r="C482" s="546"/>
      <c r="D482" s="547"/>
      <c r="E482" s="546"/>
      <c r="F482" s="547"/>
      <c r="G482" s="546"/>
      <c r="H482" s="547"/>
      <c r="I482" s="546"/>
      <c r="J482" s="547"/>
      <c r="K482" s="546"/>
      <c r="L482" s="547"/>
      <c r="M482" s="546"/>
      <c r="N482" s="547"/>
    </row>
    <row r="483">
      <c r="B483" s="545"/>
      <c r="C483" s="546"/>
      <c r="D483" s="547"/>
      <c r="E483" s="546"/>
      <c r="F483" s="547"/>
      <c r="G483" s="546"/>
      <c r="H483" s="547"/>
      <c r="I483" s="546"/>
      <c r="J483" s="547"/>
      <c r="K483" s="546"/>
      <c r="L483" s="547"/>
      <c r="M483" s="546"/>
      <c r="N483" s="547"/>
    </row>
    <row r="484">
      <c r="B484" s="545"/>
      <c r="C484" s="546"/>
      <c r="D484" s="547"/>
      <c r="E484" s="546"/>
      <c r="F484" s="547"/>
      <c r="G484" s="546"/>
      <c r="H484" s="547"/>
      <c r="I484" s="546"/>
      <c r="J484" s="547"/>
      <c r="K484" s="546"/>
      <c r="L484" s="547"/>
      <c r="M484" s="546"/>
      <c r="N484" s="547"/>
    </row>
    <row r="485">
      <c r="B485" s="545"/>
      <c r="C485" s="546"/>
      <c r="D485" s="547"/>
      <c r="E485" s="546"/>
      <c r="F485" s="547"/>
      <c r="G485" s="546"/>
      <c r="H485" s="547"/>
      <c r="I485" s="546"/>
      <c r="J485" s="547"/>
      <c r="K485" s="546"/>
      <c r="L485" s="547"/>
      <c r="M485" s="546"/>
      <c r="N485" s="547"/>
    </row>
    <row r="486">
      <c r="B486" s="545"/>
      <c r="C486" s="546"/>
      <c r="D486" s="547"/>
      <c r="E486" s="546"/>
      <c r="F486" s="547"/>
      <c r="G486" s="546"/>
      <c r="H486" s="547"/>
      <c r="I486" s="546"/>
      <c r="J486" s="547"/>
      <c r="K486" s="546"/>
      <c r="L486" s="547"/>
      <c r="M486" s="546"/>
      <c r="N486" s="547"/>
    </row>
    <row r="487">
      <c r="B487" s="545"/>
      <c r="C487" s="546"/>
      <c r="D487" s="547"/>
      <c r="E487" s="546"/>
      <c r="F487" s="547"/>
      <c r="G487" s="546"/>
      <c r="H487" s="547"/>
      <c r="I487" s="546"/>
      <c r="J487" s="547"/>
      <c r="K487" s="546"/>
      <c r="L487" s="547"/>
      <c r="M487" s="546"/>
      <c r="N487" s="547"/>
    </row>
    <row r="488">
      <c r="B488" s="545"/>
      <c r="C488" s="546"/>
      <c r="D488" s="547"/>
      <c r="E488" s="546"/>
      <c r="F488" s="547"/>
      <c r="G488" s="546"/>
      <c r="H488" s="547"/>
      <c r="I488" s="546"/>
      <c r="J488" s="547"/>
      <c r="K488" s="546"/>
      <c r="L488" s="547"/>
      <c r="M488" s="546"/>
      <c r="N488" s="547"/>
    </row>
    <row r="489">
      <c r="B489" s="545"/>
      <c r="C489" s="546"/>
      <c r="D489" s="547"/>
      <c r="E489" s="546"/>
      <c r="F489" s="547"/>
      <c r="G489" s="546"/>
      <c r="H489" s="547"/>
      <c r="I489" s="546"/>
      <c r="J489" s="547"/>
      <c r="K489" s="546"/>
      <c r="L489" s="547"/>
      <c r="M489" s="546"/>
      <c r="N489" s="547"/>
    </row>
    <row r="490">
      <c r="B490" s="545"/>
      <c r="C490" s="546"/>
      <c r="D490" s="547"/>
      <c r="E490" s="546"/>
      <c r="F490" s="547"/>
      <c r="G490" s="546"/>
      <c r="H490" s="547"/>
      <c r="I490" s="546"/>
      <c r="J490" s="547"/>
      <c r="K490" s="546"/>
      <c r="L490" s="547"/>
      <c r="M490" s="546"/>
      <c r="N490" s="547"/>
    </row>
    <row r="491">
      <c r="B491" s="545"/>
      <c r="C491" s="546"/>
      <c r="D491" s="547"/>
      <c r="E491" s="546"/>
      <c r="F491" s="547"/>
      <c r="G491" s="546"/>
      <c r="H491" s="547"/>
      <c r="I491" s="546"/>
      <c r="J491" s="547"/>
      <c r="K491" s="546"/>
      <c r="L491" s="547"/>
      <c r="M491" s="546"/>
      <c r="N491" s="547"/>
    </row>
    <row r="492">
      <c r="B492" s="545"/>
      <c r="C492" s="546"/>
      <c r="D492" s="547"/>
      <c r="E492" s="546"/>
      <c r="F492" s="547"/>
      <c r="G492" s="546"/>
      <c r="H492" s="547"/>
      <c r="I492" s="546"/>
      <c r="J492" s="547"/>
      <c r="K492" s="546"/>
      <c r="L492" s="547"/>
      <c r="M492" s="546"/>
      <c r="N492" s="547"/>
    </row>
    <row r="493">
      <c r="B493" s="545"/>
      <c r="C493" s="546"/>
      <c r="D493" s="547"/>
      <c r="E493" s="546"/>
      <c r="F493" s="547"/>
      <c r="G493" s="546"/>
      <c r="H493" s="547"/>
      <c r="I493" s="546"/>
      <c r="J493" s="547"/>
      <c r="K493" s="546"/>
      <c r="L493" s="547"/>
      <c r="M493" s="546"/>
      <c r="N493" s="547"/>
    </row>
    <row r="494">
      <c r="B494" s="545"/>
      <c r="C494" s="546"/>
      <c r="D494" s="547"/>
      <c r="E494" s="546"/>
      <c r="F494" s="547"/>
      <c r="G494" s="546"/>
      <c r="H494" s="547"/>
      <c r="I494" s="546"/>
      <c r="J494" s="547"/>
      <c r="K494" s="546"/>
      <c r="L494" s="547"/>
      <c r="M494" s="546"/>
      <c r="N494" s="547"/>
    </row>
    <row r="495">
      <c r="B495" s="545"/>
      <c r="C495" s="546"/>
      <c r="D495" s="547"/>
      <c r="E495" s="546"/>
      <c r="F495" s="547"/>
      <c r="G495" s="546"/>
      <c r="H495" s="547"/>
      <c r="I495" s="546"/>
      <c r="J495" s="547"/>
      <c r="K495" s="546"/>
      <c r="L495" s="547"/>
      <c r="M495" s="546"/>
      <c r="N495" s="547"/>
    </row>
    <row r="496">
      <c r="B496" s="545"/>
      <c r="C496" s="546"/>
      <c r="D496" s="547"/>
      <c r="E496" s="546"/>
      <c r="F496" s="547"/>
      <c r="G496" s="546"/>
      <c r="H496" s="547"/>
      <c r="I496" s="546"/>
      <c r="J496" s="547"/>
      <c r="K496" s="546"/>
      <c r="L496" s="547"/>
      <c r="M496" s="546"/>
      <c r="N496" s="547"/>
    </row>
    <row r="497">
      <c r="B497" s="545"/>
      <c r="C497" s="546"/>
      <c r="D497" s="547"/>
      <c r="E497" s="546"/>
      <c r="F497" s="547"/>
      <c r="G497" s="546"/>
      <c r="H497" s="547"/>
      <c r="I497" s="546"/>
      <c r="J497" s="547"/>
      <c r="K497" s="546"/>
      <c r="L497" s="547"/>
      <c r="M497" s="546"/>
      <c r="N497" s="547"/>
    </row>
    <row r="498">
      <c r="B498" s="545"/>
      <c r="C498" s="546"/>
      <c r="D498" s="547"/>
      <c r="E498" s="546"/>
      <c r="F498" s="547"/>
      <c r="G498" s="546"/>
      <c r="H498" s="547"/>
      <c r="I498" s="546"/>
      <c r="J498" s="547"/>
      <c r="K498" s="546"/>
      <c r="L498" s="547"/>
      <c r="M498" s="546"/>
      <c r="N498" s="547"/>
    </row>
    <row r="499">
      <c r="B499" s="545"/>
      <c r="C499" s="546"/>
      <c r="D499" s="547"/>
      <c r="E499" s="546"/>
      <c r="F499" s="547"/>
      <c r="G499" s="546"/>
      <c r="H499" s="547"/>
      <c r="I499" s="546"/>
      <c r="J499" s="547"/>
      <c r="K499" s="546"/>
      <c r="L499" s="547"/>
      <c r="M499" s="546"/>
      <c r="N499" s="547"/>
    </row>
    <row r="500">
      <c r="B500" s="545"/>
      <c r="C500" s="546"/>
      <c r="D500" s="547"/>
      <c r="E500" s="546"/>
      <c r="F500" s="547"/>
      <c r="G500" s="546"/>
      <c r="H500" s="547"/>
      <c r="I500" s="546"/>
      <c r="J500" s="547"/>
      <c r="K500" s="546"/>
      <c r="L500" s="547"/>
      <c r="M500" s="546"/>
      <c r="N500" s="547"/>
    </row>
    <row r="501">
      <c r="B501" s="545"/>
      <c r="C501" s="546"/>
      <c r="D501" s="547"/>
      <c r="E501" s="546"/>
      <c r="F501" s="547"/>
      <c r="G501" s="546"/>
      <c r="H501" s="547"/>
      <c r="I501" s="546"/>
      <c r="J501" s="547"/>
      <c r="K501" s="546"/>
      <c r="L501" s="547"/>
      <c r="M501" s="546"/>
      <c r="N501" s="547"/>
    </row>
    <row r="502">
      <c r="B502" s="545"/>
      <c r="C502" s="546"/>
      <c r="D502" s="547"/>
      <c r="E502" s="546"/>
      <c r="F502" s="547"/>
      <c r="G502" s="546"/>
      <c r="H502" s="547"/>
      <c r="I502" s="546"/>
      <c r="J502" s="547"/>
      <c r="K502" s="546"/>
      <c r="L502" s="547"/>
      <c r="M502" s="546"/>
      <c r="N502" s="547"/>
    </row>
    <row r="503">
      <c r="B503" s="545"/>
      <c r="C503" s="546"/>
      <c r="D503" s="547"/>
      <c r="E503" s="546"/>
      <c r="F503" s="547"/>
      <c r="G503" s="546"/>
      <c r="H503" s="547"/>
      <c r="I503" s="546"/>
      <c r="J503" s="547"/>
      <c r="K503" s="546"/>
      <c r="L503" s="547"/>
      <c r="M503" s="546"/>
      <c r="N503" s="547"/>
    </row>
    <row r="504">
      <c r="B504" s="545"/>
      <c r="C504" s="546"/>
      <c r="D504" s="547"/>
      <c r="E504" s="546"/>
      <c r="F504" s="547"/>
      <c r="G504" s="546"/>
      <c r="H504" s="547"/>
      <c r="I504" s="546"/>
      <c r="J504" s="547"/>
      <c r="K504" s="546"/>
      <c r="L504" s="547"/>
      <c r="M504" s="546"/>
      <c r="N504" s="547"/>
    </row>
    <row r="505">
      <c r="B505" s="545"/>
      <c r="C505" s="546"/>
      <c r="D505" s="547"/>
      <c r="E505" s="546"/>
      <c r="F505" s="547"/>
      <c r="G505" s="546"/>
      <c r="H505" s="547"/>
      <c r="I505" s="546"/>
      <c r="J505" s="547"/>
      <c r="K505" s="546"/>
      <c r="L505" s="547"/>
      <c r="M505" s="546"/>
      <c r="N505" s="547"/>
    </row>
    <row r="506">
      <c r="B506" s="545"/>
      <c r="C506" s="546"/>
      <c r="D506" s="547"/>
      <c r="E506" s="546"/>
      <c r="F506" s="547"/>
      <c r="G506" s="546"/>
      <c r="H506" s="547"/>
      <c r="I506" s="546"/>
      <c r="J506" s="547"/>
      <c r="K506" s="546"/>
      <c r="L506" s="547"/>
      <c r="M506" s="546"/>
      <c r="N506" s="547"/>
    </row>
    <row r="507">
      <c r="B507" s="545"/>
      <c r="C507" s="546"/>
      <c r="D507" s="547"/>
      <c r="E507" s="546"/>
      <c r="F507" s="547"/>
      <c r="G507" s="546"/>
      <c r="H507" s="547"/>
      <c r="I507" s="546"/>
      <c r="J507" s="547"/>
      <c r="K507" s="546"/>
      <c r="L507" s="547"/>
      <c r="M507" s="546"/>
      <c r="N507" s="547"/>
    </row>
    <row r="508">
      <c r="B508" s="545"/>
      <c r="C508" s="546"/>
      <c r="D508" s="547"/>
      <c r="E508" s="546"/>
      <c r="F508" s="547"/>
      <c r="G508" s="546"/>
      <c r="H508" s="547"/>
      <c r="I508" s="546"/>
      <c r="J508" s="547"/>
      <c r="K508" s="546"/>
      <c r="L508" s="547"/>
      <c r="M508" s="546"/>
      <c r="N508" s="547"/>
    </row>
    <row r="509">
      <c r="B509" s="545"/>
      <c r="C509" s="546"/>
      <c r="D509" s="547"/>
      <c r="E509" s="546"/>
      <c r="F509" s="547"/>
      <c r="G509" s="546"/>
      <c r="H509" s="547"/>
      <c r="I509" s="546"/>
      <c r="J509" s="547"/>
      <c r="K509" s="546"/>
      <c r="L509" s="547"/>
      <c r="M509" s="546"/>
      <c r="N509" s="547"/>
    </row>
    <row r="510">
      <c r="B510" s="545"/>
      <c r="C510" s="546"/>
      <c r="D510" s="547"/>
      <c r="E510" s="546"/>
      <c r="F510" s="547"/>
      <c r="G510" s="546"/>
      <c r="H510" s="547"/>
      <c r="I510" s="546"/>
      <c r="J510" s="547"/>
      <c r="K510" s="546"/>
      <c r="L510" s="547"/>
      <c r="M510" s="546"/>
      <c r="N510" s="547"/>
    </row>
    <row r="511">
      <c r="B511" s="545"/>
      <c r="C511" s="546"/>
      <c r="D511" s="547"/>
      <c r="E511" s="546"/>
      <c r="F511" s="547"/>
      <c r="G511" s="546"/>
      <c r="H511" s="547"/>
      <c r="I511" s="546"/>
      <c r="J511" s="547"/>
      <c r="K511" s="546"/>
      <c r="L511" s="547"/>
      <c r="M511" s="546"/>
      <c r="N511" s="547"/>
    </row>
    <row r="512">
      <c r="B512" s="545"/>
      <c r="C512" s="546"/>
      <c r="D512" s="547"/>
      <c r="E512" s="546"/>
      <c r="F512" s="547"/>
      <c r="G512" s="546"/>
      <c r="H512" s="547"/>
      <c r="I512" s="546"/>
      <c r="J512" s="547"/>
      <c r="K512" s="546"/>
      <c r="L512" s="547"/>
      <c r="M512" s="546"/>
      <c r="N512" s="547"/>
    </row>
    <row r="513">
      <c r="B513" s="545"/>
      <c r="C513" s="546"/>
      <c r="D513" s="547"/>
      <c r="E513" s="546"/>
      <c r="F513" s="547"/>
      <c r="G513" s="546"/>
      <c r="H513" s="547"/>
      <c r="I513" s="546"/>
      <c r="J513" s="547"/>
      <c r="K513" s="546"/>
      <c r="L513" s="547"/>
      <c r="M513" s="546"/>
      <c r="N513" s="547"/>
    </row>
    <row r="514">
      <c r="B514" s="545"/>
      <c r="C514" s="546"/>
      <c r="D514" s="547"/>
      <c r="E514" s="546"/>
      <c r="F514" s="547"/>
      <c r="G514" s="546"/>
      <c r="H514" s="547"/>
      <c r="I514" s="546"/>
      <c r="J514" s="547"/>
      <c r="K514" s="546"/>
      <c r="L514" s="547"/>
      <c r="M514" s="546"/>
      <c r="N514" s="547"/>
    </row>
    <row r="515">
      <c r="B515" s="545"/>
      <c r="C515" s="546"/>
      <c r="D515" s="547"/>
      <c r="E515" s="546"/>
      <c r="F515" s="547"/>
      <c r="G515" s="546"/>
      <c r="H515" s="547"/>
      <c r="I515" s="546"/>
      <c r="J515" s="547"/>
      <c r="K515" s="546"/>
      <c r="L515" s="547"/>
      <c r="M515" s="546"/>
      <c r="N515" s="547"/>
    </row>
    <row r="516">
      <c r="B516" s="545"/>
      <c r="C516" s="546"/>
      <c r="D516" s="547"/>
      <c r="E516" s="546"/>
      <c r="F516" s="547"/>
      <c r="G516" s="546"/>
      <c r="H516" s="547"/>
      <c r="I516" s="546"/>
      <c r="J516" s="547"/>
      <c r="K516" s="546"/>
      <c r="L516" s="547"/>
      <c r="M516" s="546"/>
      <c r="N516" s="547"/>
    </row>
    <row r="517">
      <c r="B517" s="545"/>
      <c r="C517" s="546"/>
      <c r="D517" s="547"/>
      <c r="E517" s="546"/>
      <c r="F517" s="547"/>
      <c r="G517" s="546"/>
      <c r="H517" s="547"/>
      <c r="I517" s="546"/>
      <c r="J517" s="547"/>
      <c r="K517" s="546"/>
      <c r="L517" s="547"/>
      <c r="M517" s="546"/>
      <c r="N517" s="547"/>
    </row>
    <row r="518">
      <c r="B518" s="545"/>
      <c r="C518" s="546"/>
      <c r="D518" s="547"/>
      <c r="E518" s="546"/>
      <c r="F518" s="547"/>
      <c r="G518" s="546"/>
      <c r="H518" s="547"/>
      <c r="I518" s="546"/>
      <c r="J518" s="547"/>
      <c r="K518" s="546"/>
      <c r="L518" s="547"/>
      <c r="M518" s="546"/>
      <c r="N518" s="547"/>
    </row>
    <row r="519">
      <c r="B519" s="545"/>
      <c r="C519" s="546"/>
      <c r="D519" s="547"/>
      <c r="E519" s="546"/>
      <c r="F519" s="547"/>
      <c r="G519" s="546"/>
      <c r="H519" s="547"/>
      <c r="I519" s="546"/>
      <c r="J519" s="547"/>
      <c r="K519" s="546"/>
      <c r="L519" s="547"/>
      <c r="M519" s="546"/>
      <c r="N519" s="547"/>
    </row>
    <row r="520">
      <c r="B520" s="545"/>
      <c r="C520" s="546"/>
      <c r="D520" s="547"/>
      <c r="E520" s="546"/>
      <c r="F520" s="547"/>
      <c r="G520" s="546"/>
      <c r="H520" s="547"/>
      <c r="I520" s="546"/>
      <c r="J520" s="547"/>
      <c r="K520" s="546"/>
      <c r="L520" s="547"/>
      <c r="M520" s="546"/>
      <c r="N520" s="547"/>
    </row>
    <row r="521">
      <c r="B521" s="545"/>
      <c r="C521" s="546"/>
      <c r="D521" s="547"/>
      <c r="E521" s="546"/>
      <c r="F521" s="547"/>
      <c r="G521" s="546"/>
      <c r="H521" s="547"/>
      <c r="I521" s="546"/>
      <c r="J521" s="547"/>
      <c r="K521" s="546"/>
      <c r="L521" s="547"/>
      <c r="M521" s="546"/>
      <c r="N521" s="547"/>
    </row>
    <row r="522">
      <c r="B522" s="545"/>
      <c r="C522" s="546"/>
      <c r="D522" s="547"/>
      <c r="E522" s="546"/>
      <c r="F522" s="547"/>
      <c r="G522" s="546"/>
      <c r="H522" s="547"/>
      <c r="I522" s="546"/>
      <c r="J522" s="547"/>
      <c r="K522" s="546"/>
      <c r="L522" s="547"/>
      <c r="M522" s="546"/>
      <c r="N522" s="547"/>
    </row>
    <row r="523">
      <c r="B523" s="545"/>
      <c r="C523" s="546"/>
      <c r="D523" s="547"/>
      <c r="E523" s="546"/>
      <c r="F523" s="547"/>
      <c r="G523" s="546"/>
      <c r="H523" s="547"/>
      <c r="I523" s="546"/>
      <c r="J523" s="547"/>
      <c r="K523" s="546"/>
      <c r="L523" s="547"/>
      <c r="M523" s="546"/>
      <c r="N523" s="547"/>
    </row>
    <row r="524">
      <c r="B524" s="545"/>
      <c r="C524" s="546"/>
      <c r="D524" s="547"/>
      <c r="E524" s="546"/>
      <c r="F524" s="547"/>
      <c r="G524" s="546"/>
      <c r="H524" s="547"/>
      <c r="I524" s="546"/>
      <c r="J524" s="547"/>
      <c r="K524" s="546"/>
      <c r="L524" s="547"/>
      <c r="M524" s="546"/>
      <c r="N524" s="547"/>
    </row>
    <row r="525">
      <c r="B525" s="545"/>
      <c r="C525" s="546"/>
      <c r="D525" s="547"/>
      <c r="E525" s="546"/>
      <c r="F525" s="547"/>
      <c r="G525" s="546"/>
      <c r="H525" s="547"/>
      <c r="I525" s="546"/>
      <c r="J525" s="547"/>
      <c r="K525" s="546"/>
      <c r="L525" s="547"/>
      <c r="M525" s="546"/>
      <c r="N525" s="547"/>
    </row>
    <row r="526">
      <c r="B526" s="545"/>
      <c r="C526" s="546"/>
      <c r="D526" s="547"/>
      <c r="E526" s="546"/>
      <c r="F526" s="547"/>
      <c r="G526" s="546"/>
      <c r="H526" s="547"/>
      <c r="I526" s="546"/>
      <c r="J526" s="547"/>
      <c r="K526" s="546"/>
      <c r="L526" s="547"/>
      <c r="M526" s="546"/>
      <c r="N526" s="547"/>
    </row>
    <row r="527">
      <c r="B527" s="545"/>
      <c r="C527" s="546"/>
      <c r="D527" s="547"/>
      <c r="E527" s="546"/>
      <c r="F527" s="547"/>
      <c r="G527" s="546"/>
      <c r="H527" s="547"/>
      <c r="I527" s="546"/>
      <c r="J527" s="547"/>
      <c r="K527" s="546"/>
      <c r="L527" s="547"/>
      <c r="M527" s="546"/>
      <c r="N527" s="547"/>
    </row>
    <row r="528">
      <c r="B528" s="545"/>
      <c r="C528" s="546"/>
      <c r="D528" s="547"/>
      <c r="E528" s="546"/>
      <c r="F528" s="547"/>
      <c r="G528" s="546"/>
      <c r="H528" s="547"/>
      <c r="I528" s="546"/>
      <c r="J528" s="547"/>
      <c r="K528" s="546"/>
      <c r="L528" s="547"/>
      <c r="M528" s="546"/>
      <c r="N528" s="547"/>
    </row>
    <row r="529">
      <c r="B529" s="545"/>
      <c r="C529" s="546"/>
      <c r="D529" s="547"/>
      <c r="E529" s="546"/>
      <c r="F529" s="547"/>
      <c r="G529" s="546"/>
      <c r="H529" s="547"/>
      <c r="I529" s="546"/>
      <c r="J529" s="547"/>
      <c r="K529" s="546"/>
      <c r="L529" s="547"/>
      <c r="M529" s="546"/>
      <c r="N529" s="547"/>
    </row>
    <row r="530">
      <c r="B530" s="545"/>
      <c r="C530" s="546"/>
      <c r="D530" s="547"/>
      <c r="E530" s="546"/>
      <c r="F530" s="547"/>
      <c r="G530" s="546"/>
      <c r="H530" s="547"/>
      <c r="I530" s="546"/>
      <c r="J530" s="547"/>
      <c r="K530" s="546"/>
      <c r="L530" s="547"/>
      <c r="M530" s="546"/>
      <c r="N530" s="547"/>
    </row>
    <row r="531">
      <c r="B531" s="545"/>
      <c r="C531" s="546"/>
      <c r="D531" s="547"/>
      <c r="E531" s="546"/>
      <c r="F531" s="547"/>
      <c r="G531" s="546"/>
      <c r="H531" s="547"/>
      <c r="I531" s="546"/>
      <c r="J531" s="547"/>
      <c r="K531" s="546"/>
      <c r="L531" s="547"/>
      <c r="M531" s="546"/>
      <c r="N531" s="547"/>
    </row>
    <row r="532">
      <c r="B532" s="545"/>
      <c r="C532" s="546"/>
      <c r="D532" s="547"/>
      <c r="E532" s="546"/>
      <c r="F532" s="547"/>
      <c r="G532" s="546"/>
      <c r="H532" s="547"/>
      <c r="I532" s="546"/>
      <c r="J532" s="547"/>
      <c r="K532" s="546"/>
      <c r="L532" s="547"/>
      <c r="M532" s="546"/>
      <c r="N532" s="547"/>
    </row>
    <row r="533">
      <c r="B533" s="545"/>
      <c r="C533" s="546"/>
      <c r="D533" s="547"/>
      <c r="E533" s="546"/>
      <c r="F533" s="547"/>
      <c r="G533" s="546"/>
      <c r="H533" s="547"/>
      <c r="I533" s="546"/>
      <c r="J533" s="547"/>
      <c r="K533" s="546"/>
      <c r="L533" s="547"/>
      <c r="M533" s="546"/>
      <c r="N533" s="547"/>
    </row>
    <row r="534">
      <c r="B534" s="545"/>
      <c r="C534" s="546"/>
      <c r="D534" s="547"/>
      <c r="E534" s="546"/>
      <c r="F534" s="547"/>
      <c r="G534" s="546"/>
      <c r="H534" s="547"/>
      <c r="I534" s="546"/>
      <c r="J534" s="547"/>
      <c r="K534" s="546"/>
      <c r="L534" s="547"/>
      <c r="M534" s="546"/>
      <c r="N534" s="547"/>
    </row>
    <row r="535">
      <c r="B535" s="545"/>
      <c r="C535" s="546"/>
      <c r="D535" s="547"/>
      <c r="E535" s="546"/>
      <c r="F535" s="547"/>
      <c r="G535" s="546"/>
      <c r="H535" s="547"/>
      <c r="I535" s="546"/>
      <c r="J535" s="547"/>
      <c r="K535" s="546"/>
      <c r="L535" s="547"/>
      <c r="M535" s="546"/>
      <c r="N535" s="547"/>
    </row>
    <row r="536">
      <c r="B536" s="545"/>
      <c r="C536" s="546"/>
      <c r="D536" s="547"/>
      <c r="E536" s="546"/>
      <c r="F536" s="547"/>
      <c r="G536" s="546"/>
      <c r="H536" s="547"/>
      <c r="I536" s="546"/>
      <c r="J536" s="547"/>
      <c r="K536" s="546"/>
      <c r="L536" s="547"/>
      <c r="M536" s="546"/>
      <c r="N536" s="547"/>
    </row>
    <row r="537">
      <c r="B537" s="545"/>
      <c r="C537" s="546"/>
      <c r="D537" s="547"/>
      <c r="E537" s="546"/>
      <c r="F537" s="547"/>
      <c r="G537" s="546"/>
      <c r="H537" s="547"/>
      <c r="I537" s="546"/>
      <c r="J537" s="547"/>
      <c r="K537" s="546"/>
      <c r="L537" s="547"/>
      <c r="M537" s="546"/>
      <c r="N537" s="547"/>
    </row>
    <row r="538">
      <c r="B538" s="545"/>
      <c r="C538" s="546"/>
      <c r="D538" s="547"/>
      <c r="E538" s="546"/>
      <c r="F538" s="547"/>
      <c r="G538" s="546"/>
      <c r="H538" s="547"/>
      <c r="I538" s="546"/>
      <c r="J538" s="547"/>
      <c r="K538" s="546"/>
      <c r="L538" s="547"/>
      <c r="M538" s="546"/>
      <c r="N538" s="547"/>
    </row>
    <row r="539">
      <c r="B539" s="545"/>
      <c r="C539" s="546"/>
      <c r="D539" s="547"/>
      <c r="E539" s="546"/>
      <c r="F539" s="547"/>
      <c r="G539" s="546"/>
      <c r="H539" s="547"/>
      <c r="I539" s="546"/>
      <c r="J539" s="547"/>
      <c r="K539" s="546"/>
      <c r="L539" s="547"/>
      <c r="M539" s="546"/>
      <c r="N539" s="547"/>
    </row>
    <row r="540">
      <c r="B540" s="545"/>
      <c r="C540" s="546"/>
      <c r="D540" s="547"/>
      <c r="E540" s="546"/>
      <c r="F540" s="547"/>
      <c r="G540" s="546"/>
      <c r="H540" s="547"/>
      <c r="I540" s="546"/>
      <c r="J540" s="547"/>
      <c r="K540" s="546"/>
      <c r="L540" s="547"/>
      <c r="M540" s="546"/>
      <c r="N540" s="547"/>
    </row>
    <row r="541">
      <c r="B541" s="545"/>
      <c r="C541" s="546"/>
      <c r="D541" s="547"/>
      <c r="E541" s="546"/>
      <c r="F541" s="547"/>
      <c r="G541" s="546"/>
      <c r="H541" s="547"/>
      <c r="I541" s="546"/>
      <c r="J541" s="547"/>
      <c r="K541" s="546"/>
      <c r="L541" s="547"/>
      <c r="M541" s="546"/>
      <c r="N541" s="547"/>
    </row>
    <row r="542">
      <c r="B542" s="545"/>
      <c r="C542" s="546"/>
      <c r="D542" s="547"/>
      <c r="E542" s="546"/>
      <c r="F542" s="547"/>
      <c r="G542" s="546"/>
      <c r="H542" s="547"/>
      <c r="I542" s="546"/>
      <c r="J542" s="547"/>
      <c r="K542" s="546"/>
      <c r="L542" s="547"/>
      <c r="M542" s="546"/>
      <c r="N542" s="547"/>
    </row>
    <row r="543">
      <c r="B543" s="545"/>
      <c r="C543" s="546"/>
      <c r="D543" s="547"/>
      <c r="E543" s="546"/>
      <c r="F543" s="547"/>
      <c r="G543" s="546"/>
      <c r="H543" s="547"/>
      <c r="I543" s="546"/>
      <c r="J543" s="547"/>
      <c r="K543" s="546"/>
      <c r="L543" s="547"/>
      <c r="M543" s="546"/>
      <c r="N543" s="547"/>
    </row>
    <row r="544">
      <c r="B544" s="545"/>
      <c r="C544" s="546"/>
      <c r="D544" s="547"/>
      <c r="E544" s="546"/>
      <c r="F544" s="547"/>
      <c r="G544" s="546"/>
      <c r="H544" s="547"/>
      <c r="I544" s="546"/>
      <c r="J544" s="547"/>
      <c r="K544" s="546"/>
      <c r="L544" s="547"/>
      <c r="M544" s="546"/>
      <c r="N544" s="547"/>
    </row>
    <row r="545">
      <c r="B545" s="545"/>
      <c r="C545" s="546"/>
      <c r="D545" s="547"/>
      <c r="E545" s="546"/>
      <c r="F545" s="547"/>
      <c r="G545" s="546"/>
      <c r="H545" s="547"/>
      <c r="I545" s="546"/>
      <c r="J545" s="547"/>
      <c r="K545" s="546"/>
      <c r="L545" s="547"/>
      <c r="M545" s="546"/>
      <c r="N545" s="547"/>
    </row>
    <row r="546">
      <c r="B546" s="545"/>
      <c r="C546" s="546"/>
      <c r="D546" s="547"/>
      <c r="E546" s="546"/>
      <c r="F546" s="547"/>
      <c r="G546" s="546"/>
      <c r="H546" s="547"/>
      <c r="I546" s="546"/>
      <c r="J546" s="547"/>
      <c r="K546" s="546"/>
      <c r="L546" s="547"/>
      <c r="M546" s="546"/>
      <c r="N546" s="547"/>
    </row>
    <row r="547">
      <c r="B547" s="545"/>
      <c r="C547" s="546"/>
      <c r="D547" s="547"/>
      <c r="E547" s="546"/>
      <c r="F547" s="547"/>
      <c r="G547" s="546"/>
      <c r="H547" s="547"/>
      <c r="I547" s="546"/>
      <c r="J547" s="547"/>
      <c r="K547" s="546"/>
      <c r="L547" s="547"/>
      <c r="M547" s="546"/>
      <c r="N547" s="547"/>
    </row>
    <row r="548">
      <c r="B548" s="545"/>
      <c r="C548" s="546"/>
      <c r="D548" s="547"/>
      <c r="E548" s="546"/>
      <c r="F548" s="547"/>
      <c r="G548" s="546"/>
      <c r="H548" s="547"/>
      <c r="I548" s="546"/>
      <c r="J548" s="547"/>
      <c r="K548" s="546"/>
      <c r="L548" s="547"/>
      <c r="M548" s="546"/>
      <c r="N548" s="547"/>
    </row>
    <row r="549">
      <c r="B549" s="545"/>
      <c r="C549" s="546"/>
      <c r="D549" s="547"/>
      <c r="E549" s="546"/>
      <c r="F549" s="547"/>
      <c r="G549" s="546"/>
      <c r="H549" s="547"/>
      <c r="I549" s="546"/>
      <c r="J549" s="547"/>
      <c r="K549" s="546"/>
      <c r="L549" s="547"/>
      <c r="M549" s="546"/>
      <c r="N549" s="547"/>
    </row>
    <row r="550">
      <c r="B550" s="545"/>
      <c r="C550" s="546"/>
      <c r="D550" s="547"/>
      <c r="E550" s="546"/>
      <c r="F550" s="547"/>
      <c r="G550" s="546"/>
      <c r="H550" s="547"/>
      <c r="I550" s="546"/>
      <c r="J550" s="547"/>
      <c r="K550" s="546"/>
      <c r="L550" s="547"/>
      <c r="M550" s="546"/>
      <c r="N550" s="547"/>
    </row>
    <row r="551">
      <c r="B551" s="545"/>
      <c r="C551" s="546"/>
      <c r="D551" s="547"/>
      <c r="E551" s="546"/>
      <c r="F551" s="547"/>
      <c r="G551" s="546"/>
      <c r="H551" s="547"/>
      <c r="I551" s="546"/>
      <c r="J551" s="547"/>
      <c r="K551" s="546"/>
      <c r="L551" s="547"/>
      <c r="M551" s="546"/>
      <c r="N551" s="547"/>
    </row>
    <row r="552">
      <c r="B552" s="545"/>
      <c r="C552" s="546"/>
      <c r="D552" s="547"/>
      <c r="E552" s="546"/>
      <c r="F552" s="547"/>
      <c r="G552" s="546"/>
      <c r="H552" s="547"/>
      <c r="I552" s="546"/>
      <c r="J552" s="547"/>
      <c r="K552" s="546"/>
      <c r="L552" s="547"/>
      <c r="M552" s="546"/>
      <c r="N552" s="547"/>
    </row>
    <row r="553">
      <c r="B553" s="545"/>
      <c r="C553" s="546"/>
      <c r="D553" s="547"/>
      <c r="E553" s="546"/>
      <c r="F553" s="547"/>
      <c r="G553" s="546"/>
      <c r="H553" s="547"/>
      <c r="I553" s="546"/>
      <c r="J553" s="547"/>
      <c r="K553" s="546"/>
      <c r="L553" s="547"/>
      <c r="M553" s="546"/>
      <c r="N553" s="547"/>
    </row>
    <row r="554">
      <c r="B554" s="545"/>
      <c r="C554" s="546"/>
      <c r="D554" s="547"/>
      <c r="E554" s="546"/>
      <c r="F554" s="547"/>
      <c r="G554" s="546"/>
      <c r="H554" s="547"/>
      <c r="I554" s="546"/>
      <c r="J554" s="547"/>
      <c r="K554" s="546"/>
      <c r="L554" s="547"/>
      <c r="M554" s="546"/>
      <c r="N554" s="547"/>
    </row>
    <row r="555">
      <c r="B555" s="545"/>
      <c r="C555" s="546"/>
      <c r="D555" s="547"/>
      <c r="E555" s="546"/>
      <c r="F555" s="547"/>
      <c r="G555" s="546"/>
      <c r="H555" s="547"/>
      <c r="I555" s="546"/>
      <c r="J555" s="547"/>
      <c r="K555" s="546"/>
      <c r="L555" s="547"/>
      <c r="M555" s="546"/>
      <c r="N555" s="547"/>
    </row>
    <row r="556">
      <c r="B556" s="545"/>
      <c r="C556" s="546"/>
      <c r="D556" s="547"/>
      <c r="E556" s="546"/>
      <c r="F556" s="547"/>
      <c r="G556" s="546"/>
      <c r="H556" s="547"/>
      <c r="I556" s="546"/>
      <c r="J556" s="547"/>
      <c r="K556" s="546"/>
      <c r="L556" s="547"/>
      <c r="M556" s="546"/>
      <c r="N556" s="547"/>
    </row>
    <row r="557">
      <c r="B557" s="545"/>
      <c r="C557" s="546"/>
      <c r="D557" s="547"/>
      <c r="E557" s="546"/>
      <c r="F557" s="547"/>
      <c r="G557" s="546"/>
      <c r="H557" s="547"/>
      <c r="I557" s="546"/>
      <c r="J557" s="547"/>
      <c r="K557" s="546"/>
      <c r="L557" s="547"/>
      <c r="M557" s="546"/>
      <c r="N557" s="547"/>
    </row>
    <row r="558">
      <c r="B558" s="545"/>
      <c r="C558" s="546"/>
      <c r="D558" s="547"/>
      <c r="E558" s="546"/>
      <c r="F558" s="547"/>
      <c r="G558" s="546"/>
      <c r="H558" s="547"/>
      <c r="I558" s="546"/>
      <c r="J558" s="547"/>
      <c r="K558" s="546"/>
      <c r="L558" s="547"/>
      <c r="M558" s="546"/>
      <c r="N558" s="547"/>
    </row>
    <row r="559">
      <c r="B559" s="545"/>
      <c r="C559" s="546"/>
      <c r="D559" s="547"/>
      <c r="E559" s="546"/>
      <c r="F559" s="547"/>
      <c r="G559" s="546"/>
      <c r="H559" s="547"/>
      <c r="I559" s="546"/>
      <c r="J559" s="547"/>
      <c r="K559" s="546"/>
      <c r="L559" s="547"/>
      <c r="M559" s="546"/>
      <c r="N559" s="547"/>
    </row>
    <row r="560">
      <c r="B560" s="545"/>
      <c r="C560" s="546"/>
      <c r="D560" s="547"/>
      <c r="E560" s="546"/>
      <c r="F560" s="547"/>
      <c r="G560" s="546"/>
      <c r="H560" s="547"/>
      <c r="I560" s="546"/>
      <c r="J560" s="547"/>
      <c r="K560" s="546"/>
      <c r="L560" s="547"/>
      <c r="M560" s="546"/>
      <c r="N560" s="547"/>
    </row>
    <row r="561">
      <c r="B561" s="545"/>
      <c r="C561" s="546"/>
      <c r="D561" s="547"/>
      <c r="E561" s="546"/>
      <c r="F561" s="547"/>
      <c r="G561" s="546"/>
      <c r="H561" s="547"/>
      <c r="I561" s="546"/>
      <c r="J561" s="547"/>
      <c r="K561" s="546"/>
      <c r="L561" s="547"/>
      <c r="M561" s="546"/>
      <c r="N561" s="547"/>
    </row>
    <row r="562">
      <c r="B562" s="545"/>
      <c r="C562" s="546"/>
      <c r="D562" s="547"/>
      <c r="E562" s="546"/>
      <c r="F562" s="547"/>
      <c r="G562" s="546"/>
      <c r="H562" s="547"/>
      <c r="I562" s="546"/>
      <c r="J562" s="547"/>
      <c r="K562" s="546"/>
      <c r="L562" s="547"/>
      <c r="M562" s="546"/>
      <c r="N562" s="547"/>
    </row>
    <row r="563">
      <c r="B563" s="545"/>
      <c r="C563" s="546"/>
      <c r="D563" s="547"/>
      <c r="E563" s="546"/>
      <c r="F563" s="547"/>
      <c r="G563" s="546"/>
      <c r="H563" s="547"/>
      <c r="I563" s="546"/>
      <c r="J563" s="547"/>
      <c r="K563" s="546"/>
      <c r="L563" s="547"/>
      <c r="M563" s="546"/>
      <c r="N563" s="547"/>
    </row>
    <row r="564">
      <c r="B564" s="545"/>
      <c r="C564" s="546"/>
      <c r="D564" s="547"/>
      <c r="E564" s="546"/>
      <c r="F564" s="547"/>
      <c r="G564" s="546"/>
      <c r="H564" s="547"/>
      <c r="I564" s="546"/>
      <c r="J564" s="547"/>
      <c r="K564" s="546"/>
      <c r="L564" s="547"/>
      <c r="M564" s="546"/>
      <c r="N564" s="547"/>
    </row>
    <row r="565">
      <c r="B565" s="545"/>
      <c r="C565" s="546"/>
      <c r="D565" s="547"/>
      <c r="E565" s="546"/>
      <c r="F565" s="547"/>
      <c r="G565" s="546"/>
      <c r="H565" s="547"/>
      <c r="I565" s="546"/>
      <c r="J565" s="547"/>
      <c r="K565" s="546"/>
      <c r="L565" s="547"/>
      <c r="M565" s="546"/>
      <c r="N565" s="547"/>
    </row>
    <row r="566">
      <c r="B566" s="545"/>
      <c r="C566" s="546"/>
      <c r="D566" s="547"/>
      <c r="E566" s="546"/>
      <c r="F566" s="547"/>
      <c r="G566" s="546"/>
      <c r="H566" s="547"/>
      <c r="I566" s="546"/>
      <c r="J566" s="547"/>
      <c r="K566" s="546"/>
      <c r="L566" s="547"/>
      <c r="M566" s="546"/>
      <c r="N566" s="547"/>
    </row>
    <row r="567">
      <c r="B567" s="545"/>
      <c r="C567" s="546"/>
      <c r="D567" s="547"/>
      <c r="E567" s="546"/>
      <c r="F567" s="547"/>
      <c r="G567" s="546"/>
      <c r="H567" s="547"/>
      <c r="I567" s="546"/>
      <c r="J567" s="547"/>
      <c r="K567" s="546"/>
      <c r="L567" s="547"/>
      <c r="M567" s="546"/>
      <c r="N567" s="547"/>
    </row>
    <row r="568">
      <c r="B568" s="545"/>
      <c r="C568" s="546"/>
      <c r="D568" s="547"/>
      <c r="E568" s="546"/>
      <c r="F568" s="547"/>
      <c r="G568" s="546"/>
      <c r="H568" s="547"/>
      <c r="I568" s="546"/>
      <c r="J568" s="547"/>
      <c r="K568" s="546"/>
      <c r="L568" s="547"/>
      <c r="M568" s="546"/>
      <c r="N568" s="547"/>
    </row>
    <row r="569">
      <c r="B569" s="545"/>
      <c r="C569" s="546"/>
      <c r="D569" s="547"/>
      <c r="E569" s="546"/>
      <c r="F569" s="547"/>
      <c r="G569" s="546"/>
      <c r="H569" s="547"/>
      <c r="I569" s="546"/>
      <c r="J569" s="547"/>
      <c r="K569" s="546"/>
      <c r="L569" s="547"/>
      <c r="M569" s="546"/>
      <c r="N569" s="547"/>
    </row>
    <row r="570">
      <c r="B570" s="545"/>
      <c r="C570" s="546"/>
      <c r="D570" s="547"/>
      <c r="E570" s="546"/>
      <c r="F570" s="547"/>
      <c r="G570" s="546"/>
      <c r="H570" s="547"/>
      <c r="I570" s="546"/>
      <c r="J570" s="547"/>
      <c r="K570" s="546"/>
      <c r="L570" s="547"/>
      <c r="M570" s="546"/>
      <c r="N570" s="547"/>
    </row>
    <row r="571">
      <c r="B571" s="545"/>
      <c r="C571" s="546"/>
      <c r="D571" s="547"/>
      <c r="E571" s="546"/>
      <c r="F571" s="547"/>
      <c r="G571" s="546"/>
      <c r="H571" s="547"/>
      <c r="I571" s="546"/>
      <c r="J571" s="547"/>
      <c r="K571" s="546"/>
      <c r="L571" s="547"/>
      <c r="M571" s="546"/>
      <c r="N571" s="547"/>
    </row>
    <row r="572">
      <c r="B572" s="545"/>
      <c r="C572" s="546"/>
      <c r="D572" s="547"/>
      <c r="E572" s="546"/>
      <c r="F572" s="547"/>
      <c r="G572" s="546"/>
      <c r="H572" s="547"/>
      <c r="I572" s="546"/>
      <c r="J572" s="547"/>
      <c r="K572" s="546"/>
      <c r="L572" s="547"/>
      <c r="M572" s="546"/>
      <c r="N572" s="547"/>
    </row>
    <row r="573">
      <c r="B573" s="545"/>
      <c r="C573" s="546"/>
      <c r="D573" s="547"/>
      <c r="E573" s="546"/>
      <c r="F573" s="547"/>
      <c r="G573" s="546"/>
      <c r="H573" s="547"/>
      <c r="I573" s="546"/>
      <c r="J573" s="547"/>
      <c r="K573" s="546"/>
      <c r="L573" s="547"/>
      <c r="M573" s="546"/>
      <c r="N573" s="547"/>
    </row>
    <row r="574">
      <c r="B574" s="545"/>
      <c r="C574" s="546"/>
      <c r="D574" s="547"/>
      <c r="E574" s="546"/>
      <c r="F574" s="547"/>
      <c r="G574" s="546"/>
      <c r="H574" s="547"/>
      <c r="I574" s="546"/>
      <c r="J574" s="547"/>
      <c r="K574" s="546"/>
      <c r="L574" s="547"/>
      <c r="M574" s="546"/>
      <c r="N574" s="547"/>
    </row>
    <row r="575">
      <c r="B575" s="545"/>
      <c r="C575" s="546"/>
      <c r="D575" s="547"/>
      <c r="E575" s="546"/>
      <c r="F575" s="547"/>
      <c r="G575" s="546"/>
      <c r="H575" s="547"/>
      <c r="I575" s="546"/>
      <c r="J575" s="547"/>
      <c r="K575" s="546"/>
      <c r="L575" s="547"/>
      <c r="M575" s="546"/>
      <c r="N575" s="547"/>
    </row>
    <row r="576">
      <c r="B576" s="545"/>
      <c r="C576" s="546"/>
      <c r="D576" s="547"/>
      <c r="E576" s="546"/>
      <c r="F576" s="547"/>
      <c r="G576" s="546"/>
      <c r="H576" s="547"/>
      <c r="I576" s="546"/>
      <c r="J576" s="547"/>
      <c r="K576" s="546"/>
      <c r="L576" s="547"/>
      <c r="M576" s="546"/>
      <c r="N576" s="547"/>
    </row>
    <row r="577">
      <c r="B577" s="545"/>
      <c r="C577" s="546"/>
      <c r="D577" s="547"/>
      <c r="E577" s="546"/>
      <c r="F577" s="547"/>
      <c r="G577" s="546"/>
      <c r="H577" s="547"/>
      <c r="I577" s="546"/>
      <c r="J577" s="547"/>
      <c r="K577" s="546"/>
      <c r="L577" s="547"/>
      <c r="M577" s="546"/>
      <c r="N577" s="547"/>
    </row>
    <row r="578">
      <c r="B578" s="545"/>
      <c r="C578" s="546"/>
      <c r="D578" s="547"/>
      <c r="E578" s="546"/>
      <c r="F578" s="547"/>
      <c r="G578" s="546"/>
      <c r="H578" s="547"/>
      <c r="I578" s="546"/>
      <c r="J578" s="547"/>
      <c r="K578" s="546"/>
      <c r="L578" s="547"/>
      <c r="M578" s="546"/>
      <c r="N578" s="547"/>
    </row>
    <row r="579">
      <c r="B579" s="545"/>
      <c r="C579" s="546"/>
      <c r="D579" s="547"/>
      <c r="E579" s="546"/>
      <c r="F579" s="547"/>
      <c r="G579" s="546"/>
      <c r="H579" s="547"/>
      <c r="I579" s="546"/>
      <c r="J579" s="547"/>
      <c r="K579" s="546"/>
      <c r="L579" s="547"/>
      <c r="M579" s="546"/>
      <c r="N579" s="547"/>
    </row>
    <row r="580">
      <c r="B580" s="545"/>
      <c r="C580" s="546"/>
      <c r="D580" s="547"/>
      <c r="E580" s="546"/>
      <c r="F580" s="547"/>
      <c r="G580" s="546"/>
      <c r="H580" s="547"/>
      <c r="I580" s="546"/>
      <c r="J580" s="547"/>
      <c r="K580" s="546"/>
      <c r="L580" s="547"/>
      <c r="M580" s="546"/>
      <c r="N580" s="547"/>
    </row>
    <row r="581">
      <c r="B581" s="545"/>
      <c r="C581" s="546"/>
      <c r="D581" s="547"/>
      <c r="E581" s="546"/>
      <c r="F581" s="547"/>
      <c r="G581" s="546"/>
      <c r="H581" s="547"/>
      <c r="I581" s="546"/>
      <c r="J581" s="547"/>
      <c r="K581" s="546"/>
      <c r="L581" s="547"/>
      <c r="M581" s="546"/>
      <c r="N581" s="547"/>
    </row>
    <row r="582">
      <c r="B582" s="545"/>
      <c r="C582" s="546"/>
      <c r="D582" s="547"/>
      <c r="E582" s="546"/>
      <c r="F582" s="547"/>
      <c r="G582" s="546"/>
      <c r="H582" s="547"/>
      <c r="I582" s="546"/>
      <c r="J582" s="547"/>
      <c r="K582" s="546"/>
      <c r="L582" s="547"/>
      <c r="M582" s="546"/>
      <c r="N582" s="547"/>
    </row>
    <row r="583">
      <c r="B583" s="545"/>
      <c r="C583" s="546"/>
      <c r="D583" s="547"/>
      <c r="E583" s="546"/>
      <c r="F583" s="547"/>
      <c r="G583" s="546"/>
      <c r="H583" s="547"/>
      <c r="I583" s="546"/>
      <c r="J583" s="547"/>
      <c r="K583" s="546"/>
      <c r="L583" s="547"/>
      <c r="M583" s="546"/>
      <c r="N583" s="547"/>
    </row>
    <row r="584">
      <c r="B584" s="545"/>
      <c r="C584" s="546"/>
      <c r="D584" s="547"/>
      <c r="E584" s="546"/>
      <c r="F584" s="547"/>
      <c r="G584" s="546"/>
      <c r="H584" s="547"/>
      <c r="I584" s="546"/>
      <c r="J584" s="547"/>
      <c r="K584" s="546"/>
      <c r="L584" s="547"/>
      <c r="M584" s="546"/>
      <c r="N584" s="547"/>
    </row>
    <row r="585">
      <c r="B585" s="545"/>
      <c r="C585" s="546"/>
      <c r="D585" s="547"/>
      <c r="E585" s="546"/>
      <c r="F585" s="547"/>
      <c r="G585" s="546"/>
      <c r="H585" s="547"/>
      <c r="I585" s="546"/>
      <c r="J585" s="547"/>
      <c r="K585" s="546"/>
      <c r="L585" s="547"/>
      <c r="M585" s="546"/>
      <c r="N585" s="547"/>
    </row>
    <row r="586">
      <c r="B586" s="545"/>
      <c r="C586" s="546"/>
      <c r="D586" s="547"/>
      <c r="E586" s="546"/>
      <c r="F586" s="547"/>
      <c r="G586" s="546"/>
      <c r="H586" s="547"/>
      <c r="I586" s="546"/>
      <c r="J586" s="547"/>
      <c r="K586" s="546"/>
      <c r="L586" s="547"/>
      <c r="M586" s="546"/>
      <c r="N586" s="547"/>
    </row>
    <row r="587">
      <c r="B587" s="545"/>
      <c r="C587" s="546"/>
      <c r="D587" s="547"/>
      <c r="E587" s="546"/>
      <c r="F587" s="547"/>
      <c r="G587" s="546"/>
      <c r="H587" s="547"/>
      <c r="I587" s="546"/>
      <c r="J587" s="547"/>
      <c r="K587" s="546"/>
      <c r="L587" s="547"/>
      <c r="M587" s="546"/>
      <c r="N587" s="547"/>
    </row>
    <row r="588">
      <c r="B588" s="545"/>
      <c r="C588" s="546"/>
      <c r="D588" s="547"/>
      <c r="E588" s="546"/>
      <c r="F588" s="547"/>
      <c r="G588" s="546"/>
      <c r="H588" s="547"/>
      <c r="I588" s="546"/>
      <c r="J588" s="547"/>
      <c r="K588" s="546"/>
      <c r="L588" s="547"/>
      <c r="M588" s="546"/>
      <c r="N588" s="547"/>
    </row>
    <row r="589">
      <c r="B589" s="545"/>
      <c r="C589" s="546"/>
      <c r="D589" s="547"/>
      <c r="E589" s="546"/>
      <c r="F589" s="547"/>
      <c r="G589" s="546"/>
      <c r="H589" s="547"/>
      <c r="I589" s="546"/>
      <c r="J589" s="547"/>
      <c r="K589" s="546"/>
      <c r="L589" s="547"/>
      <c r="M589" s="546"/>
      <c r="N589" s="547"/>
    </row>
    <row r="590">
      <c r="B590" s="545"/>
      <c r="C590" s="546"/>
      <c r="D590" s="547"/>
      <c r="E590" s="546"/>
      <c r="F590" s="547"/>
      <c r="G590" s="546"/>
      <c r="H590" s="547"/>
      <c r="I590" s="546"/>
      <c r="J590" s="547"/>
      <c r="K590" s="546"/>
      <c r="L590" s="547"/>
      <c r="M590" s="546"/>
      <c r="N590" s="547"/>
    </row>
    <row r="591">
      <c r="B591" s="545"/>
      <c r="C591" s="546"/>
      <c r="D591" s="547"/>
      <c r="E591" s="546"/>
      <c r="F591" s="547"/>
      <c r="G591" s="546"/>
      <c r="H591" s="547"/>
      <c r="I591" s="546"/>
      <c r="J591" s="547"/>
      <c r="K591" s="546"/>
      <c r="L591" s="547"/>
      <c r="M591" s="546"/>
      <c r="N591" s="547"/>
    </row>
    <row r="592">
      <c r="B592" s="545"/>
      <c r="C592" s="546"/>
      <c r="D592" s="547"/>
      <c r="E592" s="546"/>
      <c r="F592" s="547"/>
      <c r="G592" s="546"/>
      <c r="H592" s="547"/>
      <c r="I592" s="546"/>
      <c r="J592" s="547"/>
      <c r="K592" s="546"/>
      <c r="L592" s="547"/>
      <c r="M592" s="546"/>
      <c r="N592" s="547"/>
    </row>
    <row r="593">
      <c r="B593" s="545"/>
      <c r="C593" s="546"/>
      <c r="D593" s="547"/>
      <c r="E593" s="546"/>
      <c r="F593" s="547"/>
      <c r="G593" s="546"/>
      <c r="H593" s="547"/>
      <c r="I593" s="546"/>
      <c r="J593" s="547"/>
      <c r="K593" s="546"/>
      <c r="L593" s="547"/>
      <c r="M593" s="546"/>
      <c r="N593" s="547"/>
    </row>
    <row r="594">
      <c r="B594" s="545"/>
      <c r="C594" s="546"/>
      <c r="D594" s="547"/>
      <c r="E594" s="546"/>
      <c r="F594" s="547"/>
      <c r="G594" s="546"/>
      <c r="H594" s="547"/>
      <c r="I594" s="546"/>
      <c r="J594" s="547"/>
      <c r="K594" s="546"/>
      <c r="L594" s="547"/>
      <c r="M594" s="546"/>
      <c r="N594" s="547"/>
    </row>
    <row r="595">
      <c r="B595" s="545"/>
      <c r="C595" s="546"/>
      <c r="D595" s="547"/>
      <c r="E595" s="546"/>
      <c r="F595" s="547"/>
      <c r="G595" s="546"/>
      <c r="H595" s="547"/>
      <c r="I595" s="546"/>
      <c r="J595" s="547"/>
      <c r="K595" s="546"/>
      <c r="L595" s="547"/>
      <c r="M595" s="546"/>
      <c r="N595" s="547"/>
    </row>
    <row r="596">
      <c r="B596" s="545"/>
      <c r="C596" s="546"/>
      <c r="D596" s="547"/>
      <c r="E596" s="546"/>
      <c r="F596" s="547"/>
      <c r="G596" s="546"/>
      <c r="H596" s="547"/>
      <c r="I596" s="546"/>
      <c r="J596" s="547"/>
      <c r="K596" s="546"/>
      <c r="L596" s="547"/>
      <c r="M596" s="546"/>
      <c r="N596" s="547"/>
    </row>
    <row r="597">
      <c r="B597" s="545"/>
      <c r="C597" s="546"/>
      <c r="D597" s="547"/>
      <c r="E597" s="546"/>
      <c r="F597" s="547"/>
      <c r="G597" s="546"/>
      <c r="H597" s="547"/>
      <c r="I597" s="546"/>
      <c r="J597" s="547"/>
      <c r="K597" s="546"/>
      <c r="L597" s="547"/>
      <c r="M597" s="546"/>
      <c r="N597" s="547"/>
    </row>
    <row r="598">
      <c r="B598" s="545"/>
      <c r="C598" s="546"/>
      <c r="D598" s="547"/>
      <c r="E598" s="546"/>
      <c r="F598" s="547"/>
      <c r="G598" s="546"/>
      <c r="H598" s="547"/>
      <c r="I598" s="546"/>
      <c r="J598" s="547"/>
      <c r="K598" s="546"/>
      <c r="L598" s="547"/>
      <c r="M598" s="546"/>
      <c r="N598" s="547"/>
    </row>
    <row r="599">
      <c r="B599" s="545"/>
      <c r="C599" s="546"/>
      <c r="D599" s="547"/>
      <c r="E599" s="546"/>
      <c r="F599" s="547"/>
      <c r="G599" s="546"/>
      <c r="H599" s="547"/>
      <c r="I599" s="546"/>
      <c r="J599" s="547"/>
      <c r="K599" s="546"/>
      <c r="L599" s="547"/>
      <c r="M599" s="546"/>
      <c r="N599" s="547"/>
    </row>
    <row r="600">
      <c r="B600" s="545"/>
      <c r="C600" s="546"/>
      <c r="D600" s="547"/>
      <c r="E600" s="546"/>
      <c r="F600" s="547"/>
      <c r="G600" s="546"/>
      <c r="H600" s="547"/>
      <c r="I600" s="546"/>
      <c r="J600" s="547"/>
      <c r="K600" s="546"/>
      <c r="L600" s="547"/>
      <c r="M600" s="546"/>
      <c r="N600" s="547"/>
    </row>
    <row r="601">
      <c r="B601" s="545"/>
      <c r="C601" s="546"/>
      <c r="D601" s="547"/>
      <c r="E601" s="546"/>
      <c r="F601" s="547"/>
      <c r="G601" s="546"/>
      <c r="H601" s="547"/>
      <c r="I601" s="546"/>
      <c r="J601" s="547"/>
      <c r="K601" s="546"/>
      <c r="L601" s="547"/>
      <c r="M601" s="546"/>
      <c r="N601" s="547"/>
    </row>
    <row r="602">
      <c r="B602" s="545"/>
      <c r="C602" s="546"/>
      <c r="D602" s="547"/>
      <c r="E602" s="546"/>
      <c r="F602" s="547"/>
      <c r="G602" s="546"/>
      <c r="H602" s="547"/>
      <c r="I602" s="546"/>
      <c r="J602" s="547"/>
      <c r="K602" s="546"/>
      <c r="L602" s="547"/>
      <c r="M602" s="546"/>
      <c r="N602" s="547"/>
    </row>
    <row r="603">
      <c r="B603" s="545"/>
      <c r="C603" s="546"/>
      <c r="D603" s="547"/>
      <c r="E603" s="546"/>
      <c r="F603" s="547"/>
      <c r="G603" s="546"/>
      <c r="H603" s="547"/>
      <c r="I603" s="546"/>
      <c r="J603" s="547"/>
      <c r="K603" s="546"/>
      <c r="L603" s="547"/>
      <c r="M603" s="546"/>
      <c r="N603" s="547"/>
    </row>
    <row r="604">
      <c r="B604" s="545"/>
      <c r="C604" s="546"/>
      <c r="D604" s="547"/>
      <c r="E604" s="546"/>
      <c r="F604" s="547"/>
      <c r="G604" s="546"/>
      <c r="H604" s="547"/>
      <c r="I604" s="546"/>
      <c r="J604" s="547"/>
      <c r="K604" s="546"/>
      <c r="L604" s="547"/>
      <c r="M604" s="546"/>
      <c r="N604" s="547"/>
    </row>
    <row r="605">
      <c r="B605" s="545"/>
      <c r="C605" s="546"/>
      <c r="D605" s="547"/>
      <c r="E605" s="546"/>
      <c r="F605" s="547"/>
      <c r="G605" s="546"/>
      <c r="H605" s="547"/>
      <c r="I605" s="546"/>
      <c r="J605" s="547"/>
      <c r="K605" s="546"/>
      <c r="L605" s="547"/>
      <c r="M605" s="546"/>
      <c r="N605" s="547"/>
    </row>
    <row r="606">
      <c r="B606" s="545"/>
      <c r="C606" s="546"/>
      <c r="D606" s="547"/>
      <c r="E606" s="546"/>
      <c r="F606" s="547"/>
      <c r="G606" s="546"/>
      <c r="H606" s="547"/>
      <c r="I606" s="546"/>
      <c r="J606" s="547"/>
      <c r="K606" s="546"/>
      <c r="L606" s="547"/>
      <c r="M606" s="546"/>
      <c r="N606" s="547"/>
    </row>
    <row r="607">
      <c r="B607" s="545"/>
      <c r="C607" s="546"/>
      <c r="D607" s="547"/>
      <c r="E607" s="546"/>
      <c r="F607" s="547"/>
      <c r="G607" s="546"/>
      <c r="H607" s="547"/>
      <c r="I607" s="546"/>
      <c r="J607" s="547"/>
      <c r="K607" s="546"/>
      <c r="L607" s="547"/>
      <c r="M607" s="546"/>
      <c r="N607" s="547"/>
    </row>
    <row r="608">
      <c r="B608" s="545"/>
      <c r="C608" s="546"/>
      <c r="D608" s="547"/>
      <c r="E608" s="546"/>
      <c r="F608" s="547"/>
      <c r="G608" s="546"/>
      <c r="H608" s="547"/>
      <c r="I608" s="546"/>
      <c r="J608" s="547"/>
      <c r="K608" s="546"/>
      <c r="L608" s="547"/>
      <c r="M608" s="546"/>
      <c r="N608" s="547"/>
    </row>
    <row r="609">
      <c r="B609" s="545"/>
      <c r="C609" s="546"/>
      <c r="D609" s="547"/>
      <c r="E609" s="546"/>
      <c r="F609" s="547"/>
      <c r="G609" s="546"/>
      <c r="H609" s="547"/>
      <c r="I609" s="546"/>
      <c r="J609" s="547"/>
      <c r="K609" s="546"/>
      <c r="L609" s="547"/>
      <c r="M609" s="546"/>
      <c r="N609" s="547"/>
    </row>
    <row r="610">
      <c r="B610" s="545"/>
      <c r="C610" s="546"/>
      <c r="D610" s="547"/>
      <c r="E610" s="546"/>
      <c r="F610" s="547"/>
      <c r="G610" s="546"/>
      <c r="H610" s="547"/>
      <c r="I610" s="546"/>
      <c r="J610" s="547"/>
      <c r="K610" s="546"/>
      <c r="L610" s="547"/>
      <c r="M610" s="546"/>
      <c r="N610" s="547"/>
    </row>
    <row r="611">
      <c r="B611" s="545"/>
      <c r="C611" s="546"/>
      <c r="D611" s="547"/>
      <c r="E611" s="546"/>
      <c r="F611" s="547"/>
      <c r="G611" s="546"/>
      <c r="H611" s="547"/>
      <c r="I611" s="546"/>
      <c r="J611" s="547"/>
      <c r="K611" s="546"/>
      <c r="L611" s="547"/>
      <c r="M611" s="546"/>
      <c r="N611" s="547"/>
    </row>
    <row r="612">
      <c r="B612" s="545"/>
      <c r="C612" s="546"/>
      <c r="D612" s="547"/>
      <c r="E612" s="546"/>
      <c r="F612" s="547"/>
      <c r="G612" s="546"/>
      <c r="H612" s="547"/>
      <c r="I612" s="546"/>
      <c r="J612" s="547"/>
      <c r="K612" s="546"/>
      <c r="L612" s="547"/>
      <c r="M612" s="546"/>
      <c r="N612" s="547"/>
    </row>
    <row r="613">
      <c r="B613" s="545"/>
      <c r="C613" s="546"/>
      <c r="D613" s="547"/>
      <c r="E613" s="546"/>
      <c r="F613" s="547"/>
      <c r="G613" s="546"/>
      <c r="H613" s="547"/>
      <c r="I613" s="546"/>
      <c r="J613" s="547"/>
      <c r="K613" s="546"/>
      <c r="L613" s="547"/>
      <c r="M613" s="546"/>
      <c r="N613" s="547"/>
    </row>
    <row r="614">
      <c r="B614" s="545"/>
      <c r="C614" s="546"/>
      <c r="D614" s="547"/>
      <c r="E614" s="546"/>
      <c r="F614" s="547"/>
      <c r="G614" s="546"/>
      <c r="H614" s="547"/>
      <c r="I614" s="546"/>
      <c r="J614" s="547"/>
      <c r="K614" s="546"/>
      <c r="L614" s="547"/>
      <c r="M614" s="546"/>
      <c r="N614" s="547"/>
    </row>
    <row r="615">
      <c r="B615" s="545"/>
      <c r="C615" s="546"/>
      <c r="D615" s="547"/>
      <c r="E615" s="546"/>
      <c r="F615" s="547"/>
      <c r="G615" s="546"/>
      <c r="H615" s="547"/>
      <c r="I615" s="546"/>
      <c r="J615" s="547"/>
      <c r="K615" s="546"/>
      <c r="L615" s="547"/>
      <c r="M615" s="546"/>
      <c r="N615" s="547"/>
    </row>
    <row r="616">
      <c r="B616" s="545"/>
      <c r="C616" s="546"/>
      <c r="D616" s="547"/>
      <c r="E616" s="546"/>
      <c r="F616" s="547"/>
      <c r="G616" s="546"/>
      <c r="H616" s="547"/>
      <c r="I616" s="546"/>
      <c r="J616" s="547"/>
      <c r="K616" s="546"/>
      <c r="L616" s="547"/>
      <c r="M616" s="546"/>
      <c r="N616" s="547"/>
    </row>
    <row r="617">
      <c r="B617" s="545"/>
      <c r="C617" s="546"/>
      <c r="D617" s="547"/>
      <c r="E617" s="546"/>
      <c r="F617" s="547"/>
      <c r="G617" s="546"/>
      <c r="H617" s="547"/>
      <c r="I617" s="546"/>
      <c r="J617" s="547"/>
      <c r="K617" s="546"/>
      <c r="L617" s="547"/>
      <c r="M617" s="546"/>
      <c r="N617" s="547"/>
    </row>
    <row r="618">
      <c r="B618" s="545"/>
      <c r="C618" s="546"/>
      <c r="D618" s="547"/>
      <c r="E618" s="546"/>
      <c r="F618" s="547"/>
      <c r="G618" s="546"/>
      <c r="H618" s="547"/>
      <c r="I618" s="546"/>
      <c r="J618" s="547"/>
      <c r="K618" s="546"/>
      <c r="L618" s="547"/>
      <c r="M618" s="546"/>
      <c r="N618" s="547"/>
    </row>
    <row r="619">
      <c r="B619" s="545"/>
      <c r="C619" s="546"/>
      <c r="D619" s="547"/>
      <c r="E619" s="546"/>
      <c r="F619" s="547"/>
      <c r="G619" s="546"/>
      <c r="H619" s="547"/>
      <c r="I619" s="546"/>
      <c r="J619" s="547"/>
      <c r="K619" s="546"/>
      <c r="L619" s="547"/>
      <c r="M619" s="546"/>
      <c r="N619" s="547"/>
    </row>
    <row r="620">
      <c r="B620" s="545"/>
      <c r="C620" s="546"/>
      <c r="D620" s="547"/>
      <c r="E620" s="546"/>
      <c r="F620" s="547"/>
      <c r="G620" s="546"/>
      <c r="H620" s="547"/>
      <c r="I620" s="546"/>
      <c r="J620" s="547"/>
      <c r="K620" s="546"/>
      <c r="L620" s="547"/>
      <c r="M620" s="546"/>
      <c r="N620" s="547"/>
    </row>
    <row r="621">
      <c r="B621" s="545"/>
      <c r="C621" s="546"/>
      <c r="D621" s="547"/>
      <c r="E621" s="546"/>
      <c r="F621" s="547"/>
      <c r="G621" s="546"/>
      <c r="H621" s="547"/>
      <c r="I621" s="546"/>
      <c r="J621" s="547"/>
      <c r="K621" s="546"/>
      <c r="L621" s="547"/>
      <c r="M621" s="546"/>
      <c r="N621" s="547"/>
    </row>
    <row r="622">
      <c r="B622" s="545"/>
      <c r="C622" s="546"/>
      <c r="D622" s="547"/>
      <c r="E622" s="546"/>
      <c r="F622" s="547"/>
      <c r="G622" s="546"/>
      <c r="H622" s="547"/>
      <c r="I622" s="546"/>
      <c r="J622" s="547"/>
      <c r="K622" s="546"/>
      <c r="L622" s="547"/>
      <c r="M622" s="546"/>
      <c r="N622" s="547"/>
    </row>
    <row r="623">
      <c r="B623" s="545"/>
      <c r="C623" s="546"/>
      <c r="D623" s="547"/>
      <c r="E623" s="546"/>
      <c r="F623" s="547"/>
      <c r="G623" s="546"/>
      <c r="H623" s="547"/>
      <c r="I623" s="546"/>
      <c r="J623" s="547"/>
      <c r="K623" s="546"/>
      <c r="L623" s="547"/>
      <c r="M623" s="546"/>
      <c r="N623" s="547"/>
    </row>
    <row r="624">
      <c r="B624" s="545"/>
      <c r="C624" s="546"/>
      <c r="D624" s="547"/>
      <c r="E624" s="546"/>
      <c r="F624" s="547"/>
      <c r="G624" s="546"/>
      <c r="H624" s="547"/>
      <c r="I624" s="546"/>
      <c r="J624" s="547"/>
      <c r="K624" s="546"/>
      <c r="L624" s="547"/>
      <c r="M624" s="546"/>
      <c r="N624" s="547"/>
    </row>
    <row r="625">
      <c r="B625" s="545"/>
      <c r="C625" s="546"/>
      <c r="D625" s="547"/>
      <c r="E625" s="546"/>
      <c r="F625" s="547"/>
      <c r="G625" s="546"/>
      <c r="H625" s="547"/>
      <c r="I625" s="546"/>
      <c r="J625" s="547"/>
      <c r="K625" s="546"/>
      <c r="L625" s="547"/>
      <c r="M625" s="546"/>
      <c r="N625" s="547"/>
    </row>
    <row r="626">
      <c r="B626" s="545"/>
      <c r="C626" s="546"/>
      <c r="D626" s="547"/>
      <c r="E626" s="546"/>
      <c r="F626" s="547"/>
      <c r="G626" s="546"/>
      <c r="H626" s="547"/>
      <c r="I626" s="546"/>
      <c r="J626" s="547"/>
      <c r="K626" s="546"/>
      <c r="L626" s="547"/>
      <c r="M626" s="546"/>
      <c r="N626" s="547"/>
    </row>
    <row r="627">
      <c r="B627" s="545"/>
      <c r="C627" s="546"/>
      <c r="D627" s="547"/>
      <c r="E627" s="546"/>
      <c r="F627" s="547"/>
      <c r="G627" s="546"/>
      <c r="H627" s="547"/>
      <c r="I627" s="546"/>
      <c r="J627" s="547"/>
      <c r="K627" s="546"/>
      <c r="L627" s="547"/>
      <c r="M627" s="546"/>
      <c r="N627" s="547"/>
    </row>
    <row r="628">
      <c r="B628" s="545"/>
      <c r="C628" s="546"/>
      <c r="D628" s="547"/>
      <c r="E628" s="546"/>
      <c r="F628" s="547"/>
      <c r="G628" s="546"/>
      <c r="H628" s="547"/>
      <c r="I628" s="546"/>
      <c r="J628" s="547"/>
      <c r="K628" s="546"/>
      <c r="L628" s="547"/>
      <c r="M628" s="546"/>
      <c r="N628" s="547"/>
    </row>
    <row r="629">
      <c r="B629" s="545"/>
      <c r="C629" s="546"/>
      <c r="D629" s="547"/>
      <c r="E629" s="546"/>
      <c r="F629" s="547"/>
      <c r="G629" s="546"/>
      <c r="H629" s="547"/>
      <c r="I629" s="546"/>
      <c r="J629" s="547"/>
      <c r="K629" s="546"/>
      <c r="L629" s="547"/>
      <c r="M629" s="546"/>
      <c r="N629" s="547"/>
    </row>
    <row r="630">
      <c r="B630" s="545"/>
      <c r="C630" s="546"/>
      <c r="D630" s="547"/>
      <c r="E630" s="546"/>
      <c r="F630" s="547"/>
      <c r="G630" s="546"/>
      <c r="H630" s="547"/>
      <c r="I630" s="546"/>
      <c r="J630" s="547"/>
      <c r="K630" s="546"/>
      <c r="L630" s="547"/>
      <c r="M630" s="546"/>
      <c r="N630" s="547"/>
    </row>
    <row r="631">
      <c r="B631" s="545"/>
      <c r="C631" s="546"/>
      <c r="D631" s="547"/>
      <c r="E631" s="546"/>
      <c r="F631" s="547"/>
      <c r="G631" s="546"/>
      <c r="H631" s="547"/>
      <c r="I631" s="546"/>
      <c r="J631" s="547"/>
      <c r="K631" s="546"/>
      <c r="L631" s="547"/>
      <c r="M631" s="546"/>
      <c r="N631" s="547"/>
    </row>
    <row r="632">
      <c r="B632" s="545"/>
      <c r="C632" s="546"/>
      <c r="D632" s="547"/>
      <c r="E632" s="546"/>
      <c r="F632" s="547"/>
      <c r="G632" s="546"/>
      <c r="H632" s="547"/>
      <c r="I632" s="546"/>
      <c r="J632" s="547"/>
      <c r="K632" s="546"/>
      <c r="L632" s="547"/>
      <c r="M632" s="546"/>
      <c r="N632" s="547"/>
    </row>
    <row r="633">
      <c r="B633" s="545"/>
      <c r="C633" s="546"/>
      <c r="D633" s="547"/>
      <c r="E633" s="546"/>
      <c r="F633" s="547"/>
      <c r="G633" s="546"/>
      <c r="H633" s="547"/>
      <c r="I633" s="546"/>
      <c r="J633" s="547"/>
      <c r="K633" s="546"/>
      <c r="L633" s="547"/>
      <c r="M633" s="546"/>
      <c r="N633" s="547"/>
    </row>
    <row r="634">
      <c r="B634" s="545"/>
      <c r="C634" s="546"/>
      <c r="D634" s="547"/>
      <c r="E634" s="546"/>
      <c r="F634" s="547"/>
      <c r="G634" s="546"/>
      <c r="H634" s="547"/>
      <c r="I634" s="546"/>
      <c r="J634" s="547"/>
      <c r="K634" s="546"/>
      <c r="L634" s="547"/>
      <c r="M634" s="546"/>
      <c r="N634" s="547"/>
    </row>
    <row r="635">
      <c r="B635" s="545"/>
      <c r="C635" s="546"/>
      <c r="D635" s="547"/>
      <c r="E635" s="546"/>
      <c r="F635" s="547"/>
      <c r="G635" s="546"/>
      <c r="H635" s="547"/>
      <c r="I635" s="546"/>
      <c r="J635" s="547"/>
      <c r="K635" s="546"/>
      <c r="L635" s="547"/>
      <c r="M635" s="546"/>
      <c r="N635" s="547"/>
    </row>
    <row r="636">
      <c r="B636" s="545"/>
      <c r="C636" s="546"/>
      <c r="D636" s="547"/>
      <c r="E636" s="546"/>
      <c r="F636" s="547"/>
      <c r="G636" s="546"/>
      <c r="H636" s="547"/>
      <c r="I636" s="546"/>
      <c r="J636" s="547"/>
      <c r="K636" s="546"/>
      <c r="L636" s="547"/>
      <c r="M636" s="546"/>
      <c r="N636" s="547"/>
    </row>
    <row r="637">
      <c r="B637" s="545"/>
      <c r="C637" s="546"/>
      <c r="D637" s="547"/>
      <c r="E637" s="546"/>
      <c r="F637" s="547"/>
      <c r="G637" s="546"/>
      <c r="H637" s="547"/>
      <c r="I637" s="546"/>
      <c r="J637" s="547"/>
      <c r="K637" s="546"/>
      <c r="L637" s="547"/>
      <c r="M637" s="546"/>
      <c r="N637" s="547"/>
    </row>
    <row r="638">
      <c r="B638" s="545"/>
      <c r="C638" s="546"/>
      <c r="D638" s="547"/>
      <c r="E638" s="546"/>
      <c r="F638" s="547"/>
      <c r="G638" s="546"/>
      <c r="H638" s="547"/>
      <c r="I638" s="546"/>
      <c r="J638" s="547"/>
      <c r="K638" s="546"/>
      <c r="L638" s="547"/>
      <c r="M638" s="546"/>
      <c r="N638" s="547"/>
    </row>
    <row r="639">
      <c r="B639" s="545"/>
      <c r="C639" s="546"/>
      <c r="D639" s="547"/>
      <c r="E639" s="546"/>
      <c r="F639" s="547"/>
      <c r="G639" s="546"/>
      <c r="H639" s="547"/>
      <c r="I639" s="546"/>
      <c r="J639" s="547"/>
      <c r="K639" s="546"/>
      <c r="L639" s="547"/>
      <c r="M639" s="546"/>
      <c r="N639" s="547"/>
    </row>
    <row r="640">
      <c r="B640" s="545"/>
      <c r="C640" s="546"/>
      <c r="D640" s="547"/>
      <c r="E640" s="546"/>
      <c r="F640" s="547"/>
      <c r="G640" s="546"/>
      <c r="H640" s="547"/>
      <c r="I640" s="546"/>
      <c r="J640" s="547"/>
      <c r="K640" s="546"/>
      <c r="L640" s="547"/>
      <c r="M640" s="546"/>
      <c r="N640" s="547"/>
    </row>
    <row r="641">
      <c r="B641" s="545"/>
      <c r="C641" s="546"/>
      <c r="D641" s="547"/>
      <c r="E641" s="546"/>
      <c r="F641" s="547"/>
      <c r="G641" s="546"/>
      <c r="H641" s="547"/>
      <c r="I641" s="546"/>
      <c r="J641" s="547"/>
      <c r="K641" s="546"/>
      <c r="L641" s="547"/>
      <c r="M641" s="546"/>
      <c r="N641" s="547"/>
    </row>
    <row r="642">
      <c r="B642" s="545"/>
      <c r="C642" s="546"/>
      <c r="D642" s="547"/>
      <c r="E642" s="546"/>
      <c r="F642" s="547"/>
      <c r="G642" s="546"/>
      <c r="H642" s="547"/>
      <c r="I642" s="546"/>
      <c r="J642" s="547"/>
      <c r="K642" s="546"/>
      <c r="L642" s="547"/>
      <c r="M642" s="546"/>
      <c r="N642" s="547"/>
    </row>
    <row r="643">
      <c r="B643" s="545"/>
      <c r="C643" s="546"/>
      <c r="D643" s="547"/>
      <c r="E643" s="546"/>
      <c r="F643" s="547"/>
      <c r="G643" s="546"/>
      <c r="H643" s="547"/>
      <c r="I643" s="546"/>
      <c r="J643" s="547"/>
      <c r="K643" s="546"/>
      <c r="L643" s="547"/>
      <c r="M643" s="546"/>
      <c r="N643" s="547"/>
    </row>
    <row r="644">
      <c r="B644" s="545"/>
      <c r="C644" s="546"/>
      <c r="D644" s="547"/>
      <c r="E644" s="546"/>
      <c r="F644" s="547"/>
      <c r="G644" s="546"/>
      <c r="H644" s="547"/>
      <c r="I644" s="546"/>
      <c r="J644" s="547"/>
      <c r="K644" s="546"/>
      <c r="L644" s="547"/>
      <c r="M644" s="546"/>
      <c r="N644" s="547"/>
    </row>
    <row r="645">
      <c r="B645" s="545"/>
      <c r="C645" s="546"/>
      <c r="D645" s="547"/>
      <c r="E645" s="546"/>
      <c r="F645" s="547"/>
      <c r="G645" s="546"/>
      <c r="H645" s="547"/>
      <c r="I645" s="546"/>
      <c r="J645" s="547"/>
      <c r="K645" s="546"/>
      <c r="L645" s="547"/>
      <c r="M645" s="546"/>
      <c r="N645" s="547"/>
    </row>
    <row r="646">
      <c r="B646" s="545"/>
      <c r="C646" s="546"/>
      <c r="D646" s="547"/>
      <c r="E646" s="546"/>
      <c r="F646" s="547"/>
      <c r="G646" s="546"/>
      <c r="H646" s="547"/>
      <c r="I646" s="546"/>
      <c r="J646" s="547"/>
      <c r="K646" s="546"/>
      <c r="L646" s="547"/>
      <c r="M646" s="546"/>
      <c r="N646" s="547"/>
    </row>
    <row r="647">
      <c r="B647" s="545"/>
      <c r="C647" s="546"/>
      <c r="D647" s="547"/>
      <c r="E647" s="546"/>
      <c r="F647" s="547"/>
      <c r="G647" s="546"/>
      <c r="H647" s="547"/>
      <c r="I647" s="546"/>
      <c r="J647" s="547"/>
      <c r="K647" s="546"/>
      <c r="L647" s="547"/>
      <c r="M647" s="546"/>
      <c r="N647" s="547"/>
    </row>
    <row r="648">
      <c r="B648" s="545"/>
      <c r="C648" s="546"/>
      <c r="D648" s="547"/>
      <c r="E648" s="546"/>
      <c r="F648" s="547"/>
      <c r="G648" s="546"/>
      <c r="H648" s="547"/>
      <c r="I648" s="546"/>
      <c r="J648" s="547"/>
      <c r="K648" s="546"/>
      <c r="L648" s="547"/>
      <c r="M648" s="546"/>
      <c r="N648" s="547"/>
    </row>
    <row r="649">
      <c r="B649" s="545"/>
      <c r="C649" s="546"/>
      <c r="D649" s="547"/>
      <c r="E649" s="546"/>
      <c r="F649" s="547"/>
      <c r="G649" s="546"/>
      <c r="H649" s="547"/>
      <c r="I649" s="546"/>
      <c r="J649" s="547"/>
      <c r="K649" s="546"/>
      <c r="L649" s="547"/>
      <c r="M649" s="546"/>
      <c r="N649" s="547"/>
    </row>
    <row r="650">
      <c r="B650" s="545"/>
      <c r="C650" s="546"/>
      <c r="D650" s="547"/>
      <c r="E650" s="546"/>
      <c r="F650" s="547"/>
      <c r="G650" s="546"/>
      <c r="H650" s="547"/>
      <c r="I650" s="546"/>
      <c r="J650" s="547"/>
      <c r="K650" s="546"/>
      <c r="L650" s="547"/>
      <c r="M650" s="546"/>
      <c r="N650" s="547"/>
    </row>
    <row r="651">
      <c r="B651" s="545"/>
      <c r="C651" s="546"/>
      <c r="D651" s="547"/>
      <c r="E651" s="546"/>
      <c r="F651" s="547"/>
      <c r="G651" s="546"/>
      <c r="H651" s="547"/>
      <c r="I651" s="546"/>
      <c r="J651" s="547"/>
      <c r="K651" s="546"/>
      <c r="L651" s="547"/>
      <c r="M651" s="546"/>
      <c r="N651" s="547"/>
    </row>
    <row r="652">
      <c r="B652" s="545"/>
      <c r="C652" s="546"/>
      <c r="D652" s="547"/>
      <c r="E652" s="546"/>
      <c r="F652" s="547"/>
      <c r="G652" s="546"/>
      <c r="H652" s="547"/>
      <c r="I652" s="546"/>
      <c r="J652" s="547"/>
      <c r="K652" s="546"/>
      <c r="L652" s="547"/>
      <c r="M652" s="546"/>
      <c r="N652" s="547"/>
    </row>
    <row r="653">
      <c r="B653" s="545"/>
      <c r="C653" s="546"/>
      <c r="D653" s="547"/>
      <c r="E653" s="546"/>
      <c r="F653" s="547"/>
      <c r="G653" s="546"/>
      <c r="H653" s="547"/>
      <c r="I653" s="546"/>
      <c r="J653" s="547"/>
      <c r="K653" s="546"/>
      <c r="L653" s="547"/>
      <c r="M653" s="546"/>
      <c r="N653" s="547"/>
    </row>
    <row r="654">
      <c r="B654" s="545"/>
      <c r="C654" s="546"/>
      <c r="D654" s="547"/>
      <c r="E654" s="546"/>
      <c r="F654" s="547"/>
      <c r="G654" s="546"/>
      <c r="H654" s="547"/>
      <c r="I654" s="546"/>
      <c r="J654" s="547"/>
      <c r="K654" s="546"/>
      <c r="L654" s="547"/>
      <c r="M654" s="546"/>
      <c r="N654" s="547"/>
    </row>
    <row r="655">
      <c r="B655" s="545"/>
      <c r="C655" s="546"/>
      <c r="D655" s="547"/>
      <c r="E655" s="546"/>
      <c r="F655" s="547"/>
      <c r="G655" s="546"/>
      <c r="H655" s="547"/>
      <c r="I655" s="546"/>
      <c r="J655" s="547"/>
      <c r="K655" s="546"/>
      <c r="L655" s="547"/>
      <c r="M655" s="546"/>
      <c r="N655" s="547"/>
    </row>
    <row r="656">
      <c r="B656" s="545"/>
      <c r="C656" s="546"/>
      <c r="D656" s="547"/>
      <c r="E656" s="546"/>
      <c r="F656" s="547"/>
      <c r="G656" s="546"/>
      <c r="H656" s="547"/>
      <c r="I656" s="546"/>
      <c r="J656" s="547"/>
      <c r="K656" s="546"/>
      <c r="L656" s="547"/>
      <c r="M656" s="546"/>
      <c r="N656" s="547"/>
    </row>
    <row r="657">
      <c r="B657" s="545"/>
      <c r="C657" s="546"/>
      <c r="D657" s="547"/>
      <c r="E657" s="546"/>
      <c r="F657" s="547"/>
      <c r="G657" s="546"/>
      <c r="H657" s="547"/>
      <c r="I657" s="546"/>
      <c r="J657" s="547"/>
      <c r="K657" s="546"/>
      <c r="L657" s="547"/>
      <c r="M657" s="546"/>
      <c r="N657" s="547"/>
    </row>
    <row r="658">
      <c r="B658" s="545"/>
      <c r="C658" s="546"/>
      <c r="D658" s="547"/>
      <c r="E658" s="546"/>
      <c r="F658" s="547"/>
      <c r="G658" s="546"/>
      <c r="H658" s="547"/>
      <c r="I658" s="546"/>
      <c r="J658" s="547"/>
      <c r="K658" s="546"/>
      <c r="L658" s="547"/>
      <c r="M658" s="546"/>
      <c r="N658" s="547"/>
    </row>
    <row r="659">
      <c r="B659" s="545"/>
      <c r="C659" s="546"/>
      <c r="D659" s="547"/>
      <c r="E659" s="546"/>
      <c r="F659" s="547"/>
      <c r="G659" s="546"/>
      <c r="H659" s="547"/>
      <c r="I659" s="546"/>
      <c r="J659" s="547"/>
      <c r="K659" s="546"/>
      <c r="L659" s="547"/>
      <c r="M659" s="546"/>
      <c r="N659" s="547"/>
    </row>
    <row r="660">
      <c r="B660" s="545"/>
      <c r="C660" s="546"/>
      <c r="D660" s="547"/>
      <c r="E660" s="546"/>
      <c r="F660" s="547"/>
      <c r="G660" s="546"/>
      <c r="H660" s="547"/>
      <c r="I660" s="546"/>
      <c r="J660" s="547"/>
      <c r="K660" s="546"/>
      <c r="L660" s="547"/>
      <c r="M660" s="546"/>
      <c r="N660" s="547"/>
    </row>
    <row r="661">
      <c r="B661" s="545"/>
      <c r="C661" s="546"/>
      <c r="D661" s="547"/>
      <c r="E661" s="546"/>
      <c r="F661" s="547"/>
      <c r="G661" s="546"/>
      <c r="H661" s="547"/>
      <c r="I661" s="546"/>
      <c r="J661" s="547"/>
      <c r="K661" s="546"/>
      <c r="L661" s="547"/>
      <c r="M661" s="546"/>
      <c r="N661" s="547"/>
    </row>
    <row r="662">
      <c r="B662" s="545"/>
      <c r="C662" s="546"/>
      <c r="D662" s="547"/>
      <c r="E662" s="546"/>
      <c r="F662" s="547"/>
      <c r="G662" s="546"/>
      <c r="H662" s="547"/>
      <c r="I662" s="546"/>
      <c r="J662" s="547"/>
      <c r="K662" s="546"/>
      <c r="L662" s="547"/>
      <c r="M662" s="546"/>
      <c r="N662" s="547"/>
    </row>
    <row r="663">
      <c r="B663" s="545"/>
      <c r="C663" s="546"/>
      <c r="D663" s="547"/>
      <c r="E663" s="546"/>
      <c r="F663" s="547"/>
      <c r="G663" s="546"/>
      <c r="H663" s="547"/>
      <c r="I663" s="546"/>
      <c r="J663" s="547"/>
      <c r="K663" s="546"/>
      <c r="L663" s="547"/>
      <c r="M663" s="546"/>
      <c r="N663" s="547"/>
    </row>
    <row r="664">
      <c r="B664" s="545"/>
      <c r="C664" s="546"/>
      <c r="D664" s="547"/>
      <c r="E664" s="546"/>
      <c r="F664" s="547"/>
      <c r="G664" s="546"/>
      <c r="H664" s="547"/>
      <c r="I664" s="546"/>
      <c r="J664" s="547"/>
      <c r="K664" s="546"/>
      <c r="L664" s="547"/>
      <c r="M664" s="546"/>
      <c r="N664" s="547"/>
    </row>
    <row r="665">
      <c r="B665" s="545"/>
      <c r="C665" s="546"/>
      <c r="D665" s="547"/>
      <c r="E665" s="546"/>
      <c r="F665" s="547"/>
      <c r="G665" s="546"/>
      <c r="H665" s="547"/>
      <c r="I665" s="546"/>
      <c r="J665" s="547"/>
      <c r="K665" s="546"/>
      <c r="L665" s="547"/>
      <c r="M665" s="546"/>
      <c r="N665" s="547"/>
    </row>
    <row r="666">
      <c r="B666" s="545"/>
      <c r="C666" s="546"/>
      <c r="D666" s="547"/>
      <c r="E666" s="546"/>
      <c r="F666" s="547"/>
      <c r="G666" s="546"/>
      <c r="H666" s="547"/>
      <c r="I666" s="546"/>
      <c r="J666" s="547"/>
      <c r="K666" s="546"/>
      <c r="L666" s="547"/>
      <c r="M666" s="546"/>
      <c r="N666" s="547"/>
    </row>
    <row r="667">
      <c r="B667" s="545"/>
      <c r="C667" s="546"/>
      <c r="D667" s="547"/>
      <c r="E667" s="546"/>
      <c r="F667" s="547"/>
      <c r="G667" s="546"/>
      <c r="H667" s="547"/>
      <c r="I667" s="546"/>
      <c r="J667" s="547"/>
      <c r="K667" s="546"/>
      <c r="L667" s="547"/>
      <c r="M667" s="546"/>
      <c r="N667" s="547"/>
    </row>
    <row r="668">
      <c r="B668" s="545"/>
      <c r="C668" s="546"/>
      <c r="D668" s="547"/>
      <c r="E668" s="546"/>
      <c r="F668" s="547"/>
      <c r="G668" s="546"/>
      <c r="H668" s="547"/>
      <c r="I668" s="546"/>
      <c r="J668" s="547"/>
      <c r="K668" s="546"/>
      <c r="L668" s="547"/>
      <c r="M668" s="546"/>
      <c r="N668" s="547"/>
    </row>
    <row r="669">
      <c r="B669" s="545"/>
      <c r="C669" s="546"/>
      <c r="D669" s="547"/>
      <c r="E669" s="546"/>
      <c r="F669" s="547"/>
      <c r="G669" s="546"/>
      <c r="H669" s="547"/>
      <c r="I669" s="546"/>
      <c r="J669" s="547"/>
      <c r="K669" s="546"/>
      <c r="L669" s="547"/>
      <c r="M669" s="546"/>
      <c r="N669" s="547"/>
    </row>
    <row r="670">
      <c r="B670" s="545"/>
      <c r="C670" s="546"/>
      <c r="D670" s="547"/>
      <c r="E670" s="546"/>
      <c r="F670" s="547"/>
      <c r="G670" s="546"/>
      <c r="H670" s="547"/>
      <c r="I670" s="546"/>
      <c r="J670" s="547"/>
      <c r="K670" s="546"/>
      <c r="L670" s="547"/>
      <c r="M670" s="546"/>
      <c r="N670" s="547"/>
    </row>
    <row r="671">
      <c r="B671" s="545"/>
      <c r="C671" s="546"/>
      <c r="D671" s="547"/>
      <c r="E671" s="546"/>
      <c r="F671" s="547"/>
      <c r="G671" s="546"/>
      <c r="H671" s="547"/>
      <c r="I671" s="546"/>
      <c r="J671" s="547"/>
      <c r="K671" s="546"/>
      <c r="L671" s="547"/>
      <c r="M671" s="546"/>
      <c r="N671" s="547"/>
    </row>
    <row r="672">
      <c r="B672" s="545"/>
      <c r="C672" s="546"/>
      <c r="D672" s="547"/>
      <c r="E672" s="546"/>
      <c r="F672" s="547"/>
      <c r="G672" s="546"/>
      <c r="H672" s="547"/>
      <c r="I672" s="546"/>
      <c r="J672" s="547"/>
      <c r="K672" s="546"/>
      <c r="L672" s="547"/>
      <c r="M672" s="546"/>
      <c r="N672" s="547"/>
    </row>
    <row r="673">
      <c r="B673" s="545"/>
      <c r="C673" s="546"/>
      <c r="D673" s="547"/>
      <c r="E673" s="546"/>
      <c r="F673" s="547"/>
      <c r="G673" s="546"/>
      <c r="H673" s="547"/>
      <c r="I673" s="546"/>
      <c r="J673" s="547"/>
      <c r="K673" s="546"/>
      <c r="L673" s="547"/>
      <c r="M673" s="546"/>
      <c r="N673" s="547"/>
    </row>
    <row r="674">
      <c r="B674" s="545"/>
      <c r="C674" s="546"/>
      <c r="D674" s="547"/>
      <c r="E674" s="546"/>
      <c r="F674" s="547"/>
      <c r="G674" s="546"/>
      <c r="H674" s="547"/>
      <c r="I674" s="546"/>
      <c r="J674" s="547"/>
      <c r="K674" s="546"/>
      <c r="L674" s="547"/>
      <c r="M674" s="546"/>
      <c r="N674" s="547"/>
    </row>
    <row r="675">
      <c r="B675" s="545"/>
      <c r="C675" s="546"/>
      <c r="D675" s="547"/>
      <c r="E675" s="546"/>
      <c r="F675" s="547"/>
      <c r="G675" s="546"/>
      <c r="H675" s="547"/>
      <c r="I675" s="546"/>
      <c r="J675" s="547"/>
      <c r="K675" s="546"/>
      <c r="L675" s="547"/>
      <c r="M675" s="546"/>
      <c r="N675" s="547"/>
    </row>
    <row r="676">
      <c r="B676" s="545"/>
      <c r="C676" s="546"/>
      <c r="D676" s="547"/>
      <c r="E676" s="546"/>
      <c r="F676" s="547"/>
      <c r="G676" s="546"/>
      <c r="H676" s="547"/>
      <c r="I676" s="546"/>
      <c r="J676" s="547"/>
      <c r="K676" s="546"/>
      <c r="L676" s="547"/>
      <c r="M676" s="546"/>
      <c r="N676" s="547"/>
    </row>
    <row r="677">
      <c r="B677" s="545"/>
      <c r="C677" s="546"/>
      <c r="D677" s="547"/>
      <c r="E677" s="546"/>
      <c r="F677" s="547"/>
      <c r="G677" s="546"/>
      <c r="H677" s="547"/>
      <c r="I677" s="546"/>
      <c r="J677" s="547"/>
      <c r="K677" s="546"/>
      <c r="L677" s="547"/>
      <c r="M677" s="546"/>
      <c r="N677" s="547"/>
    </row>
    <row r="678">
      <c r="B678" s="545"/>
      <c r="C678" s="546"/>
      <c r="D678" s="547"/>
      <c r="E678" s="546"/>
      <c r="F678" s="547"/>
      <c r="G678" s="546"/>
      <c r="H678" s="547"/>
      <c r="I678" s="546"/>
      <c r="J678" s="547"/>
      <c r="K678" s="546"/>
      <c r="L678" s="547"/>
      <c r="M678" s="546"/>
      <c r="N678" s="547"/>
    </row>
    <row r="679">
      <c r="B679" s="545"/>
      <c r="C679" s="546"/>
      <c r="D679" s="547"/>
      <c r="E679" s="546"/>
      <c r="F679" s="547"/>
      <c r="G679" s="546"/>
      <c r="H679" s="547"/>
      <c r="I679" s="546"/>
      <c r="J679" s="547"/>
      <c r="K679" s="546"/>
      <c r="L679" s="547"/>
      <c r="M679" s="546"/>
      <c r="N679" s="547"/>
    </row>
    <row r="680">
      <c r="B680" s="545"/>
      <c r="C680" s="546"/>
      <c r="D680" s="547"/>
      <c r="E680" s="546"/>
      <c r="F680" s="547"/>
      <c r="G680" s="546"/>
      <c r="H680" s="547"/>
      <c r="I680" s="546"/>
      <c r="J680" s="547"/>
      <c r="K680" s="546"/>
      <c r="L680" s="547"/>
      <c r="M680" s="546"/>
      <c r="N680" s="547"/>
    </row>
    <row r="681">
      <c r="B681" s="545"/>
      <c r="C681" s="546"/>
      <c r="D681" s="547"/>
      <c r="E681" s="546"/>
      <c r="F681" s="547"/>
      <c r="G681" s="546"/>
      <c r="H681" s="547"/>
      <c r="I681" s="546"/>
      <c r="J681" s="547"/>
      <c r="K681" s="546"/>
      <c r="L681" s="547"/>
      <c r="M681" s="546"/>
      <c r="N681" s="547"/>
    </row>
    <row r="682">
      <c r="B682" s="545"/>
      <c r="C682" s="546"/>
      <c r="D682" s="547"/>
      <c r="E682" s="546"/>
      <c r="F682" s="547"/>
      <c r="G682" s="546"/>
      <c r="H682" s="547"/>
      <c r="I682" s="546"/>
      <c r="J682" s="547"/>
      <c r="K682" s="546"/>
      <c r="L682" s="547"/>
      <c r="M682" s="546"/>
      <c r="N682" s="547"/>
    </row>
    <row r="683">
      <c r="B683" s="545"/>
      <c r="C683" s="546"/>
      <c r="D683" s="547"/>
      <c r="E683" s="546"/>
      <c r="F683" s="547"/>
      <c r="G683" s="546"/>
      <c r="H683" s="547"/>
      <c r="I683" s="546"/>
      <c r="J683" s="547"/>
      <c r="K683" s="546"/>
      <c r="L683" s="547"/>
      <c r="M683" s="546"/>
      <c r="N683" s="547"/>
    </row>
    <row r="684">
      <c r="B684" s="545"/>
      <c r="C684" s="546"/>
      <c r="D684" s="547"/>
      <c r="E684" s="546"/>
      <c r="F684" s="547"/>
      <c r="G684" s="546"/>
      <c r="H684" s="547"/>
      <c r="I684" s="546"/>
      <c r="J684" s="547"/>
      <c r="K684" s="546"/>
      <c r="L684" s="547"/>
      <c r="M684" s="546"/>
      <c r="N684" s="547"/>
    </row>
    <row r="685">
      <c r="B685" s="545"/>
      <c r="C685" s="546"/>
      <c r="D685" s="547"/>
      <c r="E685" s="546"/>
      <c r="F685" s="547"/>
      <c r="G685" s="546"/>
      <c r="H685" s="547"/>
      <c r="I685" s="546"/>
      <c r="J685" s="547"/>
      <c r="K685" s="546"/>
      <c r="L685" s="547"/>
      <c r="M685" s="546"/>
      <c r="N685" s="547"/>
    </row>
    <row r="686">
      <c r="B686" s="545"/>
      <c r="C686" s="546"/>
      <c r="D686" s="547"/>
      <c r="E686" s="546"/>
      <c r="F686" s="547"/>
      <c r="G686" s="546"/>
      <c r="H686" s="547"/>
      <c r="I686" s="546"/>
      <c r="J686" s="547"/>
      <c r="K686" s="546"/>
      <c r="L686" s="547"/>
      <c r="M686" s="546"/>
      <c r="N686" s="547"/>
    </row>
    <row r="687">
      <c r="B687" s="545"/>
      <c r="C687" s="546"/>
      <c r="D687" s="547"/>
      <c r="E687" s="546"/>
      <c r="F687" s="547"/>
      <c r="G687" s="546"/>
      <c r="H687" s="547"/>
      <c r="I687" s="546"/>
      <c r="J687" s="547"/>
      <c r="K687" s="546"/>
      <c r="L687" s="547"/>
      <c r="M687" s="546"/>
      <c r="N687" s="547"/>
    </row>
    <row r="688">
      <c r="B688" s="545"/>
      <c r="C688" s="546"/>
      <c r="D688" s="547"/>
      <c r="E688" s="546"/>
      <c r="F688" s="547"/>
      <c r="G688" s="546"/>
      <c r="H688" s="547"/>
      <c r="I688" s="546"/>
      <c r="J688" s="547"/>
      <c r="K688" s="546"/>
      <c r="L688" s="547"/>
      <c r="M688" s="546"/>
      <c r="N688" s="547"/>
    </row>
    <row r="689">
      <c r="B689" s="545"/>
      <c r="C689" s="546"/>
      <c r="D689" s="547"/>
      <c r="E689" s="546"/>
      <c r="F689" s="547"/>
      <c r="G689" s="546"/>
      <c r="H689" s="547"/>
      <c r="I689" s="546"/>
      <c r="J689" s="547"/>
      <c r="K689" s="546"/>
      <c r="L689" s="547"/>
      <c r="M689" s="546"/>
      <c r="N689" s="547"/>
    </row>
    <row r="690">
      <c r="B690" s="545"/>
      <c r="C690" s="546"/>
      <c r="D690" s="547"/>
      <c r="E690" s="546"/>
      <c r="F690" s="547"/>
      <c r="G690" s="546"/>
      <c r="H690" s="547"/>
      <c r="I690" s="546"/>
      <c r="J690" s="547"/>
      <c r="K690" s="546"/>
      <c r="L690" s="547"/>
      <c r="M690" s="546"/>
      <c r="N690" s="547"/>
    </row>
    <row r="691">
      <c r="B691" s="545"/>
      <c r="C691" s="546"/>
      <c r="D691" s="547"/>
      <c r="E691" s="546"/>
      <c r="F691" s="547"/>
      <c r="G691" s="546"/>
      <c r="H691" s="547"/>
      <c r="I691" s="546"/>
      <c r="J691" s="547"/>
      <c r="K691" s="546"/>
      <c r="L691" s="547"/>
      <c r="M691" s="546"/>
      <c r="N691" s="547"/>
    </row>
    <row r="692">
      <c r="B692" s="545"/>
      <c r="C692" s="546"/>
      <c r="D692" s="547"/>
      <c r="E692" s="546"/>
      <c r="F692" s="547"/>
      <c r="G692" s="546"/>
      <c r="H692" s="547"/>
      <c r="I692" s="546"/>
      <c r="J692" s="547"/>
      <c r="K692" s="546"/>
      <c r="L692" s="547"/>
      <c r="M692" s="546"/>
      <c r="N692" s="547"/>
    </row>
    <row r="693">
      <c r="B693" s="545"/>
      <c r="C693" s="546"/>
      <c r="D693" s="547"/>
      <c r="E693" s="546"/>
      <c r="F693" s="547"/>
      <c r="G693" s="546"/>
      <c r="H693" s="547"/>
      <c r="I693" s="546"/>
      <c r="J693" s="547"/>
      <c r="K693" s="546"/>
      <c r="L693" s="547"/>
      <c r="M693" s="546"/>
      <c r="N693" s="547"/>
    </row>
    <row r="694">
      <c r="B694" s="545"/>
      <c r="C694" s="546"/>
      <c r="D694" s="547"/>
      <c r="E694" s="546"/>
      <c r="F694" s="547"/>
      <c r="G694" s="546"/>
      <c r="H694" s="547"/>
      <c r="I694" s="546"/>
      <c r="J694" s="547"/>
      <c r="K694" s="546"/>
      <c r="L694" s="547"/>
      <c r="M694" s="546"/>
      <c r="N694" s="547"/>
    </row>
    <row r="695">
      <c r="B695" s="545"/>
      <c r="C695" s="546"/>
      <c r="D695" s="547"/>
      <c r="E695" s="546"/>
      <c r="F695" s="547"/>
      <c r="G695" s="546"/>
      <c r="H695" s="547"/>
      <c r="I695" s="546"/>
      <c r="J695" s="547"/>
      <c r="K695" s="546"/>
      <c r="L695" s="547"/>
      <c r="M695" s="546"/>
      <c r="N695" s="547"/>
    </row>
    <row r="696">
      <c r="B696" s="545"/>
      <c r="C696" s="546"/>
      <c r="D696" s="547"/>
      <c r="E696" s="546"/>
      <c r="F696" s="547"/>
      <c r="G696" s="546"/>
      <c r="H696" s="547"/>
      <c r="I696" s="546"/>
      <c r="J696" s="547"/>
      <c r="K696" s="546"/>
      <c r="L696" s="547"/>
      <c r="M696" s="546"/>
      <c r="N696" s="547"/>
    </row>
    <row r="697">
      <c r="B697" s="545"/>
      <c r="C697" s="546"/>
      <c r="D697" s="547"/>
      <c r="E697" s="546"/>
      <c r="F697" s="547"/>
      <c r="G697" s="546"/>
      <c r="H697" s="547"/>
      <c r="I697" s="546"/>
      <c r="J697" s="547"/>
      <c r="K697" s="546"/>
      <c r="L697" s="547"/>
      <c r="M697" s="546"/>
      <c r="N697" s="547"/>
    </row>
    <row r="698">
      <c r="B698" s="545"/>
      <c r="C698" s="546"/>
      <c r="D698" s="547"/>
      <c r="E698" s="546"/>
      <c r="F698" s="547"/>
      <c r="G698" s="546"/>
      <c r="H698" s="547"/>
      <c r="I698" s="546"/>
      <c r="J698" s="547"/>
      <c r="K698" s="546"/>
      <c r="L698" s="547"/>
      <c r="M698" s="546"/>
      <c r="N698" s="547"/>
    </row>
    <row r="699">
      <c r="B699" s="545"/>
      <c r="C699" s="546"/>
      <c r="D699" s="547"/>
      <c r="E699" s="546"/>
      <c r="F699" s="547"/>
      <c r="G699" s="546"/>
      <c r="H699" s="547"/>
      <c r="I699" s="546"/>
      <c r="J699" s="547"/>
      <c r="K699" s="546"/>
      <c r="L699" s="547"/>
      <c r="M699" s="546"/>
      <c r="N699" s="547"/>
    </row>
    <row r="700">
      <c r="B700" s="545"/>
      <c r="C700" s="546"/>
      <c r="D700" s="547"/>
      <c r="E700" s="546"/>
      <c r="F700" s="547"/>
      <c r="G700" s="546"/>
      <c r="H700" s="547"/>
      <c r="I700" s="546"/>
      <c r="J700" s="547"/>
      <c r="K700" s="546"/>
      <c r="L700" s="547"/>
      <c r="M700" s="546"/>
      <c r="N700" s="547"/>
    </row>
    <row r="701">
      <c r="B701" s="545"/>
      <c r="C701" s="546"/>
      <c r="D701" s="547"/>
      <c r="E701" s="546"/>
      <c r="F701" s="547"/>
      <c r="G701" s="546"/>
      <c r="H701" s="547"/>
      <c r="I701" s="546"/>
      <c r="J701" s="547"/>
      <c r="K701" s="546"/>
      <c r="L701" s="547"/>
      <c r="M701" s="546"/>
      <c r="N701" s="547"/>
    </row>
    <row r="702">
      <c r="B702" s="545"/>
      <c r="C702" s="546"/>
      <c r="D702" s="547"/>
      <c r="E702" s="546"/>
      <c r="F702" s="547"/>
      <c r="G702" s="546"/>
      <c r="H702" s="547"/>
      <c r="I702" s="546"/>
      <c r="J702" s="547"/>
      <c r="K702" s="546"/>
      <c r="L702" s="547"/>
      <c r="M702" s="546"/>
      <c r="N702" s="547"/>
    </row>
    <row r="703">
      <c r="B703" s="545"/>
      <c r="C703" s="546"/>
      <c r="D703" s="547"/>
      <c r="E703" s="546"/>
      <c r="F703" s="547"/>
      <c r="G703" s="546"/>
      <c r="H703" s="547"/>
      <c r="I703" s="546"/>
      <c r="J703" s="547"/>
      <c r="K703" s="546"/>
      <c r="L703" s="547"/>
      <c r="M703" s="546"/>
      <c r="N703" s="547"/>
    </row>
    <row r="704">
      <c r="B704" s="545"/>
      <c r="C704" s="546"/>
      <c r="D704" s="547"/>
      <c r="E704" s="546"/>
      <c r="F704" s="547"/>
      <c r="G704" s="546"/>
      <c r="H704" s="547"/>
      <c r="I704" s="546"/>
      <c r="J704" s="547"/>
      <c r="K704" s="546"/>
      <c r="L704" s="547"/>
      <c r="M704" s="546"/>
      <c r="N704" s="547"/>
    </row>
    <row r="705">
      <c r="B705" s="545"/>
      <c r="C705" s="546"/>
      <c r="D705" s="547"/>
      <c r="E705" s="546"/>
      <c r="F705" s="547"/>
      <c r="G705" s="546"/>
      <c r="H705" s="547"/>
      <c r="I705" s="546"/>
      <c r="J705" s="547"/>
      <c r="K705" s="546"/>
      <c r="L705" s="547"/>
      <c r="M705" s="546"/>
      <c r="N705" s="547"/>
    </row>
    <row r="706">
      <c r="B706" s="545"/>
      <c r="C706" s="546"/>
      <c r="D706" s="547"/>
      <c r="E706" s="546"/>
      <c r="F706" s="547"/>
      <c r="G706" s="546"/>
      <c r="H706" s="547"/>
      <c r="I706" s="546"/>
      <c r="J706" s="547"/>
      <c r="K706" s="546"/>
      <c r="L706" s="547"/>
      <c r="M706" s="546"/>
      <c r="N706" s="547"/>
    </row>
    <row r="707">
      <c r="B707" s="545"/>
      <c r="C707" s="546"/>
      <c r="D707" s="547"/>
      <c r="E707" s="546"/>
      <c r="F707" s="547"/>
      <c r="G707" s="546"/>
      <c r="H707" s="547"/>
      <c r="I707" s="546"/>
      <c r="J707" s="547"/>
      <c r="K707" s="546"/>
      <c r="L707" s="547"/>
      <c r="M707" s="546"/>
      <c r="N707" s="547"/>
    </row>
    <row r="708">
      <c r="B708" s="545"/>
      <c r="C708" s="546"/>
      <c r="D708" s="547"/>
      <c r="E708" s="546"/>
      <c r="F708" s="547"/>
      <c r="G708" s="546"/>
      <c r="H708" s="547"/>
      <c r="I708" s="546"/>
      <c r="J708" s="547"/>
      <c r="K708" s="546"/>
      <c r="L708" s="547"/>
      <c r="M708" s="546"/>
      <c r="N708" s="547"/>
    </row>
    <row r="709">
      <c r="B709" s="545"/>
      <c r="C709" s="546"/>
      <c r="D709" s="547"/>
      <c r="E709" s="546"/>
      <c r="F709" s="547"/>
      <c r="G709" s="546"/>
      <c r="H709" s="547"/>
      <c r="I709" s="546"/>
      <c r="J709" s="547"/>
      <c r="K709" s="546"/>
      <c r="L709" s="547"/>
      <c r="M709" s="546"/>
      <c r="N709" s="547"/>
    </row>
    <row r="710">
      <c r="B710" s="545"/>
      <c r="C710" s="546"/>
      <c r="D710" s="547"/>
      <c r="E710" s="546"/>
      <c r="F710" s="547"/>
      <c r="G710" s="546"/>
      <c r="H710" s="547"/>
      <c r="I710" s="546"/>
      <c r="J710" s="547"/>
      <c r="K710" s="546"/>
      <c r="L710" s="547"/>
      <c r="M710" s="546"/>
      <c r="N710" s="547"/>
    </row>
    <row r="711">
      <c r="B711" s="545"/>
      <c r="C711" s="546"/>
      <c r="D711" s="547"/>
      <c r="E711" s="546"/>
      <c r="F711" s="547"/>
      <c r="G711" s="546"/>
      <c r="H711" s="547"/>
      <c r="I711" s="546"/>
      <c r="J711" s="547"/>
      <c r="K711" s="546"/>
      <c r="L711" s="547"/>
      <c r="M711" s="546"/>
      <c r="N711" s="547"/>
    </row>
    <row r="712">
      <c r="B712" s="545"/>
      <c r="C712" s="546"/>
      <c r="D712" s="547"/>
      <c r="E712" s="546"/>
      <c r="F712" s="547"/>
      <c r="G712" s="546"/>
      <c r="H712" s="547"/>
      <c r="I712" s="546"/>
      <c r="J712" s="547"/>
      <c r="K712" s="546"/>
      <c r="L712" s="547"/>
      <c r="M712" s="546"/>
      <c r="N712" s="547"/>
    </row>
    <row r="713">
      <c r="B713" s="545"/>
      <c r="C713" s="546"/>
      <c r="D713" s="547"/>
      <c r="E713" s="546"/>
      <c r="F713" s="547"/>
      <c r="G713" s="546"/>
      <c r="H713" s="547"/>
      <c r="I713" s="546"/>
      <c r="J713" s="547"/>
      <c r="K713" s="546"/>
      <c r="L713" s="547"/>
      <c r="M713" s="546"/>
      <c r="N713" s="547"/>
    </row>
    <row r="714">
      <c r="B714" s="545"/>
      <c r="C714" s="546"/>
      <c r="D714" s="547"/>
      <c r="E714" s="546"/>
      <c r="F714" s="547"/>
      <c r="G714" s="546"/>
      <c r="H714" s="547"/>
      <c r="I714" s="546"/>
      <c r="J714" s="547"/>
      <c r="K714" s="546"/>
      <c r="L714" s="547"/>
      <c r="M714" s="546"/>
      <c r="N714" s="547"/>
    </row>
    <row r="715">
      <c r="B715" s="545"/>
      <c r="C715" s="546"/>
      <c r="D715" s="547"/>
      <c r="E715" s="546"/>
      <c r="F715" s="547"/>
      <c r="G715" s="546"/>
      <c r="H715" s="547"/>
      <c r="I715" s="546"/>
      <c r="J715" s="547"/>
      <c r="K715" s="546"/>
      <c r="L715" s="547"/>
      <c r="M715" s="546"/>
      <c r="N715" s="547"/>
    </row>
    <row r="716">
      <c r="B716" s="545"/>
      <c r="C716" s="546"/>
      <c r="D716" s="547"/>
      <c r="E716" s="546"/>
      <c r="F716" s="547"/>
      <c r="G716" s="546"/>
      <c r="H716" s="547"/>
      <c r="I716" s="546"/>
      <c r="J716" s="547"/>
      <c r="K716" s="546"/>
      <c r="L716" s="547"/>
      <c r="M716" s="546"/>
      <c r="N716" s="547"/>
    </row>
    <row r="717">
      <c r="B717" s="545"/>
      <c r="C717" s="546"/>
      <c r="D717" s="547"/>
      <c r="E717" s="546"/>
      <c r="F717" s="547"/>
      <c r="G717" s="546"/>
      <c r="H717" s="547"/>
      <c r="I717" s="546"/>
      <c r="J717" s="547"/>
      <c r="K717" s="546"/>
      <c r="L717" s="547"/>
      <c r="M717" s="546"/>
      <c r="N717" s="547"/>
    </row>
    <row r="718">
      <c r="B718" s="545"/>
      <c r="C718" s="546"/>
      <c r="D718" s="547"/>
      <c r="E718" s="546"/>
      <c r="F718" s="547"/>
      <c r="G718" s="546"/>
      <c r="H718" s="547"/>
      <c r="I718" s="546"/>
      <c r="J718" s="547"/>
      <c r="K718" s="546"/>
      <c r="L718" s="547"/>
      <c r="M718" s="546"/>
      <c r="N718" s="547"/>
    </row>
    <row r="719">
      <c r="B719" s="545"/>
      <c r="C719" s="546"/>
      <c r="D719" s="547"/>
      <c r="E719" s="546"/>
      <c r="F719" s="547"/>
      <c r="G719" s="546"/>
      <c r="H719" s="547"/>
      <c r="I719" s="546"/>
      <c r="J719" s="547"/>
      <c r="K719" s="546"/>
      <c r="L719" s="547"/>
      <c r="M719" s="546"/>
      <c r="N719" s="547"/>
    </row>
    <row r="720">
      <c r="B720" s="545"/>
      <c r="C720" s="546"/>
      <c r="D720" s="547"/>
      <c r="E720" s="546"/>
      <c r="F720" s="547"/>
      <c r="G720" s="546"/>
      <c r="H720" s="547"/>
      <c r="I720" s="546"/>
      <c r="J720" s="547"/>
      <c r="K720" s="546"/>
      <c r="L720" s="547"/>
      <c r="M720" s="546"/>
      <c r="N720" s="547"/>
    </row>
    <row r="721">
      <c r="B721" s="545"/>
      <c r="C721" s="546"/>
      <c r="D721" s="547"/>
      <c r="E721" s="546"/>
      <c r="F721" s="547"/>
      <c r="G721" s="546"/>
      <c r="H721" s="547"/>
      <c r="I721" s="546"/>
      <c r="J721" s="547"/>
      <c r="K721" s="546"/>
      <c r="L721" s="547"/>
      <c r="M721" s="546"/>
      <c r="N721" s="547"/>
    </row>
    <row r="722">
      <c r="B722" s="545"/>
      <c r="C722" s="546"/>
      <c r="D722" s="547"/>
      <c r="E722" s="546"/>
      <c r="F722" s="547"/>
      <c r="G722" s="546"/>
      <c r="H722" s="547"/>
      <c r="I722" s="546"/>
      <c r="J722" s="547"/>
      <c r="K722" s="546"/>
      <c r="L722" s="547"/>
      <c r="M722" s="546"/>
      <c r="N722" s="547"/>
    </row>
    <row r="723">
      <c r="B723" s="545"/>
      <c r="C723" s="546"/>
      <c r="D723" s="547"/>
      <c r="E723" s="546"/>
      <c r="F723" s="547"/>
      <c r="G723" s="546"/>
      <c r="H723" s="547"/>
      <c r="I723" s="546"/>
      <c r="J723" s="547"/>
      <c r="K723" s="546"/>
      <c r="L723" s="547"/>
      <c r="M723" s="546"/>
      <c r="N723" s="547"/>
    </row>
    <row r="724">
      <c r="B724" s="545"/>
      <c r="C724" s="546"/>
      <c r="D724" s="547"/>
      <c r="E724" s="546"/>
      <c r="F724" s="547"/>
      <c r="G724" s="546"/>
      <c r="H724" s="547"/>
      <c r="I724" s="546"/>
      <c r="J724" s="547"/>
      <c r="K724" s="546"/>
      <c r="L724" s="547"/>
      <c r="M724" s="546"/>
      <c r="N724" s="547"/>
    </row>
    <row r="725">
      <c r="B725" s="545"/>
      <c r="C725" s="546"/>
      <c r="D725" s="547"/>
      <c r="E725" s="546"/>
      <c r="F725" s="547"/>
      <c r="G725" s="546"/>
      <c r="H725" s="547"/>
      <c r="I725" s="546"/>
      <c r="J725" s="547"/>
      <c r="K725" s="546"/>
      <c r="L725" s="547"/>
      <c r="M725" s="546"/>
      <c r="N725" s="547"/>
    </row>
    <row r="726">
      <c r="B726" s="545"/>
      <c r="C726" s="546"/>
      <c r="D726" s="547"/>
      <c r="E726" s="546"/>
      <c r="F726" s="547"/>
      <c r="G726" s="546"/>
      <c r="H726" s="547"/>
      <c r="I726" s="546"/>
      <c r="J726" s="547"/>
      <c r="K726" s="546"/>
      <c r="L726" s="547"/>
      <c r="M726" s="546"/>
      <c r="N726" s="547"/>
    </row>
    <row r="727">
      <c r="B727" s="545"/>
      <c r="C727" s="546"/>
      <c r="D727" s="547"/>
      <c r="E727" s="546"/>
      <c r="F727" s="547"/>
      <c r="G727" s="546"/>
      <c r="H727" s="547"/>
      <c r="I727" s="546"/>
      <c r="J727" s="547"/>
      <c r="K727" s="546"/>
      <c r="L727" s="547"/>
      <c r="M727" s="546"/>
      <c r="N727" s="547"/>
    </row>
    <row r="728">
      <c r="B728" s="545"/>
      <c r="C728" s="546"/>
      <c r="D728" s="547"/>
      <c r="E728" s="546"/>
      <c r="F728" s="547"/>
      <c r="G728" s="546"/>
      <c r="H728" s="547"/>
      <c r="I728" s="546"/>
      <c r="J728" s="547"/>
      <c r="K728" s="546"/>
      <c r="L728" s="547"/>
      <c r="M728" s="546"/>
      <c r="N728" s="547"/>
    </row>
    <row r="729">
      <c r="B729" s="545"/>
      <c r="C729" s="546"/>
      <c r="D729" s="547"/>
      <c r="E729" s="546"/>
      <c r="F729" s="547"/>
      <c r="G729" s="546"/>
      <c r="H729" s="547"/>
      <c r="I729" s="546"/>
      <c r="J729" s="547"/>
      <c r="K729" s="546"/>
      <c r="L729" s="547"/>
      <c r="M729" s="546"/>
      <c r="N729" s="547"/>
    </row>
    <row r="730">
      <c r="B730" s="545"/>
      <c r="C730" s="546"/>
      <c r="D730" s="547"/>
      <c r="E730" s="546"/>
      <c r="F730" s="547"/>
      <c r="G730" s="546"/>
      <c r="H730" s="547"/>
      <c r="I730" s="546"/>
      <c r="J730" s="547"/>
      <c r="K730" s="546"/>
      <c r="L730" s="547"/>
      <c r="M730" s="546"/>
      <c r="N730" s="547"/>
    </row>
    <row r="731">
      <c r="B731" s="545"/>
      <c r="C731" s="546"/>
      <c r="D731" s="547"/>
      <c r="E731" s="546"/>
      <c r="F731" s="547"/>
      <c r="G731" s="546"/>
      <c r="H731" s="547"/>
      <c r="I731" s="546"/>
      <c r="J731" s="547"/>
      <c r="K731" s="546"/>
      <c r="L731" s="547"/>
      <c r="M731" s="546"/>
      <c r="N731" s="547"/>
    </row>
    <row r="732">
      <c r="B732" s="545"/>
      <c r="C732" s="546"/>
      <c r="D732" s="547"/>
      <c r="E732" s="546"/>
      <c r="F732" s="547"/>
      <c r="G732" s="546"/>
      <c r="H732" s="547"/>
      <c r="I732" s="546"/>
      <c r="J732" s="547"/>
      <c r="K732" s="546"/>
      <c r="L732" s="547"/>
      <c r="M732" s="546"/>
      <c r="N732" s="547"/>
    </row>
    <row r="733">
      <c r="B733" s="545"/>
      <c r="C733" s="546"/>
      <c r="D733" s="547"/>
      <c r="E733" s="546"/>
      <c r="F733" s="547"/>
      <c r="G733" s="546"/>
      <c r="H733" s="547"/>
      <c r="I733" s="546"/>
      <c r="J733" s="547"/>
      <c r="K733" s="546"/>
      <c r="L733" s="547"/>
      <c r="M733" s="546"/>
      <c r="N733" s="547"/>
    </row>
    <row r="734">
      <c r="B734" s="545"/>
      <c r="C734" s="546"/>
      <c r="D734" s="547"/>
      <c r="E734" s="546"/>
      <c r="F734" s="547"/>
      <c r="G734" s="546"/>
      <c r="H734" s="547"/>
      <c r="I734" s="546"/>
      <c r="J734" s="547"/>
      <c r="K734" s="546"/>
      <c r="L734" s="547"/>
      <c r="M734" s="546"/>
      <c r="N734" s="547"/>
    </row>
    <row r="735">
      <c r="B735" s="545"/>
      <c r="C735" s="546"/>
      <c r="D735" s="547"/>
      <c r="E735" s="546"/>
      <c r="F735" s="547"/>
      <c r="G735" s="546"/>
      <c r="H735" s="547"/>
      <c r="I735" s="546"/>
      <c r="J735" s="547"/>
      <c r="K735" s="546"/>
      <c r="L735" s="547"/>
      <c r="M735" s="546"/>
      <c r="N735" s="547"/>
    </row>
    <row r="736">
      <c r="B736" s="545"/>
      <c r="C736" s="546"/>
      <c r="D736" s="547"/>
      <c r="E736" s="546"/>
      <c r="F736" s="547"/>
      <c r="G736" s="546"/>
      <c r="H736" s="547"/>
      <c r="I736" s="546"/>
      <c r="J736" s="547"/>
      <c r="K736" s="546"/>
      <c r="L736" s="547"/>
      <c r="M736" s="546"/>
      <c r="N736" s="547"/>
    </row>
    <row r="737">
      <c r="B737" s="545"/>
      <c r="C737" s="546"/>
      <c r="D737" s="547"/>
      <c r="E737" s="546"/>
      <c r="F737" s="547"/>
      <c r="G737" s="546"/>
      <c r="H737" s="547"/>
      <c r="I737" s="546"/>
      <c r="J737" s="547"/>
      <c r="K737" s="546"/>
      <c r="L737" s="547"/>
      <c r="M737" s="546"/>
      <c r="N737" s="547"/>
    </row>
    <row r="738">
      <c r="B738" s="545"/>
      <c r="C738" s="546"/>
      <c r="D738" s="547"/>
      <c r="E738" s="546"/>
      <c r="F738" s="547"/>
      <c r="G738" s="546"/>
      <c r="H738" s="547"/>
      <c r="I738" s="546"/>
      <c r="J738" s="547"/>
      <c r="K738" s="546"/>
      <c r="L738" s="547"/>
      <c r="M738" s="546"/>
      <c r="N738" s="547"/>
    </row>
    <row r="739">
      <c r="B739" s="545"/>
      <c r="C739" s="546"/>
      <c r="D739" s="547"/>
      <c r="E739" s="546"/>
      <c r="F739" s="547"/>
      <c r="G739" s="546"/>
      <c r="H739" s="547"/>
      <c r="I739" s="546"/>
      <c r="J739" s="547"/>
      <c r="K739" s="546"/>
      <c r="L739" s="547"/>
      <c r="M739" s="546"/>
      <c r="N739" s="547"/>
    </row>
    <row r="740">
      <c r="B740" s="545"/>
      <c r="C740" s="546"/>
      <c r="D740" s="547"/>
      <c r="E740" s="546"/>
      <c r="F740" s="547"/>
      <c r="G740" s="546"/>
      <c r="H740" s="547"/>
      <c r="I740" s="546"/>
      <c r="J740" s="547"/>
      <c r="K740" s="546"/>
      <c r="L740" s="547"/>
      <c r="M740" s="546"/>
      <c r="N740" s="547"/>
    </row>
    <row r="741">
      <c r="B741" s="545"/>
      <c r="C741" s="546"/>
      <c r="D741" s="547"/>
      <c r="E741" s="546"/>
      <c r="F741" s="547"/>
      <c r="G741" s="546"/>
      <c r="H741" s="547"/>
      <c r="I741" s="546"/>
      <c r="J741" s="547"/>
      <c r="K741" s="546"/>
      <c r="L741" s="547"/>
      <c r="M741" s="546"/>
      <c r="N741" s="547"/>
    </row>
    <row r="742">
      <c r="B742" s="545"/>
      <c r="C742" s="546"/>
      <c r="D742" s="547"/>
      <c r="E742" s="546"/>
      <c r="F742" s="547"/>
      <c r="G742" s="546"/>
      <c r="H742" s="547"/>
      <c r="I742" s="546"/>
      <c r="J742" s="547"/>
      <c r="K742" s="546"/>
      <c r="L742" s="547"/>
      <c r="M742" s="546"/>
      <c r="N742" s="547"/>
    </row>
    <row r="743">
      <c r="B743" s="545"/>
      <c r="C743" s="546"/>
      <c r="D743" s="547"/>
      <c r="E743" s="546"/>
      <c r="F743" s="547"/>
      <c r="G743" s="546"/>
      <c r="H743" s="547"/>
      <c r="I743" s="546"/>
      <c r="J743" s="547"/>
      <c r="K743" s="546"/>
      <c r="L743" s="547"/>
      <c r="M743" s="546"/>
      <c r="N743" s="547"/>
    </row>
    <row r="744">
      <c r="B744" s="545"/>
      <c r="C744" s="546"/>
      <c r="D744" s="547"/>
      <c r="E744" s="546"/>
      <c r="F744" s="547"/>
      <c r="G744" s="546"/>
      <c r="H744" s="547"/>
      <c r="I744" s="546"/>
      <c r="J744" s="547"/>
      <c r="K744" s="546"/>
      <c r="L744" s="547"/>
      <c r="M744" s="546"/>
      <c r="N744" s="547"/>
    </row>
    <row r="745">
      <c r="B745" s="545"/>
      <c r="C745" s="546"/>
      <c r="D745" s="547"/>
      <c r="E745" s="546"/>
      <c r="F745" s="547"/>
      <c r="G745" s="546"/>
      <c r="H745" s="547"/>
      <c r="I745" s="546"/>
      <c r="J745" s="547"/>
      <c r="K745" s="546"/>
      <c r="L745" s="547"/>
      <c r="M745" s="546"/>
      <c r="N745" s="547"/>
    </row>
    <row r="746">
      <c r="B746" s="545"/>
      <c r="C746" s="546"/>
      <c r="D746" s="547"/>
      <c r="E746" s="546"/>
      <c r="F746" s="547"/>
      <c r="G746" s="546"/>
      <c r="H746" s="547"/>
      <c r="I746" s="546"/>
      <c r="J746" s="547"/>
      <c r="K746" s="546"/>
      <c r="L746" s="547"/>
      <c r="M746" s="546"/>
      <c r="N746" s="547"/>
    </row>
    <row r="747">
      <c r="B747" s="545"/>
      <c r="C747" s="546"/>
      <c r="D747" s="547"/>
      <c r="E747" s="546"/>
      <c r="F747" s="547"/>
      <c r="G747" s="546"/>
      <c r="H747" s="547"/>
      <c r="I747" s="546"/>
      <c r="J747" s="547"/>
      <c r="K747" s="546"/>
      <c r="L747" s="547"/>
      <c r="M747" s="546"/>
      <c r="N747" s="547"/>
    </row>
    <row r="748">
      <c r="B748" s="545"/>
      <c r="C748" s="546"/>
      <c r="D748" s="547"/>
      <c r="E748" s="546"/>
      <c r="F748" s="547"/>
      <c r="G748" s="546"/>
      <c r="H748" s="547"/>
      <c r="I748" s="546"/>
      <c r="J748" s="547"/>
      <c r="K748" s="546"/>
      <c r="L748" s="547"/>
      <c r="M748" s="546"/>
      <c r="N748" s="547"/>
    </row>
    <row r="749">
      <c r="B749" s="545"/>
      <c r="C749" s="546"/>
      <c r="D749" s="547"/>
      <c r="E749" s="546"/>
      <c r="F749" s="547"/>
      <c r="G749" s="546"/>
      <c r="H749" s="547"/>
      <c r="I749" s="546"/>
      <c r="J749" s="547"/>
      <c r="K749" s="546"/>
      <c r="L749" s="547"/>
      <c r="M749" s="546"/>
      <c r="N749" s="547"/>
    </row>
    <row r="750">
      <c r="B750" s="545"/>
      <c r="C750" s="546"/>
      <c r="D750" s="547"/>
      <c r="E750" s="546"/>
      <c r="F750" s="547"/>
      <c r="G750" s="546"/>
      <c r="H750" s="547"/>
      <c r="I750" s="546"/>
      <c r="J750" s="547"/>
      <c r="K750" s="546"/>
      <c r="L750" s="547"/>
      <c r="M750" s="546"/>
      <c r="N750" s="547"/>
    </row>
    <row r="751">
      <c r="B751" s="545"/>
      <c r="C751" s="546"/>
      <c r="D751" s="547"/>
      <c r="E751" s="546"/>
      <c r="F751" s="547"/>
      <c r="G751" s="546"/>
      <c r="H751" s="547"/>
      <c r="I751" s="546"/>
      <c r="J751" s="547"/>
      <c r="K751" s="546"/>
      <c r="L751" s="547"/>
      <c r="M751" s="546"/>
      <c r="N751" s="547"/>
    </row>
    <row r="752">
      <c r="B752" s="545"/>
      <c r="C752" s="546"/>
      <c r="D752" s="547"/>
      <c r="E752" s="546"/>
      <c r="F752" s="547"/>
      <c r="G752" s="546"/>
      <c r="H752" s="547"/>
      <c r="I752" s="546"/>
      <c r="J752" s="547"/>
      <c r="K752" s="546"/>
      <c r="L752" s="547"/>
      <c r="M752" s="546"/>
      <c r="N752" s="547"/>
    </row>
    <row r="753">
      <c r="B753" s="545"/>
      <c r="C753" s="546"/>
      <c r="D753" s="547"/>
      <c r="E753" s="546"/>
      <c r="F753" s="547"/>
      <c r="G753" s="546"/>
      <c r="H753" s="547"/>
      <c r="I753" s="546"/>
      <c r="J753" s="547"/>
      <c r="K753" s="546"/>
      <c r="L753" s="547"/>
      <c r="M753" s="546"/>
      <c r="N753" s="547"/>
    </row>
    <row r="754">
      <c r="B754" s="545"/>
      <c r="C754" s="546"/>
      <c r="D754" s="547"/>
      <c r="E754" s="546"/>
      <c r="F754" s="547"/>
      <c r="G754" s="546"/>
      <c r="H754" s="547"/>
      <c r="I754" s="546"/>
      <c r="J754" s="547"/>
      <c r="K754" s="546"/>
      <c r="L754" s="547"/>
      <c r="M754" s="546"/>
      <c r="N754" s="547"/>
    </row>
    <row r="755">
      <c r="B755" s="545"/>
      <c r="C755" s="546"/>
      <c r="D755" s="547"/>
      <c r="E755" s="546"/>
      <c r="F755" s="547"/>
      <c r="G755" s="546"/>
      <c r="H755" s="547"/>
      <c r="I755" s="546"/>
      <c r="J755" s="547"/>
      <c r="K755" s="546"/>
      <c r="L755" s="547"/>
      <c r="M755" s="546"/>
      <c r="N755" s="547"/>
    </row>
    <row r="756">
      <c r="B756" s="545"/>
      <c r="C756" s="546"/>
      <c r="D756" s="547"/>
      <c r="E756" s="546"/>
      <c r="F756" s="547"/>
      <c r="G756" s="546"/>
      <c r="H756" s="547"/>
      <c r="I756" s="546"/>
      <c r="J756" s="547"/>
      <c r="K756" s="546"/>
      <c r="L756" s="547"/>
      <c r="M756" s="546"/>
      <c r="N756" s="547"/>
    </row>
    <row r="757">
      <c r="B757" s="545"/>
      <c r="C757" s="546"/>
      <c r="D757" s="547"/>
      <c r="E757" s="546"/>
      <c r="F757" s="547"/>
      <c r="G757" s="546"/>
      <c r="H757" s="547"/>
      <c r="I757" s="546"/>
      <c r="J757" s="547"/>
      <c r="K757" s="546"/>
      <c r="L757" s="547"/>
      <c r="M757" s="546"/>
      <c r="N757" s="547"/>
    </row>
    <row r="758">
      <c r="B758" s="545"/>
      <c r="C758" s="546"/>
      <c r="D758" s="547"/>
      <c r="E758" s="546"/>
      <c r="F758" s="547"/>
      <c r="G758" s="546"/>
      <c r="H758" s="547"/>
      <c r="I758" s="546"/>
      <c r="J758" s="547"/>
      <c r="K758" s="546"/>
      <c r="L758" s="547"/>
      <c r="M758" s="546"/>
      <c r="N758" s="547"/>
    </row>
    <row r="759">
      <c r="B759" s="545"/>
      <c r="C759" s="546"/>
      <c r="D759" s="547"/>
      <c r="E759" s="546"/>
      <c r="F759" s="547"/>
      <c r="G759" s="546"/>
      <c r="H759" s="547"/>
      <c r="I759" s="546"/>
      <c r="J759" s="547"/>
      <c r="K759" s="546"/>
      <c r="L759" s="547"/>
      <c r="M759" s="546"/>
      <c r="N759" s="547"/>
    </row>
    <row r="760">
      <c r="B760" s="545"/>
      <c r="C760" s="546"/>
      <c r="D760" s="547"/>
      <c r="E760" s="546"/>
      <c r="F760" s="547"/>
      <c r="G760" s="546"/>
      <c r="H760" s="547"/>
      <c r="I760" s="546"/>
      <c r="J760" s="547"/>
      <c r="K760" s="546"/>
      <c r="L760" s="547"/>
      <c r="M760" s="546"/>
      <c r="N760" s="547"/>
    </row>
    <row r="761">
      <c r="B761" s="545"/>
      <c r="C761" s="546"/>
      <c r="D761" s="547"/>
      <c r="E761" s="546"/>
      <c r="F761" s="547"/>
      <c r="G761" s="546"/>
      <c r="H761" s="547"/>
      <c r="I761" s="546"/>
      <c r="J761" s="547"/>
      <c r="K761" s="546"/>
      <c r="L761" s="547"/>
      <c r="M761" s="546"/>
      <c r="N761" s="547"/>
    </row>
    <row r="762">
      <c r="B762" s="545"/>
      <c r="C762" s="546"/>
      <c r="D762" s="547"/>
      <c r="E762" s="546"/>
      <c r="F762" s="547"/>
      <c r="G762" s="546"/>
      <c r="H762" s="547"/>
      <c r="I762" s="546"/>
      <c r="J762" s="547"/>
      <c r="K762" s="546"/>
      <c r="L762" s="547"/>
      <c r="M762" s="546"/>
      <c r="N762" s="547"/>
    </row>
    <row r="763">
      <c r="B763" s="545"/>
      <c r="C763" s="546"/>
      <c r="D763" s="547"/>
      <c r="E763" s="546"/>
      <c r="F763" s="547"/>
      <c r="G763" s="546"/>
      <c r="H763" s="547"/>
      <c r="I763" s="546"/>
      <c r="J763" s="547"/>
      <c r="K763" s="546"/>
      <c r="L763" s="547"/>
      <c r="M763" s="546"/>
      <c r="N763" s="547"/>
    </row>
    <row r="764">
      <c r="B764" s="545"/>
      <c r="C764" s="546"/>
      <c r="D764" s="547"/>
      <c r="E764" s="546"/>
      <c r="F764" s="547"/>
      <c r="G764" s="546"/>
      <c r="H764" s="547"/>
      <c r="I764" s="546"/>
      <c r="J764" s="547"/>
      <c r="K764" s="546"/>
      <c r="L764" s="547"/>
      <c r="M764" s="546"/>
      <c r="N764" s="547"/>
    </row>
    <row r="765">
      <c r="B765" s="545"/>
      <c r="C765" s="546"/>
      <c r="D765" s="547"/>
      <c r="E765" s="546"/>
      <c r="F765" s="547"/>
      <c r="G765" s="546"/>
      <c r="H765" s="547"/>
      <c r="I765" s="546"/>
      <c r="J765" s="547"/>
      <c r="K765" s="546"/>
      <c r="L765" s="547"/>
      <c r="M765" s="546"/>
      <c r="N765" s="547"/>
    </row>
    <row r="766">
      <c r="B766" s="545"/>
      <c r="C766" s="546"/>
      <c r="D766" s="547"/>
      <c r="E766" s="546"/>
      <c r="F766" s="547"/>
      <c r="G766" s="546"/>
      <c r="H766" s="547"/>
      <c r="I766" s="546"/>
      <c r="J766" s="547"/>
      <c r="K766" s="546"/>
      <c r="L766" s="547"/>
      <c r="M766" s="546"/>
      <c r="N766" s="547"/>
    </row>
    <row r="767">
      <c r="B767" s="545"/>
      <c r="C767" s="546"/>
      <c r="D767" s="547"/>
      <c r="E767" s="546"/>
      <c r="F767" s="547"/>
      <c r="G767" s="546"/>
      <c r="H767" s="547"/>
      <c r="I767" s="546"/>
      <c r="J767" s="547"/>
      <c r="K767" s="546"/>
      <c r="L767" s="547"/>
      <c r="M767" s="546"/>
      <c r="N767" s="547"/>
    </row>
    <row r="768">
      <c r="B768" s="545"/>
      <c r="C768" s="546"/>
      <c r="D768" s="547"/>
      <c r="E768" s="546"/>
      <c r="F768" s="547"/>
      <c r="G768" s="546"/>
      <c r="H768" s="547"/>
      <c r="I768" s="546"/>
      <c r="J768" s="547"/>
      <c r="K768" s="546"/>
      <c r="L768" s="547"/>
      <c r="M768" s="546"/>
      <c r="N768" s="547"/>
    </row>
    <row r="769">
      <c r="B769" s="545"/>
      <c r="C769" s="546"/>
      <c r="D769" s="547"/>
      <c r="E769" s="546"/>
      <c r="F769" s="547"/>
      <c r="G769" s="546"/>
      <c r="H769" s="547"/>
      <c r="I769" s="546"/>
      <c r="J769" s="547"/>
      <c r="K769" s="546"/>
      <c r="L769" s="547"/>
      <c r="M769" s="546"/>
      <c r="N769" s="547"/>
    </row>
    <row r="770">
      <c r="B770" s="545"/>
      <c r="C770" s="546"/>
      <c r="D770" s="547"/>
      <c r="E770" s="546"/>
      <c r="F770" s="547"/>
      <c r="G770" s="546"/>
      <c r="H770" s="547"/>
      <c r="I770" s="546"/>
      <c r="J770" s="547"/>
      <c r="K770" s="546"/>
      <c r="L770" s="547"/>
      <c r="M770" s="546"/>
      <c r="N770" s="547"/>
    </row>
    <row r="771">
      <c r="B771" s="545"/>
      <c r="C771" s="546"/>
      <c r="D771" s="547"/>
      <c r="E771" s="546"/>
      <c r="F771" s="547"/>
      <c r="G771" s="546"/>
      <c r="H771" s="547"/>
      <c r="I771" s="546"/>
      <c r="J771" s="547"/>
      <c r="K771" s="546"/>
      <c r="L771" s="547"/>
      <c r="M771" s="546"/>
      <c r="N771" s="547"/>
    </row>
    <row r="772">
      <c r="B772" s="545"/>
      <c r="C772" s="546"/>
      <c r="D772" s="547"/>
      <c r="E772" s="546"/>
      <c r="F772" s="547"/>
      <c r="G772" s="546"/>
      <c r="H772" s="547"/>
      <c r="I772" s="546"/>
      <c r="J772" s="547"/>
      <c r="K772" s="546"/>
      <c r="L772" s="547"/>
      <c r="M772" s="546"/>
      <c r="N772" s="547"/>
    </row>
    <row r="773">
      <c r="B773" s="545"/>
      <c r="C773" s="546"/>
      <c r="D773" s="547"/>
      <c r="E773" s="546"/>
      <c r="F773" s="547"/>
      <c r="G773" s="546"/>
      <c r="H773" s="547"/>
      <c r="I773" s="546"/>
      <c r="J773" s="547"/>
      <c r="K773" s="546"/>
      <c r="L773" s="547"/>
      <c r="M773" s="546"/>
      <c r="N773" s="547"/>
    </row>
    <row r="774">
      <c r="B774" s="545"/>
      <c r="C774" s="546"/>
      <c r="D774" s="547"/>
      <c r="E774" s="546"/>
      <c r="F774" s="547"/>
      <c r="G774" s="546"/>
      <c r="H774" s="547"/>
      <c r="I774" s="546"/>
      <c r="J774" s="547"/>
      <c r="K774" s="546"/>
      <c r="L774" s="547"/>
      <c r="M774" s="546"/>
      <c r="N774" s="547"/>
    </row>
    <row r="775">
      <c r="B775" s="545"/>
      <c r="C775" s="546"/>
      <c r="D775" s="547"/>
      <c r="E775" s="546"/>
      <c r="F775" s="547"/>
      <c r="G775" s="546"/>
      <c r="H775" s="547"/>
      <c r="I775" s="546"/>
      <c r="J775" s="547"/>
      <c r="K775" s="546"/>
      <c r="L775" s="547"/>
      <c r="M775" s="546"/>
      <c r="N775" s="547"/>
    </row>
    <row r="776">
      <c r="B776" s="545"/>
      <c r="C776" s="546"/>
      <c r="D776" s="547"/>
      <c r="E776" s="546"/>
      <c r="F776" s="547"/>
      <c r="G776" s="546"/>
      <c r="H776" s="547"/>
      <c r="I776" s="546"/>
      <c r="J776" s="547"/>
      <c r="K776" s="546"/>
      <c r="L776" s="547"/>
      <c r="M776" s="546"/>
      <c r="N776" s="547"/>
    </row>
    <row r="777">
      <c r="B777" s="545"/>
      <c r="C777" s="546"/>
      <c r="D777" s="547"/>
      <c r="E777" s="546"/>
      <c r="F777" s="547"/>
      <c r="G777" s="546"/>
      <c r="H777" s="547"/>
      <c r="I777" s="546"/>
      <c r="J777" s="547"/>
      <c r="K777" s="546"/>
      <c r="L777" s="547"/>
      <c r="M777" s="546"/>
      <c r="N777" s="547"/>
    </row>
    <row r="778">
      <c r="B778" s="545"/>
      <c r="C778" s="546"/>
      <c r="D778" s="547"/>
      <c r="E778" s="546"/>
      <c r="F778" s="547"/>
      <c r="G778" s="546"/>
      <c r="H778" s="547"/>
      <c r="I778" s="546"/>
      <c r="J778" s="547"/>
      <c r="K778" s="546"/>
      <c r="L778" s="547"/>
      <c r="M778" s="546"/>
      <c r="N778" s="547"/>
    </row>
    <row r="779">
      <c r="B779" s="545"/>
      <c r="C779" s="546"/>
      <c r="D779" s="547"/>
      <c r="E779" s="546"/>
      <c r="F779" s="547"/>
      <c r="G779" s="546"/>
      <c r="H779" s="547"/>
      <c r="I779" s="546"/>
      <c r="J779" s="547"/>
      <c r="K779" s="546"/>
      <c r="L779" s="547"/>
      <c r="M779" s="546"/>
      <c r="N779" s="547"/>
    </row>
    <row r="780">
      <c r="B780" s="545"/>
      <c r="C780" s="546"/>
      <c r="D780" s="547"/>
      <c r="E780" s="546"/>
      <c r="F780" s="547"/>
      <c r="G780" s="546"/>
      <c r="H780" s="547"/>
      <c r="I780" s="546"/>
      <c r="J780" s="547"/>
      <c r="K780" s="546"/>
      <c r="L780" s="547"/>
      <c r="M780" s="546"/>
      <c r="N780" s="547"/>
    </row>
    <row r="781">
      <c r="B781" s="545"/>
      <c r="C781" s="546"/>
      <c r="D781" s="547"/>
      <c r="E781" s="546"/>
      <c r="F781" s="547"/>
      <c r="G781" s="546"/>
      <c r="H781" s="547"/>
      <c r="I781" s="546"/>
      <c r="J781" s="547"/>
      <c r="K781" s="546"/>
      <c r="L781" s="547"/>
      <c r="M781" s="546"/>
      <c r="N781" s="547"/>
    </row>
    <row r="782">
      <c r="B782" s="545"/>
      <c r="C782" s="546"/>
      <c r="D782" s="547"/>
      <c r="E782" s="546"/>
      <c r="F782" s="547"/>
      <c r="G782" s="546"/>
      <c r="H782" s="547"/>
      <c r="I782" s="546"/>
      <c r="J782" s="547"/>
      <c r="K782" s="546"/>
      <c r="L782" s="547"/>
      <c r="M782" s="546"/>
      <c r="N782" s="547"/>
    </row>
    <row r="783">
      <c r="B783" s="545"/>
      <c r="C783" s="546"/>
      <c r="D783" s="547"/>
      <c r="E783" s="546"/>
      <c r="F783" s="547"/>
      <c r="G783" s="546"/>
      <c r="H783" s="547"/>
      <c r="I783" s="546"/>
      <c r="J783" s="547"/>
      <c r="K783" s="546"/>
      <c r="L783" s="547"/>
      <c r="M783" s="546"/>
      <c r="N783" s="547"/>
    </row>
    <row r="784">
      <c r="B784" s="545"/>
      <c r="C784" s="546"/>
      <c r="D784" s="547"/>
      <c r="E784" s="546"/>
      <c r="F784" s="547"/>
      <c r="G784" s="546"/>
      <c r="H784" s="547"/>
      <c r="I784" s="546"/>
      <c r="J784" s="547"/>
      <c r="K784" s="546"/>
      <c r="L784" s="547"/>
      <c r="M784" s="546"/>
      <c r="N784" s="547"/>
    </row>
    <row r="785">
      <c r="B785" s="545"/>
      <c r="C785" s="546"/>
      <c r="D785" s="547"/>
      <c r="E785" s="546"/>
      <c r="F785" s="547"/>
      <c r="G785" s="546"/>
      <c r="H785" s="547"/>
      <c r="I785" s="546"/>
      <c r="J785" s="547"/>
      <c r="K785" s="546"/>
      <c r="L785" s="547"/>
      <c r="M785" s="546"/>
      <c r="N785" s="547"/>
    </row>
    <row r="786">
      <c r="B786" s="545"/>
      <c r="C786" s="546"/>
      <c r="D786" s="547"/>
      <c r="E786" s="546"/>
      <c r="F786" s="547"/>
      <c r="G786" s="546"/>
      <c r="H786" s="547"/>
      <c r="I786" s="546"/>
      <c r="J786" s="547"/>
      <c r="K786" s="546"/>
      <c r="L786" s="547"/>
      <c r="M786" s="546"/>
      <c r="N786" s="547"/>
    </row>
    <row r="787">
      <c r="B787" s="545"/>
      <c r="C787" s="546"/>
      <c r="D787" s="547"/>
      <c r="E787" s="546"/>
      <c r="F787" s="547"/>
      <c r="G787" s="546"/>
      <c r="H787" s="547"/>
      <c r="I787" s="546"/>
      <c r="J787" s="547"/>
      <c r="K787" s="546"/>
      <c r="L787" s="547"/>
      <c r="M787" s="546"/>
      <c r="N787" s="547"/>
    </row>
    <row r="788">
      <c r="B788" s="545"/>
      <c r="C788" s="546"/>
      <c r="D788" s="547"/>
      <c r="E788" s="546"/>
      <c r="F788" s="547"/>
      <c r="G788" s="546"/>
      <c r="H788" s="547"/>
      <c r="I788" s="546"/>
      <c r="J788" s="547"/>
      <c r="K788" s="546"/>
      <c r="L788" s="547"/>
      <c r="M788" s="546"/>
      <c r="N788" s="547"/>
    </row>
    <row r="789">
      <c r="B789" s="545"/>
      <c r="C789" s="546"/>
      <c r="D789" s="547"/>
      <c r="E789" s="546"/>
      <c r="F789" s="547"/>
      <c r="G789" s="546"/>
      <c r="H789" s="547"/>
      <c r="I789" s="546"/>
      <c r="J789" s="547"/>
      <c r="K789" s="546"/>
      <c r="L789" s="547"/>
      <c r="M789" s="546"/>
      <c r="N789" s="547"/>
    </row>
    <row r="790">
      <c r="B790" s="545"/>
      <c r="C790" s="546"/>
      <c r="D790" s="547"/>
      <c r="E790" s="546"/>
      <c r="F790" s="547"/>
      <c r="G790" s="546"/>
      <c r="H790" s="547"/>
      <c r="I790" s="546"/>
      <c r="J790" s="547"/>
      <c r="K790" s="546"/>
      <c r="L790" s="547"/>
      <c r="M790" s="546"/>
      <c r="N790" s="547"/>
    </row>
    <row r="791">
      <c r="B791" s="545"/>
      <c r="C791" s="546"/>
      <c r="D791" s="547"/>
      <c r="E791" s="546"/>
      <c r="F791" s="547"/>
      <c r="G791" s="546"/>
      <c r="H791" s="547"/>
      <c r="I791" s="546"/>
      <c r="J791" s="547"/>
      <c r="K791" s="546"/>
      <c r="L791" s="547"/>
      <c r="M791" s="546"/>
      <c r="N791" s="547"/>
    </row>
    <row r="792">
      <c r="B792" s="545"/>
      <c r="C792" s="546"/>
      <c r="D792" s="547"/>
      <c r="E792" s="546"/>
      <c r="F792" s="547"/>
      <c r="G792" s="546"/>
      <c r="H792" s="547"/>
      <c r="I792" s="546"/>
      <c r="J792" s="547"/>
      <c r="K792" s="546"/>
      <c r="L792" s="547"/>
      <c r="M792" s="546"/>
      <c r="N792" s="547"/>
    </row>
    <row r="793">
      <c r="B793" s="545"/>
      <c r="C793" s="546"/>
      <c r="D793" s="547"/>
      <c r="E793" s="546"/>
      <c r="F793" s="547"/>
      <c r="G793" s="546"/>
      <c r="H793" s="547"/>
      <c r="I793" s="546"/>
      <c r="J793" s="547"/>
      <c r="K793" s="546"/>
      <c r="L793" s="547"/>
      <c r="M793" s="546"/>
      <c r="N793" s="547"/>
    </row>
    <row r="794">
      <c r="B794" s="545"/>
      <c r="C794" s="546"/>
      <c r="D794" s="547"/>
      <c r="E794" s="546"/>
      <c r="F794" s="547"/>
      <c r="G794" s="546"/>
      <c r="H794" s="547"/>
      <c r="I794" s="546"/>
      <c r="J794" s="547"/>
      <c r="K794" s="546"/>
      <c r="L794" s="547"/>
      <c r="M794" s="546"/>
      <c r="N794" s="547"/>
    </row>
    <row r="795">
      <c r="B795" s="545"/>
      <c r="C795" s="546"/>
      <c r="D795" s="547"/>
      <c r="E795" s="546"/>
      <c r="F795" s="547"/>
      <c r="G795" s="546"/>
      <c r="H795" s="547"/>
      <c r="I795" s="546"/>
      <c r="J795" s="547"/>
      <c r="K795" s="546"/>
      <c r="L795" s="547"/>
      <c r="M795" s="546"/>
      <c r="N795" s="547"/>
    </row>
    <row r="796">
      <c r="B796" s="545"/>
      <c r="C796" s="546"/>
      <c r="D796" s="547"/>
      <c r="E796" s="546"/>
      <c r="F796" s="547"/>
      <c r="G796" s="546"/>
      <c r="H796" s="547"/>
      <c r="I796" s="546"/>
      <c r="J796" s="547"/>
      <c r="K796" s="546"/>
      <c r="L796" s="547"/>
      <c r="M796" s="546"/>
      <c r="N796" s="547"/>
    </row>
    <row r="797">
      <c r="B797" s="545"/>
      <c r="C797" s="546"/>
      <c r="D797" s="547"/>
      <c r="E797" s="546"/>
      <c r="F797" s="547"/>
      <c r="G797" s="546"/>
      <c r="H797" s="547"/>
      <c r="I797" s="546"/>
      <c r="J797" s="547"/>
      <c r="K797" s="546"/>
      <c r="L797" s="547"/>
      <c r="M797" s="546"/>
      <c r="N797" s="547"/>
    </row>
    <row r="798">
      <c r="B798" s="545"/>
      <c r="C798" s="546"/>
      <c r="D798" s="547"/>
      <c r="E798" s="546"/>
      <c r="F798" s="547"/>
      <c r="G798" s="546"/>
      <c r="H798" s="547"/>
      <c r="I798" s="546"/>
      <c r="J798" s="547"/>
      <c r="K798" s="546"/>
      <c r="L798" s="547"/>
      <c r="M798" s="546"/>
      <c r="N798" s="547"/>
    </row>
    <row r="799">
      <c r="B799" s="545"/>
      <c r="C799" s="546"/>
      <c r="D799" s="547"/>
      <c r="E799" s="546"/>
      <c r="F799" s="547"/>
      <c r="G799" s="546"/>
      <c r="H799" s="547"/>
      <c r="I799" s="546"/>
      <c r="J799" s="547"/>
      <c r="K799" s="546"/>
      <c r="L799" s="547"/>
      <c r="M799" s="546"/>
      <c r="N799" s="547"/>
    </row>
    <row r="800">
      <c r="B800" s="545"/>
      <c r="C800" s="546"/>
      <c r="D800" s="547"/>
      <c r="E800" s="546"/>
      <c r="F800" s="547"/>
      <c r="G800" s="546"/>
      <c r="H800" s="547"/>
      <c r="I800" s="546"/>
      <c r="J800" s="547"/>
      <c r="K800" s="546"/>
      <c r="L800" s="547"/>
      <c r="M800" s="546"/>
      <c r="N800" s="547"/>
    </row>
    <row r="801">
      <c r="B801" s="545"/>
      <c r="C801" s="546"/>
      <c r="D801" s="547"/>
      <c r="E801" s="546"/>
      <c r="F801" s="547"/>
      <c r="G801" s="546"/>
      <c r="H801" s="547"/>
      <c r="I801" s="546"/>
      <c r="J801" s="547"/>
      <c r="K801" s="546"/>
      <c r="L801" s="547"/>
      <c r="M801" s="546"/>
      <c r="N801" s="547"/>
    </row>
    <row r="802">
      <c r="B802" s="545"/>
      <c r="C802" s="546"/>
      <c r="D802" s="547"/>
      <c r="E802" s="546"/>
      <c r="F802" s="547"/>
      <c r="G802" s="546"/>
      <c r="H802" s="547"/>
      <c r="I802" s="546"/>
      <c r="J802" s="547"/>
      <c r="K802" s="546"/>
      <c r="L802" s="547"/>
      <c r="M802" s="546"/>
      <c r="N802" s="547"/>
    </row>
    <row r="803">
      <c r="B803" s="545"/>
      <c r="C803" s="546"/>
      <c r="D803" s="547"/>
      <c r="E803" s="546"/>
      <c r="F803" s="547"/>
      <c r="G803" s="546"/>
      <c r="H803" s="547"/>
      <c r="I803" s="546"/>
      <c r="J803" s="547"/>
      <c r="K803" s="546"/>
      <c r="L803" s="547"/>
      <c r="M803" s="546"/>
      <c r="N803" s="547"/>
    </row>
    <row r="804">
      <c r="B804" s="545"/>
      <c r="C804" s="546"/>
      <c r="D804" s="547"/>
      <c r="E804" s="546"/>
      <c r="F804" s="547"/>
      <c r="G804" s="546"/>
      <c r="H804" s="547"/>
      <c r="I804" s="546"/>
      <c r="J804" s="547"/>
      <c r="K804" s="546"/>
      <c r="L804" s="547"/>
      <c r="M804" s="546"/>
      <c r="N804" s="547"/>
    </row>
    <row r="805">
      <c r="B805" s="545"/>
      <c r="C805" s="546"/>
      <c r="D805" s="547"/>
      <c r="E805" s="546"/>
      <c r="F805" s="547"/>
      <c r="G805" s="546"/>
      <c r="H805" s="547"/>
      <c r="I805" s="546"/>
      <c r="J805" s="547"/>
      <c r="K805" s="546"/>
      <c r="L805" s="547"/>
      <c r="M805" s="546"/>
      <c r="N805" s="547"/>
    </row>
    <row r="806">
      <c r="B806" s="545"/>
      <c r="C806" s="546"/>
      <c r="D806" s="547"/>
      <c r="E806" s="546"/>
      <c r="F806" s="547"/>
      <c r="G806" s="546"/>
      <c r="H806" s="547"/>
      <c r="I806" s="546"/>
      <c r="J806" s="547"/>
      <c r="K806" s="546"/>
      <c r="L806" s="547"/>
      <c r="M806" s="546"/>
      <c r="N806" s="547"/>
    </row>
    <row r="807">
      <c r="B807" s="545"/>
      <c r="C807" s="546"/>
      <c r="D807" s="547"/>
      <c r="E807" s="546"/>
      <c r="F807" s="547"/>
      <c r="G807" s="546"/>
      <c r="H807" s="547"/>
      <c r="I807" s="546"/>
      <c r="J807" s="547"/>
      <c r="K807" s="546"/>
      <c r="L807" s="547"/>
      <c r="M807" s="546"/>
      <c r="N807" s="547"/>
    </row>
    <row r="808">
      <c r="B808" s="545"/>
      <c r="C808" s="546"/>
      <c r="D808" s="547"/>
      <c r="E808" s="546"/>
      <c r="F808" s="547"/>
      <c r="G808" s="546"/>
      <c r="H808" s="547"/>
      <c r="I808" s="546"/>
      <c r="J808" s="547"/>
      <c r="K808" s="546"/>
      <c r="L808" s="547"/>
      <c r="M808" s="546"/>
      <c r="N808" s="547"/>
    </row>
    <row r="809">
      <c r="B809" s="545"/>
      <c r="C809" s="546"/>
      <c r="D809" s="547"/>
      <c r="E809" s="546"/>
      <c r="F809" s="547"/>
      <c r="G809" s="546"/>
      <c r="H809" s="547"/>
      <c r="I809" s="546"/>
      <c r="J809" s="547"/>
      <c r="K809" s="546"/>
      <c r="L809" s="547"/>
      <c r="M809" s="546"/>
      <c r="N809" s="547"/>
    </row>
    <row r="810">
      <c r="B810" s="545"/>
      <c r="C810" s="546"/>
      <c r="D810" s="547"/>
      <c r="E810" s="546"/>
      <c r="F810" s="547"/>
      <c r="G810" s="546"/>
      <c r="H810" s="547"/>
      <c r="I810" s="546"/>
      <c r="J810" s="547"/>
      <c r="K810" s="546"/>
      <c r="L810" s="547"/>
      <c r="M810" s="546"/>
      <c r="N810" s="547"/>
    </row>
    <row r="811">
      <c r="B811" s="545"/>
      <c r="C811" s="546"/>
      <c r="D811" s="547"/>
      <c r="E811" s="546"/>
      <c r="F811" s="547"/>
      <c r="G811" s="546"/>
      <c r="H811" s="547"/>
      <c r="I811" s="546"/>
      <c r="J811" s="547"/>
      <c r="K811" s="546"/>
      <c r="L811" s="547"/>
      <c r="M811" s="546"/>
      <c r="N811" s="547"/>
    </row>
    <row r="812">
      <c r="B812" s="545"/>
      <c r="C812" s="546"/>
      <c r="D812" s="547"/>
      <c r="E812" s="546"/>
      <c r="F812" s="547"/>
      <c r="G812" s="546"/>
      <c r="H812" s="547"/>
      <c r="I812" s="546"/>
      <c r="J812" s="547"/>
      <c r="K812" s="546"/>
      <c r="L812" s="547"/>
      <c r="M812" s="546"/>
      <c r="N812" s="547"/>
    </row>
    <row r="813">
      <c r="B813" s="545"/>
      <c r="C813" s="546"/>
      <c r="D813" s="547"/>
      <c r="E813" s="546"/>
      <c r="F813" s="547"/>
      <c r="G813" s="546"/>
      <c r="H813" s="547"/>
      <c r="I813" s="546"/>
      <c r="J813" s="547"/>
      <c r="K813" s="546"/>
      <c r="L813" s="547"/>
      <c r="M813" s="546"/>
      <c r="N813" s="547"/>
    </row>
    <row r="814">
      <c r="B814" s="545"/>
      <c r="C814" s="546"/>
      <c r="D814" s="547"/>
      <c r="E814" s="546"/>
      <c r="F814" s="547"/>
      <c r="G814" s="546"/>
      <c r="H814" s="547"/>
      <c r="I814" s="546"/>
      <c r="J814" s="547"/>
      <c r="K814" s="546"/>
      <c r="L814" s="547"/>
      <c r="M814" s="546"/>
      <c r="N814" s="547"/>
    </row>
    <row r="815">
      <c r="B815" s="545"/>
      <c r="C815" s="546"/>
      <c r="D815" s="547"/>
      <c r="E815" s="546"/>
      <c r="F815" s="547"/>
      <c r="G815" s="546"/>
      <c r="H815" s="547"/>
      <c r="I815" s="546"/>
      <c r="J815" s="547"/>
      <c r="K815" s="546"/>
      <c r="L815" s="547"/>
      <c r="M815" s="546"/>
      <c r="N815" s="547"/>
    </row>
    <row r="816">
      <c r="B816" s="545"/>
      <c r="C816" s="546"/>
      <c r="D816" s="547"/>
      <c r="E816" s="546"/>
      <c r="F816" s="547"/>
      <c r="G816" s="546"/>
      <c r="H816" s="547"/>
      <c r="I816" s="546"/>
      <c r="J816" s="547"/>
      <c r="K816" s="546"/>
      <c r="L816" s="547"/>
      <c r="M816" s="546"/>
      <c r="N816" s="547"/>
    </row>
    <row r="817">
      <c r="B817" s="545"/>
      <c r="C817" s="546"/>
      <c r="D817" s="547"/>
      <c r="E817" s="546"/>
      <c r="F817" s="547"/>
      <c r="G817" s="546"/>
      <c r="H817" s="547"/>
      <c r="I817" s="546"/>
      <c r="J817" s="547"/>
      <c r="K817" s="546"/>
      <c r="L817" s="547"/>
      <c r="M817" s="546"/>
      <c r="N817" s="547"/>
    </row>
    <row r="818">
      <c r="B818" s="545"/>
      <c r="C818" s="546"/>
      <c r="D818" s="547"/>
      <c r="E818" s="546"/>
      <c r="F818" s="547"/>
      <c r="G818" s="546"/>
      <c r="H818" s="547"/>
      <c r="I818" s="546"/>
      <c r="J818" s="547"/>
      <c r="K818" s="546"/>
      <c r="L818" s="547"/>
      <c r="M818" s="546"/>
      <c r="N818" s="547"/>
    </row>
    <row r="819">
      <c r="B819" s="545"/>
      <c r="C819" s="546"/>
      <c r="D819" s="547"/>
      <c r="E819" s="546"/>
      <c r="F819" s="547"/>
      <c r="G819" s="546"/>
      <c r="H819" s="547"/>
      <c r="I819" s="546"/>
      <c r="J819" s="547"/>
      <c r="K819" s="546"/>
      <c r="L819" s="547"/>
      <c r="M819" s="546"/>
      <c r="N819" s="547"/>
    </row>
    <row r="820">
      <c r="B820" s="545"/>
      <c r="C820" s="546"/>
      <c r="D820" s="547"/>
      <c r="E820" s="546"/>
      <c r="F820" s="547"/>
      <c r="G820" s="546"/>
      <c r="H820" s="547"/>
      <c r="I820" s="546"/>
      <c r="J820" s="547"/>
      <c r="K820" s="546"/>
      <c r="L820" s="547"/>
      <c r="M820" s="546"/>
      <c r="N820" s="547"/>
    </row>
    <row r="821">
      <c r="B821" s="545"/>
      <c r="C821" s="546"/>
      <c r="D821" s="547"/>
      <c r="E821" s="546"/>
      <c r="F821" s="547"/>
      <c r="G821" s="546"/>
      <c r="H821" s="547"/>
      <c r="I821" s="546"/>
      <c r="J821" s="547"/>
      <c r="K821" s="546"/>
      <c r="L821" s="547"/>
      <c r="M821" s="546"/>
      <c r="N821" s="547"/>
    </row>
    <row r="822">
      <c r="B822" s="545"/>
      <c r="C822" s="546"/>
      <c r="D822" s="547"/>
      <c r="E822" s="546"/>
      <c r="F822" s="547"/>
      <c r="G822" s="546"/>
      <c r="H822" s="547"/>
      <c r="I822" s="546"/>
      <c r="J822" s="547"/>
      <c r="K822" s="546"/>
      <c r="L822" s="547"/>
      <c r="M822" s="546"/>
      <c r="N822" s="547"/>
    </row>
    <row r="823">
      <c r="B823" s="545"/>
      <c r="C823" s="546"/>
      <c r="D823" s="547"/>
      <c r="E823" s="546"/>
      <c r="F823" s="547"/>
      <c r="G823" s="546"/>
      <c r="H823" s="547"/>
      <c r="I823" s="546"/>
      <c r="J823" s="547"/>
      <c r="K823" s="546"/>
      <c r="L823" s="547"/>
      <c r="M823" s="546"/>
      <c r="N823" s="547"/>
    </row>
    <row r="824">
      <c r="B824" s="545"/>
      <c r="C824" s="546"/>
      <c r="D824" s="547"/>
      <c r="E824" s="546"/>
      <c r="F824" s="547"/>
      <c r="G824" s="546"/>
      <c r="H824" s="547"/>
      <c r="I824" s="546"/>
      <c r="J824" s="547"/>
      <c r="K824" s="546"/>
      <c r="L824" s="547"/>
      <c r="M824" s="546"/>
      <c r="N824" s="547"/>
    </row>
    <row r="825">
      <c r="B825" s="545"/>
      <c r="C825" s="546"/>
      <c r="D825" s="547"/>
      <c r="E825" s="546"/>
      <c r="F825" s="547"/>
      <c r="G825" s="546"/>
      <c r="H825" s="547"/>
      <c r="I825" s="546"/>
      <c r="J825" s="547"/>
      <c r="K825" s="546"/>
      <c r="L825" s="547"/>
      <c r="M825" s="546"/>
      <c r="N825" s="547"/>
    </row>
    <row r="826">
      <c r="B826" s="545"/>
      <c r="C826" s="546"/>
      <c r="D826" s="547"/>
      <c r="E826" s="546"/>
      <c r="F826" s="547"/>
      <c r="G826" s="546"/>
      <c r="H826" s="547"/>
      <c r="I826" s="546"/>
      <c r="J826" s="547"/>
      <c r="K826" s="546"/>
      <c r="L826" s="547"/>
      <c r="M826" s="546"/>
      <c r="N826" s="547"/>
    </row>
    <row r="827">
      <c r="B827" s="545"/>
      <c r="C827" s="546"/>
      <c r="D827" s="547"/>
      <c r="E827" s="546"/>
      <c r="F827" s="547"/>
      <c r="G827" s="546"/>
      <c r="H827" s="547"/>
      <c r="I827" s="546"/>
      <c r="J827" s="547"/>
      <c r="K827" s="546"/>
      <c r="L827" s="547"/>
      <c r="M827" s="546"/>
      <c r="N827" s="547"/>
    </row>
    <row r="828">
      <c r="B828" s="545"/>
      <c r="C828" s="546"/>
      <c r="D828" s="547"/>
      <c r="E828" s="546"/>
      <c r="F828" s="547"/>
      <c r="G828" s="546"/>
      <c r="H828" s="547"/>
      <c r="I828" s="546"/>
      <c r="J828" s="547"/>
      <c r="K828" s="546"/>
      <c r="L828" s="547"/>
      <c r="M828" s="546"/>
      <c r="N828" s="547"/>
    </row>
    <row r="829">
      <c r="B829" s="545"/>
      <c r="C829" s="546"/>
      <c r="D829" s="547"/>
      <c r="E829" s="546"/>
      <c r="F829" s="547"/>
      <c r="G829" s="546"/>
      <c r="H829" s="547"/>
      <c r="I829" s="546"/>
      <c r="J829" s="547"/>
      <c r="K829" s="546"/>
      <c r="L829" s="547"/>
      <c r="M829" s="546"/>
      <c r="N829" s="547"/>
    </row>
    <row r="830">
      <c r="B830" s="545"/>
      <c r="C830" s="546"/>
      <c r="D830" s="547"/>
      <c r="E830" s="546"/>
      <c r="F830" s="547"/>
      <c r="G830" s="546"/>
      <c r="H830" s="547"/>
      <c r="I830" s="546"/>
      <c r="J830" s="547"/>
      <c r="K830" s="546"/>
      <c r="L830" s="547"/>
      <c r="M830" s="546"/>
      <c r="N830" s="547"/>
    </row>
    <row r="831">
      <c r="B831" s="545"/>
      <c r="C831" s="546"/>
      <c r="D831" s="547"/>
      <c r="E831" s="546"/>
      <c r="F831" s="547"/>
      <c r="G831" s="546"/>
      <c r="H831" s="547"/>
      <c r="I831" s="546"/>
      <c r="J831" s="547"/>
      <c r="K831" s="546"/>
      <c r="L831" s="547"/>
      <c r="M831" s="546"/>
      <c r="N831" s="547"/>
    </row>
    <row r="832">
      <c r="B832" s="545"/>
      <c r="C832" s="546"/>
      <c r="D832" s="547"/>
      <c r="E832" s="546"/>
      <c r="F832" s="547"/>
      <c r="G832" s="546"/>
      <c r="H832" s="547"/>
      <c r="I832" s="546"/>
      <c r="J832" s="547"/>
      <c r="K832" s="546"/>
      <c r="L832" s="547"/>
      <c r="M832" s="546"/>
      <c r="N832" s="547"/>
    </row>
    <row r="833">
      <c r="B833" s="545"/>
      <c r="C833" s="546"/>
      <c r="D833" s="547"/>
      <c r="E833" s="546"/>
      <c r="F833" s="547"/>
      <c r="G833" s="546"/>
      <c r="H833" s="547"/>
      <c r="I833" s="546"/>
      <c r="J833" s="547"/>
      <c r="K833" s="546"/>
      <c r="L833" s="547"/>
      <c r="M833" s="546"/>
      <c r="N833" s="547"/>
    </row>
    <row r="834">
      <c r="B834" s="545"/>
      <c r="C834" s="546"/>
      <c r="D834" s="547"/>
      <c r="E834" s="546"/>
      <c r="F834" s="547"/>
      <c r="G834" s="546"/>
      <c r="H834" s="547"/>
      <c r="I834" s="546"/>
      <c r="J834" s="547"/>
      <c r="K834" s="546"/>
      <c r="L834" s="547"/>
      <c r="M834" s="546"/>
      <c r="N834" s="547"/>
    </row>
    <row r="835">
      <c r="B835" s="545"/>
      <c r="C835" s="546"/>
      <c r="D835" s="547"/>
      <c r="E835" s="546"/>
      <c r="F835" s="547"/>
      <c r="G835" s="546"/>
      <c r="H835" s="547"/>
      <c r="I835" s="546"/>
      <c r="J835" s="547"/>
      <c r="K835" s="546"/>
      <c r="L835" s="547"/>
      <c r="M835" s="546"/>
      <c r="N835" s="547"/>
    </row>
    <row r="836">
      <c r="B836" s="545"/>
      <c r="C836" s="546"/>
      <c r="D836" s="547"/>
      <c r="E836" s="546"/>
      <c r="F836" s="547"/>
      <c r="G836" s="546"/>
      <c r="H836" s="547"/>
      <c r="I836" s="546"/>
      <c r="J836" s="547"/>
      <c r="K836" s="546"/>
      <c r="L836" s="547"/>
      <c r="M836" s="546"/>
      <c r="N836" s="547"/>
    </row>
    <row r="837">
      <c r="B837" s="545"/>
      <c r="C837" s="546"/>
      <c r="D837" s="547"/>
      <c r="E837" s="546"/>
      <c r="F837" s="547"/>
      <c r="G837" s="546"/>
      <c r="H837" s="547"/>
      <c r="I837" s="546"/>
      <c r="J837" s="547"/>
      <c r="K837" s="546"/>
      <c r="L837" s="547"/>
      <c r="M837" s="546"/>
      <c r="N837" s="547"/>
    </row>
    <row r="838">
      <c r="B838" s="545"/>
      <c r="C838" s="546"/>
      <c r="D838" s="547"/>
      <c r="E838" s="546"/>
      <c r="F838" s="547"/>
      <c r="G838" s="546"/>
      <c r="H838" s="547"/>
      <c r="I838" s="546"/>
      <c r="J838" s="547"/>
      <c r="K838" s="546"/>
      <c r="L838" s="547"/>
      <c r="M838" s="546"/>
      <c r="N838" s="547"/>
    </row>
    <row r="839">
      <c r="B839" s="545"/>
      <c r="C839" s="546"/>
      <c r="D839" s="547"/>
      <c r="E839" s="546"/>
      <c r="F839" s="547"/>
      <c r="G839" s="546"/>
      <c r="H839" s="547"/>
      <c r="I839" s="546"/>
      <c r="J839" s="547"/>
      <c r="K839" s="546"/>
      <c r="L839" s="547"/>
      <c r="M839" s="546"/>
      <c r="N839" s="547"/>
    </row>
    <row r="840">
      <c r="B840" s="545"/>
      <c r="C840" s="546"/>
      <c r="D840" s="547"/>
      <c r="E840" s="546"/>
      <c r="F840" s="547"/>
      <c r="G840" s="546"/>
      <c r="H840" s="547"/>
      <c r="I840" s="546"/>
      <c r="J840" s="547"/>
      <c r="K840" s="546"/>
      <c r="L840" s="547"/>
      <c r="M840" s="546"/>
      <c r="N840" s="547"/>
    </row>
    <row r="841">
      <c r="B841" s="545"/>
      <c r="C841" s="546"/>
      <c r="D841" s="547"/>
      <c r="E841" s="546"/>
      <c r="F841" s="547"/>
      <c r="G841" s="546"/>
      <c r="H841" s="547"/>
      <c r="I841" s="546"/>
      <c r="J841" s="547"/>
      <c r="K841" s="546"/>
      <c r="L841" s="547"/>
      <c r="M841" s="546"/>
      <c r="N841" s="547"/>
    </row>
    <row r="842">
      <c r="B842" s="545"/>
      <c r="C842" s="546"/>
      <c r="D842" s="547"/>
      <c r="E842" s="546"/>
      <c r="F842" s="547"/>
      <c r="G842" s="546"/>
      <c r="H842" s="547"/>
      <c r="I842" s="546"/>
      <c r="J842" s="547"/>
      <c r="K842" s="546"/>
      <c r="L842" s="547"/>
      <c r="M842" s="546"/>
      <c r="N842" s="547"/>
    </row>
    <row r="843">
      <c r="B843" s="545"/>
      <c r="C843" s="546"/>
      <c r="D843" s="547"/>
      <c r="E843" s="546"/>
      <c r="F843" s="547"/>
      <c r="G843" s="546"/>
      <c r="H843" s="547"/>
      <c r="I843" s="546"/>
      <c r="J843" s="547"/>
      <c r="K843" s="546"/>
      <c r="L843" s="547"/>
      <c r="M843" s="546"/>
      <c r="N843" s="547"/>
    </row>
    <row r="844">
      <c r="B844" s="545"/>
      <c r="C844" s="546"/>
      <c r="D844" s="547"/>
      <c r="E844" s="546"/>
      <c r="F844" s="547"/>
      <c r="G844" s="546"/>
      <c r="H844" s="547"/>
      <c r="I844" s="546"/>
      <c r="J844" s="547"/>
      <c r="K844" s="546"/>
      <c r="L844" s="547"/>
      <c r="M844" s="546"/>
      <c r="N844" s="547"/>
    </row>
    <row r="845">
      <c r="B845" s="545"/>
      <c r="C845" s="546"/>
      <c r="D845" s="547"/>
      <c r="E845" s="546"/>
      <c r="F845" s="547"/>
      <c r="G845" s="546"/>
      <c r="H845" s="547"/>
      <c r="I845" s="546"/>
      <c r="J845" s="547"/>
      <c r="K845" s="546"/>
      <c r="L845" s="547"/>
      <c r="M845" s="546"/>
      <c r="N845" s="547"/>
    </row>
    <row r="846">
      <c r="B846" s="545"/>
      <c r="C846" s="546"/>
      <c r="D846" s="547"/>
      <c r="E846" s="546"/>
      <c r="F846" s="547"/>
      <c r="G846" s="546"/>
      <c r="H846" s="547"/>
      <c r="I846" s="546"/>
      <c r="J846" s="547"/>
      <c r="K846" s="546"/>
      <c r="L846" s="547"/>
      <c r="M846" s="546"/>
      <c r="N846" s="547"/>
    </row>
    <row r="847">
      <c r="B847" s="545"/>
      <c r="C847" s="546"/>
      <c r="D847" s="547"/>
      <c r="E847" s="546"/>
      <c r="F847" s="547"/>
      <c r="G847" s="546"/>
      <c r="H847" s="547"/>
      <c r="I847" s="546"/>
      <c r="J847" s="547"/>
      <c r="K847" s="546"/>
      <c r="L847" s="547"/>
      <c r="M847" s="546"/>
      <c r="N847" s="547"/>
    </row>
    <row r="848">
      <c r="B848" s="545"/>
      <c r="C848" s="546"/>
      <c r="D848" s="547"/>
      <c r="E848" s="546"/>
      <c r="F848" s="547"/>
      <c r="G848" s="546"/>
      <c r="H848" s="547"/>
      <c r="I848" s="546"/>
      <c r="J848" s="547"/>
      <c r="K848" s="546"/>
      <c r="L848" s="547"/>
      <c r="M848" s="546"/>
      <c r="N848" s="547"/>
    </row>
    <row r="849">
      <c r="B849" s="545"/>
      <c r="C849" s="546"/>
      <c r="D849" s="547"/>
      <c r="E849" s="546"/>
      <c r="F849" s="547"/>
      <c r="G849" s="546"/>
      <c r="H849" s="547"/>
      <c r="I849" s="546"/>
      <c r="J849" s="547"/>
      <c r="K849" s="546"/>
      <c r="L849" s="547"/>
      <c r="M849" s="546"/>
      <c r="N849" s="547"/>
    </row>
    <row r="850">
      <c r="B850" s="545"/>
      <c r="C850" s="546"/>
      <c r="D850" s="547"/>
      <c r="E850" s="546"/>
      <c r="F850" s="547"/>
      <c r="G850" s="546"/>
      <c r="H850" s="547"/>
      <c r="I850" s="546"/>
      <c r="J850" s="547"/>
      <c r="K850" s="546"/>
      <c r="L850" s="547"/>
      <c r="M850" s="546"/>
      <c r="N850" s="547"/>
    </row>
    <row r="851">
      <c r="B851" s="545"/>
      <c r="C851" s="546"/>
      <c r="D851" s="547"/>
      <c r="E851" s="546"/>
      <c r="F851" s="547"/>
      <c r="G851" s="546"/>
      <c r="H851" s="547"/>
      <c r="I851" s="546"/>
      <c r="J851" s="547"/>
      <c r="K851" s="546"/>
      <c r="L851" s="547"/>
      <c r="M851" s="546"/>
      <c r="N851" s="547"/>
    </row>
    <row r="852">
      <c r="B852" s="545"/>
      <c r="C852" s="546"/>
      <c r="D852" s="547"/>
      <c r="E852" s="546"/>
      <c r="F852" s="547"/>
      <c r="G852" s="546"/>
      <c r="H852" s="547"/>
      <c r="I852" s="546"/>
      <c r="J852" s="547"/>
      <c r="K852" s="546"/>
      <c r="L852" s="547"/>
      <c r="M852" s="546"/>
      <c r="N852" s="547"/>
    </row>
    <row r="853">
      <c r="B853" s="545"/>
      <c r="C853" s="546"/>
      <c r="D853" s="547"/>
      <c r="E853" s="546"/>
      <c r="F853" s="547"/>
      <c r="G853" s="546"/>
      <c r="H853" s="547"/>
      <c r="I853" s="546"/>
      <c r="J853" s="547"/>
      <c r="K853" s="546"/>
      <c r="L853" s="547"/>
      <c r="M853" s="546"/>
      <c r="N853" s="547"/>
    </row>
    <row r="854">
      <c r="B854" s="545"/>
      <c r="C854" s="546"/>
      <c r="D854" s="547"/>
      <c r="E854" s="546"/>
      <c r="F854" s="547"/>
      <c r="G854" s="546"/>
      <c r="H854" s="547"/>
      <c r="I854" s="546"/>
      <c r="J854" s="547"/>
      <c r="K854" s="546"/>
      <c r="L854" s="547"/>
      <c r="M854" s="546"/>
      <c r="N854" s="547"/>
    </row>
    <row r="855">
      <c r="B855" s="545"/>
      <c r="C855" s="546"/>
      <c r="D855" s="547"/>
      <c r="E855" s="546"/>
      <c r="F855" s="547"/>
      <c r="G855" s="546"/>
      <c r="H855" s="547"/>
      <c r="I855" s="546"/>
      <c r="J855" s="547"/>
      <c r="K855" s="546"/>
      <c r="L855" s="547"/>
      <c r="M855" s="546"/>
      <c r="N855" s="547"/>
    </row>
    <row r="856">
      <c r="B856" s="545"/>
      <c r="C856" s="546"/>
      <c r="D856" s="547"/>
      <c r="E856" s="546"/>
      <c r="F856" s="547"/>
      <c r="G856" s="546"/>
      <c r="H856" s="547"/>
      <c r="I856" s="546"/>
      <c r="J856" s="547"/>
      <c r="K856" s="546"/>
      <c r="L856" s="547"/>
      <c r="M856" s="546"/>
      <c r="N856" s="547"/>
    </row>
    <row r="857">
      <c r="B857" s="545"/>
      <c r="C857" s="546"/>
      <c r="D857" s="547"/>
      <c r="E857" s="546"/>
      <c r="F857" s="547"/>
      <c r="G857" s="546"/>
      <c r="H857" s="547"/>
      <c r="I857" s="546"/>
      <c r="J857" s="547"/>
      <c r="K857" s="546"/>
      <c r="L857" s="547"/>
      <c r="M857" s="546"/>
      <c r="N857" s="547"/>
    </row>
    <row r="858">
      <c r="B858" s="545"/>
      <c r="C858" s="546"/>
      <c r="D858" s="547"/>
      <c r="E858" s="546"/>
      <c r="F858" s="547"/>
      <c r="G858" s="546"/>
      <c r="H858" s="547"/>
      <c r="I858" s="546"/>
      <c r="J858" s="547"/>
      <c r="K858" s="546"/>
      <c r="L858" s="547"/>
      <c r="M858" s="546"/>
      <c r="N858" s="547"/>
    </row>
    <row r="859">
      <c r="B859" s="545"/>
      <c r="C859" s="546"/>
      <c r="D859" s="547"/>
      <c r="E859" s="546"/>
      <c r="F859" s="547"/>
      <c r="G859" s="546"/>
      <c r="H859" s="547"/>
      <c r="I859" s="546"/>
      <c r="J859" s="547"/>
      <c r="K859" s="546"/>
      <c r="L859" s="547"/>
      <c r="M859" s="546"/>
      <c r="N859" s="547"/>
    </row>
    <row r="860">
      <c r="B860" s="545"/>
      <c r="C860" s="546"/>
      <c r="D860" s="547"/>
      <c r="E860" s="546"/>
      <c r="F860" s="547"/>
      <c r="G860" s="546"/>
      <c r="H860" s="547"/>
      <c r="I860" s="546"/>
      <c r="J860" s="547"/>
      <c r="K860" s="546"/>
      <c r="L860" s="547"/>
      <c r="M860" s="546"/>
      <c r="N860" s="547"/>
    </row>
    <row r="861">
      <c r="B861" s="545"/>
      <c r="C861" s="546"/>
      <c r="D861" s="547"/>
      <c r="E861" s="546"/>
      <c r="F861" s="547"/>
      <c r="G861" s="546"/>
      <c r="H861" s="547"/>
      <c r="I861" s="546"/>
      <c r="J861" s="547"/>
      <c r="K861" s="546"/>
      <c r="L861" s="547"/>
      <c r="M861" s="546"/>
      <c r="N861" s="547"/>
    </row>
    <row r="862">
      <c r="B862" s="545"/>
      <c r="C862" s="546"/>
      <c r="D862" s="547"/>
      <c r="E862" s="546"/>
      <c r="F862" s="547"/>
      <c r="G862" s="546"/>
      <c r="H862" s="547"/>
      <c r="I862" s="546"/>
      <c r="J862" s="547"/>
      <c r="K862" s="546"/>
      <c r="L862" s="547"/>
      <c r="M862" s="546"/>
      <c r="N862" s="547"/>
    </row>
    <row r="863">
      <c r="B863" s="545"/>
      <c r="C863" s="546"/>
      <c r="D863" s="547"/>
      <c r="E863" s="546"/>
      <c r="F863" s="547"/>
      <c r="G863" s="546"/>
      <c r="H863" s="547"/>
      <c r="I863" s="546"/>
      <c r="J863" s="547"/>
      <c r="K863" s="546"/>
      <c r="L863" s="547"/>
      <c r="M863" s="546"/>
      <c r="N863" s="547"/>
    </row>
    <row r="864">
      <c r="B864" s="545"/>
      <c r="C864" s="546"/>
      <c r="D864" s="547"/>
      <c r="E864" s="546"/>
      <c r="F864" s="547"/>
      <c r="G864" s="546"/>
      <c r="H864" s="547"/>
      <c r="I864" s="546"/>
      <c r="J864" s="547"/>
      <c r="K864" s="546"/>
      <c r="L864" s="547"/>
      <c r="M864" s="546"/>
      <c r="N864" s="547"/>
    </row>
    <row r="865">
      <c r="B865" s="545"/>
      <c r="C865" s="546"/>
      <c r="D865" s="547"/>
      <c r="E865" s="546"/>
      <c r="F865" s="547"/>
      <c r="G865" s="546"/>
      <c r="H865" s="547"/>
      <c r="I865" s="546"/>
      <c r="J865" s="547"/>
      <c r="K865" s="546"/>
      <c r="L865" s="547"/>
      <c r="M865" s="546"/>
      <c r="N865" s="547"/>
    </row>
    <row r="866">
      <c r="B866" s="545"/>
      <c r="C866" s="546"/>
      <c r="D866" s="547"/>
      <c r="E866" s="546"/>
      <c r="F866" s="547"/>
      <c r="G866" s="546"/>
      <c r="H866" s="547"/>
      <c r="I866" s="546"/>
      <c r="J866" s="547"/>
      <c r="K866" s="546"/>
      <c r="L866" s="547"/>
      <c r="M866" s="546"/>
      <c r="N866" s="547"/>
    </row>
    <row r="867">
      <c r="B867" s="545"/>
      <c r="C867" s="546"/>
      <c r="D867" s="547"/>
      <c r="E867" s="546"/>
      <c r="F867" s="547"/>
      <c r="G867" s="546"/>
      <c r="H867" s="547"/>
      <c r="I867" s="546"/>
      <c r="J867" s="547"/>
      <c r="K867" s="546"/>
      <c r="L867" s="547"/>
      <c r="M867" s="546"/>
      <c r="N867" s="547"/>
    </row>
    <row r="868">
      <c r="B868" s="545"/>
      <c r="C868" s="546"/>
      <c r="D868" s="547"/>
      <c r="E868" s="546"/>
      <c r="F868" s="547"/>
      <c r="G868" s="546"/>
      <c r="H868" s="547"/>
      <c r="I868" s="546"/>
      <c r="J868" s="547"/>
      <c r="K868" s="546"/>
      <c r="L868" s="547"/>
      <c r="M868" s="546"/>
      <c r="N868" s="547"/>
    </row>
    <row r="869">
      <c r="B869" s="545"/>
      <c r="C869" s="546"/>
      <c r="D869" s="547"/>
      <c r="E869" s="546"/>
      <c r="F869" s="547"/>
      <c r="G869" s="546"/>
      <c r="H869" s="547"/>
      <c r="I869" s="546"/>
      <c r="J869" s="547"/>
      <c r="K869" s="546"/>
      <c r="L869" s="547"/>
      <c r="M869" s="546"/>
      <c r="N869" s="547"/>
    </row>
    <row r="870">
      <c r="B870" s="545"/>
      <c r="C870" s="546"/>
      <c r="D870" s="547"/>
      <c r="E870" s="546"/>
      <c r="F870" s="547"/>
      <c r="G870" s="546"/>
      <c r="H870" s="547"/>
      <c r="I870" s="546"/>
      <c r="J870" s="547"/>
      <c r="K870" s="546"/>
      <c r="L870" s="547"/>
      <c r="M870" s="546"/>
      <c r="N870" s="547"/>
    </row>
    <row r="871">
      <c r="B871" s="545"/>
      <c r="C871" s="546"/>
      <c r="D871" s="547"/>
      <c r="E871" s="546"/>
      <c r="F871" s="547"/>
      <c r="G871" s="546"/>
      <c r="H871" s="547"/>
      <c r="I871" s="546"/>
      <c r="J871" s="547"/>
      <c r="K871" s="546"/>
      <c r="L871" s="547"/>
      <c r="M871" s="546"/>
      <c r="N871" s="547"/>
    </row>
    <row r="872">
      <c r="B872" s="545"/>
      <c r="C872" s="546"/>
      <c r="D872" s="547"/>
      <c r="E872" s="546"/>
      <c r="F872" s="547"/>
      <c r="G872" s="546"/>
      <c r="H872" s="547"/>
      <c r="I872" s="546"/>
      <c r="J872" s="547"/>
      <c r="K872" s="546"/>
      <c r="L872" s="547"/>
      <c r="M872" s="546"/>
      <c r="N872" s="547"/>
    </row>
    <row r="873">
      <c r="B873" s="545"/>
      <c r="C873" s="546"/>
      <c r="D873" s="547"/>
      <c r="E873" s="546"/>
      <c r="F873" s="547"/>
      <c r="G873" s="546"/>
      <c r="H873" s="547"/>
      <c r="I873" s="546"/>
      <c r="J873" s="547"/>
      <c r="K873" s="546"/>
      <c r="L873" s="547"/>
      <c r="M873" s="546"/>
      <c r="N873" s="547"/>
    </row>
    <row r="874">
      <c r="B874" s="545"/>
      <c r="C874" s="546"/>
      <c r="D874" s="547"/>
      <c r="E874" s="546"/>
      <c r="F874" s="547"/>
      <c r="G874" s="546"/>
      <c r="H874" s="547"/>
      <c r="I874" s="546"/>
      <c r="J874" s="547"/>
      <c r="K874" s="546"/>
      <c r="L874" s="547"/>
      <c r="M874" s="546"/>
      <c r="N874" s="547"/>
    </row>
    <row r="875">
      <c r="B875" s="545"/>
      <c r="C875" s="546"/>
      <c r="D875" s="547"/>
      <c r="E875" s="546"/>
      <c r="F875" s="547"/>
      <c r="G875" s="546"/>
      <c r="H875" s="547"/>
      <c r="I875" s="546"/>
      <c r="J875" s="547"/>
      <c r="K875" s="546"/>
      <c r="L875" s="547"/>
      <c r="M875" s="546"/>
      <c r="N875" s="547"/>
    </row>
    <row r="876">
      <c r="B876" s="545"/>
      <c r="C876" s="546"/>
      <c r="D876" s="547"/>
      <c r="E876" s="546"/>
      <c r="F876" s="547"/>
      <c r="G876" s="546"/>
      <c r="H876" s="547"/>
      <c r="I876" s="546"/>
      <c r="J876" s="547"/>
      <c r="K876" s="546"/>
      <c r="L876" s="547"/>
      <c r="M876" s="546"/>
      <c r="N876" s="547"/>
    </row>
    <row r="877">
      <c r="B877" s="545"/>
      <c r="C877" s="546"/>
      <c r="D877" s="547"/>
      <c r="E877" s="546"/>
      <c r="F877" s="547"/>
      <c r="G877" s="546"/>
      <c r="H877" s="547"/>
      <c r="I877" s="546"/>
      <c r="J877" s="547"/>
      <c r="K877" s="546"/>
      <c r="L877" s="547"/>
      <c r="M877" s="546"/>
      <c r="N877" s="547"/>
    </row>
    <row r="878">
      <c r="B878" s="545"/>
      <c r="C878" s="546"/>
      <c r="D878" s="547"/>
      <c r="E878" s="546"/>
      <c r="F878" s="547"/>
      <c r="G878" s="546"/>
      <c r="H878" s="547"/>
      <c r="I878" s="546"/>
      <c r="J878" s="547"/>
      <c r="K878" s="546"/>
      <c r="L878" s="547"/>
      <c r="M878" s="546"/>
      <c r="N878" s="547"/>
    </row>
    <row r="879">
      <c r="B879" s="545"/>
      <c r="C879" s="546"/>
      <c r="D879" s="547"/>
      <c r="E879" s="546"/>
      <c r="F879" s="547"/>
      <c r="G879" s="546"/>
      <c r="H879" s="547"/>
      <c r="I879" s="546"/>
      <c r="J879" s="547"/>
      <c r="K879" s="546"/>
      <c r="L879" s="547"/>
      <c r="M879" s="546"/>
      <c r="N879" s="547"/>
    </row>
    <row r="880">
      <c r="B880" s="545"/>
      <c r="C880" s="546"/>
      <c r="D880" s="547"/>
      <c r="E880" s="546"/>
      <c r="F880" s="547"/>
      <c r="G880" s="546"/>
      <c r="H880" s="547"/>
      <c r="I880" s="546"/>
      <c r="J880" s="547"/>
      <c r="K880" s="546"/>
      <c r="L880" s="547"/>
      <c r="M880" s="546"/>
      <c r="N880" s="547"/>
    </row>
    <row r="881">
      <c r="B881" s="545"/>
      <c r="C881" s="546"/>
      <c r="D881" s="547"/>
      <c r="E881" s="546"/>
      <c r="F881" s="547"/>
      <c r="G881" s="546"/>
      <c r="H881" s="547"/>
      <c r="I881" s="546"/>
      <c r="J881" s="547"/>
      <c r="K881" s="546"/>
      <c r="L881" s="547"/>
      <c r="M881" s="546"/>
      <c r="N881" s="547"/>
    </row>
    <row r="882">
      <c r="B882" s="545"/>
      <c r="C882" s="546"/>
      <c r="D882" s="547"/>
      <c r="E882" s="546"/>
      <c r="F882" s="547"/>
      <c r="G882" s="546"/>
      <c r="H882" s="547"/>
      <c r="I882" s="546"/>
      <c r="J882" s="547"/>
      <c r="K882" s="546"/>
      <c r="L882" s="547"/>
      <c r="M882" s="546"/>
      <c r="N882" s="547"/>
    </row>
    <row r="883">
      <c r="B883" s="545"/>
      <c r="C883" s="546"/>
      <c r="D883" s="547"/>
      <c r="E883" s="546"/>
      <c r="F883" s="547"/>
      <c r="G883" s="546"/>
      <c r="H883" s="547"/>
      <c r="I883" s="546"/>
      <c r="J883" s="547"/>
      <c r="K883" s="546"/>
      <c r="L883" s="547"/>
      <c r="M883" s="546"/>
      <c r="N883" s="547"/>
    </row>
    <row r="884">
      <c r="B884" s="545"/>
      <c r="C884" s="546"/>
      <c r="D884" s="547"/>
      <c r="E884" s="546"/>
      <c r="F884" s="547"/>
      <c r="G884" s="546"/>
      <c r="H884" s="547"/>
      <c r="I884" s="546"/>
      <c r="J884" s="547"/>
      <c r="K884" s="546"/>
      <c r="L884" s="547"/>
      <c r="M884" s="546"/>
      <c r="N884" s="547"/>
    </row>
    <row r="885">
      <c r="B885" s="545"/>
      <c r="C885" s="546"/>
      <c r="D885" s="547"/>
      <c r="E885" s="546"/>
      <c r="F885" s="547"/>
      <c r="G885" s="546"/>
      <c r="H885" s="547"/>
      <c r="I885" s="546"/>
      <c r="J885" s="547"/>
      <c r="K885" s="546"/>
      <c r="L885" s="547"/>
      <c r="M885" s="546"/>
      <c r="N885" s="547"/>
    </row>
    <row r="886">
      <c r="B886" s="545"/>
      <c r="C886" s="546"/>
      <c r="D886" s="547"/>
      <c r="E886" s="546"/>
      <c r="F886" s="547"/>
      <c r="G886" s="546"/>
      <c r="H886" s="547"/>
      <c r="I886" s="546"/>
      <c r="J886" s="547"/>
      <c r="K886" s="546"/>
      <c r="L886" s="547"/>
      <c r="M886" s="546"/>
      <c r="N886" s="547"/>
    </row>
    <row r="887">
      <c r="B887" s="545"/>
      <c r="C887" s="546"/>
      <c r="D887" s="547"/>
      <c r="E887" s="546"/>
      <c r="F887" s="547"/>
      <c r="G887" s="546"/>
      <c r="H887" s="547"/>
      <c r="I887" s="546"/>
      <c r="J887" s="547"/>
      <c r="K887" s="546"/>
      <c r="L887" s="547"/>
      <c r="M887" s="546"/>
      <c r="N887" s="547"/>
    </row>
    <row r="888">
      <c r="B888" s="545"/>
      <c r="C888" s="546"/>
      <c r="D888" s="547"/>
      <c r="E888" s="546"/>
      <c r="F888" s="547"/>
      <c r="G888" s="546"/>
      <c r="H888" s="547"/>
      <c r="I888" s="546"/>
      <c r="J888" s="547"/>
      <c r="K888" s="546"/>
      <c r="L888" s="547"/>
      <c r="M888" s="546"/>
      <c r="N888" s="547"/>
    </row>
    <row r="889">
      <c r="B889" s="545"/>
      <c r="C889" s="546"/>
      <c r="D889" s="547"/>
      <c r="E889" s="546"/>
      <c r="F889" s="547"/>
      <c r="G889" s="546"/>
      <c r="H889" s="547"/>
      <c r="I889" s="546"/>
      <c r="J889" s="547"/>
      <c r="K889" s="546"/>
      <c r="L889" s="547"/>
      <c r="M889" s="546"/>
      <c r="N889" s="547"/>
    </row>
    <row r="890">
      <c r="B890" s="545"/>
      <c r="C890" s="546"/>
      <c r="D890" s="547"/>
      <c r="E890" s="546"/>
      <c r="F890" s="547"/>
      <c r="G890" s="546"/>
      <c r="H890" s="547"/>
      <c r="I890" s="546"/>
      <c r="J890" s="547"/>
      <c r="K890" s="546"/>
      <c r="L890" s="547"/>
      <c r="M890" s="546"/>
      <c r="N890" s="547"/>
    </row>
    <row r="891">
      <c r="B891" s="545"/>
      <c r="C891" s="546"/>
      <c r="D891" s="547"/>
      <c r="E891" s="546"/>
      <c r="F891" s="547"/>
      <c r="G891" s="546"/>
      <c r="H891" s="547"/>
      <c r="I891" s="546"/>
      <c r="J891" s="547"/>
      <c r="K891" s="546"/>
      <c r="L891" s="547"/>
      <c r="M891" s="546"/>
      <c r="N891" s="547"/>
    </row>
    <row r="892">
      <c r="B892" s="545"/>
      <c r="C892" s="546"/>
      <c r="D892" s="547"/>
      <c r="E892" s="546"/>
      <c r="F892" s="547"/>
      <c r="G892" s="546"/>
      <c r="H892" s="547"/>
      <c r="I892" s="546"/>
      <c r="J892" s="547"/>
      <c r="K892" s="546"/>
      <c r="L892" s="547"/>
      <c r="M892" s="546"/>
      <c r="N892" s="547"/>
    </row>
    <row r="893">
      <c r="B893" s="545"/>
      <c r="C893" s="546"/>
      <c r="D893" s="547"/>
      <c r="E893" s="546"/>
      <c r="F893" s="547"/>
      <c r="G893" s="546"/>
      <c r="H893" s="547"/>
      <c r="I893" s="546"/>
      <c r="J893" s="547"/>
      <c r="K893" s="546"/>
      <c r="L893" s="547"/>
      <c r="M893" s="546"/>
      <c r="N893" s="547"/>
    </row>
    <row r="894">
      <c r="B894" s="545"/>
      <c r="C894" s="546"/>
      <c r="D894" s="547"/>
      <c r="E894" s="546"/>
      <c r="F894" s="547"/>
      <c r="G894" s="546"/>
      <c r="H894" s="547"/>
      <c r="I894" s="546"/>
      <c r="J894" s="547"/>
      <c r="K894" s="546"/>
      <c r="L894" s="547"/>
      <c r="M894" s="546"/>
      <c r="N894" s="547"/>
    </row>
    <row r="895">
      <c r="B895" s="545"/>
      <c r="C895" s="546"/>
      <c r="D895" s="547"/>
      <c r="E895" s="546"/>
      <c r="F895" s="547"/>
      <c r="G895" s="546"/>
      <c r="H895" s="547"/>
      <c r="I895" s="546"/>
      <c r="J895" s="547"/>
      <c r="K895" s="546"/>
      <c r="L895" s="547"/>
      <c r="M895" s="546"/>
      <c r="N895" s="547"/>
    </row>
    <row r="896">
      <c r="B896" s="545"/>
      <c r="C896" s="546"/>
      <c r="D896" s="547"/>
      <c r="E896" s="546"/>
      <c r="F896" s="547"/>
      <c r="G896" s="546"/>
      <c r="H896" s="547"/>
      <c r="I896" s="546"/>
      <c r="J896" s="547"/>
      <c r="K896" s="546"/>
      <c r="L896" s="547"/>
      <c r="M896" s="546"/>
      <c r="N896" s="547"/>
    </row>
    <row r="897">
      <c r="B897" s="545"/>
      <c r="C897" s="546"/>
      <c r="D897" s="547"/>
      <c r="E897" s="546"/>
      <c r="F897" s="547"/>
      <c r="G897" s="546"/>
      <c r="H897" s="547"/>
      <c r="I897" s="546"/>
      <c r="J897" s="547"/>
      <c r="K897" s="546"/>
      <c r="L897" s="547"/>
      <c r="M897" s="546"/>
      <c r="N897" s="547"/>
    </row>
    <row r="898">
      <c r="B898" s="545"/>
      <c r="C898" s="546"/>
      <c r="D898" s="547"/>
      <c r="E898" s="546"/>
      <c r="F898" s="547"/>
      <c r="G898" s="546"/>
      <c r="H898" s="547"/>
      <c r="I898" s="546"/>
      <c r="J898" s="547"/>
      <c r="K898" s="546"/>
      <c r="L898" s="547"/>
      <c r="M898" s="546"/>
      <c r="N898" s="547"/>
    </row>
    <row r="899">
      <c r="B899" s="545"/>
      <c r="C899" s="546"/>
      <c r="D899" s="547"/>
      <c r="E899" s="546"/>
      <c r="F899" s="547"/>
      <c r="G899" s="546"/>
      <c r="H899" s="547"/>
      <c r="I899" s="546"/>
      <c r="J899" s="547"/>
      <c r="K899" s="546"/>
      <c r="L899" s="547"/>
      <c r="M899" s="546"/>
      <c r="N899" s="547"/>
    </row>
    <row r="900">
      <c r="B900" s="545"/>
      <c r="C900" s="546"/>
      <c r="D900" s="547"/>
      <c r="E900" s="546"/>
      <c r="F900" s="547"/>
      <c r="G900" s="546"/>
      <c r="H900" s="547"/>
      <c r="I900" s="546"/>
      <c r="J900" s="547"/>
      <c r="K900" s="546"/>
      <c r="L900" s="547"/>
      <c r="M900" s="546"/>
      <c r="N900" s="547"/>
    </row>
    <row r="901">
      <c r="B901" s="545"/>
      <c r="C901" s="546"/>
      <c r="D901" s="547"/>
      <c r="E901" s="546"/>
      <c r="F901" s="547"/>
      <c r="G901" s="546"/>
      <c r="H901" s="547"/>
      <c r="I901" s="546"/>
      <c r="J901" s="547"/>
      <c r="K901" s="546"/>
      <c r="L901" s="547"/>
      <c r="M901" s="546"/>
      <c r="N901" s="547"/>
    </row>
    <row r="902">
      <c r="B902" s="545"/>
      <c r="C902" s="546"/>
      <c r="D902" s="547"/>
      <c r="E902" s="546"/>
      <c r="F902" s="547"/>
      <c r="G902" s="546"/>
      <c r="H902" s="547"/>
      <c r="I902" s="546"/>
      <c r="J902" s="547"/>
      <c r="K902" s="546"/>
      <c r="L902" s="547"/>
      <c r="M902" s="546"/>
      <c r="N902" s="547"/>
    </row>
    <row r="903">
      <c r="B903" s="545"/>
      <c r="C903" s="546"/>
      <c r="D903" s="547"/>
      <c r="E903" s="546"/>
      <c r="F903" s="547"/>
      <c r="G903" s="546"/>
      <c r="H903" s="547"/>
      <c r="I903" s="546"/>
      <c r="J903" s="547"/>
      <c r="K903" s="546"/>
      <c r="L903" s="547"/>
      <c r="M903" s="546"/>
      <c r="N903" s="547"/>
    </row>
    <row r="904">
      <c r="B904" s="545"/>
      <c r="C904" s="546"/>
      <c r="D904" s="547"/>
      <c r="E904" s="546"/>
      <c r="F904" s="547"/>
      <c r="G904" s="546"/>
      <c r="H904" s="547"/>
      <c r="I904" s="546"/>
      <c r="J904" s="547"/>
      <c r="K904" s="546"/>
      <c r="L904" s="547"/>
      <c r="M904" s="546"/>
      <c r="N904" s="547"/>
    </row>
    <row r="905">
      <c r="B905" s="545"/>
      <c r="C905" s="546"/>
      <c r="D905" s="547"/>
      <c r="E905" s="546"/>
      <c r="F905" s="547"/>
      <c r="G905" s="546"/>
      <c r="H905" s="547"/>
      <c r="I905" s="546"/>
      <c r="J905" s="547"/>
      <c r="K905" s="546"/>
      <c r="L905" s="547"/>
      <c r="M905" s="546"/>
      <c r="N905" s="547"/>
    </row>
    <row r="906">
      <c r="B906" s="545"/>
      <c r="C906" s="546"/>
      <c r="D906" s="547"/>
      <c r="E906" s="546"/>
      <c r="F906" s="547"/>
      <c r="G906" s="546"/>
      <c r="H906" s="547"/>
      <c r="I906" s="546"/>
      <c r="J906" s="547"/>
      <c r="K906" s="546"/>
      <c r="L906" s="547"/>
      <c r="M906" s="546"/>
      <c r="N906" s="547"/>
    </row>
    <row r="907">
      <c r="B907" s="545"/>
      <c r="C907" s="546"/>
      <c r="D907" s="547"/>
      <c r="E907" s="546"/>
      <c r="F907" s="547"/>
      <c r="G907" s="546"/>
      <c r="H907" s="547"/>
      <c r="I907" s="546"/>
      <c r="J907" s="547"/>
      <c r="K907" s="546"/>
      <c r="L907" s="547"/>
      <c r="M907" s="546"/>
      <c r="N907" s="547"/>
    </row>
    <row r="908">
      <c r="B908" s="545"/>
      <c r="C908" s="546"/>
      <c r="D908" s="547"/>
      <c r="E908" s="546"/>
      <c r="F908" s="547"/>
      <c r="G908" s="546"/>
      <c r="H908" s="547"/>
      <c r="I908" s="546"/>
      <c r="J908" s="547"/>
      <c r="K908" s="546"/>
      <c r="L908" s="547"/>
      <c r="M908" s="546"/>
      <c r="N908" s="547"/>
    </row>
    <row r="909">
      <c r="B909" s="545"/>
      <c r="C909" s="546"/>
      <c r="D909" s="547"/>
      <c r="E909" s="546"/>
      <c r="F909" s="547"/>
      <c r="G909" s="546"/>
      <c r="H909" s="547"/>
      <c r="I909" s="546"/>
      <c r="J909" s="547"/>
      <c r="K909" s="546"/>
      <c r="L909" s="547"/>
      <c r="M909" s="546"/>
      <c r="N909" s="547"/>
    </row>
    <row r="910">
      <c r="B910" s="545"/>
      <c r="C910" s="546"/>
      <c r="D910" s="547"/>
      <c r="E910" s="546"/>
      <c r="F910" s="547"/>
      <c r="G910" s="546"/>
      <c r="H910" s="547"/>
      <c r="I910" s="546"/>
      <c r="J910" s="547"/>
      <c r="K910" s="546"/>
      <c r="L910" s="547"/>
      <c r="M910" s="546"/>
      <c r="N910" s="547"/>
    </row>
    <row r="911">
      <c r="B911" s="545"/>
      <c r="C911" s="546"/>
      <c r="D911" s="547"/>
      <c r="E911" s="546"/>
      <c r="F911" s="547"/>
      <c r="G911" s="546"/>
      <c r="H911" s="547"/>
      <c r="I911" s="546"/>
      <c r="J911" s="547"/>
      <c r="K911" s="546"/>
      <c r="L911" s="547"/>
      <c r="M911" s="546"/>
      <c r="N911" s="547"/>
    </row>
    <row r="912">
      <c r="B912" s="545"/>
      <c r="C912" s="546"/>
      <c r="D912" s="547"/>
      <c r="E912" s="546"/>
      <c r="F912" s="547"/>
      <c r="G912" s="546"/>
      <c r="H912" s="547"/>
      <c r="I912" s="546"/>
      <c r="J912" s="547"/>
      <c r="K912" s="546"/>
      <c r="L912" s="547"/>
      <c r="M912" s="546"/>
      <c r="N912" s="547"/>
    </row>
    <row r="913">
      <c r="B913" s="545"/>
      <c r="C913" s="546"/>
      <c r="D913" s="547"/>
      <c r="E913" s="546"/>
      <c r="F913" s="547"/>
      <c r="G913" s="546"/>
      <c r="H913" s="547"/>
      <c r="I913" s="546"/>
      <c r="J913" s="547"/>
      <c r="K913" s="546"/>
      <c r="L913" s="547"/>
      <c r="M913" s="546"/>
      <c r="N913" s="547"/>
    </row>
    <row r="914">
      <c r="B914" s="545"/>
      <c r="C914" s="546"/>
      <c r="D914" s="547"/>
      <c r="E914" s="546"/>
      <c r="F914" s="547"/>
      <c r="G914" s="546"/>
      <c r="H914" s="547"/>
      <c r="I914" s="546"/>
      <c r="J914" s="547"/>
      <c r="K914" s="546"/>
      <c r="L914" s="547"/>
      <c r="M914" s="546"/>
      <c r="N914" s="547"/>
    </row>
    <row r="915">
      <c r="B915" s="545"/>
      <c r="C915" s="546"/>
      <c r="D915" s="547"/>
      <c r="E915" s="546"/>
      <c r="F915" s="547"/>
      <c r="G915" s="546"/>
      <c r="H915" s="547"/>
      <c r="I915" s="546"/>
      <c r="J915" s="547"/>
      <c r="K915" s="546"/>
      <c r="L915" s="547"/>
      <c r="M915" s="546"/>
      <c r="N915" s="547"/>
    </row>
    <row r="916">
      <c r="B916" s="545"/>
      <c r="C916" s="546"/>
      <c r="D916" s="547"/>
      <c r="E916" s="546"/>
      <c r="F916" s="547"/>
      <c r="G916" s="546"/>
      <c r="H916" s="547"/>
      <c r="I916" s="546"/>
      <c r="J916" s="547"/>
      <c r="K916" s="546"/>
      <c r="L916" s="547"/>
      <c r="M916" s="546"/>
      <c r="N916" s="547"/>
    </row>
    <row r="917">
      <c r="B917" s="545"/>
      <c r="C917" s="546"/>
      <c r="D917" s="547"/>
      <c r="E917" s="546"/>
      <c r="F917" s="547"/>
      <c r="G917" s="546"/>
      <c r="H917" s="547"/>
      <c r="I917" s="546"/>
      <c r="J917" s="547"/>
      <c r="K917" s="546"/>
      <c r="L917" s="547"/>
      <c r="M917" s="546"/>
      <c r="N917" s="547"/>
    </row>
    <row r="918">
      <c r="B918" s="545"/>
      <c r="C918" s="546"/>
      <c r="D918" s="547"/>
      <c r="E918" s="546"/>
      <c r="F918" s="547"/>
      <c r="G918" s="546"/>
      <c r="H918" s="547"/>
      <c r="I918" s="546"/>
      <c r="J918" s="547"/>
      <c r="K918" s="546"/>
      <c r="L918" s="547"/>
      <c r="M918" s="546"/>
      <c r="N918" s="547"/>
    </row>
    <row r="919">
      <c r="B919" s="545"/>
      <c r="C919" s="546"/>
      <c r="D919" s="547"/>
      <c r="E919" s="546"/>
      <c r="F919" s="547"/>
      <c r="G919" s="546"/>
      <c r="H919" s="547"/>
      <c r="I919" s="546"/>
      <c r="J919" s="547"/>
      <c r="K919" s="546"/>
      <c r="L919" s="547"/>
      <c r="M919" s="546"/>
      <c r="N919" s="547"/>
    </row>
    <row r="920">
      <c r="B920" s="545"/>
      <c r="C920" s="546"/>
      <c r="D920" s="547"/>
      <c r="E920" s="546"/>
      <c r="F920" s="547"/>
      <c r="G920" s="546"/>
      <c r="H920" s="547"/>
      <c r="I920" s="546"/>
      <c r="J920" s="547"/>
      <c r="K920" s="546"/>
      <c r="L920" s="547"/>
      <c r="M920" s="546"/>
      <c r="N920" s="547"/>
    </row>
    <row r="921">
      <c r="B921" s="545"/>
      <c r="C921" s="546"/>
      <c r="D921" s="547"/>
      <c r="E921" s="546"/>
      <c r="F921" s="547"/>
      <c r="G921" s="546"/>
      <c r="H921" s="547"/>
      <c r="I921" s="546"/>
      <c r="J921" s="547"/>
      <c r="K921" s="546"/>
      <c r="L921" s="547"/>
      <c r="M921" s="546"/>
      <c r="N921" s="547"/>
    </row>
    <row r="922">
      <c r="B922" s="545"/>
      <c r="C922" s="546"/>
      <c r="D922" s="547"/>
      <c r="E922" s="546"/>
      <c r="F922" s="547"/>
      <c r="G922" s="546"/>
      <c r="H922" s="547"/>
      <c r="I922" s="546"/>
      <c r="J922" s="547"/>
      <c r="K922" s="546"/>
      <c r="L922" s="547"/>
      <c r="M922" s="546"/>
      <c r="N922" s="547"/>
    </row>
    <row r="923">
      <c r="B923" s="545"/>
      <c r="C923" s="546"/>
      <c r="D923" s="547"/>
      <c r="E923" s="546"/>
      <c r="F923" s="547"/>
      <c r="G923" s="546"/>
      <c r="H923" s="547"/>
      <c r="I923" s="546"/>
      <c r="J923" s="547"/>
      <c r="K923" s="546"/>
      <c r="L923" s="547"/>
      <c r="M923" s="546"/>
      <c r="N923" s="547"/>
    </row>
    <row r="924">
      <c r="B924" s="545"/>
      <c r="C924" s="546"/>
      <c r="D924" s="547"/>
      <c r="E924" s="546"/>
      <c r="F924" s="547"/>
      <c r="G924" s="546"/>
      <c r="H924" s="547"/>
      <c r="I924" s="546"/>
      <c r="J924" s="547"/>
      <c r="K924" s="546"/>
      <c r="L924" s="547"/>
      <c r="M924" s="546"/>
      <c r="N924" s="547"/>
    </row>
    <row r="925">
      <c r="B925" s="545"/>
      <c r="C925" s="546"/>
      <c r="D925" s="547"/>
      <c r="E925" s="546"/>
      <c r="F925" s="547"/>
      <c r="G925" s="546"/>
      <c r="H925" s="547"/>
      <c r="I925" s="546"/>
      <c r="J925" s="547"/>
      <c r="K925" s="546"/>
      <c r="L925" s="547"/>
      <c r="M925" s="546"/>
      <c r="N925" s="547"/>
    </row>
    <row r="926">
      <c r="B926" s="545"/>
      <c r="C926" s="546"/>
      <c r="D926" s="547"/>
      <c r="E926" s="546"/>
      <c r="F926" s="547"/>
      <c r="G926" s="546"/>
      <c r="H926" s="547"/>
      <c r="I926" s="546"/>
      <c r="J926" s="547"/>
      <c r="K926" s="546"/>
      <c r="L926" s="547"/>
      <c r="M926" s="546"/>
      <c r="N926" s="547"/>
    </row>
    <row r="927">
      <c r="B927" s="545"/>
      <c r="C927" s="546"/>
      <c r="D927" s="547"/>
      <c r="E927" s="546"/>
      <c r="F927" s="547"/>
      <c r="G927" s="546"/>
      <c r="H927" s="547"/>
      <c r="I927" s="546"/>
      <c r="J927" s="547"/>
      <c r="K927" s="546"/>
      <c r="L927" s="547"/>
      <c r="M927" s="546"/>
      <c r="N927" s="547"/>
    </row>
    <row r="928">
      <c r="B928" s="545"/>
      <c r="C928" s="546"/>
      <c r="D928" s="547"/>
      <c r="E928" s="546"/>
      <c r="F928" s="547"/>
      <c r="G928" s="546"/>
      <c r="H928" s="547"/>
      <c r="I928" s="546"/>
      <c r="J928" s="547"/>
      <c r="K928" s="546"/>
      <c r="L928" s="547"/>
      <c r="M928" s="546"/>
      <c r="N928" s="547"/>
    </row>
    <row r="929">
      <c r="B929" s="545"/>
      <c r="C929" s="546"/>
      <c r="D929" s="547"/>
      <c r="E929" s="546"/>
      <c r="F929" s="547"/>
      <c r="G929" s="546"/>
      <c r="H929" s="547"/>
      <c r="I929" s="546"/>
      <c r="J929" s="547"/>
      <c r="K929" s="546"/>
      <c r="L929" s="547"/>
      <c r="M929" s="546"/>
      <c r="N929" s="547"/>
    </row>
    <row r="930">
      <c r="B930" s="545"/>
      <c r="C930" s="546"/>
      <c r="D930" s="547"/>
      <c r="E930" s="546"/>
      <c r="F930" s="547"/>
      <c r="G930" s="546"/>
      <c r="H930" s="547"/>
      <c r="I930" s="546"/>
      <c r="J930" s="547"/>
      <c r="K930" s="546"/>
      <c r="L930" s="547"/>
      <c r="M930" s="546"/>
      <c r="N930" s="547"/>
    </row>
    <row r="931">
      <c r="B931" s="545"/>
      <c r="C931" s="546"/>
      <c r="D931" s="547"/>
      <c r="E931" s="546"/>
      <c r="F931" s="547"/>
      <c r="G931" s="546"/>
      <c r="H931" s="547"/>
      <c r="I931" s="546"/>
      <c r="J931" s="547"/>
      <c r="K931" s="546"/>
      <c r="L931" s="547"/>
      <c r="M931" s="546"/>
      <c r="N931" s="547"/>
    </row>
    <row r="932">
      <c r="B932" s="545"/>
      <c r="C932" s="546"/>
      <c r="D932" s="547"/>
      <c r="E932" s="546"/>
      <c r="F932" s="547"/>
      <c r="G932" s="546"/>
      <c r="H932" s="547"/>
      <c r="I932" s="546"/>
      <c r="J932" s="547"/>
      <c r="K932" s="546"/>
      <c r="L932" s="547"/>
      <c r="M932" s="546"/>
      <c r="N932" s="547"/>
    </row>
    <row r="933">
      <c r="B933" s="545"/>
      <c r="C933" s="546"/>
      <c r="D933" s="547"/>
      <c r="E933" s="546"/>
      <c r="F933" s="547"/>
      <c r="G933" s="546"/>
      <c r="H933" s="547"/>
      <c r="I933" s="546"/>
      <c r="J933" s="547"/>
      <c r="K933" s="546"/>
      <c r="L933" s="547"/>
      <c r="M933" s="546"/>
      <c r="N933" s="547"/>
    </row>
    <row r="934">
      <c r="B934" s="545"/>
      <c r="C934" s="546"/>
      <c r="D934" s="547"/>
      <c r="E934" s="546"/>
      <c r="F934" s="547"/>
      <c r="G934" s="546"/>
      <c r="H934" s="547"/>
      <c r="I934" s="546"/>
      <c r="J934" s="547"/>
      <c r="K934" s="546"/>
      <c r="L934" s="547"/>
      <c r="M934" s="546"/>
      <c r="N934" s="547"/>
    </row>
    <row r="935">
      <c r="B935" s="545"/>
      <c r="C935" s="546"/>
      <c r="D935" s="547"/>
      <c r="E935" s="546"/>
      <c r="F935" s="547"/>
      <c r="G935" s="546"/>
      <c r="H935" s="547"/>
      <c r="I935" s="546"/>
      <c r="J935" s="547"/>
      <c r="K935" s="546"/>
      <c r="L935" s="547"/>
      <c r="M935" s="546"/>
      <c r="N935" s="547"/>
    </row>
    <row r="936">
      <c r="B936" s="545"/>
      <c r="C936" s="546"/>
      <c r="D936" s="547"/>
      <c r="E936" s="546"/>
      <c r="F936" s="547"/>
      <c r="G936" s="546"/>
      <c r="H936" s="547"/>
      <c r="I936" s="546"/>
      <c r="J936" s="547"/>
      <c r="K936" s="546"/>
      <c r="L936" s="547"/>
      <c r="M936" s="546"/>
      <c r="N936" s="547"/>
    </row>
    <row r="937">
      <c r="B937" s="545"/>
      <c r="C937" s="546"/>
      <c r="D937" s="547"/>
      <c r="E937" s="546"/>
      <c r="F937" s="547"/>
      <c r="G937" s="546"/>
      <c r="H937" s="547"/>
      <c r="I937" s="546"/>
      <c r="J937" s="547"/>
      <c r="K937" s="546"/>
      <c r="L937" s="547"/>
      <c r="M937" s="546"/>
      <c r="N937" s="547"/>
    </row>
    <row r="938">
      <c r="B938" s="545"/>
      <c r="C938" s="546"/>
      <c r="D938" s="547"/>
      <c r="E938" s="546"/>
      <c r="F938" s="547"/>
      <c r="G938" s="546"/>
      <c r="H938" s="547"/>
      <c r="I938" s="546"/>
      <c r="J938" s="547"/>
      <c r="K938" s="546"/>
      <c r="L938" s="547"/>
      <c r="M938" s="546"/>
      <c r="N938" s="547"/>
    </row>
    <row r="939">
      <c r="B939" s="545"/>
      <c r="C939" s="546"/>
      <c r="D939" s="547"/>
      <c r="E939" s="546"/>
      <c r="F939" s="547"/>
      <c r="G939" s="546"/>
      <c r="H939" s="547"/>
      <c r="I939" s="546"/>
      <c r="J939" s="547"/>
      <c r="K939" s="546"/>
      <c r="L939" s="547"/>
      <c r="M939" s="546"/>
      <c r="N939" s="547"/>
    </row>
    <row r="940">
      <c r="B940" s="545"/>
      <c r="C940" s="546"/>
      <c r="D940" s="547"/>
      <c r="E940" s="546"/>
      <c r="F940" s="547"/>
      <c r="G940" s="546"/>
      <c r="H940" s="547"/>
      <c r="I940" s="546"/>
      <c r="J940" s="547"/>
      <c r="K940" s="546"/>
      <c r="L940" s="547"/>
      <c r="M940" s="546"/>
      <c r="N940" s="547"/>
    </row>
    <row r="941">
      <c r="B941" s="545"/>
      <c r="C941" s="546"/>
      <c r="D941" s="547"/>
      <c r="E941" s="546"/>
      <c r="F941" s="547"/>
      <c r="G941" s="546"/>
      <c r="H941" s="547"/>
      <c r="I941" s="546"/>
      <c r="J941" s="547"/>
      <c r="K941" s="546"/>
      <c r="L941" s="547"/>
      <c r="M941" s="546"/>
      <c r="N941" s="547"/>
    </row>
    <row r="942">
      <c r="B942" s="545"/>
      <c r="C942" s="546"/>
      <c r="D942" s="547"/>
      <c r="E942" s="546"/>
      <c r="F942" s="547"/>
      <c r="G942" s="546"/>
      <c r="H942" s="547"/>
      <c r="I942" s="546"/>
      <c r="J942" s="547"/>
      <c r="K942" s="546"/>
      <c r="L942" s="547"/>
      <c r="M942" s="546"/>
      <c r="N942" s="547"/>
    </row>
    <row r="943">
      <c r="B943" s="545"/>
      <c r="C943" s="546"/>
      <c r="D943" s="547"/>
      <c r="E943" s="546"/>
      <c r="F943" s="547"/>
      <c r="G943" s="546"/>
      <c r="H943" s="547"/>
      <c r="I943" s="546"/>
      <c r="J943" s="547"/>
      <c r="K943" s="546"/>
      <c r="L943" s="547"/>
      <c r="M943" s="546"/>
      <c r="N943" s="547"/>
    </row>
    <row r="944">
      <c r="B944" s="545"/>
      <c r="C944" s="546"/>
      <c r="D944" s="547"/>
      <c r="E944" s="546"/>
      <c r="F944" s="547"/>
      <c r="G944" s="546"/>
      <c r="H944" s="547"/>
      <c r="I944" s="546"/>
      <c r="J944" s="547"/>
      <c r="K944" s="546"/>
      <c r="L944" s="547"/>
      <c r="M944" s="546"/>
      <c r="N944" s="547"/>
    </row>
    <row r="945">
      <c r="B945" s="545"/>
      <c r="C945" s="546"/>
      <c r="D945" s="547"/>
      <c r="E945" s="546"/>
      <c r="F945" s="547"/>
      <c r="G945" s="546"/>
      <c r="H945" s="547"/>
      <c r="I945" s="546"/>
      <c r="J945" s="547"/>
      <c r="K945" s="546"/>
      <c r="L945" s="547"/>
      <c r="M945" s="546"/>
      <c r="N945" s="547"/>
    </row>
    <row r="946">
      <c r="B946" s="545"/>
      <c r="C946" s="546"/>
      <c r="D946" s="547"/>
      <c r="E946" s="546"/>
      <c r="F946" s="547"/>
      <c r="G946" s="546"/>
      <c r="H946" s="547"/>
      <c r="I946" s="546"/>
      <c r="J946" s="547"/>
      <c r="K946" s="546"/>
      <c r="L946" s="547"/>
      <c r="M946" s="546"/>
      <c r="N946" s="547"/>
    </row>
    <row r="947">
      <c r="B947" s="545"/>
      <c r="C947" s="546"/>
      <c r="D947" s="547"/>
      <c r="E947" s="546"/>
      <c r="F947" s="547"/>
      <c r="G947" s="546"/>
      <c r="H947" s="547"/>
      <c r="I947" s="546"/>
      <c r="J947" s="547"/>
      <c r="K947" s="546"/>
      <c r="L947" s="547"/>
      <c r="M947" s="546"/>
      <c r="N947" s="547"/>
    </row>
    <row r="948">
      <c r="B948" s="545"/>
      <c r="C948" s="546"/>
      <c r="D948" s="547"/>
      <c r="E948" s="546"/>
      <c r="F948" s="547"/>
      <c r="G948" s="546"/>
      <c r="H948" s="547"/>
      <c r="I948" s="546"/>
      <c r="J948" s="547"/>
      <c r="K948" s="546"/>
      <c r="L948" s="547"/>
      <c r="M948" s="546"/>
      <c r="N948" s="547"/>
    </row>
    <row r="949">
      <c r="B949" s="545"/>
      <c r="C949" s="546"/>
      <c r="D949" s="547"/>
      <c r="E949" s="546"/>
      <c r="F949" s="547"/>
      <c r="G949" s="546"/>
      <c r="H949" s="547"/>
      <c r="I949" s="546"/>
      <c r="J949" s="547"/>
      <c r="K949" s="546"/>
      <c r="L949" s="547"/>
      <c r="M949" s="546"/>
      <c r="N949" s="547"/>
    </row>
    <row r="950">
      <c r="B950" s="545"/>
      <c r="C950" s="546"/>
      <c r="D950" s="547"/>
      <c r="E950" s="546"/>
      <c r="F950" s="547"/>
      <c r="G950" s="546"/>
      <c r="H950" s="547"/>
      <c r="I950" s="546"/>
      <c r="J950" s="547"/>
      <c r="K950" s="546"/>
      <c r="L950" s="547"/>
      <c r="M950" s="546"/>
      <c r="N950" s="547"/>
    </row>
    <row r="951">
      <c r="B951" s="545"/>
      <c r="C951" s="546"/>
      <c r="D951" s="547"/>
      <c r="E951" s="546"/>
      <c r="F951" s="547"/>
      <c r="G951" s="546"/>
      <c r="H951" s="547"/>
      <c r="I951" s="546"/>
      <c r="J951" s="547"/>
      <c r="K951" s="546"/>
      <c r="L951" s="547"/>
      <c r="M951" s="546"/>
      <c r="N951" s="547"/>
    </row>
    <row r="952">
      <c r="B952" s="545"/>
      <c r="C952" s="546"/>
      <c r="D952" s="547"/>
      <c r="E952" s="546"/>
      <c r="F952" s="547"/>
      <c r="G952" s="546"/>
      <c r="H952" s="547"/>
      <c r="I952" s="546"/>
      <c r="J952" s="547"/>
      <c r="K952" s="546"/>
      <c r="L952" s="547"/>
      <c r="M952" s="546"/>
      <c r="N952" s="547"/>
    </row>
    <row r="953">
      <c r="B953" s="545"/>
      <c r="C953" s="546"/>
      <c r="D953" s="547"/>
      <c r="E953" s="546"/>
      <c r="F953" s="547"/>
      <c r="G953" s="546"/>
      <c r="H953" s="547"/>
      <c r="I953" s="546"/>
      <c r="J953" s="547"/>
      <c r="K953" s="546"/>
      <c r="L953" s="547"/>
      <c r="M953" s="546"/>
      <c r="N953" s="547"/>
    </row>
    <row r="954">
      <c r="B954" s="545"/>
      <c r="C954" s="546"/>
      <c r="D954" s="547"/>
      <c r="E954" s="546"/>
      <c r="F954" s="547"/>
      <c r="G954" s="546"/>
      <c r="H954" s="547"/>
      <c r="I954" s="546"/>
      <c r="J954" s="547"/>
      <c r="K954" s="546"/>
      <c r="L954" s="547"/>
      <c r="M954" s="546"/>
      <c r="N954" s="547"/>
    </row>
    <row r="955">
      <c r="B955" s="545"/>
      <c r="C955" s="546"/>
      <c r="D955" s="547"/>
      <c r="E955" s="546"/>
      <c r="F955" s="547"/>
      <c r="G955" s="546"/>
      <c r="H955" s="547"/>
      <c r="I955" s="546"/>
      <c r="J955" s="547"/>
      <c r="K955" s="546"/>
      <c r="L955" s="547"/>
      <c r="M955" s="546"/>
      <c r="N955" s="547"/>
    </row>
    <row r="956">
      <c r="B956" s="545"/>
      <c r="C956" s="546"/>
      <c r="D956" s="547"/>
      <c r="E956" s="546"/>
      <c r="F956" s="547"/>
      <c r="G956" s="546"/>
      <c r="H956" s="547"/>
      <c r="I956" s="546"/>
      <c r="J956" s="547"/>
      <c r="K956" s="546"/>
      <c r="L956" s="547"/>
      <c r="M956" s="546"/>
      <c r="N956" s="547"/>
    </row>
    <row r="957">
      <c r="B957" s="545"/>
      <c r="C957" s="546"/>
      <c r="D957" s="547"/>
      <c r="E957" s="546"/>
      <c r="F957" s="547"/>
      <c r="G957" s="546"/>
      <c r="H957" s="547"/>
      <c r="I957" s="546"/>
      <c r="J957" s="547"/>
      <c r="K957" s="546"/>
      <c r="L957" s="547"/>
      <c r="M957" s="546"/>
      <c r="N957" s="547"/>
    </row>
    <row r="958">
      <c r="B958" s="545"/>
      <c r="C958" s="546"/>
      <c r="D958" s="547"/>
      <c r="E958" s="546"/>
      <c r="F958" s="547"/>
      <c r="G958" s="546"/>
      <c r="H958" s="547"/>
      <c r="I958" s="546"/>
      <c r="J958" s="547"/>
      <c r="K958" s="546"/>
      <c r="L958" s="547"/>
      <c r="M958" s="546"/>
      <c r="N958" s="547"/>
    </row>
    <row r="959">
      <c r="B959" s="545"/>
      <c r="C959" s="546"/>
      <c r="D959" s="547"/>
      <c r="E959" s="546"/>
      <c r="F959" s="547"/>
      <c r="G959" s="546"/>
      <c r="H959" s="547"/>
      <c r="I959" s="546"/>
      <c r="J959" s="547"/>
      <c r="K959" s="546"/>
      <c r="L959" s="547"/>
      <c r="M959" s="546"/>
      <c r="N959" s="547"/>
    </row>
    <row r="960">
      <c r="B960" s="545"/>
      <c r="C960" s="546"/>
      <c r="D960" s="547"/>
      <c r="E960" s="546"/>
      <c r="F960" s="547"/>
      <c r="G960" s="546"/>
      <c r="H960" s="547"/>
      <c r="I960" s="546"/>
      <c r="J960" s="547"/>
      <c r="K960" s="546"/>
      <c r="L960" s="547"/>
      <c r="M960" s="546"/>
      <c r="N960" s="547"/>
    </row>
    <row r="961">
      <c r="B961" s="545"/>
      <c r="C961" s="546"/>
      <c r="D961" s="547"/>
      <c r="E961" s="546"/>
      <c r="F961" s="547"/>
      <c r="G961" s="546"/>
      <c r="H961" s="547"/>
      <c r="I961" s="546"/>
      <c r="J961" s="547"/>
      <c r="K961" s="546"/>
      <c r="L961" s="547"/>
      <c r="M961" s="546"/>
      <c r="N961" s="547"/>
    </row>
    <row r="962">
      <c r="B962" s="545"/>
      <c r="C962" s="546"/>
      <c r="D962" s="547"/>
      <c r="E962" s="546"/>
      <c r="F962" s="547"/>
      <c r="G962" s="546"/>
      <c r="H962" s="547"/>
      <c r="I962" s="546"/>
      <c r="J962" s="547"/>
      <c r="K962" s="546"/>
      <c r="L962" s="547"/>
      <c r="M962" s="546"/>
      <c r="N962" s="547"/>
    </row>
    <row r="963">
      <c r="B963" s="545"/>
      <c r="C963" s="546"/>
      <c r="D963" s="547"/>
      <c r="E963" s="546"/>
      <c r="F963" s="547"/>
      <c r="G963" s="546"/>
      <c r="H963" s="547"/>
      <c r="I963" s="546"/>
      <c r="J963" s="547"/>
      <c r="K963" s="546"/>
      <c r="L963" s="547"/>
      <c r="M963" s="546"/>
      <c r="N963" s="547"/>
    </row>
    <row r="964">
      <c r="B964" s="545"/>
      <c r="C964" s="546"/>
      <c r="D964" s="547"/>
      <c r="E964" s="546"/>
      <c r="F964" s="547"/>
      <c r="G964" s="546"/>
      <c r="H964" s="547"/>
      <c r="I964" s="546"/>
      <c r="J964" s="547"/>
      <c r="K964" s="546"/>
      <c r="L964" s="547"/>
      <c r="M964" s="546"/>
      <c r="N964" s="547"/>
    </row>
    <row r="965">
      <c r="B965" s="545"/>
      <c r="C965" s="546"/>
      <c r="D965" s="547"/>
      <c r="E965" s="546"/>
      <c r="F965" s="547"/>
      <c r="G965" s="546"/>
      <c r="H965" s="547"/>
      <c r="I965" s="546"/>
      <c r="J965" s="547"/>
      <c r="K965" s="546"/>
      <c r="L965" s="547"/>
      <c r="M965" s="546"/>
      <c r="N965" s="547"/>
    </row>
    <row r="966">
      <c r="B966" s="545"/>
      <c r="C966" s="546"/>
      <c r="D966" s="547"/>
      <c r="E966" s="546"/>
      <c r="F966" s="547"/>
      <c r="G966" s="546"/>
      <c r="H966" s="547"/>
      <c r="I966" s="546"/>
      <c r="J966" s="547"/>
      <c r="K966" s="546"/>
      <c r="L966" s="547"/>
      <c r="M966" s="546"/>
      <c r="N966" s="547"/>
    </row>
    <row r="967">
      <c r="B967" s="545"/>
      <c r="C967" s="546"/>
      <c r="D967" s="547"/>
      <c r="E967" s="546"/>
      <c r="F967" s="547"/>
      <c r="G967" s="546"/>
      <c r="H967" s="547"/>
      <c r="I967" s="546"/>
      <c r="J967" s="547"/>
      <c r="K967" s="546"/>
      <c r="L967" s="547"/>
      <c r="M967" s="546"/>
      <c r="N967" s="547"/>
    </row>
    <row r="968">
      <c r="B968" s="545"/>
      <c r="C968" s="546"/>
      <c r="D968" s="547"/>
      <c r="E968" s="546"/>
      <c r="F968" s="547"/>
      <c r="G968" s="546"/>
      <c r="H968" s="547"/>
      <c r="I968" s="546"/>
      <c r="J968" s="547"/>
      <c r="K968" s="546"/>
      <c r="L968" s="547"/>
      <c r="M968" s="546"/>
      <c r="N968" s="547"/>
    </row>
    <row r="969">
      <c r="B969" s="545"/>
      <c r="C969" s="546"/>
      <c r="D969" s="547"/>
      <c r="E969" s="546"/>
      <c r="F969" s="547"/>
      <c r="G969" s="546"/>
      <c r="H969" s="547"/>
      <c r="I969" s="546"/>
      <c r="J969" s="547"/>
      <c r="K969" s="546"/>
      <c r="L969" s="547"/>
      <c r="M969" s="546"/>
      <c r="N969" s="547"/>
    </row>
    <row r="970">
      <c r="B970" s="545"/>
      <c r="C970" s="546"/>
      <c r="D970" s="547"/>
      <c r="E970" s="546"/>
      <c r="F970" s="547"/>
      <c r="G970" s="546"/>
      <c r="H970" s="547"/>
      <c r="I970" s="546"/>
      <c r="J970" s="547"/>
      <c r="K970" s="546"/>
      <c r="L970" s="547"/>
      <c r="M970" s="546"/>
      <c r="N970" s="547"/>
    </row>
    <row r="971">
      <c r="B971" s="545"/>
      <c r="C971" s="546"/>
      <c r="D971" s="547"/>
      <c r="E971" s="546"/>
      <c r="F971" s="547"/>
      <c r="G971" s="546"/>
      <c r="H971" s="547"/>
      <c r="I971" s="546"/>
      <c r="J971" s="547"/>
      <c r="K971" s="546"/>
      <c r="L971" s="547"/>
      <c r="M971" s="546"/>
      <c r="N971" s="547"/>
    </row>
    <row r="972">
      <c r="B972" s="545"/>
      <c r="C972" s="546"/>
      <c r="D972" s="547"/>
      <c r="E972" s="546"/>
      <c r="F972" s="547"/>
      <c r="G972" s="546"/>
      <c r="H972" s="547"/>
      <c r="I972" s="546"/>
      <c r="J972" s="547"/>
      <c r="K972" s="546"/>
      <c r="L972" s="547"/>
      <c r="M972" s="546"/>
      <c r="N972" s="547"/>
    </row>
    <row r="973">
      <c r="B973" s="545"/>
      <c r="C973" s="546"/>
      <c r="D973" s="547"/>
      <c r="E973" s="546"/>
      <c r="F973" s="547"/>
      <c r="G973" s="546"/>
      <c r="H973" s="547"/>
      <c r="I973" s="546"/>
      <c r="J973" s="547"/>
      <c r="K973" s="546"/>
      <c r="L973" s="547"/>
      <c r="M973" s="546"/>
      <c r="N973" s="547"/>
    </row>
    <row r="974">
      <c r="B974" s="545"/>
      <c r="C974" s="546"/>
      <c r="D974" s="547"/>
      <c r="E974" s="546"/>
      <c r="F974" s="547"/>
      <c r="G974" s="546"/>
      <c r="H974" s="547"/>
      <c r="I974" s="546"/>
      <c r="J974" s="547"/>
      <c r="K974" s="546"/>
      <c r="L974" s="547"/>
      <c r="M974" s="546"/>
      <c r="N974" s="547"/>
    </row>
    <row r="975">
      <c r="B975" s="545"/>
      <c r="C975" s="546"/>
      <c r="D975" s="547"/>
      <c r="E975" s="546"/>
      <c r="F975" s="547"/>
      <c r="G975" s="546"/>
      <c r="H975" s="547"/>
      <c r="I975" s="546"/>
      <c r="J975" s="547"/>
      <c r="K975" s="546"/>
      <c r="L975" s="547"/>
      <c r="M975" s="546"/>
      <c r="N975" s="547"/>
    </row>
    <row r="976">
      <c r="B976" s="545"/>
      <c r="C976" s="546"/>
      <c r="D976" s="547"/>
      <c r="E976" s="546"/>
      <c r="F976" s="547"/>
      <c r="G976" s="546"/>
      <c r="H976" s="547"/>
      <c r="I976" s="546"/>
      <c r="J976" s="547"/>
      <c r="K976" s="546"/>
      <c r="L976" s="547"/>
      <c r="M976" s="546"/>
      <c r="N976" s="547"/>
    </row>
    <row r="977">
      <c r="B977" s="545"/>
      <c r="C977" s="546"/>
      <c r="D977" s="547"/>
      <c r="E977" s="546"/>
      <c r="F977" s="547"/>
      <c r="G977" s="546"/>
      <c r="H977" s="547"/>
      <c r="I977" s="546"/>
      <c r="J977" s="547"/>
      <c r="K977" s="546"/>
      <c r="L977" s="547"/>
      <c r="M977" s="546"/>
      <c r="N977" s="547"/>
    </row>
    <row r="978">
      <c r="B978" s="545"/>
      <c r="C978" s="546"/>
      <c r="D978" s="547"/>
      <c r="E978" s="546"/>
      <c r="F978" s="547"/>
      <c r="G978" s="546"/>
      <c r="H978" s="547"/>
      <c r="I978" s="546"/>
      <c r="J978" s="547"/>
      <c r="K978" s="546"/>
      <c r="L978" s="547"/>
      <c r="M978" s="546"/>
      <c r="N978" s="547"/>
    </row>
    <row r="979">
      <c r="B979" s="545"/>
      <c r="C979" s="546"/>
      <c r="D979" s="547"/>
      <c r="E979" s="546"/>
      <c r="F979" s="547"/>
      <c r="G979" s="546"/>
      <c r="H979" s="547"/>
      <c r="I979" s="546"/>
      <c r="J979" s="547"/>
      <c r="K979" s="546"/>
      <c r="L979" s="547"/>
      <c r="M979" s="546"/>
      <c r="N979" s="547"/>
    </row>
    <row r="980">
      <c r="B980" s="545"/>
      <c r="C980" s="546"/>
      <c r="D980" s="547"/>
      <c r="E980" s="546"/>
      <c r="F980" s="547"/>
      <c r="G980" s="546"/>
      <c r="H980" s="547"/>
      <c r="I980" s="546"/>
      <c r="J980" s="547"/>
      <c r="K980" s="546"/>
      <c r="L980" s="547"/>
      <c r="M980" s="546"/>
      <c r="N980" s="547"/>
    </row>
    <row r="981">
      <c r="B981" s="545"/>
      <c r="C981" s="546"/>
      <c r="D981" s="547"/>
      <c r="E981" s="546"/>
      <c r="F981" s="547"/>
      <c r="G981" s="546"/>
      <c r="H981" s="547"/>
      <c r="I981" s="546"/>
      <c r="J981" s="547"/>
      <c r="K981" s="546"/>
      <c r="L981" s="547"/>
      <c r="M981" s="546"/>
      <c r="N981" s="547"/>
    </row>
    <row r="982">
      <c r="B982" s="545"/>
      <c r="C982" s="546"/>
      <c r="D982" s="547"/>
      <c r="E982" s="546"/>
      <c r="F982" s="547"/>
      <c r="G982" s="546"/>
      <c r="H982" s="547"/>
      <c r="I982" s="546"/>
      <c r="J982" s="547"/>
      <c r="K982" s="546"/>
      <c r="L982" s="547"/>
      <c r="M982" s="546"/>
      <c r="N982" s="547"/>
    </row>
    <row r="983">
      <c r="B983" s="545"/>
      <c r="C983" s="546"/>
      <c r="D983" s="547"/>
      <c r="E983" s="546"/>
      <c r="F983" s="547"/>
      <c r="G983" s="546"/>
      <c r="H983" s="547"/>
      <c r="I983" s="546"/>
      <c r="J983" s="547"/>
      <c r="K983" s="546"/>
      <c r="L983" s="547"/>
      <c r="M983" s="546"/>
      <c r="N983" s="547"/>
    </row>
    <row r="984">
      <c r="B984" s="545"/>
      <c r="C984" s="546"/>
      <c r="D984" s="547"/>
      <c r="E984" s="546"/>
      <c r="F984" s="547"/>
      <c r="G984" s="546"/>
      <c r="H984" s="547"/>
      <c r="I984" s="546"/>
      <c r="J984" s="547"/>
      <c r="K984" s="546"/>
      <c r="L984" s="547"/>
      <c r="M984" s="546"/>
      <c r="N984" s="547"/>
    </row>
    <row r="985">
      <c r="B985" s="545"/>
      <c r="C985" s="546"/>
      <c r="D985" s="547"/>
      <c r="E985" s="546"/>
      <c r="F985" s="547"/>
      <c r="G985" s="546"/>
      <c r="H985" s="547"/>
      <c r="I985" s="546"/>
      <c r="J985" s="547"/>
      <c r="K985" s="546"/>
      <c r="L985" s="547"/>
      <c r="M985" s="546"/>
      <c r="N985" s="547"/>
    </row>
    <row r="986">
      <c r="B986" s="545"/>
      <c r="C986" s="546"/>
      <c r="D986" s="547"/>
      <c r="E986" s="546"/>
      <c r="F986" s="547"/>
      <c r="G986" s="546"/>
      <c r="H986" s="547"/>
      <c r="I986" s="546"/>
      <c r="J986" s="547"/>
      <c r="K986" s="546"/>
      <c r="L986" s="547"/>
      <c r="M986" s="546"/>
      <c r="N986" s="547"/>
    </row>
    <row r="987">
      <c r="B987" s="545"/>
      <c r="C987" s="546"/>
      <c r="D987" s="547"/>
      <c r="E987" s="546"/>
      <c r="F987" s="547"/>
      <c r="G987" s="546"/>
      <c r="H987" s="547"/>
      <c r="I987" s="546"/>
      <c r="J987" s="547"/>
      <c r="K987" s="546"/>
      <c r="L987" s="547"/>
      <c r="M987" s="546"/>
      <c r="N987" s="547"/>
    </row>
    <row r="988">
      <c r="B988" s="545"/>
      <c r="C988" s="546"/>
      <c r="D988" s="547"/>
      <c r="E988" s="546"/>
      <c r="F988" s="547"/>
      <c r="G988" s="546"/>
      <c r="H988" s="547"/>
      <c r="I988" s="546"/>
      <c r="J988" s="547"/>
      <c r="K988" s="546"/>
      <c r="L988" s="547"/>
      <c r="M988" s="546"/>
      <c r="N988" s="547"/>
    </row>
    <row r="989">
      <c r="B989" s="545"/>
      <c r="C989" s="546"/>
      <c r="D989" s="547"/>
      <c r="E989" s="546"/>
      <c r="F989" s="547"/>
      <c r="G989" s="546"/>
      <c r="H989" s="547"/>
      <c r="I989" s="546"/>
      <c r="J989" s="547"/>
      <c r="K989" s="546"/>
      <c r="L989" s="547"/>
      <c r="M989" s="546"/>
      <c r="N989" s="547"/>
    </row>
    <row r="990">
      <c r="B990" s="545"/>
      <c r="C990" s="546"/>
      <c r="D990" s="547"/>
      <c r="E990" s="546"/>
      <c r="F990" s="547"/>
      <c r="G990" s="546"/>
      <c r="H990" s="547"/>
      <c r="I990" s="546"/>
      <c r="J990" s="547"/>
      <c r="K990" s="546"/>
      <c r="L990" s="547"/>
      <c r="M990" s="546"/>
      <c r="N990" s="547"/>
    </row>
    <row r="991">
      <c r="B991" s="545"/>
      <c r="C991" s="546"/>
      <c r="D991" s="547"/>
      <c r="E991" s="546"/>
      <c r="F991" s="547"/>
      <c r="G991" s="546"/>
      <c r="H991" s="547"/>
      <c r="I991" s="546"/>
      <c r="J991" s="547"/>
      <c r="K991" s="546"/>
      <c r="L991" s="547"/>
      <c r="M991" s="546"/>
      <c r="N991" s="547"/>
    </row>
    <row r="992">
      <c r="B992" s="545"/>
      <c r="C992" s="546"/>
      <c r="D992" s="547"/>
      <c r="E992" s="546"/>
      <c r="F992" s="547"/>
      <c r="G992" s="546"/>
      <c r="H992" s="547"/>
      <c r="I992" s="546"/>
      <c r="J992" s="547"/>
      <c r="K992" s="546"/>
      <c r="L992" s="547"/>
      <c r="M992" s="546"/>
      <c r="N992" s="547"/>
    </row>
    <row r="993">
      <c r="B993" s="545"/>
      <c r="C993" s="546"/>
      <c r="D993" s="547"/>
      <c r="E993" s="546"/>
      <c r="F993" s="547"/>
      <c r="G993" s="546"/>
      <c r="H993" s="547"/>
      <c r="I993" s="546"/>
      <c r="J993" s="547"/>
      <c r="K993" s="546"/>
      <c r="L993" s="547"/>
      <c r="M993" s="546"/>
      <c r="N993" s="547"/>
    </row>
    <row r="994">
      <c r="B994" s="545"/>
      <c r="C994" s="546"/>
      <c r="D994" s="547"/>
      <c r="E994" s="546"/>
      <c r="F994" s="547"/>
      <c r="G994" s="546"/>
      <c r="H994" s="547"/>
      <c r="I994" s="546"/>
      <c r="J994" s="547"/>
      <c r="K994" s="546"/>
      <c r="L994" s="547"/>
      <c r="M994" s="546"/>
      <c r="N994" s="547"/>
    </row>
    <row r="995">
      <c r="B995" s="545"/>
      <c r="C995" s="546"/>
      <c r="D995" s="547"/>
      <c r="E995" s="546"/>
      <c r="F995" s="547"/>
      <c r="G995" s="546"/>
      <c r="H995" s="547"/>
      <c r="I995" s="546"/>
      <c r="J995" s="547"/>
      <c r="K995" s="546"/>
      <c r="L995" s="547"/>
      <c r="M995" s="546"/>
      <c r="N995" s="547"/>
    </row>
    <row r="996">
      <c r="B996" s="545"/>
      <c r="C996" s="546"/>
      <c r="D996" s="547"/>
      <c r="E996" s="546"/>
      <c r="F996" s="547"/>
      <c r="G996" s="546"/>
      <c r="H996" s="547"/>
      <c r="I996" s="546"/>
      <c r="J996" s="547"/>
      <c r="K996" s="546"/>
      <c r="L996" s="547"/>
      <c r="M996" s="546"/>
      <c r="N996" s="547"/>
    </row>
    <row r="997">
      <c r="B997" s="545"/>
      <c r="C997" s="546"/>
      <c r="D997" s="547"/>
      <c r="E997" s="546"/>
      <c r="F997" s="547"/>
      <c r="G997" s="546"/>
      <c r="H997" s="547"/>
      <c r="I997" s="546"/>
      <c r="J997" s="547"/>
      <c r="K997" s="546"/>
      <c r="L997" s="547"/>
      <c r="M997" s="546"/>
      <c r="N997" s="547"/>
    </row>
    <row r="998">
      <c r="B998" s="545"/>
      <c r="C998" s="546"/>
      <c r="D998" s="547"/>
      <c r="E998" s="546"/>
      <c r="F998" s="547"/>
      <c r="G998" s="546"/>
      <c r="H998" s="547"/>
      <c r="I998" s="546"/>
      <c r="J998" s="547"/>
      <c r="K998" s="546"/>
      <c r="L998" s="547"/>
      <c r="M998" s="546"/>
      <c r="N998" s="547"/>
    </row>
    <row r="999">
      <c r="B999" s="545"/>
      <c r="C999" s="546"/>
      <c r="D999" s="547"/>
      <c r="E999" s="546"/>
      <c r="F999" s="547"/>
      <c r="G999" s="546"/>
      <c r="H999" s="547"/>
      <c r="I999" s="546"/>
      <c r="J999" s="547"/>
      <c r="K999" s="546"/>
      <c r="L999" s="547"/>
      <c r="M999" s="546"/>
      <c r="N999" s="547"/>
    </row>
    <row r="1000">
      <c r="B1000" s="545"/>
      <c r="C1000" s="546"/>
      <c r="D1000" s="547"/>
      <c r="E1000" s="546"/>
      <c r="F1000" s="547"/>
      <c r="G1000" s="546"/>
      <c r="H1000" s="547"/>
      <c r="I1000" s="546"/>
      <c r="J1000" s="547"/>
      <c r="K1000" s="546"/>
      <c r="L1000" s="547"/>
      <c r="M1000" s="546"/>
      <c r="N1000" s="547"/>
    </row>
    <row r="1001">
      <c r="B1001" s="545"/>
      <c r="C1001" s="546"/>
      <c r="D1001" s="547"/>
      <c r="E1001" s="546"/>
      <c r="F1001" s="547"/>
      <c r="G1001" s="546"/>
      <c r="H1001" s="547"/>
      <c r="I1001" s="546"/>
      <c r="J1001" s="547"/>
      <c r="K1001" s="546"/>
      <c r="L1001" s="547"/>
      <c r="M1001" s="546"/>
      <c r="N1001" s="547"/>
    </row>
    <row r="1002">
      <c r="B1002" s="545"/>
      <c r="C1002" s="546"/>
      <c r="D1002" s="547"/>
      <c r="E1002" s="546"/>
      <c r="F1002" s="547"/>
      <c r="G1002" s="546"/>
      <c r="H1002" s="547"/>
      <c r="I1002" s="546"/>
      <c r="J1002" s="547"/>
      <c r="K1002" s="546"/>
      <c r="L1002" s="547"/>
      <c r="M1002" s="546"/>
      <c r="N1002" s="547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1.86"/>
    <col customWidth="1" min="2" max="2" width="37.0"/>
    <col customWidth="1" min="3" max="3" width="19.71"/>
    <col customWidth="1" min="4" max="4" width="12.14"/>
    <col customWidth="1" min="5" max="5" width="51.71"/>
    <col customWidth="1" min="6" max="6" width="18.71"/>
  </cols>
  <sheetData>
    <row r="1">
      <c r="A1" s="557"/>
      <c r="B1" s="557"/>
      <c r="C1" s="369"/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>
      <c r="A2" s="558" t="s">
        <v>650</v>
      </c>
      <c r="B2" s="559" t="s">
        <v>651</v>
      </c>
      <c r="D2" s="560" t="s">
        <v>99</v>
      </c>
      <c r="E2" s="560" t="s">
        <v>100</v>
      </c>
      <c r="F2" s="560" t="s">
        <v>101</v>
      </c>
    </row>
    <row r="3">
      <c r="A3" s="476" t="s">
        <v>652</v>
      </c>
      <c r="B3" s="561">
        <v>1120000.0</v>
      </c>
      <c r="D3" s="562" t="s">
        <v>653</v>
      </c>
      <c r="E3" s="563"/>
      <c r="F3" s="564"/>
    </row>
    <row r="4">
      <c r="A4" s="476" t="s">
        <v>654</v>
      </c>
      <c r="B4" s="561">
        <f>B3*1.2</f>
        <v>1344000</v>
      </c>
      <c r="D4" s="432">
        <v>1.0</v>
      </c>
      <c r="E4" s="476" t="s">
        <v>655</v>
      </c>
      <c r="F4" s="565">
        <v>117.0</v>
      </c>
      <c r="G4" s="545">
        <f>F4/20</f>
        <v>5.85</v>
      </c>
    </row>
    <row r="5">
      <c r="A5" s="476" t="s">
        <v>656</v>
      </c>
      <c r="B5" s="561">
        <f>B20</f>
        <v>200000</v>
      </c>
      <c r="D5" s="432">
        <v>2.0</v>
      </c>
      <c r="E5" s="476" t="s">
        <v>657</v>
      </c>
      <c r="F5" s="565">
        <v>162.0</v>
      </c>
      <c r="G5" s="545">
        <f>F5/30</f>
        <v>5.4</v>
      </c>
    </row>
    <row r="6">
      <c r="A6" s="476" t="s">
        <v>658</v>
      </c>
      <c r="B6" s="561">
        <f>B4+B5</f>
        <v>1544000</v>
      </c>
      <c r="D6" s="432">
        <v>3.0</v>
      </c>
      <c r="E6" s="476" t="s">
        <v>659</v>
      </c>
      <c r="F6" s="565">
        <v>111.0</v>
      </c>
      <c r="G6" s="545">
        <f>F6/20</f>
        <v>5.55</v>
      </c>
    </row>
    <row r="7">
      <c r="A7" s="476" t="s">
        <v>660</v>
      </c>
      <c r="B7" s="566">
        <v>0.2</v>
      </c>
      <c r="D7" s="432">
        <v>4.0</v>
      </c>
      <c r="E7" s="476" t="s">
        <v>661</v>
      </c>
      <c r="F7" s="565">
        <v>155.0</v>
      </c>
      <c r="G7" s="545">
        <f>F7/30</f>
        <v>5.166666667</v>
      </c>
    </row>
    <row r="8">
      <c r="A8" s="567" t="s">
        <v>662</v>
      </c>
      <c r="B8" s="568">
        <f>B6+B6*B7</f>
        <v>1852800</v>
      </c>
      <c r="D8" s="432">
        <v>5.0</v>
      </c>
      <c r="E8" s="476" t="s">
        <v>663</v>
      </c>
      <c r="F8" s="565">
        <v>4433.0</v>
      </c>
      <c r="G8" s="545">
        <f>F8/1000</f>
        <v>4.433</v>
      </c>
    </row>
    <row r="9">
      <c r="A9" s="476"/>
      <c r="B9" s="561"/>
      <c r="C9" s="95"/>
      <c r="D9" s="562" t="s">
        <v>664</v>
      </c>
      <c r="E9" s="563"/>
      <c r="F9" s="564"/>
    </row>
    <row r="10">
      <c r="A10" s="476" t="s">
        <v>665</v>
      </c>
      <c r="B10" s="561">
        <v>3.02</v>
      </c>
      <c r="D10" s="432">
        <v>1.0</v>
      </c>
      <c r="E10" s="476" t="s">
        <v>655</v>
      </c>
      <c r="F10" s="565">
        <v>111.0</v>
      </c>
      <c r="G10" s="545">
        <f>F10/20</f>
        <v>5.55</v>
      </c>
    </row>
    <row r="11">
      <c r="A11" s="476" t="s">
        <v>660</v>
      </c>
      <c r="B11" s="566">
        <v>0.25</v>
      </c>
      <c r="D11" s="432">
        <v>2.0</v>
      </c>
      <c r="E11" s="476" t="s">
        <v>657</v>
      </c>
      <c r="F11" s="565">
        <v>154.0</v>
      </c>
      <c r="G11" s="545">
        <f>F11/30</f>
        <v>5.133333333</v>
      </c>
    </row>
    <row r="12">
      <c r="A12" s="567" t="s">
        <v>666</v>
      </c>
      <c r="B12" s="568">
        <f>B10+B10*B11</f>
        <v>3.775</v>
      </c>
      <c r="D12" s="432">
        <v>3.0</v>
      </c>
      <c r="E12" s="476" t="s">
        <v>659</v>
      </c>
      <c r="F12" s="565">
        <v>105.0</v>
      </c>
      <c r="G12" s="545">
        <f>F12/20</f>
        <v>5.25</v>
      </c>
    </row>
    <row r="13">
      <c r="A13" s="569"/>
      <c r="B13" s="570"/>
      <c r="D13" s="432">
        <v>4.0</v>
      </c>
      <c r="E13" s="476" t="s">
        <v>661</v>
      </c>
      <c r="F13" s="565">
        <v>147.0</v>
      </c>
      <c r="G13" s="545">
        <f>F13/30</f>
        <v>4.9</v>
      </c>
    </row>
    <row r="14">
      <c r="A14" s="569" t="s">
        <v>667</v>
      </c>
      <c r="B14" s="570"/>
      <c r="D14" s="432">
        <v>5.0</v>
      </c>
      <c r="E14" s="476" t="s">
        <v>663</v>
      </c>
      <c r="F14" s="565">
        <v>4212.0</v>
      </c>
      <c r="G14" s="545">
        <f>F14/1000</f>
        <v>4.212</v>
      </c>
    </row>
    <row r="15">
      <c r="A15" s="569" t="s">
        <v>668</v>
      </c>
      <c r="B15" s="570"/>
    </row>
    <row r="16">
      <c r="A16" s="569" t="s">
        <v>669</v>
      </c>
      <c r="B16" s="570"/>
    </row>
    <row r="17">
      <c r="A17" s="569" t="s">
        <v>670</v>
      </c>
      <c r="B17" s="570">
        <f>380000*350/1100</f>
        <v>120909.0909</v>
      </c>
    </row>
    <row r="18">
      <c r="A18" s="569" t="s">
        <v>671</v>
      </c>
      <c r="B18" s="570">
        <v>30000.0</v>
      </c>
    </row>
    <row r="19">
      <c r="A19" s="569" t="s">
        <v>672</v>
      </c>
      <c r="B19" s="570">
        <f>B17+B18</f>
        <v>150909.0909</v>
      </c>
    </row>
    <row r="20">
      <c r="A20" s="569" t="s">
        <v>673</v>
      </c>
      <c r="B20" s="570">
        <v>200000.0</v>
      </c>
    </row>
    <row r="21">
      <c r="A21" s="569"/>
      <c r="B21" s="570"/>
    </row>
    <row r="22">
      <c r="A22" s="569"/>
      <c r="B22" s="570"/>
    </row>
    <row r="23">
      <c r="A23" s="569"/>
      <c r="B23" s="570"/>
    </row>
    <row r="24">
      <c r="A24" s="569"/>
      <c r="B24" s="569"/>
    </row>
    <row r="25">
      <c r="A25" s="569"/>
      <c r="B25" s="569"/>
    </row>
    <row r="26">
      <c r="A26" s="569"/>
      <c r="B26" s="569"/>
    </row>
    <row r="27">
      <c r="A27" s="569"/>
      <c r="B27" s="569"/>
    </row>
    <row r="28">
      <c r="A28" s="569"/>
      <c r="B28" s="569"/>
    </row>
    <row r="29">
      <c r="A29" s="569"/>
      <c r="B29" s="569"/>
    </row>
    <row r="30">
      <c r="A30" s="569"/>
      <c r="B30" s="569"/>
    </row>
    <row r="31">
      <c r="A31" s="569"/>
      <c r="B31" s="569"/>
    </row>
    <row r="32">
      <c r="A32" s="569"/>
      <c r="B32" s="569"/>
    </row>
    <row r="33">
      <c r="A33" s="569"/>
      <c r="B33" s="569"/>
    </row>
    <row r="34">
      <c r="A34" s="569"/>
      <c r="B34" s="569"/>
    </row>
    <row r="35">
      <c r="A35" s="569"/>
      <c r="B35" s="569"/>
    </row>
    <row r="36">
      <c r="A36" s="569"/>
      <c r="B36" s="569"/>
    </row>
    <row r="37">
      <c r="A37" s="569"/>
      <c r="B37" s="569"/>
    </row>
    <row r="38">
      <c r="A38" s="569"/>
      <c r="B38" s="569"/>
    </row>
    <row r="39">
      <c r="A39" s="569"/>
      <c r="B39" s="569"/>
    </row>
    <row r="40">
      <c r="A40" s="569"/>
      <c r="B40" s="569"/>
    </row>
    <row r="41">
      <c r="A41" s="569"/>
      <c r="B41" s="569"/>
    </row>
    <row r="42">
      <c r="A42" s="569"/>
      <c r="B42" s="569"/>
    </row>
    <row r="43">
      <c r="A43" s="569"/>
      <c r="B43" s="569"/>
    </row>
    <row r="44">
      <c r="A44" s="569"/>
      <c r="B44" s="569"/>
    </row>
    <row r="45">
      <c r="A45" s="569"/>
      <c r="B45" s="569"/>
    </row>
    <row r="46">
      <c r="A46" s="569"/>
      <c r="B46" s="569"/>
    </row>
    <row r="47">
      <c r="A47" s="569"/>
      <c r="B47" s="569"/>
    </row>
    <row r="48">
      <c r="A48" s="569"/>
      <c r="B48" s="569"/>
    </row>
    <row r="49">
      <c r="A49" s="569"/>
      <c r="B49" s="569"/>
    </row>
    <row r="50">
      <c r="A50" s="569"/>
      <c r="B50" s="569"/>
    </row>
    <row r="51">
      <c r="A51" s="569"/>
      <c r="B51" s="569"/>
    </row>
    <row r="52">
      <c r="A52" s="569"/>
      <c r="B52" s="569"/>
    </row>
    <row r="53">
      <c r="A53" s="569"/>
      <c r="B53" s="569"/>
    </row>
    <row r="54">
      <c r="A54" s="569"/>
      <c r="B54" s="569"/>
    </row>
    <row r="55">
      <c r="A55" s="569"/>
      <c r="B55" s="569"/>
    </row>
    <row r="56">
      <c r="A56" s="569"/>
      <c r="B56" s="569"/>
    </row>
    <row r="57">
      <c r="A57" s="569"/>
      <c r="B57" s="569"/>
    </row>
    <row r="58">
      <c r="A58" s="569"/>
      <c r="B58" s="569"/>
    </row>
    <row r="59">
      <c r="A59" s="569"/>
      <c r="B59" s="569"/>
    </row>
    <row r="60">
      <c r="A60" s="569"/>
      <c r="B60" s="569"/>
    </row>
    <row r="61">
      <c r="A61" s="569"/>
      <c r="B61" s="569"/>
    </row>
    <row r="62">
      <c r="A62" s="569"/>
      <c r="B62" s="569"/>
    </row>
    <row r="63">
      <c r="A63" s="569"/>
      <c r="B63" s="569"/>
    </row>
    <row r="64">
      <c r="A64" s="569"/>
      <c r="B64" s="569"/>
    </row>
    <row r="65">
      <c r="A65" s="569"/>
      <c r="B65" s="569"/>
    </row>
    <row r="66">
      <c r="A66" s="569"/>
      <c r="B66" s="569"/>
    </row>
    <row r="67">
      <c r="A67" s="569"/>
      <c r="B67" s="569"/>
    </row>
    <row r="68">
      <c r="A68" s="569"/>
      <c r="B68" s="569"/>
    </row>
    <row r="69">
      <c r="A69" s="569"/>
      <c r="B69" s="569"/>
    </row>
    <row r="70">
      <c r="A70" s="569"/>
      <c r="B70" s="569"/>
    </row>
    <row r="71">
      <c r="A71" s="569"/>
      <c r="B71" s="569"/>
    </row>
    <row r="72">
      <c r="A72" s="569"/>
      <c r="B72" s="569"/>
    </row>
    <row r="73">
      <c r="A73" s="569"/>
      <c r="B73" s="569"/>
    </row>
    <row r="74">
      <c r="A74" s="569"/>
      <c r="B74" s="569"/>
    </row>
    <row r="75">
      <c r="A75" s="569"/>
      <c r="B75" s="569"/>
    </row>
    <row r="76">
      <c r="A76" s="569"/>
      <c r="B76" s="569"/>
    </row>
    <row r="77">
      <c r="A77" s="569"/>
      <c r="B77" s="569"/>
    </row>
    <row r="78">
      <c r="A78" s="569"/>
      <c r="B78" s="569"/>
    </row>
    <row r="79">
      <c r="A79" s="569"/>
      <c r="B79" s="569"/>
    </row>
    <row r="80">
      <c r="A80" s="569"/>
      <c r="B80" s="569"/>
    </row>
    <row r="81">
      <c r="A81" s="569"/>
      <c r="B81" s="569"/>
    </row>
    <row r="82">
      <c r="A82" s="569"/>
      <c r="B82" s="569"/>
    </row>
    <row r="83">
      <c r="A83" s="569"/>
      <c r="B83" s="569"/>
    </row>
    <row r="84">
      <c r="A84" s="569"/>
      <c r="B84" s="569"/>
    </row>
    <row r="85">
      <c r="A85" s="569"/>
      <c r="B85" s="569"/>
    </row>
    <row r="86">
      <c r="A86" s="569"/>
      <c r="B86" s="569"/>
    </row>
    <row r="87">
      <c r="A87" s="569"/>
      <c r="B87" s="569"/>
    </row>
    <row r="88">
      <c r="A88" s="569"/>
      <c r="B88" s="569"/>
    </row>
    <row r="89">
      <c r="A89" s="569"/>
      <c r="B89" s="569"/>
    </row>
    <row r="90">
      <c r="A90" s="569"/>
      <c r="B90" s="569"/>
    </row>
    <row r="91">
      <c r="A91" s="569"/>
      <c r="B91" s="569"/>
    </row>
    <row r="92">
      <c r="A92" s="569"/>
      <c r="B92" s="569"/>
    </row>
    <row r="93">
      <c r="A93" s="569"/>
      <c r="B93" s="569"/>
    </row>
    <row r="94">
      <c r="A94" s="569"/>
      <c r="B94" s="569"/>
    </row>
    <row r="95">
      <c r="A95" s="569"/>
      <c r="B95" s="569"/>
    </row>
    <row r="96">
      <c r="A96" s="569"/>
      <c r="B96" s="569"/>
    </row>
    <row r="97">
      <c r="A97" s="569"/>
      <c r="B97" s="569"/>
    </row>
    <row r="98">
      <c r="A98" s="569"/>
      <c r="B98" s="569"/>
    </row>
    <row r="99">
      <c r="A99" s="569"/>
      <c r="B99" s="569"/>
    </row>
    <row r="100">
      <c r="A100" s="569"/>
      <c r="B100" s="569"/>
    </row>
    <row r="101">
      <c r="A101" s="569"/>
      <c r="B101" s="569"/>
    </row>
    <row r="102">
      <c r="A102" s="569"/>
      <c r="B102" s="569"/>
    </row>
    <row r="103">
      <c r="A103" s="569"/>
      <c r="B103" s="569"/>
    </row>
    <row r="104">
      <c r="A104" s="569"/>
      <c r="B104" s="569"/>
    </row>
    <row r="105">
      <c r="A105" s="569"/>
      <c r="B105" s="569"/>
    </row>
    <row r="106">
      <c r="A106" s="569"/>
      <c r="B106" s="569"/>
    </row>
    <row r="107">
      <c r="A107" s="569"/>
      <c r="B107" s="569"/>
    </row>
    <row r="108">
      <c r="A108" s="569"/>
      <c r="B108" s="569"/>
    </row>
    <row r="109">
      <c r="A109" s="569"/>
      <c r="B109" s="569"/>
    </row>
    <row r="110">
      <c r="A110" s="569"/>
      <c r="B110" s="569"/>
    </row>
    <row r="111">
      <c r="A111" s="569"/>
      <c r="B111" s="569"/>
    </row>
    <row r="112">
      <c r="A112" s="569"/>
      <c r="B112" s="569"/>
    </row>
    <row r="113">
      <c r="A113" s="569"/>
      <c r="B113" s="569"/>
    </row>
    <row r="114">
      <c r="A114" s="569"/>
      <c r="B114" s="569"/>
    </row>
    <row r="115">
      <c r="A115" s="569"/>
      <c r="B115" s="569"/>
    </row>
    <row r="116">
      <c r="A116" s="569"/>
      <c r="B116" s="569"/>
    </row>
    <row r="117">
      <c r="A117" s="569"/>
      <c r="B117" s="569"/>
    </row>
    <row r="118">
      <c r="A118" s="569"/>
      <c r="B118" s="569"/>
    </row>
    <row r="119">
      <c r="A119" s="569"/>
      <c r="B119" s="569"/>
    </row>
    <row r="120">
      <c r="A120" s="569"/>
      <c r="B120" s="569"/>
    </row>
    <row r="121">
      <c r="A121" s="569"/>
      <c r="B121" s="569"/>
    </row>
    <row r="122">
      <c r="A122" s="569"/>
      <c r="B122" s="569"/>
    </row>
    <row r="123">
      <c r="A123" s="569"/>
      <c r="B123" s="569"/>
    </row>
    <row r="124">
      <c r="A124" s="569"/>
      <c r="B124" s="569"/>
    </row>
    <row r="125">
      <c r="A125" s="569"/>
      <c r="B125" s="569"/>
    </row>
    <row r="126">
      <c r="A126" s="569"/>
      <c r="B126" s="569"/>
    </row>
    <row r="127">
      <c r="A127" s="569"/>
      <c r="B127" s="569"/>
    </row>
    <row r="128">
      <c r="A128" s="569"/>
      <c r="B128" s="569"/>
    </row>
    <row r="129">
      <c r="A129" s="569"/>
      <c r="B129" s="569"/>
    </row>
    <row r="130">
      <c r="A130" s="569"/>
      <c r="B130" s="569"/>
    </row>
    <row r="131">
      <c r="A131" s="569"/>
      <c r="B131" s="569"/>
    </row>
    <row r="132">
      <c r="A132" s="569"/>
      <c r="B132" s="569"/>
    </row>
    <row r="133">
      <c r="A133" s="569"/>
      <c r="B133" s="569"/>
    </row>
    <row r="134">
      <c r="A134" s="569"/>
      <c r="B134" s="569"/>
    </row>
    <row r="135">
      <c r="A135" s="569"/>
      <c r="B135" s="569"/>
    </row>
    <row r="136">
      <c r="A136" s="569"/>
      <c r="B136" s="569"/>
    </row>
    <row r="137">
      <c r="A137" s="569"/>
      <c r="B137" s="569"/>
    </row>
    <row r="138">
      <c r="A138" s="569"/>
      <c r="B138" s="569"/>
    </row>
    <row r="139">
      <c r="A139" s="569"/>
      <c r="B139" s="569"/>
    </row>
    <row r="140">
      <c r="A140" s="569"/>
      <c r="B140" s="569"/>
    </row>
    <row r="141">
      <c r="A141" s="569"/>
      <c r="B141" s="569"/>
    </row>
    <row r="142">
      <c r="A142" s="569"/>
      <c r="B142" s="569"/>
    </row>
    <row r="143">
      <c r="A143" s="569"/>
      <c r="B143" s="569"/>
    </row>
    <row r="144">
      <c r="A144" s="569"/>
      <c r="B144" s="569"/>
    </row>
    <row r="145">
      <c r="A145" s="569"/>
      <c r="B145" s="569"/>
    </row>
    <row r="146">
      <c r="A146" s="569"/>
      <c r="B146" s="569"/>
    </row>
    <row r="147">
      <c r="A147" s="569"/>
      <c r="B147" s="569"/>
    </row>
    <row r="148">
      <c r="A148" s="569"/>
      <c r="B148" s="569"/>
    </row>
    <row r="149">
      <c r="A149" s="569"/>
      <c r="B149" s="569"/>
    </row>
    <row r="150">
      <c r="A150" s="569"/>
      <c r="B150" s="569"/>
    </row>
    <row r="151">
      <c r="A151" s="569"/>
      <c r="B151" s="569"/>
    </row>
    <row r="152">
      <c r="A152" s="569"/>
      <c r="B152" s="569"/>
    </row>
    <row r="153">
      <c r="A153" s="569"/>
      <c r="B153" s="569"/>
    </row>
    <row r="154">
      <c r="A154" s="569"/>
      <c r="B154" s="569"/>
    </row>
    <row r="155">
      <c r="A155" s="569"/>
      <c r="B155" s="569"/>
    </row>
    <row r="156">
      <c r="A156" s="569"/>
      <c r="B156" s="569"/>
    </row>
    <row r="157">
      <c r="A157" s="569"/>
      <c r="B157" s="569"/>
    </row>
    <row r="158">
      <c r="A158" s="569"/>
      <c r="B158" s="569"/>
    </row>
    <row r="159">
      <c r="A159" s="569"/>
      <c r="B159" s="569"/>
    </row>
    <row r="160">
      <c r="A160" s="569"/>
      <c r="B160" s="569"/>
    </row>
    <row r="161">
      <c r="A161" s="569"/>
      <c r="B161" s="569"/>
    </row>
    <row r="162">
      <c r="A162" s="569"/>
      <c r="B162" s="569"/>
    </row>
    <row r="163">
      <c r="A163" s="569"/>
      <c r="B163" s="569"/>
    </row>
    <row r="164">
      <c r="A164" s="569"/>
      <c r="B164" s="569"/>
    </row>
    <row r="165">
      <c r="A165" s="569"/>
      <c r="B165" s="569"/>
    </row>
    <row r="166">
      <c r="A166" s="569"/>
      <c r="B166" s="569"/>
    </row>
    <row r="167">
      <c r="A167" s="569"/>
      <c r="B167" s="569"/>
    </row>
    <row r="168">
      <c r="A168" s="569"/>
      <c r="B168" s="569"/>
    </row>
    <row r="169">
      <c r="A169" s="569"/>
      <c r="B169" s="569"/>
    </row>
    <row r="170">
      <c r="A170" s="569"/>
      <c r="B170" s="569"/>
    </row>
    <row r="171">
      <c r="A171" s="569"/>
      <c r="B171" s="569"/>
    </row>
    <row r="172">
      <c r="A172" s="569"/>
      <c r="B172" s="569"/>
    </row>
    <row r="173">
      <c r="A173" s="569"/>
      <c r="B173" s="569"/>
    </row>
    <row r="174">
      <c r="A174" s="569"/>
      <c r="B174" s="569"/>
    </row>
    <row r="175">
      <c r="A175" s="569"/>
      <c r="B175" s="569"/>
    </row>
    <row r="176">
      <c r="A176" s="569"/>
      <c r="B176" s="569"/>
    </row>
    <row r="177">
      <c r="A177" s="569"/>
      <c r="B177" s="569"/>
    </row>
    <row r="178">
      <c r="A178" s="569"/>
      <c r="B178" s="569"/>
    </row>
    <row r="179">
      <c r="A179" s="569"/>
      <c r="B179" s="569"/>
    </row>
    <row r="180">
      <c r="A180" s="569"/>
      <c r="B180" s="569"/>
    </row>
    <row r="181">
      <c r="A181" s="569"/>
      <c r="B181" s="569"/>
    </row>
    <row r="182">
      <c r="A182" s="569"/>
      <c r="B182" s="569"/>
    </row>
    <row r="183">
      <c r="A183" s="569"/>
      <c r="B183" s="569"/>
    </row>
    <row r="184">
      <c r="A184" s="569"/>
      <c r="B184" s="569"/>
    </row>
    <row r="185">
      <c r="A185" s="569"/>
      <c r="B185" s="569"/>
    </row>
    <row r="186">
      <c r="A186" s="569"/>
      <c r="B186" s="569"/>
    </row>
    <row r="187">
      <c r="A187" s="569"/>
      <c r="B187" s="569"/>
    </row>
    <row r="188">
      <c r="A188" s="569"/>
      <c r="B188" s="569"/>
    </row>
    <row r="189">
      <c r="A189" s="569"/>
      <c r="B189" s="569"/>
    </row>
    <row r="190">
      <c r="A190" s="569"/>
      <c r="B190" s="569"/>
    </row>
    <row r="191">
      <c r="A191" s="569"/>
      <c r="B191" s="569"/>
    </row>
    <row r="192">
      <c r="A192" s="569"/>
      <c r="B192" s="569"/>
    </row>
    <row r="193">
      <c r="A193" s="569"/>
      <c r="B193" s="569"/>
    </row>
    <row r="194">
      <c r="A194" s="569"/>
      <c r="B194" s="569"/>
    </row>
    <row r="195">
      <c r="A195" s="569"/>
      <c r="B195" s="569"/>
    </row>
    <row r="196">
      <c r="A196" s="569"/>
      <c r="B196" s="569"/>
    </row>
    <row r="197">
      <c r="A197" s="569"/>
      <c r="B197" s="569"/>
    </row>
    <row r="198">
      <c r="A198" s="569"/>
      <c r="B198" s="569"/>
    </row>
    <row r="199">
      <c r="A199" s="569"/>
      <c r="B199" s="569"/>
    </row>
    <row r="200">
      <c r="A200" s="569"/>
      <c r="B200" s="569"/>
    </row>
    <row r="201">
      <c r="A201" s="569"/>
      <c r="B201" s="569"/>
    </row>
    <row r="202">
      <c r="A202" s="569"/>
      <c r="B202" s="569"/>
    </row>
    <row r="203">
      <c r="A203" s="569"/>
      <c r="B203" s="569"/>
    </row>
    <row r="204">
      <c r="A204" s="569"/>
      <c r="B204" s="569"/>
    </row>
    <row r="205">
      <c r="A205" s="569"/>
      <c r="B205" s="569"/>
    </row>
    <row r="206">
      <c r="A206" s="569"/>
      <c r="B206" s="569"/>
    </row>
    <row r="207">
      <c r="A207" s="569"/>
      <c r="B207" s="569"/>
    </row>
    <row r="208">
      <c r="A208" s="569"/>
      <c r="B208" s="569"/>
    </row>
    <row r="209">
      <c r="A209" s="569"/>
      <c r="B209" s="569"/>
    </row>
    <row r="210">
      <c r="A210" s="569"/>
      <c r="B210" s="569"/>
    </row>
    <row r="211">
      <c r="A211" s="569"/>
      <c r="B211" s="569"/>
    </row>
    <row r="212">
      <c r="A212" s="569"/>
      <c r="B212" s="569"/>
    </row>
    <row r="213">
      <c r="A213" s="569"/>
      <c r="B213" s="569"/>
    </row>
    <row r="214">
      <c r="A214" s="569"/>
      <c r="B214" s="569"/>
    </row>
    <row r="215">
      <c r="A215" s="569"/>
      <c r="B215" s="569"/>
    </row>
    <row r="216">
      <c r="A216" s="569"/>
      <c r="B216" s="569"/>
    </row>
    <row r="217">
      <c r="A217" s="569"/>
      <c r="B217" s="569"/>
    </row>
    <row r="218">
      <c r="A218" s="569"/>
      <c r="B218" s="569"/>
    </row>
    <row r="219">
      <c r="A219" s="569"/>
      <c r="B219" s="569"/>
    </row>
    <row r="220">
      <c r="A220" s="569"/>
      <c r="B220" s="569"/>
    </row>
    <row r="221">
      <c r="A221" s="569"/>
      <c r="B221" s="569"/>
    </row>
    <row r="222">
      <c r="A222" s="569"/>
      <c r="B222" s="569"/>
    </row>
    <row r="223">
      <c r="A223" s="569"/>
      <c r="B223" s="569"/>
    </row>
    <row r="224">
      <c r="A224" s="569"/>
      <c r="B224" s="569"/>
    </row>
    <row r="225">
      <c r="A225" s="569"/>
      <c r="B225" s="569"/>
    </row>
    <row r="226">
      <c r="A226" s="569"/>
      <c r="B226" s="569"/>
    </row>
    <row r="227">
      <c r="A227" s="569"/>
      <c r="B227" s="569"/>
    </row>
    <row r="228">
      <c r="A228" s="569"/>
      <c r="B228" s="569"/>
    </row>
    <row r="229">
      <c r="A229" s="569"/>
      <c r="B229" s="569"/>
    </row>
    <row r="230">
      <c r="A230" s="569"/>
      <c r="B230" s="569"/>
    </row>
    <row r="231">
      <c r="A231" s="569"/>
      <c r="B231" s="569"/>
    </row>
    <row r="232">
      <c r="A232" s="569"/>
      <c r="B232" s="569"/>
    </row>
    <row r="233">
      <c r="A233" s="569"/>
      <c r="B233" s="569"/>
    </row>
    <row r="234">
      <c r="A234" s="569"/>
      <c r="B234" s="569"/>
    </row>
    <row r="235">
      <c r="A235" s="569"/>
      <c r="B235" s="569"/>
    </row>
    <row r="236">
      <c r="A236" s="569"/>
      <c r="B236" s="569"/>
    </row>
    <row r="237">
      <c r="A237" s="569"/>
      <c r="B237" s="569"/>
    </row>
    <row r="238">
      <c r="A238" s="569"/>
      <c r="B238" s="569"/>
    </row>
    <row r="239">
      <c r="A239" s="569"/>
      <c r="B239" s="569"/>
    </row>
    <row r="240">
      <c r="A240" s="569"/>
      <c r="B240" s="569"/>
    </row>
    <row r="241">
      <c r="A241" s="569"/>
      <c r="B241" s="569"/>
    </row>
    <row r="242">
      <c r="A242" s="569"/>
      <c r="B242" s="569"/>
    </row>
    <row r="243">
      <c r="A243" s="569"/>
      <c r="B243" s="569"/>
    </row>
    <row r="244">
      <c r="A244" s="569"/>
      <c r="B244" s="569"/>
    </row>
    <row r="245">
      <c r="A245" s="569"/>
      <c r="B245" s="569"/>
    </row>
    <row r="246">
      <c r="A246" s="569"/>
      <c r="B246" s="569"/>
    </row>
    <row r="247">
      <c r="A247" s="569"/>
      <c r="B247" s="569"/>
    </row>
    <row r="248">
      <c r="A248" s="569"/>
      <c r="B248" s="569"/>
    </row>
    <row r="249">
      <c r="A249" s="569"/>
      <c r="B249" s="569"/>
    </row>
    <row r="250">
      <c r="A250" s="569"/>
      <c r="B250" s="569"/>
    </row>
    <row r="251">
      <c r="A251" s="569"/>
      <c r="B251" s="569"/>
    </row>
    <row r="252">
      <c r="A252" s="569"/>
      <c r="B252" s="569"/>
    </row>
    <row r="253">
      <c r="A253" s="569"/>
      <c r="B253" s="569"/>
    </row>
    <row r="254">
      <c r="A254" s="569"/>
      <c r="B254" s="569"/>
    </row>
    <row r="255">
      <c r="A255" s="569"/>
      <c r="B255" s="569"/>
    </row>
    <row r="256">
      <c r="A256" s="569"/>
      <c r="B256" s="569"/>
    </row>
    <row r="257">
      <c r="A257" s="569"/>
      <c r="B257" s="569"/>
    </row>
    <row r="258">
      <c r="A258" s="569"/>
      <c r="B258" s="569"/>
    </row>
    <row r="259">
      <c r="A259" s="569"/>
      <c r="B259" s="569"/>
    </row>
    <row r="260">
      <c r="A260" s="569"/>
      <c r="B260" s="569"/>
    </row>
    <row r="261">
      <c r="A261" s="569"/>
      <c r="B261" s="569"/>
    </row>
    <row r="262">
      <c r="A262" s="569"/>
      <c r="B262" s="569"/>
    </row>
    <row r="263">
      <c r="A263" s="569"/>
      <c r="B263" s="569"/>
    </row>
    <row r="264">
      <c r="A264" s="569"/>
      <c r="B264" s="569"/>
    </row>
    <row r="265">
      <c r="A265" s="569"/>
      <c r="B265" s="569"/>
    </row>
    <row r="266">
      <c r="A266" s="569"/>
      <c r="B266" s="569"/>
    </row>
    <row r="267">
      <c r="A267" s="569"/>
      <c r="B267" s="569"/>
    </row>
    <row r="268">
      <c r="A268" s="569"/>
      <c r="B268" s="569"/>
    </row>
    <row r="269">
      <c r="A269" s="569"/>
      <c r="B269" s="569"/>
    </row>
    <row r="270">
      <c r="A270" s="569"/>
      <c r="B270" s="569"/>
    </row>
    <row r="271">
      <c r="A271" s="569"/>
      <c r="B271" s="569"/>
    </row>
    <row r="272">
      <c r="A272" s="569"/>
      <c r="B272" s="569"/>
    </row>
    <row r="273">
      <c r="A273" s="569"/>
      <c r="B273" s="569"/>
    </row>
    <row r="274">
      <c r="A274" s="569"/>
      <c r="B274" s="569"/>
    </row>
    <row r="275">
      <c r="A275" s="569"/>
      <c r="B275" s="569"/>
    </row>
    <row r="276">
      <c r="A276" s="569"/>
      <c r="B276" s="569"/>
    </row>
    <row r="277">
      <c r="A277" s="569"/>
      <c r="B277" s="569"/>
    </row>
    <row r="278">
      <c r="A278" s="569"/>
      <c r="B278" s="569"/>
    </row>
    <row r="279">
      <c r="A279" s="569"/>
      <c r="B279" s="569"/>
    </row>
    <row r="280">
      <c r="A280" s="569"/>
      <c r="B280" s="569"/>
    </row>
    <row r="281">
      <c r="A281" s="569"/>
      <c r="B281" s="569"/>
    </row>
    <row r="282">
      <c r="A282" s="569"/>
      <c r="B282" s="569"/>
    </row>
    <row r="283">
      <c r="A283" s="569"/>
      <c r="B283" s="569"/>
    </row>
    <row r="284">
      <c r="A284" s="569"/>
      <c r="B284" s="569"/>
    </row>
    <row r="285">
      <c r="A285" s="569"/>
      <c r="B285" s="569"/>
    </row>
    <row r="286">
      <c r="A286" s="569"/>
      <c r="B286" s="569"/>
    </row>
    <row r="287">
      <c r="A287" s="569"/>
      <c r="B287" s="569"/>
    </row>
    <row r="288">
      <c r="A288" s="569"/>
      <c r="B288" s="569"/>
    </row>
    <row r="289">
      <c r="A289" s="569"/>
      <c r="B289" s="569"/>
    </row>
    <row r="290">
      <c r="A290" s="569"/>
      <c r="B290" s="569"/>
    </row>
    <row r="291">
      <c r="A291" s="569"/>
      <c r="B291" s="569"/>
    </row>
    <row r="292">
      <c r="A292" s="569"/>
      <c r="B292" s="569"/>
    </row>
    <row r="293">
      <c r="A293" s="569"/>
      <c r="B293" s="569"/>
    </row>
    <row r="294">
      <c r="A294" s="569"/>
      <c r="B294" s="569"/>
    </row>
    <row r="295">
      <c r="A295" s="569"/>
      <c r="B295" s="569"/>
    </row>
    <row r="296">
      <c r="A296" s="569"/>
      <c r="B296" s="569"/>
    </row>
    <row r="297">
      <c r="A297" s="569"/>
      <c r="B297" s="569"/>
    </row>
    <row r="298">
      <c r="A298" s="569"/>
      <c r="B298" s="569"/>
    </row>
    <row r="299">
      <c r="A299" s="569"/>
      <c r="B299" s="569"/>
    </row>
    <row r="300">
      <c r="A300" s="569"/>
      <c r="B300" s="569"/>
    </row>
    <row r="301">
      <c r="A301" s="569"/>
      <c r="B301" s="569"/>
    </row>
    <row r="302">
      <c r="A302" s="569"/>
      <c r="B302" s="569"/>
    </row>
    <row r="303">
      <c r="A303" s="569"/>
      <c r="B303" s="569"/>
    </row>
    <row r="304">
      <c r="A304" s="569"/>
      <c r="B304" s="569"/>
    </row>
    <row r="305">
      <c r="A305" s="569"/>
      <c r="B305" s="569"/>
    </row>
    <row r="306">
      <c r="A306" s="569"/>
      <c r="B306" s="569"/>
    </row>
    <row r="307">
      <c r="A307" s="569"/>
      <c r="B307" s="569"/>
    </row>
    <row r="308">
      <c r="A308" s="569"/>
      <c r="B308" s="569"/>
    </row>
    <row r="309">
      <c r="A309" s="569"/>
      <c r="B309" s="569"/>
    </row>
    <row r="310">
      <c r="A310" s="569"/>
      <c r="B310" s="569"/>
    </row>
    <row r="311">
      <c r="A311" s="569"/>
      <c r="B311" s="569"/>
    </row>
    <row r="312">
      <c r="A312" s="569"/>
      <c r="B312" s="569"/>
    </row>
    <row r="313">
      <c r="A313" s="569"/>
      <c r="B313" s="569"/>
    </row>
    <row r="314">
      <c r="A314" s="569"/>
      <c r="B314" s="569"/>
    </row>
    <row r="315">
      <c r="A315" s="569"/>
      <c r="B315" s="569"/>
    </row>
    <row r="316">
      <c r="A316" s="569"/>
      <c r="B316" s="569"/>
    </row>
    <row r="317">
      <c r="A317" s="569"/>
      <c r="B317" s="569"/>
    </row>
    <row r="318">
      <c r="A318" s="569"/>
      <c r="B318" s="569"/>
    </row>
    <row r="319">
      <c r="A319" s="569"/>
      <c r="B319" s="569"/>
    </row>
    <row r="320">
      <c r="A320" s="569"/>
      <c r="B320" s="569"/>
    </row>
    <row r="321">
      <c r="A321" s="569"/>
      <c r="B321" s="569"/>
    </row>
    <row r="322">
      <c r="A322" s="569"/>
      <c r="B322" s="569"/>
    </row>
    <row r="323">
      <c r="A323" s="569"/>
      <c r="B323" s="569"/>
    </row>
    <row r="324">
      <c r="A324" s="569"/>
      <c r="B324" s="569"/>
    </row>
    <row r="325">
      <c r="A325" s="569"/>
      <c r="B325" s="569"/>
    </row>
    <row r="326">
      <c r="A326" s="569"/>
      <c r="B326" s="569"/>
    </row>
    <row r="327">
      <c r="A327" s="569"/>
      <c r="B327" s="569"/>
    </row>
    <row r="328">
      <c r="A328" s="569"/>
      <c r="B328" s="569"/>
    </row>
    <row r="329">
      <c r="A329" s="569"/>
      <c r="B329" s="569"/>
    </row>
    <row r="330">
      <c r="A330" s="569"/>
      <c r="B330" s="569"/>
    </row>
    <row r="331">
      <c r="A331" s="569"/>
      <c r="B331" s="569"/>
    </row>
    <row r="332">
      <c r="A332" s="569"/>
      <c r="B332" s="569"/>
    </row>
    <row r="333">
      <c r="A333" s="569"/>
      <c r="B333" s="569"/>
    </row>
    <row r="334">
      <c r="A334" s="569"/>
      <c r="B334" s="569"/>
    </row>
    <row r="335">
      <c r="A335" s="569"/>
      <c r="B335" s="569"/>
    </row>
    <row r="336">
      <c r="A336" s="569"/>
      <c r="B336" s="569"/>
    </row>
    <row r="337">
      <c r="A337" s="569"/>
      <c r="B337" s="569"/>
    </row>
    <row r="338">
      <c r="A338" s="569"/>
      <c r="B338" s="569"/>
    </row>
    <row r="339">
      <c r="A339" s="569"/>
      <c r="B339" s="569"/>
    </row>
    <row r="340">
      <c r="A340" s="569"/>
      <c r="B340" s="569"/>
    </row>
    <row r="341">
      <c r="A341" s="569"/>
      <c r="B341" s="569"/>
    </row>
    <row r="342">
      <c r="A342" s="569"/>
      <c r="B342" s="569"/>
    </row>
    <row r="343">
      <c r="A343" s="569"/>
      <c r="B343" s="569"/>
    </row>
    <row r="344">
      <c r="A344" s="569"/>
      <c r="B344" s="569"/>
    </row>
    <row r="345">
      <c r="A345" s="569"/>
      <c r="B345" s="569"/>
    </row>
    <row r="346">
      <c r="A346" s="569"/>
      <c r="B346" s="569"/>
    </row>
    <row r="347">
      <c r="A347" s="569"/>
      <c r="B347" s="569"/>
    </row>
    <row r="348">
      <c r="A348" s="569"/>
      <c r="B348" s="569"/>
    </row>
    <row r="349">
      <c r="A349" s="569"/>
      <c r="B349" s="569"/>
    </row>
    <row r="350">
      <c r="A350" s="569"/>
      <c r="B350" s="569"/>
    </row>
    <row r="351">
      <c r="A351" s="569"/>
      <c r="B351" s="569"/>
    </row>
    <row r="352">
      <c r="A352" s="569"/>
      <c r="B352" s="569"/>
    </row>
    <row r="353">
      <c r="A353" s="569"/>
      <c r="B353" s="569"/>
    </row>
    <row r="354">
      <c r="A354" s="569"/>
      <c r="B354" s="569"/>
    </row>
    <row r="355">
      <c r="A355" s="569"/>
      <c r="B355" s="569"/>
    </row>
    <row r="356">
      <c r="A356" s="569"/>
      <c r="B356" s="569"/>
    </row>
    <row r="357">
      <c r="A357" s="569"/>
      <c r="B357" s="569"/>
    </row>
    <row r="358">
      <c r="A358" s="569"/>
      <c r="B358" s="569"/>
    </row>
    <row r="359">
      <c r="A359" s="569"/>
      <c r="B359" s="569"/>
    </row>
    <row r="360">
      <c r="A360" s="569"/>
      <c r="B360" s="569"/>
    </row>
    <row r="361">
      <c r="A361" s="569"/>
      <c r="B361" s="569"/>
    </row>
    <row r="362">
      <c r="A362" s="569"/>
      <c r="B362" s="569"/>
    </row>
    <row r="363">
      <c r="A363" s="569"/>
      <c r="B363" s="569"/>
    </row>
    <row r="364">
      <c r="A364" s="569"/>
      <c r="B364" s="569"/>
    </row>
    <row r="365">
      <c r="A365" s="569"/>
      <c r="B365" s="569"/>
    </row>
    <row r="366">
      <c r="A366" s="569"/>
      <c r="B366" s="569"/>
    </row>
    <row r="367">
      <c r="A367" s="569"/>
      <c r="B367" s="569"/>
    </row>
    <row r="368">
      <c r="A368" s="569"/>
      <c r="B368" s="569"/>
    </row>
    <row r="369">
      <c r="A369" s="569"/>
      <c r="B369" s="569"/>
    </row>
    <row r="370">
      <c r="A370" s="569"/>
      <c r="B370" s="569"/>
    </row>
    <row r="371">
      <c r="A371" s="569"/>
      <c r="B371" s="569"/>
    </row>
    <row r="372">
      <c r="A372" s="569"/>
      <c r="B372" s="569"/>
    </row>
    <row r="373">
      <c r="A373" s="569"/>
      <c r="B373" s="569"/>
    </row>
    <row r="374">
      <c r="A374" s="569"/>
      <c r="B374" s="569"/>
    </row>
    <row r="375">
      <c r="A375" s="569"/>
      <c r="B375" s="569"/>
    </row>
    <row r="376">
      <c r="A376" s="569"/>
      <c r="B376" s="569"/>
    </row>
    <row r="377">
      <c r="A377" s="569"/>
      <c r="B377" s="569"/>
    </row>
    <row r="378">
      <c r="A378" s="569"/>
      <c r="B378" s="569"/>
    </row>
    <row r="379">
      <c r="A379" s="569"/>
      <c r="B379" s="569"/>
    </row>
    <row r="380">
      <c r="A380" s="569"/>
      <c r="B380" s="569"/>
    </row>
    <row r="381">
      <c r="A381" s="569"/>
      <c r="B381" s="569"/>
    </row>
    <row r="382">
      <c r="A382" s="569"/>
      <c r="B382" s="569"/>
    </row>
    <row r="383">
      <c r="A383" s="569"/>
      <c r="B383" s="569"/>
    </row>
    <row r="384">
      <c r="A384" s="569"/>
      <c r="B384" s="569"/>
    </row>
    <row r="385">
      <c r="A385" s="569"/>
      <c r="B385" s="569"/>
    </row>
    <row r="386">
      <c r="A386" s="569"/>
      <c r="B386" s="569"/>
    </row>
    <row r="387">
      <c r="A387" s="569"/>
      <c r="B387" s="569"/>
    </row>
    <row r="388">
      <c r="A388" s="569"/>
      <c r="B388" s="569"/>
    </row>
    <row r="389">
      <c r="A389" s="569"/>
      <c r="B389" s="569"/>
    </row>
    <row r="390">
      <c r="A390" s="569"/>
      <c r="B390" s="569"/>
    </row>
    <row r="391">
      <c r="A391" s="569"/>
      <c r="B391" s="569"/>
    </row>
    <row r="392">
      <c r="A392" s="569"/>
      <c r="B392" s="569"/>
    </row>
    <row r="393">
      <c r="A393" s="569"/>
      <c r="B393" s="569"/>
    </row>
    <row r="394">
      <c r="A394" s="569"/>
      <c r="B394" s="569"/>
    </row>
    <row r="395">
      <c r="A395" s="569"/>
      <c r="B395" s="569"/>
    </row>
    <row r="396">
      <c r="A396" s="569"/>
      <c r="B396" s="569"/>
    </row>
    <row r="397">
      <c r="A397" s="569"/>
      <c r="B397" s="569"/>
    </row>
    <row r="398">
      <c r="A398" s="569"/>
      <c r="B398" s="569"/>
    </row>
    <row r="399">
      <c r="A399" s="569"/>
      <c r="B399" s="569"/>
    </row>
    <row r="400">
      <c r="A400" s="569"/>
      <c r="B400" s="569"/>
    </row>
    <row r="401">
      <c r="A401" s="569"/>
      <c r="B401" s="569"/>
    </row>
    <row r="402">
      <c r="A402" s="569"/>
      <c r="B402" s="569"/>
    </row>
    <row r="403">
      <c r="A403" s="569"/>
      <c r="B403" s="569"/>
    </row>
    <row r="404">
      <c r="A404" s="569"/>
      <c r="B404" s="569"/>
    </row>
    <row r="405">
      <c r="A405" s="569"/>
      <c r="B405" s="569"/>
    </row>
    <row r="406">
      <c r="A406" s="569"/>
      <c r="B406" s="569"/>
    </row>
    <row r="407">
      <c r="A407" s="569"/>
      <c r="B407" s="569"/>
    </row>
    <row r="408">
      <c r="A408" s="569"/>
      <c r="B408" s="569"/>
    </row>
    <row r="409">
      <c r="A409" s="569"/>
      <c r="B409" s="569"/>
    </row>
    <row r="410">
      <c r="A410" s="569"/>
      <c r="B410" s="569"/>
    </row>
    <row r="411">
      <c r="A411" s="569"/>
      <c r="B411" s="569"/>
    </row>
    <row r="412">
      <c r="A412" s="569"/>
      <c r="B412" s="569"/>
    </row>
    <row r="413">
      <c r="A413" s="569"/>
      <c r="B413" s="569"/>
    </row>
    <row r="414">
      <c r="A414" s="569"/>
      <c r="B414" s="569"/>
    </row>
    <row r="415">
      <c r="A415" s="569"/>
      <c r="B415" s="569"/>
    </row>
    <row r="416">
      <c r="A416" s="569"/>
      <c r="B416" s="569"/>
    </row>
    <row r="417">
      <c r="A417" s="569"/>
      <c r="B417" s="569"/>
    </row>
    <row r="418">
      <c r="A418" s="569"/>
      <c r="B418" s="569"/>
    </row>
    <row r="419">
      <c r="A419" s="569"/>
      <c r="B419" s="569"/>
    </row>
    <row r="420">
      <c r="A420" s="569"/>
      <c r="B420" s="569"/>
    </row>
    <row r="421">
      <c r="A421" s="569"/>
      <c r="B421" s="569"/>
    </row>
    <row r="422">
      <c r="A422" s="569"/>
      <c r="B422" s="569"/>
    </row>
    <row r="423">
      <c r="A423" s="569"/>
      <c r="B423" s="569"/>
    </row>
    <row r="424">
      <c r="A424" s="569"/>
      <c r="B424" s="569"/>
    </row>
    <row r="425">
      <c r="A425" s="569"/>
      <c r="B425" s="569"/>
    </row>
    <row r="426">
      <c r="A426" s="569"/>
      <c r="B426" s="569"/>
    </row>
    <row r="427">
      <c r="A427" s="569"/>
      <c r="B427" s="569"/>
    </row>
    <row r="428">
      <c r="A428" s="569"/>
      <c r="B428" s="569"/>
    </row>
    <row r="429">
      <c r="A429" s="569"/>
      <c r="B429" s="569"/>
    </row>
    <row r="430">
      <c r="A430" s="569"/>
      <c r="B430" s="569"/>
    </row>
    <row r="431">
      <c r="A431" s="569"/>
      <c r="B431" s="569"/>
    </row>
    <row r="432">
      <c r="A432" s="569"/>
      <c r="B432" s="569"/>
    </row>
    <row r="433">
      <c r="A433" s="569"/>
      <c r="B433" s="569"/>
    </row>
    <row r="434">
      <c r="A434" s="569"/>
      <c r="B434" s="569"/>
    </row>
    <row r="435">
      <c r="A435" s="569"/>
      <c r="B435" s="569"/>
    </row>
    <row r="436">
      <c r="A436" s="569"/>
      <c r="B436" s="569"/>
    </row>
    <row r="437">
      <c r="A437" s="569"/>
      <c r="B437" s="569"/>
    </row>
    <row r="438">
      <c r="A438" s="569"/>
      <c r="B438" s="569"/>
    </row>
    <row r="439">
      <c r="A439" s="569"/>
      <c r="B439" s="569"/>
    </row>
    <row r="440">
      <c r="A440" s="569"/>
      <c r="B440" s="569"/>
    </row>
    <row r="441">
      <c r="A441" s="569"/>
      <c r="B441" s="569"/>
    </row>
    <row r="442">
      <c r="A442" s="569"/>
      <c r="B442" s="569"/>
    </row>
    <row r="443">
      <c r="A443" s="569"/>
      <c r="B443" s="569"/>
    </row>
    <row r="444">
      <c r="A444" s="569"/>
      <c r="B444" s="569"/>
    </row>
    <row r="445">
      <c r="A445" s="569"/>
      <c r="B445" s="569"/>
    </row>
    <row r="446">
      <c r="A446" s="569"/>
      <c r="B446" s="569"/>
    </row>
    <row r="447">
      <c r="A447" s="569"/>
      <c r="B447" s="569"/>
    </row>
    <row r="448">
      <c r="A448" s="569"/>
      <c r="B448" s="569"/>
    </row>
    <row r="449">
      <c r="A449" s="569"/>
      <c r="B449" s="569"/>
    </row>
    <row r="450">
      <c r="A450" s="569"/>
      <c r="B450" s="569"/>
    </row>
    <row r="451">
      <c r="A451" s="569"/>
      <c r="B451" s="569"/>
    </row>
    <row r="452">
      <c r="A452" s="569"/>
      <c r="B452" s="569"/>
    </row>
    <row r="453">
      <c r="A453" s="569"/>
      <c r="B453" s="569"/>
    </row>
    <row r="454">
      <c r="A454" s="569"/>
      <c r="B454" s="569"/>
    </row>
    <row r="455">
      <c r="A455" s="569"/>
      <c r="B455" s="569"/>
    </row>
    <row r="456">
      <c r="A456" s="569"/>
      <c r="B456" s="569"/>
    </row>
    <row r="457">
      <c r="A457" s="569"/>
      <c r="B457" s="569"/>
    </row>
    <row r="458">
      <c r="A458" s="569"/>
      <c r="B458" s="569"/>
    </row>
    <row r="459">
      <c r="A459" s="569"/>
      <c r="B459" s="569"/>
    </row>
    <row r="460">
      <c r="A460" s="569"/>
      <c r="B460" s="569"/>
    </row>
    <row r="461">
      <c r="A461" s="569"/>
      <c r="B461" s="569"/>
    </row>
    <row r="462">
      <c r="A462" s="569"/>
      <c r="B462" s="569"/>
    </row>
    <row r="463">
      <c r="A463" s="569"/>
      <c r="B463" s="569"/>
    </row>
    <row r="464">
      <c r="A464" s="569"/>
      <c r="B464" s="569"/>
    </row>
    <row r="465">
      <c r="A465" s="569"/>
      <c r="B465" s="569"/>
    </row>
    <row r="466">
      <c r="A466" s="569"/>
      <c r="B466" s="569"/>
    </row>
    <row r="467">
      <c r="A467" s="569"/>
      <c r="B467" s="569"/>
    </row>
    <row r="468">
      <c r="A468" s="569"/>
      <c r="B468" s="569"/>
    </row>
    <row r="469">
      <c r="A469" s="569"/>
      <c r="B469" s="569"/>
    </row>
    <row r="470">
      <c r="A470" s="569"/>
      <c r="B470" s="569"/>
    </row>
    <row r="471">
      <c r="A471" s="569"/>
      <c r="B471" s="569"/>
    </row>
    <row r="472">
      <c r="A472" s="569"/>
      <c r="B472" s="569"/>
    </row>
    <row r="473">
      <c r="A473" s="569"/>
      <c r="B473" s="569"/>
    </row>
    <row r="474">
      <c r="A474" s="569"/>
      <c r="B474" s="569"/>
    </row>
    <row r="475">
      <c r="A475" s="569"/>
      <c r="B475" s="569"/>
    </row>
    <row r="476">
      <c r="A476" s="569"/>
      <c r="B476" s="569"/>
    </row>
    <row r="477">
      <c r="A477" s="569"/>
      <c r="B477" s="569"/>
    </row>
    <row r="478">
      <c r="A478" s="569"/>
      <c r="B478" s="569"/>
    </row>
    <row r="479">
      <c r="A479" s="569"/>
      <c r="B479" s="569"/>
    </row>
    <row r="480">
      <c r="A480" s="569"/>
      <c r="B480" s="569"/>
    </row>
    <row r="481">
      <c r="A481" s="569"/>
      <c r="B481" s="569"/>
    </row>
    <row r="482">
      <c r="A482" s="569"/>
      <c r="B482" s="569"/>
    </row>
    <row r="483">
      <c r="A483" s="569"/>
      <c r="B483" s="569"/>
    </row>
    <row r="484">
      <c r="A484" s="569"/>
      <c r="B484" s="569"/>
    </row>
    <row r="485">
      <c r="A485" s="569"/>
      <c r="B485" s="569"/>
    </row>
    <row r="486">
      <c r="A486" s="569"/>
      <c r="B486" s="569"/>
    </row>
    <row r="487">
      <c r="A487" s="569"/>
      <c r="B487" s="569"/>
    </row>
    <row r="488">
      <c r="A488" s="569"/>
      <c r="B488" s="569"/>
    </row>
    <row r="489">
      <c r="A489" s="569"/>
      <c r="B489" s="569"/>
    </row>
    <row r="490">
      <c r="A490" s="569"/>
      <c r="B490" s="569"/>
    </row>
    <row r="491">
      <c r="A491" s="569"/>
      <c r="B491" s="569"/>
    </row>
    <row r="492">
      <c r="A492" s="569"/>
      <c r="B492" s="569"/>
    </row>
    <row r="493">
      <c r="A493" s="569"/>
      <c r="B493" s="569"/>
    </row>
    <row r="494">
      <c r="A494" s="569"/>
      <c r="B494" s="569"/>
    </row>
    <row r="495">
      <c r="A495" s="569"/>
      <c r="B495" s="569"/>
    </row>
    <row r="496">
      <c r="A496" s="569"/>
      <c r="B496" s="569"/>
    </row>
    <row r="497">
      <c r="A497" s="569"/>
      <c r="B497" s="569"/>
    </row>
    <row r="498">
      <c r="A498" s="569"/>
      <c r="B498" s="569"/>
    </row>
    <row r="499">
      <c r="A499" s="569"/>
      <c r="B499" s="569"/>
    </row>
    <row r="500">
      <c r="A500" s="569"/>
      <c r="B500" s="569"/>
    </row>
    <row r="501">
      <c r="A501" s="569"/>
      <c r="B501" s="569"/>
    </row>
    <row r="502">
      <c r="A502" s="569"/>
      <c r="B502" s="569"/>
    </row>
    <row r="503">
      <c r="A503" s="569"/>
      <c r="B503" s="569"/>
    </row>
    <row r="504">
      <c r="A504" s="569"/>
      <c r="B504" s="569"/>
    </row>
    <row r="505">
      <c r="A505" s="569"/>
      <c r="B505" s="569"/>
    </row>
    <row r="506">
      <c r="A506" s="569"/>
      <c r="B506" s="569"/>
    </row>
    <row r="507">
      <c r="A507" s="569"/>
      <c r="B507" s="569"/>
    </row>
    <row r="508">
      <c r="A508" s="569"/>
      <c r="B508" s="569"/>
    </row>
    <row r="509">
      <c r="A509" s="569"/>
      <c r="B509" s="569"/>
    </row>
    <row r="510">
      <c r="A510" s="569"/>
      <c r="B510" s="569"/>
    </row>
    <row r="511">
      <c r="A511" s="569"/>
      <c r="B511" s="569"/>
    </row>
    <row r="512">
      <c r="A512" s="569"/>
      <c r="B512" s="569"/>
    </row>
    <row r="513">
      <c r="A513" s="569"/>
      <c r="B513" s="569"/>
    </row>
    <row r="514">
      <c r="A514" s="569"/>
      <c r="B514" s="569"/>
    </row>
    <row r="515">
      <c r="A515" s="569"/>
      <c r="B515" s="569"/>
    </row>
    <row r="516">
      <c r="A516" s="569"/>
      <c r="B516" s="569"/>
    </row>
    <row r="517">
      <c r="A517" s="569"/>
      <c r="B517" s="569"/>
    </row>
    <row r="518">
      <c r="A518" s="569"/>
      <c r="B518" s="569"/>
    </row>
    <row r="519">
      <c r="A519" s="569"/>
      <c r="B519" s="569"/>
    </row>
    <row r="520">
      <c r="A520" s="569"/>
      <c r="B520" s="569"/>
    </row>
    <row r="521">
      <c r="A521" s="569"/>
      <c r="B521" s="569"/>
    </row>
    <row r="522">
      <c r="A522" s="569"/>
      <c r="B522" s="569"/>
    </row>
    <row r="523">
      <c r="A523" s="569"/>
      <c r="B523" s="569"/>
    </row>
    <row r="524">
      <c r="A524" s="569"/>
      <c r="B524" s="569"/>
    </row>
    <row r="525">
      <c r="A525" s="569"/>
      <c r="B525" s="569"/>
    </row>
    <row r="526">
      <c r="A526" s="569"/>
      <c r="B526" s="569"/>
    </row>
    <row r="527">
      <c r="A527" s="569"/>
      <c r="B527" s="569"/>
    </row>
    <row r="528">
      <c r="A528" s="569"/>
      <c r="B528" s="569"/>
    </row>
    <row r="529">
      <c r="A529" s="569"/>
      <c r="B529" s="569"/>
    </row>
    <row r="530">
      <c r="A530" s="569"/>
      <c r="B530" s="569"/>
    </row>
    <row r="531">
      <c r="A531" s="569"/>
      <c r="B531" s="569"/>
    </row>
    <row r="532">
      <c r="A532" s="569"/>
      <c r="B532" s="569"/>
    </row>
    <row r="533">
      <c r="A533" s="569"/>
      <c r="B533" s="569"/>
    </row>
    <row r="534">
      <c r="A534" s="569"/>
      <c r="B534" s="569"/>
    </row>
    <row r="535">
      <c r="A535" s="569"/>
      <c r="B535" s="569"/>
    </row>
    <row r="536">
      <c r="A536" s="569"/>
      <c r="B536" s="569"/>
    </row>
    <row r="537">
      <c r="A537" s="569"/>
      <c r="B537" s="569"/>
    </row>
    <row r="538">
      <c r="A538" s="569"/>
      <c r="B538" s="569"/>
    </row>
    <row r="539">
      <c r="A539" s="569"/>
      <c r="B539" s="569"/>
    </row>
    <row r="540">
      <c r="A540" s="569"/>
      <c r="B540" s="569"/>
    </row>
    <row r="541">
      <c r="A541" s="569"/>
      <c r="B541" s="569"/>
    </row>
    <row r="542">
      <c r="A542" s="569"/>
      <c r="B542" s="569"/>
    </row>
    <row r="543">
      <c r="A543" s="569"/>
      <c r="B543" s="569"/>
    </row>
    <row r="544">
      <c r="A544" s="569"/>
      <c r="B544" s="569"/>
    </row>
    <row r="545">
      <c r="A545" s="569"/>
      <c r="B545" s="569"/>
    </row>
    <row r="546">
      <c r="A546" s="569"/>
      <c r="B546" s="569"/>
    </row>
    <row r="547">
      <c r="A547" s="569"/>
      <c r="B547" s="569"/>
    </row>
    <row r="548">
      <c r="A548" s="569"/>
      <c r="B548" s="569"/>
    </row>
    <row r="549">
      <c r="A549" s="569"/>
      <c r="B549" s="569"/>
    </row>
    <row r="550">
      <c r="A550" s="569"/>
      <c r="B550" s="569"/>
    </row>
    <row r="551">
      <c r="A551" s="569"/>
      <c r="B551" s="569"/>
    </row>
    <row r="552">
      <c r="A552" s="569"/>
      <c r="B552" s="569"/>
    </row>
    <row r="553">
      <c r="A553" s="569"/>
      <c r="B553" s="569"/>
    </row>
    <row r="554">
      <c r="A554" s="569"/>
      <c r="B554" s="569"/>
    </row>
    <row r="555">
      <c r="A555" s="569"/>
      <c r="B555" s="569"/>
    </row>
    <row r="556">
      <c r="A556" s="569"/>
      <c r="B556" s="569"/>
    </row>
    <row r="557">
      <c r="A557" s="569"/>
      <c r="B557" s="569"/>
    </row>
    <row r="558">
      <c r="A558" s="569"/>
      <c r="B558" s="569"/>
    </row>
    <row r="559">
      <c r="A559" s="569"/>
      <c r="B559" s="569"/>
    </row>
    <row r="560">
      <c r="A560" s="569"/>
      <c r="B560" s="569"/>
    </row>
    <row r="561">
      <c r="A561" s="569"/>
      <c r="B561" s="569"/>
    </row>
    <row r="562">
      <c r="A562" s="569"/>
      <c r="B562" s="569"/>
    </row>
    <row r="563">
      <c r="A563" s="569"/>
      <c r="B563" s="569"/>
    </row>
    <row r="564">
      <c r="A564" s="569"/>
      <c r="B564" s="569"/>
    </row>
    <row r="565">
      <c r="A565" s="569"/>
      <c r="B565" s="569"/>
    </row>
    <row r="566">
      <c r="A566" s="569"/>
      <c r="B566" s="569"/>
    </row>
    <row r="567">
      <c r="A567" s="569"/>
      <c r="B567" s="569"/>
    </row>
    <row r="568">
      <c r="A568" s="569"/>
      <c r="B568" s="569"/>
    </row>
    <row r="569">
      <c r="A569" s="569"/>
      <c r="B569" s="569"/>
    </row>
    <row r="570">
      <c r="A570" s="569"/>
      <c r="B570" s="569"/>
    </row>
    <row r="571">
      <c r="A571" s="569"/>
      <c r="B571" s="569"/>
    </row>
    <row r="572">
      <c r="A572" s="569"/>
      <c r="B572" s="569"/>
    </row>
    <row r="573">
      <c r="A573" s="569"/>
      <c r="B573" s="569"/>
    </row>
    <row r="574">
      <c r="A574" s="569"/>
      <c r="B574" s="569"/>
    </row>
    <row r="575">
      <c r="A575" s="569"/>
      <c r="B575" s="569"/>
    </row>
    <row r="576">
      <c r="A576" s="569"/>
      <c r="B576" s="569"/>
    </row>
    <row r="577">
      <c r="A577" s="569"/>
      <c r="B577" s="569"/>
    </row>
    <row r="578">
      <c r="A578" s="569"/>
      <c r="B578" s="569"/>
    </row>
    <row r="579">
      <c r="A579" s="569"/>
      <c r="B579" s="569"/>
    </row>
    <row r="580">
      <c r="A580" s="569"/>
      <c r="B580" s="569"/>
    </row>
    <row r="581">
      <c r="A581" s="569"/>
      <c r="B581" s="569"/>
    </row>
    <row r="582">
      <c r="A582" s="569"/>
      <c r="B582" s="569"/>
    </row>
    <row r="583">
      <c r="A583" s="569"/>
      <c r="B583" s="569"/>
    </row>
    <row r="584">
      <c r="A584" s="569"/>
      <c r="B584" s="569"/>
    </row>
    <row r="585">
      <c r="A585" s="569"/>
      <c r="B585" s="569"/>
    </row>
    <row r="586">
      <c r="A586" s="569"/>
      <c r="B586" s="569"/>
    </row>
    <row r="587">
      <c r="A587" s="569"/>
      <c r="B587" s="569"/>
    </row>
    <row r="588">
      <c r="A588" s="569"/>
      <c r="B588" s="569"/>
    </row>
    <row r="589">
      <c r="A589" s="569"/>
      <c r="B589" s="569"/>
    </row>
    <row r="590">
      <c r="A590" s="569"/>
      <c r="B590" s="569"/>
    </row>
    <row r="591">
      <c r="A591" s="569"/>
      <c r="B591" s="569"/>
    </row>
    <row r="592">
      <c r="A592" s="569"/>
      <c r="B592" s="569"/>
    </row>
    <row r="593">
      <c r="A593" s="569"/>
      <c r="B593" s="569"/>
    </row>
    <row r="594">
      <c r="A594" s="569"/>
      <c r="B594" s="569"/>
    </row>
    <row r="595">
      <c r="A595" s="569"/>
      <c r="B595" s="569"/>
    </row>
    <row r="596">
      <c r="A596" s="569"/>
      <c r="B596" s="569"/>
    </row>
    <row r="597">
      <c r="A597" s="569"/>
      <c r="B597" s="569"/>
    </row>
    <row r="598">
      <c r="A598" s="569"/>
      <c r="B598" s="569"/>
    </row>
    <row r="599">
      <c r="A599" s="569"/>
      <c r="B599" s="569"/>
    </row>
    <row r="600">
      <c r="A600" s="569"/>
      <c r="B600" s="569"/>
    </row>
    <row r="601">
      <c r="A601" s="569"/>
      <c r="B601" s="569"/>
    </row>
    <row r="602">
      <c r="A602" s="569"/>
      <c r="B602" s="569"/>
    </row>
    <row r="603">
      <c r="A603" s="569"/>
      <c r="B603" s="569"/>
    </row>
    <row r="604">
      <c r="A604" s="569"/>
      <c r="B604" s="569"/>
    </row>
    <row r="605">
      <c r="A605" s="569"/>
      <c r="B605" s="569"/>
    </row>
    <row r="606">
      <c r="A606" s="569"/>
      <c r="B606" s="569"/>
    </row>
    <row r="607">
      <c r="A607" s="569"/>
      <c r="B607" s="569"/>
    </row>
    <row r="608">
      <c r="A608" s="569"/>
      <c r="B608" s="569"/>
    </row>
    <row r="609">
      <c r="A609" s="569"/>
      <c r="B609" s="569"/>
    </row>
    <row r="610">
      <c r="A610" s="569"/>
      <c r="B610" s="569"/>
    </row>
    <row r="611">
      <c r="A611" s="569"/>
      <c r="B611" s="569"/>
    </row>
    <row r="612">
      <c r="A612" s="569"/>
      <c r="B612" s="569"/>
    </row>
    <row r="613">
      <c r="A613" s="569"/>
      <c r="B613" s="569"/>
    </row>
    <row r="614">
      <c r="A614" s="569"/>
      <c r="B614" s="569"/>
    </row>
    <row r="615">
      <c r="A615" s="569"/>
      <c r="B615" s="569"/>
    </row>
    <row r="616">
      <c r="A616" s="569"/>
      <c r="B616" s="569"/>
    </row>
    <row r="617">
      <c r="A617" s="569"/>
      <c r="B617" s="569"/>
    </row>
    <row r="618">
      <c r="A618" s="569"/>
      <c r="B618" s="569"/>
    </row>
    <row r="619">
      <c r="A619" s="569"/>
      <c r="B619" s="569"/>
    </row>
    <row r="620">
      <c r="A620" s="569"/>
      <c r="B620" s="569"/>
    </row>
    <row r="621">
      <c r="A621" s="569"/>
      <c r="B621" s="569"/>
    </row>
    <row r="622">
      <c r="A622" s="569"/>
      <c r="B622" s="569"/>
    </row>
    <row r="623">
      <c r="A623" s="569"/>
      <c r="B623" s="569"/>
    </row>
    <row r="624">
      <c r="A624" s="569"/>
      <c r="B624" s="569"/>
    </row>
    <row r="625">
      <c r="A625" s="569"/>
      <c r="B625" s="569"/>
    </row>
    <row r="626">
      <c r="A626" s="569"/>
      <c r="B626" s="569"/>
    </row>
    <row r="627">
      <c r="A627" s="569"/>
      <c r="B627" s="569"/>
    </row>
    <row r="628">
      <c r="A628" s="569"/>
      <c r="B628" s="569"/>
    </row>
    <row r="629">
      <c r="A629" s="569"/>
      <c r="B629" s="569"/>
    </row>
    <row r="630">
      <c r="A630" s="569"/>
      <c r="B630" s="569"/>
    </row>
    <row r="631">
      <c r="A631" s="569"/>
      <c r="B631" s="569"/>
    </row>
    <row r="632">
      <c r="A632" s="569"/>
      <c r="B632" s="569"/>
    </row>
    <row r="633">
      <c r="A633" s="569"/>
      <c r="B633" s="569"/>
    </row>
    <row r="634">
      <c r="A634" s="569"/>
      <c r="B634" s="569"/>
    </row>
    <row r="635">
      <c r="A635" s="569"/>
      <c r="B635" s="569"/>
    </row>
    <row r="636">
      <c r="A636" s="569"/>
      <c r="B636" s="569"/>
    </row>
    <row r="637">
      <c r="A637" s="569"/>
      <c r="B637" s="569"/>
    </row>
    <row r="638">
      <c r="A638" s="569"/>
      <c r="B638" s="569"/>
    </row>
    <row r="639">
      <c r="A639" s="569"/>
      <c r="B639" s="569"/>
    </row>
    <row r="640">
      <c r="A640" s="569"/>
      <c r="B640" s="569"/>
    </row>
    <row r="641">
      <c r="A641" s="569"/>
      <c r="B641" s="569"/>
    </row>
    <row r="642">
      <c r="A642" s="569"/>
      <c r="B642" s="569"/>
    </row>
    <row r="643">
      <c r="A643" s="569"/>
      <c r="B643" s="569"/>
    </row>
    <row r="644">
      <c r="A644" s="569"/>
      <c r="B644" s="569"/>
    </row>
    <row r="645">
      <c r="A645" s="569"/>
      <c r="B645" s="569"/>
    </row>
    <row r="646">
      <c r="A646" s="569"/>
      <c r="B646" s="569"/>
    </row>
    <row r="647">
      <c r="A647" s="569"/>
      <c r="B647" s="569"/>
    </row>
    <row r="648">
      <c r="A648" s="569"/>
      <c r="B648" s="569"/>
    </row>
    <row r="649">
      <c r="A649" s="569"/>
      <c r="B649" s="569"/>
    </row>
    <row r="650">
      <c r="A650" s="569"/>
      <c r="B650" s="569"/>
    </row>
    <row r="651">
      <c r="A651" s="569"/>
      <c r="B651" s="569"/>
    </row>
    <row r="652">
      <c r="A652" s="569"/>
      <c r="B652" s="569"/>
    </row>
    <row r="653">
      <c r="A653" s="569"/>
      <c r="B653" s="569"/>
    </row>
    <row r="654">
      <c r="A654" s="569"/>
      <c r="B654" s="569"/>
    </row>
    <row r="655">
      <c r="A655" s="569"/>
      <c r="B655" s="569"/>
    </row>
    <row r="656">
      <c r="A656" s="569"/>
      <c r="B656" s="569"/>
    </row>
    <row r="657">
      <c r="A657" s="569"/>
      <c r="B657" s="569"/>
    </row>
    <row r="658">
      <c r="A658" s="569"/>
      <c r="B658" s="569"/>
    </row>
    <row r="659">
      <c r="A659" s="569"/>
      <c r="B659" s="569"/>
    </row>
    <row r="660">
      <c r="A660" s="569"/>
      <c r="B660" s="569"/>
    </row>
    <row r="661">
      <c r="A661" s="569"/>
      <c r="B661" s="569"/>
    </row>
    <row r="662">
      <c r="A662" s="569"/>
      <c r="B662" s="569"/>
    </row>
    <row r="663">
      <c r="A663" s="569"/>
      <c r="B663" s="569"/>
    </row>
    <row r="664">
      <c r="A664" s="569"/>
      <c r="B664" s="569"/>
    </row>
    <row r="665">
      <c r="A665" s="569"/>
      <c r="B665" s="569"/>
    </row>
    <row r="666">
      <c r="A666" s="569"/>
      <c r="B666" s="569"/>
    </row>
    <row r="667">
      <c r="A667" s="569"/>
      <c r="B667" s="569"/>
    </row>
    <row r="668">
      <c r="A668" s="569"/>
      <c r="B668" s="569"/>
    </row>
    <row r="669">
      <c r="A669" s="569"/>
      <c r="B669" s="569"/>
    </row>
    <row r="670">
      <c r="A670" s="569"/>
      <c r="B670" s="569"/>
    </row>
    <row r="671">
      <c r="A671" s="569"/>
      <c r="B671" s="569"/>
    </row>
    <row r="672">
      <c r="A672" s="569"/>
      <c r="B672" s="569"/>
    </row>
    <row r="673">
      <c r="A673" s="569"/>
      <c r="B673" s="569"/>
    </row>
    <row r="674">
      <c r="A674" s="569"/>
      <c r="B674" s="569"/>
    </row>
    <row r="675">
      <c r="A675" s="569"/>
      <c r="B675" s="569"/>
    </row>
    <row r="676">
      <c r="A676" s="569"/>
      <c r="B676" s="569"/>
    </row>
    <row r="677">
      <c r="A677" s="569"/>
      <c r="B677" s="569"/>
    </row>
    <row r="678">
      <c r="A678" s="569"/>
      <c r="B678" s="569"/>
    </row>
    <row r="679">
      <c r="A679" s="569"/>
      <c r="B679" s="569"/>
    </row>
    <row r="680">
      <c r="A680" s="569"/>
      <c r="B680" s="569"/>
    </row>
    <row r="681">
      <c r="A681" s="569"/>
      <c r="B681" s="569"/>
    </row>
    <row r="682">
      <c r="A682" s="569"/>
      <c r="B682" s="569"/>
    </row>
    <row r="683">
      <c r="A683" s="569"/>
      <c r="B683" s="569"/>
    </row>
    <row r="684">
      <c r="A684" s="569"/>
      <c r="B684" s="569"/>
    </row>
    <row r="685">
      <c r="A685" s="569"/>
      <c r="B685" s="569"/>
    </row>
    <row r="686">
      <c r="A686" s="569"/>
      <c r="B686" s="569"/>
    </row>
    <row r="687">
      <c r="A687" s="569"/>
      <c r="B687" s="569"/>
    </row>
    <row r="688">
      <c r="A688" s="569"/>
      <c r="B688" s="569"/>
    </row>
    <row r="689">
      <c r="A689" s="569"/>
      <c r="B689" s="569"/>
    </row>
    <row r="690">
      <c r="A690" s="569"/>
      <c r="B690" s="569"/>
    </row>
    <row r="691">
      <c r="A691" s="569"/>
      <c r="B691" s="569"/>
    </row>
    <row r="692">
      <c r="A692" s="569"/>
      <c r="B692" s="569"/>
    </row>
    <row r="693">
      <c r="A693" s="569"/>
      <c r="B693" s="569"/>
    </row>
    <row r="694">
      <c r="A694" s="569"/>
      <c r="B694" s="569"/>
    </row>
    <row r="695">
      <c r="A695" s="569"/>
      <c r="B695" s="569"/>
    </row>
    <row r="696">
      <c r="A696" s="569"/>
      <c r="B696" s="569"/>
    </row>
    <row r="697">
      <c r="A697" s="569"/>
      <c r="B697" s="569"/>
    </row>
    <row r="698">
      <c r="A698" s="569"/>
      <c r="B698" s="569"/>
    </row>
    <row r="699">
      <c r="A699" s="569"/>
      <c r="B699" s="569"/>
    </row>
    <row r="700">
      <c r="A700" s="569"/>
      <c r="B700" s="569"/>
    </row>
    <row r="701">
      <c r="A701" s="569"/>
      <c r="B701" s="569"/>
    </row>
    <row r="702">
      <c r="A702" s="569"/>
      <c r="B702" s="569"/>
    </row>
    <row r="703">
      <c r="A703" s="569"/>
      <c r="B703" s="569"/>
    </row>
    <row r="704">
      <c r="A704" s="569"/>
      <c r="B704" s="569"/>
    </row>
    <row r="705">
      <c r="A705" s="569"/>
      <c r="B705" s="569"/>
    </row>
    <row r="706">
      <c r="A706" s="569"/>
      <c r="B706" s="569"/>
    </row>
    <row r="707">
      <c r="A707" s="569"/>
      <c r="B707" s="569"/>
    </row>
    <row r="708">
      <c r="A708" s="569"/>
      <c r="B708" s="569"/>
    </row>
    <row r="709">
      <c r="A709" s="569"/>
      <c r="B709" s="569"/>
    </row>
    <row r="710">
      <c r="A710" s="569"/>
      <c r="B710" s="569"/>
    </row>
    <row r="711">
      <c r="A711" s="569"/>
      <c r="B711" s="569"/>
    </row>
    <row r="712">
      <c r="A712" s="569"/>
      <c r="B712" s="569"/>
    </row>
    <row r="713">
      <c r="A713" s="569"/>
      <c r="B713" s="569"/>
    </row>
    <row r="714">
      <c r="A714" s="569"/>
      <c r="B714" s="569"/>
    </row>
    <row r="715">
      <c r="A715" s="569"/>
      <c r="B715" s="569"/>
    </row>
    <row r="716">
      <c r="A716" s="569"/>
      <c r="B716" s="569"/>
    </row>
    <row r="717">
      <c r="A717" s="569"/>
      <c r="B717" s="569"/>
    </row>
    <row r="718">
      <c r="A718" s="569"/>
      <c r="B718" s="569"/>
    </row>
    <row r="719">
      <c r="A719" s="569"/>
      <c r="B719" s="569"/>
    </row>
    <row r="720">
      <c r="A720" s="569"/>
      <c r="B720" s="569"/>
    </row>
    <row r="721">
      <c r="A721" s="569"/>
      <c r="B721" s="569"/>
    </row>
    <row r="722">
      <c r="A722" s="569"/>
      <c r="B722" s="569"/>
    </row>
    <row r="723">
      <c r="A723" s="569"/>
      <c r="B723" s="569"/>
    </row>
    <row r="724">
      <c r="A724" s="569"/>
      <c r="B724" s="569"/>
    </row>
    <row r="725">
      <c r="A725" s="569"/>
      <c r="B725" s="569"/>
    </row>
    <row r="726">
      <c r="A726" s="569"/>
      <c r="B726" s="569"/>
    </row>
    <row r="727">
      <c r="A727" s="569"/>
      <c r="B727" s="569"/>
    </row>
    <row r="728">
      <c r="A728" s="569"/>
      <c r="B728" s="569"/>
    </row>
    <row r="729">
      <c r="A729" s="569"/>
      <c r="B729" s="569"/>
    </row>
    <row r="730">
      <c r="A730" s="569"/>
      <c r="B730" s="569"/>
    </row>
    <row r="731">
      <c r="A731" s="569"/>
      <c r="B731" s="569"/>
    </row>
    <row r="732">
      <c r="A732" s="569"/>
      <c r="B732" s="569"/>
    </row>
    <row r="733">
      <c r="A733" s="569"/>
      <c r="B733" s="569"/>
    </row>
    <row r="734">
      <c r="A734" s="569"/>
      <c r="B734" s="569"/>
    </row>
    <row r="735">
      <c r="A735" s="569"/>
      <c r="B735" s="569"/>
    </row>
    <row r="736">
      <c r="A736" s="569"/>
      <c r="B736" s="569"/>
    </row>
    <row r="737">
      <c r="A737" s="569"/>
      <c r="B737" s="569"/>
    </row>
    <row r="738">
      <c r="A738" s="569"/>
      <c r="B738" s="569"/>
    </row>
    <row r="739">
      <c r="A739" s="569"/>
      <c r="B739" s="569"/>
    </row>
    <row r="740">
      <c r="A740" s="569"/>
      <c r="B740" s="569"/>
    </row>
    <row r="741">
      <c r="A741" s="569"/>
      <c r="B741" s="569"/>
    </row>
    <row r="742">
      <c r="A742" s="569"/>
      <c r="B742" s="569"/>
    </row>
    <row r="743">
      <c r="A743" s="569"/>
      <c r="B743" s="569"/>
    </row>
    <row r="744">
      <c r="A744" s="569"/>
      <c r="B744" s="569"/>
    </row>
    <row r="745">
      <c r="A745" s="569"/>
      <c r="B745" s="569"/>
    </row>
    <row r="746">
      <c r="A746" s="569"/>
      <c r="B746" s="569"/>
    </row>
    <row r="747">
      <c r="A747" s="569"/>
      <c r="B747" s="569"/>
    </row>
    <row r="748">
      <c r="A748" s="569"/>
      <c r="B748" s="569"/>
    </row>
    <row r="749">
      <c r="A749" s="569"/>
      <c r="B749" s="569"/>
    </row>
    <row r="750">
      <c r="A750" s="569"/>
      <c r="B750" s="569"/>
    </row>
    <row r="751">
      <c r="A751" s="569"/>
      <c r="B751" s="569"/>
    </row>
    <row r="752">
      <c r="A752" s="569"/>
      <c r="B752" s="569"/>
    </row>
    <row r="753">
      <c r="A753" s="569"/>
      <c r="B753" s="569"/>
    </row>
    <row r="754">
      <c r="A754" s="569"/>
      <c r="B754" s="569"/>
    </row>
    <row r="755">
      <c r="A755" s="569"/>
      <c r="B755" s="569"/>
    </row>
    <row r="756">
      <c r="A756" s="569"/>
      <c r="B756" s="569"/>
    </row>
    <row r="757">
      <c r="A757" s="569"/>
      <c r="B757" s="569"/>
    </row>
    <row r="758">
      <c r="A758" s="569"/>
      <c r="B758" s="569"/>
    </row>
    <row r="759">
      <c r="A759" s="569"/>
      <c r="B759" s="569"/>
    </row>
    <row r="760">
      <c r="A760" s="569"/>
      <c r="B760" s="569"/>
    </row>
    <row r="761">
      <c r="A761" s="569"/>
      <c r="B761" s="569"/>
    </row>
    <row r="762">
      <c r="A762" s="569"/>
      <c r="B762" s="569"/>
    </row>
    <row r="763">
      <c r="A763" s="569"/>
      <c r="B763" s="569"/>
    </row>
    <row r="764">
      <c r="A764" s="569"/>
      <c r="B764" s="569"/>
    </row>
    <row r="765">
      <c r="A765" s="569"/>
      <c r="B765" s="569"/>
    </row>
    <row r="766">
      <c r="A766" s="569"/>
      <c r="B766" s="569"/>
    </row>
    <row r="767">
      <c r="A767" s="569"/>
      <c r="B767" s="569"/>
    </row>
    <row r="768">
      <c r="A768" s="569"/>
      <c r="B768" s="569"/>
    </row>
    <row r="769">
      <c r="A769" s="569"/>
      <c r="B769" s="569"/>
    </row>
    <row r="770">
      <c r="A770" s="569"/>
      <c r="B770" s="569"/>
    </row>
    <row r="771">
      <c r="A771" s="569"/>
      <c r="B771" s="569"/>
    </row>
    <row r="772">
      <c r="A772" s="569"/>
      <c r="B772" s="569"/>
    </row>
    <row r="773">
      <c r="A773" s="569"/>
      <c r="B773" s="569"/>
    </row>
    <row r="774">
      <c r="A774" s="569"/>
      <c r="B774" s="569"/>
    </row>
    <row r="775">
      <c r="A775" s="569"/>
      <c r="B775" s="569"/>
    </row>
    <row r="776">
      <c r="A776" s="569"/>
      <c r="B776" s="569"/>
    </row>
    <row r="777">
      <c r="A777" s="569"/>
      <c r="B777" s="569"/>
    </row>
    <row r="778">
      <c r="A778" s="569"/>
      <c r="B778" s="569"/>
    </row>
    <row r="779">
      <c r="A779" s="569"/>
      <c r="B779" s="569"/>
    </row>
    <row r="780">
      <c r="A780" s="569"/>
      <c r="B780" s="569"/>
    </row>
    <row r="781">
      <c r="A781" s="569"/>
      <c r="B781" s="569"/>
    </row>
    <row r="782">
      <c r="A782" s="569"/>
      <c r="B782" s="569"/>
    </row>
    <row r="783">
      <c r="A783" s="569"/>
      <c r="B783" s="569"/>
    </row>
    <row r="784">
      <c r="A784" s="569"/>
      <c r="B784" s="569"/>
    </row>
    <row r="785">
      <c r="A785" s="569"/>
      <c r="B785" s="569"/>
    </row>
    <row r="786">
      <c r="A786" s="569"/>
      <c r="B786" s="569"/>
    </row>
    <row r="787">
      <c r="A787" s="569"/>
      <c r="B787" s="569"/>
    </row>
    <row r="788">
      <c r="A788" s="569"/>
      <c r="B788" s="569"/>
    </row>
    <row r="789">
      <c r="A789" s="569"/>
      <c r="B789" s="569"/>
    </row>
    <row r="790">
      <c r="A790" s="569"/>
      <c r="B790" s="569"/>
    </row>
    <row r="791">
      <c r="A791" s="569"/>
      <c r="B791" s="569"/>
    </row>
    <row r="792">
      <c r="A792" s="569"/>
      <c r="B792" s="569"/>
    </row>
    <row r="793">
      <c r="A793" s="569"/>
      <c r="B793" s="569"/>
    </row>
    <row r="794">
      <c r="A794" s="569"/>
      <c r="B794" s="569"/>
    </row>
    <row r="795">
      <c r="A795" s="569"/>
      <c r="B795" s="569"/>
    </row>
    <row r="796">
      <c r="A796" s="569"/>
      <c r="B796" s="569"/>
    </row>
    <row r="797">
      <c r="A797" s="569"/>
      <c r="B797" s="569"/>
    </row>
    <row r="798">
      <c r="A798" s="569"/>
      <c r="B798" s="569"/>
    </row>
    <row r="799">
      <c r="A799" s="569"/>
      <c r="B799" s="569"/>
    </row>
    <row r="800">
      <c r="A800" s="569"/>
      <c r="B800" s="569"/>
    </row>
    <row r="801">
      <c r="A801" s="569"/>
      <c r="B801" s="569"/>
    </row>
    <row r="802">
      <c r="A802" s="569"/>
      <c r="B802" s="569"/>
    </row>
    <row r="803">
      <c r="A803" s="569"/>
      <c r="B803" s="569"/>
    </row>
    <row r="804">
      <c r="A804" s="569"/>
      <c r="B804" s="569"/>
    </row>
    <row r="805">
      <c r="A805" s="569"/>
      <c r="B805" s="569"/>
    </row>
    <row r="806">
      <c r="A806" s="569"/>
      <c r="B806" s="569"/>
    </row>
    <row r="807">
      <c r="A807" s="569"/>
      <c r="B807" s="569"/>
    </row>
    <row r="808">
      <c r="A808" s="569"/>
      <c r="B808" s="569"/>
    </row>
    <row r="809">
      <c r="A809" s="569"/>
      <c r="B809" s="569"/>
    </row>
    <row r="810">
      <c r="A810" s="569"/>
      <c r="B810" s="569"/>
    </row>
    <row r="811">
      <c r="A811" s="569"/>
      <c r="B811" s="569"/>
    </row>
    <row r="812">
      <c r="A812" s="569"/>
      <c r="B812" s="569"/>
    </row>
    <row r="813">
      <c r="A813" s="569"/>
      <c r="B813" s="569"/>
    </row>
    <row r="814">
      <c r="A814" s="569"/>
      <c r="B814" s="569"/>
    </row>
    <row r="815">
      <c r="A815" s="569"/>
      <c r="B815" s="569"/>
    </row>
    <row r="816">
      <c r="A816" s="569"/>
      <c r="B816" s="569"/>
    </row>
    <row r="817">
      <c r="A817" s="569"/>
      <c r="B817" s="569"/>
    </row>
    <row r="818">
      <c r="A818" s="569"/>
      <c r="B818" s="569"/>
    </row>
    <row r="819">
      <c r="A819" s="569"/>
      <c r="B819" s="569"/>
    </row>
    <row r="820">
      <c r="A820" s="569"/>
      <c r="B820" s="569"/>
    </row>
    <row r="821">
      <c r="A821" s="569"/>
      <c r="B821" s="569"/>
    </row>
    <row r="822">
      <c r="A822" s="569"/>
      <c r="B822" s="569"/>
    </row>
    <row r="823">
      <c r="A823" s="569"/>
      <c r="B823" s="569"/>
    </row>
    <row r="824">
      <c r="A824" s="569"/>
      <c r="B824" s="569"/>
    </row>
    <row r="825">
      <c r="A825" s="569"/>
      <c r="B825" s="569"/>
    </row>
    <row r="826">
      <c r="A826" s="569"/>
      <c r="B826" s="569"/>
    </row>
    <row r="827">
      <c r="A827" s="569"/>
      <c r="B827" s="569"/>
    </row>
    <row r="828">
      <c r="A828" s="569"/>
      <c r="B828" s="569"/>
    </row>
    <row r="829">
      <c r="A829" s="569"/>
      <c r="B829" s="569"/>
    </row>
    <row r="830">
      <c r="A830" s="569"/>
      <c r="B830" s="569"/>
    </row>
    <row r="831">
      <c r="A831" s="569"/>
      <c r="B831" s="569"/>
    </row>
    <row r="832">
      <c r="A832" s="569"/>
      <c r="B832" s="569"/>
    </row>
    <row r="833">
      <c r="A833" s="569"/>
      <c r="B833" s="569"/>
    </row>
    <row r="834">
      <c r="A834" s="569"/>
      <c r="B834" s="569"/>
    </row>
    <row r="835">
      <c r="A835" s="569"/>
      <c r="B835" s="569"/>
    </row>
    <row r="836">
      <c r="A836" s="569"/>
      <c r="B836" s="569"/>
    </row>
    <row r="837">
      <c r="A837" s="569"/>
      <c r="B837" s="569"/>
    </row>
    <row r="838">
      <c r="A838" s="569"/>
      <c r="B838" s="569"/>
    </row>
    <row r="839">
      <c r="A839" s="569"/>
      <c r="B839" s="569"/>
    </row>
    <row r="840">
      <c r="A840" s="569"/>
      <c r="B840" s="569"/>
    </row>
    <row r="841">
      <c r="A841" s="569"/>
      <c r="B841" s="569"/>
    </row>
    <row r="842">
      <c r="A842" s="569"/>
      <c r="B842" s="569"/>
    </row>
    <row r="843">
      <c r="A843" s="569"/>
      <c r="B843" s="569"/>
    </row>
    <row r="844">
      <c r="A844" s="569"/>
      <c r="B844" s="569"/>
    </row>
    <row r="845">
      <c r="A845" s="569"/>
      <c r="B845" s="569"/>
    </row>
    <row r="846">
      <c r="A846" s="569"/>
      <c r="B846" s="569"/>
    </row>
    <row r="847">
      <c r="A847" s="569"/>
      <c r="B847" s="569"/>
    </row>
    <row r="848">
      <c r="A848" s="569"/>
      <c r="B848" s="569"/>
    </row>
    <row r="849">
      <c r="A849" s="569"/>
      <c r="B849" s="569"/>
    </row>
    <row r="850">
      <c r="A850" s="569"/>
      <c r="B850" s="569"/>
    </row>
    <row r="851">
      <c r="A851" s="569"/>
      <c r="B851" s="569"/>
    </row>
    <row r="852">
      <c r="A852" s="569"/>
      <c r="B852" s="569"/>
    </row>
    <row r="853">
      <c r="A853" s="569"/>
      <c r="B853" s="569"/>
    </row>
    <row r="854">
      <c r="A854" s="569"/>
      <c r="B854" s="569"/>
    </row>
    <row r="855">
      <c r="A855" s="569"/>
      <c r="B855" s="569"/>
    </row>
    <row r="856">
      <c r="A856" s="569"/>
      <c r="B856" s="569"/>
    </row>
    <row r="857">
      <c r="A857" s="569"/>
      <c r="B857" s="569"/>
    </row>
    <row r="858">
      <c r="A858" s="569"/>
      <c r="B858" s="569"/>
    </row>
    <row r="859">
      <c r="A859" s="569"/>
      <c r="B859" s="569"/>
    </row>
    <row r="860">
      <c r="A860" s="569"/>
      <c r="B860" s="569"/>
    </row>
    <row r="861">
      <c r="A861" s="569"/>
      <c r="B861" s="569"/>
    </row>
    <row r="862">
      <c r="A862" s="569"/>
      <c r="B862" s="569"/>
    </row>
    <row r="863">
      <c r="A863" s="569"/>
      <c r="B863" s="569"/>
    </row>
    <row r="864">
      <c r="A864" s="569"/>
      <c r="B864" s="569"/>
    </row>
    <row r="865">
      <c r="A865" s="569"/>
      <c r="B865" s="569"/>
    </row>
    <row r="866">
      <c r="A866" s="569"/>
      <c r="B866" s="569"/>
    </row>
    <row r="867">
      <c r="A867" s="569"/>
      <c r="B867" s="569"/>
    </row>
    <row r="868">
      <c r="A868" s="569"/>
      <c r="B868" s="569"/>
    </row>
    <row r="869">
      <c r="A869" s="569"/>
      <c r="B869" s="569"/>
    </row>
    <row r="870">
      <c r="A870" s="569"/>
      <c r="B870" s="569"/>
    </row>
    <row r="871">
      <c r="A871" s="569"/>
      <c r="B871" s="569"/>
    </row>
    <row r="872">
      <c r="A872" s="569"/>
      <c r="B872" s="569"/>
    </row>
    <row r="873">
      <c r="A873" s="569"/>
      <c r="B873" s="569"/>
    </row>
    <row r="874">
      <c r="A874" s="569"/>
      <c r="B874" s="569"/>
    </row>
    <row r="875">
      <c r="A875" s="569"/>
      <c r="B875" s="569"/>
    </row>
    <row r="876">
      <c r="A876" s="569"/>
      <c r="B876" s="569"/>
    </row>
    <row r="877">
      <c r="A877" s="569"/>
      <c r="B877" s="569"/>
    </row>
    <row r="878">
      <c r="A878" s="569"/>
      <c r="B878" s="569"/>
    </row>
    <row r="879">
      <c r="A879" s="569"/>
      <c r="B879" s="569"/>
    </row>
    <row r="880">
      <c r="A880" s="569"/>
      <c r="B880" s="569"/>
    </row>
    <row r="881">
      <c r="A881" s="569"/>
      <c r="B881" s="569"/>
    </row>
    <row r="882">
      <c r="A882" s="569"/>
      <c r="B882" s="569"/>
    </row>
    <row r="883">
      <c r="A883" s="569"/>
      <c r="B883" s="569"/>
    </row>
    <row r="884">
      <c r="A884" s="569"/>
      <c r="B884" s="569"/>
    </row>
    <row r="885">
      <c r="A885" s="569"/>
      <c r="B885" s="569"/>
    </row>
    <row r="886">
      <c r="A886" s="569"/>
      <c r="B886" s="569"/>
    </row>
    <row r="887">
      <c r="A887" s="569"/>
      <c r="B887" s="569"/>
    </row>
    <row r="888">
      <c r="A888" s="569"/>
      <c r="B888" s="569"/>
    </row>
    <row r="889">
      <c r="A889" s="569"/>
      <c r="B889" s="569"/>
    </row>
    <row r="890">
      <c r="A890" s="569"/>
      <c r="B890" s="569"/>
    </row>
    <row r="891">
      <c r="A891" s="569"/>
      <c r="B891" s="569"/>
    </row>
    <row r="892">
      <c r="A892" s="569"/>
      <c r="B892" s="569"/>
    </row>
    <row r="893">
      <c r="A893" s="569"/>
      <c r="B893" s="569"/>
    </row>
    <row r="894">
      <c r="A894" s="569"/>
      <c r="B894" s="569"/>
    </row>
    <row r="895">
      <c r="A895" s="569"/>
      <c r="B895" s="569"/>
    </row>
    <row r="896">
      <c r="A896" s="569"/>
      <c r="B896" s="569"/>
    </row>
    <row r="897">
      <c r="A897" s="569"/>
      <c r="B897" s="569"/>
    </row>
    <row r="898">
      <c r="A898" s="569"/>
      <c r="B898" s="569"/>
    </row>
    <row r="899">
      <c r="A899" s="569"/>
      <c r="B899" s="569"/>
    </row>
    <row r="900">
      <c r="A900" s="569"/>
      <c r="B900" s="569"/>
    </row>
    <row r="901">
      <c r="A901" s="569"/>
      <c r="B901" s="569"/>
    </row>
    <row r="902">
      <c r="A902" s="569"/>
      <c r="B902" s="569"/>
    </row>
    <row r="903">
      <c r="A903" s="569"/>
      <c r="B903" s="569"/>
    </row>
    <row r="904">
      <c r="A904" s="569"/>
      <c r="B904" s="569"/>
    </row>
    <row r="905">
      <c r="A905" s="569"/>
      <c r="B905" s="569"/>
    </row>
    <row r="906">
      <c r="A906" s="569"/>
      <c r="B906" s="569"/>
    </row>
    <row r="907">
      <c r="A907" s="569"/>
      <c r="B907" s="569"/>
    </row>
    <row r="908">
      <c r="A908" s="569"/>
      <c r="B908" s="569"/>
    </row>
    <row r="909">
      <c r="A909" s="569"/>
      <c r="B909" s="569"/>
    </row>
    <row r="910">
      <c r="A910" s="569"/>
      <c r="B910" s="569"/>
    </row>
    <row r="911">
      <c r="A911" s="569"/>
      <c r="B911" s="569"/>
    </row>
    <row r="912">
      <c r="A912" s="569"/>
      <c r="B912" s="569"/>
    </row>
    <row r="913">
      <c r="A913" s="569"/>
      <c r="B913" s="569"/>
    </row>
    <row r="914">
      <c r="A914" s="569"/>
      <c r="B914" s="569"/>
    </row>
    <row r="915">
      <c r="A915" s="569"/>
      <c r="B915" s="569"/>
    </row>
    <row r="916">
      <c r="A916" s="569"/>
      <c r="B916" s="569"/>
    </row>
    <row r="917">
      <c r="A917" s="569"/>
      <c r="B917" s="569"/>
    </row>
    <row r="918">
      <c r="A918" s="569"/>
      <c r="B918" s="569"/>
    </row>
    <row r="919">
      <c r="A919" s="569"/>
      <c r="B919" s="569"/>
    </row>
    <row r="920">
      <c r="A920" s="569"/>
      <c r="B920" s="569"/>
    </row>
    <row r="921">
      <c r="A921" s="569"/>
      <c r="B921" s="569"/>
    </row>
    <row r="922">
      <c r="A922" s="569"/>
      <c r="B922" s="569"/>
    </row>
    <row r="923">
      <c r="A923" s="569"/>
      <c r="B923" s="569"/>
    </row>
    <row r="924">
      <c r="A924" s="569"/>
      <c r="B924" s="569"/>
    </row>
    <row r="925">
      <c r="A925" s="569"/>
      <c r="B925" s="569"/>
    </row>
    <row r="926">
      <c r="A926" s="569"/>
      <c r="B926" s="569"/>
    </row>
    <row r="927">
      <c r="A927" s="569"/>
      <c r="B927" s="569"/>
    </row>
    <row r="928">
      <c r="A928" s="569"/>
      <c r="B928" s="569"/>
    </row>
    <row r="929">
      <c r="A929" s="569"/>
      <c r="B929" s="569"/>
    </row>
    <row r="930">
      <c r="A930" s="569"/>
      <c r="B930" s="569"/>
    </row>
    <row r="931">
      <c r="A931" s="569"/>
      <c r="B931" s="569"/>
    </row>
    <row r="932">
      <c r="A932" s="569"/>
      <c r="B932" s="569"/>
    </row>
    <row r="933">
      <c r="A933" s="569"/>
      <c r="B933" s="569"/>
    </row>
    <row r="934">
      <c r="A934" s="569"/>
      <c r="B934" s="569"/>
    </row>
    <row r="935">
      <c r="A935" s="569"/>
      <c r="B935" s="569"/>
    </row>
    <row r="936">
      <c r="A936" s="569"/>
      <c r="B936" s="569"/>
    </row>
    <row r="937">
      <c r="A937" s="569"/>
      <c r="B937" s="569"/>
    </row>
    <row r="938">
      <c r="A938" s="569"/>
      <c r="B938" s="569"/>
    </row>
    <row r="939">
      <c r="A939" s="569"/>
      <c r="B939" s="569"/>
    </row>
    <row r="940">
      <c r="A940" s="569"/>
      <c r="B940" s="569"/>
    </row>
    <row r="941">
      <c r="A941" s="569"/>
      <c r="B941" s="569"/>
    </row>
    <row r="942">
      <c r="A942" s="569"/>
      <c r="B942" s="569"/>
    </row>
    <row r="943">
      <c r="A943" s="569"/>
      <c r="B943" s="569"/>
    </row>
    <row r="944">
      <c r="A944" s="569"/>
      <c r="B944" s="569"/>
    </row>
    <row r="945">
      <c r="A945" s="569"/>
      <c r="B945" s="569"/>
    </row>
    <row r="946">
      <c r="A946" s="569"/>
      <c r="B946" s="569"/>
    </row>
    <row r="947">
      <c r="A947" s="569"/>
      <c r="B947" s="569"/>
    </row>
    <row r="948">
      <c r="A948" s="569"/>
      <c r="B948" s="569"/>
    </row>
    <row r="949">
      <c r="A949" s="569"/>
      <c r="B949" s="569"/>
    </row>
    <row r="950">
      <c r="A950" s="569"/>
      <c r="B950" s="569"/>
    </row>
    <row r="951">
      <c r="A951" s="569"/>
      <c r="B951" s="569"/>
    </row>
    <row r="952">
      <c r="A952" s="569"/>
      <c r="B952" s="569"/>
    </row>
    <row r="953">
      <c r="A953" s="569"/>
      <c r="B953" s="569"/>
    </row>
    <row r="954">
      <c r="A954" s="569"/>
      <c r="B954" s="569"/>
    </row>
    <row r="955">
      <c r="A955" s="569"/>
      <c r="B955" s="569"/>
    </row>
    <row r="956">
      <c r="A956" s="569"/>
      <c r="B956" s="569"/>
    </row>
    <row r="957">
      <c r="A957" s="569"/>
      <c r="B957" s="569"/>
    </row>
    <row r="958">
      <c r="A958" s="569"/>
      <c r="B958" s="569"/>
    </row>
    <row r="959">
      <c r="A959" s="569"/>
      <c r="B959" s="569"/>
    </row>
    <row r="960">
      <c r="A960" s="569"/>
      <c r="B960" s="569"/>
    </row>
    <row r="961">
      <c r="A961" s="569"/>
      <c r="B961" s="569"/>
    </row>
    <row r="962">
      <c r="A962" s="569"/>
      <c r="B962" s="569"/>
    </row>
    <row r="963">
      <c r="A963" s="569"/>
      <c r="B963" s="569"/>
    </row>
    <row r="964">
      <c r="A964" s="569"/>
      <c r="B964" s="569"/>
    </row>
    <row r="965">
      <c r="A965" s="569"/>
      <c r="B965" s="569"/>
    </row>
    <row r="966">
      <c r="A966" s="569"/>
      <c r="B966" s="569"/>
    </row>
    <row r="967">
      <c r="A967" s="569"/>
      <c r="B967" s="569"/>
    </row>
    <row r="968">
      <c r="A968" s="569"/>
      <c r="B968" s="569"/>
    </row>
    <row r="969">
      <c r="A969" s="569"/>
      <c r="B969" s="569"/>
    </row>
    <row r="970">
      <c r="A970" s="569"/>
      <c r="B970" s="569"/>
    </row>
    <row r="971">
      <c r="A971" s="569"/>
      <c r="B971" s="569"/>
    </row>
    <row r="972">
      <c r="A972" s="569"/>
      <c r="B972" s="569"/>
    </row>
    <row r="973">
      <c r="A973" s="569"/>
      <c r="B973" s="569"/>
    </row>
    <row r="974">
      <c r="A974" s="569"/>
      <c r="B974" s="569"/>
    </row>
    <row r="975">
      <c r="A975" s="569"/>
      <c r="B975" s="569"/>
    </row>
    <row r="976">
      <c r="A976" s="569"/>
      <c r="B976" s="569"/>
    </row>
    <row r="977">
      <c r="A977" s="569"/>
      <c r="B977" s="569"/>
    </row>
    <row r="978">
      <c r="A978" s="569"/>
      <c r="B978" s="569"/>
    </row>
    <row r="979">
      <c r="A979" s="569"/>
      <c r="B979" s="569"/>
    </row>
    <row r="980">
      <c r="A980" s="569"/>
      <c r="B980" s="569"/>
    </row>
    <row r="981">
      <c r="A981" s="569"/>
      <c r="B981" s="569"/>
    </row>
    <row r="982">
      <c r="A982" s="569"/>
      <c r="B982" s="569"/>
    </row>
    <row r="983">
      <c r="A983" s="569"/>
      <c r="B983" s="569"/>
    </row>
    <row r="984">
      <c r="A984" s="569"/>
      <c r="B984" s="569"/>
    </row>
    <row r="985">
      <c r="A985" s="569"/>
      <c r="B985" s="569"/>
    </row>
    <row r="986">
      <c r="A986" s="569"/>
      <c r="B986" s="569"/>
    </row>
    <row r="987">
      <c r="A987" s="569"/>
      <c r="B987" s="569"/>
    </row>
    <row r="988">
      <c r="A988" s="569"/>
      <c r="B988" s="569"/>
    </row>
    <row r="989">
      <c r="A989" s="569"/>
      <c r="B989" s="569"/>
    </row>
    <row r="990">
      <c r="A990" s="569"/>
      <c r="B990" s="569"/>
    </row>
    <row r="991">
      <c r="A991" s="569"/>
      <c r="B991" s="569"/>
    </row>
    <row r="992">
      <c r="A992" s="569"/>
      <c r="B992" s="569"/>
    </row>
    <row r="993">
      <c r="A993" s="569"/>
      <c r="B993" s="569"/>
    </row>
    <row r="994">
      <c r="A994" s="569"/>
      <c r="B994" s="569"/>
    </row>
    <row r="995">
      <c r="A995" s="569"/>
      <c r="B995" s="569"/>
    </row>
    <row r="996">
      <c r="A996" s="569"/>
      <c r="B996" s="569"/>
    </row>
    <row r="997">
      <c r="A997" s="569"/>
      <c r="B997" s="569"/>
    </row>
    <row r="998">
      <c r="A998" s="569"/>
      <c r="B998" s="569"/>
    </row>
    <row r="999">
      <c r="A999" s="569"/>
      <c r="B999" s="569"/>
    </row>
    <row r="1000">
      <c r="A1000" s="569"/>
      <c r="B1000" s="569"/>
    </row>
  </sheetData>
  <mergeCells count="2">
    <mergeCell ref="D3:F3"/>
    <mergeCell ref="D9:F9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9" width="18.14"/>
    <col customWidth="1" min="10" max="10" width="12.71"/>
    <col customWidth="1" min="11" max="11" width="9.0"/>
    <col customWidth="1" min="12" max="12" width="11.14"/>
    <col customWidth="1" min="13" max="13" width="10.0"/>
    <col customWidth="1" min="14" max="14" width="9.29"/>
    <col customWidth="1" min="15" max="23" width="11.0"/>
    <col customWidth="1" min="24" max="25" width="11.29"/>
  </cols>
  <sheetData>
    <row r="1">
      <c r="A1" s="571" t="s">
        <v>674</v>
      </c>
      <c r="B1" s="2"/>
      <c r="C1" s="2"/>
      <c r="D1" s="2"/>
      <c r="E1" s="2"/>
      <c r="F1" s="3"/>
      <c r="G1" s="572"/>
      <c r="H1" s="573"/>
      <c r="I1" s="573"/>
      <c r="J1" s="574"/>
      <c r="K1" s="575"/>
      <c r="L1" s="576"/>
      <c r="M1" s="575"/>
      <c r="N1" s="577" t="s">
        <v>1</v>
      </c>
      <c r="P1" s="577" t="s">
        <v>2</v>
      </c>
      <c r="R1" s="577" t="s">
        <v>3</v>
      </c>
      <c r="T1" s="577" t="s">
        <v>4</v>
      </c>
      <c r="V1" s="577" t="s">
        <v>88</v>
      </c>
      <c r="X1" s="577"/>
      <c r="Y1" s="577"/>
    </row>
    <row r="2" ht="67.5" customHeight="1">
      <c r="A2" s="578"/>
      <c r="B2" s="579"/>
      <c r="C2" s="578"/>
      <c r="D2" s="578"/>
      <c r="E2" s="578"/>
      <c r="F2" s="578"/>
      <c r="G2" s="573"/>
      <c r="H2" s="580"/>
      <c r="I2" s="581" t="s">
        <v>675</v>
      </c>
      <c r="J2" s="582" t="s">
        <v>676</v>
      </c>
      <c r="K2" s="582"/>
      <c r="L2" s="582"/>
      <c r="M2" s="582"/>
      <c r="N2" s="583">
        <v>0.3</v>
      </c>
      <c r="O2" s="573" t="s">
        <v>9</v>
      </c>
      <c r="P2" s="583">
        <v>0.4</v>
      </c>
      <c r="Q2" s="573" t="s">
        <v>9</v>
      </c>
      <c r="R2" s="583">
        <v>0.5</v>
      </c>
      <c r="S2" s="573" t="s">
        <v>9</v>
      </c>
      <c r="T2" s="583">
        <v>0.55</v>
      </c>
      <c r="U2" s="573" t="s">
        <v>9</v>
      </c>
      <c r="V2" s="584">
        <v>0.1</v>
      </c>
      <c r="W2" s="585" t="s">
        <v>89</v>
      </c>
      <c r="X2" s="573"/>
      <c r="Y2" s="573"/>
    </row>
    <row r="3" ht="40.5" customHeight="1">
      <c r="A3" s="586" t="s">
        <v>11</v>
      </c>
      <c r="B3" s="23"/>
      <c r="C3" s="23"/>
      <c r="D3" s="24"/>
      <c r="E3" s="586" t="s">
        <v>12</v>
      </c>
      <c r="F3" s="24"/>
      <c r="G3" s="573"/>
      <c r="H3" s="587" t="s">
        <v>677</v>
      </c>
      <c r="I3" s="587" t="s">
        <v>678</v>
      </c>
      <c r="J3" s="588" t="s">
        <v>679</v>
      </c>
      <c r="K3" s="27"/>
      <c r="L3" s="589" t="s">
        <v>16</v>
      </c>
      <c r="M3" s="27"/>
      <c r="N3" s="589" t="s">
        <v>17</v>
      </c>
      <c r="O3" s="27"/>
      <c r="P3" s="589" t="s">
        <v>18</v>
      </c>
      <c r="Q3" s="27"/>
      <c r="R3" s="589" t="s">
        <v>90</v>
      </c>
      <c r="S3" s="27"/>
      <c r="T3" s="589" t="s">
        <v>91</v>
      </c>
      <c r="U3" s="27"/>
      <c r="V3" s="589" t="s">
        <v>95</v>
      </c>
      <c r="W3" s="27"/>
      <c r="X3" s="590"/>
      <c r="Y3" s="590"/>
    </row>
    <row r="4" ht="40.5" customHeight="1">
      <c r="A4" s="30"/>
      <c r="B4" s="31"/>
      <c r="C4" s="31"/>
      <c r="D4" s="32"/>
      <c r="E4" s="591" t="s">
        <v>25</v>
      </c>
      <c r="F4" s="592" t="s">
        <v>26</v>
      </c>
      <c r="G4" s="573"/>
      <c r="H4" s="55"/>
      <c r="I4" s="55"/>
      <c r="J4" s="593" t="s">
        <v>27</v>
      </c>
      <c r="K4" s="594" t="s">
        <v>28</v>
      </c>
      <c r="L4" s="595" t="s">
        <v>27</v>
      </c>
      <c r="M4" s="596" t="s">
        <v>28</v>
      </c>
      <c r="N4" s="595" t="s">
        <v>27</v>
      </c>
      <c r="O4" s="596" t="s">
        <v>28</v>
      </c>
      <c r="P4" s="595" t="s">
        <v>27</v>
      </c>
      <c r="Q4" s="596" t="s">
        <v>28</v>
      </c>
      <c r="R4" s="595" t="s">
        <v>27</v>
      </c>
      <c r="S4" s="596" t="s">
        <v>28</v>
      </c>
      <c r="T4" s="595" t="s">
        <v>27</v>
      </c>
      <c r="U4" s="596" t="s">
        <v>28</v>
      </c>
      <c r="V4" s="595" t="s">
        <v>27</v>
      </c>
      <c r="W4" s="596" t="s">
        <v>28</v>
      </c>
      <c r="X4" s="597"/>
      <c r="Y4" s="597"/>
    </row>
    <row r="5" ht="27.0" customHeight="1">
      <c r="A5" s="598" t="s">
        <v>29</v>
      </c>
      <c r="B5" s="599" t="s">
        <v>30</v>
      </c>
      <c r="C5" s="600" t="s">
        <v>31</v>
      </c>
      <c r="D5" s="601" t="s">
        <v>32</v>
      </c>
      <c r="E5" s="602" t="s">
        <v>33</v>
      </c>
      <c r="F5" s="603">
        <v>100.0</v>
      </c>
      <c r="G5" s="573"/>
      <c r="H5" s="604">
        <v>55.72</v>
      </c>
      <c r="I5" s="604">
        <v>50.83</v>
      </c>
      <c r="J5" s="605">
        <v>60.0</v>
      </c>
      <c r="K5" s="606">
        <f t="shared" ref="K5:K8" si="1">J5/F5</f>
        <v>0.6</v>
      </c>
      <c r="L5" s="605">
        <v>175.0</v>
      </c>
      <c r="M5" s="606">
        <f t="shared" ref="M5:M8" si="2">L5/F5</f>
        <v>1.75</v>
      </c>
      <c r="N5" s="605">
        <f>L5-L5*N2</f>
        <v>122.5</v>
      </c>
      <c r="O5" s="606">
        <f t="shared" ref="O5:O8" si="3">N5/F5</f>
        <v>1.225</v>
      </c>
      <c r="P5" s="605">
        <f>L5-L5*P2</f>
        <v>105</v>
      </c>
      <c r="Q5" s="606">
        <f t="shared" ref="Q5:Q8" si="4">P5/F5</f>
        <v>1.05</v>
      </c>
      <c r="R5" s="605">
        <f>L5-L5*R2</f>
        <v>87.5</v>
      </c>
      <c r="S5" s="606">
        <f t="shared" ref="S5:S8" si="5">R5/F5</f>
        <v>0.875</v>
      </c>
      <c r="T5" s="605">
        <f>L5-L5*T2</f>
        <v>78.75</v>
      </c>
      <c r="U5" s="606">
        <f t="shared" ref="U5:U8" si="6">T5/F5</f>
        <v>0.7875</v>
      </c>
      <c r="V5" s="605">
        <f t="shared" ref="V5:V9" si="7">T5-T5*$V$2</f>
        <v>70.875</v>
      </c>
      <c r="W5" s="606">
        <f t="shared" ref="W5:W8" si="8">V5/F5</f>
        <v>0.70875</v>
      </c>
      <c r="X5" s="607">
        <f t="shared" ref="X5:X9" si="9">(V5-H5)/V5</f>
        <v>0.2138271605</v>
      </c>
      <c r="Y5" s="608"/>
    </row>
    <row r="6" ht="27.0" customHeight="1">
      <c r="A6" s="55"/>
      <c r="D6" s="56"/>
      <c r="E6" s="609" t="s">
        <v>34</v>
      </c>
      <c r="F6" s="610">
        <v>500.0</v>
      </c>
      <c r="G6" s="573"/>
      <c r="H6" s="611">
        <v>246.5</v>
      </c>
      <c r="I6" s="611">
        <v>236.9</v>
      </c>
      <c r="J6" s="612">
        <v>270.0</v>
      </c>
      <c r="K6" s="613">
        <f t="shared" si="1"/>
        <v>0.54</v>
      </c>
      <c r="L6" s="612">
        <v>756.0</v>
      </c>
      <c r="M6" s="613">
        <f t="shared" si="2"/>
        <v>1.512</v>
      </c>
      <c r="N6" s="612">
        <f>L6-L6*N2</f>
        <v>529.2</v>
      </c>
      <c r="O6" s="613">
        <f t="shared" si="3"/>
        <v>1.0584</v>
      </c>
      <c r="P6" s="612">
        <f>L6-L6*P2</f>
        <v>453.6</v>
      </c>
      <c r="Q6" s="613">
        <f t="shared" si="4"/>
        <v>0.9072</v>
      </c>
      <c r="R6" s="612">
        <f>L6-L6*R2</f>
        <v>378</v>
      </c>
      <c r="S6" s="613">
        <f t="shared" si="5"/>
        <v>0.756</v>
      </c>
      <c r="T6" s="612">
        <f>L6-L6*T2</f>
        <v>340.2</v>
      </c>
      <c r="U6" s="613">
        <f t="shared" si="6"/>
        <v>0.6804</v>
      </c>
      <c r="V6" s="612">
        <f t="shared" si="7"/>
        <v>306.18</v>
      </c>
      <c r="W6" s="613">
        <f t="shared" si="8"/>
        <v>0.61236</v>
      </c>
      <c r="X6" s="607">
        <f t="shared" si="9"/>
        <v>0.1949180221</v>
      </c>
      <c r="Y6" s="608"/>
    </row>
    <row r="7" ht="27.0" customHeight="1">
      <c r="A7" s="614" t="s">
        <v>38</v>
      </c>
      <c r="B7" s="615" t="s">
        <v>39</v>
      </c>
      <c r="C7" s="616" t="s">
        <v>40</v>
      </c>
      <c r="D7" s="617" t="s">
        <v>41</v>
      </c>
      <c r="E7" s="618">
        <v>40.0</v>
      </c>
      <c r="F7" s="619">
        <v>50.0</v>
      </c>
      <c r="G7" s="620"/>
      <c r="H7" s="621">
        <v>87.86</v>
      </c>
      <c r="I7" s="621">
        <v>82.97</v>
      </c>
      <c r="J7" s="622">
        <v>109.0</v>
      </c>
      <c r="K7" s="623">
        <f t="shared" si="1"/>
        <v>2.18</v>
      </c>
      <c r="L7" s="605">
        <v>241.5</v>
      </c>
      <c r="M7" s="606">
        <f t="shared" si="2"/>
        <v>4.83</v>
      </c>
      <c r="N7" s="605">
        <f>L7-L7*N2</f>
        <v>169.05</v>
      </c>
      <c r="O7" s="606">
        <f t="shared" si="3"/>
        <v>3.381</v>
      </c>
      <c r="P7" s="605">
        <f>L7-L7*P2</f>
        <v>144.9</v>
      </c>
      <c r="Q7" s="606">
        <f t="shared" si="4"/>
        <v>2.898</v>
      </c>
      <c r="R7" s="605">
        <v>138.0</v>
      </c>
      <c r="S7" s="606">
        <f t="shared" si="5"/>
        <v>2.76</v>
      </c>
      <c r="T7" s="605">
        <v>138.0</v>
      </c>
      <c r="U7" s="606">
        <f t="shared" si="6"/>
        <v>2.76</v>
      </c>
      <c r="V7" s="605">
        <f t="shared" si="7"/>
        <v>124.2</v>
      </c>
      <c r="W7" s="606">
        <f t="shared" si="8"/>
        <v>2.484</v>
      </c>
      <c r="X7" s="607">
        <f t="shared" si="9"/>
        <v>0.2925925926</v>
      </c>
      <c r="Y7" s="608"/>
    </row>
    <row r="8" ht="27.0" customHeight="1">
      <c r="A8" s="78"/>
      <c r="B8" s="79"/>
      <c r="C8" s="79"/>
      <c r="D8" s="80"/>
      <c r="E8" s="624">
        <v>10.0</v>
      </c>
      <c r="F8" s="625">
        <v>200.0</v>
      </c>
      <c r="G8" s="620"/>
      <c r="H8" s="626">
        <v>329.98</v>
      </c>
      <c r="I8" s="626">
        <v>320.37</v>
      </c>
      <c r="J8" s="627">
        <v>418.0</v>
      </c>
      <c r="K8" s="628">
        <f t="shared" si="1"/>
        <v>2.09</v>
      </c>
      <c r="L8" s="612">
        <v>892.5</v>
      </c>
      <c r="M8" s="613">
        <f t="shared" si="2"/>
        <v>4.4625</v>
      </c>
      <c r="N8" s="612">
        <f>L8-L8*N2</f>
        <v>624.75</v>
      </c>
      <c r="O8" s="613">
        <f t="shared" si="3"/>
        <v>3.12375</v>
      </c>
      <c r="P8" s="612">
        <f>L8-L8*P2</f>
        <v>535.5</v>
      </c>
      <c r="Q8" s="613">
        <f t="shared" si="4"/>
        <v>2.6775</v>
      </c>
      <c r="R8" s="612">
        <v>510.0</v>
      </c>
      <c r="S8" s="613">
        <f t="shared" si="5"/>
        <v>2.55</v>
      </c>
      <c r="T8" s="612">
        <v>510.0</v>
      </c>
      <c r="U8" s="613">
        <f t="shared" si="6"/>
        <v>2.55</v>
      </c>
      <c r="V8" s="612">
        <f t="shared" si="7"/>
        <v>459</v>
      </c>
      <c r="W8" s="613">
        <f t="shared" si="8"/>
        <v>2.295</v>
      </c>
      <c r="X8" s="607">
        <f t="shared" si="9"/>
        <v>0.2810893246</v>
      </c>
      <c r="Y8" s="608"/>
    </row>
    <row r="9" ht="39.75" customHeight="1">
      <c r="A9" s="629" t="s">
        <v>42</v>
      </c>
      <c r="B9" s="630" t="s">
        <v>39</v>
      </c>
      <c r="C9" s="631" t="s">
        <v>43</v>
      </c>
      <c r="D9" s="632" t="s">
        <v>44</v>
      </c>
      <c r="E9" s="633">
        <v>30.0</v>
      </c>
      <c r="F9" s="634" t="s">
        <v>45</v>
      </c>
      <c r="G9" s="573"/>
      <c r="H9" s="635">
        <v>144.73</v>
      </c>
      <c r="I9" s="635">
        <v>139.83</v>
      </c>
      <c r="J9" s="636">
        <v>138.0</v>
      </c>
      <c r="K9" s="637">
        <f>J9/50</f>
        <v>2.76</v>
      </c>
      <c r="L9" s="636">
        <v>328.65</v>
      </c>
      <c r="M9" s="637">
        <f>L9/50</f>
        <v>6.573</v>
      </c>
      <c r="N9" s="636">
        <f>L9-L9*N2</f>
        <v>230.055</v>
      </c>
      <c r="O9" s="637">
        <f>N9/50</f>
        <v>4.6011</v>
      </c>
      <c r="P9" s="636">
        <f>L9-L9*P2</f>
        <v>197.19</v>
      </c>
      <c r="Q9" s="637">
        <f>P9/50</f>
        <v>3.9438</v>
      </c>
      <c r="R9" s="636">
        <v>179.5</v>
      </c>
      <c r="S9" s="637">
        <f>R9/50</f>
        <v>3.59</v>
      </c>
      <c r="T9" s="636">
        <v>175.35</v>
      </c>
      <c r="U9" s="637">
        <f>T9/50</f>
        <v>3.507</v>
      </c>
      <c r="V9" s="636">
        <f t="shared" si="7"/>
        <v>157.815</v>
      </c>
      <c r="W9" s="637"/>
      <c r="X9" s="607">
        <f t="shared" si="9"/>
        <v>0.082913538</v>
      </c>
      <c r="Y9" s="608"/>
    </row>
    <row r="10" ht="21.75" customHeight="1">
      <c r="A10" s="573"/>
      <c r="B10" s="573"/>
      <c r="C10" s="573"/>
      <c r="D10" s="573"/>
      <c r="E10" s="573"/>
      <c r="F10" s="573"/>
      <c r="G10" s="573"/>
      <c r="H10" s="573"/>
      <c r="I10" s="573"/>
      <c r="J10" s="573"/>
      <c r="K10" s="573"/>
      <c r="L10" s="573"/>
      <c r="M10" s="573"/>
      <c r="N10" s="573"/>
      <c r="O10" s="573"/>
      <c r="P10" s="573"/>
      <c r="Q10" s="573"/>
      <c r="R10" s="573"/>
      <c r="S10" s="573"/>
      <c r="T10" s="638"/>
      <c r="U10" s="573"/>
      <c r="V10" s="639"/>
      <c r="W10" s="585"/>
      <c r="X10" s="573"/>
      <c r="Y10" s="573"/>
    </row>
    <row r="11" ht="39.0" customHeight="1">
      <c r="A11" s="586" t="s">
        <v>46</v>
      </c>
      <c r="B11" s="23"/>
      <c r="C11" s="23"/>
      <c r="D11" s="24"/>
      <c r="E11" s="586" t="s">
        <v>12</v>
      </c>
      <c r="F11" s="24"/>
      <c r="G11" s="573"/>
      <c r="H11" s="587" t="s">
        <v>680</v>
      </c>
      <c r="I11" s="587" t="s">
        <v>680</v>
      </c>
      <c r="J11" s="588" t="s">
        <v>679</v>
      </c>
      <c r="K11" s="27"/>
      <c r="L11" s="589" t="s">
        <v>16</v>
      </c>
      <c r="M11" s="27"/>
      <c r="N11" s="589" t="s">
        <v>17</v>
      </c>
      <c r="O11" s="27"/>
      <c r="P11" s="589" t="s">
        <v>18</v>
      </c>
      <c r="Q11" s="27"/>
      <c r="R11" s="589" t="s">
        <v>90</v>
      </c>
      <c r="S11" s="27"/>
      <c r="T11" s="589" t="s">
        <v>91</v>
      </c>
      <c r="U11" s="27"/>
      <c r="V11" s="589" t="s">
        <v>95</v>
      </c>
      <c r="W11" s="27"/>
      <c r="X11" s="590"/>
      <c r="Y11" s="590"/>
    </row>
    <row r="12" ht="21.0" customHeight="1">
      <c r="A12" s="78"/>
      <c r="B12" s="79"/>
      <c r="C12" s="79"/>
      <c r="D12" s="80"/>
      <c r="E12" s="591" t="s">
        <v>25</v>
      </c>
      <c r="F12" s="592" t="s">
        <v>26</v>
      </c>
      <c r="G12" s="573"/>
      <c r="H12" s="55"/>
      <c r="I12" s="55"/>
      <c r="J12" s="593" t="s">
        <v>27</v>
      </c>
      <c r="K12" s="594" t="s">
        <v>28</v>
      </c>
      <c r="L12" s="595" t="s">
        <v>27</v>
      </c>
      <c r="M12" s="596" t="s">
        <v>28</v>
      </c>
      <c r="N12" s="595" t="s">
        <v>27</v>
      </c>
      <c r="O12" s="596" t="s">
        <v>28</v>
      </c>
      <c r="P12" s="595" t="s">
        <v>27</v>
      </c>
      <c r="Q12" s="596" t="s">
        <v>28</v>
      </c>
      <c r="R12" s="595" t="s">
        <v>27</v>
      </c>
      <c r="S12" s="596" t="s">
        <v>28</v>
      </c>
      <c r="T12" s="595" t="s">
        <v>27</v>
      </c>
      <c r="U12" s="596" t="s">
        <v>28</v>
      </c>
      <c r="V12" s="595" t="s">
        <v>27</v>
      </c>
      <c r="W12" s="596" t="s">
        <v>28</v>
      </c>
      <c r="X12" s="597"/>
      <c r="Y12" s="597"/>
    </row>
    <row r="13" ht="31.5" customHeight="1">
      <c r="A13" s="598" t="s">
        <v>48</v>
      </c>
      <c r="B13" s="599" t="s">
        <v>49</v>
      </c>
      <c r="C13" s="600" t="s">
        <v>50</v>
      </c>
      <c r="D13" s="599" t="s">
        <v>681</v>
      </c>
      <c r="E13" s="640">
        <v>40.0</v>
      </c>
      <c r="F13" s="603">
        <v>100.0</v>
      </c>
      <c r="G13" s="573"/>
      <c r="H13" s="604">
        <v>60.14</v>
      </c>
      <c r="I13" s="604">
        <v>55.25</v>
      </c>
      <c r="J13" s="605">
        <v>71.0</v>
      </c>
      <c r="K13" s="606">
        <f t="shared" ref="K13:K16" si="10">J13/F13</f>
        <v>0.71</v>
      </c>
      <c r="L13" s="605">
        <v>194.25</v>
      </c>
      <c r="M13" s="606">
        <f t="shared" ref="M13:M16" si="11">L13/F13</f>
        <v>1.9425</v>
      </c>
      <c r="N13" s="605">
        <f>L13-L13*N2</f>
        <v>135.975</v>
      </c>
      <c r="O13" s="606">
        <f t="shared" ref="O13:O16" si="12">N13/F13</f>
        <v>1.35975</v>
      </c>
      <c r="P13" s="605">
        <f>L13-L13*P2</f>
        <v>116.55</v>
      </c>
      <c r="Q13" s="606">
        <f t="shared" ref="Q13:Q16" si="13">P13/F13</f>
        <v>1.1655</v>
      </c>
      <c r="R13" s="605">
        <f>L13-L13*R2</f>
        <v>97.125</v>
      </c>
      <c r="S13" s="606">
        <f t="shared" ref="S13:S16" si="14">R13/F13</f>
        <v>0.97125</v>
      </c>
      <c r="T13" s="605">
        <f>L13-L13*T2</f>
        <v>87.4125</v>
      </c>
      <c r="U13" s="606">
        <f t="shared" ref="U13:U16" si="15">T13/F13</f>
        <v>0.874125</v>
      </c>
      <c r="V13" s="605">
        <f t="shared" ref="V13:V17" si="16">T13-T13*$V$2</f>
        <v>78.67125</v>
      </c>
      <c r="W13" s="606">
        <f t="shared" ref="W13:W16" si="17">V13/F13</f>
        <v>0.7867125</v>
      </c>
      <c r="X13" s="608"/>
      <c r="Y13" s="608"/>
    </row>
    <row r="14" ht="31.5" customHeight="1">
      <c r="A14" s="55"/>
      <c r="E14" s="641">
        <v>10.0</v>
      </c>
      <c r="F14" s="610">
        <v>500.0</v>
      </c>
      <c r="G14" s="573"/>
      <c r="H14" s="611">
        <v>268.6</v>
      </c>
      <c r="I14" s="611">
        <v>259.0</v>
      </c>
      <c r="J14" s="612">
        <v>330.0</v>
      </c>
      <c r="K14" s="613">
        <f t="shared" si="10"/>
        <v>0.66</v>
      </c>
      <c r="L14" s="612">
        <v>882.0</v>
      </c>
      <c r="M14" s="613">
        <f t="shared" si="11"/>
        <v>1.764</v>
      </c>
      <c r="N14" s="612">
        <f>L14-L14*N2</f>
        <v>617.4</v>
      </c>
      <c r="O14" s="613">
        <f t="shared" si="12"/>
        <v>1.2348</v>
      </c>
      <c r="P14" s="612">
        <f>L14-L14*P2</f>
        <v>529.2</v>
      </c>
      <c r="Q14" s="613">
        <f t="shared" si="13"/>
        <v>1.0584</v>
      </c>
      <c r="R14" s="612">
        <f>L14-L14*R2</f>
        <v>441</v>
      </c>
      <c r="S14" s="613">
        <f t="shared" si="14"/>
        <v>0.882</v>
      </c>
      <c r="T14" s="612">
        <f>L14-L14*T2</f>
        <v>396.9</v>
      </c>
      <c r="U14" s="613">
        <f t="shared" si="15"/>
        <v>0.7938</v>
      </c>
      <c r="V14" s="612">
        <f t="shared" si="16"/>
        <v>357.21</v>
      </c>
      <c r="W14" s="613">
        <f t="shared" si="17"/>
        <v>0.71442</v>
      </c>
      <c r="X14" s="608"/>
      <c r="Y14" s="608"/>
    </row>
    <row r="15" ht="31.5" customHeight="1">
      <c r="A15" s="598" t="s">
        <v>52</v>
      </c>
      <c r="B15" s="599" t="s">
        <v>53</v>
      </c>
      <c r="C15" s="600" t="s">
        <v>40</v>
      </c>
      <c r="D15" s="601" t="s">
        <v>41</v>
      </c>
      <c r="E15" s="640">
        <v>30.0</v>
      </c>
      <c r="F15" s="603">
        <v>100.0</v>
      </c>
      <c r="G15" s="573"/>
      <c r="H15" s="604">
        <v>118.55</v>
      </c>
      <c r="I15" s="604">
        <v>113.65</v>
      </c>
      <c r="J15" s="605">
        <v>126.0</v>
      </c>
      <c r="K15" s="606">
        <f t="shared" si="10"/>
        <v>1.26</v>
      </c>
      <c r="L15" s="605">
        <v>299.25</v>
      </c>
      <c r="M15" s="606">
        <f t="shared" si="11"/>
        <v>2.9925</v>
      </c>
      <c r="N15" s="605">
        <f>L15-L15*N2</f>
        <v>209.475</v>
      </c>
      <c r="O15" s="606">
        <f t="shared" si="12"/>
        <v>2.09475</v>
      </c>
      <c r="P15" s="605">
        <f>L15-L15*P2</f>
        <v>179.55</v>
      </c>
      <c r="Q15" s="606">
        <f t="shared" si="13"/>
        <v>1.7955</v>
      </c>
      <c r="R15" s="605">
        <v>156.75</v>
      </c>
      <c r="S15" s="606">
        <f t="shared" si="14"/>
        <v>1.5675</v>
      </c>
      <c r="T15" s="605">
        <v>156.75</v>
      </c>
      <c r="U15" s="606">
        <f t="shared" si="15"/>
        <v>1.5675</v>
      </c>
      <c r="V15" s="605">
        <f t="shared" si="16"/>
        <v>141.075</v>
      </c>
      <c r="W15" s="606">
        <f t="shared" si="17"/>
        <v>1.41075</v>
      </c>
      <c r="X15" s="608"/>
      <c r="Y15" s="608"/>
    </row>
    <row r="16" ht="31.5" customHeight="1">
      <c r="A16" s="55"/>
      <c r="D16" s="56"/>
      <c r="E16" s="641">
        <v>15.0</v>
      </c>
      <c r="F16" s="610">
        <v>200.0</v>
      </c>
      <c r="G16" s="573"/>
      <c r="H16" s="611">
        <v>233.33</v>
      </c>
      <c r="I16" s="611">
        <v>223.79</v>
      </c>
      <c r="J16" s="612">
        <v>247.0</v>
      </c>
      <c r="K16" s="613">
        <f t="shared" si="10"/>
        <v>1.235</v>
      </c>
      <c r="L16" s="612">
        <v>567.0</v>
      </c>
      <c r="M16" s="613">
        <f t="shared" si="11"/>
        <v>2.835</v>
      </c>
      <c r="N16" s="612">
        <f>L16-L16*N2</f>
        <v>396.9</v>
      </c>
      <c r="O16" s="613">
        <f t="shared" si="12"/>
        <v>1.9845</v>
      </c>
      <c r="P16" s="612">
        <f>L16-L16*P2</f>
        <v>340.2</v>
      </c>
      <c r="Q16" s="613">
        <f t="shared" si="13"/>
        <v>1.701</v>
      </c>
      <c r="R16" s="612">
        <v>297.0</v>
      </c>
      <c r="S16" s="613">
        <f t="shared" si="14"/>
        <v>1.485</v>
      </c>
      <c r="T16" s="612">
        <v>297.0</v>
      </c>
      <c r="U16" s="613">
        <f t="shared" si="15"/>
        <v>1.485</v>
      </c>
      <c r="V16" s="612">
        <f t="shared" si="16"/>
        <v>267.3</v>
      </c>
      <c r="W16" s="613">
        <f t="shared" si="17"/>
        <v>1.3365</v>
      </c>
      <c r="X16" s="608"/>
      <c r="Y16" s="608"/>
    </row>
    <row r="17">
      <c r="A17" s="629" t="s">
        <v>42</v>
      </c>
      <c r="B17" s="631" t="s">
        <v>54</v>
      </c>
      <c r="C17" s="631" t="s">
        <v>50</v>
      </c>
      <c r="D17" s="632" t="s">
        <v>44</v>
      </c>
      <c r="E17" s="633">
        <v>40.0</v>
      </c>
      <c r="F17" s="634" t="s">
        <v>45</v>
      </c>
      <c r="G17" s="573"/>
      <c r="H17" s="635">
        <v>88.85</v>
      </c>
      <c r="I17" s="635">
        <v>83.93</v>
      </c>
      <c r="J17" s="636">
        <v>93.0</v>
      </c>
      <c r="K17" s="637">
        <f>J17/50</f>
        <v>1.86</v>
      </c>
      <c r="L17" s="636">
        <v>246.75000000000003</v>
      </c>
      <c r="M17" s="637">
        <f>L17/50</f>
        <v>4.935</v>
      </c>
      <c r="N17" s="636">
        <f>L17-L17*N2</f>
        <v>172.725</v>
      </c>
      <c r="O17" s="637">
        <f>N17/50</f>
        <v>3.4545</v>
      </c>
      <c r="P17" s="636">
        <f>L17-L17*P2</f>
        <v>148.05</v>
      </c>
      <c r="Q17" s="637">
        <f>P17/50</f>
        <v>2.961</v>
      </c>
      <c r="R17" s="636">
        <v>124.63</v>
      </c>
      <c r="S17" s="637">
        <f>R17/50</f>
        <v>2.4926</v>
      </c>
      <c r="T17" s="636">
        <v>120.0</v>
      </c>
      <c r="U17" s="637">
        <f>T17/50</f>
        <v>2.4</v>
      </c>
      <c r="V17" s="636">
        <f t="shared" si="16"/>
        <v>108</v>
      </c>
      <c r="W17" s="637"/>
      <c r="X17" s="608"/>
      <c r="Y17" s="608"/>
    </row>
    <row r="18" ht="15.75" customHeight="1">
      <c r="A18" s="573"/>
      <c r="B18" s="573"/>
      <c r="C18" s="573"/>
      <c r="D18" s="573"/>
      <c r="E18" s="573"/>
      <c r="F18" s="573"/>
      <c r="G18" s="573"/>
      <c r="H18" s="573"/>
      <c r="I18" s="573"/>
      <c r="J18" s="573"/>
      <c r="K18" s="573"/>
      <c r="L18" s="573"/>
      <c r="M18" s="573"/>
      <c r="N18" s="573"/>
      <c r="O18" s="573"/>
      <c r="P18" s="573"/>
      <c r="Q18" s="573"/>
      <c r="R18" s="573"/>
      <c r="S18" s="573"/>
      <c r="T18" s="573"/>
      <c r="U18" s="573"/>
      <c r="V18" s="585"/>
      <c r="W18" s="585"/>
      <c r="X18" s="573"/>
      <c r="Y18" s="573"/>
    </row>
    <row r="19" ht="15.75" customHeight="1">
      <c r="A19" s="573"/>
      <c r="B19" s="573"/>
      <c r="C19" s="573"/>
      <c r="D19" s="573"/>
      <c r="E19" s="573"/>
      <c r="F19" s="573"/>
      <c r="G19" s="573"/>
      <c r="H19" s="573"/>
      <c r="I19" s="573"/>
      <c r="J19" s="573"/>
      <c r="K19" s="573"/>
      <c r="L19" s="573"/>
      <c r="M19" s="573"/>
      <c r="N19" s="573"/>
      <c r="O19" s="573"/>
      <c r="P19" s="573"/>
      <c r="Q19" s="573"/>
      <c r="R19" s="573"/>
      <c r="S19" s="573"/>
      <c r="T19" s="573"/>
      <c r="U19" s="573"/>
      <c r="V19" s="585"/>
      <c r="W19" s="585"/>
      <c r="X19" s="573"/>
      <c r="Y19" s="573"/>
    </row>
    <row r="20" ht="15.75" customHeight="1">
      <c r="A20" s="573"/>
      <c r="B20" s="573"/>
      <c r="C20" s="573"/>
      <c r="D20" s="573"/>
      <c r="E20" s="573"/>
      <c r="F20" s="573"/>
      <c r="G20" s="573"/>
      <c r="H20" s="573"/>
      <c r="I20" s="573"/>
      <c r="J20" s="573"/>
      <c r="K20" s="573"/>
      <c r="L20" s="573"/>
      <c r="M20" s="573"/>
      <c r="N20" s="573"/>
      <c r="O20" s="573"/>
      <c r="P20" s="573"/>
      <c r="Q20" s="573"/>
      <c r="R20" s="573"/>
      <c r="S20" s="573"/>
      <c r="T20" s="573"/>
      <c r="U20" s="573"/>
      <c r="V20" s="585"/>
      <c r="W20" s="585"/>
      <c r="X20" s="573"/>
      <c r="Y20" s="573"/>
    </row>
    <row r="21" ht="43.5" customHeight="1">
      <c r="A21" s="586" t="s">
        <v>61</v>
      </c>
      <c r="B21" s="23"/>
      <c r="C21" s="23"/>
      <c r="D21" s="24"/>
      <c r="E21" s="586" t="s">
        <v>12</v>
      </c>
      <c r="F21" s="24"/>
      <c r="G21" s="573"/>
      <c r="H21" s="587" t="s">
        <v>680</v>
      </c>
      <c r="I21" s="587" t="s">
        <v>680</v>
      </c>
      <c r="J21" s="588" t="s">
        <v>679</v>
      </c>
      <c r="K21" s="27"/>
      <c r="L21" s="589" t="s">
        <v>16</v>
      </c>
      <c r="M21" s="27"/>
      <c r="N21" s="589" t="s">
        <v>17</v>
      </c>
      <c r="O21" s="27"/>
      <c r="P21" s="589" t="s">
        <v>18</v>
      </c>
      <c r="Q21" s="27"/>
      <c r="R21" s="589" t="s">
        <v>90</v>
      </c>
      <c r="S21" s="27"/>
      <c r="T21" s="589" t="s">
        <v>91</v>
      </c>
      <c r="U21" s="27"/>
      <c r="V21" s="589" t="s">
        <v>95</v>
      </c>
      <c r="W21" s="27"/>
      <c r="X21" s="590"/>
      <c r="Y21" s="590"/>
    </row>
    <row r="22" ht="21.0" customHeight="1">
      <c r="A22" s="30"/>
      <c r="B22" s="31"/>
      <c r="C22" s="31"/>
      <c r="D22" s="32"/>
      <c r="E22" s="591" t="s">
        <v>25</v>
      </c>
      <c r="F22" s="592" t="s">
        <v>26</v>
      </c>
      <c r="G22" s="573"/>
      <c r="H22" s="55"/>
      <c r="I22" s="55"/>
      <c r="J22" s="593" t="s">
        <v>27</v>
      </c>
      <c r="K22" s="594" t="s">
        <v>28</v>
      </c>
      <c r="L22" s="595" t="s">
        <v>27</v>
      </c>
      <c r="M22" s="596" t="s">
        <v>28</v>
      </c>
      <c r="N22" s="595" t="s">
        <v>27</v>
      </c>
      <c r="O22" s="596" t="s">
        <v>28</v>
      </c>
      <c r="P22" s="595" t="s">
        <v>27</v>
      </c>
      <c r="Q22" s="596" t="s">
        <v>28</v>
      </c>
      <c r="R22" s="595" t="s">
        <v>27</v>
      </c>
      <c r="S22" s="596" t="s">
        <v>28</v>
      </c>
      <c r="T22" s="595" t="s">
        <v>27</v>
      </c>
      <c r="U22" s="596" t="s">
        <v>28</v>
      </c>
      <c r="V22" s="595" t="s">
        <v>27</v>
      </c>
      <c r="W22" s="596" t="s">
        <v>28</v>
      </c>
      <c r="X22" s="597"/>
      <c r="Y22" s="597"/>
    </row>
    <row r="23" ht="30.0" customHeight="1">
      <c r="A23" s="598" t="s">
        <v>181</v>
      </c>
      <c r="B23" s="599" t="s">
        <v>182</v>
      </c>
      <c r="C23" s="23"/>
      <c r="D23" s="642" t="s">
        <v>68</v>
      </c>
      <c r="E23" s="640">
        <v>40.0</v>
      </c>
      <c r="F23" s="603">
        <v>40.0</v>
      </c>
      <c r="G23" s="573"/>
      <c r="H23" s="635">
        <v>156.13</v>
      </c>
      <c r="I23" s="635">
        <v>140.59</v>
      </c>
      <c r="J23" s="635">
        <v>145.0</v>
      </c>
      <c r="K23" s="637">
        <f t="shared" ref="K23:K25" si="18">J23/F23</f>
        <v>3.625</v>
      </c>
      <c r="L23" s="635">
        <v>420.0</v>
      </c>
      <c r="M23" s="637">
        <f>L23/F23</f>
        <v>10.5</v>
      </c>
      <c r="N23" s="635">
        <f>L23-L23*N2</f>
        <v>294</v>
      </c>
      <c r="O23" s="637">
        <f>N23/F23</f>
        <v>7.35</v>
      </c>
      <c r="P23" s="635">
        <f>L23-L23*P2</f>
        <v>252</v>
      </c>
      <c r="Q23" s="637">
        <f>P23/F23</f>
        <v>6.3</v>
      </c>
      <c r="R23" s="635">
        <f>L23-L23*R2</f>
        <v>210</v>
      </c>
      <c r="S23" s="637">
        <f>R23/F23</f>
        <v>5.25</v>
      </c>
      <c r="T23" s="635">
        <f>L23-L23*T2</f>
        <v>189</v>
      </c>
      <c r="U23" s="637">
        <f>T23/F23</f>
        <v>4.725</v>
      </c>
      <c r="V23" s="636">
        <f>T23-T23*$V$2</f>
        <v>170.1</v>
      </c>
      <c r="W23" s="637">
        <f>V23/F23</f>
        <v>4.2525</v>
      </c>
      <c r="X23" s="608">
        <v>3.51</v>
      </c>
      <c r="Y23" s="608"/>
    </row>
    <row r="24" ht="39.0" customHeight="1">
      <c r="A24" s="40" t="s">
        <v>62</v>
      </c>
      <c r="B24" s="132" t="s">
        <v>63</v>
      </c>
      <c r="C24" s="23"/>
      <c r="D24" s="516" t="s">
        <v>64</v>
      </c>
      <c r="E24" s="71">
        <v>50.0</v>
      </c>
      <c r="F24" s="45">
        <v>50.0</v>
      </c>
      <c r="G24" s="573"/>
      <c r="H24" s="635">
        <v>83.67</v>
      </c>
      <c r="I24" s="635">
        <v>75.11</v>
      </c>
      <c r="J24" s="636">
        <v>89.0</v>
      </c>
      <c r="K24" s="637">
        <f t="shared" si="18"/>
        <v>1.78</v>
      </c>
      <c r="L24" s="204">
        <v>220.5</v>
      </c>
      <c r="M24" s="91">
        <v>4.41</v>
      </c>
      <c r="N24" s="204">
        <v>154.35000000000002</v>
      </c>
      <c r="O24" s="91">
        <v>3.0870000000000006</v>
      </c>
      <c r="P24" s="204">
        <v>132.3</v>
      </c>
      <c r="Q24" s="91">
        <v>2.6460000000000004</v>
      </c>
      <c r="R24" s="204">
        <v>110.25</v>
      </c>
      <c r="S24" s="91">
        <v>2.205</v>
      </c>
      <c r="T24" s="204">
        <v>99.225</v>
      </c>
      <c r="U24" s="91">
        <v>1.9845</v>
      </c>
      <c r="V24" s="93">
        <v>89.3025</v>
      </c>
      <c r="W24" s="91">
        <v>1.78605</v>
      </c>
      <c r="X24" s="608"/>
      <c r="Y24" s="608"/>
    </row>
    <row r="25" ht="39.0" customHeight="1">
      <c r="A25" s="629" t="s">
        <v>69</v>
      </c>
      <c r="B25" s="630" t="s">
        <v>70</v>
      </c>
      <c r="C25" s="2"/>
      <c r="D25" s="631" t="s">
        <v>71</v>
      </c>
      <c r="E25" s="643">
        <v>50.0</v>
      </c>
      <c r="F25" s="634">
        <v>1.0</v>
      </c>
      <c r="G25" s="573"/>
      <c r="H25" s="635">
        <v>636.52</v>
      </c>
      <c r="I25" s="635">
        <v>631.61</v>
      </c>
      <c r="J25" s="636">
        <v>795.0</v>
      </c>
      <c r="K25" s="644">
        <f t="shared" si="18"/>
        <v>795</v>
      </c>
      <c r="L25" s="636">
        <f>1323*1.15</f>
        <v>1521.45</v>
      </c>
      <c r="M25" s="644">
        <f>L25/F25</f>
        <v>1521.45</v>
      </c>
      <c r="N25" s="636">
        <f>1008*1.15</f>
        <v>1159.2</v>
      </c>
      <c r="O25" s="644">
        <f>N25/F25</f>
        <v>1159.2</v>
      </c>
      <c r="P25" s="636">
        <f>945*1.15</f>
        <v>1086.75</v>
      </c>
      <c r="Q25" s="644">
        <f>P25/F25</f>
        <v>1086.75</v>
      </c>
      <c r="R25" s="636">
        <f>882*1.15</f>
        <v>1014.3</v>
      </c>
      <c r="S25" s="644">
        <f>R25/F25</f>
        <v>1014.3</v>
      </c>
      <c r="T25" s="636">
        <f>756*1.15</f>
        <v>869.4</v>
      </c>
      <c r="U25" s="644">
        <f>T25/F25</f>
        <v>869.4</v>
      </c>
      <c r="V25" s="636">
        <f>T25-T25*$V$2</f>
        <v>782.46</v>
      </c>
      <c r="W25" s="644">
        <f>V25/F25</f>
        <v>782.46</v>
      </c>
      <c r="X25" s="608"/>
      <c r="Y25" s="608"/>
    </row>
    <row r="26" ht="15.75" customHeight="1">
      <c r="A26" s="573"/>
      <c r="B26" s="573"/>
      <c r="C26" s="573"/>
      <c r="D26" s="573"/>
      <c r="E26" s="573"/>
      <c r="F26" s="573"/>
      <c r="G26" s="573"/>
      <c r="H26" s="573"/>
      <c r="I26" s="573"/>
      <c r="J26" s="573"/>
      <c r="K26" s="573"/>
      <c r="L26" s="573"/>
      <c r="M26" s="573"/>
      <c r="N26" s="573"/>
      <c r="O26" s="573"/>
      <c r="P26" s="573"/>
      <c r="Q26" s="573"/>
      <c r="R26" s="573"/>
      <c r="S26" s="573"/>
      <c r="T26" s="573"/>
      <c r="U26" s="573"/>
      <c r="V26" s="573"/>
      <c r="W26" s="573"/>
      <c r="X26" s="573"/>
      <c r="Y26" s="573"/>
    </row>
    <row r="27" ht="15.75" customHeight="1">
      <c r="A27" s="573"/>
      <c r="B27" s="573"/>
      <c r="C27" s="573"/>
      <c r="D27" s="573"/>
      <c r="E27" s="573"/>
      <c r="F27" s="573"/>
      <c r="G27" s="573"/>
      <c r="H27" s="573"/>
      <c r="I27" s="573"/>
      <c r="J27" s="573"/>
      <c r="K27" s="573"/>
      <c r="L27" s="573"/>
      <c r="M27" s="573"/>
      <c r="N27" s="573"/>
      <c r="O27" s="573"/>
      <c r="P27" s="573"/>
      <c r="Q27" s="573"/>
      <c r="R27" s="573"/>
      <c r="S27" s="573"/>
      <c r="T27" s="573"/>
      <c r="U27" s="573"/>
      <c r="V27" s="573"/>
      <c r="W27" s="573"/>
      <c r="X27" s="573"/>
      <c r="Y27" s="573"/>
    </row>
    <row r="28" ht="15.75" customHeight="1">
      <c r="A28" s="573"/>
      <c r="B28" s="573"/>
      <c r="C28" s="573"/>
      <c r="D28" s="573"/>
      <c r="E28" s="573"/>
      <c r="F28" s="573"/>
      <c r="G28" s="573"/>
      <c r="H28" s="573"/>
      <c r="I28" s="573"/>
      <c r="J28" s="573"/>
      <c r="K28" s="573"/>
      <c r="L28" s="573"/>
      <c r="M28" s="573"/>
      <c r="N28" s="573"/>
      <c r="O28" s="573"/>
      <c r="P28" s="573"/>
      <c r="Q28" s="573"/>
      <c r="R28" s="573"/>
      <c r="S28" s="573"/>
      <c r="T28" s="573"/>
      <c r="U28" s="573"/>
      <c r="V28" s="573"/>
      <c r="W28" s="573"/>
      <c r="X28" s="573"/>
      <c r="Y28" s="573"/>
    </row>
    <row r="29" ht="15.75" customHeight="1">
      <c r="A29" s="573"/>
      <c r="B29" s="573"/>
      <c r="C29" s="573"/>
      <c r="D29" s="573"/>
      <c r="E29" s="573"/>
      <c r="F29" s="573"/>
      <c r="G29" s="573"/>
      <c r="H29" s="573"/>
      <c r="I29" s="573"/>
      <c r="J29" s="573"/>
      <c r="K29" s="573"/>
      <c r="L29" s="573"/>
      <c r="M29" s="573"/>
      <c r="N29" s="573"/>
      <c r="O29" s="573"/>
      <c r="P29" s="573"/>
      <c r="Q29" s="573"/>
      <c r="R29" s="573"/>
      <c r="S29" s="573"/>
      <c r="T29" s="573"/>
      <c r="U29" s="573"/>
      <c r="V29" s="573"/>
      <c r="W29" s="573"/>
      <c r="X29" s="573"/>
      <c r="Y29" s="573"/>
    </row>
    <row r="30" ht="15.75" customHeight="1">
      <c r="A30" s="573"/>
      <c r="B30" s="573"/>
      <c r="C30" s="573"/>
      <c r="D30" s="573"/>
      <c r="E30" s="573"/>
      <c r="F30" s="573"/>
      <c r="G30" s="573"/>
      <c r="H30" s="573"/>
      <c r="I30" s="573"/>
      <c r="J30" s="573"/>
      <c r="K30" s="573"/>
      <c r="L30" s="573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3"/>
      <c r="X30" s="573"/>
      <c r="Y30" s="573"/>
    </row>
    <row r="31" ht="15.75" customHeight="1">
      <c r="A31" s="573"/>
      <c r="B31" s="573"/>
      <c r="C31" s="573"/>
      <c r="D31" s="573"/>
      <c r="E31" s="573"/>
      <c r="F31" s="573"/>
      <c r="G31" s="573"/>
      <c r="H31" s="573"/>
      <c r="I31" s="573"/>
      <c r="J31" s="573"/>
      <c r="K31" s="573"/>
      <c r="L31" s="573"/>
      <c r="M31" s="573"/>
      <c r="N31" s="573"/>
      <c r="O31" s="573"/>
      <c r="P31" s="573"/>
      <c r="Q31" s="573"/>
      <c r="R31" s="573"/>
      <c r="S31" s="573"/>
      <c r="T31" s="573"/>
      <c r="U31" s="573"/>
      <c r="V31" s="573"/>
      <c r="W31" s="573"/>
      <c r="X31" s="573"/>
      <c r="Y31" s="573"/>
    </row>
    <row r="32" ht="15.75" customHeight="1">
      <c r="A32" s="573"/>
      <c r="B32" s="573"/>
      <c r="C32" s="573"/>
      <c r="D32" s="573"/>
      <c r="E32" s="573"/>
      <c r="F32" s="573"/>
      <c r="G32" s="573"/>
      <c r="H32" s="573"/>
      <c r="I32" s="573"/>
      <c r="J32" s="573"/>
      <c r="K32" s="573"/>
      <c r="L32" s="573"/>
      <c r="M32" s="573"/>
      <c r="N32" s="573"/>
      <c r="O32" s="573"/>
      <c r="P32" s="573"/>
      <c r="Q32" s="573"/>
      <c r="R32" s="573"/>
      <c r="S32" s="573"/>
      <c r="T32" s="573"/>
      <c r="U32" s="573"/>
      <c r="V32" s="573"/>
      <c r="W32" s="573"/>
      <c r="X32" s="573"/>
      <c r="Y32" s="573"/>
    </row>
    <row r="33" ht="15.75" customHeight="1">
      <c r="A33" s="573"/>
      <c r="B33" s="573"/>
      <c r="C33" s="573"/>
      <c r="D33" s="573"/>
      <c r="E33" s="573"/>
      <c r="F33" s="573"/>
      <c r="G33" s="573"/>
      <c r="H33" s="573"/>
      <c r="I33" s="573"/>
      <c r="J33" s="573"/>
      <c r="K33" s="573"/>
      <c r="L33" s="573"/>
      <c r="M33" s="573"/>
      <c r="N33" s="573"/>
      <c r="O33" s="573"/>
      <c r="P33" s="573"/>
      <c r="Q33" s="573"/>
      <c r="R33" s="573"/>
      <c r="S33" s="573"/>
      <c r="T33" s="573"/>
      <c r="U33" s="573"/>
      <c r="V33" s="573"/>
      <c r="W33" s="573"/>
      <c r="X33" s="573"/>
      <c r="Y33" s="573"/>
    </row>
    <row r="34" ht="15.75" customHeight="1">
      <c r="A34" s="573"/>
      <c r="B34" s="573"/>
      <c r="C34" s="573"/>
      <c r="D34" s="573"/>
      <c r="E34" s="573"/>
      <c r="F34" s="573"/>
      <c r="G34" s="573"/>
      <c r="H34" s="573"/>
      <c r="I34" s="573"/>
      <c r="J34" s="573"/>
      <c r="K34" s="573"/>
      <c r="L34" s="573"/>
      <c r="M34" s="573"/>
      <c r="N34" s="573"/>
      <c r="O34" s="573"/>
      <c r="P34" s="573"/>
      <c r="Q34" s="573"/>
      <c r="R34" s="573"/>
      <c r="S34" s="573"/>
      <c r="T34" s="573"/>
      <c r="U34" s="573"/>
      <c r="V34" s="573"/>
      <c r="W34" s="573"/>
      <c r="X34" s="573"/>
      <c r="Y34" s="573"/>
    </row>
    <row r="35" ht="15.75" customHeight="1">
      <c r="A35" s="573"/>
      <c r="B35" s="573"/>
      <c r="C35" s="573"/>
      <c r="D35" s="573"/>
      <c r="E35" s="573"/>
      <c r="F35" s="573"/>
      <c r="G35" s="573"/>
      <c r="H35" s="573"/>
      <c r="I35" s="573"/>
      <c r="J35" s="573"/>
      <c r="K35" s="573"/>
      <c r="L35" s="573"/>
      <c r="M35" s="573"/>
      <c r="N35" s="573"/>
      <c r="O35" s="573"/>
      <c r="P35" s="573"/>
      <c r="Q35" s="573"/>
      <c r="R35" s="573"/>
      <c r="S35" s="573"/>
      <c r="T35" s="573"/>
      <c r="U35" s="573"/>
      <c r="V35" s="573"/>
      <c r="W35" s="573"/>
      <c r="X35" s="573"/>
      <c r="Y35" s="573"/>
    </row>
    <row r="36" ht="15.75" customHeight="1">
      <c r="A36" s="573"/>
      <c r="B36" s="573"/>
      <c r="C36" s="573"/>
      <c r="D36" s="573"/>
      <c r="E36" s="573"/>
      <c r="F36" s="573"/>
      <c r="G36" s="573"/>
      <c r="H36" s="573"/>
      <c r="I36" s="573"/>
      <c r="J36" s="573"/>
      <c r="K36" s="573"/>
      <c r="L36" s="573"/>
      <c r="M36" s="573"/>
      <c r="N36" s="573"/>
      <c r="O36" s="573"/>
      <c r="P36" s="573"/>
      <c r="Q36" s="573"/>
      <c r="R36" s="573"/>
      <c r="S36" s="573"/>
      <c r="T36" s="573"/>
      <c r="U36" s="573"/>
      <c r="V36" s="573"/>
      <c r="W36" s="573"/>
      <c r="X36" s="573"/>
      <c r="Y36" s="573"/>
    </row>
    <row r="37" ht="15.75" customHeight="1">
      <c r="A37" s="573"/>
      <c r="B37" s="573"/>
      <c r="C37" s="573"/>
      <c r="D37" s="573"/>
      <c r="E37" s="573"/>
      <c r="F37" s="573"/>
      <c r="G37" s="573"/>
      <c r="H37" s="573"/>
      <c r="I37" s="573"/>
      <c r="J37" s="573"/>
      <c r="K37" s="573"/>
      <c r="L37" s="573"/>
      <c r="M37" s="573"/>
      <c r="N37" s="573"/>
      <c r="O37" s="573"/>
      <c r="P37" s="573"/>
      <c r="Q37" s="573"/>
      <c r="R37" s="573"/>
      <c r="S37" s="573"/>
      <c r="T37" s="573"/>
      <c r="U37" s="573"/>
      <c r="V37" s="573"/>
      <c r="W37" s="573"/>
      <c r="X37" s="573"/>
      <c r="Y37" s="573"/>
    </row>
    <row r="38" ht="15.75" customHeight="1">
      <c r="A38" s="573"/>
      <c r="B38" s="573"/>
      <c r="C38" s="573"/>
      <c r="D38" s="573"/>
      <c r="E38" s="573"/>
      <c r="F38" s="573"/>
      <c r="G38" s="573"/>
      <c r="H38" s="573"/>
      <c r="I38" s="573"/>
      <c r="J38" s="573"/>
      <c r="K38" s="573"/>
      <c r="L38" s="573"/>
      <c r="M38" s="573"/>
      <c r="N38" s="573"/>
      <c r="O38" s="573"/>
      <c r="P38" s="573"/>
      <c r="Q38" s="573"/>
      <c r="R38" s="573"/>
      <c r="S38" s="573"/>
      <c r="T38" s="573"/>
      <c r="U38" s="573"/>
      <c r="V38" s="573"/>
      <c r="W38" s="573"/>
      <c r="X38" s="573"/>
      <c r="Y38" s="573"/>
    </row>
    <row r="39" ht="15.75" customHeight="1">
      <c r="A39" s="573"/>
      <c r="B39" s="573"/>
      <c r="C39" s="573"/>
      <c r="D39" s="573"/>
      <c r="E39" s="573"/>
      <c r="F39" s="573"/>
      <c r="G39" s="573"/>
      <c r="H39" s="573"/>
      <c r="I39" s="573"/>
      <c r="J39" s="573"/>
      <c r="K39" s="573"/>
      <c r="L39" s="573"/>
      <c r="M39" s="573"/>
      <c r="N39" s="573"/>
      <c r="O39" s="573"/>
      <c r="P39" s="573"/>
      <c r="Q39" s="573"/>
      <c r="R39" s="573"/>
      <c r="S39" s="573"/>
      <c r="T39" s="573"/>
      <c r="U39" s="573"/>
      <c r="V39" s="573"/>
      <c r="W39" s="573"/>
      <c r="X39" s="573"/>
      <c r="Y39" s="573"/>
    </row>
    <row r="40" ht="15.75" customHeight="1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  <c r="R40" s="573"/>
      <c r="S40" s="573"/>
      <c r="T40" s="573"/>
      <c r="U40" s="573"/>
      <c r="V40" s="573"/>
      <c r="W40" s="573"/>
      <c r="X40" s="573"/>
      <c r="Y40" s="573"/>
    </row>
    <row r="41" ht="15.75" customHeight="1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3"/>
      <c r="X41" s="573"/>
      <c r="Y41" s="573"/>
    </row>
    <row r="42" ht="15.75" customHeight="1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  <c r="R42" s="573"/>
      <c r="S42" s="573"/>
      <c r="T42" s="573"/>
      <c r="U42" s="573"/>
      <c r="V42" s="573"/>
      <c r="W42" s="573"/>
      <c r="X42" s="573"/>
      <c r="Y42" s="573"/>
    </row>
    <row r="43" ht="15.75" customHeight="1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  <c r="R43" s="573"/>
      <c r="S43" s="573"/>
      <c r="T43" s="573"/>
      <c r="U43" s="573"/>
      <c r="V43" s="573"/>
      <c r="W43" s="573"/>
      <c r="X43" s="573"/>
      <c r="Y43" s="573"/>
    </row>
    <row r="44" ht="15.75" customHeight="1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  <c r="R44" s="573"/>
      <c r="S44" s="573"/>
      <c r="T44" s="573"/>
      <c r="U44" s="573"/>
      <c r="V44" s="573"/>
      <c r="W44" s="573"/>
      <c r="X44" s="573"/>
      <c r="Y44" s="573"/>
    </row>
    <row r="45" ht="15.75" customHeight="1">
      <c r="A45" s="573"/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73"/>
      <c r="T45" s="573"/>
      <c r="U45" s="573"/>
      <c r="V45" s="573"/>
      <c r="W45" s="573"/>
      <c r="X45" s="573"/>
      <c r="Y45" s="573"/>
    </row>
    <row r="46" ht="15.75" customHeight="1">
      <c r="A46" s="573"/>
      <c r="B46" s="573"/>
      <c r="C46" s="573"/>
      <c r="D46" s="573"/>
      <c r="E46" s="573"/>
      <c r="F46" s="573"/>
      <c r="G46" s="573"/>
      <c r="H46" s="573"/>
      <c r="I46" s="573"/>
      <c r="J46" s="573"/>
      <c r="K46" s="573"/>
      <c r="L46" s="573"/>
      <c r="M46" s="573"/>
      <c r="N46" s="573"/>
      <c r="O46" s="573"/>
      <c r="P46" s="573"/>
      <c r="Q46" s="573"/>
      <c r="R46" s="573"/>
      <c r="S46" s="573"/>
      <c r="T46" s="573"/>
      <c r="U46" s="573"/>
      <c r="V46" s="573"/>
      <c r="W46" s="573"/>
      <c r="X46" s="573"/>
      <c r="Y46" s="573"/>
    </row>
    <row r="47" ht="15.75" customHeight="1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573"/>
      <c r="L47" s="573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</row>
    <row r="48" ht="15.75" customHeight="1">
      <c r="A48" s="573"/>
      <c r="B48" s="573"/>
      <c r="C48" s="573"/>
      <c r="D48" s="573"/>
      <c r="E48" s="573"/>
      <c r="F48" s="573"/>
      <c r="G48" s="573"/>
      <c r="H48" s="573"/>
      <c r="I48" s="573"/>
      <c r="J48" s="573"/>
      <c r="K48" s="573"/>
      <c r="L48" s="573"/>
      <c r="M48" s="573"/>
      <c r="N48" s="573"/>
      <c r="O48" s="573"/>
      <c r="P48" s="573"/>
      <c r="Q48" s="573"/>
      <c r="R48" s="573"/>
      <c r="S48" s="573"/>
      <c r="T48" s="573"/>
      <c r="U48" s="573"/>
      <c r="V48" s="573"/>
      <c r="W48" s="573"/>
      <c r="X48" s="573"/>
      <c r="Y48" s="573"/>
    </row>
    <row r="49" ht="15.75" customHeight="1">
      <c r="A49" s="573"/>
      <c r="B49" s="573"/>
      <c r="C49" s="573"/>
      <c r="D49" s="573"/>
      <c r="E49" s="573"/>
      <c r="F49" s="573"/>
      <c r="G49" s="573"/>
      <c r="H49" s="573"/>
      <c r="I49" s="573"/>
      <c r="J49" s="573"/>
      <c r="K49" s="573"/>
      <c r="L49" s="573"/>
      <c r="M49" s="573"/>
      <c r="N49" s="573"/>
      <c r="O49" s="573"/>
      <c r="P49" s="573"/>
      <c r="Q49" s="573"/>
      <c r="R49" s="573"/>
      <c r="S49" s="573"/>
      <c r="T49" s="573"/>
      <c r="U49" s="573"/>
      <c r="V49" s="573"/>
      <c r="W49" s="573"/>
      <c r="X49" s="573"/>
      <c r="Y49" s="573"/>
    </row>
    <row r="50" ht="15.75" customHeight="1">
      <c r="A50" s="573"/>
      <c r="B50" s="573"/>
      <c r="C50" s="573"/>
      <c r="D50" s="573"/>
      <c r="E50" s="573"/>
      <c r="F50" s="573"/>
      <c r="G50" s="573"/>
      <c r="H50" s="573"/>
      <c r="I50" s="573"/>
      <c r="J50" s="573"/>
      <c r="K50" s="573"/>
      <c r="L50" s="573"/>
      <c r="M50" s="573"/>
      <c r="N50" s="573"/>
      <c r="O50" s="573"/>
      <c r="P50" s="573"/>
      <c r="Q50" s="573"/>
      <c r="R50" s="573"/>
      <c r="S50" s="573"/>
      <c r="T50" s="573"/>
      <c r="U50" s="573"/>
      <c r="V50" s="573"/>
      <c r="W50" s="573"/>
      <c r="X50" s="573"/>
      <c r="Y50" s="573"/>
    </row>
    <row r="51" ht="15.75" customHeight="1">
      <c r="A51" s="573"/>
      <c r="B51" s="573"/>
      <c r="C51" s="573"/>
      <c r="D51" s="573"/>
      <c r="E51" s="573"/>
      <c r="F51" s="573"/>
      <c r="G51" s="573"/>
      <c r="H51" s="573"/>
      <c r="I51" s="573"/>
      <c r="J51" s="573"/>
      <c r="K51" s="573"/>
      <c r="L51" s="573"/>
      <c r="M51" s="573"/>
      <c r="N51" s="573"/>
      <c r="O51" s="573"/>
      <c r="P51" s="573"/>
      <c r="Q51" s="573"/>
      <c r="R51" s="573"/>
      <c r="S51" s="573"/>
      <c r="T51" s="573"/>
      <c r="U51" s="573"/>
      <c r="V51" s="573"/>
      <c r="W51" s="573"/>
      <c r="X51" s="573"/>
      <c r="Y51" s="573"/>
    </row>
    <row r="52" ht="15.75" customHeight="1">
      <c r="A52" s="573"/>
      <c r="B52" s="573"/>
      <c r="C52" s="573"/>
      <c r="D52" s="573"/>
      <c r="E52" s="573"/>
      <c r="F52" s="573"/>
      <c r="G52" s="573"/>
      <c r="H52" s="573"/>
      <c r="I52" s="573"/>
      <c r="J52" s="573"/>
      <c r="K52" s="573"/>
      <c r="L52" s="573"/>
      <c r="M52" s="573"/>
      <c r="N52" s="573"/>
      <c r="O52" s="573"/>
      <c r="P52" s="573"/>
      <c r="Q52" s="573"/>
      <c r="R52" s="573"/>
      <c r="S52" s="573"/>
      <c r="T52" s="573"/>
      <c r="U52" s="573"/>
      <c r="V52" s="573"/>
      <c r="W52" s="573"/>
      <c r="X52" s="573"/>
      <c r="Y52" s="573"/>
    </row>
    <row r="53" ht="15.75" customHeight="1">
      <c r="A53" s="573"/>
      <c r="B53" s="573"/>
      <c r="C53" s="573"/>
      <c r="D53" s="573"/>
      <c r="E53" s="573"/>
      <c r="F53" s="573"/>
      <c r="G53" s="573"/>
      <c r="H53" s="573"/>
      <c r="I53" s="573"/>
      <c r="J53" s="573"/>
      <c r="K53" s="573"/>
      <c r="L53" s="573"/>
      <c r="M53" s="573"/>
      <c r="N53" s="573"/>
      <c r="O53" s="573"/>
      <c r="P53" s="573"/>
      <c r="Q53" s="573"/>
      <c r="R53" s="573"/>
      <c r="S53" s="573"/>
      <c r="T53" s="573"/>
      <c r="U53" s="573"/>
      <c r="V53" s="573"/>
      <c r="W53" s="573"/>
      <c r="X53" s="573"/>
      <c r="Y53" s="573"/>
    </row>
    <row r="54" ht="15.75" customHeight="1">
      <c r="A54" s="573"/>
      <c r="B54" s="573"/>
      <c r="C54" s="573"/>
      <c r="D54" s="573"/>
      <c r="E54" s="573"/>
      <c r="F54" s="573"/>
      <c r="G54" s="573"/>
      <c r="H54" s="573"/>
      <c r="I54" s="573"/>
      <c r="J54" s="573"/>
      <c r="K54" s="573"/>
      <c r="L54" s="573"/>
      <c r="M54" s="573"/>
      <c r="N54" s="573"/>
      <c r="O54" s="573"/>
      <c r="P54" s="573"/>
      <c r="Q54" s="573"/>
      <c r="R54" s="573"/>
      <c r="S54" s="573"/>
      <c r="T54" s="573"/>
      <c r="U54" s="573"/>
      <c r="V54" s="573"/>
      <c r="W54" s="573"/>
      <c r="X54" s="573"/>
      <c r="Y54" s="573"/>
    </row>
    <row r="55" ht="15.75" customHeight="1">
      <c r="A55" s="573"/>
      <c r="B55" s="573"/>
      <c r="C55" s="573"/>
      <c r="D55" s="573"/>
      <c r="E55" s="573"/>
      <c r="F55" s="573"/>
      <c r="G55" s="573"/>
      <c r="H55" s="573"/>
      <c r="I55" s="573"/>
      <c r="J55" s="573"/>
      <c r="K55" s="573"/>
      <c r="L55" s="573"/>
      <c r="M55" s="573"/>
      <c r="N55" s="573"/>
      <c r="O55" s="573"/>
      <c r="P55" s="573"/>
      <c r="Q55" s="573"/>
      <c r="R55" s="573"/>
      <c r="S55" s="573"/>
      <c r="T55" s="573"/>
      <c r="U55" s="573"/>
      <c r="V55" s="573"/>
      <c r="W55" s="573"/>
      <c r="X55" s="573"/>
      <c r="Y55" s="573"/>
    </row>
    <row r="56" ht="15.75" customHeight="1">
      <c r="A56" s="573"/>
      <c r="B56" s="573"/>
      <c r="C56" s="573"/>
      <c r="D56" s="573"/>
      <c r="E56" s="573"/>
      <c r="F56" s="573"/>
      <c r="G56" s="573"/>
      <c r="H56" s="573"/>
      <c r="I56" s="573"/>
      <c r="J56" s="573"/>
      <c r="K56" s="573"/>
      <c r="L56" s="573"/>
      <c r="M56" s="573"/>
      <c r="N56" s="573"/>
      <c r="O56" s="573"/>
      <c r="P56" s="573"/>
      <c r="Q56" s="573"/>
      <c r="R56" s="573"/>
      <c r="S56" s="573"/>
      <c r="T56" s="573"/>
      <c r="U56" s="573"/>
      <c r="V56" s="573"/>
      <c r="W56" s="573"/>
      <c r="X56" s="573"/>
      <c r="Y56" s="573"/>
    </row>
    <row r="57" ht="15.75" customHeight="1">
      <c r="A57" s="573"/>
      <c r="B57" s="573"/>
      <c r="C57" s="573"/>
      <c r="D57" s="573"/>
      <c r="E57" s="573"/>
      <c r="F57" s="573"/>
      <c r="G57" s="573"/>
      <c r="H57" s="573"/>
      <c r="I57" s="573"/>
      <c r="J57" s="573"/>
      <c r="K57" s="573"/>
      <c r="L57" s="573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W57" s="573"/>
      <c r="X57" s="573"/>
      <c r="Y57" s="573"/>
    </row>
    <row r="58" ht="15.75" customHeight="1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573"/>
      <c r="L58" s="573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W58" s="573"/>
      <c r="X58" s="573"/>
      <c r="Y58" s="573"/>
    </row>
    <row r="59" ht="15.75" customHeight="1">
      <c r="A59" s="573"/>
      <c r="B59" s="573"/>
      <c r="C59" s="573"/>
      <c r="D59" s="573"/>
      <c r="E59" s="573"/>
      <c r="F59" s="573"/>
      <c r="G59" s="573"/>
      <c r="H59" s="573"/>
      <c r="I59" s="573"/>
      <c r="J59" s="573"/>
      <c r="K59" s="573"/>
      <c r="L59" s="573"/>
      <c r="M59" s="573"/>
      <c r="N59" s="573"/>
      <c r="O59" s="573"/>
      <c r="P59" s="573"/>
      <c r="Q59" s="573"/>
      <c r="R59" s="573"/>
      <c r="S59" s="573"/>
      <c r="T59" s="573"/>
      <c r="U59" s="573"/>
      <c r="V59" s="573"/>
      <c r="W59" s="573"/>
      <c r="X59" s="573"/>
      <c r="Y59" s="573"/>
    </row>
    <row r="60" ht="15.75" customHeight="1">
      <c r="A60" s="573"/>
      <c r="B60" s="573"/>
      <c r="C60" s="573"/>
      <c r="D60" s="573"/>
      <c r="E60" s="573"/>
      <c r="F60" s="573"/>
      <c r="G60" s="573"/>
      <c r="H60" s="573"/>
      <c r="I60" s="573"/>
      <c r="J60" s="573"/>
      <c r="K60" s="573"/>
      <c r="L60" s="573"/>
      <c r="M60" s="573"/>
      <c r="N60" s="573"/>
      <c r="O60" s="573"/>
      <c r="P60" s="573"/>
      <c r="Q60" s="573"/>
      <c r="R60" s="573"/>
      <c r="S60" s="573"/>
      <c r="T60" s="573"/>
      <c r="U60" s="573"/>
      <c r="V60" s="573"/>
      <c r="W60" s="573"/>
      <c r="X60" s="573"/>
      <c r="Y60" s="573"/>
    </row>
    <row r="61" ht="15.75" customHeight="1">
      <c r="A61" s="573"/>
      <c r="B61" s="573"/>
      <c r="C61" s="573"/>
      <c r="D61" s="573"/>
      <c r="E61" s="573"/>
      <c r="F61" s="573"/>
      <c r="G61" s="573"/>
      <c r="H61" s="573"/>
      <c r="I61" s="573"/>
      <c r="J61" s="573"/>
      <c r="K61" s="573"/>
      <c r="L61" s="573"/>
      <c r="M61" s="573"/>
      <c r="N61" s="573"/>
      <c r="O61" s="573"/>
      <c r="P61" s="573"/>
      <c r="Q61" s="573"/>
      <c r="R61" s="573"/>
      <c r="S61" s="573"/>
      <c r="T61" s="573"/>
      <c r="U61" s="573"/>
      <c r="V61" s="573"/>
      <c r="W61" s="573"/>
      <c r="X61" s="573"/>
      <c r="Y61" s="573"/>
    </row>
    <row r="62" ht="15.75" customHeight="1">
      <c r="A62" s="573"/>
      <c r="B62" s="573"/>
      <c r="C62" s="573"/>
      <c r="D62" s="573"/>
      <c r="E62" s="573"/>
      <c r="F62" s="573"/>
      <c r="G62" s="573"/>
      <c r="H62" s="573"/>
      <c r="I62" s="573"/>
      <c r="J62" s="573"/>
      <c r="K62" s="573"/>
      <c r="L62" s="573"/>
      <c r="M62" s="573"/>
      <c r="N62" s="573"/>
      <c r="O62" s="573"/>
      <c r="P62" s="573"/>
      <c r="Q62" s="573"/>
      <c r="R62" s="573"/>
      <c r="S62" s="573"/>
      <c r="T62" s="573"/>
      <c r="U62" s="573"/>
      <c r="V62" s="573"/>
      <c r="W62" s="573"/>
      <c r="X62" s="573"/>
      <c r="Y62" s="573"/>
    </row>
    <row r="63" ht="15.75" customHeight="1">
      <c r="A63" s="573"/>
      <c r="B63" s="573"/>
      <c r="C63" s="573"/>
      <c r="D63" s="573"/>
      <c r="E63" s="573"/>
      <c r="F63" s="573"/>
      <c r="G63" s="573"/>
      <c r="H63" s="573"/>
      <c r="I63" s="573"/>
      <c r="J63" s="573"/>
      <c r="K63" s="573"/>
      <c r="L63" s="573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73"/>
    </row>
    <row r="64" ht="15.75" customHeight="1">
      <c r="A64" s="573"/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  <c r="Y64" s="573"/>
    </row>
    <row r="65" ht="15.75" customHeight="1">
      <c r="A65" s="573"/>
      <c r="B65" s="573"/>
      <c r="C65" s="573"/>
      <c r="D65" s="573"/>
      <c r="E65" s="573"/>
      <c r="F65" s="573"/>
      <c r="G65" s="573"/>
      <c r="H65" s="573"/>
      <c r="I65" s="573"/>
      <c r="J65" s="573"/>
      <c r="K65" s="573"/>
      <c r="L65" s="573"/>
      <c r="M65" s="573"/>
      <c r="N65" s="573"/>
      <c r="O65" s="573"/>
      <c r="P65" s="573"/>
      <c r="Q65" s="573"/>
      <c r="R65" s="573"/>
      <c r="S65" s="573"/>
      <c r="T65" s="573"/>
      <c r="U65" s="573"/>
      <c r="V65" s="573"/>
      <c r="W65" s="573"/>
      <c r="X65" s="573"/>
      <c r="Y65" s="573"/>
    </row>
    <row r="66" ht="15.75" customHeight="1">
      <c r="A66" s="573"/>
      <c r="B66" s="573"/>
      <c r="C66" s="573"/>
      <c r="D66" s="573"/>
      <c r="E66" s="573"/>
      <c r="F66" s="573"/>
      <c r="G66" s="573"/>
      <c r="H66" s="573"/>
      <c r="I66" s="573"/>
      <c r="J66" s="573"/>
      <c r="K66" s="573"/>
      <c r="L66" s="573"/>
      <c r="M66" s="573"/>
      <c r="N66" s="573"/>
      <c r="O66" s="573"/>
      <c r="P66" s="573"/>
      <c r="Q66" s="573"/>
      <c r="R66" s="573"/>
      <c r="S66" s="573"/>
      <c r="T66" s="573"/>
      <c r="U66" s="573"/>
      <c r="V66" s="573"/>
      <c r="W66" s="573"/>
      <c r="X66" s="573"/>
      <c r="Y66" s="573"/>
    </row>
    <row r="67" ht="15.75" customHeight="1">
      <c r="A67" s="573"/>
      <c r="B67" s="573"/>
      <c r="C67" s="573"/>
      <c r="D67" s="573"/>
      <c r="E67" s="573"/>
      <c r="F67" s="573"/>
      <c r="G67" s="573"/>
      <c r="H67" s="573"/>
      <c r="I67" s="573"/>
      <c r="J67" s="573"/>
      <c r="K67" s="573"/>
      <c r="L67" s="573"/>
      <c r="M67" s="573"/>
      <c r="N67" s="573"/>
      <c r="O67" s="573"/>
      <c r="P67" s="573"/>
      <c r="Q67" s="573"/>
      <c r="R67" s="573"/>
      <c r="S67" s="573"/>
      <c r="T67" s="573"/>
      <c r="U67" s="573"/>
      <c r="V67" s="573"/>
      <c r="W67" s="573"/>
      <c r="X67" s="573"/>
      <c r="Y67" s="573"/>
    </row>
    <row r="68" ht="15.75" customHeight="1">
      <c r="A68" s="573"/>
      <c r="B68" s="573"/>
      <c r="C68" s="573"/>
      <c r="D68" s="573"/>
      <c r="E68" s="573"/>
      <c r="F68" s="573"/>
      <c r="G68" s="573"/>
      <c r="H68" s="573"/>
      <c r="I68" s="573"/>
      <c r="J68" s="573"/>
      <c r="K68" s="573"/>
      <c r="L68" s="573"/>
      <c r="M68" s="573"/>
      <c r="N68" s="573"/>
      <c r="O68" s="573"/>
      <c r="P68" s="573"/>
      <c r="Q68" s="573"/>
      <c r="R68" s="573"/>
      <c r="S68" s="573"/>
      <c r="T68" s="573"/>
      <c r="U68" s="573"/>
      <c r="V68" s="573"/>
      <c r="W68" s="573"/>
      <c r="X68" s="573"/>
      <c r="Y68" s="573"/>
    </row>
    <row r="69" ht="15.75" customHeight="1">
      <c r="A69" s="573"/>
      <c r="B69" s="573"/>
      <c r="C69" s="573"/>
      <c r="D69" s="573"/>
      <c r="E69" s="573"/>
      <c r="F69" s="573"/>
      <c r="G69" s="573"/>
      <c r="H69" s="573"/>
      <c r="I69" s="573"/>
      <c r="J69" s="573"/>
      <c r="K69" s="573"/>
      <c r="L69" s="573"/>
      <c r="M69" s="573"/>
      <c r="N69" s="573"/>
      <c r="O69" s="573"/>
      <c r="P69" s="573"/>
      <c r="Q69" s="573"/>
      <c r="R69" s="573"/>
      <c r="S69" s="573"/>
      <c r="T69" s="573"/>
      <c r="U69" s="573"/>
      <c r="V69" s="573"/>
      <c r="W69" s="573"/>
      <c r="X69" s="573"/>
      <c r="Y69" s="573"/>
    </row>
    <row r="70" ht="15.75" customHeight="1">
      <c r="A70" s="573"/>
      <c r="B70" s="573"/>
      <c r="C70" s="573"/>
      <c r="D70" s="573"/>
      <c r="E70" s="573"/>
      <c r="F70" s="573"/>
      <c r="G70" s="573"/>
      <c r="H70" s="573"/>
      <c r="I70" s="573"/>
      <c r="J70" s="573"/>
      <c r="K70" s="573"/>
      <c r="L70" s="573"/>
      <c r="M70" s="573"/>
      <c r="N70" s="573"/>
      <c r="O70" s="573"/>
      <c r="P70" s="573"/>
      <c r="Q70" s="573"/>
      <c r="R70" s="573"/>
      <c r="S70" s="573"/>
      <c r="T70" s="573"/>
      <c r="U70" s="573"/>
      <c r="V70" s="573"/>
      <c r="W70" s="573"/>
      <c r="X70" s="573"/>
      <c r="Y70" s="573"/>
    </row>
    <row r="71" ht="15.75" customHeight="1">
      <c r="A71" s="573"/>
      <c r="B71" s="573"/>
      <c r="C71" s="573"/>
      <c r="D71" s="573"/>
      <c r="E71" s="573"/>
      <c r="F71" s="573"/>
      <c r="G71" s="573"/>
      <c r="H71" s="573"/>
      <c r="I71" s="573"/>
      <c r="J71" s="573"/>
      <c r="K71" s="573"/>
      <c r="L71" s="573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573"/>
    </row>
    <row r="72" ht="15.75" customHeight="1">
      <c r="A72" s="573"/>
      <c r="B72" s="573"/>
      <c r="C72" s="573"/>
      <c r="D72" s="573"/>
      <c r="E72" s="573"/>
      <c r="F72" s="573"/>
      <c r="G72" s="573"/>
      <c r="H72" s="573"/>
      <c r="I72" s="573"/>
      <c r="J72" s="573"/>
      <c r="K72" s="573"/>
      <c r="L72" s="573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  <c r="Y72" s="573"/>
    </row>
    <row r="73" ht="15.75" customHeight="1">
      <c r="A73" s="573"/>
      <c r="B73" s="573"/>
      <c r="C73" s="573"/>
      <c r="D73" s="573"/>
      <c r="E73" s="573"/>
      <c r="F73" s="573"/>
      <c r="G73" s="573"/>
      <c r="H73" s="573"/>
      <c r="I73" s="573"/>
      <c r="J73" s="573"/>
      <c r="K73" s="573"/>
      <c r="L73" s="573"/>
      <c r="M73" s="573"/>
      <c r="N73" s="573"/>
      <c r="O73" s="573"/>
      <c r="P73" s="573"/>
      <c r="Q73" s="573"/>
      <c r="R73" s="573"/>
      <c r="S73" s="573"/>
      <c r="T73" s="573"/>
      <c r="U73" s="573"/>
      <c r="V73" s="573"/>
      <c r="W73" s="573"/>
      <c r="X73" s="573"/>
      <c r="Y73" s="573"/>
    </row>
    <row r="74" ht="15.75" customHeight="1">
      <c r="A74" s="573"/>
      <c r="B74" s="573"/>
      <c r="C74" s="573"/>
      <c r="D74" s="573"/>
      <c r="E74" s="573"/>
      <c r="F74" s="573"/>
      <c r="G74" s="573"/>
      <c r="H74" s="573"/>
      <c r="I74" s="573"/>
      <c r="J74" s="573"/>
      <c r="K74" s="573"/>
      <c r="L74" s="573"/>
      <c r="M74" s="573"/>
      <c r="N74" s="573"/>
      <c r="O74" s="573"/>
      <c r="P74" s="573"/>
      <c r="Q74" s="573"/>
      <c r="R74" s="573"/>
      <c r="S74" s="573"/>
      <c r="T74" s="573"/>
      <c r="U74" s="573"/>
      <c r="V74" s="573"/>
      <c r="W74" s="573"/>
      <c r="X74" s="573"/>
      <c r="Y74" s="573"/>
    </row>
    <row r="75" ht="15.75" customHeight="1">
      <c r="A75" s="573"/>
      <c r="B75" s="573"/>
      <c r="C75" s="573"/>
      <c r="D75" s="573"/>
      <c r="E75" s="573"/>
      <c r="F75" s="573"/>
      <c r="G75" s="573"/>
      <c r="H75" s="573"/>
      <c r="I75" s="573"/>
      <c r="J75" s="573"/>
      <c r="K75" s="573"/>
      <c r="L75" s="573"/>
      <c r="M75" s="573"/>
      <c r="N75" s="573"/>
      <c r="O75" s="573"/>
      <c r="P75" s="573"/>
      <c r="Q75" s="573"/>
      <c r="R75" s="573"/>
      <c r="S75" s="573"/>
      <c r="T75" s="573"/>
      <c r="U75" s="573"/>
      <c r="V75" s="573"/>
      <c r="W75" s="573"/>
      <c r="X75" s="573"/>
      <c r="Y75" s="573"/>
    </row>
    <row r="76" ht="15.75" customHeight="1">
      <c r="A76" s="573"/>
      <c r="B76" s="573"/>
      <c r="C76" s="573"/>
      <c r="D76" s="573"/>
      <c r="E76" s="573"/>
      <c r="F76" s="573"/>
      <c r="G76" s="573"/>
      <c r="H76" s="573"/>
      <c r="I76" s="573"/>
      <c r="J76" s="573"/>
      <c r="K76" s="573"/>
      <c r="L76" s="573"/>
      <c r="M76" s="573"/>
      <c r="N76" s="573"/>
      <c r="O76" s="573"/>
      <c r="P76" s="573"/>
      <c r="Q76" s="573"/>
      <c r="R76" s="573"/>
      <c r="S76" s="573"/>
      <c r="T76" s="573"/>
      <c r="U76" s="573"/>
      <c r="V76" s="573"/>
      <c r="W76" s="573"/>
      <c r="X76" s="573"/>
      <c r="Y76" s="573"/>
    </row>
    <row r="77" ht="15.75" customHeight="1">
      <c r="A77" s="573"/>
      <c r="B77" s="573"/>
      <c r="C77" s="573"/>
      <c r="D77" s="573"/>
      <c r="E77" s="573"/>
      <c r="F77" s="573"/>
      <c r="G77" s="573"/>
      <c r="H77" s="573"/>
      <c r="I77" s="573"/>
      <c r="J77" s="573"/>
      <c r="K77" s="573"/>
      <c r="L77" s="573"/>
      <c r="M77" s="573"/>
      <c r="N77" s="573"/>
      <c r="O77" s="573"/>
      <c r="P77" s="573"/>
      <c r="Q77" s="573"/>
      <c r="R77" s="573"/>
      <c r="S77" s="573"/>
      <c r="T77" s="573"/>
      <c r="U77" s="573"/>
      <c r="V77" s="573"/>
      <c r="W77" s="573"/>
      <c r="X77" s="573"/>
      <c r="Y77" s="573"/>
    </row>
    <row r="78" ht="15.75" customHeight="1">
      <c r="A78" s="573"/>
      <c r="B78" s="573"/>
      <c r="C78" s="573"/>
      <c r="D78" s="573"/>
      <c r="E78" s="573"/>
      <c r="F78" s="573"/>
      <c r="G78" s="573"/>
      <c r="H78" s="573"/>
      <c r="I78" s="573"/>
      <c r="J78" s="573"/>
      <c r="K78" s="573"/>
      <c r="L78" s="573"/>
      <c r="M78" s="573"/>
      <c r="N78" s="573"/>
      <c r="O78" s="573"/>
      <c r="P78" s="573"/>
      <c r="Q78" s="573"/>
      <c r="R78" s="573"/>
      <c r="S78" s="573"/>
      <c r="T78" s="573"/>
      <c r="U78" s="573"/>
      <c r="V78" s="573"/>
      <c r="W78" s="573"/>
      <c r="X78" s="573"/>
      <c r="Y78" s="573"/>
    </row>
    <row r="79" ht="15.75" customHeight="1">
      <c r="A79" s="573"/>
      <c r="B79" s="573"/>
      <c r="C79" s="573"/>
      <c r="D79" s="573"/>
      <c r="E79" s="573"/>
      <c r="F79" s="573"/>
      <c r="G79" s="573"/>
      <c r="H79" s="573"/>
      <c r="I79" s="573"/>
      <c r="J79" s="573"/>
      <c r="K79" s="573"/>
      <c r="L79" s="573"/>
      <c r="M79" s="573"/>
      <c r="N79" s="573"/>
      <c r="O79" s="573"/>
      <c r="P79" s="573"/>
      <c r="Q79" s="573"/>
      <c r="R79" s="573"/>
      <c r="S79" s="573"/>
      <c r="T79" s="573"/>
      <c r="U79" s="573"/>
      <c r="V79" s="573"/>
      <c r="W79" s="573"/>
      <c r="X79" s="573"/>
      <c r="Y79" s="573"/>
    </row>
    <row r="80" ht="15.75" customHeight="1">
      <c r="A80" s="573"/>
      <c r="B80" s="573"/>
      <c r="C80" s="573"/>
      <c r="D80" s="573"/>
      <c r="E80" s="573"/>
      <c r="F80" s="573"/>
      <c r="G80" s="573"/>
      <c r="H80" s="573"/>
      <c r="I80" s="573"/>
      <c r="J80" s="573"/>
      <c r="K80" s="573"/>
      <c r="L80" s="573"/>
      <c r="M80" s="573"/>
      <c r="N80" s="573"/>
      <c r="O80" s="573"/>
      <c r="P80" s="573"/>
      <c r="Q80" s="573"/>
      <c r="R80" s="573"/>
      <c r="S80" s="573"/>
      <c r="T80" s="573"/>
      <c r="U80" s="573"/>
      <c r="V80" s="573"/>
      <c r="W80" s="573"/>
      <c r="X80" s="573"/>
      <c r="Y80" s="573"/>
    </row>
    <row r="81" ht="15.75" customHeight="1">
      <c r="A81" s="573"/>
      <c r="B81" s="573"/>
      <c r="C81" s="573"/>
      <c r="D81" s="573"/>
      <c r="E81" s="573"/>
      <c r="F81" s="573"/>
      <c r="G81" s="573"/>
      <c r="H81" s="573"/>
      <c r="I81" s="573"/>
      <c r="J81" s="573"/>
      <c r="K81" s="573"/>
      <c r="L81" s="573"/>
      <c r="M81" s="573"/>
      <c r="N81" s="573"/>
      <c r="O81" s="573"/>
      <c r="P81" s="573"/>
      <c r="Q81" s="573"/>
      <c r="R81" s="573"/>
      <c r="S81" s="573"/>
      <c r="T81" s="573"/>
      <c r="U81" s="573"/>
      <c r="V81" s="573"/>
      <c r="W81" s="573"/>
      <c r="X81" s="573"/>
      <c r="Y81" s="573"/>
    </row>
    <row r="82" ht="15.75" customHeight="1">
      <c r="A82" s="573"/>
      <c r="B82" s="573"/>
      <c r="C82" s="573"/>
      <c r="D82" s="573"/>
      <c r="E82" s="573"/>
      <c r="F82" s="573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</row>
    <row r="83" ht="15.75" customHeight="1">
      <c r="A83" s="573"/>
      <c r="B83" s="573"/>
      <c r="C83" s="573"/>
      <c r="D83" s="573"/>
      <c r="E83" s="573"/>
      <c r="F83" s="573"/>
      <c r="G83" s="573"/>
      <c r="H83" s="573"/>
      <c r="I83" s="573"/>
      <c r="J83" s="573"/>
      <c r="K83" s="573"/>
      <c r="L83" s="573"/>
      <c r="M83" s="573"/>
      <c r="N83" s="573"/>
      <c r="O83" s="573"/>
      <c r="P83" s="573"/>
      <c r="Q83" s="573"/>
      <c r="R83" s="573"/>
      <c r="S83" s="573"/>
      <c r="T83" s="573"/>
      <c r="U83" s="573"/>
      <c r="V83" s="573"/>
      <c r="W83" s="573"/>
      <c r="X83" s="573"/>
      <c r="Y83" s="573"/>
    </row>
    <row r="84" ht="15.75" customHeight="1">
      <c r="A84" s="573"/>
      <c r="B84" s="573"/>
      <c r="C84" s="573"/>
      <c r="D84" s="573"/>
      <c r="E84" s="573"/>
      <c r="F84" s="573"/>
      <c r="G84" s="573"/>
      <c r="H84" s="573"/>
      <c r="I84" s="573"/>
      <c r="J84" s="573"/>
      <c r="K84" s="573"/>
      <c r="L84" s="573"/>
      <c r="M84" s="573"/>
      <c r="N84" s="573"/>
      <c r="O84" s="573"/>
      <c r="P84" s="573"/>
      <c r="Q84" s="573"/>
      <c r="R84" s="573"/>
      <c r="S84" s="573"/>
      <c r="T84" s="573"/>
      <c r="U84" s="573"/>
      <c r="V84" s="573"/>
      <c r="W84" s="573"/>
      <c r="X84" s="573"/>
      <c r="Y84" s="573"/>
    </row>
    <row r="85" ht="15.75" customHeight="1">
      <c r="A85" s="573"/>
      <c r="B85" s="573"/>
      <c r="C85" s="573"/>
      <c r="D85" s="573"/>
      <c r="E85" s="573"/>
      <c r="F85" s="573"/>
      <c r="G85" s="573"/>
      <c r="H85" s="573"/>
      <c r="I85" s="573"/>
      <c r="J85" s="573"/>
      <c r="K85" s="573"/>
      <c r="L85" s="573"/>
      <c r="M85" s="573"/>
      <c r="N85" s="573"/>
      <c r="O85" s="573"/>
      <c r="P85" s="573"/>
      <c r="Q85" s="573"/>
      <c r="R85" s="573"/>
      <c r="S85" s="573"/>
      <c r="T85" s="573"/>
      <c r="U85" s="573"/>
      <c r="V85" s="573"/>
      <c r="W85" s="573"/>
      <c r="X85" s="573"/>
      <c r="Y85" s="573"/>
    </row>
    <row r="86" ht="15.75" customHeight="1">
      <c r="A86" s="573"/>
      <c r="B86" s="573"/>
      <c r="C86" s="573"/>
      <c r="D86" s="573"/>
      <c r="E86" s="573"/>
      <c r="F86" s="573"/>
      <c r="G86" s="573"/>
      <c r="H86" s="573"/>
      <c r="I86" s="573"/>
      <c r="J86" s="573"/>
      <c r="K86" s="573"/>
      <c r="L86" s="573"/>
      <c r="M86" s="573"/>
      <c r="N86" s="573"/>
      <c r="O86" s="573"/>
      <c r="P86" s="573"/>
      <c r="Q86" s="573"/>
      <c r="R86" s="573"/>
      <c r="S86" s="573"/>
      <c r="T86" s="573"/>
      <c r="U86" s="573"/>
      <c r="V86" s="573"/>
      <c r="W86" s="573"/>
      <c r="X86" s="573"/>
      <c r="Y86" s="573"/>
    </row>
    <row r="87" ht="15.75" customHeight="1">
      <c r="A87" s="573"/>
      <c r="B87" s="573"/>
      <c r="C87" s="573"/>
      <c r="D87" s="573"/>
      <c r="E87" s="573"/>
      <c r="F87" s="573"/>
      <c r="G87" s="573"/>
      <c r="H87" s="573"/>
      <c r="I87" s="573"/>
      <c r="J87" s="573"/>
      <c r="K87" s="573"/>
      <c r="L87" s="573"/>
      <c r="M87" s="573"/>
      <c r="N87" s="573"/>
      <c r="O87" s="573"/>
      <c r="P87" s="573"/>
      <c r="Q87" s="573"/>
      <c r="R87" s="573"/>
      <c r="S87" s="573"/>
      <c r="T87" s="573"/>
      <c r="U87" s="573"/>
      <c r="V87" s="573"/>
      <c r="W87" s="573"/>
      <c r="X87" s="573"/>
      <c r="Y87" s="573"/>
    </row>
    <row r="88" ht="15.75" customHeight="1">
      <c r="A88" s="573"/>
      <c r="B88" s="573"/>
      <c r="C88" s="573"/>
      <c r="D88" s="573"/>
      <c r="E88" s="573"/>
      <c r="F88" s="573"/>
      <c r="G88" s="573"/>
      <c r="H88" s="573"/>
      <c r="I88" s="573"/>
      <c r="J88" s="573"/>
      <c r="K88" s="573"/>
      <c r="L88" s="573"/>
      <c r="M88" s="573"/>
      <c r="N88" s="573"/>
      <c r="O88" s="573"/>
      <c r="P88" s="573"/>
      <c r="Q88" s="573"/>
      <c r="R88" s="573"/>
      <c r="S88" s="573"/>
      <c r="T88" s="573"/>
      <c r="U88" s="573"/>
      <c r="V88" s="573"/>
      <c r="W88" s="573"/>
      <c r="X88" s="573"/>
      <c r="Y88" s="573"/>
    </row>
    <row r="89" ht="15.75" customHeight="1">
      <c r="A89" s="573"/>
      <c r="B89" s="573"/>
      <c r="C89" s="573"/>
      <c r="D89" s="573"/>
      <c r="E89" s="573"/>
      <c r="F89" s="573"/>
      <c r="G89" s="573"/>
      <c r="H89" s="573"/>
      <c r="I89" s="573"/>
      <c r="J89" s="573"/>
      <c r="K89" s="573"/>
      <c r="L89" s="573"/>
      <c r="M89" s="573"/>
      <c r="N89" s="573"/>
      <c r="O89" s="573"/>
      <c r="P89" s="573"/>
      <c r="Q89" s="573"/>
      <c r="R89" s="573"/>
      <c r="S89" s="573"/>
      <c r="T89" s="573"/>
      <c r="U89" s="573"/>
      <c r="V89" s="573"/>
      <c r="W89" s="573"/>
      <c r="X89" s="573"/>
      <c r="Y89" s="573"/>
    </row>
    <row r="90" ht="15.75" customHeight="1">
      <c r="A90" s="573"/>
      <c r="B90" s="573"/>
      <c r="C90" s="573"/>
      <c r="D90" s="573"/>
      <c r="E90" s="573"/>
      <c r="F90" s="573"/>
      <c r="G90" s="573"/>
      <c r="H90" s="573"/>
      <c r="I90" s="573"/>
      <c r="J90" s="573"/>
      <c r="K90" s="573"/>
      <c r="L90" s="573"/>
      <c r="M90" s="573"/>
      <c r="N90" s="573"/>
      <c r="O90" s="573"/>
      <c r="P90" s="573"/>
      <c r="Q90" s="573"/>
      <c r="R90" s="573"/>
      <c r="S90" s="573"/>
      <c r="T90" s="573"/>
      <c r="U90" s="573"/>
      <c r="V90" s="573"/>
      <c r="W90" s="573"/>
      <c r="X90" s="573"/>
      <c r="Y90" s="573"/>
    </row>
    <row r="91" ht="15.75" customHeight="1">
      <c r="A91" s="573"/>
      <c r="B91" s="573"/>
      <c r="C91" s="573"/>
      <c r="D91" s="573"/>
      <c r="E91" s="573"/>
      <c r="F91" s="573"/>
      <c r="G91" s="573"/>
      <c r="H91" s="573"/>
      <c r="I91" s="573"/>
      <c r="J91" s="573"/>
      <c r="K91" s="573"/>
      <c r="L91" s="573"/>
      <c r="M91" s="573"/>
      <c r="N91" s="573"/>
      <c r="O91" s="573"/>
      <c r="P91" s="573"/>
      <c r="Q91" s="573"/>
      <c r="R91" s="573"/>
      <c r="S91" s="573"/>
      <c r="T91" s="573"/>
      <c r="U91" s="573"/>
      <c r="V91" s="573"/>
      <c r="W91" s="573"/>
      <c r="X91" s="573"/>
      <c r="Y91" s="573"/>
    </row>
    <row r="92" ht="15.75" customHeight="1">
      <c r="A92" s="573"/>
      <c r="B92" s="573"/>
      <c r="C92" s="573"/>
      <c r="D92" s="573"/>
      <c r="E92" s="573"/>
      <c r="F92" s="573"/>
      <c r="G92" s="573"/>
      <c r="H92" s="573"/>
      <c r="I92" s="573"/>
      <c r="J92" s="573"/>
      <c r="K92" s="573"/>
      <c r="L92" s="573"/>
      <c r="M92" s="573"/>
      <c r="N92" s="573"/>
      <c r="O92" s="573"/>
      <c r="P92" s="573"/>
      <c r="Q92" s="573"/>
      <c r="R92" s="573"/>
      <c r="S92" s="573"/>
      <c r="T92" s="573"/>
      <c r="U92" s="573"/>
      <c r="V92" s="573"/>
      <c r="W92" s="573"/>
      <c r="X92" s="573"/>
      <c r="Y92" s="573"/>
    </row>
    <row r="93" ht="15.75" customHeight="1">
      <c r="A93" s="573"/>
      <c r="B93" s="573"/>
      <c r="C93" s="573"/>
      <c r="D93" s="573"/>
      <c r="E93" s="573"/>
      <c r="F93" s="573"/>
      <c r="G93" s="573"/>
      <c r="H93" s="573"/>
      <c r="I93" s="573"/>
      <c r="J93" s="573"/>
      <c r="K93" s="573"/>
      <c r="L93" s="573"/>
      <c r="M93" s="573"/>
      <c r="N93" s="573"/>
      <c r="O93" s="573"/>
      <c r="P93" s="573"/>
      <c r="Q93" s="573"/>
      <c r="R93" s="573"/>
      <c r="S93" s="573"/>
      <c r="T93" s="573"/>
      <c r="U93" s="573"/>
      <c r="V93" s="573"/>
      <c r="W93" s="573"/>
      <c r="X93" s="573"/>
      <c r="Y93" s="573"/>
    </row>
    <row r="94" ht="15.75" customHeight="1">
      <c r="A94" s="573"/>
      <c r="B94" s="573"/>
      <c r="C94" s="573"/>
      <c r="D94" s="573"/>
      <c r="E94" s="573"/>
      <c r="F94" s="573"/>
      <c r="G94" s="573"/>
      <c r="H94" s="573"/>
      <c r="I94" s="573"/>
      <c r="J94" s="573"/>
      <c r="K94" s="573"/>
      <c r="L94" s="573"/>
      <c r="M94" s="573"/>
      <c r="N94" s="573"/>
      <c r="O94" s="573"/>
      <c r="P94" s="573"/>
      <c r="Q94" s="573"/>
      <c r="R94" s="573"/>
      <c r="S94" s="573"/>
      <c r="T94" s="573"/>
      <c r="U94" s="573"/>
      <c r="V94" s="573"/>
      <c r="W94" s="573"/>
      <c r="X94" s="573"/>
      <c r="Y94" s="573"/>
    </row>
    <row r="95" ht="15.75" customHeight="1">
      <c r="A95" s="573"/>
      <c r="B95" s="573"/>
      <c r="C95" s="573"/>
      <c r="D95" s="573"/>
      <c r="E95" s="573"/>
      <c r="F95" s="573"/>
      <c r="G95" s="573"/>
      <c r="H95" s="573"/>
      <c r="I95" s="573"/>
      <c r="J95" s="573"/>
      <c r="K95" s="573"/>
      <c r="L95" s="573"/>
      <c r="M95" s="573"/>
      <c r="N95" s="573"/>
      <c r="O95" s="573"/>
      <c r="P95" s="573"/>
      <c r="Q95" s="573"/>
      <c r="R95" s="573"/>
      <c r="S95" s="573"/>
      <c r="T95" s="573"/>
      <c r="U95" s="573"/>
      <c r="V95" s="573"/>
      <c r="W95" s="573"/>
      <c r="X95" s="573"/>
      <c r="Y95" s="573"/>
    </row>
    <row r="96" ht="15.75" customHeight="1">
      <c r="A96" s="573"/>
      <c r="B96" s="573"/>
      <c r="C96" s="573"/>
      <c r="D96" s="573"/>
      <c r="E96" s="573"/>
      <c r="F96" s="573"/>
      <c r="G96" s="573"/>
      <c r="H96" s="573"/>
      <c r="I96" s="573"/>
      <c r="J96" s="573"/>
      <c r="K96" s="573"/>
      <c r="L96" s="573"/>
      <c r="M96" s="573"/>
      <c r="N96" s="573"/>
      <c r="O96" s="573"/>
      <c r="P96" s="573"/>
      <c r="Q96" s="573"/>
      <c r="R96" s="573"/>
      <c r="S96" s="573"/>
      <c r="T96" s="573"/>
      <c r="U96" s="573"/>
      <c r="V96" s="573"/>
      <c r="W96" s="573"/>
      <c r="X96" s="573"/>
      <c r="Y96" s="573"/>
    </row>
    <row r="97" ht="15.75" customHeight="1">
      <c r="A97" s="573"/>
      <c r="B97" s="573"/>
      <c r="C97" s="573"/>
      <c r="D97" s="573"/>
      <c r="E97" s="573"/>
      <c r="F97" s="573"/>
      <c r="G97" s="573"/>
      <c r="H97" s="573"/>
      <c r="I97" s="573"/>
      <c r="J97" s="573"/>
      <c r="K97" s="573"/>
      <c r="L97" s="573"/>
      <c r="M97" s="573"/>
      <c r="N97" s="573"/>
      <c r="O97" s="573"/>
      <c r="P97" s="573"/>
      <c r="Q97" s="573"/>
      <c r="R97" s="573"/>
      <c r="S97" s="573"/>
      <c r="T97" s="573"/>
      <c r="U97" s="573"/>
      <c r="V97" s="573"/>
      <c r="W97" s="573"/>
      <c r="X97" s="573"/>
      <c r="Y97" s="573"/>
    </row>
    <row r="98" ht="15.75" customHeight="1">
      <c r="A98" s="573"/>
      <c r="B98" s="573"/>
      <c r="C98" s="573"/>
      <c r="D98" s="573"/>
      <c r="E98" s="573"/>
      <c r="F98" s="573"/>
      <c r="G98" s="573"/>
      <c r="H98" s="573"/>
      <c r="I98" s="573"/>
      <c r="J98" s="573"/>
      <c r="K98" s="573"/>
      <c r="L98" s="573"/>
      <c r="M98" s="573"/>
      <c r="N98" s="573"/>
      <c r="O98" s="573"/>
      <c r="P98" s="573"/>
      <c r="Q98" s="573"/>
      <c r="R98" s="573"/>
      <c r="S98" s="573"/>
      <c r="T98" s="573"/>
      <c r="U98" s="573"/>
      <c r="V98" s="573"/>
      <c r="W98" s="573"/>
      <c r="X98" s="573"/>
      <c r="Y98" s="573"/>
    </row>
    <row r="99" ht="15.75" customHeight="1">
      <c r="A99" s="573"/>
      <c r="B99" s="573"/>
      <c r="C99" s="573"/>
      <c r="D99" s="573"/>
      <c r="E99" s="573"/>
      <c r="F99" s="573"/>
      <c r="G99" s="573"/>
      <c r="H99" s="573"/>
      <c r="I99" s="573"/>
      <c r="J99" s="573"/>
      <c r="K99" s="573"/>
      <c r="L99" s="573"/>
      <c r="M99" s="573"/>
      <c r="N99" s="573"/>
      <c r="O99" s="573"/>
      <c r="P99" s="573"/>
      <c r="Q99" s="573"/>
      <c r="R99" s="573"/>
      <c r="S99" s="573"/>
      <c r="T99" s="573"/>
      <c r="U99" s="573"/>
      <c r="V99" s="573"/>
      <c r="W99" s="573"/>
      <c r="X99" s="573"/>
      <c r="Y99" s="573"/>
    </row>
    <row r="100" ht="15.75" customHeight="1">
      <c r="A100" s="573"/>
      <c r="B100" s="573"/>
      <c r="C100" s="573"/>
      <c r="D100" s="573"/>
      <c r="E100" s="573"/>
      <c r="F100" s="573"/>
      <c r="G100" s="573"/>
      <c r="H100" s="573"/>
      <c r="I100" s="573"/>
      <c r="J100" s="573"/>
      <c r="K100" s="573"/>
      <c r="L100" s="573"/>
      <c r="M100" s="573"/>
      <c r="N100" s="573"/>
      <c r="O100" s="573"/>
      <c r="P100" s="573"/>
      <c r="Q100" s="573"/>
      <c r="R100" s="573"/>
      <c r="S100" s="573"/>
      <c r="T100" s="573"/>
      <c r="U100" s="573"/>
      <c r="V100" s="573"/>
      <c r="W100" s="573"/>
      <c r="X100" s="573"/>
      <c r="Y100" s="573"/>
    </row>
    <row r="101" ht="15.75" customHeight="1">
      <c r="A101" s="573"/>
      <c r="B101" s="573"/>
      <c r="C101" s="573"/>
      <c r="D101" s="573"/>
      <c r="E101" s="573"/>
      <c r="F101" s="573"/>
      <c r="G101" s="573"/>
      <c r="H101" s="573"/>
      <c r="I101" s="573"/>
      <c r="J101" s="573"/>
      <c r="K101" s="573"/>
      <c r="L101" s="573"/>
      <c r="M101" s="573"/>
      <c r="N101" s="573"/>
      <c r="O101" s="573"/>
      <c r="P101" s="573"/>
      <c r="Q101" s="573"/>
      <c r="R101" s="573"/>
      <c r="S101" s="573"/>
      <c r="T101" s="573"/>
      <c r="U101" s="573"/>
      <c r="V101" s="573"/>
      <c r="W101" s="573"/>
      <c r="X101" s="573"/>
      <c r="Y101" s="573"/>
    </row>
    <row r="102" ht="15.75" customHeight="1">
      <c r="A102" s="573"/>
      <c r="B102" s="573"/>
      <c r="C102" s="573"/>
      <c r="D102" s="573"/>
      <c r="E102" s="573"/>
      <c r="F102" s="573"/>
      <c r="G102" s="573"/>
      <c r="H102" s="573"/>
      <c r="I102" s="573"/>
      <c r="J102" s="573"/>
      <c r="K102" s="573"/>
      <c r="L102" s="573"/>
      <c r="M102" s="573"/>
      <c r="N102" s="573"/>
      <c r="O102" s="573"/>
      <c r="P102" s="573"/>
      <c r="Q102" s="573"/>
      <c r="R102" s="573"/>
      <c r="S102" s="573"/>
      <c r="T102" s="573"/>
      <c r="U102" s="573"/>
      <c r="V102" s="573"/>
      <c r="W102" s="573"/>
      <c r="X102" s="573"/>
      <c r="Y102" s="573"/>
    </row>
    <row r="103" ht="15.75" customHeight="1">
      <c r="A103" s="573"/>
      <c r="B103" s="573"/>
      <c r="C103" s="573"/>
      <c r="D103" s="573"/>
      <c r="E103" s="573"/>
      <c r="F103" s="573"/>
      <c r="G103" s="573"/>
      <c r="H103" s="573"/>
      <c r="I103" s="573"/>
      <c r="J103" s="573"/>
      <c r="K103" s="573"/>
      <c r="L103" s="573"/>
      <c r="M103" s="573"/>
      <c r="N103" s="573"/>
      <c r="O103" s="573"/>
      <c r="P103" s="573"/>
      <c r="Q103" s="573"/>
      <c r="R103" s="573"/>
      <c r="S103" s="573"/>
      <c r="T103" s="573"/>
      <c r="U103" s="573"/>
      <c r="V103" s="573"/>
      <c r="W103" s="573"/>
      <c r="X103" s="573"/>
      <c r="Y103" s="573"/>
    </row>
    <row r="104" ht="15.75" customHeight="1">
      <c r="A104" s="573"/>
      <c r="B104" s="573"/>
      <c r="C104" s="573"/>
      <c r="D104" s="573"/>
      <c r="E104" s="573"/>
      <c r="F104" s="573"/>
      <c r="G104" s="573"/>
      <c r="H104" s="573"/>
      <c r="I104" s="573"/>
      <c r="J104" s="573"/>
      <c r="K104" s="573"/>
      <c r="L104" s="573"/>
      <c r="M104" s="573"/>
      <c r="N104" s="573"/>
      <c r="O104" s="573"/>
      <c r="P104" s="573"/>
      <c r="Q104" s="573"/>
      <c r="R104" s="573"/>
      <c r="S104" s="573"/>
      <c r="T104" s="573"/>
      <c r="U104" s="573"/>
      <c r="V104" s="573"/>
      <c r="W104" s="573"/>
      <c r="X104" s="573"/>
      <c r="Y104" s="573"/>
    </row>
    <row r="105" ht="15.75" customHeight="1">
      <c r="A105" s="573"/>
      <c r="B105" s="573"/>
      <c r="C105" s="573"/>
      <c r="D105" s="573"/>
      <c r="E105" s="573"/>
      <c r="F105" s="573"/>
      <c r="G105" s="573"/>
      <c r="H105" s="573"/>
      <c r="I105" s="573"/>
      <c r="J105" s="573"/>
      <c r="K105" s="573"/>
      <c r="L105" s="573"/>
      <c r="M105" s="573"/>
      <c r="N105" s="573"/>
      <c r="O105" s="573"/>
      <c r="P105" s="573"/>
      <c r="Q105" s="573"/>
      <c r="R105" s="573"/>
      <c r="S105" s="573"/>
      <c r="T105" s="573"/>
      <c r="U105" s="573"/>
      <c r="V105" s="573"/>
      <c r="W105" s="573"/>
      <c r="X105" s="573"/>
      <c r="Y105" s="573"/>
    </row>
    <row r="106" ht="15.75" customHeight="1">
      <c r="A106" s="573"/>
      <c r="B106" s="573"/>
      <c r="C106" s="573"/>
      <c r="D106" s="573"/>
      <c r="E106" s="573"/>
      <c r="F106" s="573"/>
      <c r="G106" s="573"/>
      <c r="H106" s="573"/>
      <c r="I106" s="573"/>
      <c r="J106" s="573"/>
      <c r="K106" s="573"/>
      <c r="L106" s="573"/>
      <c r="M106" s="573"/>
      <c r="N106" s="573"/>
      <c r="O106" s="573"/>
      <c r="P106" s="573"/>
      <c r="Q106" s="573"/>
      <c r="R106" s="573"/>
      <c r="S106" s="573"/>
      <c r="T106" s="573"/>
      <c r="U106" s="573"/>
      <c r="V106" s="573"/>
      <c r="W106" s="573"/>
      <c r="X106" s="573"/>
      <c r="Y106" s="573"/>
    </row>
    <row r="107" ht="15.75" customHeight="1">
      <c r="A107" s="573"/>
      <c r="B107" s="573"/>
      <c r="C107" s="573"/>
      <c r="D107" s="573"/>
      <c r="E107" s="573"/>
      <c r="F107" s="573"/>
      <c r="G107" s="573"/>
      <c r="H107" s="573"/>
      <c r="I107" s="573"/>
      <c r="J107" s="573"/>
      <c r="K107" s="573"/>
      <c r="L107" s="573"/>
      <c r="M107" s="573"/>
      <c r="N107" s="573"/>
      <c r="O107" s="573"/>
      <c r="P107" s="573"/>
      <c r="Q107" s="573"/>
      <c r="R107" s="573"/>
      <c r="S107" s="573"/>
      <c r="T107" s="573"/>
      <c r="U107" s="573"/>
      <c r="V107" s="573"/>
      <c r="W107" s="573"/>
      <c r="X107" s="573"/>
      <c r="Y107" s="573"/>
    </row>
    <row r="108" ht="15.75" customHeight="1">
      <c r="A108" s="573"/>
      <c r="B108" s="573"/>
      <c r="C108" s="573"/>
      <c r="D108" s="573"/>
      <c r="E108" s="573"/>
      <c r="F108" s="573"/>
      <c r="G108" s="573"/>
      <c r="H108" s="573"/>
      <c r="I108" s="573"/>
      <c r="J108" s="573"/>
      <c r="K108" s="573"/>
      <c r="L108" s="573"/>
      <c r="M108" s="573"/>
      <c r="N108" s="573"/>
      <c r="O108" s="573"/>
      <c r="P108" s="573"/>
      <c r="Q108" s="573"/>
      <c r="R108" s="573"/>
      <c r="S108" s="573"/>
      <c r="T108" s="573"/>
      <c r="U108" s="573"/>
      <c r="V108" s="573"/>
      <c r="W108" s="573"/>
      <c r="X108" s="573"/>
      <c r="Y108" s="573"/>
    </row>
    <row r="109" ht="15.75" customHeight="1">
      <c r="A109" s="573"/>
      <c r="B109" s="573"/>
      <c r="C109" s="573"/>
      <c r="D109" s="573"/>
      <c r="E109" s="573"/>
      <c r="F109" s="573"/>
      <c r="G109" s="573"/>
      <c r="H109" s="573"/>
      <c r="I109" s="573"/>
      <c r="J109" s="573"/>
      <c r="K109" s="573"/>
      <c r="L109" s="573"/>
      <c r="M109" s="573"/>
      <c r="N109" s="573"/>
      <c r="O109" s="573"/>
      <c r="P109" s="573"/>
      <c r="Q109" s="573"/>
      <c r="R109" s="573"/>
      <c r="S109" s="573"/>
      <c r="T109" s="573"/>
      <c r="U109" s="573"/>
      <c r="V109" s="573"/>
      <c r="W109" s="573"/>
      <c r="X109" s="573"/>
      <c r="Y109" s="573"/>
    </row>
    <row r="110" ht="15.75" customHeight="1">
      <c r="A110" s="573"/>
      <c r="B110" s="573"/>
      <c r="C110" s="573"/>
      <c r="D110" s="573"/>
      <c r="E110" s="573"/>
      <c r="F110" s="573"/>
      <c r="G110" s="573"/>
      <c r="H110" s="573"/>
      <c r="I110" s="573"/>
      <c r="J110" s="573"/>
      <c r="K110" s="573"/>
      <c r="L110" s="573"/>
      <c r="M110" s="573"/>
      <c r="N110" s="573"/>
      <c r="O110" s="573"/>
      <c r="P110" s="573"/>
      <c r="Q110" s="573"/>
      <c r="R110" s="573"/>
      <c r="S110" s="573"/>
      <c r="T110" s="573"/>
      <c r="U110" s="573"/>
      <c r="V110" s="573"/>
      <c r="W110" s="573"/>
      <c r="X110" s="573"/>
      <c r="Y110" s="573"/>
    </row>
    <row r="111" ht="15.75" customHeight="1">
      <c r="A111" s="573"/>
      <c r="B111" s="573"/>
      <c r="C111" s="573"/>
      <c r="D111" s="573"/>
      <c r="E111" s="573"/>
      <c r="F111" s="573"/>
      <c r="G111" s="573"/>
      <c r="H111" s="573"/>
      <c r="I111" s="573"/>
      <c r="J111" s="573"/>
      <c r="K111" s="573"/>
      <c r="L111" s="573"/>
      <c r="M111" s="573"/>
      <c r="N111" s="573"/>
      <c r="O111" s="573"/>
      <c r="P111" s="573"/>
      <c r="Q111" s="573"/>
      <c r="R111" s="573"/>
      <c r="S111" s="573"/>
      <c r="T111" s="573"/>
      <c r="U111" s="573"/>
      <c r="V111" s="573"/>
      <c r="W111" s="573"/>
      <c r="X111" s="573"/>
      <c r="Y111" s="573"/>
    </row>
    <row r="112" ht="15.75" customHeight="1">
      <c r="A112" s="573"/>
      <c r="B112" s="573"/>
      <c r="C112" s="573"/>
      <c r="D112" s="573"/>
      <c r="E112" s="573"/>
      <c r="F112" s="573"/>
      <c r="G112" s="573"/>
      <c r="H112" s="573"/>
      <c r="I112" s="573"/>
      <c r="J112" s="573"/>
      <c r="K112" s="573"/>
      <c r="L112" s="573"/>
      <c r="M112" s="573"/>
      <c r="N112" s="573"/>
      <c r="O112" s="573"/>
      <c r="P112" s="573"/>
      <c r="Q112" s="573"/>
      <c r="R112" s="573"/>
      <c r="S112" s="573"/>
      <c r="T112" s="573"/>
      <c r="U112" s="573"/>
      <c r="V112" s="573"/>
      <c r="W112" s="573"/>
      <c r="X112" s="573"/>
      <c r="Y112" s="573"/>
    </row>
    <row r="113" ht="15.75" customHeight="1">
      <c r="A113" s="573"/>
      <c r="B113" s="573"/>
      <c r="C113" s="573"/>
      <c r="D113" s="573"/>
      <c r="E113" s="573"/>
      <c r="F113" s="573"/>
      <c r="G113" s="573"/>
      <c r="H113" s="573"/>
      <c r="I113" s="573"/>
      <c r="J113" s="573"/>
      <c r="K113" s="573"/>
      <c r="L113" s="573"/>
      <c r="M113" s="573"/>
      <c r="N113" s="573"/>
      <c r="O113" s="573"/>
      <c r="P113" s="573"/>
      <c r="Q113" s="573"/>
      <c r="R113" s="573"/>
      <c r="S113" s="573"/>
      <c r="T113" s="573"/>
      <c r="U113" s="573"/>
      <c r="V113" s="573"/>
      <c r="W113" s="573"/>
      <c r="X113" s="573"/>
      <c r="Y113" s="573"/>
    </row>
    <row r="114" ht="15.75" customHeight="1">
      <c r="A114" s="573"/>
      <c r="B114" s="573"/>
      <c r="C114" s="573"/>
      <c r="D114" s="573"/>
      <c r="E114" s="573"/>
      <c r="F114" s="573"/>
      <c r="G114" s="573"/>
      <c r="H114" s="573"/>
      <c r="I114" s="573"/>
      <c r="J114" s="573"/>
      <c r="K114" s="573"/>
      <c r="L114" s="573"/>
      <c r="M114" s="573"/>
      <c r="N114" s="573"/>
      <c r="O114" s="573"/>
      <c r="P114" s="573"/>
      <c r="Q114" s="573"/>
      <c r="R114" s="573"/>
      <c r="S114" s="573"/>
      <c r="T114" s="573"/>
      <c r="U114" s="573"/>
      <c r="V114" s="573"/>
      <c r="W114" s="573"/>
      <c r="X114" s="573"/>
      <c r="Y114" s="573"/>
    </row>
    <row r="115" ht="15.75" customHeight="1">
      <c r="A115" s="573"/>
      <c r="B115" s="573"/>
      <c r="C115" s="573"/>
      <c r="D115" s="573"/>
      <c r="E115" s="573"/>
      <c r="F115" s="573"/>
      <c r="G115" s="573"/>
      <c r="H115" s="573"/>
      <c r="I115" s="573"/>
      <c r="J115" s="573"/>
      <c r="K115" s="573"/>
      <c r="L115" s="573"/>
      <c r="M115" s="573"/>
      <c r="N115" s="573"/>
      <c r="O115" s="573"/>
      <c r="P115" s="573"/>
      <c r="Q115" s="573"/>
      <c r="R115" s="573"/>
      <c r="S115" s="573"/>
      <c r="T115" s="573"/>
      <c r="U115" s="573"/>
      <c r="V115" s="573"/>
      <c r="W115" s="573"/>
      <c r="X115" s="573"/>
      <c r="Y115" s="573"/>
    </row>
    <row r="116" ht="15.75" customHeight="1">
      <c r="A116" s="573"/>
      <c r="B116" s="573"/>
      <c r="C116" s="573"/>
      <c r="D116" s="573"/>
      <c r="E116" s="573"/>
      <c r="F116" s="573"/>
      <c r="G116" s="573"/>
      <c r="H116" s="573"/>
      <c r="I116" s="573"/>
      <c r="J116" s="573"/>
      <c r="K116" s="573"/>
      <c r="L116" s="573"/>
      <c r="M116" s="573"/>
      <c r="N116" s="573"/>
      <c r="O116" s="573"/>
      <c r="P116" s="573"/>
      <c r="Q116" s="573"/>
      <c r="R116" s="573"/>
      <c r="S116" s="573"/>
      <c r="T116" s="573"/>
      <c r="U116" s="573"/>
      <c r="V116" s="573"/>
      <c r="W116" s="573"/>
      <c r="X116" s="573"/>
      <c r="Y116" s="573"/>
    </row>
    <row r="117" ht="15.75" customHeight="1">
      <c r="A117" s="573"/>
      <c r="B117" s="573"/>
      <c r="C117" s="573"/>
      <c r="D117" s="573"/>
      <c r="E117" s="573"/>
      <c r="F117" s="573"/>
      <c r="G117" s="573"/>
      <c r="H117" s="573"/>
      <c r="I117" s="573"/>
      <c r="J117" s="573"/>
      <c r="K117" s="573"/>
      <c r="L117" s="573"/>
      <c r="M117" s="573"/>
      <c r="N117" s="573"/>
      <c r="O117" s="573"/>
      <c r="P117" s="573"/>
      <c r="Q117" s="573"/>
      <c r="R117" s="573"/>
      <c r="S117" s="573"/>
      <c r="T117" s="573"/>
      <c r="U117" s="573"/>
      <c r="V117" s="573"/>
      <c r="W117" s="573"/>
      <c r="X117" s="573"/>
      <c r="Y117" s="573"/>
    </row>
    <row r="118" ht="15.75" customHeight="1">
      <c r="A118" s="573"/>
      <c r="B118" s="573"/>
      <c r="C118" s="573"/>
      <c r="D118" s="573"/>
      <c r="E118" s="573"/>
      <c r="F118" s="573"/>
      <c r="G118" s="573"/>
      <c r="H118" s="573"/>
      <c r="I118" s="573"/>
      <c r="J118" s="573"/>
      <c r="K118" s="573"/>
      <c r="L118" s="573"/>
      <c r="M118" s="573"/>
      <c r="N118" s="573"/>
      <c r="O118" s="573"/>
      <c r="P118" s="573"/>
      <c r="Q118" s="573"/>
      <c r="R118" s="573"/>
      <c r="S118" s="573"/>
      <c r="T118" s="573"/>
      <c r="U118" s="573"/>
      <c r="V118" s="573"/>
      <c r="W118" s="573"/>
      <c r="X118" s="573"/>
      <c r="Y118" s="573"/>
    </row>
    <row r="119" ht="15.75" customHeight="1">
      <c r="A119" s="573"/>
      <c r="B119" s="573"/>
      <c r="C119" s="573"/>
      <c r="D119" s="573"/>
      <c r="E119" s="573"/>
      <c r="F119" s="573"/>
      <c r="G119" s="573"/>
      <c r="H119" s="573"/>
      <c r="I119" s="573"/>
      <c r="J119" s="573"/>
      <c r="K119" s="573"/>
      <c r="L119" s="573"/>
      <c r="M119" s="573"/>
      <c r="N119" s="573"/>
      <c r="O119" s="573"/>
      <c r="P119" s="573"/>
      <c r="Q119" s="573"/>
      <c r="R119" s="573"/>
      <c r="S119" s="573"/>
      <c r="T119" s="573"/>
      <c r="U119" s="573"/>
      <c r="V119" s="573"/>
      <c r="W119" s="573"/>
      <c r="X119" s="573"/>
      <c r="Y119" s="573"/>
    </row>
    <row r="120" ht="15.75" customHeight="1">
      <c r="A120" s="573"/>
      <c r="B120" s="573"/>
      <c r="C120" s="573"/>
      <c r="D120" s="573"/>
      <c r="E120" s="573"/>
      <c r="F120" s="573"/>
      <c r="G120" s="573"/>
      <c r="H120" s="573"/>
      <c r="I120" s="573"/>
      <c r="J120" s="573"/>
      <c r="K120" s="573"/>
      <c r="L120" s="573"/>
      <c r="M120" s="573"/>
      <c r="N120" s="573"/>
      <c r="O120" s="573"/>
      <c r="P120" s="573"/>
      <c r="Q120" s="573"/>
      <c r="R120" s="573"/>
      <c r="S120" s="573"/>
      <c r="T120" s="573"/>
      <c r="U120" s="573"/>
      <c r="V120" s="573"/>
      <c r="W120" s="573"/>
      <c r="X120" s="573"/>
      <c r="Y120" s="573"/>
    </row>
    <row r="121" ht="15.75" customHeight="1">
      <c r="A121" s="573"/>
      <c r="B121" s="573"/>
      <c r="C121" s="573"/>
      <c r="D121" s="573"/>
      <c r="E121" s="573"/>
      <c r="F121" s="573"/>
      <c r="G121" s="573"/>
      <c r="H121" s="573"/>
      <c r="I121" s="573"/>
      <c r="J121" s="573"/>
      <c r="K121" s="573"/>
      <c r="L121" s="573"/>
      <c r="M121" s="573"/>
      <c r="N121" s="573"/>
      <c r="O121" s="573"/>
      <c r="P121" s="573"/>
      <c r="Q121" s="573"/>
      <c r="R121" s="573"/>
      <c r="S121" s="573"/>
      <c r="T121" s="573"/>
      <c r="U121" s="573"/>
      <c r="V121" s="573"/>
      <c r="W121" s="573"/>
      <c r="X121" s="573"/>
      <c r="Y121" s="573"/>
    </row>
    <row r="122" ht="15.75" customHeight="1">
      <c r="A122" s="573"/>
      <c r="B122" s="573"/>
      <c r="C122" s="573"/>
      <c r="D122" s="573"/>
      <c r="E122" s="573"/>
      <c r="F122" s="573"/>
      <c r="G122" s="573"/>
      <c r="H122" s="573"/>
      <c r="I122" s="573"/>
      <c r="J122" s="573"/>
      <c r="K122" s="573"/>
      <c r="L122" s="573"/>
      <c r="M122" s="573"/>
      <c r="N122" s="573"/>
      <c r="O122" s="573"/>
      <c r="P122" s="573"/>
      <c r="Q122" s="573"/>
      <c r="R122" s="573"/>
      <c r="S122" s="573"/>
      <c r="T122" s="573"/>
      <c r="U122" s="573"/>
      <c r="V122" s="573"/>
      <c r="W122" s="573"/>
      <c r="X122" s="573"/>
      <c r="Y122" s="573"/>
    </row>
    <row r="123" ht="15.75" customHeight="1">
      <c r="A123" s="573"/>
      <c r="B123" s="573"/>
      <c r="C123" s="573"/>
      <c r="D123" s="573"/>
      <c r="E123" s="573"/>
      <c r="F123" s="573"/>
      <c r="G123" s="573"/>
      <c r="H123" s="573"/>
      <c r="I123" s="573"/>
      <c r="J123" s="573"/>
      <c r="K123" s="573"/>
      <c r="L123" s="573"/>
      <c r="M123" s="573"/>
      <c r="N123" s="573"/>
      <c r="O123" s="573"/>
      <c r="P123" s="573"/>
      <c r="Q123" s="573"/>
      <c r="R123" s="573"/>
      <c r="S123" s="573"/>
      <c r="T123" s="573"/>
      <c r="U123" s="573"/>
      <c r="V123" s="573"/>
      <c r="W123" s="573"/>
      <c r="X123" s="573"/>
      <c r="Y123" s="573"/>
    </row>
    <row r="124" ht="15.75" customHeight="1">
      <c r="A124" s="573"/>
      <c r="B124" s="573"/>
      <c r="C124" s="573"/>
      <c r="D124" s="573"/>
      <c r="E124" s="573"/>
      <c r="F124" s="573"/>
      <c r="G124" s="573"/>
      <c r="H124" s="573"/>
      <c r="I124" s="573"/>
      <c r="J124" s="573"/>
      <c r="K124" s="573"/>
      <c r="L124" s="573"/>
      <c r="M124" s="573"/>
      <c r="N124" s="573"/>
      <c r="O124" s="573"/>
      <c r="P124" s="573"/>
      <c r="Q124" s="573"/>
      <c r="R124" s="573"/>
      <c r="S124" s="573"/>
      <c r="T124" s="573"/>
      <c r="U124" s="573"/>
      <c r="V124" s="573"/>
      <c r="W124" s="573"/>
      <c r="X124" s="573"/>
      <c r="Y124" s="573"/>
    </row>
    <row r="125" ht="15.75" customHeight="1">
      <c r="A125" s="573"/>
      <c r="B125" s="573"/>
      <c r="C125" s="573"/>
      <c r="D125" s="573"/>
      <c r="E125" s="573"/>
      <c r="F125" s="573"/>
      <c r="G125" s="573"/>
      <c r="H125" s="573"/>
      <c r="I125" s="573"/>
      <c r="J125" s="573"/>
      <c r="K125" s="573"/>
      <c r="L125" s="573"/>
      <c r="M125" s="573"/>
      <c r="N125" s="573"/>
      <c r="O125" s="573"/>
      <c r="P125" s="573"/>
      <c r="Q125" s="573"/>
      <c r="R125" s="573"/>
      <c r="S125" s="573"/>
      <c r="T125" s="573"/>
      <c r="U125" s="573"/>
      <c r="V125" s="573"/>
      <c r="W125" s="573"/>
      <c r="X125" s="573"/>
      <c r="Y125" s="573"/>
    </row>
    <row r="126" ht="15.75" customHeight="1">
      <c r="A126" s="573"/>
      <c r="B126" s="573"/>
      <c r="C126" s="573"/>
      <c r="D126" s="573"/>
      <c r="E126" s="573"/>
      <c r="F126" s="573"/>
      <c r="G126" s="573"/>
      <c r="H126" s="573"/>
      <c r="I126" s="573"/>
      <c r="J126" s="573"/>
      <c r="K126" s="573"/>
      <c r="L126" s="573"/>
      <c r="M126" s="573"/>
      <c r="N126" s="573"/>
      <c r="O126" s="573"/>
      <c r="P126" s="573"/>
      <c r="Q126" s="573"/>
      <c r="R126" s="573"/>
      <c r="S126" s="573"/>
      <c r="T126" s="573"/>
      <c r="U126" s="573"/>
      <c r="V126" s="573"/>
      <c r="W126" s="573"/>
      <c r="X126" s="573"/>
      <c r="Y126" s="573"/>
    </row>
    <row r="127" ht="15.75" customHeight="1">
      <c r="A127" s="573"/>
      <c r="B127" s="573"/>
      <c r="C127" s="573"/>
      <c r="D127" s="573"/>
      <c r="E127" s="573"/>
      <c r="F127" s="573"/>
      <c r="G127" s="573"/>
      <c r="H127" s="573"/>
      <c r="I127" s="573"/>
      <c r="J127" s="573"/>
      <c r="K127" s="573"/>
      <c r="L127" s="573"/>
      <c r="M127" s="573"/>
      <c r="N127" s="573"/>
      <c r="O127" s="573"/>
      <c r="P127" s="573"/>
      <c r="Q127" s="573"/>
      <c r="R127" s="573"/>
      <c r="S127" s="573"/>
      <c r="T127" s="573"/>
      <c r="U127" s="573"/>
      <c r="V127" s="573"/>
      <c r="W127" s="573"/>
      <c r="X127" s="573"/>
      <c r="Y127" s="573"/>
    </row>
    <row r="128" ht="15.75" customHeight="1">
      <c r="A128" s="573"/>
      <c r="B128" s="573"/>
      <c r="C128" s="573"/>
      <c r="D128" s="573"/>
      <c r="E128" s="573"/>
      <c r="F128" s="573"/>
      <c r="G128" s="573"/>
      <c r="H128" s="573"/>
      <c r="I128" s="573"/>
      <c r="J128" s="573"/>
      <c r="K128" s="573"/>
      <c r="L128" s="573"/>
      <c r="M128" s="573"/>
      <c r="N128" s="573"/>
      <c r="O128" s="573"/>
      <c r="P128" s="573"/>
      <c r="Q128" s="573"/>
      <c r="R128" s="573"/>
      <c r="S128" s="573"/>
      <c r="T128" s="573"/>
      <c r="U128" s="573"/>
      <c r="V128" s="573"/>
      <c r="W128" s="573"/>
      <c r="X128" s="573"/>
      <c r="Y128" s="573"/>
    </row>
    <row r="129" ht="15.75" customHeight="1">
      <c r="A129" s="573"/>
      <c r="B129" s="573"/>
      <c r="C129" s="573"/>
      <c r="D129" s="573"/>
      <c r="E129" s="573"/>
      <c r="F129" s="573"/>
      <c r="G129" s="573"/>
      <c r="H129" s="573"/>
      <c r="I129" s="573"/>
      <c r="J129" s="573"/>
      <c r="K129" s="573"/>
      <c r="L129" s="573"/>
      <c r="M129" s="573"/>
      <c r="N129" s="573"/>
      <c r="O129" s="573"/>
      <c r="P129" s="573"/>
      <c r="Q129" s="573"/>
      <c r="R129" s="573"/>
      <c r="S129" s="573"/>
      <c r="T129" s="573"/>
      <c r="U129" s="573"/>
      <c r="V129" s="573"/>
      <c r="W129" s="573"/>
      <c r="X129" s="573"/>
      <c r="Y129" s="573"/>
    </row>
    <row r="130" ht="15.75" customHeight="1">
      <c r="A130" s="573"/>
      <c r="B130" s="573"/>
      <c r="C130" s="573"/>
      <c r="D130" s="573"/>
      <c r="E130" s="573"/>
      <c r="F130" s="573"/>
      <c r="G130" s="573"/>
      <c r="H130" s="573"/>
      <c r="I130" s="573"/>
      <c r="J130" s="573"/>
      <c r="K130" s="573"/>
      <c r="L130" s="573"/>
      <c r="M130" s="573"/>
      <c r="N130" s="573"/>
      <c r="O130" s="573"/>
      <c r="P130" s="573"/>
      <c r="Q130" s="573"/>
      <c r="R130" s="573"/>
      <c r="S130" s="573"/>
      <c r="T130" s="573"/>
      <c r="U130" s="573"/>
      <c r="V130" s="573"/>
      <c r="W130" s="573"/>
      <c r="X130" s="573"/>
      <c r="Y130" s="573"/>
    </row>
    <row r="131" ht="15.75" customHeight="1">
      <c r="A131" s="573"/>
      <c r="B131" s="573"/>
      <c r="C131" s="573"/>
      <c r="D131" s="573"/>
      <c r="E131" s="573"/>
      <c r="F131" s="573"/>
      <c r="G131" s="573"/>
      <c r="H131" s="573"/>
      <c r="I131" s="573"/>
      <c r="J131" s="573"/>
      <c r="K131" s="573"/>
      <c r="L131" s="573"/>
      <c r="M131" s="573"/>
      <c r="N131" s="573"/>
      <c r="O131" s="573"/>
      <c r="P131" s="573"/>
      <c r="Q131" s="573"/>
      <c r="R131" s="573"/>
      <c r="S131" s="573"/>
      <c r="T131" s="573"/>
      <c r="U131" s="573"/>
      <c r="V131" s="573"/>
      <c r="W131" s="573"/>
      <c r="X131" s="573"/>
      <c r="Y131" s="573"/>
    </row>
    <row r="132" ht="15.75" customHeight="1">
      <c r="A132" s="573"/>
      <c r="B132" s="573"/>
      <c r="C132" s="573"/>
      <c r="D132" s="573"/>
      <c r="E132" s="573"/>
      <c r="F132" s="573"/>
      <c r="G132" s="573"/>
      <c r="H132" s="573"/>
      <c r="I132" s="573"/>
      <c r="J132" s="573"/>
      <c r="K132" s="573"/>
      <c r="L132" s="573"/>
      <c r="M132" s="573"/>
      <c r="N132" s="573"/>
      <c r="O132" s="573"/>
      <c r="P132" s="573"/>
      <c r="Q132" s="573"/>
      <c r="R132" s="573"/>
      <c r="S132" s="573"/>
      <c r="T132" s="573"/>
      <c r="U132" s="573"/>
      <c r="V132" s="573"/>
      <c r="W132" s="573"/>
      <c r="X132" s="573"/>
      <c r="Y132" s="573"/>
    </row>
    <row r="133" ht="15.75" customHeight="1">
      <c r="A133" s="573"/>
      <c r="B133" s="573"/>
      <c r="C133" s="573"/>
      <c r="D133" s="573"/>
      <c r="E133" s="573"/>
      <c r="F133" s="573"/>
      <c r="G133" s="573"/>
      <c r="H133" s="573"/>
      <c r="I133" s="573"/>
      <c r="J133" s="573"/>
      <c r="K133" s="573"/>
      <c r="L133" s="573"/>
      <c r="M133" s="573"/>
      <c r="N133" s="573"/>
      <c r="O133" s="573"/>
      <c r="P133" s="573"/>
      <c r="Q133" s="573"/>
      <c r="R133" s="573"/>
      <c r="S133" s="573"/>
      <c r="T133" s="573"/>
      <c r="U133" s="573"/>
      <c r="V133" s="573"/>
      <c r="W133" s="573"/>
      <c r="X133" s="573"/>
      <c r="Y133" s="573"/>
    </row>
    <row r="134" ht="15.75" customHeight="1">
      <c r="A134" s="573"/>
      <c r="B134" s="573"/>
      <c r="C134" s="573"/>
      <c r="D134" s="573"/>
      <c r="E134" s="573"/>
      <c r="F134" s="573"/>
      <c r="G134" s="573"/>
      <c r="H134" s="573"/>
      <c r="I134" s="573"/>
      <c r="J134" s="573"/>
      <c r="K134" s="573"/>
      <c r="L134" s="573"/>
      <c r="M134" s="573"/>
      <c r="N134" s="573"/>
      <c r="O134" s="573"/>
      <c r="P134" s="573"/>
      <c r="Q134" s="573"/>
      <c r="R134" s="573"/>
      <c r="S134" s="573"/>
      <c r="T134" s="573"/>
      <c r="U134" s="573"/>
      <c r="V134" s="573"/>
      <c r="W134" s="573"/>
      <c r="X134" s="573"/>
      <c r="Y134" s="573"/>
    </row>
    <row r="135" ht="15.75" customHeight="1">
      <c r="A135" s="573"/>
      <c r="B135" s="573"/>
      <c r="C135" s="573"/>
      <c r="D135" s="573"/>
      <c r="E135" s="573"/>
      <c r="F135" s="573"/>
      <c r="G135" s="573"/>
      <c r="H135" s="573"/>
      <c r="I135" s="573"/>
      <c r="J135" s="573"/>
      <c r="K135" s="573"/>
      <c r="L135" s="573"/>
      <c r="M135" s="573"/>
      <c r="N135" s="573"/>
      <c r="O135" s="573"/>
      <c r="P135" s="573"/>
      <c r="Q135" s="573"/>
      <c r="R135" s="573"/>
      <c r="S135" s="573"/>
      <c r="T135" s="573"/>
      <c r="U135" s="573"/>
      <c r="V135" s="573"/>
      <c r="W135" s="573"/>
      <c r="X135" s="573"/>
      <c r="Y135" s="573"/>
    </row>
    <row r="136" ht="15.75" customHeight="1">
      <c r="A136" s="573"/>
      <c r="B136" s="573"/>
      <c r="C136" s="573"/>
      <c r="D136" s="573"/>
      <c r="E136" s="573"/>
      <c r="F136" s="573"/>
      <c r="G136" s="573"/>
      <c r="H136" s="573"/>
      <c r="I136" s="573"/>
      <c r="J136" s="573"/>
      <c r="K136" s="573"/>
      <c r="L136" s="573"/>
      <c r="M136" s="573"/>
      <c r="N136" s="573"/>
      <c r="O136" s="573"/>
      <c r="P136" s="573"/>
      <c r="Q136" s="573"/>
      <c r="R136" s="573"/>
      <c r="S136" s="573"/>
      <c r="T136" s="573"/>
      <c r="U136" s="573"/>
      <c r="V136" s="573"/>
      <c r="W136" s="573"/>
      <c r="X136" s="573"/>
      <c r="Y136" s="573"/>
    </row>
    <row r="137" ht="15.75" customHeight="1">
      <c r="A137" s="573"/>
      <c r="B137" s="573"/>
      <c r="C137" s="573"/>
      <c r="D137" s="573"/>
      <c r="E137" s="573"/>
      <c r="F137" s="573"/>
      <c r="G137" s="573"/>
      <c r="H137" s="573"/>
      <c r="I137" s="573"/>
      <c r="J137" s="573"/>
      <c r="K137" s="573"/>
      <c r="L137" s="573"/>
      <c r="M137" s="573"/>
      <c r="N137" s="573"/>
      <c r="O137" s="573"/>
      <c r="P137" s="573"/>
      <c r="Q137" s="573"/>
      <c r="R137" s="573"/>
      <c r="S137" s="573"/>
      <c r="T137" s="573"/>
      <c r="U137" s="573"/>
      <c r="V137" s="573"/>
      <c r="W137" s="573"/>
      <c r="X137" s="573"/>
      <c r="Y137" s="573"/>
    </row>
    <row r="138" ht="15.75" customHeight="1">
      <c r="A138" s="573"/>
      <c r="B138" s="573"/>
      <c r="C138" s="573"/>
      <c r="D138" s="573"/>
      <c r="E138" s="573"/>
      <c r="F138" s="573"/>
      <c r="G138" s="573"/>
      <c r="H138" s="573"/>
      <c r="I138" s="573"/>
      <c r="J138" s="573"/>
      <c r="K138" s="573"/>
      <c r="L138" s="573"/>
      <c r="M138" s="573"/>
      <c r="N138" s="573"/>
      <c r="O138" s="573"/>
      <c r="P138" s="573"/>
      <c r="Q138" s="573"/>
      <c r="R138" s="573"/>
      <c r="S138" s="573"/>
      <c r="T138" s="573"/>
      <c r="U138" s="573"/>
      <c r="V138" s="573"/>
      <c r="W138" s="573"/>
      <c r="X138" s="573"/>
      <c r="Y138" s="573"/>
    </row>
    <row r="139" ht="15.75" customHeight="1">
      <c r="A139" s="573"/>
      <c r="B139" s="573"/>
      <c r="C139" s="573"/>
      <c r="D139" s="573"/>
      <c r="E139" s="573"/>
      <c r="F139" s="573"/>
      <c r="G139" s="573"/>
      <c r="H139" s="573"/>
      <c r="I139" s="573"/>
      <c r="J139" s="573"/>
      <c r="K139" s="573"/>
      <c r="L139" s="573"/>
      <c r="M139" s="573"/>
      <c r="N139" s="573"/>
      <c r="O139" s="573"/>
      <c r="P139" s="573"/>
      <c r="Q139" s="573"/>
      <c r="R139" s="573"/>
      <c r="S139" s="573"/>
      <c r="T139" s="573"/>
      <c r="U139" s="573"/>
      <c r="V139" s="573"/>
      <c r="W139" s="573"/>
      <c r="X139" s="573"/>
      <c r="Y139" s="573"/>
    </row>
    <row r="140" ht="15.75" customHeight="1">
      <c r="A140" s="573"/>
      <c r="B140" s="573"/>
      <c r="C140" s="573"/>
      <c r="D140" s="573"/>
      <c r="E140" s="573"/>
      <c r="F140" s="573"/>
      <c r="G140" s="573"/>
      <c r="H140" s="573"/>
      <c r="I140" s="573"/>
      <c r="J140" s="573"/>
      <c r="K140" s="573"/>
      <c r="L140" s="573"/>
      <c r="M140" s="573"/>
      <c r="N140" s="573"/>
      <c r="O140" s="573"/>
      <c r="P140" s="573"/>
      <c r="Q140" s="573"/>
      <c r="R140" s="573"/>
      <c r="S140" s="573"/>
      <c r="T140" s="573"/>
      <c r="U140" s="573"/>
      <c r="V140" s="573"/>
      <c r="W140" s="573"/>
      <c r="X140" s="573"/>
      <c r="Y140" s="573"/>
    </row>
    <row r="141" ht="15.75" customHeight="1">
      <c r="A141" s="573"/>
      <c r="B141" s="573"/>
      <c r="C141" s="573"/>
      <c r="D141" s="573"/>
      <c r="E141" s="573"/>
      <c r="F141" s="573"/>
      <c r="G141" s="573"/>
      <c r="H141" s="573"/>
      <c r="I141" s="573"/>
      <c r="J141" s="573"/>
      <c r="K141" s="573"/>
      <c r="L141" s="573"/>
      <c r="M141" s="573"/>
      <c r="N141" s="573"/>
      <c r="O141" s="573"/>
      <c r="P141" s="573"/>
      <c r="Q141" s="573"/>
      <c r="R141" s="573"/>
      <c r="S141" s="573"/>
      <c r="T141" s="573"/>
      <c r="U141" s="573"/>
      <c r="V141" s="573"/>
      <c r="W141" s="573"/>
      <c r="X141" s="573"/>
      <c r="Y141" s="573"/>
    </row>
    <row r="142" ht="15.75" customHeight="1">
      <c r="A142" s="573"/>
      <c r="B142" s="573"/>
      <c r="C142" s="573"/>
      <c r="D142" s="573"/>
      <c r="E142" s="573"/>
      <c r="F142" s="573"/>
      <c r="G142" s="573"/>
      <c r="H142" s="573"/>
      <c r="I142" s="573"/>
      <c r="J142" s="573"/>
      <c r="K142" s="573"/>
      <c r="L142" s="573"/>
      <c r="M142" s="573"/>
      <c r="N142" s="573"/>
      <c r="O142" s="573"/>
      <c r="P142" s="573"/>
      <c r="Q142" s="573"/>
      <c r="R142" s="573"/>
      <c r="S142" s="573"/>
      <c r="T142" s="573"/>
      <c r="U142" s="573"/>
      <c r="V142" s="573"/>
      <c r="W142" s="573"/>
      <c r="X142" s="573"/>
      <c r="Y142" s="573"/>
    </row>
    <row r="143" ht="15.75" customHeight="1">
      <c r="A143" s="573"/>
      <c r="B143" s="573"/>
      <c r="C143" s="573"/>
      <c r="D143" s="573"/>
      <c r="E143" s="573"/>
      <c r="F143" s="573"/>
      <c r="G143" s="573"/>
      <c r="H143" s="573"/>
      <c r="I143" s="573"/>
      <c r="J143" s="573"/>
      <c r="K143" s="573"/>
      <c r="L143" s="573"/>
      <c r="M143" s="573"/>
      <c r="N143" s="573"/>
      <c r="O143" s="573"/>
      <c r="P143" s="573"/>
      <c r="Q143" s="573"/>
      <c r="R143" s="573"/>
      <c r="S143" s="573"/>
      <c r="T143" s="573"/>
      <c r="U143" s="573"/>
      <c r="V143" s="573"/>
      <c r="W143" s="573"/>
      <c r="X143" s="573"/>
      <c r="Y143" s="573"/>
    </row>
    <row r="144" ht="15.75" customHeight="1">
      <c r="A144" s="573"/>
      <c r="B144" s="573"/>
      <c r="C144" s="573"/>
      <c r="D144" s="573"/>
      <c r="E144" s="573"/>
      <c r="F144" s="573"/>
      <c r="G144" s="573"/>
      <c r="H144" s="573"/>
      <c r="I144" s="573"/>
      <c r="J144" s="573"/>
      <c r="K144" s="573"/>
      <c r="L144" s="573"/>
      <c r="M144" s="573"/>
      <c r="N144" s="573"/>
      <c r="O144" s="573"/>
      <c r="P144" s="573"/>
      <c r="Q144" s="573"/>
      <c r="R144" s="573"/>
      <c r="S144" s="573"/>
      <c r="T144" s="573"/>
      <c r="U144" s="573"/>
      <c r="V144" s="573"/>
      <c r="W144" s="573"/>
      <c r="X144" s="573"/>
      <c r="Y144" s="573"/>
    </row>
    <row r="145" ht="15.75" customHeight="1">
      <c r="A145" s="573"/>
      <c r="B145" s="573"/>
      <c r="C145" s="573"/>
      <c r="D145" s="573"/>
      <c r="E145" s="573"/>
      <c r="F145" s="573"/>
      <c r="G145" s="573"/>
      <c r="H145" s="573"/>
      <c r="I145" s="573"/>
      <c r="J145" s="573"/>
      <c r="K145" s="573"/>
      <c r="L145" s="573"/>
      <c r="M145" s="573"/>
      <c r="N145" s="573"/>
      <c r="O145" s="573"/>
      <c r="P145" s="573"/>
      <c r="Q145" s="573"/>
      <c r="R145" s="573"/>
      <c r="S145" s="573"/>
      <c r="T145" s="573"/>
      <c r="U145" s="573"/>
      <c r="V145" s="573"/>
      <c r="W145" s="573"/>
      <c r="X145" s="573"/>
      <c r="Y145" s="573"/>
    </row>
    <row r="146" ht="15.75" customHeight="1">
      <c r="A146" s="573"/>
      <c r="B146" s="573"/>
      <c r="C146" s="573"/>
      <c r="D146" s="573"/>
      <c r="E146" s="573"/>
      <c r="F146" s="573"/>
      <c r="G146" s="573"/>
      <c r="H146" s="573"/>
      <c r="I146" s="573"/>
      <c r="J146" s="573"/>
      <c r="K146" s="573"/>
      <c r="L146" s="573"/>
      <c r="M146" s="573"/>
      <c r="N146" s="573"/>
      <c r="O146" s="573"/>
      <c r="P146" s="573"/>
      <c r="Q146" s="573"/>
      <c r="R146" s="573"/>
      <c r="S146" s="573"/>
      <c r="T146" s="573"/>
      <c r="U146" s="573"/>
      <c r="V146" s="573"/>
      <c r="W146" s="573"/>
      <c r="X146" s="573"/>
      <c r="Y146" s="573"/>
    </row>
    <row r="147" ht="15.75" customHeight="1">
      <c r="A147" s="573"/>
      <c r="B147" s="573"/>
      <c r="C147" s="573"/>
      <c r="D147" s="573"/>
      <c r="E147" s="573"/>
      <c r="F147" s="573"/>
      <c r="G147" s="573"/>
      <c r="H147" s="573"/>
      <c r="I147" s="573"/>
      <c r="J147" s="573"/>
      <c r="K147" s="573"/>
      <c r="L147" s="573"/>
      <c r="M147" s="573"/>
      <c r="N147" s="573"/>
      <c r="O147" s="573"/>
      <c r="P147" s="573"/>
      <c r="Q147" s="573"/>
      <c r="R147" s="573"/>
      <c r="S147" s="573"/>
      <c r="T147" s="573"/>
      <c r="U147" s="573"/>
      <c r="V147" s="573"/>
      <c r="W147" s="573"/>
      <c r="X147" s="573"/>
      <c r="Y147" s="573"/>
    </row>
    <row r="148" ht="15.75" customHeight="1">
      <c r="A148" s="573"/>
      <c r="B148" s="573"/>
      <c r="C148" s="573"/>
      <c r="D148" s="573"/>
      <c r="E148" s="573"/>
      <c r="F148" s="573"/>
      <c r="G148" s="573"/>
      <c r="H148" s="573"/>
      <c r="I148" s="573"/>
      <c r="J148" s="573"/>
      <c r="K148" s="573"/>
      <c r="L148" s="573"/>
      <c r="M148" s="573"/>
      <c r="N148" s="573"/>
      <c r="O148" s="573"/>
      <c r="P148" s="573"/>
      <c r="Q148" s="573"/>
      <c r="R148" s="573"/>
      <c r="S148" s="573"/>
      <c r="T148" s="573"/>
      <c r="U148" s="573"/>
      <c r="V148" s="573"/>
      <c r="W148" s="573"/>
      <c r="X148" s="573"/>
      <c r="Y148" s="573"/>
    </row>
    <row r="149" ht="15.75" customHeight="1">
      <c r="A149" s="573"/>
      <c r="B149" s="573"/>
      <c r="C149" s="573"/>
      <c r="D149" s="573"/>
      <c r="E149" s="573"/>
      <c r="F149" s="573"/>
      <c r="G149" s="573"/>
      <c r="H149" s="573"/>
      <c r="I149" s="573"/>
      <c r="J149" s="573"/>
      <c r="K149" s="573"/>
      <c r="L149" s="573"/>
      <c r="M149" s="573"/>
      <c r="N149" s="573"/>
      <c r="O149" s="573"/>
      <c r="P149" s="573"/>
      <c r="Q149" s="573"/>
      <c r="R149" s="573"/>
      <c r="S149" s="573"/>
      <c r="T149" s="573"/>
      <c r="U149" s="573"/>
      <c r="V149" s="573"/>
      <c r="W149" s="573"/>
      <c r="X149" s="573"/>
      <c r="Y149" s="573"/>
    </row>
    <row r="150" ht="15.75" customHeight="1">
      <c r="A150" s="573"/>
      <c r="B150" s="573"/>
      <c r="C150" s="573"/>
      <c r="D150" s="573"/>
      <c r="E150" s="573"/>
      <c r="F150" s="573"/>
      <c r="G150" s="573"/>
      <c r="H150" s="573"/>
      <c r="I150" s="573"/>
      <c r="J150" s="573"/>
      <c r="K150" s="573"/>
      <c r="L150" s="573"/>
      <c r="M150" s="573"/>
      <c r="N150" s="573"/>
      <c r="O150" s="573"/>
      <c r="P150" s="573"/>
      <c r="Q150" s="573"/>
      <c r="R150" s="573"/>
      <c r="S150" s="573"/>
      <c r="T150" s="573"/>
      <c r="U150" s="573"/>
      <c r="V150" s="573"/>
      <c r="W150" s="573"/>
      <c r="X150" s="573"/>
      <c r="Y150" s="573"/>
    </row>
    <row r="151" ht="15.75" customHeight="1">
      <c r="A151" s="573"/>
      <c r="B151" s="573"/>
      <c r="C151" s="573"/>
      <c r="D151" s="573"/>
      <c r="E151" s="573"/>
      <c r="F151" s="573"/>
      <c r="G151" s="573"/>
      <c r="H151" s="573"/>
      <c r="I151" s="573"/>
      <c r="J151" s="573"/>
      <c r="K151" s="573"/>
      <c r="L151" s="573"/>
      <c r="M151" s="573"/>
      <c r="N151" s="573"/>
      <c r="O151" s="573"/>
      <c r="P151" s="573"/>
      <c r="Q151" s="573"/>
      <c r="R151" s="573"/>
      <c r="S151" s="573"/>
      <c r="T151" s="573"/>
      <c r="U151" s="573"/>
      <c r="V151" s="573"/>
      <c r="W151" s="573"/>
      <c r="X151" s="573"/>
      <c r="Y151" s="573"/>
    </row>
    <row r="152" ht="15.75" customHeight="1">
      <c r="A152" s="573"/>
      <c r="B152" s="573"/>
      <c r="C152" s="573"/>
      <c r="D152" s="573"/>
      <c r="E152" s="573"/>
      <c r="F152" s="573"/>
      <c r="G152" s="573"/>
      <c r="H152" s="573"/>
      <c r="I152" s="573"/>
      <c r="J152" s="573"/>
      <c r="K152" s="573"/>
      <c r="L152" s="573"/>
      <c r="M152" s="573"/>
      <c r="N152" s="573"/>
      <c r="O152" s="573"/>
      <c r="P152" s="573"/>
      <c r="Q152" s="573"/>
      <c r="R152" s="573"/>
      <c r="S152" s="573"/>
      <c r="T152" s="573"/>
      <c r="U152" s="573"/>
      <c r="V152" s="573"/>
      <c r="W152" s="573"/>
      <c r="X152" s="573"/>
      <c r="Y152" s="573"/>
    </row>
    <row r="153" ht="15.75" customHeight="1">
      <c r="A153" s="573"/>
      <c r="B153" s="573"/>
      <c r="C153" s="573"/>
      <c r="D153" s="573"/>
      <c r="E153" s="573"/>
      <c r="F153" s="573"/>
      <c r="G153" s="573"/>
      <c r="H153" s="573"/>
      <c r="I153" s="573"/>
      <c r="J153" s="573"/>
      <c r="K153" s="573"/>
      <c r="L153" s="573"/>
      <c r="M153" s="573"/>
      <c r="N153" s="573"/>
      <c r="O153" s="573"/>
      <c r="P153" s="573"/>
      <c r="Q153" s="573"/>
      <c r="R153" s="573"/>
      <c r="S153" s="573"/>
      <c r="T153" s="573"/>
      <c r="U153" s="573"/>
      <c r="V153" s="573"/>
      <c r="W153" s="573"/>
      <c r="X153" s="573"/>
      <c r="Y153" s="573"/>
    </row>
    <row r="154" ht="15.75" customHeight="1">
      <c r="A154" s="573"/>
      <c r="B154" s="573"/>
      <c r="C154" s="573"/>
      <c r="D154" s="573"/>
      <c r="E154" s="573"/>
      <c r="F154" s="573"/>
      <c r="G154" s="573"/>
      <c r="H154" s="573"/>
      <c r="I154" s="573"/>
      <c r="J154" s="573"/>
      <c r="K154" s="573"/>
      <c r="L154" s="573"/>
      <c r="M154" s="573"/>
      <c r="N154" s="573"/>
      <c r="O154" s="573"/>
      <c r="P154" s="573"/>
      <c r="Q154" s="573"/>
      <c r="R154" s="573"/>
      <c r="S154" s="573"/>
      <c r="T154" s="573"/>
      <c r="U154" s="573"/>
      <c r="V154" s="573"/>
      <c r="W154" s="573"/>
      <c r="X154" s="573"/>
      <c r="Y154" s="573"/>
    </row>
    <row r="155" ht="15.75" customHeight="1">
      <c r="A155" s="573"/>
      <c r="B155" s="573"/>
      <c r="C155" s="573"/>
      <c r="D155" s="573"/>
      <c r="E155" s="573"/>
      <c r="F155" s="573"/>
      <c r="G155" s="573"/>
      <c r="H155" s="573"/>
      <c r="I155" s="573"/>
      <c r="J155" s="573"/>
      <c r="K155" s="573"/>
      <c r="L155" s="573"/>
      <c r="M155" s="573"/>
      <c r="N155" s="573"/>
      <c r="O155" s="573"/>
      <c r="P155" s="573"/>
      <c r="Q155" s="573"/>
      <c r="R155" s="573"/>
      <c r="S155" s="573"/>
      <c r="T155" s="573"/>
      <c r="U155" s="573"/>
      <c r="V155" s="573"/>
      <c r="W155" s="573"/>
      <c r="X155" s="573"/>
      <c r="Y155" s="573"/>
    </row>
    <row r="156" ht="15.75" customHeight="1">
      <c r="A156" s="573"/>
      <c r="B156" s="573"/>
      <c r="C156" s="573"/>
      <c r="D156" s="573"/>
      <c r="E156" s="573"/>
      <c r="F156" s="573"/>
      <c r="G156" s="573"/>
      <c r="H156" s="573"/>
      <c r="I156" s="573"/>
      <c r="J156" s="573"/>
      <c r="K156" s="573"/>
      <c r="L156" s="573"/>
      <c r="M156" s="573"/>
      <c r="N156" s="573"/>
      <c r="O156" s="573"/>
      <c r="P156" s="573"/>
      <c r="Q156" s="573"/>
      <c r="R156" s="573"/>
      <c r="S156" s="573"/>
      <c r="T156" s="573"/>
      <c r="U156" s="573"/>
      <c r="V156" s="573"/>
      <c r="W156" s="573"/>
      <c r="X156" s="573"/>
      <c r="Y156" s="573"/>
    </row>
    <row r="157" ht="15.75" customHeight="1">
      <c r="A157" s="573"/>
      <c r="B157" s="573"/>
      <c r="C157" s="573"/>
      <c r="D157" s="573"/>
      <c r="E157" s="573"/>
      <c r="F157" s="573"/>
      <c r="G157" s="573"/>
      <c r="H157" s="573"/>
      <c r="I157" s="573"/>
      <c r="J157" s="573"/>
      <c r="K157" s="573"/>
      <c r="L157" s="573"/>
      <c r="M157" s="573"/>
      <c r="N157" s="573"/>
      <c r="O157" s="573"/>
      <c r="P157" s="573"/>
      <c r="Q157" s="573"/>
      <c r="R157" s="573"/>
      <c r="S157" s="573"/>
      <c r="T157" s="573"/>
      <c r="U157" s="573"/>
      <c r="V157" s="573"/>
      <c r="W157" s="573"/>
      <c r="X157" s="573"/>
      <c r="Y157" s="573"/>
    </row>
    <row r="158" ht="15.75" customHeight="1">
      <c r="A158" s="573"/>
      <c r="B158" s="573"/>
      <c r="C158" s="573"/>
      <c r="D158" s="573"/>
      <c r="E158" s="573"/>
      <c r="F158" s="573"/>
      <c r="G158" s="573"/>
      <c r="H158" s="573"/>
      <c r="I158" s="573"/>
      <c r="J158" s="573"/>
      <c r="K158" s="573"/>
      <c r="L158" s="573"/>
      <c r="M158" s="573"/>
      <c r="N158" s="573"/>
      <c r="O158" s="573"/>
      <c r="P158" s="573"/>
      <c r="Q158" s="573"/>
      <c r="R158" s="573"/>
      <c r="S158" s="573"/>
      <c r="T158" s="573"/>
      <c r="U158" s="573"/>
      <c r="V158" s="573"/>
      <c r="W158" s="573"/>
      <c r="X158" s="573"/>
      <c r="Y158" s="573"/>
    </row>
    <row r="159" ht="15.75" customHeight="1">
      <c r="A159" s="573"/>
      <c r="B159" s="573"/>
      <c r="C159" s="573"/>
      <c r="D159" s="573"/>
      <c r="E159" s="573"/>
      <c r="F159" s="573"/>
      <c r="G159" s="573"/>
      <c r="H159" s="573"/>
      <c r="I159" s="573"/>
      <c r="J159" s="573"/>
      <c r="K159" s="573"/>
      <c r="L159" s="573"/>
      <c r="M159" s="573"/>
      <c r="N159" s="573"/>
      <c r="O159" s="573"/>
      <c r="P159" s="573"/>
      <c r="Q159" s="573"/>
      <c r="R159" s="573"/>
      <c r="S159" s="573"/>
      <c r="T159" s="573"/>
      <c r="U159" s="573"/>
      <c r="V159" s="573"/>
      <c r="W159" s="573"/>
      <c r="X159" s="573"/>
      <c r="Y159" s="573"/>
    </row>
    <row r="160" ht="15.75" customHeight="1">
      <c r="A160" s="573"/>
      <c r="B160" s="573"/>
      <c r="C160" s="573"/>
      <c r="D160" s="573"/>
      <c r="E160" s="573"/>
      <c r="F160" s="573"/>
      <c r="G160" s="573"/>
      <c r="H160" s="573"/>
      <c r="I160" s="573"/>
      <c r="J160" s="573"/>
      <c r="K160" s="573"/>
      <c r="L160" s="573"/>
      <c r="M160" s="573"/>
      <c r="N160" s="573"/>
      <c r="O160" s="573"/>
      <c r="P160" s="573"/>
      <c r="Q160" s="573"/>
      <c r="R160" s="573"/>
      <c r="S160" s="573"/>
      <c r="T160" s="573"/>
      <c r="U160" s="573"/>
      <c r="V160" s="573"/>
      <c r="W160" s="573"/>
      <c r="X160" s="573"/>
      <c r="Y160" s="573"/>
    </row>
    <row r="161" ht="15.75" customHeight="1">
      <c r="A161" s="573"/>
      <c r="B161" s="573"/>
      <c r="C161" s="573"/>
      <c r="D161" s="573"/>
      <c r="E161" s="573"/>
      <c r="F161" s="573"/>
      <c r="G161" s="573"/>
      <c r="H161" s="573"/>
      <c r="I161" s="573"/>
      <c r="J161" s="573"/>
      <c r="K161" s="573"/>
      <c r="L161" s="573"/>
      <c r="M161" s="573"/>
      <c r="N161" s="573"/>
      <c r="O161" s="573"/>
      <c r="P161" s="573"/>
      <c r="Q161" s="573"/>
      <c r="R161" s="573"/>
      <c r="S161" s="573"/>
      <c r="T161" s="573"/>
      <c r="U161" s="573"/>
      <c r="V161" s="573"/>
      <c r="W161" s="573"/>
      <c r="X161" s="573"/>
      <c r="Y161" s="573"/>
    </row>
    <row r="162" ht="15.75" customHeight="1">
      <c r="A162" s="573"/>
      <c r="B162" s="573"/>
      <c r="C162" s="573"/>
      <c r="D162" s="573"/>
      <c r="E162" s="573"/>
      <c r="F162" s="573"/>
      <c r="G162" s="573"/>
      <c r="H162" s="573"/>
      <c r="I162" s="573"/>
      <c r="J162" s="573"/>
      <c r="K162" s="573"/>
      <c r="L162" s="573"/>
      <c r="M162" s="573"/>
      <c r="N162" s="573"/>
      <c r="O162" s="573"/>
      <c r="P162" s="573"/>
      <c r="Q162" s="573"/>
      <c r="R162" s="573"/>
      <c r="S162" s="573"/>
      <c r="T162" s="573"/>
      <c r="U162" s="573"/>
      <c r="V162" s="573"/>
      <c r="W162" s="573"/>
      <c r="X162" s="573"/>
      <c r="Y162" s="573"/>
    </row>
    <row r="163" ht="15.75" customHeight="1">
      <c r="A163" s="573"/>
      <c r="B163" s="573"/>
      <c r="C163" s="573"/>
      <c r="D163" s="573"/>
      <c r="E163" s="573"/>
      <c r="F163" s="573"/>
      <c r="G163" s="573"/>
      <c r="H163" s="573"/>
      <c r="I163" s="573"/>
      <c r="J163" s="573"/>
      <c r="K163" s="573"/>
      <c r="L163" s="573"/>
      <c r="M163" s="573"/>
      <c r="N163" s="573"/>
      <c r="O163" s="573"/>
      <c r="P163" s="573"/>
      <c r="Q163" s="573"/>
      <c r="R163" s="573"/>
      <c r="S163" s="573"/>
      <c r="T163" s="573"/>
      <c r="U163" s="573"/>
      <c r="V163" s="573"/>
      <c r="W163" s="573"/>
      <c r="X163" s="573"/>
      <c r="Y163" s="573"/>
    </row>
    <row r="164" ht="15.75" customHeight="1">
      <c r="A164" s="573"/>
      <c r="B164" s="573"/>
      <c r="C164" s="573"/>
      <c r="D164" s="573"/>
      <c r="E164" s="573"/>
      <c r="F164" s="573"/>
      <c r="G164" s="573"/>
      <c r="H164" s="573"/>
      <c r="I164" s="573"/>
      <c r="J164" s="573"/>
      <c r="K164" s="573"/>
      <c r="L164" s="573"/>
      <c r="M164" s="573"/>
      <c r="N164" s="573"/>
      <c r="O164" s="573"/>
      <c r="P164" s="573"/>
      <c r="Q164" s="573"/>
      <c r="R164" s="573"/>
      <c r="S164" s="573"/>
      <c r="T164" s="573"/>
      <c r="U164" s="573"/>
      <c r="V164" s="573"/>
      <c r="W164" s="573"/>
      <c r="X164" s="573"/>
      <c r="Y164" s="573"/>
    </row>
    <row r="165" ht="15.75" customHeight="1">
      <c r="A165" s="573"/>
      <c r="B165" s="573"/>
      <c r="C165" s="573"/>
      <c r="D165" s="573"/>
      <c r="E165" s="573"/>
      <c r="F165" s="573"/>
      <c r="G165" s="573"/>
      <c r="H165" s="573"/>
      <c r="I165" s="573"/>
      <c r="J165" s="573"/>
      <c r="K165" s="573"/>
      <c r="L165" s="573"/>
      <c r="M165" s="573"/>
      <c r="N165" s="573"/>
      <c r="O165" s="573"/>
      <c r="P165" s="573"/>
      <c r="Q165" s="573"/>
      <c r="R165" s="573"/>
      <c r="S165" s="573"/>
      <c r="T165" s="573"/>
      <c r="U165" s="573"/>
      <c r="V165" s="573"/>
      <c r="W165" s="573"/>
      <c r="X165" s="573"/>
      <c r="Y165" s="573"/>
    </row>
    <row r="166" ht="15.75" customHeight="1">
      <c r="A166" s="573"/>
      <c r="B166" s="573"/>
      <c r="C166" s="573"/>
      <c r="D166" s="573"/>
      <c r="E166" s="573"/>
      <c r="F166" s="573"/>
      <c r="G166" s="573"/>
      <c r="H166" s="573"/>
      <c r="I166" s="573"/>
      <c r="J166" s="573"/>
      <c r="K166" s="573"/>
      <c r="L166" s="573"/>
      <c r="M166" s="573"/>
      <c r="N166" s="573"/>
      <c r="O166" s="573"/>
      <c r="P166" s="573"/>
      <c r="Q166" s="573"/>
      <c r="R166" s="573"/>
      <c r="S166" s="573"/>
      <c r="T166" s="573"/>
      <c r="U166" s="573"/>
      <c r="V166" s="573"/>
      <c r="W166" s="573"/>
      <c r="X166" s="573"/>
      <c r="Y166" s="573"/>
    </row>
    <row r="167" ht="15.75" customHeight="1">
      <c r="A167" s="573"/>
      <c r="B167" s="573"/>
      <c r="C167" s="573"/>
      <c r="D167" s="573"/>
      <c r="E167" s="573"/>
      <c r="F167" s="573"/>
      <c r="G167" s="573"/>
      <c r="H167" s="573"/>
      <c r="I167" s="573"/>
      <c r="J167" s="573"/>
      <c r="K167" s="573"/>
      <c r="L167" s="573"/>
      <c r="M167" s="573"/>
      <c r="N167" s="573"/>
      <c r="O167" s="573"/>
      <c r="P167" s="573"/>
      <c r="Q167" s="573"/>
      <c r="R167" s="573"/>
      <c r="S167" s="573"/>
      <c r="T167" s="573"/>
      <c r="U167" s="573"/>
      <c r="V167" s="573"/>
      <c r="W167" s="573"/>
      <c r="X167" s="573"/>
      <c r="Y167" s="573"/>
    </row>
    <row r="168" ht="15.75" customHeight="1">
      <c r="A168" s="573"/>
      <c r="B168" s="573"/>
      <c r="C168" s="573"/>
      <c r="D168" s="573"/>
      <c r="E168" s="573"/>
      <c r="F168" s="573"/>
      <c r="G168" s="573"/>
      <c r="H168" s="573"/>
      <c r="I168" s="573"/>
      <c r="J168" s="573"/>
      <c r="K168" s="573"/>
      <c r="L168" s="573"/>
      <c r="M168" s="573"/>
      <c r="N168" s="573"/>
      <c r="O168" s="573"/>
      <c r="P168" s="573"/>
      <c r="Q168" s="573"/>
      <c r="R168" s="573"/>
      <c r="S168" s="573"/>
      <c r="T168" s="573"/>
      <c r="U168" s="573"/>
      <c r="V168" s="573"/>
      <c r="W168" s="573"/>
      <c r="X168" s="573"/>
      <c r="Y168" s="573"/>
    </row>
    <row r="169" ht="15.75" customHeight="1">
      <c r="A169" s="573"/>
      <c r="B169" s="573"/>
      <c r="C169" s="573"/>
      <c r="D169" s="573"/>
      <c r="E169" s="573"/>
      <c r="F169" s="573"/>
      <c r="G169" s="573"/>
      <c r="H169" s="573"/>
      <c r="I169" s="573"/>
      <c r="J169" s="573"/>
      <c r="K169" s="573"/>
      <c r="L169" s="573"/>
      <c r="M169" s="573"/>
      <c r="N169" s="573"/>
      <c r="O169" s="573"/>
      <c r="P169" s="573"/>
      <c r="Q169" s="573"/>
      <c r="R169" s="573"/>
      <c r="S169" s="573"/>
      <c r="T169" s="573"/>
      <c r="U169" s="573"/>
      <c r="V169" s="573"/>
      <c r="W169" s="573"/>
      <c r="X169" s="573"/>
      <c r="Y169" s="573"/>
    </row>
    <row r="170" ht="15.75" customHeight="1">
      <c r="A170" s="573"/>
      <c r="B170" s="573"/>
      <c r="C170" s="573"/>
      <c r="D170" s="573"/>
      <c r="E170" s="573"/>
      <c r="F170" s="573"/>
      <c r="G170" s="573"/>
      <c r="H170" s="573"/>
      <c r="I170" s="573"/>
      <c r="J170" s="573"/>
      <c r="K170" s="573"/>
      <c r="L170" s="573"/>
      <c r="M170" s="573"/>
      <c r="N170" s="573"/>
      <c r="O170" s="573"/>
      <c r="P170" s="573"/>
      <c r="Q170" s="573"/>
      <c r="R170" s="573"/>
      <c r="S170" s="573"/>
      <c r="T170" s="573"/>
      <c r="U170" s="573"/>
      <c r="V170" s="573"/>
      <c r="W170" s="573"/>
      <c r="X170" s="573"/>
      <c r="Y170" s="573"/>
    </row>
    <row r="171" ht="15.75" customHeight="1">
      <c r="A171" s="573"/>
      <c r="B171" s="573"/>
      <c r="C171" s="573"/>
      <c r="D171" s="573"/>
      <c r="E171" s="573"/>
      <c r="F171" s="573"/>
      <c r="G171" s="573"/>
      <c r="H171" s="573"/>
      <c r="I171" s="573"/>
      <c r="J171" s="573"/>
      <c r="K171" s="573"/>
      <c r="L171" s="573"/>
      <c r="M171" s="573"/>
      <c r="N171" s="573"/>
      <c r="O171" s="573"/>
      <c r="P171" s="573"/>
      <c r="Q171" s="573"/>
      <c r="R171" s="573"/>
      <c r="S171" s="573"/>
      <c r="T171" s="573"/>
      <c r="U171" s="573"/>
      <c r="V171" s="573"/>
      <c r="W171" s="573"/>
      <c r="X171" s="573"/>
      <c r="Y171" s="573"/>
    </row>
    <row r="172" ht="15.75" customHeight="1">
      <c r="A172" s="573"/>
      <c r="B172" s="573"/>
      <c r="C172" s="573"/>
      <c r="D172" s="573"/>
      <c r="E172" s="573"/>
      <c r="F172" s="573"/>
      <c r="G172" s="573"/>
      <c r="H172" s="573"/>
      <c r="I172" s="573"/>
      <c r="J172" s="573"/>
      <c r="K172" s="573"/>
      <c r="L172" s="573"/>
      <c r="M172" s="573"/>
      <c r="N172" s="573"/>
      <c r="O172" s="573"/>
      <c r="P172" s="573"/>
      <c r="Q172" s="573"/>
      <c r="R172" s="573"/>
      <c r="S172" s="573"/>
      <c r="T172" s="573"/>
      <c r="U172" s="573"/>
      <c r="V172" s="573"/>
      <c r="W172" s="573"/>
      <c r="X172" s="573"/>
      <c r="Y172" s="573"/>
    </row>
    <row r="173" ht="15.75" customHeight="1">
      <c r="A173" s="573"/>
      <c r="B173" s="573"/>
      <c r="C173" s="573"/>
      <c r="D173" s="573"/>
      <c r="E173" s="573"/>
      <c r="F173" s="573"/>
      <c r="G173" s="573"/>
      <c r="H173" s="573"/>
      <c r="I173" s="573"/>
      <c r="J173" s="573"/>
      <c r="K173" s="573"/>
      <c r="L173" s="573"/>
      <c r="M173" s="573"/>
      <c r="N173" s="573"/>
      <c r="O173" s="573"/>
      <c r="P173" s="573"/>
      <c r="Q173" s="573"/>
      <c r="R173" s="573"/>
      <c r="S173" s="573"/>
      <c r="T173" s="573"/>
      <c r="U173" s="573"/>
      <c r="V173" s="573"/>
      <c r="W173" s="573"/>
      <c r="X173" s="573"/>
      <c r="Y173" s="573"/>
    </row>
    <row r="174" ht="15.75" customHeight="1">
      <c r="A174" s="573"/>
      <c r="B174" s="573"/>
      <c r="C174" s="573"/>
      <c r="D174" s="573"/>
      <c r="E174" s="573"/>
      <c r="F174" s="573"/>
      <c r="G174" s="573"/>
      <c r="H174" s="573"/>
      <c r="I174" s="573"/>
      <c r="J174" s="573"/>
      <c r="K174" s="573"/>
      <c r="L174" s="573"/>
      <c r="M174" s="573"/>
      <c r="N174" s="573"/>
      <c r="O174" s="573"/>
      <c r="P174" s="573"/>
      <c r="Q174" s="573"/>
      <c r="R174" s="573"/>
      <c r="S174" s="573"/>
      <c r="T174" s="573"/>
      <c r="U174" s="573"/>
      <c r="V174" s="573"/>
      <c r="W174" s="573"/>
      <c r="X174" s="573"/>
      <c r="Y174" s="573"/>
    </row>
    <row r="175" ht="15.75" customHeight="1">
      <c r="A175" s="573"/>
      <c r="B175" s="573"/>
      <c r="C175" s="573"/>
      <c r="D175" s="573"/>
      <c r="E175" s="573"/>
      <c r="F175" s="573"/>
      <c r="G175" s="573"/>
      <c r="H175" s="573"/>
      <c r="I175" s="573"/>
      <c r="J175" s="573"/>
      <c r="K175" s="573"/>
      <c r="L175" s="573"/>
      <c r="M175" s="573"/>
      <c r="N175" s="573"/>
      <c r="O175" s="573"/>
      <c r="P175" s="573"/>
      <c r="Q175" s="573"/>
      <c r="R175" s="573"/>
      <c r="S175" s="573"/>
      <c r="T175" s="573"/>
      <c r="U175" s="573"/>
      <c r="V175" s="573"/>
      <c r="W175" s="573"/>
      <c r="X175" s="573"/>
      <c r="Y175" s="573"/>
    </row>
    <row r="176" ht="15.75" customHeight="1">
      <c r="A176" s="573"/>
      <c r="B176" s="573"/>
      <c r="C176" s="573"/>
      <c r="D176" s="573"/>
      <c r="E176" s="573"/>
      <c r="F176" s="573"/>
      <c r="G176" s="573"/>
      <c r="H176" s="573"/>
      <c r="I176" s="573"/>
      <c r="J176" s="573"/>
      <c r="K176" s="573"/>
      <c r="L176" s="573"/>
      <c r="M176" s="573"/>
      <c r="N176" s="573"/>
      <c r="O176" s="573"/>
      <c r="P176" s="573"/>
      <c r="Q176" s="573"/>
      <c r="R176" s="573"/>
      <c r="S176" s="573"/>
      <c r="T176" s="573"/>
      <c r="U176" s="573"/>
      <c r="V176" s="573"/>
      <c r="W176" s="573"/>
      <c r="X176" s="573"/>
      <c r="Y176" s="573"/>
    </row>
    <row r="177" ht="15.75" customHeight="1">
      <c r="A177" s="573"/>
      <c r="B177" s="573"/>
      <c r="C177" s="573"/>
      <c r="D177" s="573"/>
      <c r="E177" s="573"/>
      <c r="F177" s="573"/>
      <c r="G177" s="573"/>
      <c r="H177" s="573"/>
      <c r="I177" s="573"/>
      <c r="J177" s="573"/>
      <c r="K177" s="573"/>
      <c r="L177" s="573"/>
      <c r="M177" s="573"/>
      <c r="N177" s="573"/>
      <c r="O177" s="573"/>
      <c r="P177" s="573"/>
      <c r="Q177" s="573"/>
      <c r="R177" s="573"/>
      <c r="S177" s="573"/>
      <c r="T177" s="573"/>
      <c r="U177" s="573"/>
      <c r="V177" s="573"/>
      <c r="W177" s="573"/>
      <c r="X177" s="573"/>
      <c r="Y177" s="573"/>
    </row>
    <row r="178" ht="15.75" customHeight="1">
      <c r="A178" s="573"/>
      <c r="B178" s="573"/>
      <c r="C178" s="573"/>
      <c r="D178" s="573"/>
      <c r="E178" s="573"/>
      <c r="F178" s="573"/>
      <c r="G178" s="573"/>
      <c r="H178" s="573"/>
      <c r="I178" s="573"/>
      <c r="J178" s="573"/>
      <c r="K178" s="573"/>
      <c r="L178" s="573"/>
      <c r="M178" s="573"/>
      <c r="N178" s="573"/>
      <c r="O178" s="573"/>
      <c r="P178" s="573"/>
      <c r="Q178" s="573"/>
      <c r="R178" s="573"/>
      <c r="S178" s="573"/>
      <c r="T178" s="573"/>
      <c r="U178" s="573"/>
      <c r="V178" s="573"/>
      <c r="W178" s="573"/>
      <c r="X178" s="573"/>
      <c r="Y178" s="573"/>
    </row>
    <row r="179" ht="15.75" customHeight="1">
      <c r="A179" s="573"/>
      <c r="B179" s="573"/>
      <c r="C179" s="573"/>
      <c r="D179" s="573"/>
      <c r="E179" s="573"/>
      <c r="F179" s="573"/>
      <c r="G179" s="573"/>
      <c r="H179" s="573"/>
      <c r="I179" s="573"/>
      <c r="J179" s="573"/>
      <c r="K179" s="573"/>
      <c r="L179" s="573"/>
      <c r="M179" s="573"/>
      <c r="N179" s="573"/>
      <c r="O179" s="573"/>
      <c r="P179" s="573"/>
      <c r="Q179" s="573"/>
      <c r="R179" s="573"/>
      <c r="S179" s="573"/>
      <c r="T179" s="573"/>
      <c r="U179" s="573"/>
      <c r="V179" s="573"/>
      <c r="W179" s="573"/>
      <c r="X179" s="573"/>
      <c r="Y179" s="573"/>
    </row>
    <row r="180" ht="15.75" customHeight="1">
      <c r="A180" s="573"/>
      <c r="B180" s="573"/>
      <c r="C180" s="573"/>
      <c r="D180" s="573"/>
      <c r="E180" s="573"/>
      <c r="F180" s="573"/>
      <c r="G180" s="573"/>
      <c r="H180" s="573"/>
      <c r="I180" s="573"/>
      <c r="J180" s="573"/>
      <c r="K180" s="573"/>
      <c r="L180" s="573"/>
      <c r="M180" s="573"/>
      <c r="N180" s="573"/>
      <c r="O180" s="573"/>
      <c r="P180" s="573"/>
      <c r="Q180" s="573"/>
      <c r="R180" s="573"/>
      <c r="S180" s="573"/>
      <c r="T180" s="573"/>
      <c r="U180" s="573"/>
      <c r="V180" s="573"/>
      <c r="W180" s="573"/>
      <c r="X180" s="573"/>
      <c r="Y180" s="573"/>
    </row>
    <row r="181" ht="15.75" customHeight="1">
      <c r="A181" s="573"/>
      <c r="B181" s="573"/>
      <c r="C181" s="573"/>
      <c r="D181" s="573"/>
      <c r="E181" s="573"/>
      <c r="F181" s="573"/>
      <c r="G181" s="573"/>
      <c r="H181" s="573"/>
      <c r="I181" s="573"/>
      <c r="J181" s="573"/>
      <c r="K181" s="573"/>
      <c r="L181" s="573"/>
      <c r="M181" s="573"/>
      <c r="N181" s="573"/>
      <c r="O181" s="573"/>
      <c r="P181" s="573"/>
      <c r="Q181" s="573"/>
      <c r="R181" s="573"/>
      <c r="S181" s="573"/>
      <c r="T181" s="573"/>
      <c r="U181" s="573"/>
      <c r="V181" s="573"/>
      <c r="W181" s="573"/>
      <c r="X181" s="573"/>
      <c r="Y181" s="573"/>
    </row>
    <row r="182" ht="15.75" customHeight="1">
      <c r="A182" s="573"/>
      <c r="B182" s="573"/>
      <c r="C182" s="573"/>
      <c r="D182" s="573"/>
      <c r="E182" s="573"/>
      <c r="F182" s="573"/>
      <c r="G182" s="573"/>
      <c r="H182" s="573"/>
      <c r="I182" s="573"/>
      <c r="J182" s="573"/>
      <c r="K182" s="573"/>
      <c r="L182" s="573"/>
      <c r="M182" s="573"/>
      <c r="N182" s="573"/>
      <c r="O182" s="573"/>
      <c r="P182" s="573"/>
      <c r="Q182" s="573"/>
      <c r="R182" s="573"/>
      <c r="S182" s="573"/>
      <c r="T182" s="573"/>
      <c r="U182" s="573"/>
      <c r="V182" s="573"/>
      <c r="W182" s="573"/>
      <c r="X182" s="573"/>
      <c r="Y182" s="573"/>
    </row>
    <row r="183" ht="15.75" customHeight="1">
      <c r="A183" s="573"/>
      <c r="B183" s="573"/>
      <c r="C183" s="573"/>
      <c r="D183" s="573"/>
      <c r="E183" s="573"/>
      <c r="F183" s="573"/>
      <c r="G183" s="573"/>
      <c r="H183" s="573"/>
      <c r="I183" s="573"/>
      <c r="J183" s="573"/>
      <c r="K183" s="573"/>
      <c r="L183" s="573"/>
      <c r="M183" s="573"/>
      <c r="N183" s="573"/>
      <c r="O183" s="573"/>
      <c r="P183" s="573"/>
      <c r="Q183" s="573"/>
      <c r="R183" s="573"/>
      <c r="S183" s="573"/>
      <c r="T183" s="573"/>
      <c r="U183" s="573"/>
      <c r="V183" s="573"/>
      <c r="W183" s="573"/>
      <c r="X183" s="573"/>
      <c r="Y183" s="573"/>
    </row>
    <row r="184" ht="15.75" customHeight="1">
      <c r="A184" s="573"/>
      <c r="B184" s="573"/>
      <c r="C184" s="573"/>
      <c r="D184" s="573"/>
      <c r="E184" s="573"/>
      <c r="F184" s="573"/>
      <c r="G184" s="573"/>
      <c r="H184" s="573"/>
      <c r="I184" s="573"/>
      <c r="J184" s="573"/>
      <c r="K184" s="573"/>
      <c r="L184" s="573"/>
      <c r="M184" s="573"/>
      <c r="N184" s="573"/>
      <c r="O184" s="573"/>
      <c r="P184" s="573"/>
      <c r="Q184" s="573"/>
      <c r="R184" s="573"/>
      <c r="S184" s="573"/>
      <c r="T184" s="573"/>
      <c r="U184" s="573"/>
      <c r="V184" s="573"/>
      <c r="W184" s="573"/>
      <c r="X184" s="573"/>
      <c r="Y184" s="573"/>
    </row>
    <row r="185" ht="15.75" customHeight="1">
      <c r="A185" s="573"/>
      <c r="B185" s="573"/>
      <c r="C185" s="573"/>
      <c r="D185" s="573"/>
      <c r="E185" s="573"/>
      <c r="F185" s="573"/>
      <c r="G185" s="573"/>
      <c r="H185" s="573"/>
      <c r="I185" s="573"/>
      <c r="J185" s="573"/>
      <c r="K185" s="573"/>
      <c r="L185" s="573"/>
      <c r="M185" s="573"/>
      <c r="N185" s="573"/>
      <c r="O185" s="573"/>
      <c r="P185" s="573"/>
      <c r="Q185" s="573"/>
      <c r="R185" s="573"/>
      <c r="S185" s="573"/>
      <c r="T185" s="573"/>
      <c r="U185" s="573"/>
      <c r="V185" s="573"/>
      <c r="W185" s="573"/>
      <c r="X185" s="573"/>
      <c r="Y185" s="573"/>
    </row>
    <row r="186" ht="15.75" customHeight="1">
      <c r="A186" s="573"/>
      <c r="B186" s="573"/>
      <c r="C186" s="573"/>
      <c r="D186" s="573"/>
      <c r="E186" s="573"/>
      <c r="F186" s="573"/>
      <c r="G186" s="573"/>
      <c r="H186" s="573"/>
      <c r="I186" s="573"/>
      <c r="J186" s="573"/>
      <c r="K186" s="573"/>
      <c r="L186" s="573"/>
      <c r="M186" s="573"/>
      <c r="N186" s="573"/>
      <c r="O186" s="573"/>
      <c r="P186" s="573"/>
      <c r="Q186" s="573"/>
      <c r="R186" s="573"/>
      <c r="S186" s="573"/>
      <c r="T186" s="573"/>
      <c r="U186" s="573"/>
      <c r="V186" s="573"/>
      <c r="W186" s="573"/>
      <c r="X186" s="573"/>
      <c r="Y186" s="573"/>
    </row>
    <row r="187" ht="15.75" customHeight="1">
      <c r="A187" s="573"/>
      <c r="B187" s="573"/>
      <c r="C187" s="573"/>
      <c r="D187" s="573"/>
      <c r="E187" s="573"/>
      <c r="F187" s="573"/>
      <c r="G187" s="573"/>
      <c r="H187" s="573"/>
      <c r="I187" s="573"/>
      <c r="J187" s="573"/>
      <c r="K187" s="573"/>
      <c r="L187" s="573"/>
      <c r="M187" s="573"/>
      <c r="N187" s="573"/>
      <c r="O187" s="573"/>
      <c r="P187" s="573"/>
      <c r="Q187" s="573"/>
      <c r="R187" s="573"/>
      <c r="S187" s="573"/>
      <c r="T187" s="573"/>
      <c r="U187" s="573"/>
      <c r="V187" s="573"/>
      <c r="W187" s="573"/>
      <c r="X187" s="573"/>
      <c r="Y187" s="573"/>
    </row>
    <row r="188" ht="15.75" customHeight="1">
      <c r="A188" s="573"/>
      <c r="B188" s="573"/>
      <c r="C188" s="573"/>
      <c r="D188" s="573"/>
      <c r="E188" s="573"/>
      <c r="F188" s="573"/>
      <c r="G188" s="573"/>
      <c r="H188" s="573"/>
      <c r="I188" s="573"/>
      <c r="J188" s="573"/>
      <c r="K188" s="573"/>
      <c r="L188" s="573"/>
      <c r="M188" s="573"/>
      <c r="N188" s="573"/>
      <c r="O188" s="573"/>
      <c r="P188" s="573"/>
      <c r="Q188" s="573"/>
      <c r="R188" s="573"/>
      <c r="S188" s="573"/>
      <c r="T188" s="573"/>
      <c r="U188" s="573"/>
      <c r="V188" s="573"/>
      <c r="W188" s="573"/>
      <c r="X188" s="573"/>
      <c r="Y188" s="573"/>
    </row>
    <row r="189" ht="15.75" customHeight="1">
      <c r="A189" s="573"/>
      <c r="B189" s="573"/>
      <c r="C189" s="573"/>
      <c r="D189" s="573"/>
      <c r="E189" s="573"/>
      <c r="F189" s="573"/>
      <c r="G189" s="573"/>
      <c r="H189" s="573"/>
      <c r="I189" s="573"/>
      <c r="J189" s="573"/>
      <c r="K189" s="573"/>
      <c r="L189" s="573"/>
      <c r="M189" s="573"/>
      <c r="N189" s="573"/>
      <c r="O189" s="573"/>
      <c r="P189" s="573"/>
      <c r="Q189" s="573"/>
      <c r="R189" s="573"/>
      <c r="S189" s="573"/>
      <c r="T189" s="573"/>
      <c r="U189" s="573"/>
      <c r="V189" s="573"/>
      <c r="W189" s="573"/>
      <c r="X189" s="573"/>
      <c r="Y189" s="573"/>
    </row>
    <row r="190" ht="15.75" customHeight="1">
      <c r="A190" s="573"/>
      <c r="B190" s="573"/>
      <c r="C190" s="573"/>
      <c r="D190" s="573"/>
      <c r="E190" s="573"/>
      <c r="F190" s="573"/>
      <c r="G190" s="573"/>
      <c r="H190" s="573"/>
      <c r="I190" s="573"/>
      <c r="J190" s="573"/>
      <c r="K190" s="573"/>
      <c r="L190" s="573"/>
      <c r="M190" s="573"/>
      <c r="N190" s="573"/>
      <c r="O190" s="573"/>
      <c r="P190" s="573"/>
      <c r="Q190" s="573"/>
      <c r="R190" s="573"/>
      <c r="S190" s="573"/>
      <c r="T190" s="573"/>
      <c r="U190" s="573"/>
      <c r="V190" s="573"/>
      <c r="W190" s="573"/>
      <c r="X190" s="573"/>
      <c r="Y190" s="573"/>
    </row>
    <row r="191" ht="15.75" customHeight="1">
      <c r="A191" s="573"/>
      <c r="B191" s="573"/>
      <c r="C191" s="573"/>
      <c r="D191" s="573"/>
      <c r="E191" s="573"/>
      <c r="F191" s="573"/>
      <c r="G191" s="573"/>
      <c r="H191" s="573"/>
      <c r="I191" s="573"/>
      <c r="J191" s="573"/>
      <c r="K191" s="573"/>
      <c r="L191" s="573"/>
      <c r="M191" s="573"/>
      <c r="N191" s="573"/>
      <c r="O191" s="573"/>
      <c r="P191" s="573"/>
      <c r="Q191" s="573"/>
      <c r="R191" s="573"/>
      <c r="S191" s="573"/>
      <c r="T191" s="573"/>
      <c r="U191" s="573"/>
      <c r="V191" s="573"/>
      <c r="W191" s="573"/>
      <c r="X191" s="573"/>
      <c r="Y191" s="573"/>
    </row>
    <row r="192" ht="15.75" customHeight="1">
      <c r="A192" s="573"/>
      <c r="B192" s="573"/>
      <c r="C192" s="573"/>
      <c r="D192" s="573"/>
      <c r="E192" s="573"/>
      <c r="F192" s="573"/>
      <c r="G192" s="573"/>
      <c r="H192" s="573"/>
      <c r="I192" s="573"/>
      <c r="J192" s="573"/>
      <c r="K192" s="573"/>
      <c r="L192" s="573"/>
      <c r="M192" s="573"/>
      <c r="N192" s="573"/>
      <c r="O192" s="573"/>
      <c r="P192" s="573"/>
      <c r="Q192" s="573"/>
      <c r="R192" s="573"/>
      <c r="S192" s="573"/>
      <c r="T192" s="573"/>
      <c r="U192" s="573"/>
      <c r="V192" s="573"/>
      <c r="W192" s="573"/>
      <c r="X192" s="573"/>
      <c r="Y192" s="573"/>
    </row>
    <row r="193" ht="15.75" customHeight="1">
      <c r="A193" s="573"/>
      <c r="B193" s="573"/>
      <c r="C193" s="573"/>
      <c r="D193" s="573"/>
      <c r="E193" s="573"/>
      <c r="F193" s="573"/>
      <c r="G193" s="573"/>
      <c r="H193" s="573"/>
      <c r="I193" s="573"/>
      <c r="J193" s="573"/>
      <c r="K193" s="573"/>
      <c r="L193" s="573"/>
      <c r="M193" s="573"/>
      <c r="N193" s="573"/>
      <c r="O193" s="573"/>
      <c r="P193" s="573"/>
      <c r="Q193" s="573"/>
      <c r="R193" s="573"/>
      <c r="S193" s="573"/>
      <c r="T193" s="573"/>
      <c r="U193" s="573"/>
      <c r="V193" s="573"/>
      <c r="W193" s="573"/>
      <c r="X193" s="573"/>
      <c r="Y193" s="573"/>
    </row>
    <row r="194" ht="15.75" customHeight="1">
      <c r="A194" s="573"/>
      <c r="B194" s="573"/>
      <c r="C194" s="573"/>
      <c r="D194" s="573"/>
      <c r="E194" s="573"/>
      <c r="F194" s="573"/>
      <c r="G194" s="573"/>
      <c r="H194" s="573"/>
      <c r="I194" s="573"/>
      <c r="J194" s="573"/>
      <c r="K194" s="573"/>
      <c r="L194" s="573"/>
      <c r="M194" s="573"/>
      <c r="N194" s="573"/>
      <c r="O194" s="573"/>
      <c r="P194" s="573"/>
      <c r="Q194" s="573"/>
      <c r="R194" s="573"/>
      <c r="S194" s="573"/>
      <c r="T194" s="573"/>
      <c r="U194" s="573"/>
      <c r="V194" s="573"/>
      <c r="W194" s="573"/>
      <c r="X194" s="573"/>
      <c r="Y194" s="573"/>
    </row>
    <row r="195" ht="15.75" customHeight="1">
      <c r="A195" s="573"/>
      <c r="B195" s="573"/>
      <c r="C195" s="573"/>
      <c r="D195" s="573"/>
      <c r="E195" s="573"/>
      <c r="F195" s="573"/>
      <c r="G195" s="573"/>
      <c r="H195" s="573"/>
      <c r="I195" s="573"/>
      <c r="J195" s="573"/>
      <c r="K195" s="573"/>
      <c r="L195" s="573"/>
      <c r="M195" s="573"/>
      <c r="N195" s="573"/>
      <c r="O195" s="573"/>
      <c r="P195" s="573"/>
      <c r="Q195" s="573"/>
      <c r="R195" s="573"/>
      <c r="S195" s="573"/>
      <c r="T195" s="573"/>
      <c r="U195" s="573"/>
      <c r="V195" s="573"/>
      <c r="W195" s="573"/>
      <c r="X195" s="573"/>
      <c r="Y195" s="573"/>
    </row>
    <row r="196" ht="15.75" customHeight="1">
      <c r="A196" s="573"/>
      <c r="B196" s="573"/>
      <c r="C196" s="573"/>
      <c r="D196" s="573"/>
      <c r="E196" s="573"/>
      <c r="F196" s="573"/>
      <c r="G196" s="573"/>
      <c r="H196" s="573"/>
      <c r="I196" s="573"/>
      <c r="J196" s="573"/>
      <c r="K196" s="573"/>
      <c r="L196" s="573"/>
      <c r="M196" s="573"/>
      <c r="N196" s="573"/>
      <c r="O196" s="573"/>
      <c r="P196" s="573"/>
      <c r="Q196" s="573"/>
      <c r="R196" s="573"/>
      <c r="S196" s="573"/>
      <c r="T196" s="573"/>
      <c r="U196" s="573"/>
      <c r="V196" s="573"/>
      <c r="W196" s="573"/>
      <c r="X196" s="573"/>
      <c r="Y196" s="573"/>
    </row>
    <row r="197" ht="15.75" customHeight="1">
      <c r="A197" s="573"/>
      <c r="B197" s="573"/>
      <c r="C197" s="573"/>
      <c r="D197" s="573"/>
      <c r="E197" s="573"/>
      <c r="F197" s="573"/>
      <c r="G197" s="573"/>
      <c r="H197" s="573"/>
      <c r="I197" s="573"/>
      <c r="J197" s="573"/>
      <c r="K197" s="573"/>
      <c r="L197" s="573"/>
      <c r="M197" s="573"/>
      <c r="N197" s="573"/>
      <c r="O197" s="573"/>
      <c r="P197" s="573"/>
      <c r="Q197" s="573"/>
      <c r="R197" s="573"/>
      <c r="S197" s="573"/>
      <c r="T197" s="573"/>
      <c r="U197" s="573"/>
      <c r="V197" s="573"/>
      <c r="W197" s="573"/>
      <c r="X197" s="573"/>
      <c r="Y197" s="573"/>
    </row>
    <row r="198" ht="15.75" customHeight="1">
      <c r="A198" s="573"/>
      <c r="B198" s="573"/>
      <c r="C198" s="573"/>
      <c r="D198" s="573"/>
      <c r="E198" s="573"/>
      <c r="F198" s="573"/>
      <c r="G198" s="573"/>
      <c r="H198" s="573"/>
      <c r="I198" s="573"/>
      <c r="J198" s="573"/>
      <c r="K198" s="573"/>
      <c r="L198" s="573"/>
      <c r="M198" s="573"/>
      <c r="N198" s="573"/>
      <c r="O198" s="573"/>
      <c r="P198" s="573"/>
      <c r="Q198" s="573"/>
      <c r="R198" s="573"/>
      <c r="S198" s="573"/>
      <c r="T198" s="573"/>
      <c r="U198" s="573"/>
      <c r="V198" s="573"/>
      <c r="W198" s="573"/>
      <c r="X198" s="573"/>
      <c r="Y198" s="573"/>
    </row>
    <row r="199" ht="15.75" customHeight="1">
      <c r="A199" s="573"/>
      <c r="B199" s="573"/>
      <c r="C199" s="573"/>
      <c r="D199" s="573"/>
      <c r="E199" s="573"/>
      <c r="F199" s="573"/>
      <c r="G199" s="573"/>
      <c r="H199" s="573"/>
      <c r="I199" s="573"/>
      <c r="J199" s="573"/>
      <c r="K199" s="573"/>
      <c r="L199" s="573"/>
      <c r="M199" s="573"/>
      <c r="N199" s="573"/>
      <c r="O199" s="573"/>
      <c r="P199" s="573"/>
      <c r="Q199" s="573"/>
      <c r="R199" s="573"/>
      <c r="S199" s="573"/>
      <c r="T199" s="573"/>
      <c r="U199" s="573"/>
      <c r="V199" s="573"/>
      <c r="W199" s="573"/>
      <c r="X199" s="573"/>
      <c r="Y199" s="573"/>
    </row>
    <row r="200" ht="15.75" customHeight="1">
      <c r="A200" s="573"/>
      <c r="B200" s="573"/>
      <c r="C200" s="573"/>
      <c r="D200" s="573"/>
      <c r="E200" s="573"/>
      <c r="F200" s="573"/>
      <c r="G200" s="573"/>
      <c r="H200" s="573"/>
      <c r="I200" s="573"/>
      <c r="J200" s="573"/>
      <c r="K200" s="573"/>
      <c r="L200" s="573"/>
      <c r="M200" s="573"/>
      <c r="N200" s="573"/>
      <c r="O200" s="573"/>
      <c r="P200" s="573"/>
      <c r="Q200" s="573"/>
      <c r="R200" s="573"/>
      <c r="S200" s="573"/>
      <c r="T200" s="573"/>
      <c r="U200" s="573"/>
      <c r="V200" s="573"/>
      <c r="W200" s="573"/>
      <c r="X200" s="573"/>
      <c r="Y200" s="573"/>
    </row>
    <row r="201" ht="15.75" customHeight="1">
      <c r="A201" s="573"/>
      <c r="B201" s="573"/>
      <c r="C201" s="573"/>
      <c r="D201" s="573"/>
      <c r="E201" s="573"/>
      <c r="F201" s="573"/>
      <c r="G201" s="573"/>
      <c r="H201" s="573"/>
      <c r="I201" s="573"/>
      <c r="J201" s="573"/>
      <c r="K201" s="573"/>
      <c r="L201" s="573"/>
      <c r="M201" s="573"/>
      <c r="N201" s="573"/>
      <c r="O201" s="573"/>
      <c r="P201" s="573"/>
      <c r="Q201" s="573"/>
      <c r="R201" s="573"/>
      <c r="S201" s="573"/>
      <c r="T201" s="573"/>
      <c r="U201" s="573"/>
      <c r="V201" s="573"/>
      <c r="W201" s="573"/>
      <c r="X201" s="573"/>
      <c r="Y201" s="573"/>
    </row>
    <row r="202" ht="15.75" customHeight="1">
      <c r="A202" s="573"/>
      <c r="B202" s="573"/>
      <c r="C202" s="573"/>
      <c r="D202" s="573"/>
      <c r="E202" s="573"/>
      <c r="F202" s="573"/>
      <c r="G202" s="573"/>
      <c r="H202" s="573"/>
      <c r="I202" s="573"/>
      <c r="J202" s="573"/>
      <c r="K202" s="573"/>
      <c r="L202" s="573"/>
      <c r="M202" s="573"/>
      <c r="N202" s="573"/>
      <c r="O202" s="573"/>
      <c r="P202" s="573"/>
      <c r="Q202" s="573"/>
      <c r="R202" s="573"/>
      <c r="S202" s="573"/>
      <c r="T202" s="573"/>
      <c r="U202" s="573"/>
      <c r="V202" s="573"/>
      <c r="W202" s="573"/>
      <c r="X202" s="573"/>
      <c r="Y202" s="573"/>
    </row>
    <row r="203" ht="15.75" customHeight="1">
      <c r="A203" s="573"/>
      <c r="B203" s="573"/>
      <c r="C203" s="573"/>
      <c r="D203" s="573"/>
      <c r="E203" s="573"/>
      <c r="F203" s="573"/>
      <c r="G203" s="573"/>
      <c r="H203" s="573"/>
      <c r="I203" s="573"/>
      <c r="J203" s="573"/>
      <c r="K203" s="573"/>
      <c r="L203" s="573"/>
      <c r="M203" s="573"/>
      <c r="N203" s="573"/>
      <c r="O203" s="573"/>
      <c r="P203" s="573"/>
      <c r="Q203" s="573"/>
      <c r="R203" s="573"/>
      <c r="S203" s="573"/>
      <c r="T203" s="573"/>
      <c r="U203" s="573"/>
      <c r="V203" s="573"/>
      <c r="W203" s="573"/>
      <c r="X203" s="573"/>
      <c r="Y203" s="573"/>
    </row>
    <row r="204" ht="15.75" customHeight="1">
      <c r="A204" s="573"/>
      <c r="B204" s="573"/>
      <c r="C204" s="573"/>
      <c r="D204" s="573"/>
      <c r="E204" s="573"/>
      <c r="F204" s="573"/>
      <c r="G204" s="573"/>
      <c r="H204" s="573"/>
      <c r="I204" s="573"/>
      <c r="J204" s="573"/>
      <c r="K204" s="573"/>
      <c r="L204" s="573"/>
      <c r="M204" s="573"/>
      <c r="N204" s="573"/>
      <c r="O204" s="573"/>
      <c r="P204" s="573"/>
      <c r="Q204" s="573"/>
      <c r="R204" s="573"/>
      <c r="S204" s="573"/>
      <c r="T204" s="573"/>
      <c r="U204" s="573"/>
      <c r="V204" s="573"/>
      <c r="W204" s="573"/>
      <c r="X204" s="573"/>
      <c r="Y204" s="573"/>
    </row>
    <row r="205" ht="15.75" customHeight="1">
      <c r="A205" s="573"/>
      <c r="B205" s="573"/>
      <c r="C205" s="573"/>
      <c r="D205" s="573"/>
      <c r="E205" s="573"/>
      <c r="F205" s="573"/>
      <c r="G205" s="573"/>
      <c r="H205" s="573"/>
      <c r="I205" s="573"/>
      <c r="J205" s="573"/>
      <c r="K205" s="573"/>
      <c r="L205" s="573"/>
      <c r="M205" s="573"/>
      <c r="N205" s="573"/>
      <c r="O205" s="573"/>
      <c r="P205" s="573"/>
      <c r="Q205" s="573"/>
      <c r="R205" s="573"/>
      <c r="S205" s="573"/>
      <c r="T205" s="573"/>
      <c r="U205" s="573"/>
      <c r="V205" s="573"/>
      <c r="W205" s="573"/>
      <c r="X205" s="573"/>
      <c r="Y205" s="573"/>
    </row>
    <row r="206" ht="15.75" customHeight="1">
      <c r="A206" s="573"/>
      <c r="B206" s="573"/>
      <c r="C206" s="573"/>
      <c r="D206" s="573"/>
      <c r="E206" s="573"/>
      <c r="F206" s="573"/>
      <c r="G206" s="573"/>
      <c r="H206" s="573"/>
      <c r="I206" s="573"/>
      <c r="J206" s="573"/>
      <c r="K206" s="573"/>
      <c r="L206" s="573"/>
      <c r="M206" s="573"/>
      <c r="N206" s="573"/>
      <c r="O206" s="573"/>
      <c r="P206" s="573"/>
      <c r="Q206" s="573"/>
      <c r="R206" s="573"/>
      <c r="S206" s="573"/>
      <c r="T206" s="573"/>
      <c r="U206" s="573"/>
      <c r="V206" s="573"/>
      <c r="W206" s="573"/>
      <c r="X206" s="573"/>
      <c r="Y206" s="573"/>
    </row>
    <row r="207" ht="15.75" customHeight="1">
      <c r="A207" s="573"/>
      <c r="B207" s="573"/>
      <c r="C207" s="573"/>
      <c r="D207" s="573"/>
      <c r="E207" s="573"/>
      <c r="F207" s="573"/>
      <c r="G207" s="573"/>
      <c r="H207" s="573"/>
      <c r="I207" s="573"/>
      <c r="J207" s="573"/>
      <c r="K207" s="573"/>
      <c r="L207" s="573"/>
      <c r="M207" s="573"/>
      <c r="N207" s="573"/>
      <c r="O207" s="573"/>
      <c r="P207" s="573"/>
      <c r="Q207" s="573"/>
      <c r="R207" s="573"/>
      <c r="S207" s="573"/>
      <c r="T207" s="573"/>
      <c r="U207" s="573"/>
      <c r="V207" s="573"/>
      <c r="W207" s="573"/>
      <c r="X207" s="573"/>
      <c r="Y207" s="573"/>
    </row>
    <row r="208" ht="15.75" customHeight="1">
      <c r="A208" s="573"/>
      <c r="B208" s="573"/>
      <c r="C208" s="573"/>
      <c r="D208" s="573"/>
      <c r="E208" s="573"/>
      <c r="F208" s="573"/>
      <c r="G208" s="573"/>
      <c r="H208" s="573"/>
      <c r="I208" s="573"/>
      <c r="J208" s="573"/>
      <c r="K208" s="573"/>
      <c r="L208" s="573"/>
      <c r="M208" s="573"/>
      <c r="N208" s="573"/>
      <c r="O208" s="573"/>
      <c r="P208" s="573"/>
      <c r="Q208" s="573"/>
      <c r="R208" s="573"/>
      <c r="S208" s="573"/>
      <c r="T208" s="573"/>
      <c r="U208" s="573"/>
      <c r="V208" s="573"/>
      <c r="W208" s="573"/>
      <c r="X208" s="573"/>
      <c r="Y208" s="573"/>
    </row>
    <row r="209" ht="15.75" customHeight="1">
      <c r="A209" s="573"/>
      <c r="B209" s="573"/>
      <c r="C209" s="573"/>
      <c r="D209" s="573"/>
      <c r="E209" s="573"/>
      <c r="F209" s="573"/>
      <c r="G209" s="573"/>
      <c r="H209" s="573"/>
      <c r="I209" s="573"/>
      <c r="J209" s="573"/>
      <c r="K209" s="573"/>
      <c r="L209" s="573"/>
      <c r="M209" s="573"/>
      <c r="N209" s="573"/>
      <c r="O209" s="573"/>
      <c r="P209" s="573"/>
      <c r="Q209" s="573"/>
      <c r="R209" s="573"/>
      <c r="S209" s="573"/>
      <c r="T209" s="573"/>
      <c r="U209" s="573"/>
      <c r="V209" s="573"/>
      <c r="W209" s="573"/>
      <c r="X209" s="573"/>
      <c r="Y209" s="573"/>
    </row>
    <row r="210" ht="15.75" customHeight="1">
      <c r="A210" s="573"/>
      <c r="B210" s="573"/>
      <c r="C210" s="573"/>
      <c r="D210" s="573"/>
      <c r="E210" s="573"/>
      <c r="F210" s="573"/>
      <c r="G210" s="573"/>
      <c r="H210" s="573"/>
      <c r="I210" s="573"/>
      <c r="J210" s="573"/>
      <c r="K210" s="573"/>
      <c r="L210" s="573"/>
      <c r="M210" s="573"/>
      <c r="N210" s="573"/>
      <c r="O210" s="573"/>
      <c r="P210" s="573"/>
      <c r="Q210" s="573"/>
      <c r="R210" s="573"/>
      <c r="S210" s="573"/>
      <c r="T210" s="573"/>
      <c r="U210" s="573"/>
      <c r="V210" s="573"/>
      <c r="W210" s="573"/>
      <c r="X210" s="573"/>
      <c r="Y210" s="573"/>
    </row>
    <row r="211" ht="15.75" customHeight="1">
      <c r="A211" s="573"/>
      <c r="B211" s="573"/>
      <c r="C211" s="573"/>
      <c r="D211" s="573"/>
      <c r="E211" s="573"/>
      <c r="F211" s="573"/>
      <c r="G211" s="573"/>
      <c r="H211" s="573"/>
      <c r="I211" s="573"/>
      <c r="J211" s="573"/>
      <c r="K211" s="573"/>
      <c r="L211" s="573"/>
      <c r="M211" s="573"/>
      <c r="N211" s="573"/>
      <c r="O211" s="573"/>
      <c r="P211" s="573"/>
      <c r="Q211" s="573"/>
      <c r="R211" s="573"/>
      <c r="S211" s="573"/>
      <c r="T211" s="573"/>
      <c r="U211" s="573"/>
      <c r="V211" s="573"/>
      <c r="W211" s="573"/>
      <c r="X211" s="573"/>
      <c r="Y211" s="573"/>
    </row>
    <row r="212" ht="15.75" customHeight="1">
      <c r="A212" s="573"/>
      <c r="B212" s="573"/>
      <c r="C212" s="573"/>
      <c r="D212" s="573"/>
      <c r="E212" s="573"/>
      <c r="F212" s="573"/>
      <c r="G212" s="573"/>
      <c r="H212" s="573"/>
      <c r="I212" s="573"/>
      <c r="J212" s="573"/>
      <c r="K212" s="573"/>
      <c r="L212" s="573"/>
      <c r="M212" s="573"/>
      <c r="N212" s="573"/>
      <c r="O212" s="573"/>
      <c r="P212" s="573"/>
      <c r="Q212" s="573"/>
      <c r="R212" s="573"/>
      <c r="S212" s="573"/>
      <c r="T212" s="573"/>
      <c r="U212" s="573"/>
      <c r="V212" s="573"/>
      <c r="W212" s="573"/>
      <c r="X212" s="573"/>
      <c r="Y212" s="573"/>
    </row>
    <row r="213" ht="15.75" customHeight="1">
      <c r="A213" s="573"/>
      <c r="B213" s="573"/>
      <c r="C213" s="573"/>
      <c r="D213" s="573"/>
      <c r="E213" s="573"/>
      <c r="F213" s="573"/>
      <c r="G213" s="573"/>
      <c r="H213" s="573"/>
      <c r="I213" s="573"/>
      <c r="J213" s="573"/>
      <c r="K213" s="573"/>
      <c r="L213" s="573"/>
      <c r="M213" s="573"/>
      <c r="N213" s="573"/>
      <c r="O213" s="573"/>
      <c r="P213" s="573"/>
      <c r="Q213" s="573"/>
      <c r="R213" s="573"/>
      <c r="S213" s="573"/>
      <c r="T213" s="573"/>
      <c r="U213" s="573"/>
      <c r="V213" s="573"/>
      <c r="W213" s="573"/>
      <c r="X213" s="573"/>
      <c r="Y213" s="573"/>
    </row>
    <row r="214" ht="15.75" customHeight="1">
      <c r="A214" s="573"/>
      <c r="B214" s="573"/>
      <c r="C214" s="573"/>
      <c r="D214" s="573"/>
      <c r="E214" s="573"/>
      <c r="F214" s="573"/>
      <c r="G214" s="573"/>
      <c r="H214" s="573"/>
      <c r="I214" s="573"/>
      <c r="J214" s="573"/>
      <c r="K214" s="573"/>
      <c r="L214" s="573"/>
      <c r="M214" s="573"/>
      <c r="N214" s="573"/>
      <c r="O214" s="573"/>
      <c r="P214" s="573"/>
      <c r="Q214" s="573"/>
      <c r="R214" s="573"/>
      <c r="S214" s="573"/>
      <c r="T214" s="573"/>
      <c r="U214" s="573"/>
      <c r="V214" s="573"/>
      <c r="W214" s="573"/>
      <c r="X214" s="573"/>
      <c r="Y214" s="573"/>
    </row>
    <row r="215" ht="15.75" customHeight="1">
      <c r="A215" s="573"/>
      <c r="B215" s="573"/>
      <c r="C215" s="573"/>
      <c r="D215" s="573"/>
      <c r="E215" s="573"/>
      <c r="F215" s="573"/>
      <c r="G215" s="573"/>
      <c r="H215" s="573"/>
      <c r="I215" s="573"/>
      <c r="J215" s="573"/>
      <c r="K215" s="573"/>
      <c r="L215" s="573"/>
      <c r="M215" s="573"/>
      <c r="N215" s="573"/>
      <c r="O215" s="573"/>
      <c r="P215" s="573"/>
      <c r="Q215" s="573"/>
      <c r="R215" s="573"/>
      <c r="S215" s="573"/>
      <c r="T215" s="573"/>
      <c r="U215" s="573"/>
      <c r="V215" s="573"/>
      <c r="W215" s="573"/>
      <c r="X215" s="573"/>
      <c r="Y215" s="573"/>
    </row>
    <row r="216" ht="15.75" customHeight="1">
      <c r="A216" s="573"/>
      <c r="B216" s="573"/>
      <c r="C216" s="573"/>
      <c r="D216" s="573"/>
      <c r="E216" s="573"/>
      <c r="F216" s="573"/>
      <c r="G216" s="573"/>
      <c r="H216" s="573"/>
      <c r="I216" s="573"/>
      <c r="J216" s="573"/>
      <c r="K216" s="573"/>
      <c r="L216" s="573"/>
      <c r="M216" s="573"/>
      <c r="N216" s="573"/>
      <c r="O216" s="573"/>
      <c r="P216" s="573"/>
      <c r="Q216" s="573"/>
      <c r="R216" s="573"/>
      <c r="S216" s="573"/>
      <c r="T216" s="573"/>
      <c r="U216" s="573"/>
      <c r="V216" s="573"/>
      <c r="W216" s="573"/>
      <c r="X216" s="573"/>
      <c r="Y216" s="573"/>
    </row>
    <row r="217" ht="15.75" customHeight="1">
      <c r="A217" s="573"/>
      <c r="B217" s="573"/>
      <c r="C217" s="573"/>
      <c r="D217" s="573"/>
      <c r="E217" s="573"/>
      <c r="F217" s="573"/>
      <c r="G217" s="573"/>
      <c r="H217" s="573"/>
      <c r="I217" s="573"/>
      <c r="J217" s="573"/>
      <c r="K217" s="573"/>
      <c r="L217" s="573"/>
      <c r="M217" s="573"/>
      <c r="N217" s="573"/>
      <c r="O217" s="573"/>
      <c r="P217" s="573"/>
      <c r="Q217" s="573"/>
      <c r="R217" s="573"/>
      <c r="S217" s="573"/>
      <c r="T217" s="573"/>
      <c r="U217" s="573"/>
      <c r="V217" s="573"/>
      <c r="W217" s="573"/>
      <c r="X217" s="573"/>
      <c r="Y217" s="573"/>
    </row>
    <row r="218" ht="15.75" customHeight="1">
      <c r="A218" s="573"/>
      <c r="B218" s="573"/>
      <c r="C218" s="573"/>
      <c r="D218" s="573"/>
      <c r="E218" s="573"/>
      <c r="F218" s="573"/>
      <c r="G218" s="573"/>
      <c r="H218" s="573"/>
      <c r="I218" s="573"/>
      <c r="J218" s="573"/>
      <c r="K218" s="573"/>
      <c r="L218" s="573"/>
      <c r="M218" s="573"/>
      <c r="N218" s="573"/>
      <c r="O218" s="573"/>
      <c r="P218" s="573"/>
      <c r="Q218" s="573"/>
      <c r="R218" s="573"/>
      <c r="S218" s="573"/>
      <c r="T218" s="573"/>
      <c r="U218" s="573"/>
      <c r="V218" s="573"/>
      <c r="W218" s="573"/>
      <c r="X218" s="573"/>
      <c r="Y218" s="573"/>
    </row>
    <row r="219" ht="15.75" customHeight="1">
      <c r="A219" s="573"/>
      <c r="B219" s="573"/>
      <c r="C219" s="573"/>
      <c r="D219" s="573"/>
      <c r="E219" s="573"/>
      <c r="F219" s="573"/>
      <c r="G219" s="573"/>
      <c r="H219" s="573"/>
      <c r="I219" s="573"/>
      <c r="J219" s="573"/>
      <c r="K219" s="573"/>
      <c r="L219" s="573"/>
      <c r="M219" s="573"/>
      <c r="N219" s="573"/>
      <c r="O219" s="573"/>
      <c r="P219" s="573"/>
      <c r="Q219" s="573"/>
      <c r="R219" s="573"/>
      <c r="S219" s="573"/>
      <c r="T219" s="573"/>
      <c r="U219" s="573"/>
      <c r="V219" s="573"/>
      <c r="W219" s="573"/>
      <c r="X219" s="573"/>
      <c r="Y219" s="573"/>
    </row>
    <row r="220" ht="15.75" customHeight="1">
      <c r="A220" s="573"/>
      <c r="B220" s="573"/>
      <c r="C220" s="573"/>
      <c r="D220" s="573"/>
      <c r="E220" s="573"/>
      <c r="F220" s="573"/>
      <c r="G220" s="573"/>
      <c r="H220" s="573"/>
      <c r="I220" s="573"/>
      <c r="J220" s="573"/>
      <c r="K220" s="573"/>
      <c r="L220" s="573"/>
      <c r="M220" s="573"/>
      <c r="N220" s="573"/>
      <c r="O220" s="573"/>
      <c r="P220" s="573"/>
      <c r="Q220" s="573"/>
      <c r="R220" s="573"/>
      <c r="S220" s="573"/>
      <c r="T220" s="573"/>
      <c r="U220" s="573"/>
      <c r="V220" s="573"/>
      <c r="W220" s="573"/>
      <c r="X220" s="573"/>
      <c r="Y220" s="573"/>
    </row>
    <row r="221" ht="15.75" customHeight="1">
      <c r="A221" s="573"/>
      <c r="B221" s="573"/>
      <c r="C221" s="573"/>
      <c r="D221" s="573"/>
      <c r="E221" s="573"/>
      <c r="F221" s="573"/>
      <c r="G221" s="573"/>
      <c r="H221" s="573"/>
      <c r="I221" s="573"/>
      <c r="J221" s="573"/>
      <c r="K221" s="573"/>
      <c r="L221" s="573"/>
      <c r="M221" s="573"/>
      <c r="N221" s="573"/>
      <c r="O221" s="573"/>
      <c r="P221" s="573"/>
      <c r="Q221" s="573"/>
      <c r="R221" s="573"/>
      <c r="S221" s="573"/>
      <c r="T221" s="573"/>
      <c r="U221" s="573"/>
      <c r="V221" s="573"/>
      <c r="W221" s="573"/>
      <c r="X221" s="573"/>
      <c r="Y221" s="573"/>
    </row>
    <row r="222" ht="15.75" customHeight="1">
      <c r="A222" s="573"/>
      <c r="B222" s="573"/>
      <c r="C222" s="573"/>
      <c r="D222" s="573"/>
      <c r="E222" s="573"/>
      <c r="F222" s="573"/>
      <c r="G222" s="573"/>
      <c r="H222" s="573"/>
      <c r="I222" s="573"/>
      <c r="J222" s="573"/>
      <c r="K222" s="573"/>
      <c r="L222" s="573"/>
      <c r="M222" s="573"/>
      <c r="N222" s="573"/>
      <c r="O222" s="573"/>
      <c r="P222" s="573"/>
      <c r="Q222" s="573"/>
      <c r="R222" s="573"/>
      <c r="S222" s="573"/>
      <c r="T222" s="573"/>
      <c r="U222" s="573"/>
      <c r="V222" s="573"/>
      <c r="W222" s="573"/>
      <c r="X222" s="573"/>
      <c r="Y222" s="573"/>
    </row>
    <row r="223" ht="15.75" customHeight="1">
      <c r="A223" s="573"/>
      <c r="B223" s="573"/>
      <c r="C223" s="573"/>
      <c r="D223" s="573"/>
      <c r="E223" s="573"/>
      <c r="F223" s="573"/>
      <c r="G223" s="573"/>
      <c r="H223" s="573"/>
      <c r="I223" s="573"/>
      <c r="J223" s="573"/>
      <c r="K223" s="573"/>
      <c r="L223" s="573"/>
      <c r="M223" s="573"/>
      <c r="N223" s="573"/>
      <c r="O223" s="573"/>
      <c r="P223" s="573"/>
      <c r="Q223" s="573"/>
      <c r="R223" s="573"/>
      <c r="S223" s="573"/>
      <c r="T223" s="573"/>
      <c r="U223" s="573"/>
      <c r="V223" s="573"/>
      <c r="W223" s="573"/>
      <c r="X223" s="573"/>
      <c r="Y223" s="573"/>
    </row>
    <row r="224" ht="15.75" customHeight="1">
      <c r="A224" s="573"/>
      <c r="B224" s="573"/>
      <c r="C224" s="573"/>
      <c r="D224" s="573"/>
      <c r="E224" s="573"/>
      <c r="F224" s="573"/>
      <c r="G224" s="573"/>
      <c r="H224" s="573"/>
      <c r="I224" s="573"/>
      <c r="J224" s="573"/>
      <c r="K224" s="573"/>
      <c r="L224" s="573"/>
      <c r="M224" s="573"/>
      <c r="N224" s="573"/>
      <c r="O224" s="573"/>
      <c r="P224" s="573"/>
      <c r="Q224" s="573"/>
      <c r="R224" s="573"/>
      <c r="S224" s="573"/>
      <c r="T224" s="573"/>
      <c r="U224" s="573"/>
      <c r="V224" s="573"/>
      <c r="W224" s="573"/>
      <c r="X224" s="573"/>
      <c r="Y224" s="573"/>
    </row>
    <row r="225" ht="15.75" customHeight="1">
      <c r="A225" s="573"/>
      <c r="B225" s="573"/>
      <c r="C225" s="573"/>
      <c r="D225" s="573"/>
      <c r="E225" s="573"/>
      <c r="F225" s="573"/>
      <c r="G225" s="573"/>
      <c r="H225" s="573"/>
      <c r="I225" s="573"/>
      <c r="J225" s="573"/>
      <c r="K225" s="573"/>
      <c r="L225" s="573"/>
      <c r="M225" s="573"/>
      <c r="N225" s="573"/>
      <c r="O225" s="573"/>
      <c r="P225" s="573"/>
      <c r="Q225" s="573"/>
      <c r="R225" s="573"/>
      <c r="S225" s="573"/>
      <c r="T225" s="573"/>
      <c r="U225" s="573"/>
      <c r="V225" s="573"/>
      <c r="W225" s="573"/>
      <c r="X225" s="573"/>
      <c r="Y225" s="573"/>
    </row>
    <row r="226" ht="15.75" customHeight="1">
      <c r="A226" s="573"/>
      <c r="B226" s="573"/>
      <c r="C226" s="573"/>
      <c r="D226" s="573"/>
      <c r="E226" s="573"/>
      <c r="F226" s="573"/>
      <c r="G226" s="573"/>
      <c r="H226" s="573"/>
      <c r="I226" s="573"/>
      <c r="J226" s="573"/>
      <c r="K226" s="573"/>
      <c r="L226" s="573"/>
      <c r="M226" s="573"/>
      <c r="N226" s="573"/>
      <c r="O226" s="573"/>
      <c r="P226" s="573"/>
      <c r="Q226" s="573"/>
      <c r="R226" s="573"/>
      <c r="S226" s="573"/>
      <c r="T226" s="573"/>
      <c r="U226" s="573"/>
      <c r="V226" s="573"/>
      <c r="W226" s="573"/>
      <c r="X226" s="573"/>
      <c r="Y226" s="573"/>
    </row>
    <row r="227" ht="15.75" customHeight="1">
      <c r="A227" s="573"/>
      <c r="B227" s="573"/>
      <c r="C227" s="573"/>
      <c r="D227" s="573"/>
      <c r="E227" s="573"/>
      <c r="F227" s="573"/>
      <c r="G227" s="573"/>
      <c r="H227" s="573"/>
      <c r="I227" s="573"/>
      <c r="J227" s="573"/>
      <c r="K227" s="573"/>
      <c r="L227" s="573"/>
      <c r="M227" s="573"/>
      <c r="N227" s="573"/>
      <c r="O227" s="573"/>
      <c r="P227" s="573"/>
      <c r="Q227" s="573"/>
      <c r="R227" s="573"/>
      <c r="S227" s="573"/>
      <c r="T227" s="573"/>
      <c r="U227" s="573"/>
      <c r="V227" s="573"/>
      <c r="W227" s="573"/>
      <c r="X227" s="573"/>
      <c r="Y227" s="573"/>
    </row>
    <row r="228" ht="15.75" customHeight="1">
      <c r="A228" s="573"/>
      <c r="B228" s="573"/>
      <c r="C228" s="573"/>
      <c r="D228" s="573"/>
      <c r="E228" s="573"/>
      <c r="F228" s="573"/>
      <c r="G228" s="573"/>
      <c r="H228" s="573"/>
      <c r="I228" s="573"/>
      <c r="J228" s="573"/>
      <c r="K228" s="573"/>
      <c r="L228" s="573"/>
      <c r="M228" s="573"/>
      <c r="N228" s="573"/>
      <c r="O228" s="573"/>
      <c r="P228" s="573"/>
      <c r="Q228" s="573"/>
      <c r="R228" s="573"/>
      <c r="S228" s="573"/>
      <c r="T228" s="573"/>
      <c r="U228" s="573"/>
      <c r="V228" s="573"/>
      <c r="W228" s="573"/>
      <c r="X228" s="573"/>
      <c r="Y228" s="573"/>
    </row>
    <row r="229" ht="15.75" customHeight="1">
      <c r="A229" s="573"/>
      <c r="B229" s="573"/>
      <c r="C229" s="573"/>
      <c r="D229" s="573"/>
      <c r="E229" s="573"/>
      <c r="F229" s="573"/>
      <c r="G229" s="573"/>
      <c r="H229" s="573"/>
      <c r="I229" s="573"/>
      <c r="J229" s="573"/>
      <c r="K229" s="573"/>
      <c r="L229" s="573"/>
      <c r="M229" s="573"/>
      <c r="N229" s="573"/>
      <c r="O229" s="573"/>
      <c r="P229" s="573"/>
      <c r="Q229" s="573"/>
      <c r="R229" s="573"/>
      <c r="S229" s="573"/>
      <c r="T229" s="573"/>
      <c r="U229" s="573"/>
      <c r="V229" s="573"/>
      <c r="W229" s="573"/>
      <c r="X229" s="573"/>
      <c r="Y229" s="573"/>
    </row>
    <row r="230" ht="15.75" customHeight="1">
      <c r="A230" s="573"/>
      <c r="B230" s="573"/>
      <c r="C230" s="573"/>
      <c r="D230" s="573"/>
      <c r="E230" s="573"/>
      <c r="F230" s="573"/>
      <c r="G230" s="573"/>
      <c r="H230" s="573"/>
      <c r="I230" s="573"/>
      <c r="J230" s="573"/>
      <c r="K230" s="573"/>
      <c r="L230" s="573"/>
      <c r="M230" s="573"/>
      <c r="N230" s="573"/>
      <c r="O230" s="573"/>
      <c r="P230" s="573"/>
      <c r="Q230" s="573"/>
      <c r="R230" s="573"/>
      <c r="S230" s="573"/>
      <c r="T230" s="573"/>
      <c r="U230" s="573"/>
      <c r="V230" s="573"/>
      <c r="W230" s="573"/>
      <c r="X230" s="573"/>
      <c r="Y230" s="573"/>
    </row>
    <row r="231" ht="15.75" customHeight="1">
      <c r="A231" s="573"/>
      <c r="B231" s="573"/>
      <c r="C231" s="573"/>
      <c r="D231" s="573"/>
      <c r="E231" s="573"/>
      <c r="F231" s="573"/>
      <c r="G231" s="573"/>
      <c r="H231" s="573"/>
      <c r="I231" s="573"/>
      <c r="J231" s="573"/>
      <c r="K231" s="573"/>
      <c r="L231" s="573"/>
      <c r="M231" s="573"/>
      <c r="N231" s="573"/>
      <c r="O231" s="573"/>
      <c r="P231" s="573"/>
      <c r="Q231" s="573"/>
      <c r="R231" s="573"/>
      <c r="S231" s="573"/>
      <c r="T231" s="573"/>
      <c r="U231" s="573"/>
      <c r="V231" s="573"/>
      <c r="W231" s="573"/>
      <c r="X231" s="573"/>
      <c r="Y231" s="573"/>
    </row>
    <row r="232" ht="15.75" customHeight="1">
      <c r="A232" s="573"/>
      <c r="B232" s="573"/>
      <c r="C232" s="573"/>
      <c r="D232" s="573"/>
      <c r="E232" s="573"/>
      <c r="F232" s="573"/>
      <c r="G232" s="573"/>
      <c r="H232" s="573"/>
      <c r="I232" s="573"/>
      <c r="J232" s="573"/>
      <c r="K232" s="573"/>
      <c r="L232" s="573"/>
      <c r="M232" s="573"/>
      <c r="N232" s="573"/>
      <c r="O232" s="573"/>
      <c r="P232" s="573"/>
      <c r="Q232" s="573"/>
      <c r="R232" s="573"/>
      <c r="S232" s="573"/>
      <c r="T232" s="573"/>
      <c r="U232" s="573"/>
      <c r="V232" s="573"/>
      <c r="W232" s="573"/>
      <c r="X232" s="573"/>
      <c r="Y232" s="573"/>
    </row>
    <row r="233" ht="15.75" customHeight="1">
      <c r="A233" s="573"/>
      <c r="B233" s="573"/>
      <c r="C233" s="573"/>
      <c r="D233" s="573"/>
      <c r="E233" s="573"/>
      <c r="F233" s="573"/>
      <c r="G233" s="573"/>
      <c r="H233" s="573"/>
      <c r="I233" s="573"/>
      <c r="J233" s="573"/>
      <c r="K233" s="573"/>
      <c r="L233" s="573"/>
      <c r="M233" s="573"/>
      <c r="N233" s="573"/>
      <c r="O233" s="573"/>
      <c r="P233" s="573"/>
      <c r="Q233" s="573"/>
      <c r="R233" s="573"/>
      <c r="S233" s="573"/>
      <c r="T233" s="573"/>
      <c r="U233" s="573"/>
      <c r="V233" s="573"/>
      <c r="W233" s="573"/>
      <c r="X233" s="573"/>
      <c r="Y233" s="573"/>
    </row>
    <row r="234" ht="15.75" customHeight="1">
      <c r="A234" s="573"/>
      <c r="B234" s="573"/>
      <c r="C234" s="573"/>
      <c r="D234" s="573"/>
      <c r="E234" s="573"/>
      <c r="F234" s="573"/>
      <c r="G234" s="573"/>
      <c r="H234" s="573"/>
      <c r="I234" s="573"/>
      <c r="J234" s="573"/>
      <c r="K234" s="573"/>
      <c r="L234" s="573"/>
      <c r="M234" s="573"/>
      <c r="N234" s="573"/>
      <c r="O234" s="573"/>
      <c r="P234" s="573"/>
      <c r="Q234" s="573"/>
      <c r="R234" s="573"/>
      <c r="S234" s="573"/>
      <c r="T234" s="573"/>
      <c r="U234" s="573"/>
      <c r="V234" s="573"/>
      <c r="W234" s="573"/>
      <c r="X234" s="573"/>
      <c r="Y234" s="573"/>
    </row>
    <row r="235" ht="15.75" customHeight="1">
      <c r="A235" s="573"/>
      <c r="B235" s="573"/>
      <c r="C235" s="573"/>
      <c r="D235" s="573"/>
      <c r="E235" s="573"/>
      <c r="F235" s="573"/>
      <c r="G235" s="573"/>
      <c r="H235" s="573"/>
      <c r="I235" s="573"/>
      <c r="J235" s="573"/>
      <c r="K235" s="573"/>
      <c r="L235" s="573"/>
      <c r="M235" s="573"/>
      <c r="N235" s="573"/>
      <c r="O235" s="573"/>
      <c r="P235" s="573"/>
      <c r="Q235" s="573"/>
      <c r="R235" s="573"/>
      <c r="S235" s="573"/>
      <c r="T235" s="573"/>
      <c r="U235" s="573"/>
      <c r="V235" s="573"/>
      <c r="W235" s="573"/>
      <c r="X235" s="573"/>
      <c r="Y235" s="573"/>
    </row>
    <row r="236" ht="15.75" customHeight="1">
      <c r="A236" s="573"/>
      <c r="B236" s="573"/>
      <c r="C236" s="573"/>
      <c r="D236" s="573"/>
      <c r="E236" s="573"/>
      <c r="F236" s="573"/>
      <c r="G236" s="573"/>
      <c r="H236" s="573"/>
      <c r="I236" s="573"/>
      <c r="J236" s="573"/>
      <c r="K236" s="573"/>
      <c r="L236" s="573"/>
      <c r="M236" s="573"/>
      <c r="N236" s="573"/>
      <c r="O236" s="573"/>
      <c r="P236" s="573"/>
      <c r="Q236" s="573"/>
      <c r="R236" s="573"/>
      <c r="S236" s="573"/>
      <c r="T236" s="573"/>
      <c r="U236" s="573"/>
      <c r="V236" s="573"/>
      <c r="W236" s="573"/>
      <c r="X236" s="573"/>
      <c r="Y236" s="573"/>
    </row>
    <row r="237" ht="15.75" customHeight="1">
      <c r="A237" s="573"/>
      <c r="B237" s="573"/>
      <c r="C237" s="573"/>
      <c r="D237" s="573"/>
      <c r="E237" s="573"/>
      <c r="F237" s="573"/>
      <c r="G237" s="573"/>
      <c r="H237" s="573"/>
      <c r="I237" s="573"/>
      <c r="J237" s="573"/>
      <c r="K237" s="573"/>
      <c r="L237" s="573"/>
      <c r="M237" s="573"/>
      <c r="N237" s="573"/>
      <c r="O237" s="573"/>
      <c r="P237" s="573"/>
      <c r="Q237" s="573"/>
      <c r="R237" s="573"/>
      <c r="S237" s="573"/>
      <c r="T237" s="573"/>
      <c r="U237" s="573"/>
      <c r="V237" s="573"/>
      <c r="W237" s="573"/>
      <c r="X237" s="573"/>
      <c r="Y237" s="573"/>
    </row>
    <row r="238" ht="15.75" customHeight="1">
      <c r="A238" s="573"/>
      <c r="B238" s="573"/>
      <c r="C238" s="573"/>
      <c r="D238" s="573"/>
      <c r="E238" s="573"/>
      <c r="F238" s="573"/>
      <c r="G238" s="573"/>
      <c r="H238" s="573"/>
      <c r="I238" s="573"/>
      <c r="J238" s="573"/>
      <c r="K238" s="573"/>
      <c r="L238" s="573"/>
      <c r="M238" s="573"/>
      <c r="N238" s="573"/>
      <c r="O238" s="573"/>
      <c r="P238" s="573"/>
      <c r="Q238" s="573"/>
      <c r="R238" s="573"/>
      <c r="S238" s="573"/>
      <c r="T238" s="573"/>
      <c r="U238" s="573"/>
      <c r="V238" s="573"/>
      <c r="W238" s="573"/>
      <c r="X238" s="573"/>
      <c r="Y238" s="573"/>
    </row>
    <row r="239" ht="15.75" customHeight="1">
      <c r="A239" s="573"/>
      <c r="B239" s="573"/>
      <c r="C239" s="573"/>
      <c r="D239" s="573"/>
      <c r="E239" s="573"/>
      <c r="F239" s="573"/>
      <c r="G239" s="573"/>
      <c r="H239" s="573"/>
      <c r="I239" s="573"/>
      <c r="J239" s="573"/>
      <c r="K239" s="573"/>
      <c r="L239" s="573"/>
      <c r="M239" s="573"/>
      <c r="N239" s="573"/>
      <c r="O239" s="573"/>
      <c r="P239" s="573"/>
      <c r="Q239" s="573"/>
      <c r="R239" s="573"/>
      <c r="S239" s="573"/>
      <c r="T239" s="573"/>
      <c r="U239" s="573"/>
      <c r="V239" s="573"/>
      <c r="W239" s="573"/>
      <c r="X239" s="573"/>
      <c r="Y239" s="573"/>
    </row>
    <row r="240" ht="15.75" customHeight="1">
      <c r="A240" s="573"/>
      <c r="B240" s="573"/>
      <c r="C240" s="573"/>
      <c r="D240" s="573"/>
      <c r="E240" s="573"/>
      <c r="F240" s="573"/>
      <c r="G240" s="573"/>
      <c r="H240" s="573"/>
      <c r="I240" s="573"/>
      <c r="J240" s="573"/>
      <c r="K240" s="573"/>
      <c r="L240" s="573"/>
      <c r="M240" s="573"/>
      <c r="N240" s="573"/>
      <c r="O240" s="573"/>
      <c r="P240" s="573"/>
      <c r="Q240" s="573"/>
      <c r="R240" s="573"/>
      <c r="S240" s="573"/>
      <c r="T240" s="573"/>
      <c r="U240" s="573"/>
      <c r="V240" s="573"/>
      <c r="W240" s="573"/>
      <c r="X240" s="573"/>
      <c r="Y240" s="573"/>
    </row>
    <row r="241" ht="15.75" customHeight="1">
      <c r="A241" s="573"/>
      <c r="B241" s="573"/>
      <c r="C241" s="573"/>
      <c r="D241" s="573"/>
      <c r="E241" s="573"/>
      <c r="F241" s="573"/>
      <c r="G241" s="573"/>
      <c r="H241" s="573"/>
      <c r="I241" s="573"/>
      <c r="J241" s="573"/>
      <c r="K241" s="573"/>
      <c r="L241" s="573"/>
      <c r="M241" s="573"/>
      <c r="N241" s="573"/>
      <c r="O241" s="573"/>
      <c r="P241" s="573"/>
      <c r="Q241" s="573"/>
      <c r="R241" s="573"/>
      <c r="S241" s="573"/>
      <c r="T241" s="573"/>
      <c r="U241" s="573"/>
      <c r="V241" s="573"/>
      <c r="W241" s="573"/>
      <c r="X241" s="573"/>
      <c r="Y241" s="573"/>
    </row>
    <row r="242" ht="15.75" customHeight="1">
      <c r="A242" s="573"/>
      <c r="B242" s="573"/>
      <c r="C242" s="573"/>
      <c r="D242" s="573"/>
      <c r="E242" s="573"/>
      <c r="F242" s="573"/>
      <c r="G242" s="573"/>
      <c r="H242" s="573"/>
      <c r="I242" s="573"/>
      <c r="J242" s="573"/>
      <c r="K242" s="573"/>
      <c r="L242" s="573"/>
      <c r="M242" s="573"/>
      <c r="N242" s="573"/>
      <c r="O242" s="573"/>
      <c r="P242" s="573"/>
      <c r="Q242" s="573"/>
      <c r="R242" s="573"/>
      <c r="S242" s="573"/>
      <c r="T242" s="573"/>
      <c r="U242" s="573"/>
      <c r="V242" s="573"/>
      <c r="W242" s="573"/>
      <c r="X242" s="573"/>
      <c r="Y242" s="573"/>
    </row>
    <row r="243" ht="15.75" customHeight="1">
      <c r="A243" s="573"/>
      <c r="B243" s="573"/>
      <c r="C243" s="573"/>
      <c r="D243" s="573"/>
      <c r="E243" s="573"/>
      <c r="F243" s="573"/>
      <c r="G243" s="573"/>
      <c r="H243" s="573"/>
      <c r="I243" s="573"/>
      <c r="J243" s="573"/>
      <c r="K243" s="573"/>
      <c r="L243" s="573"/>
      <c r="M243" s="573"/>
      <c r="N243" s="573"/>
      <c r="O243" s="573"/>
      <c r="P243" s="573"/>
      <c r="Q243" s="573"/>
      <c r="R243" s="573"/>
      <c r="S243" s="573"/>
      <c r="T243" s="573"/>
      <c r="U243" s="573"/>
      <c r="V243" s="573"/>
      <c r="W243" s="573"/>
      <c r="X243" s="573"/>
      <c r="Y243" s="573"/>
    </row>
    <row r="244" ht="15.75" customHeight="1">
      <c r="A244" s="573"/>
      <c r="B244" s="573"/>
      <c r="C244" s="573"/>
      <c r="D244" s="573"/>
      <c r="E244" s="573"/>
      <c r="F244" s="573"/>
      <c r="G244" s="573"/>
      <c r="H244" s="573"/>
      <c r="I244" s="573"/>
      <c r="J244" s="573"/>
      <c r="K244" s="573"/>
      <c r="L244" s="573"/>
      <c r="M244" s="573"/>
      <c r="N244" s="573"/>
      <c r="O244" s="573"/>
      <c r="P244" s="573"/>
      <c r="Q244" s="573"/>
      <c r="R244" s="573"/>
      <c r="S244" s="573"/>
      <c r="T244" s="573"/>
      <c r="U244" s="573"/>
      <c r="V244" s="573"/>
      <c r="W244" s="573"/>
      <c r="X244" s="573"/>
      <c r="Y244" s="573"/>
    </row>
    <row r="245" ht="15.75" customHeight="1">
      <c r="A245" s="573"/>
      <c r="B245" s="573"/>
      <c r="C245" s="573"/>
      <c r="D245" s="573"/>
      <c r="E245" s="573"/>
      <c r="F245" s="573"/>
      <c r="G245" s="573"/>
      <c r="H245" s="573"/>
      <c r="I245" s="573"/>
      <c r="J245" s="573"/>
      <c r="K245" s="573"/>
      <c r="L245" s="573"/>
      <c r="M245" s="573"/>
      <c r="N245" s="573"/>
      <c r="O245" s="573"/>
      <c r="P245" s="573"/>
      <c r="Q245" s="573"/>
      <c r="R245" s="573"/>
      <c r="S245" s="573"/>
      <c r="T245" s="573"/>
      <c r="U245" s="573"/>
      <c r="V245" s="573"/>
      <c r="W245" s="573"/>
      <c r="X245" s="573"/>
      <c r="Y245" s="573"/>
    </row>
    <row r="246" ht="15.75" customHeight="1">
      <c r="A246" s="573"/>
      <c r="B246" s="573"/>
      <c r="C246" s="573"/>
      <c r="D246" s="573"/>
      <c r="E246" s="573"/>
      <c r="F246" s="573"/>
      <c r="G246" s="573"/>
      <c r="H246" s="573"/>
      <c r="I246" s="573"/>
      <c r="J246" s="573"/>
      <c r="K246" s="573"/>
      <c r="L246" s="573"/>
      <c r="M246" s="573"/>
      <c r="N246" s="573"/>
      <c r="O246" s="573"/>
      <c r="P246" s="573"/>
      <c r="Q246" s="573"/>
      <c r="R246" s="573"/>
      <c r="S246" s="573"/>
      <c r="T246" s="573"/>
      <c r="U246" s="573"/>
      <c r="V246" s="573"/>
      <c r="W246" s="573"/>
      <c r="X246" s="573"/>
      <c r="Y246" s="573"/>
    </row>
    <row r="247" ht="15.75" customHeight="1">
      <c r="A247" s="573"/>
      <c r="B247" s="573"/>
      <c r="C247" s="573"/>
      <c r="D247" s="573"/>
      <c r="E247" s="573"/>
      <c r="F247" s="573"/>
      <c r="G247" s="573"/>
      <c r="H247" s="573"/>
      <c r="I247" s="573"/>
      <c r="J247" s="573"/>
      <c r="K247" s="573"/>
      <c r="L247" s="573"/>
      <c r="M247" s="573"/>
      <c r="N247" s="573"/>
      <c r="O247" s="573"/>
      <c r="P247" s="573"/>
      <c r="Q247" s="573"/>
      <c r="R247" s="573"/>
      <c r="S247" s="573"/>
      <c r="T247" s="573"/>
      <c r="U247" s="573"/>
      <c r="V247" s="573"/>
      <c r="W247" s="573"/>
      <c r="X247" s="573"/>
      <c r="Y247" s="573"/>
    </row>
    <row r="248" ht="15.75" customHeight="1">
      <c r="A248" s="573"/>
      <c r="B248" s="573"/>
      <c r="C248" s="573"/>
      <c r="D248" s="573"/>
      <c r="E248" s="573"/>
      <c r="F248" s="573"/>
      <c r="G248" s="573"/>
      <c r="H248" s="573"/>
      <c r="I248" s="573"/>
      <c r="J248" s="573"/>
      <c r="K248" s="573"/>
      <c r="L248" s="573"/>
      <c r="M248" s="573"/>
      <c r="N248" s="573"/>
      <c r="O248" s="573"/>
      <c r="P248" s="573"/>
      <c r="Q248" s="573"/>
      <c r="R248" s="573"/>
      <c r="S248" s="573"/>
      <c r="T248" s="573"/>
      <c r="U248" s="573"/>
      <c r="V248" s="573"/>
      <c r="W248" s="573"/>
      <c r="X248" s="573"/>
      <c r="Y248" s="573"/>
    </row>
    <row r="249" ht="15.75" customHeight="1">
      <c r="A249" s="573"/>
      <c r="B249" s="573"/>
      <c r="C249" s="573"/>
      <c r="D249" s="573"/>
      <c r="E249" s="573"/>
      <c r="F249" s="573"/>
      <c r="G249" s="573"/>
      <c r="H249" s="573"/>
      <c r="I249" s="573"/>
      <c r="J249" s="573"/>
      <c r="K249" s="573"/>
      <c r="L249" s="573"/>
      <c r="M249" s="573"/>
      <c r="N249" s="573"/>
      <c r="O249" s="573"/>
      <c r="P249" s="573"/>
      <c r="Q249" s="573"/>
      <c r="R249" s="573"/>
      <c r="S249" s="573"/>
      <c r="T249" s="573"/>
      <c r="U249" s="573"/>
      <c r="V249" s="573"/>
      <c r="W249" s="573"/>
      <c r="X249" s="573"/>
      <c r="Y249" s="573"/>
    </row>
    <row r="250" ht="15.75" customHeight="1">
      <c r="A250" s="573"/>
      <c r="B250" s="573"/>
      <c r="C250" s="573"/>
      <c r="D250" s="573"/>
      <c r="E250" s="573"/>
      <c r="F250" s="573"/>
      <c r="G250" s="573"/>
      <c r="H250" s="573"/>
      <c r="I250" s="573"/>
      <c r="J250" s="573"/>
      <c r="K250" s="573"/>
      <c r="L250" s="573"/>
      <c r="M250" s="573"/>
      <c r="N250" s="573"/>
      <c r="O250" s="573"/>
      <c r="P250" s="573"/>
      <c r="Q250" s="573"/>
      <c r="R250" s="573"/>
      <c r="S250" s="573"/>
      <c r="T250" s="573"/>
      <c r="U250" s="573"/>
      <c r="V250" s="573"/>
      <c r="W250" s="573"/>
      <c r="X250" s="573"/>
      <c r="Y250" s="573"/>
    </row>
    <row r="251" ht="15.75" customHeight="1">
      <c r="A251" s="573"/>
      <c r="B251" s="573"/>
      <c r="C251" s="573"/>
      <c r="D251" s="573"/>
      <c r="E251" s="573"/>
      <c r="F251" s="573"/>
      <c r="G251" s="573"/>
      <c r="H251" s="573"/>
      <c r="I251" s="573"/>
      <c r="J251" s="573"/>
      <c r="K251" s="573"/>
      <c r="L251" s="573"/>
      <c r="M251" s="573"/>
      <c r="N251" s="573"/>
      <c r="O251" s="573"/>
      <c r="P251" s="573"/>
      <c r="Q251" s="573"/>
      <c r="R251" s="573"/>
      <c r="S251" s="573"/>
      <c r="T251" s="573"/>
      <c r="U251" s="573"/>
      <c r="V251" s="573"/>
      <c r="W251" s="573"/>
      <c r="X251" s="573"/>
      <c r="Y251" s="573"/>
    </row>
    <row r="252" ht="15.75" customHeight="1">
      <c r="A252" s="573"/>
      <c r="B252" s="573"/>
      <c r="C252" s="573"/>
      <c r="D252" s="573"/>
      <c r="E252" s="573"/>
      <c r="F252" s="573"/>
      <c r="G252" s="573"/>
      <c r="H252" s="573"/>
      <c r="I252" s="573"/>
      <c r="J252" s="573"/>
      <c r="K252" s="573"/>
      <c r="L252" s="573"/>
      <c r="M252" s="573"/>
      <c r="N252" s="573"/>
      <c r="O252" s="573"/>
      <c r="P252" s="573"/>
      <c r="Q252" s="573"/>
      <c r="R252" s="573"/>
      <c r="S252" s="573"/>
      <c r="T252" s="573"/>
      <c r="U252" s="573"/>
      <c r="V252" s="573"/>
      <c r="W252" s="573"/>
      <c r="X252" s="573"/>
      <c r="Y252" s="573"/>
    </row>
    <row r="253" ht="15.75" customHeight="1">
      <c r="A253" s="573"/>
      <c r="B253" s="573"/>
      <c r="C253" s="573"/>
      <c r="D253" s="573"/>
      <c r="E253" s="573"/>
      <c r="F253" s="573"/>
      <c r="G253" s="573"/>
      <c r="H253" s="573"/>
      <c r="I253" s="573"/>
      <c r="J253" s="573"/>
      <c r="K253" s="573"/>
      <c r="L253" s="573"/>
      <c r="M253" s="573"/>
      <c r="N253" s="573"/>
      <c r="O253" s="573"/>
      <c r="P253" s="573"/>
      <c r="Q253" s="573"/>
      <c r="R253" s="573"/>
      <c r="S253" s="573"/>
      <c r="T253" s="573"/>
      <c r="U253" s="573"/>
      <c r="V253" s="573"/>
      <c r="W253" s="573"/>
      <c r="X253" s="573"/>
      <c r="Y253" s="573"/>
    </row>
    <row r="254" ht="15.75" customHeight="1">
      <c r="A254" s="573"/>
      <c r="B254" s="573"/>
      <c r="C254" s="573"/>
      <c r="D254" s="573"/>
      <c r="E254" s="573"/>
      <c r="F254" s="573"/>
      <c r="G254" s="573"/>
      <c r="H254" s="573"/>
      <c r="I254" s="573"/>
      <c r="J254" s="573"/>
      <c r="K254" s="573"/>
      <c r="L254" s="573"/>
      <c r="M254" s="573"/>
      <c r="N254" s="573"/>
      <c r="O254" s="573"/>
      <c r="P254" s="573"/>
      <c r="Q254" s="573"/>
      <c r="R254" s="573"/>
      <c r="S254" s="573"/>
      <c r="T254" s="573"/>
      <c r="U254" s="573"/>
      <c r="V254" s="573"/>
      <c r="W254" s="573"/>
      <c r="X254" s="573"/>
      <c r="Y254" s="573"/>
    </row>
    <row r="255" ht="15.75" customHeight="1">
      <c r="A255" s="573"/>
      <c r="B255" s="573"/>
      <c r="C255" s="573"/>
      <c r="D255" s="573"/>
      <c r="E255" s="573"/>
      <c r="F255" s="573"/>
      <c r="G255" s="573"/>
      <c r="H255" s="573"/>
      <c r="I255" s="573"/>
      <c r="J255" s="573"/>
      <c r="K255" s="573"/>
      <c r="L255" s="573"/>
      <c r="M255" s="573"/>
      <c r="N255" s="573"/>
      <c r="O255" s="573"/>
      <c r="P255" s="573"/>
      <c r="Q255" s="573"/>
      <c r="R255" s="573"/>
      <c r="S255" s="573"/>
      <c r="T255" s="573"/>
      <c r="U255" s="573"/>
      <c r="V255" s="573"/>
      <c r="W255" s="573"/>
      <c r="X255" s="573"/>
      <c r="Y255" s="573"/>
    </row>
    <row r="256" ht="15.75" customHeight="1">
      <c r="A256" s="573"/>
      <c r="B256" s="573"/>
      <c r="C256" s="573"/>
      <c r="D256" s="573"/>
      <c r="E256" s="573"/>
      <c r="F256" s="573"/>
      <c r="G256" s="573"/>
      <c r="H256" s="573"/>
      <c r="I256" s="573"/>
      <c r="J256" s="573"/>
      <c r="K256" s="573"/>
      <c r="L256" s="573"/>
      <c r="M256" s="573"/>
      <c r="N256" s="573"/>
      <c r="O256" s="573"/>
      <c r="P256" s="573"/>
      <c r="Q256" s="573"/>
      <c r="R256" s="573"/>
      <c r="S256" s="573"/>
      <c r="T256" s="573"/>
      <c r="U256" s="573"/>
      <c r="V256" s="573"/>
      <c r="W256" s="573"/>
      <c r="X256" s="573"/>
      <c r="Y256" s="573"/>
    </row>
    <row r="257" ht="15.75" customHeight="1">
      <c r="A257" s="573"/>
      <c r="B257" s="573"/>
      <c r="C257" s="573"/>
      <c r="D257" s="573"/>
      <c r="E257" s="573"/>
      <c r="F257" s="573"/>
      <c r="G257" s="573"/>
      <c r="H257" s="573"/>
      <c r="I257" s="573"/>
      <c r="J257" s="573"/>
      <c r="K257" s="573"/>
      <c r="L257" s="573"/>
      <c r="M257" s="573"/>
      <c r="N257" s="573"/>
      <c r="O257" s="573"/>
      <c r="P257" s="573"/>
      <c r="Q257" s="573"/>
      <c r="R257" s="573"/>
      <c r="S257" s="573"/>
      <c r="T257" s="573"/>
      <c r="U257" s="573"/>
      <c r="V257" s="573"/>
      <c r="W257" s="573"/>
      <c r="X257" s="573"/>
      <c r="Y257" s="573"/>
    </row>
    <row r="258" ht="15.75" customHeight="1">
      <c r="A258" s="573"/>
      <c r="B258" s="573"/>
      <c r="C258" s="573"/>
      <c r="D258" s="573"/>
      <c r="E258" s="573"/>
      <c r="F258" s="573"/>
      <c r="G258" s="573"/>
      <c r="H258" s="573"/>
      <c r="I258" s="573"/>
      <c r="J258" s="573"/>
      <c r="K258" s="573"/>
      <c r="L258" s="573"/>
      <c r="M258" s="573"/>
      <c r="N258" s="573"/>
      <c r="O258" s="573"/>
      <c r="P258" s="573"/>
      <c r="Q258" s="573"/>
      <c r="R258" s="573"/>
      <c r="S258" s="573"/>
      <c r="T258" s="573"/>
      <c r="U258" s="573"/>
      <c r="V258" s="573"/>
      <c r="W258" s="573"/>
      <c r="X258" s="573"/>
      <c r="Y258" s="573"/>
    </row>
    <row r="259" ht="15.75" customHeight="1">
      <c r="A259" s="573"/>
      <c r="B259" s="573"/>
      <c r="C259" s="573"/>
      <c r="D259" s="573"/>
      <c r="E259" s="573"/>
      <c r="F259" s="573"/>
      <c r="G259" s="573"/>
      <c r="H259" s="573"/>
      <c r="I259" s="573"/>
      <c r="J259" s="573"/>
      <c r="K259" s="573"/>
      <c r="L259" s="573"/>
      <c r="M259" s="573"/>
      <c r="N259" s="573"/>
      <c r="O259" s="573"/>
      <c r="P259" s="573"/>
      <c r="Q259" s="573"/>
      <c r="R259" s="573"/>
      <c r="S259" s="573"/>
      <c r="T259" s="573"/>
      <c r="U259" s="573"/>
      <c r="V259" s="573"/>
      <c r="W259" s="573"/>
      <c r="X259" s="573"/>
      <c r="Y259" s="573"/>
    </row>
    <row r="260" ht="15.75" customHeight="1">
      <c r="A260" s="573"/>
      <c r="B260" s="573"/>
      <c r="C260" s="573"/>
      <c r="D260" s="573"/>
      <c r="E260" s="573"/>
      <c r="F260" s="573"/>
      <c r="G260" s="573"/>
      <c r="H260" s="573"/>
      <c r="I260" s="573"/>
      <c r="J260" s="573"/>
      <c r="K260" s="573"/>
      <c r="L260" s="573"/>
      <c r="M260" s="573"/>
      <c r="N260" s="573"/>
      <c r="O260" s="573"/>
      <c r="P260" s="573"/>
      <c r="Q260" s="573"/>
      <c r="R260" s="573"/>
      <c r="S260" s="573"/>
      <c r="T260" s="573"/>
      <c r="U260" s="573"/>
      <c r="V260" s="573"/>
      <c r="W260" s="573"/>
      <c r="X260" s="573"/>
      <c r="Y260" s="573"/>
    </row>
    <row r="261" ht="15.75" customHeight="1">
      <c r="A261" s="573"/>
      <c r="B261" s="573"/>
      <c r="C261" s="573"/>
      <c r="D261" s="573"/>
      <c r="E261" s="573"/>
      <c r="F261" s="573"/>
      <c r="G261" s="573"/>
      <c r="H261" s="573"/>
      <c r="I261" s="573"/>
      <c r="J261" s="573"/>
      <c r="K261" s="573"/>
      <c r="L261" s="573"/>
      <c r="M261" s="573"/>
      <c r="N261" s="573"/>
      <c r="O261" s="573"/>
      <c r="P261" s="573"/>
      <c r="Q261" s="573"/>
      <c r="R261" s="573"/>
      <c r="S261" s="573"/>
      <c r="T261" s="573"/>
      <c r="U261" s="573"/>
      <c r="V261" s="573"/>
      <c r="W261" s="573"/>
      <c r="X261" s="573"/>
      <c r="Y261" s="573"/>
    </row>
    <row r="262" ht="15.75" customHeight="1">
      <c r="A262" s="573"/>
      <c r="B262" s="573"/>
      <c r="C262" s="573"/>
      <c r="D262" s="573"/>
      <c r="E262" s="573"/>
      <c r="F262" s="573"/>
      <c r="G262" s="573"/>
      <c r="H262" s="573"/>
      <c r="I262" s="573"/>
      <c r="J262" s="573"/>
      <c r="K262" s="573"/>
      <c r="L262" s="573"/>
      <c r="M262" s="573"/>
      <c r="N262" s="573"/>
      <c r="O262" s="573"/>
      <c r="P262" s="573"/>
      <c r="Q262" s="573"/>
      <c r="R262" s="573"/>
      <c r="S262" s="573"/>
      <c r="T262" s="573"/>
      <c r="U262" s="573"/>
      <c r="V262" s="573"/>
      <c r="W262" s="573"/>
      <c r="X262" s="573"/>
      <c r="Y262" s="573"/>
    </row>
    <row r="263" ht="15.75" customHeight="1">
      <c r="A263" s="573"/>
      <c r="B263" s="573"/>
      <c r="C263" s="573"/>
      <c r="D263" s="573"/>
      <c r="E263" s="573"/>
      <c r="F263" s="573"/>
      <c r="G263" s="573"/>
      <c r="H263" s="573"/>
      <c r="I263" s="573"/>
      <c r="J263" s="573"/>
      <c r="K263" s="573"/>
      <c r="L263" s="573"/>
      <c r="M263" s="573"/>
      <c r="N263" s="573"/>
      <c r="O263" s="573"/>
      <c r="P263" s="573"/>
      <c r="Q263" s="573"/>
      <c r="R263" s="573"/>
      <c r="S263" s="573"/>
      <c r="T263" s="573"/>
      <c r="U263" s="573"/>
      <c r="V263" s="573"/>
      <c r="W263" s="573"/>
      <c r="X263" s="573"/>
      <c r="Y263" s="573"/>
    </row>
    <row r="264" ht="15.75" customHeight="1">
      <c r="A264" s="573"/>
      <c r="B264" s="573"/>
      <c r="C264" s="573"/>
      <c r="D264" s="573"/>
      <c r="E264" s="573"/>
      <c r="F264" s="573"/>
      <c r="G264" s="573"/>
      <c r="H264" s="573"/>
      <c r="I264" s="573"/>
      <c r="J264" s="573"/>
      <c r="K264" s="573"/>
      <c r="L264" s="573"/>
      <c r="M264" s="573"/>
      <c r="N264" s="573"/>
      <c r="O264" s="573"/>
      <c r="P264" s="573"/>
      <c r="Q264" s="573"/>
      <c r="R264" s="573"/>
      <c r="S264" s="573"/>
      <c r="T264" s="573"/>
      <c r="U264" s="573"/>
      <c r="V264" s="573"/>
      <c r="W264" s="573"/>
      <c r="X264" s="573"/>
      <c r="Y264" s="573"/>
    </row>
    <row r="265" ht="15.75" customHeight="1">
      <c r="A265" s="573"/>
      <c r="B265" s="573"/>
      <c r="C265" s="573"/>
      <c r="D265" s="573"/>
      <c r="E265" s="573"/>
      <c r="F265" s="573"/>
      <c r="G265" s="573"/>
      <c r="H265" s="573"/>
      <c r="I265" s="573"/>
      <c r="J265" s="573"/>
      <c r="K265" s="573"/>
      <c r="L265" s="573"/>
      <c r="M265" s="573"/>
      <c r="N265" s="573"/>
      <c r="O265" s="573"/>
      <c r="P265" s="573"/>
      <c r="Q265" s="573"/>
      <c r="R265" s="573"/>
      <c r="S265" s="573"/>
      <c r="T265" s="573"/>
      <c r="U265" s="573"/>
      <c r="V265" s="573"/>
      <c r="W265" s="573"/>
      <c r="X265" s="573"/>
      <c r="Y265" s="573"/>
    </row>
    <row r="266" ht="15.75" customHeight="1">
      <c r="A266" s="573"/>
      <c r="B266" s="573"/>
      <c r="C266" s="573"/>
      <c r="D266" s="573"/>
      <c r="E266" s="573"/>
      <c r="F266" s="573"/>
      <c r="G266" s="573"/>
      <c r="H266" s="573"/>
      <c r="I266" s="573"/>
      <c r="J266" s="573"/>
      <c r="K266" s="573"/>
      <c r="L266" s="573"/>
      <c r="M266" s="573"/>
      <c r="N266" s="573"/>
      <c r="O266" s="573"/>
      <c r="P266" s="573"/>
      <c r="Q266" s="573"/>
      <c r="R266" s="573"/>
      <c r="S266" s="573"/>
      <c r="T266" s="573"/>
      <c r="U266" s="573"/>
      <c r="V266" s="573"/>
      <c r="W266" s="573"/>
      <c r="X266" s="573"/>
      <c r="Y266" s="573"/>
    </row>
    <row r="267" ht="15.75" customHeight="1">
      <c r="A267" s="573"/>
      <c r="B267" s="573"/>
      <c r="C267" s="573"/>
      <c r="D267" s="573"/>
      <c r="E267" s="573"/>
      <c r="F267" s="573"/>
      <c r="G267" s="573"/>
      <c r="H267" s="573"/>
      <c r="I267" s="573"/>
      <c r="J267" s="573"/>
      <c r="K267" s="573"/>
      <c r="L267" s="573"/>
      <c r="M267" s="573"/>
      <c r="N267" s="573"/>
      <c r="O267" s="573"/>
      <c r="P267" s="573"/>
      <c r="Q267" s="573"/>
      <c r="R267" s="573"/>
      <c r="S267" s="573"/>
      <c r="T267" s="573"/>
      <c r="U267" s="573"/>
      <c r="V267" s="573"/>
      <c r="W267" s="573"/>
      <c r="X267" s="573"/>
      <c r="Y267" s="573"/>
    </row>
    <row r="268" ht="15.75" customHeight="1">
      <c r="A268" s="573"/>
      <c r="B268" s="573"/>
      <c r="C268" s="573"/>
      <c r="D268" s="573"/>
      <c r="E268" s="573"/>
      <c r="F268" s="573"/>
      <c r="G268" s="573"/>
      <c r="H268" s="573"/>
      <c r="I268" s="573"/>
      <c r="J268" s="573"/>
      <c r="K268" s="573"/>
      <c r="L268" s="573"/>
      <c r="M268" s="573"/>
      <c r="N268" s="573"/>
      <c r="O268" s="573"/>
      <c r="P268" s="573"/>
      <c r="Q268" s="573"/>
      <c r="R268" s="573"/>
      <c r="S268" s="573"/>
      <c r="T268" s="573"/>
      <c r="U268" s="573"/>
      <c r="V268" s="573"/>
      <c r="W268" s="573"/>
      <c r="X268" s="573"/>
      <c r="Y268" s="573"/>
    </row>
    <row r="269" ht="15.75" customHeight="1">
      <c r="A269" s="573"/>
      <c r="B269" s="573"/>
      <c r="C269" s="573"/>
      <c r="D269" s="573"/>
      <c r="E269" s="573"/>
      <c r="F269" s="573"/>
      <c r="G269" s="573"/>
      <c r="H269" s="573"/>
      <c r="I269" s="573"/>
      <c r="J269" s="573"/>
      <c r="K269" s="573"/>
      <c r="L269" s="573"/>
      <c r="M269" s="573"/>
      <c r="N269" s="573"/>
      <c r="O269" s="573"/>
      <c r="P269" s="573"/>
      <c r="Q269" s="573"/>
      <c r="R269" s="573"/>
      <c r="S269" s="573"/>
      <c r="T269" s="573"/>
      <c r="U269" s="573"/>
      <c r="V269" s="573"/>
      <c r="W269" s="573"/>
      <c r="X269" s="573"/>
      <c r="Y269" s="573"/>
    </row>
    <row r="270" ht="15.75" customHeight="1">
      <c r="A270" s="573"/>
      <c r="B270" s="573"/>
      <c r="C270" s="573"/>
      <c r="D270" s="573"/>
      <c r="E270" s="573"/>
      <c r="F270" s="573"/>
      <c r="G270" s="573"/>
      <c r="H270" s="573"/>
      <c r="I270" s="573"/>
      <c r="J270" s="573"/>
      <c r="K270" s="573"/>
      <c r="L270" s="573"/>
      <c r="M270" s="573"/>
      <c r="N270" s="573"/>
      <c r="O270" s="573"/>
      <c r="P270" s="573"/>
      <c r="Q270" s="573"/>
      <c r="R270" s="573"/>
      <c r="S270" s="573"/>
      <c r="T270" s="573"/>
      <c r="U270" s="573"/>
      <c r="V270" s="573"/>
      <c r="W270" s="573"/>
      <c r="X270" s="573"/>
      <c r="Y270" s="573"/>
    </row>
    <row r="271" ht="15.75" customHeight="1">
      <c r="A271" s="573"/>
      <c r="B271" s="573"/>
      <c r="C271" s="573"/>
      <c r="D271" s="573"/>
      <c r="E271" s="573"/>
      <c r="F271" s="573"/>
      <c r="G271" s="573"/>
      <c r="H271" s="573"/>
      <c r="I271" s="573"/>
      <c r="J271" s="573"/>
      <c r="K271" s="573"/>
      <c r="L271" s="573"/>
      <c r="M271" s="573"/>
      <c r="N271" s="573"/>
      <c r="O271" s="573"/>
      <c r="P271" s="573"/>
      <c r="Q271" s="573"/>
      <c r="R271" s="573"/>
      <c r="S271" s="573"/>
      <c r="T271" s="573"/>
      <c r="U271" s="573"/>
      <c r="V271" s="573"/>
      <c r="W271" s="573"/>
      <c r="X271" s="573"/>
      <c r="Y271" s="573"/>
    </row>
    <row r="272" ht="15.75" customHeight="1">
      <c r="A272" s="573"/>
      <c r="B272" s="573"/>
      <c r="C272" s="573"/>
      <c r="D272" s="573"/>
      <c r="E272" s="573"/>
      <c r="F272" s="573"/>
      <c r="G272" s="573"/>
      <c r="H272" s="573"/>
      <c r="I272" s="573"/>
      <c r="J272" s="573"/>
      <c r="K272" s="573"/>
      <c r="L272" s="573"/>
      <c r="M272" s="573"/>
      <c r="N272" s="573"/>
      <c r="O272" s="573"/>
      <c r="P272" s="573"/>
      <c r="Q272" s="573"/>
      <c r="R272" s="573"/>
      <c r="S272" s="573"/>
      <c r="T272" s="573"/>
      <c r="U272" s="573"/>
      <c r="V272" s="573"/>
      <c r="W272" s="573"/>
      <c r="X272" s="573"/>
      <c r="Y272" s="573"/>
    </row>
    <row r="273" ht="15.75" customHeight="1">
      <c r="A273" s="573"/>
      <c r="B273" s="573"/>
      <c r="C273" s="573"/>
      <c r="D273" s="573"/>
      <c r="E273" s="573"/>
      <c r="F273" s="573"/>
      <c r="G273" s="573"/>
      <c r="H273" s="573"/>
      <c r="I273" s="573"/>
      <c r="J273" s="573"/>
      <c r="K273" s="573"/>
      <c r="L273" s="573"/>
      <c r="M273" s="573"/>
      <c r="N273" s="573"/>
      <c r="O273" s="573"/>
      <c r="P273" s="573"/>
      <c r="Q273" s="573"/>
      <c r="R273" s="573"/>
      <c r="S273" s="573"/>
      <c r="T273" s="573"/>
      <c r="U273" s="573"/>
      <c r="V273" s="573"/>
      <c r="W273" s="573"/>
      <c r="X273" s="573"/>
      <c r="Y273" s="573"/>
    </row>
    <row r="274" ht="15.75" customHeight="1">
      <c r="A274" s="573"/>
      <c r="B274" s="573"/>
      <c r="C274" s="573"/>
      <c r="D274" s="573"/>
      <c r="E274" s="573"/>
      <c r="F274" s="573"/>
      <c r="G274" s="573"/>
      <c r="H274" s="573"/>
      <c r="I274" s="573"/>
      <c r="J274" s="573"/>
      <c r="K274" s="573"/>
      <c r="L274" s="573"/>
      <c r="M274" s="573"/>
      <c r="N274" s="573"/>
      <c r="O274" s="573"/>
      <c r="P274" s="573"/>
      <c r="Q274" s="573"/>
      <c r="R274" s="573"/>
      <c r="S274" s="573"/>
      <c r="T274" s="573"/>
      <c r="U274" s="573"/>
      <c r="V274" s="573"/>
      <c r="W274" s="573"/>
      <c r="X274" s="573"/>
      <c r="Y274" s="573"/>
    </row>
    <row r="275" ht="15.75" customHeight="1">
      <c r="A275" s="573"/>
      <c r="B275" s="573"/>
      <c r="C275" s="573"/>
      <c r="D275" s="573"/>
      <c r="E275" s="573"/>
      <c r="F275" s="573"/>
      <c r="G275" s="573"/>
      <c r="H275" s="573"/>
      <c r="I275" s="573"/>
      <c r="J275" s="573"/>
      <c r="K275" s="573"/>
      <c r="L275" s="573"/>
      <c r="M275" s="573"/>
      <c r="N275" s="573"/>
      <c r="O275" s="573"/>
      <c r="P275" s="573"/>
      <c r="Q275" s="573"/>
      <c r="R275" s="573"/>
      <c r="S275" s="573"/>
      <c r="T275" s="573"/>
      <c r="U275" s="573"/>
      <c r="V275" s="573"/>
      <c r="W275" s="573"/>
      <c r="X275" s="573"/>
      <c r="Y275" s="573"/>
    </row>
    <row r="276" ht="15.75" customHeight="1">
      <c r="A276" s="573"/>
      <c r="B276" s="573"/>
      <c r="C276" s="573"/>
      <c r="D276" s="573"/>
      <c r="E276" s="573"/>
      <c r="F276" s="573"/>
      <c r="G276" s="573"/>
      <c r="H276" s="573"/>
      <c r="I276" s="573"/>
      <c r="J276" s="573"/>
      <c r="K276" s="573"/>
      <c r="L276" s="573"/>
      <c r="M276" s="573"/>
      <c r="N276" s="573"/>
      <c r="O276" s="573"/>
      <c r="P276" s="573"/>
      <c r="Q276" s="573"/>
      <c r="R276" s="573"/>
      <c r="S276" s="573"/>
      <c r="T276" s="573"/>
      <c r="U276" s="573"/>
      <c r="V276" s="573"/>
      <c r="W276" s="573"/>
      <c r="X276" s="573"/>
      <c r="Y276" s="573"/>
    </row>
    <row r="277" ht="15.75" customHeight="1">
      <c r="A277" s="573"/>
      <c r="B277" s="573"/>
      <c r="C277" s="573"/>
      <c r="D277" s="573"/>
      <c r="E277" s="573"/>
      <c r="F277" s="573"/>
      <c r="G277" s="573"/>
      <c r="H277" s="573"/>
      <c r="I277" s="573"/>
      <c r="J277" s="573"/>
      <c r="K277" s="573"/>
      <c r="L277" s="573"/>
      <c r="M277" s="573"/>
      <c r="N277" s="573"/>
      <c r="O277" s="573"/>
      <c r="P277" s="573"/>
      <c r="Q277" s="573"/>
      <c r="R277" s="573"/>
      <c r="S277" s="573"/>
      <c r="T277" s="573"/>
      <c r="U277" s="573"/>
      <c r="V277" s="573"/>
      <c r="W277" s="573"/>
      <c r="X277" s="573"/>
      <c r="Y277" s="573"/>
    </row>
    <row r="278" ht="15.75" customHeight="1">
      <c r="A278" s="573"/>
      <c r="B278" s="573"/>
      <c r="C278" s="573"/>
      <c r="D278" s="573"/>
      <c r="E278" s="573"/>
      <c r="F278" s="573"/>
      <c r="G278" s="573"/>
      <c r="H278" s="573"/>
      <c r="I278" s="573"/>
      <c r="J278" s="573"/>
      <c r="K278" s="573"/>
      <c r="L278" s="573"/>
      <c r="M278" s="573"/>
      <c r="N278" s="573"/>
      <c r="O278" s="573"/>
      <c r="P278" s="573"/>
      <c r="Q278" s="573"/>
      <c r="R278" s="573"/>
      <c r="S278" s="573"/>
      <c r="T278" s="573"/>
      <c r="U278" s="573"/>
      <c r="V278" s="573"/>
      <c r="W278" s="573"/>
      <c r="X278" s="573"/>
      <c r="Y278" s="573"/>
    </row>
    <row r="279" ht="15.75" customHeight="1">
      <c r="A279" s="573"/>
      <c r="B279" s="573"/>
      <c r="C279" s="573"/>
      <c r="D279" s="573"/>
      <c r="E279" s="573"/>
      <c r="F279" s="573"/>
      <c r="G279" s="573"/>
      <c r="H279" s="573"/>
      <c r="I279" s="573"/>
      <c r="J279" s="573"/>
      <c r="K279" s="573"/>
      <c r="L279" s="573"/>
      <c r="M279" s="573"/>
      <c r="N279" s="573"/>
      <c r="O279" s="573"/>
      <c r="P279" s="573"/>
      <c r="Q279" s="573"/>
      <c r="R279" s="573"/>
      <c r="S279" s="573"/>
      <c r="T279" s="573"/>
      <c r="U279" s="573"/>
      <c r="V279" s="573"/>
      <c r="W279" s="573"/>
      <c r="X279" s="573"/>
      <c r="Y279" s="573"/>
    </row>
    <row r="280" ht="15.75" customHeight="1">
      <c r="A280" s="573"/>
      <c r="B280" s="573"/>
      <c r="C280" s="573"/>
      <c r="D280" s="573"/>
      <c r="E280" s="573"/>
      <c r="F280" s="573"/>
      <c r="G280" s="573"/>
      <c r="H280" s="573"/>
      <c r="I280" s="573"/>
      <c r="J280" s="573"/>
      <c r="K280" s="573"/>
      <c r="L280" s="573"/>
      <c r="M280" s="573"/>
      <c r="N280" s="573"/>
      <c r="O280" s="573"/>
      <c r="P280" s="573"/>
      <c r="Q280" s="573"/>
      <c r="R280" s="573"/>
      <c r="S280" s="573"/>
      <c r="T280" s="573"/>
      <c r="U280" s="573"/>
      <c r="V280" s="573"/>
      <c r="W280" s="573"/>
      <c r="X280" s="573"/>
      <c r="Y280" s="573"/>
    </row>
    <row r="281" ht="15.75" customHeight="1">
      <c r="A281" s="573"/>
      <c r="B281" s="573"/>
      <c r="C281" s="573"/>
      <c r="D281" s="573"/>
      <c r="E281" s="573"/>
      <c r="F281" s="573"/>
      <c r="G281" s="573"/>
      <c r="H281" s="573"/>
      <c r="I281" s="573"/>
      <c r="J281" s="573"/>
      <c r="K281" s="573"/>
      <c r="L281" s="573"/>
      <c r="M281" s="573"/>
      <c r="N281" s="573"/>
      <c r="O281" s="573"/>
      <c r="P281" s="573"/>
      <c r="Q281" s="573"/>
      <c r="R281" s="573"/>
      <c r="S281" s="573"/>
      <c r="T281" s="573"/>
      <c r="U281" s="573"/>
      <c r="V281" s="573"/>
      <c r="W281" s="573"/>
      <c r="X281" s="573"/>
      <c r="Y281" s="573"/>
    </row>
    <row r="282" ht="15.75" customHeight="1">
      <c r="A282" s="573"/>
      <c r="B282" s="573"/>
      <c r="C282" s="573"/>
      <c r="D282" s="573"/>
      <c r="E282" s="573"/>
      <c r="F282" s="573"/>
      <c r="G282" s="573"/>
      <c r="H282" s="573"/>
      <c r="I282" s="573"/>
      <c r="J282" s="573"/>
      <c r="K282" s="573"/>
      <c r="L282" s="573"/>
      <c r="M282" s="573"/>
      <c r="N282" s="573"/>
      <c r="O282" s="573"/>
      <c r="P282" s="573"/>
      <c r="Q282" s="573"/>
      <c r="R282" s="573"/>
      <c r="S282" s="573"/>
      <c r="T282" s="573"/>
      <c r="U282" s="573"/>
      <c r="V282" s="573"/>
      <c r="W282" s="573"/>
      <c r="X282" s="573"/>
      <c r="Y282" s="573"/>
    </row>
    <row r="283" ht="15.75" customHeight="1">
      <c r="A283" s="573"/>
      <c r="B283" s="573"/>
      <c r="C283" s="573"/>
      <c r="D283" s="573"/>
      <c r="E283" s="573"/>
      <c r="F283" s="573"/>
      <c r="G283" s="573"/>
      <c r="H283" s="573"/>
      <c r="I283" s="573"/>
      <c r="J283" s="573"/>
      <c r="K283" s="573"/>
      <c r="L283" s="573"/>
      <c r="M283" s="573"/>
      <c r="N283" s="573"/>
      <c r="O283" s="573"/>
      <c r="P283" s="573"/>
      <c r="Q283" s="573"/>
      <c r="R283" s="573"/>
      <c r="S283" s="573"/>
      <c r="T283" s="573"/>
      <c r="U283" s="573"/>
      <c r="V283" s="573"/>
      <c r="W283" s="573"/>
      <c r="X283" s="573"/>
      <c r="Y283" s="573"/>
    </row>
    <row r="284" ht="15.75" customHeight="1">
      <c r="A284" s="573"/>
      <c r="B284" s="573"/>
      <c r="C284" s="573"/>
      <c r="D284" s="573"/>
      <c r="E284" s="573"/>
      <c r="F284" s="573"/>
      <c r="G284" s="573"/>
      <c r="H284" s="573"/>
      <c r="I284" s="573"/>
      <c r="J284" s="573"/>
      <c r="K284" s="573"/>
      <c r="L284" s="573"/>
      <c r="M284" s="573"/>
      <c r="N284" s="573"/>
      <c r="O284" s="573"/>
      <c r="P284" s="573"/>
      <c r="Q284" s="573"/>
      <c r="R284" s="573"/>
      <c r="S284" s="573"/>
      <c r="T284" s="573"/>
      <c r="U284" s="573"/>
      <c r="V284" s="573"/>
      <c r="W284" s="573"/>
      <c r="X284" s="573"/>
      <c r="Y284" s="573"/>
    </row>
    <row r="285" ht="15.75" customHeight="1">
      <c r="A285" s="573"/>
      <c r="B285" s="573"/>
      <c r="C285" s="573"/>
      <c r="D285" s="573"/>
      <c r="E285" s="573"/>
      <c r="F285" s="573"/>
      <c r="G285" s="573"/>
      <c r="H285" s="573"/>
      <c r="I285" s="573"/>
      <c r="J285" s="573"/>
      <c r="K285" s="573"/>
      <c r="L285" s="573"/>
      <c r="M285" s="573"/>
      <c r="N285" s="573"/>
      <c r="O285" s="573"/>
      <c r="P285" s="573"/>
      <c r="Q285" s="573"/>
      <c r="R285" s="573"/>
      <c r="S285" s="573"/>
      <c r="T285" s="573"/>
      <c r="U285" s="573"/>
      <c r="V285" s="573"/>
      <c r="W285" s="573"/>
      <c r="X285" s="573"/>
      <c r="Y285" s="573"/>
    </row>
    <row r="286" ht="15.75" customHeight="1">
      <c r="A286" s="573"/>
      <c r="B286" s="573"/>
      <c r="C286" s="573"/>
      <c r="D286" s="573"/>
      <c r="E286" s="573"/>
      <c r="F286" s="573"/>
      <c r="G286" s="573"/>
      <c r="H286" s="573"/>
      <c r="I286" s="573"/>
      <c r="J286" s="573"/>
      <c r="K286" s="573"/>
      <c r="L286" s="573"/>
      <c r="M286" s="573"/>
      <c r="N286" s="573"/>
      <c r="O286" s="573"/>
      <c r="P286" s="573"/>
      <c r="Q286" s="573"/>
      <c r="R286" s="573"/>
      <c r="S286" s="573"/>
      <c r="T286" s="573"/>
      <c r="U286" s="573"/>
      <c r="V286" s="573"/>
      <c r="W286" s="573"/>
      <c r="X286" s="573"/>
      <c r="Y286" s="573"/>
    </row>
    <row r="287" ht="15.75" customHeight="1">
      <c r="A287" s="573"/>
      <c r="B287" s="573"/>
      <c r="C287" s="573"/>
      <c r="D287" s="573"/>
      <c r="E287" s="573"/>
      <c r="F287" s="573"/>
      <c r="G287" s="573"/>
      <c r="H287" s="573"/>
      <c r="I287" s="573"/>
      <c r="J287" s="573"/>
      <c r="K287" s="573"/>
      <c r="L287" s="573"/>
      <c r="M287" s="573"/>
      <c r="N287" s="573"/>
      <c r="O287" s="573"/>
      <c r="P287" s="573"/>
      <c r="Q287" s="573"/>
      <c r="R287" s="573"/>
      <c r="S287" s="573"/>
      <c r="T287" s="573"/>
      <c r="U287" s="573"/>
      <c r="V287" s="573"/>
      <c r="W287" s="573"/>
      <c r="X287" s="573"/>
      <c r="Y287" s="573"/>
    </row>
    <row r="288" ht="15.75" customHeight="1">
      <c r="A288" s="573"/>
      <c r="B288" s="573"/>
      <c r="C288" s="573"/>
      <c r="D288" s="573"/>
      <c r="E288" s="573"/>
      <c r="F288" s="573"/>
      <c r="G288" s="573"/>
      <c r="H288" s="573"/>
      <c r="I288" s="573"/>
      <c r="J288" s="573"/>
      <c r="K288" s="573"/>
      <c r="L288" s="573"/>
      <c r="M288" s="573"/>
      <c r="N288" s="573"/>
      <c r="O288" s="573"/>
      <c r="P288" s="573"/>
      <c r="Q288" s="573"/>
      <c r="R288" s="573"/>
      <c r="S288" s="573"/>
      <c r="T288" s="573"/>
      <c r="U288" s="573"/>
      <c r="V288" s="573"/>
      <c r="W288" s="573"/>
      <c r="X288" s="573"/>
      <c r="Y288" s="573"/>
    </row>
    <row r="289" ht="15.75" customHeight="1">
      <c r="A289" s="573"/>
      <c r="B289" s="573"/>
      <c r="C289" s="573"/>
      <c r="D289" s="573"/>
      <c r="E289" s="573"/>
      <c r="F289" s="573"/>
      <c r="G289" s="573"/>
      <c r="H289" s="573"/>
      <c r="I289" s="573"/>
      <c r="J289" s="573"/>
      <c r="K289" s="573"/>
      <c r="L289" s="573"/>
      <c r="M289" s="573"/>
      <c r="N289" s="573"/>
      <c r="O289" s="573"/>
      <c r="P289" s="573"/>
      <c r="Q289" s="573"/>
      <c r="R289" s="573"/>
      <c r="S289" s="573"/>
      <c r="T289" s="573"/>
      <c r="U289" s="573"/>
      <c r="V289" s="573"/>
      <c r="W289" s="573"/>
      <c r="X289" s="573"/>
      <c r="Y289" s="573"/>
    </row>
    <row r="290" ht="15.75" customHeight="1">
      <c r="A290" s="573"/>
      <c r="B290" s="573"/>
      <c r="C290" s="573"/>
      <c r="D290" s="573"/>
      <c r="E290" s="573"/>
      <c r="F290" s="573"/>
      <c r="G290" s="573"/>
      <c r="H290" s="573"/>
      <c r="I290" s="573"/>
      <c r="J290" s="573"/>
      <c r="K290" s="573"/>
      <c r="L290" s="573"/>
      <c r="M290" s="573"/>
      <c r="N290" s="573"/>
      <c r="O290" s="573"/>
      <c r="P290" s="573"/>
      <c r="Q290" s="573"/>
      <c r="R290" s="573"/>
      <c r="S290" s="573"/>
      <c r="T290" s="573"/>
      <c r="U290" s="573"/>
      <c r="V290" s="573"/>
      <c r="W290" s="573"/>
      <c r="X290" s="573"/>
      <c r="Y290" s="573"/>
    </row>
    <row r="291" ht="15.75" customHeight="1">
      <c r="A291" s="573"/>
      <c r="B291" s="573"/>
      <c r="C291" s="573"/>
      <c r="D291" s="573"/>
      <c r="E291" s="573"/>
      <c r="F291" s="573"/>
      <c r="G291" s="573"/>
      <c r="H291" s="573"/>
      <c r="I291" s="573"/>
      <c r="J291" s="573"/>
      <c r="K291" s="573"/>
      <c r="L291" s="573"/>
      <c r="M291" s="573"/>
      <c r="N291" s="573"/>
      <c r="O291" s="573"/>
      <c r="P291" s="573"/>
      <c r="Q291" s="573"/>
      <c r="R291" s="573"/>
      <c r="S291" s="573"/>
      <c r="T291" s="573"/>
      <c r="U291" s="573"/>
      <c r="V291" s="573"/>
      <c r="W291" s="573"/>
      <c r="X291" s="573"/>
      <c r="Y291" s="573"/>
    </row>
    <row r="292" ht="15.75" customHeight="1">
      <c r="A292" s="573"/>
      <c r="B292" s="573"/>
      <c r="C292" s="573"/>
      <c r="D292" s="573"/>
      <c r="E292" s="573"/>
      <c r="F292" s="573"/>
      <c r="G292" s="573"/>
      <c r="H292" s="573"/>
      <c r="I292" s="573"/>
      <c r="J292" s="573"/>
      <c r="K292" s="573"/>
      <c r="L292" s="573"/>
      <c r="M292" s="573"/>
      <c r="N292" s="573"/>
      <c r="O292" s="573"/>
      <c r="P292" s="573"/>
      <c r="Q292" s="573"/>
      <c r="R292" s="573"/>
      <c r="S292" s="573"/>
      <c r="T292" s="573"/>
      <c r="U292" s="573"/>
      <c r="V292" s="573"/>
      <c r="W292" s="573"/>
      <c r="X292" s="573"/>
      <c r="Y292" s="573"/>
    </row>
    <row r="293" ht="15.75" customHeight="1">
      <c r="A293" s="573"/>
      <c r="B293" s="573"/>
      <c r="C293" s="573"/>
      <c r="D293" s="573"/>
      <c r="E293" s="573"/>
      <c r="F293" s="573"/>
      <c r="G293" s="573"/>
      <c r="H293" s="573"/>
      <c r="I293" s="573"/>
      <c r="J293" s="573"/>
      <c r="K293" s="573"/>
      <c r="L293" s="573"/>
      <c r="M293" s="573"/>
      <c r="N293" s="573"/>
      <c r="O293" s="573"/>
      <c r="P293" s="573"/>
      <c r="Q293" s="573"/>
      <c r="R293" s="573"/>
      <c r="S293" s="573"/>
      <c r="T293" s="573"/>
      <c r="U293" s="573"/>
      <c r="V293" s="573"/>
      <c r="W293" s="573"/>
      <c r="X293" s="573"/>
      <c r="Y293" s="573"/>
    </row>
    <row r="294" ht="15.75" customHeight="1">
      <c r="A294" s="573"/>
      <c r="B294" s="573"/>
      <c r="C294" s="573"/>
      <c r="D294" s="573"/>
      <c r="E294" s="573"/>
      <c r="F294" s="573"/>
      <c r="G294" s="573"/>
      <c r="H294" s="573"/>
      <c r="I294" s="573"/>
      <c r="J294" s="573"/>
      <c r="K294" s="573"/>
      <c r="L294" s="573"/>
      <c r="M294" s="573"/>
      <c r="N294" s="573"/>
      <c r="O294" s="573"/>
      <c r="P294" s="573"/>
      <c r="Q294" s="573"/>
      <c r="R294" s="573"/>
      <c r="S294" s="573"/>
      <c r="T294" s="573"/>
      <c r="U294" s="573"/>
      <c r="V294" s="573"/>
      <c r="W294" s="573"/>
      <c r="X294" s="573"/>
      <c r="Y294" s="573"/>
    </row>
    <row r="295" ht="15.75" customHeight="1">
      <c r="A295" s="573"/>
      <c r="B295" s="573"/>
      <c r="C295" s="573"/>
      <c r="D295" s="573"/>
      <c r="E295" s="573"/>
      <c r="F295" s="573"/>
      <c r="G295" s="573"/>
      <c r="H295" s="573"/>
      <c r="I295" s="573"/>
      <c r="J295" s="573"/>
      <c r="K295" s="573"/>
      <c r="L295" s="573"/>
      <c r="M295" s="573"/>
      <c r="N295" s="573"/>
      <c r="O295" s="573"/>
      <c r="P295" s="573"/>
      <c r="Q295" s="573"/>
      <c r="R295" s="573"/>
      <c r="S295" s="573"/>
      <c r="T295" s="573"/>
      <c r="U295" s="573"/>
      <c r="V295" s="573"/>
      <c r="W295" s="573"/>
      <c r="X295" s="573"/>
      <c r="Y295" s="573"/>
    </row>
    <row r="296" ht="15.75" customHeight="1">
      <c r="A296" s="573"/>
      <c r="B296" s="573"/>
      <c r="C296" s="573"/>
      <c r="D296" s="573"/>
      <c r="E296" s="573"/>
      <c r="F296" s="573"/>
      <c r="G296" s="573"/>
      <c r="H296" s="573"/>
      <c r="I296" s="573"/>
      <c r="J296" s="573"/>
      <c r="K296" s="573"/>
      <c r="L296" s="573"/>
      <c r="M296" s="573"/>
      <c r="N296" s="573"/>
      <c r="O296" s="573"/>
      <c r="P296" s="573"/>
      <c r="Q296" s="573"/>
      <c r="R296" s="573"/>
      <c r="S296" s="573"/>
      <c r="T296" s="573"/>
      <c r="U296" s="573"/>
      <c r="V296" s="573"/>
      <c r="W296" s="573"/>
      <c r="X296" s="573"/>
      <c r="Y296" s="573"/>
    </row>
    <row r="297" ht="15.75" customHeight="1">
      <c r="A297" s="573"/>
      <c r="B297" s="573"/>
      <c r="C297" s="573"/>
      <c r="D297" s="573"/>
      <c r="E297" s="573"/>
      <c r="F297" s="573"/>
      <c r="G297" s="573"/>
      <c r="H297" s="573"/>
      <c r="I297" s="573"/>
      <c r="J297" s="573"/>
      <c r="K297" s="573"/>
      <c r="L297" s="573"/>
      <c r="M297" s="573"/>
      <c r="N297" s="573"/>
      <c r="O297" s="573"/>
      <c r="P297" s="573"/>
      <c r="Q297" s="573"/>
      <c r="R297" s="573"/>
      <c r="S297" s="573"/>
      <c r="T297" s="573"/>
      <c r="U297" s="573"/>
      <c r="V297" s="573"/>
      <c r="W297" s="573"/>
      <c r="X297" s="573"/>
      <c r="Y297" s="573"/>
    </row>
    <row r="298" ht="15.75" customHeight="1">
      <c r="A298" s="573"/>
      <c r="B298" s="573"/>
      <c r="C298" s="573"/>
      <c r="D298" s="573"/>
      <c r="E298" s="573"/>
      <c r="F298" s="573"/>
      <c r="G298" s="573"/>
      <c r="H298" s="573"/>
      <c r="I298" s="573"/>
      <c r="J298" s="573"/>
      <c r="K298" s="573"/>
      <c r="L298" s="573"/>
      <c r="M298" s="573"/>
      <c r="N298" s="573"/>
      <c r="O298" s="573"/>
      <c r="P298" s="573"/>
      <c r="Q298" s="573"/>
      <c r="R298" s="573"/>
      <c r="S298" s="573"/>
      <c r="T298" s="573"/>
      <c r="U298" s="573"/>
      <c r="V298" s="573"/>
      <c r="W298" s="573"/>
      <c r="X298" s="573"/>
      <c r="Y298" s="573"/>
    </row>
    <row r="299" ht="15.75" customHeight="1">
      <c r="A299" s="573"/>
      <c r="B299" s="573"/>
      <c r="C299" s="573"/>
      <c r="D299" s="573"/>
      <c r="E299" s="573"/>
      <c r="F299" s="573"/>
      <c r="G299" s="573"/>
      <c r="H299" s="573"/>
      <c r="I299" s="573"/>
      <c r="J299" s="573"/>
      <c r="K299" s="573"/>
      <c r="L299" s="573"/>
      <c r="M299" s="573"/>
      <c r="N299" s="573"/>
      <c r="O299" s="573"/>
      <c r="P299" s="573"/>
      <c r="Q299" s="573"/>
      <c r="R299" s="573"/>
      <c r="S299" s="573"/>
      <c r="T299" s="573"/>
      <c r="U299" s="573"/>
      <c r="V299" s="573"/>
      <c r="W299" s="573"/>
      <c r="X299" s="573"/>
      <c r="Y299" s="573"/>
    </row>
    <row r="300" ht="15.75" customHeight="1">
      <c r="A300" s="573"/>
      <c r="B300" s="573"/>
      <c r="C300" s="573"/>
      <c r="D300" s="573"/>
      <c r="E300" s="573"/>
      <c r="F300" s="573"/>
      <c r="G300" s="573"/>
      <c r="H300" s="573"/>
      <c r="I300" s="573"/>
      <c r="J300" s="573"/>
      <c r="K300" s="573"/>
      <c r="L300" s="573"/>
      <c r="M300" s="573"/>
      <c r="N300" s="573"/>
      <c r="O300" s="573"/>
      <c r="P300" s="573"/>
      <c r="Q300" s="573"/>
      <c r="R300" s="573"/>
      <c r="S300" s="573"/>
      <c r="T300" s="573"/>
      <c r="U300" s="573"/>
      <c r="V300" s="573"/>
      <c r="W300" s="573"/>
      <c r="X300" s="573"/>
      <c r="Y300" s="573"/>
    </row>
    <row r="301" ht="15.75" customHeight="1">
      <c r="A301" s="573"/>
      <c r="B301" s="573"/>
      <c r="C301" s="573"/>
      <c r="D301" s="573"/>
      <c r="E301" s="573"/>
      <c r="F301" s="573"/>
      <c r="G301" s="573"/>
      <c r="H301" s="573"/>
      <c r="I301" s="573"/>
      <c r="J301" s="573"/>
      <c r="K301" s="573"/>
      <c r="L301" s="573"/>
      <c r="M301" s="573"/>
      <c r="N301" s="573"/>
      <c r="O301" s="573"/>
      <c r="P301" s="573"/>
      <c r="Q301" s="573"/>
      <c r="R301" s="573"/>
      <c r="S301" s="573"/>
      <c r="T301" s="573"/>
      <c r="U301" s="573"/>
      <c r="V301" s="573"/>
      <c r="W301" s="573"/>
      <c r="X301" s="573"/>
      <c r="Y301" s="573"/>
    </row>
    <row r="302" ht="15.75" customHeight="1">
      <c r="A302" s="573"/>
      <c r="B302" s="573"/>
      <c r="C302" s="573"/>
      <c r="D302" s="573"/>
      <c r="E302" s="573"/>
      <c r="F302" s="573"/>
      <c r="G302" s="573"/>
      <c r="H302" s="573"/>
      <c r="I302" s="573"/>
      <c r="J302" s="573"/>
      <c r="K302" s="573"/>
      <c r="L302" s="573"/>
      <c r="M302" s="573"/>
      <c r="N302" s="573"/>
      <c r="O302" s="573"/>
      <c r="P302" s="573"/>
      <c r="Q302" s="573"/>
      <c r="R302" s="573"/>
      <c r="S302" s="573"/>
      <c r="T302" s="573"/>
      <c r="U302" s="573"/>
      <c r="V302" s="573"/>
      <c r="W302" s="573"/>
      <c r="X302" s="573"/>
      <c r="Y302" s="573"/>
    </row>
    <row r="303" ht="15.75" customHeight="1">
      <c r="A303" s="573"/>
      <c r="B303" s="573"/>
      <c r="C303" s="573"/>
      <c r="D303" s="573"/>
      <c r="E303" s="573"/>
      <c r="F303" s="573"/>
      <c r="G303" s="573"/>
      <c r="H303" s="573"/>
      <c r="I303" s="573"/>
      <c r="J303" s="573"/>
      <c r="K303" s="573"/>
      <c r="L303" s="573"/>
      <c r="M303" s="573"/>
      <c r="N303" s="573"/>
      <c r="O303" s="573"/>
      <c r="P303" s="573"/>
      <c r="Q303" s="573"/>
      <c r="R303" s="573"/>
      <c r="S303" s="573"/>
      <c r="T303" s="573"/>
      <c r="U303" s="573"/>
      <c r="V303" s="573"/>
      <c r="W303" s="573"/>
      <c r="X303" s="573"/>
      <c r="Y303" s="573"/>
    </row>
    <row r="304" ht="15.75" customHeight="1">
      <c r="A304" s="573"/>
      <c r="B304" s="573"/>
      <c r="C304" s="573"/>
      <c r="D304" s="573"/>
      <c r="E304" s="573"/>
      <c r="F304" s="573"/>
      <c r="G304" s="573"/>
      <c r="H304" s="573"/>
      <c r="I304" s="573"/>
      <c r="J304" s="573"/>
      <c r="K304" s="573"/>
      <c r="L304" s="573"/>
      <c r="M304" s="573"/>
      <c r="N304" s="573"/>
      <c r="O304" s="573"/>
      <c r="P304" s="573"/>
      <c r="Q304" s="573"/>
      <c r="R304" s="573"/>
      <c r="S304" s="573"/>
      <c r="T304" s="573"/>
      <c r="U304" s="573"/>
      <c r="V304" s="573"/>
      <c r="W304" s="573"/>
      <c r="X304" s="573"/>
      <c r="Y304" s="573"/>
    </row>
    <row r="305" ht="15.75" customHeight="1">
      <c r="A305" s="573"/>
      <c r="B305" s="573"/>
      <c r="C305" s="573"/>
      <c r="D305" s="573"/>
      <c r="E305" s="573"/>
      <c r="F305" s="573"/>
      <c r="G305" s="573"/>
      <c r="H305" s="573"/>
      <c r="I305" s="573"/>
      <c r="J305" s="573"/>
      <c r="K305" s="573"/>
      <c r="L305" s="573"/>
      <c r="M305" s="573"/>
      <c r="N305" s="573"/>
      <c r="O305" s="573"/>
      <c r="P305" s="573"/>
      <c r="Q305" s="573"/>
      <c r="R305" s="573"/>
      <c r="S305" s="573"/>
      <c r="T305" s="573"/>
      <c r="U305" s="573"/>
      <c r="V305" s="573"/>
      <c r="W305" s="573"/>
      <c r="X305" s="573"/>
      <c r="Y305" s="573"/>
    </row>
    <row r="306" ht="15.75" customHeight="1">
      <c r="A306" s="573"/>
      <c r="B306" s="573"/>
      <c r="C306" s="573"/>
      <c r="D306" s="573"/>
      <c r="E306" s="573"/>
      <c r="F306" s="573"/>
      <c r="G306" s="573"/>
      <c r="H306" s="573"/>
      <c r="I306" s="573"/>
      <c r="J306" s="573"/>
      <c r="K306" s="573"/>
      <c r="L306" s="573"/>
      <c r="M306" s="573"/>
      <c r="N306" s="573"/>
      <c r="O306" s="573"/>
      <c r="P306" s="573"/>
      <c r="Q306" s="573"/>
      <c r="R306" s="573"/>
      <c r="S306" s="573"/>
      <c r="T306" s="573"/>
      <c r="U306" s="573"/>
      <c r="V306" s="573"/>
      <c r="W306" s="573"/>
      <c r="X306" s="573"/>
      <c r="Y306" s="573"/>
    </row>
    <row r="307" ht="15.75" customHeight="1">
      <c r="A307" s="573"/>
      <c r="B307" s="573"/>
      <c r="C307" s="573"/>
      <c r="D307" s="573"/>
      <c r="E307" s="573"/>
      <c r="F307" s="573"/>
      <c r="G307" s="573"/>
      <c r="H307" s="573"/>
      <c r="I307" s="573"/>
      <c r="J307" s="573"/>
      <c r="K307" s="573"/>
      <c r="L307" s="573"/>
      <c r="M307" s="573"/>
      <c r="N307" s="573"/>
      <c r="O307" s="573"/>
      <c r="P307" s="573"/>
      <c r="Q307" s="573"/>
      <c r="R307" s="573"/>
      <c r="S307" s="573"/>
      <c r="T307" s="573"/>
      <c r="U307" s="573"/>
      <c r="V307" s="573"/>
      <c r="W307" s="573"/>
      <c r="X307" s="573"/>
      <c r="Y307" s="573"/>
    </row>
    <row r="308" ht="15.75" customHeight="1">
      <c r="A308" s="573"/>
      <c r="B308" s="573"/>
      <c r="C308" s="573"/>
      <c r="D308" s="573"/>
      <c r="E308" s="573"/>
      <c r="F308" s="573"/>
      <c r="G308" s="573"/>
      <c r="H308" s="573"/>
      <c r="I308" s="573"/>
      <c r="J308" s="573"/>
      <c r="K308" s="573"/>
      <c r="L308" s="573"/>
      <c r="M308" s="573"/>
      <c r="N308" s="573"/>
      <c r="O308" s="573"/>
      <c r="P308" s="573"/>
      <c r="Q308" s="573"/>
      <c r="R308" s="573"/>
      <c r="S308" s="573"/>
      <c r="T308" s="573"/>
      <c r="U308" s="573"/>
      <c r="V308" s="573"/>
      <c r="W308" s="573"/>
      <c r="X308" s="573"/>
      <c r="Y308" s="573"/>
    </row>
    <row r="309" ht="15.75" customHeight="1">
      <c r="A309" s="573"/>
      <c r="B309" s="573"/>
      <c r="C309" s="573"/>
      <c r="D309" s="573"/>
      <c r="E309" s="573"/>
      <c r="F309" s="573"/>
      <c r="G309" s="573"/>
      <c r="H309" s="573"/>
      <c r="I309" s="573"/>
      <c r="J309" s="573"/>
      <c r="K309" s="573"/>
      <c r="L309" s="573"/>
      <c r="M309" s="573"/>
      <c r="N309" s="573"/>
      <c r="O309" s="573"/>
      <c r="P309" s="573"/>
      <c r="Q309" s="573"/>
      <c r="R309" s="573"/>
      <c r="S309" s="573"/>
      <c r="T309" s="573"/>
      <c r="U309" s="573"/>
      <c r="V309" s="573"/>
      <c r="W309" s="573"/>
      <c r="X309" s="573"/>
      <c r="Y309" s="573"/>
    </row>
    <row r="310" ht="15.75" customHeight="1">
      <c r="A310" s="573"/>
      <c r="B310" s="573"/>
      <c r="C310" s="573"/>
      <c r="D310" s="573"/>
      <c r="E310" s="573"/>
      <c r="F310" s="573"/>
      <c r="G310" s="573"/>
      <c r="H310" s="573"/>
      <c r="I310" s="573"/>
      <c r="J310" s="573"/>
      <c r="K310" s="573"/>
      <c r="L310" s="573"/>
      <c r="M310" s="573"/>
      <c r="N310" s="573"/>
      <c r="O310" s="573"/>
      <c r="P310" s="573"/>
      <c r="Q310" s="573"/>
      <c r="R310" s="573"/>
      <c r="S310" s="573"/>
      <c r="T310" s="573"/>
      <c r="U310" s="573"/>
      <c r="V310" s="573"/>
      <c r="W310" s="573"/>
      <c r="X310" s="573"/>
      <c r="Y310" s="573"/>
    </row>
    <row r="311" ht="15.75" customHeight="1">
      <c r="A311" s="573"/>
      <c r="B311" s="573"/>
      <c r="C311" s="573"/>
      <c r="D311" s="573"/>
      <c r="E311" s="573"/>
      <c r="F311" s="573"/>
      <c r="G311" s="573"/>
      <c r="H311" s="573"/>
      <c r="I311" s="573"/>
      <c r="J311" s="573"/>
      <c r="K311" s="573"/>
      <c r="L311" s="573"/>
      <c r="M311" s="573"/>
      <c r="N311" s="573"/>
      <c r="O311" s="573"/>
      <c r="P311" s="573"/>
      <c r="Q311" s="573"/>
      <c r="R311" s="573"/>
      <c r="S311" s="573"/>
      <c r="T311" s="573"/>
      <c r="U311" s="573"/>
      <c r="V311" s="573"/>
      <c r="W311" s="573"/>
      <c r="X311" s="573"/>
      <c r="Y311" s="573"/>
    </row>
    <row r="312" ht="15.75" customHeight="1">
      <c r="A312" s="573"/>
      <c r="B312" s="573"/>
      <c r="C312" s="573"/>
      <c r="D312" s="573"/>
      <c r="E312" s="573"/>
      <c r="F312" s="573"/>
      <c r="G312" s="573"/>
      <c r="H312" s="573"/>
      <c r="I312" s="573"/>
      <c r="J312" s="573"/>
      <c r="K312" s="573"/>
      <c r="L312" s="573"/>
      <c r="M312" s="573"/>
      <c r="N312" s="573"/>
      <c r="O312" s="573"/>
      <c r="P312" s="573"/>
      <c r="Q312" s="573"/>
      <c r="R312" s="573"/>
      <c r="S312" s="573"/>
      <c r="T312" s="573"/>
      <c r="U312" s="573"/>
      <c r="V312" s="573"/>
      <c r="W312" s="573"/>
      <c r="X312" s="573"/>
      <c r="Y312" s="573"/>
    </row>
    <row r="313" ht="15.75" customHeight="1">
      <c r="A313" s="573"/>
      <c r="B313" s="573"/>
      <c r="C313" s="573"/>
      <c r="D313" s="573"/>
      <c r="E313" s="573"/>
      <c r="F313" s="573"/>
      <c r="G313" s="573"/>
      <c r="H313" s="573"/>
      <c r="I313" s="573"/>
      <c r="J313" s="573"/>
      <c r="K313" s="573"/>
      <c r="L313" s="573"/>
      <c r="M313" s="573"/>
      <c r="N313" s="573"/>
      <c r="O313" s="573"/>
      <c r="P313" s="573"/>
      <c r="Q313" s="573"/>
      <c r="R313" s="573"/>
      <c r="S313" s="573"/>
      <c r="T313" s="573"/>
      <c r="U313" s="573"/>
      <c r="V313" s="573"/>
      <c r="W313" s="573"/>
      <c r="X313" s="573"/>
      <c r="Y313" s="573"/>
    </row>
    <row r="314" ht="15.75" customHeight="1">
      <c r="A314" s="573"/>
      <c r="B314" s="573"/>
      <c r="C314" s="573"/>
      <c r="D314" s="573"/>
      <c r="E314" s="573"/>
      <c r="F314" s="573"/>
      <c r="G314" s="573"/>
      <c r="H314" s="573"/>
      <c r="I314" s="573"/>
      <c r="J314" s="573"/>
      <c r="K314" s="573"/>
      <c r="L314" s="573"/>
      <c r="M314" s="573"/>
      <c r="N314" s="573"/>
      <c r="O314" s="573"/>
      <c r="P314" s="573"/>
      <c r="Q314" s="573"/>
      <c r="R314" s="573"/>
      <c r="S314" s="573"/>
      <c r="T314" s="573"/>
      <c r="U314" s="573"/>
      <c r="V314" s="573"/>
      <c r="W314" s="573"/>
      <c r="X314" s="573"/>
      <c r="Y314" s="573"/>
    </row>
    <row r="315" ht="15.75" customHeight="1">
      <c r="A315" s="573"/>
      <c r="B315" s="573"/>
      <c r="C315" s="573"/>
      <c r="D315" s="573"/>
      <c r="E315" s="573"/>
      <c r="F315" s="573"/>
      <c r="G315" s="573"/>
      <c r="H315" s="573"/>
      <c r="I315" s="573"/>
      <c r="J315" s="573"/>
      <c r="K315" s="573"/>
      <c r="L315" s="573"/>
      <c r="M315" s="573"/>
      <c r="N315" s="573"/>
      <c r="O315" s="573"/>
      <c r="P315" s="573"/>
      <c r="Q315" s="573"/>
      <c r="R315" s="573"/>
      <c r="S315" s="573"/>
      <c r="T315" s="573"/>
      <c r="U315" s="573"/>
      <c r="V315" s="573"/>
      <c r="W315" s="573"/>
      <c r="X315" s="573"/>
      <c r="Y315" s="573"/>
    </row>
    <row r="316" ht="15.75" customHeight="1">
      <c r="A316" s="573"/>
      <c r="B316" s="573"/>
      <c r="C316" s="573"/>
      <c r="D316" s="573"/>
      <c r="E316" s="573"/>
      <c r="F316" s="573"/>
      <c r="G316" s="573"/>
      <c r="H316" s="573"/>
      <c r="I316" s="573"/>
      <c r="J316" s="573"/>
      <c r="K316" s="573"/>
      <c r="L316" s="573"/>
      <c r="M316" s="573"/>
      <c r="N316" s="573"/>
      <c r="O316" s="573"/>
      <c r="P316" s="573"/>
      <c r="Q316" s="573"/>
      <c r="R316" s="573"/>
      <c r="S316" s="573"/>
      <c r="T316" s="573"/>
      <c r="U316" s="573"/>
      <c r="V316" s="573"/>
      <c r="W316" s="573"/>
      <c r="X316" s="573"/>
      <c r="Y316" s="573"/>
    </row>
    <row r="317" ht="15.75" customHeight="1">
      <c r="A317" s="573"/>
      <c r="B317" s="573"/>
      <c r="C317" s="573"/>
      <c r="D317" s="573"/>
      <c r="E317" s="573"/>
      <c r="F317" s="573"/>
      <c r="G317" s="573"/>
      <c r="H317" s="573"/>
      <c r="I317" s="573"/>
      <c r="J317" s="573"/>
      <c r="K317" s="573"/>
      <c r="L317" s="573"/>
      <c r="M317" s="573"/>
      <c r="N317" s="573"/>
      <c r="O317" s="573"/>
      <c r="P317" s="573"/>
      <c r="Q317" s="573"/>
      <c r="R317" s="573"/>
      <c r="S317" s="573"/>
      <c r="T317" s="573"/>
      <c r="U317" s="573"/>
      <c r="V317" s="573"/>
      <c r="W317" s="573"/>
      <c r="X317" s="573"/>
      <c r="Y317" s="573"/>
    </row>
    <row r="318" ht="15.75" customHeight="1">
      <c r="A318" s="573"/>
      <c r="B318" s="573"/>
      <c r="C318" s="573"/>
      <c r="D318" s="573"/>
      <c r="E318" s="573"/>
      <c r="F318" s="573"/>
      <c r="G318" s="573"/>
      <c r="H318" s="573"/>
      <c r="I318" s="573"/>
      <c r="J318" s="573"/>
      <c r="K318" s="573"/>
      <c r="L318" s="573"/>
      <c r="M318" s="573"/>
      <c r="N318" s="573"/>
      <c r="O318" s="573"/>
      <c r="P318" s="573"/>
      <c r="Q318" s="573"/>
      <c r="R318" s="573"/>
      <c r="S318" s="573"/>
      <c r="T318" s="573"/>
      <c r="U318" s="573"/>
      <c r="V318" s="573"/>
      <c r="W318" s="573"/>
      <c r="X318" s="573"/>
      <c r="Y318" s="573"/>
    </row>
    <row r="319" ht="15.75" customHeight="1">
      <c r="A319" s="573"/>
      <c r="B319" s="573"/>
      <c r="C319" s="573"/>
      <c r="D319" s="573"/>
      <c r="E319" s="573"/>
      <c r="F319" s="573"/>
      <c r="G319" s="573"/>
      <c r="H319" s="573"/>
      <c r="I319" s="573"/>
      <c r="J319" s="573"/>
      <c r="K319" s="573"/>
      <c r="L319" s="573"/>
      <c r="M319" s="573"/>
      <c r="N319" s="573"/>
      <c r="O319" s="573"/>
      <c r="P319" s="573"/>
      <c r="Q319" s="573"/>
      <c r="R319" s="573"/>
      <c r="S319" s="573"/>
      <c r="T319" s="573"/>
      <c r="U319" s="573"/>
      <c r="V319" s="573"/>
      <c r="W319" s="573"/>
      <c r="X319" s="573"/>
      <c r="Y319" s="573"/>
    </row>
    <row r="320" ht="15.75" customHeight="1">
      <c r="A320" s="573"/>
      <c r="B320" s="573"/>
      <c r="C320" s="573"/>
      <c r="D320" s="573"/>
      <c r="E320" s="573"/>
      <c r="F320" s="573"/>
      <c r="G320" s="573"/>
      <c r="H320" s="573"/>
      <c r="I320" s="573"/>
      <c r="J320" s="573"/>
      <c r="K320" s="573"/>
      <c r="L320" s="573"/>
      <c r="M320" s="573"/>
      <c r="N320" s="573"/>
      <c r="O320" s="573"/>
      <c r="P320" s="573"/>
      <c r="Q320" s="573"/>
      <c r="R320" s="573"/>
      <c r="S320" s="573"/>
      <c r="T320" s="573"/>
      <c r="U320" s="573"/>
      <c r="V320" s="573"/>
      <c r="W320" s="573"/>
      <c r="X320" s="573"/>
      <c r="Y320" s="573"/>
    </row>
    <row r="321" ht="15.75" customHeight="1">
      <c r="A321" s="573"/>
      <c r="B321" s="573"/>
      <c r="C321" s="573"/>
      <c r="D321" s="573"/>
      <c r="E321" s="573"/>
      <c r="F321" s="573"/>
      <c r="G321" s="573"/>
      <c r="H321" s="573"/>
      <c r="I321" s="573"/>
      <c r="J321" s="573"/>
      <c r="K321" s="573"/>
      <c r="L321" s="573"/>
      <c r="M321" s="573"/>
      <c r="N321" s="573"/>
      <c r="O321" s="573"/>
      <c r="P321" s="573"/>
      <c r="Q321" s="573"/>
      <c r="R321" s="573"/>
      <c r="S321" s="573"/>
      <c r="T321" s="573"/>
      <c r="U321" s="573"/>
      <c r="V321" s="573"/>
      <c r="W321" s="573"/>
      <c r="X321" s="573"/>
      <c r="Y321" s="573"/>
    </row>
    <row r="322" ht="15.75" customHeight="1">
      <c r="A322" s="573"/>
      <c r="B322" s="573"/>
      <c r="C322" s="573"/>
      <c r="D322" s="573"/>
      <c r="E322" s="573"/>
      <c r="F322" s="573"/>
      <c r="G322" s="573"/>
      <c r="H322" s="573"/>
      <c r="I322" s="573"/>
      <c r="J322" s="573"/>
      <c r="K322" s="573"/>
      <c r="L322" s="573"/>
      <c r="M322" s="573"/>
      <c r="N322" s="573"/>
      <c r="O322" s="573"/>
      <c r="P322" s="573"/>
      <c r="Q322" s="573"/>
      <c r="R322" s="573"/>
      <c r="S322" s="573"/>
      <c r="T322" s="573"/>
      <c r="U322" s="573"/>
      <c r="V322" s="573"/>
      <c r="W322" s="573"/>
      <c r="X322" s="573"/>
      <c r="Y322" s="573"/>
    </row>
    <row r="323" ht="15.75" customHeight="1">
      <c r="A323" s="573"/>
      <c r="B323" s="573"/>
      <c r="C323" s="573"/>
      <c r="D323" s="573"/>
      <c r="E323" s="573"/>
      <c r="F323" s="573"/>
      <c r="G323" s="573"/>
      <c r="H323" s="573"/>
      <c r="I323" s="573"/>
      <c r="J323" s="573"/>
      <c r="K323" s="573"/>
      <c r="L323" s="573"/>
      <c r="M323" s="573"/>
      <c r="N323" s="573"/>
      <c r="O323" s="573"/>
      <c r="P323" s="573"/>
      <c r="Q323" s="573"/>
      <c r="R323" s="573"/>
      <c r="S323" s="573"/>
      <c r="T323" s="573"/>
      <c r="U323" s="573"/>
      <c r="V323" s="573"/>
      <c r="W323" s="573"/>
      <c r="X323" s="573"/>
      <c r="Y323" s="573"/>
    </row>
    <row r="324" ht="15.75" customHeight="1">
      <c r="A324" s="573"/>
      <c r="B324" s="573"/>
      <c r="C324" s="573"/>
      <c r="D324" s="573"/>
      <c r="E324" s="573"/>
      <c r="F324" s="573"/>
      <c r="G324" s="573"/>
      <c r="H324" s="573"/>
      <c r="I324" s="573"/>
      <c r="J324" s="573"/>
      <c r="K324" s="573"/>
      <c r="L324" s="573"/>
      <c r="M324" s="573"/>
      <c r="N324" s="573"/>
      <c r="O324" s="573"/>
      <c r="P324" s="573"/>
      <c r="Q324" s="573"/>
      <c r="R324" s="573"/>
      <c r="S324" s="573"/>
      <c r="T324" s="573"/>
      <c r="U324" s="573"/>
      <c r="V324" s="573"/>
      <c r="W324" s="573"/>
      <c r="X324" s="573"/>
      <c r="Y324" s="573"/>
    </row>
    <row r="325" ht="15.75" customHeight="1">
      <c r="A325" s="573"/>
      <c r="B325" s="573"/>
      <c r="C325" s="573"/>
      <c r="D325" s="573"/>
      <c r="E325" s="573"/>
      <c r="F325" s="573"/>
      <c r="G325" s="573"/>
      <c r="H325" s="573"/>
      <c r="I325" s="573"/>
      <c r="J325" s="573"/>
      <c r="K325" s="573"/>
      <c r="L325" s="573"/>
      <c r="M325" s="573"/>
      <c r="N325" s="573"/>
      <c r="O325" s="573"/>
      <c r="P325" s="573"/>
      <c r="Q325" s="573"/>
      <c r="R325" s="573"/>
      <c r="S325" s="573"/>
      <c r="T325" s="573"/>
      <c r="U325" s="573"/>
      <c r="V325" s="573"/>
      <c r="W325" s="573"/>
      <c r="X325" s="573"/>
      <c r="Y325" s="573"/>
    </row>
    <row r="326" ht="15.75" customHeight="1">
      <c r="A326" s="573"/>
      <c r="B326" s="573"/>
      <c r="C326" s="573"/>
      <c r="D326" s="573"/>
      <c r="E326" s="573"/>
      <c r="F326" s="573"/>
      <c r="G326" s="573"/>
      <c r="H326" s="573"/>
      <c r="I326" s="573"/>
      <c r="J326" s="573"/>
      <c r="K326" s="573"/>
      <c r="L326" s="573"/>
      <c r="M326" s="573"/>
      <c r="N326" s="573"/>
      <c r="O326" s="573"/>
      <c r="P326" s="573"/>
      <c r="Q326" s="573"/>
      <c r="R326" s="573"/>
      <c r="S326" s="573"/>
      <c r="T326" s="573"/>
      <c r="U326" s="573"/>
      <c r="V326" s="573"/>
      <c r="W326" s="573"/>
      <c r="X326" s="573"/>
      <c r="Y326" s="573"/>
    </row>
    <row r="327" ht="15.75" customHeight="1">
      <c r="A327" s="573"/>
      <c r="B327" s="573"/>
      <c r="C327" s="573"/>
      <c r="D327" s="573"/>
      <c r="E327" s="573"/>
      <c r="F327" s="573"/>
      <c r="G327" s="573"/>
      <c r="H327" s="573"/>
      <c r="I327" s="573"/>
      <c r="J327" s="573"/>
      <c r="K327" s="573"/>
      <c r="L327" s="573"/>
      <c r="M327" s="573"/>
      <c r="N327" s="573"/>
      <c r="O327" s="573"/>
      <c r="P327" s="573"/>
      <c r="Q327" s="573"/>
      <c r="R327" s="573"/>
      <c r="S327" s="573"/>
      <c r="T327" s="573"/>
      <c r="U327" s="573"/>
      <c r="V327" s="573"/>
      <c r="W327" s="573"/>
      <c r="X327" s="573"/>
      <c r="Y327" s="573"/>
    </row>
    <row r="328" ht="15.75" customHeight="1">
      <c r="A328" s="573"/>
      <c r="B328" s="573"/>
      <c r="C328" s="573"/>
      <c r="D328" s="573"/>
      <c r="E328" s="573"/>
      <c r="F328" s="573"/>
      <c r="G328" s="573"/>
      <c r="H328" s="573"/>
      <c r="I328" s="573"/>
      <c r="J328" s="573"/>
      <c r="K328" s="573"/>
      <c r="L328" s="573"/>
      <c r="M328" s="573"/>
      <c r="N328" s="573"/>
      <c r="O328" s="573"/>
      <c r="P328" s="573"/>
      <c r="Q328" s="573"/>
      <c r="R328" s="573"/>
      <c r="S328" s="573"/>
      <c r="T328" s="573"/>
      <c r="U328" s="573"/>
      <c r="V328" s="573"/>
      <c r="W328" s="573"/>
      <c r="X328" s="573"/>
      <c r="Y328" s="573"/>
    </row>
    <row r="329" ht="15.75" customHeight="1">
      <c r="A329" s="573"/>
      <c r="B329" s="573"/>
      <c r="C329" s="573"/>
      <c r="D329" s="573"/>
      <c r="E329" s="573"/>
      <c r="F329" s="573"/>
      <c r="G329" s="573"/>
      <c r="H329" s="573"/>
      <c r="I329" s="573"/>
      <c r="J329" s="573"/>
      <c r="K329" s="573"/>
      <c r="L329" s="573"/>
      <c r="M329" s="573"/>
      <c r="N329" s="573"/>
      <c r="O329" s="573"/>
      <c r="P329" s="573"/>
      <c r="Q329" s="573"/>
      <c r="R329" s="573"/>
      <c r="S329" s="573"/>
      <c r="T329" s="573"/>
      <c r="U329" s="573"/>
      <c r="V329" s="573"/>
      <c r="W329" s="573"/>
      <c r="X329" s="573"/>
      <c r="Y329" s="573"/>
    </row>
    <row r="330" ht="15.75" customHeight="1">
      <c r="A330" s="573"/>
      <c r="B330" s="573"/>
      <c r="C330" s="573"/>
      <c r="D330" s="573"/>
      <c r="E330" s="573"/>
      <c r="F330" s="573"/>
      <c r="G330" s="573"/>
      <c r="H330" s="573"/>
      <c r="I330" s="573"/>
      <c r="J330" s="573"/>
      <c r="K330" s="573"/>
      <c r="L330" s="573"/>
      <c r="M330" s="573"/>
      <c r="N330" s="573"/>
      <c r="O330" s="573"/>
      <c r="P330" s="573"/>
      <c r="Q330" s="573"/>
      <c r="R330" s="573"/>
      <c r="S330" s="573"/>
      <c r="T330" s="573"/>
      <c r="U330" s="573"/>
      <c r="V330" s="573"/>
      <c r="W330" s="573"/>
      <c r="X330" s="573"/>
      <c r="Y330" s="573"/>
    </row>
    <row r="331" ht="15.75" customHeight="1">
      <c r="A331" s="573"/>
      <c r="B331" s="573"/>
      <c r="C331" s="573"/>
      <c r="D331" s="573"/>
      <c r="E331" s="573"/>
      <c r="F331" s="573"/>
      <c r="G331" s="573"/>
      <c r="H331" s="573"/>
      <c r="I331" s="573"/>
      <c r="J331" s="573"/>
      <c r="K331" s="573"/>
      <c r="L331" s="573"/>
      <c r="M331" s="573"/>
      <c r="N331" s="573"/>
      <c r="O331" s="573"/>
      <c r="P331" s="573"/>
      <c r="Q331" s="573"/>
      <c r="R331" s="573"/>
      <c r="S331" s="573"/>
      <c r="T331" s="573"/>
      <c r="U331" s="573"/>
      <c r="V331" s="573"/>
      <c r="W331" s="573"/>
      <c r="X331" s="573"/>
      <c r="Y331" s="573"/>
    </row>
    <row r="332" ht="15.75" customHeight="1">
      <c r="A332" s="573"/>
      <c r="B332" s="573"/>
      <c r="C332" s="573"/>
      <c r="D332" s="573"/>
      <c r="E332" s="573"/>
      <c r="F332" s="573"/>
      <c r="G332" s="573"/>
      <c r="H332" s="573"/>
      <c r="I332" s="573"/>
      <c r="J332" s="573"/>
      <c r="K332" s="573"/>
      <c r="L332" s="573"/>
      <c r="M332" s="573"/>
      <c r="N332" s="573"/>
      <c r="O332" s="573"/>
      <c r="P332" s="573"/>
      <c r="Q332" s="573"/>
      <c r="R332" s="573"/>
      <c r="S332" s="573"/>
      <c r="T332" s="573"/>
      <c r="U332" s="573"/>
      <c r="V332" s="573"/>
      <c r="W332" s="573"/>
      <c r="X332" s="573"/>
      <c r="Y332" s="573"/>
    </row>
    <row r="333" ht="15.75" customHeight="1">
      <c r="A333" s="573"/>
      <c r="B333" s="573"/>
      <c r="C333" s="573"/>
      <c r="D333" s="573"/>
      <c r="E333" s="573"/>
      <c r="F333" s="573"/>
      <c r="G333" s="573"/>
      <c r="H333" s="573"/>
      <c r="I333" s="573"/>
      <c r="J333" s="573"/>
      <c r="K333" s="573"/>
      <c r="L333" s="573"/>
      <c r="M333" s="573"/>
      <c r="N333" s="573"/>
      <c r="O333" s="573"/>
      <c r="P333" s="573"/>
      <c r="Q333" s="573"/>
      <c r="R333" s="573"/>
      <c r="S333" s="573"/>
      <c r="T333" s="573"/>
      <c r="U333" s="573"/>
      <c r="V333" s="573"/>
      <c r="W333" s="573"/>
      <c r="X333" s="573"/>
      <c r="Y333" s="573"/>
    </row>
    <row r="334" ht="15.75" customHeight="1">
      <c r="A334" s="573"/>
      <c r="B334" s="573"/>
      <c r="C334" s="573"/>
      <c r="D334" s="573"/>
      <c r="E334" s="573"/>
      <c r="F334" s="573"/>
      <c r="G334" s="573"/>
      <c r="H334" s="573"/>
      <c r="I334" s="573"/>
      <c r="J334" s="573"/>
      <c r="K334" s="573"/>
      <c r="L334" s="573"/>
      <c r="M334" s="573"/>
      <c r="N334" s="573"/>
      <c r="O334" s="573"/>
      <c r="P334" s="573"/>
      <c r="Q334" s="573"/>
      <c r="R334" s="573"/>
      <c r="S334" s="573"/>
      <c r="T334" s="573"/>
      <c r="U334" s="573"/>
      <c r="V334" s="573"/>
      <c r="W334" s="573"/>
      <c r="X334" s="573"/>
      <c r="Y334" s="573"/>
    </row>
    <row r="335" ht="15.75" customHeight="1">
      <c r="A335" s="573"/>
      <c r="B335" s="573"/>
      <c r="C335" s="573"/>
      <c r="D335" s="573"/>
      <c r="E335" s="573"/>
      <c r="F335" s="573"/>
      <c r="G335" s="573"/>
      <c r="H335" s="573"/>
      <c r="I335" s="573"/>
      <c r="J335" s="573"/>
      <c r="K335" s="573"/>
      <c r="L335" s="573"/>
      <c r="M335" s="573"/>
      <c r="N335" s="573"/>
      <c r="O335" s="573"/>
      <c r="P335" s="573"/>
      <c r="Q335" s="573"/>
      <c r="R335" s="573"/>
      <c r="S335" s="573"/>
      <c r="T335" s="573"/>
      <c r="U335" s="573"/>
      <c r="V335" s="573"/>
      <c r="W335" s="573"/>
      <c r="X335" s="573"/>
      <c r="Y335" s="573"/>
    </row>
    <row r="336" ht="15.75" customHeight="1">
      <c r="A336" s="573"/>
      <c r="B336" s="573"/>
      <c r="C336" s="573"/>
      <c r="D336" s="573"/>
      <c r="E336" s="573"/>
      <c r="F336" s="573"/>
      <c r="G336" s="573"/>
      <c r="H336" s="573"/>
      <c r="I336" s="573"/>
      <c r="J336" s="573"/>
      <c r="K336" s="573"/>
      <c r="L336" s="573"/>
      <c r="M336" s="573"/>
      <c r="N336" s="573"/>
      <c r="O336" s="573"/>
      <c r="P336" s="573"/>
      <c r="Q336" s="573"/>
      <c r="R336" s="573"/>
      <c r="S336" s="573"/>
      <c r="T336" s="573"/>
      <c r="U336" s="573"/>
      <c r="V336" s="573"/>
      <c r="W336" s="573"/>
      <c r="X336" s="573"/>
      <c r="Y336" s="573"/>
    </row>
    <row r="337" ht="15.75" customHeight="1">
      <c r="A337" s="573"/>
      <c r="B337" s="573"/>
      <c r="C337" s="573"/>
      <c r="D337" s="573"/>
      <c r="E337" s="573"/>
      <c r="F337" s="573"/>
      <c r="G337" s="573"/>
      <c r="H337" s="573"/>
      <c r="I337" s="573"/>
      <c r="J337" s="573"/>
      <c r="K337" s="573"/>
      <c r="L337" s="573"/>
      <c r="M337" s="573"/>
      <c r="N337" s="573"/>
      <c r="O337" s="573"/>
      <c r="P337" s="573"/>
      <c r="Q337" s="573"/>
      <c r="R337" s="573"/>
      <c r="S337" s="573"/>
      <c r="T337" s="573"/>
      <c r="U337" s="573"/>
      <c r="V337" s="573"/>
      <c r="W337" s="573"/>
      <c r="X337" s="573"/>
      <c r="Y337" s="573"/>
    </row>
    <row r="338" ht="15.75" customHeight="1">
      <c r="A338" s="573"/>
      <c r="B338" s="573"/>
      <c r="C338" s="573"/>
      <c r="D338" s="573"/>
      <c r="E338" s="573"/>
      <c r="F338" s="573"/>
      <c r="G338" s="573"/>
      <c r="H338" s="573"/>
      <c r="I338" s="573"/>
      <c r="J338" s="573"/>
      <c r="K338" s="573"/>
      <c r="L338" s="573"/>
      <c r="M338" s="573"/>
      <c r="N338" s="573"/>
      <c r="O338" s="573"/>
      <c r="P338" s="573"/>
      <c r="Q338" s="573"/>
      <c r="R338" s="573"/>
      <c r="S338" s="573"/>
      <c r="T338" s="573"/>
      <c r="U338" s="573"/>
      <c r="V338" s="573"/>
      <c r="W338" s="573"/>
      <c r="X338" s="573"/>
      <c r="Y338" s="573"/>
    </row>
    <row r="339" ht="15.75" customHeight="1">
      <c r="A339" s="573"/>
      <c r="B339" s="573"/>
      <c r="C339" s="573"/>
      <c r="D339" s="573"/>
      <c r="E339" s="573"/>
      <c r="F339" s="573"/>
      <c r="G339" s="573"/>
      <c r="H339" s="573"/>
      <c r="I339" s="573"/>
      <c r="J339" s="573"/>
      <c r="K339" s="573"/>
      <c r="L339" s="573"/>
      <c r="M339" s="573"/>
      <c r="N339" s="573"/>
      <c r="O339" s="573"/>
      <c r="P339" s="573"/>
      <c r="Q339" s="573"/>
      <c r="R339" s="573"/>
      <c r="S339" s="573"/>
      <c r="T339" s="573"/>
      <c r="U339" s="573"/>
      <c r="V339" s="573"/>
      <c r="W339" s="573"/>
      <c r="X339" s="573"/>
      <c r="Y339" s="573"/>
    </row>
    <row r="340" ht="15.75" customHeight="1">
      <c r="A340" s="573"/>
      <c r="B340" s="573"/>
      <c r="C340" s="573"/>
      <c r="D340" s="573"/>
      <c r="E340" s="573"/>
      <c r="F340" s="573"/>
      <c r="G340" s="573"/>
      <c r="H340" s="573"/>
      <c r="I340" s="573"/>
      <c r="J340" s="573"/>
      <c r="K340" s="573"/>
      <c r="L340" s="573"/>
      <c r="M340" s="573"/>
      <c r="N340" s="573"/>
      <c r="O340" s="573"/>
      <c r="P340" s="573"/>
      <c r="Q340" s="573"/>
      <c r="R340" s="573"/>
      <c r="S340" s="573"/>
      <c r="T340" s="573"/>
      <c r="U340" s="573"/>
      <c r="V340" s="573"/>
      <c r="W340" s="573"/>
      <c r="X340" s="573"/>
      <c r="Y340" s="573"/>
    </row>
    <row r="341" ht="15.75" customHeight="1">
      <c r="A341" s="573"/>
      <c r="B341" s="573"/>
      <c r="C341" s="573"/>
      <c r="D341" s="573"/>
      <c r="E341" s="573"/>
      <c r="F341" s="573"/>
      <c r="G341" s="573"/>
      <c r="H341" s="573"/>
      <c r="I341" s="573"/>
      <c r="J341" s="573"/>
      <c r="K341" s="573"/>
      <c r="L341" s="573"/>
      <c r="M341" s="573"/>
      <c r="N341" s="573"/>
      <c r="O341" s="573"/>
      <c r="P341" s="573"/>
      <c r="Q341" s="573"/>
      <c r="R341" s="573"/>
      <c r="S341" s="573"/>
      <c r="T341" s="573"/>
      <c r="U341" s="573"/>
      <c r="V341" s="573"/>
      <c r="W341" s="573"/>
      <c r="X341" s="573"/>
      <c r="Y341" s="573"/>
    </row>
    <row r="342" ht="15.75" customHeight="1">
      <c r="A342" s="573"/>
      <c r="B342" s="573"/>
      <c r="C342" s="573"/>
      <c r="D342" s="573"/>
      <c r="E342" s="573"/>
      <c r="F342" s="573"/>
      <c r="G342" s="573"/>
      <c r="H342" s="573"/>
      <c r="I342" s="573"/>
      <c r="J342" s="573"/>
      <c r="K342" s="573"/>
      <c r="L342" s="573"/>
      <c r="M342" s="573"/>
      <c r="N342" s="573"/>
      <c r="O342" s="573"/>
      <c r="P342" s="573"/>
      <c r="Q342" s="573"/>
      <c r="R342" s="573"/>
      <c r="S342" s="573"/>
      <c r="T342" s="573"/>
      <c r="U342" s="573"/>
      <c r="V342" s="573"/>
      <c r="W342" s="573"/>
      <c r="X342" s="573"/>
      <c r="Y342" s="573"/>
    </row>
    <row r="343" ht="15.75" customHeight="1">
      <c r="A343" s="573"/>
      <c r="B343" s="573"/>
      <c r="C343" s="573"/>
      <c r="D343" s="573"/>
      <c r="E343" s="573"/>
      <c r="F343" s="573"/>
      <c r="G343" s="573"/>
      <c r="H343" s="573"/>
      <c r="I343" s="573"/>
      <c r="J343" s="573"/>
      <c r="K343" s="573"/>
      <c r="L343" s="573"/>
      <c r="M343" s="573"/>
      <c r="N343" s="573"/>
      <c r="O343" s="573"/>
      <c r="P343" s="573"/>
      <c r="Q343" s="573"/>
      <c r="R343" s="573"/>
      <c r="S343" s="573"/>
      <c r="T343" s="573"/>
      <c r="U343" s="573"/>
      <c r="V343" s="573"/>
      <c r="W343" s="573"/>
      <c r="X343" s="573"/>
      <c r="Y343" s="573"/>
    </row>
    <row r="344" ht="15.75" customHeight="1">
      <c r="A344" s="573"/>
      <c r="B344" s="573"/>
      <c r="C344" s="573"/>
      <c r="D344" s="573"/>
      <c r="E344" s="573"/>
      <c r="F344" s="573"/>
      <c r="G344" s="573"/>
      <c r="H344" s="573"/>
      <c r="I344" s="573"/>
      <c r="J344" s="573"/>
      <c r="K344" s="573"/>
      <c r="L344" s="573"/>
      <c r="M344" s="573"/>
      <c r="N344" s="573"/>
      <c r="O344" s="573"/>
      <c r="P344" s="573"/>
      <c r="Q344" s="573"/>
      <c r="R344" s="573"/>
      <c r="S344" s="573"/>
      <c r="T344" s="573"/>
      <c r="U344" s="573"/>
      <c r="V344" s="573"/>
      <c r="W344" s="573"/>
      <c r="X344" s="573"/>
      <c r="Y344" s="573"/>
    </row>
    <row r="345" ht="15.75" customHeight="1">
      <c r="A345" s="573"/>
      <c r="B345" s="573"/>
      <c r="C345" s="573"/>
      <c r="D345" s="573"/>
      <c r="E345" s="573"/>
      <c r="F345" s="573"/>
      <c r="G345" s="573"/>
      <c r="H345" s="573"/>
      <c r="I345" s="573"/>
      <c r="J345" s="573"/>
      <c r="K345" s="573"/>
      <c r="L345" s="573"/>
      <c r="M345" s="573"/>
      <c r="N345" s="573"/>
      <c r="O345" s="573"/>
      <c r="P345" s="573"/>
      <c r="Q345" s="573"/>
      <c r="R345" s="573"/>
      <c r="S345" s="573"/>
      <c r="T345" s="573"/>
      <c r="U345" s="573"/>
      <c r="V345" s="573"/>
      <c r="W345" s="573"/>
      <c r="X345" s="573"/>
      <c r="Y345" s="573"/>
    </row>
    <row r="346" ht="15.75" customHeight="1">
      <c r="A346" s="573"/>
      <c r="B346" s="573"/>
      <c r="C346" s="573"/>
      <c r="D346" s="573"/>
      <c r="E346" s="573"/>
      <c r="F346" s="573"/>
      <c r="G346" s="573"/>
      <c r="H346" s="573"/>
      <c r="I346" s="573"/>
      <c r="J346" s="573"/>
      <c r="K346" s="573"/>
      <c r="L346" s="573"/>
      <c r="M346" s="573"/>
      <c r="N346" s="573"/>
      <c r="O346" s="573"/>
      <c r="P346" s="573"/>
      <c r="Q346" s="573"/>
      <c r="R346" s="573"/>
      <c r="S346" s="573"/>
      <c r="T346" s="573"/>
      <c r="U346" s="573"/>
      <c r="V346" s="573"/>
      <c r="W346" s="573"/>
      <c r="X346" s="573"/>
      <c r="Y346" s="573"/>
    </row>
    <row r="347" ht="15.75" customHeight="1">
      <c r="A347" s="573"/>
      <c r="B347" s="573"/>
      <c r="C347" s="573"/>
      <c r="D347" s="573"/>
      <c r="E347" s="573"/>
      <c r="F347" s="573"/>
      <c r="G347" s="573"/>
      <c r="H347" s="573"/>
      <c r="I347" s="573"/>
      <c r="J347" s="573"/>
      <c r="K347" s="573"/>
      <c r="L347" s="573"/>
      <c r="M347" s="573"/>
      <c r="N347" s="573"/>
      <c r="O347" s="573"/>
      <c r="P347" s="573"/>
      <c r="Q347" s="573"/>
      <c r="R347" s="573"/>
      <c r="S347" s="573"/>
      <c r="T347" s="573"/>
      <c r="U347" s="573"/>
      <c r="V347" s="573"/>
      <c r="W347" s="573"/>
      <c r="X347" s="573"/>
      <c r="Y347" s="573"/>
    </row>
    <row r="348" ht="15.75" customHeight="1">
      <c r="A348" s="573"/>
      <c r="B348" s="573"/>
      <c r="C348" s="573"/>
      <c r="D348" s="573"/>
      <c r="E348" s="573"/>
      <c r="F348" s="573"/>
      <c r="G348" s="573"/>
      <c r="H348" s="573"/>
      <c r="I348" s="573"/>
      <c r="J348" s="573"/>
      <c r="K348" s="573"/>
      <c r="L348" s="573"/>
      <c r="M348" s="573"/>
      <c r="N348" s="573"/>
      <c r="O348" s="573"/>
      <c r="P348" s="573"/>
      <c r="Q348" s="573"/>
      <c r="R348" s="573"/>
      <c r="S348" s="573"/>
      <c r="T348" s="573"/>
      <c r="U348" s="573"/>
      <c r="V348" s="573"/>
      <c r="W348" s="573"/>
      <c r="X348" s="573"/>
      <c r="Y348" s="573"/>
    </row>
    <row r="349" ht="15.75" customHeight="1">
      <c r="A349" s="573"/>
      <c r="B349" s="573"/>
      <c r="C349" s="573"/>
      <c r="D349" s="573"/>
      <c r="E349" s="573"/>
      <c r="F349" s="573"/>
      <c r="G349" s="573"/>
      <c r="H349" s="573"/>
      <c r="I349" s="573"/>
      <c r="J349" s="573"/>
      <c r="K349" s="573"/>
      <c r="L349" s="573"/>
      <c r="M349" s="573"/>
      <c r="N349" s="573"/>
      <c r="O349" s="573"/>
      <c r="P349" s="573"/>
      <c r="Q349" s="573"/>
      <c r="R349" s="573"/>
      <c r="S349" s="573"/>
      <c r="T349" s="573"/>
      <c r="U349" s="573"/>
      <c r="V349" s="573"/>
      <c r="W349" s="573"/>
      <c r="X349" s="573"/>
      <c r="Y349" s="573"/>
    </row>
    <row r="350" ht="15.75" customHeight="1">
      <c r="A350" s="573"/>
      <c r="B350" s="573"/>
      <c r="C350" s="573"/>
      <c r="D350" s="573"/>
      <c r="E350" s="573"/>
      <c r="F350" s="573"/>
      <c r="G350" s="573"/>
      <c r="H350" s="573"/>
      <c r="I350" s="573"/>
      <c r="J350" s="573"/>
      <c r="K350" s="573"/>
      <c r="L350" s="573"/>
      <c r="M350" s="573"/>
      <c r="N350" s="573"/>
      <c r="O350" s="573"/>
      <c r="P350" s="573"/>
      <c r="Q350" s="573"/>
      <c r="R350" s="573"/>
      <c r="S350" s="573"/>
      <c r="T350" s="573"/>
      <c r="U350" s="573"/>
      <c r="V350" s="573"/>
      <c r="W350" s="573"/>
      <c r="X350" s="573"/>
      <c r="Y350" s="573"/>
    </row>
    <row r="351" ht="15.75" customHeight="1">
      <c r="A351" s="573"/>
      <c r="B351" s="573"/>
      <c r="C351" s="573"/>
      <c r="D351" s="573"/>
      <c r="E351" s="573"/>
      <c r="F351" s="573"/>
      <c r="G351" s="573"/>
      <c r="H351" s="573"/>
      <c r="I351" s="573"/>
      <c r="J351" s="573"/>
      <c r="K351" s="573"/>
      <c r="L351" s="573"/>
      <c r="M351" s="573"/>
      <c r="N351" s="573"/>
      <c r="O351" s="573"/>
      <c r="P351" s="573"/>
      <c r="Q351" s="573"/>
      <c r="R351" s="573"/>
      <c r="S351" s="573"/>
      <c r="T351" s="573"/>
      <c r="U351" s="573"/>
      <c r="V351" s="573"/>
      <c r="W351" s="573"/>
      <c r="X351" s="573"/>
      <c r="Y351" s="573"/>
    </row>
    <row r="352" ht="15.75" customHeight="1">
      <c r="A352" s="573"/>
      <c r="B352" s="573"/>
      <c r="C352" s="573"/>
      <c r="D352" s="573"/>
      <c r="E352" s="573"/>
      <c r="F352" s="573"/>
      <c r="G352" s="573"/>
      <c r="H352" s="573"/>
      <c r="I352" s="573"/>
      <c r="J352" s="573"/>
      <c r="K352" s="573"/>
      <c r="L352" s="573"/>
      <c r="M352" s="573"/>
      <c r="N352" s="573"/>
      <c r="O352" s="573"/>
      <c r="P352" s="573"/>
      <c r="Q352" s="573"/>
      <c r="R352" s="573"/>
      <c r="S352" s="573"/>
      <c r="T352" s="573"/>
      <c r="U352" s="573"/>
      <c r="V352" s="573"/>
      <c r="W352" s="573"/>
      <c r="X352" s="573"/>
      <c r="Y352" s="573"/>
    </row>
    <row r="353" ht="15.75" customHeight="1">
      <c r="A353" s="573"/>
      <c r="B353" s="573"/>
      <c r="C353" s="573"/>
      <c r="D353" s="573"/>
      <c r="E353" s="573"/>
      <c r="F353" s="573"/>
      <c r="G353" s="573"/>
      <c r="H353" s="573"/>
      <c r="I353" s="573"/>
      <c r="J353" s="573"/>
      <c r="K353" s="573"/>
      <c r="L353" s="573"/>
      <c r="M353" s="573"/>
      <c r="N353" s="573"/>
      <c r="O353" s="573"/>
      <c r="P353" s="573"/>
      <c r="Q353" s="573"/>
      <c r="R353" s="573"/>
      <c r="S353" s="573"/>
      <c r="T353" s="573"/>
      <c r="U353" s="573"/>
      <c r="V353" s="573"/>
      <c r="W353" s="573"/>
      <c r="X353" s="573"/>
      <c r="Y353" s="573"/>
    </row>
    <row r="354" ht="15.75" customHeight="1">
      <c r="A354" s="573"/>
      <c r="B354" s="573"/>
      <c r="C354" s="573"/>
      <c r="D354" s="573"/>
      <c r="E354" s="573"/>
      <c r="F354" s="573"/>
      <c r="G354" s="573"/>
      <c r="H354" s="573"/>
      <c r="I354" s="573"/>
      <c r="J354" s="573"/>
      <c r="K354" s="573"/>
      <c r="L354" s="573"/>
      <c r="M354" s="573"/>
      <c r="N354" s="573"/>
      <c r="O354" s="573"/>
      <c r="P354" s="573"/>
      <c r="Q354" s="573"/>
      <c r="R354" s="573"/>
      <c r="S354" s="573"/>
      <c r="T354" s="573"/>
      <c r="U354" s="573"/>
      <c r="V354" s="573"/>
      <c r="W354" s="573"/>
      <c r="X354" s="573"/>
      <c r="Y354" s="573"/>
    </row>
    <row r="355" ht="15.75" customHeight="1">
      <c r="A355" s="573"/>
      <c r="B355" s="573"/>
      <c r="C355" s="573"/>
      <c r="D355" s="573"/>
      <c r="E355" s="573"/>
      <c r="F355" s="573"/>
      <c r="G355" s="573"/>
      <c r="H355" s="573"/>
      <c r="I355" s="573"/>
      <c r="J355" s="573"/>
      <c r="K355" s="573"/>
      <c r="L355" s="573"/>
      <c r="M355" s="573"/>
      <c r="N355" s="573"/>
      <c r="O355" s="573"/>
      <c r="P355" s="573"/>
      <c r="Q355" s="573"/>
      <c r="R355" s="573"/>
      <c r="S355" s="573"/>
      <c r="T355" s="573"/>
      <c r="U355" s="573"/>
      <c r="V355" s="573"/>
      <c r="W355" s="573"/>
      <c r="X355" s="573"/>
      <c r="Y355" s="573"/>
    </row>
    <row r="356" ht="15.75" customHeight="1">
      <c r="A356" s="573"/>
      <c r="B356" s="573"/>
      <c r="C356" s="573"/>
      <c r="D356" s="573"/>
      <c r="E356" s="573"/>
      <c r="F356" s="573"/>
      <c r="G356" s="573"/>
      <c r="H356" s="573"/>
      <c r="I356" s="573"/>
      <c r="J356" s="573"/>
      <c r="K356" s="573"/>
      <c r="L356" s="573"/>
      <c r="M356" s="573"/>
      <c r="N356" s="573"/>
      <c r="O356" s="573"/>
      <c r="P356" s="573"/>
      <c r="Q356" s="573"/>
      <c r="R356" s="573"/>
      <c r="S356" s="573"/>
      <c r="T356" s="573"/>
      <c r="U356" s="573"/>
      <c r="V356" s="573"/>
      <c r="W356" s="573"/>
      <c r="X356" s="573"/>
      <c r="Y356" s="573"/>
    </row>
    <row r="357" ht="15.75" customHeight="1">
      <c r="A357" s="573"/>
      <c r="B357" s="573"/>
      <c r="C357" s="573"/>
      <c r="D357" s="573"/>
      <c r="E357" s="573"/>
      <c r="F357" s="573"/>
      <c r="G357" s="573"/>
      <c r="H357" s="573"/>
      <c r="I357" s="573"/>
      <c r="J357" s="573"/>
      <c r="K357" s="573"/>
      <c r="L357" s="573"/>
      <c r="M357" s="573"/>
      <c r="N357" s="573"/>
      <c r="O357" s="573"/>
      <c r="P357" s="573"/>
      <c r="Q357" s="573"/>
      <c r="R357" s="573"/>
      <c r="S357" s="573"/>
      <c r="T357" s="573"/>
      <c r="U357" s="573"/>
      <c r="V357" s="573"/>
      <c r="W357" s="573"/>
      <c r="X357" s="573"/>
      <c r="Y357" s="573"/>
    </row>
    <row r="358" ht="15.75" customHeight="1">
      <c r="A358" s="573"/>
      <c r="B358" s="573"/>
      <c r="C358" s="573"/>
      <c r="D358" s="573"/>
      <c r="E358" s="573"/>
      <c r="F358" s="573"/>
      <c r="G358" s="573"/>
      <c r="H358" s="573"/>
      <c r="I358" s="573"/>
      <c r="J358" s="573"/>
      <c r="K358" s="573"/>
      <c r="L358" s="573"/>
      <c r="M358" s="573"/>
      <c r="N358" s="573"/>
      <c r="O358" s="573"/>
      <c r="P358" s="573"/>
      <c r="Q358" s="573"/>
      <c r="R358" s="573"/>
      <c r="S358" s="573"/>
      <c r="T358" s="573"/>
      <c r="U358" s="573"/>
      <c r="V358" s="573"/>
      <c r="W358" s="573"/>
      <c r="X358" s="573"/>
      <c r="Y358" s="573"/>
    </row>
    <row r="359" ht="15.75" customHeight="1">
      <c r="A359" s="573"/>
      <c r="B359" s="573"/>
      <c r="C359" s="573"/>
      <c r="D359" s="573"/>
      <c r="E359" s="573"/>
      <c r="F359" s="573"/>
      <c r="G359" s="573"/>
      <c r="H359" s="573"/>
      <c r="I359" s="573"/>
      <c r="J359" s="573"/>
      <c r="K359" s="573"/>
      <c r="L359" s="573"/>
      <c r="M359" s="573"/>
      <c r="N359" s="573"/>
      <c r="O359" s="573"/>
      <c r="P359" s="573"/>
      <c r="Q359" s="573"/>
      <c r="R359" s="573"/>
      <c r="S359" s="573"/>
      <c r="T359" s="573"/>
      <c r="U359" s="573"/>
      <c r="V359" s="573"/>
      <c r="W359" s="573"/>
      <c r="X359" s="573"/>
      <c r="Y359" s="573"/>
    </row>
    <row r="360" ht="15.75" customHeight="1">
      <c r="A360" s="573"/>
      <c r="B360" s="573"/>
      <c r="C360" s="573"/>
      <c r="D360" s="573"/>
      <c r="E360" s="573"/>
      <c r="F360" s="573"/>
      <c r="G360" s="573"/>
      <c r="H360" s="573"/>
      <c r="I360" s="573"/>
      <c r="J360" s="573"/>
      <c r="K360" s="573"/>
      <c r="L360" s="573"/>
      <c r="M360" s="573"/>
      <c r="N360" s="573"/>
      <c r="O360" s="573"/>
      <c r="P360" s="573"/>
      <c r="Q360" s="573"/>
      <c r="R360" s="573"/>
      <c r="S360" s="573"/>
      <c r="T360" s="573"/>
      <c r="U360" s="573"/>
      <c r="V360" s="573"/>
      <c r="W360" s="573"/>
      <c r="X360" s="573"/>
      <c r="Y360" s="573"/>
    </row>
    <row r="361" ht="15.75" customHeight="1">
      <c r="A361" s="573"/>
      <c r="B361" s="573"/>
      <c r="C361" s="573"/>
      <c r="D361" s="573"/>
      <c r="E361" s="573"/>
      <c r="F361" s="573"/>
      <c r="G361" s="573"/>
      <c r="H361" s="573"/>
      <c r="I361" s="573"/>
      <c r="J361" s="573"/>
      <c r="K361" s="573"/>
      <c r="L361" s="573"/>
      <c r="M361" s="573"/>
      <c r="N361" s="573"/>
      <c r="O361" s="573"/>
      <c r="P361" s="573"/>
      <c r="Q361" s="573"/>
      <c r="R361" s="573"/>
      <c r="S361" s="573"/>
      <c r="T361" s="573"/>
      <c r="U361" s="573"/>
      <c r="V361" s="573"/>
      <c r="W361" s="573"/>
      <c r="X361" s="573"/>
      <c r="Y361" s="573"/>
    </row>
    <row r="362" ht="15.75" customHeight="1">
      <c r="A362" s="573"/>
      <c r="B362" s="573"/>
      <c r="C362" s="573"/>
      <c r="D362" s="573"/>
      <c r="E362" s="573"/>
      <c r="F362" s="573"/>
      <c r="G362" s="573"/>
      <c r="H362" s="573"/>
      <c r="I362" s="573"/>
      <c r="J362" s="573"/>
      <c r="K362" s="573"/>
      <c r="L362" s="573"/>
      <c r="M362" s="573"/>
      <c r="N362" s="573"/>
      <c r="O362" s="573"/>
      <c r="P362" s="573"/>
      <c r="Q362" s="573"/>
      <c r="R362" s="573"/>
      <c r="S362" s="573"/>
      <c r="T362" s="573"/>
      <c r="U362" s="573"/>
      <c r="V362" s="573"/>
      <c r="W362" s="573"/>
      <c r="X362" s="573"/>
      <c r="Y362" s="573"/>
    </row>
    <row r="363" ht="15.75" customHeight="1">
      <c r="A363" s="573"/>
      <c r="B363" s="573"/>
      <c r="C363" s="573"/>
      <c r="D363" s="573"/>
      <c r="E363" s="573"/>
      <c r="F363" s="573"/>
      <c r="G363" s="573"/>
      <c r="H363" s="573"/>
      <c r="I363" s="573"/>
      <c r="J363" s="573"/>
      <c r="K363" s="573"/>
      <c r="L363" s="573"/>
      <c r="M363" s="573"/>
      <c r="N363" s="573"/>
      <c r="O363" s="573"/>
      <c r="P363" s="573"/>
      <c r="Q363" s="573"/>
      <c r="R363" s="573"/>
      <c r="S363" s="573"/>
      <c r="T363" s="573"/>
      <c r="U363" s="573"/>
      <c r="V363" s="573"/>
      <c r="W363" s="573"/>
      <c r="X363" s="573"/>
      <c r="Y363" s="573"/>
    </row>
    <row r="364" ht="15.75" customHeight="1">
      <c r="A364" s="573"/>
      <c r="B364" s="573"/>
      <c r="C364" s="573"/>
      <c r="D364" s="573"/>
      <c r="E364" s="573"/>
      <c r="F364" s="573"/>
      <c r="G364" s="573"/>
      <c r="H364" s="573"/>
      <c r="I364" s="573"/>
      <c r="J364" s="573"/>
      <c r="K364" s="573"/>
      <c r="L364" s="573"/>
      <c r="M364" s="573"/>
      <c r="N364" s="573"/>
      <c r="O364" s="573"/>
      <c r="P364" s="573"/>
      <c r="Q364" s="573"/>
      <c r="R364" s="573"/>
      <c r="S364" s="573"/>
      <c r="T364" s="573"/>
      <c r="U364" s="573"/>
      <c r="V364" s="573"/>
      <c r="W364" s="573"/>
      <c r="X364" s="573"/>
      <c r="Y364" s="573"/>
    </row>
    <row r="365" ht="15.75" customHeight="1">
      <c r="A365" s="573"/>
      <c r="B365" s="573"/>
      <c r="C365" s="573"/>
      <c r="D365" s="573"/>
      <c r="E365" s="573"/>
      <c r="F365" s="573"/>
      <c r="G365" s="573"/>
      <c r="H365" s="573"/>
      <c r="I365" s="573"/>
      <c r="J365" s="573"/>
      <c r="K365" s="573"/>
      <c r="L365" s="573"/>
      <c r="M365" s="573"/>
      <c r="N365" s="573"/>
      <c r="O365" s="573"/>
      <c r="P365" s="573"/>
      <c r="Q365" s="573"/>
      <c r="R365" s="573"/>
      <c r="S365" s="573"/>
      <c r="T365" s="573"/>
      <c r="U365" s="573"/>
      <c r="V365" s="573"/>
      <c r="W365" s="573"/>
      <c r="X365" s="573"/>
      <c r="Y365" s="573"/>
    </row>
    <row r="366" ht="15.75" customHeight="1">
      <c r="A366" s="573"/>
      <c r="B366" s="573"/>
      <c r="C366" s="573"/>
      <c r="D366" s="573"/>
      <c r="E366" s="573"/>
      <c r="F366" s="573"/>
      <c r="G366" s="573"/>
      <c r="H366" s="573"/>
      <c r="I366" s="573"/>
      <c r="J366" s="573"/>
      <c r="K366" s="573"/>
      <c r="L366" s="573"/>
      <c r="M366" s="573"/>
      <c r="N366" s="573"/>
      <c r="O366" s="573"/>
      <c r="P366" s="573"/>
      <c r="Q366" s="573"/>
      <c r="R366" s="573"/>
      <c r="S366" s="573"/>
      <c r="T366" s="573"/>
      <c r="U366" s="573"/>
      <c r="V366" s="573"/>
      <c r="W366" s="573"/>
      <c r="X366" s="573"/>
      <c r="Y366" s="573"/>
    </row>
    <row r="367" ht="15.75" customHeight="1">
      <c r="A367" s="573"/>
      <c r="B367" s="573"/>
      <c r="C367" s="573"/>
      <c r="D367" s="573"/>
      <c r="E367" s="573"/>
      <c r="F367" s="573"/>
      <c r="G367" s="573"/>
      <c r="H367" s="573"/>
      <c r="I367" s="573"/>
      <c r="J367" s="573"/>
      <c r="K367" s="573"/>
      <c r="L367" s="573"/>
      <c r="M367" s="573"/>
      <c r="N367" s="573"/>
      <c r="O367" s="573"/>
      <c r="P367" s="573"/>
      <c r="Q367" s="573"/>
      <c r="R367" s="573"/>
      <c r="S367" s="573"/>
      <c r="T367" s="573"/>
      <c r="U367" s="573"/>
      <c r="V367" s="573"/>
      <c r="W367" s="573"/>
      <c r="X367" s="573"/>
      <c r="Y367" s="573"/>
    </row>
    <row r="368" ht="15.75" customHeight="1">
      <c r="A368" s="573"/>
      <c r="B368" s="573"/>
      <c r="C368" s="573"/>
      <c r="D368" s="573"/>
      <c r="E368" s="573"/>
      <c r="F368" s="573"/>
      <c r="G368" s="573"/>
      <c r="H368" s="573"/>
      <c r="I368" s="573"/>
      <c r="J368" s="573"/>
      <c r="K368" s="573"/>
      <c r="L368" s="573"/>
      <c r="M368" s="573"/>
      <c r="N368" s="573"/>
      <c r="O368" s="573"/>
      <c r="P368" s="573"/>
      <c r="Q368" s="573"/>
      <c r="R368" s="573"/>
      <c r="S368" s="573"/>
      <c r="T368" s="573"/>
      <c r="U368" s="573"/>
      <c r="V368" s="573"/>
      <c r="W368" s="573"/>
      <c r="X368" s="573"/>
      <c r="Y368" s="573"/>
    </row>
    <row r="369" ht="15.75" customHeight="1">
      <c r="A369" s="573"/>
      <c r="B369" s="573"/>
      <c r="C369" s="573"/>
      <c r="D369" s="573"/>
      <c r="E369" s="573"/>
      <c r="F369" s="573"/>
      <c r="G369" s="573"/>
      <c r="H369" s="573"/>
      <c r="I369" s="573"/>
      <c r="J369" s="573"/>
      <c r="K369" s="573"/>
      <c r="L369" s="573"/>
      <c r="M369" s="573"/>
      <c r="N369" s="573"/>
      <c r="O369" s="573"/>
      <c r="P369" s="573"/>
      <c r="Q369" s="573"/>
      <c r="R369" s="573"/>
      <c r="S369" s="573"/>
      <c r="T369" s="573"/>
      <c r="U369" s="573"/>
      <c r="V369" s="573"/>
      <c r="W369" s="573"/>
      <c r="X369" s="573"/>
      <c r="Y369" s="573"/>
    </row>
    <row r="370" ht="15.75" customHeight="1">
      <c r="A370" s="573"/>
      <c r="B370" s="573"/>
      <c r="C370" s="573"/>
      <c r="D370" s="573"/>
      <c r="E370" s="573"/>
      <c r="F370" s="573"/>
      <c r="G370" s="573"/>
      <c r="H370" s="573"/>
      <c r="I370" s="573"/>
      <c r="J370" s="573"/>
      <c r="K370" s="573"/>
      <c r="L370" s="573"/>
      <c r="M370" s="573"/>
      <c r="N370" s="573"/>
      <c r="O370" s="573"/>
      <c r="P370" s="573"/>
      <c r="Q370" s="573"/>
      <c r="R370" s="573"/>
      <c r="S370" s="573"/>
      <c r="T370" s="573"/>
      <c r="U370" s="573"/>
      <c r="V370" s="573"/>
      <c r="W370" s="573"/>
      <c r="X370" s="573"/>
      <c r="Y370" s="573"/>
    </row>
    <row r="371" ht="15.75" customHeight="1">
      <c r="A371" s="573"/>
      <c r="B371" s="573"/>
      <c r="C371" s="573"/>
      <c r="D371" s="573"/>
      <c r="E371" s="573"/>
      <c r="F371" s="573"/>
      <c r="G371" s="573"/>
      <c r="H371" s="573"/>
      <c r="I371" s="573"/>
      <c r="J371" s="573"/>
      <c r="K371" s="573"/>
      <c r="L371" s="573"/>
      <c r="M371" s="573"/>
      <c r="N371" s="573"/>
      <c r="O371" s="573"/>
      <c r="P371" s="573"/>
      <c r="Q371" s="573"/>
      <c r="R371" s="573"/>
      <c r="S371" s="573"/>
      <c r="T371" s="573"/>
      <c r="U371" s="573"/>
      <c r="V371" s="573"/>
      <c r="W371" s="573"/>
      <c r="X371" s="573"/>
      <c r="Y371" s="573"/>
    </row>
    <row r="372" ht="15.75" customHeight="1">
      <c r="A372" s="573"/>
      <c r="B372" s="573"/>
      <c r="C372" s="573"/>
      <c r="D372" s="573"/>
      <c r="E372" s="573"/>
      <c r="F372" s="573"/>
      <c r="G372" s="573"/>
      <c r="H372" s="573"/>
      <c r="I372" s="573"/>
      <c r="J372" s="573"/>
      <c r="K372" s="573"/>
      <c r="L372" s="573"/>
      <c r="M372" s="573"/>
      <c r="N372" s="573"/>
      <c r="O372" s="573"/>
      <c r="P372" s="573"/>
      <c r="Q372" s="573"/>
      <c r="R372" s="573"/>
      <c r="S372" s="573"/>
      <c r="T372" s="573"/>
      <c r="U372" s="573"/>
      <c r="V372" s="573"/>
      <c r="W372" s="573"/>
      <c r="X372" s="573"/>
      <c r="Y372" s="573"/>
    </row>
    <row r="373" ht="15.75" customHeight="1">
      <c r="A373" s="573"/>
      <c r="B373" s="573"/>
      <c r="C373" s="573"/>
      <c r="D373" s="573"/>
      <c r="E373" s="573"/>
      <c r="F373" s="573"/>
      <c r="G373" s="573"/>
      <c r="H373" s="573"/>
      <c r="I373" s="573"/>
      <c r="J373" s="573"/>
      <c r="K373" s="573"/>
      <c r="L373" s="573"/>
      <c r="M373" s="573"/>
      <c r="N373" s="573"/>
      <c r="O373" s="573"/>
      <c r="P373" s="573"/>
      <c r="Q373" s="573"/>
      <c r="R373" s="573"/>
      <c r="S373" s="573"/>
      <c r="T373" s="573"/>
      <c r="U373" s="573"/>
      <c r="V373" s="573"/>
      <c r="W373" s="573"/>
      <c r="X373" s="573"/>
      <c r="Y373" s="573"/>
    </row>
    <row r="374" ht="15.75" customHeight="1">
      <c r="A374" s="573"/>
      <c r="B374" s="573"/>
      <c r="C374" s="573"/>
      <c r="D374" s="573"/>
      <c r="E374" s="573"/>
      <c r="F374" s="573"/>
      <c r="G374" s="573"/>
      <c r="H374" s="573"/>
      <c r="I374" s="573"/>
      <c r="J374" s="573"/>
      <c r="K374" s="573"/>
      <c r="L374" s="573"/>
      <c r="M374" s="573"/>
      <c r="N374" s="573"/>
      <c r="O374" s="573"/>
      <c r="P374" s="573"/>
      <c r="Q374" s="573"/>
      <c r="R374" s="573"/>
      <c r="S374" s="573"/>
      <c r="T374" s="573"/>
      <c r="U374" s="573"/>
      <c r="V374" s="573"/>
      <c r="W374" s="573"/>
      <c r="X374" s="573"/>
      <c r="Y374" s="573"/>
    </row>
    <row r="375" ht="15.75" customHeight="1">
      <c r="A375" s="573"/>
      <c r="B375" s="573"/>
      <c r="C375" s="573"/>
      <c r="D375" s="573"/>
      <c r="E375" s="573"/>
      <c r="F375" s="573"/>
      <c r="G375" s="573"/>
      <c r="H375" s="573"/>
      <c r="I375" s="573"/>
      <c r="J375" s="573"/>
      <c r="K375" s="573"/>
      <c r="L375" s="573"/>
      <c r="M375" s="573"/>
      <c r="N375" s="573"/>
      <c r="O375" s="573"/>
      <c r="P375" s="573"/>
      <c r="Q375" s="573"/>
      <c r="R375" s="573"/>
      <c r="S375" s="573"/>
      <c r="T375" s="573"/>
      <c r="U375" s="573"/>
      <c r="V375" s="573"/>
      <c r="W375" s="573"/>
      <c r="X375" s="573"/>
      <c r="Y375" s="573"/>
    </row>
    <row r="376" ht="15.75" customHeight="1">
      <c r="A376" s="573"/>
      <c r="B376" s="573"/>
      <c r="C376" s="573"/>
      <c r="D376" s="573"/>
      <c r="E376" s="573"/>
      <c r="F376" s="573"/>
      <c r="G376" s="573"/>
      <c r="H376" s="573"/>
      <c r="I376" s="573"/>
      <c r="J376" s="573"/>
      <c r="K376" s="573"/>
      <c r="L376" s="573"/>
      <c r="M376" s="573"/>
      <c r="N376" s="573"/>
      <c r="O376" s="573"/>
      <c r="P376" s="573"/>
      <c r="Q376" s="573"/>
      <c r="R376" s="573"/>
      <c r="S376" s="573"/>
      <c r="T376" s="573"/>
      <c r="U376" s="573"/>
      <c r="V376" s="573"/>
      <c r="W376" s="573"/>
      <c r="X376" s="573"/>
      <c r="Y376" s="573"/>
    </row>
    <row r="377" ht="15.75" customHeight="1">
      <c r="A377" s="573"/>
      <c r="B377" s="573"/>
      <c r="C377" s="573"/>
      <c r="D377" s="573"/>
      <c r="E377" s="573"/>
      <c r="F377" s="573"/>
      <c r="G377" s="573"/>
      <c r="H377" s="573"/>
      <c r="I377" s="573"/>
      <c r="J377" s="573"/>
      <c r="K377" s="573"/>
      <c r="L377" s="573"/>
      <c r="M377" s="573"/>
      <c r="N377" s="573"/>
      <c r="O377" s="573"/>
      <c r="P377" s="573"/>
      <c r="Q377" s="573"/>
      <c r="R377" s="573"/>
      <c r="S377" s="573"/>
      <c r="T377" s="573"/>
      <c r="U377" s="573"/>
      <c r="V377" s="573"/>
      <c r="W377" s="573"/>
      <c r="X377" s="573"/>
      <c r="Y377" s="573"/>
    </row>
    <row r="378" ht="15.75" customHeight="1">
      <c r="A378" s="573"/>
      <c r="B378" s="573"/>
      <c r="C378" s="573"/>
      <c r="D378" s="573"/>
      <c r="E378" s="573"/>
      <c r="F378" s="573"/>
      <c r="G378" s="573"/>
      <c r="H378" s="573"/>
      <c r="I378" s="573"/>
      <c r="J378" s="573"/>
      <c r="K378" s="573"/>
      <c r="L378" s="573"/>
      <c r="M378" s="573"/>
      <c r="N378" s="573"/>
      <c r="O378" s="573"/>
      <c r="P378" s="573"/>
      <c r="Q378" s="573"/>
      <c r="R378" s="573"/>
      <c r="S378" s="573"/>
      <c r="T378" s="573"/>
      <c r="U378" s="573"/>
      <c r="V378" s="573"/>
      <c r="W378" s="573"/>
      <c r="X378" s="573"/>
      <c r="Y378" s="573"/>
    </row>
    <row r="379" ht="15.75" customHeight="1">
      <c r="A379" s="573"/>
      <c r="B379" s="573"/>
      <c r="C379" s="573"/>
      <c r="D379" s="573"/>
      <c r="E379" s="573"/>
      <c r="F379" s="573"/>
      <c r="G379" s="573"/>
      <c r="H379" s="573"/>
      <c r="I379" s="573"/>
      <c r="J379" s="573"/>
      <c r="K379" s="573"/>
      <c r="L379" s="573"/>
      <c r="M379" s="573"/>
      <c r="N379" s="573"/>
      <c r="O379" s="573"/>
      <c r="P379" s="573"/>
      <c r="Q379" s="573"/>
      <c r="R379" s="573"/>
      <c r="S379" s="573"/>
      <c r="T379" s="573"/>
      <c r="U379" s="573"/>
      <c r="V379" s="573"/>
      <c r="W379" s="573"/>
      <c r="X379" s="573"/>
      <c r="Y379" s="573"/>
    </row>
    <row r="380" ht="15.75" customHeight="1">
      <c r="A380" s="573"/>
      <c r="B380" s="573"/>
      <c r="C380" s="573"/>
      <c r="D380" s="573"/>
      <c r="E380" s="573"/>
      <c r="F380" s="573"/>
      <c r="G380" s="573"/>
      <c r="H380" s="573"/>
      <c r="I380" s="573"/>
      <c r="J380" s="573"/>
      <c r="K380" s="573"/>
      <c r="L380" s="573"/>
      <c r="M380" s="573"/>
      <c r="N380" s="573"/>
      <c r="O380" s="573"/>
      <c r="P380" s="573"/>
      <c r="Q380" s="573"/>
      <c r="R380" s="573"/>
      <c r="S380" s="573"/>
      <c r="T380" s="573"/>
      <c r="U380" s="573"/>
      <c r="V380" s="573"/>
      <c r="W380" s="573"/>
      <c r="X380" s="573"/>
      <c r="Y380" s="573"/>
    </row>
    <row r="381" ht="15.75" customHeight="1">
      <c r="A381" s="573"/>
      <c r="B381" s="573"/>
      <c r="C381" s="573"/>
      <c r="D381" s="573"/>
      <c r="E381" s="573"/>
      <c r="F381" s="573"/>
      <c r="G381" s="573"/>
      <c r="H381" s="573"/>
      <c r="I381" s="573"/>
      <c r="J381" s="573"/>
      <c r="K381" s="573"/>
      <c r="L381" s="573"/>
      <c r="M381" s="573"/>
      <c r="N381" s="573"/>
      <c r="O381" s="573"/>
      <c r="P381" s="573"/>
      <c r="Q381" s="573"/>
      <c r="R381" s="573"/>
      <c r="S381" s="573"/>
      <c r="T381" s="573"/>
      <c r="U381" s="573"/>
      <c r="V381" s="573"/>
      <c r="W381" s="573"/>
      <c r="X381" s="573"/>
      <c r="Y381" s="573"/>
    </row>
    <row r="382" ht="15.75" customHeight="1">
      <c r="A382" s="573"/>
      <c r="B382" s="573"/>
      <c r="C382" s="573"/>
      <c r="D382" s="573"/>
      <c r="E382" s="573"/>
      <c r="F382" s="573"/>
      <c r="G382" s="573"/>
      <c r="H382" s="573"/>
      <c r="I382" s="573"/>
      <c r="J382" s="573"/>
      <c r="K382" s="573"/>
      <c r="L382" s="573"/>
      <c r="M382" s="573"/>
      <c r="N382" s="573"/>
      <c r="O382" s="573"/>
      <c r="P382" s="573"/>
      <c r="Q382" s="573"/>
      <c r="R382" s="573"/>
      <c r="S382" s="573"/>
      <c r="T382" s="573"/>
      <c r="U382" s="573"/>
      <c r="V382" s="573"/>
      <c r="W382" s="573"/>
      <c r="X382" s="573"/>
      <c r="Y382" s="573"/>
    </row>
    <row r="383" ht="15.75" customHeight="1">
      <c r="A383" s="573"/>
      <c r="B383" s="573"/>
      <c r="C383" s="573"/>
      <c r="D383" s="573"/>
      <c r="E383" s="573"/>
      <c r="F383" s="573"/>
      <c r="G383" s="573"/>
      <c r="H383" s="573"/>
      <c r="I383" s="573"/>
      <c r="J383" s="573"/>
      <c r="K383" s="573"/>
      <c r="L383" s="573"/>
      <c r="M383" s="573"/>
      <c r="N383" s="573"/>
      <c r="O383" s="573"/>
      <c r="P383" s="573"/>
      <c r="Q383" s="573"/>
      <c r="R383" s="573"/>
      <c r="S383" s="573"/>
      <c r="T383" s="573"/>
      <c r="U383" s="573"/>
      <c r="V383" s="573"/>
      <c r="W383" s="573"/>
      <c r="X383" s="573"/>
      <c r="Y383" s="573"/>
    </row>
    <row r="384" ht="15.75" customHeight="1">
      <c r="A384" s="573"/>
      <c r="B384" s="573"/>
      <c r="C384" s="573"/>
      <c r="D384" s="573"/>
      <c r="E384" s="573"/>
      <c r="F384" s="573"/>
      <c r="G384" s="573"/>
      <c r="H384" s="573"/>
      <c r="I384" s="573"/>
      <c r="J384" s="573"/>
      <c r="K384" s="573"/>
      <c r="L384" s="573"/>
      <c r="M384" s="573"/>
      <c r="N384" s="573"/>
      <c r="O384" s="573"/>
      <c r="P384" s="573"/>
      <c r="Q384" s="573"/>
      <c r="R384" s="573"/>
      <c r="S384" s="573"/>
      <c r="T384" s="573"/>
      <c r="U384" s="573"/>
      <c r="V384" s="573"/>
      <c r="W384" s="573"/>
      <c r="X384" s="573"/>
      <c r="Y384" s="573"/>
    </row>
    <row r="385" ht="15.75" customHeight="1">
      <c r="A385" s="573"/>
      <c r="B385" s="573"/>
      <c r="C385" s="573"/>
      <c r="D385" s="573"/>
      <c r="E385" s="573"/>
      <c r="F385" s="573"/>
      <c r="G385" s="573"/>
      <c r="H385" s="573"/>
      <c r="I385" s="573"/>
      <c r="J385" s="573"/>
      <c r="K385" s="573"/>
      <c r="L385" s="573"/>
      <c r="M385" s="573"/>
      <c r="N385" s="573"/>
      <c r="O385" s="573"/>
      <c r="P385" s="573"/>
      <c r="Q385" s="573"/>
      <c r="R385" s="573"/>
      <c r="S385" s="573"/>
      <c r="T385" s="573"/>
      <c r="U385" s="573"/>
      <c r="V385" s="573"/>
      <c r="W385" s="573"/>
      <c r="X385" s="573"/>
      <c r="Y385" s="573"/>
    </row>
    <row r="386" ht="15.75" customHeight="1">
      <c r="A386" s="573"/>
      <c r="B386" s="573"/>
      <c r="C386" s="573"/>
      <c r="D386" s="573"/>
      <c r="E386" s="573"/>
      <c r="F386" s="573"/>
      <c r="G386" s="573"/>
      <c r="H386" s="573"/>
      <c r="I386" s="573"/>
      <c r="J386" s="573"/>
      <c r="K386" s="573"/>
      <c r="L386" s="573"/>
      <c r="M386" s="573"/>
      <c r="N386" s="573"/>
      <c r="O386" s="573"/>
      <c r="P386" s="573"/>
      <c r="Q386" s="573"/>
      <c r="R386" s="573"/>
      <c r="S386" s="573"/>
      <c r="T386" s="573"/>
      <c r="U386" s="573"/>
      <c r="V386" s="573"/>
      <c r="W386" s="573"/>
      <c r="X386" s="573"/>
      <c r="Y386" s="573"/>
    </row>
    <row r="387" ht="15.75" customHeight="1">
      <c r="A387" s="573"/>
      <c r="B387" s="573"/>
      <c r="C387" s="573"/>
      <c r="D387" s="573"/>
      <c r="E387" s="573"/>
      <c r="F387" s="573"/>
      <c r="G387" s="573"/>
      <c r="H387" s="573"/>
      <c r="I387" s="573"/>
      <c r="J387" s="573"/>
      <c r="K387" s="573"/>
      <c r="L387" s="573"/>
      <c r="M387" s="573"/>
      <c r="N387" s="573"/>
      <c r="O387" s="573"/>
      <c r="P387" s="573"/>
      <c r="Q387" s="573"/>
      <c r="R387" s="573"/>
      <c r="S387" s="573"/>
      <c r="T387" s="573"/>
      <c r="U387" s="573"/>
      <c r="V387" s="573"/>
      <c r="W387" s="573"/>
      <c r="X387" s="573"/>
      <c r="Y387" s="573"/>
    </row>
    <row r="388" ht="15.75" customHeight="1">
      <c r="A388" s="573"/>
      <c r="B388" s="573"/>
      <c r="C388" s="573"/>
      <c r="D388" s="573"/>
      <c r="E388" s="573"/>
      <c r="F388" s="573"/>
      <c r="G388" s="573"/>
      <c r="H388" s="573"/>
      <c r="I388" s="573"/>
      <c r="J388" s="573"/>
      <c r="K388" s="573"/>
      <c r="L388" s="573"/>
      <c r="M388" s="573"/>
      <c r="N388" s="573"/>
      <c r="O388" s="573"/>
      <c r="P388" s="573"/>
      <c r="Q388" s="573"/>
      <c r="R388" s="573"/>
      <c r="S388" s="573"/>
      <c r="T388" s="573"/>
      <c r="U388" s="573"/>
      <c r="V388" s="573"/>
      <c r="W388" s="573"/>
      <c r="X388" s="573"/>
      <c r="Y388" s="573"/>
    </row>
    <row r="389" ht="15.75" customHeight="1">
      <c r="A389" s="573"/>
      <c r="B389" s="573"/>
      <c r="C389" s="573"/>
      <c r="D389" s="573"/>
      <c r="E389" s="573"/>
      <c r="F389" s="573"/>
      <c r="G389" s="573"/>
      <c r="H389" s="573"/>
      <c r="I389" s="573"/>
      <c r="J389" s="573"/>
      <c r="K389" s="573"/>
      <c r="L389" s="573"/>
      <c r="M389" s="573"/>
      <c r="N389" s="573"/>
      <c r="O389" s="573"/>
      <c r="P389" s="573"/>
      <c r="Q389" s="573"/>
      <c r="R389" s="573"/>
      <c r="S389" s="573"/>
      <c r="T389" s="573"/>
      <c r="U389" s="573"/>
      <c r="V389" s="573"/>
      <c r="W389" s="573"/>
      <c r="X389" s="573"/>
      <c r="Y389" s="573"/>
    </row>
    <row r="390" ht="15.75" customHeight="1">
      <c r="A390" s="573"/>
      <c r="B390" s="573"/>
      <c r="C390" s="573"/>
      <c r="D390" s="573"/>
      <c r="E390" s="573"/>
      <c r="F390" s="573"/>
      <c r="G390" s="573"/>
      <c r="H390" s="573"/>
      <c r="I390" s="573"/>
      <c r="J390" s="573"/>
      <c r="K390" s="573"/>
      <c r="L390" s="573"/>
      <c r="M390" s="573"/>
      <c r="N390" s="573"/>
      <c r="O390" s="573"/>
      <c r="P390" s="573"/>
      <c r="Q390" s="573"/>
      <c r="R390" s="573"/>
      <c r="S390" s="573"/>
      <c r="T390" s="573"/>
      <c r="U390" s="573"/>
      <c r="V390" s="573"/>
      <c r="W390" s="573"/>
      <c r="X390" s="573"/>
      <c r="Y390" s="573"/>
    </row>
    <row r="391" ht="15.75" customHeight="1">
      <c r="A391" s="573"/>
      <c r="B391" s="573"/>
      <c r="C391" s="573"/>
      <c r="D391" s="573"/>
      <c r="E391" s="573"/>
      <c r="F391" s="573"/>
      <c r="G391" s="573"/>
      <c r="H391" s="573"/>
      <c r="I391" s="573"/>
      <c r="J391" s="573"/>
      <c r="K391" s="573"/>
      <c r="L391" s="573"/>
      <c r="M391" s="573"/>
      <c r="N391" s="573"/>
      <c r="O391" s="573"/>
      <c r="P391" s="573"/>
      <c r="Q391" s="573"/>
      <c r="R391" s="573"/>
      <c r="S391" s="573"/>
      <c r="T391" s="573"/>
      <c r="U391" s="573"/>
      <c r="V391" s="573"/>
      <c r="W391" s="573"/>
      <c r="X391" s="573"/>
      <c r="Y391" s="573"/>
    </row>
    <row r="392" ht="15.75" customHeight="1">
      <c r="A392" s="573"/>
      <c r="B392" s="573"/>
      <c r="C392" s="573"/>
      <c r="D392" s="573"/>
      <c r="E392" s="573"/>
      <c r="F392" s="573"/>
      <c r="G392" s="573"/>
      <c r="H392" s="573"/>
      <c r="I392" s="573"/>
      <c r="J392" s="573"/>
      <c r="K392" s="573"/>
      <c r="L392" s="573"/>
      <c r="M392" s="573"/>
      <c r="N392" s="573"/>
      <c r="O392" s="573"/>
      <c r="P392" s="573"/>
      <c r="Q392" s="573"/>
      <c r="R392" s="573"/>
      <c r="S392" s="573"/>
      <c r="T392" s="573"/>
      <c r="U392" s="573"/>
      <c r="V392" s="573"/>
      <c r="W392" s="573"/>
      <c r="X392" s="573"/>
      <c r="Y392" s="573"/>
    </row>
    <row r="393" ht="15.75" customHeight="1">
      <c r="A393" s="573"/>
      <c r="B393" s="573"/>
      <c r="C393" s="573"/>
      <c r="D393" s="573"/>
      <c r="E393" s="573"/>
      <c r="F393" s="573"/>
      <c r="G393" s="573"/>
      <c r="H393" s="573"/>
      <c r="I393" s="573"/>
      <c r="J393" s="573"/>
      <c r="K393" s="573"/>
      <c r="L393" s="573"/>
      <c r="M393" s="573"/>
      <c r="N393" s="573"/>
      <c r="O393" s="573"/>
      <c r="P393" s="573"/>
      <c r="Q393" s="573"/>
      <c r="R393" s="573"/>
      <c r="S393" s="573"/>
      <c r="T393" s="573"/>
      <c r="U393" s="573"/>
      <c r="V393" s="573"/>
      <c r="W393" s="573"/>
      <c r="X393" s="573"/>
      <c r="Y393" s="573"/>
    </row>
    <row r="394" ht="15.75" customHeight="1">
      <c r="A394" s="573"/>
      <c r="B394" s="573"/>
      <c r="C394" s="573"/>
      <c r="D394" s="573"/>
      <c r="E394" s="573"/>
      <c r="F394" s="573"/>
      <c r="G394" s="573"/>
      <c r="H394" s="573"/>
      <c r="I394" s="573"/>
      <c r="J394" s="573"/>
      <c r="K394" s="573"/>
      <c r="L394" s="573"/>
      <c r="M394" s="573"/>
      <c r="N394" s="573"/>
      <c r="O394" s="573"/>
      <c r="P394" s="573"/>
      <c r="Q394" s="573"/>
      <c r="R394" s="573"/>
      <c r="S394" s="573"/>
      <c r="T394" s="573"/>
      <c r="U394" s="573"/>
      <c r="V394" s="573"/>
      <c r="W394" s="573"/>
      <c r="X394" s="573"/>
      <c r="Y394" s="573"/>
    </row>
    <row r="395" ht="15.75" customHeight="1">
      <c r="A395" s="573"/>
      <c r="B395" s="573"/>
      <c r="C395" s="573"/>
      <c r="D395" s="573"/>
      <c r="E395" s="573"/>
      <c r="F395" s="573"/>
      <c r="G395" s="573"/>
      <c r="H395" s="573"/>
      <c r="I395" s="573"/>
      <c r="J395" s="573"/>
      <c r="K395" s="573"/>
      <c r="L395" s="573"/>
      <c r="M395" s="573"/>
      <c r="N395" s="573"/>
      <c r="O395" s="573"/>
      <c r="P395" s="573"/>
      <c r="Q395" s="573"/>
      <c r="R395" s="573"/>
      <c r="S395" s="573"/>
      <c r="T395" s="573"/>
      <c r="U395" s="573"/>
      <c r="V395" s="573"/>
      <c r="W395" s="573"/>
      <c r="X395" s="573"/>
      <c r="Y395" s="573"/>
    </row>
    <row r="396" ht="15.75" customHeight="1">
      <c r="A396" s="573"/>
      <c r="B396" s="573"/>
      <c r="C396" s="573"/>
      <c r="D396" s="573"/>
      <c r="E396" s="573"/>
      <c r="F396" s="573"/>
      <c r="G396" s="573"/>
      <c r="H396" s="573"/>
      <c r="I396" s="573"/>
      <c r="J396" s="573"/>
      <c r="K396" s="573"/>
      <c r="L396" s="573"/>
      <c r="M396" s="573"/>
      <c r="N396" s="573"/>
      <c r="O396" s="573"/>
      <c r="P396" s="573"/>
      <c r="Q396" s="573"/>
      <c r="R396" s="573"/>
      <c r="S396" s="573"/>
      <c r="T396" s="573"/>
      <c r="U396" s="573"/>
      <c r="V396" s="573"/>
      <c r="W396" s="573"/>
      <c r="X396" s="573"/>
      <c r="Y396" s="573"/>
    </row>
    <row r="397" ht="15.75" customHeight="1">
      <c r="A397" s="573"/>
      <c r="B397" s="573"/>
      <c r="C397" s="573"/>
      <c r="D397" s="573"/>
      <c r="E397" s="573"/>
      <c r="F397" s="573"/>
      <c r="G397" s="573"/>
      <c r="H397" s="573"/>
      <c r="I397" s="573"/>
      <c r="J397" s="573"/>
      <c r="K397" s="573"/>
      <c r="L397" s="573"/>
      <c r="M397" s="573"/>
      <c r="N397" s="573"/>
      <c r="O397" s="573"/>
      <c r="P397" s="573"/>
      <c r="Q397" s="573"/>
      <c r="R397" s="573"/>
      <c r="S397" s="573"/>
      <c r="T397" s="573"/>
      <c r="U397" s="573"/>
      <c r="V397" s="573"/>
      <c r="W397" s="573"/>
      <c r="X397" s="573"/>
      <c r="Y397" s="573"/>
    </row>
    <row r="398" ht="15.75" customHeight="1">
      <c r="A398" s="573"/>
      <c r="B398" s="573"/>
      <c r="C398" s="573"/>
      <c r="D398" s="573"/>
      <c r="E398" s="573"/>
      <c r="F398" s="573"/>
      <c r="G398" s="573"/>
      <c r="H398" s="573"/>
      <c r="I398" s="573"/>
      <c r="J398" s="573"/>
      <c r="K398" s="573"/>
      <c r="L398" s="573"/>
      <c r="M398" s="573"/>
      <c r="N398" s="573"/>
      <c r="O398" s="573"/>
      <c r="P398" s="573"/>
      <c r="Q398" s="573"/>
      <c r="R398" s="573"/>
      <c r="S398" s="573"/>
      <c r="T398" s="573"/>
      <c r="U398" s="573"/>
      <c r="V398" s="573"/>
      <c r="W398" s="573"/>
      <c r="X398" s="573"/>
      <c r="Y398" s="573"/>
    </row>
    <row r="399" ht="15.75" customHeight="1">
      <c r="A399" s="573"/>
      <c r="B399" s="573"/>
      <c r="C399" s="573"/>
      <c r="D399" s="573"/>
      <c r="E399" s="573"/>
      <c r="F399" s="573"/>
      <c r="G399" s="573"/>
      <c r="H399" s="573"/>
      <c r="I399" s="573"/>
      <c r="J399" s="573"/>
      <c r="K399" s="573"/>
      <c r="L399" s="573"/>
      <c r="M399" s="573"/>
      <c r="N399" s="573"/>
      <c r="O399" s="573"/>
      <c r="P399" s="573"/>
      <c r="Q399" s="573"/>
      <c r="R399" s="573"/>
      <c r="S399" s="573"/>
      <c r="T399" s="573"/>
      <c r="U399" s="573"/>
      <c r="V399" s="573"/>
      <c r="W399" s="573"/>
      <c r="X399" s="573"/>
      <c r="Y399" s="573"/>
    </row>
    <row r="400" ht="15.75" customHeight="1">
      <c r="A400" s="573"/>
      <c r="B400" s="573"/>
      <c r="C400" s="573"/>
      <c r="D400" s="573"/>
      <c r="E400" s="573"/>
      <c r="F400" s="573"/>
      <c r="G400" s="573"/>
      <c r="H400" s="573"/>
      <c r="I400" s="573"/>
      <c r="J400" s="573"/>
      <c r="K400" s="573"/>
      <c r="L400" s="573"/>
      <c r="M400" s="573"/>
      <c r="N400" s="573"/>
      <c r="O400" s="573"/>
      <c r="P400" s="573"/>
      <c r="Q400" s="573"/>
      <c r="R400" s="573"/>
      <c r="S400" s="573"/>
      <c r="T400" s="573"/>
      <c r="U400" s="573"/>
      <c r="V400" s="573"/>
      <c r="W400" s="573"/>
      <c r="X400" s="573"/>
      <c r="Y400" s="573"/>
    </row>
    <row r="401" ht="15.75" customHeight="1">
      <c r="A401" s="573"/>
      <c r="B401" s="573"/>
      <c r="C401" s="573"/>
      <c r="D401" s="573"/>
      <c r="E401" s="573"/>
      <c r="F401" s="573"/>
      <c r="G401" s="573"/>
      <c r="H401" s="573"/>
      <c r="I401" s="573"/>
      <c r="J401" s="573"/>
      <c r="K401" s="573"/>
      <c r="L401" s="573"/>
      <c r="M401" s="573"/>
      <c r="N401" s="573"/>
      <c r="O401" s="573"/>
      <c r="P401" s="573"/>
      <c r="Q401" s="573"/>
      <c r="R401" s="573"/>
      <c r="S401" s="573"/>
      <c r="T401" s="573"/>
      <c r="U401" s="573"/>
      <c r="V401" s="573"/>
      <c r="W401" s="573"/>
      <c r="X401" s="573"/>
      <c r="Y401" s="573"/>
    </row>
    <row r="402" ht="15.75" customHeight="1">
      <c r="A402" s="573"/>
      <c r="B402" s="573"/>
      <c r="C402" s="573"/>
      <c r="D402" s="573"/>
      <c r="E402" s="573"/>
      <c r="F402" s="573"/>
      <c r="G402" s="573"/>
      <c r="H402" s="573"/>
      <c r="I402" s="573"/>
      <c r="J402" s="573"/>
      <c r="K402" s="573"/>
      <c r="L402" s="573"/>
      <c r="M402" s="573"/>
      <c r="N402" s="573"/>
      <c r="O402" s="573"/>
      <c r="P402" s="573"/>
      <c r="Q402" s="573"/>
      <c r="R402" s="573"/>
      <c r="S402" s="573"/>
      <c r="T402" s="573"/>
      <c r="U402" s="573"/>
      <c r="V402" s="573"/>
      <c r="W402" s="573"/>
      <c r="X402" s="573"/>
      <c r="Y402" s="573"/>
    </row>
    <row r="403" ht="15.75" customHeight="1">
      <c r="A403" s="573"/>
      <c r="B403" s="573"/>
      <c r="C403" s="573"/>
      <c r="D403" s="573"/>
      <c r="E403" s="573"/>
      <c r="F403" s="573"/>
      <c r="G403" s="573"/>
      <c r="H403" s="573"/>
      <c r="I403" s="573"/>
      <c r="J403" s="573"/>
      <c r="K403" s="573"/>
      <c r="L403" s="573"/>
      <c r="M403" s="573"/>
      <c r="N403" s="573"/>
      <c r="O403" s="573"/>
      <c r="P403" s="573"/>
      <c r="Q403" s="573"/>
      <c r="R403" s="573"/>
      <c r="S403" s="573"/>
      <c r="T403" s="573"/>
      <c r="U403" s="573"/>
      <c r="V403" s="573"/>
      <c r="W403" s="573"/>
      <c r="X403" s="573"/>
      <c r="Y403" s="573"/>
    </row>
    <row r="404" ht="15.75" customHeight="1">
      <c r="A404" s="573"/>
      <c r="B404" s="573"/>
      <c r="C404" s="573"/>
      <c r="D404" s="573"/>
      <c r="E404" s="573"/>
      <c r="F404" s="573"/>
      <c r="G404" s="573"/>
      <c r="H404" s="573"/>
      <c r="I404" s="573"/>
      <c r="J404" s="573"/>
      <c r="K404" s="573"/>
      <c r="L404" s="573"/>
      <c r="M404" s="573"/>
      <c r="N404" s="573"/>
      <c r="O404" s="573"/>
      <c r="P404" s="573"/>
      <c r="Q404" s="573"/>
      <c r="R404" s="573"/>
      <c r="S404" s="573"/>
      <c r="T404" s="573"/>
      <c r="U404" s="573"/>
      <c r="V404" s="573"/>
      <c r="W404" s="573"/>
      <c r="X404" s="573"/>
      <c r="Y404" s="573"/>
    </row>
    <row r="405" ht="15.75" customHeight="1">
      <c r="A405" s="573"/>
      <c r="B405" s="573"/>
      <c r="C405" s="573"/>
      <c r="D405" s="573"/>
      <c r="E405" s="573"/>
      <c r="F405" s="573"/>
      <c r="G405" s="573"/>
      <c r="H405" s="573"/>
      <c r="I405" s="573"/>
      <c r="J405" s="573"/>
      <c r="K405" s="573"/>
      <c r="L405" s="573"/>
      <c r="M405" s="573"/>
      <c r="N405" s="573"/>
      <c r="O405" s="573"/>
      <c r="P405" s="573"/>
      <c r="Q405" s="573"/>
      <c r="R405" s="573"/>
      <c r="S405" s="573"/>
      <c r="T405" s="573"/>
      <c r="U405" s="573"/>
      <c r="V405" s="573"/>
      <c r="W405" s="573"/>
      <c r="X405" s="573"/>
      <c r="Y405" s="573"/>
    </row>
    <row r="406" ht="15.75" customHeight="1">
      <c r="A406" s="573"/>
      <c r="B406" s="573"/>
      <c r="C406" s="573"/>
      <c r="D406" s="573"/>
      <c r="E406" s="573"/>
      <c r="F406" s="573"/>
      <c r="G406" s="573"/>
      <c r="H406" s="573"/>
      <c r="I406" s="573"/>
      <c r="J406" s="573"/>
      <c r="K406" s="573"/>
      <c r="L406" s="573"/>
      <c r="M406" s="573"/>
      <c r="N406" s="573"/>
      <c r="O406" s="573"/>
      <c r="P406" s="573"/>
      <c r="Q406" s="573"/>
      <c r="R406" s="573"/>
      <c r="S406" s="573"/>
      <c r="T406" s="573"/>
      <c r="U406" s="573"/>
      <c r="V406" s="573"/>
      <c r="W406" s="573"/>
      <c r="X406" s="573"/>
      <c r="Y406" s="573"/>
    </row>
    <row r="407" ht="15.75" customHeight="1">
      <c r="A407" s="573"/>
      <c r="B407" s="573"/>
      <c r="C407" s="573"/>
      <c r="D407" s="573"/>
      <c r="E407" s="573"/>
      <c r="F407" s="573"/>
      <c r="G407" s="573"/>
      <c r="H407" s="573"/>
      <c r="I407" s="573"/>
      <c r="J407" s="573"/>
      <c r="K407" s="573"/>
      <c r="L407" s="573"/>
      <c r="M407" s="573"/>
      <c r="N407" s="573"/>
      <c r="O407" s="573"/>
      <c r="P407" s="573"/>
      <c r="Q407" s="573"/>
      <c r="R407" s="573"/>
      <c r="S407" s="573"/>
      <c r="T407" s="573"/>
      <c r="U407" s="573"/>
      <c r="V407" s="573"/>
      <c r="W407" s="573"/>
      <c r="X407" s="573"/>
      <c r="Y407" s="573"/>
    </row>
    <row r="408" ht="15.75" customHeight="1">
      <c r="A408" s="573"/>
      <c r="B408" s="573"/>
      <c r="C408" s="573"/>
      <c r="D408" s="573"/>
      <c r="E408" s="573"/>
      <c r="F408" s="573"/>
      <c r="G408" s="573"/>
      <c r="H408" s="573"/>
      <c r="I408" s="573"/>
      <c r="J408" s="573"/>
      <c r="K408" s="573"/>
      <c r="L408" s="573"/>
      <c r="M408" s="573"/>
      <c r="N408" s="573"/>
      <c r="O408" s="573"/>
      <c r="P408" s="573"/>
      <c r="Q408" s="573"/>
      <c r="R408" s="573"/>
      <c r="S408" s="573"/>
      <c r="T408" s="573"/>
      <c r="U408" s="573"/>
      <c r="V408" s="573"/>
      <c r="W408" s="573"/>
      <c r="X408" s="573"/>
      <c r="Y408" s="573"/>
    </row>
    <row r="409" ht="15.75" customHeight="1">
      <c r="A409" s="573"/>
      <c r="B409" s="573"/>
      <c r="C409" s="573"/>
      <c r="D409" s="573"/>
      <c r="E409" s="573"/>
      <c r="F409" s="573"/>
      <c r="G409" s="573"/>
      <c r="H409" s="573"/>
      <c r="I409" s="573"/>
      <c r="J409" s="573"/>
      <c r="K409" s="573"/>
      <c r="L409" s="573"/>
      <c r="M409" s="573"/>
      <c r="N409" s="573"/>
      <c r="O409" s="573"/>
      <c r="P409" s="573"/>
      <c r="Q409" s="573"/>
      <c r="R409" s="573"/>
      <c r="S409" s="573"/>
      <c r="T409" s="573"/>
      <c r="U409" s="573"/>
      <c r="V409" s="573"/>
      <c r="W409" s="573"/>
      <c r="X409" s="573"/>
      <c r="Y409" s="573"/>
    </row>
    <row r="410" ht="15.75" customHeight="1">
      <c r="A410" s="573"/>
      <c r="B410" s="573"/>
      <c r="C410" s="573"/>
      <c r="D410" s="573"/>
      <c r="E410" s="573"/>
      <c r="F410" s="573"/>
      <c r="G410" s="573"/>
      <c r="H410" s="573"/>
      <c r="I410" s="573"/>
      <c r="J410" s="573"/>
      <c r="K410" s="573"/>
      <c r="L410" s="573"/>
      <c r="M410" s="573"/>
      <c r="N410" s="573"/>
      <c r="O410" s="573"/>
      <c r="P410" s="573"/>
      <c r="Q410" s="573"/>
      <c r="R410" s="573"/>
      <c r="S410" s="573"/>
      <c r="T410" s="573"/>
      <c r="U410" s="573"/>
      <c r="V410" s="573"/>
      <c r="W410" s="573"/>
      <c r="X410" s="573"/>
      <c r="Y410" s="573"/>
    </row>
    <row r="411" ht="15.75" customHeight="1">
      <c r="A411" s="573"/>
      <c r="B411" s="573"/>
      <c r="C411" s="573"/>
      <c r="D411" s="573"/>
      <c r="E411" s="573"/>
      <c r="F411" s="573"/>
      <c r="G411" s="573"/>
      <c r="H411" s="573"/>
      <c r="I411" s="573"/>
      <c r="J411" s="573"/>
      <c r="K411" s="573"/>
      <c r="L411" s="573"/>
      <c r="M411" s="573"/>
      <c r="N411" s="573"/>
      <c r="O411" s="573"/>
      <c r="P411" s="573"/>
      <c r="Q411" s="573"/>
      <c r="R411" s="573"/>
      <c r="S411" s="573"/>
      <c r="T411" s="573"/>
      <c r="U411" s="573"/>
      <c r="V411" s="573"/>
      <c r="W411" s="573"/>
      <c r="X411" s="573"/>
      <c r="Y411" s="573"/>
    </row>
    <row r="412" ht="15.75" customHeight="1">
      <c r="A412" s="573"/>
      <c r="B412" s="573"/>
      <c r="C412" s="573"/>
      <c r="D412" s="573"/>
      <c r="E412" s="573"/>
      <c r="F412" s="573"/>
      <c r="G412" s="573"/>
      <c r="H412" s="573"/>
      <c r="I412" s="573"/>
      <c r="J412" s="573"/>
      <c r="K412" s="573"/>
      <c r="L412" s="573"/>
      <c r="M412" s="573"/>
      <c r="N412" s="573"/>
      <c r="O412" s="573"/>
      <c r="P412" s="573"/>
      <c r="Q412" s="573"/>
      <c r="R412" s="573"/>
      <c r="S412" s="573"/>
      <c r="T412" s="573"/>
      <c r="U412" s="573"/>
      <c r="V412" s="573"/>
      <c r="W412" s="573"/>
      <c r="X412" s="573"/>
      <c r="Y412" s="573"/>
    </row>
    <row r="413" ht="15.75" customHeight="1">
      <c r="A413" s="573"/>
      <c r="B413" s="573"/>
      <c r="C413" s="573"/>
      <c r="D413" s="573"/>
      <c r="E413" s="573"/>
      <c r="F413" s="573"/>
      <c r="G413" s="573"/>
      <c r="H413" s="573"/>
      <c r="I413" s="573"/>
      <c r="J413" s="573"/>
      <c r="K413" s="573"/>
      <c r="L413" s="573"/>
      <c r="M413" s="573"/>
      <c r="N413" s="573"/>
      <c r="O413" s="573"/>
      <c r="P413" s="573"/>
      <c r="Q413" s="573"/>
      <c r="R413" s="573"/>
      <c r="S413" s="573"/>
      <c r="T413" s="573"/>
      <c r="U413" s="573"/>
      <c r="V413" s="573"/>
      <c r="W413" s="573"/>
      <c r="X413" s="573"/>
      <c r="Y413" s="573"/>
    </row>
    <row r="414" ht="15.75" customHeight="1">
      <c r="A414" s="573"/>
      <c r="B414" s="573"/>
      <c r="C414" s="573"/>
      <c r="D414" s="573"/>
      <c r="E414" s="573"/>
      <c r="F414" s="573"/>
      <c r="G414" s="573"/>
      <c r="H414" s="573"/>
      <c r="I414" s="573"/>
      <c r="J414" s="573"/>
      <c r="K414" s="573"/>
      <c r="L414" s="573"/>
      <c r="M414" s="573"/>
      <c r="N414" s="573"/>
      <c r="O414" s="573"/>
      <c r="P414" s="573"/>
      <c r="Q414" s="573"/>
      <c r="R414" s="573"/>
      <c r="S414" s="573"/>
      <c r="T414" s="573"/>
      <c r="U414" s="573"/>
      <c r="V414" s="573"/>
      <c r="W414" s="573"/>
      <c r="X414" s="573"/>
      <c r="Y414" s="573"/>
    </row>
    <row r="415" ht="15.75" customHeight="1">
      <c r="A415" s="573"/>
      <c r="B415" s="573"/>
      <c r="C415" s="573"/>
      <c r="D415" s="573"/>
      <c r="E415" s="573"/>
      <c r="F415" s="573"/>
      <c r="G415" s="573"/>
      <c r="H415" s="573"/>
      <c r="I415" s="573"/>
      <c r="J415" s="573"/>
      <c r="K415" s="573"/>
      <c r="L415" s="573"/>
      <c r="M415" s="573"/>
      <c r="N415" s="573"/>
      <c r="O415" s="573"/>
      <c r="P415" s="573"/>
      <c r="Q415" s="573"/>
      <c r="R415" s="573"/>
      <c r="S415" s="573"/>
      <c r="T415" s="573"/>
      <c r="U415" s="573"/>
      <c r="V415" s="573"/>
      <c r="W415" s="573"/>
      <c r="X415" s="573"/>
      <c r="Y415" s="573"/>
    </row>
    <row r="416" ht="15.75" customHeight="1">
      <c r="A416" s="573"/>
      <c r="B416" s="573"/>
      <c r="C416" s="573"/>
      <c r="D416" s="573"/>
      <c r="E416" s="573"/>
      <c r="F416" s="573"/>
      <c r="G416" s="573"/>
      <c r="H416" s="573"/>
      <c r="I416" s="573"/>
      <c r="J416" s="573"/>
      <c r="K416" s="573"/>
      <c r="L416" s="573"/>
      <c r="M416" s="573"/>
      <c r="N416" s="573"/>
      <c r="O416" s="573"/>
      <c r="P416" s="573"/>
      <c r="Q416" s="573"/>
      <c r="R416" s="573"/>
      <c r="S416" s="573"/>
      <c r="T416" s="573"/>
      <c r="U416" s="573"/>
      <c r="V416" s="573"/>
      <c r="W416" s="573"/>
      <c r="X416" s="573"/>
      <c r="Y416" s="573"/>
    </row>
    <row r="417" ht="15.75" customHeight="1">
      <c r="A417" s="573"/>
      <c r="B417" s="573"/>
      <c r="C417" s="573"/>
      <c r="D417" s="573"/>
      <c r="E417" s="573"/>
      <c r="F417" s="573"/>
      <c r="G417" s="573"/>
      <c r="H417" s="573"/>
      <c r="I417" s="573"/>
      <c r="J417" s="573"/>
      <c r="K417" s="573"/>
      <c r="L417" s="573"/>
      <c r="M417" s="573"/>
      <c r="N417" s="573"/>
      <c r="O417" s="573"/>
      <c r="P417" s="573"/>
      <c r="Q417" s="573"/>
      <c r="R417" s="573"/>
      <c r="S417" s="573"/>
      <c r="T417" s="573"/>
      <c r="U417" s="573"/>
      <c r="V417" s="573"/>
      <c r="W417" s="573"/>
      <c r="X417" s="573"/>
      <c r="Y417" s="573"/>
    </row>
    <row r="418" ht="15.75" customHeight="1">
      <c r="A418" s="573"/>
      <c r="B418" s="573"/>
      <c r="C418" s="573"/>
      <c r="D418" s="573"/>
      <c r="E418" s="573"/>
      <c r="F418" s="573"/>
      <c r="G418" s="573"/>
      <c r="H418" s="573"/>
      <c r="I418" s="573"/>
      <c r="J418" s="573"/>
      <c r="K418" s="573"/>
      <c r="L418" s="573"/>
      <c r="M418" s="573"/>
      <c r="N418" s="573"/>
      <c r="O418" s="573"/>
      <c r="P418" s="573"/>
      <c r="Q418" s="573"/>
      <c r="R418" s="573"/>
      <c r="S418" s="573"/>
      <c r="T418" s="573"/>
      <c r="U418" s="573"/>
      <c r="V418" s="573"/>
      <c r="W418" s="573"/>
      <c r="X418" s="573"/>
      <c r="Y418" s="573"/>
    </row>
    <row r="419" ht="15.75" customHeight="1">
      <c r="A419" s="573"/>
      <c r="B419" s="573"/>
      <c r="C419" s="573"/>
      <c r="D419" s="573"/>
      <c r="E419" s="573"/>
      <c r="F419" s="573"/>
      <c r="G419" s="573"/>
      <c r="H419" s="573"/>
      <c r="I419" s="573"/>
      <c r="J419" s="573"/>
      <c r="K419" s="573"/>
      <c r="L419" s="573"/>
      <c r="M419" s="573"/>
      <c r="N419" s="573"/>
      <c r="O419" s="573"/>
      <c r="P419" s="573"/>
      <c r="Q419" s="573"/>
      <c r="R419" s="573"/>
      <c r="S419" s="573"/>
      <c r="T419" s="573"/>
      <c r="U419" s="573"/>
      <c r="V419" s="573"/>
      <c r="W419" s="573"/>
      <c r="X419" s="573"/>
      <c r="Y419" s="573"/>
    </row>
    <row r="420" ht="15.75" customHeight="1">
      <c r="A420" s="573"/>
      <c r="B420" s="573"/>
      <c r="C420" s="573"/>
      <c r="D420" s="573"/>
      <c r="E420" s="573"/>
      <c r="F420" s="573"/>
      <c r="G420" s="573"/>
      <c r="H420" s="573"/>
      <c r="I420" s="573"/>
      <c r="J420" s="573"/>
      <c r="K420" s="573"/>
      <c r="L420" s="573"/>
      <c r="M420" s="573"/>
      <c r="N420" s="573"/>
      <c r="O420" s="573"/>
      <c r="P420" s="573"/>
      <c r="Q420" s="573"/>
      <c r="R420" s="573"/>
      <c r="S420" s="573"/>
      <c r="T420" s="573"/>
      <c r="U420" s="573"/>
      <c r="V420" s="573"/>
      <c r="W420" s="573"/>
      <c r="X420" s="573"/>
      <c r="Y420" s="573"/>
    </row>
    <row r="421" ht="15.75" customHeight="1">
      <c r="A421" s="573"/>
      <c r="B421" s="573"/>
      <c r="C421" s="573"/>
      <c r="D421" s="573"/>
      <c r="E421" s="573"/>
      <c r="F421" s="573"/>
      <c r="G421" s="573"/>
      <c r="H421" s="573"/>
      <c r="I421" s="573"/>
      <c r="J421" s="573"/>
      <c r="K421" s="573"/>
      <c r="L421" s="573"/>
      <c r="M421" s="573"/>
      <c r="N421" s="573"/>
      <c r="O421" s="573"/>
      <c r="P421" s="573"/>
      <c r="Q421" s="573"/>
      <c r="R421" s="573"/>
      <c r="S421" s="573"/>
      <c r="T421" s="573"/>
      <c r="U421" s="573"/>
      <c r="V421" s="573"/>
      <c r="W421" s="573"/>
      <c r="X421" s="573"/>
      <c r="Y421" s="573"/>
    </row>
    <row r="422" ht="15.75" customHeight="1">
      <c r="A422" s="573"/>
      <c r="B422" s="573"/>
      <c r="C422" s="573"/>
      <c r="D422" s="573"/>
      <c r="E422" s="573"/>
      <c r="F422" s="573"/>
      <c r="G422" s="573"/>
      <c r="H422" s="573"/>
      <c r="I422" s="573"/>
      <c r="J422" s="573"/>
      <c r="K422" s="573"/>
      <c r="L422" s="573"/>
      <c r="M422" s="573"/>
      <c r="N422" s="573"/>
      <c r="O422" s="573"/>
      <c r="P422" s="573"/>
      <c r="Q422" s="573"/>
      <c r="R422" s="573"/>
      <c r="S422" s="573"/>
      <c r="T422" s="573"/>
      <c r="U422" s="573"/>
      <c r="V422" s="573"/>
      <c r="W422" s="573"/>
      <c r="X422" s="573"/>
      <c r="Y422" s="573"/>
    </row>
    <row r="423" ht="15.75" customHeight="1">
      <c r="A423" s="573"/>
      <c r="B423" s="573"/>
      <c r="C423" s="573"/>
      <c r="D423" s="573"/>
      <c r="E423" s="573"/>
      <c r="F423" s="573"/>
      <c r="G423" s="573"/>
      <c r="H423" s="573"/>
      <c r="I423" s="573"/>
      <c r="J423" s="573"/>
      <c r="K423" s="573"/>
      <c r="L423" s="573"/>
      <c r="M423" s="573"/>
      <c r="N423" s="573"/>
      <c r="O423" s="573"/>
      <c r="P423" s="573"/>
      <c r="Q423" s="573"/>
      <c r="R423" s="573"/>
      <c r="S423" s="573"/>
      <c r="T423" s="573"/>
      <c r="U423" s="573"/>
      <c r="V423" s="573"/>
      <c r="W423" s="573"/>
      <c r="X423" s="573"/>
      <c r="Y423" s="573"/>
    </row>
    <row r="424" ht="15.75" customHeight="1">
      <c r="A424" s="573"/>
      <c r="B424" s="573"/>
      <c r="C424" s="573"/>
      <c r="D424" s="573"/>
      <c r="E424" s="573"/>
      <c r="F424" s="573"/>
      <c r="G424" s="573"/>
      <c r="H424" s="573"/>
      <c r="I424" s="573"/>
      <c r="J424" s="573"/>
      <c r="K424" s="573"/>
      <c r="L424" s="573"/>
      <c r="M424" s="573"/>
      <c r="N424" s="573"/>
      <c r="O424" s="573"/>
      <c r="P424" s="573"/>
      <c r="Q424" s="573"/>
      <c r="R424" s="573"/>
      <c r="S424" s="573"/>
      <c r="T424" s="573"/>
      <c r="U424" s="573"/>
      <c r="V424" s="573"/>
      <c r="W424" s="573"/>
      <c r="X424" s="573"/>
      <c r="Y424" s="573"/>
    </row>
    <row r="425" ht="15.75" customHeight="1">
      <c r="A425" s="573"/>
      <c r="B425" s="573"/>
      <c r="C425" s="573"/>
      <c r="D425" s="573"/>
      <c r="E425" s="573"/>
      <c r="F425" s="573"/>
      <c r="G425" s="573"/>
      <c r="H425" s="573"/>
      <c r="I425" s="573"/>
      <c r="J425" s="573"/>
      <c r="K425" s="573"/>
      <c r="L425" s="573"/>
      <c r="M425" s="573"/>
      <c r="N425" s="573"/>
      <c r="O425" s="573"/>
      <c r="P425" s="573"/>
      <c r="Q425" s="573"/>
      <c r="R425" s="573"/>
      <c r="S425" s="573"/>
      <c r="T425" s="573"/>
      <c r="U425" s="573"/>
      <c r="V425" s="573"/>
      <c r="W425" s="573"/>
      <c r="X425" s="573"/>
      <c r="Y425" s="573"/>
    </row>
    <row r="426" ht="15.75" customHeight="1">
      <c r="A426" s="573"/>
      <c r="B426" s="573"/>
      <c r="C426" s="573"/>
      <c r="D426" s="573"/>
      <c r="E426" s="573"/>
      <c r="F426" s="573"/>
      <c r="G426" s="573"/>
      <c r="H426" s="573"/>
      <c r="I426" s="573"/>
      <c r="J426" s="573"/>
      <c r="K426" s="573"/>
      <c r="L426" s="573"/>
      <c r="M426" s="573"/>
      <c r="N426" s="573"/>
      <c r="O426" s="573"/>
      <c r="P426" s="573"/>
      <c r="Q426" s="573"/>
      <c r="R426" s="573"/>
      <c r="S426" s="573"/>
      <c r="T426" s="573"/>
      <c r="U426" s="573"/>
      <c r="V426" s="573"/>
      <c r="W426" s="573"/>
      <c r="X426" s="573"/>
      <c r="Y426" s="573"/>
    </row>
    <row r="427" ht="15.75" customHeight="1">
      <c r="A427" s="573"/>
      <c r="B427" s="573"/>
      <c r="C427" s="573"/>
      <c r="D427" s="573"/>
      <c r="E427" s="573"/>
      <c r="F427" s="573"/>
      <c r="G427" s="573"/>
      <c r="H427" s="573"/>
      <c r="I427" s="573"/>
      <c r="J427" s="573"/>
      <c r="K427" s="573"/>
      <c r="L427" s="573"/>
      <c r="M427" s="573"/>
      <c r="N427" s="573"/>
      <c r="O427" s="573"/>
      <c r="P427" s="573"/>
      <c r="Q427" s="573"/>
      <c r="R427" s="573"/>
      <c r="S427" s="573"/>
      <c r="T427" s="573"/>
      <c r="U427" s="573"/>
      <c r="V427" s="573"/>
      <c r="W427" s="573"/>
      <c r="X427" s="573"/>
      <c r="Y427" s="573"/>
    </row>
    <row r="428" ht="15.75" customHeight="1">
      <c r="A428" s="573"/>
      <c r="B428" s="573"/>
      <c r="C428" s="573"/>
      <c r="D428" s="573"/>
      <c r="E428" s="573"/>
      <c r="F428" s="573"/>
      <c r="G428" s="573"/>
      <c r="H428" s="573"/>
      <c r="I428" s="573"/>
      <c r="J428" s="573"/>
      <c r="K428" s="573"/>
      <c r="L428" s="573"/>
      <c r="M428" s="573"/>
      <c r="N428" s="573"/>
      <c r="O428" s="573"/>
      <c r="P428" s="573"/>
      <c r="Q428" s="573"/>
      <c r="R428" s="573"/>
      <c r="S428" s="573"/>
      <c r="T428" s="573"/>
      <c r="U428" s="573"/>
      <c r="V428" s="573"/>
      <c r="W428" s="573"/>
      <c r="X428" s="573"/>
      <c r="Y428" s="573"/>
    </row>
    <row r="429" ht="15.75" customHeight="1">
      <c r="A429" s="573"/>
      <c r="B429" s="573"/>
      <c r="C429" s="573"/>
      <c r="D429" s="573"/>
      <c r="E429" s="573"/>
      <c r="F429" s="573"/>
      <c r="G429" s="573"/>
      <c r="H429" s="573"/>
      <c r="I429" s="573"/>
      <c r="J429" s="573"/>
      <c r="K429" s="573"/>
      <c r="L429" s="573"/>
      <c r="M429" s="573"/>
      <c r="N429" s="573"/>
      <c r="O429" s="573"/>
      <c r="P429" s="573"/>
      <c r="Q429" s="573"/>
      <c r="R429" s="573"/>
      <c r="S429" s="573"/>
      <c r="T429" s="573"/>
      <c r="U429" s="573"/>
      <c r="V429" s="573"/>
      <c r="W429" s="573"/>
      <c r="X429" s="573"/>
      <c r="Y429" s="573"/>
    </row>
    <row r="430" ht="15.75" customHeight="1">
      <c r="A430" s="573"/>
      <c r="B430" s="573"/>
      <c r="C430" s="573"/>
      <c r="D430" s="573"/>
      <c r="E430" s="573"/>
      <c r="F430" s="573"/>
      <c r="G430" s="573"/>
      <c r="H430" s="573"/>
      <c r="I430" s="573"/>
      <c r="J430" s="573"/>
      <c r="K430" s="573"/>
      <c r="L430" s="573"/>
      <c r="M430" s="573"/>
      <c r="N430" s="573"/>
      <c r="O430" s="573"/>
      <c r="P430" s="573"/>
      <c r="Q430" s="573"/>
      <c r="R430" s="573"/>
      <c r="S430" s="573"/>
      <c r="T430" s="573"/>
      <c r="U430" s="573"/>
      <c r="V430" s="573"/>
      <c r="W430" s="573"/>
      <c r="X430" s="573"/>
      <c r="Y430" s="573"/>
    </row>
    <row r="431" ht="15.75" customHeight="1">
      <c r="A431" s="573"/>
      <c r="B431" s="573"/>
      <c r="C431" s="573"/>
      <c r="D431" s="573"/>
      <c r="E431" s="573"/>
      <c r="F431" s="573"/>
      <c r="G431" s="573"/>
      <c r="H431" s="573"/>
      <c r="I431" s="573"/>
      <c r="J431" s="573"/>
      <c r="K431" s="573"/>
      <c r="L431" s="573"/>
      <c r="M431" s="573"/>
      <c r="N431" s="573"/>
      <c r="O431" s="573"/>
      <c r="P431" s="573"/>
      <c r="Q431" s="573"/>
      <c r="R431" s="573"/>
      <c r="S431" s="573"/>
      <c r="T431" s="573"/>
      <c r="U431" s="573"/>
      <c r="V431" s="573"/>
      <c r="W431" s="573"/>
      <c r="X431" s="573"/>
      <c r="Y431" s="573"/>
    </row>
    <row r="432" ht="15.75" customHeight="1">
      <c r="A432" s="573"/>
      <c r="B432" s="573"/>
      <c r="C432" s="573"/>
      <c r="D432" s="573"/>
      <c r="E432" s="573"/>
      <c r="F432" s="573"/>
      <c r="G432" s="573"/>
      <c r="H432" s="573"/>
      <c r="I432" s="573"/>
      <c r="J432" s="573"/>
      <c r="K432" s="573"/>
      <c r="L432" s="573"/>
      <c r="M432" s="573"/>
      <c r="N432" s="573"/>
      <c r="O432" s="573"/>
      <c r="P432" s="573"/>
      <c r="Q432" s="573"/>
      <c r="R432" s="573"/>
      <c r="S432" s="573"/>
      <c r="T432" s="573"/>
      <c r="U432" s="573"/>
      <c r="V432" s="573"/>
      <c r="W432" s="573"/>
      <c r="X432" s="573"/>
      <c r="Y432" s="573"/>
    </row>
    <row r="433" ht="15.75" customHeight="1">
      <c r="A433" s="573"/>
      <c r="B433" s="573"/>
      <c r="C433" s="573"/>
      <c r="D433" s="573"/>
      <c r="E433" s="573"/>
      <c r="F433" s="573"/>
      <c r="G433" s="573"/>
      <c r="H433" s="573"/>
      <c r="I433" s="573"/>
      <c r="J433" s="573"/>
      <c r="K433" s="573"/>
      <c r="L433" s="573"/>
      <c r="M433" s="573"/>
      <c r="N433" s="573"/>
      <c r="O433" s="573"/>
      <c r="P433" s="573"/>
      <c r="Q433" s="573"/>
      <c r="R433" s="573"/>
      <c r="S433" s="573"/>
      <c r="T433" s="573"/>
      <c r="U433" s="573"/>
      <c r="V433" s="573"/>
      <c r="W433" s="573"/>
      <c r="X433" s="573"/>
      <c r="Y433" s="573"/>
    </row>
    <row r="434" ht="15.75" customHeight="1">
      <c r="A434" s="573"/>
      <c r="B434" s="573"/>
      <c r="C434" s="573"/>
      <c r="D434" s="573"/>
      <c r="E434" s="573"/>
      <c r="F434" s="573"/>
      <c r="G434" s="573"/>
      <c r="H434" s="573"/>
      <c r="I434" s="573"/>
      <c r="J434" s="573"/>
      <c r="K434" s="573"/>
      <c r="L434" s="573"/>
      <c r="M434" s="573"/>
      <c r="N434" s="573"/>
      <c r="O434" s="573"/>
      <c r="P434" s="573"/>
      <c r="Q434" s="573"/>
      <c r="R434" s="573"/>
      <c r="S434" s="573"/>
      <c r="T434" s="573"/>
      <c r="U434" s="573"/>
      <c r="V434" s="573"/>
      <c r="W434" s="573"/>
      <c r="X434" s="573"/>
      <c r="Y434" s="573"/>
    </row>
    <row r="435" ht="15.75" customHeight="1">
      <c r="A435" s="573"/>
      <c r="B435" s="573"/>
      <c r="C435" s="573"/>
      <c r="D435" s="573"/>
      <c r="E435" s="573"/>
      <c r="F435" s="573"/>
      <c r="G435" s="573"/>
      <c r="H435" s="573"/>
      <c r="I435" s="573"/>
      <c r="J435" s="573"/>
      <c r="K435" s="573"/>
      <c r="L435" s="573"/>
      <c r="M435" s="573"/>
      <c r="N435" s="573"/>
      <c r="O435" s="573"/>
      <c r="P435" s="573"/>
      <c r="Q435" s="573"/>
      <c r="R435" s="573"/>
      <c r="S435" s="573"/>
      <c r="T435" s="573"/>
      <c r="U435" s="573"/>
      <c r="V435" s="573"/>
      <c r="W435" s="573"/>
      <c r="X435" s="573"/>
      <c r="Y435" s="573"/>
    </row>
    <row r="436" ht="15.75" customHeight="1">
      <c r="A436" s="573"/>
      <c r="B436" s="573"/>
      <c r="C436" s="573"/>
      <c r="D436" s="573"/>
      <c r="E436" s="573"/>
      <c r="F436" s="573"/>
      <c r="G436" s="573"/>
      <c r="H436" s="573"/>
      <c r="I436" s="573"/>
      <c r="J436" s="573"/>
      <c r="K436" s="573"/>
      <c r="L436" s="573"/>
      <c r="M436" s="573"/>
      <c r="N436" s="573"/>
      <c r="O436" s="573"/>
      <c r="P436" s="573"/>
      <c r="Q436" s="573"/>
      <c r="R436" s="573"/>
      <c r="S436" s="573"/>
      <c r="T436" s="573"/>
      <c r="U436" s="573"/>
      <c r="V436" s="573"/>
      <c r="W436" s="573"/>
      <c r="X436" s="573"/>
      <c r="Y436" s="573"/>
    </row>
    <row r="437" ht="15.75" customHeight="1">
      <c r="A437" s="573"/>
      <c r="B437" s="573"/>
      <c r="C437" s="573"/>
      <c r="D437" s="573"/>
      <c r="E437" s="573"/>
      <c r="F437" s="573"/>
      <c r="G437" s="573"/>
      <c r="H437" s="573"/>
      <c r="I437" s="573"/>
      <c r="J437" s="573"/>
      <c r="K437" s="573"/>
      <c r="L437" s="573"/>
      <c r="M437" s="573"/>
      <c r="N437" s="573"/>
      <c r="O437" s="573"/>
      <c r="P437" s="573"/>
      <c r="Q437" s="573"/>
      <c r="R437" s="573"/>
      <c r="S437" s="573"/>
      <c r="T437" s="573"/>
      <c r="U437" s="573"/>
      <c r="V437" s="573"/>
      <c r="W437" s="573"/>
      <c r="X437" s="573"/>
      <c r="Y437" s="573"/>
    </row>
    <row r="438" ht="15.75" customHeight="1">
      <c r="A438" s="573"/>
      <c r="B438" s="573"/>
      <c r="C438" s="573"/>
      <c r="D438" s="573"/>
      <c r="E438" s="573"/>
      <c r="F438" s="573"/>
      <c r="G438" s="573"/>
      <c r="H438" s="573"/>
      <c r="I438" s="573"/>
      <c r="J438" s="573"/>
      <c r="K438" s="573"/>
      <c r="L438" s="573"/>
      <c r="M438" s="573"/>
      <c r="N438" s="573"/>
      <c r="O438" s="573"/>
      <c r="P438" s="573"/>
      <c r="Q438" s="573"/>
      <c r="R438" s="573"/>
      <c r="S438" s="573"/>
      <c r="T438" s="573"/>
      <c r="U438" s="573"/>
      <c r="V438" s="573"/>
      <c r="W438" s="573"/>
      <c r="X438" s="573"/>
      <c r="Y438" s="573"/>
    </row>
    <row r="439" ht="15.75" customHeight="1">
      <c r="A439" s="573"/>
      <c r="B439" s="573"/>
      <c r="C439" s="573"/>
      <c r="D439" s="573"/>
      <c r="E439" s="573"/>
      <c r="F439" s="573"/>
      <c r="G439" s="573"/>
      <c r="H439" s="573"/>
      <c r="I439" s="573"/>
      <c r="J439" s="573"/>
      <c r="K439" s="573"/>
      <c r="L439" s="573"/>
      <c r="M439" s="573"/>
      <c r="N439" s="573"/>
      <c r="O439" s="573"/>
      <c r="P439" s="573"/>
      <c r="Q439" s="573"/>
      <c r="R439" s="573"/>
      <c r="S439" s="573"/>
      <c r="T439" s="573"/>
      <c r="U439" s="573"/>
      <c r="V439" s="573"/>
      <c r="W439" s="573"/>
      <c r="X439" s="573"/>
      <c r="Y439" s="573"/>
    </row>
    <row r="440" ht="15.75" customHeight="1">
      <c r="A440" s="573"/>
      <c r="B440" s="573"/>
      <c r="C440" s="573"/>
      <c r="D440" s="573"/>
      <c r="E440" s="573"/>
      <c r="F440" s="573"/>
      <c r="G440" s="573"/>
      <c r="H440" s="573"/>
      <c r="I440" s="573"/>
      <c r="J440" s="573"/>
      <c r="K440" s="573"/>
      <c r="L440" s="573"/>
      <c r="M440" s="573"/>
      <c r="N440" s="573"/>
      <c r="O440" s="573"/>
      <c r="P440" s="573"/>
      <c r="Q440" s="573"/>
      <c r="R440" s="573"/>
      <c r="S440" s="573"/>
      <c r="T440" s="573"/>
      <c r="U440" s="573"/>
      <c r="V440" s="573"/>
      <c r="W440" s="573"/>
      <c r="X440" s="573"/>
      <c r="Y440" s="573"/>
    </row>
    <row r="441" ht="15.75" customHeight="1">
      <c r="A441" s="573"/>
      <c r="B441" s="573"/>
      <c r="C441" s="573"/>
      <c r="D441" s="573"/>
      <c r="E441" s="573"/>
      <c r="F441" s="573"/>
      <c r="G441" s="573"/>
      <c r="H441" s="573"/>
      <c r="I441" s="573"/>
      <c r="J441" s="573"/>
      <c r="K441" s="573"/>
      <c r="L441" s="573"/>
      <c r="M441" s="573"/>
      <c r="N441" s="573"/>
      <c r="O441" s="573"/>
      <c r="P441" s="573"/>
      <c r="Q441" s="573"/>
      <c r="R441" s="573"/>
      <c r="S441" s="573"/>
      <c r="T441" s="573"/>
      <c r="U441" s="573"/>
      <c r="V441" s="573"/>
      <c r="W441" s="573"/>
      <c r="X441" s="573"/>
      <c r="Y441" s="573"/>
    </row>
    <row r="442" ht="15.75" customHeight="1">
      <c r="A442" s="573"/>
      <c r="B442" s="573"/>
      <c r="C442" s="573"/>
      <c r="D442" s="573"/>
      <c r="E442" s="573"/>
      <c r="F442" s="573"/>
      <c r="G442" s="573"/>
      <c r="H442" s="573"/>
      <c r="I442" s="573"/>
      <c r="J442" s="573"/>
      <c r="K442" s="573"/>
      <c r="L442" s="573"/>
      <c r="M442" s="573"/>
      <c r="N442" s="573"/>
      <c r="O442" s="573"/>
      <c r="P442" s="573"/>
      <c r="Q442" s="573"/>
      <c r="R442" s="573"/>
      <c r="S442" s="573"/>
      <c r="T442" s="573"/>
      <c r="U442" s="573"/>
      <c r="V442" s="573"/>
      <c r="W442" s="573"/>
      <c r="X442" s="573"/>
      <c r="Y442" s="573"/>
    </row>
    <row r="443" ht="15.75" customHeight="1">
      <c r="A443" s="573"/>
      <c r="B443" s="573"/>
      <c r="C443" s="573"/>
      <c r="D443" s="573"/>
      <c r="E443" s="573"/>
      <c r="F443" s="573"/>
      <c r="G443" s="573"/>
      <c r="H443" s="573"/>
      <c r="I443" s="573"/>
      <c r="J443" s="573"/>
      <c r="K443" s="573"/>
      <c r="L443" s="573"/>
      <c r="M443" s="573"/>
      <c r="N443" s="573"/>
      <c r="O443" s="573"/>
      <c r="P443" s="573"/>
      <c r="Q443" s="573"/>
      <c r="R443" s="573"/>
      <c r="S443" s="573"/>
      <c r="T443" s="573"/>
      <c r="U443" s="573"/>
      <c r="V443" s="573"/>
      <c r="W443" s="573"/>
      <c r="X443" s="573"/>
      <c r="Y443" s="573"/>
    </row>
    <row r="444" ht="15.75" customHeight="1">
      <c r="A444" s="573"/>
      <c r="B444" s="573"/>
      <c r="C444" s="573"/>
      <c r="D444" s="573"/>
      <c r="E444" s="573"/>
      <c r="F444" s="573"/>
      <c r="G444" s="573"/>
      <c r="H444" s="573"/>
      <c r="I444" s="573"/>
      <c r="J444" s="573"/>
      <c r="K444" s="573"/>
      <c r="L444" s="573"/>
      <c r="M444" s="573"/>
      <c r="N444" s="573"/>
      <c r="O444" s="573"/>
      <c r="P444" s="573"/>
      <c r="Q444" s="573"/>
      <c r="R444" s="573"/>
      <c r="S444" s="573"/>
      <c r="T444" s="573"/>
      <c r="U444" s="573"/>
      <c r="V444" s="573"/>
      <c r="W444" s="573"/>
      <c r="X444" s="573"/>
      <c r="Y444" s="573"/>
    </row>
    <row r="445" ht="15.75" customHeight="1">
      <c r="A445" s="573"/>
      <c r="B445" s="573"/>
      <c r="C445" s="573"/>
      <c r="D445" s="573"/>
      <c r="E445" s="573"/>
      <c r="F445" s="573"/>
      <c r="G445" s="573"/>
      <c r="H445" s="573"/>
      <c r="I445" s="573"/>
      <c r="J445" s="573"/>
      <c r="K445" s="573"/>
      <c r="L445" s="573"/>
      <c r="M445" s="573"/>
      <c r="N445" s="573"/>
      <c r="O445" s="573"/>
      <c r="P445" s="573"/>
      <c r="Q445" s="573"/>
      <c r="R445" s="573"/>
      <c r="S445" s="573"/>
      <c r="T445" s="573"/>
      <c r="U445" s="573"/>
      <c r="V445" s="573"/>
      <c r="W445" s="573"/>
      <c r="X445" s="573"/>
      <c r="Y445" s="573"/>
    </row>
    <row r="446" ht="15.75" customHeight="1">
      <c r="A446" s="573"/>
      <c r="B446" s="573"/>
      <c r="C446" s="573"/>
      <c r="D446" s="573"/>
      <c r="E446" s="573"/>
      <c r="F446" s="573"/>
      <c r="G446" s="573"/>
      <c r="H446" s="573"/>
      <c r="I446" s="573"/>
      <c r="J446" s="573"/>
      <c r="K446" s="573"/>
      <c r="L446" s="573"/>
      <c r="M446" s="573"/>
      <c r="N446" s="573"/>
      <c r="O446" s="573"/>
      <c r="P446" s="573"/>
      <c r="Q446" s="573"/>
      <c r="R446" s="573"/>
      <c r="S446" s="573"/>
      <c r="T446" s="573"/>
      <c r="U446" s="573"/>
      <c r="V446" s="573"/>
      <c r="W446" s="573"/>
      <c r="X446" s="573"/>
      <c r="Y446" s="573"/>
    </row>
    <row r="447" ht="15.75" customHeight="1">
      <c r="A447" s="573"/>
      <c r="B447" s="573"/>
      <c r="C447" s="573"/>
      <c r="D447" s="573"/>
      <c r="E447" s="573"/>
      <c r="F447" s="573"/>
      <c r="G447" s="573"/>
      <c r="H447" s="573"/>
      <c r="I447" s="573"/>
      <c r="J447" s="573"/>
      <c r="K447" s="573"/>
      <c r="L447" s="573"/>
      <c r="M447" s="573"/>
      <c r="N447" s="573"/>
      <c r="O447" s="573"/>
      <c r="P447" s="573"/>
      <c r="Q447" s="573"/>
      <c r="R447" s="573"/>
      <c r="S447" s="573"/>
      <c r="T447" s="573"/>
      <c r="U447" s="573"/>
      <c r="V447" s="573"/>
      <c r="W447" s="573"/>
      <c r="X447" s="573"/>
      <c r="Y447" s="573"/>
    </row>
    <row r="448" ht="15.75" customHeight="1">
      <c r="A448" s="573"/>
      <c r="B448" s="573"/>
      <c r="C448" s="573"/>
      <c r="D448" s="573"/>
      <c r="E448" s="573"/>
      <c r="F448" s="573"/>
      <c r="G448" s="573"/>
      <c r="H448" s="573"/>
      <c r="I448" s="573"/>
      <c r="J448" s="573"/>
      <c r="K448" s="573"/>
      <c r="L448" s="573"/>
      <c r="M448" s="573"/>
      <c r="N448" s="573"/>
      <c r="O448" s="573"/>
      <c r="P448" s="573"/>
      <c r="Q448" s="573"/>
      <c r="R448" s="573"/>
      <c r="S448" s="573"/>
      <c r="T448" s="573"/>
      <c r="U448" s="573"/>
      <c r="V448" s="573"/>
      <c r="W448" s="573"/>
      <c r="X448" s="573"/>
      <c r="Y448" s="573"/>
    </row>
    <row r="449" ht="15.75" customHeight="1">
      <c r="A449" s="573"/>
      <c r="B449" s="573"/>
      <c r="C449" s="573"/>
      <c r="D449" s="573"/>
      <c r="E449" s="573"/>
      <c r="F449" s="573"/>
      <c r="G449" s="573"/>
      <c r="H449" s="573"/>
      <c r="I449" s="573"/>
      <c r="J449" s="573"/>
      <c r="K449" s="573"/>
      <c r="L449" s="573"/>
      <c r="M449" s="573"/>
      <c r="N449" s="573"/>
      <c r="O449" s="573"/>
      <c r="P449" s="573"/>
      <c r="Q449" s="573"/>
      <c r="R449" s="573"/>
      <c r="S449" s="573"/>
      <c r="T449" s="573"/>
      <c r="U449" s="573"/>
      <c r="V449" s="573"/>
      <c r="W449" s="573"/>
      <c r="X449" s="573"/>
      <c r="Y449" s="573"/>
    </row>
    <row r="450" ht="15.75" customHeight="1">
      <c r="A450" s="573"/>
      <c r="B450" s="573"/>
      <c r="C450" s="573"/>
      <c r="D450" s="573"/>
      <c r="E450" s="573"/>
      <c r="F450" s="573"/>
      <c r="G450" s="573"/>
      <c r="H450" s="573"/>
      <c r="I450" s="573"/>
      <c r="J450" s="573"/>
      <c r="K450" s="573"/>
      <c r="L450" s="573"/>
      <c r="M450" s="573"/>
      <c r="N450" s="573"/>
      <c r="O450" s="573"/>
      <c r="P450" s="573"/>
      <c r="Q450" s="573"/>
      <c r="R450" s="573"/>
      <c r="S450" s="573"/>
      <c r="T450" s="573"/>
      <c r="U450" s="573"/>
      <c r="V450" s="573"/>
      <c r="W450" s="573"/>
      <c r="X450" s="573"/>
      <c r="Y450" s="573"/>
    </row>
    <row r="451" ht="15.75" customHeight="1">
      <c r="A451" s="573"/>
      <c r="B451" s="573"/>
      <c r="C451" s="573"/>
      <c r="D451" s="573"/>
      <c r="E451" s="573"/>
      <c r="F451" s="573"/>
      <c r="G451" s="573"/>
      <c r="H451" s="573"/>
      <c r="I451" s="573"/>
      <c r="J451" s="573"/>
      <c r="K451" s="573"/>
      <c r="L451" s="573"/>
      <c r="M451" s="573"/>
      <c r="N451" s="573"/>
      <c r="O451" s="573"/>
      <c r="P451" s="573"/>
      <c r="Q451" s="573"/>
      <c r="R451" s="573"/>
      <c r="S451" s="573"/>
      <c r="T451" s="573"/>
      <c r="U451" s="573"/>
      <c r="V451" s="573"/>
      <c r="W451" s="573"/>
      <c r="X451" s="573"/>
      <c r="Y451" s="573"/>
    </row>
    <row r="452" ht="15.75" customHeight="1">
      <c r="A452" s="573"/>
      <c r="B452" s="573"/>
      <c r="C452" s="573"/>
      <c r="D452" s="573"/>
      <c r="E452" s="573"/>
      <c r="F452" s="573"/>
      <c r="G452" s="573"/>
      <c r="H452" s="573"/>
      <c r="I452" s="573"/>
      <c r="J452" s="573"/>
      <c r="K452" s="573"/>
      <c r="L452" s="573"/>
      <c r="M452" s="573"/>
      <c r="N452" s="573"/>
      <c r="O452" s="573"/>
      <c r="P452" s="573"/>
      <c r="Q452" s="573"/>
      <c r="R452" s="573"/>
      <c r="S452" s="573"/>
      <c r="T452" s="573"/>
      <c r="U452" s="573"/>
      <c r="V452" s="573"/>
      <c r="W452" s="573"/>
      <c r="X452" s="573"/>
      <c r="Y452" s="573"/>
    </row>
    <row r="453" ht="15.75" customHeight="1">
      <c r="A453" s="573"/>
      <c r="B453" s="573"/>
      <c r="C453" s="573"/>
      <c r="D453" s="573"/>
      <c r="E453" s="573"/>
      <c r="F453" s="573"/>
      <c r="G453" s="573"/>
      <c r="H453" s="573"/>
      <c r="I453" s="573"/>
      <c r="J453" s="573"/>
      <c r="K453" s="573"/>
      <c r="L453" s="573"/>
      <c r="M453" s="573"/>
      <c r="N453" s="573"/>
      <c r="O453" s="573"/>
      <c r="P453" s="573"/>
      <c r="Q453" s="573"/>
      <c r="R453" s="573"/>
      <c r="S453" s="573"/>
      <c r="T453" s="573"/>
      <c r="U453" s="573"/>
      <c r="V453" s="573"/>
      <c r="W453" s="573"/>
      <c r="X453" s="573"/>
      <c r="Y453" s="573"/>
    </row>
    <row r="454" ht="15.75" customHeight="1">
      <c r="A454" s="573"/>
      <c r="B454" s="573"/>
      <c r="C454" s="573"/>
      <c r="D454" s="573"/>
      <c r="E454" s="573"/>
      <c r="F454" s="573"/>
      <c r="G454" s="573"/>
      <c r="H454" s="573"/>
      <c r="I454" s="573"/>
      <c r="J454" s="573"/>
      <c r="K454" s="573"/>
      <c r="L454" s="573"/>
      <c r="M454" s="573"/>
      <c r="N454" s="573"/>
      <c r="O454" s="573"/>
      <c r="P454" s="573"/>
      <c r="Q454" s="573"/>
      <c r="R454" s="573"/>
      <c r="S454" s="573"/>
      <c r="T454" s="573"/>
      <c r="U454" s="573"/>
      <c r="V454" s="573"/>
      <c r="W454" s="573"/>
      <c r="X454" s="573"/>
      <c r="Y454" s="573"/>
    </row>
    <row r="455" ht="15.75" customHeight="1">
      <c r="A455" s="573"/>
      <c r="B455" s="573"/>
      <c r="C455" s="573"/>
      <c r="D455" s="573"/>
      <c r="E455" s="573"/>
      <c r="F455" s="573"/>
      <c r="G455" s="573"/>
      <c r="H455" s="573"/>
      <c r="I455" s="573"/>
      <c r="J455" s="573"/>
      <c r="K455" s="573"/>
      <c r="L455" s="573"/>
      <c r="M455" s="573"/>
      <c r="N455" s="573"/>
      <c r="O455" s="573"/>
      <c r="P455" s="573"/>
      <c r="Q455" s="573"/>
      <c r="R455" s="573"/>
      <c r="S455" s="573"/>
      <c r="T455" s="573"/>
      <c r="U455" s="573"/>
      <c r="V455" s="573"/>
      <c r="W455" s="573"/>
      <c r="X455" s="573"/>
      <c r="Y455" s="573"/>
    </row>
    <row r="456" ht="15.75" customHeight="1">
      <c r="A456" s="573"/>
      <c r="B456" s="573"/>
      <c r="C456" s="573"/>
      <c r="D456" s="573"/>
      <c r="E456" s="573"/>
      <c r="F456" s="573"/>
      <c r="G456" s="573"/>
      <c r="H456" s="573"/>
      <c r="I456" s="573"/>
      <c r="J456" s="573"/>
      <c r="K456" s="573"/>
      <c r="L456" s="573"/>
      <c r="M456" s="573"/>
      <c r="N456" s="573"/>
      <c r="O456" s="573"/>
      <c r="P456" s="573"/>
      <c r="Q456" s="573"/>
      <c r="R456" s="573"/>
      <c r="S456" s="573"/>
      <c r="T456" s="573"/>
      <c r="U456" s="573"/>
      <c r="V456" s="573"/>
      <c r="W456" s="573"/>
      <c r="X456" s="573"/>
      <c r="Y456" s="573"/>
    </row>
    <row r="457" ht="15.75" customHeight="1">
      <c r="A457" s="573"/>
      <c r="B457" s="573"/>
      <c r="C457" s="573"/>
      <c r="D457" s="573"/>
      <c r="E457" s="573"/>
      <c r="F457" s="573"/>
      <c r="G457" s="573"/>
      <c r="H457" s="573"/>
      <c r="I457" s="573"/>
      <c r="J457" s="573"/>
      <c r="K457" s="573"/>
      <c r="L457" s="573"/>
      <c r="M457" s="573"/>
      <c r="N457" s="573"/>
      <c r="O457" s="573"/>
      <c r="P457" s="573"/>
      <c r="Q457" s="573"/>
      <c r="R457" s="573"/>
      <c r="S457" s="573"/>
      <c r="T457" s="573"/>
      <c r="U457" s="573"/>
      <c r="V457" s="573"/>
      <c r="W457" s="573"/>
      <c r="X457" s="573"/>
      <c r="Y457" s="573"/>
    </row>
    <row r="458" ht="15.75" customHeight="1">
      <c r="A458" s="573"/>
      <c r="B458" s="573"/>
      <c r="C458" s="573"/>
      <c r="D458" s="573"/>
      <c r="E458" s="573"/>
      <c r="F458" s="573"/>
      <c r="G458" s="573"/>
      <c r="H458" s="573"/>
      <c r="I458" s="573"/>
      <c r="J458" s="573"/>
      <c r="K458" s="573"/>
      <c r="L458" s="573"/>
      <c r="M458" s="573"/>
      <c r="N458" s="573"/>
      <c r="O458" s="573"/>
      <c r="P458" s="573"/>
      <c r="Q458" s="573"/>
      <c r="R458" s="573"/>
      <c r="S458" s="573"/>
      <c r="T458" s="573"/>
      <c r="U458" s="573"/>
      <c r="V458" s="573"/>
      <c r="W458" s="573"/>
      <c r="X458" s="573"/>
      <c r="Y458" s="573"/>
    </row>
    <row r="459" ht="15.75" customHeight="1">
      <c r="A459" s="573"/>
      <c r="B459" s="573"/>
      <c r="C459" s="573"/>
      <c r="D459" s="573"/>
      <c r="E459" s="573"/>
      <c r="F459" s="573"/>
      <c r="G459" s="573"/>
      <c r="H459" s="573"/>
      <c r="I459" s="573"/>
      <c r="J459" s="573"/>
      <c r="K459" s="573"/>
      <c r="L459" s="573"/>
      <c r="M459" s="573"/>
      <c r="N459" s="573"/>
      <c r="O459" s="573"/>
      <c r="P459" s="573"/>
      <c r="Q459" s="573"/>
      <c r="R459" s="573"/>
      <c r="S459" s="573"/>
      <c r="T459" s="573"/>
      <c r="U459" s="573"/>
      <c r="V459" s="573"/>
      <c r="W459" s="573"/>
      <c r="X459" s="573"/>
      <c r="Y459" s="573"/>
    </row>
    <row r="460" ht="15.75" customHeight="1">
      <c r="A460" s="573"/>
      <c r="B460" s="573"/>
      <c r="C460" s="573"/>
      <c r="D460" s="573"/>
      <c r="E460" s="573"/>
      <c r="F460" s="573"/>
      <c r="G460" s="573"/>
      <c r="H460" s="573"/>
      <c r="I460" s="573"/>
      <c r="J460" s="573"/>
      <c r="K460" s="573"/>
      <c r="L460" s="573"/>
      <c r="M460" s="573"/>
      <c r="N460" s="573"/>
      <c r="O460" s="573"/>
      <c r="P460" s="573"/>
      <c r="Q460" s="573"/>
      <c r="R460" s="573"/>
      <c r="S460" s="573"/>
      <c r="T460" s="573"/>
      <c r="U460" s="573"/>
      <c r="V460" s="573"/>
      <c r="W460" s="573"/>
      <c r="X460" s="573"/>
      <c r="Y460" s="573"/>
    </row>
    <row r="461" ht="15.75" customHeight="1">
      <c r="A461" s="573"/>
      <c r="B461" s="573"/>
      <c r="C461" s="573"/>
      <c r="D461" s="573"/>
      <c r="E461" s="573"/>
      <c r="F461" s="573"/>
      <c r="G461" s="573"/>
      <c r="H461" s="573"/>
      <c r="I461" s="573"/>
      <c r="J461" s="573"/>
      <c r="K461" s="573"/>
      <c r="L461" s="573"/>
      <c r="M461" s="573"/>
      <c r="N461" s="573"/>
      <c r="O461" s="573"/>
      <c r="P461" s="573"/>
      <c r="Q461" s="573"/>
      <c r="R461" s="573"/>
      <c r="S461" s="573"/>
      <c r="T461" s="573"/>
      <c r="U461" s="573"/>
      <c r="V461" s="573"/>
      <c r="W461" s="573"/>
      <c r="X461" s="573"/>
      <c r="Y461" s="573"/>
    </row>
    <row r="462" ht="15.75" customHeight="1">
      <c r="A462" s="573"/>
      <c r="B462" s="573"/>
      <c r="C462" s="573"/>
      <c r="D462" s="573"/>
      <c r="E462" s="573"/>
      <c r="F462" s="573"/>
      <c r="G462" s="573"/>
      <c r="H462" s="573"/>
      <c r="I462" s="573"/>
      <c r="J462" s="573"/>
      <c r="K462" s="573"/>
      <c r="L462" s="573"/>
      <c r="M462" s="573"/>
      <c r="N462" s="573"/>
      <c r="O462" s="573"/>
      <c r="P462" s="573"/>
      <c r="Q462" s="573"/>
      <c r="R462" s="573"/>
      <c r="S462" s="573"/>
      <c r="T462" s="573"/>
      <c r="U462" s="573"/>
      <c r="V462" s="573"/>
      <c r="W462" s="573"/>
      <c r="X462" s="573"/>
      <c r="Y462" s="573"/>
    </row>
    <row r="463" ht="15.75" customHeight="1">
      <c r="A463" s="573"/>
      <c r="B463" s="573"/>
      <c r="C463" s="573"/>
      <c r="D463" s="573"/>
      <c r="E463" s="573"/>
      <c r="F463" s="573"/>
      <c r="G463" s="573"/>
      <c r="H463" s="573"/>
      <c r="I463" s="573"/>
      <c r="J463" s="573"/>
      <c r="K463" s="573"/>
      <c r="L463" s="573"/>
      <c r="M463" s="573"/>
      <c r="N463" s="573"/>
      <c r="O463" s="573"/>
      <c r="P463" s="573"/>
      <c r="Q463" s="573"/>
      <c r="R463" s="573"/>
      <c r="S463" s="573"/>
      <c r="T463" s="573"/>
      <c r="U463" s="573"/>
      <c r="V463" s="573"/>
      <c r="W463" s="573"/>
      <c r="X463" s="573"/>
      <c r="Y463" s="573"/>
    </row>
    <row r="464" ht="15.75" customHeight="1">
      <c r="A464" s="573"/>
      <c r="B464" s="573"/>
      <c r="C464" s="573"/>
      <c r="D464" s="573"/>
      <c r="E464" s="573"/>
      <c r="F464" s="573"/>
      <c r="G464" s="573"/>
      <c r="H464" s="573"/>
      <c r="I464" s="573"/>
      <c r="J464" s="573"/>
      <c r="K464" s="573"/>
      <c r="L464" s="573"/>
      <c r="M464" s="573"/>
      <c r="N464" s="573"/>
      <c r="O464" s="573"/>
      <c r="P464" s="573"/>
      <c r="Q464" s="573"/>
      <c r="R464" s="573"/>
      <c r="S464" s="573"/>
      <c r="T464" s="573"/>
      <c r="U464" s="573"/>
      <c r="V464" s="573"/>
      <c r="W464" s="573"/>
      <c r="X464" s="573"/>
      <c r="Y464" s="573"/>
    </row>
    <row r="465" ht="15.75" customHeight="1">
      <c r="A465" s="573"/>
      <c r="B465" s="573"/>
      <c r="C465" s="573"/>
      <c r="D465" s="573"/>
      <c r="E465" s="573"/>
      <c r="F465" s="573"/>
      <c r="G465" s="573"/>
      <c r="H465" s="573"/>
      <c r="I465" s="573"/>
      <c r="J465" s="573"/>
      <c r="K465" s="573"/>
      <c r="L465" s="573"/>
      <c r="M465" s="573"/>
      <c r="N465" s="573"/>
      <c r="O465" s="573"/>
      <c r="P465" s="573"/>
      <c r="Q465" s="573"/>
      <c r="R465" s="573"/>
      <c r="S465" s="573"/>
      <c r="T465" s="573"/>
      <c r="U465" s="573"/>
      <c r="V465" s="573"/>
      <c r="W465" s="573"/>
      <c r="X465" s="573"/>
      <c r="Y465" s="573"/>
    </row>
    <row r="466" ht="15.75" customHeight="1">
      <c r="A466" s="573"/>
      <c r="B466" s="573"/>
      <c r="C466" s="573"/>
      <c r="D466" s="573"/>
      <c r="E466" s="573"/>
      <c r="F466" s="573"/>
      <c r="G466" s="573"/>
      <c r="H466" s="573"/>
      <c r="I466" s="573"/>
      <c r="J466" s="573"/>
      <c r="K466" s="573"/>
      <c r="L466" s="573"/>
      <c r="M466" s="573"/>
      <c r="N466" s="573"/>
      <c r="O466" s="573"/>
      <c r="P466" s="573"/>
      <c r="Q466" s="573"/>
      <c r="R466" s="573"/>
      <c r="S466" s="573"/>
      <c r="T466" s="573"/>
      <c r="U466" s="573"/>
      <c r="V466" s="573"/>
      <c r="W466" s="573"/>
      <c r="X466" s="573"/>
      <c r="Y466" s="573"/>
    </row>
    <row r="467" ht="15.75" customHeight="1">
      <c r="A467" s="573"/>
      <c r="B467" s="573"/>
      <c r="C467" s="573"/>
      <c r="D467" s="573"/>
      <c r="E467" s="573"/>
      <c r="F467" s="573"/>
      <c r="G467" s="573"/>
      <c r="H467" s="573"/>
      <c r="I467" s="573"/>
      <c r="J467" s="573"/>
      <c r="K467" s="573"/>
      <c r="L467" s="573"/>
      <c r="M467" s="573"/>
      <c r="N467" s="573"/>
      <c r="O467" s="573"/>
      <c r="P467" s="573"/>
      <c r="Q467" s="573"/>
      <c r="R467" s="573"/>
      <c r="S467" s="573"/>
      <c r="T467" s="573"/>
      <c r="U467" s="573"/>
      <c r="V467" s="573"/>
      <c r="W467" s="573"/>
      <c r="X467" s="573"/>
      <c r="Y467" s="573"/>
    </row>
    <row r="468" ht="15.75" customHeight="1">
      <c r="A468" s="573"/>
      <c r="B468" s="573"/>
      <c r="C468" s="573"/>
      <c r="D468" s="573"/>
      <c r="E468" s="573"/>
      <c r="F468" s="573"/>
      <c r="G468" s="573"/>
      <c r="H468" s="573"/>
      <c r="I468" s="573"/>
      <c r="J468" s="573"/>
      <c r="K468" s="573"/>
      <c r="L468" s="573"/>
      <c r="M468" s="573"/>
      <c r="N468" s="573"/>
      <c r="O468" s="573"/>
      <c r="P468" s="573"/>
      <c r="Q468" s="573"/>
      <c r="R468" s="573"/>
      <c r="S468" s="573"/>
      <c r="T468" s="573"/>
      <c r="U468" s="573"/>
      <c r="V468" s="573"/>
      <c r="W468" s="573"/>
      <c r="X468" s="573"/>
      <c r="Y468" s="573"/>
    </row>
    <row r="469" ht="15.75" customHeight="1">
      <c r="A469" s="573"/>
      <c r="B469" s="573"/>
      <c r="C469" s="573"/>
      <c r="D469" s="573"/>
      <c r="E469" s="573"/>
      <c r="F469" s="573"/>
      <c r="G469" s="573"/>
      <c r="H469" s="573"/>
      <c r="I469" s="573"/>
      <c r="J469" s="573"/>
      <c r="K469" s="573"/>
      <c r="L469" s="573"/>
      <c r="M469" s="573"/>
      <c r="N469" s="573"/>
      <c r="O469" s="573"/>
      <c r="P469" s="573"/>
      <c r="Q469" s="573"/>
      <c r="R469" s="573"/>
      <c r="S469" s="573"/>
      <c r="T469" s="573"/>
      <c r="U469" s="573"/>
      <c r="V469" s="573"/>
      <c r="W469" s="573"/>
      <c r="X469" s="573"/>
      <c r="Y469" s="573"/>
    </row>
    <row r="470" ht="15.75" customHeight="1">
      <c r="A470" s="573"/>
      <c r="B470" s="573"/>
      <c r="C470" s="573"/>
      <c r="D470" s="573"/>
      <c r="E470" s="573"/>
      <c r="F470" s="573"/>
      <c r="G470" s="573"/>
      <c r="H470" s="573"/>
      <c r="I470" s="573"/>
      <c r="J470" s="573"/>
      <c r="K470" s="573"/>
      <c r="L470" s="573"/>
      <c r="M470" s="573"/>
      <c r="N470" s="573"/>
      <c r="O470" s="573"/>
      <c r="P470" s="573"/>
      <c r="Q470" s="573"/>
      <c r="R470" s="573"/>
      <c r="S470" s="573"/>
      <c r="T470" s="573"/>
      <c r="U470" s="573"/>
      <c r="V470" s="573"/>
      <c r="W470" s="573"/>
      <c r="X470" s="573"/>
      <c r="Y470" s="573"/>
    </row>
    <row r="471" ht="15.75" customHeight="1">
      <c r="A471" s="573"/>
      <c r="B471" s="573"/>
      <c r="C471" s="573"/>
      <c r="D471" s="573"/>
      <c r="E471" s="573"/>
      <c r="F471" s="573"/>
      <c r="G471" s="573"/>
      <c r="H471" s="573"/>
      <c r="I471" s="573"/>
      <c r="J471" s="573"/>
      <c r="K471" s="573"/>
      <c r="L471" s="573"/>
      <c r="M471" s="573"/>
      <c r="N471" s="573"/>
      <c r="O471" s="573"/>
      <c r="P471" s="573"/>
      <c r="Q471" s="573"/>
      <c r="R471" s="573"/>
      <c r="S471" s="573"/>
      <c r="T471" s="573"/>
      <c r="U471" s="573"/>
      <c r="V471" s="573"/>
      <c r="W471" s="573"/>
      <c r="X471" s="573"/>
      <c r="Y471" s="573"/>
    </row>
    <row r="472" ht="15.75" customHeight="1">
      <c r="A472" s="573"/>
      <c r="B472" s="573"/>
      <c r="C472" s="573"/>
      <c r="D472" s="573"/>
      <c r="E472" s="573"/>
      <c r="F472" s="573"/>
      <c r="G472" s="573"/>
      <c r="H472" s="573"/>
      <c r="I472" s="573"/>
      <c r="J472" s="573"/>
      <c r="K472" s="573"/>
      <c r="L472" s="573"/>
      <c r="M472" s="573"/>
      <c r="N472" s="573"/>
      <c r="O472" s="573"/>
      <c r="P472" s="573"/>
      <c r="Q472" s="573"/>
      <c r="R472" s="573"/>
      <c r="S472" s="573"/>
      <c r="T472" s="573"/>
      <c r="U472" s="573"/>
      <c r="V472" s="573"/>
      <c r="W472" s="573"/>
      <c r="X472" s="573"/>
      <c r="Y472" s="573"/>
    </row>
    <row r="473" ht="15.75" customHeight="1">
      <c r="A473" s="573"/>
      <c r="B473" s="573"/>
      <c r="C473" s="573"/>
      <c r="D473" s="573"/>
      <c r="E473" s="573"/>
      <c r="F473" s="573"/>
      <c r="G473" s="573"/>
      <c r="H473" s="573"/>
      <c r="I473" s="573"/>
      <c r="J473" s="573"/>
      <c r="K473" s="573"/>
      <c r="L473" s="573"/>
      <c r="M473" s="573"/>
      <c r="N473" s="573"/>
      <c r="O473" s="573"/>
      <c r="P473" s="573"/>
      <c r="Q473" s="573"/>
      <c r="R473" s="573"/>
      <c r="S473" s="573"/>
      <c r="T473" s="573"/>
      <c r="U473" s="573"/>
      <c r="V473" s="573"/>
      <c r="W473" s="573"/>
      <c r="X473" s="573"/>
      <c r="Y473" s="573"/>
    </row>
    <row r="474" ht="15.75" customHeight="1">
      <c r="A474" s="573"/>
      <c r="B474" s="573"/>
      <c r="C474" s="573"/>
      <c r="D474" s="573"/>
      <c r="E474" s="573"/>
      <c r="F474" s="573"/>
      <c r="G474" s="573"/>
      <c r="H474" s="573"/>
      <c r="I474" s="573"/>
      <c r="J474" s="573"/>
      <c r="K474" s="573"/>
      <c r="L474" s="573"/>
      <c r="M474" s="573"/>
      <c r="N474" s="573"/>
      <c r="O474" s="573"/>
      <c r="P474" s="573"/>
      <c r="Q474" s="573"/>
      <c r="R474" s="573"/>
      <c r="S474" s="573"/>
      <c r="T474" s="573"/>
      <c r="U474" s="573"/>
      <c r="V474" s="573"/>
      <c r="W474" s="573"/>
      <c r="X474" s="573"/>
      <c r="Y474" s="573"/>
    </row>
    <row r="475" ht="15.75" customHeight="1">
      <c r="A475" s="573"/>
      <c r="B475" s="573"/>
      <c r="C475" s="573"/>
      <c r="D475" s="573"/>
      <c r="E475" s="573"/>
      <c r="F475" s="573"/>
      <c r="G475" s="573"/>
      <c r="H475" s="573"/>
      <c r="I475" s="573"/>
      <c r="J475" s="573"/>
      <c r="K475" s="573"/>
      <c r="L475" s="573"/>
      <c r="M475" s="573"/>
      <c r="N475" s="573"/>
      <c r="O475" s="573"/>
      <c r="P475" s="573"/>
      <c r="Q475" s="573"/>
      <c r="R475" s="573"/>
      <c r="S475" s="573"/>
      <c r="T475" s="573"/>
      <c r="U475" s="573"/>
      <c r="V475" s="573"/>
      <c r="W475" s="573"/>
      <c r="X475" s="573"/>
      <c r="Y475" s="573"/>
    </row>
    <row r="476" ht="15.75" customHeight="1">
      <c r="A476" s="573"/>
      <c r="B476" s="573"/>
      <c r="C476" s="573"/>
      <c r="D476" s="573"/>
      <c r="E476" s="573"/>
      <c r="F476" s="573"/>
      <c r="G476" s="573"/>
      <c r="H476" s="573"/>
      <c r="I476" s="573"/>
      <c r="J476" s="573"/>
      <c r="K476" s="573"/>
      <c r="L476" s="573"/>
      <c r="M476" s="573"/>
      <c r="N476" s="573"/>
      <c r="O476" s="573"/>
      <c r="P476" s="573"/>
      <c r="Q476" s="573"/>
      <c r="R476" s="573"/>
      <c r="S476" s="573"/>
      <c r="T476" s="573"/>
      <c r="U476" s="573"/>
      <c r="V476" s="573"/>
      <c r="W476" s="573"/>
      <c r="X476" s="573"/>
      <c r="Y476" s="573"/>
    </row>
    <row r="477" ht="15.75" customHeight="1">
      <c r="A477" s="573"/>
      <c r="B477" s="573"/>
      <c r="C477" s="573"/>
      <c r="D477" s="573"/>
      <c r="E477" s="573"/>
      <c r="F477" s="573"/>
      <c r="G477" s="573"/>
      <c r="H477" s="573"/>
      <c r="I477" s="573"/>
      <c r="J477" s="573"/>
      <c r="K477" s="573"/>
      <c r="L477" s="573"/>
      <c r="M477" s="573"/>
      <c r="N477" s="573"/>
      <c r="O477" s="573"/>
      <c r="P477" s="573"/>
      <c r="Q477" s="573"/>
      <c r="R477" s="573"/>
      <c r="S477" s="573"/>
      <c r="T477" s="573"/>
      <c r="U477" s="573"/>
      <c r="V477" s="573"/>
      <c r="W477" s="573"/>
      <c r="X477" s="573"/>
      <c r="Y477" s="573"/>
    </row>
    <row r="478" ht="15.75" customHeight="1">
      <c r="A478" s="573"/>
      <c r="B478" s="573"/>
      <c r="C478" s="573"/>
      <c r="D478" s="573"/>
      <c r="E478" s="573"/>
      <c r="F478" s="573"/>
      <c r="G478" s="573"/>
      <c r="H478" s="573"/>
      <c r="I478" s="573"/>
      <c r="J478" s="573"/>
      <c r="K478" s="573"/>
      <c r="L478" s="573"/>
      <c r="M478" s="573"/>
      <c r="N478" s="573"/>
      <c r="O478" s="573"/>
      <c r="P478" s="573"/>
      <c r="Q478" s="573"/>
      <c r="R478" s="573"/>
      <c r="S478" s="573"/>
      <c r="T478" s="573"/>
      <c r="U478" s="573"/>
      <c r="V478" s="573"/>
      <c r="W478" s="573"/>
      <c r="X478" s="573"/>
      <c r="Y478" s="573"/>
    </row>
    <row r="479" ht="15.75" customHeight="1">
      <c r="A479" s="573"/>
      <c r="B479" s="573"/>
      <c r="C479" s="573"/>
      <c r="D479" s="573"/>
      <c r="E479" s="573"/>
      <c r="F479" s="573"/>
      <c r="G479" s="573"/>
      <c r="H479" s="573"/>
      <c r="I479" s="573"/>
      <c r="J479" s="573"/>
      <c r="K479" s="573"/>
      <c r="L479" s="573"/>
      <c r="M479" s="573"/>
      <c r="N479" s="573"/>
      <c r="O479" s="573"/>
      <c r="P479" s="573"/>
      <c r="Q479" s="573"/>
      <c r="R479" s="573"/>
      <c r="S479" s="573"/>
      <c r="T479" s="573"/>
      <c r="U479" s="573"/>
      <c r="V479" s="573"/>
      <c r="W479" s="573"/>
      <c r="X479" s="573"/>
      <c r="Y479" s="573"/>
    </row>
    <row r="480" ht="15.75" customHeight="1">
      <c r="A480" s="573"/>
      <c r="B480" s="573"/>
      <c r="C480" s="573"/>
      <c r="D480" s="573"/>
      <c r="E480" s="573"/>
      <c r="F480" s="573"/>
      <c r="G480" s="573"/>
      <c r="H480" s="573"/>
      <c r="I480" s="573"/>
      <c r="J480" s="573"/>
      <c r="K480" s="573"/>
      <c r="L480" s="573"/>
      <c r="M480" s="573"/>
      <c r="N480" s="573"/>
      <c r="O480" s="573"/>
      <c r="P480" s="573"/>
      <c r="Q480" s="573"/>
      <c r="R480" s="573"/>
      <c r="S480" s="573"/>
      <c r="T480" s="573"/>
      <c r="U480" s="573"/>
      <c r="V480" s="573"/>
      <c r="W480" s="573"/>
      <c r="X480" s="573"/>
      <c r="Y480" s="573"/>
    </row>
    <row r="481" ht="15.75" customHeight="1">
      <c r="A481" s="573"/>
      <c r="B481" s="573"/>
      <c r="C481" s="573"/>
      <c r="D481" s="573"/>
      <c r="E481" s="573"/>
      <c r="F481" s="573"/>
      <c r="G481" s="573"/>
      <c r="H481" s="573"/>
      <c r="I481" s="573"/>
      <c r="J481" s="573"/>
      <c r="K481" s="573"/>
      <c r="L481" s="573"/>
      <c r="M481" s="573"/>
      <c r="N481" s="573"/>
      <c r="O481" s="573"/>
      <c r="P481" s="573"/>
      <c r="Q481" s="573"/>
      <c r="R481" s="573"/>
      <c r="S481" s="573"/>
      <c r="T481" s="573"/>
      <c r="U481" s="573"/>
      <c r="V481" s="573"/>
      <c r="W481" s="573"/>
      <c r="X481" s="573"/>
      <c r="Y481" s="573"/>
    </row>
    <row r="482" ht="15.75" customHeight="1">
      <c r="A482" s="573"/>
      <c r="B482" s="573"/>
      <c r="C482" s="573"/>
      <c r="D482" s="573"/>
      <c r="E482" s="573"/>
      <c r="F482" s="573"/>
      <c r="G482" s="573"/>
      <c r="H482" s="573"/>
      <c r="I482" s="573"/>
      <c r="J482" s="573"/>
      <c r="K482" s="573"/>
      <c r="L482" s="573"/>
      <c r="M482" s="573"/>
      <c r="N482" s="573"/>
      <c r="O482" s="573"/>
      <c r="P482" s="573"/>
      <c r="Q482" s="573"/>
      <c r="R482" s="573"/>
      <c r="S482" s="573"/>
      <c r="T482" s="573"/>
      <c r="U482" s="573"/>
      <c r="V482" s="573"/>
      <c r="W482" s="573"/>
      <c r="X482" s="573"/>
      <c r="Y482" s="573"/>
    </row>
    <row r="483" ht="15.75" customHeight="1">
      <c r="A483" s="573"/>
      <c r="B483" s="573"/>
      <c r="C483" s="573"/>
      <c r="D483" s="573"/>
      <c r="E483" s="573"/>
      <c r="F483" s="573"/>
      <c r="G483" s="573"/>
      <c r="H483" s="573"/>
      <c r="I483" s="573"/>
      <c r="J483" s="573"/>
      <c r="K483" s="573"/>
      <c r="L483" s="573"/>
      <c r="M483" s="573"/>
      <c r="N483" s="573"/>
      <c r="O483" s="573"/>
      <c r="P483" s="573"/>
      <c r="Q483" s="573"/>
      <c r="R483" s="573"/>
      <c r="S483" s="573"/>
      <c r="T483" s="573"/>
      <c r="U483" s="573"/>
      <c r="V483" s="573"/>
      <c r="W483" s="573"/>
      <c r="X483" s="573"/>
      <c r="Y483" s="573"/>
    </row>
    <row r="484" ht="15.75" customHeight="1">
      <c r="A484" s="573"/>
      <c r="B484" s="573"/>
      <c r="C484" s="573"/>
      <c r="D484" s="573"/>
      <c r="E484" s="573"/>
      <c r="F484" s="573"/>
      <c r="G484" s="573"/>
      <c r="H484" s="573"/>
      <c r="I484" s="573"/>
      <c r="J484" s="573"/>
      <c r="K484" s="573"/>
      <c r="L484" s="573"/>
      <c r="M484" s="573"/>
      <c r="N484" s="573"/>
      <c r="O484" s="573"/>
      <c r="P484" s="573"/>
      <c r="Q484" s="573"/>
      <c r="R484" s="573"/>
      <c r="S484" s="573"/>
      <c r="T484" s="573"/>
      <c r="U484" s="573"/>
      <c r="V484" s="573"/>
      <c r="W484" s="573"/>
      <c r="X484" s="573"/>
      <c r="Y484" s="573"/>
    </row>
    <row r="485" ht="15.75" customHeight="1">
      <c r="A485" s="573"/>
      <c r="B485" s="573"/>
      <c r="C485" s="573"/>
      <c r="D485" s="573"/>
      <c r="E485" s="573"/>
      <c r="F485" s="573"/>
      <c r="G485" s="573"/>
      <c r="H485" s="573"/>
      <c r="I485" s="573"/>
      <c r="J485" s="573"/>
      <c r="K485" s="573"/>
      <c r="L485" s="573"/>
      <c r="M485" s="573"/>
      <c r="N485" s="573"/>
      <c r="O485" s="573"/>
      <c r="P485" s="573"/>
      <c r="Q485" s="573"/>
      <c r="R485" s="573"/>
      <c r="S485" s="573"/>
      <c r="T485" s="573"/>
      <c r="U485" s="573"/>
      <c r="V485" s="573"/>
      <c r="W485" s="573"/>
      <c r="X485" s="573"/>
      <c r="Y485" s="573"/>
    </row>
    <row r="486" ht="15.75" customHeight="1">
      <c r="A486" s="573"/>
      <c r="B486" s="573"/>
      <c r="C486" s="573"/>
      <c r="D486" s="573"/>
      <c r="E486" s="573"/>
      <c r="F486" s="573"/>
      <c r="G486" s="573"/>
      <c r="H486" s="573"/>
      <c r="I486" s="573"/>
      <c r="J486" s="573"/>
      <c r="K486" s="573"/>
      <c r="L486" s="573"/>
      <c r="M486" s="573"/>
      <c r="N486" s="573"/>
      <c r="O486" s="573"/>
      <c r="P486" s="573"/>
      <c r="Q486" s="573"/>
      <c r="R486" s="573"/>
      <c r="S486" s="573"/>
      <c r="T486" s="573"/>
      <c r="U486" s="573"/>
      <c r="V486" s="573"/>
      <c r="W486" s="573"/>
      <c r="X486" s="573"/>
      <c r="Y486" s="573"/>
    </row>
    <row r="487" ht="15.75" customHeight="1">
      <c r="A487" s="573"/>
      <c r="B487" s="573"/>
      <c r="C487" s="573"/>
      <c r="D487" s="573"/>
      <c r="E487" s="573"/>
      <c r="F487" s="573"/>
      <c r="G487" s="573"/>
      <c r="H487" s="573"/>
      <c r="I487" s="573"/>
      <c r="J487" s="573"/>
      <c r="K487" s="573"/>
      <c r="L487" s="573"/>
      <c r="M487" s="573"/>
      <c r="N487" s="573"/>
      <c r="O487" s="573"/>
      <c r="P487" s="573"/>
      <c r="Q487" s="573"/>
      <c r="R487" s="573"/>
      <c r="S487" s="573"/>
      <c r="T487" s="573"/>
      <c r="U487" s="573"/>
      <c r="V487" s="573"/>
      <c r="W487" s="573"/>
      <c r="X487" s="573"/>
      <c r="Y487" s="573"/>
    </row>
    <row r="488" ht="15.75" customHeight="1">
      <c r="A488" s="573"/>
      <c r="B488" s="573"/>
      <c r="C488" s="573"/>
      <c r="D488" s="573"/>
      <c r="E488" s="573"/>
      <c r="F488" s="573"/>
      <c r="G488" s="573"/>
      <c r="H488" s="573"/>
      <c r="I488" s="573"/>
      <c r="J488" s="573"/>
      <c r="K488" s="573"/>
      <c r="L488" s="573"/>
      <c r="M488" s="573"/>
      <c r="N488" s="573"/>
      <c r="O488" s="573"/>
      <c r="P488" s="573"/>
      <c r="Q488" s="573"/>
      <c r="R488" s="573"/>
      <c r="S488" s="573"/>
      <c r="T488" s="573"/>
      <c r="U488" s="573"/>
      <c r="V488" s="573"/>
      <c r="W488" s="573"/>
      <c r="X488" s="573"/>
      <c r="Y488" s="573"/>
    </row>
    <row r="489" ht="15.75" customHeight="1">
      <c r="A489" s="573"/>
      <c r="B489" s="573"/>
      <c r="C489" s="573"/>
      <c r="D489" s="573"/>
      <c r="E489" s="573"/>
      <c r="F489" s="573"/>
      <c r="G489" s="573"/>
      <c r="H489" s="573"/>
      <c r="I489" s="573"/>
      <c r="J489" s="573"/>
      <c r="K489" s="573"/>
      <c r="L489" s="573"/>
      <c r="M489" s="573"/>
      <c r="N489" s="573"/>
      <c r="O489" s="573"/>
      <c r="P489" s="573"/>
      <c r="Q489" s="573"/>
      <c r="R489" s="573"/>
      <c r="S489" s="573"/>
      <c r="T489" s="573"/>
      <c r="U489" s="573"/>
      <c r="V489" s="573"/>
      <c r="W489" s="573"/>
      <c r="X489" s="573"/>
      <c r="Y489" s="573"/>
    </row>
    <row r="490" ht="15.75" customHeight="1">
      <c r="A490" s="573"/>
      <c r="B490" s="573"/>
      <c r="C490" s="573"/>
      <c r="D490" s="573"/>
      <c r="E490" s="573"/>
      <c r="F490" s="573"/>
      <c r="G490" s="573"/>
      <c r="H490" s="573"/>
      <c r="I490" s="573"/>
      <c r="J490" s="573"/>
      <c r="K490" s="573"/>
      <c r="L490" s="573"/>
      <c r="M490" s="573"/>
      <c r="N490" s="573"/>
      <c r="O490" s="573"/>
      <c r="P490" s="573"/>
      <c r="Q490" s="573"/>
      <c r="R490" s="573"/>
      <c r="S490" s="573"/>
      <c r="T490" s="573"/>
      <c r="U490" s="573"/>
      <c r="V490" s="573"/>
      <c r="W490" s="573"/>
      <c r="X490" s="573"/>
      <c r="Y490" s="573"/>
    </row>
    <row r="491" ht="15.75" customHeight="1">
      <c r="A491" s="573"/>
      <c r="B491" s="573"/>
      <c r="C491" s="573"/>
      <c r="D491" s="573"/>
      <c r="E491" s="573"/>
      <c r="F491" s="573"/>
      <c r="G491" s="573"/>
      <c r="H491" s="573"/>
      <c r="I491" s="573"/>
      <c r="J491" s="573"/>
      <c r="K491" s="573"/>
      <c r="L491" s="573"/>
      <c r="M491" s="573"/>
      <c r="N491" s="573"/>
      <c r="O491" s="573"/>
      <c r="P491" s="573"/>
      <c r="Q491" s="573"/>
      <c r="R491" s="573"/>
      <c r="S491" s="573"/>
      <c r="T491" s="573"/>
      <c r="U491" s="573"/>
      <c r="V491" s="573"/>
      <c r="W491" s="573"/>
      <c r="X491" s="573"/>
      <c r="Y491" s="573"/>
    </row>
    <row r="492" ht="15.75" customHeight="1">
      <c r="A492" s="573"/>
      <c r="B492" s="573"/>
      <c r="C492" s="573"/>
      <c r="D492" s="573"/>
      <c r="E492" s="573"/>
      <c r="F492" s="573"/>
      <c r="G492" s="573"/>
      <c r="H492" s="573"/>
      <c r="I492" s="573"/>
      <c r="J492" s="573"/>
      <c r="K492" s="573"/>
      <c r="L492" s="573"/>
      <c r="M492" s="573"/>
      <c r="N492" s="573"/>
      <c r="O492" s="573"/>
      <c r="P492" s="573"/>
      <c r="Q492" s="573"/>
      <c r="R492" s="573"/>
      <c r="S492" s="573"/>
      <c r="T492" s="573"/>
      <c r="U492" s="573"/>
      <c r="V492" s="573"/>
      <c r="W492" s="573"/>
      <c r="X492" s="573"/>
      <c r="Y492" s="573"/>
    </row>
    <row r="493" ht="15.75" customHeight="1">
      <c r="A493" s="573"/>
      <c r="B493" s="573"/>
      <c r="C493" s="573"/>
      <c r="D493" s="573"/>
      <c r="E493" s="573"/>
      <c r="F493" s="573"/>
      <c r="G493" s="573"/>
      <c r="H493" s="573"/>
      <c r="I493" s="573"/>
      <c r="J493" s="573"/>
      <c r="K493" s="573"/>
      <c r="L493" s="573"/>
      <c r="M493" s="573"/>
      <c r="N493" s="573"/>
      <c r="O493" s="573"/>
      <c r="P493" s="573"/>
      <c r="Q493" s="573"/>
      <c r="R493" s="573"/>
      <c r="S493" s="573"/>
      <c r="T493" s="573"/>
      <c r="U493" s="573"/>
      <c r="V493" s="573"/>
      <c r="W493" s="573"/>
      <c r="X493" s="573"/>
      <c r="Y493" s="573"/>
    </row>
    <row r="494" ht="15.75" customHeight="1">
      <c r="A494" s="573"/>
      <c r="B494" s="573"/>
      <c r="C494" s="573"/>
      <c r="D494" s="573"/>
      <c r="E494" s="573"/>
      <c r="F494" s="573"/>
      <c r="G494" s="573"/>
      <c r="H494" s="573"/>
      <c r="I494" s="573"/>
      <c r="J494" s="573"/>
      <c r="K494" s="573"/>
      <c r="L494" s="573"/>
      <c r="M494" s="573"/>
      <c r="N494" s="573"/>
      <c r="O494" s="573"/>
      <c r="P494" s="573"/>
      <c r="Q494" s="573"/>
      <c r="R494" s="573"/>
      <c r="S494" s="573"/>
      <c r="T494" s="573"/>
      <c r="U494" s="573"/>
      <c r="V494" s="573"/>
      <c r="W494" s="573"/>
      <c r="X494" s="573"/>
      <c r="Y494" s="573"/>
    </row>
    <row r="495" ht="15.75" customHeight="1">
      <c r="A495" s="573"/>
      <c r="B495" s="573"/>
      <c r="C495" s="573"/>
      <c r="D495" s="573"/>
      <c r="E495" s="573"/>
      <c r="F495" s="573"/>
      <c r="G495" s="573"/>
      <c r="H495" s="573"/>
      <c r="I495" s="573"/>
      <c r="J495" s="573"/>
      <c r="K495" s="573"/>
      <c r="L495" s="573"/>
      <c r="M495" s="573"/>
      <c r="N495" s="573"/>
      <c r="O495" s="573"/>
      <c r="P495" s="573"/>
      <c r="Q495" s="573"/>
      <c r="R495" s="573"/>
      <c r="S495" s="573"/>
      <c r="T495" s="573"/>
      <c r="U495" s="573"/>
      <c r="V495" s="573"/>
      <c r="W495" s="573"/>
      <c r="X495" s="573"/>
      <c r="Y495" s="573"/>
    </row>
    <row r="496" ht="15.75" customHeight="1">
      <c r="A496" s="573"/>
      <c r="B496" s="573"/>
      <c r="C496" s="573"/>
      <c r="D496" s="573"/>
      <c r="E496" s="573"/>
      <c r="F496" s="573"/>
      <c r="G496" s="573"/>
      <c r="H496" s="573"/>
      <c r="I496" s="573"/>
      <c r="J496" s="573"/>
      <c r="K496" s="573"/>
      <c r="L496" s="573"/>
      <c r="M496" s="573"/>
      <c r="N496" s="573"/>
      <c r="O496" s="573"/>
      <c r="P496" s="573"/>
      <c r="Q496" s="573"/>
      <c r="R496" s="573"/>
      <c r="S496" s="573"/>
      <c r="T496" s="573"/>
      <c r="U496" s="573"/>
      <c r="V496" s="573"/>
      <c r="W496" s="573"/>
      <c r="X496" s="573"/>
      <c r="Y496" s="573"/>
    </row>
    <row r="497" ht="15.75" customHeight="1">
      <c r="A497" s="573"/>
      <c r="B497" s="573"/>
      <c r="C497" s="573"/>
      <c r="D497" s="573"/>
      <c r="E497" s="573"/>
      <c r="F497" s="573"/>
      <c r="G497" s="573"/>
      <c r="H497" s="573"/>
      <c r="I497" s="573"/>
      <c r="J497" s="573"/>
      <c r="K497" s="573"/>
      <c r="L497" s="573"/>
      <c r="M497" s="573"/>
      <c r="N497" s="573"/>
      <c r="O497" s="573"/>
      <c r="P497" s="573"/>
      <c r="Q497" s="573"/>
      <c r="R497" s="573"/>
      <c r="S497" s="573"/>
      <c r="T497" s="573"/>
      <c r="U497" s="573"/>
      <c r="V497" s="573"/>
      <c r="W497" s="573"/>
      <c r="X497" s="573"/>
      <c r="Y497" s="573"/>
    </row>
    <row r="498" ht="15.75" customHeight="1">
      <c r="A498" s="573"/>
      <c r="B498" s="573"/>
      <c r="C498" s="573"/>
      <c r="D498" s="573"/>
      <c r="E498" s="573"/>
      <c r="F498" s="573"/>
      <c r="G498" s="573"/>
      <c r="H498" s="573"/>
      <c r="I498" s="573"/>
      <c r="J498" s="573"/>
      <c r="K498" s="573"/>
      <c r="L498" s="573"/>
      <c r="M498" s="573"/>
      <c r="N498" s="573"/>
      <c r="O498" s="573"/>
      <c r="P498" s="573"/>
      <c r="Q498" s="573"/>
      <c r="R498" s="573"/>
      <c r="S498" s="573"/>
      <c r="T498" s="573"/>
      <c r="U498" s="573"/>
      <c r="V498" s="573"/>
      <c r="W498" s="573"/>
      <c r="X498" s="573"/>
      <c r="Y498" s="573"/>
    </row>
    <row r="499" ht="15.75" customHeight="1">
      <c r="A499" s="573"/>
      <c r="B499" s="573"/>
      <c r="C499" s="573"/>
      <c r="D499" s="573"/>
      <c r="E499" s="573"/>
      <c r="F499" s="573"/>
      <c r="G499" s="573"/>
      <c r="H499" s="573"/>
      <c r="I499" s="573"/>
      <c r="J499" s="573"/>
      <c r="K499" s="573"/>
      <c r="L499" s="573"/>
      <c r="M499" s="573"/>
      <c r="N499" s="573"/>
      <c r="O499" s="573"/>
      <c r="P499" s="573"/>
      <c r="Q499" s="573"/>
      <c r="R499" s="573"/>
      <c r="S499" s="573"/>
      <c r="T499" s="573"/>
      <c r="U499" s="573"/>
      <c r="V499" s="573"/>
      <c r="W499" s="573"/>
      <c r="X499" s="573"/>
      <c r="Y499" s="573"/>
    </row>
    <row r="500" ht="15.75" customHeight="1">
      <c r="A500" s="573"/>
      <c r="B500" s="573"/>
      <c r="C500" s="573"/>
      <c r="D500" s="573"/>
      <c r="E500" s="573"/>
      <c r="F500" s="573"/>
      <c r="G500" s="573"/>
      <c r="H500" s="573"/>
      <c r="I500" s="573"/>
      <c r="J500" s="573"/>
      <c r="K500" s="573"/>
      <c r="L500" s="573"/>
      <c r="M500" s="573"/>
      <c r="N500" s="573"/>
      <c r="O500" s="573"/>
      <c r="P500" s="573"/>
      <c r="Q500" s="573"/>
      <c r="R500" s="573"/>
      <c r="S500" s="573"/>
      <c r="T500" s="573"/>
      <c r="U500" s="573"/>
      <c r="V500" s="573"/>
      <c r="W500" s="573"/>
      <c r="X500" s="573"/>
      <c r="Y500" s="573"/>
    </row>
    <row r="501" ht="15.75" customHeight="1">
      <c r="A501" s="573"/>
      <c r="B501" s="573"/>
      <c r="C501" s="573"/>
      <c r="D501" s="573"/>
      <c r="E501" s="573"/>
      <c r="F501" s="573"/>
      <c r="G501" s="573"/>
      <c r="H501" s="573"/>
      <c r="I501" s="573"/>
      <c r="J501" s="573"/>
      <c r="K501" s="573"/>
      <c r="L501" s="573"/>
      <c r="M501" s="573"/>
      <c r="N501" s="573"/>
      <c r="O501" s="573"/>
      <c r="P501" s="573"/>
      <c r="Q501" s="573"/>
      <c r="R501" s="573"/>
      <c r="S501" s="573"/>
      <c r="T501" s="573"/>
      <c r="U501" s="573"/>
      <c r="V501" s="573"/>
      <c r="W501" s="573"/>
      <c r="X501" s="573"/>
      <c r="Y501" s="573"/>
    </row>
    <row r="502" ht="15.75" customHeight="1">
      <c r="A502" s="573"/>
      <c r="B502" s="573"/>
      <c r="C502" s="573"/>
      <c r="D502" s="573"/>
      <c r="E502" s="573"/>
      <c r="F502" s="573"/>
      <c r="G502" s="573"/>
      <c r="H502" s="573"/>
      <c r="I502" s="573"/>
      <c r="J502" s="573"/>
      <c r="K502" s="573"/>
      <c r="L502" s="573"/>
      <c r="M502" s="573"/>
      <c r="N502" s="573"/>
      <c r="O502" s="573"/>
      <c r="P502" s="573"/>
      <c r="Q502" s="573"/>
      <c r="R502" s="573"/>
      <c r="S502" s="573"/>
      <c r="T502" s="573"/>
      <c r="U502" s="573"/>
      <c r="V502" s="573"/>
      <c r="W502" s="573"/>
      <c r="X502" s="573"/>
      <c r="Y502" s="573"/>
    </row>
    <row r="503" ht="15.75" customHeight="1">
      <c r="A503" s="573"/>
      <c r="B503" s="573"/>
      <c r="C503" s="573"/>
      <c r="D503" s="573"/>
      <c r="E503" s="573"/>
      <c r="F503" s="573"/>
      <c r="G503" s="573"/>
      <c r="H503" s="573"/>
      <c r="I503" s="573"/>
      <c r="J503" s="573"/>
      <c r="K503" s="573"/>
      <c r="L503" s="573"/>
      <c r="M503" s="573"/>
      <c r="N503" s="573"/>
      <c r="O503" s="573"/>
      <c r="P503" s="573"/>
      <c r="Q503" s="573"/>
      <c r="R503" s="573"/>
      <c r="S503" s="573"/>
      <c r="T503" s="573"/>
      <c r="U503" s="573"/>
      <c r="V503" s="573"/>
      <c r="W503" s="573"/>
      <c r="X503" s="573"/>
      <c r="Y503" s="573"/>
    </row>
    <row r="504" ht="15.75" customHeight="1">
      <c r="A504" s="573"/>
      <c r="B504" s="573"/>
      <c r="C504" s="573"/>
      <c r="D504" s="573"/>
      <c r="E504" s="573"/>
      <c r="F504" s="573"/>
      <c r="G504" s="573"/>
      <c r="H504" s="573"/>
      <c r="I504" s="573"/>
      <c r="J504" s="573"/>
      <c r="K504" s="573"/>
      <c r="L504" s="573"/>
      <c r="M504" s="573"/>
      <c r="N504" s="573"/>
      <c r="O504" s="573"/>
      <c r="P504" s="573"/>
      <c r="Q504" s="573"/>
      <c r="R504" s="573"/>
      <c r="S504" s="573"/>
      <c r="T504" s="573"/>
      <c r="U504" s="573"/>
      <c r="V504" s="573"/>
      <c r="W504" s="573"/>
      <c r="X504" s="573"/>
      <c r="Y504" s="573"/>
    </row>
    <row r="505" ht="15.75" customHeight="1">
      <c r="A505" s="573"/>
      <c r="B505" s="573"/>
      <c r="C505" s="573"/>
      <c r="D505" s="573"/>
      <c r="E505" s="573"/>
      <c r="F505" s="573"/>
      <c r="G505" s="573"/>
      <c r="H505" s="573"/>
      <c r="I505" s="573"/>
      <c r="J505" s="573"/>
      <c r="K505" s="573"/>
      <c r="L505" s="573"/>
      <c r="M505" s="573"/>
      <c r="N505" s="573"/>
      <c r="O505" s="573"/>
      <c r="P505" s="573"/>
      <c r="Q505" s="573"/>
      <c r="R505" s="573"/>
      <c r="S505" s="573"/>
      <c r="T505" s="573"/>
      <c r="U505" s="573"/>
      <c r="V505" s="573"/>
      <c r="W505" s="573"/>
      <c r="X505" s="573"/>
      <c r="Y505" s="573"/>
    </row>
    <row r="506" ht="15.75" customHeight="1">
      <c r="A506" s="573"/>
      <c r="B506" s="573"/>
      <c r="C506" s="573"/>
      <c r="D506" s="573"/>
      <c r="E506" s="573"/>
      <c r="F506" s="573"/>
      <c r="G506" s="573"/>
      <c r="H506" s="573"/>
      <c r="I506" s="573"/>
      <c r="J506" s="573"/>
      <c r="K506" s="573"/>
      <c r="L506" s="573"/>
      <c r="M506" s="573"/>
      <c r="N506" s="573"/>
      <c r="O506" s="573"/>
      <c r="P506" s="573"/>
      <c r="Q506" s="573"/>
      <c r="R506" s="573"/>
      <c r="S506" s="573"/>
      <c r="T506" s="573"/>
      <c r="U506" s="573"/>
      <c r="V506" s="573"/>
      <c r="W506" s="573"/>
      <c r="X506" s="573"/>
      <c r="Y506" s="573"/>
    </row>
    <row r="507" ht="15.75" customHeight="1">
      <c r="A507" s="573"/>
      <c r="B507" s="573"/>
      <c r="C507" s="573"/>
      <c r="D507" s="573"/>
      <c r="E507" s="573"/>
      <c r="F507" s="573"/>
      <c r="G507" s="573"/>
      <c r="H507" s="573"/>
      <c r="I507" s="573"/>
      <c r="J507" s="573"/>
      <c r="K507" s="573"/>
      <c r="L507" s="573"/>
      <c r="M507" s="573"/>
      <c r="N507" s="573"/>
      <c r="O507" s="573"/>
      <c r="P507" s="573"/>
      <c r="Q507" s="573"/>
      <c r="R507" s="573"/>
      <c r="S507" s="573"/>
      <c r="T507" s="573"/>
      <c r="U507" s="573"/>
      <c r="V507" s="573"/>
      <c r="W507" s="573"/>
      <c r="X507" s="573"/>
      <c r="Y507" s="573"/>
    </row>
    <row r="508" ht="15.75" customHeight="1">
      <c r="A508" s="573"/>
      <c r="B508" s="573"/>
      <c r="C508" s="573"/>
      <c r="D508" s="573"/>
      <c r="E508" s="573"/>
      <c r="F508" s="573"/>
      <c r="G508" s="573"/>
      <c r="H508" s="573"/>
      <c r="I508" s="573"/>
      <c r="J508" s="573"/>
      <c r="K508" s="573"/>
      <c r="L508" s="573"/>
      <c r="M508" s="573"/>
      <c r="N508" s="573"/>
      <c r="O508" s="573"/>
      <c r="P508" s="573"/>
      <c r="Q508" s="573"/>
      <c r="R508" s="573"/>
      <c r="S508" s="573"/>
      <c r="T508" s="573"/>
      <c r="U508" s="573"/>
      <c r="V508" s="573"/>
      <c r="W508" s="573"/>
      <c r="X508" s="573"/>
      <c r="Y508" s="573"/>
    </row>
    <row r="509" ht="15.75" customHeight="1">
      <c r="A509" s="573"/>
      <c r="B509" s="573"/>
      <c r="C509" s="573"/>
      <c r="D509" s="573"/>
      <c r="E509" s="573"/>
      <c r="F509" s="573"/>
      <c r="G509" s="573"/>
      <c r="H509" s="573"/>
      <c r="I509" s="573"/>
      <c r="J509" s="573"/>
      <c r="K509" s="573"/>
      <c r="L509" s="573"/>
      <c r="M509" s="573"/>
      <c r="N509" s="573"/>
      <c r="O509" s="573"/>
      <c r="P509" s="573"/>
      <c r="Q509" s="573"/>
      <c r="R509" s="573"/>
      <c r="S509" s="573"/>
      <c r="T509" s="573"/>
      <c r="U509" s="573"/>
      <c r="V509" s="573"/>
      <c r="W509" s="573"/>
      <c r="X509" s="573"/>
      <c r="Y509" s="573"/>
    </row>
    <row r="510" ht="15.75" customHeight="1">
      <c r="A510" s="573"/>
      <c r="B510" s="573"/>
      <c r="C510" s="573"/>
      <c r="D510" s="573"/>
      <c r="E510" s="573"/>
      <c r="F510" s="573"/>
      <c r="G510" s="573"/>
      <c r="H510" s="573"/>
      <c r="I510" s="573"/>
      <c r="J510" s="573"/>
      <c r="K510" s="573"/>
      <c r="L510" s="573"/>
      <c r="M510" s="573"/>
      <c r="N510" s="573"/>
      <c r="O510" s="573"/>
      <c r="P510" s="573"/>
      <c r="Q510" s="573"/>
      <c r="R510" s="573"/>
      <c r="S510" s="573"/>
      <c r="T510" s="573"/>
      <c r="U510" s="573"/>
      <c r="V510" s="573"/>
      <c r="W510" s="573"/>
      <c r="X510" s="573"/>
      <c r="Y510" s="573"/>
    </row>
    <row r="511" ht="15.75" customHeight="1">
      <c r="A511" s="573"/>
      <c r="B511" s="573"/>
      <c r="C511" s="573"/>
      <c r="D511" s="573"/>
      <c r="E511" s="573"/>
      <c r="F511" s="573"/>
      <c r="G511" s="573"/>
      <c r="H511" s="573"/>
      <c r="I511" s="573"/>
      <c r="J511" s="573"/>
      <c r="K511" s="573"/>
      <c r="L511" s="573"/>
      <c r="M511" s="573"/>
      <c r="N511" s="573"/>
      <c r="O511" s="573"/>
      <c r="P511" s="573"/>
      <c r="Q511" s="573"/>
      <c r="R511" s="573"/>
      <c r="S511" s="573"/>
      <c r="T511" s="573"/>
      <c r="U511" s="573"/>
      <c r="V511" s="573"/>
      <c r="W511" s="573"/>
      <c r="X511" s="573"/>
      <c r="Y511" s="573"/>
    </row>
    <row r="512" ht="15.75" customHeight="1">
      <c r="A512" s="573"/>
      <c r="B512" s="573"/>
      <c r="C512" s="573"/>
      <c r="D512" s="573"/>
      <c r="E512" s="573"/>
      <c r="F512" s="573"/>
      <c r="G512" s="573"/>
      <c r="H512" s="573"/>
      <c r="I512" s="573"/>
      <c r="J512" s="573"/>
      <c r="K512" s="573"/>
      <c r="L512" s="573"/>
      <c r="M512" s="573"/>
      <c r="N512" s="573"/>
      <c r="O512" s="573"/>
      <c r="P512" s="573"/>
      <c r="Q512" s="573"/>
      <c r="R512" s="573"/>
      <c r="S512" s="573"/>
      <c r="T512" s="573"/>
      <c r="U512" s="573"/>
      <c r="V512" s="573"/>
      <c r="W512" s="573"/>
      <c r="X512" s="573"/>
      <c r="Y512" s="573"/>
    </row>
    <row r="513" ht="15.75" customHeight="1">
      <c r="A513" s="573"/>
      <c r="B513" s="573"/>
      <c r="C513" s="573"/>
      <c r="D513" s="573"/>
      <c r="E513" s="573"/>
      <c r="F513" s="573"/>
      <c r="G513" s="573"/>
      <c r="H513" s="573"/>
      <c r="I513" s="573"/>
      <c r="J513" s="573"/>
      <c r="K513" s="573"/>
      <c r="L513" s="573"/>
      <c r="M513" s="573"/>
      <c r="N513" s="573"/>
      <c r="O513" s="573"/>
      <c r="P513" s="573"/>
      <c r="Q513" s="573"/>
      <c r="R513" s="573"/>
      <c r="S513" s="573"/>
      <c r="T513" s="573"/>
      <c r="U513" s="573"/>
      <c r="V513" s="573"/>
      <c r="W513" s="573"/>
      <c r="X513" s="573"/>
      <c r="Y513" s="573"/>
    </row>
    <row r="514" ht="15.75" customHeight="1">
      <c r="A514" s="573"/>
      <c r="B514" s="573"/>
      <c r="C514" s="573"/>
      <c r="D514" s="573"/>
      <c r="E514" s="573"/>
      <c r="F514" s="573"/>
      <c r="G514" s="573"/>
      <c r="H514" s="573"/>
      <c r="I514" s="573"/>
      <c r="J514" s="573"/>
      <c r="K514" s="573"/>
      <c r="L514" s="573"/>
      <c r="M514" s="573"/>
      <c r="N514" s="573"/>
      <c r="O514" s="573"/>
      <c r="P514" s="573"/>
      <c r="Q514" s="573"/>
      <c r="R514" s="573"/>
      <c r="S514" s="573"/>
      <c r="T514" s="573"/>
      <c r="U514" s="573"/>
      <c r="V514" s="573"/>
      <c r="W514" s="573"/>
      <c r="X514" s="573"/>
      <c r="Y514" s="573"/>
    </row>
    <row r="515" ht="15.75" customHeight="1">
      <c r="A515" s="573"/>
      <c r="B515" s="573"/>
      <c r="C515" s="573"/>
      <c r="D515" s="573"/>
      <c r="E515" s="573"/>
      <c r="F515" s="573"/>
      <c r="G515" s="573"/>
      <c r="H515" s="573"/>
      <c r="I515" s="573"/>
      <c r="J515" s="573"/>
      <c r="K515" s="573"/>
      <c r="L515" s="573"/>
      <c r="M515" s="573"/>
      <c r="N515" s="573"/>
      <c r="O515" s="573"/>
      <c r="P515" s="573"/>
      <c r="Q515" s="573"/>
      <c r="R515" s="573"/>
      <c r="S515" s="573"/>
      <c r="T515" s="573"/>
      <c r="U515" s="573"/>
      <c r="V515" s="573"/>
      <c r="W515" s="573"/>
      <c r="X515" s="573"/>
      <c r="Y515" s="573"/>
    </row>
    <row r="516" ht="15.75" customHeight="1">
      <c r="A516" s="573"/>
      <c r="B516" s="573"/>
      <c r="C516" s="573"/>
      <c r="D516" s="573"/>
      <c r="E516" s="573"/>
      <c r="F516" s="573"/>
      <c r="G516" s="573"/>
      <c r="H516" s="573"/>
      <c r="I516" s="573"/>
      <c r="J516" s="573"/>
      <c r="K516" s="573"/>
      <c r="L516" s="573"/>
      <c r="M516" s="573"/>
      <c r="N516" s="573"/>
      <c r="O516" s="573"/>
      <c r="P516" s="573"/>
      <c r="Q516" s="573"/>
      <c r="R516" s="573"/>
      <c r="S516" s="573"/>
      <c r="T516" s="573"/>
      <c r="U516" s="573"/>
      <c r="V516" s="573"/>
      <c r="W516" s="573"/>
      <c r="X516" s="573"/>
      <c r="Y516" s="573"/>
    </row>
    <row r="517" ht="15.75" customHeight="1">
      <c r="A517" s="573"/>
      <c r="B517" s="573"/>
      <c r="C517" s="573"/>
      <c r="D517" s="573"/>
      <c r="E517" s="573"/>
      <c r="F517" s="573"/>
      <c r="G517" s="573"/>
      <c r="H517" s="573"/>
      <c r="I517" s="573"/>
      <c r="J517" s="573"/>
      <c r="K517" s="573"/>
      <c r="L517" s="573"/>
      <c r="M517" s="573"/>
      <c r="N517" s="573"/>
      <c r="O517" s="573"/>
      <c r="P517" s="573"/>
      <c r="Q517" s="573"/>
      <c r="R517" s="573"/>
      <c r="S517" s="573"/>
      <c r="T517" s="573"/>
      <c r="U517" s="573"/>
      <c r="V517" s="573"/>
      <c r="W517" s="573"/>
      <c r="X517" s="573"/>
      <c r="Y517" s="573"/>
    </row>
    <row r="518" ht="15.75" customHeight="1">
      <c r="A518" s="573"/>
      <c r="B518" s="573"/>
      <c r="C518" s="573"/>
      <c r="D518" s="573"/>
      <c r="E518" s="573"/>
      <c r="F518" s="573"/>
      <c r="G518" s="573"/>
      <c r="H518" s="573"/>
      <c r="I518" s="573"/>
      <c r="J518" s="573"/>
      <c r="K518" s="573"/>
      <c r="L518" s="573"/>
      <c r="M518" s="573"/>
      <c r="N518" s="573"/>
      <c r="O518" s="573"/>
      <c r="P518" s="573"/>
      <c r="Q518" s="573"/>
      <c r="R518" s="573"/>
      <c r="S518" s="573"/>
      <c r="T518" s="573"/>
      <c r="U518" s="573"/>
      <c r="V518" s="573"/>
      <c r="W518" s="573"/>
      <c r="X518" s="573"/>
      <c r="Y518" s="573"/>
    </row>
    <row r="519" ht="15.75" customHeight="1">
      <c r="A519" s="573"/>
      <c r="B519" s="573"/>
      <c r="C519" s="573"/>
      <c r="D519" s="573"/>
      <c r="E519" s="573"/>
      <c r="F519" s="573"/>
      <c r="G519" s="573"/>
      <c r="H519" s="573"/>
      <c r="I519" s="573"/>
      <c r="J519" s="573"/>
      <c r="K519" s="573"/>
      <c r="L519" s="573"/>
      <c r="M519" s="573"/>
      <c r="N519" s="573"/>
      <c r="O519" s="573"/>
      <c r="P519" s="573"/>
      <c r="Q519" s="573"/>
      <c r="R519" s="573"/>
      <c r="S519" s="573"/>
      <c r="T519" s="573"/>
      <c r="U519" s="573"/>
      <c r="V519" s="573"/>
      <c r="W519" s="573"/>
      <c r="X519" s="573"/>
      <c r="Y519" s="573"/>
    </row>
    <row r="520" ht="15.75" customHeight="1">
      <c r="A520" s="573"/>
      <c r="B520" s="573"/>
      <c r="C520" s="573"/>
      <c r="D520" s="573"/>
      <c r="E520" s="573"/>
      <c r="F520" s="573"/>
      <c r="G520" s="573"/>
      <c r="H520" s="573"/>
      <c r="I520" s="573"/>
      <c r="J520" s="573"/>
      <c r="K520" s="573"/>
      <c r="L520" s="573"/>
      <c r="M520" s="573"/>
      <c r="N520" s="573"/>
      <c r="O520" s="573"/>
      <c r="P520" s="573"/>
      <c r="Q520" s="573"/>
      <c r="R520" s="573"/>
      <c r="S520" s="573"/>
      <c r="T520" s="573"/>
      <c r="U520" s="573"/>
      <c r="V520" s="573"/>
      <c r="W520" s="573"/>
      <c r="X520" s="573"/>
      <c r="Y520" s="573"/>
    </row>
    <row r="521" ht="15.75" customHeight="1">
      <c r="A521" s="573"/>
      <c r="B521" s="573"/>
      <c r="C521" s="573"/>
      <c r="D521" s="573"/>
      <c r="E521" s="573"/>
      <c r="F521" s="573"/>
      <c r="G521" s="573"/>
      <c r="H521" s="573"/>
      <c r="I521" s="573"/>
      <c r="J521" s="573"/>
      <c r="K521" s="573"/>
      <c r="L521" s="573"/>
      <c r="M521" s="573"/>
      <c r="N521" s="573"/>
      <c r="O521" s="573"/>
      <c r="P521" s="573"/>
      <c r="Q521" s="573"/>
      <c r="R521" s="573"/>
      <c r="S521" s="573"/>
      <c r="T521" s="573"/>
      <c r="U521" s="573"/>
      <c r="V521" s="573"/>
      <c r="W521" s="573"/>
      <c r="X521" s="573"/>
      <c r="Y521" s="573"/>
    </row>
    <row r="522" ht="15.75" customHeight="1">
      <c r="A522" s="573"/>
      <c r="B522" s="573"/>
      <c r="C522" s="573"/>
      <c r="D522" s="573"/>
      <c r="E522" s="573"/>
      <c r="F522" s="573"/>
      <c r="G522" s="573"/>
      <c r="H522" s="573"/>
      <c r="I522" s="573"/>
      <c r="J522" s="573"/>
      <c r="K522" s="573"/>
      <c r="L522" s="573"/>
      <c r="M522" s="573"/>
      <c r="N522" s="573"/>
      <c r="O522" s="573"/>
      <c r="P522" s="573"/>
      <c r="Q522" s="573"/>
      <c r="R522" s="573"/>
      <c r="S522" s="573"/>
      <c r="T522" s="573"/>
      <c r="U522" s="573"/>
      <c r="V522" s="573"/>
      <c r="W522" s="573"/>
      <c r="X522" s="573"/>
      <c r="Y522" s="573"/>
    </row>
    <row r="523" ht="15.75" customHeight="1">
      <c r="A523" s="573"/>
      <c r="B523" s="573"/>
      <c r="C523" s="573"/>
      <c r="D523" s="573"/>
      <c r="E523" s="573"/>
      <c r="F523" s="573"/>
      <c r="G523" s="573"/>
      <c r="H523" s="573"/>
      <c r="I523" s="573"/>
      <c r="J523" s="573"/>
      <c r="K523" s="573"/>
      <c r="L523" s="573"/>
      <c r="M523" s="573"/>
      <c r="N523" s="573"/>
      <c r="O523" s="573"/>
      <c r="P523" s="573"/>
      <c r="Q523" s="573"/>
      <c r="R523" s="573"/>
      <c r="S523" s="573"/>
      <c r="T523" s="573"/>
      <c r="U523" s="573"/>
      <c r="V523" s="573"/>
      <c r="W523" s="573"/>
      <c r="X523" s="573"/>
      <c r="Y523" s="573"/>
    </row>
    <row r="524" ht="15.75" customHeight="1">
      <c r="A524" s="573"/>
      <c r="B524" s="573"/>
      <c r="C524" s="573"/>
      <c r="D524" s="573"/>
      <c r="E524" s="573"/>
      <c r="F524" s="573"/>
      <c r="G524" s="573"/>
      <c r="H524" s="573"/>
      <c r="I524" s="573"/>
      <c r="J524" s="573"/>
      <c r="K524" s="573"/>
      <c r="L524" s="573"/>
      <c r="M524" s="573"/>
      <c r="N524" s="573"/>
      <c r="O524" s="573"/>
      <c r="P524" s="573"/>
      <c r="Q524" s="573"/>
      <c r="R524" s="573"/>
      <c r="S524" s="573"/>
      <c r="T524" s="573"/>
      <c r="U524" s="573"/>
      <c r="V524" s="573"/>
      <c r="W524" s="573"/>
      <c r="X524" s="573"/>
      <c r="Y524" s="573"/>
    </row>
    <row r="525" ht="15.75" customHeight="1">
      <c r="A525" s="573"/>
      <c r="B525" s="573"/>
      <c r="C525" s="573"/>
      <c r="D525" s="573"/>
      <c r="E525" s="573"/>
      <c r="F525" s="573"/>
      <c r="G525" s="573"/>
      <c r="H525" s="573"/>
      <c r="I525" s="573"/>
      <c r="J525" s="573"/>
      <c r="K525" s="573"/>
      <c r="L525" s="573"/>
      <c r="M525" s="573"/>
      <c r="N525" s="573"/>
      <c r="O525" s="573"/>
      <c r="P525" s="573"/>
      <c r="Q525" s="573"/>
      <c r="R525" s="573"/>
      <c r="S525" s="573"/>
      <c r="T525" s="573"/>
      <c r="U525" s="573"/>
      <c r="V525" s="573"/>
      <c r="W525" s="573"/>
      <c r="X525" s="573"/>
      <c r="Y525" s="573"/>
    </row>
    <row r="526" ht="15.75" customHeight="1">
      <c r="A526" s="573"/>
      <c r="B526" s="573"/>
      <c r="C526" s="573"/>
      <c r="D526" s="573"/>
      <c r="E526" s="573"/>
      <c r="F526" s="573"/>
      <c r="G526" s="573"/>
      <c r="H526" s="573"/>
      <c r="I526" s="573"/>
      <c r="J526" s="573"/>
      <c r="K526" s="573"/>
      <c r="L526" s="573"/>
      <c r="M526" s="573"/>
      <c r="N526" s="573"/>
      <c r="O526" s="573"/>
      <c r="P526" s="573"/>
      <c r="Q526" s="573"/>
      <c r="R526" s="573"/>
      <c r="S526" s="573"/>
      <c r="T526" s="573"/>
      <c r="U526" s="573"/>
      <c r="V526" s="573"/>
      <c r="W526" s="573"/>
      <c r="X526" s="573"/>
      <c r="Y526" s="573"/>
    </row>
    <row r="527" ht="15.75" customHeight="1">
      <c r="A527" s="573"/>
      <c r="B527" s="573"/>
      <c r="C527" s="573"/>
      <c r="D527" s="573"/>
      <c r="E527" s="573"/>
      <c r="F527" s="573"/>
      <c r="G527" s="573"/>
      <c r="H527" s="573"/>
      <c r="I527" s="573"/>
      <c r="J527" s="573"/>
      <c r="K527" s="573"/>
      <c r="L527" s="573"/>
      <c r="M527" s="573"/>
      <c r="N527" s="573"/>
      <c r="O527" s="573"/>
      <c r="P527" s="573"/>
      <c r="Q527" s="573"/>
      <c r="R527" s="573"/>
      <c r="S527" s="573"/>
      <c r="T527" s="573"/>
      <c r="U527" s="573"/>
      <c r="V527" s="573"/>
      <c r="W527" s="573"/>
      <c r="X527" s="573"/>
      <c r="Y527" s="573"/>
    </row>
    <row r="528" ht="15.75" customHeight="1">
      <c r="A528" s="573"/>
      <c r="B528" s="573"/>
      <c r="C528" s="573"/>
      <c r="D528" s="573"/>
      <c r="E528" s="573"/>
      <c r="F528" s="573"/>
      <c r="G528" s="573"/>
      <c r="H528" s="573"/>
      <c r="I528" s="573"/>
      <c r="J528" s="573"/>
      <c r="K528" s="573"/>
      <c r="L528" s="573"/>
      <c r="M528" s="573"/>
      <c r="N528" s="573"/>
      <c r="O528" s="573"/>
      <c r="P528" s="573"/>
      <c r="Q528" s="573"/>
      <c r="R528" s="573"/>
      <c r="S528" s="573"/>
      <c r="T528" s="573"/>
      <c r="U528" s="573"/>
      <c r="V528" s="573"/>
      <c r="W528" s="573"/>
      <c r="X528" s="573"/>
      <c r="Y528" s="573"/>
    </row>
    <row r="529" ht="15.75" customHeight="1">
      <c r="A529" s="573"/>
      <c r="B529" s="573"/>
      <c r="C529" s="573"/>
      <c r="D529" s="573"/>
      <c r="E529" s="573"/>
      <c r="F529" s="573"/>
      <c r="G529" s="573"/>
      <c r="H529" s="573"/>
      <c r="I529" s="573"/>
      <c r="J529" s="573"/>
      <c r="K529" s="573"/>
      <c r="L529" s="573"/>
      <c r="M529" s="573"/>
      <c r="N529" s="573"/>
      <c r="O529" s="573"/>
      <c r="P529" s="573"/>
      <c r="Q529" s="573"/>
      <c r="R529" s="573"/>
      <c r="S529" s="573"/>
      <c r="T529" s="573"/>
      <c r="U529" s="573"/>
      <c r="V529" s="573"/>
      <c r="W529" s="573"/>
      <c r="X529" s="573"/>
      <c r="Y529" s="573"/>
    </row>
    <row r="530" ht="15.75" customHeight="1">
      <c r="A530" s="573"/>
      <c r="B530" s="573"/>
      <c r="C530" s="573"/>
      <c r="D530" s="573"/>
      <c r="E530" s="573"/>
      <c r="F530" s="573"/>
      <c r="G530" s="573"/>
      <c r="H530" s="573"/>
      <c r="I530" s="573"/>
      <c r="J530" s="573"/>
      <c r="K530" s="573"/>
      <c r="L530" s="573"/>
      <c r="M530" s="573"/>
      <c r="N530" s="573"/>
      <c r="O530" s="573"/>
      <c r="P530" s="573"/>
      <c r="Q530" s="573"/>
      <c r="R530" s="573"/>
      <c r="S530" s="573"/>
      <c r="T530" s="573"/>
      <c r="U530" s="573"/>
      <c r="V530" s="573"/>
      <c r="W530" s="573"/>
      <c r="X530" s="573"/>
      <c r="Y530" s="573"/>
    </row>
    <row r="531" ht="15.75" customHeight="1">
      <c r="A531" s="573"/>
      <c r="B531" s="573"/>
      <c r="C531" s="573"/>
      <c r="D531" s="573"/>
      <c r="E531" s="573"/>
      <c r="F531" s="573"/>
      <c r="G531" s="573"/>
      <c r="H531" s="573"/>
      <c r="I531" s="573"/>
      <c r="J531" s="573"/>
      <c r="K531" s="573"/>
      <c r="L531" s="573"/>
      <c r="M531" s="573"/>
      <c r="N531" s="573"/>
      <c r="O531" s="573"/>
      <c r="P531" s="573"/>
      <c r="Q531" s="573"/>
      <c r="R531" s="573"/>
      <c r="S531" s="573"/>
      <c r="T531" s="573"/>
      <c r="U531" s="573"/>
      <c r="V531" s="573"/>
      <c r="W531" s="573"/>
      <c r="X531" s="573"/>
      <c r="Y531" s="573"/>
    </row>
    <row r="532" ht="15.75" customHeight="1">
      <c r="A532" s="573"/>
      <c r="B532" s="573"/>
      <c r="C532" s="573"/>
      <c r="D532" s="573"/>
      <c r="E532" s="573"/>
      <c r="F532" s="573"/>
      <c r="G532" s="573"/>
      <c r="H532" s="573"/>
      <c r="I532" s="573"/>
      <c r="J532" s="573"/>
      <c r="K532" s="573"/>
      <c r="L532" s="573"/>
      <c r="M532" s="573"/>
      <c r="N532" s="573"/>
      <c r="O532" s="573"/>
      <c r="P532" s="573"/>
      <c r="Q532" s="573"/>
      <c r="R532" s="573"/>
      <c r="S532" s="573"/>
      <c r="T532" s="573"/>
      <c r="U532" s="573"/>
      <c r="V532" s="573"/>
      <c r="W532" s="573"/>
      <c r="X532" s="573"/>
      <c r="Y532" s="573"/>
    </row>
    <row r="533" ht="15.75" customHeight="1">
      <c r="A533" s="573"/>
      <c r="B533" s="573"/>
      <c r="C533" s="573"/>
      <c r="D533" s="573"/>
      <c r="E533" s="573"/>
      <c r="F533" s="573"/>
      <c r="G533" s="573"/>
      <c r="H533" s="573"/>
      <c r="I533" s="573"/>
      <c r="J533" s="573"/>
      <c r="K533" s="573"/>
      <c r="L533" s="573"/>
      <c r="M533" s="573"/>
      <c r="N533" s="573"/>
      <c r="O533" s="573"/>
      <c r="P533" s="573"/>
      <c r="Q533" s="573"/>
      <c r="R533" s="573"/>
      <c r="S533" s="573"/>
      <c r="T533" s="573"/>
      <c r="U533" s="573"/>
      <c r="V533" s="573"/>
      <c r="W533" s="573"/>
      <c r="X533" s="573"/>
      <c r="Y533" s="573"/>
    </row>
    <row r="534" ht="15.75" customHeight="1">
      <c r="A534" s="573"/>
      <c r="B534" s="573"/>
      <c r="C534" s="573"/>
      <c r="D534" s="573"/>
      <c r="E534" s="573"/>
      <c r="F534" s="573"/>
      <c r="G534" s="573"/>
      <c r="H534" s="573"/>
      <c r="I534" s="573"/>
      <c r="J534" s="573"/>
      <c r="K534" s="573"/>
      <c r="L534" s="573"/>
      <c r="M534" s="573"/>
      <c r="N534" s="573"/>
      <c r="O534" s="573"/>
      <c r="P534" s="573"/>
      <c r="Q534" s="573"/>
      <c r="R534" s="573"/>
      <c r="S534" s="573"/>
      <c r="T534" s="573"/>
      <c r="U534" s="573"/>
      <c r="V534" s="573"/>
      <c r="W534" s="573"/>
      <c r="X534" s="573"/>
      <c r="Y534" s="573"/>
    </row>
    <row r="535" ht="15.75" customHeight="1">
      <c r="A535" s="573"/>
      <c r="B535" s="573"/>
      <c r="C535" s="573"/>
      <c r="D535" s="573"/>
      <c r="E535" s="573"/>
      <c r="F535" s="573"/>
      <c r="G535" s="573"/>
      <c r="H535" s="573"/>
      <c r="I535" s="573"/>
      <c r="J535" s="573"/>
      <c r="K535" s="573"/>
      <c r="L535" s="573"/>
      <c r="M535" s="573"/>
      <c r="N535" s="573"/>
      <c r="O535" s="573"/>
      <c r="P535" s="573"/>
      <c r="Q535" s="573"/>
      <c r="R535" s="573"/>
      <c r="S535" s="573"/>
      <c r="T535" s="573"/>
      <c r="U535" s="573"/>
      <c r="V535" s="573"/>
      <c r="W535" s="573"/>
      <c r="X535" s="573"/>
      <c r="Y535" s="573"/>
    </row>
    <row r="536" ht="15.75" customHeight="1">
      <c r="A536" s="573"/>
      <c r="B536" s="573"/>
      <c r="C536" s="573"/>
      <c r="D536" s="573"/>
      <c r="E536" s="573"/>
      <c r="F536" s="573"/>
      <c r="G536" s="573"/>
      <c r="H536" s="573"/>
      <c r="I536" s="573"/>
      <c r="J536" s="573"/>
      <c r="K536" s="573"/>
      <c r="L536" s="573"/>
      <c r="M536" s="573"/>
      <c r="N536" s="573"/>
      <c r="O536" s="573"/>
      <c r="P536" s="573"/>
      <c r="Q536" s="573"/>
      <c r="R536" s="573"/>
      <c r="S536" s="573"/>
      <c r="T536" s="573"/>
      <c r="U536" s="573"/>
      <c r="V536" s="573"/>
      <c r="W536" s="573"/>
      <c r="X536" s="573"/>
      <c r="Y536" s="573"/>
    </row>
    <row r="537" ht="15.75" customHeight="1">
      <c r="A537" s="573"/>
      <c r="B537" s="573"/>
      <c r="C537" s="573"/>
      <c r="D537" s="573"/>
      <c r="E537" s="573"/>
      <c r="F537" s="573"/>
      <c r="G537" s="573"/>
      <c r="H537" s="573"/>
      <c r="I537" s="573"/>
      <c r="J537" s="573"/>
      <c r="K537" s="573"/>
      <c r="L537" s="573"/>
      <c r="M537" s="573"/>
      <c r="N537" s="573"/>
      <c r="O537" s="573"/>
      <c r="P537" s="573"/>
      <c r="Q537" s="573"/>
      <c r="R537" s="573"/>
      <c r="S537" s="573"/>
      <c r="T537" s="573"/>
      <c r="U537" s="573"/>
      <c r="V537" s="573"/>
      <c r="W537" s="573"/>
      <c r="X537" s="573"/>
      <c r="Y537" s="573"/>
    </row>
    <row r="538" ht="15.75" customHeight="1">
      <c r="A538" s="573"/>
      <c r="B538" s="573"/>
      <c r="C538" s="573"/>
      <c r="D538" s="573"/>
      <c r="E538" s="573"/>
      <c r="F538" s="573"/>
      <c r="G538" s="573"/>
      <c r="H538" s="573"/>
      <c r="I538" s="573"/>
      <c r="J538" s="573"/>
      <c r="K538" s="573"/>
      <c r="L538" s="573"/>
      <c r="M538" s="573"/>
      <c r="N538" s="573"/>
      <c r="O538" s="573"/>
      <c r="P538" s="573"/>
      <c r="Q538" s="573"/>
      <c r="R538" s="573"/>
      <c r="S538" s="573"/>
      <c r="T538" s="573"/>
      <c r="U538" s="573"/>
      <c r="V538" s="573"/>
      <c r="W538" s="573"/>
      <c r="X538" s="573"/>
      <c r="Y538" s="573"/>
    </row>
    <row r="539" ht="15.75" customHeight="1">
      <c r="A539" s="573"/>
      <c r="B539" s="573"/>
      <c r="C539" s="573"/>
      <c r="D539" s="573"/>
      <c r="E539" s="573"/>
      <c r="F539" s="573"/>
      <c r="G539" s="573"/>
      <c r="H539" s="573"/>
      <c r="I539" s="573"/>
      <c r="J539" s="573"/>
      <c r="K539" s="573"/>
      <c r="L539" s="573"/>
      <c r="M539" s="573"/>
      <c r="N539" s="573"/>
      <c r="O539" s="573"/>
      <c r="P539" s="573"/>
      <c r="Q539" s="573"/>
      <c r="R539" s="573"/>
      <c r="S539" s="573"/>
      <c r="T539" s="573"/>
      <c r="U539" s="573"/>
      <c r="V539" s="573"/>
      <c r="W539" s="573"/>
      <c r="X539" s="573"/>
      <c r="Y539" s="573"/>
    </row>
    <row r="540" ht="15.75" customHeight="1">
      <c r="A540" s="573"/>
      <c r="B540" s="573"/>
      <c r="C540" s="573"/>
      <c r="D540" s="573"/>
      <c r="E540" s="573"/>
      <c r="F540" s="573"/>
      <c r="G540" s="573"/>
      <c r="H540" s="573"/>
      <c r="I540" s="573"/>
      <c r="J540" s="573"/>
      <c r="K540" s="573"/>
      <c r="L540" s="573"/>
      <c r="M540" s="573"/>
      <c r="N540" s="573"/>
      <c r="O540" s="573"/>
      <c r="P540" s="573"/>
      <c r="Q540" s="573"/>
      <c r="R540" s="573"/>
      <c r="S540" s="573"/>
      <c r="T540" s="573"/>
      <c r="U540" s="573"/>
      <c r="V540" s="573"/>
      <c r="W540" s="573"/>
      <c r="X540" s="573"/>
      <c r="Y540" s="573"/>
    </row>
    <row r="541" ht="15.75" customHeight="1">
      <c r="A541" s="573"/>
      <c r="B541" s="573"/>
      <c r="C541" s="573"/>
      <c r="D541" s="573"/>
      <c r="E541" s="573"/>
      <c r="F541" s="573"/>
      <c r="G541" s="573"/>
      <c r="H541" s="573"/>
      <c r="I541" s="573"/>
      <c r="J541" s="573"/>
      <c r="K541" s="573"/>
      <c r="L541" s="573"/>
      <c r="M541" s="573"/>
      <c r="N541" s="573"/>
      <c r="O541" s="573"/>
      <c r="P541" s="573"/>
      <c r="Q541" s="573"/>
      <c r="R541" s="573"/>
      <c r="S541" s="573"/>
      <c r="T541" s="573"/>
      <c r="U541" s="573"/>
      <c r="V541" s="573"/>
      <c r="W541" s="573"/>
      <c r="X541" s="573"/>
      <c r="Y541" s="573"/>
    </row>
    <row r="542" ht="15.75" customHeight="1">
      <c r="A542" s="573"/>
      <c r="B542" s="573"/>
      <c r="C542" s="573"/>
      <c r="D542" s="573"/>
      <c r="E542" s="573"/>
      <c r="F542" s="573"/>
      <c r="G542" s="573"/>
      <c r="H542" s="573"/>
      <c r="I542" s="573"/>
      <c r="J542" s="573"/>
      <c r="K542" s="573"/>
      <c r="L542" s="573"/>
      <c r="M542" s="573"/>
      <c r="N542" s="573"/>
      <c r="O542" s="573"/>
      <c r="P542" s="573"/>
      <c r="Q542" s="573"/>
      <c r="R542" s="573"/>
      <c r="S542" s="573"/>
      <c r="T542" s="573"/>
      <c r="U542" s="573"/>
      <c r="V542" s="573"/>
      <c r="W542" s="573"/>
      <c r="X542" s="573"/>
      <c r="Y542" s="573"/>
    </row>
    <row r="543" ht="15.75" customHeight="1">
      <c r="A543" s="573"/>
      <c r="B543" s="573"/>
      <c r="C543" s="573"/>
      <c r="D543" s="573"/>
      <c r="E543" s="573"/>
      <c r="F543" s="573"/>
      <c r="G543" s="573"/>
      <c r="H543" s="573"/>
      <c r="I543" s="573"/>
      <c r="J543" s="573"/>
      <c r="K543" s="573"/>
      <c r="L543" s="573"/>
      <c r="M543" s="573"/>
      <c r="N543" s="573"/>
      <c r="O543" s="573"/>
      <c r="P543" s="573"/>
      <c r="Q543" s="573"/>
      <c r="R543" s="573"/>
      <c r="S543" s="573"/>
      <c r="T543" s="573"/>
      <c r="U543" s="573"/>
      <c r="V543" s="573"/>
      <c r="W543" s="573"/>
      <c r="X543" s="573"/>
      <c r="Y543" s="573"/>
    </row>
    <row r="544" ht="15.75" customHeight="1">
      <c r="A544" s="573"/>
      <c r="B544" s="573"/>
      <c r="C544" s="573"/>
      <c r="D544" s="573"/>
      <c r="E544" s="573"/>
      <c r="F544" s="573"/>
      <c r="G544" s="573"/>
      <c r="H544" s="573"/>
      <c r="I544" s="573"/>
      <c r="J544" s="573"/>
      <c r="K544" s="573"/>
      <c r="L544" s="573"/>
      <c r="M544" s="573"/>
      <c r="N544" s="573"/>
      <c r="O544" s="573"/>
      <c r="P544" s="573"/>
      <c r="Q544" s="573"/>
      <c r="R544" s="573"/>
      <c r="S544" s="573"/>
      <c r="T544" s="573"/>
      <c r="U544" s="573"/>
      <c r="V544" s="573"/>
      <c r="W544" s="573"/>
      <c r="X544" s="573"/>
      <c r="Y544" s="573"/>
    </row>
    <row r="545" ht="15.75" customHeight="1">
      <c r="A545" s="573"/>
      <c r="B545" s="573"/>
      <c r="C545" s="573"/>
      <c r="D545" s="573"/>
      <c r="E545" s="573"/>
      <c r="F545" s="573"/>
      <c r="G545" s="573"/>
      <c r="H545" s="573"/>
      <c r="I545" s="573"/>
      <c r="J545" s="573"/>
      <c r="K545" s="573"/>
      <c r="L545" s="573"/>
      <c r="M545" s="573"/>
      <c r="N545" s="573"/>
      <c r="O545" s="573"/>
      <c r="P545" s="573"/>
      <c r="Q545" s="573"/>
      <c r="R545" s="573"/>
      <c r="S545" s="573"/>
      <c r="T545" s="573"/>
      <c r="U545" s="573"/>
      <c r="V545" s="573"/>
      <c r="W545" s="573"/>
      <c r="X545" s="573"/>
      <c r="Y545" s="573"/>
    </row>
    <row r="546" ht="15.75" customHeight="1">
      <c r="A546" s="573"/>
      <c r="B546" s="573"/>
      <c r="C546" s="573"/>
      <c r="D546" s="573"/>
      <c r="E546" s="573"/>
      <c r="F546" s="573"/>
      <c r="G546" s="573"/>
      <c r="H546" s="573"/>
      <c r="I546" s="573"/>
      <c r="J546" s="573"/>
      <c r="K546" s="573"/>
      <c r="L546" s="573"/>
      <c r="M546" s="573"/>
      <c r="N546" s="573"/>
      <c r="O546" s="573"/>
      <c r="P546" s="573"/>
      <c r="Q546" s="573"/>
      <c r="R546" s="573"/>
      <c r="S546" s="573"/>
      <c r="T546" s="573"/>
      <c r="U546" s="573"/>
      <c r="V546" s="573"/>
      <c r="W546" s="573"/>
      <c r="X546" s="573"/>
      <c r="Y546" s="573"/>
    </row>
    <row r="547" ht="15.75" customHeight="1">
      <c r="A547" s="573"/>
      <c r="B547" s="573"/>
      <c r="C547" s="573"/>
      <c r="D547" s="573"/>
      <c r="E547" s="573"/>
      <c r="F547" s="573"/>
      <c r="G547" s="573"/>
      <c r="H547" s="573"/>
      <c r="I547" s="573"/>
      <c r="J547" s="573"/>
      <c r="K547" s="573"/>
      <c r="L547" s="573"/>
      <c r="M547" s="573"/>
      <c r="N547" s="573"/>
      <c r="O547" s="573"/>
      <c r="P547" s="573"/>
      <c r="Q547" s="573"/>
      <c r="R547" s="573"/>
      <c r="S547" s="573"/>
      <c r="T547" s="573"/>
      <c r="U547" s="573"/>
      <c r="V547" s="573"/>
      <c r="W547" s="573"/>
      <c r="X547" s="573"/>
      <c r="Y547" s="573"/>
    </row>
    <row r="548" ht="15.75" customHeight="1">
      <c r="A548" s="573"/>
      <c r="B548" s="573"/>
      <c r="C548" s="573"/>
      <c r="D548" s="573"/>
      <c r="E548" s="573"/>
      <c r="F548" s="573"/>
      <c r="G548" s="573"/>
      <c r="H548" s="573"/>
      <c r="I548" s="573"/>
      <c r="J548" s="573"/>
      <c r="K548" s="573"/>
      <c r="L548" s="573"/>
      <c r="M548" s="573"/>
      <c r="N548" s="573"/>
      <c r="O548" s="573"/>
      <c r="P548" s="573"/>
      <c r="Q548" s="573"/>
      <c r="R548" s="573"/>
      <c r="S548" s="573"/>
      <c r="T548" s="573"/>
      <c r="U548" s="573"/>
      <c r="V548" s="573"/>
      <c r="W548" s="573"/>
      <c r="X548" s="573"/>
      <c r="Y548" s="573"/>
    </row>
    <row r="549" ht="15.75" customHeight="1">
      <c r="A549" s="573"/>
      <c r="B549" s="573"/>
      <c r="C549" s="573"/>
      <c r="D549" s="573"/>
      <c r="E549" s="573"/>
      <c r="F549" s="573"/>
      <c r="G549" s="573"/>
      <c r="H549" s="573"/>
      <c r="I549" s="573"/>
      <c r="J549" s="573"/>
      <c r="K549" s="573"/>
      <c r="L549" s="573"/>
      <c r="M549" s="573"/>
      <c r="N549" s="573"/>
      <c r="O549" s="573"/>
      <c r="P549" s="573"/>
      <c r="Q549" s="573"/>
      <c r="R549" s="573"/>
      <c r="S549" s="573"/>
      <c r="T549" s="573"/>
      <c r="U549" s="573"/>
      <c r="V549" s="573"/>
      <c r="W549" s="573"/>
      <c r="X549" s="573"/>
      <c r="Y549" s="573"/>
    </row>
    <row r="550" ht="15.75" customHeight="1">
      <c r="A550" s="573"/>
      <c r="B550" s="573"/>
      <c r="C550" s="573"/>
      <c r="D550" s="573"/>
      <c r="E550" s="573"/>
      <c r="F550" s="573"/>
      <c r="G550" s="573"/>
      <c r="H550" s="573"/>
      <c r="I550" s="573"/>
      <c r="J550" s="573"/>
      <c r="K550" s="573"/>
      <c r="L550" s="573"/>
      <c r="M550" s="573"/>
      <c r="N550" s="573"/>
      <c r="O550" s="573"/>
      <c r="P550" s="573"/>
      <c r="Q550" s="573"/>
      <c r="R550" s="573"/>
      <c r="S550" s="573"/>
      <c r="T550" s="573"/>
      <c r="U550" s="573"/>
      <c r="V550" s="573"/>
      <c r="W550" s="573"/>
      <c r="X550" s="573"/>
      <c r="Y550" s="573"/>
    </row>
    <row r="551" ht="15.75" customHeight="1">
      <c r="A551" s="573"/>
      <c r="B551" s="573"/>
      <c r="C551" s="573"/>
      <c r="D551" s="573"/>
      <c r="E551" s="573"/>
      <c r="F551" s="573"/>
      <c r="G551" s="573"/>
      <c r="H551" s="573"/>
      <c r="I551" s="573"/>
      <c r="J551" s="573"/>
      <c r="K551" s="573"/>
      <c r="L551" s="573"/>
      <c r="M551" s="573"/>
      <c r="N551" s="573"/>
      <c r="O551" s="573"/>
      <c r="P551" s="573"/>
      <c r="Q551" s="573"/>
      <c r="R551" s="573"/>
      <c r="S551" s="573"/>
      <c r="T551" s="573"/>
      <c r="U551" s="573"/>
      <c r="V551" s="573"/>
      <c r="W551" s="573"/>
      <c r="X551" s="573"/>
      <c r="Y551" s="573"/>
    </row>
    <row r="552" ht="15.75" customHeight="1">
      <c r="A552" s="573"/>
      <c r="B552" s="573"/>
      <c r="C552" s="573"/>
      <c r="D552" s="573"/>
      <c r="E552" s="573"/>
      <c r="F552" s="573"/>
      <c r="G552" s="573"/>
      <c r="H552" s="573"/>
      <c r="I552" s="573"/>
      <c r="J552" s="573"/>
      <c r="K552" s="573"/>
      <c r="L552" s="573"/>
      <c r="M552" s="573"/>
      <c r="N552" s="573"/>
      <c r="O552" s="573"/>
      <c r="P552" s="573"/>
      <c r="Q552" s="573"/>
      <c r="R552" s="573"/>
      <c r="S552" s="573"/>
      <c r="T552" s="573"/>
      <c r="U552" s="573"/>
      <c r="V552" s="573"/>
      <c r="W552" s="573"/>
      <c r="X552" s="573"/>
      <c r="Y552" s="573"/>
    </row>
    <row r="553" ht="15.75" customHeight="1">
      <c r="A553" s="573"/>
      <c r="B553" s="573"/>
      <c r="C553" s="573"/>
      <c r="D553" s="573"/>
      <c r="E553" s="573"/>
      <c r="F553" s="573"/>
      <c r="G553" s="573"/>
      <c r="H553" s="573"/>
      <c r="I553" s="573"/>
      <c r="J553" s="573"/>
      <c r="K553" s="573"/>
      <c r="L553" s="573"/>
      <c r="M553" s="573"/>
      <c r="N553" s="573"/>
      <c r="O553" s="573"/>
      <c r="P553" s="573"/>
      <c r="Q553" s="573"/>
      <c r="R553" s="573"/>
      <c r="S553" s="573"/>
      <c r="T553" s="573"/>
      <c r="U553" s="573"/>
      <c r="V553" s="573"/>
      <c r="W553" s="573"/>
      <c r="X553" s="573"/>
      <c r="Y553" s="573"/>
    </row>
    <row r="554" ht="15.75" customHeight="1">
      <c r="A554" s="573"/>
      <c r="B554" s="573"/>
      <c r="C554" s="573"/>
      <c r="D554" s="573"/>
      <c r="E554" s="573"/>
      <c r="F554" s="573"/>
      <c r="G554" s="573"/>
      <c r="H554" s="573"/>
      <c r="I554" s="573"/>
      <c r="J554" s="573"/>
      <c r="K554" s="573"/>
      <c r="L554" s="573"/>
      <c r="M554" s="573"/>
      <c r="N554" s="573"/>
      <c r="O554" s="573"/>
      <c r="P554" s="573"/>
      <c r="Q554" s="573"/>
      <c r="R554" s="573"/>
      <c r="S554" s="573"/>
      <c r="T554" s="573"/>
      <c r="U554" s="573"/>
      <c r="V554" s="573"/>
      <c r="W554" s="573"/>
      <c r="X554" s="573"/>
      <c r="Y554" s="573"/>
    </row>
    <row r="555" ht="15.75" customHeight="1">
      <c r="A555" s="573"/>
      <c r="B555" s="573"/>
      <c r="C555" s="573"/>
      <c r="D555" s="573"/>
      <c r="E555" s="573"/>
      <c r="F555" s="573"/>
      <c r="G555" s="573"/>
      <c r="H555" s="573"/>
      <c r="I555" s="573"/>
      <c r="J555" s="573"/>
      <c r="K555" s="573"/>
      <c r="L555" s="573"/>
      <c r="M555" s="573"/>
      <c r="N555" s="573"/>
      <c r="O555" s="573"/>
      <c r="P555" s="573"/>
      <c r="Q555" s="573"/>
      <c r="R555" s="573"/>
      <c r="S555" s="573"/>
      <c r="T555" s="573"/>
      <c r="U555" s="573"/>
      <c r="V555" s="573"/>
      <c r="W555" s="573"/>
      <c r="X555" s="573"/>
      <c r="Y555" s="573"/>
    </row>
    <row r="556" ht="15.75" customHeight="1">
      <c r="A556" s="573"/>
      <c r="B556" s="573"/>
      <c r="C556" s="573"/>
      <c r="D556" s="573"/>
      <c r="E556" s="573"/>
      <c r="F556" s="573"/>
      <c r="G556" s="573"/>
      <c r="H556" s="573"/>
      <c r="I556" s="573"/>
      <c r="J556" s="573"/>
      <c r="K556" s="573"/>
      <c r="L556" s="573"/>
      <c r="M556" s="573"/>
      <c r="N556" s="573"/>
      <c r="O556" s="573"/>
      <c r="P556" s="573"/>
      <c r="Q556" s="573"/>
      <c r="R556" s="573"/>
      <c r="S556" s="573"/>
      <c r="T556" s="573"/>
      <c r="U556" s="573"/>
      <c r="V556" s="573"/>
      <c r="W556" s="573"/>
      <c r="X556" s="573"/>
      <c r="Y556" s="573"/>
    </row>
    <row r="557" ht="15.75" customHeight="1">
      <c r="A557" s="573"/>
      <c r="B557" s="573"/>
      <c r="C557" s="573"/>
      <c r="D557" s="573"/>
      <c r="E557" s="573"/>
      <c r="F557" s="573"/>
      <c r="G557" s="573"/>
      <c r="H557" s="573"/>
      <c r="I557" s="573"/>
      <c r="J557" s="573"/>
      <c r="K557" s="573"/>
      <c r="L557" s="573"/>
      <c r="M557" s="573"/>
      <c r="N557" s="573"/>
      <c r="O557" s="573"/>
      <c r="P557" s="573"/>
      <c r="Q557" s="573"/>
      <c r="R557" s="573"/>
      <c r="S557" s="573"/>
      <c r="T557" s="573"/>
      <c r="U557" s="573"/>
      <c r="V557" s="573"/>
      <c r="W557" s="573"/>
      <c r="X557" s="573"/>
      <c r="Y557" s="573"/>
    </row>
    <row r="558" ht="15.75" customHeight="1">
      <c r="A558" s="573"/>
      <c r="B558" s="573"/>
      <c r="C558" s="573"/>
      <c r="D558" s="573"/>
      <c r="E558" s="573"/>
      <c r="F558" s="573"/>
      <c r="G558" s="573"/>
      <c r="H558" s="573"/>
      <c r="I558" s="573"/>
      <c r="J558" s="573"/>
      <c r="K558" s="573"/>
      <c r="L558" s="573"/>
      <c r="M558" s="573"/>
      <c r="N558" s="573"/>
      <c r="O558" s="573"/>
      <c r="P558" s="573"/>
      <c r="Q558" s="573"/>
      <c r="R558" s="573"/>
      <c r="S558" s="573"/>
      <c r="T558" s="573"/>
      <c r="U558" s="573"/>
      <c r="V558" s="573"/>
      <c r="W558" s="573"/>
      <c r="X558" s="573"/>
      <c r="Y558" s="573"/>
    </row>
    <row r="559" ht="15.75" customHeight="1">
      <c r="A559" s="573"/>
      <c r="B559" s="573"/>
      <c r="C559" s="573"/>
      <c r="D559" s="573"/>
      <c r="E559" s="573"/>
      <c r="F559" s="573"/>
      <c r="G559" s="573"/>
      <c r="H559" s="573"/>
      <c r="I559" s="573"/>
      <c r="J559" s="573"/>
      <c r="K559" s="573"/>
      <c r="L559" s="573"/>
      <c r="M559" s="573"/>
      <c r="N559" s="573"/>
      <c r="O559" s="573"/>
      <c r="P559" s="573"/>
      <c r="Q559" s="573"/>
      <c r="R559" s="573"/>
      <c r="S559" s="573"/>
      <c r="T559" s="573"/>
      <c r="U559" s="573"/>
      <c r="V559" s="573"/>
      <c r="W559" s="573"/>
      <c r="X559" s="573"/>
      <c r="Y559" s="573"/>
    </row>
    <row r="560" ht="15.75" customHeight="1">
      <c r="A560" s="573"/>
      <c r="B560" s="573"/>
      <c r="C560" s="573"/>
      <c r="D560" s="573"/>
      <c r="E560" s="573"/>
      <c r="F560" s="573"/>
      <c r="G560" s="573"/>
      <c r="H560" s="573"/>
      <c r="I560" s="573"/>
      <c r="J560" s="573"/>
      <c r="K560" s="573"/>
      <c r="L560" s="573"/>
      <c r="M560" s="573"/>
      <c r="N560" s="573"/>
      <c r="O560" s="573"/>
      <c r="P560" s="573"/>
      <c r="Q560" s="573"/>
      <c r="R560" s="573"/>
      <c r="S560" s="573"/>
      <c r="T560" s="573"/>
      <c r="U560" s="573"/>
      <c r="V560" s="573"/>
      <c r="W560" s="573"/>
      <c r="X560" s="573"/>
      <c r="Y560" s="573"/>
    </row>
    <row r="561" ht="15.75" customHeight="1">
      <c r="A561" s="573"/>
      <c r="B561" s="573"/>
      <c r="C561" s="573"/>
      <c r="D561" s="573"/>
      <c r="E561" s="573"/>
      <c r="F561" s="573"/>
      <c r="G561" s="573"/>
      <c r="H561" s="573"/>
      <c r="I561" s="573"/>
      <c r="J561" s="573"/>
      <c r="K561" s="573"/>
      <c r="L561" s="573"/>
      <c r="M561" s="573"/>
      <c r="N561" s="573"/>
      <c r="O561" s="573"/>
      <c r="P561" s="573"/>
      <c r="Q561" s="573"/>
      <c r="R561" s="573"/>
      <c r="S561" s="573"/>
      <c r="T561" s="573"/>
      <c r="U561" s="573"/>
      <c r="V561" s="573"/>
      <c r="W561" s="573"/>
      <c r="X561" s="573"/>
      <c r="Y561" s="573"/>
    </row>
    <row r="562" ht="15.75" customHeight="1">
      <c r="A562" s="573"/>
      <c r="B562" s="573"/>
      <c r="C562" s="573"/>
      <c r="D562" s="573"/>
      <c r="E562" s="573"/>
      <c r="F562" s="573"/>
      <c r="G562" s="573"/>
      <c r="H562" s="573"/>
      <c r="I562" s="573"/>
      <c r="J562" s="573"/>
      <c r="K562" s="573"/>
      <c r="L562" s="573"/>
      <c r="M562" s="573"/>
      <c r="N562" s="573"/>
      <c r="O562" s="573"/>
      <c r="P562" s="573"/>
      <c r="Q562" s="573"/>
      <c r="R562" s="573"/>
      <c r="S562" s="573"/>
      <c r="T562" s="573"/>
      <c r="U562" s="573"/>
      <c r="V562" s="573"/>
      <c r="W562" s="573"/>
      <c r="X562" s="573"/>
      <c r="Y562" s="573"/>
    </row>
    <row r="563" ht="15.75" customHeight="1">
      <c r="A563" s="573"/>
      <c r="B563" s="573"/>
      <c r="C563" s="573"/>
      <c r="D563" s="573"/>
      <c r="E563" s="573"/>
      <c r="F563" s="573"/>
      <c r="G563" s="573"/>
      <c r="H563" s="573"/>
      <c r="I563" s="573"/>
      <c r="J563" s="573"/>
      <c r="K563" s="573"/>
      <c r="L563" s="573"/>
      <c r="M563" s="573"/>
      <c r="N563" s="573"/>
      <c r="O563" s="573"/>
      <c r="P563" s="573"/>
      <c r="Q563" s="573"/>
      <c r="R563" s="573"/>
      <c r="S563" s="573"/>
      <c r="T563" s="573"/>
      <c r="U563" s="573"/>
      <c r="V563" s="573"/>
      <c r="W563" s="573"/>
      <c r="X563" s="573"/>
      <c r="Y563" s="573"/>
    </row>
    <row r="564" ht="15.75" customHeight="1">
      <c r="A564" s="573"/>
      <c r="B564" s="573"/>
      <c r="C564" s="573"/>
      <c r="D564" s="573"/>
      <c r="E564" s="573"/>
      <c r="F564" s="573"/>
      <c r="G564" s="573"/>
      <c r="H564" s="573"/>
      <c r="I564" s="573"/>
      <c r="J564" s="573"/>
      <c r="K564" s="573"/>
      <c r="L564" s="573"/>
      <c r="M564" s="573"/>
      <c r="N564" s="573"/>
      <c r="O564" s="573"/>
      <c r="P564" s="573"/>
      <c r="Q564" s="573"/>
      <c r="R564" s="573"/>
      <c r="S564" s="573"/>
      <c r="T564" s="573"/>
      <c r="U564" s="573"/>
      <c r="V564" s="573"/>
      <c r="W564" s="573"/>
      <c r="X564" s="573"/>
      <c r="Y564" s="573"/>
    </row>
    <row r="565" ht="15.75" customHeight="1">
      <c r="A565" s="573"/>
      <c r="B565" s="573"/>
      <c r="C565" s="573"/>
      <c r="D565" s="573"/>
      <c r="E565" s="573"/>
      <c r="F565" s="573"/>
      <c r="G565" s="573"/>
      <c r="H565" s="573"/>
      <c r="I565" s="573"/>
      <c r="J565" s="573"/>
      <c r="K565" s="573"/>
      <c r="L565" s="573"/>
      <c r="M565" s="573"/>
      <c r="N565" s="573"/>
      <c r="O565" s="573"/>
      <c r="P565" s="573"/>
      <c r="Q565" s="573"/>
      <c r="R565" s="573"/>
      <c r="S565" s="573"/>
      <c r="T565" s="573"/>
      <c r="U565" s="573"/>
      <c r="V565" s="573"/>
      <c r="W565" s="573"/>
      <c r="X565" s="573"/>
      <c r="Y565" s="573"/>
    </row>
    <row r="566" ht="15.75" customHeight="1">
      <c r="A566" s="573"/>
      <c r="B566" s="573"/>
      <c r="C566" s="573"/>
      <c r="D566" s="573"/>
      <c r="E566" s="573"/>
      <c r="F566" s="573"/>
      <c r="G566" s="573"/>
      <c r="H566" s="573"/>
      <c r="I566" s="573"/>
      <c r="J566" s="573"/>
      <c r="K566" s="573"/>
      <c r="L566" s="573"/>
      <c r="M566" s="573"/>
      <c r="N566" s="573"/>
      <c r="O566" s="573"/>
      <c r="P566" s="573"/>
      <c r="Q566" s="573"/>
      <c r="R566" s="573"/>
      <c r="S566" s="573"/>
      <c r="T566" s="573"/>
      <c r="U566" s="573"/>
      <c r="V566" s="573"/>
      <c r="W566" s="573"/>
      <c r="X566" s="573"/>
      <c r="Y566" s="573"/>
    </row>
    <row r="567" ht="15.75" customHeight="1">
      <c r="A567" s="573"/>
      <c r="B567" s="573"/>
      <c r="C567" s="573"/>
      <c r="D567" s="573"/>
      <c r="E567" s="573"/>
      <c r="F567" s="573"/>
      <c r="G567" s="573"/>
      <c r="H567" s="573"/>
      <c r="I567" s="573"/>
      <c r="J567" s="573"/>
      <c r="K567" s="573"/>
      <c r="L567" s="573"/>
      <c r="M567" s="573"/>
      <c r="N567" s="573"/>
      <c r="O567" s="573"/>
      <c r="P567" s="573"/>
      <c r="Q567" s="573"/>
      <c r="R567" s="573"/>
      <c r="S567" s="573"/>
      <c r="T567" s="573"/>
      <c r="U567" s="573"/>
      <c r="V567" s="573"/>
      <c r="W567" s="573"/>
      <c r="X567" s="573"/>
      <c r="Y567" s="573"/>
    </row>
    <row r="568" ht="15.75" customHeight="1">
      <c r="A568" s="573"/>
      <c r="B568" s="573"/>
      <c r="C568" s="573"/>
      <c r="D568" s="573"/>
      <c r="E568" s="573"/>
      <c r="F568" s="573"/>
      <c r="G568" s="573"/>
      <c r="H568" s="573"/>
      <c r="I568" s="573"/>
      <c r="J568" s="573"/>
      <c r="K568" s="573"/>
      <c r="L568" s="573"/>
      <c r="M568" s="573"/>
      <c r="N568" s="573"/>
      <c r="O568" s="573"/>
      <c r="P568" s="573"/>
      <c r="Q568" s="573"/>
      <c r="R568" s="573"/>
      <c r="S568" s="573"/>
      <c r="T568" s="573"/>
      <c r="U568" s="573"/>
      <c r="V568" s="573"/>
      <c r="W568" s="573"/>
      <c r="X568" s="573"/>
      <c r="Y568" s="573"/>
    </row>
    <row r="569" ht="15.75" customHeight="1">
      <c r="A569" s="573"/>
      <c r="B569" s="573"/>
      <c r="C569" s="573"/>
      <c r="D569" s="573"/>
      <c r="E569" s="573"/>
      <c r="F569" s="573"/>
      <c r="G569" s="573"/>
      <c r="H569" s="573"/>
      <c r="I569" s="573"/>
      <c r="J569" s="573"/>
      <c r="K569" s="573"/>
      <c r="L569" s="573"/>
      <c r="M569" s="573"/>
      <c r="N569" s="573"/>
      <c r="O569" s="573"/>
      <c r="P569" s="573"/>
      <c r="Q569" s="573"/>
      <c r="R569" s="573"/>
      <c r="S569" s="573"/>
      <c r="T569" s="573"/>
      <c r="U569" s="573"/>
      <c r="V569" s="573"/>
      <c r="W569" s="573"/>
      <c r="X569" s="573"/>
      <c r="Y569" s="573"/>
    </row>
    <row r="570" ht="15.75" customHeight="1">
      <c r="A570" s="573"/>
      <c r="B570" s="573"/>
      <c r="C570" s="573"/>
      <c r="D570" s="573"/>
      <c r="E570" s="573"/>
      <c r="F570" s="573"/>
      <c r="G570" s="573"/>
      <c r="H570" s="573"/>
      <c r="I570" s="573"/>
      <c r="J570" s="573"/>
      <c r="K570" s="573"/>
      <c r="L570" s="573"/>
      <c r="M570" s="573"/>
      <c r="N570" s="573"/>
      <c r="O570" s="573"/>
      <c r="P570" s="573"/>
      <c r="Q570" s="573"/>
      <c r="R570" s="573"/>
      <c r="S570" s="573"/>
      <c r="T570" s="573"/>
      <c r="U570" s="573"/>
      <c r="V570" s="573"/>
      <c r="W570" s="573"/>
      <c r="X570" s="573"/>
      <c r="Y570" s="573"/>
    </row>
    <row r="571" ht="15.75" customHeight="1">
      <c r="A571" s="573"/>
      <c r="B571" s="573"/>
      <c r="C571" s="573"/>
      <c r="D571" s="573"/>
      <c r="E571" s="573"/>
      <c r="F571" s="573"/>
      <c r="G571" s="573"/>
      <c r="H571" s="573"/>
      <c r="I571" s="573"/>
      <c r="J571" s="573"/>
      <c r="K571" s="573"/>
      <c r="L571" s="573"/>
      <c r="M571" s="573"/>
      <c r="N571" s="573"/>
      <c r="O571" s="573"/>
      <c r="P571" s="573"/>
      <c r="Q571" s="573"/>
      <c r="R571" s="573"/>
      <c r="S571" s="573"/>
      <c r="T571" s="573"/>
      <c r="U571" s="573"/>
      <c r="V571" s="573"/>
      <c r="W571" s="573"/>
      <c r="X571" s="573"/>
      <c r="Y571" s="573"/>
    </row>
    <row r="572" ht="15.75" customHeight="1">
      <c r="A572" s="573"/>
      <c r="B572" s="573"/>
      <c r="C572" s="573"/>
      <c r="D572" s="573"/>
      <c r="E572" s="573"/>
      <c r="F572" s="573"/>
      <c r="G572" s="573"/>
      <c r="H572" s="573"/>
      <c r="I572" s="573"/>
      <c r="J572" s="573"/>
      <c r="K572" s="573"/>
      <c r="L572" s="573"/>
      <c r="M572" s="573"/>
      <c r="N572" s="573"/>
      <c r="O572" s="573"/>
      <c r="P572" s="573"/>
      <c r="Q572" s="573"/>
      <c r="R572" s="573"/>
      <c r="S572" s="573"/>
      <c r="T572" s="573"/>
      <c r="U572" s="573"/>
      <c r="V572" s="573"/>
      <c r="W572" s="573"/>
      <c r="X572" s="573"/>
      <c r="Y572" s="573"/>
    </row>
    <row r="573" ht="15.75" customHeight="1">
      <c r="A573" s="573"/>
      <c r="B573" s="573"/>
      <c r="C573" s="573"/>
      <c r="D573" s="573"/>
      <c r="E573" s="573"/>
      <c r="F573" s="573"/>
      <c r="G573" s="573"/>
      <c r="H573" s="573"/>
      <c r="I573" s="573"/>
      <c r="J573" s="573"/>
      <c r="K573" s="573"/>
      <c r="L573" s="573"/>
      <c r="M573" s="573"/>
      <c r="N573" s="573"/>
      <c r="O573" s="573"/>
      <c r="P573" s="573"/>
      <c r="Q573" s="573"/>
      <c r="R573" s="573"/>
      <c r="S573" s="573"/>
      <c r="T573" s="573"/>
      <c r="U573" s="573"/>
      <c r="V573" s="573"/>
      <c r="W573" s="573"/>
      <c r="X573" s="573"/>
      <c r="Y573" s="573"/>
    </row>
    <row r="574" ht="15.75" customHeight="1">
      <c r="A574" s="573"/>
      <c r="B574" s="573"/>
      <c r="C574" s="573"/>
      <c r="D574" s="573"/>
      <c r="E574" s="573"/>
      <c r="F574" s="573"/>
      <c r="G574" s="573"/>
      <c r="H574" s="573"/>
      <c r="I574" s="573"/>
      <c r="J574" s="573"/>
      <c r="K574" s="573"/>
      <c r="L574" s="573"/>
      <c r="M574" s="573"/>
      <c r="N574" s="573"/>
      <c r="O574" s="573"/>
      <c r="P574" s="573"/>
      <c r="Q574" s="573"/>
      <c r="R574" s="573"/>
      <c r="S574" s="573"/>
      <c r="T574" s="573"/>
      <c r="U574" s="573"/>
      <c r="V574" s="573"/>
      <c r="W574" s="573"/>
      <c r="X574" s="573"/>
      <c r="Y574" s="573"/>
    </row>
    <row r="575" ht="15.75" customHeight="1">
      <c r="A575" s="573"/>
      <c r="B575" s="573"/>
      <c r="C575" s="573"/>
      <c r="D575" s="573"/>
      <c r="E575" s="573"/>
      <c r="F575" s="573"/>
      <c r="G575" s="573"/>
      <c r="H575" s="573"/>
      <c r="I575" s="573"/>
      <c r="J575" s="573"/>
      <c r="K575" s="573"/>
      <c r="L575" s="573"/>
      <c r="M575" s="573"/>
      <c r="N575" s="573"/>
      <c r="O575" s="573"/>
      <c r="P575" s="573"/>
      <c r="Q575" s="573"/>
      <c r="R575" s="573"/>
      <c r="S575" s="573"/>
      <c r="T575" s="573"/>
      <c r="U575" s="573"/>
      <c r="V575" s="573"/>
      <c r="W575" s="573"/>
      <c r="X575" s="573"/>
      <c r="Y575" s="573"/>
    </row>
    <row r="576" ht="15.75" customHeight="1">
      <c r="A576" s="573"/>
      <c r="B576" s="573"/>
      <c r="C576" s="573"/>
      <c r="D576" s="573"/>
      <c r="E576" s="573"/>
      <c r="F576" s="573"/>
      <c r="G576" s="573"/>
      <c r="H576" s="573"/>
      <c r="I576" s="573"/>
      <c r="J576" s="573"/>
      <c r="K576" s="573"/>
      <c r="L576" s="573"/>
      <c r="M576" s="573"/>
      <c r="N576" s="573"/>
      <c r="O576" s="573"/>
      <c r="P576" s="573"/>
      <c r="Q576" s="573"/>
      <c r="R576" s="573"/>
      <c r="S576" s="573"/>
      <c r="T576" s="573"/>
      <c r="U576" s="573"/>
      <c r="V576" s="573"/>
      <c r="W576" s="573"/>
      <c r="X576" s="573"/>
      <c r="Y576" s="573"/>
    </row>
    <row r="577" ht="15.75" customHeight="1">
      <c r="A577" s="573"/>
      <c r="B577" s="573"/>
      <c r="C577" s="573"/>
      <c r="D577" s="573"/>
      <c r="E577" s="573"/>
      <c r="F577" s="573"/>
      <c r="G577" s="573"/>
      <c r="H577" s="573"/>
      <c r="I577" s="573"/>
      <c r="J577" s="573"/>
      <c r="K577" s="573"/>
      <c r="L577" s="573"/>
      <c r="M577" s="573"/>
      <c r="N577" s="573"/>
      <c r="O577" s="573"/>
      <c r="P577" s="573"/>
      <c r="Q577" s="573"/>
      <c r="R577" s="573"/>
      <c r="S577" s="573"/>
      <c r="T577" s="573"/>
      <c r="U577" s="573"/>
      <c r="V577" s="573"/>
      <c r="W577" s="573"/>
      <c r="X577" s="573"/>
      <c r="Y577" s="573"/>
    </row>
    <row r="578" ht="15.75" customHeight="1">
      <c r="A578" s="573"/>
      <c r="B578" s="573"/>
      <c r="C578" s="573"/>
      <c r="D578" s="573"/>
      <c r="E578" s="573"/>
      <c r="F578" s="573"/>
      <c r="G578" s="573"/>
      <c r="H578" s="573"/>
      <c r="I578" s="573"/>
      <c r="J578" s="573"/>
      <c r="K578" s="573"/>
      <c r="L578" s="573"/>
      <c r="M578" s="573"/>
      <c r="N578" s="573"/>
      <c r="O578" s="573"/>
      <c r="P578" s="573"/>
      <c r="Q578" s="573"/>
      <c r="R578" s="573"/>
      <c r="S578" s="573"/>
      <c r="T578" s="573"/>
      <c r="U578" s="573"/>
      <c r="V578" s="573"/>
      <c r="W578" s="573"/>
      <c r="X578" s="573"/>
      <c r="Y578" s="573"/>
    </row>
    <row r="579" ht="15.75" customHeight="1">
      <c r="A579" s="573"/>
      <c r="B579" s="573"/>
      <c r="C579" s="573"/>
      <c r="D579" s="573"/>
      <c r="E579" s="573"/>
      <c r="F579" s="573"/>
      <c r="G579" s="573"/>
      <c r="H579" s="573"/>
      <c r="I579" s="573"/>
      <c r="J579" s="573"/>
      <c r="K579" s="573"/>
      <c r="L579" s="573"/>
      <c r="M579" s="573"/>
      <c r="N579" s="573"/>
      <c r="O579" s="573"/>
      <c r="P579" s="573"/>
      <c r="Q579" s="573"/>
      <c r="R579" s="573"/>
      <c r="S579" s="573"/>
      <c r="T579" s="573"/>
      <c r="U579" s="573"/>
      <c r="V579" s="573"/>
      <c r="W579" s="573"/>
      <c r="X579" s="573"/>
      <c r="Y579" s="573"/>
    </row>
    <row r="580" ht="15.75" customHeight="1">
      <c r="A580" s="573"/>
      <c r="B580" s="573"/>
      <c r="C580" s="573"/>
      <c r="D580" s="573"/>
      <c r="E580" s="573"/>
      <c r="F580" s="573"/>
      <c r="G580" s="573"/>
      <c r="H580" s="573"/>
      <c r="I580" s="573"/>
      <c r="J580" s="573"/>
      <c r="K580" s="573"/>
      <c r="L580" s="573"/>
      <c r="M580" s="573"/>
      <c r="N580" s="573"/>
      <c r="O580" s="573"/>
      <c r="P580" s="573"/>
      <c r="Q580" s="573"/>
      <c r="R580" s="573"/>
      <c r="S580" s="573"/>
      <c r="T580" s="573"/>
      <c r="U580" s="573"/>
      <c r="V580" s="573"/>
      <c r="W580" s="573"/>
      <c r="X580" s="573"/>
      <c r="Y580" s="573"/>
    </row>
    <row r="581" ht="15.75" customHeight="1">
      <c r="A581" s="573"/>
      <c r="B581" s="573"/>
      <c r="C581" s="573"/>
      <c r="D581" s="573"/>
      <c r="E581" s="573"/>
      <c r="F581" s="573"/>
      <c r="G581" s="573"/>
      <c r="H581" s="573"/>
      <c r="I581" s="573"/>
      <c r="J581" s="573"/>
      <c r="K581" s="573"/>
      <c r="L581" s="573"/>
      <c r="M581" s="573"/>
      <c r="N581" s="573"/>
      <c r="O581" s="573"/>
      <c r="P581" s="573"/>
      <c r="Q581" s="573"/>
      <c r="R581" s="573"/>
      <c r="S581" s="573"/>
      <c r="T581" s="573"/>
      <c r="U581" s="573"/>
      <c r="V581" s="573"/>
      <c r="W581" s="573"/>
      <c r="X581" s="573"/>
      <c r="Y581" s="573"/>
    </row>
    <row r="582" ht="15.75" customHeight="1">
      <c r="A582" s="573"/>
      <c r="B582" s="573"/>
      <c r="C582" s="573"/>
      <c r="D582" s="573"/>
      <c r="E582" s="573"/>
      <c r="F582" s="573"/>
      <c r="G582" s="573"/>
      <c r="H582" s="573"/>
      <c r="I582" s="573"/>
      <c r="J582" s="573"/>
      <c r="K582" s="573"/>
      <c r="L582" s="573"/>
      <c r="M582" s="573"/>
      <c r="N582" s="573"/>
      <c r="O582" s="573"/>
      <c r="P582" s="573"/>
      <c r="Q582" s="573"/>
      <c r="R582" s="573"/>
      <c r="S582" s="573"/>
      <c r="T582" s="573"/>
      <c r="U582" s="573"/>
      <c r="V582" s="573"/>
      <c r="W582" s="573"/>
      <c r="X582" s="573"/>
      <c r="Y582" s="573"/>
    </row>
    <row r="583" ht="15.75" customHeight="1">
      <c r="A583" s="573"/>
      <c r="B583" s="573"/>
      <c r="C583" s="573"/>
      <c r="D583" s="573"/>
      <c r="E583" s="573"/>
      <c r="F583" s="573"/>
      <c r="G583" s="573"/>
      <c r="H583" s="573"/>
      <c r="I583" s="573"/>
      <c r="J583" s="573"/>
      <c r="K583" s="573"/>
      <c r="L583" s="573"/>
      <c r="M583" s="573"/>
      <c r="N583" s="573"/>
      <c r="O583" s="573"/>
      <c r="P583" s="573"/>
      <c r="Q583" s="573"/>
      <c r="R583" s="573"/>
      <c r="S583" s="573"/>
      <c r="T583" s="573"/>
      <c r="U583" s="573"/>
      <c r="V583" s="573"/>
      <c r="W583" s="573"/>
      <c r="X583" s="573"/>
      <c r="Y583" s="573"/>
    </row>
    <row r="584" ht="15.75" customHeight="1">
      <c r="A584" s="573"/>
      <c r="B584" s="573"/>
      <c r="C584" s="573"/>
      <c r="D584" s="573"/>
      <c r="E584" s="573"/>
      <c r="F584" s="573"/>
      <c r="G584" s="573"/>
      <c r="H584" s="573"/>
      <c r="I584" s="573"/>
      <c r="J584" s="573"/>
      <c r="K584" s="573"/>
      <c r="L584" s="573"/>
      <c r="M584" s="573"/>
      <c r="N584" s="573"/>
      <c r="O584" s="573"/>
      <c r="P584" s="573"/>
      <c r="Q584" s="573"/>
      <c r="R584" s="573"/>
      <c r="S584" s="573"/>
      <c r="T584" s="573"/>
      <c r="U584" s="573"/>
      <c r="V584" s="573"/>
      <c r="W584" s="573"/>
      <c r="X584" s="573"/>
      <c r="Y584" s="573"/>
    </row>
    <row r="585" ht="15.75" customHeight="1">
      <c r="A585" s="573"/>
      <c r="B585" s="573"/>
      <c r="C585" s="573"/>
      <c r="D585" s="573"/>
      <c r="E585" s="573"/>
      <c r="F585" s="573"/>
      <c r="G585" s="573"/>
      <c r="H585" s="573"/>
      <c r="I585" s="573"/>
      <c r="J585" s="573"/>
      <c r="K585" s="573"/>
      <c r="L585" s="573"/>
      <c r="M585" s="573"/>
      <c r="N585" s="573"/>
      <c r="O585" s="573"/>
      <c r="P585" s="573"/>
      <c r="Q585" s="573"/>
      <c r="R585" s="573"/>
      <c r="S585" s="573"/>
      <c r="T585" s="573"/>
      <c r="U585" s="573"/>
      <c r="V585" s="573"/>
      <c r="W585" s="573"/>
      <c r="X585" s="573"/>
      <c r="Y585" s="573"/>
    </row>
    <row r="586" ht="15.75" customHeight="1">
      <c r="A586" s="573"/>
      <c r="B586" s="573"/>
      <c r="C586" s="573"/>
      <c r="D586" s="573"/>
      <c r="E586" s="573"/>
      <c r="F586" s="573"/>
      <c r="G586" s="573"/>
      <c r="H586" s="573"/>
      <c r="I586" s="573"/>
      <c r="J586" s="573"/>
      <c r="K586" s="573"/>
      <c r="L586" s="573"/>
      <c r="M586" s="573"/>
      <c r="N586" s="573"/>
      <c r="O586" s="573"/>
      <c r="P586" s="573"/>
      <c r="Q586" s="573"/>
      <c r="R586" s="573"/>
      <c r="S586" s="573"/>
      <c r="T586" s="573"/>
      <c r="U586" s="573"/>
      <c r="V586" s="573"/>
      <c r="W586" s="573"/>
      <c r="X586" s="573"/>
      <c r="Y586" s="573"/>
    </row>
    <row r="587" ht="15.75" customHeight="1">
      <c r="A587" s="573"/>
      <c r="B587" s="573"/>
      <c r="C587" s="573"/>
      <c r="D587" s="573"/>
      <c r="E587" s="573"/>
      <c r="F587" s="573"/>
      <c r="G587" s="573"/>
      <c r="H587" s="573"/>
      <c r="I587" s="573"/>
      <c r="J587" s="573"/>
      <c r="K587" s="573"/>
      <c r="L587" s="573"/>
      <c r="M587" s="573"/>
      <c r="N587" s="573"/>
      <c r="O587" s="573"/>
      <c r="P587" s="573"/>
      <c r="Q587" s="573"/>
      <c r="R587" s="573"/>
      <c r="S587" s="573"/>
      <c r="T587" s="573"/>
      <c r="U587" s="573"/>
      <c r="V587" s="573"/>
      <c r="W587" s="573"/>
      <c r="X587" s="573"/>
      <c r="Y587" s="573"/>
    </row>
    <row r="588" ht="15.75" customHeight="1">
      <c r="A588" s="573"/>
      <c r="B588" s="573"/>
      <c r="C588" s="573"/>
      <c r="D588" s="573"/>
      <c r="E588" s="573"/>
      <c r="F588" s="573"/>
      <c r="G588" s="573"/>
      <c r="H588" s="573"/>
      <c r="I588" s="573"/>
      <c r="J588" s="573"/>
      <c r="K588" s="573"/>
      <c r="L588" s="573"/>
      <c r="M588" s="573"/>
      <c r="N588" s="573"/>
      <c r="O588" s="573"/>
      <c r="P588" s="573"/>
      <c r="Q588" s="573"/>
      <c r="R588" s="573"/>
      <c r="S588" s="573"/>
      <c r="T588" s="573"/>
      <c r="U588" s="573"/>
      <c r="V588" s="573"/>
      <c r="W588" s="573"/>
      <c r="X588" s="573"/>
      <c r="Y588" s="573"/>
    </row>
    <row r="589" ht="15.75" customHeight="1">
      <c r="A589" s="573"/>
      <c r="B589" s="573"/>
      <c r="C589" s="573"/>
      <c r="D589" s="573"/>
      <c r="E589" s="573"/>
      <c r="F589" s="573"/>
      <c r="G589" s="573"/>
      <c r="H589" s="573"/>
      <c r="I589" s="573"/>
      <c r="J589" s="573"/>
      <c r="K589" s="573"/>
      <c r="L589" s="573"/>
      <c r="M589" s="573"/>
      <c r="N589" s="573"/>
      <c r="O589" s="573"/>
      <c r="P589" s="573"/>
      <c r="Q589" s="573"/>
      <c r="R589" s="573"/>
      <c r="S589" s="573"/>
      <c r="T589" s="573"/>
      <c r="U589" s="573"/>
      <c r="V589" s="573"/>
      <c r="W589" s="573"/>
      <c r="X589" s="573"/>
      <c r="Y589" s="573"/>
    </row>
    <row r="590" ht="15.75" customHeight="1">
      <c r="A590" s="573"/>
      <c r="B590" s="573"/>
      <c r="C590" s="573"/>
      <c r="D590" s="573"/>
      <c r="E590" s="573"/>
      <c r="F590" s="573"/>
      <c r="G590" s="573"/>
      <c r="H590" s="573"/>
      <c r="I590" s="573"/>
      <c r="J590" s="573"/>
      <c r="K590" s="573"/>
      <c r="L590" s="573"/>
      <c r="M590" s="573"/>
      <c r="N590" s="573"/>
      <c r="O590" s="573"/>
      <c r="P590" s="573"/>
      <c r="Q590" s="573"/>
      <c r="R590" s="573"/>
      <c r="S590" s="573"/>
      <c r="T590" s="573"/>
      <c r="U590" s="573"/>
      <c r="V590" s="573"/>
      <c r="W590" s="573"/>
      <c r="X590" s="573"/>
      <c r="Y590" s="573"/>
    </row>
    <row r="591" ht="15.75" customHeight="1">
      <c r="A591" s="573"/>
      <c r="B591" s="573"/>
      <c r="C591" s="573"/>
      <c r="D591" s="573"/>
      <c r="E591" s="573"/>
      <c r="F591" s="573"/>
      <c r="G591" s="573"/>
      <c r="H591" s="573"/>
      <c r="I591" s="573"/>
      <c r="J591" s="573"/>
      <c r="K591" s="573"/>
      <c r="L591" s="573"/>
      <c r="M591" s="573"/>
      <c r="N591" s="573"/>
      <c r="O591" s="573"/>
      <c r="P591" s="573"/>
      <c r="Q591" s="573"/>
      <c r="R591" s="573"/>
      <c r="S591" s="573"/>
      <c r="T591" s="573"/>
      <c r="U591" s="573"/>
      <c r="V591" s="573"/>
      <c r="W591" s="573"/>
      <c r="X591" s="573"/>
      <c r="Y591" s="573"/>
    </row>
    <row r="592" ht="15.75" customHeight="1">
      <c r="A592" s="573"/>
      <c r="B592" s="573"/>
      <c r="C592" s="573"/>
      <c r="D592" s="573"/>
      <c r="E592" s="573"/>
      <c r="F592" s="573"/>
      <c r="G592" s="573"/>
      <c r="H592" s="573"/>
      <c r="I592" s="573"/>
      <c r="J592" s="573"/>
      <c r="K592" s="573"/>
      <c r="L592" s="573"/>
      <c r="M592" s="573"/>
      <c r="N592" s="573"/>
      <c r="O592" s="573"/>
      <c r="P592" s="573"/>
      <c r="Q592" s="573"/>
      <c r="R592" s="573"/>
      <c r="S592" s="573"/>
      <c r="T592" s="573"/>
      <c r="U592" s="573"/>
      <c r="V592" s="573"/>
      <c r="W592" s="573"/>
      <c r="X592" s="573"/>
      <c r="Y592" s="573"/>
    </row>
    <row r="593" ht="15.75" customHeight="1">
      <c r="A593" s="573"/>
      <c r="B593" s="573"/>
      <c r="C593" s="573"/>
      <c r="D593" s="573"/>
      <c r="E593" s="573"/>
      <c r="F593" s="573"/>
      <c r="G593" s="573"/>
      <c r="H593" s="573"/>
      <c r="I593" s="573"/>
      <c r="J593" s="573"/>
      <c r="K593" s="573"/>
      <c r="L593" s="573"/>
      <c r="M593" s="573"/>
      <c r="N593" s="573"/>
      <c r="O593" s="573"/>
      <c r="P593" s="573"/>
      <c r="Q593" s="573"/>
      <c r="R593" s="573"/>
      <c r="S593" s="573"/>
      <c r="T593" s="573"/>
      <c r="U593" s="573"/>
      <c r="V593" s="573"/>
      <c r="W593" s="573"/>
      <c r="X593" s="573"/>
      <c r="Y593" s="573"/>
    </row>
    <row r="594" ht="15.75" customHeight="1">
      <c r="A594" s="573"/>
      <c r="B594" s="573"/>
      <c r="C594" s="573"/>
      <c r="D594" s="573"/>
      <c r="E594" s="573"/>
      <c r="F594" s="573"/>
      <c r="G594" s="573"/>
      <c r="H594" s="573"/>
      <c r="I594" s="573"/>
      <c r="J594" s="573"/>
      <c r="K594" s="573"/>
      <c r="L594" s="573"/>
      <c r="M594" s="573"/>
      <c r="N594" s="573"/>
      <c r="O594" s="573"/>
      <c r="P594" s="573"/>
      <c r="Q594" s="573"/>
      <c r="R594" s="573"/>
      <c r="S594" s="573"/>
      <c r="T594" s="573"/>
      <c r="U594" s="573"/>
      <c r="V594" s="573"/>
      <c r="W594" s="573"/>
      <c r="X594" s="573"/>
      <c r="Y594" s="573"/>
    </row>
    <row r="595" ht="15.75" customHeight="1">
      <c r="A595" s="573"/>
      <c r="B595" s="573"/>
      <c r="C595" s="573"/>
      <c r="D595" s="573"/>
      <c r="E595" s="573"/>
      <c r="F595" s="573"/>
      <c r="G595" s="573"/>
      <c r="H595" s="573"/>
      <c r="I595" s="573"/>
      <c r="J595" s="573"/>
      <c r="K595" s="573"/>
      <c r="L595" s="573"/>
      <c r="M595" s="573"/>
      <c r="N595" s="573"/>
      <c r="O595" s="573"/>
      <c r="P595" s="573"/>
      <c r="Q595" s="573"/>
      <c r="R595" s="573"/>
      <c r="S595" s="573"/>
      <c r="T595" s="573"/>
      <c r="U595" s="573"/>
      <c r="V595" s="573"/>
      <c r="W595" s="573"/>
      <c r="X595" s="573"/>
      <c r="Y595" s="573"/>
    </row>
    <row r="596" ht="15.75" customHeight="1">
      <c r="A596" s="573"/>
      <c r="B596" s="573"/>
      <c r="C596" s="573"/>
      <c r="D596" s="573"/>
      <c r="E596" s="573"/>
      <c r="F596" s="573"/>
      <c r="G596" s="573"/>
      <c r="H596" s="573"/>
      <c r="I596" s="573"/>
      <c r="J596" s="573"/>
      <c r="K596" s="573"/>
      <c r="L596" s="573"/>
      <c r="M596" s="573"/>
      <c r="N596" s="573"/>
      <c r="O596" s="573"/>
      <c r="P596" s="573"/>
      <c r="Q596" s="573"/>
      <c r="R596" s="573"/>
      <c r="S596" s="573"/>
      <c r="T596" s="573"/>
      <c r="U596" s="573"/>
      <c r="V596" s="573"/>
      <c r="W596" s="573"/>
      <c r="X596" s="573"/>
      <c r="Y596" s="573"/>
    </row>
    <row r="597" ht="15.75" customHeight="1">
      <c r="A597" s="573"/>
      <c r="B597" s="573"/>
      <c r="C597" s="573"/>
      <c r="D597" s="573"/>
      <c r="E597" s="573"/>
      <c r="F597" s="573"/>
      <c r="G597" s="573"/>
      <c r="H597" s="573"/>
      <c r="I597" s="573"/>
      <c r="J597" s="573"/>
      <c r="K597" s="573"/>
      <c r="L597" s="573"/>
      <c r="M597" s="573"/>
      <c r="N597" s="573"/>
      <c r="O597" s="573"/>
      <c r="P597" s="573"/>
      <c r="Q597" s="573"/>
      <c r="R597" s="573"/>
      <c r="S597" s="573"/>
      <c r="T597" s="573"/>
      <c r="U597" s="573"/>
      <c r="V597" s="573"/>
      <c r="W597" s="573"/>
      <c r="X597" s="573"/>
      <c r="Y597" s="573"/>
    </row>
    <row r="598" ht="15.75" customHeight="1">
      <c r="A598" s="573"/>
      <c r="B598" s="573"/>
      <c r="C598" s="573"/>
      <c r="D598" s="573"/>
      <c r="E598" s="573"/>
      <c r="F598" s="573"/>
      <c r="G598" s="573"/>
      <c r="H598" s="573"/>
      <c r="I598" s="573"/>
      <c r="J598" s="573"/>
      <c r="K598" s="573"/>
      <c r="L598" s="573"/>
      <c r="M598" s="573"/>
      <c r="N598" s="573"/>
      <c r="O598" s="573"/>
      <c r="P598" s="573"/>
      <c r="Q598" s="573"/>
      <c r="R598" s="573"/>
      <c r="S598" s="573"/>
      <c r="T598" s="573"/>
      <c r="U598" s="573"/>
      <c r="V598" s="573"/>
      <c r="W598" s="573"/>
      <c r="X598" s="573"/>
      <c r="Y598" s="573"/>
    </row>
    <row r="599" ht="15.75" customHeight="1">
      <c r="A599" s="573"/>
      <c r="B599" s="573"/>
      <c r="C599" s="573"/>
      <c r="D599" s="573"/>
      <c r="E599" s="573"/>
      <c r="F599" s="573"/>
      <c r="G599" s="573"/>
      <c r="H599" s="573"/>
      <c r="I599" s="573"/>
      <c r="J599" s="573"/>
      <c r="K599" s="573"/>
      <c r="L599" s="573"/>
      <c r="M599" s="573"/>
      <c r="N599" s="573"/>
      <c r="O599" s="573"/>
      <c r="P599" s="573"/>
      <c r="Q599" s="573"/>
      <c r="R599" s="573"/>
      <c r="S599" s="573"/>
      <c r="T599" s="573"/>
      <c r="U599" s="573"/>
      <c r="V599" s="573"/>
      <c r="W599" s="573"/>
      <c r="X599" s="573"/>
      <c r="Y599" s="573"/>
    </row>
    <row r="600" ht="15.75" customHeight="1">
      <c r="A600" s="573"/>
      <c r="B600" s="573"/>
      <c r="C600" s="573"/>
      <c r="D600" s="573"/>
      <c r="E600" s="573"/>
      <c r="F600" s="573"/>
      <c r="G600" s="573"/>
      <c r="H600" s="573"/>
      <c r="I600" s="573"/>
      <c r="J600" s="573"/>
      <c r="K600" s="573"/>
      <c r="L600" s="573"/>
      <c r="M600" s="573"/>
      <c r="N600" s="573"/>
      <c r="O600" s="573"/>
      <c r="P600" s="573"/>
      <c r="Q600" s="573"/>
      <c r="R600" s="573"/>
      <c r="S600" s="573"/>
      <c r="T600" s="573"/>
      <c r="U600" s="573"/>
      <c r="V600" s="573"/>
      <c r="W600" s="573"/>
      <c r="X600" s="573"/>
      <c r="Y600" s="573"/>
    </row>
    <row r="601" ht="15.75" customHeight="1">
      <c r="A601" s="573"/>
      <c r="B601" s="573"/>
      <c r="C601" s="573"/>
      <c r="D601" s="573"/>
      <c r="E601" s="573"/>
      <c r="F601" s="573"/>
      <c r="G601" s="573"/>
      <c r="H601" s="573"/>
      <c r="I601" s="573"/>
      <c r="J601" s="573"/>
      <c r="K601" s="573"/>
      <c r="L601" s="573"/>
      <c r="M601" s="573"/>
      <c r="N601" s="573"/>
      <c r="O601" s="573"/>
      <c r="P601" s="573"/>
      <c r="Q601" s="573"/>
      <c r="R601" s="573"/>
      <c r="S601" s="573"/>
      <c r="T601" s="573"/>
      <c r="U601" s="573"/>
      <c r="V601" s="573"/>
      <c r="W601" s="573"/>
      <c r="X601" s="573"/>
      <c r="Y601" s="573"/>
    </row>
    <row r="602" ht="15.75" customHeight="1">
      <c r="A602" s="573"/>
      <c r="B602" s="573"/>
      <c r="C602" s="573"/>
      <c r="D602" s="573"/>
      <c r="E602" s="573"/>
      <c r="F602" s="573"/>
      <c r="G602" s="573"/>
      <c r="H602" s="573"/>
      <c r="I602" s="573"/>
      <c r="J602" s="573"/>
      <c r="K602" s="573"/>
      <c r="L602" s="573"/>
      <c r="M602" s="573"/>
      <c r="N602" s="573"/>
      <c r="O602" s="573"/>
      <c r="P602" s="573"/>
      <c r="Q602" s="573"/>
      <c r="R602" s="573"/>
      <c r="S602" s="573"/>
      <c r="T602" s="573"/>
      <c r="U602" s="573"/>
      <c r="V602" s="573"/>
      <c r="W602" s="573"/>
      <c r="X602" s="573"/>
      <c r="Y602" s="573"/>
    </row>
    <row r="603" ht="15.75" customHeight="1">
      <c r="A603" s="573"/>
      <c r="B603" s="573"/>
      <c r="C603" s="573"/>
      <c r="D603" s="573"/>
      <c r="E603" s="573"/>
      <c r="F603" s="573"/>
      <c r="G603" s="573"/>
      <c r="H603" s="573"/>
      <c r="I603" s="573"/>
      <c r="J603" s="573"/>
      <c r="K603" s="573"/>
      <c r="L603" s="573"/>
      <c r="M603" s="573"/>
      <c r="N603" s="573"/>
      <c r="O603" s="573"/>
      <c r="P603" s="573"/>
      <c r="Q603" s="573"/>
      <c r="R603" s="573"/>
      <c r="S603" s="573"/>
      <c r="T603" s="573"/>
      <c r="U603" s="573"/>
      <c r="V603" s="573"/>
      <c r="W603" s="573"/>
      <c r="X603" s="573"/>
      <c r="Y603" s="573"/>
    </row>
    <row r="604" ht="15.75" customHeight="1">
      <c r="A604" s="573"/>
      <c r="B604" s="573"/>
      <c r="C604" s="573"/>
      <c r="D604" s="573"/>
      <c r="E604" s="573"/>
      <c r="F604" s="573"/>
      <c r="G604" s="573"/>
      <c r="H604" s="573"/>
      <c r="I604" s="573"/>
      <c r="J604" s="573"/>
      <c r="K604" s="573"/>
      <c r="L604" s="573"/>
      <c r="M604" s="573"/>
      <c r="N604" s="573"/>
      <c r="O604" s="573"/>
      <c r="P604" s="573"/>
      <c r="Q604" s="573"/>
      <c r="R604" s="573"/>
      <c r="S604" s="573"/>
      <c r="T604" s="573"/>
      <c r="U604" s="573"/>
      <c r="V604" s="573"/>
      <c r="W604" s="573"/>
      <c r="X604" s="573"/>
      <c r="Y604" s="573"/>
    </row>
    <row r="605" ht="15.75" customHeight="1">
      <c r="A605" s="573"/>
      <c r="B605" s="573"/>
      <c r="C605" s="573"/>
      <c r="D605" s="573"/>
      <c r="E605" s="573"/>
      <c r="F605" s="573"/>
      <c r="G605" s="573"/>
      <c r="H605" s="573"/>
      <c r="I605" s="573"/>
      <c r="J605" s="573"/>
      <c r="K605" s="573"/>
      <c r="L605" s="573"/>
      <c r="M605" s="573"/>
      <c r="N605" s="573"/>
      <c r="O605" s="573"/>
      <c r="P605" s="573"/>
      <c r="Q605" s="573"/>
      <c r="R605" s="573"/>
      <c r="S605" s="573"/>
      <c r="T605" s="573"/>
      <c r="U605" s="573"/>
      <c r="V605" s="573"/>
      <c r="W605" s="573"/>
      <c r="X605" s="573"/>
      <c r="Y605" s="573"/>
    </row>
    <row r="606" ht="15.75" customHeight="1">
      <c r="A606" s="573"/>
      <c r="B606" s="573"/>
      <c r="C606" s="573"/>
      <c r="D606" s="573"/>
      <c r="E606" s="573"/>
      <c r="F606" s="573"/>
      <c r="G606" s="573"/>
      <c r="H606" s="573"/>
      <c r="I606" s="573"/>
      <c r="J606" s="573"/>
      <c r="K606" s="573"/>
      <c r="L606" s="573"/>
      <c r="M606" s="573"/>
      <c r="N606" s="573"/>
      <c r="O606" s="573"/>
      <c r="P606" s="573"/>
      <c r="Q606" s="573"/>
      <c r="R606" s="573"/>
      <c r="S606" s="573"/>
      <c r="T606" s="573"/>
      <c r="U606" s="573"/>
      <c r="V606" s="573"/>
      <c r="W606" s="573"/>
      <c r="X606" s="573"/>
      <c r="Y606" s="573"/>
    </row>
    <row r="607" ht="15.75" customHeight="1">
      <c r="A607" s="573"/>
      <c r="B607" s="573"/>
      <c r="C607" s="573"/>
      <c r="D607" s="573"/>
      <c r="E607" s="573"/>
      <c r="F607" s="573"/>
      <c r="G607" s="573"/>
      <c r="H607" s="573"/>
      <c r="I607" s="573"/>
      <c r="J607" s="573"/>
      <c r="K607" s="573"/>
      <c r="L607" s="573"/>
      <c r="M607" s="573"/>
      <c r="N607" s="573"/>
      <c r="O607" s="573"/>
      <c r="P607" s="573"/>
      <c r="Q607" s="573"/>
      <c r="R607" s="573"/>
      <c r="S607" s="573"/>
      <c r="T607" s="573"/>
      <c r="U607" s="573"/>
      <c r="V607" s="573"/>
      <c r="W607" s="573"/>
      <c r="X607" s="573"/>
      <c r="Y607" s="573"/>
    </row>
    <row r="608" ht="15.75" customHeight="1">
      <c r="A608" s="573"/>
      <c r="B608" s="573"/>
      <c r="C608" s="573"/>
      <c r="D608" s="573"/>
      <c r="E608" s="573"/>
      <c r="F608" s="573"/>
      <c r="G608" s="573"/>
      <c r="H608" s="573"/>
      <c r="I608" s="573"/>
      <c r="J608" s="573"/>
      <c r="K608" s="573"/>
      <c r="L608" s="573"/>
      <c r="M608" s="573"/>
      <c r="N608" s="573"/>
      <c r="O608" s="573"/>
      <c r="P608" s="573"/>
      <c r="Q608" s="573"/>
      <c r="R608" s="573"/>
      <c r="S608" s="573"/>
      <c r="T608" s="573"/>
      <c r="U608" s="573"/>
      <c r="V608" s="573"/>
      <c r="W608" s="573"/>
      <c r="X608" s="573"/>
      <c r="Y608" s="573"/>
    </row>
    <row r="609" ht="15.75" customHeight="1">
      <c r="A609" s="573"/>
      <c r="B609" s="573"/>
      <c r="C609" s="573"/>
      <c r="D609" s="573"/>
      <c r="E609" s="573"/>
      <c r="F609" s="573"/>
      <c r="G609" s="573"/>
      <c r="H609" s="573"/>
      <c r="I609" s="573"/>
      <c r="J609" s="573"/>
      <c r="K609" s="573"/>
      <c r="L609" s="573"/>
      <c r="M609" s="573"/>
      <c r="N609" s="573"/>
      <c r="O609" s="573"/>
      <c r="P609" s="573"/>
      <c r="Q609" s="573"/>
      <c r="R609" s="573"/>
      <c r="S609" s="573"/>
      <c r="T609" s="573"/>
      <c r="U609" s="573"/>
      <c r="V609" s="573"/>
      <c r="W609" s="573"/>
      <c r="X609" s="573"/>
      <c r="Y609" s="573"/>
    </row>
    <row r="610" ht="15.75" customHeight="1">
      <c r="A610" s="573"/>
      <c r="B610" s="573"/>
      <c r="C610" s="573"/>
      <c r="D610" s="573"/>
      <c r="E610" s="573"/>
      <c r="F610" s="573"/>
      <c r="G610" s="573"/>
      <c r="H610" s="573"/>
      <c r="I610" s="573"/>
      <c r="J610" s="573"/>
      <c r="K610" s="573"/>
      <c r="L610" s="573"/>
      <c r="M610" s="573"/>
      <c r="N610" s="573"/>
      <c r="O610" s="573"/>
      <c r="P610" s="573"/>
      <c r="Q610" s="573"/>
      <c r="R610" s="573"/>
      <c r="S610" s="573"/>
      <c r="T610" s="573"/>
      <c r="U610" s="573"/>
      <c r="V610" s="573"/>
      <c r="W610" s="573"/>
      <c r="X610" s="573"/>
      <c r="Y610" s="573"/>
    </row>
    <row r="611" ht="15.75" customHeight="1">
      <c r="A611" s="573"/>
      <c r="B611" s="573"/>
      <c r="C611" s="573"/>
      <c r="D611" s="573"/>
      <c r="E611" s="573"/>
      <c r="F611" s="573"/>
      <c r="G611" s="573"/>
      <c r="H611" s="573"/>
      <c r="I611" s="573"/>
      <c r="J611" s="573"/>
      <c r="K611" s="573"/>
      <c r="L611" s="573"/>
      <c r="M611" s="573"/>
      <c r="N611" s="573"/>
      <c r="O611" s="573"/>
      <c r="P611" s="573"/>
      <c r="Q611" s="573"/>
      <c r="R611" s="573"/>
      <c r="S611" s="573"/>
      <c r="T611" s="573"/>
      <c r="U611" s="573"/>
      <c r="V611" s="573"/>
      <c r="W611" s="573"/>
      <c r="X611" s="573"/>
      <c r="Y611" s="573"/>
    </row>
    <row r="612" ht="15.75" customHeight="1">
      <c r="A612" s="573"/>
      <c r="B612" s="573"/>
      <c r="C612" s="573"/>
      <c r="D612" s="573"/>
      <c r="E612" s="573"/>
      <c r="F612" s="573"/>
      <c r="G612" s="573"/>
      <c r="H612" s="573"/>
      <c r="I612" s="573"/>
      <c r="J612" s="573"/>
      <c r="K612" s="573"/>
      <c r="L612" s="573"/>
      <c r="M612" s="573"/>
      <c r="N612" s="573"/>
      <c r="O612" s="573"/>
      <c r="P612" s="573"/>
      <c r="Q612" s="573"/>
      <c r="R612" s="573"/>
      <c r="S612" s="573"/>
      <c r="T612" s="573"/>
      <c r="U612" s="573"/>
      <c r="V612" s="573"/>
      <c r="W612" s="573"/>
      <c r="X612" s="573"/>
      <c r="Y612" s="573"/>
    </row>
    <row r="613" ht="15.75" customHeight="1">
      <c r="A613" s="573"/>
      <c r="B613" s="573"/>
      <c r="C613" s="573"/>
      <c r="D613" s="573"/>
      <c r="E613" s="573"/>
      <c r="F613" s="573"/>
      <c r="G613" s="573"/>
      <c r="H613" s="573"/>
      <c r="I613" s="573"/>
      <c r="J613" s="573"/>
      <c r="K613" s="573"/>
      <c r="L613" s="573"/>
      <c r="M613" s="573"/>
      <c r="N613" s="573"/>
      <c r="O613" s="573"/>
      <c r="P613" s="573"/>
      <c r="Q613" s="573"/>
      <c r="R613" s="573"/>
      <c r="S613" s="573"/>
      <c r="T613" s="573"/>
      <c r="U613" s="573"/>
      <c r="V613" s="573"/>
      <c r="W613" s="573"/>
      <c r="X613" s="573"/>
      <c r="Y613" s="573"/>
    </row>
    <row r="614" ht="15.75" customHeight="1">
      <c r="A614" s="573"/>
      <c r="B614" s="573"/>
      <c r="C614" s="573"/>
      <c r="D614" s="573"/>
      <c r="E614" s="573"/>
      <c r="F614" s="573"/>
      <c r="G614" s="573"/>
      <c r="H614" s="573"/>
      <c r="I614" s="573"/>
      <c r="J614" s="573"/>
      <c r="K614" s="573"/>
      <c r="L614" s="573"/>
      <c r="M614" s="573"/>
      <c r="N614" s="573"/>
      <c r="O614" s="573"/>
      <c r="P614" s="573"/>
      <c r="Q614" s="573"/>
      <c r="R614" s="573"/>
      <c r="S614" s="573"/>
      <c r="T614" s="573"/>
      <c r="U614" s="573"/>
      <c r="V614" s="573"/>
      <c r="W614" s="573"/>
      <c r="X614" s="573"/>
      <c r="Y614" s="573"/>
    </row>
    <row r="615" ht="15.75" customHeight="1">
      <c r="A615" s="573"/>
      <c r="B615" s="573"/>
      <c r="C615" s="573"/>
      <c r="D615" s="573"/>
      <c r="E615" s="573"/>
      <c r="F615" s="573"/>
      <c r="G615" s="573"/>
      <c r="H615" s="573"/>
      <c r="I615" s="573"/>
      <c r="J615" s="573"/>
      <c r="K615" s="573"/>
      <c r="L615" s="573"/>
      <c r="M615" s="573"/>
      <c r="N615" s="573"/>
      <c r="O615" s="573"/>
      <c r="P615" s="573"/>
      <c r="Q615" s="573"/>
      <c r="R615" s="573"/>
      <c r="S615" s="573"/>
      <c r="T615" s="573"/>
      <c r="U615" s="573"/>
      <c r="V615" s="573"/>
      <c r="W615" s="573"/>
      <c r="X615" s="573"/>
      <c r="Y615" s="573"/>
    </row>
    <row r="616" ht="15.75" customHeight="1">
      <c r="A616" s="573"/>
      <c r="B616" s="573"/>
      <c r="C616" s="573"/>
      <c r="D616" s="573"/>
      <c r="E616" s="573"/>
      <c r="F616" s="573"/>
      <c r="G616" s="573"/>
      <c r="H616" s="573"/>
      <c r="I616" s="573"/>
      <c r="J616" s="573"/>
      <c r="K616" s="573"/>
      <c r="L616" s="573"/>
      <c r="M616" s="573"/>
      <c r="N616" s="573"/>
      <c r="O616" s="573"/>
      <c r="P616" s="573"/>
      <c r="Q616" s="573"/>
      <c r="R616" s="573"/>
      <c r="S616" s="573"/>
      <c r="T616" s="573"/>
      <c r="U616" s="573"/>
      <c r="V616" s="573"/>
      <c r="W616" s="573"/>
      <c r="X616" s="573"/>
      <c r="Y616" s="573"/>
    </row>
    <row r="617" ht="15.75" customHeight="1">
      <c r="A617" s="573"/>
      <c r="B617" s="573"/>
      <c r="C617" s="573"/>
      <c r="D617" s="573"/>
      <c r="E617" s="573"/>
      <c r="F617" s="573"/>
      <c r="G617" s="573"/>
      <c r="H617" s="573"/>
      <c r="I617" s="573"/>
      <c r="J617" s="573"/>
      <c r="K617" s="573"/>
      <c r="L617" s="573"/>
      <c r="M617" s="573"/>
      <c r="N617" s="573"/>
      <c r="O617" s="573"/>
      <c r="P617" s="573"/>
      <c r="Q617" s="573"/>
      <c r="R617" s="573"/>
      <c r="S617" s="573"/>
      <c r="T617" s="573"/>
      <c r="U617" s="573"/>
      <c r="V617" s="573"/>
      <c r="W617" s="573"/>
      <c r="X617" s="573"/>
      <c r="Y617" s="573"/>
    </row>
    <row r="618" ht="15.75" customHeight="1">
      <c r="A618" s="573"/>
      <c r="B618" s="573"/>
      <c r="C618" s="573"/>
      <c r="D618" s="573"/>
      <c r="E618" s="573"/>
      <c r="F618" s="573"/>
      <c r="G618" s="573"/>
      <c r="H618" s="573"/>
      <c r="I618" s="573"/>
      <c r="J618" s="573"/>
      <c r="K618" s="573"/>
      <c r="L618" s="573"/>
      <c r="M618" s="573"/>
      <c r="N618" s="573"/>
      <c r="O618" s="573"/>
      <c r="P618" s="573"/>
      <c r="Q618" s="573"/>
      <c r="R618" s="573"/>
      <c r="S618" s="573"/>
      <c r="T618" s="573"/>
      <c r="U618" s="573"/>
      <c r="V618" s="573"/>
      <c r="W618" s="573"/>
      <c r="X618" s="573"/>
      <c r="Y618" s="573"/>
    </row>
    <row r="619" ht="15.75" customHeight="1">
      <c r="A619" s="573"/>
      <c r="B619" s="573"/>
      <c r="C619" s="573"/>
      <c r="D619" s="573"/>
      <c r="E619" s="573"/>
      <c r="F619" s="573"/>
      <c r="G619" s="573"/>
      <c r="H619" s="573"/>
      <c r="I619" s="573"/>
      <c r="J619" s="573"/>
      <c r="K619" s="573"/>
      <c r="L619" s="573"/>
      <c r="M619" s="573"/>
      <c r="N619" s="573"/>
      <c r="O619" s="573"/>
      <c r="P619" s="573"/>
      <c r="Q619" s="573"/>
      <c r="R619" s="573"/>
      <c r="S619" s="573"/>
      <c r="T619" s="573"/>
      <c r="U619" s="573"/>
      <c r="V619" s="573"/>
      <c r="W619" s="573"/>
      <c r="X619" s="573"/>
      <c r="Y619" s="573"/>
    </row>
    <row r="620" ht="15.75" customHeight="1">
      <c r="A620" s="573"/>
      <c r="B620" s="573"/>
      <c r="C620" s="573"/>
      <c r="D620" s="573"/>
      <c r="E620" s="573"/>
      <c r="F620" s="573"/>
      <c r="G620" s="573"/>
      <c r="H620" s="573"/>
      <c r="I620" s="573"/>
      <c r="J620" s="573"/>
      <c r="K620" s="573"/>
      <c r="L620" s="573"/>
      <c r="M620" s="573"/>
      <c r="N620" s="573"/>
      <c r="O620" s="573"/>
      <c r="P620" s="573"/>
      <c r="Q620" s="573"/>
      <c r="R620" s="573"/>
      <c r="S620" s="573"/>
      <c r="T620" s="573"/>
      <c r="U620" s="573"/>
      <c r="V620" s="573"/>
      <c r="W620" s="573"/>
      <c r="X620" s="573"/>
      <c r="Y620" s="573"/>
    </row>
    <row r="621" ht="15.75" customHeight="1">
      <c r="A621" s="573"/>
      <c r="B621" s="573"/>
      <c r="C621" s="573"/>
      <c r="D621" s="573"/>
      <c r="E621" s="573"/>
      <c r="F621" s="573"/>
      <c r="G621" s="573"/>
      <c r="H621" s="573"/>
      <c r="I621" s="573"/>
      <c r="J621" s="573"/>
      <c r="K621" s="573"/>
      <c r="L621" s="573"/>
      <c r="M621" s="573"/>
      <c r="N621" s="573"/>
      <c r="O621" s="573"/>
      <c r="P621" s="573"/>
      <c r="Q621" s="573"/>
      <c r="R621" s="573"/>
      <c r="S621" s="573"/>
      <c r="T621" s="573"/>
      <c r="U621" s="573"/>
      <c r="V621" s="573"/>
      <c r="W621" s="573"/>
      <c r="X621" s="573"/>
      <c r="Y621" s="573"/>
    </row>
    <row r="622" ht="15.75" customHeight="1">
      <c r="A622" s="573"/>
      <c r="B622" s="573"/>
      <c r="C622" s="573"/>
      <c r="D622" s="573"/>
      <c r="E622" s="573"/>
      <c r="F622" s="573"/>
      <c r="G622" s="573"/>
      <c r="H622" s="573"/>
      <c r="I622" s="573"/>
      <c r="J622" s="573"/>
      <c r="K622" s="573"/>
      <c r="L622" s="573"/>
      <c r="M622" s="573"/>
      <c r="N622" s="573"/>
      <c r="O622" s="573"/>
      <c r="P622" s="573"/>
      <c r="Q622" s="573"/>
      <c r="R622" s="573"/>
      <c r="S622" s="573"/>
      <c r="T622" s="573"/>
      <c r="U622" s="573"/>
      <c r="V622" s="573"/>
      <c r="W622" s="573"/>
      <c r="X622" s="573"/>
      <c r="Y622" s="573"/>
    </row>
    <row r="623" ht="15.75" customHeight="1">
      <c r="A623" s="573"/>
      <c r="B623" s="573"/>
      <c r="C623" s="573"/>
      <c r="D623" s="573"/>
      <c r="E623" s="573"/>
      <c r="F623" s="573"/>
      <c r="G623" s="573"/>
      <c r="H623" s="573"/>
      <c r="I623" s="573"/>
      <c r="J623" s="573"/>
      <c r="K623" s="573"/>
      <c r="L623" s="573"/>
      <c r="M623" s="573"/>
      <c r="N623" s="573"/>
      <c r="O623" s="573"/>
      <c r="P623" s="573"/>
      <c r="Q623" s="573"/>
      <c r="R623" s="573"/>
      <c r="S623" s="573"/>
      <c r="T623" s="573"/>
      <c r="U623" s="573"/>
      <c r="V623" s="573"/>
      <c r="W623" s="573"/>
      <c r="X623" s="573"/>
      <c r="Y623" s="573"/>
    </row>
    <row r="624" ht="15.75" customHeight="1">
      <c r="A624" s="573"/>
      <c r="B624" s="573"/>
      <c r="C624" s="573"/>
      <c r="D624" s="573"/>
      <c r="E624" s="573"/>
      <c r="F624" s="573"/>
      <c r="G624" s="573"/>
      <c r="H624" s="573"/>
      <c r="I624" s="573"/>
      <c r="J624" s="573"/>
      <c r="K624" s="573"/>
      <c r="L624" s="573"/>
      <c r="M624" s="573"/>
      <c r="N624" s="573"/>
      <c r="O624" s="573"/>
      <c r="P624" s="573"/>
      <c r="Q624" s="573"/>
      <c r="R624" s="573"/>
      <c r="S624" s="573"/>
      <c r="T624" s="573"/>
      <c r="U624" s="573"/>
      <c r="V624" s="573"/>
      <c r="W624" s="573"/>
      <c r="X624" s="573"/>
      <c r="Y624" s="573"/>
    </row>
    <row r="625" ht="15.75" customHeight="1">
      <c r="A625" s="573"/>
      <c r="B625" s="573"/>
      <c r="C625" s="573"/>
      <c r="D625" s="573"/>
      <c r="E625" s="573"/>
      <c r="F625" s="573"/>
      <c r="G625" s="573"/>
      <c r="H625" s="573"/>
      <c r="I625" s="573"/>
      <c r="J625" s="573"/>
      <c r="K625" s="573"/>
      <c r="L625" s="573"/>
      <c r="M625" s="573"/>
      <c r="N625" s="573"/>
      <c r="O625" s="573"/>
      <c r="P625" s="573"/>
      <c r="Q625" s="573"/>
      <c r="R625" s="573"/>
      <c r="S625" s="573"/>
      <c r="T625" s="573"/>
      <c r="U625" s="573"/>
      <c r="V625" s="573"/>
      <c r="W625" s="573"/>
      <c r="X625" s="573"/>
      <c r="Y625" s="573"/>
    </row>
    <row r="626" ht="15.75" customHeight="1">
      <c r="A626" s="573"/>
      <c r="B626" s="573"/>
      <c r="C626" s="573"/>
      <c r="D626" s="573"/>
      <c r="E626" s="573"/>
      <c r="F626" s="573"/>
      <c r="G626" s="573"/>
      <c r="H626" s="573"/>
      <c r="I626" s="573"/>
      <c r="J626" s="573"/>
      <c r="K626" s="573"/>
      <c r="L626" s="573"/>
      <c r="M626" s="573"/>
      <c r="N626" s="573"/>
      <c r="O626" s="573"/>
      <c r="P626" s="573"/>
      <c r="Q626" s="573"/>
      <c r="R626" s="573"/>
      <c r="S626" s="573"/>
      <c r="T626" s="573"/>
      <c r="U626" s="573"/>
      <c r="V626" s="573"/>
      <c r="W626" s="573"/>
      <c r="X626" s="573"/>
      <c r="Y626" s="573"/>
    </row>
    <row r="627" ht="15.75" customHeight="1">
      <c r="A627" s="573"/>
      <c r="B627" s="573"/>
      <c r="C627" s="573"/>
      <c r="D627" s="573"/>
      <c r="E627" s="573"/>
      <c r="F627" s="573"/>
      <c r="G627" s="573"/>
      <c r="H627" s="573"/>
      <c r="I627" s="573"/>
      <c r="J627" s="573"/>
      <c r="K627" s="573"/>
      <c r="L627" s="573"/>
      <c r="M627" s="573"/>
      <c r="N627" s="573"/>
      <c r="O627" s="573"/>
      <c r="P627" s="573"/>
      <c r="Q627" s="573"/>
      <c r="R627" s="573"/>
      <c r="S627" s="573"/>
      <c r="T627" s="573"/>
      <c r="U627" s="573"/>
      <c r="V627" s="573"/>
      <c r="W627" s="573"/>
      <c r="X627" s="573"/>
      <c r="Y627" s="573"/>
    </row>
    <row r="628" ht="15.75" customHeight="1">
      <c r="A628" s="573"/>
      <c r="B628" s="573"/>
      <c r="C628" s="573"/>
      <c r="D628" s="573"/>
      <c r="E628" s="573"/>
      <c r="F628" s="573"/>
      <c r="G628" s="573"/>
      <c r="H628" s="573"/>
      <c r="I628" s="573"/>
      <c r="J628" s="573"/>
      <c r="K628" s="573"/>
      <c r="L628" s="573"/>
      <c r="M628" s="573"/>
      <c r="N628" s="573"/>
      <c r="O628" s="573"/>
      <c r="P628" s="573"/>
      <c r="Q628" s="573"/>
      <c r="R628" s="573"/>
      <c r="S628" s="573"/>
      <c r="T628" s="573"/>
      <c r="U628" s="573"/>
      <c r="V628" s="573"/>
      <c r="W628" s="573"/>
      <c r="X628" s="573"/>
      <c r="Y628" s="573"/>
    </row>
    <row r="629" ht="15.75" customHeight="1">
      <c r="A629" s="573"/>
      <c r="B629" s="573"/>
      <c r="C629" s="573"/>
      <c r="D629" s="573"/>
      <c r="E629" s="573"/>
      <c r="F629" s="573"/>
      <c r="G629" s="573"/>
      <c r="H629" s="573"/>
      <c r="I629" s="573"/>
      <c r="J629" s="573"/>
      <c r="K629" s="573"/>
      <c r="L629" s="573"/>
      <c r="M629" s="573"/>
      <c r="N629" s="573"/>
      <c r="O629" s="573"/>
      <c r="P629" s="573"/>
      <c r="Q629" s="573"/>
      <c r="R629" s="573"/>
      <c r="S629" s="573"/>
      <c r="T629" s="573"/>
      <c r="U629" s="573"/>
      <c r="V629" s="573"/>
      <c r="W629" s="573"/>
      <c r="X629" s="573"/>
      <c r="Y629" s="573"/>
    </row>
    <row r="630" ht="15.75" customHeight="1">
      <c r="A630" s="573"/>
      <c r="B630" s="573"/>
      <c r="C630" s="573"/>
      <c r="D630" s="573"/>
      <c r="E630" s="573"/>
      <c r="F630" s="573"/>
      <c r="G630" s="573"/>
      <c r="H630" s="573"/>
      <c r="I630" s="573"/>
      <c r="J630" s="573"/>
      <c r="K630" s="573"/>
      <c r="L630" s="573"/>
      <c r="M630" s="573"/>
      <c r="N630" s="573"/>
      <c r="O630" s="573"/>
      <c r="P630" s="573"/>
      <c r="Q630" s="573"/>
      <c r="R630" s="573"/>
      <c r="S630" s="573"/>
      <c r="T630" s="573"/>
      <c r="U630" s="573"/>
      <c r="V630" s="573"/>
      <c r="W630" s="573"/>
      <c r="X630" s="573"/>
      <c r="Y630" s="573"/>
    </row>
    <row r="631" ht="15.75" customHeight="1">
      <c r="A631" s="573"/>
      <c r="B631" s="573"/>
      <c r="C631" s="573"/>
      <c r="D631" s="573"/>
      <c r="E631" s="573"/>
      <c r="F631" s="573"/>
      <c r="G631" s="573"/>
      <c r="H631" s="573"/>
      <c r="I631" s="573"/>
      <c r="J631" s="573"/>
      <c r="K631" s="573"/>
      <c r="L631" s="573"/>
      <c r="M631" s="573"/>
      <c r="N631" s="573"/>
      <c r="O631" s="573"/>
      <c r="P631" s="573"/>
      <c r="Q631" s="573"/>
      <c r="R631" s="573"/>
      <c r="S631" s="573"/>
      <c r="T631" s="573"/>
      <c r="U631" s="573"/>
      <c r="V631" s="573"/>
      <c r="W631" s="573"/>
      <c r="X631" s="573"/>
      <c r="Y631" s="573"/>
    </row>
    <row r="632" ht="15.75" customHeight="1">
      <c r="A632" s="573"/>
      <c r="B632" s="573"/>
      <c r="C632" s="573"/>
      <c r="D632" s="573"/>
      <c r="E632" s="573"/>
      <c r="F632" s="573"/>
      <c r="G632" s="573"/>
      <c r="H632" s="573"/>
      <c r="I632" s="573"/>
      <c r="J632" s="573"/>
      <c r="K632" s="573"/>
      <c r="L632" s="573"/>
      <c r="M632" s="573"/>
      <c r="N632" s="573"/>
      <c r="O632" s="573"/>
      <c r="P632" s="573"/>
      <c r="Q632" s="573"/>
      <c r="R632" s="573"/>
      <c r="S632" s="573"/>
      <c r="T632" s="573"/>
      <c r="U632" s="573"/>
      <c r="V632" s="573"/>
      <c r="W632" s="573"/>
      <c r="X632" s="573"/>
      <c r="Y632" s="573"/>
    </row>
    <row r="633" ht="15.75" customHeight="1">
      <c r="A633" s="573"/>
      <c r="B633" s="573"/>
      <c r="C633" s="573"/>
      <c r="D633" s="573"/>
      <c r="E633" s="573"/>
      <c r="F633" s="573"/>
      <c r="G633" s="573"/>
      <c r="H633" s="573"/>
      <c r="I633" s="573"/>
      <c r="J633" s="573"/>
      <c r="K633" s="573"/>
      <c r="L633" s="573"/>
      <c r="M633" s="573"/>
      <c r="N633" s="573"/>
      <c r="O633" s="573"/>
      <c r="P633" s="573"/>
      <c r="Q633" s="573"/>
      <c r="R633" s="573"/>
      <c r="S633" s="573"/>
      <c r="T633" s="573"/>
      <c r="U633" s="573"/>
      <c r="V633" s="573"/>
      <c r="W633" s="573"/>
      <c r="X633" s="573"/>
      <c r="Y633" s="573"/>
    </row>
    <row r="634" ht="15.75" customHeight="1">
      <c r="A634" s="573"/>
      <c r="B634" s="573"/>
      <c r="C634" s="573"/>
      <c r="D634" s="573"/>
      <c r="E634" s="573"/>
      <c r="F634" s="573"/>
      <c r="G634" s="573"/>
      <c r="H634" s="573"/>
      <c r="I634" s="573"/>
      <c r="J634" s="573"/>
      <c r="K634" s="573"/>
      <c r="L634" s="573"/>
      <c r="M634" s="573"/>
      <c r="N634" s="573"/>
      <c r="O634" s="573"/>
      <c r="P634" s="573"/>
      <c r="Q634" s="573"/>
      <c r="R634" s="573"/>
      <c r="S634" s="573"/>
      <c r="T634" s="573"/>
      <c r="U634" s="573"/>
      <c r="V634" s="573"/>
      <c r="W634" s="573"/>
      <c r="X634" s="573"/>
      <c r="Y634" s="573"/>
    </row>
    <row r="635" ht="15.75" customHeight="1">
      <c r="A635" s="573"/>
      <c r="B635" s="573"/>
      <c r="C635" s="573"/>
      <c r="D635" s="573"/>
      <c r="E635" s="573"/>
      <c r="F635" s="573"/>
      <c r="G635" s="573"/>
      <c r="H635" s="573"/>
      <c r="I635" s="573"/>
      <c r="J635" s="573"/>
      <c r="K635" s="573"/>
      <c r="L635" s="573"/>
      <c r="M635" s="573"/>
      <c r="N635" s="573"/>
      <c r="O635" s="573"/>
      <c r="P635" s="573"/>
      <c r="Q635" s="573"/>
      <c r="R635" s="573"/>
      <c r="S635" s="573"/>
      <c r="T635" s="573"/>
      <c r="U635" s="573"/>
      <c r="V635" s="573"/>
      <c r="W635" s="573"/>
      <c r="X635" s="573"/>
      <c r="Y635" s="573"/>
    </row>
    <row r="636" ht="15.75" customHeight="1">
      <c r="A636" s="573"/>
      <c r="B636" s="573"/>
      <c r="C636" s="573"/>
      <c r="D636" s="573"/>
      <c r="E636" s="573"/>
      <c r="F636" s="573"/>
      <c r="G636" s="573"/>
      <c r="H636" s="573"/>
      <c r="I636" s="573"/>
      <c r="J636" s="573"/>
      <c r="K636" s="573"/>
      <c r="L636" s="573"/>
      <c r="M636" s="573"/>
      <c r="N636" s="573"/>
      <c r="O636" s="573"/>
      <c r="P636" s="573"/>
      <c r="Q636" s="573"/>
      <c r="R636" s="573"/>
      <c r="S636" s="573"/>
      <c r="T636" s="573"/>
      <c r="U636" s="573"/>
      <c r="V636" s="573"/>
      <c r="W636" s="573"/>
      <c r="X636" s="573"/>
      <c r="Y636" s="573"/>
    </row>
    <row r="637" ht="15.75" customHeight="1">
      <c r="A637" s="573"/>
      <c r="B637" s="573"/>
      <c r="C637" s="573"/>
      <c r="D637" s="573"/>
      <c r="E637" s="573"/>
      <c r="F637" s="573"/>
      <c r="G637" s="573"/>
      <c r="H637" s="573"/>
      <c r="I637" s="573"/>
      <c r="J637" s="573"/>
      <c r="K637" s="573"/>
      <c r="L637" s="573"/>
      <c r="M637" s="573"/>
      <c r="N637" s="573"/>
      <c r="O637" s="573"/>
      <c r="P637" s="573"/>
      <c r="Q637" s="573"/>
      <c r="R637" s="573"/>
      <c r="S637" s="573"/>
      <c r="T637" s="573"/>
      <c r="U637" s="573"/>
      <c r="V637" s="573"/>
      <c r="W637" s="573"/>
      <c r="X637" s="573"/>
      <c r="Y637" s="573"/>
    </row>
    <row r="638" ht="15.75" customHeight="1">
      <c r="A638" s="573"/>
      <c r="B638" s="573"/>
      <c r="C638" s="573"/>
      <c r="D638" s="573"/>
      <c r="E638" s="573"/>
      <c r="F638" s="573"/>
      <c r="G638" s="573"/>
      <c r="H638" s="573"/>
      <c r="I638" s="573"/>
      <c r="J638" s="573"/>
      <c r="K638" s="573"/>
      <c r="L638" s="573"/>
      <c r="M638" s="573"/>
      <c r="N638" s="573"/>
      <c r="O638" s="573"/>
      <c r="P638" s="573"/>
      <c r="Q638" s="573"/>
      <c r="R638" s="573"/>
      <c r="S638" s="573"/>
      <c r="T638" s="573"/>
      <c r="U638" s="573"/>
      <c r="V638" s="573"/>
      <c r="W638" s="573"/>
      <c r="X638" s="573"/>
      <c r="Y638" s="573"/>
    </row>
    <row r="639" ht="15.75" customHeight="1">
      <c r="A639" s="573"/>
      <c r="B639" s="573"/>
      <c r="C639" s="573"/>
      <c r="D639" s="573"/>
      <c r="E639" s="573"/>
      <c r="F639" s="573"/>
      <c r="G639" s="573"/>
      <c r="H639" s="573"/>
      <c r="I639" s="573"/>
      <c r="J639" s="573"/>
      <c r="K639" s="573"/>
      <c r="L639" s="573"/>
      <c r="M639" s="573"/>
      <c r="N639" s="573"/>
      <c r="O639" s="573"/>
      <c r="P639" s="573"/>
      <c r="Q639" s="573"/>
      <c r="R639" s="573"/>
      <c r="S639" s="573"/>
      <c r="T639" s="573"/>
      <c r="U639" s="573"/>
      <c r="V639" s="573"/>
      <c r="W639" s="573"/>
      <c r="X639" s="573"/>
      <c r="Y639" s="573"/>
    </row>
    <row r="640" ht="15.75" customHeight="1">
      <c r="A640" s="573"/>
      <c r="B640" s="573"/>
      <c r="C640" s="573"/>
      <c r="D640" s="573"/>
      <c r="E640" s="573"/>
      <c r="F640" s="573"/>
      <c r="G640" s="573"/>
      <c r="H640" s="573"/>
      <c r="I640" s="573"/>
      <c r="J640" s="573"/>
      <c r="K640" s="573"/>
      <c r="L640" s="573"/>
      <c r="M640" s="573"/>
      <c r="N640" s="573"/>
      <c r="O640" s="573"/>
      <c r="P640" s="573"/>
      <c r="Q640" s="573"/>
      <c r="R640" s="573"/>
      <c r="S640" s="573"/>
      <c r="T640" s="573"/>
      <c r="U640" s="573"/>
      <c r="V640" s="573"/>
      <c r="W640" s="573"/>
      <c r="X640" s="573"/>
      <c r="Y640" s="573"/>
    </row>
    <row r="641" ht="15.75" customHeight="1">
      <c r="A641" s="573"/>
      <c r="B641" s="573"/>
      <c r="C641" s="573"/>
      <c r="D641" s="573"/>
      <c r="E641" s="573"/>
      <c r="F641" s="573"/>
      <c r="G641" s="573"/>
      <c r="H641" s="573"/>
      <c r="I641" s="573"/>
      <c r="J641" s="573"/>
      <c r="K641" s="573"/>
      <c r="L641" s="573"/>
      <c r="M641" s="573"/>
      <c r="N641" s="573"/>
      <c r="O641" s="573"/>
      <c r="P641" s="573"/>
      <c r="Q641" s="573"/>
      <c r="R641" s="573"/>
      <c r="S641" s="573"/>
      <c r="T641" s="573"/>
      <c r="U641" s="573"/>
      <c r="V641" s="573"/>
      <c r="W641" s="573"/>
      <c r="X641" s="573"/>
      <c r="Y641" s="573"/>
    </row>
    <row r="642" ht="15.75" customHeight="1">
      <c r="A642" s="573"/>
      <c r="B642" s="573"/>
      <c r="C642" s="573"/>
      <c r="D642" s="573"/>
      <c r="E642" s="573"/>
      <c r="F642" s="573"/>
      <c r="G642" s="573"/>
      <c r="H642" s="573"/>
      <c r="I642" s="573"/>
      <c r="J642" s="573"/>
      <c r="K642" s="573"/>
      <c r="L642" s="573"/>
      <c r="M642" s="573"/>
      <c r="N642" s="573"/>
      <c r="O642" s="573"/>
      <c r="P642" s="573"/>
      <c r="Q642" s="573"/>
      <c r="R642" s="573"/>
      <c r="S642" s="573"/>
      <c r="T642" s="573"/>
      <c r="U642" s="573"/>
      <c r="V642" s="573"/>
      <c r="W642" s="573"/>
      <c r="X642" s="573"/>
      <c r="Y642" s="573"/>
    </row>
    <row r="643" ht="15.75" customHeight="1">
      <c r="A643" s="573"/>
      <c r="B643" s="573"/>
      <c r="C643" s="573"/>
      <c r="D643" s="573"/>
      <c r="E643" s="573"/>
      <c r="F643" s="573"/>
      <c r="G643" s="573"/>
      <c r="H643" s="573"/>
      <c r="I643" s="573"/>
      <c r="J643" s="573"/>
      <c r="K643" s="573"/>
      <c r="L643" s="573"/>
      <c r="M643" s="573"/>
      <c r="N643" s="573"/>
      <c r="O643" s="573"/>
      <c r="P643" s="573"/>
      <c r="Q643" s="573"/>
      <c r="R643" s="573"/>
      <c r="S643" s="573"/>
      <c r="T643" s="573"/>
      <c r="U643" s="573"/>
      <c r="V643" s="573"/>
      <c r="W643" s="573"/>
      <c r="X643" s="573"/>
      <c r="Y643" s="573"/>
    </row>
    <row r="644" ht="15.75" customHeight="1">
      <c r="A644" s="573"/>
      <c r="B644" s="573"/>
      <c r="C644" s="573"/>
      <c r="D644" s="573"/>
      <c r="E644" s="573"/>
      <c r="F644" s="573"/>
      <c r="G644" s="573"/>
      <c r="H644" s="573"/>
      <c r="I644" s="573"/>
      <c r="J644" s="573"/>
      <c r="K644" s="573"/>
      <c r="L644" s="573"/>
      <c r="M644" s="573"/>
      <c r="N644" s="573"/>
      <c r="O644" s="573"/>
      <c r="P644" s="573"/>
      <c r="Q644" s="573"/>
      <c r="R644" s="573"/>
      <c r="S644" s="573"/>
      <c r="T644" s="573"/>
      <c r="U644" s="573"/>
      <c r="V644" s="573"/>
      <c r="W644" s="573"/>
      <c r="X644" s="573"/>
      <c r="Y644" s="573"/>
    </row>
    <row r="645" ht="15.75" customHeight="1">
      <c r="A645" s="573"/>
      <c r="B645" s="573"/>
      <c r="C645" s="573"/>
      <c r="D645" s="573"/>
      <c r="E645" s="573"/>
      <c r="F645" s="573"/>
      <c r="G645" s="573"/>
      <c r="H645" s="573"/>
      <c r="I645" s="573"/>
      <c r="J645" s="573"/>
      <c r="K645" s="573"/>
      <c r="L645" s="573"/>
      <c r="M645" s="573"/>
      <c r="N645" s="573"/>
      <c r="O645" s="573"/>
      <c r="P645" s="573"/>
      <c r="Q645" s="573"/>
      <c r="R645" s="573"/>
      <c r="S645" s="573"/>
      <c r="T645" s="573"/>
      <c r="U645" s="573"/>
      <c r="V645" s="573"/>
      <c r="W645" s="573"/>
      <c r="X645" s="573"/>
      <c r="Y645" s="573"/>
    </row>
    <row r="646" ht="15.75" customHeight="1">
      <c r="A646" s="573"/>
      <c r="B646" s="573"/>
      <c r="C646" s="573"/>
      <c r="D646" s="573"/>
      <c r="E646" s="573"/>
      <c r="F646" s="573"/>
      <c r="G646" s="573"/>
      <c r="H646" s="573"/>
      <c r="I646" s="573"/>
      <c r="J646" s="573"/>
      <c r="K646" s="573"/>
      <c r="L646" s="573"/>
      <c r="M646" s="573"/>
      <c r="N646" s="573"/>
      <c r="O646" s="573"/>
      <c r="P646" s="573"/>
      <c r="Q646" s="573"/>
      <c r="R646" s="573"/>
      <c r="S646" s="573"/>
      <c r="T646" s="573"/>
      <c r="U646" s="573"/>
      <c r="V646" s="573"/>
      <c r="W646" s="573"/>
      <c r="X646" s="573"/>
      <c r="Y646" s="573"/>
    </row>
    <row r="647" ht="15.75" customHeight="1">
      <c r="A647" s="573"/>
      <c r="B647" s="573"/>
      <c r="C647" s="573"/>
      <c r="D647" s="573"/>
      <c r="E647" s="573"/>
      <c r="F647" s="573"/>
      <c r="G647" s="573"/>
      <c r="H647" s="573"/>
      <c r="I647" s="573"/>
      <c r="J647" s="573"/>
      <c r="K647" s="573"/>
      <c r="L647" s="573"/>
      <c r="M647" s="573"/>
      <c r="N647" s="573"/>
      <c r="O647" s="573"/>
      <c r="P647" s="573"/>
      <c r="Q647" s="573"/>
      <c r="R647" s="573"/>
      <c r="S647" s="573"/>
      <c r="T647" s="573"/>
      <c r="U647" s="573"/>
      <c r="V647" s="573"/>
      <c r="W647" s="573"/>
      <c r="X647" s="573"/>
      <c r="Y647" s="573"/>
    </row>
    <row r="648" ht="15.75" customHeight="1">
      <c r="A648" s="573"/>
      <c r="B648" s="573"/>
      <c r="C648" s="573"/>
      <c r="D648" s="573"/>
      <c r="E648" s="573"/>
      <c r="F648" s="573"/>
      <c r="G648" s="573"/>
      <c r="H648" s="573"/>
      <c r="I648" s="573"/>
      <c r="J648" s="573"/>
      <c r="K648" s="573"/>
      <c r="L648" s="573"/>
      <c r="M648" s="573"/>
      <c r="N648" s="573"/>
      <c r="O648" s="573"/>
      <c r="P648" s="573"/>
      <c r="Q648" s="573"/>
      <c r="R648" s="573"/>
      <c r="S648" s="573"/>
      <c r="T648" s="573"/>
      <c r="U648" s="573"/>
      <c r="V648" s="573"/>
      <c r="W648" s="573"/>
      <c r="X648" s="573"/>
      <c r="Y648" s="573"/>
    </row>
    <row r="649" ht="15.75" customHeight="1">
      <c r="A649" s="573"/>
      <c r="B649" s="573"/>
      <c r="C649" s="573"/>
      <c r="D649" s="573"/>
      <c r="E649" s="573"/>
      <c r="F649" s="573"/>
      <c r="G649" s="573"/>
      <c r="H649" s="573"/>
      <c r="I649" s="573"/>
      <c r="J649" s="573"/>
      <c r="K649" s="573"/>
      <c r="L649" s="573"/>
      <c r="M649" s="573"/>
      <c r="N649" s="573"/>
      <c r="O649" s="573"/>
      <c r="P649" s="573"/>
      <c r="Q649" s="573"/>
      <c r="R649" s="573"/>
      <c r="S649" s="573"/>
      <c r="T649" s="573"/>
      <c r="U649" s="573"/>
      <c r="V649" s="573"/>
      <c r="W649" s="573"/>
      <c r="X649" s="573"/>
      <c r="Y649" s="573"/>
    </row>
    <row r="650" ht="15.75" customHeight="1">
      <c r="A650" s="573"/>
      <c r="B650" s="573"/>
      <c r="C650" s="573"/>
      <c r="D650" s="573"/>
      <c r="E650" s="573"/>
      <c r="F650" s="573"/>
      <c r="G650" s="573"/>
      <c r="H650" s="573"/>
      <c r="I650" s="573"/>
      <c r="J650" s="573"/>
      <c r="K650" s="573"/>
      <c r="L650" s="573"/>
      <c r="M650" s="573"/>
      <c r="N650" s="573"/>
      <c r="O650" s="573"/>
      <c r="P650" s="573"/>
      <c r="Q650" s="573"/>
      <c r="R650" s="573"/>
      <c r="S650" s="573"/>
      <c r="T650" s="573"/>
      <c r="U650" s="573"/>
      <c r="V650" s="573"/>
      <c r="W650" s="573"/>
      <c r="X650" s="573"/>
      <c r="Y650" s="573"/>
    </row>
    <row r="651" ht="15.75" customHeight="1">
      <c r="A651" s="573"/>
      <c r="B651" s="573"/>
      <c r="C651" s="573"/>
      <c r="D651" s="573"/>
      <c r="E651" s="573"/>
      <c r="F651" s="573"/>
      <c r="G651" s="573"/>
      <c r="H651" s="573"/>
      <c r="I651" s="573"/>
      <c r="J651" s="573"/>
      <c r="K651" s="573"/>
      <c r="L651" s="573"/>
      <c r="M651" s="573"/>
      <c r="N651" s="573"/>
      <c r="O651" s="573"/>
      <c r="P651" s="573"/>
      <c r="Q651" s="573"/>
      <c r="R651" s="573"/>
      <c r="S651" s="573"/>
      <c r="T651" s="573"/>
      <c r="U651" s="573"/>
      <c r="V651" s="573"/>
      <c r="W651" s="573"/>
      <c r="X651" s="573"/>
      <c r="Y651" s="573"/>
    </row>
    <row r="652" ht="15.75" customHeight="1">
      <c r="A652" s="573"/>
      <c r="B652" s="573"/>
      <c r="C652" s="573"/>
      <c r="D652" s="573"/>
      <c r="E652" s="573"/>
      <c r="F652" s="573"/>
      <c r="G652" s="573"/>
      <c r="H652" s="573"/>
      <c r="I652" s="573"/>
      <c r="J652" s="573"/>
      <c r="K652" s="573"/>
      <c r="L652" s="573"/>
      <c r="M652" s="573"/>
      <c r="N652" s="573"/>
      <c r="O652" s="573"/>
      <c r="P652" s="573"/>
      <c r="Q652" s="573"/>
      <c r="R652" s="573"/>
      <c r="S652" s="573"/>
      <c r="T652" s="573"/>
      <c r="U652" s="573"/>
      <c r="V652" s="573"/>
      <c r="W652" s="573"/>
      <c r="X652" s="573"/>
      <c r="Y652" s="573"/>
    </row>
    <row r="653" ht="15.75" customHeight="1">
      <c r="A653" s="573"/>
      <c r="B653" s="573"/>
      <c r="C653" s="573"/>
      <c r="D653" s="573"/>
      <c r="E653" s="573"/>
      <c r="F653" s="573"/>
      <c r="G653" s="573"/>
      <c r="H653" s="573"/>
      <c r="I653" s="573"/>
      <c r="J653" s="573"/>
      <c r="K653" s="573"/>
      <c r="L653" s="573"/>
      <c r="M653" s="573"/>
      <c r="N653" s="573"/>
      <c r="O653" s="573"/>
      <c r="P653" s="573"/>
      <c r="Q653" s="573"/>
      <c r="R653" s="573"/>
      <c r="S653" s="573"/>
      <c r="T653" s="573"/>
      <c r="U653" s="573"/>
      <c r="V653" s="573"/>
      <c r="W653" s="573"/>
      <c r="X653" s="573"/>
      <c r="Y653" s="573"/>
    </row>
    <row r="654" ht="15.75" customHeight="1">
      <c r="A654" s="573"/>
      <c r="B654" s="573"/>
      <c r="C654" s="573"/>
      <c r="D654" s="573"/>
      <c r="E654" s="573"/>
      <c r="F654" s="573"/>
      <c r="G654" s="573"/>
      <c r="H654" s="573"/>
      <c r="I654" s="573"/>
      <c r="J654" s="573"/>
      <c r="K654" s="573"/>
      <c r="L654" s="573"/>
      <c r="M654" s="573"/>
      <c r="N654" s="573"/>
      <c r="O654" s="573"/>
      <c r="P654" s="573"/>
      <c r="Q654" s="573"/>
      <c r="R654" s="573"/>
      <c r="S654" s="573"/>
      <c r="T654" s="573"/>
      <c r="U654" s="573"/>
      <c r="V654" s="573"/>
      <c r="W654" s="573"/>
      <c r="X654" s="573"/>
      <c r="Y654" s="573"/>
    </row>
    <row r="655" ht="15.75" customHeight="1">
      <c r="A655" s="573"/>
      <c r="B655" s="573"/>
      <c r="C655" s="573"/>
      <c r="D655" s="573"/>
      <c r="E655" s="573"/>
      <c r="F655" s="573"/>
      <c r="G655" s="573"/>
      <c r="H655" s="573"/>
      <c r="I655" s="573"/>
      <c r="J655" s="573"/>
      <c r="K655" s="573"/>
      <c r="L655" s="573"/>
      <c r="M655" s="573"/>
      <c r="N655" s="573"/>
      <c r="O655" s="573"/>
      <c r="P655" s="573"/>
      <c r="Q655" s="573"/>
      <c r="R655" s="573"/>
      <c r="S655" s="573"/>
      <c r="T655" s="573"/>
      <c r="U655" s="573"/>
      <c r="V655" s="573"/>
      <c r="W655" s="573"/>
      <c r="X655" s="573"/>
      <c r="Y655" s="573"/>
    </row>
    <row r="656" ht="15.75" customHeight="1">
      <c r="A656" s="573"/>
      <c r="B656" s="573"/>
      <c r="C656" s="573"/>
      <c r="D656" s="573"/>
      <c r="E656" s="573"/>
      <c r="F656" s="573"/>
      <c r="G656" s="573"/>
      <c r="H656" s="573"/>
      <c r="I656" s="573"/>
      <c r="J656" s="573"/>
      <c r="K656" s="573"/>
      <c r="L656" s="573"/>
      <c r="M656" s="573"/>
      <c r="N656" s="573"/>
      <c r="O656" s="573"/>
      <c r="P656" s="573"/>
      <c r="Q656" s="573"/>
      <c r="R656" s="573"/>
      <c r="S656" s="573"/>
      <c r="T656" s="573"/>
      <c r="U656" s="573"/>
      <c r="V656" s="573"/>
      <c r="W656" s="573"/>
      <c r="X656" s="573"/>
      <c r="Y656" s="573"/>
    </row>
    <row r="657" ht="15.75" customHeight="1">
      <c r="A657" s="573"/>
      <c r="B657" s="573"/>
      <c r="C657" s="573"/>
      <c r="D657" s="573"/>
      <c r="E657" s="573"/>
      <c r="F657" s="573"/>
      <c r="G657" s="573"/>
      <c r="H657" s="573"/>
      <c r="I657" s="573"/>
      <c r="J657" s="573"/>
      <c r="K657" s="573"/>
      <c r="L657" s="573"/>
      <c r="M657" s="573"/>
      <c r="N657" s="573"/>
      <c r="O657" s="573"/>
      <c r="P657" s="573"/>
      <c r="Q657" s="573"/>
      <c r="R657" s="573"/>
      <c r="S657" s="573"/>
      <c r="T657" s="573"/>
      <c r="U657" s="573"/>
      <c r="V657" s="573"/>
      <c r="W657" s="573"/>
      <c r="X657" s="573"/>
      <c r="Y657" s="573"/>
    </row>
    <row r="658" ht="15.75" customHeight="1">
      <c r="A658" s="573"/>
      <c r="B658" s="573"/>
      <c r="C658" s="573"/>
      <c r="D658" s="573"/>
      <c r="E658" s="573"/>
      <c r="F658" s="573"/>
      <c r="G658" s="573"/>
      <c r="H658" s="573"/>
      <c r="I658" s="573"/>
      <c r="J658" s="573"/>
      <c r="K658" s="573"/>
      <c r="L658" s="573"/>
      <c r="M658" s="573"/>
      <c r="N658" s="573"/>
      <c r="O658" s="573"/>
      <c r="P658" s="573"/>
      <c r="Q658" s="573"/>
      <c r="R658" s="573"/>
      <c r="S658" s="573"/>
      <c r="T658" s="573"/>
      <c r="U658" s="573"/>
      <c r="V658" s="573"/>
      <c r="W658" s="573"/>
      <c r="X658" s="573"/>
      <c r="Y658" s="573"/>
    </row>
    <row r="659" ht="15.75" customHeight="1">
      <c r="A659" s="573"/>
      <c r="B659" s="573"/>
      <c r="C659" s="573"/>
      <c r="D659" s="573"/>
      <c r="E659" s="573"/>
      <c r="F659" s="573"/>
      <c r="G659" s="573"/>
      <c r="H659" s="573"/>
      <c r="I659" s="573"/>
      <c r="J659" s="573"/>
      <c r="K659" s="573"/>
      <c r="L659" s="573"/>
      <c r="M659" s="573"/>
      <c r="N659" s="573"/>
      <c r="O659" s="573"/>
      <c r="P659" s="573"/>
      <c r="Q659" s="573"/>
      <c r="R659" s="573"/>
      <c r="S659" s="573"/>
      <c r="T659" s="573"/>
      <c r="U659" s="573"/>
      <c r="V659" s="573"/>
      <c r="W659" s="573"/>
      <c r="X659" s="573"/>
      <c r="Y659" s="573"/>
    </row>
    <row r="660" ht="15.75" customHeight="1">
      <c r="A660" s="573"/>
      <c r="B660" s="573"/>
      <c r="C660" s="573"/>
      <c r="D660" s="573"/>
      <c r="E660" s="573"/>
      <c r="F660" s="573"/>
      <c r="G660" s="573"/>
      <c r="H660" s="573"/>
      <c r="I660" s="573"/>
      <c r="J660" s="573"/>
      <c r="K660" s="573"/>
      <c r="L660" s="573"/>
      <c r="M660" s="573"/>
      <c r="N660" s="573"/>
      <c r="O660" s="573"/>
      <c r="P660" s="573"/>
      <c r="Q660" s="573"/>
      <c r="R660" s="573"/>
      <c r="S660" s="573"/>
      <c r="T660" s="573"/>
      <c r="U660" s="573"/>
      <c r="V660" s="573"/>
      <c r="W660" s="573"/>
      <c r="X660" s="573"/>
      <c r="Y660" s="573"/>
    </row>
    <row r="661" ht="15.75" customHeight="1">
      <c r="A661" s="573"/>
      <c r="B661" s="573"/>
      <c r="C661" s="573"/>
      <c r="D661" s="573"/>
      <c r="E661" s="573"/>
      <c r="F661" s="573"/>
      <c r="G661" s="573"/>
      <c r="H661" s="573"/>
      <c r="I661" s="573"/>
      <c r="J661" s="573"/>
      <c r="K661" s="573"/>
      <c r="L661" s="573"/>
      <c r="M661" s="573"/>
      <c r="N661" s="573"/>
      <c r="O661" s="573"/>
      <c r="P661" s="573"/>
      <c r="Q661" s="573"/>
      <c r="R661" s="573"/>
      <c r="S661" s="573"/>
      <c r="T661" s="573"/>
      <c r="U661" s="573"/>
      <c r="V661" s="573"/>
      <c r="W661" s="573"/>
      <c r="X661" s="573"/>
      <c r="Y661" s="573"/>
    </row>
    <row r="662" ht="15.75" customHeight="1">
      <c r="A662" s="573"/>
      <c r="B662" s="573"/>
      <c r="C662" s="573"/>
      <c r="D662" s="573"/>
      <c r="E662" s="573"/>
      <c r="F662" s="573"/>
      <c r="G662" s="573"/>
      <c r="H662" s="573"/>
      <c r="I662" s="573"/>
      <c r="J662" s="573"/>
      <c r="K662" s="573"/>
      <c r="L662" s="573"/>
      <c r="M662" s="573"/>
      <c r="N662" s="573"/>
      <c r="O662" s="573"/>
      <c r="P662" s="573"/>
      <c r="Q662" s="573"/>
      <c r="R662" s="573"/>
      <c r="S662" s="573"/>
      <c r="T662" s="573"/>
      <c r="U662" s="573"/>
      <c r="V662" s="573"/>
      <c r="W662" s="573"/>
      <c r="X662" s="573"/>
      <c r="Y662" s="573"/>
    </row>
    <row r="663" ht="15.75" customHeight="1">
      <c r="A663" s="573"/>
      <c r="B663" s="573"/>
      <c r="C663" s="573"/>
      <c r="D663" s="573"/>
      <c r="E663" s="573"/>
      <c r="F663" s="573"/>
      <c r="G663" s="573"/>
      <c r="H663" s="573"/>
      <c r="I663" s="573"/>
      <c r="J663" s="573"/>
      <c r="K663" s="573"/>
      <c r="L663" s="573"/>
      <c r="M663" s="573"/>
      <c r="N663" s="573"/>
      <c r="O663" s="573"/>
      <c r="P663" s="573"/>
      <c r="Q663" s="573"/>
      <c r="R663" s="573"/>
      <c r="S663" s="573"/>
      <c r="T663" s="573"/>
      <c r="U663" s="573"/>
      <c r="V663" s="573"/>
      <c r="W663" s="573"/>
      <c r="X663" s="573"/>
      <c r="Y663" s="573"/>
    </row>
    <row r="664" ht="15.75" customHeight="1">
      <c r="A664" s="573"/>
      <c r="B664" s="573"/>
      <c r="C664" s="573"/>
      <c r="D664" s="573"/>
      <c r="E664" s="573"/>
      <c r="F664" s="573"/>
      <c r="G664" s="573"/>
      <c r="H664" s="573"/>
      <c r="I664" s="573"/>
      <c r="J664" s="573"/>
      <c r="K664" s="573"/>
      <c r="L664" s="573"/>
      <c r="M664" s="573"/>
      <c r="N664" s="573"/>
      <c r="O664" s="573"/>
      <c r="P664" s="573"/>
      <c r="Q664" s="573"/>
      <c r="R664" s="573"/>
      <c r="S664" s="573"/>
      <c r="T664" s="573"/>
      <c r="U664" s="573"/>
      <c r="V664" s="573"/>
      <c r="W664" s="573"/>
      <c r="X664" s="573"/>
      <c r="Y664" s="573"/>
    </row>
    <row r="665" ht="15.75" customHeight="1">
      <c r="A665" s="573"/>
      <c r="B665" s="573"/>
      <c r="C665" s="573"/>
      <c r="D665" s="573"/>
      <c r="E665" s="573"/>
      <c r="F665" s="573"/>
      <c r="G665" s="573"/>
      <c r="H665" s="573"/>
      <c r="I665" s="573"/>
      <c r="J665" s="573"/>
      <c r="K665" s="573"/>
      <c r="L665" s="573"/>
      <c r="M665" s="573"/>
      <c r="N665" s="573"/>
      <c r="O665" s="573"/>
      <c r="P665" s="573"/>
      <c r="Q665" s="573"/>
      <c r="R665" s="573"/>
      <c r="S665" s="573"/>
      <c r="T665" s="573"/>
      <c r="U665" s="573"/>
      <c r="V665" s="573"/>
      <c r="W665" s="573"/>
      <c r="X665" s="573"/>
      <c r="Y665" s="573"/>
    </row>
    <row r="666" ht="15.75" customHeight="1">
      <c r="A666" s="573"/>
      <c r="B666" s="573"/>
      <c r="C666" s="573"/>
      <c r="D666" s="573"/>
      <c r="E666" s="573"/>
      <c r="F666" s="573"/>
      <c r="G666" s="573"/>
      <c r="H666" s="573"/>
      <c r="I666" s="573"/>
      <c r="J666" s="573"/>
      <c r="K666" s="573"/>
      <c r="L666" s="573"/>
      <c r="M666" s="573"/>
      <c r="N666" s="573"/>
      <c r="O666" s="573"/>
      <c r="P666" s="573"/>
      <c r="Q666" s="573"/>
      <c r="R666" s="573"/>
      <c r="S666" s="573"/>
      <c r="T666" s="573"/>
      <c r="U666" s="573"/>
      <c r="V666" s="573"/>
      <c r="W666" s="573"/>
      <c r="X666" s="573"/>
      <c r="Y666" s="573"/>
    </row>
    <row r="667" ht="15.75" customHeight="1">
      <c r="A667" s="573"/>
      <c r="B667" s="573"/>
      <c r="C667" s="573"/>
      <c r="D667" s="573"/>
      <c r="E667" s="573"/>
      <c r="F667" s="573"/>
      <c r="G667" s="573"/>
      <c r="H667" s="573"/>
      <c r="I667" s="573"/>
      <c r="J667" s="573"/>
      <c r="K667" s="573"/>
      <c r="L667" s="573"/>
      <c r="M667" s="573"/>
      <c r="N667" s="573"/>
      <c r="O667" s="573"/>
      <c r="P667" s="573"/>
      <c r="Q667" s="573"/>
      <c r="R667" s="573"/>
      <c r="S667" s="573"/>
      <c r="T667" s="573"/>
      <c r="U667" s="573"/>
      <c r="V667" s="573"/>
      <c r="W667" s="573"/>
      <c r="X667" s="573"/>
      <c r="Y667" s="573"/>
    </row>
    <row r="668" ht="15.75" customHeight="1">
      <c r="A668" s="573"/>
      <c r="B668" s="573"/>
      <c r="C668" s="573"/>
      <c r="D668" s="573"/>
      <c r="E668" s="573"/>
      <c r="F668" s="573"/>
      <c r="G668" s="573"/>
      <c r="H668" s="573"/>
      <c r="I668" s="573"/>
      <c r="J668" s="573"/>
      <c r="K668" s="573"/>
      <c r="L668" s="573"/>
      <c r="M668" s="573"/>
      <c r="N668" s="573"/>
      <c r="O668" s="573"/>
      <c r="P668" s="573"/>
      <c r="Q668" s="573"/>
      <c r="R668" s="573"/>
      <c r="S668" s="573"/>
      <c r="T668" s="573"/>
      <c r="U668" s="573"/>
      <c r="V668" s="573"/>
      <c r="W668" s="573"/>
      <c r="X668" s="573"/>
      <c r="Y668" s="573"/>
    </row>
    <row r="669" ht="15.75" customHeight="1">
      <c r="A669" s="573"/>
      <c r="B669" s="573"/>
      <c r="C669" s="573"/>
      <c r="D669" s="573"/>
      <c r="E669" s="573"/>
      <c r="F669" s="573"/>
      <c r="G669" s="573"/>
      <c r="H669" s="573"/>
      <c r="I669" s="573"/>
      <c r="J669" s="573"/>
      <c r="K669" s="573"/>
      <c r="L669" s="573"/>
      <c r="M669" s="573"/>
      <c r="N669" s="573"/>
      <c r="O669" s="573"/>
      <c r="P669" s="573"/>
      <c r="Q669" s="573"/>
      <c r="R669" s="573"/>
      <c r="S669" s="573"/>
      <c r="T669" s="573"/>
      <c r="U669" s="573"/>
      <c r="V669" s="573"/>
      <c r="W669" s="573"/>
      <c r="X669" s="573"/>
      <c r="Y669" s="573"/>
    </row>
    <row r="670" ht="15.75" customHeight="1">
      <c r="A670" s="573"/>
      <c r="B670" s="573"/>
      <c r="C670" s="573"/>
      <c r="D670" s="573"/>
      <c r="E670" s="573"/>
      <c r="F670" s="573"/>
      <c r="G670" s="573"/>
      <c r="H670" s="573"/>
      <c r="I670" s="573"/>
      <c r="J670" s="573"/>
      <c r="K670" s="573"/>
      <c r="L670" s="573"/>
      <c r="M670" s="573"/>
      <c r="N670" s="573"/>
      <c r="O670" s="573"/>
      <c r="P670" s="573"/>
      <c r="Q670" s="573"/>
      <c r="R670" s="573"/>
      <c r="S670" s="573"/>
      <c r="T670" s="573"/>
      <c r="U670" s="573"/>
      <c r="V670" s="573"/>
      <c r="W670" s="573"/>
      <c r="X670" s="573"/>
      <c r="Y670" s="573"/>
    </row>
    <row r="671" ht="15.75" customHeight="1">
      <c r="A671" s="573"/>
      <c r="B671" s="573"/>
      <c r="C671" s="573"/>
      <c r="D671" s="573"/>
      <c r="E671" s="573"/>
      <c r="F671" s="573"/>
      <c r="G671" s="573"/>
      <c r="H671" s="573"/>
      <c r="I671" s="573"/>
      <c r="J671" s="573"/>
      <c r="K671" s="573"/>
      <c r="L671" s="573"/>
      <c r="M671" s="573"/>
      <c r="N671" s="573"/>
      <c r="O671" s="573"/>
      <c r="P671" s="573"/>
      <c r="Q671" s="573"/>
      <c r="R671" s="573"/>
      <c r="S671" s="573"/>
      <c r="T671" s="573"/>
      <c r="U671" s="573"/>
      <c r="V671" s="573"/>
      <c r="W671" s="573"/>
      <c r="X671" s="573"/>
      <c r="Y671" s="573"/>
    </row>
    <row r="672" ht="15.75" customHeight="1">
      <c r="A672" s="573"/>
      <c r="B672" s="573"/>
      <c r="C672" s="573"/>
      <c r="D672" s="573"/>
      <c r="E672" s="573"/>
      <c r="F672" s="573"/>
      <c r="G672" s="573"/>
      <c r="H672" s="573"/>
      <c r="I672" s="573"/>
      <c r="J672" s="573"/>
      <c r="K672" s="573"/>
      <c r="L672" s="573"/>
      <c r="M672" s="573"/>
      <c r="N672" s="573"/>
      <c r="O672" s="573"/>
      <c r="P672" s="573"/>
      <c r="Q672" s="573"/>
      <c r="R672" s="573"/>
      <c r="S672" s="573"/>
      <c r="T672" s="573"/>
      <c r="U672" s="573"/>
      <c r="V672" s="573"/>
      <c r="W672" s="573"/>
      <c r="X672" s="573"/>
      <c r="Y672" s="573"/>
    </row>
    <row r="673" ht="15.75" customHeight="1">
      <c r="A673" s="573"/>
      <c r="B673" s="573"/>
      <c r="C673" s="573"/>
      <c r="D673" s="573"/>
      <c r="E673" s="573"/>
      <c r="F673" s="573"/>
      <c r="G673" s="573"/>
      <c r="H673" s="573"/>
      <c r="I673" s="573"/>
      <c r="J673" s="573"/>
      <c r="K673" s="573"/>
      <c r="L673" s="573"/>
      <c r="M673" s="573"/>
      <c r="N673" s="573"/>
      <c r="O673" s="573"/>
      <c r="P673" s="573"/>
      <c r="Q673" s="573"/>
      <c r="R673" s="573"/>
      <c r="S673" s="573"/>
      <c r="T673" s="573"/>
      <c r="U673" s="573"/>
      <c r="V673" s="573"/>
      <c r="W673" s="573"/>
      <c r="X673" s="573"/>
      <c r="Y673" s="573"/>
    </row>
    <row r="674" ht="15.75" customHeight="1">
      <c r="A674" s="573"/>
      <c r="B674" s="573"/>
      <c r="C674" s="573"/>
      <c r="D674" s="573"/>
      <c r="E674" s="573"/>
      <c r="F674" s="573"/>
      <c r="G674" s="573"/>
      <c r="H674" s="573"/>
      <c r="I674" s="573"/>
      <c r="J674" s="573"/>
      <c r="K674" s="573"/>
      <c r="L674" s="573"/>
      <c r="M674" s="573"/>
      <c r="N674" s="573"/>
      <c r="O674" s="573"/>
      <c r="P674" s="573"/>
      <c r="Q674" s="573"/>
      <c r="R674" s="573"/>
      <c r="S674" s="573"/>
      <c r="T674" s="573"/>
      <c r="U674" s="573"/>
      <c r="V674" s="573"/>
      <c r="W674" s="573"/>
      <c r="X674" s="573"/>
      <c r="Y674" s="573"/>
    </row>
    <row r="675" ht="15.75" customHeight="1">
      <c r="A675" s="573"/>
      <c r="B675" s="573"/>
      <c r="C675" s="573"/>
      <c r="D675" s="573"/>
      <c r="E675" s="573"/>
      <c r="F675" s="573"/>
      <c r="G675" s="573"/>
      <c r="H675" s="573"/>
      <c r="I675" s="573"/>
      <c r="J675" s="573"/>
      <c r="K675" s="573"/>
      <c r="L675" s="573"/>
      <c r="M675" s="573"/>
      <c r="N675" s="573"/>
      <c r="O675" s="573"/>
      <c r="P675" s="573"/>
      <c r="Q675" s="573"/>
      <c r="R675" s="573"/>
      <c r="S675" s="573"/>
      <c r="T675" s="573"/>
      <c r="U675" s="573"/>
      <c r="V675" s="573"/>
      <c r="W675" s="573"/>
      <c r="X675" s="573"/>
      <c r="Y675" s="573"/>
    </row>
    <row r="676" ht="15.75" customHeight="1">
      <c r="A676" s="573"/>
      <c r="B676" s="573"/>
      <c r="C676" s="573"/>
      <c r="D676" s="573"/>
      <c r="E676" s="573"/>
      <c r="F676" s="573"/>
      <c r="G676" s="573"/>
      <c r="H676" s="573"/>
      <c r="I676" s="573"/>
      <c r="J676" s="573"/>
      <c r="K676" s="573"/>
      <c r="L676" s="573"/>
      <c r="M676" s="573"/>
      <c r="N676" s="573"/>
      <c r="O676" s="573"/>
      <c r="P676" s="573"/>
      <c r="Q676" s="573"/>
      <c r="R676" s="573"/>
      <c r="S676" s="573"/>
      <c r="T676" s="573"/>
      <c r="U676" s="573"/>
      <c r="V676" s="573"/>
      <c r="W676" s="573"/>
      <c r="X676" s="573"/>
      <c r="Y676" s="573"/>
    </row>
    <row r="677" ht="15.75" customHeight="1">
      <c r="A677" s="573"/>
      <c r="B677" s="573"/>
      <c r="C677" s="573"/>
      <c r="D677" s="573"/>
      <c r="E677" s="573"/>
      <c r="F677" s="573"/>
      <c r="G677" s="573"/>
      <c r="H677" s="573"/>
      <c r="I677" s="573"/>
      <c r="J677" s="573"/>
      <c r="K677" s="573"/>
      <c r="L677" s="573"/>
      <c r="M677" s="573"/>
      <c r="N677" s="573"/>
      <c r="O677" s="573"/>
      <c r="P677" s="573"/>
      <c r="Q677" s="573"/>
      <c r="R677" s="573"/>
      <c r="S677" s="573"/>
      <c r="T677" s="573"/>
      <c r="U677" s="573"/>
      <c r="V677" s="573"/>
      <c r="W677" s="573"/>
      <c r="X677" s="573"/>
      <c r="Y677" s="573"/>
    </row>
    <row r="678" ht="15.75" customHeight="1">
      <c r="A678" s="573"/>
      <c r="B678" s="573"/>
      <c r="C678" s="573"/>
      <c r="D678" s="573"/>
      <c r="E678" s="573"/>
      <c r="F678" s="573"/>
      <c r="G678" s="573"/>
      <c r="H678" s="573"/>
      <c r="I678" s="573"/>
      <c r="J678" s="573"/>
      <c r="K678" s="573"/>
      <c r="L678" s="573"/>
      <c r="M678" s="573"/>
      <c r="N678" s="573"/>
      <c r="O678" s="573"/>
      <c r="P678" s="573"/>
      <c r="Q678" s="573"/>
      <c r="R678" s="573"/>
      <c r="S678" s="573"/>
      <c r="T678" s="573"/>
      <c r="U678" s="573"/>
      <c r="V678" s="573"/>
      <c r="W678" s="573"/>
      <c r="X678" s="573"/>
      <c r="Y678" s="573"/>
    </row>
    <row r="679" ht="15.75" customHeight="1">
      <c r="A679" s="573"/>
      <c r="B679" s="573"/>
      <c r="C679" s="573"/>
      <c r="D679" s="573"/>
      <c r="E679" s="573"/>
      <c r="F679" s="573"/>
      <c r="G679" s="573"/>
      <c r="H679" s="573"/>
      <c r="I679" s="573"/>
      <c r="J679" s="573"/>
      <c r="K679" s="573"/>
      <c r="L679" s="573"/>
      <c r="M679" s="573"/>
      <c r="N679" s="573"/>
      <c r="O679" s="573"/>
      <c r="P679" s="573"/>
      <c r="Q679" s="573"/>
      <c r="R679" s="573"/>
      <c r="S679" s="573"/>
      <c r="T679" s="573"/>
      <c r="U679" s="573"/>
      <c r="V679" s="573"/>
      <c r="W679" s="573"/>
      <c r="X679" s="573"/>
      <c r="Y679" s="573"/>
    </row>
    <row r="680" ht="15.75" customHeight="1">
      <c r="A680" s="573"/>
      <c r="B680" s="573"/>
      <c r="C680" s="573"/>
      <c r="D680" s="573"/>
      <c r="E680" s="573"/>
      <c r="F680" s="573"/>
      <c r="G680" s="573"/>
      <c r="H680" s="573"/>
      <c r="I680" s="573"/>
      <c r="J680" s="573"/>
      <c r="K680" s="573"/>
      <c r="L680" s="573"/>
      <c r="M680" s="573"/>
      <c r="N680" s="573"/>
      <c r="O680" s="573"/>
      <c r="P680" s="573"/>
      <c r="Q680" s="573"/>
      <c r="R680" s="573"/>
      <c r="S680" s="573"/>
      <c r="T680" s="573"/>
      <c r="U680" s="573"/>
      <c r="V680" s="573"/>
      <c r="W680" s="573"/>
      <c r="X680" s="573"/>
      <c r="Y680" s="573"/>
    </row>
    <row r="681" ht="15.75" customHeight="1">
      <c r="A681" s="573"/>
      <c r="B681" s="573"/>
      <c r="C681" s="573"/>
      <c r="D681" s="573"/>
      <c r="E681" s="573"/>
      <c r="F681" s="573"/>
      <c r="G681" s="573"/>
      <c r="H681" s="573"/>
      <c r="I681" s="573"/>
      <c r="J681" s="573"/>
      <c r="K681" s="573"/>
      <c r="L681" s="573"/>
      <c r="M681" s="573"/>
      <c r="N681" s="573"/>
      <c r="O681" s="573"/>
      <c r="P681" s="573"/>
      <c r="Q681" s="573"/>
      <c r="R681" s="573"/>
      <c r="S681" s="573"/>
      <c r="T681" s="573"/>
      <c r="U681" s="573"/>
      <c r="V681" s="573"/>
      <c r="W681" s="573"/>
      <c r="X681" s="573"/>
      <c r="Y681" s="573"/>
    </row>
    <row r="682" ht="15.75" customHeight="1">
      <c r="A682" s="573"/>
      <c r="B682" s="573"/>
      <c r="C682" s="573"/>
      <c r="D682" s="573"/>
      <c r="E682" s="573"/>
      <c r="F682" s="573"/>
      <c r="G682" s="573"/>
      <c r="H682" s="573"/>
      <c r="I682" s="573"/>
      <c r="J682" s="573"/>
      <c r="K682" s="573"/>
      <c r="L682" s="573"/>
      <c r="M682" s="573"/>
      <c r="N682" s="573"/>
      <c r="O682" s="573"/>
      <c r="P682" s="573"/>
      <c r="Q682" s="573"/>
      <c r="R682" s="573"/>
      <c r="S682" s="573"/>
      <c r="T682" s="573"/>
      <c r="U682" s="573"/>
      <c r="V682" s="573"/>
      <c r="W682" s="573"/>
      <c r="X682" s="573"/>
      <c r="Y682" s="573"/>
    </row>
    <row r="683" ht="15.75" customHeight="1">
      <c r="A683" s="573"/>
      <c r="B683" s="573"/>
      <c r="C683" s="573"/>
      <c r="D683" s="573"/>
      <c r="E683" s="573"/>
      <c r="F683" s="573"/>
      <c r="G683" s="573"/>
      <c r="H683" s="573"/>
      <c r="I683" s="573"/>
      <c r="J683" s="573"/>
      <c r="K683" s="573"/>
      <c r="L683" s="573"/>
      <c r="M683" s="573"/>
      <c r="N683" s="573"/>
      <c r="O683" s="573"/>
      <c r="P683" s="573"/>
      <c r="Q683" s="573"/>
      <c r="R683" s="573"/>
      <c r="S683" s="573"/>
      <c r="T683" s="573"/>
      <c r="U683" s="573"/>
      <c r="V683" s="573"/>
      <c r="W683" s="573"/>
      <c r="X683" s="573"/>
      <c r="Y683" s="573"/>
    </row>
    <row r="684" ht="15.75" customHeight="1">
      <c r="A684" s="573"/>
      <c r="B684" s="573"/>
      <c r="C684" s="573"/>
      <c r="D684" s="573"/>
      <c r="E684" s="573"/>
      <c r="F684" s="573"/>
      <c r="G684" s="573"/>
      <c r="H684" s="573"/>
      <c r="I684" s="573"/>
      <c r="J684" s="573"/>
      <c r="K684" s="573"/>
      <c r="L684" s="573"/>
      <c r="M684" s="573"/>
      <c r="N684" s="573"/>
      <c r="O684" s="573"/>
      <c r="P684" s="573"/>
      <c r="Q684" s="573"/>
      <c r="R684" s="573"/>
      <c r="S684" s="573"/>
      <c r="T684" s="573"/>
      <c r="U684" s="573"/>
      <c r="V684" s="573"/>
      <c r="W684" s="573"/>
      <c r="X684" s="573"/>
      <c r="Y684" s="573"/>
    </row>
    <row r="685" ht="15.75" customHeight="1">
      <c r="A685" s="573"/>
      <c r="B685" s="573"/>
      <c r="C685" s="573"/>
      <c r="D685" s="573"/>
      <c r="E685" s="573"/>
      <c r="F685" s="573"/>
      <c r="G685" s="573"/>
      <c r="H685" s="573"/>
      <c r="I685" s="573"/>
      <c r="J685" s="573"/>
      <c r="K685" s="573"/>
      <c r="L685" s="573"/>
      <c r="M685" s="573"/>
      <c r="N685" s="573"/>
      <c r="O685" s="573"/>
      <c r="P685" s="573"/>
      <c r="Q685" s="573"/>
      <c r="R685" s="573"/>
      <c r="S685" s="573"/>
      <c r="T685" s="573"/>
      <c r="U685" s="573"/>
      <c r="V685" s="573"/>
      <c r="W685" s="573"/>
      <c r="X685" s="573"/>
      <c r="Y685" s="573"/>
    </row>
    <row r="686" ht="15.75" customHeight="1">
      <c r="A686" s="573"/>
      <c r="B686" s="573"/>
      <c r="C686" s="573"/>
      <c r="D686" s="573"/>
      <c r="E686" s="573"/>
      <c r="F686" s="573"/>
      <c r="G686" s="573"/>
      <c r="H686" s="573"/>
      <c r="I686" s="573"/>
      <c r="J686" s="573"/>
      <c r="K686" s="573"/>
      <c r="L686" s="573"/>
      <c r="M686" s="573"/>
      <c r="N686" s="573"/>
      <c r="O686" s="573"/>
      <c r="P686" s="573"/>
      <c r="Q686" s="573"/>
      <c r="R686" s="573"/>
      <c r="S686" s="573"/>
      <c r="T686" s="573"/>
      <c r="U686" s="573"/>
      <c r="V686" s="573"/>
      <c r="W686" s="573"/>
      <c r="X686" s="573"/>
      <c r="Y686" s="573"/>
    </row>
    <row r="687" ht="15.75" customHeight="1">
      <c r="A687" s="573"/>
      <c r="B687" s="573"/>
      <c r="C687" s="573"/>
      <c r="D687" s="573"/>
      <c r="E687" s="573"/>
      <c r="F687" s="573"/>
      <c r="G687" s="573"/>
      <c r="H687" s="573"/>
      <c r="I687" s="573"/>
      <c r="J687" s="573"/>
      <c r="K687" s="573"/>
      <c r="L687" s="573"/>
      <c r="M687" s="573"/>
      <c r="N687" s="573"/>
      <c r="O687" s="573"/>
      <c r="P687" s="573"/>
      <c r="Q687" s="573"/>
      <c r="R687" s="573"/>
      <c r="S687" s="573"/>
      <c r="T687" s="573"/>
      <c r="U687" s="573"/>
      <c r="V687" s="573"/>
      <c r="W687" s="573"/>
      <c r="X687" s="573"/>
      <c r="Y687" s="573"/>
    </row>
    <row r="688" ht="15.75" customHeight="1">
      <c r="A688" s="573"/>
      <c r="B688" s="573"/>
      <c r="C688" s="573"/>
      <c r="D688" s="573"/>
      <c r="E688" s="573"/>
      <c r="F688" s="573"/>
      <c r="G688" s="573"/>
      <c r="H688" s="573"/>
      <c r="I688" s="573"/>
      <c r="J688" s="573"/>
      <c r="K688" s="573"/>
      <c r="L688" s="573"/>
      <c r="M688" s="573"/>
      <c r="N688" s="573"/>
      <c r="O688" s="573"/>
      <c r="P688" s="573"/>
      <c r="Q688" s="573"/>
      <c r="R688" s="573"/>
      <c r="S688" s="573"/>
      <c r="T688" s="573"/>
      <c r="U688" s="573"/>
      <c r="V688" s="573"/>
      <c r="W688" s="573"/>
      <c r="X688" s="573"/>
      <c r="Y688" s="573"/>
    </row>
    <row r="689" ht="15.75" customHeight="1">
      <c r="A689" s="573"/>
      <c r="B689" s="573"/>
      <c r="C689" s="573"/>
      <c r="D689" s="573"/>
      <c r="E689" s="573"/>
      <c r="F689" s="573"/>
      <c r="G689" s="573"/>
      <c r="H689" s="573"/>
      <c r="I689" s="573"/>
      <c r="J689" s="573"/>
      <c r="K689" s="573"/>
      <c r="L689" s="573"/>
      <c r="M689" s="573"/>
      <c r="N689" s="573"/>
      <c r="O689" s="573"/>
      <c r="P689" s="573"/>
      <c r="Q689" s="573"/>
      <c r="R689" s="573"/>
      <c r="S689" s="573"/>
      <c r="T689" s="573"/>
      <c r="U689" s="573"/>
      <c r="V689" s="573"/>
      <c r="W689" s="573"/>
      <c r="X689" s="573"/>
      <c r="Y689" s="573"/>
    </row>
    <row r="690" ht="15.75" customHeight="1">
      <c r="A690" s="573"/>
      <c r="B690" s="573"/>
      <c r="C690" s="573"/>
      <c r="D690" s="573"/>
      <c r="E690" s="573"/>
      <c r="F690" s="573"/>
      <c r="G690" s="573"/>
      <c r="H690" s="573"/>
      <c r="I690" s="573"/>
      <c r="J690" s="573"/>
      <c r="K690" s="573"/>
      <c r="L690" s="573"/>
      <c r="M690" s="573"/>
      <c r="N690" s="573"/>
      <c r="O690" s="573"/>
      <c r="P690" s="573"/>
      <c r="Q690" s="573"/>
      <c r="R690" s="573"/>
      <c r="S690" s="573"/>
      <c r="T690" s="573"/>
      <c r="U690" s="573"/>
      <c r="V690" s="573"/>
      <c r="W690" s="573"/>
      <c r="X690" s="573"/>
      <c r="Y690" s="573"/>
    </row>
    <row r="691" ht="15.75" customHeight="1">
      <c r="A691" s="573"/>
      <c r="B691" s="573"/>
      <c r="C691" s="573"/>
      <c r="D691" s="573"/>
      <c r="E691" s="573"/>
      <c r="F691" s="573"/>
      <c r="G691" s="573"/>
      <c r="H691" s="573"/>
      <c r="I691" s="573"/>
      <c r="J691" s="573"/>
      <c r="K691" s="573"/>
      <c r="L691" s="573"/>
      <c r="M691" s="573"/>
      <c r="N691" s="573"/>
      <c r="O691" s="573"/>
      <c r="P691" s="573"/>
      <c r="Q691" s="573"/>
      <c r="R691" s="573"/>
      <c r="S691" s="573"/>
      <c r="T691" s="573"/>
      <c r="U691" s="573"/>
      <c r="V691" s="573"/>
      <c r="W691" s="573"/>
      <c r="X691" s="573"/>
      <c r="Y691" s="573"/>
    </row>
    <row r="692" ht="15.75" customHeight="1">
      <c r="A692" s="573"/>
      <c r="B692" s="573"/>
      <c r="C692" s="573"/>
      <c r="D692" s="573"/>
      <c r="E692" s="573"/>
      <c r="F692" s="573"/>
      <c r="G692" s="573"/>
      <c r="H692" s="573"/>
      <c r="I692" s="573"/>
      <c r="J692" s="573"/>
      <c r="K692" s="573"/>
      <c r="L692" s="573"/>
      <c r="M692" s="573"/>
      <c r="N692" s="573"/>
      <c r="O692" s="573"/>
      <c r="P692" s="573"/>
      <c r="Q692" s="573"/>
      <c r="R692" s="573"/>
      <c r="S692" s="573"/>
      <c r="T692" s="573"/>
      <c r="U692" s="573"/>
      <c r="V692" s="573"/>
      <c r="W692" s="573"/>
      <c r="X692" s="573"/>
      <c r="Y692" s="573"/>
    </row>
    <row r="693" ht="15.75" customHeight="1">
      <c r="A693" s="573"/>
      <c r="B693" s="573"/>
      <c r="C693" s="573"/>
      <c r="D693" s="573"/>
      <c r="E693" s="573"/>
      <c r="F693" s="573"/>
      <c r="G693" s="573"/>
      <c r="H693" s="573"/>
      <c r="I693" s="573"/>
      <c r="J693" s="573"/>
      <c r="K693" s="573"/>
      <c r="L693" s="573"/>
      <c r="M693" s="573"/>
      <c r="N693" s="573"/>
      <c r="O693" s="573"/>
      <c r="P693" s="573"/>
      <c r="Q693" s="573"/>
      <c r="R693" s="573"/>
      <c r="S693" s="573"/>
      <c r="T693" s="573"/>
      <c r="U693" s="573"/>
      <c r="V693" s="573"/>
      <c r="W693" s="573"/>
      <c r="X693" s="573"/>
      <c r="Y693" s="573"/>
    </row>
    <row r="694" ht="15.75" customHeight="1">
      <c r="A694" s="573"/>
      <c r="B694" s="573"/>
      <c r="C694" s="573"/>
      <c r="D694" s="573"/>
      <c r="E694" s="573"/>
      <c r="F694" s="573"/>
      <c r="G694" s="573"/>
      <c r="H694" s="573"/>
      <c r="I694" s="573"/>
      <c r="J694" s="573"/>
      <c r="K694" s="573"/>
      <c r="L694" s="573"/>
      <c r="M694" s="573"/>
      <c r="N694" s="573"/>
      <c r="O694" s="573"/>
      <c r="P694" s="573"/>
      <c r="Q694" s="573"/>
      <c r="R694" s="573"/>
      <c r="S694" s="573"/>
      <c r="T694" s="573"/>
      <c r="U694" s="573"/>
      <c r="V694" s="573"/>
      <c r="W694" s="573"/>
      <c r="X694" s="573"/>
      <c r="Y694" s="573"/>
    </row>
    <row r="695" ht="15.75" customHeight="1">
      <c r="A695" s="573"/>
      <c r="B695" s="573"/>
      <c r="C695" s="573"/>
      <c r="D695" s="573"/>
      <c r="E695" s="573"/>
      <c r="F695" s="573"/>
      <c r="G695" s="573"/>
      <c r="H695" s="573"/>
      <c r="I695" s="573"/>
      <c r="J695" s="573"/>
      <c r="K695" s="573"/>
      <c r="L695" s="573"/>
      <c r="M695" s="573"/>
      <c r="N695" s="573"/>
      <c r="O695" s="573"/>
      <c r="P695" s="573"/>
      <c r="Q695" s="573"/>
      <c r="R695" s="573"/>
      <c r="S695" s="573"/>
      <c r="T695" s="573"/>
      <c r="U695" s="573"/>
      <c r="V695" s="573"/>
      <c r="W695" s="573"/>
      <c r="X695" s="573"/>
      <c r="Y695" s="573"/>
    </row>
    <row r="696" ht="15.75" customHeight="1">
      <c r="A696" s="573"/>
      <c r="B696" s="573"/>
      <c r="C696" s="573"/>
      <c r="D696" s="573"/>
      <c r="E696" s="573"/>
      <c r="F696" s="573"/>
      <c r="G696" s="573"/>
      <c r="H696" s="573"/>
      <c r="I696" s="573"/>
      <c r="J696" s="573"/>
      <c r="K696" s="573"/>
      <c r="L696" s="573"/>
      <c r="M696" s="573"/>
      <c r="N696" s="573"/>
      <c r="O696" s="573"/>
      <c r="P696" s="573"/>
      <c r="Q696" s="573"/>
      <c r="R696" s="573"/>
      <c r="S696" s="573"/>
      <c r="T696" s="573"/>
      <c r="U696" s="573"/>
      <c r="V696" s="573"/>
      <c r="W696" s="573"/>
      <c r="X696" s="573"/>
      <c r="Y696" s="573"/>
    </row>
    <row r="697" ht="15.75" customHeight="1">
      <c r="A697" s="573"/>
      <c r="B697" s="573"/>
      <c r="C697" s="573"/>
      <c r="D697" s="573"/>
      <c r="E697" s="573"/>
      <c r="F697" s="573"/>
      <c r="G697" s="573"/>
      <c r="H697" s="573"/>
      <c r="I697" s="573"/>
      <c r="J697" s="573"/>
      <c r="K697" s="573"/>
      <c r="L697" s="573"/>
      <c r="M697" s="573"/>
      <c r="N697" s="573"/>
      <c r="O697" s="573"/>
      <c r="P697" s="573"/>
      <c r="Q697" s="573"/>
      <c r="R697" s="573"/>
      <c r="S697" s="573"/>
      <c r="T697" s="573"/>
      <c r="U697" s="573"/>
      <c r="V697" s="573"/>
      <c r="W697" s="573"/>
      <c r="X697" s="573"/>
      <c r="Y697" s="573"/>
    </row>
    <row r="698" ht="15.75" customHeight="1">
      <c r="A698" s="573"/>
      <c r="B698" s="573"/>
      <c r="C698" s="573"/>
      <c r="D698" s="573"/>
      <c r="E698" s="573"/>
      <c r="F698" s="573"/>
      <c r="G698" s="573"/>
      <c r="H698" s="573"/>
      <c r="I698" s="573"/>
      <c r="J698" s="573"/>
      <c r="K698" s="573"/>
      <c r="L698" s="573"/>
      <c r="M698" s="573"/>
      <c r="N698" s="573"/>
      <c r="O698" s="573"/>
      <c r="P698" s="573"/>
      <c r="Q698" s="573"/>
      <c r="R698" s="573"/>
      <c r="S698" s="573"/>
      <c r="T698" s="573"/>
      <c r="U698" s="573"/>
      <c r="V698" s="573"/>
      <c r="W698" s="573"/>
      <c r="X698" s="573"/>
      <c r="Y698" s="573"/>
    </row>
    <row r="699" ht="15.75" customHeight="1">
      <c r="A699" s="573"/>
      <c r="B699" s="573"/>
      <c r="C699" s="573"/>
      <c r="D699" s="573"/>
      <c r="E699" s="573"/>
      <c r="F699" s="573"/>
      <c r="G699" s="573"/>
      <c r="H699" s="573"/>
      <c r="I699" s="573"/>
      <c r="J699" s="573"/>
      <c r="K699" s="573"/>
      <c r="L699" s="573"/>
      <c r="M699" s="573"/>
      <c r="N699" s="573"/>
      <c r="O699" s="573"/>
      <c r="P699" s="573"/>
      <c r="Q699" s="573"/>
      <c r="R699" s="573"/>
      <c r="S699" s="573"/>
      <c r="T699" s="573"/>
      <c r="U699" s="573"/>
      <c r="V699" s="573"/>
      <c r="W699" s="573"/>
      <c r="X699" s="573"/>
      <c r="Y699" s="573"/>
    </row>
    <row r="700" ht="15.75" customHeight="1">
      <c r="A700" s="573"/>
      <c r="B700" s="573"/>
      <c r="C700" s="573"/>
      <c r="D700" s="573"/>
      <c r="E700" s="573"/>
      <c r="F700" s="573"/>
      <c r="G700" s="573"/>
      <c r="H700" s="573"/>
      <c r="I700" s="573"/>
      <c r="J700" s="573"/>
      <c r="K700" s="573"/>
      <c r="L700" s="573"/>
      <c r="M700" s="573"/>
      <c r="N700" s="573"/>
      <c r="O700" s="573"/>
      <c r="P700" s="573"/>
      <c r="Q700" s="573"/>
      <c r="R700" s="573"/>
      <c r="S700" s="573"/>
      <c r="T700" s="573"/>
      <c r="U700" s="573"/>
      <c r="V700" s="573"/>
      <c r="W700" s="573"/>
      <c r="X700" s="573"/>
      <c r="Y700" s="573"/>
    </row>
    <row r="701" ht="15.75" customHeight="1">
      <c r="A701" s="573"/>
      <c r="B701" s="573"/>
      <c r="C701" s="573"/>
      <c r="D701" s="573"/>
      <c r="E701" s="573"/>
      <c r="F701" s="573"/>
      <c r="G701" s="573"/>
      <c r="H701" s="573"/>
      <c r="I701" s="573"/>
      <c r="J701" s="573"/>
      <c r="K701" s="573"/>
      <c r="L701" s="573"/>
      <c r="M701" s="573"/>
      <c r="N701" s="573"/>
      <c r="O701" s="573"/>
      <c r="P701" s="573"/>
      <c r="Q701" s="573"/>
      <c r="R701" s="573"/>
      <c r="S701" s="573"/>
      <c r="T701" s="573"/>
      <c r="U701" s="573"/>
      <c r="V701" s="573"/>
      <c r="W701" s="573"/>
      <c r="X701" s="573"/>
      <c r="Y701" s="573"/>
    </row>
    <row r="702" ht="15.75" customHeight="1">
      <c r="A702" s="573"/>
      <c r="B702" s="573"/>
      <c r="C702" s="573"/>
      <c r="D702" s="573"/>
      <c r="E702" s="573"/>
      <c r="F702" s="573"/>
      <c r="G702" s="573"/>
      <c r="H702" s="573"/>
      <c r="I702" s="573"/>
      <c r="J702" s="573"/>
      <c r="K702" s="573"/>
      <c r="L702" s="573"/>
      <c r="M702" s="573"/>
      <c r="N702" s="573"/>
      <c r="O702" s="573"/>
      <c r="P702" s="573"/>
      <c r="Q702" s="573"/>
      <c r="R702" s="573"/>
      <c r="S702" s="573"/>
      <c r="T702" s="573"/>
      <c r="U702" s="573"/>
      <c r="V702" s="573"/>
      <c r="W702" s="573"/>
      <c r="X702" s="573"/>
      <c r="Y702" s="573"/>
    </row>
    <row r="703" ht="15.75" customHeight="1">
      <c r="A703" s="573"/>
      <c r="B703" s="573"/>
      <c r="C703" s="573"/>
      <c r="D703" s="573"/>
      <c r="E703" s="573"/>
      <c r="F703" s="573"/>
      <c r="G703" s="573"/>
      <c r="H703" s="573"/>
      <c r="I703" s="573"/>
      <c r="J703" s="573"/>
      <c r="K703" s="573"/>
      <c r="L703" s="573"/>
      <c r="M703" s="573"/>
      <c r="N703" s="573"/>
      <c r="O703" s="573"/>
      <c r="P703" s="573"/>
      <c r="Q703" s="573"/>
      <c r="R703" s="573"/>
      <c r="S703" s="573"/>
      <c r="T703" s="573"/>
      <c r="U703" s="573"/>
      <c r="V703" s="573"/>
      <c r="W703" s="573"/>
      <c r="X703" s="573"/>
      <c r="Y703" s="573"/>
    </row>
    <row r="704" ht="15.75" customHeight="1">
      <c r="A704" s="573"/>
      <c r="B704" s="573"/>
      <c r="C704" s="573"/>
      <c r="D704" s="573"/>
      <c r="E704" s="573"/>
      <c r="F704" s="573"/>
      <c r="G704" s="573"/>
      <c r="H704" s="573"/>
      <c r="I704" s="573"/>
      <c r="J704" s="573"/>
      <c r="K704" s="573"/>
      <c r="L704" s="573"/>
      <c r="M704" s="573"/>
      <c r="N704" s="573"/>
      <c r="O704" s="573"/>
      <c r="P704" s="573"/>
      <c r="Q704" s="573"/>
      <c r="R704" s="573"/>
      <c r="S704" s="573"/>
      <c r="T704" s="573"/>
      <c r="U704" s="573"/>
      <c r="V704" s="573"/>
      <c r="W704" s="573"/>
      <c r="X704" s="573"/>
      <c r="Y704" s="573"/>
    </row>
    <row r="705" ht="15.75" customHeight="1">
      <c r="A705" s="573"/>
      <c r="B705" s="573"/>
      <c r="C705" s="573"/>
      <c r="D705" s="573"/>
      <c r="E705" s="573"/>
      <c r="F705" s="573"/>
      <c r="G705" s="573"/>
      <c r="H705" s="573"/>
      <c r="I705" s="573"/>
      <c r="J705" s="573"/>
      <c r="K705" s="573"/>
      <c r="L705" s="573"/>
      <c r="M705" s="573"/>
      <c r="N705" s="573"/>
      <c r="O705" s="573"/>
      <c r="P705" s="573"/>
      <c r="Q705" s="573"/>
      <c r="R705" s="573"/>
      <c r="S705" s="573"/>
      <c r="T705" s="573"/>
      <c r="U705" s="573"/>
      <c r="V705" s="573"/>
      <c r="W705" s="573"/>
      <c r="X705" s="573"/>
      <c r="Y705" s="573"/>
    </row>
    <row r="706" ht="15.75" customHeight="1">
      <c r="A706" s="573"/>
      <c r="B706" s="573"/>
      <c r="C706" s="573"/>
      <c r="D706" s="573"/>
      <c r="E706" s="573"/>
      <c r="F706" s="573"/>
      <c r="G706" s="573"/>
      <c r="H706" s="573"/>
      <c r="I706" s="573"/>
      <c r="J706" s="573"/>
      <c r="K706" s="573"/>
      <c r="L706" s="573"/>
      <c r="M706" s="573"/>
      <c r="N706" s="573"/>
      <c r="O706" s="573"/>
      <c r="P706" s="573"/>
      <c r="Q706" s="573"/>
      <c r="R706" s="573"/>
      <c r="S706" s="573"/>
      <c r="T706" s="573"/>
      <c r="U706" s="573"/>
      <c r="V706" s="573"/>
      <c r="W706" s="573"/>
      <c r="X706" s="573"/>
      <c r="Y706" s="573"/>
    </row>
    <row r="707" ht="15.75" customHeight="1">
      <c r="A707" s="573"/>
      <c r="B707" s="573"/>
      <c r="C707" s="573"/>
      <c r="D707" s="573"/>
      <c r="E707" s="573"/>
      <c r="F707" s="573"/>
      <c r="G707" s="573"/>
      <c r="H707" s="573"/>
      <c r="I707" s="573"/>
      <c r="J707" s="573"/>
      <c r="K707" s="573"/>
      <c r="L707" s="573"/>
      <c r="M707" s="573"/>
      <c r="N707" s="573"/>
      <c r="O707" s="573"/>
      <c r="P707" s="573"/>
      <c r="Q707" s="573"/>
      <c r="R707" s="573"/>
      <c r="S707" s="573"/>
      <c r="T707" s="573"/>
      <c r="U707" s="573"/>
      <c r="V707" s="573"/>
      <c r="W707" s="573"/>
      <c r="X707" s="573"/>
      <c r="Y707" s="573"/>
    </row>
    <row r="708" ht="15.75" customHeight="1">
      <c r="A708" s="573"/>
      <c r="B708" s="573"/>
      <c r="C708" s="573"/>
      <c r="D708" s="573"/>
      <c r="E708" s="573"/>
      <c r="F708" s="573"/>
      <c r="G708" s="573"/>
      <c r="H708" s="573"/>
      <c r="I708" s="573"/>
      <c r="J708" s="573"/>
      <c r="K708" s="573"/>
      <c r="L708" s="573"/>
      <c r="M708" s="573"/>
      <c r="N708" s="573"/>
      <c r="O708" s="573"/>
      <c r="P708" s="573"/>
      <c r="Q708" s="573"/>
      <c r="R708" s="573"/>
      <c r="S708" s="573"/>
      <c r="T708" s="573"/>
      <c r="U708" s="573"/>
      <c r="V708" s="573"/>
      <c r="W708" s="573"/>
      <c r="X708" s="573"/>
      <c r="Y708" s="573"/>
    </row>
    <row r="709" ht="15.75" customHeight="1">
      <c r="A709" s="573"/>
      <c r="B709" s="573"/>
      <c r="C709" s="573"/>
      <c r="D709" s="573"/>
      <c r="E709" s="573"/>
      <c r="F709" s="573"/>
      <c r="G709" s="573"/>
      <c r="H709" s="573"/>
      <c r="I709" s="573"/>
      <c r="J709" s="573"/>
      <c r="K709" s="573"/>
      <c r="L709" s="573"/>
      <c r="M709" s="573"/>
      <c r="N709" s="573"/>
      <c r="O709" s="573"/>
      <c r="P709" s="573"/>
      <c r="Q709" s="573"/>
      <c r="R709" s="573"/>
      <c r="S709" s="573"/>
      <c r="T709" s="573"/>
      <c r="U709" s="573"/>
      <c r="V709" s="573"/>
      <c r="W709" s="573"/>
      <c r="X709" s="573"/>
      <c r="Y709" s="573"/>
    </row>
    <row r="710" ht="15.75" customHeight="1">
      <c r="A710" s="573"/>
      <c r="B710" s="573"/>
      <c r="C710" s="573"/>
      <c r="D710" s="573"/>
      <c r="E710" s="573"/>
      <c r="F710" s="573"/>
      <c r="G710" s="573"/>
      <c r="H710" s="573"/>
      <c r="I710" s="573"/>
      <c r="J710" s="573"/>
      <c r="K710" s="573"/>
      <c r="L710" s="573"/>
      <c r="M710" s="573"/>
      <c r="N710" s="573"/>
      <c r="O710" s="573"/>
      <c r="P710" s="573"/>
      <c r="Q710" s="573"/>
      <c r="R710" s="573"/>
      <c r="S710" s="573"/>
      <c r="T710" s="573"/>
      <c r="U710" s="573"/>
      <c r="V710" s="573"/>
      <c r="W710" s="573"/>
      <c r="X710" s="573"/>
      <c r="Y710" s="573"/>
    </row>
    <row r="711" ht="15.75" customHeight="1">
      <c r="A711" s="573"/>
      <c r="B711" s="573"/>
      <c r="C711" s="573"/>
      <c r="D711" s="573"/>
      <c r="E711" s="573"/>
      <c r="F711" s="573"/>
      <c r="G711" s="573"/>
      <c r="H711" s="573"/>
      <c r="I711" s="573"/>
      <c r="J711" s="573"/>
      <c r="K711" s="573"/>
      <c r="L711" s="573"/>
      <c r="M711" s="573"/>
      <c r="N711" s="573"/>
      <c r="O711" s="573"/>
      <c r="P711" s="573"/>
      <c r="Q711" s="573"/>
      <c r="R711" s="573"/>
      <c r="S711" s="573"/>
      <c r="T711" s="573"/>
      <c r="U711" s="573"/>
      <c r="V711" s="573"/>
      <c r="W711" s="573"/>
      <c r="X711" s="573"/>
      <c r="Y711" s="573"/>
    </row>
    <row r="712" ht="15.75" customHeight="1">
      <c r="A712" s="573"/>
      <c r="B712" s="573"/>
      <c r="C712" s="573"/>
      <c r="D712" s="573"/>
      <c r="E712" s="573"/>
      <c r="F712" s="573"/>
      <c r="G712" s="573"/>
      <c r="H712" s="573"/>
      <c r="I712" s="573"/>
      <c r="J712" s="573"/>
      <c r="K712" s="573"/>
      <c r="L712" s="573"/>
      <c r="M712" s="573"/>
      <c r="N712" s="573"/>
      <c r="O712" s="573"/>
      <c r="P712" s="573"/>
      <c r="Q712" s="573"/>
      <c r="R712" s="573"/>
      <c r="S712" s="573"/>
      <c r="T712" s="573"/>
      <c r="U712" s="573"/>
      <c r="V712" s="573"/>
      <c r="W712" s="573"/>
      <c r="X712" s="573"/>
      <c r="Y712" s="573"/>
    </row>
    <row r="713" ht="15.75" customHeight="1">
      <c r="A713" s="573"/>
      <c r="B713" s="573"/>
      <c r="C713" s="573"/>
      <c r="D713" s="573"/>
      <c r="E713" s="573"/>
      <c r="F713" s="573"/>
      <c r="G713" s="573"/>
      <c r="H713" s="573"/>
      <c r="I713" s="573"/>
      <c r="J713" s="573"/>
      <c r="K713" s="573"/>
      <c r="L713" s="573"/>
      <c r="M713" s="573"/>
      <c r="N713" s="573"/>
      <c r="O713" s="573"/>
      <c r="P713" s="573"/>
      <c r="Q713" s="573"/>
      <c r="R713" s="573"/>
      <c r="S713" s="573"/>
      <c r="T713" s="573"/>
      <c r="U713" s="573"/>
      <c r="V713" s="573"/>
      <c r="W713" s="573"/>
      <c r="X713" s="573"/>
      <c r="Y713" s="573"/>
    </row>
    <row r="714" ht="15.75" customHeight="1">
      <c r="A714" s="573"/>
      <c r="B714" s="573"/>
      <c r="C714" s="573"/>
      <c r="D714" s="573"/>
      <c r="E714" s="573"/>
      <c r="F714" s="573"/>
      <c r="G714" s="573"/>
      <c r="H714" s="573"/>
      <c r="I714" s="573"/>
      <c r="J714" s="573"/>
      <c r="K714" s="573"/>
      <c r="L714" s="573"/>
      <c r="M714" s="573"/>
      <c r="N714" s="573"/>
      <c r="O714" s="573"/>
      <c r="P714" s="573"/>
      <c r="Q714" s="573"/>
      <c r="R714" s="573"/>
      <c r="S714" s="573"/>
      <c r="T714" s="573"/>
      <c r="U714" s="573"/>
      <c r="V714" s="573"/>
      <c r="W714" s="573"/>
      <c r="X714" s="573"/>
      <c r="Y714" s="573"/>
    </row>
    <row r="715" ht="15.75" customHeight="1">
      <c r="A715" s="573"/>
      <c r="B715" s="573"/>
      <c r="C715" s="573"/>
      <c r="D715" s="573"/>
      <c r="E715" s="573"/>
      <c r="F715" s="573"/>
      <c r="G715" s="573"/>
      <c r="H715" s="573"/>
      <c r="I715" s="573"/>
      <c r="J715" s="573"/>
      <c r="K715" s="573"/>
      <c r="L715" s="573"/>
      <c r="M715" s="573"/>
      <c r="N715" s="573"/>
      <c r="O715" s="573"/>
      <c r="P715" s="573"/>
      <c r="Q715" s="573"/>
      <c r="R715" s="573"/>
      <c r="S715" s="573"/>
      <c r="T715" s="573"/>
      <c r="U715" s="573"/>
      <c r="V715" s="573"/>
      <c r="W715" s="573"/>
      <c r="X715" s="573"/>
      <c r="Y715" s="573"/>
    </row>
    <row r="716" ht="15.75" customHeight="1">
      <c r="A716" s="573"/>
      <c r="B716" s="573"/>
      <c r="C716" s="573"/>
      <c r="D716" s="573"/>
      <c r="E716" s="573"/>
      <c r="F716" s="573"/>
      <c r="G716" s="573"/>
      <c r="H716" s="573"/>
      <c r="I716" s="573"/>
      <c r="J716" s="573"/>
      <c r="K716" s="573"/>
      <c r="L716" s="573"/>
      <c r="M716" s="573"/>
      <c r="N716" s="573"/>
      <c r="O716" s="573"/>
      <c r="P716" s="573"/>
      <c r="Q716" s="573"/>
      <c r="R716" s="573"/>
      <c r="S716" s="573"/>
      <c r="T716" s="573"/>
      <c r="U716" s="573"/>
      <c r="V716" s="573"/>
      <c r="W716" s="573"/>
      <c r="X716" s="573"/>
      <c r="Y716" s="573"/>
    </row>
    <row r="717" ht="15.75" customHeight="1">
      <c r="A717" s="573"/>
      <c r="B717" s="573"/>
      <c r="C717" s="573"/>
      <c r="D717" s="573"/>
      <c r="E717" s="573"/>
      <c r="F717" s="573"/>
      <c r="G717" s="573"/>
      <c r="H717" s="573"/>
      <c r="I717" s="573"/>
      <c r="J717" s="573"/>
      <c r="K717" s="573"/>
      <c r="L717" s="573"/>
      <c r="M717" s="573"/>
      <c r="N717" s="573"/>
      <c r="O717" s="573"/>
      <c r="P717" s="573"/>
      <c r="Q717" s="573"/>
      <c r="R717" s="573"/>
      <c r="S717" s="573"/>
      <c r="T717" s="573"/>
      <c r="U717" s="573"/>
      <c r="V717" s="573"/>
      <c r="W717" s="573"/>
      <c r="X717" s="573"/>
      <c r="Y717" s="573"/>
    </row>
    <row r="718" ht="15.75" customHeight="1">
      <c r="A718" s="573"/>
      <c r="B718" s="573"/>
      <c r="C718" s="573"/>
      <c r="D718" s="573"/>
      <c r="E718" s="573"/>
      <c r="F718" s="573"/>
      <c r="G718" s="573"/>
      <c r="H718" s="573"/>
      <c r="I718" s="573"/>
      <c r="J718" s="573"/>
      <c r="K718" s="573"/>
      <c r="L718" s="573"/>
      <c r="M718" s="573"/>
      <c r="N718" s="573"/>
      <c r="O718" s="573"/>
      <c r="P718" s="573"/>
      <c r="Q718" s="573"/>
      <c r="R718" s="573"/>
      <c r="S718" s="573"/>
      <c r="T718" s="573"/>
      <c r="U718" s="573"/>
      <c r="V718" s="573"/>
      <c r="W718" s="573"/>
      <c r="X718" s="573"/>
      <c r="Y718" s="573"/>
    </row>
    <row r="719" ht="15.75" customHeight="1">
      <c r="A719" s="573"/>
      <c r="B719" s="573"/>
      <c r="C719" s="573"/>
      <c r="D719" s="573"/>
      <c r="E719" s="573"/>
      <c r="F719" s="573"/>
      <c r="G719" s="573"/>
      <c r="H719" s="573"/>
      <c r="I719" s="573"/>
      <c r="J719" s="573"/>
      <c r="K719" s="573"/>
      <c r="L719" s="573"/>
      <c r="M719" s="573"/>
      <c r="N719" s="573"/>
      <c r="O719" s="573"/>
      <c r="P719" s="573"/>
      <c r="Q719" s="573"/>
      <c r="R719" s="573"/>
      <c r="S719" s="573"/>
      <c r="T719" s="573"/>
      <c r="U719" s="573"/>
      <c r="V719" s="573"/>
      <c r="W719" s="573"/>
      <c r="X719" s="573"/>
      <c r="Y719" s="573"/>
    </row>
    <row r="720" ht="15.75" customHeight="1">
      <c r="A720" s="573"/>
      <c r="B720" s="573"/>
      <c r="C720" s="573"/>
      <c r="D720" s="573"/>
      <c r="E720" s="573"/>
      <c r="F720" s="573"/>
      <c r="G720" s="573"/>
      <c r="H720" s="573"/>
      <c r="I720" s="573"/>
      <c r="J720" s="573"/>
      <c r="K720" s="573"/>
      <c r="L720" s="573"/>
      <c r="M720" s="573"/>
      <c r="N720" s="573"/>
      <c r="O720" s="573"/>
      <c r="P720" s="573"/>
      <c r="Q720" s="573"/>
      <c r="R720" s="573"/>
      <c r="S720" s="573"/>
      <c r="T720" s="573"/>
      <c r="U720" s="573"/>
      <c r="V720" s="573"/>
      <c r="W720" s="573"/>
      <c r="X720" s="573"/>
      <c r="Y720" s="573"/>
    </row>
    <row r="721" ht="15.75" customHeight="1">
      <c r="A721" s="573"/>
      <c r="B721" s="573"/>
      <c r="C721" s="573"/>
      <c r="D721" s="573"/>
      <c r="E721" s="573"/>
      <c r="F721" s="573"/>
      <c r="G721" s="573"/>
      <c r="H721" s="573"/>
      <c r="I721" s="573"/>
      <c r="J721" s="573"/>
      <c r="K721" s="573"/>
      <c r="L721" s="573"/>
      <c r="M721" s="573"/>
      <c r="N721" s="573"/>
      <c r="O721" s="573"/>
      <c r="P721" s="573"/>
      <c r="Q721" s="573"/>
      <c r="R721" s="573"/>
      <c r="S721" s="573"/>
      <c r="T721" s="573"/>
      <c r="U721" s="573"/>
      <c r="V721" s="573"/>
      <c r="W721" s="573"/>
      <c r="X721" s="573"/>
      <c r="Y721" s="573"/>
    </row>
    <row r="722" ht="15.75" customHeight="1">
      <c r="A722" s="573"/>
      <c r="B722" s="573"/>
      <c r="C722" s="573"/>
      <c r="D722" s="573"/>
      <c r="E722" s="573"/>
      <c r="F722" s="573"/>
      <c r="G722" s="573"/>
      <c r="H722" s="573"/>
      <c r="I722" s="573"/>
      <c r="J722" s="573"/>
      <c r="K722" s="573"/>
      <c r="L722" s="573"/>
      <c r="M722" s="573"/>
      <c r="N722" s="573"/>
      <c r="O722" s="573"/>
      <c r="P722" s="573"/>
      <c r="Q722" s="573"/>
      <c r="R722" s="573"/>
      <c r="S722" s="573"/>
      <c r="T722" s="573"/>
      <c r="U722" s="573"/>
      <c r="V722" s="573"/>
      <c r="W722" s="573"/>
      <c r="X722" s="573"/>
      <c r="Y722" s="573"/>
    </row>
    <row r="723" ht="15.75" customHeight="1">
      <c r="A723" s="573"/>
      <c r="B723" s="573"/>
      <c r="C723" s="573"/>
      <c r="D723" s="573"/>
      <c r="E723" s="573"/>
      <c r="F723" s="573"/>
      <c r="G723" s="573"/>
      <c r="H723" s="573"/>
      <c r="I723" s="573"/>
      <c r="J723" s="573"/>
      <c r="K723" s="573"/>
      <c r="L723" s="573"/>
      <c r="M723" s="573"/>
      <c r="N723" s="573"/>
      <c r="O723" s="573"/>
      <c r="P723" s="573"/>
      <c r="Q723" s="573"/>
      <c r="R723" s="573"/>
      <c r="S723" s="573"/>
      <c r="T723" s="573"/>
      <c r="U723" s="573"/>
      <c r="V723" s="573"/>
      <c r="W723" s="573"/>
      <c r="X723" s="573"/>
      <c r="Y723" s="573"/>
    </row>
    <row r="724" ht="15.75" customHeight="1">
      <c r="A724" s="573"/>
      <c r="B724" s="573"/>
      <c r="C724" s="573"/>
      <c r="D724" s="573"/>
      <c r="E724" s="573"/>
      <c r="F724" s="573"/>
      <c r="G724" s="573"/>
      <c r="H724" s="573"/>
      <c r="I724" s="573"/>
      <c r="J724" s="573"/>
      <c r="K724" s="573"/>
      <c r="L724" s="573"/>
      <c r="M724" s="573"/>
      <c r="N724" s="573"/>
      <c r="O724" s="573"/>
      <c r="P724" s="573"/>
      <c r="Q724" s="573"/>
      <c r="R724" s="573"/>
      <c r="S724" s="573"/>
      <c r="T724" s="573"/>
      <c r="U724" s="573"/>
      <c r="V724" s="573"/>
      <c r="W724" s="573"/>
      <c r="X724" s="573"/>
      <c r="Y724" s="573"/>
    </row>
    <row r="725" ht="15.75" customHeight="1">
      <c r="A725" s="573"/>
      <c r="B725" s="573"/>
      <c r="C725" s="573"/>
      <c r="D725" s="573"/>
      <c r="E725" s="573"/>
      <c r="F725" s="573"/>
      <c r="G725" s="573"/>
      <c r="H725" s="573"/>
      <c r="I725" s="573"/>
      <c r="J725" s="573"/>
      <c r="K725" s="573"/>
      <c r="L725" s="573"/>
      <c r="M725" s="573"/>
      <c r="N725" s="573"/>
      <c r="O725" s="573"/>
      <c r="P725" s="573"/>
      <c r="Q725" s="573"/>
      <c r="R725" s="573"/>
      <c r="S725" s="573"/>
      <c r="T725" s="573"/>
      <c r="U725" s="573"/>
      <c r="V725" s="573"/>
      <c r="W725" s="573"/>
      <c r="X725" s="573"/>
      <c r="Y725" s="573"/>
    </row>
    <row r="726" ht="15.75" customHeight="1">
      <c r="A726" s="573"/>
      <c r="B726" s="573"/>
      <c r="C726" s="573"/>
      <c r="D726" s="573"/>
      <c r="E726" s="573"/>
      <c r="F726" s="573"/>
      <c r="G726" s="573"/>
      <c r="H726" s="573"/>
      <c r="I726" s="573"/>
      <c r="J726" s="573"/>
      <c r="K726" s="573"/>
      <c r="L726" s="573"/>
      <c r="M726" s="573"/>
      <c r="N726" s="573"/>
      <c r="O726" s="573"/>
      <c r="P726" s="573"/>
      <c r="Q726" s="573"/>
      <c r="R726" s="573"/>
      <c r="S726" s="573"/>
      <c r="T726" s="573"/>
      <c r="U726" s="573"/>
      <c r="V726" s="573"/>
      <c r="W726" s="573"/>
      <c r="X726" s="573"/>
      <c r="Y726" s="573"/>
    </row>
    <row r="727" ht="15.75" customHeight="1">
      <c r="A727" s="573"/>
      <c r="B727" s="573"/>
      <c r="C727" s="573"/>
      <c r="D727" s="573"/>
      <c r="E727" s="573"/>
      <c r="F727" s="573"/>
      <c r="G727" s="573"/>
      <c r="H727" s="573"/>
      <c r="I727" s="573"/>
      <c r="J727" s="573"/>
      <c r="K727" s="573"/>
      <c r="L727" s="573"/>
      <c r="M727" s="573"/>
      <c r="N727" s="573"/>
      <c r="O727" s="573"/>
      <c r="P727" s="573"/>
      <c r="Q727" s="573"/>
      <c r="R727" s="573"/>
      <c r="S727" s="573"/>
      <c r="T727" s="573"/>
      <c r="U727" s="573"/>
      <c r="V727" s="573"/>
      <c r="W727" s="573"/>
      <c r="X727" s="573"/>
      <c r="Y727" s="573"/>
    </row>
    <row r="728" ht="15.75" customHeight="1">
      <c r="A728" s="573"/>
      <c r="B728" s="573"/>
      <c r="C728" s="573"/>
      <c r="D728" s="573"/>
      <c r="E728" s="573"/>
      <c r="F728" s="573"/>
      <c r="G728" s="573"/>
      <c r="H728" s="573"/>
      <c r="I728" s="573"/>
      <c r="J728" s="573"/>
      <c r="K728" s="573"/>
      <c r="L728" s="573"/>
      <c r="M728" s="573"/>
      <c r="N728" s="573"/>
      <c r="O728" s="573"/>
      <c r="P728" s="573"/>
      <c r="Q728" s="573"/>
      <c r="R728" s="573"/>
      <c r="S728" s="573"/>
      <c r="T728" s="573"/>
      <c r="U728" s="573"/>
      <c r="V728" s="573"/>
      <c r="W728" s="573"/>
      <c r="X728" s="573"/>
      <c r="Y728" s="573"/>
    </row>
    <row r="729" ht="15.75" customHeight="1">
      <c r="A729" s="573"/>
      <c r="B729" s="573"/>
      <c r="C729" s="573"/>
      <c r="D729" s="573"/>
      <c r="E729" s="573"/>
      <c r="F729" s="573"/>
      <c r="G729" s="573"/>
      <c r="H729" s="573"/>
      <c r="I729" s="573"/>
      <c r="J729" s="573"/>
      <c r="K729" s="573"/>
      <c r="L729" s="573"/>
      <c r="M729" s="573"/>
      <c r="N729" s="573"/>
      <c r="O729" s="573"/>
      <c r="P729" s="573"/>
      <c r="Q729" s="573"/>
      <c r="R729" s="573"/>
      <c r="S729" s="573"/>
      <c r="T729" s="573"/>
      <c r="U729" s="573"/>
      <c r="V729" s="573"/>
      <c r="W729" s="573"/>
      <c r="X729" s="573"/>
      <c r="Y729" s="573"/>
    </row>
    <row r="730" ht="15.75" customHeight="1">
      <c r="A730" s="573"/>
      <c r="B730" s="573"/>
      <c r="C730" s="573"/>
      <c r="D730" s="573"/>
      <c r="E730" s="573"/>
      <c r="F730" s="573"/>
      <c r="G730" s="573"/>
      <c r="H730" s="573"/>
      <c r="I730" s="573"/>
      <c r="J730" s="573"/>
      <c r="K730" s="573"/>
      <c r="L730" s="573"/>
      <c r="M730" s="573"/>
      <c r="N730" s="573"/>
      <c r="O730" s="573"/>
      <c r="P730" s="573"/>
      <c r="Q730" s="573"/>
      <c r="R730" s="573"/>
      <c r="S730" s="573"/>
      <c r="T730" s="573"/>
      <c r="U730" s="573"/>
      <c r="V730" s="573"/>
      <c r="W730" s="573"/>
      <c r="X730" s="573"/>
      <c r="Y730" s="573"/>
    </row>
    <row r="731" ht="15.75" customHeight="1">
      <c r="A731" s="573"/>
      <c r="B731" s="573"/>
      <c r="C731" s="573"/>
      <c r="D731" s="573"/>
      <c r="E731" s="573"/>
      <c r="F731" s="573"/>
      <c r="G731" s="573"/>
      <c r="H731" s="573"/>
      <c r="I731" s="573"/>
      <c r="J731" s="573"/>
      <c r="K731" s="573"/>
      <c r="L731" s="573"/>
      <c r="M731" s="573"/>
      <c r="N731" s="573"/>
      <c r="O731" s="573"/>
      <c r="P731" s="573"/>
      <c r="Q731" s="573"/>
      <c r="R731" s="573"/>
      <c r="S731" s="573"/>
      <c r="T731" s="573"/>
      <c r="U731" s="573"/>
      <c r="V731" s="573"/>
      <c r="W731" s="573"/>
      <c r="X731" s="573"/>
      <c r="Y731" s="573"/>
    </row>
    <row r="732" ht="15.75" customHeight="1">
      <c r="A732" s="573"/>
      <c r="B732" s="573"/>
      <c r="C732" s="573"/>
      <c r="D732" s="573"/>
      <c r="E732" s="573"/>
      <c r="F732" s="573"/>
      <c r="G732" s="573"/>
      <c r="H732" s="573"/>
      <c r="I732" s="573"/>
      <c r="J732" s="573"/>
      <c r="K732" s="573"/>
      <c r="L732" s="573"/>
      <c r="M732" s="573"/>
      <c r="N732" s="573"/>
      <c r="O732" s="573"/>
      <c r="P732" s="573"/>
      <c r="Q732" s="573"/>
      <c r="R732" s="573"/>
      <c r="S732" s="573"/>
      <c r="T732" s="573"/>
      <c r="U732" s="573"/>
      <c r="V732" s="573"/>
      <c r="W732" s="573"/>
      <c r="X732" s="573"/>
      <c r="Y732" s="573"/>
    </row>
    <row r="733" ht="15.75" customHeight="1">
      <c r="A733" s="573"/>
      <c r="B733" s="573"/>
      <c r="C733" s="573"/>
      <c r="D733" s="573"/>
      <c r="E733" s="573"/>
      <c r="F733" s="573"/>
      <c r="G733" s="573"/>
      <c r="H733" s="573"/>
      <c r="I733" s="573"/>
      <c r="J733" s="573"/>
      <c r="K733" s="573"/>
      <c r="L733" s="573"/>
      <c r="M733" s="573"/>
      <c r="N733" s="573"/>
      <c r="O733" s="573"/>
      <c r="P733" s="573"/>
      <c r="Q733" s="573"/>
      <c r="R733" s="573"/>
      <c r="S733" s="573"/>
      <c r="T733" s="573"/>
      <c r="U733" s="573"/>
      <c r="V733" s="573"/>
      <c r="W733" s="573"/>
      <c r="X733" s="573"/>
      <c r="Y733" s="573"/>
    </row>
    <row r="734" ht="15.75" customHeight="1">
      <c r="A734" s="573"/>
      <c r="B734" s="573"/>
      <c r="C734" s="573"/>
      <c r="D734" s="573"/>
      <c r="E734" s="573"/>
      <c r="F734" s="573"/>
      <c r="G734" s="573"/>
      <c r="H734" s="573"/>
      <c r="I734" s="573"/>
      <c r="J734" s="573"/>
      <c r="K734" s="573"/>
      <c r="L734" s="573"/>
      <c r="M734" s="573"/>
      <c r="N734" s="573"/>
      <c r="O734" s="573"/>
      <c r="P734" s="573"/>
      <c r="Q734" s="573"/>
      <c r="R734" s="573"/>
      <c r="S734" s="573"/>
      <c r="T734" s="573"/>
      <c r="U734" s="573"/>
      <c r="V734" s="573"/>
      <c r="W734" s="573"/>
      <c r="X734" s="573"/>
      <c r="Y734" s="573"/>
    </row>
    <row r="735" ht="15.75" customHeight="1">
      <c r="A735" s="573"/>
      <c r="B735" s="573"/>
      <c r="C735" s="573"/>
      <c r="D735" s="573"/>
      <c r="E735" s="573"/>
      <c r="F735" s="573"/>
      <c r="G735" s="573"/>
      <c r="H735" s="573"/>
      <c r="I735" s="573"/>
      <c r="J735" s="573"/>
      <c r="K735" s="573"/>
      <c r="L735" s="573"/>
      <c r="M735" s="573"/>
      <c r="N735" s="573"/>
      <c r="O735" s="573"/>
      <c r="P735" s="573"/>
      <c r="Q735" s="573"/>
      <c r="R735" s="573"/>
      <c r="S735" s="573"/>
      <c r="T735" s="573"/>
      <c r="U735" s="573"/>
      <c r="V735" s="573"/>
      <c r="W735" s="573"/>
      <c r="X735" s="573"/>
      <c r="Y735" s="573"/>
    </row>
    <row r="736" ht="15.75" customHeight="1">
      <c r="A736" s="573"/>
      <c r="B736" s="573"/>
      <c r="C736" s="573"/>
      <c r="D736" s="573"/>
      <c r="E736" s="573"/>
      <c r="F736" s="573"/>
      <c r="G736" s="573"/>
      <c r="H736" s="573"/>
      <c r="I736" s="573"/>
      <c r="J736" s="573"/>
      <c r="K736" s="573"/>
      <c r="L736" s="573"/>
      <c r="M736" s="573"/>
      <c r="N736" s="573"/>
      <c r="O736" s="573"/>
      <c r="P736" s="573"/>
      <c r="Q736" s="573"/>
      <c r="R736" s="573"/>
      <c r="S736" s="573"/>
      <c r="T736" s="573"/>
      <c r="U736" s="573"/>
      <c r="V736" s="573"/>
      <c r="W736" s="573"/>
      <c r="X736" s="573"/>
      <c r="Y736" s="573"/>
    </row>
    <row r="737" ht="15.75" customHeight="1">
      <c r="A737" s="573"/>
      <c r="B737" s="573"/>
      <c r="C737" s="573"/>
      <c r="D737" s="573"/>
      <c r="E737" s="573"/>
      <c r="F737" s="573"/>
      <c r="G737" s="573"/>
      <c r="H737" s="573"/>
      <c r="I737" s="573"/>
      <c r="J737" s="573"/>
      <c r="K737" s="573"/>
      <c r="L737" s="573"/>
      <c r="M737" s="573"/>
      <c r="N737" s="573"/>
      <c r="O737" s="573"/>
      <c r="P737" s="573"/>
      <c r="Q737" s="573"/>
      <c r="R737" s="573"/>
      <c r="S737" s="573"/>
      <c r="T737" s="573"/>
      <c r="U737" s="573"/>
      <c r="V737" s="573"/>
      <c r="W737" s="573"/>
      <c r="X737" s="573"/>
      <c r="Y737" s="573"/>
    </row>
    <row r="738" ht="15.75" customHeight="1">
      <c r="A738" s="573"/>
      <c r="B738" s="573"/>
      <c r="C738" s="573"/>
      <c r="D738" s="573"/>
      <c r="E738" s="573"/>
      <c r="F738" s="573"/>
      <c r="G738" s="573"/>
      <c r="H738" s="573"/>
      <c r="I738" s="573"/>
      <c r="J738" s="573"/>
      <c r="K738" s="573"/>
      <c r="L738" s="573"/>
      <c r="M738" s="573"/>
      <c r="N738" s="573"/>
      <c r="O738" s="573"/>
      <c r="P738" s="573"/>
      <c r="Q738" s="573"/>
      <c r="R738" s="573"/>
      <c r="S738" s="573"/>
      <c r="T738" s="573"/>
      <c r="U738" s="573"/>
      <c r="V738" s="573"/>
      <c r="W738" s="573"/>
      <c r="X738" s="573"/>
      <c r="Y738" s="573"/>
    </row>
    <row r="739" ht="15.75" customHeight="1">
      <c r="A739" s="573"/>
      <c r="B739" s="573"/>
      <c r="C739" s="573"/>
      <c r="D739" s="573"/>
      <c r="E739" s="573"/>
      <c r="F739" s="573"/>
      <c r="G739" s="573"/>
      <c r="H739" s="573"/>
      <c r="I739" s="573"/>
      <c r="J739" s="573"/>
      <c r="K739" s="573"/>
      <c r="L739" s="573"/>
      <c r="M739" s="573"/>
      <c r="N739" s="573"/>
      <c r="O739" s="573"/>
      <c r="P739" s="573"/>
      <c r="Q739" s="573"/>
      <c r="R739" s="573"/>
      <c r="S739" s="573"/>
      <c r="T739" s="573"/>
      <c r="U739" s="573"/>
      <c r="V739" s="573"/>
      <c r="W739" s="573"/>
      <c r="X739" s="573"/>
      <c r="Y739" s="573"/>
    </row>
    <row r="740" ht="15.75" customHeight="1">
      <c r="A740" s="573"/>
      <c r="B740" s="573"/>
      <c r="C740" s="573"/>
      <c r="D740" s="573"/>
      <c r="E740" s="573"/>
      <c r="F740" s="573"/>
      <c r="G740" s="573"/>
      <c r="H740" s="573"/>
      <c r="I740" s="573"/>
      <c r="J740" s="573"/>
      <c r="K740" s="573"/>
      <c r="L740" s="573"/>
      <c r="M740" s="573"/>
      <c r="N740" s="573"/>
      <c r="O740" s="573"/>
      <c r="P740" s="573"/>
      <c r="Q740" s="573"/>
      <c r="R740" s="573"/>
      <c r="S740" s="573"/>
      <c r="T740" s="573"/>
      <c r="U740" s="573"/>
      <c r="V740" s="573"/>
      <c r="W740" s="573"/>
      <c r="X740" s="573"/>
      <c r="Y740" s="573"/>
    </row>
    <row r="741" ht="15.75" customHeight="1">
      <c r="A741" s="573"/>
      <c r="B741" s="573"/>
      <c r="C741" s="573"/>
      <c r="D741" s="573"/>
      <c r="E741" s="573"/>
      <c r="F741" s="573"/>
      <c r="G741" s="573"/>
      <c r="H741" s="573"/>
      <c r="I741" s="573"/>
      <c r="J741" s="573"/>
      <c r="K741" s="573"/>
      <c r="L741" s="573"/>
      <c r="M741" s="573"/>
      <c r="N741" s="573"/>
      <c r="O741" s="573"/>
      <c r="P741" s="573"/>
      <c r="Q741" s="573"/>
      <c r="R741" s="573"/>
      <c r="S741" s="573"/>
      <c r="T741" s="573"/>
      <c r="U741" s="573"/>
      <c r="V741" s="573"/>
      <c r="W741" s="573"/>
      <c r="X741" s="573"/>
      <c r="Y741" s="573"/>
    </row>
    <row r="742" ht="15.75" customHeight="1">
      <c r="A742" s="573"/>
      <c r="B742" s="573"/>
      <c r="C742" s="573"/>
      <c r="D742" s="573"/>
      <c r="E742" s="573"/>
      <c r="F742" s="573"/>
      <c r="G742" s="573"/>
      <c r="H742" s="573"/>
      <c r="I742" s="573"/>
      <c r="J742" s="573"/>
      <c r="K742" s="573"/>
      <c r="L742" s="573"/>
      <c r="M742" s="573"/>
      <c r="N742" s="573"/>
      <c r="O742" s="573"/>
      <c r="P742" s="573"/>
      <c r="Q742" s="573"/>
      <c r="R742" s="573"/>
      <c r="S742" s="573"/>
      <c r="T742" s="573"/>
      <c r="U742" s="573"/>
      <c r="V742" s="573"/>
      <c r="W742" s="573"/>
      <c r="X742" s="573"/>
      <c r="Y742" s="573"/>
    </row>
    <row r="743" ht="15.75" customHeight="1">
      <c r="A743" s="573"/>
      <c r="B743" s="573"/>
      <c r="C743" s="573"/>
      <c r="D743" s="573"/>
      <c r="E743" s="573"/>
      <c r="F743" s="573"/>
      <c r="G743" s="573"/>
      <c r="H743" s="573"/>
      <c r="I743" s="573"/>
      <c r="J743" s="573"/>
      <c r="K743" s="573"/>
      <c r="L743" s="573"/>
      <c r="M743" s="573"/>
      <c r="N743" s="573"/>
      <c r="O743" s="573"/>
      <c r="P743" s="573"/>
      <c r="Q743" s="573"/>
      <c r="R743" s="573"/>
      <c r="S743" s="573"/>
      <c r="T743" s="573"/>
      <c r="U743" s="573"/>
      <c r="V743" s="573"/>
      <c r="W743" s="573"/>
      <c r="X743" s="573"/>
      <c r="Y743" s="573"/>
    </row>
    <row r="744" ht="15.75" customHeight="1">
      <c r="A744" s="573"/>
      <c r="B744" s="573"/>
      <c r="C744" s="573"/>
      <c r="D744" s="573"/>
      <c r="E744" s="573"/>
      <c r="F744" s="573"/>
      <c r="G744" s="573"/>
      <c r="H744" s="573"/>
      <c r="I744" s="573"/>
      <c r="J744" s="573"/>
      <c r="K744" s="573"/>
      <c r="L744" s="573"/>
      <c r="M744" s="573"/>
      <c r="N744" s="573"/>
      <c r="O744" s="573"/>
      <c r="P744" s="573"/>
      <c r="Q744" s="573"/>
      <c r="R744" s="573"/>
      <c r="S744" s="573"/>
      <c r="T744" s="573"/>
      <c r="U744" s="573"/>
      <c r="V744" s="573"/>
      <c r="W744" s="573"/>
      <c r="X744" s="573"/>
      <c r="Y744" s="573"/>
    </row>
    <row r="745" ht="15.75" customHeight="1">
      <c r="A745" s="573"/>
      <c r="B745" s="573"/>
      <c r="C745" s="573"/>
      <c r="D745" s="573"/>
      <c r="E745" s="573"/>
      <c r="F745" s="573"/>
      <c r="G745" s="573"/>
      <c r="H745" s="573"/>
      <c r="I745" s="573"/>
      <c r="J745" s="573"/>
      <c r="K745" s="573"/>
      <c r="L745" s="573"/>
      <c r="M745" s="573"/>
      <c r="N745" s="573"/>
      <c r="O745" s="573"/>
      <c r="P745" s="573"/>
      <c r="Q745" s="573"/>
      <c r="R745" s="573"/>
      <c r="S745" s="573"/>
      <c r="T745" s="573"/>
      <c r="U745" s="573"/>
      <c r="V745" s="573"/>
      <c r="W745" s="573"/>
      <c r="X745" s="573"/>
      <c r="Y745" s="573"/>
    </row>
    <row r="746" ht="15.75" customHeight="1">
      <c r="A746" s="573"/>
      <c r="B746" s="573"/>
      <c r="C746" s="573"/>
      <c r="D746" s="573"/>
      <c r="E746" s="573"/>
      <c r="F746" s="573"/>
      <c r="G746" s="573"/>
      <c r="H746" s="573"/>
      <c r="I746" s="573"/>
      <c r="J746" s="573"/>
      <c r="K746" s="573"/>
      <c r="L746" s="573"/>
      <c r="M746" s="573"/>
      <c r="N746" s="573"/>
      <c r="O746" s="573"/>
      <c r="P746" s="573"/>
      <c r="Q746" s="573"/>
      <c r="R746" s="573"/>
      <c r="S746" s="573"/>
      <c r="T746" s="573"/>
      <c r="U746" s="573"/>
      <c r="V746" s="573"/>
      <c r="W746" s="573"/>
      <c r="X746" s="573"/>
      <c r="Y746" s="573"/>
    </row>
    <row r="747" ht="15.75" customHeight="1">
      <c r="A747" s="573"/>
      <c r="B747" s="573"/>
      <c r="C747" s="573"/>
      <c r="D747" s="573"/>
      <c r="E747" s="573"/>
      <c r="F747" s="573"/>
      <c r="G747" s="573"/>
      <c r="H747" s="573"/>
      <c r="I747" s="573"/>
      <c r="J747" s="573"/>
      <c r="K747" s="573"/>
      <c r="L747" s="573"/>
      <c r="M747" s="573"/>
      <c r="N747" s="573"/>
      <c r="O747" s="573"/>
      <c r="P747" s="573"/>
      <c r="Q747" s="573"/>
      <c r="R747" s="573"/>
      <c r="S747" s="573"/>
      <c r="T747" s="573"/>
      <c r="U747" s="573"/>
      <c r="V747" s="573"/>
      <c r="W747" s="573"/>
      <c r="X747" s="573"/>
      <c r="Y747" s="573"/>
    </row>
    <row r="748" ht="15.75" customHeight="1">
      <c r="A748" s="573"/>
      <c r="B748" s="573"/>
      <c r="C748" s="573"/>
      <c r="D748" s="573"/>
      <c r="E748" s="573"/>
      <c r="F748" s="573"/>
      <c r="G748" s="573"/>
      <c r="H748" s="573"/>
      <c r="I748" s="573"/>
      <c r="J748" s="573"/>
      <c r="K748" s="573"/>
      <c r="L748" s="573"/>
      <c r="M748" s="573"/>
      <c r="N748" s="573"/>
      <c r="O748" s="573"/>
      <c r="P748" s="573"/>
      <c r="Q748" s="573"/>
      <c r="R748" s="573"/>
      <c r="S748" s="573"/>
      <c r="T748" s="573"/>
      <c r="U748" s="573"/>
      <c r="V748" s="573"/>
      <c r="W748" s="573"/>
      <c r="X748" s="573"/>
      <c r="Y748" s="573"/>
    </row>
    <row r="749" ht="15.75" customHeight="1">
      <c r="A749" s="573"/>
      <c r="B749" s="573"/>
      <c r="C749" s="573"/>
      <c r="D749" s="573"/>
      <c r="E749" s="573"/>
      <c r="F749" s="573"/>
      <c r="G749" s="573"/>
      <c r="H749" s="573"/>
      <c r="I749" s="573"/>
      <c r="J749" s="573"/>
      <c r="K749" s="573"/>
      <c r="L749" s="573"/>
      <c r="M749" s="573"/>
      <c r="N749" s="573"/>
      <c r="O749" s="573"/>
      <c r="P749" s="573"/>
      <c r="Q749" s="573"/>
      <c r="R749" s="573"/>
      <c r="S749" s="573"/>
      <c r="T749" s="573"/>
      <c r="U749" s="573"/>
      <c r="V749" s="573"/>
      <c r="W749" s="573"/>
      <c r="X749" s="573"/>
      <c r="Y749" s="573"/>
    </row>
    <row r="750" ht="15.75" customHeight="1">
      <c r="A750" s="573"/>
      <c r="B750" s="573"/>
      <c r="C750" s="573"/>
      <c r="D750" s="573"/>
      <c r="E750" s="573"/>
      <c r="F750" s="573"/>
      <c r="G750" s="573"/>
      <c r="H750" s="573"/>
      <c r="I750" s="573"/>
      <c r="J750" s="573"/>
      <c r="K750" s="573"/>
      <c r="L750" s="573"/>
      <c r="M750" s="573"/>
      <c r="N750" s="573"/>
      <c r="O750" s="573"/>
      <c r="P750" s="573"/>
      <c r="Q750" s="573"/>
      <c r="R750" s="573"/>
      <c r="S750" s="573"/>
      <c r="T750" s="573"/>
      <c r="U750" s="573"/>
      <c r="V750" s="573"/>
      <c r="W750" s="573"/>
      <c r="X750" s="573"/>
      <c r="Y750" s="573"/>
    </row>
    <row r="751" ht="15.75" customHeight="1">
      <c r="A751" s="573"/>
      <c r="B751" s="573"/>
      <c r="C751" s="573"/>
      <c r="D751" s="573"/>
      <c r="E751" s="573"/>
      <c r="F751" s="573"/>
      <c r="G751" s="573"/>
      <c r="H751" s="573"/>
      <c r="I751" s="573"/>
      <c r="J751" s="573"/>
      <c r="K751" s="573"/>
      <c r="L751" s="573"/>
      <c r="M751" s="573"/>
      <c r="N751" s="573"/>
      <c r="O751" s="573"/>
      <c r="P751" s="573"/>
      <c r="Q751" s="573"/>
      <c r="R751" s="573"/>
      <c r="S751" s="573"/>
      <c r="T751" s="573"/>
      <c r="U751" s="573"/>
      <c r="V751" s="573"/>
      <c r="W751" s="573"/>
      <c r="X751" s="573"/>
      <c r="Y751" s="573"/>
    </row>
    <row r="752" ht="15.75" customHeight="1">
      <c r="A752" s="573"/>
      <c r="B752" s="573"/>
      <c r="C752" s="573"/>
      <c r="D752" s="573"/>
      <c r="E752" s="573"/>
      <c r="F752" s="573"/>
      <c r="G752" s="573"/>
      <c r="H752" s="573"/>
      <c r="I752" s="573"/>
      <c r="J752" s="573"/>
      <c r="K752" s="573"/>
      <c r="L752" s="573"/>
      <c r="M752" s="573"/>
      <c r="N752" s="573"/>
      <c r="O752" s="573"/>
      <c r="P752" s="573"/>
      <c r="Q752" s="573"/>
      <c r="R752" s="573"/>
      <c r="S752" s="573"/>
      <c r="T752" s="573"/>
      <c r="U752" s="573"/>
      <c r="V752" s="573"/>
      <c r="W752" s="573"/>
      <c r="X752" s="573"/>
      <c r="Y752" s="573"/>
    </row>
    <row r="753" ht="15.75" customHeight="1">
      <c r="A753" s="573"/>
      <c r="B753" s="573"/>
      <c r="C753" s="573"/>
      <c r="D753" s="573"/>
      <c r="E753" s="573"/>
      <c r="F753" s="573"/>
      <c r="G753" s="573"/>
      <c r="H753" s="573"/>
      <c r="I753" s="573"/>
      <c r="J753" s="573"/>
      <c r="K753" s="573"/>
      <c r="L753" s="573"/>
      <c r="M753" s="573"/>
      <c r="N753" s="573"/>
      <c r="O753" s="573"/>
      <c r="P753" s="573"/>
      <c r="Q753" s="573"/>
      <c r="R753" s="573"/>
      <c r="S753" s="573"/>
      <c r="T753" s="573"/>
      <c r="U753" s="573"/>
      <c r="V753" s="573"/>
      <c r="W753" s="573"/>
      <c r="X753" s="573"/>
      <c r="Y753" s="573"/>
    </row>
    <row r="754" ht="15.75" customHeight="1">
      <c r="A754" s="573"/>
      <c r="B754" s="573"/>
      <c r="C754" s="573"/>
      <c r="D754" s="573"/>
      <c r="E754" s="573"/>
      <c r="F754" s="573"/>
      <c r="G754" s="573"/>
      <c r="H754" s="573"/>
      <c r="I754" s="573"/>
      <c r="J754" s="573"/>
      <c r="K754" s="573"/>
      <c r="L754" s="573"/>
      <c r="M754" s="573"/>
      <c r="N754" s="573"/>
      <c r="O754" s="573"/>
      <c r="P754" s="573"/>
      <c r="Q754" s="573"/>
      <c r="R754" s="573"/>
      <c r="S754" s="573"/>
      <c r="T754" s="573"/>
      <c r="U754" s="573"/>
      <c r="V754" s="573"/>
      <c r="W754" s="573"/>
      <c r="X754" s="573"/>
      <c r="Y754" s="573"/>
    </row>
    <row r="755" ht="15.75" customHeight="1">
      <c r="A755" s="573"/>
      <c r="B755" s="573"/>
      <c r="C755" s="573"/>
      <c r="D755" s="573"/>
      <c r="E755" s="573"/>
      <c r="F755" s="573"/>
      <c r="G755" s="573"/>
      <c r="H755" s="573"/>
      <c r="I755" s="573"/>
      <c r="J755" s="573"/>
      <c r="K755" s="573"/>
      <c r="L755" s="573"/>
      <c r="M755" s="573"/>
      <c r="N755" s="573"/>
      <c r="O755" s="573"/>
      <c r="P755" s="573"/>
      <c r="Q755" s="573"/>
      <c r="R755" s="573"/>
      <c r="S755" s="573"/>
      <c r="T755" s="573"/>
      <c r="U755" s="573"/>
      <c r="V755" s="573"/>
      <c r="W755" s="573"/>
      <c r="X755" s="573"/>
      <c r="Y755" s="573"/>
    </row>
    <row r="756" ht="15.75" customHeight="1">
      <c r="A756" s="573"/>
      <c r="B756" s="573"/>
      <c r="C756" s="573"/>
      <c r="D756" s="573"/>
      <c r="E756" s="573"/>
      <c r="F756" s="573"/>
      <c r="G756" s="573"/>
      <c r="H756" s="573"/>
      <c r="I756" s="573"/>
      <c r="J756" s="573"/>
      <c r="K756" s="573"/>
      <c r="L756" s="573"/>
      <c r="M756" s="573"/>
      <c r="N756" s="573"/>
      <c r="O756" s="573"/>
      <c r="P756" s="573"/>
      <c r="Q756" s="573"/>
      <c r="R756" s="573"/>
      <c r="S756" s="573"/>
      <c r="T756" s="573"/>
      <c r="U756" s="573"/>
      <c r="V756" s="573"/>
      <c r="W756" s="573"/>
      <c r="X756" s="573"/>
      <c r="Y756" s="573"/>
    </row>
    <row r="757" ht="15.75" customHeight="1">
      <c r="A757" s="573"/>
      <c r="B757" s="573"/>
      <c r="C757" s="573"/>
      <c r="D757" s="573"/>
      <c r="E757" s="573"/>
      <c r="F757" s="573"/>
      <c r="G757" s="573"/>
      <c r="H757" s="573"/>
      <c r="I757" s="573"/>
      <c r="J757" s="573"/>
      <c r="K757" s="573"/>
      <c r="L757" s="573"/>
      <c r="M757" s="573"/>
      <c r="N757" s="573"/>
      <c r="O757" s="573"/>
      <c r="P757" s="573"/>
      <c r="Q757" s="573"/>
      <c r="R757" s="573"/>
      <c r="S757" s="573"/>
      <c r="T757" s="573"/>
      <c r="U757" s="573"/>
      <c r="V757" s="573"/>
      <c r="W757" s="573"/>
      <c r="X757" s="573"/>
      <c r="Y757" s="573"/>
    </row>
    <row r="758" ht="15.75" customHeight="1">
      <c r="A758" s="573"/>
      <c r="B758" s="573"/>
      <c r="C758" s="573"/>
      <c r="D758" s="573"/>
      <c r="E758" s="573"/>
      <c r="F758" s="573"/>
      <c r="G758" s="573"/>
      <c r="H758" s="573"/>
      <c r="I758" s="573"/>
      <c r="J758" s="573"/>
      <c r="K758" s="573"/>
      <c r="L758" s="573"/>
      <c r="M758" s="573"/>
      <c r="N758" s="573"/>
      <c r="O758" s="573"/>
      <c r="P758" s="573"/>
      <c r="Q758" s="573"/>
      <c r="R758" s="573"/>
      <c r="S758" s="573"/>
      <c r="T758" s="573"/>
      <c r="U758" s="573"/>
      <c r="V758" s="573"/>
      <c r="W758" s="573"/>
      <c r="X758" s="573"/>
      <c r="Y758" s="573"/>
    </row>
    <row r="759" ht="15.75" customHeight="1">
      <c r="A759" s="573"/>
      <c r="B759" s="573"/>
      <c r="C759" s="573"/>
      <c r="D759" s="573"/>
      <c r="E759" s="573"/>
      <c r="F759" s="573"/>
      <c r="G759" s="573"/>
      <c r="H759" s="573"/>
      <c r="I759" s="573"/>
      <c r="J759" s="573"/>
      <c r="K759" s="573"/>
      <c r="L759" s="573"/>
      <c r="M759" s="573"/>
      <c r="N759" s="573"/>
      <c r="O759" s="573"/>
      <c r="P759" s="573"/>
      <c r="Q759" s="573"/>
      <c r="R759" s="573"/>
      <c r="S759" s="573"/>
      <c r="T759" s="573"/>
      <c r="U759" s="573"/>
      <c r="V759" s="573"/>
      <c r="W759" s="573"/>
      <c r="X759" s="573"/>
      <c r="Y759" s="573"/>
    </row>
    <row r="760" ht="15.75" customHeight="1">
      <c r="A760" s="573"/>
      <c r="B760" s="573"/>
      <c r="C760" s="573"/>
      <c r="D760" s="573"/>
      <c r="E760" s="573"/>
      <c r="F760" s="573"/>
      <c r="G760" s="573"/>
      <c r="H760" s="573"/>
      <c r="I760" s="573"/>
      <c r="J760" s="573"/>
      <c r="K760" s="573"/>
      <c r="L760" s="573"/>
      <c r="M760" s="573"/>
      <c r="N760" s="573"/>
      <c r="O760" s="573"/>
      <c r="P760" s="573"/>
      <c r="Q760" s="573"/>
      <c r="R760" s="573"/>
      <c r="S760" s="573"/>
      <c r="T760" s="573"/>
      <c r="U760" s="573"/>
      <c r="V760" s="573"/>
      <c r="W760" s="573"/>
      <c r="X760" s="573"/>
      <c r="Y760" s="573"/>
    </row>
    <row r="761" ht="15.75" customHeight="1">
      <c r="A761" s="573"/>
      <c r="B761" s="573"/>
      <c r="C761" s="573"/>
      <c r="D761" s="573"/>
      <c r="E761" s="573"/>
      <c r="F761" s="573"/>
      <c r="G761" s="573"/>
      <c r="H761" s="573"/>
      <c r="I761" s="573"/>
      <c r="J761" s="573"/>
      <c r="K761" s="573"/>
      <c r="L761" s="573"/>
      <c r="M761" s="573"/>
      <c r="N761" s="573"/>
      <c r="O761" s="573"/>
      <c r="P761" s="573"/>
      <c r="Q761" s="573"/>
      <c r="R761" s="573"/>
      <c r="S761" s="573"/>
      <c r="T761" s="573"/>
      <c r="U761" s="573"/>
      <c r="V761" s="573"/>
      <c r="W761" s="573"/>
      <c r="X761" s="573"/>
      <c r="Y761" s="573"/>
    </row>
    <row r="762" ht="15.75" customHeight="1">
      <c r="A762" s="573"/>
      <c r="B762" s="573"/>
      <c r="C762" s="573"/>
      <c r="D762" s="573"/>
      <c r="E762" s="573"/>
      <c r="F762" s="573"/>
      <c r="G762" s="573"/>
      <c r="H762" s="573"/>
      <c r="I762" s="573"/>
      <c r="J762" s="573"/>
      <c r="K762" s="573"/>
      <c r="L762" s="573"/>
      <c r="M762" s="573"/>
      <c r="N762" s="573"/>
      <c r="O762" s="573"/>
      <c r="P762" s="573"/>
      <c r="Q762" s="573"/>
      <c r="R762" s="573"/>
      <c r="S762" s="573"/>
      <c r="T762" s="573"/>
      <c r="U762" s="573"/>
      <c r="V762" s="573"/>
      <c r="W762" s="573"/>
      <c r="X762" s="573"/>
      <c r="Y762" s="573"/>
    </row>
    <row r="763" ht="15.75" customHeight="1">
      <c r="A763" s="573"/>
      <c r="B763" s="573"/>
      <c r="C763" s="573"/>
      <c r="D763" s="573"/>
      <c r="E763" s="573"/>
      <c r="F763" s="573"/>
      <c r="G763" s="573"/>
      <c r="H763" s="573"/>
      <c r="I763" s="573"/>
      <c r="J763" s="573"/>
      <c r="K763" s="573"/>
      <c r="L763" s="573"/>
      <c r="M763" s="573"/>
      <c r="N763" s="573"/>
      <c r="O763" s="573"/>
      <c r="P763" s="573"/>
      <c r="Q763" s="573"/>
      <c r="R763" s="573"/>
      <c r="S763" s="573"/>
      <c r="T763" s="573"/>
      <c r="U763" s="573"/>
      <c r="V763" s="573"/>
      <c r="W763" s="573"/>
      <c r="X763" s="573"/>
      <c r="Y763" s="573"/>
    </row>
    <row r="764" ht="15.75" customHeight="1">
      <c r="A764" s="573"/>
      <c r="B764" s="573"/>
      <c r="C764" s="573"/>
      <c r="D764" s="573"/>
      <c r="E764" s="573"/>
      <c r="F764" s="573"/>
      <c r="G764" s="573"/>
      <c r="H764" s="573"/>
      <c r="I764" s="573"/>
      <c r="J764" s="573"/>
      <c r="K764" s="573"/>
      <c r="L764" s="573"/>
      <c r="M764" s="573"/>
      <c r="N764" s="573"/>
      <c r="O764" s="573"/>
      <c r="P764" s="573"/>
      <c r="Q764" s="573"/>
      <c r="R764" s="573"/>
      <c r="S764" s="573"/>
      <c r="T764" s="573"/>
      <c r="U764" s="573"/>
      <c r="V764" s="573"/>
      <c r="W764" s="573"/>
      <c r="X764" s="573"/>
      <c r="Y764" s="573"/>
    </row>
    <row r="765" ht="15.75" customHeight="1">
      <c r="A765" s="573"/>
      <c r="B765" s="573"/>
      <c r="C765" s="573"/>
      <c r="D765" s="573"/>
      <c r="E765" s="573"/>
      <c r="F765" s="573"/>
      <c r="G765" s="573"/>
      <c r="H765" s="573"/>
      <c r="I765" s="573"/>
      <c r="J765" s="573"/>
      <c r="K765" s="573"/>
      <c r="L765" s="573"/>
      <c r="M765" s="573"/>
      <c r="N765" s="573"/>
      <c r="O765" s="573"/>
      <c r="P765" s="573"/>
      <c r="Q765" s="573"/>
      <c r="R765" s="573"/>
      <c r="S765" s="573"/>
      <c r="T765" s="573"/>
      <c r="U765" s="573"/>
      <c r="V765" s="573"/>
      <c r="W765" s="573"/>
      <c r="X765" s="573"/>
      <c r="Y765" s="573"/>
    </row>
    <row r="766" ht="15.75" customHeight="1">
      <c r="A766" s="573"/>
      <c r="B766" s="573"/>
      <c r="C766" s="573"/>
      <c r="D766" s="573"/>
      <c r="E766" s="573"/>
      <c r="F766" s="573"/>
      <c r="G766" s="573"/>
      <c r="H766" s="573"/>
      <c r="I766" s="573"/>
      <c r="J766" s="573"/>
      <c r="K766" s="573"/>
      <c r="L766" s="573"/>
      <c r="M766" s="573"/>
      <c r="N766" s="573"/>
      <c r="O766" s="573"/>
      <c r="P766" s="573"/>
      <c r="Q766" s="573"/>
      <c r="R766" s="573"/>
      <c r="S766" s="573"/>
      <c r="T766" s="573"/>
      <c r="U766" s="573"/>
      <c r="V766" s="573"/>
      <c r="W766" s="573"/>
      <c r="X766" s="573"/>
      <c r="Y766" s="573"/>
    </row>
    <row r="767" ht="15.75" customHeight="1">
      <c r="A767" s="573"/>
      <c r="B767" s="573"/>
      <c r="C767" s="573"/>
      <c r="D767" s="573"/>
      <c r="E767" s="573"/>
      <c r="F767" s="573"/>
      <c r="G767" s="573"/>
      <c r="H767" s="573"/>
      <c r="I767" s="573"/>
      <c r="J767" s="573"/>
      <c r="K767" s="573"/>
      <c r="L767" s="573"/>
      <c r="M767" s="573"/>
      <c r="N767" s="573"/>
      <c r="O767" s="573"/>
      <c r="P767" s="573"/>
      <c r="Q767" s="573"/>
      <c r="R767" s="573"/>
      <c r="S767" s="573"/>
      <c r="T767" s="573"/>
      <c r="U767" s="573"/>
      <c r="V767" s="573"/>
      <c r="W767" s="573"/>
      <c r="X767" s="573"/>
      <c r="Y767" s="573"/>
    </row>
    <row r="768" ht="15.75" customHeight="1">
      <c r="A768" s="573"/>
      <c r="B768" s="573"/>
      <c r="C768" s="573"/>
      <c r="D768" s="573"/>
      <c r="E768" s="573"/>
      <c r="F768" s="573"/>
      <c r="G768" s="573"/>
      <c r="H768" s="573"/>
      <c r="I768" s="573"/>
      <c r="J768" s="573"/>
      <c r="K768" s="573"/>
      <c r="L768" s="573"/>
      <c r="M768" s="573"/>
      <c r="N768" s="573"/>
      <c r="O768" s="573"/>
      <c r="P768" s="573"/>
      <c r="Q768" s="573"/>
      <c r="R768" s="573"/>
      <c r="S768" s="573"/>
      <c r="T768" s="573"/>
      <c r="U768" s="573"/>
      <c r="V768" s="573"/>
      <c r="W768" s="573"/>
      <c r="X768" s="573"/>
      <c r="Y768" s="573"/>
    </row>
    <row r="769" ht="15.75" customHeight="1">
      <c r="A769" s="573"/>
      <c r="B769" s="573"/>
      <c r="C769" s="573"/>
      <c r="D769" s="573"/>
      <c r="E769" s="573"/>
      <c r="F769" s="573"/>
      <c r="G769" s="573"/>
      <c r="H769" s="573"/>
      <c r="I769" s="573"/>
      <c r="J769" s="573"/>
      <c r="K769" s="573"/>
      <c r="L769" s="573"/>
      <c r="M769" s="573"/>
      <c r="N769" s="573"/>
      <c r="O769" s="573"/>
      <c r="P769" s="573"/>
      <c r="Q769" s="573"/>
      <c r="R769" s="573"/>
      <c r="S769" s="573"/>
      <c r="T769" s="573"/>
      <c r="U769" s="573"/>
      <c r="V769" s="573"/>
      <c r="W769" s="573"/>
      <c r="X769" s="573"/>
      <c r="Y769" s="573"/>
    </row>
    <row r="770" ht="15.75" customHeight="1">
      <c r="A770" s="573"/>
      <c r="B770" s="573"/>
      <c r="C770" s="573"/>
      <c r="D770" s="573"/>
      <c r="E770" s="573"/>
      <c r="F770" s="573"/>
      <c r="G770" s="573"/>
      <c r="H770" s="573"/>
      <c r="I770" s="573"/>
      <c r="J770" s="573"/>
      <c r="K770" s="573"/>
      <c r="L770" s="573"/>
      <c r="M770" s="573"/>
      <c r="N770" s="573"/>
      <c r="O770" s="573"/>
      <c r="P770" s="573"/>
      <c r="Q770" s="573"/>
      <c r="R770" s="573"/>
      <c r="S770" s="573"/>
      <c r="T770" s="573"/>
      <c r="U770" s="573"/>
      <c r="V770" s="573"/>
      <c r="W770" s="573"/>
      <c r="X770" s="573"/>
      <c r="Y770" s="573"/>
    </row>
    <row r="771" ht="15.75" customHeight="1">
      <c r="A771" s="573"/>
      <c r="B771" s="573"/>
      <c r="C771" s="573"/>
      <c r="D771" s="573"/>
      <c r="E771" s="573"/>
      <c r="F771" s="573"/>
      <c r="G771" s="573"/>
      <c r="H771" s="573"/>
      <c r="I771" s="573"/>
      <c r="J771" s="573"/>
      <c r="K771" s="573"/>
      <c r="L771" s="573"/>
      <c r="M771" s="573"/>
      <c r="N771" s="573"/>
      <c r="O771" s="573"/>
      <c r="P771" s="573"/>
      <c r="Q771" s="573"/>
      <c r="R771" s="573"/>
      <c r="S771" s="573"/>
      <c r="T771" s="573"/>
      <c r="U771" s="573"/>
      <c r="V771" s="573"/>
      <c r="W771" s="573"/>
      <c r="X771" s="573"/>
      <c r="Y771" s="573"/>
    </row>
    <row r="772" ht="15.75" customHeight="1">
      <c r="A772" s="573"/>
      <c r="B772" s="573"/>
      <c r="C772" s="573"/>
      <c r="D772" s="573"/>
      <c r="E772" s="573"/>
      <c r="F772" s="573"/>
      <c r="G772" s="573"/>
      <c r="H772" s="573"/>
      <c r="I772" s="573"/>
      <c r="J772" s="573"/>
      <c r="K772" s="573"/>
      <c r="L772" s="573"/>
      <c r="M772" s="573"/>
      <c r="N772" s="573"/>
      <c r="O772" s="573"/>
      <c r="P772" s="573"/>
      <c r="Q772" s="573"/>
      <c r="R772" s="573"/>
      <c r="S772" s="573"/>
      <c r="T772" s="573"/>
      <c r="U772" s="573"/>
      <c r="V772" s="573"/>
      <c r="W772" s="573"/>
      <c r="X772" s="573"/>
      <c r="Y772" s="573"/>
    </row>
    <row r="773" ht="15.75" customHeight="1">
      <c r="A773" s="573"/>
      <c r="B773" s="573"/>
      <c r="C773" s="573"/>
      <c r="D773" s="573"/>
      <c r="E773" s="573"/>
      <c r="F773" s="573"/>
      <c r="G773" s="573"/>
      <c r="H773" s="573"/>
      <c r="I773" s="573"/>
      <c r="J773" s="573"/>
      <c r="K773" s="573"/>
      <c r="L773" s="573"/>
      <c r="M773" s="573"/>
      <c r="N773" s="573"/>
      <c r="O773" s="573"/>
      <c r="P773" s="573"/>
      <c r="Q773" s="573"/>
      <c r="R773" s="573"/>
      <c r="S773" s="573"/>
      <c r="T773" s="573"/>
      <c r="U773" s="573"/>
      <c r="V773" s="573"/>
      <c r="W773" s="573"/>
      <c r="X773" s="573"/>
      <c r="Y773" s="573"/>
    </row>
    <row r="774" ht="15.75" customHeight="1">
      <c r="A774" s="573"/>
      <c r="B774" s="573"/>
      <c r="C774" s="573"/>
      <c r="D774" s="573"/>
      <c r="E774" s="573"/>
      <c r="F774" s="573"/>
      <c r="G774" s="573"/>
      <c r="H774" s="573"/>
      <c r="I774" s="573"/>
      <c r="J774" s="573"/>
      <c r="K774" s="573"/>
      <c r="L774" s="573"/>
      <c r="M774" s="573"/>
      <c r="N774" s="573"/>
      <c r="O774" s="573"/>
      <c r="P774" s="573"/>
      <c r="Q774" s="573"/>
      <c r="R774" s="573"/>
      <c r="S774" s="573"/>
      <c r="T774" s="573"/>
      <c r="U774" s="573"/>
      <c r="V774" s="573"/>
      <c r="W774" s="573"/>
      <c r="X774" s="573"/>
      <c r="Y774" s="573"/>
    </row>
    <row r="775" ht="15.75" customHeight="1">
      <c r="A775" s="573"/>
      <c r="B775" s="573"/>
      <c r="C775" s="573"/>
      <c r="D775" s="573"/>
      <c r="E775" s="573"/>
      <c r="F775" s="573"/>
      <c r="G775" s="573"/>
      <c r="H775" s="573"/>
      <c r="I775" s="573"/>
      <c r="J775" s="573"/>
      <c r="K775" s="573"/>
      <c r="L775" s="573"/>
      <c r="M775" s="573"/>
      <c r="N775" s="573"/>
      <c r="O775" s="573"/>
      <c r="P775" s="573"/>
      <c r="Q775" s="573"/>
      <c r="R775" s="573"/>
      <c r="S775" s="573"/>
      <c r="T775" s="573"/>
      <c r="U775" s="573"/>
      <c r="V775" s="573"/>
      <c r="W775" s="573"/>
      <c r="X775" s="573"/>
      <c r="Y775" s="573"/>
    </row>
    <row r="776" ht="15.75" customHeight="1">
      <c r="A776" s="573"/>
      <c r="B776" s="573"/>
      <c r="C776" s="573"/>
      <c r="D776" s="573"/>
      <c r="E776" s="573"/>
      <c r="F776" s="573"/>
      <c r="G776" s="573"/>
      <c r="H776" s="573"/>
      <c r="I776" s="573"/>
      <c r="J776" s="573"/>
      <c r="K776" s="573"/>
      <c r="L776" s="573"/>
      <c r="M776" s="573"/>
      <c r="N776" s="573"/>
      <c r="O776" s="573"/>
      <c r="P776" s="573"/>
      <c r="Q776" s="573"/>
      <c r="R776" s="573"/>
      <c r="S776" s="573"/>
      <c r="T776" s="573"/>
      <c r="U776" s="573"/>
      <c r="V776" s="573"/>
      <c r="W776" s="573"/>
      <c r="X776" s="573"/>
      <c r="Y776" s="573"/>
    </row>
    <row r="777" ht="15.75" customHeight="1">
      <c r="A777" s="573"/>
      <c r="B777" s="573"/>
      <c r="C777" s="573"/>
      <c r="D777" s="573"/>
      <c r="E777" s="573"/>
      <c r="F777" s="573"/>
      <c r="G777" s="573"/>
      <c r="H777" s="573"/>
      <c r="I777" s="573"/>
      <c r="J777" s="573"/>
      <c r="K777" s="573"/>
      <c r="L777" s="573"/>
      <c r="M777" s="573"/>
      <c r="N777" s="573"/>
      <c r="O777" s="573"/>
      <c r="P777" s="573"/>
      <c r="Q777" s="573"/>
      <c r="R777" s="573"/>
      <c r="S777" s="573"/>
      <c r="T777" s="573"/>
      <c r="U777" s="573"/>
      <c r="V777" s="573"/>
      <c r="W777" s="573"/>
      <c r="X777" s="573"/>
      <c r="Y777" s="573"/>
    </row>
    <row r="778" ht="15.75" customHeight="1">
      <c r="A778" s="573"/>
      <c r="B778" s="573"/>
      <c r="C778" s="573"/>
      <c r="D778" s="573"/>
      <c r="E778" s="573"/>
      <c r="F778" s="573"/>
      <c r="G778" s="573"/>
      <c r="H778" s="573"/>
      <c r="I778" s="573"/>
      <c r="J778" s="573"/>
      <c r="K778" s="573"/>
      <c r="L778" s="573"/>
      <c r="M778" s="573"/>
      <c r="N778" s="573"/>
      <c r="O778" s="573"/>
      <c r="P778" s="573"/>
      <c r="Q778" s="573"/>
      <c r="R778" s="573"/>
      <c r="S778" s="573"/>
      <c r="T778" s="573"/>
      <c r="U778" s="573"/>
      <c r="V778" s="573"/>
      <c r="W778" s="573"/>
      <c r="X778" s="573"/>
      <c r="Y778" s="573"/>
    </row>
    <row r="779" ht="15.75" customHeight="1">
      <c r="A779" s="573"/>
      <c r="B779" s="573"/>
      <c r="C779" s="573"/>
      <c r="D779" s="573"/>
      <c r="E779" s="573"/>
      <c r="F779" s="573"/>
      <c r="G779" s="573"/>
      <c r="H779" s="573"/>
      <c r="I779" s="573"/>
      <c r="J779" s="573"/>
      <c r="K779" s="573"/>
      <c r="L779" s="573"/>
      <c r="M779" s="573"/>
      <c r="N779" s="573"/>
      <c r="O779" s="573"/>
      <c r="P779" s="573"/>
      <c r="Q779" s="573"/>
      <c r="R779" s="573"/>
      <c r="S779" s="573"/>
      <c r="T779" s="573"/>
      <c r="U779" s="573"/>
      <c r="V779" s="573"/>
      <c r="W779" s="573"/>
      <c r="X779" s="573"/>
      <c r="Y779" s="573"/>
    </row>
    <row r="780" ht="15.75" customHeight="1">
      <c r="A780" s="573"/>
      <c r="B780" s="573"/>
      <c r="C780" s="573"/>
      <c r="D780" s="573"/>
      <c r="E780" s="573"/>
      <c r="F780" s="573"/>
      <c r="G780" s="573"/>
      <c r="H780" s="573"/>
      <c r="I780" s="573"/>
      <c r="J780" s="573"/>
      <c r="K780" s="573"/>
      <c r="L780" s="573"/>
      <c r="M780" s="573"/>
      <c r="N780" s="573"/>
      <c r="O780" s="573"/>
      <c r="P780" s="573"/>
      <c r="Q780" s="573"/>
      <c r="R780" s="573"/>
      <c r="S780" s="573"/>
      <c r="T780" s="573"/>
      <c r="U780" s="573"/>
      <c r="V780" s="573"/>
      <c r="W780" s="573"/>
      <c r="X780" s="573"/>
      <c r="Y780" s="573"/>
    </row>
    <row r="781" ht="15.75" customHeight="1">
      <c r="A781" s="573"/>
      <c r="B781" s="573"/>
      <c r="C781" s="573"/>
      <c r="D781" s="573"/>
      <c r="E781" s="573"/>
      <c r="F781" s="573"/>
      <c r="G781" s="573"/>
      <c r="H781" s="573"/>
      <c r="I781" s="573"/>
      <c r="J781" s="573"/>
      <c r="K781" s="573"/>
      <c r="L781" s="573"/>
      <c r="M781" s="573"/>
      <c r="N781" s="573"/>
      <c r="O781" s="573"/>
      <c r="P781" s="573"/>
      <c r="Q781" s="573"/>
      <c r="R781" s="573"/>
      <c r="S781" s="573"/>
      <c r="T781" s="573"/>
      <c r="U781" s="573"/>
      <c r="V781" s="573"/>
      <c r="W781" s="573"/>
      <c r="X781" s="573"/>
      <c r="Y781" s="573"/>
    </row>
    <row r="782" ht="15.75" customHeight="1">
      <c r="A782" s="573"/>
      <c r="B782" s="573"/>
      <c r="C782" s="573"/>
      <c r="D782" s="573"/>
      <c r="E782" s="573"/>
      <c r="F782" s="573"/>
      <c r="G782" s="573"/>
      <c r="H782" s="573"/>
      <c r="I782" s="573"/>
      <c r="J782" s="573"/>
      <c r="K782" s="573"/>
      <c r="L782" s="573"/>
      <c r="M782" s="573"/>
      <c r="N782" s="573"/>
      <c r="O782" s="573"/>
      <c r="P782" s="573"/>
      <c r="Q782" s="573"/>
      <c r="R782" s="573"/>
      <c r="S782" s="573"/>
      <c r="T782" s="573"/>
      <c r="U782" s="573"/>
      <c r="V782" s="573"/>
      <c r="W782" s="573"/>
      <c r="X782" s="573"/>
      <c r="Y782" s="573"/>
    </row>
    <row r="783" ht="15.75" customHeight="1">
      <c r="A783" s="573"/>
      <c r="B783" s="573"/>
      <c r="C783" s="573"/>
      <c r="D783" s="573"/>
      <c r="E783" s="573"/>
      <c r="F783" s="573"/>
      <c r="G783" s="573"/>
      <c r="H783" s="573"/>
      <c r="I783" s="573"/>
      <c r="J783" s="573"/>
      <c r="K783" s="573"/>
      <c r="L783" s="573"/>
      <c r="M783" s="573"/>
      <c r="N783" s="573"/>
      <c r="O783" s="573"/>
      <c r="P783" s="573"/>
      <c r="Q783" s="573"/>
      <c r="R783" s="573"/>
      <c r="S783" s="573"/>
      <c r="T783" s="573"/>
      <c r="U783" s="573"/>
      <c r="V783" s="573"/>
      <c r="W783" s="573"/>
      <c r="X783" s="573"/>
      <c r="Y783" s="573"/>
    </row>
    <row r="784" ht="15.75" customHeight="1">
      <c r="A784" s="573"/>
      <c r="B784" s="573"/>
      <c r="C784" s="573"/>
      <c r="D784" s="573"/>
      <c r="E784" s="573"/>
      <c r="F784" s="573"/>
      <c r="G784" s="573"/>
      <c r="H784" s="573"/>
      <c r="I784" s="573"/>
      <c r="J784" s="573"/>
      <c r="K784" s="573"/>
      <c r="L784" s="573"/>
      <c r="M784" s="573"/>
      <c r="N784" s="573"/>
      <c r="O784" s="573"/>
      <c r="P784" s="573"/>
      <c r="Q784" s="573"/>
      <c r="R784" s="573"/>
      <c r="S784" s="573"/>
      <c r="T784" s="573"/>
      <c r="U784" s="573"/>
      <c r="V784" s="573"/>
      <c r="W784" s="573"/>
      <c r="X784" s="573"/>
      <c r="Y784" s="573"/>
    </row>
    <row r="785" ht="15.75" customHeight="1">
      <c r="A785" s="573"/>
      <c r="B785" s="573"/>
      <c r="C785" s="573"/>
      <c r="D785" s="573"/>
      <c r="E785" s="573"/>
      <c r="F785" s="573"/>
      <c r="G785" s="573"/>
      <c r="H785" s="573"/>
      <c r="I785" s="573"/>
      <c r="J785" s="573"/>
      <c r="K785" s="573"/>
      <c r="L785" s="573"/>
      <c r="M785" s="573"/>
      <c r="N785" s="573"/>
      <c r="O785" s="573"/>
      <c r="P785" s="573"/>
      <c r="Q785" s="573"/>
      <c r="R785" s="573"/>
      <c r="S785" s="573"/>
      <c r="T785" s="573"/>
      <c r="U785" s="573"/>
      <c r="V785" s="573"/>
      <c r="W785" s="573"/>
      <c r="X785" s="573"/>
      <c r="Y785" s="573"/>
    </row>
    <row r="786" ht="15.75" customHeight="1">
      <c r="A786" s="573"/>
      <c r="B786" s="573"/>
      <c r="C786" s="573"/>
      <c r="D786" s="573"/>
      <c r="E786" s="573"/>
      <c r="F786" s="573"/>
      <c r="G786" s="573"/>
      <c r="H786" s="573"/>
      <c r="I786" s="573"/>
      <c r="J786" s="573"/>
      <c r="K786" s="573"/>
      <c r="L786" s="573"/>
      <c r="M786" s="573"/>
      <c r="N786" s="573"/>
      <c r="O786" s="573"/>
      <c r="P786" s="573"/>
      <c r="Q786" s="573"/>
      <c r="R786" s="573"/>
      <c r="S786" s="573"/>
      <c r="T786" s="573"/>
      <c r="U786" s="573"/>
      <c r="V786" s="573"/>
      <c r="W786" s="573"/>
      <c r="X786" s="573"/>
      <c r="Y786" s="573"/>
    </row>
    <row r="787" ht="15.75" customHeight="1">
      <c r="A787" s="573"/>
      <c r="B787" s="573"/>
      <c r="C787" s="573"/>
      <c r="D787" s="573"/>
      <c r="E787" s="573"/>
      <c r="F787" s="573"/>
      <c r="G787" s="573"/>
      <c r="H787" s="573"/>
      <c r="I787" s="573"/>
      <c r="J787" s="573"/>
      <c r="K787" s="573"/>
      <c r="L787" s="573"/>
      <c r="M787" s="573"/>
      <c r="N787" s="573"/>
      <c r="O787" s="573"/>
      <c r="P787" s="573"/>
      <c r="Q787" s="573"/>
      <c r="R787" s="573"/>
      <c r="S787" s="573"/>
      <c r="T787" s="573"/>
      <c r="U787" s="573"/>
      <c r="V787" s="573"/>
      <c r="W787" s="573"/>
      <c r="X787" s="573"/>
      <c r="Y787" s="573"/>
    </row>
    <row r="788" ht="15.75" customHeight="1">
      <c r="A788" s="573"/>
      <c r="B788" s="573"/>
      <c r="C788" s="573"/>
      <c r="D788" s="573"/>
      <c r="E788" s="573"/>
      <c r="F788" s="573"/>
      <c r="G788" s="573"/>
      <c r="H788" s="573"/>
      <c r="I788" s="573"/>
      <c r="J788" s="573"/>
      <c r="K788" s="573"/>
      <c r="L788" s="573"/>
      <c r="M788" s="573"/>
      <c r="N788" s="573"/>
      <c r="O788" s="573"/>
      <c r="P788" s="573"/>
      <c r="Q788" s="573"/>
      <c r="R788" s="573"/>
      <c r="S788" s="573"/>
      <c r="T788" s="573"/>
      <c r="U788" s="573"/>
      <c r="V788" s="573"/>
      <c r="W788" s="573"/>
      <c r="X788" s="573"/>
      <c r="Y788" s="573"/>
    </row>
    <row r="789" ht="15.75" customHeight="1">
      <c r="A789" s="573"/>
      <c r="B789" s="573"/>
      <c r="C789" s="573"/>
      <c r="D789" s="573"/>
      <c r="E789" s="573"/>
      <c r="F789" s="573"/>
      <c r="G789" s="573"/>
      <c r="H789" s="573"/>
      <c r="I789" s="573"/>
      <c r="J789" s="573"/>
      <c r="K789" s="573"/>
      <c r="L789" s="573"/>
      <c r="M789" s="573"/>
      <c r="N789" s="573"/>
      <c r="O789" s="573"/>
      <c r="P789" s="573"/>
      <c r="Q789" s="573"/>
      <c r="R789" s="573"/>
      <c r="S789" s="573"/>
      <c r="T789" s="573"/>
      <c r="U789" s="573"/>
      <c r="V789" s="573"/>
      <c r="W789" s="573"/>
      <c r="X789" s="573"/>
      <c r="Y789" s="573"/>
    </row>
    <row r="790" ht="15.75" customHeight="1">
      <c r="A790" s="573"/>
      <c r="B790" s="573"/>
      <c r="C790" s="573"/>
      <c r="D790" s="573"/>
      <c r="E790" s="573"/>
      <c r="F790" s="573"/>
      <c r="G790" s="573"/>
      <c r="H790" s="573"/>
      <c r="I790" s="573"/>
      <c r="J790" s="573"/>
      <c r="K790" s="573"/>
      <c r="L790" s="573"/>
      <c r="M790" s="573"/>
      <c r="N790" s="573"/>
      <c r="O790" s="573"/>
      <c r="P790" s="573"/>
      <c r="Q790" s="573"/>
      <c r="R790" s="573"/>
      <c r="S790" s="573"/>
      <c r="T790" s="573"/>
      <c r="U790" s="573"/>
      <c r="V790" s="573"/>
      <c r="W790" s="573"/>
      <c r="X790" s="573"/>
      <c r="Y790" s="573"/>
    </row>
    <row r="791" ht="15.75" customHeight="1">
      <c r="A791" s="573"/>
      <c r="B791" s="573"/>
      <c r="C791" s="573"/>
      <c r="D791" s="573"/>
      <c r="E791" s="573"/>
      <c r="F791" s="573"/>
      <c r="G791" s="573"/>
      <c r="H791" s="573"/>
      <c r="I791" s="573"/>
      <c r="J791" s="573"/>
      <c r="K791" s="573"/>
      <c r="L791" s="573"/>
      <c r="M791" s="573"/>
      <c r="N791" s="573"/>
      <c r="O791" s="573"/>
      <c r="P791" s="573"/>
      <c r="Q791" s="573"/>
      <c r="R791" s="573"/>
      <c r="S791" s="573"/>
      <c r="T791" s="573"/>
      <c r="U791" s="573"/>
      <c r="V791" s="573"/>
      <c r="W791" s="573"/>
      <c r="X791" s="573"/>
      <c r="Y791" s="573"/>
    </row>
    <row r="792" ht="15.75" customHeight="1">
      <c r="A792" s="573"/>
      <c r="B792" s="573"/>
      <c r="C792" s="573"/>
      <c r="D792" s="573"/>
      <c r="E792" s="573"/>
      <c r="F792" s="573"/>
      <c r="G792" s="573"/>
      <c r="H792" s="573"/>
      <c r="I792" s="573"/>
      <c r="J792" s="573"/>
      <c r="K792" s="573"/>
      <c r="L792" s="573"/>
      <c r="M792" s="573"/>
      <c r="N792" s="573"/>
      <c r="O792" s="573"/>
      <c r="P792" s="573"/>
      <c r="Q792" s="573"/>
      <c r="R792" s="573"/>
      <c r="S792" s="573"/>
      <c r="T792" s="573"/>
      <c r="U792" s="573"/>
      <c r="V792" s="573"/>
      <c r="W792" s="573"/>
      <c r="X792" s="573"/>
      <c r="Y792" s="573"/>
    </row>
    <row r="793" ht="15.75" customHeight="1">
      <c r="A793" s="573"/>
      <c r="B793" s="573"/>
      <c r="C793" s="573"/>
      <c r="D793" s="573"/>
      <c r="E793" s="573"/>
      <c r="F793" s="573"/>
      <c r="G793" s="573"/>
      <c r="H793" s="573"/>
      <c r="I793" s="573"/>
      <c r="J793" s="573"/>
      <c r="K793" s="573"/>
      <c r="L793" s="573"/>
      <c r="M793" s="573"/>
      <c r="N793" s="573"/>
      <c r="O793" s="573"/>
      <c r="P793" s="573"/>
      <c r="Q793" s="573"/>
      <c r="R793" s="573"/>
      <c r="S793" s="573"/>
      <c r="T793" s="573"/>
      <c r="U793" s="573"/>
      <c r="V793" s="573"/>
      <c r="W793" s="573"/>
      <c r="X793" s="573"/>
      <c r="Y793" s="573"/>
    </row>
    <row r="794" ht="15.75" customHeight="1">
      <c r="A794" s="573"/>
      <c r="B794" s="573"/>
      <c r="C794" s="573"/>
      <c r="D794" s="573"/>
      <c r="E794" s="573"/>
      <c r="F794" s="573"/>
      <c r="G794" s="573"/>
      <c r="H794" s="573"/>
      <c r="I794" s="573"/>
      <c r="J794" s="573"/>
      <c r="K794" s="573"/>
      <c r="L794" s="573"/>
      <c r="M794" s="573"/>
      <c r="N794" s="573"/>
      <c r="O794" s="573"/>
      <c r="P794" s="573"/>
      <c r="Q794" s="573"/>
      <c r="R794" s="573"/>
      <c r="S794" s="573"/>
      <c r="T794" s="573"/>
      <c r="U794" s="573"/>
      <c r="V794" s="573"/>
      <c r="W794" s="573"/>
      <c r="X794" s="573"/>
      <c r="Y794" s="573"/>
    </row>
    <row r="795" ht="15.75" customHeight="1">
      <c r="A795" s="573"/>
      <c r="B795" s="573"/>
      <c r="C795" s="573"/>
      <c r="D795" s="573"/>
      <c r="E795" s="573"/>
      <c r="F795" s="573"/>
      <c r="G795" s="573"/>
      <c r="H795" s="573"/>
      <c r="I795" s="573"/>
      <c r="J795" s="573"/>
      <c r="K795" s="573"/>
      <c r="L795" s="573"/>
      <c r="M795" s="573"/>
      <c r="N795" s="573"/>
      <c r="O795" s="573"/>
      <c r="P795" s="573"/>
      <c r="Q795" s="573"/>
      <c r="R795" s="573"/>
      <c r="S795" s="573"/>
      <c r="T795" s="573"/>
      <c r="U795" s="573"/>
      <c r="V795" s="573"/>
      <c r="W795" s="573"/>
      <c r="X795" s="573"/>
      <c r="Y795" s="573"/>
    </row>
    <row r="796" ht="15.75" customHeight="1">
      <c r="A796" s="573"/>
      <c r="B796" s="573"/>
      <c r="C796" s="573"/>
      <c r="D796" s="573"/>
      <c r="E796" s="573"/>
      <c r="F796" s="573"/>
      <c r="G796" s="573"/>
      <c r="H796" s="573"/>
      <c r="I796" s="573"/>
      <c r="J796" s="573"/>
      <c r="K796" s="573"/>
      <c r="L796" s="573"/>
      <c r="M796" s="573"/>
      <c r="N796" s="573"/>
      <c r="O796" s="573"/>
      <c r="P796" s="573"/>
      <c r="Q796" s="573"/>
      <c r="R796" s="573"/>
      <c r="S796" s="573"/>
      <c r="T796" s="573"/>
      <c r="U796" s="573"/>
      <c r="V796" s="573"/>
      <c r="W796" s="573"/>
      <c r="X796" s="573"/>
      <c r="Y796" s="573"/>
    </row>
    <row r="797" ht="15.75" customHeight="1">
      <c r="A797" s="573"/>
      <c r="B797" s="573"/>
      <c r="C797" s="573"/>
      <c r="D797" s="573"/>
      <c r="E797" s="573"/>
      <c r="F797" s="573"/>
      <c r="G797" s="573"/>
      <c r="H797" s="573"/>
      <c r="I797" s="573"/>
      <c r="J797" s="573"/>
      <c r="K797" s="573"/>
      <c r="L797" s="573"/>
      <c r="M797" s="573"/>
      <c r="N797" s="573"/>
      <c r="O797" s="573"/>
      <c r="P797" s="573"/>
      <c r="Q797" s="573"/>
      <c r="R797" s="573"/>
      <c r="S797" s="573"/>
      <c r="T797" s="573"/>
      <c r="U797" s="573"/>
      <c r="V797" s="573"/>
      <c r="W797" s="573"/>
      <c r="X797" s="573"/>
      <c r="Y797" s="573"/>
    </row>
    <row r="798" ht="15.75" customHeight="1">
      <c r="A798" s="573"/>
      <c r="B798" s="573"/>
      <c r="C798" s="573"/>
      <c r="D798" s="573"/>
      <c r="E798" s="573"/>
      <c r="F798" s="573"/>
      <c r="G798" s="573"/>
      <c r="H798" s="573"/>
      <c r="I798" s="573"/>
      <c r="J798" s="573"/>
      <c r="K798" s="573"/>
      <c r="L798" s="573"/>
      <c r="M798" s="573"/>
      <c r="N798" s="573"/>
      <c r="O798" s="573"/>
      <c r="P798" s="573"/>
      <c r="Q798" s="573"/>
      <c r="R798" s="573"/>
      <c r="S798" s="573"/>
      <c r="T798" s="573"/>
      <c r="U798" s="573"/>
      <c r="V798" s="573"/>
      <c r="W798" s="573"/>
      <c r="X798" s="573"/>
      <c r="Y798" s="573"/>
    </row>
    <row r="799" ht="15.75" customHeight="1">
      <c r="A799" s="573"/>
      <c r="B799" s="573"/>
      <c r="C799" s="573"/>
      <c r="D799" s="573"/>
      <c r="E799" s="573"/>
      <c r="F799" s="573"/>
      <c r="G799" s="573"/>
      <c r="H799" s="573"/>
      <c r="I799" s="573"/>
      <c r="J799" s="573"/>
      <c r="K799" s="573"/>
      <c r="L799" s="573"/>
      <c r="M799" s="573"/>
      <c r="N799" s="573"/>
      <c r="O799" s="573"/>
      <c r="P799" s="573"/>
      <c r="Q799" s="573"/>
      <c r="R799" s="573"/>
      <c r="S799" s="573"/>
      <c r="T799" s="573"/>
      <c r="U799" s="573"/>
      <c r="V799" s="573"/>
      <c r="W799" s="573"/>
      <c r="X799" s="573"/>
      <c r="Y799" s="573"/>
    </row>
    <row r="800" ht="15.75" customHeight="1">
      <c r="A800" s="573"/>
      <c r="B800" s="573"/>
      <c r="C800" s="573"/>
      <c r="D800" s="573"/>
      <c r="E800" s="573"/>
      <c r="F800" s="573"/>
      <c r="G800" s="573"/>
      <c r="H800" s="573"/>
      <c r="I800" s="573"/>
      <c r="J800" s="573"/>
      <c r="K800" s="573"/>
      <c r="L800" s="573"/>
      <c r="M800" s="573"/>
      <c r="N800" s="573"/>
      <c r="O800" s="573"/>
      <c r="P800" s="573"/>
      <c r="Q800" s="573"/>
      <c r="R800" s="573"/>
      <c r="S800" s="573"/>
      <c r="T800" s="573"/>
      <c r="U800" s="573"/>
      <c r="V800" s="573"/>
      <c r="W800" s="573"/>
      <c r="X800" s="573"/>
      <c r="Y800" s="573"/>
    </row>
    <row r="801" ht="15.75" customHeight="1">
      <c r="A801" s="573"/>
      <c r="B801" s="573"/>
      <c r="C801" s="573"/>
      <c r="D801" s="573"/>
      <c r="E801" s="573"/>
      <c r="F801" s="573"/>
      <c r="G801" s="573"/>
      <c r="H801" s="573"/>
      <c r="I801" s="573"/>
      <c r="J801" s="573"/>
      <c r="K801" s="573"/>
      <c r="L801" s="573"/>
      <c r="M801" s="573"/>
      <c r="N801" s="573"/>
      <c r="O801" s="573"/>
      <c r="P801" s="573"/>
      <c r="Q801" s="573"/>
      <c r="R801" s="573"/>
      <c r="S801" s="573"/>
      <c r="T801" s="573"/>
      <c r="U801" s="573"/>
      <c r="V801" s="573"/>
      <c r="W801" s="573"/>
      <c r="X801" s="573"/>
      <c r="Y801" s="573"/>
    </row>
    <row r="802" ht="15.75" customHeight="1">
      <c r="A802" s="573"/>
      <c r="B802" s="573"/>
      <c r="C802" s="573"/>
      <c r="D802" s="573"/>
      <c r="E802" s="573"/>
      <c r="F802" s="573"/>
      <c r="G802" s="573"/>
      <c r="H802" s="573"/>
      <c r="I802" s="573"/>
      <c r="J802" s="573"/>
      <c r="K802" s="573"/>
      <c r="L802" s="573"/>
      <c r="M802" s="573"/>
      <c r="N802" s="573"/>
      <c r="O802" s="573"/>
      <c r="P802" s="573"/>
      <c r="Q802" s="573"/>
      <c r="R802" s="573"/>
      <c r="S802" s="573"/>
      <c r="T802" s="573"/>
      <c r="U802" s="573"/>
      <c r="V802" s="573"/>
      <c r="W802" s="573"/>
      <c r="X802" s="573"/>
      <c r="Y802" s="573"/>
    </row>
    <row r="803" ht="15.75" customHeight="1">
      <c r="A803" s="573"/>
      <c r="B803" s="573"/>
      <c r="C803" s="573"/>
      <c r="D803" s="573"/>
      <c r="E803" s="573"/>
      <c r="F803" s="573"/>
      <c r="G803" s="573"/>
      <c r="H803" s="573"/>
      <c r="I803" s="573"/>
      <c r="J803" s="573"/>
      <c r="K803" s="573"/>
      <c r="L803" s="573"/>
      <c r="M803" s="573"/>
      <c r="N803" s="573"/>
      <c r="O803" s="573"/>
      <c r="P803" s="573"/>
      <c r="Q803" s="573"/>
      <c r="R803" s="573"/>
      <c r="S803" s="573"/>
      <c r="T803" s="573"/>
      <c r="U803" s="573"/>
      <c r="V803" s="573"/>
      <c r="W803" s="573"/>
      <c r="X803" s="573"/>
      <c r="Y803" s="573"/>
    </row>
    <row r="804" ht="15.75" customHeight="1">
      <c r="A804" s="573"/>
      <c r="B804" s="573"/>
      <c r="C804" s="573"/>
      <c r="D804" s="573"/>
      <c r="E804" s="573"/>
      <c r="F804" s="573"/>
      <c r="G804" s="573"/>
      <c r="H804" s="573"/>
      <c r="I804" s="573"/>
      <c r="J804" s="573"/>
      <c r="K804" s="573"/>
      <c r="L804" s="573"/>
      <c r="M804" s="573"/>
      <c r="N804" s="573"/>
      <c r="O804" s="573"/>
      <c r="P804" s="573"/>
      <c r="Q804" s="573"/>
      <c r="R804" s="573"/>
      <c r="S804" s="573"/>
      <c r="T804" s="573"/>
      <c r="U804" s="573"/>
      <c r="V804" s="573"/>
      <c r="W804" s="573"/>
      <c r="X804" s="573"/>
      <c r="Y804" s="573"/>
    </row>
    <row r="805" ht="15.75" customHeight="1">
      <c r="A805" s="573"/>
      <c r="B805" s="573"/>
      <c r="C805" s="573"/>
      <c r="D805" s="573"/>
      <c r="E805" s="573"/>
      <c r="F805" s="573"/>
      <c r="G805" s="573"/>
      <c r="H805" s="573"/>
      <c r="I805" s="573"/>
      <c r="J805" s="573"/>
      <c r="K805" s="573"/>
      <c r="L805" s="573"/>
      <c r="M805" s="573"/>
      <c r="N805" s="573"/>
      <c r="O805" s="573"/>
      <c r="P805" s="573"/>
      <c r="Q805" s="573"/>
      <c r="R805" s="573"/>
      <c r="S805" s="573"/>
      <c r="T805" s="573"/>
      <c r="U805" s="573"/>
      <c r="V805" s="573"/>
      <c r="W805" s="573"/>
      <c r="X805" s="573"/>
      <c r="Y805" s="573"/>
    </row>
    <row r="806" ht="15.75" customHeight="1">
      <c r="A806" s="573"/>
      <c r="B806" s="573"/>
      <c r="C806" s="573"/>
      <c r="D806" s="573"/>
      <c r="E806" s="573"/>
      <c r="F806" s="573"/>
      <c r="G806" s="573"/>
      <c r="H806" s="573"/>
      <c r="I806" s="573"/>
      <c r="J806" s="573"/>
      <c r="K806" s="573"/>
      <c r="L806" s="573"/>
      <c r="M806" s="573"/>
      <c r="N806" s="573"/>
      <c r="O806" s="573"/>
      <c r="P806" s="573"/>
      <c r="Q806" s="573"/>
      <c r="R806" s="573"/>
      <c r="S806" s="573"/>
      <c r="T806" s="573"/>
      <c r="U806" s="573"/>
      <c r="V806" s="573"/>
      <c r="W806" s="573"/>
      <c r="X806" s="573"/>
      <c r="Y806" s="573"/>
    </row>
    <row r="807" ht="15.75" customHeight="1">
      <c r="A807" s="573"/>
      <c r="B807" s="573"/>
      <c r="C807" s="573"/>
      <c r="D807" s="573"/>
      <c r="E807" s="573"/>
      <c r="F807" s="573"/>
      <c r="G807" s="573"/>
      <c r="H807" s="573"/>
      <c r="I807" s="573"/>
      <c r="J807" s="573"/>
      <c r="K807" s="573"/>
      <c r="L807" s="573"/>
      <c r="M807" s="573"/>
      <c r="N807" s="573"/>
      <c r="O807" s="573"/>
      <c r="P807" s="573"/>
      <c r="Q807" s="573"/>
      <c r="R807" s="573"/>
      <c r="S807" s="573"/>
      <c r="T807" s="573"/>
      <c r="U807" s="573"/>
      <c r="V807" s="573"/>
      <c r="W807" s="573"/>
      <c r="X807" s="573"/>
      <c r="Y807" s="573"/>
    </row>
    <row r="808" ht="15.75" customHeight="1">
      <c r="A808" s="573"/>
      <c r="B808" s="573"/>
      <c r="C808" s="573"/>
      <c r="D808" s="573"/>
      <c r="E808" s="573"/>
      <c r="F808" s="573"/>
      <c r="G808" s="573"/>
      <c r="H808" s="573"/>
      <c r="I808" s="573"/>
      <c r="J808" s="573"/>
      <c r="K808" s="573"/>
      <c r="L808" s="573"/>
      <c r="M808" s="573"/>
      <c r="N808" s="573"/>
      <c r="O808" s="573"/>
      <c r="P808" s="573"/>
      <c r="Q808" s="573"/>
      <c r="R808" s="573"/>
      <c r="S808" s="573"/>
      <c r="T808" s="573"/>
      <c r="U808" s="573"/>
      <c r="V808" s="573"/>
      <c r="W808" s="573"/>
      <c r="X808" s="573"/>
      <c r="Y808" s="573"/>
    </row>
    <row r="809" ht="15.75" customHeight="1">
      <c r="A809" s="573"/>
      <c r="B809" s="573"/>
      <c r="C809" s="573"/>
      <c r="D809" s="573"/>
      <c r="E809" s="573"/>
      <c r="F809" s="573"/>
      <c r="G809" s="573"/>
      <c r="H809" s="573"/>
      <c r="I809" s="573"/>
      <c r="J809" s="573"/>
      <c r="K809" s="573"/>
      <c r="L809" s="573"/>
      <c r="M809" s="573"/>
      <c r="N809" s="573"/>
      <c r="O809" s="573"/>
      <c r="P809" s="573"/>
      <c r="Q809" s="573"/>
      <c r="R809" s="573"/>
      <c r="S809" s="573"/>
      <c r="T809" s="573"/>
      <c r="U809" s="573"/>
      <c r="V809" s="573"/>
      <c r="W809" s="573"/>
      <c r="X809" s="573"/>
      <c r="Y809" s="573"/>
    </row>
    <row r="810" ht="15.75" customHeight="1">
      <c r="A810" s="573"/>
      <c r="B810" s="573"/>
      <c r="C810" s="573"/>
      <c r="D810" s="573"/>
      <c r="E810" s="573"/>
      <c r="F810" s="573"/>
      <c r="G810" s="573"/>
      <c r="H810" s="573"/>
      <c r="I810" s="573"/>
      <c r="J810" s="573"/>
      <c r="K810" s="573"/>
      <c r="L810" s="573"/>
      <c r="M810" s="573"/>
      <c r="N810" s="573"/>
      <c r="O810" s="573"/>
      <c r="P810" s="573"/>
      <c r="Q810" s="573"/>
      <c r="R810" s="573"/>
      <c r="S810" s="573"/>
      <c r="T810" s="573"/>
      <c r="U810" s="573"/>
      <c r="V810" s="573"/>
      <c r="W810" s="573"/>
      <c r="X810" s="573"/>
      <c r="Y810" s="573"/>
    </row>
    <row r="811" ht="15.75" customHeight="1">
      <c r="A811" s="573"/>
      <c r="B811" s="573"/>
      <c r="C811" s="573"/>
      <c r="D811" s="573"/>
      <c r="E811" s="573"/>
      <c r="F811" s="573"/>
      <c r="G811" s="573"/>
      <c r="H811" s="573"/>
      <c r="I811" s="573"/>
      <c r="J811" s="573"/>
      <c r="K811" s="573"/>
      <c r="L811" s="573"/>
      <c r="M811" s="573"/>
      <c r="N811" s="573"/>
      <c r="O811" s="573"/>
      <c r="P811" s="573"/>
      <c r="Q811" s="573"/>
      <c r="R811" s="573"/>
      <c r="S811" s="573"/>
      <c r="T811" s="573"/>
      <c r="U811" s="573"/>
      <c r="V811" s="573"/>
      <c r="W811" s="573"/>
      <c r="X811" s="573"/>
      <c r="Y811" s="573"/>
    </row>
    <row r="812" ht="15.75" customHeight="1">
      <c r="A812" s="573"/>
      <c r="B812" s="573"/>
      <c r="C812" s="573"/>
      <c r="D812" s="573"/>
      <c r="E812" s="573"/>
      <c r="F812" s="573"/>
      <c r="G812" s="573"/>
      <c r="H812" s="573"/>
      <c r="I812" s="573"/>
      <c r="J812" s="573"/>
      <c r="K812" s="573"/>
      <c r="L812" s="573"/>
      <c r="M812" s="573"/>
      <c r="N812" s="573"/>
      <c r="O812" s="573"/>
      <c r="P812" s="573"/>
      <c r="Q812" s="573"/>
      <c r="R812" s="573"/>
      <c r="S812" s="573"/>
      <c r="T812" s="573"/>
      <c r="U812" s="573"/>
      <c r="V812" s="573"/>
      <c r="W812" s="573"/>
      <c r="X812" s="573"/>
      <c r="Y812" s="573"/>
    </row>
    <row r="813" ht="15.75" customHeight="1">
      <c r="A813" s="573"/>
      <c r="B813" s="573"/>
      <c r="C813" s="573"/>
      <c r="D813" s="573"/>
      <c r="E813" s="573"/>
      <c r="F813" s="573"/>
      <c r="G813" s="573"/>
      <c r="H813" s="573"/>
      <c r="I813" s="573"/>
      <c r="J813" s="573"/>
      <c r="K813" s="573"/>
      <c r="L813" s="573"/>
      <c r="M813" s="573"/>
      <c r="N813" s="573"/>
      <c r="O813" s="573"/>
      <c r="P813" s="573"/>
      <c r="Q813" s="573"/>
      <c r="R813" s="573"/>
      <c r="S813" s="573"/>
      <c r="T813" s="573"/>
      <c r="U813" s="573"/>
      <c r="V813" s="573"/>
      <c r="W813" s="573"/>
      <c r="X813" s="573"/>
      <c r="Y813" s="573"/>
    </row>
    <row r="814" ht="15.75" customHeight="1">
      <c r="A814" s="573"/>
      <c r="B814" s="573"/>
      <c r="C814" s="573"/>
      <c r="D814" s="573"/>
      <c r="E814" s="573"/>
      <c r="F814" s="573"/>
      <c r="G814" s="573"/>
      <c r="H814" s="573"/>
      <c r="I814" s="573"/>
      <c r="J814" s="573"/>
      <c r="K814" s="573"/>
      <c r="L814" s="573"/>
      <c r="M814" s="573"/>
      <c r="N814" s="573"/>
      <c r="O814" s="573"/>
      <c r="P814" s="573"/>
      <c r="Q814" s="573"/>
      <c r="R814" s="573"/>
      <c r="S814" s="573"/>
      <c r="T814" s="573"/>
      <c r="U814" s="573"/>
      <c r="V814" s="573"/>
      <c r="W814" s="573"/>
      <c r="X814" s="573"/>
      <c r="Y814" s="573"/>
    </row>
    <row r="815" ht="15.75" customHeight="1">
      <c r="A815" s="573"/>
      <c r="B815" s="573"/>
      <c r="C815" s="573"/>
      <c r="D815" s="573"/>
      <c r="E815" s="573"/>
      <c r="F815" s="573"/>
      <c r="G815" s="573"/>
      <c r="H815" s="573"/>
      <c r="I815" s="573"/>
      <c r="J815" s="573"/>
      <c r="K815" s="573"/>
      <c r="L815" s="573"/>
      <c r="M815" s="573"/>
      <c r="N815" s="573"/>
      <c r="O815" s="573"/>
      <c r="P815" s="573"/>
      <c r="Q815" s="573"/>
      <c r="R815" s="573"/>
      <c r="S815" s="573"/>
      <c r="T815" s="573"/>
      <c r="U815" s="573"/>
      <c r="V815" s="573"/>
      <c r="W815" s="573"/>
      <c r="X815" s="573"/>
      <c r="Y815" s="573"/>
    </row>
    <row r="816" ht="15.75" customHeight="1">
      <c r="A816" s="573"/>
      <c r="B816" s="573"/>
      <c r="C816" s="573"/>
      <c r="D816" s="573"/>
      <c r="E816" s="573"/>
      <c r="F816" s="573"/>
      <c r="G816" s="573"/>
      <c r="H816" s="573"/>
      <c r="I816" s="573"/>
      <c r="J816" s="573"/>
      <c r="K816" s="573"/>
      <c r="L816" s="573"/>
      <c r="M816" s="573"/>
      <c r="N816" s="573"/>
      <c r="O816" s="573"/>
      <c r="P816" s="573"/>
      <c r="Q816" s="573"/>
      <c r="R816" s="573"/>
      <c r="S816" s="573"/>
      <c r="T816" s="573"/>
      <c r="U816" s="573"/>
      <c r="V816" s="573"/>
      <c r="W816" s="573"/>
      <c r="X816" s="573"/>
      <c r="Y816" s="573"/>
    </row>
    <row r="817" ht="15.75" customHeight="1">
      <c r="A817" s="573"/>
      <c r="B817" s="573"/>
      <c r="C817" s="573"/>
      <c r="D817" s="573"/>
      <c r="E817" s="573"/>
      <c r="F817" s="573"/>
      <c r="G817" s="573"/>
      <c r="H817" s="573"/>
      <c r="I817" s="573"/>
      <c r="J817" s="573"/>
      <c r="K817" s="573"/>
      <c r="L817" s="573"/>
      <c r="M817" s="573"/>
      <c r="N817" s="573"/>
      <c r="O817" s="573"/>
      <c r="P817" s="573"/>
      <c r="Q817" s="573"/>
      <c r="R817" s="573"/>
      <c r="S817" s="573"/>
      <c r="T817" s="573"/>
      <c r="U817" s="573"/>
      <c r="V817" s="573"/>
      <c r="W817" s="573"/>
      <c r="X817" s="573"/>
      <c r="Y817" s="573"/>
    </row>
    <row r="818" ht="15.75" customHeight="1">
      <c r="A818" s="573"/>
      <c r="B818" s="573"/>
      <c r="C818" s="573"/>
      <c r="D818" s="573"/>
      <c r="E818" s="573"/>
      <c r="F818" s="573"/>
      <c r="G818" s="573"/>
      <c r="H818" s="573"/>
      <c r="I818" s="573"/>
      <c r="J818" s="573"/>
      <c r="K818" s="573"/>
      <c r="L818" s="573"/>
      <c r="M818" s="573"/>
      <c r="N818" s="573"/>
      <c r="O818" s="573"/>
      <c r="P818" s="573"/>
      <c r="Q818" s="573"/>
      <c r="R818" s="573"/>
      <c r="S818" s="573"/>
      <c r="T818" s="573"/>
      <c r="U818" s="573"/>
      <c r="V818" s="573"/>
      <c r="W818" s="573"/>
      <c r="X818" s="573"/>
      <c r="Y818" s="573"/>
    </row>
    <row r="819" ht="15.75" customHeight="1">
      <c r="A819" s="573"/>
      <c r="B819" s="573"/>
      <c r="C819" s="573"/>
      <c r="D819" s="573"/>
      <c r="E819" s="573"/>
      <c r="F819" s="573"/>
      <c r="G819" s="573"/>
      <c r="H819" s="573"/>
      <c r="I819" s="573"/>
      <c r="J819" s="573"/>
      <c r="K819" s="573"/>
      <c r="L819" s="573"/>
      <c r="M819" s="573"/>
      <c r="N819" s="573"/>
      <c r="O819" s="573"/>
      <c r="P819" s="573"/>
      <c r="Q819" s="573"/>
      <c r="R819" s="573"/>
      <c r="S819" s="573"/>
      <c r="T819" s="573"/>
      <c r="U819" s="573"/>
      <c r="V819" s="573"/>
      <c r="W819" s="573"/>
      <c r="X819" s="573"/>
      <c r="Y819" s="573"/>
    </row>
    <row r="820" ht="15.75" customHeight="1">
      <c r="A820" s="573"/>
      <c r="B820" s="573"/>
      <c r="C820" s="573"/>
      <c r="D820" s="573"/>
      <c r="E820" s="573"/>
      <c r="F820" s="573"/>
      <c r="G820" s="573"/>
      <c r="H820" s="573"/>
      <c r="I820" s="573"/>
      <c r="J820" s="573"/>
      <c r="K820" s="573"/>
      <c r="L820" s="573"/>
      <c r="M820" s="573"/>
      <c r="N820" s="573"/>
      <c r="O820" s="573"/>
      <c r="P820" s="573"/>
      <c r="Q820" s="573"/>
      <c r="R820" s="573"/>
      <c r="S820" s="573"/>
      <c r="T820" s="573"/>
      <c r="U820" s="573"/>
      <c r="V820" s="573"/>
      <c r="W820" s="573"/>
      <c r="X820" s="573"/>
      <c r="Y820" s="573"/>
    </row>
    <row r="821" ht="15.75" customHeight="1">
      <c r="A821" s="573"/>
      <c r="B821" s="573"/>
      <c r="C821" s="573"/>
      <c r="D821" s="573"/>
      <c r="E821" s="573"/>
      <c r="F821" s="573"/>
      <c r="G821" s="573"/>
      <c r="H821" s="573"/>
      <c r="I821" s="573"/>
      <c r="J821" s="573"/>
      <c r="K821" s="573"/>
      <c r="L821" s="573"/>
      <c r="M821" s="573"/>
      <c r="N821" s="573"/>
      <c r="O821" s="573"/>
      <c r="P821" s="573"/>
      <c r="Q821" s="573"/>
      <c r="R821" s="573"/>
      <c r="S821" s="573"/>
      <c r="T821" s="573"/>
      <c r="U821" s="573"/>
      <c r="V821" s="573"/>
      <c r="W821" s="573"/>
      <c r="X821" s="573"/>
      <c r="Y821" s="573"/>
    </row>
    <row r="822" ht="15.75" customHeight="1">
      <c r="A822" s="573"/>
      <c r="B822" s="573"/>
      <c r="C822" s="573"/>
      <c r="D822" s="573"/>
      <c r="E822" s="573"/>
      <c r="F822" s="573"/>
      <c r="G822" s="573"/>
      <c r="H822" s="573"/>
      <c r="I822" s="573"/>
      <c r="J822" s="573"/>
      <c r="K822" s="573"/>
      <c r="L822" s="573"/>
      <c r="M822" s="573"/>
      <c r="N822" s="573"/>
      <c r="O822" s="573"/>
      <c r="P822" s="573"/>
      <c r="Q822" s="573"/>
      <c r="R822" s="573"/>
      <c r="S822" s="573"/>
      <c r="T822" s="573"/>
      <c r="U822" s="573"/>
      <c r="V822" s="573"/>
      <c r="W822" s="573"/>
      <c r="X822" s="573"/>
      <c r="Y822" s="573"/>
    </row>
    <row r="823" ht="15.75" customHeight="1">
      <c r="A823" s="573"/>
      <c r="B823" s="573"/>
      <c r="C823" s="573"/>
      <c r="D823" s="573"/>
      <c r="E823" s="573"/>
      <c r="F823" s="573"/>
      <c r="G823" s="573"/>
      <c r="H823" s="573"/>
      <c r="I823" s="573"/>
      <c r="J823" s="573"/>
      <c r="K823" s="573"/>
      <c r="L823" s="573"/>
      <c r="M823" s="573"/>
      <c r="N823" s="573"/>
      <c r="O823" s="573"/>
      <c r="P823" s="573"/>
      <c r="Q823" s="573"/>
      <c r="R823" s="573"/>
      <c r="S823" s="573"/>
      <c r="T823" s="573"/>
      <c r="U823" s="573"/>
      <c r="V823" s="573"/>
      <c r="W823" s="573"/>
      <c r="X823" s="573"/>
      <c r="Y823" s="573"/>
    </row>
    <row r="824" ht="15.75" customHeight="1">
      <c r="A824" s="573"/>
      <c r="B824" s="573"/>
      <c r="C824" s="573"/>
      <c r="D824" s="573"/>
      <c r="E824" s="573"/>
      <c r="F824" s="573"/>
      <c r="G824" s="573"/>
      <c r="H824" s="573"/>
      <c r="I824" s="573"/>
      <c r="J824" s="573"/>
      <c r="K824" s="573"/>
      <c r="L824" s="573"/>
      <c r="M824" s="573"/>
      <c r="N824" s="573"/>
      <c r="O824" s="573"/>
      <c r="P824" s="573"/>
      <c r="Q824" s="573"/>
      <c r="R824" s="573"/>
      <c r="S824" s="573"/>
      <c r="T824" s="573"/>
      <c r="U824" s="573"/>
      <c r="V824" s="573"/>
      <c r="W824" s="573"/>
      <c r="X824" s="573"/>
      <c r="Y824" s="573"/>
    </row>
    <row r="825" ht="15.75" customHeight="1">
      <c r="A825" s="573"/>
      <c r="B825" s="573"/>
      <c r="C825" s="573"/>
      <c r="D825" s="573"/>
      <c r="E825" s="573"/>
      <c r="F825" s="573"/>
      <c r="G825" s="573"/>
      <c r="H825" s="573"/>
      <c r="I825" s="573"/>
      <c r="J825" s="573"/>
      <c r="K825" s="573"/>
      <c r="L825" s="573"/>
      <c r="M825" s="573"/>
      <c r="N825" s="573"/>
      <c r="O825" s="573"/>
      <c r="P825" s="573"/>
      <c r="Q825" s="573"/>
      <c r="R825" s="573"/>
      <c r="S825" s="573"/>
      <c r="T825" s="573"/>
      <c r="U825" s="573"/>
      <c r="V825" s="573"/>
      <c r="W825" s="573"/>
      <c r="X825" s="573"/>
      <c r="Y825" s="573"/>
    </row>
    <row r="826" ht="15.75" customHeight="1">
      <c r="A826" s="573"/>
      <c r="B826" s="573"/>
      <c r="C826" s="573"/>
      <c r="D826" s="573"/>
      <c r="E826" s="573"/>
      <c r="F826" s="573"/>
      <c r="G826" s="573"/>
      <c r="H826" s="573"/>
      <c r="I826" s="573"/>
      <c r="J826" s="573"/>
      <c r="K826" s="573"/>
      <c r="L826" s="573"/>
      <c r="M826" s="573"/>
      <c r="N826" s="573"/>
      <c r="O826" s="573"/>
      <c r="P826" s="573"/>
      <c r="Q826" s="573"/>
      <c r="R826" s="573"/>
      <c r="S826" s="573"/>
      <c r="T826" s="573"/>
      <c r="U826" s="573"/>
      <c r="V826" s="573"/>
      <c r="W826" s="573"/>
      <c r="X826" s="573"/>
      <c r="Y826" s="573"/>
    </row>
    <row r="827" ht="15.75" customHeight="1">
      <c r="A827" s="573"/>
      <c r="B827" s="573"/>
      <c r="C827" s="573"/>
      <c r="D827" s="573"/>
      <c r="E827" s="573"/>
      <c r="F827" s="573"/>
      <c r="G827" s="573"/>
      <c r="H827" s="573"/>
      <c r="I827" s="573"/>
      <c r="J827" s="573"/>
      <c r="K827" s="573"/>
      <c r="L827" s="573"/>
      <c r="M827" s="573"/>
      <c r="N827" s="573"/>
      <c r="O827" s="573"/>
      <c r="P827" s="573"/>
      <c r="Q827" s="573"/>
      <c r="R827" s="573"/>
      <c r="S827" s="573"/>
      <c r="T827" s="573"/>
      <c r="U827" s="573"/>
      <c r="V827" s="573"/>
      <c r="W827" s="573"/>
      <c r="X827" s="573"/>
      <c r="Y827" s="573"/>
    </row>
    <row r="828" ht="15.75" customHeight="1">
      <c r="A828" s="573"/>
      <c r="B828" s="573"/>
      <c r="C828" s="573"/>
      <c r="D828" s="573"/>
      <c r="E828" s="573"/>
      <c r="F828" s="573"/>
      <c r="G828" s="573"/>
      <c r="H828" s="573"/>
      <c r="I828" s="573"/>
      <c r="J828" s="573"/>
      <c r="K828" s="573"/>
      <c r="L828" s="573"/>
      <c r="M828" s="573"/>
      <c r="N828" s="573"/>
      <c r="O828" s="573"/>
      <c r="P828" s="573"/>
      <c r="Q828" s="573"/>
      <c r="R828" s="573"/>
      <c r="S828" s="573"/>
      <c r="T828" s="573"/>
      <c r="U828" s="573"/>
      <c r="V828" s="573"/>
      <c r="W828" s="573"/>
      <c r="X828" s="573"/>
      <c r="Y828" s="573"/>
    </row>
    <row r="829" ht="15.75" customHeight="1">
      <c r="A829" s="573"/>
      <c r="B829" s="573"/>
      <c r="C829" s="573"/>
      <c r="D829" s="573"/>
      <c r="E829" s="573"/>
      <c r="F829" s="573"/>
      <c r="G829" s="573"/>
      <c r="H829" s="573"/>
      <c r="I829" s="573"/>
      <c r="J829" s="573"/>
      <c r="K829" s="573"/>
      <c r="L829" s="573"/>
      <c r="M829" s="573"/>
      <c r="N829" s="573"/>
      <c r="O829" s="573"/>
      <c r="P829" s="573"/>
      <c r="Q829" s="573"/>
      <c r="R829" s="573"/>
      <c r="S829" s="573"/>
      <c r="T829" s="573"/>
      <c r="U829" s="573"/>
      <c r="V829" s="573"/>
      <c r="W829" s="573"/>
      <c r="X829" s="573"/>
      <c r="Y829" s="573"/>
    </row>
    <row r="830" ht="15.75" customHeight="1">
      <c r="A830" s="573"/>
      <c r="B830" s="573"/>
      <c r="C830" s="573"/>
      <c r="D830" s="573"/>
      <c r="E830" s="573"/>
      <c r="F830" s="573"/>
      <c r="G830" s="573"/>
      <c r="H830" s="573"/>
      <c r="I830" s="573"/>
      <c r="J830" s="573"/>
      <c r="K830" s="573"/>
      <c r="L830" s="573"/>
      <c r="M830" s="573"/>
      <c r="N830" s="573"/>
      <c r="O830" s="573"/>
      <c r="P830" s="573"/>
      <c r="Q830" s="573"/>
      <c r="R830" s="573"/>
      <c r="S830" s="573"/>
      <c r="T830" s="573"/>
      <c r="U830" s="573"/>
      <c r="V830" s="573"/>
      <c r="W830" s="573"/>
      <c r="X830" s="573"/>
      <c r="Y830" s="573"/>
    </row>
    <row r="831" ht="15.75" customHeight="1">
      <c r="A831" s="573"/>
      <c r="B831" s="573"/>
      <c r="C831" s="573"/>
      <c r="D831" s="573"/>
      <c r="E831" s="573"/>
      <c r="F831" s="573"/>
      <c r="G831" s="573"/>
      <c r="H831" s="573"/>
      <c r="I831" s="573"/>
      <c r="J831" s="573"/>
      <c r="K831" s="573"/>
      <c r="L831" s="573"/>
      <c r="M831" s="573"/>
      <c r="N831" s="573"/>
      <c r="O831" s="573"/>
      <c r="P831" s="573"/>
      <c r="Q831" s="573"/>
      <c r="R831" s="573"/>
      <c r="S831" s="573"/>
      <c r="T831" s="573"/>
      <c r="U831" s="573"/>
      <c r="V831" s="573"/>
      <c r="W831" s="573"/>
      <c r="X831" s="573"/>
      <c r="Y831" s="573"/>
    </row>
    <row r="832" ht="15.75" customHeight="1">
      <c r="A832" s="573"/>
      <c r="B832" s="573"/>
      <c r="C832" s="573"/>
      <c r="D832" s="573"/>
      <c r="E832" s="573"/>
      <c r="F832" s="573"/>
      <c r="G832" s="573"/>
      <c r="H832" s="573"/>
      <c r="I832" s="573"/>
      <c r="J832" s="573"/>
      <c r="K832" s="573"/>
      <c r="L832" s="573"/>
      <c r="M832" s="573"/>
      <c r="N832" s="573"/>
      <c r="O832" s="573"/>
      <c r="P832" s="573"/>
      <c r="Q832" s="573"/>
      <c r="R832" s="573"/>
      <c r="S832" s="573"/>
      <c r="T832" s="573"/>
      <c r="U832" s="573"/>
      <c r="V832" s="573"/>
      <c r="W832" s="573"/>
      <c r="X832" s="573"/>
      <c r="Y832" s="573"/>
    </row>
    <row r="833" ht="15.75" customHeight="1">
      <c r="A833" s="573"/>
      <c r="B833" s="573"/>
      <c r="C833" s="573"/>
      <c r="D833" s="573"/>
      <c r="E833" s="573"/>
      <c r="F833" s="573"/>
      <c r="G833" s="573"/>
      <c r="H833" s="573"/>
      <c r="I833" s="573"/>
      <c r="J833" s="573"/>
      <c r="K833" s="573"/>
      <c r="L833" s="573"/>
      <c r="M833" s="573"/>
      <c r="N833" s="573"/>
      <c r="O833" s="573"/>
      <c r="P833" s="573"/>
      <c r="Q833" s="573"/>
      <c r="R833" s="573"/>
      <c r="S833" s="573"/>
      <c r="T833" s="573"/>
      <c r="U833" s="573"/>
      <c r="V833" s="573"/>
      <c r="W833" s="573"/>
      <c r="X833" s="573"/>
      <c r="Y833" s="573"/>
    </row>
    <row r="834" ht="15.75" customHeight="1">
      <c r="A834" s="573"/>
      <c r="B834" s="573"/>
      <c r="C834" s="573"/>
      <c r="D834" s="573"/>
      <c r="E834" s="573"/>
      <c r="F834" s="573"/>
      <c r="G834" s="573"/>
      <c r="H834" s="573"/>
      <c r="I834" s="573"/>
      <c r="J834" s="573"/>
      <c r="K834" s="573"/>
      <c r="L834" s="573"/>
      <c r="M834" s="573"/>
      <c r="N834" s="573"/>
      <c r="O834" s="573"/>
      <c r="P834" s="573"/>
      <c r="Q834" s="573"/>
      <c r="R834" s="573"/>
      <c r="S834" s="573"/>
      <c r="T834" s="573"/>
      <c r="U834" s="573"/>
      <c r="V834" s="573"/>
      <c r="W834" s="573"/>
      <c r="X834" s="573"/>
      <c r="Y834" s="573"/>
    </row>
    <row r="835" ht="15.75" customHeight="1">
      <c r="A835" s="573"/>
      <c r="B835" s="573"/>
      <c r="C835" s="573"/>
      <c r="D835" s="573"/>
      <c r="E835" s="573"/>
      <c r="F835" s="573"/>
      <c r="G835" s="573"/>
      <c r="H835" s="573"/>
      <c r="I835" s="573"/>
      <c r="J835" s="573"/>
      <c r="K835" s="573"/>
      <c r="L835" s="573"/>
      <c r="M835" s="573"/>
      <c r="N835" s="573"/>
      <c r="O835" s="573"/>
      <c r="P835" s="573"/>
      <c r="Q835" s="573"/>
      <c r="R835" s="573"/>
      <c r="S835" s="573"/>
      <c r="T835" s="573"/>
      <c r="U835" s="573"/>
      <c r="V835" s="573"/>
      <c r="W835" s="573"/>
      <c r="X835" s="573"/>
      <c r="Y835" s="573"/>
    </row>
    <row r="836" ht="15.75" customHeight="1">
      <c r="A836" s="573"/>
      <c r="B836" s="573"/>
      <c r="C836" s="573"/>
      <c r="D836" s="573"/>
      <c r="E836" s="573"/>
      <c r="F836" s="573"/>
      <c r="G836" s="573"/>
      <c r="H836" s="573"/>
      <c r="I836" s="573"/>
      <c r="J836" s="573"/>
      <c r="K836" s="573"/>
      <c r="L836" s="573"/>
      <c r="M836" s="573"/>
      <c r="N836" s="573"/>
      <c r="O836" s="573"/>
      <c r="P836" s="573"/>
      <c r="Q836" s="573"/>
      <c r="R836" s="573"/>
      <c r="S836" s="573"/>
      <c r="T836" s="573"/>
      <c r="U836" s="573"/>
      <c r="V836" s="573"/>
      <c r="W836" s="573"/>
      <c r="X836" s="573"/>
      <c r="Y836" s="573"/>
    </row>
    <row r="837" ht="15.75" customHeight="1">
      <c r="A837" s="573"/>
      <c r="B837" s="573"/>
      <c r="C837" s="573"/>
      <c r="D837" s="573"/>
      <c r="E837" s="573"/>
      <c r="F837" s="573"/>
      <c r="G837" s="573"/>
      <c r="H837" s="573"/>
      <c r="I837" s="573"/>
      <c r="J837" s="573"/>
      <c r="K837" s="573"/>
      <c r="L837" s="573"/>
      <c r="M837" s="573"/>
      <c r="N837" s="573"/>
      <c r="O837" s="573"/>
      <c r="P837" s="573"/>
      <c r="Q837" s="573"/>
      <c r="R837" s="573"/>
      <c r="S837" s="573"/>
      <c r="T837" s="573"/>
      <c r="U837" s="573"/>
      <c r="V837" s="573"/>
      <c r="W837" s="573"/>
      <c r="X837" s="573"/>
      <c r="Y837" s="573"/>
    </row>
    <row r="838" ht="15.75" customHeight="1">
      <c r="A838" s="573"/>
      <c r="B838" s="573"/>
      <c r="C838" s="573"/>
      <c r="D838" s="573"/>
      <c r="E838" s="573"/>
      <c r="F838" s="573"/>
      <c r="G838" s="573"/>
      <c r="H838" s="573"/>
      <c r="I838" s="573"/>
      <c r="J838" s="573"/>
      <c r="K838" s="573"/>
      <c r="L838" s="573"/>
      <c r="M838" s="573"/>
      <c r="N838" s="573"/>
      <c r="O838" s="573"/>
      <c r="P838" s="573"/>
      <c r="Q838" s="573"/>
      <c r="R838" s="573"/>
      <c r="S838" s="573"/>
      <c r="T838" s="573"/>
      <c r="U838" s="573"/>
      <c r="V838" s="573"/>
      <c r="W838" s="573"/>
      <c r="X838" s="573"/>
      <c r="Y838" s="573"/>
    </row>
    <row r="839" ht="15.75" customHeight="1">
      <c r="A839" s="573"/>
      <c r="B839" s="573"/>
      <c r="C839" s="573"/>
      <c r="D839" s="573"/>
      <c r="E839" s="573"/>
      <c r="F839" s="573"/>
      <c r="G839" s="573"/>
      <c r="H839" s="573"/>
      <c r="I839" s="573"/>
      <c r="J839" s="573"/>
      <c r="K839" s="573"/>
      <c r="L839" s="573"/>
      <c r="M839" s="573"/>
      <c r="N839" s="573"/>
      <c r="O839" s="573"/>
      <c r="P839" s="573"/>
      <c r="Q839" s="573"/>
      <c r="R839" s="573"/>
      <c r="S839" s="573"/>
      <c r="T839" s="573"/>
      <c r="U839" s="573"/>
      <c r="V839" s="573"/>
      <c r="W839" s="573"/>
      <c r="X839" s="573"/>
      <c r="Y839" s="573"/>
    </row>
    <row r="840" ht="15.75" customHeight="1">
      <c r="A840" s="573"/>
      <c r="B840" s="573"/>
      <c r="C840" s="573"/>
      <c r="D840" s="573"/>
      <c r="E840" s="573"/>
      <c r="F840" s="573"/>
      <c r="G840" s="573"/>
      <c r="H840" s="573"/>
      <c r="I840" s="573"/>
      <c r="J840" s="573"/>
      <c r="K840" s="573"/>
      <c r="L840" s="573"/>
      <c r="M840" s="573"/>
      <c r="N840" s="573"/>
      <c r="O840" s="573"/>
      <c r="P840" s="573"/>
      <c r="Q840" s="573"/>
      <c r="R840" s="573"/>
      <c r="S840" s="573"/>
      <c r="T840" s="573"/>
      <c r="U840" s="573"/>
      <c r="V840" s="573"/>
      <c r="W840" s="573"/>
      <c r="X840" s="573"/>
      <c r="Y840" s="573"/>
    </row>
    <row r="841" ht="15.75" customHeight="1">
      <c r="A841" s="573"/>
      <c r="B841" s="573"/>
      <c r="C841" s="573"/>
      <c r="D841" s="573"/>
      <c r="E841" s="573"/>
      <c r="F841" s="573"/>
      <c r="G841" s="573"/>
      <c r="H841" s="573"/>
      <c r="I841" s="573"/>
      <c r="J841" s="573"/>
      <c r="K841" s="573"/>
      <c r="L841" s="573"/>
      <c r="M841" s="573"/>
      <c r="N841" s="573"/>
      <c r="O841" s="573"/>
      <c r="P841" s="573"/>
      <c r="Q841" s="573"/>
      <c r="R841" s="573"/>
      <c r="S841" s="573"/>
      <c r="T841" s="573"/>
      <c r="U841" s="573"/>
      <c r="V841" s="573"/>
      <c r="W841" s="573"/>
      <c r="X841" s="573"/>
      <c r="Y841" s="573"/>
    </row>
    <row r="842" ht="15.75" customHeight="1">
      <c r="A842" s="573"/>
      <c r="B842" s="573"/>
      <c r="C842" s="573"/>
      <c r="D842" s="573"/>
      <c r="E842" s="573"/>
      <c r="F842" s="573"/>
      <c r="G842" s="573"/>
      <c r="H842" s="573"/>
      <c r="I842" s="573"/>
      <c r="J842" s="573"/>
      <c r="K842" s="573"/>
      <c r="L842" s="573"/>
      <c r="M842" s="573"/>
      <c r="N842" s="573"/>
      <c r="O842" s="573"/>
      <c r="P842" s="573"/>
      <c r="Q842" s="573"/>
      <c r="R842" s="573"/>
      <c r="S842" s="573"/>
      <c r="T842" s="573"/>
      <c r="U842" s="573"/>
      <c r="V842" s="573"/>
      <c r="W842" s="573"/>
      <c r="X842" s="573"/>
      <c r="Y842" s="573"/>
    </row>
    <row r="843" ht="15.75" customHeight="1">
      <c r="A843" s="573"/>
      <c r="B843" s="573"/>
      <c r="C843" s="573"/>
      <c r="D843" s="573"/>
      <c r="E843" s="573"/>
      <c r="F843" s="573"/>
      <c r="G843" s="573"/>
      <c r="H843" s="573"/>
      <c r="I843" s="573"/>
      <c r="J843" s="573"/>
      <c r="K843" s="573"/>
      <c r="L843" s="573"/>
      <c r="M843" s="573"/>
      <c r="N843" s="573"/>
      <c r="O843" s="573"/>
      <c r="P843" s="573"/>
      <c r="Q843" s="573"/>
      <c r="R843" s="573"/>
      <c r="S843" s="573"/>
      <c r="T843" s="573"/>
      <c r="U843" s="573"/>
      <c r="V843" s="573"/>
      <c r="W843" s="573"/>
      <c r="X843" s="573"/>
      <c r="Y843" s="573"/>
    </row>
    <row r="844" ht="15.75" customHeight="1">
      <c r="A844" s="573"/>
      <c r="B844" s="573"/>
      <c r="C844" s="573"/>
      <c r="D844" s="573"/>
      <c r="E844" s="573"/>
      <c r="F844" s="573"/>
      <c r="G844" s="573"/>
      <c r="H844" s="573"/>
      <c r="I844" s="573"/>
      <c r="J844" s="573"/>
      <c r="K844" s="573"/>
      <c r="L844" s="573"/>
      <c r="M844" s="573"/>
      <c r="N844" s="573"/>
      <c r="O844" s="573"/>
      <c r="P844" s="573"/>
      <c r="Q844" s="573"/>
      <c r="R844" s="573"/>
      <c r="S844" s="573"/>
      <c r="T844" s="573"/>
      <c r="U844" s="573"/>
      <c r="V844" s="573"/>
      <c r="W844" s="573"/>
      <c r="X844" s="573"/>
      <c r="Y844" s="573"/>
    </row>
    <row r="845" ht="15.75" customHeight="1">
      <c r="A845" s="573"/>
      <c r="B845" s="573"/>
      <c r="C845" s="573"/>
      <c r="D845" s="573"/>
      <c r="E845" s="573"/>
      <c r="F845" s="573"/>
      <c r="G845" s="573"/>
      <c r="H845" s="573"/>
      <c r="I845" s="573"/>
      <c r="J845" s="573"/>
      <c r="K845" s="573"/>
      <c r="L845" s="573"/>
      <c r="M845" s="573"/>
      <c r="N845" s="573"/>
      <c r="O845" s="573"/>
      <c r="P845" s="573"/>
      <c r="Q845" s="573"/>
      <c r="R845" s="573"/>
      <c r="S845" s="573"/>
      <c r="T845" s="573"/>
      <c r="U845" s="573"/>
      <c r="V845" s="573"/>
      <c r="W845" s="573"/>
      <c r="X845" s="573"/>
      <c r="Y845" s="573"/>
    </row>
    <row r="846" ht="15.75" customHeight="1">
      <c r="A846" s="573"/>
      <c r="B846" s="573"/>
      <c r="C846" s="573"/>
      <c r="D846" s="573"/>
      <c r="E846" s="573"/>
      <c r="F846" s="573"/>
      <c r="G846" s="573"/>
      <c r="H846" s="573"/>
      <c r="I846" s="573"/>
      <c r="J846" s="573"/>
      <c r="K846" s="573"/>
      <c r="L846" s="573"/>
      <c r="M846" s="573"/>
      <c r="N846" s="573"/>
      <c r="O846" s="573"/>
      <c r="P846" s="573"/>
      <c r="Q846" s="573"/>
      <c r="R846" s="573"/>
      <c r="S846" s="573"/>
      <c r="T846" s="573"/>
      <c r="U846" s="573"/>
      <c r="V846" s="573"/>
      <c r="W846" s="573"/>
      <c r="X846" s="573"/>
      <c r="Y846" s="573"/>
    </row>
    <row r="847" ht="15.75" customHeight="1">
      <c r="A847" s="573"/>
      <c r="B847" s="573"/>
      <c r="C847" s="573"/>
      <c r="D847" s="573"/>
      <c r="E847" s="573"/>
      <c r="F847" s="573"/>
      <c r="G847" s="573"/>
      <c r="H847" s="573"/>
      <c r="I847" s="573"/>
      <c r="J847" s="573"/>
      <c r="K847" s="573"/>
      <c r="L847" s="573"/>
      <c r="M847" s="573"/>
      <c r="N847" s="573"/>
      <c r="O847" s="573"/>
      <c r="P847" s="573"/>
      <c r="Q847" s="573"/>
      <c r="R847" s="573"/>
      <c r="S847" s="573"/>
      <c r="T847" s="573"/>
      <c r="U847" s="573"/>
      <c r="V847" s="573"/>
      <c r="W847" s="573"/>
      <c r="X847" s="573"/>
      <c r="Y847" s="573"/>
    </row>
    <row r="848" ht="15.75" customHeight="1">
      <c r="A848" s="573"/>
      <c r="B848" s="573"/>
      <c r="C848" s="573"/>
      <c r="D848" s="573"/>
      <c r="E848" s="573"/>
      <c r="F848" s="573"/>
      <c r="G848" s="573"/>
      <c r="H848" s="573"/>
      <c r="I848" s="573"/>
      <c r="J848" s="573"/>
      <c r="K848" s="573"/>
      <c r="L848" s="573"/>
      <c r="M848" s="573"/>
      <c r="N848" s="573"/>
      <c r="O848" s="573"/>
      <c r="P848" s="573"/>
      <c r="Q848" s="573"/>
      <c r="R848" s="573"/>
      <c r="S848" s="573"/>
      <c r="T848" s="573"/>
      <c r="U848" s="573"/>
      <c r="V848" s="573"/>
      <c r="W848" s="573"/>
      <c r="X848" s="573"/>
      <c r="Y848" s="573"/>
    </row>
    <row r="849" ht="15.75" customHeight="1">
      <c r="A849" s="573"/>
      <c r="B849" s="573"/>
      <c r="C849" s="573"/>
      <c r="D849" s="573"/>
      <c r="E849" s="573"/>
      <c r="F849" s="573"/>
      <c r="G849" s="573"/>
      <c r="H849" s="573"/>
      <c r="I849" s="573"/>
      <c r="J849" s="573"/>
      <c r="K849" s="573"/>
      <c r="L849" s="573"/>
      <c r="M849" s="573"/>
      <c r="N849" s="573"/>
      <c r="O849" s="573"/>
      <c r="P849" s="573"/>
      <c r="Q849" s="573"/>
      <c r="R849" s="573"/>
      <c r="S849" s="573"/>
      <c r="T849" s="573"/>
      <c r="U849" s="573"/>
      <c r="V849" s="573"/>
      <c r="W849" s="573"/>
      <c r="X849" s="573"/>
      <c r="Y849" s="573"/>
    </row>
    <row r="850" ht="15.75" customHeight="1">
      <c r="A850" s="573"/>
      <c r="B850" s="573"/>
      <c r="C850" s="573"/>
      <c r="D850" s="573"/>
      <c r="E850" s="573"/>
      <c r="F850" s="573"/>
      <c r="G850" s="573"/>
      <c r="H850" s="573"/>
      <c r="I850" s="573"/>
      <c r="J850" s="573"/>
      <c r="K850" s="573"/>
      <c r="L850" s="573"/>
      <c r="M850" s="573"/>
      <c r="N850" s="573"/>
      <c r="O850" s="573"/>
      <c r="P850" s="573"/>
      <c r="Q850" s="573"/>
      <c r="R850" s="573"/>
      <c r="S850" s="573"/>
      <c r="T850" s="573"/>
      <c r="U850" s="573"/>
      <c r="V850" s="573"/>
      <c r="W850" s="573"/>
      <c r="X850" s="573"/>
      <c r="Y850" s="573"/>
    </row>
    <row r="851" ht="15.75" customHeight="1">
      <c r="A851" s="573"/>
      <c r="B851" s="573"/>
      <c r="C851" s="573"/>
      <c r="D851" s="573"/>
      <c r="E851" s="573"/>
      <c r="F851" s="573"/>
      <c r="G851" s="573"/>
      <c r="H851" s="573"/>
      <c r="I851" s="573"/>
      <c r="J851" s="573"/>
      <c r="K851" s="573"/>
      <c r="L851" s="573"/>
      <c r="M851" s="573"/>
      <c r="N851" s="573"/>
      <c r="O851" s="573"/>
      <c r="P851" s="573"/>
      <c r="Q851" s="573"/>
      <c r="R851" s="573"/>
      <c r="S851" s="573"/>
      <c r="T851" s="573"/>
      <c r="U851" s="573"/>
      <c r="V851" s="573"/>
      <c r="W851" s="573"/>
      <c r="X851" s="573"/>
      <c r="Y851" s="573"/>
    </row>
    <row r="852" ht="15.75" customHeight="1">
      <c r="A852" s="573"/>
      <c r="B852" s="573"/>
      <c r="C852" s="573"/>
      <c r="D852" s="573"/>
      <c r="E852" s="573"/>
      <c r="F852" s="573"/>
      <c r="G852" s="573"/>
      <c r="H852" s="573"/>
      <c r="I852" s="573"/>
      <c r="J852" s="573"/>
      <c r="K852" s="573"/>
      <c r="L852" s="573"/>
      <c r="M852" s="573"/>
      <c r="N852" s="573"/>
      <c r="O852" s="573"/>
      <c r="P852" s="573"/>
      <c r="Q852" s="573"/>
      <c r="R852" s="573"/>
      <c r="S852" s="573"/>
      <c r="T852" s="573"/>
      <c r="U852" s="573"/>
      <c r="V852" s="573"/>
      <c r="W852" s="573"/>
      <c r="X852" s="573"/>
      <c r="Y852" s="573"/>
    </row>
    <row r="853" ht="15.75" customHeight="1">
      <c r="A853" s="573"/>
      <c r="B853" s="573"/>
      <c r="C853" s="573"/>
      <c r="D853" s="573"/>
      <c r="E853" s="573"/>
      <c r="F853" s="573"/>
      <c r="G853" s="573"/>
      <c r="H853" s="573"/>
      <c r="I853" s="573"/>
      <c r="J853" s="573"/>
      <c r="K853" s="573"/>
      <c r="L853" s="573"/>
      <c r="M853" s="573"/>
      <c r="N853" s="573"/>
      <c r="O853" s="573"/>
      <c r="P853" s="573"/>
      <c r="Q853" s="573"/>
      <c r="R853" s="573"/>
      <c r="S853" s="573"/>
      <c r="T853" s="573"/>
      <c r="U853" s="573"/>
      <c r="V853" s="573"/>
      <c r="W853" s="573"/>
      <c r="X853" s="573"/>
      <c r="Y853" s="573"/>
    </row>
    <row r="854" ht="15.75" customHeight="1">
      <c r="A854" s="573"/>
      <c r="B854" s="573"/>
      <c r="C854" s="573"/>
      <c r="D854" s="573"/>
      <c r="E854" s="573"/>
      <c r="F854" s="573"/>
      <c r="G854" s="573"/>
      <c r="H854" s="573"/>
      <c r="I854" s="573"/>
      <c r="J854" s="573"/>
      <c r="K854" s="573"/>
      <c r="L854" s="573"/>
      <c r="M854" s="573"/>
      <c r="N854" s="573"/>
      <c r="O854" s="573"/>
      <c r="P854" s="573"/>
      <c r="Q854" s="573"/>
      <c r="R854" s="573"/>
      <c r="S854" s="573"/>
      <c r="T854" s="573"/>
      <c r="U854" s="573"/>
      <c r="V854" s="573"/>
      <c r="W854" s="573"/>
      <c r="X854" s="573"/>
      <c r="Y854" s="573"/>
    </row>
    <row r="855" ht="15.75" customHeight="1">
      <c r="A855" s="573"/>
      <c r="B855" s="573"/>
      <c r="C855" s="573"/>
      <c r="D855" s="573"/>
      <c r="E855" s="573"/>
      <c r="F855" s="573"/>
      <c r="G855" s="573"/>
      <c r="H855" s="573"/>
      <c r="I855" s="573"/>
      <c r="J855" s="573"/>
      <c r="K855" s="573"/>
      <c r="L855" s="573"/>
      <c r="M855" s="573"/>
      <c r="N855" s="573"/>
      <c r="O855" s="573"/>
      <c r="P855" s="573"/>
      <c r="Q855" s="573"/>
      <c r="R855" s="573"/>
      <c r="S855" s="573"/>
      <c r="T855" s="573"/>
      <c r="U855" s="573"/>
      <c r="V855" s="573"/>
      <c r="W855" s="573"/>
      <c r="X855" s="573"/>
      <c r="Y855" s="573"/>
    </row>
    <row r="856" ht="15.75" customHeight="1">
      <c r="A856" s="573"/>
      <c r="B856" s="573"/>
      <c r="C856" s="573"/>
      <c r="D856" s="573"/>
      <c r="E856" s="573"/>
      <c r="F856" s="573"/>
      <c r="G856" s="573"/>
      <c r="H856" s="573"/>
      <c r="I856" s="573"/>
      <c r="J856" s="573"/>
      <c r="K856" s="573"/>
      <c r="L856" s="573"/>
      <c r="M856" s="573"/>
      <c r="N856" s="573"/>
      <c r="O856" s="573"/>
      <c r="P856" s="573"/>
      <c r="Q856" s="573"/>
      <c r="R856" s="573"/>
      <c r="S856" s="573"/>
      <c r="T856" s="573"/>
      <c r="U856" s="573"/>
      <c r="V856" s="573"/>
      <c r="W856" s="573"/>
      <c r="X856" s="573"/>
      <c r="Y856" s="573"/>
    </row>
    <row r="857" ht="15.75" customHeight="1">
      <c r="A857" s="573"/>
      <c r="B857" s="573"/>
      <c r="C857" s="573"/>
      <c r="D857" s="573"/>
      <c r="E857" s="573"/>
      <c r="F857" s="573"/>
      <c r="G857" s="573"/>
      <c r="H857" s="573"/>
      <c r="I857" s="573"/>
      <c r="J857" s="573"/>
      <c r="K857" s="573"/>
      <c r="L857" s="573"/>
      <c r="M857" s="573"/>
      <c r="N857" s="573"/>
      <c r="O857" s="573"/>
      <c r="P857" s="573"/>
      <c r="Q857" s="573"/>
      <c r="R857" s="573"/>
      <c r="S857" s="573"/>
      <c r="T857" s="573"/>
      <c r="U857" s="573"/>
      <c r="V857" s="573"/>
      <c r="W857" s="573"/>
      <c r="X857" s="573"/>
      <c r="Y857" s="573"/>
    </row>
    <row r="858" ht="15.75" customHeight="1">
      <c r="A858" s="573"/>
      <c r="B858" s="573"/>
      <c r="C858" s="573"/>
      <c r="D858" s="573"/>
      <c r="E858" s="573"/>
      <c r="F858" s="573"/>
      <c r="G858" s="573"/>
      <c r="H858" s="573"/>
      <c r="I858" s="573"/>
      <c r="J858" s="573"/>
      <c r="K858" s="573"/>
      <c r="L858" s="573"/>
      <c r="M858" s="573"/>
      <c r="N858" s="573"/>
      <c r="O858" s="573"/>
      <c r="P858" s="573"/>
      <c r="Q858" s="573"/>
      <c r="R858" s="573"/>
      <c r="S858" s="573"/>
      <c r="T858" s="573"/>
      <c r="U858" s="573"/>
      <c r="V858" s="573"/>
      <c r="W858" s="573"/>
      <c r="X858" s="573"/>
      <c r="Y858" s="573"/>
    </row>
    <row r="859" ht="15.75" customHeight="1">
      <c r="A859" s="573"/>
      <c r="B859" s="573"/>
      <c r="C859" s="573"/>
      <c r="D859" s="573"/>
      <c r="E859" s="573"/>
      <c r="F859" s="573"/>
      <c r="G859" s="573"/>
      <c r="H859" s="573"/>
      <c r="I859" s="573"/>
      <c r="J859" s="573"/>
      <c r="K859" s="573"/>
      <c r="L859" s="573"/>
      <c r="M859" s="573"/>
      <c r="N859" s="573"/>
      <c r="O859" s="573"/>
      <c r="P859" s="573"/>
      <c r="Q859" s="573"/>
      <c r="R859" s="573"/>
      <c r="S859" s="573"/>
      <c r="T859" s="573"/>
      <c r="U859" s="573"/>
      <c r="V859" s="573"/>
      <c r="W859" s="573"/>
      <c r="X859" s="573"/>
      <c r="Y859" s="573"/>
    </row>
    <row r="860" ht="15.75" customHeight="1">
      <c r="A860" s="573"/>
      <c r="B860" s="573"/>
      <c r="C860" s="573"/>
      <c r="D860" s="573"/>
      <c r="E860" s="573"/>
      <c r="F860" s="573"/>
      <c r="G860" s="573"/>
      <c r="H860" s="573"/>
      <c r="I860" s="573"/>
      <c r="J860" s="573"/>
      <c r="K860" s="573"/>
      <c r="L860" s="573"/>
      <c r="M860" s="573"/>
      <c r="N860" s="573"/>
      <c r="O860" s="573"/>
      <c r="P860" s="573"/>
      <c r="Q860" s="573"/>
      <c r="R860" s="573"/>
      <c r="S860" s="573"/>
      <c r="T860" s="573"/>
      <c r="U860" s="573"/>
      <c r="V860" s="573"/>
      <c r="W860" s="573"/>
      <c r="X860" s="573"/>
      <c r="Y860" s="573"/>
    </row>
    <row r="861" ht="15.75" customHeight="1">
      <c r="A861" s="573"/>
      <c r="B861" s="573"/>
      <c r="C861" s="573"/>
      <c r="D861" s="573"/>
      <c r="E861" s="573"/>
      <c r="F861" s="573"/>
      <c r="G861" s="573"/>
      <c r="H861" s="573"/>
      <c r="I861" s="573"/>
      <c r="J861" s="573"/>
      <c r="K861" s="573"/>
      <c r="L861" s="573"/>
      <c r="M861" s="573"/>
      <c r="N861" s="573"/>
      <c r="O861" s="573"/>
      <c r="P861" s="573"/>
      <c r="Q861" s="573"/>
      <c r="R861" s="573"/>
      <c r="S861" s="573"/>
      <c r="T861" s="573"/>
      <c r="U861" s="573"/>
      <c r="V861" s="573"/>
      <c r="W861" s="573"/>
      <c r="X861" s="573"/>
      <c r="Y861" s="573"/>
    </row>
    <row r="862" ht="15.75" customHeight="1">
      <c r="A862" s="573"/>
      <c r="B862" s="573"/>
      <c r="C862" s="573"/>
      <c r="D862" s="573"/>
      <c r="E862" s="573"/>
      <c r="F862" s="573"/>
      <c r="G862" s="573"/>
      <c r="H862" s="573"/>
      <c r="I862" s="573"/>
      <c r="J862" s="573"/>
      <c r="K862" s="573"/>
      <c r="L862" s="573"/>
      <c r="M862" s="573"/>
      <c r="N862" s="573"/>
      <c r="O862" s="573"/>
      <c r="P862" s="573"/>
      <c r="Q862" s="573"/>
      <c r="R862" s="573"/>
      <c r="S862" s="573"/>
      <c r="T862" s="573"/>
      <c r="U862" s="573"/>
      <c r="V862" s="573"/>
      <c r="W862" s="573"/>
      <c r="X862" s="573"/>
      <c r="Y862" s="573"/>
    </row>
    <row r="863" ht="15.75" customHeight="1">
      <c r="A863" s="573"/>
      <c r="B863" s="573"/>
      <c r="C863" s="573"/>
      <c r="D863" s="573"/>
      <c r="E863" s="573"/>
      <c r="F863" s="573"/>
      <c r="G863" s="573"/>
      <c r="H863" s="573"/>
      <c r="I863" s="573"/>
      <c r="J863" s="573"/>
      <c r="K863" s="573"/>
      <c r="L863" s="573"/>
      <c r="M863" s="573"/>
      <c r="N863" s="573"/>
      <c r="O863" s="573"/>
      <c r="P863" s="573"/>
      <c r="Q863" s="573"/>
      <c r="R863" s="573"/>
      <c r="S863" s="573"/>
      <c r="T863" s="573"/>
      <c r="U863" s="573"/>
      <c r="V863" s="573"/>
      <c r="W863" s="573"/>
      <c r="X863" s="573"/>
      <c r="Y863" s="573"/>
    </row>
    <row r="864" ht="15.75" customHeight="1">
      <c r="A864" s="573"/>
      <c r="B864" s="573"/>
      <c r="C864" s="573"/>
      <c r="D864" s="573"/>
      <c r="E864" s="573"/>
      <c r="F864" s="573"/>
      <c r="G864" s="573"/>
      <c r="H864" s="573"/>
      <c r="I864" s="573"/>
      <c r="J864" s="573"/>
      <c r="K864" s="573"/>
      <c r="L864" s="573"/>
      <c r="M864" s="573"/>
      <c r="N864" s="573"/>
      <c r="O864" s="573"/>
      <c r="P864" s="573"/>
      <c r="Q864" s="573"/>
      <c r="R864" s="573"/>
      <c r="S864" s="573"/>
      <c r="T864" s="573"/>
      <c r="U864" s="573"/>
      <c r="V864" s="573"/>
      <c r="W864" s="573"/>
      <c r="X864" s="573"/>
      <c r="Y864" s="573"/>
    </row>
    <row r="865" ht="15.75" customHeight="1">
      <c r="A865" s="573"/>
      <c r="B865" s="573"/>
      <c r="C865" s="573"/>
      <c r="D865" s="573"/>
      <c r="E865" s="573"/>
      <c r="F865" s="573"/>
      <c r="G865" s="573"/>
      <c r="H865" s="573"/>
      <c r="I865" s="573"/>
      <c r="J865" s="573"/>
      <c r="K865" s="573"/>
      <c r="L865" s="573"/>
      <c r="M865" s="573"/>
      <c r="N865" s="573"/>
      <c r="O865" s="573"/>
      <c r="P865" s="573"/>
      <c r="Q865" s="573"/>
      <c r="R865" s="573"/>
      <c r="S865" s="573"/>
      <c r="T865" s="573"/>
      <c r="U865" s="573"/>
      <c r="V865" s="573"/>
      <c r="W865" s="573"/>
      <c r="X865" s="573"/>
      <c r="Y865" s="573"/>
    </row>
    <row r="866" ht="15.75" customHeight="1">
      <c r="A866" s="573"/>
      <c r="B866" s="573"/>
      <c r="C866" s="573"/>
      <c r="D866" s="573"/>
      <c r="E866" s="573"/>
      <c r="F866" s="573"/>
      <c r="G866" s="573"/>
      <c r="H866" s="573"/>
      <c r="I866" s="573"/>
      <c r="J866" s="573"/>
      <c r="K866" s="573"/>
      <c r="L866" s="573"/>
      <c r="M866" s="573"/>
      <c r="N866" s="573"/>
      <c r="O866" s="573"/>
      <c r="P866" s="573"/>
      <c r="Q866" s="573"/>
      <c r="R866" s="573"/>
      <c r="S866" s="573"/>
      <c r="T866" s="573"/>
      <c r="U866" s="573"/>
      <c r="V866" s="573"/>
      <c r="W866" s="573"/>
      <c r="X866" s="573"/>
      <c r="Y866" s="573"/>
    </row>
    <row r="867" ht="15.75" customHeight="1">
      <c r="A867" s="573"/>
      <c r="B867" s="573"/>
      <c r="C867" s="573"/>
      <c r="D867" s="573"/>
      <c r="E867" s="573"/>
      <c r="F867" s="573"/>
      <c r="G867" s="573"/>
      <c r="H867" s="573"/>
      <c r="I867" s="573"/>
      <c r="J867" s="573"/>
      <c r="K867" s="573"/>
      <c r="L867" s="573"/>
      <c r="M867" s="573"/>
      <c r="N867" s="573"/>
      <c r="O867" s="573"/>
      <c r="P867" s="573"/>
      <c r="Q867" s="573"/>
      <c r="R867" s="573"/>
      <c r="S867" s="573"/>
      <c r="T867" s="573"/>
      <c r="U867" s="573"/>
      <c r="V867" s="573"/>
      <c r="W867" s="573"/>
      <c r="X867" s="573"/>
      <c r="Y867" s="573"/>
    </row>
    <row r="868" ht="15.75" customHeight="1">
      <c r="A868" s="573"/>
      <c r="B868" s="573"/>
      <c r="C868" s="573"/>
      <c r="D868" s="573"/>
      <c r="E868" s="573"/>
      <c r="F868" s="573"/>
      <c r="G868" s="573"/>
      <c r="H868" s="573"/>
      <c r="I868" s="573"/>
      <c r="J868" s="573"/>
      <c r="K868" s="573"/>
      <c r="L868" s="573"/>
      <c r="M868" s="573"/>
      <c r="N868" s="573"/>
      <c r="O868" s="573"/>
      <c r="P868" s="573"/>
      <c r="Q868" s="573"/>
      <c r="R868" s="573"/>
      <c r="S868" s="573"/>
      <c r="T868" s="573"/>
      <c r="U868" s="573"/>
      <c r="V868" s="573"/>
      <c r="W868" s="573"/>
      <c r="X868" s="573"/>
      <c r="Y868" s="573"/>
    </row>
    <row r="869" ht="15.75" customHeight="1">
      <c r="A869" s="573"/>
      <c r="B869" s="573"/>
      <c r="C869" s="573"/>
      <c r="D869" s="573"/>
      <c r="E869" s="573"/>
      <c r="F869" s="573"/>
      <c r="G869" s="573"/>
      <c r="H869" s="573"/>
      <c r="I869" s="573"/>
      <c r="J869" s="573"/>
      <c r="K869" s="573"/>
      <c r="L869" s="573"/>
      <c r="M869" s="573"/>
      <c r="N869" s="573"/>
      <c r="O869" s="573"/>
      <c r="P869" s="573"/>
      <c r="Q869" s="573"/>
      <c r="R869" s="573"/>
      <c r="S869" s="573"/>
      <c r="T869" s="573"/>
      <c r="U869" s="573"/>
      <c r="V869" s="573"/>
      <c r="W869" s="573"/>
      <c r="X869" s="573"/>
      <c r="Y869" s="573"/>
    </row>
    <row r="870" ht="15.75" customHeight="1">
      <c r="A870" s="573"/>
      <c r="B870" s="573"/>
      <c r="C870" s="573"/>
      <c r="D870" s="573"/>
      <c r="E870" s="573"/>
      <c r="F870" s="573"/>
      <c r="G870" s="573"/>
      <c r="H870" s="573"/>
      <c r="I870" s="573"/>
      <c r="J870" s="573"/>
      <c r="K870" s="573"/>
      <c r="L870" s="573"/>
      <c r="M870" s="573"/>
      <c r="N870" s="573"/>
      <c r="O870" s="573"/>
      <c r="P870" s="573"/>
      <c r="Q870" s="573"/>
      <c r="R870" s="573"/>
      <c r="S870" s="573"/>
      <c r="T870" s="573"/>
      <c r="U870" s="573"/>
      <c r="V870" s="573"/>
      <c r="W870" s="573"/>
      <c r="X870" s="573"/>
      <c r="Y870" s="573"/>
    </row>
    <row r="871" ht="15.75" customHeight="1">
      <c r="A871" s="573"/>
      <c r="B871" s="573"/>
      <c r="C871" s="573"/>
      <c r="D871" s="573"/>
      <c r="E871" s="573"/>
      <c r="F871" s="573"/>
      <c r="G871" s="573"/>
      <c r="H871" s="573"/>
      <c r="I871" s="573"/>
      <c r="J871" s="573"/>
      <c r="K871" s="573"/>
      <c r="L871" s="573"/>
      <c r="M871" s="573"/>
      <c r="N871" s="573"/>
      <c r="O871" s="573"/>
      <c r="P871" s="573"/>
      <c r="Q871" s="573"/>
      <c r="R871" s="573"/>
      <c r="S871" s="573"/>
      <c r="T871" s="573"/>
      <c r="U871" s="573"/>
      <c r="V871" s="573"/>
      <c r="W871" s="573"/>
      <c r="X871" s="573"/>
      <c r="Y871" s="573"/>
    </row>
    <row r="872" ht="15.75" customHeight="1">
      <c r="A872" s="573"/>
      <c r="B872" s="573"/>
      <c r="C872" s="573"/>
      <c r="D872" s="573"/>
      <c r="E872" s="573"/>
      <c r="F872" s="573"/>
      <c r="G872" s="573"/>
      <c r="H872" s="573"/>
      <c r="I872" s="573"/>
      <c r="J872" s="573"/>
      <c r="K872" s="573"/>
      <c r="L872" s="573"/>
      <c r="M872" s="573"/>
      <c r="N872" s="573"/>
      <c r="O872" s="573"/>
      <c r="P872" s="573"/>
      <c r="Q872" s="573"/>
      <c r="R872" s="573"/>
      <c r="S872" s="573"/>
      <c r="T872" s="573"/>
      <c r="U872" s="573"/>
      <c r="V872" s="573"/>
      <c r="W872" s="573"/>
      <c r="X872" s="573"/>
      <c r="Y872" s="573"/>
    </row>
    <row r="873" ht="15.75" customHeight="1">
      <c r="A873" s="573"/>
      <c r="B873" s="573"/>
      <c r="C873" s="573"/>
      <c r="D873" s="573"/>
      <c r="E873" s="573"/>
      <c r="F873" s="573"/>
      <c r="G873" s="573"/>
      <c r="H873" s="573"/>
      <c r="I873" s="573"/>
      <c r="J873" s="573"/>
      <c r="K873" s="573"/>
      <c r="L873" s="573"/>
      <c r="M873" s="573"/>
      <c r="N873" s="573"/>
      <c r="O873" s="573"/>
      <c r="P873" s="573"/>
      <c r="Q873" s="573"/>
      <c r="R873" s="573"/>
      <c r="S873" s="573"/>
      <c r="T873" s="573"/>
      <c r="U873" s="573"/>
      <c r="V873" s="573"/>
      <c r="W873" s="573"/>
      <c r="X873" s="573"/>
      <c r="Y873" s="573"/>
    </row>
    <row r="874" ht="15.75" customHeight="1">
      <c r="A874" s="573"/>
      <c r="B874" s="573"/>
      <c r="C874" s="573"/>
      <c r="D874" s="573"/>
      <c r="E874" s="573"/>
      <c r="F874" s="573"/>
      <c r="G874" s="573"/>
      <c r="H874" s="573"/>
      <c r="I874" s="573"/>
      <c r="J874" s="573"/>
      <c r="K874" s="573"/>
      <c r="L874" s="573"/>
      <c r="M874" s="573"/>
      <c r="N874" s="573"/>
      <c r="O874" s="573"/>
      <c r="P874" s="573"/>
      <c r="Q874" s="573"/>
      <c r="R874" s="573"/>
      <c r="S874" s="573"/>
      <c r="T874" s="573"/>
      <c r="U874" s="573"/>
      <c r="V874" s="573"/>
      <c r="W874" s="573"/>
      <c r="X874" s="573"/>
      <c r="Y874" s="573"/>
    </row>
    <row r="875" ht="15.75" customHeight="1">
      <c r="A875" s="573"/>
      <c r="B875" s="573"/>
      <c r="C875" s="573"/>
      <c r="D875" s="573"/>
      <c r="E875" s="573"/>
      <c r="F875" s="573"/>
      <c r="G875" s="573"/>
      <c r="H875" s="573"/>
      <c r="I875" s="573"/>
      <c r="J875" s="573"/>
      <c r="K875" s="573"/>
      <c r="L875" s="573"/>
      <c r="M875" s="573"/>
      <c r="N875" s="573"/>
      <c r="O875" s="573"/>
      <c r="P875" s="573"/>
      <c r="Q875" s="573"/>
      <c r="R875" s="573"/>
      <c r="S875" s="573"/>
      <c r="T875" s="573"/>
      <c r="U875" s="573"/>
      <c r="V875" s="573"/>
      <c r="W875" s="573"/>
      <c r="X875" s="573"/>
      <c r="Y875" s="573"/>
    </row>
    <row r="876" ht="15.75" customHeight="1">
      <c r="A876" s="573"/>
      <c r="B876" s="573"/>
      <c r="C876" s="573"/>
      <c r="D876" s="573"/>
      <c r="E876" s="573"/>
      <c r="F876" s="573"/>
      <c r="G876" s="573"/>
      <c r="H876" s="573"/>
      <c r="I876" s="573"/>
      <c r="J876" s="573"/>
      <c r="K876" s="573"/>
      <c r="L876" s="573"/>
      <c r="M876" s="573"/>
      <c r="N876" s="573"/>
      <c r="O876" s="573"/>
      <c r="P876" s="573"/>
      <c r="Q876" s="573"/>
      <c r="R876" s="573"/>
      <c r="S876" s="573"/>
      <c r="T876" s="573"/>
      <c r="U876" s="573"/>
      <c r="V876" s="573"/>
      <c r="W876" s="573"/>
      <c r="X876" s="573"/>
      <c r="Y876" s="573"/>
    </row>
    <row r="877" ht="15.75" customHeight="1">
      <c r="A877" s="573"/>
      <c r="B877" s="573"/>
      <c r="C877" s="573"/>
      <c r="D877" s="573"/>
      <c r="E877" s="573"/>
      <c r="F877" s="573"/>
      <c r="G877" s="573"/>
      <c r="H877" s="573"/>
      <c r="I877" s="573"/>
      <c r="J877" s="573"/>
      <c r="K877" s="573"/>
      <c r="L877" s="573"/>
      <c r="M877" s="573"/>
      <c r="N877" s="573"/>
      <c r="O877" s="573"/>
      <c r="P877" s="573"/>
      <c r="Q877" s="573"/>
      <c r="R877" s="573"/>
      <c r="S877" s="573"/>
      <c r="T877" s="573"/>
      <c r="U877" s="573"/>
      <c r="V877" s="573"/>
      <c r="W877" s="573"/>
      <c r="X877" s="573"/>
      <c r="Y877" s="573"/>
    </row>
    <row r="878" ht="15.75" customHeight="1">
      <c r="A878" s="573"/>
      <c r="B878" s="573"/>
      <c r="C878" s="573"/>
      <c r="D878" s="573"/>
      <c r="E878" s="573"/>
      <c r="F878" s="573"/>
      <c r="G878" s="573"/>
      <c r="H878" s="573"/>
      <c r="I878" s="573"/>
      <c r="J878" s="573"/>
      <c r="K878" s="573"/>
      <c r="L878" s="573"/>
      <c r="M878" s="573"/>
      <c r="N878" s="573"/>
      <c r="O878" s="573"/>
      <c r="P878" s="573"/>
      <c r="Q878" s="573"/>
      <c r="R878" s="573"/>
      <c r="S878" s="573"/>
      <c r="T878" s="573"/>
      <c r="U878" s="573"/>
      <c r="V878" s="573"/>
      <c r="W878" s="573"/>
      <c r="X878" s="573"/>
      <c r="Y878" s="573"/>
    </row>
    <row r="879" ht="15.75" customHeight="1">
      <c r="A879" s="573"/>
      <c r="B879" s="573"/>
      <c r="C879" s="573"/>
      <c r="D879" s="573"/>
      <c r="E879" s="573"/>
      <c r="F879" s="573"/>
      <c r="G879" s="573"/>
      <c r="H879" s="573"/>
      <c r="I879" s="573"/>
      <c r="J879" s="573"/>
      <c r="K879" s="573"/>
      <c r="L879" s="573"/>
      <c r="M879" s="573"/>
      <c r="N879" s="573"/>
      <c r="O879" s="573"/>
      <c r="P879" s="573"/>
      <c r="Q879" s="573"/>
      <c r="R879" s="573"/>
      <c r="S879" s="573"/>
      <c r="T879" s="573"/>
      <c r="U879" s="573"/>
      <c r="V879" s="573"/>
      <c r="W879" s="573"/>
      <c r="X879" s="573"/>
      <c r="Y879" s="573"/>
    </row>
    <row r="880" ht="15.75" customHeight="1">
      <c r="A880" s="573"/>
      <c r="B880" s="573"/>
      <c r="C880" s="573"/>
      <c r="D880" s="573"/>
      <c r="E880" s="573"/>
      <c r="F880" s="573"/>
      <c r="G880" s="573"/>
      <c r="H880" s="573"/>
      <c r="I880" s="573"/>
      <c r="J880" s="573"/>
      <c r="K880" s="573"/>
      <c r="L880" s="573"/>
      <c r="M880" s="573"/>
      <c r="N880" s="573"/>
      <c r="O880" s="573"/>
      <c r="P880" s="573"/>
      <c r="Q880" s="573"/>
      <c r="R880" s="573"/>
      <c r="S880" s="573"/>
      <c r="T880" s="573"/>
      <c r="U880" s="573"/>
      <c r="V880" s="573"/>
      <c r="W880" s="573"/>
      <c r="X880" s="573"/>
      <c r="Y880" s="573"/>
    </row>
    <row r="881" ht="15.75" customHeight="1">
      <c r="A881" s="573"/>
      <c r="B881" s="573"/>
      <c r="C881" s="573"/>
      <c r="D881" s="573"/>
      <c r="E881" s="573"/>
      <c r="F881" s="573"/>
      <c r="G881" s="573"/>
      <c r="H881" s="573"/>
      <c r="I881" s="573"/>
      <c r="J881" s="573"/>
      <c r="K881" s="573"/>
      <c r="L881" s="573"/>
      <c r="M881" s="573"/>
      <c r="N881" s="573"/>
      <c r="O881" s="573"/>
      <c r="P881" s="573"/>
      <c r="Q881" s="573"/>
      <c r="R881" s="573"/>
      <c r="S881" s="573"/>
      <c r="T881" s="573"/>
      <c r="U881" s="573"/>
      <c r="V881" s="573"/>
      <c r="W881" s="573"/>
      <c r="X881" s="573"/>
      <c r="Y881" s="573"/>
    </row>
    <row r="882" ht="15.75" customHeight="1">
      <c r="A882" s="573"/>
      <c r="B882" s="573"/>
      <c r="C882" s="573"/>
      <c r="D882" s="573"/>
      <c r="E882" s="573"/>
      <c r="F882" s="573"/>
      <c r="G882" s="573"/>
      <c r="H882" s="573"/>
      <c r="I882" s="573"/>
      <c r="J882" s="573"/>
      <c r="K882" s="573"/>
      <c r="L882" s="573"/>
      <c r="M882" s="573"/>
      <c r="N882" s="573"/>
      <c r="O882" s="573"/>
      <c r="P882" s="573"/>
      <c r="Q882" s="573"/>
      <c r="R882" s="573"/>
      <c r="S882" s="573"/>
      <c r="T882" s="573"/>
      <c r="U882" s="573"/>
      <c r="V882" s="573"/>
      <c r="W882" s="573"/>
      <c r="X882" s="573"/>
      <c r="Y882" s="573"/>
    </row>
    <row r="883" ht="15.75" customHeight="1">
      <c r="A883" s="573"/>
      <c r="B883" s="573"/>
      <c r="C883" s="573"/>
      <c r="D883" s="573"/>
      <c r="E883" s="573"/>
      <c r="F883" s="573"/>
      <c r="G883" s="573"/>
      <c r="H883" s="573"/>
      <c r="I883" s="573"/>
      <c r="J883" s="573"/>
      <c r="K883" s="573"/>
      <c r="L883" s="573"/>
      <c r="M883" s="573"/>
      <c r="N883" s="573"/>
      <c r="O883" s="573"/>
      <c r="P883" s="573"/>
      <c r="Q883" s="573"/>
      <c r="R883" s="573"/>
      <c r="S883" s="573"/>
      <c r="T883" s="573"/>
      <c r="U883" s="573"/>
      <c r="V883" s="573"/>
      <c r="W883" s="573"/>
      <c r="X883" s="573"/>
      <c r="Y883" s="573"/>
    </row>
    <row r="884" ht="15.75" customHeight="1">
      <c r="A884" s="573"/>
      <c r="B884" s="573"/>
      <c r="C884" s="573"/>
      <c r="D884" s="573"/>
      <c r="E884" s="573"/>
      <c r="F884" s="573"/>
      <c r="G884" s="573"/>
      <c r="H884" s="573"/>
      <c r="I884" s="573"/>
      <c r="J884" s="573"/>
      <c r="K884" s="573"/>
      <c r="L884" s="573"/>
      <c r="M884" s="573"/>
      <c r="N884" s="573"/>
      <c r="O884" s="573"/>
      <c r="P884" s="573"/>
      <c r="Q884" s="573"/>
      <c r="R884" s="573"/>
      <c r="S884" s="573"/>
      <c r="T884" s="573"/>
      <c r="U884" s="573"/>
      <c r="V884" s="573"/>
      <c r="W884" s="573"/>
      <c r="X884" s="573"/>
      <c r="Y884" s="573"/>
    </row>
    <row r="885" ht="15.75" customHeight="1">
      <c r="A885" s="573"/>
      <c r="B885" s="573"/>
      <c r="C885" s="573"/>
      <c r="D885" s="573"/>
      <c r="E885" s="573"/>
      <c r="F885" s="573"/>
      <c r="G885" s="573"/>
      <c r="H885" s="573"/>
      <c r="I885" s="573"/>
      <c r="J885" s="573"/>
      <c r="K885" s="573"/>
      <c r="L885" s="573"/>
      <c r="M885" s="573"/>
      <c r="N885" s="573"/>
      <c r="O885" s="573"/>
      <c r="P885" s="573"/>
      <c r="Q885" s="573"/>
      <c r="R885" s="573"/>
      <c r="S885" s="573"/>
      <c r="T885" s="573"/>
      <c r="U885" s="573"/>
      <c r="V885" s="573"/>
      <c r="W885" s="573"/>
      <c r="X885" s="573"/>
      <c r="Y885" s="573"/>
    </row>
    <row r="886" ht="15.75" customHeight="1">
      <c r="A886" s="573"/>
      <c r="B886" s="573"/>
      <c r="C886" s="573"/>
      <c r="D886" s="573"/>
      <c r="E886" s="573"/>
      <c r="F886" s="573"/>
      <c r="G886" s="573"/>
      <c r="H886" s="573"/>
      <c r="I886" s="573"/>
      <c r="J886" s="573"/>
      <c r="K886" s="573"/>
      <c r="L886" s="573"/>
      <c r="M886" s="573"/>
      <c r="N886" s="573"/>
      <c r="O886" s="573"/>
      <c r="P886" s="573"/>
      <c r="Q886" s="573"/>
      <c r="R886" s="573"/>
      <c r="S886" s="573"/>
      <c r="T886" s="573"/>
      <c r="U886" s="573"/>
      <c r="V886" s="573"/>
      <c r="W886" s="573"/>
      <c r="X886" s="573"/>
      <c r="Y886" s="573"/>
    </row>
    <row r="887" ht="15.75" customHeight="1">
      <c r="A887" s="573"/>
      <c r="B887" s="573"/>
      <c r="C887" s="573"/>
      <c r="D887" s="573"/>
      <c r="E887" s="573"/>
      <c r="F887" s="573"/>
      <c r="G887" s="573"/>
      <c r="H887" s="573"/>
      <c r="I887" s="573"/>
      <c r="J887" s="573"/>
      <c r="K887" s="573"/>
      <c r="L887" s="573"/>
      <c r="M887" s="573"/>
      <c r="N887" s="573"/>
      <c r="O887" s="573"/>
      <c r="P887" s="573"/>
      <c r="Q887" s="573"/>
      <c r="R887" s="573"/>
      <c r="S887" s="573"/>
      <c r="T887" s="573"/>
      <c r="U887" s="573"/>
      <c r="V887" s="573"/>
      <c r="W887" s="573"/>
      <c r="X887" s="573"/>
      <c r="Y887" s="573"/>
    </row>
    <row r="888" ht="15.75" customHeight="1">
      <c r="A888" s="573"/>
      <c r="B888" s="573"/>
      <c r="C888" s="573"/>
      <c r="D888" s="573"/>
      <c r="E888" s="573"/>
      <c r="F888" s="573"/>
      <c r="G888" s="573"/>
      <c r="H888" s="573"/>
      <c r="I888" s="573"/>
      <c r="J888" s="573"/>
      <c r="K888" s="573"/>
      <c r="L888" s="573"/>
      <c r="M888" s="573"/>
      <c r="N888" s="573"/>
      <c r="O888" s="573"/>
      <c r="P888" s="573"/>
      <c r="Q888" s="573"/>
      <c r="R888" s="573"/>
      <c r="S888" s="573"/>
      <c r="T888" s="573"/>
      <c r="U888" s="573"/>
      <c r="V888" s="573"/>
      <c r="W888" s="573"/>
      <c r="X888" s="573"/>
      <c r="Y888" s="573"/>
    </row>
    <row r="889" ht="15.75" customHeight="1">
      <c r="A889" s="573"/>
      <c r="B889" s="573"/>
      <c r="C889" s="573"/>
      <c r="D889" s="573"/>
      <c r="E889" s="573"/>
      <c r="F889" s="573"/>
      <c r="G889" s="573"/>
      <c r="H889" s="573"/>
      <c r="I889" s="573"/>
      <c r="J889" s="573"/>
      <c r="K889" s="573"/>
      <c r="L889" s="573"/>
      <c r="M889" s="573"/>
      <c r="N889" s="573"/>
      <c r="O889" s="573"/>
      <c r="P889" s="573"/>
      <c r="Q889" s="573"/>
      <c r="R889" s="573"/>
      <c r="S889" s="573"/>
      <c r="T889" s="573"/>
      <c r="U889" s="573"/>
      <c r="V889" s="573"/>
      <c r="W889" s="573"/>
      <c r="X889" s="573"/>
      <c r="Y889" s="573"/>
    </row>
    <row r="890" ht="15.75" customHeight="1">
      <c r="A890" s="573"/>
      <c r="B890" s="573"/>
      <c r="C890" s="573"/>
      <c r="D890" s="573"/>
      <c r="E890" s="573"/>
      <c r="F890" s="573"/>
      <c r="G890" s="573"/>
      <c r="H890" s="573"/>
      <c r="I890" s="573"/>
      <c r="J890" s="573"/>
      <c r="K890" s="573"/>
      <c r="L890" s="573"/>
      <c r="M890" s="573"/>
      <c r="N890" s="573"/>
      <c r="O890" s="573"/>
      <c r="P890" s="573"/>
      <c r="Q890" s="573"/>
      <c r="R890" s="573"/>
      <c r="S890" s="573"/>
      <c r="T890" s="573"/>
      <c r="U890" s="573"/>
      <c r="V890" s="573"/>
      <c r="W890" s="573"/>
      <c r="X890" s="573"/>
      <c r="Y890" s="573"/>
    </row>
    <row r="891" ht="15.75" customHeight="1">
      <c r="A891" s="573"/>
      <c r="B891" s="573"/>
      <c r="C891" s="573"/>
      <c r="D891" s="573"/>
      <c r="E891" s="573"/>
      <c r="F891" s="573"/>
      <c r="G891" s="573"/>
      <c r="H891" s="573"/>
      <c r="I891" s="573"/>
      <c r="J891" s="573"/>
      <c r="K891" s="573"/>
      <c r="L891" s="573"/>
      <c r="M891" s="573"/>
      <c r="N891" s="573"/>
      <c r="O891" s="573"/>
      <c r="P891" s="573"/>
      <c r="Q891" s="573"/>
      <c r="R891" s="573"/>
      <c r="S891" s="573"/>
      <c r="T891" s="573"/>
      <c r="U891" s="573"/>
      <c r="V891" s="573"/>
      <c r="W891" s="573"/>
      <c r="X891" s="573"/>
      <c r="Y891" s="573"/>
    </row>
    <row r="892" ht="15.75" customHeight="1">
      <c r="A892" s="573"/>
      <c r="B892" s="573"/>
      <c r="C892" s="573"/>
      <c r="D892" s="573"/>
      <c r="E892" s="573"/>
      <c r="F892" s="573"/>
      <c r="G892" s="573"/>
      <c r="H892" s="573"/>
      <c r="I892" s="573"/>
      <c r="J892" s="573"/>
      <c r="K892" s="573"/>
      <c r="L892" s="573"/>
      <c r="M892" s="573"/>
      <c r="N892" s="573"/>
      <c r="O892" s="573"/>
      <c r="P892" s="573"/>
      <c r="Q892" s="573"/>
      <c r="R892" s="573"/>
      <c r="S892" s="573"/>
      <c r="T892" s="573"/>
      <c r="U892" s="573"/>
      <c r="V892" s="573"/>
      <c r="W892" s="573"/>
      <c r="X892" s="573"/>
      <c r="Y892" s="573"/>
    </row>
    <row r="893" ht="15.75" customHeight="1">
      <c r="A893" s="573"/>
      <c r="B893" s="573"/>
      <c r="C893" s="573"/>
      <c r="D893" s="573"/>
      <c r="E893" s="573"/>
      <c r="F893" s="573"/>
      <c r="G893" s="573"/>
      <c r="H893" s="573"/>
      <c r="I893" s="573"/>
      <c r="J893" s="573"/>
      <c r="K893" s="573"/>
      <c r="L893" s="573"/>
      <c r="M893" s="573"/>
      <c r="N893" s="573"/>
      <c r="O893" s="573"/>
      <c r="P893" s="573"/>
      <c r="Q893" s="573"/>
      <c r="R893" s="573"/>
      <c r="S893" s="573"/>
      <c r="T893" s="573"/>
      <c r="U893" s="573"/>
      <c r="V893" s="573"/>
      <c r="W893" s="573"/>
      <c r="X893" s="573"/>
      <c r="Y893" s="573"/>
    </row>
    <row r="894" ht="15.75" customHeight="1">
      <c r="A894" s="573"/>
      <c r="B894" s="573"/>
      <c r="C894" s="573"/>
      <c r="D894" s="573"/>
      <c r="E894" s="573"/>
      <c r="F894" s="573"/>
      <c r="G894" s="573"/>
      <c r="H894" s="573"/>
      <c r="I894" s="573"/>
      <c r="J894" s="573"/>
      <c r="K894" s="573"/>
      <c r="L894" s="573"/>
      <c r="M894" s="573"/>
      <c r="N894" s="573"/>
      <c r="O894" s="573"/>
      <c r="P894" s="573"/>
      <c r="Q894" s="573"/>
      <c r="R894" s="573"/>
      <c r="S894" s="573"/>
      <c r="T894" s="573"/>
      <c r="U894" s="573"/>
      <c r="V894" s="573"/>
      <c r="W894" s="573"/>
      <c r="X894" s="573"/>
      <c r="Y894" s="573"/>
    </row>
    <row r="895" ht="15.75" customHeight="1">
      <c r="A895" s="573"/>
      <c r="B895" s="573"/>
      <c r="C895" s="573"/>
      <c r="D895" s="573"/>
      <c r="E895" s="573"/>
      <c r="F895" s="573"/>
      <c r="G895" s="573"/>
      <c r="H895" s="573"/>
      <c r="I895" s="573"/>
      <c r="J895" s="573"/>
      <c r="K895" s="573"/>
      <c r="L895" s="573"/>
      <c r="M895" s="573"/>
      <c r="N895" s="573"/>
      <c r="O895" s="573"/>
      <c r="P895" s="573"/>
      <c r="Q895" s="573"/>
      <c r="R895" s="573"/>
      <c r="S895" s="573"/>
      <c r="T895" s="573"/>
      <c r="U895" s="573"/>
      <c r="V895" s="573"/>
      <c r="W895" s="573"/>
      <c r="X895" s="573"/>
      <c r="Y895" s="573"/>
    </row>
    <row r="896" ht="15.75" customHeight="1">
      <c r="A896" s="573"/>
      <c r="B896" s="573"/>
      <c r="C896" s="573"/>
      <c r="D896" s="573"/>
      <c r="E896" s="573"/>
      <c r="F896" s="573"/>
      <c r="G896" s="573"/>
      <c r="H896" s="573"/>
      <c r="I896" s="573"/>
      <c r="J896" s="573"/>
      <c r="K896" s="573"/>
      <c r="L896" s="573"/>
      <c r="M896" s="573"/>
      <c r="N896" s="573"/>
      <c r="O896" s="573"/>
      <c r="P896" s="573"/>
      <c r="Q896" s="573"/>
      <c r="R896" s="573"/>
      <c r="S896" s="573"/>
      <c r="T896" s="573"/>
      <c r="U896" s="573"/>
      <c r="V896" s="573"/>
      <c r="W896" s="573"/>
      <c r="X896" s="573"/>
      <c r="Y896" s="573"/>
    </row>
    <row r="897" ht="15.75" customHeight="1">
      <c r="A897" s="573"/>
      <c r="B897" s="573"/>
      <c r="C897" s="573"/>
      <c r="D897" s="573"/>
      <c r="E897" s="573"/>
      <c r="F897" s="573"/>
      <c r="G897" s="573"/>
      <c r="H897" s="573"/>
      <c r="I897" s="573"/>
      <c r="J897" s="573"/>
      <c r="K897" s="573"/>
      <c r="L897" s="573"/>
      <c r="M897" s="573"/>
      <c r="N897" s="573"/>
      <c r="O897" s="573"/>
      <c r="P897" s="573"/>
      <c r="Q897" s="573"/>
      <c r="R897" s="573"/>
      <c r="S897" s="573"/>
      <c r="T897" s="573"/>
      <c r="U897" s="573"/>
      <c r="V897" s="573"/>
      <c r="W897" s="573"/>
      <c r="X897" s="573"/>
      <c r="Y897" s="573"/>
    </row>
    <row r="898" ht="15.75" customHeight="1">
      <c r="A898" s="573"/>
      <c r="B898" s="573"/>
      <c r="C898" s="573"/>
      <c r="D898" s="573"/>
      <c r="E898" s="573"/>
      <c r="F898" s="573"/>
      <c r="G898" s="573"/>
      <c r="H898" s="573"/>
      <c r="I898" s="573"/>
      <c r="J898" s="573"/>
      <c r="K898" s="573"/>
      <c r="L898" s="573"/>
      <c r="M898" s="573"/>
      <c r="N898" s="573"/>
      <c r="O898" s="573"/>
      <c r="P898" s="573"/>
      <c r="Q898" s="573"/>
      <c r="R898" s="573"/>
      <c r="S898" s="573"/>
      <c r="T898" s="573"/>
      <c r="U898" s="573"/>
      <c r="V898" s="573"/>
      <c r="W898" s="573"/>
      <c r="X898" s="573"/>
      <c r="Y898" s="573"/>
    </row>
    <row r="899" ht="15.75" customHeight="1">
      <c r="A899" s="573"/>
      <c r="B899" s="573"/>
      <c r="C899" s="573"/>
      <c r="D899" s="573"/>
      <c r="E899" s="573"/>
      <c r="F899" s="573"/>
      <c r="G899" s="573"/>
      <c r="H899" s="573"/>
      <c r="I899" s="573"/>
      <c r="J899" s="573"/>
      <c r="K899" s="573"/>
      <c r="L899" s="573"/>
      <c r="M899" s="573"/>
      <c r="N899" s="573"/>
      <c r="O899" s="573"/>
      <c r="P899" s="573"/>
      <c r="Q899" s="573"/>
      <c r="R899" s="573"/>
      <c r="S899" s="573"/>
      <c r="T899" s="573"/>
      <c r="U899" s="573"/>
      <c r="V899" s="573"/>
      <c r="W899" s="573"/>
      <c r="X899" s="573"/>
      <c r="Y899" s="573"/>
    </row>
    <row r="900" ht="15.75" customHeight="1">
      <c r="A900" s="573"/>
      <c r="B900" s="573"/>
      <c r="C900" s="573"/>
      <c r="D900" s="573"/>
      <c r="E900" s="573"/>
      <c r="F900" s="573"/>
      <c r="G900" s="573"/>
      <c r="H900" s="573"/>
      <c r="I900" s="573"/>
      <c r="J900" s="573"/>
      <c r="K900" s="573"/>
      <c r="L900" s="573"/>
      <c r="M900" s="573"/>
      <c r="N900" s="573"/>
      <c r="O900" s="573"/>
      <c r="P900" s="573"/>
      <c r="Q900" s="573"/>
      <c r="R900" s="573"/>
      <c r="S900" s="573"/>
      <c r="T900" s="573"/>
      <c r="U900" s="573"/>
      <c r="V900" s="573"/>
      <c r="W900" s="573"/>
      <c r="X900" s="573"/>
      <c r="Y900" s="573"/>
    </row>
    <row r="901" ht="15.75" customHeight="1">
      <c r="A901" s="573"/>
      <c r="B901" s="573"/>
      <c r="C901" s="573"/>
      <c r="D901" s="573"/>
      <c r="E901" s="573"/>
      <c r="F901" s="573"/>
      <c r="G901" s="573"/>
      <c r="H901" s="573"/>
      <c r="I901" s="573"/>
      <c r="J901" s="573"/>
      <c r="K901" s="573"/>
      <c r="L901" s="573"/>
      <c r="M901" s="573"/>
      <c r="N901" s="573"/>
      <c r="O901" s="573"/>
      <c r="P901" s="573"/>
      <c r="Q901" s="573"/>
      <c r="R901" s="573"/>
      <c r="S901" s="573"/>
      <c r="T901" s="573"/>
      <c r="U901" s="573"/>
      <c r="V901" s="573"/>
      <c r="W901" s="573"/>
      <c r="X901" s="573"/>
      <c r="Y901" s="573"/>
    </row>
    <row r="902" ht="15.75" customHeight="1">
      <c r="A902" s="573"/>
      <c r="B902" s="573"/>
      <c r="C902" s="573"/>
      <c r="D902" s="573"/>
      <c r="E902" s="573"/>
      <c r="F902" s="573"/>
      <c r="G902" s="573"/>
      <c r="H902" s="573"/>
      <c r="I902" s="573"/>
      <c r="J902" s="573"/>
      <c r="K902" s="573"/>
      <c r="L902" s="573"/>
      <c r="M902" s="573"/>
      <c r="N902" s="573"/>
      <c r="O902" s="573"/>
      <c r="P902" s="573"/>
      <c r="Q902" s="573"/>
      <c r="R902" s="573"/>
      <c r="S902" s="573"/>
      <c r="T902" s="573"/>
      <c r="U902" s="573"/>
      <c r="V902" s="573"/>
      <c r="W902" s="573"/>
      <c r="X902" s="573"/>
      <c r="Y902" s="573"/>
    </row>
    <row r="903" ht="15.75" customHeight="1">
      <c r="A903" s="573"/>
      <c r="B903" s="573"/>
      <c r="C903" s="573"/>
      <c r="D903" s="573"/>
      <c r="E903" s="573"/>
      <c r="F903" s="573"/>
      <c r="G903" s="573"/>
      <c r="H903" s="573"/>
      <c r="I903" s="573"/>
      <c r="J903" s="573"/>
      <c r="K903" s="573"/>
      <c r="L903" s="573"/>
      <c r="M903" s="573"/>
      <c r="N903" s="573"/>
      <c r="O903" s="573"/>
      <c r="P903" s="573"/>
      <c r="Q903" s="573"/>
      <c r="R903" s="573"/>
      <c r="S903" s="573"/>
      <c r="T903" s="573"/>
      <c r="U903" s="573"/>
      <c r="V903" s="573"/>
      <c r="W903" s="573"/>
      <c r="X903" s="573"/>
      <c r="Y903" s="573"/>
    </row>
    <row r="904" ht="15.75" customHeight="1">
      <c r="A904" s="573"/>
      <c r="B904" s="573"/>
      <c r="C904" s="573"/>
      <c r="D904" s="573"/>
      <c r="E904" s="573"/>
      <c r="F904" s="573"/>
      <c r="G904" s="573"/>
      <c r="H904" s="573"/>
      <c r="I904" s="573"/>
      <c r="J904" s="573"/>
      <c r="K904" s="573"/>
      <c r="L904" s="573"/>
      <c r="M904" s="573"/>
      <c r="N904" s="573"/>
      <c r="O904" s="573"/>
      <c r="P904" s="573"/>
      <c r="Q904" s="573"/>
      <c r="R904" s="573"/>
      <c r="S904" s="573"/>
      <c r="T904" s="573"/>
      <c r="U904" s="573"/>
      <c r="V904" s="573"/>
      <c r="W904" s="573"/>
      <c r="X904" s="573"/>
      <c r="Y904" s="573"/>
    </row>
    <row r="905" ht="15.75" customHeight="1">
      <c r="A905" s="573"/>
      <c r="B905" s="573"/>
      <c r="C905" s="573"/>
      <c r="D905" s="573"/>
      <c r="E905" s="573"/>
      <c r="F905" s="573"/>
      <c r="G905" s="573"/>
      <c r="H905" s="573"/>
      <c r="I905" s="573"/>
      <c r="J905" s="573"/>
      <c r="K905" s="573"/>
      <c r="L905" s="573"/>
      <c r="M905" s="573"/>
      <c r="N905" s="573"/>
      <c r="O905" s="573"/>
      <c r="P905" s="573"/>
      <c r="Q905" s="573"/>
      <c r="R905" s="573"/>
      <c r="S905" s="573"/>
      <c r="T905" s="573"/>
      <c r="U905" s="573"/>
      <c r="V905" s="573"/>
      <c r="W905" s="573"/>
      <c r="X905" s="573"/>
      <c r="Y905" s="573"/>
    </row>
    <row r="906" ht="15.75" customHeight="1">
      <c r="A906" s="573"/>
      <c r="B906" s="573"/>
      <c r="C906" s="573"/>
      <c r="D906" s="573"/>
      <c r="E906" s="573"/>
      <c r="F906" s="573"/>
      <c r="G906" s="573"/>
      <c r="H906" s="573"/>
      <c r="I906" s="573"/>
      <c r="J906" s="573"/>
      <c r="K906" s="573"/>
      <c r="L906" s="573"/>
      <c r="M906" s="573"/>
      <c r="N906" s="573"/>
      <c r="O906" s="573"/>
      <c r="P906" s="573"/>
      <c r="Q906" s="573"/>
      <c r="R906" s="573"/>
      <c r="S906" s="573"/>
      <c r="T906" s="573"/>
      <c r="U906" s="573"/>
      <c r="V906" s="573"/>
      <c r="W906" s="573"/>
      <c r="X906" s="573"/>
      <c r="Y906" s="573"/>
    </row>
    <row r="907" ht="15.75" customHeight="1">
      <c r="A907" s="573"/>
      <c r="B907" s="573"/>
      <c r="C907" s="573"/>
      <c r="D907" s="573"/>
      <c r="E907" s="573"/>
      <c r="F907" s="573"/>
      <c r="G907" s="573"/>
      <c r="H907" s="573"/>
      <c r="I907" s="573"/>
      <c r="J907" s="573"/>
      <c r="K907" s="573"/>
      <c r="L907" s="573"/>
      <c r="M907" s="573"/>
      <c r="N907" s="573"/>
      <c r="O907" s="573"/>
      <c r="P907" s="573"/>
      <c r="Q907" s="573"/>
      <c r="R907" s="573"/>
      <c r="S907" s="573"/>
      <c r="T907" s="573"/>
      <c r="U907" s="573"/>
      <c r="V907" s="573"/>
      <c r="W907" s="573"/>
      <c r="X907" s="573"/>
      <c r="Y907" s="573"/>
    </row>
    <row r="908" ht="15.75" customHeight="1">
      <c r="A908" s="573"/>
      <c r="B908" s="573"/>
      <c r="C908" s="573"/>
      <c r="D908" s="573"/>
      <c r="E908" s="573"/>
      <c r="F908" s="573"/>
      <c r="G908" s="573"/>
      <c r="H908" s="573"/>
      <c r="I908" s="573"/>
      <c r="J908" s="573"/>
      <c r="K908" s="573"/>
      <c r="L908" s="573"/>
      <c r="M908" s="573"/>
      <c r="N908" s="573"/>
      <c r="O908" s="573"/>
      <c r="P908" s="573"/>
      <c r="Q908" s="573"/>
      <c r="R908" s="573"/>
      <c r="S908" s="573"/>
      <c r="T908" s="573"/>
      <c r="U908" s="573"/>
      <c r="V908" s="573"/>
      <c r="W908" s="573"/>
      <c r="X908" s="573"/>
      <c r="Y908" s="573"/>
    </row>
    <row r="909" ht="15.75" customHeight="1">
      <c r="A909" s="573"/>
      <c r="B909" s="573"/>
      <c r="C909" s="573"/>
      <c r="D909" s="573"/>
      <c r="E909" s="573"/>
      <c r="F909" s="573"/>
      <c r="G909" s="573"/>
      <c r="H909" s="573"/>
      <c r="I909" s="573"/>
      <c r="J909" s="573"/>
      <c r="K909" s="573"/>
      <c r="L909" s="573"/>
      <c r="M909" s="573"/>
      <c r="N909" s="573"/>
      <c r="O909" s="573"/>
      <c r="P909" s="573"/>
      <c r="Q909" s="573"/>
      <c r="R909" s="573"/>
      <c r="S909" s="573"/>
      <c r="T909" s="573"/>
      <c r="U909" s="573"/>
      <c r="V909" s="573"/>
      <c r="W909" s="573"/>
      <c r="X909" s="573"/>
      <c r="Y909" s="573"/>
    </row>
    <row r="910" ht="15.75" customHeight="1">
      <c r="A910" s="573"/>
      <c r="B910" s="573"/>
      <c r="C910" s="573"/>
      <c r="D910" s="573"/>
      <c r="E910" s="573"/>
      <c r="F910" s="573"/>
      <c r="G910" s="573"/>
      <c r="H910" s="573"/>
      <c r="I910" s="573"/>
      <c r="J910" s="573"/>
      <c r="K910" s="573"/>
      <c r="L910" s="573"/>
      <c r="M910" s="573"/>
      <c r="N910" s="573"/>
      <c r="O910" s="573"/>
      <c r="P910" s="573"/>
      <c r="Q910" s="573"/>
      <c r="R910" s="573"/>
      <c r="S910" s="573"/>
      <c r="T910" s="573"/>
      <c r="U910" s="573"/>
      <c r="V910" s="573"/>
      <c r="W910" s="573"/>
      <c r="X910" s="573"/>
      <c r="Y910" s="573"/>
    </row>
    <row r="911" ht="15.75" customHeight="1">
      <c r="A911" s="573"/>
      <c r="B911" s="573"/>
      <c r="C911" s="573"/>
      <c r="D911" s="573"/>
      <c r="E911" s="573"/>
      <c r="F911" s="573"/>
      <c r="G911" s="573"/>
      <c r="H911" s="573"/>
      <c r="I911" s="573"/>
      <c r="J911" s="573"/>
      <c r="K911" s="573"/>
      <c r="L911" s="573"/>
      <c r="M911" s="573"/>
      <c r="N911" s="573"/>
      <c r="O911" s="573"/>
      <c r="P911" s="573"/>
      <c r="Q911" s="573"/>
      <c r="R911" s="573"/>
      <c r="S911" s="573"/>
      <c r="T911" s="573"/>
      <c r="U911" s="573"/>
      <c r="V911" s="573"/>
      <c r="W911" s="573"/>
      <c r="X911" s="573"/>
      <c r="Y911" s="573"/>
    </row>
    <row r="912" ht="15.75" customHeight="1">
      <c r="A912" s="573"/>
      <c r="B912" s="573"/>
      <c r="C912" s="573"/>
      <c r="D912" s="573"/>
      <c r="E912" s="573"/>
      <c r="F912" s="573"/>
      <c r="G912" s="573"/>
      <c r="H912" s="573"/>
      <c r="I912" s="573"/>
      <c r="J912" s="573"/>
      <c r="K912" s="573"/>
      <c r="L912" s="573"/>
      <c r="M912" s="573"/>
      <c r="N912" s="573"/>
      <c r="O912" s="573"/>
      <c r="P912" s="573"/>
      <c r="Q912" s="573"/>
      <c r="R912" s="573"/>
      <c r="S912" s="573"/>
      <c r="T912" s="573"/>
      <c r="U912" s="573"/>
      <c r="V912" s="573"/>
      <c r="W912" s="573"/>
      <c r="X912" s="573"/>
      <c r="Y912" s="573"/>
    </row>
    <row r="913" ht="15.75" customHeight="1">
      <c r="A913" s="573"/>
      <c r="B913" s="573"/>
      <c r="C913" s="573"/>
      <c r="D913" s="573"/>
      <c r="E913" s="573"/>
      <c r="F913" s="573"/>
      <c r="G913" s="573"/>
      <c r="H913" s="573"/>
      <c r="I913" s="573"/>
      <c r="J913" s="573"/>
      <c r="K913" s="573"/>
      <c r="L913" s="573"/>
      <c r="M913" s="573"/>
      <c r="N913" s="573"/>
      <c r="O913" s="573"/>
      <c r="P913" s="573"/>
      <c r="Q913" s="573"/>
      <c r="R913" s="573"/>
      <c r="S913" s="573"/>
      <c r="T913" s="573"/>
      <c r="U913" s="573"/>
      <c r="V913" s="573"/>
      <c r="W913" s="573"/>
      <c r="X913" s="573"/>
      <c r="Y913" s="573"/>
    </row>
    <row r="914" ht="15.75" customHeight="1">
      <c r="A914" s="573"/>
      <c r="B914" s="573"/>
      <c r="C914" s="573"/>
      <c r="D914" s="573"/>
      <c r="E914" s="573"/>
      <c r="F914" s="573"/>
      <c r="G914" s="573"/>
      <c r="H914" s="573"/>
      <c r="I914" s="573"/>
      <c r="J914" s="573"/>
      <c r="K914" s="573"/>
      <c r="L914" s="573"/>
      <c r="M914" s="573"/>
      <c r="N914" s="573"/>
      <c r="O914" s="573"/>
      <c r="P914" s="573"/>
      <c r="Q914" s="573"/>
      <c r="R914" s="573"/>
      <c r="S914" s="573"/>
      <c r="T914" s="573"/>
      <c r="U914" s="573"/>
      <c r="V914" s="573"/>
      <c r="W914" s="573"/>
      <c r="X914" s="573"/>
      <c r="Y914" s="573"/>
    </row>
    <row r="915" ht="15.75" customHeight="1">
      <c r="A915" s="573"/>
      <c r="B915" s="573"/>
      <c r="C915" s="573"/>
      <c r="D915" s="573"/>
      <c r="E915" s="573"/>
      <c r="F915" s="573"/>
      <c r="G915" s="573"/>
      <c r="H915" s="573"/>
      <c r="I915" s="573"/>
      <c r="J915" s="573"/>
      <c r="K915" s="573"/>
      <c r="L915" s="573"/>
      <c r="M915" s="573"/>
      <c r="N915" s="573"/>
      <c r="O915" s="573"/>
      <c r="P915" s="573"/>
      <c r="Q915" s="573"/>
      <c r="R915" s="573"/>
      <c r="S915" s="573"/>
      <c r="T915" s="573"/>
      <c r="U915" s="573"/>
      <c r="V915" s="573"/>
      <c r="W915" s="573"/>
      <c r="X915" s="573"/>
      <c r="Y915" s="573"/>
    </row>
    <row r="916" ht="15.75" customHeight="1">
      <c r="A916" s="573"/>
      <c r="B916" s="573"/>
      <c r="C916" s="573"/>
      <c r="D916" s="573"/>
      <c r="E916" s="573"/>
      <c r="F916" s="573"/>
      <c r="G916" s="573"/>
      <c r="H916" s="573"/>
      <c r="I916" s="573"/>
      <c r="J916" s="573"/>
      <c r="K916" s="573"/>
      <c r="L916" s="573"/>
      <c r="M916" s="573"/>
      <c r="N916" s="573"/>
      <c r="O916" s="573"/>
      <c r="P916" s="573"/>
      <c r="Q916" s="573"/>
      <c r="R916" s="573"/>
      <c r="S916" s="573"/>
      <c r="T916" s="573"/>
      <c r="U916" s="573"/>
      <c r="V916" s="573"/>
      <c r="W916" s="573"/>
      <c r="X916" s="573"/>
      <c r="Y916" s="573"/>
    </row>
    <row r="917" ht="15.75" customHeight="1">
      <c r="A917" s="573"/>
      <c r="B917" s="573"/>
      <c r="C917" s="573"/>
      <c r="D917" s="573"/>
      <c r="E917" s="573"/>
      <c r="F917" s="573"/>
      <c r="G917" s="573"/>
      <c r="H917" s="573"/>
      <c r="I917" s="573"/>
      <c r="J917" s="573"/>
      <c r="K917" s="573"/>
      <c r="L917" s="573"/>
      <c r="M917" s="573"/>
      <c r="N917" s="573"/>
      <c r="O917" s="573"/>
      <c r="P917" s="573"/>
      <c r="Q917" s="573"/>
      <c r="R917" s="573"/>
      <c r="S917" s="573"/>
      <c r="T917" s="573"/>
      <c r="U917" s="573"/>
      <c r="V917" s="573"/>
      <c r="W917" s="573"/>
      <c r="X917" s="573"/>
      <c r="Y917" s="573"/>
    </row>
    <row r="918" ht="15.75" customHeight="1">
      <c r="A918" s="573"/>
      <c r="B918" s="573"/>
      <c r="C918" s="573"/>
      <c r="D918" s="573"/>
      <c r="E918" s="573"/>
      <c r="F918" s="573"/>
      <c r="G918" s="573"/>
      <c r="H918" s="573"/>
      <c r="I918" s="573"/>
      <c r="J918" s="573"/>
      <c r="K918" s="573"/>
      <c r="L918" s="573"/>
      <c r="M918" s="573"/>
      <c r="N918" s="573"/>
      <c r="O918" s="573"/>
      <c r="P918" s="573"/>
      <c r="Q918" s="573"/>
      <c r="R918" s="573"/>
      <c r="S918" s="573"/>
      <c r="T918" s="573"/>
      <c r="U918" s="573"/>
      <c r="V918" s="573"/>
      <c r="W918" s="573"/>
      <c r="X918" s="573"/>
      <c r="Y918" s="573"/>
    </row>
    <row r="919" ht="15.75" customHeight="1">
      <c r="A919" s="573"/>
      <c r="B919" s="573"/>
      <c r="C919" s="573"/>
      <c r="D919" s="573"/>
      <c r="E919" s="573"/>
      <c r="F919" s="573"/>
      <c r="G919" s="573"/>
      <c r="H919" s="573"/>
      <c r="I919" s="573"/>
      <c r="J919" s="573"/>
      <c r="K919" s="573"/>
      <c r="L919" s="573"/>
      <c r="M919" s="573"/>
      <c r="N919" s="573"/>
      <c r="O919" s="573"/>
      <c r="P919" s="573"/>
      <c r="Q919" s="573"/>
      <c r="R919" s="573"/>
      <c r="S919" s="573"/>
      <c r="T919" s="573"/>
      <c r="U919" s="573"/>
      <c r="V919" s="573"/>
      <c r="W919" s="573"/>
      <c r="X919" s="573"/>
      <c r="Y919" s="573"/>
    </row>
    <row r="920" ht="15.75" customHeight="1">
      <c r="A920" s="573"/>
      <c r="B920" s="573"/>
      <c r="C920" s="573"/>
      <c r="D920" s="573"/>
      <c r="E920" s="573"/>
      <c r="F920" s="573"/>
      <c r="G920" s="573"/>
      <c r="H920" s="573"/>
      <c r="I920" s="573"/>
      <c r="J920" s="573"/>
      <c r="K920" s="573"/>
      <c r="L920" s="573"/>
      <c r="M920" s="573"/>
      <c r="N920" s="573"/>
      <c r="O920" s="573"/>
      <c r="P920" s="573"/>
      <c r="Q920" s="573"/>
      <c r="R920" s="573"/>
      <c r="S920" s="573"/>
      <c r="T920" s="573"/>
      <c r="U920" s="573"/>
      <c r="V920" s="573"/>
      <c r="W920" s="573"/>
      <c r="X920" s="573"/>
      <c r="Y920" s="573"/>
    </row>
    <row r="921" ht="15.75" customHeight="1">
      <c r="A921" s="573"/>
      <c r="B921" s="573"/>
      <c r="C921" s="573"/>
      <c r="D921" s="573"/>
      <c r="E921" s="573"/>
      <c r="F921" s="573"/>
      <c r="G921" s="573"/>
      <c r="H921" s="573"/>
      <c r="I921" s="573"/>
      <c r="J921" s="573"/>
      <c r="K921" s="573"/>
      <c r="L921" s="573"/>
      <c r="M921" s="573"/>
      <c r="N921" s="573"/>
      <c r="O921" s="573"/>
      <c r="P921" s="573"/>
      <c r="Q921" s="573"/>
      <c r="R921" s="573"/>
      <c r="S921" s="573"/>
      <c r="T921" s="573"/>
      <c r="U921" s="573"/>
      <c r="V921" s="573"/>
      <c r="W921" s="573"/>
      <c r="X921" s="573"/>
      <c r="Y921" s="573"/>
    </row>
    <row r="922" ht="15.75" customHeight="1">
      <c r="A922" s="573"/>
      <c r="B922" s="573"/>
      <c r="C922" s="573"/>
      <c r="D922" s="573"/>
      <c r="E922" s="573"/>
      <c r="F922" s="573"/>
      <c r="G922" s="573"/>
      <c r="H922" s="573"/>
      <c r="I922" s="573"/>
      <c r="J922" s="573"/>
      <c r="K922" s="573"/>
      <c r="L922" s="573"/>
      <c r="M922" s="573"/>
      <c r="N922" s="573"/>
      <c r="O922" s="573"/>
      <c r="P922" s="573"/>
      <c r="Q922" s="573"/>
      <c r="R922" s="573"/>
      <c r="S922" s="573"/>
      <c r="T922" s="573"/>
      <c r="U922" s="573"/>
      <c r="V922" s="573"/>
      <c r="W922" s="573"/>
      <c r="X922" s="573"/>
      <c r="Y922" s="573"/>
    </row>
    <row r="923" ht="15.75" customHeight="1">
      <c r="A923" s="573"/>
      <c r="B923" s="573"/>
      <c r="C923" s="573"/>
      <c r="D923" s="573"/>
      <c r="E923" s="573"/>
      <c r="F923" s="573"/>
      <c r="G923" s="573"/>
      <c r="H923" s="573"/>
      <c r="I923" s="573"/>
      <c r="J923" s="573"/>
      <c r="K923" s="573"/>
      <c r="L923" s="573"/>
      <c r="M923" s="573"/>
      <c r="N923" s="573"/>
      <c r="O923" s="573"/>
      <c r="P923" s="573"/>
      <c r="Q923" s="573"/>
      <c r="R923" s="573"/>
      <c r="S923" s="573"/>
      <c r="T923" s="573"/>
      <c r="U923" s="573"/>
      <c r="V923" s="573"/>
      <c r="W923" s="573"/>
      <c r="X923" s="573"/>
      <c r="Y923" s="573"/>
    </row>
    <row r="924" ht="15.75" customHeight="1">
      <c r="A924" s="573"/>
      <c r="B924" s="573"/>
      <c r="C924" s="573"/>
      <c r="D924" s="573"/>
      <c r="E924" s="573"/>
      <c r="F924" s="573"/>
      <c r="G924" s="573"/>
      <c r="H924" s="573"/>
      <c r="I924" s="573"/>
      <c r="J924" s="573"/>
      <c r="K924" s="573"/>
      <c r="L924" s="573"/>
      <c r="M924" s="573"/>
      <c r="N924" s="573"/>
      <c r="O924" s="573"/>
      <c r="P924" s="573"/>
      <c r="Q924" s="573"/>
      <c r="R924" s="573"/>
      <c r="S924" s="573"/>
      <c r="T924" s="573"/>
      <c r="U924" s="573"/>
      <c r="V924" s="573"/>
      <c r="W924" s="573"/>
      <c r="X924" s="573"/>
      <c r="Y924" s="573"/>
    </row>
    <row r="925" ht="15.75" customHeight="1">
      <c r="A925" s="573"/>
      <c r="B925" s="573"/>
      <c r="C925" s="573"/>
      <c r="D925" s="573"/>
      <c r="E925" s="573"/>
      <c r="F925" s="573"/>
      <c r="G925" s="573"/>
      <c r="H925" s="573"/>
      <c r="I925" s="573"/>
      <c r="J925" s="573"/>
      <c r="K925" s="573"/>
      <c r="L925" s="573"/>
      <c r="M925" s="573"/>
      <c r="N925" s="573"/>
      <c r="O925" s="573"/>
      <c r="P925" s="573"/>
      <c r="Q925" s="573"/>
      <c r="R925" s="573"/>
      <c r="S925" s="573"/>
      <c r="T925" s="573"/>
      <c r="U925" s="573"/>
      <c r="V925" s="573"/>
      <c r="W925" s="573"/>
      <c r="X925" s="573"/>
      <c r="Y925" s="573"/>
    </row>
    <row r="926" ht="15.75" customHeight="1">
      <c r="A926" s="573"/>
      <c r="B926" s="573"/>
      <c r="C926" s="573"/>
      <c r="D926" s="573"/>
      <c r="E926" s="573"/>
      <c r="F926" s="573"/>
      <c r="G926" s="573"/>
      <c r="H926" s="573"/>
      <c r="I926" s="573"/>
      <c r="J926" s="573"/>
      <c r="K926" s="573"/>
      <c r="L926" s="573"/>
      <c r="M926" s="573"/>
      <c r="N926" s="573"/>
      <c r="O926" s="573"/>
      <c r="P926" s="573"/>
      <c r="Q926" s="573"/>
      <c r="R926" s="573"/>
      <c r="S926" s="573"/>
      <c r="T926" s="573"/>
      <c r="U926" s="573"/>
      <c r="V926" s="573"/>
      <c r="W926" s="573"/>
      <c r="X926" s="573"/>
      <c r="Y926" s="573"/>
    </row>
    <row r="927" ht="15.75" customHeight="1">
      <c r="A927" s="573"/>
      <c r="B927" s="573"/>
      <c r="C927" s="573"/>
      <c r="D927" s="573"/>
      <c r="E927" s="573"/>
      <c r="F927" s="573"/>
      <c r="G927" s="573"/>
      <c r="H927" s="573"/>
      <c r="I927" s="573"/>
      <c r="J927" s="573"/>
      <c r="K927" s="573"/>
      <c r="L927" s="573"/>
      <c r="M927" s="573"/>
      <c r="N927" s="573"/>
      <c r="O927" s="573"/>
      <c r="P927" s="573"/>
      <c r="Q927" s="573"/>
      <c r="R927" s="573"/>
      <c r="S927" s="573"/>
      <c r="T927" s="573"/>
      <c r="U927" s="573"/>
      <c r="V927" s="573"/>
      <c r="W927" s="573"/>
      <c r="X927" s="573"/>
      <c r="Y927" s="573"/>
    </row>
    <row r="928" ht="15.75" customHeight="1">
      <c r="A928" s="573"/>
      <c r="B928" s="573"/>
      <c r="C928" s="573"/>
      <c r="D928" s="573"/>
      <c r="E928" s="573"/>
      <c r="F928" s="573"/>
      <c r="G928" s="573"/>
      <c r="H928" s="573"/>
      <c r="I928" s="573"/>
      <c r="J928" s="573"/>
      <c r="K928" s="573"/>
      <c r="L928" s="573"/>
      <c r="M928" s="573"/>
      <c r="N928" s="573"/>
      <c r="O928" s="573"/>
      <c r="P928" s="573"/>
      <c r="Q928" s="573"/>
      <c r="R928" s="573"/>
      <c r="S928" s="573"/>
      <c r="T928" s="573"/>
      <c r="U928" s="573"/>
      <c r="V928" s="573"/>
      <c r="W928" s="573"/>
      <c r="X928" s="573"/>
      <c r="Y928" s="573"/>
    </row>
    <row r="929" ht="15.75" customHeight="1">
      <c r="A929" s="573"/>
      <c r="B929" s="573"/>
      <c r="C929" s="573"/>
      <c r="D929" s="573"/>
      <c r="E929" s="573"/>
      <c r="F929" s="573"/>
      <c r="G929" s="573"/>
      <c r="H929" s="573"/>
      <c r="I929" s="573"/>
      <c r="J929" s="573"/>
      <c r="K929" s="573"/>
      <c r="L929" s="573"/>
      <c r="M929" s="573"/>
      <c r="N929" s="573"/>
      <c r="O929" s="573"/>
      <c r="P929" s="573"/>
      <c r="Q929" s="573"/>
      <c r="R929" s="573"/>
      <c r="S929" s="573"/>
      <c r="T929" s="573"/>
      <c r="U929" s="573"/>
      <c r="V929" s="573"/>
      <c r="W929" s="573"/>
      <c r="X929" s="573"/>
      <c r="Y929" s="573"/>
    </row>
    <row r="930" ht="15.75" customHeight="1">
      <c r="A930" s="573"/>
      <c r="B930" s="573"/>
      <c r="C930" s="573"/>
      <c r="D930" s="573"/>
      <c r="E930" s="573"/>
      <c r="F930" s="573"/>
      <c r="G930" s="573"/>
      <c r="H930" s="573"/>
      <c r="I930" s="573"/>
      <c r="J930" s="573"/>
      <c r="K930" s="573"/>
      <c r="L930" s="573"/>
      <c r="M930" s="573"/>
      <c r="N930" s="573"/>
      <c r="O930" s="573"/>
      <c r="P930" s="573"/>
      <c r="Q930" s="573"/>
      <c r="R930" s="573"/>
      <c r="S930" s="573"/>
      <c r="T930" s="573"/>
      <c r="U930" s="573"/>
      <c r="V930" s="573"/>
      <c r="W930" s="573"/>
      <c r="X930" s="573"/>
      <c r="Y930" s="573"/>
    </row>
    <row r="931" ht="15.75" customHeight="1">
      <c r="A931" s="573"/>
      <c r="B931" s="573"/>
      <c r="C931" s="573"/>
      <c r="D931" s="573"/>
      <c r="E931" s="573"/>
      <c r="F931" s="573"/>
      <c r="G931" s="573"/>
      <c r="H931" s="573"/>
      <c r="I931" s="573"/>
      <c r="J931" s="573"/>
      <c r="K931" s="573"/>
      <c r="L931" s="573"/>
      <c r="M931" s="573"/>
      <c r="N931" s="573"/>
      <c r="O931" s="573"/>
      <c r="P931" s="573"/>
      <c r="Q931" s="573"/>
      <c r="R931" s="573"/>
      <c r="S931" s="573"/>
      <c r="T931" s="573"/>
      <c r="U931" s="573"/>
      <c r="V931" s="573"/>
      <c r="W931" s="573"/>
      <c r="X931" s="573"/>
      <c r="Y931" s="573"/>
    </row>
    <row r="932" ht="15.75" customHeight="1">
      <c r="A932" s="573"/>
      <c r="B932" s="573"/>
      <c r="C932" s="573"/>
      <c r="D932" s="573"/>
      <c r="E932" s="573"/>
      <c r="F932" s="573"/>
      <c r="G932" s="573"/>
      <c r="H932" s="573"/>
      <c r="I932" s="573"/>
      <c r="J932" s="573"/>
      <c r="K932" s="573"/>
      <c r="L932" s="573"/>
      <c r="M932" s="573"/>
      <c r="N932" s="573"/>
      <c r="O932" s="573"/>
      <c r="P932" s="573"/>
      <c r="Q932" s="573"/>
      <c r="R932" s="573"/>
      <c r="S932" s="573"/>
      <c r="T932" s="573"/>
      <c r="U932" s="573"/>
      <c r="V932" s="573"/>
      <c r="W932" s="573"/>
      <c r="X932" s="573"/>
      <c r="Y932" s="573"/>
    </row>
    <row r="933" ht="15.75" customHeight="1">
      <c r="A933" s="573"/>
      <c r="B933" s="573"/>
      <c r="C933" s="573"/>
      <c r="D933" s="573"/>
      <c r="E933" s="573"/>
      <c r="F933" s="573"/>
      <c r="G933" s="573"/>
      <c r="H933" s="573"/>
      <c r="I933" s="573"/>
      <c r="J933" s="573"/>
      <c r="K933" s="573"/>
      <c r="L933" s="573"/>
      <c r="M933" s="573"/>
      <c r="N933" s="573"/>
      <c r="O933" s="573"/>
      <c r="P933" s="573"/>
      <c r="Q933" s="573"/>
      <c r="R933" s="573"/>
      <c r="S933" s="573"/>
      <c r="T933" s="573"/>
      <c r="U933" s="573"/>
      <c r="V933" s="573"/>
      <c r="W933" s="573"/>
      <c r="X933" s="573"/>
      <c r="Y933" s="573"/>
    </row>
    <row r="934" ht="15.75" customHeight="1">
      <c r="A934" s="573"/>
      <c r="B934" s="573"/>
      <c r="C934" s="573"/>
      <c r="D934" s="573"/>
      <c r="E934" s="573"/>
      <c r="F934" s="573"/>
      <c r="G934" s="573"/>
      <c r="H934" s="573"/>
      <c r="I934" s="573"/>
      <c r="J934" s="573"/>
      <c r="K934" s="573"/>
      <c r="L934" s="573"/>
      <c r="M934" s="573"/>
      <c r="N934" s="573"/>
      <c r="O934" s="573"/>
      <c r="P934" s="573"/>
      <c r="Q934" s="573"/>
      <c r="R934" s="573"/>
      <c r="S934" s="573"/>
      <c r="T934" s="573"/>
      <c r="U934" s="573"/>
      <c r="V934" s="573"/>
      <c r="W934" s="573"/>
      <c r="X934" s="573"/>
      <c r="Y934" s="573"/>
    </row>
    <row r="935" ht="15.75" customHeight="1">
      <c r="A935" s="573"/>
      <c r="B935" s="573"/>
      <c r="C935" s="573"/>
      <c r="D935" s="573"/>
      <c r="E935" s="573"/>
      <c r="F935" s="573"/>
      <c r="G935" s="573"/>
      <c r="H935" s="573"/>
      <c r="I935" s="573"/>
      <c r="J935" s="573"/>
      <c r="K935" s="573"/>
      <c r="L935" s="573"/>
      <c r="M935" s="573"/>
      <c r="N935" s="573"/>
      <c r="O935" s="573"/>
      <c r="P935" s="573"/>
      <c r="Q935" s="573"/>
      <c r="R935" s="573"/>
      <c r="S935" s="573"/>
      <c r="T935" s="573"/>
      <c r="U935" s="573"/>
      <c r="V935" s="573"/>
      <c r="W935" s="573"/>
      <c r="X935" s="573"/>
      <c r="Y935" s="573"/>
    </row>
    <row r="936" ht="15.75" customHeight="1">
      <c r="A936" s="573"/>
      <c r="B936" s="573"/>
      <c r="C936" s="573"/>
      <c r="D936" s="573"/>
      <c r="E936" s="573"/>
      <c r="F936" s="573"/>
      <c r="G936" s="573"/>
      <c r="H936" s="573"/>
      <c r="I936" s="573"/>
      <c r="J936" s="573"/>
      <c r="K936" s="573"/>
      <c r="L936" s="573"/>
      <c r="M936" s="573"/>
      <c r="N936" s="573"/>
      <c r="O936" s="573"/>
      <c r="P936" s="573"/>
      <c r="Q936" s="573"/>
      <c r="R936" s="573"/>
      <c r="S936" s="573"/>
      <c r="T936" s="573"/>
      <c r="U936" s="573"/>
      <c r="V936" s="573"/>
      <c r="W936" s="573"/>
      <c r="X936" s="573"/>
      <c r="Y936" s="573"/>
    </row>
    <row r="937" ht="15.75" customHeight="1">
      <c r="A937" s="573"/>
      <c r="B937" s="573"/>
      <c r="C937" s="573"/>
      <c r="D937" s="573"/>
      <c r="E937" s="573"/>
      <c r="F937" s="573"/>
      <c r="G937" s="573"/>
      <c r="H937" s="573"/>
      <c r="I937" s="573"/>
      <c r="J937" s="573"/>
      <c r="K937" s="573"/>
      <c r="L937" s="573"/>
      <c r="M937" s="573"/>
      <c r="N937" s="573"/>
      <c r="O937" s="573"/>
      <c r="P937" s="573"/>
      <c r="Q937" s="573"/>
      <c r="R937" s="573"/>
      <c r="S937" s="573"/>
      <c r="T937" s="573"/>
      <c r="U937" s="573"/>
      <c r="V937" s="573"/>
      <c r="W937" s="573"/>
      <c r="X937" s="573"/>
      <c r="Y937" s="573"/>
    </row>
    <row r="938" ht="15.75" customHeight="1">
      <c r="A938" s="573"/>
      <c r="B938" s="573"/>
      <c r="C938" s="573"/>
      <c r="D938" s="573"/>
      <c r="E938" s="573"/>
      <c r="F938" s="573"/>
      <c r="G938" s="573"/>
      <c r="H938" s="573"/>
      <c r="I938" s="573"/>
      <c r="J938" s="573"/>
      <c r="K938" s="573"/>
      <c r="L938" s="573"/>
      <c r="M938" s="573"/>
      <c r="N938" s="573"/>
      <c r="O938" s="573"/>
      <c r="P938" s="573"/>
      <c r="Q938" s="573"/>
      <c r="R938" s="573"/>
      <c r="S938" s="573"/>
      <c r="T938" s="573"/>
      <c r="U938" s="573"/>
      <c r="V938" s="573"/>
      <c r="W938" s="573"/>
      <c r="X938" s="573"/>
      <c r="Y938" s="573"/>
    </row>
    <row r="939" ht="15.75" customHeight="1">
      <c r="A939" s="573"/>
      <c r="B939" s="573"/>
      <c r="C939" s="573"/>
      <c r="D939" s="573"/>
      <c r="E939" s="573"/>
      <c r="F939" s="573"/>
      <c r="G939" s="573"/>
      <c r="H939" s="573"/>
      <c r="I939" s="573"/>
      <c r="J939" s="573"/>
      <c r="K939" s="573"/>
      <c r="L939" s="573"/>
      <c r="M939" s="573"/>
      <c r="N939" s="573"/>
      <c r="O939" s="573"/>
      <c r="P939" s="573"/>
      <c r="Q939" s="573"/>
      <c r="R939" s="573"/>
      <c r="S939" s="573"/>
      <c r="T939" s="573"/>
      <c r="U939" s="573"/>
      <c r="V939" s="573"/>
      <c r="W939" s="573"/>
      <c r="X939" s="573"/>
      <c r="Y939" s="573"/>
    </row>
    <row r="940" ht="15.75" customHeight="1">
      <c r="A940" s="573"/>
      <c r="B940" s="573"/>
      <c r="C940" s="573"/>
      <c r="D940" s="573"/>
      <c r="E940" s="573"/>
      <c r="F940" s="573"/>
      <c r="G940" s="573"/>
      <c r="H940" s="573"/>
      <c r="I940" s="573"/>
      <c r="J940" s="573"/>
      <c r="K940" s="573"/>
      <c r="L940" s="573"/>
      <c r="M940" s="573"/>
      <c r="N940" s="573"/>
      <c r="O940" s="573"/>
      <c r="P940" s="573"/>
      <c r="Q940" s="573"/>
      <c r="R940" s="573"/>
      <c r="S940" s="573"/>
      <c r="T940" s="573"/>
      <c r="U940" s="573"/>
      <c r="V940" s="573"/>
      <c r="W940" s="573"/>
      <c r="X940" s="573"/>
      <c r="Y940" s="573"/>
    </row>
    <row r="941" ht="15.75" customHeight="1">
      <c r="A941" s="573"/>
      <c r="B941" s="573"/>
      <c r="C941" s="573"/>
      <c r="D941" s="573"/>
      <c r="E941" s="573"/>
      <c r="F941" s="573"/>
      <c r="G941" s="573"/>
      <c r="H941" s="573"/>
      <c r="I941" s="573"/>
      <c r="J941" s="573"/>
      <c r="K941" s="573"/>
      <c r="L941" s="573"/>
      <c r="M941" s="573"/>
      <c r="N941" s="573"/>
      <c r="O941" s="573"/>
      <c r="P941" s="573"/>
      <c r="Q941" s="573"/>
      <c r="R941" s="573"/>
      <c r="S941" s="573"/>
      <c r="T941" s="573"/>
      <c r="U941" s="573"/>
      <c r="V941" s="573"/>
      <c r="W941" s="573"/>
      <c r="X941" s="573"/>
      <c r="Y941" s="573"/>
    </row>
    <row r="942" ht="15.75" customHeight="1">
      <c r="A942" s="573"/>
      <c r="B942" s="573"/>
      <c r="C942" s="573"/>
      <c r="D942" s="573"/>
      <c r="E942" s="573"/>
      <c r="F942" s="573"/>
      <c r="G942" s="573"/>
      <c r="H942" s="573"/>
      <c r="I942" s="573"/>
      <c r="J942" s="573"/>
      <c r="K942" s="573"/>
      <c r="L942" s="573"/>
      <c r="M942" s="573"/>
      <c r="N942" s="573"/>
      <c r="O942" s="573"/>
      <c r="P942" s="573"/>
      <c r="Q942" s="573"/>
      <c r="R942" s="573"/>
      <c r="S942" s="573"/>
      <c r="T942" s="573"/>
      <c r="U942" s="573"/>
      <c r="V942" s="573"/>
      <c r="W942" s="573"/>
      <c r="X942" s="573"/>
      <c r="Y942" s="573"/>
    </row>
    <row r="943" ht="15.75" customHeight="1">
      <c r="A943" s="573"/>
      <c r="B943" s="573"/>
      <c r="C943" s="573"/>
      <c r="D943" s="573"/>
      <c r="E943" s="573"/>
      <c r="F943" s="573"/>
      <c r="G943" s="573"/>
      <c r="H943" s="573"/>
      <c r="I943" s="573"/>
      <c r="J943" s="573"/>
      <c r="K943" s="573"/>
      <c r="L943" s="573"/>
      <c r="M943" s="573"/>
      <c r="N943" s="573"/>
      <c r="O943" s="573"/>
      <c r="P943" s="573"/>
      <c r="Q943" s="573"/>
      <c r="R943" s="573"/>
      <c r="S943" s="573"/>
      <c r="T943" s="573"/>
      <c r="U943" s="573"/>
      <c r="V943" s="573"/>
      <c r="W943" s="573"/>
      <c r="X943" s="573"/>
      <c r="Y943" s="573"/>
    </row>
    <row r="944" ht="15.75" customHeight="1">
      <c r="A944" s="573"/>
      <c r="B944" s="573"/>
      <c r="C944" s="573"/>
      <c r="D944" s="573"/>
      <c r="E944" s="573"/>
      <c r="F944" s="573"/>
      <c r="G944" s="573"/>
      <c r="H944" s="573"/>
      <c r="I944" s="573"/>
      <c r="J944" s="573"/>
      <c r="K944" s="573"/>
      <c r="L944" s="573"/>
      <c r="M944" s="573"/>
      <c r="N944" s="573"/>
      <c r="O944" s="573"/>
      <c r="P944" s="573"/>
      <c r="Q944" s="573"/>
      <c r="R944" s="573"/>
      <c r="S944" s="573"/>
      <c r="T944" s="573"/>
      <c r="U944" s="573"/>
      <c r="V944" s="573"/>
      <c r="W944" s="573"/>
      <c r="X944" s="573"/>
      <c r="Y944" s="573"/>
    </row>
    <row r="945" ht="15.75" customHeight="1">
      <c r="A945" s="573"/>
      <c r="B945" s="573"/>
      <c r="C945" s="573"/>
      <c r="D945" s="573"/>
      <c r="E945" s="573"/>
      <c r="F945" s="573"/>
      <c r="G945" s="573"/>
      <c r="H945" s="573"/>
      <c r="I945" s="573"/>
      <c r="J945" s="573"/>
      <c r="K945" s="573"/>
      <c r="L945" s="573"/>
      <c r="M945" s="573"/>
      <c r="N945" s="573"/>
      <c r="O945" s="573"/>
      <c r="P945" s="573"/>
      <c r="Q945" s="573"/>
      <c r="R945" s="573"/>
      <c r="S945" s="573"/>
      <c r="T945" s="573"/>
      <c r="U945" s="573"/>
      <c r="V945" s="573"/>
      <c r="W945" s="573"/>
      <c r="X945" s="573"/>
      <c r="Y945" s="573"/>
    </row>
    <row r="946" ht="15.75" customHeight="1">
      <c r="A946" s="573"/>
      <c r="B946" s="573"/>
      <c r="C946" s="573"/>
      <c r="D946" s="573"/>
      <c r="E946" s="573"/>
      <c r="F946" s="573"/>
      <c r="G946" s="573"/>
      <c r="H946" s="573"/>
      <c r="I946" s="573"/>
      <c r="J946" s="573"/>
      <c r="K946" s="573"/>
      <c r="L946" s="573"/>
      <c r="M946" s="573"/>
      <c r="N946" s="573"/>
      <c r="O946" s="573"/>
      <c r="P946" s="573"/>
      <c r="Q946" s="573"/>
      <c r="R946" s="573"/>
      <c r="S946" s="573"/>
      <c r="T946" s="573"/>
      <c r="U946" s="573"/>
      <c r="V946" s="573"/>
      <c r="W946" s="573"/>
      <c r="X946" s="573"/>
      <c r="Y946" s="573"/>
    </row>
    <row r="947" ht="15.75" customHeight="1">
      <c r="A947" s="573"/>
      <c r="B947" s="573"/>
      <c r="C947" s="573"/>
      <c r="D947" s="573"/>
      <c r="E947" s="573"/>
      <c r="F947" s="573"/>
      <c r="G947" s="573"/>
      <c r="H947" s="573"/>
      <c r="I947" s="573"/>
      <c r="J947" s="573"/>
      <c r="K947" s="573"/>
      <c r="L947" s="573"/>
      <c r="M947" s="573"/>
      <c r="N947" s="573"/>
      <c r="O947" s="573"/>
      <c r="P947" s="573"/>
      <c r="Q947" s="573"/>
      <c r="R947" s="573"/>
      <c r="S947" s="573"/>
      <c r="T947" s="573"/>
      <c r="U947" s="573"/>
      <c r="V947" s="573"/>
      <c r="W947" s="573"/>
      <c r="X947" s="573"/>
      <c r="Y947" s="573"/>
    </row>
  </sheetData>
  <mergeCells count="58">
    <mergeCell ref="E3:F3"/>
    <mergeCell ref="H3:H4"/>
    <mergeCell ref="A5:A6"/>
    <mergeCell ref="B5:B6"/>
    <mergeCell ref="C5:C6"/>
    <mergeCell ref="D5:D6"/>
    <mergeCell ref="A7:A8"/>
    <mergeCell ref="D7:D8"/>
    <mergeCell ref="B7:B8"/>
    <mergeCell ref="C7:C8"/>
    <mergeCell ref="A11:D12"/>
    <mergeCell ref="E11:F11"/>
    <mergeCell ref="H11:H12"/>
    <mergeCell ref="I11:I12"/>
    <mergeCell ref="J11:K11"/>
    <mergeCell ref="I21:I22"/>
    <mergeCell ref="J21:K21"/>
    <mergeCell ref="L21:M21"/>
    <mergeCell ref="N21:O21"/>
    <mergeCell ref="P21:Q21"/>
    <mergeCell ref="R21:S21"/>
    <mergeCell ref="T21:U21"/>
    <mergeCell ref="V21:W21"/>
    <mergeCell ref="B23:C23"/>
    <mergeCell ref="B24:C24"/>
    <mergeCell ref="B25:C25"/>
    <mergeCell ref="A15:A16"/>
    <mergeCell ref="B15:B16"/>
    <mergeCell ref="C15:C16"/>
    <mergeCell ref="D15:D16"/>
    <mergeCell ref="A21:D22"/>
    <mergeCell ref="E21:F21"/>
    <mergeCell ref="H21:H22"/>
    <mergeCell ref="I3:I4"/>
    <mergeCell ref="J3:K3"/>
    <mergeCell ref="L3:M3"/>
    <mergeCell ref="N3:O3"/>
    <mergeCell ref="P3:Q3"/>
    <mergeCell ref="R3:S3"/>
    <mergeCell ref="T3:U3"/>
    <mergeCell ref="V3:W3"/>
    <mergeCell ref="A1:F1"/>
    <mergeCell ref="N1:O1"/>
    <mergeCell ref="P1:Q1"/>
    <mergeCell ref="R1:S1"/>
    <mergeCell ref="T1:U1"/>
    <mergeCell ref="V1:W1"/>
    <mergeCell ref="A3:D4"/>
    <mergeCell ref="L11:M11"/>
    <mergeCell ref="N11:O11"/>
    <mergeCell ref="P11:Q11"/>
    <mergeCell ref="R11:S11"/>
    <mergeCell ref="T11:U11"/>
    <mergeCell ref="V11:W11"/>
    <mergeCell ref="A13:A14"/>
    <mergeCell ref="B13:B14"/>
    <mergeCell ref="C13:C14"/>
    <mergeCell ref="D13:D14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8" width="18.14"/>
    <col customWidth="1" min="9" max="9" width="12.71"/>
    <col customWidth="1" min="10" max="10" width="7.86"/>
    <col customWidth="1" min="11" max="11" width="13.43"/>
    <col customWidth="1" min="12" max="12" width="10.43"/>
    <col customWidth="1" min="13" max="13" width="11.14"/>
    <col customWidth="1" min="14" max="14" width="10.0"/>
    <col customWidth="1" min="15" max="15" width="9.29"/>
    <col customWidth="1" min="16" max="24" width="11.0"/>
    <col customWidth="1" min="25" max="26" width="11.29"/>
  </cols>
  <sheetData>
    <row r="1">
      <c r="A1" s="571" t="s">
        <v>674</v>
      </c>
      <c r="B1" s="2"/>
      <c r="C1" s="2"/>
      <c r="D1" s="2"/>
      <c r="E1" s="2"/>
      <c r="F1" s="3"/>
      <c r="G1" s="572"/>
      <c r="H1" s="573"/>
      <c r="I1" s="574">
        <v>0.25</v>
      </c>
      <c r="J1" s="575" t="s">
        <v>644</v>
      </c>
      <c r="K1" s="645">
        <f>(I5-H5)/I5</f>
        <v>0.2</v>
      </c>
      <c r="L1" s="646"/>
      <c r="M1" s="576"/>
      <c r="N1" s="575"/>
      <c r="O1" s="577" t="s">
        <v>1</v>
      </c>
      <c r="Q1" s="577" t="s">
        <v>2</v>
      </c>
      <c r="S1" s="577" t="s">
        <v>3</v>
      </c>
      <c r="U1" s="577" t="s">
        <v>4</v>
      </c>
      <c r="W1" s="577" t="s">
        <v>88</v>
      </c>
      <c r="Y1" s="577"/>
      <c r="Z1" s="577"/>
    </row>
    <row r="2" ht="39.75" customHeight="1">
      <c r="A2" s="578"/>
      <c r="B2" s="579"/>
      <c r="C2" s="578"/>
      <c r="D2" s="578"/>
      <c r="E2" s="578"/>
      <c r="F2" s="578"/>
      <c r="G2" s="573"/>
      <c r="H2" s="647" t="s">
        <v>682</v>
      </c>
      <c r="I2" s="582"/>
      <c r="J2" s="582"/>
      <c r="K2" s="648"/>
      <c r="L2" s="648"/>
      <c r="M2" s="582"/>
      <c r="N2" s="582"/>
      <c r="O2" s="583">
        <v>0.3</v>
      </c>
      <c r="P2" s="573" t="s">
        <v>9</v>
      </c>
      <c r="Q2" s="583">
        <v>0.4</v>
      </c>
      <c r="R2" s="573" t="s">
        <v>9</v>
      </c>
      <c r="S2" s="583">
        <v>0.5</v>
      </c>
      <c r="T2" s="573" t="s">
        <v>9</v>
      </c>
      <c r="U2" s="583">
        <v>0.55</v>
      </c>
      <c r="V2" s="573" t="s">
        <v>9</v>
      </c>
      <c r="W2" s="584">
        <v>0.1</v>
      </c>
      <c r="X2" s="585" t="s">
        <v>89</v>
      </c>
      <c r="Y2" s="573"/>
      <c r="Z2" s="573"/>
    </row>
    <row r="3" ht="40.5" customHeight="1">
      <c r="A3" s="586" t="s">
        <v>11</v>
      </c>
      <c r="B3" s="23"/>
      <c r="C3" s="23"/>
      <c r="D3" s="24"/>
      <c r="E3" s="586" t="s">
        <v>12</v>
      </c>
      <c r="F3" s="24"/>
      <c r="G3" s="573"/>
      <c r="H3" s="587" t="s">
        <v>680</v>
      </c>
      <c r="I3" s="588" t="s">
        <v>683</v>
      </c>
      <c r="J3" s="27"/>
      <c r="K3" s="649" t="s">
        <v>684</v>
      </c>
      <c r="L3" s="27"/>
      <c r="M3" s="589" t="s">
        <v>16</v>
      </c>
      <c r="N3" s="27"/>
      <c r="O3" s="589" t="s">
        <v>17</v>
      </c>
      <c r="P3" s="27"/>
      <c r="Q3" s="589" t="s">
        <v>18</v>
      </c>
      <c r="R3" s="27"/>
      <c r="S3" s="589" t="s">
        <v>90</v>
      </c>
      <c r="T3" s="27"/>
      <c r="U3" s="589" t="s">
        <v>91</v>
      </c>
      <c r="V3" s="27"/>
      <c r="W3" s="589" t="s">
        <v>95</v>
      </c>
      <c r="X3" s="27"/>
      <c r="Y3" s="590"/>
      <c r="Z3" s="590"/>
    </row>
    <row r="4" ht="40.5" customHeight="1">
      <c r="A4" s="30"/>
      <c r="B4" s="31"/>
      <c r="C4" s="31"/>
      <c r="D4" s="32"/>
      <c r="E4" s="591" t="s">
        <v>25</v>
      </c>
      <c r="F4" s="592" t="s">
        <v>26</v>
      </c>
      <c r="G4" s="573"/>
      <c r="H4" s="55"/>
      <c r="I4" s="593" t="s">
        <v>27</v>
      </c>
      <c r="J4" s="594" t="s">
        <v>28</v>
      </c>
      <c r="K4" s="650" t="s">
        <v>27</v>
      </c>
      <c r="L4" s="651" t="s">
        <v>28</v>
      </c>
      <c r="M4" s="595" t="s">
        <v>27</v>
      </c>
      <c r="N4" s="596" t="s">
        <v>28</v>
      </c>
      <c r="O4" s="595" t="s">
        <v>27</v>
      </c>
      <c r="P4" s="596" t="s">
        <v>28</v>
      </c>
      <c r="Q4" s="595" t="s">
        <v>27</v>
      </c>
      <c r="R4" s="596" t="s">
        <v>28</v>
      </c>
      <c r="S4" s="595" t="s">
        <v>27</v>
      </c>
      <c r="T4" s="596" t="s">
        <v>28</v>
      </c>
      <c r="U4" s="595" t="s">
        <v>27</v>
      </c>
      <c r="V4" s="596" t="s">
        <v>28</v>
      </c>
      <c r="W4" s="595" t="s">
        <v>27</v>
      </c>
      <c r="X4" s="596" t="s">
        <v>28</v>
      </c>
      <c r="Y4" s="597"/>
      <c r="Z4" s="597"/>
    </row>
    <row r="5" ht="27.0" customHeight="1">
      <c r="A5" s="598" t="s">
        <v>29</v>
      </c>
      <c r="B5" s="599" t="s">
        <v>30</v>
      </c>
      <c r="C5" s="600" t="s">
        <v>31</v>
      </c>
      <c r="D5" s="601" t="s">
        <v>32</v>
      </c>
      <c r="E5" s="602" t="s">
        <v>33</v>
      </c>
      <c r="F5" s="603">
        <v>100.0</v>
      </c>
      <c r="G5" s="573"/>
      <c r="H5" s="604">
        <v>50.7</v>
      </c>
      <c r="I5" s="605">
        <f>H5+H5*$I$1</f>
        <v>63.375</v>
      </c>
      <c r="J5" s="606">
        <f t="shared" ref="J5:J8" si="1">I5/F5</f>
        <v>0.63375</v>
      </c>
      <c r="K5" s="652">
        <v>65.0</v>
      </c>
      <c r="L5" s="653">
        <f t="shared" ref="L5:L8" si="2">K5/F5</f>
        <v>0.65</v>
      </c>
      <c r="M5" s="605">
        <v>175.0</v>
      </c>
      <c r="N5" s="606">
        <f t="shared" ref="N5:N8" si="3">M5/F5</f>
        <v>1.75</v>
      </c>
      <c r="O5" s="605">
        <f>M5-M5*O2</f>
        <v>122.5</v>
      </c>
      <c r="P5" s="606">
        <f t="shared" ref="P5:P8" si="4">O5/F5</f>
        <v>1.225</v>
      </c>
      <c r="Q5" s="605">
        <f>M5-M5*Q2</f>
        <v>105</v>
      </c>
      <c r="R5" s="606">
        <f t="shared" ref="R5:R8" si="5">Q5/F5</f>
        <v>1.05</v>
      </c>
      <c r="S5" s="605">
        <f>M5-M5*S2</f>
        <v>87.5</v>
      </c>
      <c r="T5" s="606">
        <f t="shared" ref="T5:T8" si="6">S5/F5</f>
        <v>0.875</v>
      </c>
      <c r="U5" s="605">
        <f>M5-M5*U2</f>
        <v>78.75</v>
      </c>
      <c r="V5" s="606">
        <f t="shared" ref="V5:V8" si="7">U5/F5</f>
        <v>0.7875</v>
      </c>
      <c r="W5" s="605">
        <f t="shared" ref="W5:W9" si="8">U5-U5*$W$2</f>
        <v>70.875</v>
      </c>
      <c r="X5" s="606">
        <f t="shared" ref="X5:X8" si="9">W5/F5</f>
        <v>0.70875</v>
      </c>
      <c r="Y5" s="607">
        <f t="shared" ref="Y5:Y9" si="10">(W5-H5)/W5</f>
        <v>0.2846560847</v>
      </c>
      <c r="Z5" s="608"/>
    </row>
    <row r="6" ht="27.0" customHeight="1">
      <c r="A6" s="55"/>
      <c r="D6" s="56"/>
      <c r="E6" s="609" t="s">
        <v>34</v>
      </c>
      <c r="F6" s="610">
        <v>500.0</v>
      </c>
      <c r="G6" s="573"/>
      <c r="H6" s="611">
        <v>235.77</v>
      </c>
      <c r="I6" s="612">
        <f>H6+H6*I1</f>
        <v>294.7125</v>
      </c>
      <c r="J6" s="613">
        <f t="shared" si="1"/>
        <v>0.589425</v>
      </c>
      <c r="K6" s="654">
        <v>280.0</v>
      </c>
      <c r="L6" s="655">
        <f t="shared" si="2"/>
        <v>0.56</v>
      </c>
      <c r="M6" s="612">
        <v>756.0</v>
      </c>
      <c r="N6" s="613">
        <f t="shared" si="3"/>
        <v>1.512</v>
      </c>
      <c r="O6" s="612">
        <f>M6-M6*O2</f>
        <v>529.2</v>
      </c>
      <c r="P6" s="613">
        <f t="shared" si="4"/>
        <v>1.0584</v>
      </c>
      <c r="Q6" s="612">
        <f>M6-M6*Q2</f>
        <v>453.6</v>
      </c>
      <c r="R6" s="613">
        <f t="shared" si="5"/>
        <v>0.9072</v>
      </c>
      <c r="S6" s="612">
        <f>M6-M6*S2</f>
        <v>378</v>
      </c>
      <c r="T6" s="613">
        <f t="shared" si="6"/>
        <v>0.756</v>
      </c>
      <c r="U6" s="612">
        <f>M6-M6*U2</f>
        <v>340.2</v>
      </c>
      <c r="V6" s="613">
        <f t="shared" si="7"/>
        <v>0.6804</v>
      </c>
      <c r="W6" s="612">
        <f t="shared" si="8"/>
        <v>306.18</v>
      </c>
      <c r="X6" s="613">
        <f t="shared" si="9"/>
        <v>0.61236</v>
      </c>
      <c r="Y6" s="607">
        <f t="shared" si="10"/>
        <v>0.229962767</v>
      </c>
      <c r="Z6" s="608"/>
    </row>
    <row r="7" ht="27.0" customHeight="1">
      <c r="A7" s="598" t="s">
        <v>38</v>
      </c>
      <c r="B7" s="599" t="s">
        <v>39</v>
      </c>
      <c r="C7" s="600" t="s">
        <v>40</v>
      </c>
      <c r="D7" s="601" t="s">
        <v>41</v>
      </c>
      <c r="E7" s="640">
        <v>40.0</v>
      </c>
      <c r="F7" s="603">
        <v>50.0</v>
      </c>
      <c r="G7" s="573"/>
      <c r="H7" s="604">
        <v>103.1</v>
      </c>
      <c r="I7" s="605">
        <f>H7+H7*I1</f>
        <v>128.875</v>
      </c>
      <c r="J7" s="606">
        <f t="shared" si="1"/>
        <v>2.5775</v>
      </c>
      <c r="K7" s="652">
        <v>114.0</v>
      </c>
      <c r="L7" s="653">
        <f t="shared" si="2"/>
        <v>2.28</v>
      </c>
      <c r="M7" s="605">
        <v>241.5</v>
      </c>
      <c r="N7" s="606">
        <f t="shared" si="3"/>
        <v>4.83</v>
      </c>
      <c r="O7" s="605">
        <f>M7-M7*O2</f>
        <v>169.05</v>
      </c>
      <c r="P7" s="606">
        <f t="shared" si="4"/>
        <v>3.381</v>
      </c>
      <c r="Q7" s="605">
        <f>M7-M7*Q2</f>
        <v>144.9</v>
      </c>
      <c r="R7" s="606">
        <f t="shared" si="5"/>
        <v>2.898</v>
      </c>
      <c r="S7" s="605">
        <v>138.0</v>
      </c>
      <c r="T7" s="606">
        <f t="shared" si="6"/>
        <v>2.76</v>
      </c>
      <c r="U7" s="605">
        <v>138.0</v>
      </c>
      <c r="V7" s="606">
        <f t="shared" si="7"/>
        <v>2.76</v>
      </c>
      <c r="W7" s="605">
        <f t="shared" si="8"/>
        <v>124.2</v>
      </c>
      <c r="X7" s="606">
        <f t="shared" si="9"/>
        <v>2.484</v>
      </c>
      <c r="Y7" s="607">
        <f t="shared" si="10"/>
        <v>0.1698872786</v>
      </c>
      <c r="Z7" s="608"/>
    </row>
    <row r="8" ht="27.0" customHeight="1">
      <c r="A8" s="78"/>
      <c r="B8" s="79"/>
      <c r="C8" s="79"/>
      <c r="D8" s="80"/>
      <c r="E8" s="641">
        <v>10.0</v>
      </c>
      <c r="F8" s="610">
        <v>200.0</v>
      </c>
      <c r="G8" s="573"/>
      <c r="H8" s="611">
        <v>400.59</v>
      </c>
      <c r="I8" s="612">
        <f>H8+H8*I1</f>
        <v>500.7375</v>
      </c>
      <c r="J8" s="613">
        <f t="shared" si="1"/>
        <v>2.5036875</v>
      </c>
      <c r="K8" s="654">
        <v>428.0</v>
      </c>
      <c r="L8" s="655">
        <f t="shared" si="2"/>
        <v>2.14</v>
      </c>
      <c r="M8" s="612">
        <v>892.5</v>
      </c>
      <c r="N8" s="613">
        <f t="shared" si="3"/>
        <v>4.4625</v>
      </c>
      <c r="O8" s="612">
        <f>M8-M8*O2</f>
        <v>624.75</v>
      </c>
      <c r="P8" s="613">
        <f t="shared" si="4"/>
        <v>3.12375</v>
      </c>
      <c r="Q8" s="612">
        <f>M8-M8*Q2</f>
        <v>535.5</v>
      </c>
      <c r="R8" s="613">
        <f t="shared" si="5"/>
        <v>2.6775</v>
      </c>
      <c r="S8" s="612">
        <v>510.0</v>
      </c>
      <c r="T8" s="613">
        <f t="shared" si="6"/>
        <v>2.55</v>
      </c>
      <c r="U8" s="612">
        <v>510.0</v>
      </c>
      <c r="V8" s="613">
        <f t="shared" si="7"/>
        <v>2.55</v>
      </c>
      <c r="W8" s="612">
        <f t="shared" si="8"/>
        <v>459</v>
      </c>
      <c r="X8" s="613">
        <f t="shared" si="9"/>
        <v>2.295</v>
      </c>
      <c r="Y8" s="607">
        <f t="shared" si="10"/>
        <v>0.127254902</v>
      </c>
      <c r="Z8" s="608"/>
    </row>
    <row r="9" ht="39.75" customHeight="1">
      <c r="A9" s="629" t="s">
        <v>42</v>
      </c>
      <c r="B9" s="630" t="s">
        <v>39</v>
      </c>
      <c r="C9" s="631" t="s">
        <v>43</v>
      </c>
      <c r="D9" s="632" t="s">
        <v>44</v>
      </c>
      <c r="E9" s="633">
        <v>30.0</v>
      </c>
      <c r="F9" s="634" t="s">
        <v>45</v>
      </c>
      <c r="G9" s="573"/>
      <c r="H9" s="635">
        <v>126.6</v>
      </c>
      <c r="I9" s="636">
        <f>H9+H9*I1</f>
        <v>158.25</v>
      </c>
      <c r="J9" s="637">
        <f>I9/50</f>
        <v>3.165</v>
      </c>
      <c r="K9" s="656">
        <v>143.0</v>
      </c>
      <c r="L9" s="657">
        <f>K9/50</f>
        <v>2.86</v>
      </c>
      <c r="M9" s="636">
        <v>328.65</v>
      </c>
      <c r="N9" s="637">
        <f>M9/50</f>
        <v>6.573</v>
      </c>
      <c r="O9" s="636">
        <f>M9-M9*O2</f>
        <v>230.055</v>
      </c>
      <c r="P9" s="637">
        <f>O9/50</f>
        <v>4.6011</v>
      </c>
      <c r="Q9" s="636">
        <f>M9-M9*Q2</f>
        <v>197.19</v>
      </c>
      <c r="R9" s="637">
        <f>Q9/50</f>
        <v>3.9438</v>
      </c>
      <c r="S9" s="636">
        <v>179.5</v>
      </c>
      <c r="T9" s="637">
        <f>S9/50</f>
        <v>3.59</v>
      </c>
      <c r="U9" s="636">
        <v>175.35</v>
      </c>
      <c r="V9" s="637">
        <f>U9/50</f>
        <v>3.507</v>
      </c>
      <c r="W9" s="636">
        <f t="shared" si="8"/>
        <v>157.815</v>
      </c>
      <c r="X9" s="637"/>
      <c r="Y9" s="607">
        <f t="shared" si="10"/>
        <v>0.1977948864</v>
      </c>
      <c r="Z9" s="608"/>
    </row>
    <row r="10" ht="21.75" customHeight="1">
      <c r="A10" s="573"/>
      <c r="B10" s="573"/>
      <c r="C10" s="573"/>
      <c r="D10" s="573"/>
      <c r="E10" s="573"/>
      <c r="F10" s="573"/>
      <c r="G10" s="573"/>
      <c r="H10" s="573"/>
      <c r="I10" s="573"/>
      <c r="J10" s="573"/>
      <c r="K10" s="658"/>
      <c r="L10" s="658"/>
      <c r="M10" s="573"/>
      <c r="N10" s="573"/>
      <c r="O10" s="573"/>
      <c r="P10" s="573"/>
      <c r="Q10" s="573"/>
      <c r="R10" s="573"/>
      <c r="S10" s="573"/>
      <c r="T10" s="573"/>
      <c r="U10" s="638"/>
      <c r="V10" s="573"/>
      <c r="W10" s="639"/>
      <c r="X10" s="585"/>
      <c r="Y10" s="573"/>
      <c r="Z10" s="573"/>
    </row>
    <row r="11" ht="39.0" customHeight="1">
      <c r="A11" s="586" t="s">
        <v>46</v>
      </c>
      <c r="B11" s="23"/>
      <c r="C11" s="23"/>
      <c r="D11" s="24"/>
      <c r="E11" s="586" t="s">
        <v>12</v>
      </c>
      <c r="F11" s="24"/>
      <c r="G11" s="573"/>
      <c r="H11" s="587" t="s">
        <v>680</v>
      </c>
      <c r="I11" s="588" t="s">
        <v>683</v>
      </c>
      <c r="J11" s="27"/>
      <c r="K11" s="649" t="s">
        <v>684</v>
      </c>
      <c r="L11" s="27"/>
      <c r="M11" s="589" t="s">
        <v>16</v>
      </c>
      <c r="N11" s="27"/>
      <c r="O11" s="589" t="s">
        <v>17</v>
      </c>
      <c r="P11" s="27"/>
      <c r="Q11" s="589" t="s">
        <v>18</v>
      </c>
      <c r="R11" s="27"/>
      <c r="S11" s="589" t="s">
        <v>90</v>
      </c>
      <c r="T11" s="27"/>
      <c r="U11" s="589" t="s">
        <v>91</v>
      </c>
      <c r="V11" s="27"/>
      <c r="W11" s="589" t="s">
        <v>95</v>
      </c>
      <c r="X11" s="27"/>
      <c r="Y11" s="590"/>
      <c r="Z11" s="590"/>
    </row>
    <row r="12" ht="21.0" customHeight="1">
      <c r="A12" s="78"/>
      <c r="B12" s="79"/>
      <c r="C12" s="79"/>
      <c r="D12" s="80"/>
      <c r="E12" s="591" t="s">
        <v>25</v>
      </c>
      <c r="F12" s="592" t="s">
        <v>26</v>
      </c>
      <c r="G12" s="573"/>
      <c r="H12" s="55"/>
      <c r="I12" s="593" t="s">
        <v>27</v>
      </c>
      <c r="J12" s="594" t="s">
        <v>28</v>
      </c>
      <c r="K12" s="650" t="s">
        <v>27</v>
      </c>
      <c r="L12" s="651" t="s">
        <v>28</v>
      </c>
      <c r="M12" s="595" t="s">
        <v>27</v>
      </c>
      <c r="N12" s="596" t="s">
        <v>28</v>
      </c>
      <c r="O12" s="595" t="s">
        <v>27</v>
      </c>
      <c r="P12" s="596" t="s">
        <v>28</v>
      </c>
      <c r="Q12" s="595" t="s">
        <v>27</v>
      </c>
      <c r="R12" s="596" t="s">
        <v>28</v>
      </c>
      <c r="S12" s="595" t="s">
        <v>27</v>
      </c>
      <c r="T12" s="596" t="s">
        <v>28</v>
      </c>
      <c r="U12" s="595" t="s">
        <v>27</v>
      </c>
      <c r="V12" s="596" t="s">
        <v>28</v>
      </c>
      <c r="W12" s="595" t="s">
        <v>27</v>
      </c>
      <c r="X12" s="596" t="s">
        <v>28</v>
      </c>
      <c r="Y12" s="597"/>
      <c r="Z12" s="597"/>
    </row>
    <row r="13" ht="31.5" customHeight="1">
      <c r="A13" s="598" t="s">
        <v>48</v>
      </c>
      <c r="B13" s="599" t="s">
        <v>49</v>
      </c>
      <c r="C13" s="600" t="s">
        <v>50</v>
      </c>
      <c r="D13" s="599" t="s">
        <v>685</v>
      </c>
      <c r="E13" s="640">
        <v>40.0</v>
      </c>
      <c r="F13" s="603">
        <v>100.0</v>
      </c>
      <c r="G13" s="573"/>
      <c r="H13" s="604">
        <v>54.0</v>
      </c>
      <c r="I13" s="605">
        <f>H13+H13*I1</f>
        <v>67.5</v>
      </c>
      <c r="J13" s="606">
        <f t="shared" ref="J13:J16" si="11">I13/F13</f>
        <v>0.675</v>
      </c>
      <c r="K13" s="652">
        <v>76.0</v>
      </c>
      <c r="L13" s="653">
        <f t="shared" ref="L13:L16" si="12">K13/F13</f>
        <v>0.76</v>
      </c>
      <c r="M13" s="605">
        <v>194.25</v>
      </c>
      <c r="N13" s="606">
        <f t="shared" ref="N13:N16" si="13">M13/F13</f>
        <v>1.9425</v>
      </c>
      <c r="O13" s="605">
        <f>M13-M13*O2</f>
        <v>135.975</v>
      </c>
      <c r="P13" s="606">
        <f t="shared" ref="P13:P16" si="14">O13/F13</f>
        <v>1.35975</v>
      </c>
      <c r="Q13" s="605">
        <f>M13-M13*Q2</f>
        <v>116.55</v>
      </c>
      <c r="R13" s="606">
        <f t="shared" ref="R13:R16" si="15">Q13/F13</f>
        <v>1.1655</v>
      </c>
      <c r="S13" s="605">
        <f>M13-M13*S2</f>
        <v>97.125</v>
      </c>
      <c r="T13" s="606">
        <f t="shared" ref="T13:T16" si="16">S13/F13</f>
        <v>0.97125</v>
      </c>
      <c r="U13" s="605">
        <f>M13-M13*U2</f>
        <v>87.4125</v>
      </c>
      <c r="V13" s="606">
        <f t="shared" ref="V13:V16" si="17">U13/F13</f>
        <v>0.874125</v>
      </c>
      <c r="W13" s="605">
        <f t="shared" ref="W13:W17" si="18">U13-U13*$W$2</f>
        <v>78.67125</v>
      </c>
      <c r="X13" s="606">
        <f t="shared" ref="X13:X16" si="19">W13/F13</f>
        <v>0.7867125</v>
      </c>
      <c r="Y13" s="608"/>
      <c r="Z13" s="608"/>
    </row>
    <row r="14" ht="31.5" customHeight="1">
      <c r="A14" s="55"/>
      <c r="E14" s="641">
        <v>10.0</v>
      </c>
      <c r="F14" s="610">
        <v>500.0</v>
      </c>
      <c r="G14" s="573"/>
      <c r="H14" s="611">
        <v>252.3</v>
      </c>
      <c r="I14" s="612">
        <f>H14+H14*I1</f>
        <v>315.375</v>
      </c>
      <c r="J14" s="613">
        <f t="shared" si="11"/>
        <v>0.63075</v>
      </c>
      <c r="K14" s="654">
        <v>340.0</v>
      </c>
      <c r="L14" s="655">
        <f t="shared" si="12"/>
        <v>0.68</v>
      </c>
      <c r="M14" s="612">
        <v>882.0</v>
      </c>
      <c r="N14" s="613">
        <f t="shared" si="13"/>
        <v>1.764</v>
      </c>
      <c r="O14" s="612">
        <f>M14-M14*O2</f>
        <v>617.4</v>
      </c>
      <c r="P14" s="613">
        <f t="shared" si="14"/>
        <v>1.2348</v>
      </c>
      <c r="Q14" s="612">
        <f>M14-M14*Q2</f>
        <v>529.2</v>
      </c>
      <c r="R14" s="613">
        <f t="shared" si="15"/>
        <v>1.0584</v>
      </c>
      <c r="S14" s="612">
        <f>M14-M14*S2</f>
        <v>441</v>
      </c>
      <c r="T14" s="613">
        <f t="shared" si="16"/>
        <v>0.882</v>
      </c>
      <c r="U14" s="612">
        <f>M14-M14*U2</f>
        <v>396.9</v>
      </c>
      <c r="V14" s="613">
        <f t="shared" si="17"/>
        <v>0.7938</v>
      </c>
      <c r="W14" s="612">
        <f t="shared" si="18"/>
        <v>357.21</v>
      </c>
      <c r="X14" s="613">
        <f t="shared" si="19"/>
        <v>0.71442</v>
      </c>
      <c r="Y14" s="608"/>
      <c r="Z14" s="608"/>
    </row>
    <row r="15" ht="31.5" customHeight="1">
      <c r="A15" s="598" t="s">
        <v>52</v>
      </c>
      <c r="B15" s="599" t="s">
        <v>53</v>
      </c>
      <c r="C15" s="600" t="s">
        <v>40</v>
      </c>
      <c r="D15" s="601" t="s">
        <v>41</v>
      </c>
      <c r="E15" s="640">
        <v>30.0</v>
      </c>
      <c r="F15" s="603">
        <v>100.0</v>
      </c>
      <c r="G15" s="573"/>
      <c r="H15" s="604">
        <v>113.8</v>
      </c>
      <c r="I15" s="605">
        <f>H15+H15*I1</f>
        <v>142.25</v>
      </c>
      <c r="J15" s="606">
        <f t="shared" si="11"/>
        <v>1.4225</v>
      </c>
      <c r="K15" s="652">
        <v>103.0</v>
      </c>
      <c r="L15" s="653">
        <f t="shared" si="12"/>
        <v>1.03</v>
      </c>
      <c r="M15" s="605">
        <v>299.25</v>
      </c>
      <c r="N15" s="606">
        <f t="shared" si="13"/>
        <v>2.9925</v>
      </c>
      <c r="O15" s="605">
        <f>M15-M15*O2</f>
        <v>209.475</v>
      </c>
      <c r="P15" s="606">
        <f t="shared" si="14"/>
        <v>2.09475</v>
      </c>
      <c r="Q15" s="605">
        <f>M15-M15*Q2</f>
        <v>179.55</v>
      </c>
      <c r="R15" s="606">
        <f t="shared" si="15"/>
        <v>1.7955</v>
      </c>
      <c r="S15" s="605">
        <v>156.75</v>
      </c>
      <c r="T15" s="606">
        <f t="shared" si="16"/>
        <v>1.5675</v>
      </c>
      <c r="U15" s="605">
        <v>156.75</v>
      </c>
      <c r="V15" s="606">
        <f t="shared" si="17"/>
        <v>1.5675</v>
      </c>
      <c r="W15" s="605">
        <f t="shared" si="18"/>
        <v>141.075</v>
      </c>
      <c r="X15" s="606">
        <f t="shared" si="19"/>
        <v>1.41075</v>
      </c>
      <c r="Y15" s="608"/>
      <c r="Z15" s="608"/>
    </row>
    <row r="16" ht="31.5" customHeight="1">
      <c r="A16" s="55"/>
      <c r="D16" s="56"/>
      <c r="E16" s="641">
        <v>15.0</v>
      </c>
      <c r="F16" s="610">
        <v>200.0</v>
      </c>
      <c r="G16" s="573"/>
      <c r="H16" s="611">
        <v>223.99</v>
      </c>
      <c r="I16" s="612">
        <f>H16+H16*I1</f>
        <v>279.9875</v>
      </c>
      <c r="J16" s="613">
        <f t="shared" si="11"/>
        <v>1.3999375</v>
      </c>
      <c r="K16" s="654">
        <v>200.0</v>
      </c>
      <c r="L16" s="655">
        <f t="shared" si="12"/>
        <v>1</v>
      </c>
      <c r="M16" s="612">
        <v>567.0</v>
      </c>
      <c r="N16" s="613">
        <f t="shared" si="13"/>
        <v>2.835</v>
      </c>
      <c r="O16" s="612">
        <f>M16-M16*O2</f>
        <v>396.9</v>
      </c>
      <c r="P16" s="613">
        <f t="shared" si="14"/>
        <v>1.9845</v>
      </c>
      <c r="Q16" s="612">
        <f>M16-M16*Q2</f>
        <v>340.2</v>
      </c>
      <c r="R16" s="613">
        <f t="shared" si="15"/>
        <v>1.701</v>
      </c>
      <c r="S16" s="612">
        <v>297.0</v>
      </c>
      <c r="T16" s="613">
        <f t="shared" si="16"/>
        <v>1.485</v>
      </c>
      <c r="U16" s="612">
        <v>297.0</v>
      </c>
      <c r="V16" s="613">
        <f t="shared" si="17"/>
        <v>1.485</v>
      </c>
      <c r="W16" s="612">
        <f t="shared" si="18"/>
        <v>267.3</v>
      </c>
      <c r="X16" s="613">
        <f t="shared" si="19"/>
        <v>1.3365</v>
      </c>
      <c r="Y16" s="608"/>
      <c r="Z16" s="608"/>
    </row>
    <row r="17">
      <c r="A17" s="629" t="s">
        <v>42</v>
      </c>
      <c r="B17" s="631" t="s">
        <v>54</v>
      </c>
      <c r="C17" s="631" t="s">
        <v>50</v>
      </c>
      <c r="D17" s="632" t="s">
        <v>44</v>
      </c>
      <c r="E17" s="633">
        <v>40.0</v>
      </c>
      <c r="F17" s="634" t="s">
        <v>45</v>
      </c>
      <c r="G17" s="573"/>
      <c r="H17" s="635">
        <v>84.1</v>
      </c>
      <c r="I17" s="636">
        <f>H17+H17*I1</f>
        <v>105.125</v>
      </c>
      <c r="J17" s="637">
        <f>I17/50</f>
        <v>2.1025</v>
      </c>
      <c r="K17" s="656">
        <v>90.0</v>
      </c>
      <c r="L17" s="657">
        <f>K17/50</f>
        <v>1.8</v>
      </c>
      <c r="M17" s="636">
        <v>246.75000000000003</v>
      </c>
      <c r="N17" s="637">
        <f>M17/50</f>
        <v>4.935</v>
      </c>
      <c r="O17" s="636">
        <f>M17-M17*O2</f>
        <v>172.725</v>
      </c>
      <c r="P17" s="637">
        <f>O17/50</f>
        <v>3.4545</v>
      </c>
      <c r="Q17" s="636">
        <f>M17-M17*Q2</f>
        <v>148.05</v>
      </c>
      <c r="R17" s="637">
        <f>Q17/50</f>
        <v>2.961</v>
      </c>
      <c r="S17" s="636">
        <v>124.63</v>
      </c>
      <c r="T17" s="637">
        <f>S17/50</f>
        <v>2.4926</v>
      </c>
      <c r="U17" s="636">
        <v>120.0</v>
      </c>
      <c r="V17" s="637">
        <f>U17/50</f>
        <v>2.4</v>
      </c>
      <c r="W17" s="636">
        <f t="shared" si="18"/>
        <v>108</v>
      </c>
      <c r="X17" s="637"/>
      <c r="Y17" s="608"/>
      <c r="Z17" s="608"/>
    </row>
    <row r="18" ht="15.75" customHeight="1">
      <c r="A18" s="573"/>
      <c r="B18" s="573"/>
      <c r="C18" s="573"/>
      <c r="D18" s="573"/>
      <c r="E18" s="573"/>
      <c r="F18" s="573"/>
      <c r="G18" s="573"/>
      <c r="H18" s="573"/>
      <c r="I18" s="573"/>
      <c r="J18" s="573"/>
      <c r="K18" s="658"/>
      <c r="L18" s="658"/>
      <c r="M18" s="573"/>
      <c r="N18" s="573"/>
      <c r="O18" s="573"/>
      <c r="P18" s="573"/>
      <c r="Q18" s="573"/>
      <c r="R18" s="573"/>
      <c r="S18" s="573"/>
      <c r="T18" s="573"/>
      <c r="U18" s="573"/>
      <c r="V18" s="573"/>
      <c r="W18" s="585"/>
      <c r="X18" s="585"/>
      <c r="Y18" s="573"/>
      <c r="Z18" s="573"/>
    </row>
    <row r="19" ht="15.75" customHeight="1">
      <c r="A19" s="573"/>
      <c r="B19" s="573"/>
      <c r="C19" s="573"/>
      <c r="D19" s="573"/>
      <c r="E19" s="573"/>
      <c r="F19" s="573"/>
      <c r="G19" s="573"/>
      <c r="H19" s="573"/>
      <c r="I19" s="573"/>
      <c r="J19" s="573"/>
      <c r="K19" s="658"/>
      <c r="L19" s="658"/>
      <c r="M19" s="573"/>
      <c r="N19" s="573"/>
      <c r="O19" s="573"/>
      <c r="P19" s="573"/>
      <c r="Q19" s="573"/>
      <c r="R19" s="573"/>
      <c r="S19" s="573"/>
      <c r="T19" s="573"/>
      <c r="U19" s="573"/>
      <c r="V19" s="573"/>
      <c r="W19" s="585"/>
      <c r="X19" s="585"/>
      <c r="Y19" s="573"/>
      <c r="Z19" s="573"/>
    </row>
    <row r="20" ht="15.75" customHeight="1">
      <c r="A20" s="573"/>
      <c r="B20" s="573"/>
      <c r="C20" s="573"/>
      <c r="D20" s="573"/>
      <c r="E20" s="573"/>
      <c r="F20" s="573"/>
      <c r="G20" s="573"/>
      <c r="H20" s="573"/>
      <c r="I20" s="573"/>
      <c r="J20" s="573"/>
      <c r="K20" s="658"/>
      <c r="L20" s="658"/>
      <c r="M20" s="573"/>
      <c r="N20" s="573"/>
      <c r="O20" s="573"/>
      <c r="P20" s="573"/>
      <c r="Q20" s="573"/>
      <c r="R20" s="573"/>
      <c r="S20" s="573"/>
      <c r="T20" s="573"/>
      <c r="U20" s="573"/>
      <c r="V20" s="573"/>
      <c r="W20" s="585"/>
      <c r="X20" s="585"/>
      <c r="Y20" s="573"/>
      <c r="Z20" s="573"/>
    </row>
    <row r="21" ht="43.5" customHeight="1">
      <c r="A21" s="586" t="s">
        <v>61</v>
      </c>
      <c r="B21" s="23"/>
      <c r="C21" s="23"/>
      <c r="D21" s="24"/>
      <c r="E21" s="586" t="s">
        <v>12</v>
      </c>
      <c r="F21" s="24"/>
      <c r="G21" s="573"/>
      <c r="H21" s="587" t="s">
        <v>680</v>
      </c>
      <c r="I21" s="588" t="s">
        <v>683</v>
      </c>
      <c r="J21" s="27"/>
      <c r="K21" s="649" t="s">
        <v>684</v>
      </c>
      <c r="L21" s="27"/>
      <c r="M21" s="589" t="s">
        <v>16</v>
      </c>
      <c r="N21" s="27"/>
      <c r="O21" s="589" t="s">
        <v>17</v>
      </c>
      <c r="P21" s="27"/>
      <c r="Q21" s="589" t="s">
        <v>18</v>
      </c>
      <c r="R21" s="27"/>
      <c r="S21" s="589" t="s">
        <v>90</v>
      </c>
      <c r="T21" s="27"/>
      <c r="U21" s="589" t="s">
        <v>91</v>
      </c>
      <c r="V21" s="27"/>
      <c r="W21" s="589" t="s">
        <v>95</v>
      </c>
      <c r="X21" s="27"/>
      <c r="Y21" s="590"/>
      <c r="Z21" s="590"/>
    </row>
    <row r="22" ht="21.0" customHeight="1">
      <c r="A22" s="30"/>
      <c r="B22" s="31"/>
      <c r="C22" s="31"/>
      <c r="D22" s="32"/>
      <c r="E22" s="591" t="s">
        <v>25</v>
      </c>
      <c r="F22" s="592" t="s">
        <v>26</v>
      </c>
      <c r="G22" s="573"/>
      <c r="H22" s="55"/>
      <c r="I22" s="593" t="s">
        <v>27</v>
      </c>
      <c r="J22" s="594" t="s">
        <v>28</v>
      </c>
      <c r="K22" s="650" t="s">
        <v>27</v>
      </c>
      <c r="L22" s="651" t="s">
        <v>28</v>
      </c>
      <c r="M22" s="595" t="s">
        <v>27</v>
      </c>
      <c r="N22" s="596" t="s">
        <v>28</v>
      </c>
      <c r="O22" s="595" t="s">
        <v>27</v>
      </c>
      <c r="P22" s="596" t="s">
        <v>28</v>
      </c>
      <c r="Q22" s="595" t="s">
        <v>27</v>
      </c>
      <c r="R22" s="596" t="s">
        <v>28</v>
      </c>
      <c r="S22" s="595" t="s">
        <v>27</v>
      </c>
      <c r="T22" s="596" t="s">
        <v>28</v>
      </c>
      <c r="U22" s="595" t="s">
        <v>27</v>
      </c>
      <c r="V22" s="596" t="s">
        <v>28</v>
      </c>
      <c r="W22" s="595" t="s">
        <v>27</v>
      </c>
      <c r="X22" s="596" t="s">
        <v>28</v>
      </c>
      <c r="Y22" s="597"/>
      <c r="Z22" s="597"/>
    </row>
    <row r="23" ht="30.0" customHeight="1">
      <c r="A23" s="598" t="s">
        <v>181</v>
      </c>
      <c r="B23" s="599" t="s">
        <v>182</v>
      </c>
      <c r="C23" s="23"/>
      <c r="D23" s="642" t="s">
        <v>68</v>
      </c>
      <c r="E23" s="640">
        <v>40.0</v>
      </c>
      <c r="F23" s="603">
        <v>40.0</v>
      </c>
      <c r="G23" s="573"/>
      <c r="H23" s="635">
        <v>140.59</v>
      </c>
      <c r="I23" s="635">
        <f>H23+H23*I1</f>
        <v>175.7375</v>
      </c>
      <c r="J23" s="637">
        <f t="shared" ref="J23:J24" si="20">I23/F23</f>
        <v>4.3934375</v>
      </c>
      <c r="K23" s="659">
        <v>150.0</v>
      </c>
      <c r="L23" s="657">
        <f t="shared" ref="L23:L24" si="21">K23/F23</f>
        <v>3.75</v>
      </c>
      <c r="M23" s="635">
        <v>420.0</v>
      </c>
      <c r="N23" s="637">
        <f t="shared" ref="N23:N24" si="22">M23/F23</f>
        <v>10.5</v>
      </c>
      <c r="O23" s="635">
        <f>M23-M23*O2</f>
        <v>294</v>
      </c>
      <c r="P23" s="637">
        <f t="shared" ref="P23:P24" si="23">O23/F23</f>
        <v>7.35</v>
      </c>
      <c r="Q23" s="635">
        <f>M23-M23*Q2</f>
        <v>252</v>
      </c>
      <c r="R23" s="637">
        <f t="shared" ref="R23:R24" si="24">Q23/F23</f>
        <v>6.3</v>
      </c>
      <c r="S23" s="635">
        <f>M23-M23*S2</f>
        <v>210</v>
      </c>
      <c r="T23" s="637">
        <f t="shared" ref="T23:T24" si="25">S23/F23</f>
        <v>5.25</v>
      </c>
      <c r="U23" s="635">
        <f>M23-M23*U2</f>
        <v>189</v>
      </c>
      <c r="V23" s="637">
        <f t="shared" ref="V23:V24" si="26">U23/F23</f>
        <v>4.725</v>
      </c>
      <c r="W23" s="636">
        <f t="shared" ref="W23:W24" si="27">U23-U23*$W$2</f>
        <v>170.1</v>
      </c>
      <c r="X23" s="637">
        <f t="shared" ref="X23:X24" si="28">W23/F23</f>
        <v>4.2525</v>
      </c>
      <c r="Y23" s="608">
        <v>3.51</v>
      </c>
      <c r="Z23" s="608"/>
    </row>
    <row r="24" ht="39.0" customHeight="1">
      <c r="A24" s="629" t="s">
        <v>69</v>
      </c>
      <c r="B24" s="630" t="s">
        <v>70</v>
      </c>
      <c r="C24" s="2"/>
      <c r="D24" s="631" t="s">
        <v>71</v>
      </c>
      <c r="E24" s="643">
        <v>50.0</v>
      </c>
      <c r="F24" s="634">
        <v>1.0</v>
      </c>
      <c r="G24" s="573"/>
      <c r="H24" s="635">
        <v>603.05</v>
      </c>
      <c r="I24" s="636">
        <f>H24+H24*I1</f>
        <v>753.8125</v>
      </c>
      <c r="J24" s="644">
        <f t="shared" si="20"/>
        <v>753.8125</v>
      </c>
      <c r="K24" s="656">
        <v>800.0</v>
      </c>
      <c r="L24" s="660">
        <f t="shared" si="21"/>
        <v>800</v>
      </c>
      <c r="M24" s="636">
        <f>1323*1.15</f>
        <v>1521.45</v>
      </c>
      <c r="N24" s="644">
        <f t="shared" si="22"/>
        <v>1521.45</v>
      </c>
      <c r="O24" s="636">
        <f>1008*1.15</f>
        <v>1159.2</v>
      </c>
      <c r="P24" s="644">
        <f t="shared" si="23"/>
        <v>1159.2</v>
      </c>
      <c r="Q24" s="636">
        <f>945*1.15</f>
        <v>1086.75</v>
      </c>
      <c r="R24" s="644">
        <f t="shared" si="24"/>
        <v>1086.75</v>
      </c>
      <c r="S24" s="636">
        <f>882*1.15</f>
        <v>1014.3</v>
      </c>
      <c r="T24" s="644">
        <f t="shared" si="25"/>
        <v>1014.3</v>
      </c>
      <c r="U24" s="636">
        <f>756*1.15</f>
        <v>869.4</v>
      </c>
      <c r="V24" s="644">
        <f t="shared" si="26"/>
        <v>869.4</v>
      </c>
      <c r="W24" s="636">
        <f t="shared" si="27"/>
        <v>782.46</v>
      </c>
      <c r="X24" s="644">
        <f t="shared" si="28"/>
        <v>782.46</v>
      </c>
      <c r="Y24" s="608"/>
      <c r="Z24" s="608"/>
    </row>
    <row r="25" ht="15.75" customHeight="1">
      <c r="A25" s="573"/>
      <c r="B25" s="573"/>
      <c r="C25" s="573"/>
      <c r="D25" s="573"/>
      <c r="E25" s="573"/>
      <c r="F25" s="573"/>
      <c r="G25" s="573"/>
      <c r="H25" s="573"/>
      <c r="I25" s="573"/>
      <c r="J25" s="573"/>
      <c r="K25" s="658"/>
      <c r="L25" s="658"/>
      <c r="M25" s="573"/>
      <c r="N25" s="573"/>
      <c r="O25" s="573"/>
      <c r="P25" s="573"/>
      <c r="Q25" s="573"/>
      <c r="R25" s="573"/>
      <c r="S25" s="573"/>
      <c r="T25" s="573"/>
      <c r="U25" s="573"/>
      <c r="V25" s="573"/>
      <c r="W25" s="573"/>
      <c r="X25" s="573"/>
      <c r="Y25" s="573"/>
      <c r="Z25" s="573"/>
    </row>
    <row r="26" ht="15.75" customHeight="1">
      <c r="A26" s="573"/>
      <c r="B26" s="573"/>
      <c r="C26" s="573"/>
      <c r="D26" s="573"/>
      <c r="E26" s="573"/>
      <c r="F26" s="573"/>
      <c r="G26" s="573"/>
      <c r="H26" s="573"/>
      <c r="I26" s="573"/>
      <c r="J26" s="573"/>
      <c r="K26" s="658"/>
      <c r="L26" s="658"/>
      <c r="M26" s="573"/>
      <c r="N26" s="573"/>
      <c r="O26" s="573"/>
      <c r="P26" s="573"/>
      <c r="Q26" s="573"/>
      <c r="R26" s="573"/>
      <c r="S26" s="573"/>
      <c r="T26" s="573"/>
      <c r="U26" s="573"/>
      <c r="V26" s="573"/>
      <c r="W26" s="573"/>
      <c r="X26" s="573"/>
      <c r="Y26" s="573"/>
      <c r="Z26" s="573"/>
    </row>
    <row r="27" ht="15.75" customHeight="1">
      <c r="A27" s="573"/>
      <c r="B27" s="573"/>
      <c r="C27" s="573"/>
      <c r="D27" s="573"/>
      <c r="E27" s="573"/>
      <c r="F27" s="573"/>
      <c r="G27" s="573"/>
      <c r="H27" s="573"/>
      <c r="I27" s="573"/>
      <c r="J27" s="573"/>
      <c r="K27" s="658"/>
      <c r="L27" s="658"/>
      <c r="M27" s="573"/>
      <c r="N27" s="573"/>
      <c r="O27" s="573"/>
      <c r="P27" s="573"/>
      <c r="Q27" s="573"/>
      <c r="R27" s="573"/>
      <c r="S27" s="573"/>
      <c r="T27" s="573"/>
      <c r="U27" s="573"/>
      <c r="V27" s="573"/>
      <c r="W27" s="573"/>
      <c r="X27" s="573"/>
      <c r="Y27" s="573"/>
      <c r="Z27" s="573"/>
    </row>
    <row r="28" ht="15.75" customHeight="1">
      <c r="A28" s="573"/>
      <c r="B28" s="573"/>
      <c r="C28" s="573"/>
      <c r="D28" s="573"/>
      <c r="E28" s="573"/>
      <c r="F28" s="573"/>
      <c r="G28" s="573"/>
      <c r="H28" s="573"/>
      <c r="I28" s="573"/>
      <c r="J28" s="573"/>
      <c r="K28" s="658"/>
      <c r="L28" s="658"/>
      <c r="M28" s="573"/>
      <c r="N28" s="573"/>
      <c r="O28" s="573"/>
      <c r="P28" s="573"/>
      <c r="Q28" s="573"/>
      <c r="R28" s="573"/>
      <c r="S28" s="573"/>
      <c r="T28" s="573"/>
      <c r="U28" s="573"/>
      <c r="V28" s="573"/>
      <c r="W28" s="573"/>
      <c r="X28" s="573"/>
      <c r="Y28" s="573"/>
      <c r="Z28" s="573"/>
    </row>
    <row r="29" ht="15.75" customHeight="1">
      <c r="A29" s="573"/>
      <c r="B29" s="573"/>
      <c r="C29" s="573"/>
      <c r="D29" s="573"/>
      <c r="E29" s="573"/>
      <c r="F29" s="573"/>
      <c r="G29" s="573"/>
      <c r="H29" s="573"/>
      <c r="I29" s="573"/>
      <c r="J29" s="573"/>
      <c r="K29" s="658"/>
      <c r="L29" s="658"/>
      <c r="M29" s="573"/>
      <c r="N29" s="573"/>
      <c r="O29" s="573"/>
      <c r="P29" s="573"/>
      <c r="Q29" s="573"/>
      <c r="R29" s="573"/>
      <c r="S29" s="573"/>
      <c r="T29" s="573"/>
      <c r="U29" s="573"/>
      <c r="V29" s="573"/>
      <c r="W29" s="573"/>
      <c r="X29" s="573"/>
      <c r="Y29" s="573"/>
      <c r="Z29" s="573"/>
    </row>
    <row r="30" ht="15.75" customHeight="1">
      <c r="A30" s="573"/>
      <c r="B30" s="573"/>
      <c r="C30" s="573"/>
      <c r="D30" s="573"/>
      <c r="E30" s="573"/>
      <c r="F30" s="573"/>
      <c r="G30" s="573"/>
      <c r="H30" s="573"/>
      <c r="I30" s="573"/>
      <c r="J30" s="573"/>
      <c r="K30" s="658"/>
      <c r="L30" s="658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3"/>
      <c r="X30" s="573"/>
      <c r="Y30" s="573"/>
      <c r="Z30" s="573"/>
    </row>
    <row r="31" ht="15.75" customHeight="1">
      <c r="A31" s="573"/>
      <c r="B31" s="573"/>
      <c r="C31" s="573"/>
      <c r="D31" s="573"/>
      <c r="E31" s="573"/>
      <c r="F31" s="573"/>
      <c r="G31" s="573"/>
      <c r="H31" s="573"/>
      <c r="I31" s="573"/>
      <c r="J31" s="573"/>
      <c r="K31" s="658"/>
      <c r="L31" s="658"/>
      <c r="M31" s="573"/>
      <c r="N31" s="573"/>
      <c r="O31" s="573"/>
      <c r="P31" s="573"/>
      <c r="Q31" s="573"/>
      <c r="R31" s="573"/>
      <c r="S31" s="573"/>
      <c r="T31" s="573"/>
      <c r="U31" s="573"/>
      <c r="V31" s="573"/>
      <c r="W31" s="573"/>
      <c r="X31" s="573"/>
      <c r="Y31" s="573"/>
      <c r="Z31" s="573"/>
    </row>
    <row r="32" ht="15.75" customHeight="1">
      <c r="A32" s="573"/>
      <c r="B32" s="573"/>
      <c r="C32" s="573"/>
      <c r="D32" s="573"/>
      <c r="E32" s="573"/>
      <c r="F32" s="573"/>
      <c r="G32" s="573"/>
      <c r="H32" s="573"/>
      <c r="I32" s="573"/>
      <c r="J32" s="573"/>
      <c r="K32" s="658"/>
      <c r="L32" s="658"/>
      <c r="M32" s="573"/>
      <c r="N32" s="573"/>
      <c r="O32" s="573"/>
      <c r="P32" s="573"/>
      <c r="Q32" s="573"/>
      <c r="R32" s="573"/>
      <c r="S32" s="573"/>
      <c r="T32" s="573"/>
      <c r="U32" s="573"/>
      <c r="V32" s="573"/>
      <c r="W32" s="573"/>
      <c r="X32" s="573"/>
      <c r="Y32" s="573"/>
      <c r="Z32" s="573"/>
    </row>
    <row r="33" ht="15.75" customHeight="1">
      <c r="A33" s="573"/>
      <c r="B33" s="573"/>
      <c r="C33" s="573"/>
      <c r="D33" s="573"/>
      <c r="E33" s="573"/>
      <c r="F33" s="573"/>
      <c r="G33" s="573"/>
      <c r="H33" s="573"/>
      <c r="I33" s="573"/>
      <c r="J33" s="573"/>
      <c r="K33" s="658"/>
      <c r="L33" s="658"/>
      <c r="M33" s="573"/>
      <c r="N33" s="573"/>
      <c r="O33" s="573"/>
      <c r="P33" s="573"/>
      <c r="Q33" s="573"/>
      <c r="R33" s="573"/>
      <c r="S33" s="573"/>
      <c r="T33" s="573"/>
      <c r="U33" s="573"/>
      <c r="V33" s="573"/>
      <c r="W33" s="573"/>
      <c r="X33" s="573"/>
      <c r="Y33" s="573"/>
      <c r="Z33" s="573"/>
    </row>
    <row r="34" ht="15.75" customHeight="1">
      <c r="A34" s="573"/>
      <c r="B34" s="573"/>
      <c r="C34" s="573"/>
      <c r="D34" s="573"/>
      <c r="E34" s="573"/>
      <c r="F34" s="573"/>
      <c r="G34" s="573"/>
      <c r="H34" s="573"/>
      <c r="I34" s="573"/>
      <c r="J34" s="573"/>
      <c r="K34" s="658"/>
      <c r="L34" s="658"/>
      <c r="M34" s="573"/>
      <c r="N34" s="573"/>
      <c r="O34" s="573"/>
      <c r="P34" s="573"/>
      <c r="Q34" s="573"/>
      <c r="R34" s="573"/>
      <c r="S34" s="573"/>
      <c r="T34" s="573"/>
      <c r="U34" s="573"/>
      <c r="V34" s="573"/>
      <c r="W34" s="573"/>
      <c r="X34" s="573"/>
      <c r="Y34" s="573"/>
      <c r="Z34" s="573"/>
    </row>
    <row r="35" ht="15.75" customHeight="1">
      <c r="A35" s="573"/>
      <c r="B35" s="573"/>
      <c r="C35" s="573"/>
      <c r="D35" s="573"/>
      <c r="E35" s="573"/>
      <c r="F35" s="573"/>
      <c r="G35" s="573"/>
      <c r="H35" s="573"/>
      <c r="I35" s="573"/>
      <c r="J35" s="573"/>
      <c r="K35" s="658"/>
      <c r="L35" s="658"/>
      <c r="M35" s="573"/>
      <c r="N35" s="573"/>
      <c r="O35" s="573"/>
      <c r="P35" s="573"/>
      <c r="Q35" s="573"/>
      <c r="R35" s="573"/>
      <c r="S35" s="573"/>
      <c r="T35" s="573"/>
      <c r="U35" s="573"/>
      <c r="V35" s="573"/>
      <c r="W35" s="573"/>
      <c r="X35" s="573"/>
      <c r="Y35" s="573"/>
      <c r="Z35" s="573"/>
    </row>
    <row r="36" ht="15.75" customHeight="1">
      <c r="A36" s="573"/>
      <c r="B36" s="573"/>
      <c r="C36" s="573"/>
      <c r="D36" s="573"/>
      <c r="E36" s="573"/>
      <c r="F36" s="573"/>
      <c r="G36" s="573"/>
      <c r="H36" s="573"/>
      <c r="I36" s="573"/>
      <c r="J36" s="573"/>
      <c r="K36" s="658"/>
      <c r="L36" s="658"/>
      <c r="M36" s="573"/>
      <c r="N36" s="573"/>
      <c r="O36" s="573"/>
      <c r="P36" s="573"/>
      <c r="Q36" s="573"/>
      <c r="R36" s="573"/>
      <c r="S36" s="573"/>
      <c r="T36" s="573"/>
      <c r="U36" s="573"/>
      <c r="V36" s="573"/>
      <c r="W36" s="573"/>
      <c r="X36" s="573"/>
      <c r="Y36" s="573"/>
      <c r="Z36" s="573"/>
    </row>
    <row r="37" ht="15.75" customHeight="1">
      <c r="A37" s="573"/>
      <c r="B37" s="573"/>
      <c r="C37" s="573"/>
      <c r="D37" s="573"/>
      <c r="E37" s="573"/>
      <c r="F37" s="573"/>
      <c r="G37" s="573"/>
      <c r="H37" s="573"/>
      <c r="I37" s="573"/>
      <c r="J37" s="573"/>
      <c r="K37" s="658"/>
      <c r="L37" s="658"/>
      <c r="M37" s="573"/>
      <c r="N37" s="573"/>
      <c r="O37" s="573"/>
      <c r="P37" s="573"/>
      <c r="Q37" s="573"/>
      <c r="R37" s="573"/>
      <c r="S37" s="573"/>
      <c r="T37" s="573"/>
      <c r="U37" s="573"/>
      <c r="V37" s="573"/>
      <c r="W37" s="573"/>
      <c r="X37" s="573"/>
      <c r="Y37" s="573"/>
      <c r="Z37" s="573"/>
    </row>
    <row r="38" ht="15.75" customHeight="1">
      <c r="A38" s="573"/>
      <c r="B38" s="573"/>
      <c r="C38" s="573"/>
      <c r="D38" s="573"/>
      <c r="E38" s="573"/>
      <c r="F38" s="573"/>
      <c r="G38" s="573"/>
      <c r="H38" s="573"/>
      <c r="I38" s="573"/>
      <c r="J38" s="573"/>
      <c r="K38" s="658"/>
      <c r="L38" s="658"/>
      <c r="M38" s="573"/>
      <c r="N38" s="573"/>
      <c r="O38" s="573"/>
      <c r="P38" s="573"/>
      <c r="Q38" s="573"/>
      <c r="R38" s="573"/>
      <c r="S38" s="573"/>
      <c r="T38" s="573"/>
      <c r="U38" s="573"/>
      <c r="V38" s="573"/>
      <c r="W38" s="573"/>
      <c r="X38" s="573"/>
      <c r="Y38" s="573"/>
      <c r="Z38" s="573"/>
    </row>
    <row r="39" ht="15.75" customHeight="1">
      <c r="A39" s="573"/>
      <c r="B39" s="573"/>
      <c r="C39" s="573"/>
      <c r="D39" s="573"/>
      <c r="E39" s="573"/>
      <c r="F39" s="573"/>
      <c r="G39" s="573"/>
      <c r="H39" s="573"/>
      <c r="I39" s="573"/>
      <c r="J39" s="573"/>
      <c r="K39" s="658"/>
      <c r="L39" s="658"/>
      <c r="M39" s="573"/>
      <c r="N39" s="573"/>
      <c r="O39" s="573"/>
      <c r="P39" s="573"/>
      <c r="Q39" s="573"/>
      <c r="R39" s="573"/>
      <c r="S39" s="573"/>
      <c r="T39" s="573"/>
      <c r="U39" s="573"/>
      <c r="V39" s="573"/>
      <c r="W39" s="573"/>
      <c r="X39" s="573"/>
      <c r="Y39" s="573"/>
      <c r="Z39" s="573"/>
    </row>
    <row r="40" ht="15.75" customHeight="1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658"/>
      <c r="L40" s="658"/>
      <c r="M40" s="573"/>
      <c r="N40" s="573"/>
      <c r="O40" s="573"/>
      <c r="P40" s="573"/>
      <c r="Q40" s="573"/>
      <c r="R40" s="573"/>
      <c r="S40" s="573"/>
      <c r="T40" s="573"/>
      <c r="U40" s="573"/>
      <c r="V40" s="573"/>
      <c r="W40" s="573"/>
      <c r="X40" s="573"/>
      <c r="Y40" s="573"/>
      <c r="Z40" s="573"/>
    </row>
    <row r="41" ht="15.75" customHeight="1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658"/>
      <c r="L41" s="658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3"/>
      <c r="X41" s="573"/>
      <c r="Y41" s="573"/>
      <c r="Z41" s="573"/>
    </row>
    <row r="42" ht="15.75" customHeight="1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658"/>
      <c r="L42" s="658"/>
      <c r="M42" s="573"/>
      <c r="N42" s="573"/>
      <c r="O42" s="573"/>
      <c r="P42" s="573"/>
      <c r="Q42" s="573"/>
      <c r="R42" s="573"/>
      <c r="S42" s="573"/>
      <c r="T42" s="573"/>
      <c r="U42" s="573"/>
      <c r="V42" s="573"/>
      <c r="W42" s="573"/>
      <c r="X42" s="573"/>
      <c r="Y42" s="573"/>
      <c r="Z42" s="573"/>
    </row>
    <row r="43" ht="15.75" customHeight="1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658"/>
      <c r="L43" s="658"/>
      <c r="M43" s="573"/>
      <c r="N43" s="573"/>
      <c r="O43" s="573"/>
      <c r="P43" s="573"/>
      <c r="Q43" s="573"/>
      <c r="R43" s="573"/>
      <c r="S43" s="573"/>
      <c r="T43" s="573"/>
      <c r="U43" s="573"/>
      <c r="V43" s="573"/>
      <c r="W43" s="573"/>
      <c r="X43" s="573"/>
      <c r="Y43" s="573"/>
      <c r="Z43" s="573"/>
    </row>
    <row r="44" ht="15.75" customHeight="1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658"/>
      <c r="L44" s="658"/>
      <c r="M44" s="573"/>
      <c r="N44" s="573"/>
      <c r="O44" s="573"/>
      <c r="P44" s="573"/>
      <c r="Q44" s="573"/>
      <c r="R44" s="573"/>
      <c r="S44" s="573"/>
      <c r="T44" s="573"/>
      <c r="U44" s="573"/>
      <c r="V44" s="573"/>
      <c r="W44" s="573"/>
      <c r="X44" s="573"/>
      <c r="Y44" s="573"/>
      <c r="Z44" s="573"/>
    </row>
    <row r="45" ht="15.75" customHeight="1">
      <c r="A45" s="573"/>
      <c r="B45" s="573"/>
      <c r="C45" s="573"/>
      <c r="D45" s="573"/>
      <c r="E45" s="573"/>
      <c r="F45" s="573"/>
      <c r="G45" s="573"/>
      <c r="H45" s="573"/>
      <c r="I45" s="573"/>
      <c r="J45" s="573"/>
      <c r="K45" s="658"/>
      <c r="L45" s="658"/>
      <c r="M45" s="573"/>
      <c r="N45" s="573"/>
      <c r="O45" s="573"/>
      <c r="P45" s="573"/>
      <c r="Q45" s="573"/>
      <c r="R45" s="573"/>
      <c r="S45" s="573"/>
      <c r="T45" s="573"/>
      <c r="U45" s="573"/>
      <c r="V45" s="573"/>
      <c r="W45" s="573"/>
      <c r="X45" s="573"/>
      <c r="Y45" s="573"/>
      <c r="Z45" s="573"/>
    </row>
    <row r="46" ht="15.75" customHeight="1">
      <c r="A46" s="573"/>
      <c r="B46" s="573"/>
      <c r="C46" s="573"/>
      <c r="D46" s="573"/>
      <c r="E46" s="573"/>
      <c r="F46" s="573"/>
      <c r="G46" s="573"/>
      <c r="H46" s="573"/>
      <c r="I46" s="573"/>
      <c r="J46" s="573"/>
      <c r="K46" s="658"/>
      <c r="L46" s="658"/>
      <c r="M46" s="573"/>
      <c r="N46" s="573"/>
      <c r="O46" s="573"/>
      <c r="P46" s="573"/>
      <c r="Q46" s="573"/>
      <c r="R46" s="573"/>
      <c r="S46" s="573"/>
      <c r="T46" s="573"/>
      <c r="U46" s="573"/>
      <c r="V46" s="573"/>
      <c r="W46" s="573"/>
      <c r="X46" s="573"/>
      <c r="Y46" s="573"/>
      <c r="Z46" s="573"/>
    </row>
    <row r="47" ht="15.75" customHeight="1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658"/>
      <c r="L47" s="658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  <c r="Z47" s="573"/>
    </row>
    <row r="48" ht="15.75" customHeight="1">
      <c r="A48" s="573"/>
      <c r="B48" s="573"/>
      <c r="C48" s="573"/>
      <c r="D48" s="573"/>
      <c r="E48" s="573"/>
      <c r="F48" s="573"/>
      <c r="G48" s="573"/>
      <c r="H48" s="573"/>
      <c r="I48" s="573"/>
      <c r="J48" s="573"/>
      <c r="K48" s="658"/>
      <c r="L48" s="658"/>
      <c r="M48" s="573"/>
      <c r="N48" s="573"/>
      <c r="O48" s="573"/>
      <c r="P48" s="573"/>
      <c r="Q48" s="573"/>
      <c r="R48" s="573"/>
      <c r="S48" s="573"/>
      <c r="T48" s="573"/>
      <c r="U48" s="573"/>
      <c r="V48" s="573"/>
      <c r="W48" s="573"/>
      <c r="X48" s="573"/>
      <c r="Y48" s="573"/>
      <c r="Z48" s="573"/>
    </row>
    <row r="49" ht="15.75" customHeight="1">
      <c r="A49" s="573"/>
      <c r="B49" s="573"/>
      <c r="C49" s="573"/>
      <c r="D49" s="573"/>
      <c r="E49" s="573"/>
      <c r="F49" s="573"/>
      <c r="G49" s="573"/>
      <c r="H49" s="573"/>
      <c r="I49" s="573"/>
      <c r="J49" s="573"/>
      <c r="K49" s="658"/>
      <c r="L49" s="658"/>
      <c r="M49" s="573"/>
      <c r="N49" s="573"/>
      <c r="O49" s="573"/>
      <c r="P49" s="573"/>
      <c r="Q49" s="573"/>
      <c r="R49" s="573"/>
      <c r="S49" s="573"/>
      <c r="T49" s="573"/>
      <c r="U49" s="573"/>
      <c r="V49" s="573"/>
      <c r="W49" s="573"/>
      <c r="X49" s="573"/>
      <c r="Y49" s="573"/>
      <c r="Z49" s="573"/>
    </row>
    <row r="50" ht="15.75" customHeight="1">
      <c r="A50" s="573"/>
      <c r="B50" s="573"/>
      <c r="C50" s="573"/>
      <c r="D50" s="573"/>
      <c r="E50" s="573"/>
      <c r="F50" s="573"/>
      <c r="G50" s="573"/>
      <c r="H50" s="573"/>
      <c r="I50" s="573"/>
      <c r="J50" s="573"/>
      <c r="K50" s="658"/>
      <c r="L50" s="658"/>
      <c r="M50" s="573"/>
      <c r="N50" s="573"/>
      <c r="O50" s="573"/>
      <c r="P50" s="573"/>
      <c r="Q50" s="573"/>
      <c r="R50" s="573"/>
      <c r="S50" s="573"/>
      <c r="T50" s="573"/>
      <c r="U50" s="573"/>
      <c r="V50" s="573"/>
      <c r="W50" s="573"/>
      <c r="X50" s="573"/>
      <c r="Y50" s="573"/>
      <c r="Z50" s="573"/>
    </row>
    <row r="51" ht="15.75" customHeight="1">
      <c r="A51" s="573"/>
      <c r="B51" s="573"/>
      <c r="C51" s="573"/>
      <c r="D51" s="573"/>
      <c r="E51" s="573"/>
      <c r="F51" s="573"/>
      <c r="G51" s="573"/>
      <c r="H51" s="573"/>
      <c r="I51" s="573"/>
      <c r="J51" s="573"/>
      <c r="K51" s="658"/>
      <c r="L51" s="658"/>
      <c r="M51" s="573"/>
      <c r="N51" s="573"/>
      <c r="O51" s="573"/>
      <c r="P51" s="573"/>
      <c r="Q51" s="573"/>
      <c r="R51" s="573"/>
      <c r="S51" s="573"/>
      <c r="T51" s="573"/>
      <c r="U51" s="573"/>
      <c r="V51" s="573"/>
      <c r="W51" s="573"/>
      <c r="X51" s="573"/>
      <c r="Y51" s="573"/>
      <c r="Z51" s="573"/>
    </row>
    <row r="52" ht="15.75" customHeight="1">
      <c r="A52" s="573"/>
      <c r="B52" s="573"/>
      <c r="C52" s="573"/>
      <c r="D52" s="573"/>
      <c r="E52" s="573"/>
      <c r="F52" s="573"/>
      <c r="G52" s="573"/>
      <c r="H52" s="573"/>
      <c r="I52" s="573"/>
      <c r="J52" s="573"/>
      <c r="K52" s="658"/>
      <c r="L52" s="658"/>
      <c r="M52" s="573"/>
      <c r="N52" s="573"/>
      <c r="O52" s="573"/>
      <c r="P52" s="573"/>
      <c r="Q52" s="573"/>
      <c r="R52" s="573"/>
      <c r="S52" s="573"/>
      <c r="T52" s="573"/>
      <c r="U52" s="573"/>
      <c r="V52" s="573"/>
      <c r="W52" s="573"/>
      <c r="X52" s="573"/>
      <c r="Y52" s="573"/>
      <c r="Z52" s="573"/>
    </row>
    <row r="53" ht="15.75" customHeight="1">
      <c r="A53" s="573"/>
      <c r="B53" s="573"/>
      <c r="C53" s="573"/>
      <c r="D53" s="573"/>
      <c r="E53" s="573"/>
      <c r="F53" s="573"/>
      <c r="G53" s="573"/>
      <c r="H53" s="573"/>
      <c r="I53" s="573"/>
      <c r="J53" s="573"/>
      <c r="K53" s="658"/>
      <c r="L53" s="658"/>
      <c r="M53" s="573"/>
      <c r="N53" s="573"/>
      <c r="O53" s="573"/>
      <c r="P53" s="573"/>
      <c r="Q53" s="573"/>
      <c r="R53" s="573"/>
      <c r="S53" s="573"/>
      <c r="T53" s="573"/>
      <c r="U53" s="573"/>
      <c r="V53" s="573"/>
      <c r="W53" s="573"/>
      <c r="X53" s="573"/>
      <c r="Y53" s="573"/>
      <c r="Z53" s="573"/>
    </row>
    <row r="54" ht="15.75" customHeight="1">
      <c r="A54" s="573"/>
      <c r="B54" s="573"/>
      <c r="C54" s="573"/>
      <c r="D54" s="573"/>
      <c r="E54" s="573"/>
      <c r="F54" s="573"/>
      <c r="G54" s="573"/>
      <c r="H54" s="573"/>
      <c r="I54" s="573"/>
      <c r="J54" s="573"/>
      <c r="K54" s="658"/>
      <c r="L54" s="658"/>
      <c r="M54" s="573"/>
      <c r="N54" s="573"/>
      <c r="O54" s="573"/>
      <c r="P54" s="573"/>
      <c r="Q54" s="573"/>
      <c r="R54" s="573"/>
      <c r="S54" s="573"/>
      <c r="T54" s="573"/>
      <c r="U54" s="573"/>
      <c r="V54" s="573"/>
      <c r="W54" s="573"/>
      <c r="X54" s="573"/>
      <c r="Y54" s="573"/>
      <c r="Z54" s="573"/>
    </row>
    <row r="55" ht="15.75" customHeight="1">
      <c r="A55" s="573"/>
      <c r="B55" s="573"/>
      <c r="C55" s="573"/>
      <c r="D55" s="573"/>
      <c r="E55" s="573"/>
      <c r="F55" s="573"/>
      <c r="G55" s="573"/>
      <c r="H55" s="573"/>
      <c r="I55" s="573"/>
      <c r="J55" s="573"/>
      <c r="K55" s="658"/>
      <c r="L55" s="658"/>
      <c r="M55" s="573"/>
      <c r="N55" s="573"/>
      <c r="O55" s="573"/>
      <c r="P55" s="573"/>
      <c r="Q55" s="573"/>
      <c r="R55" s="573"/>
      <c r="S55" s="573"/>
      <c r="T55" s="573"/>
      <c r="U55" s="573"/>
      <c r="V55" s="573"/>
      <c r="W55" s="573"/>
      <c r="X55" s="573"/>
      <c r="Y55" s="573"/>
      <c r="Z55" s="573"/>
    </row>
    <row r="56" ht="15.75" customHeight="1">
      <c r="A56" s="573"/>
      <c r="B56" s="573"/>
      <c r="C56" s="573"/>
      <c r="D56" s="573"/>
      <c r="E56" s="573"/>
      <c r="F56" s="573"/>
      <c r="G56" s="573"/>
      <c r="H56" s="573"/>
      <c r="I56" s="573"/>
      <c r="J56" s="573"/>
      <c r="K56" s="658"/>
      <c r="L56" s="658"/>
      <c r="M56" s="573"/>
      <c r="N56" s="573"/>
      <c r="O56" s="573"/>
      <c r="P56" s="573"/>
      <c r="Q56" s="573"/>
      <c r="R56" s="573"/>
      <c r="S56" s="573"/>
      <c r="T56" s="573"/>
      <c r="U56" s="573"/>
      <c r="V56" s="573"/>
      <c r="W56" s="573"/>
      <c r="X56" s="573"/>
      <c r="Y56" s="573"/>
      <c r="Z56" s="573"/>
    </row>
    <row r="57" ht="15.75" customHeight="1">
      <c r="A57" s="573"/>
      <c r="B57" s="573"/>
      <c r="C57" s="573"/>
      <c r="D57" s="573"/>
      <c r="E57" s="573"/>
      <c r="F57" s="573"/>
      <c r="G57" s="573"/>
      <c r="H57" s="573"/>
      <c r="I57" s="573"/>
      <c r="J57" s="573"/>
      <c r="K57" s="658"/>
      <c r="L57" s="658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W57" s="573"/>
      <c r="X57" s="573"/>
      <c r="Y57" s="573"/>
      <c r="Z57" s="573"/>
    </row>
    <row r="58" ht="15.75" customHeight="1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658"/>
      <c r="L58" s="658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W58" s="573"/>
      <c r="X58" s="573"/>
      <c r="Y58" s="573"/>
      <c r="Z58" s="573"/>
    </row>
    <row r="59" ht="15.75" customHeight="1">
      <c r="A59" s="573"/>
      <c r="B59" s="573"/>
      <c r="C59" s="573"/>
      <c r="D59" s="573"/>
      <c r="E59" s="573"/>
      <c r="F59" s="573"/>
      <c r="G59" s="573"/>
      <c r="H59" s="573"/>
      <c r="I59" s="573"/>
      <c r="J59" s="573"/>
      <c r="K59" s="658"/>
      <c r="L59" s="658"/>
      <c r="M59" s="573"/>
      <c r="N59" s="573"/>
      <c r="O59" s="573"/>
      <c r="P59" s="573"/>
      <c r="Q59" s="573"/>
      <c r="R59" s="573"/>
      <c r="S59" s="573"/>
      <c r="T59" s="573"/>
      <c r="U59" s="573"/>
      <c r="V59" s="573"/>
      <c r="W59" s="573"/>
      <c r="X59" s="573"/>
      <c r="Y59" s="573"/>
      <c r="Z59" s="573"/>
    </row>
    <row r="60" ht="15.75" customHeight="1">
      <c r="A60" s="573"/>
      <c r="B60" s="573"/>
      <c r="C60" s="573"/>
      <c r="D60" s="573"/>
      <c r="E60" s="573"/>
      <c r="F60" s="573"/>
      <c r="G60" s="573"/>
      <c r="H60" s="573"/>
      <c r="I60" s="573"/>
      <c r="J60" s="573"/>
      <c r="K60" s="658"/>
      <c r="L60" s="658"/>
      <c r="M60" s="573"/>
      <c r="N60" s="573"/>
      <c r="O60" s="573"/>
      <c r="P60" s="573"/>
      <c r="Q60" s="573"/>
      <c r="R60" s="573"/>
      <c r="S60" s="573"/>
      <c r="T60" s="573"/>
      <c r="U60" s="573"/>
      <c r="V60" s="573"/>
      <c r="W60" s="573"/>
      <c r="X60" s="573"/>
      <c r="Y60" s="573"/>
      <c r="Z60" s="573"/>
    </row>
    <row r="61" ht="15.75" customHeight="1">
      <c r="A61" s="573"/>
      <c r="B61" s="573"/>
      <c r="C61" s="573"/>
      <c r="D61" s="573"/>
      <c r="E61" s="573"/>
      <c r="F61" s="573"/>
      <c r="G61" s="573"/>
      <c r="H61" s="573"/>
      <c r="I61" s="573"/>
      <c r="J61" s="573"/>
      <c r="K61" s="658"/>
      <c r="L61" s="658"/>
      <c r="M61" s="573"/>
      <c r="N61" s="573"/>
      <c r="O61" s="573"/>
      <c r="P61" s="573"/>
      <c r="Q61" s="573"/>
      <c r="R61" s="573"/>
      <c r="S61" s="573"/>
      <c r="T61" s="573"/>
      <c r="U61" s="573"/>
      <c r="V61" s="573"/>
      <c r="W61" s="573"/>
      <c r="X61" s="573"/>
      <c r="Y61" s="573"/>
      <c r="Z61" s="573"/>
    </row>
    <row r="62" ht="15.75" customHeight="1">
      <c r="A62" s="573"/>
      <c r="B62" s="573"/>
      <c r="C62" s="573"/>
      <c r="D62" s="573"/>
      <c r="E62" s="573"/>
      <c r="F62" s="573"/>
      <c r="G62" s="573"/>
      <c r="H62" s="573"/>
      <c r="I62" s="573"/>
      <c r="J62" s="573"/>
      <c r="K62" s="658"/>
      <c r="L62" s="658"/>
      <c r="M62" s="573"/>
      <c r="N62" s="573"/>
      <c r="O62" s="573"/>
      <c r="P62" s="573"/>
      <c r="Q62" s="573"/>
      <c r="R62" s="573"/>
      <c r="S62" s="573"/>
      <c r="T62" s="573"/>
      <c r="U62" s="573"/>
      <c r="V62" s="573"/>
      <c r="W62" s="573"/>
      <c r="X62" s="573"/>
      <c r="Y62" s="573"/>
      <c r="Z62" s="573"/>
    </row>
    <row r="63" ht="15.75" customHeight="1">
      <c r="A63" s="573"/>
      <c r="B63" s="573"/>
      <c r="C63" s="573"/>
      <c r="D63" s="573"/>
      <c r="E63" s="573"/>
      <c r="F63" s="573"/>
      <c r="G63" s="573"/>
      <c r="H63" s="573"/>
      <c r="I63" s="573"/>
      <c r="J63" s="573"/>
      <c r="K63" s="658"/>
      <c r="L63" s="658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73"/>
      <c r="Z63" s="573"/>
    </row>
    <row r="64" ht="15.75" customHeight="1">
      <c r="A64" s="573"/>
      <c r="B64" s="573"/>
      <c r="C64" s="573"/>
      <c r="D64" s="573"/>
      <c r="E64" s="573"/>
      <c r="F64" s="573"/>
      <c r="G64" s="573"/>
      <c r="H64" s="573"/>
      <c r="I64" s="573"/>
      <c r="J64" s="573"/>
      <c r="K64" s="658"/>
      <c r="L64" s="658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  <c r="Y64" s="573"/>
      <c r="Z64" s="573"/>
    </row>
    <row r="65" ht="15.75" customHeight="1">
      <c r="A65" s="573"/>
      <c r="B65" s="573"/>
      <c r="C65" s="573"/>
      <c r="D65" s="573"/>
      <c r="E65" s="573"/>
      <c r="F65" s="573"/>
      <c r="G65" s="573"/>
      <c r="H65" s="573"/>
      <c r="I65" s="573"/>
      <c r="J65" s="573"/>
      <c r="K65" s="658"/>
      <c r="L65" s="658"/>
      <c r="M65" s="573"/>
      <c r="N65" s="573"/>
      <c r="O65" s="573"/>
      <c r="P65" s="573"/>
      <c r="Q65" s="573"/>
      <c r="R65" s="573"/>
      <c r="S65" s="573"/>
      <c r="T65" s="573"/>
      <c r="U65" s="573"/>
      <c r="V65" s="573"/>
      <c r="W65" s="573"/>
      <c r="X65" s="573"/>
      <c r="Y65" s="573"/>
      <c r="Z65" s="573"/>
    </row>
    <row r="66" ht="15.75" customHeight="1">
      <c r="A66" s="573"/>
      <c r="B66" s="573"/>
      <c r="C66" s="573"/>
      <c r="D66" s="573"/>
      <c r="E66" s="573"/>
      <c r="F66" s="573"/>
      <c r="G66" s="573"/>
      <c r="H66" s="573"/>
      <c r="I66" s="573"/>
      <c r="J66" s="573"/>
      <c r="K66" s="658"/>
      <c r="L66" s="658"/>
      <c r="M66" s="573"/>
      <c r="N66" s="573"/>
      <c r="O66" s="573"/>
      <c r="P66" s="573"/>
      <c r="Q66" s="573"/>
      <c r="R66" s="573"/>
      <c r="S66" s="573"/>
      <c r="T66" s="573"/>
      <c r="U66" s="573"/>
      <c r="V66" s="573"/>
      <c r="W66" s="573"/>
      <c r="X66" s="573"/>
      <c r="Y66" s="573"/>
      <c r="Z66" s="573"/>
    </row>
    <row r="67" ht="15.75" customHeight="1">
      <c r="A67" s="573"/>
      <c r="B67" s="573"/>
      <c r="C67" s="573"/>
      <c r="D67" s="573"/>
      <c r="E67" s="573"/>
      <c r="F67" s="573"/>
      <c r="G67" s="573"/>
      <c r="H67" s="573"/>
      <c r="I67" s="573"/>
      <c r="J67" s="573"/>
      <c r="K67" s="658"/>
      <c r="L67" s="658"/>
      <c r="M67" s="573"/>
      <c r="N67" s="573"/>
      <c r="O67" s="573"/>
      <c r="P67" s="573"/>
      <c r="Q67" s="573"/>
      <c r="R67" s="573"/>
      <c r="S67" s="573"/>
      <c r="T67" s="573"/>
      <c r="U67" s="573"/>
      <c r="V67" s="573"/>
      <c r="W67" s="573"/>
      <c r="X67" s="573"/>
      <c r="Y67" s="573"/>
      <c r="Z67" s="573"/>
    </row>
    <row r="68" ht="15.75" customHeight="1">
      <c r="A68" s="573"/>
      <c r="B68" s="573"/>
      <c r="C68" s="573"/>
      <c r="D68" s="573"/>
      <c r="E68" s="573"/>
      <c r="F68" s="573"/>
      <c r="G68" s="573"/>
      <c r="H68" s="573"/>
      <c r="I68" s="573"/>
      <c r="J68" s="573"/>
      <c r="K68" s="658"/>
      <c r="L68" s="658"/>
      <c r="M68" s="573"/>
      <c r="N68" s="573"/>
      <c r="O68" s="573"/>
      <c r="P68" s="573"/>
      <c r="Q68" s="573"/>
      <c r="R68" s="573"/>
      <c r="S68" s="573"/>
      <c r="T68" s="573"/>
      <c r="U68" s="573"/>
      <c r="V68" s="573"/>
      <c r="W68" s="573"/>
      <c r="X68" s="573"/>
      <c r="Y68" s="573"/>
      <c r="Z68" s="573"/>
    </row>
    <row r="69" ht="15.75" customHeight="1">
      <c r="A69" s="573"/>
      <c r="B69" s="573"/>
      <c r="C69" s="573"/>
      <c r="D69" s="573"/>
      <c r="E69" s="573"/>
      <c r="F69" s="573"/>
      <c r="G69" s="573"/>
      <c r="H69" s="573"/>
      <c r="I69" s="573"/>
      <c r="J69" s="573"/>
      <c r="K69" s="658"/>
      <c r="L69" s="658"/>
      <c r="M69" s="573"/>
      <c r="N69" s="573"/>
      <c r="O69" s="573"/>
      <c r="P69" s="573"/>
      <c r="Q69" s="573"/>
      <c r="R69" s="573"/>
      <c r="S69" s="573"/>
      <c r="T69" s="573"/>
      <c r="U69" s="573"/>
      <c r="V69" s="573"/>
      <c r="W69" s="573"/>
      <c r="X69" s="573"/>
      <c r="Y69" s="573"/>
      <c r="Z69" s="573"/>
    </row>
    <row r="70" ht="15.75" customHeight="1">
      <c r="A70" s="573"/>
      <c r="B70" s="573"/>
      <c r="C70" s="573"/>
      <c r="D70" s="573"/>
      <c r="E70" s="573"/>
      <c r="F70" s="573"/>
      <c r="G70" s="573"/>
      <c r="H70" s="573"/>
      <c r="I70" s="573"/>
      <c r="J70" s="573"/>
      <c r="K70" s="658"/>
      <c r="L70" s="658"/>
      <c r="M70" s="573"/>
      <c r="N70" s="573"/>
      <c r="O70" s="573"/>
      <c r="P70" s="573"/>
      <c r="Q70" s="573"/>
      <c r="R70" s="573"/>
      <c r="S70" s="573"/>
      <c r="T70" s="573"/>
      <c r="U70" s="573"/>
      <c r="V70" s="573"/>
      <c r="W70" s="573"/>
      <c r="X70" s="573"/>
      <c r="Y70" s="573"/>
      <c r="Z70" s="573"/>
    </row>
    <row r="71" ht="15.75" customHeight="1">
      <c r="A71" s="573"/>
      <c r="B71" s="573"/>
      <c r="C71" s="573"/>
      <c r="D71" s="573"/>
      <c r="E71" s="573"/>
      <c r="F71" s="573"/>
      <c r="G71" s="573"/>
      <c r="H71" s="573"/>
      <c r="I71" s="573"/>
      <c r="J71" s="573"/>
      <c r="K71" s="658"/>
      <c r="L71" s="658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573"/>
      <c r="Z71" s="573"/>
    </row>
    <row r="72" ht="15.75" customHeight="1">
      <c r="A72" s="573"/>
      <c r="B72" s="573"/>
      <c r="C72" s="573"/>
      <c r="D72" s="573"/>
      <c r="E72" s="573"/>
      <c r="F72" s="573"/>
      <c r="G72" s="573"/>
      <c r="H72" s="573"/>
      <c r="I72" s="573"/>
      <c r="J72" s="573"/>
      <c r="K72" s="658"/>
      <c r="L72" s="658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  <c r="Y72" s="573"/>
      <c r="Z72" s="573"/>
    </row>
    <row r="73" ht="15.75" customHeight="1">
      <c r="A73" s="573"/>
      <c r="B73" s="573"/>
      <c r="C73" s="573"/>
      <c r="D73" s="573"/>
      <c r="E73" s="573"/>
      <c r="F73" s="573"/>
      <c r="G73" s="573"/>
      <c r="H73" s="573"/>
      <c r="I73" s="573"/>
      <c r="J73" s="573"/>
      <c r="K73" s="658"/>
      <c r="L73" s="658"/>
      <c r="M73" s="573"/>
      <c r="N73" s="573"/>
      <c r="O73" s="573"/>
      <c r="P73" s="573"/>
      <c r="Q73" s="573"/>
      <c r="R73" s="573"/>
      <c r="S73" s="573"/>
      <c r="T73" s="573"/>
      <c r="U73" s="573"/>
      <c r="V73" s="573"/>
      <c r="W73" s="573"/>
      <c r="X73" s="573"/>
      <c r="Y73" s="573"/>
      <c r="Z73" s="573"/>
    </row>
    <row r="74" ht="15.75" customHeight="1">
      <c r="A74" s="573"/>
      <c r="B74" s="573"/>
      <c r="C74" s="573"/>
      <c r="D74" s="573"/>
      <c r="E74" s="573"/>
      <c r="F74" s="573"/>
      <c r="G74" s="573"/>
      <c r="H74" s="573"/>
      <c r="I74" s="573"/>
      <c r="J74" s="573"/>
      <c r="K74" s="658"/>
      <c r="L74" s="658"/>
      <c r="M74" s="573"/>
      <c r="N74" s="573"/>
      <c r="O74" s="573"/>
      <c r="P74" s="573"/>
      <c r="Q74" s="573"/>
      <c r="R74" s="573"/>
      <c r="S74" s="573"/>
      <c r="T74" s="573"/>
      <c r="U74" s="573"/>
      <c r="V74" s="573"/>
      <c r="W74" s="573"/>
      <c r="X74" s="573"/>
      <c r="Y74" s="573"/>
      <c r="Z74" s="573"/>
    </row>
    <row r="75" ht="15.75" customHeight="1">
      <c r="A75" s="573"/>
      <c r="B75" s="573"/>
      <c r="C75" s="573"/>
      <c r="D75" s="573"/>
      <c r="E75" s="573"/>
      <c r="F75" s="573"/>
      <c r="G75" s="573"/>
      <c r="H75" s="573"/>
      <c r="I75" s="573"/>
      <c r="J75" s="573"/>
      <c r="K75" s="658"/>
      <c r="L75" s="658"/>
      <c r="M75" s="573"/>
      <c r="N75" s="573"/>
      <c r="O75" s="573"/>
      <c r="P75" s="573"/>
      <c r="Q75" s="573"/>
      <c r="R75" s="573"/>
      <c r="S75" s="573"/>
      <c r="T75" s="573"/>
      <c r="U75" s="573"/>
      <c r="V75" s="573"/>
      <c r="W75" s="573"/>
      <c r="X75" s="573"/>
      <c r="Y75" s="573"/>
      <c r="Z75" s="573"/>
    </row>
    <row r="76" ht="15.75" customHeight="1">
      <c r="A76" s="573"/>
      <c r="B76" s="573"/>
      <c r="C76" s="573"/>
      <c r="D76" s="573"/>
      <c r="E76" s="573"/>
      <c r="F76" s="573"/>
      <c r="G76" s="573"/>
      <c r="H76" s="573"/>
      <c r="I76" s="573"/>
      <c r="J76" s="573"/>
      <c r="K76" s="658"/>
      <c r="L76" s="658"/>
      <c r="M76" s="573"/>
      <c r="N76" s="573"/>
      <c r="O76" s="573"/>
      <c r="P76" s="573"/>
      <c r="Q76" s="573"/>
      <c r="R76" s="573"/>
      <c r="S76" s="573"/>
      <c r="T76" s="573"/>
      <c r="U76" s="573"/>
      <c r="V76" s="573"/>
      <c r="W76" s="573"/>
      <c r="X76" s="573"/>
      <c r="Y76" s="573"/>
      <c r="Z76" s="573"/>
    </row>
    <row r="77" ht="15.75" customHeight="1">
      <c r="A77" s="573"/>
      <c r="B77" s="573"/>
      <c r="C77" s="573"/>
      <c r="D77" s="573"/>
      <c r="E77" s="573"/>
      <c r="F77" s="573"/>
      <c r="G77" s="573"/>
      <c r="H77" s="573"/>
      <c r="I77" s="573"/>
      <c r="J77" s="573"/>
      <c r="K77" s="658"/>
      <c r="L77" s="658"/>
      <c r="M77" s="573"/>
      <c r="N77" s="573"/>
      <c r="O77" s="573"/>
      <c r="P77" s="573"/>
      <c r="Q77" s="573"/>
      <c r="R77" s="573"/>
      <c r="S77" s="573"/>
      <c r="T77" s="573"/>
      <c r="U77" s="573"/>
      <c r="V77" s="573"/>
      <c r="W77" s="573"/>
      <c r="X77" s="573"/>
      <c r="Y77" s="573"/>
      <c r="Z77" s="573"/>
    </row>
    <row r="78" ht="15.75" customHeight="1">
      <c r="A78" s="573"/>
      <c r="B78" s="573"/>
      <c r="C78" s="573"/>
      <c r="D78" s="573"/>
      <c r="E78" s="573"/>
      <c r="F78" s="573"/>
      <c r="G78" s="573"/>
      <c r="H78" s="573"/>
      <c r="I78" s="573"/>
      <c r="J78" s="573"/>
      <c r="K78" s="658"/>
      <c r="L78" s="658"/>
      <c r="M78" s="573"/>
      <c r="N78" s="573"/>
      <c r="O78" s="573"/>
      <c r="P78" s="573"/>
      <c r="Q78" s="573"/>
      <c r="R78" s="573"/>
      <c r="S78" s="573"/>
      <c r="T78" s="573"/>
      <c r="U78" s="573"/>
      <c r="V78" s="573"/>
      <c r="W78" s="573"/>
      <c r="X78" s="573"/>
      <c r="Y78" s="573"/>
      <c r="Z78" s="573"/>
    </row>
    <row r="79" ht="15.75" customHeight="1">
      <c r="A79" s="573"/>
      <c r="B79" s="573"/>
      <c r="C79" s="573"/>
      <c r="D79" s="573"/>
      <c r="E79" s="573"/>
      <c r="F79" s="573"/>
      <c r="G79" s="573"/>
      <c r="H79" s="573"/>
      <c r="I79" s="573"/>
      <c r="J79" s="573"/>
      <c r="K79" s="658"/>
      <c r="L79" s="658"/>
      <c r="M79" s="573"/>
      <c r="N79" s="573"/>
      <c r="O79" s="573"/>
      <c r="P79" s="573"/>
      <c r="Q79" s="573"/>
      <c r="R79" s="573"/>
      <c r="S79" s="573"/>
      <c r="T79" s="573"/>
      <c r="U79" s="573"/>
      <c r="V79" s="573"/>
      <c r="W79" s="573"/>
      <c r="X79" s="573"/>
      <c r="Y79" s="573"/>
      <c r="Z79" s="573"/>
    </row>
    <row r="80" ht="15.75" customHeight="1">
      <c r="A80" s="573"/>
      <c r="B80" s="573"/>
      <c r="C80" s="573"/>
      <c r="D80" s="573"/>
      <c r="E80" s="573"/>
      <c r="F80" s="573"/>
      <c r="G80" s="573"/>
      <c r="H80" s="573"/>
      <c r="I80" s="573"/>
      <c r="J80" s="573"/>
      <c r="K80" s="658"/>
      <c r="L80" s="658"/>
      <c r="M80" s="573"/>
      <c r="N80" s="573"/>
      <c r="O80" s="573"/>
      <c r="P80" s="573"/>
      <c r="Q80" s="573"/>
      <c r="R80" s="573"/>
      <c r="S80" s="573"/>
      <c r="T80" s="573"/>
      <c r="U80" s="573"/>
      <c r="V80" s="573"/>
      <c r="W80" s="573"/>
      <c r="X80" s="573"/>
      <c r="Y80" s="573"/>
      <c r="Z80" s="573"/>
    </row>
    <row r="81" ht="15.75" customHeight="1">
      <c r="A81" s="573"/>
      <c r="B81" s="573"/>
      <c r="C81" s="573"/>
      <c r="D81" s="573"/>
      <c r="E81" s="573"/>
      <c r="F81" s="573"/>
      <c r="G81" s="573"/>
      <c r="H81" s="573"/>
      <c r="I81" s="573"/>
      <c r="J81" s="573"/>
      <c r="K81" s="658"/>
      <c r="L81" s="658"/>
      <c r="M81" s="573"/>
      <c r="N81" s="573"/>
      <c r="O81" s="573"/>
      <c r="P81" s="573"/>
      <c r="Q81" s="573"/>
      <c r="R81" s="573"/>
      <c r="S81" s="573"/>
      <c r="T81" s="573"/>
      <c r="U81" s="573"/>
      <c r="V81" s="573"/>
      <c r="W81" s="573"/>
      <c r="X81" s="573"/>
      <c r="Y81" s="573"/>
      <c r="Z81" s="573"/>
    </row>
    <row r="82" ht="15.75" customHeight="1">
      <c r="A82" s="573"/>
      <c r="B82" s="573"/>
      <c r="C82" s="573"/>
      <c r="D82" s="573"/>
      <c r="E82" s="573"/>
      <c r="F82" s="573"/>
      <c r="G82" s="573"/>
      <c r="H82" s="573"/>
      <c r="I82" s="573"/>
      <c r="J82" s="573"/>
      <c r="K82" s="658"/>
      <c r="L82" s="658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</row>
    <row r="83" ht="15.75" customHeight="1">
      <c r="A83" s="573"/>
      <c r="B83" s="573"/>
      <c r="C83" s="573"/>
      <c r="D83" s="573"/>
      <c r="E83" s="573"/>
      <c r="F83" s="573"/>
      <c r="G83" s="573"/>
      <c r="H83" s="573"/>
      <c r="I83" s="573"/>
      <c r="J83" s="573"/>
      <c r="K83" s="658"/>
      <c r="L83" s="658"/>
      <c r="M83" s="573"/>
      <c r="N83" s="573"/>
      <c r="O83" s="573"/>
      <c r="P83" s="573"/>
      <c r="Q83" s="573"/>
      <c r="R83" s="573"/>
      <c r="S83" s="573"/>
      <c r="T83" s="573"/>
      <c r="U83" s="573"/>
      <c r="V83" s="573"/>
      <c r="W83" s="573"/>
      <c r="X83" s="573"/>
      <c r="Y83" s="573"/>
      <c r="Z83" s="573"/>
    </row>
    <row r="84" ht="15.75" customHeight="1">
      <c r="A84" s="573"/>
      <c r="B84" s="573"/>
      <c r="C84" s="573"/>
      <c r="D84" s="573"/>
      <c r="E84" s="573"/>
      <c r="F84" s="573"/>
      <c r="G84" s="573"/>
      <c r="H84" s="573"/>
      <c r="I84" s="573"/>
      <c r="J84" s="573"/>
      <c r="K84" s="658"/>
      <c r="L84" s="658"/>
      <c r="M84" s="573"/>
      <c r="N84" s="573"/>
      <c r="O84" s="573"/>
      <c r="P84" s="573"/>
      <c r="Q84" s="573"/>
      <c r="R84" s="573"/>
      <c r="S84" s="573"/>
      <c r="T84" s="573"/>
      <c r="U84" s="573"/>
      <c r="V84" s="573"/>
      <c r="W84" s="573"/>
      <c r="X84" s="573"/>
      <c r="Y84" s="573"/>
      <c r="Z84" s="573"/>
    </row>
    <row r="85" ht="15.75" customHeight="1">
      <c r="A85" s="573"/>
      <c r="B85" s="573"/>
      <c r="C85" s="573"/>
      <c r="D85" s="573"/>
      <c r="E85" s="573"/>
      <c r="F85" s="573"/>
      <c r="G85" s="573"/>
      <c r="H85" s="573"/>
      <c r="I85" s="573"/>
      <c r="J85" s="573"/>
      <c r="K85" s="658"/>
      <c r="L85" s="658"/>
      <c r="M85" s="573"/>
      <c r="N85" s="573"/>
      <c r="O85" s="573"/>
      <c r="P85" s="573"/>
      <c r="Q85" s="573"/>
      <c r="R85" s="573"/>
      <c r="S85" s="573"/>
      <c r="T85" s="573"/>
      <c r="U85" s="573"/>
      <c r="V85" s="573"/>
      <c r="W85" s="573"/>
      <c r="X85" s="573"/>
      <c r="Y85" s="573"/>
      <c r="Z85" s="573"/>
    </row>
    <row r="86" ht="15.75" customHeight="1">
      <c r="A86" s="573"/>
      <c r="B86" s="573"/>
      <c r="C86" s="573"/>
      <c r="D86" s="573"/>
      <c r="E86" s="573"/>
      <c r="F86" s="573"/>
      <c r="G86" s="573"/>
      <c r="H86" s="573"/>
      <c r="I86" s="573"/>
      <c r="J86" s="573"/>
      <c r="K86" s="658"/>
      <c r="L86" s="658"/>
      <c r="M86" s="573"/>
      <c r="N86" s="573"/>
      <c r="O86" s="573"/>
      <c r="P86" s="573"/>
      <c r="Q86" s="573"/>
      <c r="R86" s="573"/>
      <c r="S86" s="573"/>
      <c r="T86" s="573"/>
      <c r="U86" s="573"/>
      <c r="V86" s="573"/>
      <c r="W86" s="573"/>
      <c r="X86" s="573"/>
      <c r="Y86" s="573"/>
      <c r="Z86" s="573"/>
    </row>
    <row r="87" ht="15.75" customHeight="1">
      <c r="A87" s="573"/>
      <c r="B87" s="573"/>
      <c r="C87" s="573"/>
      <c r="D87" s="573"/>
      <c r="E87" s="573"/>
      <c r="F87" s="573"/>
      <c r="G87" s="573"/>
      <c r="H87" s="573"/>
      <c r="I87" s="573"/>
      <c r="J87" s="573"/>
      <c r="K87" s="658"/>
      <c r="L87" s="658"/>
      <c r="M87" s="573"/>
      <c r="N87" s="573"/>
      <c r="O87" s="573"/>
      <c r="P87" s="573"/>
      <c r="Q87" s="573"/>
      <c r="R87" s="573"/>
      <c r="S87" s="573"/>
      <c r="T87" s="573"/>
      <c r="U87" s="573"/>
      <c r="V87" s="573"/>
      <c r="W87" s="573"/>
      <c r="X87" s="573"/>
      <c r="Y87" s="573"/>
      <c r="Z87" s="573"/>
    </row>
    <row r="88" ht="15.75" customHeight="1">
      <c r="A88" s="573"/>
      <c r="B88" s="573"/>
      <c r="C88" s="573"/>
      <c r="D88" s="573"/>
      <c r="E88" s="573"/>
      <c r="F88" s="573"/>
      <c r="G88" s="573"/>
      <c r="H88" s="573"/>
      <c r="I88" s="573"/>
      <c r="J88" s="573"/>
      <c r="K88" s="658"/>
      <c r="L88" s="658"/>
      <c r="M88" s="573"/>
      <c r="N88" s="573"/>
      <c r="O88" s="573"/>
      <c r="P88" s="573"/>
      <c r="Q88" s="573"/>
      <c r="R88" s="573"/>
      <c r="S88" s="573"/>
      <c r="T88" s="573"/>
      <c r="U88" s="573"/>
      <c r="V88" s="573"/>
      <c r="W88" s="573"/>
      <c r="X88" s="573"/>
      <c r="Y88" s="573"/>
      <c r="Z88" s="573"/>
    </row>
    <row r="89" ht="15.75" customHeight="1">
      <c r="A89" s="573"/>
      <c r="B89" s="573"/>
      <c r="C89" s="573"/>
      <c r="D89" s="573"/>
      <c r="E89" s="573"/>
      <c r="F89" s="573"/>
      <c r="G89" s="573"/>
      <c r="H89" s="573"/>
      <c r="I89" s="573"/>
      <c r="J89" s="573"/>
      <c r="K89" s="658"/>
      <c r="L89" s="658"/>
      <c r="M89" s="573"/>
      <c r="N89" s="573"/>
      <c r="O89" s="573"/>
      <c r="P89" s="573"/>
      <c r="Q89" s="573"/>
      <c r="R89" s="573"/>
      <c r="S89" s="573"/>
      <c r="T89" s="573"/>
      <c r="U89" s="573"/>
      <c r="V89" s="573"/>
      <c r="W89" s="573"/>
      <c r="X89" s="573"/>
      <c r="Y89" s="573"/>
      <c r="Z89" s="573"/>
    </row>
    <row r="90" ht="15.75" customHeight="1">
      <c r="A90" s="573"/>
      <c r="B90" s="573"/>
      <c r="C90" s="573"/>
      <c r="D90" s="573"/>
      <c r="E90" s="573"/>
      <c r="F90" s="573"/>
      <c r="G90" s="573"/>
      <c r="H90" s="573"/>
      <c r="I90" s="573"/>
      <c r="J90" s="573"/>
      <c r="K90" s="658"/>
      <c r="L90" s="658"/>
      <c r="M90" s="573"/>
      <c r="N90" s="573"/>
      <c r="O90" s="573"/>
      <c r="P90" s="573"/>
      <c r="Q90" s="573"/>
      <c r="R90" s="573"/>
      <c r="S90" s="573"/>
      <c r="T90" s="573"/>
      <c r="U90" s="573"/>
      <c r="V90" s="573"/>
      <c r="W90" s="573"/>
      <c r="X90" s="573"/>
      <c r="Y90" s="573"/>
      <c r="Z90" s="573"/>
    </row>
    <row r="91" ht="15.75" customHeight="1">
      <c r="A91" s="573"/>
      <c r="B91" s="573"/>
      <c r="C91" s="573"/>
      <c r="D91" s="573"/>
      <c r="E91" s="573"/>
      <c r="F91" s="573"/>
      <c r="G91" s="573"/>
      <c r="H91" s="573"/>
      <c r="I91" s="573"/>
      <c r="J91" s="573"/>
      <c r="K91" s="658"/>
      <c r="L91" s="658"/>
      <c r="M91" s="573"/>
      <c r="N91" s="573"/>
      <c r="O91" s="573"/>
      <c r="P91" s="573"/>
      <c r="Q91" s="573"/>
      <c r="R91" s="573"/>
      <c r="S91" s="573"/>
      <c r="T91" s="573"/>
      <c r="U91" s="573"/>
      <c r="V91" s="573"/>
      <c r="W91" s="573"/>
      <c r="X91" s="573"/>
      <c r="Y91" s="573"/>
      <c r="Z91" s="573"/>
    </row>
    <row r="92" ht="15.75" customHeight="1">
      <c r="A92" s="573"/>
      <c r="B92" s="573"/>
      <c r="C92" s="573"/>
      <c r="D92" s="573"/>
      <c r="E92" s="573"/>
      <c r="F92" s="573"/>
      <c r="G92" s="573"/>
      <c r="H92" s="573"/>
      <c r="I92" s="573"/>
      <c r="J92" s="573"/>
      <c r="K92" s="658"/>
      <c r="L92" s="658"/>
      <c r="M92" s="573"/>
      <c r="N92" s="573"/>
      <c r="O92" s="573"/>
      <c r="P92" s="573"/>
      <c r="Q92" s="573"/>
      <c r="R92" s="573"/>
      <c r="S92" s="573"/>
      <c r="T92" s="573"/>
      <c r="U92" s="573"/>
      <c r="V92" s="573"/>
      <c r="W92" s="573"/>
      <c r="X92" s="573"/>
      <c r="Y92" s="573"/>
      <c r="Z92" s="573"/>
    </row>
    <row r="93" ht="15.75" customHeight="1">
      <c r="A93" s="573"/>
      <c r="B93" s="573"/>
      <c r="C93" s="573"/>
      <c r="D93" s="573"/>
      <c r="E93" s="573"/>
      <c r="F93" s="573"/>
      <c r="G93" s="573"/>
      <c r="H93" s="573"/>
      <c r="I93" s="573"/>
      <c r="J93" s="573"/>
      <c r="K93" s="658"/>
      <c r="L93" s="658"/>
      <c r="M93" s="573"/>
      <c r="N93" s="573"/>
      <c r="O93" s="573"/>
      <c r="P93" s="573"/>
      <c r="Q93" s="573"/>
      <c r="R93" s="573"/>
      <c r="S93" s="573"/>
      <c r="T93" s="573"/>
      <c r="U93" s="573"/>
      <c r="V93" s="573"/>
      <c r="W93" s="573"/>
      <c r="X93" s="573"/>
      <c r="Y93" s="573"/>
      <c r="Z93" s="573"/>
    </row>
    <row r="94" ht="15.75" customHeight="1">
      <c r="A94" s="573"/>
      <c r="B94" s="573"/>
      <c r="C94" s="573"/>
      <c r="D94" s="573"/>
      <c r="E94" s="573"/>
      <c r="F94" s="573"/>
      <c r="G94" s="573"/>
      <c r="H94" s="573"/>
      <c r="I94" s="573"/>
      <c r="J94" s="573"/>
      <c r="K94" s="658"/>
      <c r="L94" s="658"/>
      <c r="M94" s="573"/>
      <c r="N94" s="573"/>
      <c r="O94" s="573"/>
      <c r="P94" s="573"/>
      <c r="Q94" s="573"/>
      <c r="R94" s="573"/>
      <c r="S94" s="573"/>
      <c r="T94" s="573"/>
      <c r="U94" s="573"/>
      <c r="V94" s="573"/>
      <c r="W94" s="573"/>
      <c r="X94" s="573"/>
      <c r="Y94" s="573"/>
      <c r="Z94" s="573"/>
    </row>
    <row r="95" ht="15.75" customHeight="1">
      <c r="A95" s="573"/>
      <c r="B95" s="573"/>
      <c r="C95" s="573"/>
      <c r="D95" s="573"/>
      <c r="E95" s="573"/>
      <c r="F95" s="573"/>
      <c r="G95" s="573"/>
      <c r="H95" s="573"/>
      <c r="I95" s="573"/>
      <c r="J95" s="573"/>
      <c r="K95" s="658"/>
      <c r="L95" s="658"/>
      <c r="M95" s="573"/>
      <c r="N95" s="573"/>
      <c r="O95" s="573"/>
      <c r="P95" s="573"/>
      <c r="Q95" s="573"/>
      <c r="R95" s="573"/>
      <c r="S95" s="573"/>
      <c r="T95" s="573"/>
      <c r="U95" s="573"/>
      <c r="V95" s="573"/>
      <c r="W95" s="573"/>
      <c r="X95" s="573"/>
      <c r="Y95" s="573"/>
      <c r="Z95" s="573"/>
    </row>
    <row r="96" ht="15.75" customHeight="1">
      <c r="A96" s="573"/>
      <c r="B96" s="573"/>
      <c r="C96" s="573"/>
      <c r="D96" s="573"/>
      <c r="E96" s="573"/>
      <c r="F96" s="573"/>
      <c r="G96" s="573"/>
      <c r="H96" s="573"/>
      <c r="I96" s="573"/>
      <c r="J96" s="573"/>
      <c r="K96" s="658"/>
      <c r="L96" s="658"/>
      <c r="M96" s="573"/>
      <c r="N96" s="573"/>
      <c r="O96" s="573"/>
      <c r="P96" s="573"/>
      <c r="Q96" s="573"/>
      <c r="R96" s="573"/>
      <c r="S96" s="573"/>
      <c r="T96" s="573"/>
      <c r="U96" s="573"/>
      <c r="V96" s="573"/>
      <c r="W96" s="573"/>
      <c r="X96" s="573"/>
      <c r="Y96" s="573"/>
      <c r="Z96" s="573"/>
    </row>
    <row r="97" ht="15.75" customHeight="1">
      <c r="A97" s="573"/>
      <c r="B97" s="573"/>
      <c r="C97" s="573"/>
      <c r="D97" s="573"/>
      <c r="E97" s="573"/>
      <c r="F97" s="573"/>
      <c r="G97" s="573"/>
      <c r="H97" s="573"/>
      <c r="I97" s="573"/>
      <c r="J97" s="573"/>
      <c r="K97" s="658"/>
      <c r="L97" s="658"/>
      <c r="M97" s="573"/>
      <c r="N97" s="573"/>
      <c r="O97" s="573"/>
      <c r="P97" s="573"/>
      <c r="Q97" s="573"/>
      <c r="R97" s="573"/>
      <c r="S97" s="573"/>
      <c r="T97" s="573"/>
      <c r="U97" s="573"/>
      <c r="V97" s="573"/>
      <c r="W97" s="573"/>
      <c r="X97" s="573"/>
      <c r="Y97" s="573"/>
      <c r="Z97" s="573"/>
    </row>
    <row r="98" ht="15.75" customHeight="1">
      <c r="A98" s="573"/>
      <c r="B98" s="573"/>
      <c r="C98" s="573"/>
      <c r="D98" s="573"/>
      <c r="E98" s="573"/>
      <c r="F98" s="573"/>
      <c r="G98" s="573"/>
      <c r="H98" s="573"/>
      <c r="I98" s="573"/>
      <c r="J98" s="573"/>
      <c r="K98" s="658"/>
      <c r="L98" s="658"/>
      <c r="M98" s="573"/>
      <c r="N98" s="573"/>
      <c r="O98" s="573"/>
      <c r="P98" s="573"/>
      <c r="Q98" s="573"/>
      <c r="R98" s="573"/>
      <c r="S98" s="573"/>
      <c r="T98" s="573"/>
      <c r="U98" s="573"/>
      <c r="V98" s="573"/>
      <c r="W98" s="573"/>
      <c r="X98" s="573"/>
      <c r="Y98" s="573"/>
      <c r="Z98" s="573"/>
    </row>
    <row r="99" ht="15.75" customHeight="1">
      <c r="A99" s="573"/>
      <c r="B99" s="573"/>
      <c r="C99" s="573"/>
      <c r="D99" s="573"/>
      <c r="E99" s="573"/>
      <c r="F99" s="573"/>
      <c r="G99" s="573"/>
      <c r="H99" s="573"/>
      <c r="I99" s="573"/>
      <c r="J99" s="573"/>
      <c r="K99" s="658"/>
      <c r="L99" s="658"/>
      <c r="M99" s="573"/>
      <c r="N99" s="573"/>
      <c r="O99" s="573"/>
      <c r="P99" s="573"/>
      <c r="Q99" s="573"/>
      <c r="R99" s="573"/>
      <c r="S99" s="573"/>
      <c r="T99" s="573"/>
      <c r="U99" s="573"/>
      <c r="V99" s="573"/>
      <c r="W99" s="573"/>
      <c r="X99" s="573"/>
      <c r="Y99" s="573"/>
      <c r="Z99" s="573"/>
    </row>
    <row r="100" ht="15.75" customHeight="1">
      <c r="A100" s="573"/>
      <c r="B100" s="573"/>
      <c r="C100" s="573"/>
      <c r="D100" s="573"/>
      <c r="E100" s="573"/>
      <c r="F100" s="573"/>
      <c r="G100" s="573"/>
      <c r="H100" s="573"/>
      <c r="I100" s="573"/>
      <c r="J100" s="573"/>
      <c r="K100" s="658"/>
      <c r="L100" s="658"/>
      <c r="M100" s="573"/>
      <c r="N100" s="573"/>
      <c r="O100" s="573"/>
      <c r="P100" s="573"/>
      <c r="Q100" s="573"/>
      <c r="R100" s="573"/>
      <c r="S100" s="573"/>
      <c r="T100" s="573"/>
      <c r="U100" s="573"/>
      <c r="V100" s="573"/>
      <c r="W100" s="573"/>
      <c r="X100" s="573"/>
      <c r="Y100" s="573"/>
      <c r="Z100" s="573"/>
    </row>
    <row r="101" ht="15.75" customHeight="1">
      <c r="A101" s="573"/>
      <c r="B101" s="573"/>
      <c r="C101" s="573"/>
      <c r="D101" s="573"/>
      <c r="E101" s="573"/>
      <c r="F101" s="573"/>
      <c r="G101" s="573"/>
      <c r="H101" s="573"/>
      <c r="I101" s="573"/>
      <c r="J101" s="573"/>
      <c r="K101" s="658"/>
      <c r="L101" s="658"/>
      <c r="M101" s="573"/>
      <c r="N101" s="573"/>
      <c r="O101" s="573"/>
      <c r="P101" s="573"/>
      <c r="Q101" s="573"/>
      <c r="R101" s="573"/>
      <c r="S101" s="573"/>
      <c r="T101" s="573"/>
      <c r="U101" s="573"/>
      <c r="V101" s="573"/>
      <c r="W101" s="573"/>
      <c r="X101" s="573"/>
      <c r="Y101" s="573"/>
      <c r="Z101" s="573"/>
    </row>
    <row r="102" ht="15.75" customHeight="1">
      <c r="A102" s="573"/>
      <c r="B102" s="573"/>
      <c r="C102" s="573"/>
      <c r="D102" s="573"/>
      <c r="E102" s="573"/>
      <c r="F102" s="573"/>
      <c r="G102" s="573"/>
      <c r="H102" s="573"/>
      <c r="I102" s="573"/>
      <c r="J102" s="573"/>
      <c r="K102" s="658"/>
      <c r="L102" s="658"/>
      <c r="M102" s="573"/>
      <c r="N102" s="573"/>
      <c r="O102" s="573"/>
      <c r="P102" s="573"/>
      <c r="Q102" s="573"/>
      <c r="R102" s="573"/>
      <c r="S102" s="573"/>
      <c r="T102" s="573"/>
      <c r="U102" s="573"/>
      <c r="V102" s="573"/>
      <c r="W102" s="573"/>
      <c r="X102" s="573"/>
      <c r="Y102" s="573"/>
      <c r="Z102" s="573"/>
    </row>
    <row r="103" ht="15.75" customHeight="1">
      <c r="A103" s="573"/>
      <c r="B103" s="573"/>
      <c r="C103" s="573"/>
      <c r="D103" s="573"/>
      <c r="E103" s="573"/>
      <c r="F103" s="573"/>
      <c r="G103" s="573"/>
      <c r="H103" s="573"/>
      <c r="I103" s="573"/>
      <c r="J103" s="573"/>
      <c r="K103" s="658"/>
      <c r="L103" s="658"/>
      <c r="M103" s="573"/>
      <c r="N103" s="573"/>
      <c r="O103" s="573"/>
      <c r="P103" s="573"/>
      <c r="Q103" s="573"/>
      <c r="R103" s="573"/>
      <c r="S103" s="573"/>
      <c r="T103" s="573"/>
      <c r="U103" s="573"/>
      <c r="V103" s="573"/>
      <c r="W103" s="573"/>
      <c r="X103" s="573"/>
      <c r="Y103" s="573"/>
      <c r="Z103" s="573"/>
    </row>
    <row r="104" ht="15.75" customHeight="1">
      <c r="A104" s="573"/>
      <c r="B104" s="573"/>
      <c r="C104" s="573"/>
      <c r="D104" s="573"/>
      <c r="E104" s="573"/>
      <c r="F104" s="573"/>
      <c r="G104" s="573"/>
      <c r="H104" s="573"/>
      <c r="I104" s="573"/>
      <c r="J104" s="573"/>
      <c r="K104" s="658"/>
      <c r="L104" s="658"/>
      <c r="M104" s="573"/>
      <c r="N104" s="573"/>
      <c r="O104" s="573"/>
      <c r="P104" s="573"/>
      <c r="Q104" s="573"/>
      <c r="R104" s="573"/>
      <c r="S104" s="573"/>
      <c r="T104" s="573"/>
      <c r="U104" s="573"/>
      <c r="V104" s="573"/>
      <c r="W104" s="573"/>
      <c r="X104" s="573"/>
      <c r="Y104" s="573"/>
      <c r="Z104" s="573"/>
    </row>
    <row r="105" ht="15.75" customHeight="1">
      <c r="A105" s="573"/>
      <c r="B105" s="573"/>
      <c r="C105" s="573"/>
      <c r="D105" s="573"/>
      <c r="E105" s="573"/>
      <c r="F105" s="573"/>
      <c r="G105" s="573"/>
      <c r="H105" s="573"/>
      <c r="I105" s="573"/>
      <c r="J105" s="573"/>
      <c r="K105" s="658"/>
      <c r="L105" s="658"/>
      <c r="M105" s="573"/>
      <c r="N105" s="573"/>
      <c r="O105" s="573"/>
      <c r="P105" s="573"/>
      <c r="Q105" s="573"/>
      <c r="R105" s="573"/>
      <c r="S105" s="573"/>
      <c r="T105" s="573"/>
      <c r="U105" s="573"/>
      <c r="V105" s="573"/>
      <c r="W105" s="573"/>
      <c r="X105" s="573"/>
      <c r="Y105" s="573"/>
      <c r="Z105" s="573"/>
    </row>
    <row r="106" ht="15.75" customHeight="1">
      <c r="A106" s="573"/>
      <c r="B106" s="573"/>
      <c r="C106" s="573"/>
      <c r="D106" s="573"/>
      <c r="E106" s="573"/>
      <c r="F106" s="573"/>
      <c r="G106" s="573"/>
      <c r="H106" s="573"/>
      <c r="I106" s="573"/>
      <c r="J106" s="573"/>
      <c r="K106" s="658"/>
      <c r="L106" s="658"/>
      <c r="M106" s="573"/>
      <c r="N106" s="573"/>
      <c r="O106" s="573"/>
      <c r="P106" s="573"/>
      <c r="Q106" s="573"/>
      <c r="R106" s="573"/>
      <c r="S106" s="573"/>
      <c r="T106" s="573"/>
      <c r="U106" s="573"/>
      <c r="V106" s="573"/>
      <c r="W106" s="573"/>
      <c r="X106" s="573"/>
      <c r="Y106" s="573"/>
      <c r="Z106" s="573"/>
    </row>
    <row r="107" ht="15.75" customHeight="1">
      <c r="A107" s="573"/>
      <c r="B107" s="573"/>
      <c r="C107" s="573"/>
      <c r="D107" s="573"/>
      <c r="E107" s="573"/>
      <c r="F107" s="573"/>
      <c r="G107" s="573"/>
      <c r="H107" s="573"/>
      <c r="I107" s="573"/>
      <c r="J107" s="573"/>
      <c r="K107" s="658"/>
      <c r="L107" s="658"/>
      <c r="M107" s="573"/>
      <c r="N107" s="573"/>
      <c r="O107" s="573"/>
      <c r="P107" s="573"/>
      <c r="Q107" s="573"/>
      <c r="R107" s="573"/>
      <c r="S107" s="573"/>
      <c r="T107" s="573"/>
      <c r="U107" s="573"/>
      <c r="V107" s="573"/>
      <c r="W107" s="573"/>
      <c r="X107" s="573"/>
      <c r="Y107" s="573"/>
      <c r="Z107" s="573"/>
    </row>
    <row r="108" ht="15.75" customHeight="1">
      <c r="A108" s="573"/>
      <c r="B108" s="573"/>
      <c r="C108" s="573"/>
      <c r="D108" s="573"/>
      <c r="E108" s="573"/>
      <c r="F108" s="573"/>
      <c r="G108" s="573"/>
      <c r="H108" s="573"/>
      <c r="I108" s="573"/>
      <c r="J108" s="573"/>
      <c r="K108" s="658"/>
      <c r="L108" s="658"/>
      <c r="M108" s="573"/>
      <c r="N108" s="573"/>
      <c r="O108" s="573"/>
      <c r="P108" s="573"/>
      <c r="Q108" s="573"/>
      <c r="R108" s="573"/>
      <c r="S108" s="573"/>
      <c r="T108" s="573"/>
      <c r="U108" s="573"/>
      <c r="V108" s="573"/>
      <c r="W108" s="573"/>
      <c r="X108" s="573"/>
      <c r="Y108" s="573"/>
      <c r="Z108" s="573"/>
    </row>
    <row r="109" ht="15.75" customHeight="1">
      <c r="A109" s="573"/>
      <c r="B109" s="573"/>
      <c r="C109" s="573"/>
      <c r="D109" s="573"/>
      <c r="E109" s="573"/>
      <c r="F109" s="573"/>
      <c r="G109" s="573"/>
      <c r="H109" s="573"/>
      <c r="I109" s="573"/>
      <c r="J109" s="573"/>
      <c r="K109" s="658"/>
      <c r="L109" s="658"/>
      <c r="M109" s="573"/>
      <c r="N109" s="573"/>
      <c r="O109" s="573"/>
      <c r="P109" s="573"/>
      <c r="Q109" s="573"/>
      <c r="R109" s="573"/>
      <c r="S109" s="573"/>
      <c r="T109" s="573"/>
      <c r="U109" s="573"/>
      <c r="V109" s="573"/>
      <c r="W109" s="573"/>
      <c r="X109" s="573"/>
      <c r="Y109" s="573"/>
      <c r="Z109" s="573"/>
    </row>
    <row r="110" ht="15.75" customHeight="1">
      <c r="A110" s="573"/>
      <c r="B110" s="573"/>
      <c r="C110" s="573"/>
      <c r="D110" s="573"/>
      <c r="E110" s="573"/>
      <c r="F110" s="573"/>
      <c r="G110" s="573"/>
      <c r="H110" s="573"/>
      <c r="I110" s="573"/>
      <c r="J110" s="573"/>
      <c r="K110" s="658"/>
      <c r="L110" s="658"/>
      <c r="M110" s="573"/>
      <c r="N110" s="573"/>
      <c r="O110" s="573"/>
      <c r="P110" s="573"/>
      <c r="Q110" s="573"/>
      <c r="R110" s="573"/>
      <c r="S110" s="573"/>
      <c r="T110" s="573"/>
      <c r="U110" s="573"/>
      <c r="V110" s="573"/>
      <c r="W110" s="573"/>
      <c r="X110" s="573"/>
      <c r="Y110" s="573"/>
      <c r="Z110" s="573"/>
    </row>
    <row r="111" ht="15.75" customHeight="1">
      <c r="A111" s="573"/>
      <c r="B111" s="573"/>
      <c r="C111" s="573"/>
      <c r="D111" s="573"/>
      <c r="E111" s="573"/>
      <c r="F111" s="573"/>
      <c r="G111" s="573"/>
      <c r="H111" s="573"/>
      <c r="I111" s="573"/>
      <c r="J111" s="573"/>
      <c r="K111" s="658"/>
      <c r="L111" s="658"/>
      <c r="M111" s="573"/>
      <c r="N111" s="573"/>
      <c r="O111" s="573"/>
      <c r="P111" s="573"/>
      <c r="Q111" s="573"/>
      <c r="R111" s="573"/>
      <c r="S111" s="573"/>
      <c r="T111" s="573"/>
      <c r="U111" s="573"/>
      <c r="V111" s="573"/>
      <c r="W111" s="573"/>
      <c r="X111" s="573"/>
      <c r="Y111" s="573"/>
      <c r="Z111" s="573"/>
    </row>
    <row r="112" ht="15.75" customHeight="1">
      <c r="A112" s="573"/>
      <c r="B112" s="573"/>
      <c r="C112" s="573"/>
      <c r="D112" s="573"/>
      <c r="E112" s="573"/>
      <c r="F112" s="573"/>
      <c r="G112" s="573"/>
      <c r="H112" s="573"/>
      <c r="I112" s="573"/>
      <c r="J112" s="573"/>
      <c r="K112" s="658"/>
      <c r="L112" s="658"/>
      <c r="M112" s="573"/>
      <c r="N112" s="573"/>
      <c r="O112" s="573"/>
      <c r="P112" s="573"/>
      <c r="Q112" s="573"/>
      <c r="R112" s="573"/>
      <c r="S112" s="573"/>
      <c r="T112" s="573"/>
      <c r="U112" s="573"/>
      <c r="V112" s="573"/>
      <c r="W112" s="573"/>
      <c r="X112" s="573"/>
      <c r="Y112" s="573"/>
      <c r="Z112" s="573"/>
    </row>
    <row r="113" ht="15.75" customHeight="1">
      <c r="A113" s="573"/>
      <c r="B113" s="573"/>
      <c r="C113" s="573"/>
      <c r="D113" s="573"/>
      <c r="E113" s="573"/>
      <c r="F113" s="573"/>
      <c r="G113" s="573"/>
      <c r="H113" s="573"/>
      <c r="I113" s="573"/>
      <c r="J113" s="573"/>
      <c r="K113" s="658"/>
      <c r="L113" s="658"/>
      <c r="M113" s="573"/>
      <c r="N113" s="573"/>
      <c r="O113" s="573"/>
      <c r="P113" s="573"/>
      <c r="Q113" s="573"/>
      <c r="R113" s="573"/>
      <c r="S113" s="573"/>
      <c r="T113" s="573"/>
      <c r="U113" s="573"/>
      <c r="V113" s="573"/>
      <c r="W113" s="573"/>
      <c r="X113" s="573"/>
      <c r="Y113" s="573"/>
      <c r="Z113" s="573"/>
    </row>
    <row r="114" ht="15.75" customHeight="1">
      <c r="A114" s="573"/>
      <c r="B114" s="573"/>
      <c r="C114" s="573"/>
      <c r="D114" s="573"/>
      <c r="E114" s="573"/>
      <c r="F114" s="573"/>
      <c r="G114" s="573"/>
      <c r="H114" s="573"/>
      <c r="I114" s="573"/>
      <c r="J114" s="573"/>
      <c r="K114" s="658"/>
      <c r="L114" s="658"/>
      <c r="M114" s="573"/>
      <c r="N114" s="573"/>
      <c r="O114" s="573"/>
      <c r="P114" s="573"/>
      <c r="Q114" s="573"/>
      <c r="R114" s="573"/>
      <c r="S114" s="573"/>
      <c r="T114" s="573"/>
      <c r="U114" s="573"/>
      <c r="V114" s="573"/>
      <c r="W114" s="573"/>
      <c r="X114" s="573"/>
      <c r="Y114" s="573"/>
      <c r="Z114" s="573"/>
    </row>
    <row r="115" ht="15.75" customHeight="1">
      <c r="A115" s="573"/>
      <c r="B115" s="573"/>
      <c r="C115" s="573"/>
      <c r="D115" s="573"/>
      <c r="E115" s="573"/>
      <c r="F115" s="573"/>
      <c r="G115" s="573"/>
      <c r="H115" s="573"/>
      <c r="I115" s="573"/>
      <c r="J115" s="573"/>
      <c r="K115" s="658"/>
      <c r="L115" s="658"/>
      <c r="M115" s="573"/>
      <c r="N115" s="573"/>
      <c r="O115" s="573"/>
      <c r="P115" s="573"/>
      <c r="Q115" s="573"/>
      <c r="R115" s="573"/>
      <c r="S115" s="573"/>
      <c r="T115" s="573"/>
      <c r="U115" s="573"/>
      <c r="V115" s="573"/>
      <c r="W115" s="573"/>
      <c r="X115" s="573"/>
      <c r="Y115" s="573"/>
      <c r="Z115" s="573"/>
    </row>
    <row r="116" ht="15.75" customHeight="1">
      <c r="A116" s="573"/>
      <c r="B116" s="573"/>
      <c r="C116" s="573"/>
      <c r="D116" s="573"/>
      <c r="E116" s="573"/>
      <c r="F116" s="573"/>
      <c r="G116" s="573"/>
      <c r="H116" s="573"/>
      <c r="I116" s="573"/>
      <c r="J116" s="573"/>
      <c r="K116" s="658"/>
      <c r="L116" s="658"/>
      <c r="M116" s="573"/>
      <c r="N116" s="573"/>
      <c r="O116" s="573"/>
      <c r="P116" s="573"/>
      <c r="Q116" s="573"/>
      <c r="R116" s="573"/>
      <c r="S116" s="573"/>
      <c r="T116" s="573"/>
      <c r="U116" s="573"/>
      <c r="V116" s="573"/>
      <c r="W116" s="573"/>
      <c r="X116" s="573"/>
      <c r="Y116" s="573"/>
      <c r="Z116" s="573"/>
    </row>
    <row r="117" ht="15.75" customHeight="1">
      <c r="A117" s="573"/>
      <c r="B117" s="573"/>
      <c r="C117" s="573"/>
      <c r="D117" s="573"/>
      <c r="E117" s="573"/>
      <c r="F117" s="573"/>
      <c r="G117" s="573"/>
      <c r="H117" s="573"/>
      <c r="I117" s="573"/>
      <c r="J117" s="573"/>
      <c r="K117" s="658"/>
      <c r="L117" s="658"/>
      <c r="M117" s="573"/>
      <c r="N117" s="573"/>
      <c r="O117" s="573"/>
      <c r="P117" s="573"/>
      <c r="Q117" s="573"/>
      <c r="R117" s="573"/>
      <c r="S117" s="573"/>
      <c r="T117" s="573"/>
      <c r="U117" s="573"/>
      <c r="V117" s="573"/>
      <c r="W117" s="573"/>
      <c r="X117" s="573"/>
      <c r="Y117" s="573"/>
      <c r="Z117" s="573"/>
    </row>
    <row r="118" ht="15.75" customHeight="1">
      <c r="A118" s="573"/>
      <c r="B118" s="573"/>
      <c r="C118" s="573"/>
      <c r="D118" s="573"/>
      <c r="E118" s="573"/>
      <c r="F118" s="573"/>
      <c r="G118" s="573"/>
      <c r="H118" s="573"/>
      <c r="I118" s="573"/>
      <c r="J118" s="573"/>
      <c r="K118" s="658"/>
      <c r="L118" s="658"/>
      <c r="M118" s="573"/>
      <c r="N118" s="573"/>
      <c r="O118" s="573"/>
      <c r="P118" s="573"/>
      <c r="Q118" s="573"/>
      <c r="R118" s="573"/>
      <c r="S118" s="573"/>
      <c r="T118" s="573"/>
      <c r="U118" s="573"/>
      <c r="V118" s="573"/>
      <c r="W118" s="573"/>
      <c r="X118" s="573"/>
      <c r="Y118" s="573"/>
      <c r="Z118" s="573"/>
    </row>
    <row r="119" ht="15.75" customHeight="1">
      <c r="A119" s="573"/>
      <c r="B119" s="573"/>
      <c r="C119" s="573"/>
      <c r="D119" s="573"/>
      <c r="E119" s="573"/>
      <c r="F119" s="573"/>
      <c r="G119" s="573"/>
      <c r="H119" s="573"/>
      <c r="I119" s="573"/>
      <c r="J119" s="573"/>
      <c r="K119" s="658"/>
      <c r="L119" s="658"/>
      <c r="M119" s="573"/>
      <c r="N119" s="573"/>
      <c r="O119" s="573"/>
      <c r="P119" s="573"/>
      <c r="Q119" s="573"/>
      <c r="R119" s="573"/>
      <c r="S119" s="573"/>
      <c r="T119" s="573"/>
      <c r="U119" s="573"/>
      <c r="V119" s="573"/>
      <c r="W119" s="573"/>
      <c r="X119" s="573"/>
      <c r="Y119" s="573"/>
      <c r="Z119" s="573"/>
    </row>
    <row r="120" ht="15.75" customHeight="1">
      <c r="A120" s="573"/>
      <c r="B120" s="573"/>
      <c r="C120" s="573"/>
      <c r="D120" s="573"/>
      <c r="E120" s="573"/>
      <c r="F120" s="573"/>
      <c r="G120" s="573"/>
      <c r="H120" s="573"/>
      <c r="I120" s="573"/>
      <c r="J120" s="573"/>
      <c r="K120" s="658"/>
      <c r="L120" s="658"/>
      <c r="M120" s="573"/>
      <c r="N120" s="573"/>
      <c r="O120" s="573"/>
      <c r="P120" s="573"/>
      <c r="Q120" s="573"/>
      <c r="R120" s="573"/>
      <c r="S120" s="573"/>
      <c r="T120" s="573"/>
      <c r="U120" s="573"/>
      <c r="V120" s="573"/>
      <c r="W120" s="573"/>
      <c r="X120" s="573"/>
      <c r="Y120" s="573"/>
      <c r="Z120" s="573"/>
    </row>
    <row r="121" ht="15.75" customHeight="1">
      <c r="A121" s="573"/>
      <c r="B121" s="573"/>
      <c r="C121" s="573"/>
      <c r="D121" s="573"/>
      <c r="E121" s="573"/>
      <c r="F121" s="573"/>
      <c r="G121" s="573"/>
      <c r="H121" s="573"/>
      <c r="I121" s="573"/>
      <c r="J121" s="573"/>
      <c r="K121" s="658"/>
      <c r="L121" s="658"/>
      <c r="M121" s="573"/>
      <c r="N121" s="573"/>
      <c r="O121" s="573"/>
      <c r="P121" s="573"/>
      <c r="Q121" s="573"/>
      <c r="R121" s="573"/>
      <c r="S121" s="573"/>
      <c r="T121" s="573"/>
      <c r="U121" s="573"/>
      <c r="V121" s="573"/>
      <c r="W121" s="573"/>
      <c r="X121" s="573"/>
      <c r="Y121" s="573"/>
      <c r="Z121" s="573"/>
    </row>
    <row r="122" ht="15.75" customHeight="1">
      <c r="A122" s="573"/>
      <c r="B122" s="573"/>
      <c r="C122" s="573"/>
      <c r="D122" s="573"/>
      <c r="E122" s="573"/>
      <c r="F122" s="573"/>
      <c r="G122" s="573"/>
      <c r="H122" s="573"/>
      <c r="I122" s="573"/>
      <c r="J122" s="573"/>
      <c r="K122" s="658"/>
      <c r="L122" s="658"/>
      <c r="M122" s="573"/>
      <c r="N122" s="573"/>
      <c r="O122" s="573"/>
      <c r="P122" s="573"/>
      <c r="Q122" s="573"/>
      <c r="R122" s="573"/>
      <c r="S122" s="573"/>
      <c r="T122" s="573"/>
      <c r="U122" s="573"/>
      <c r="V122" s="573"/>
      <c r="W122" s="573"/>
      <c r="X122" s="573"/>
      <c r="Y122" s="573"/>
      <c r="Z122" s="573"/>
    </row>
    <row r="123" ht="15.75" customHeight="1">
      <c r="A123" s="573"/>
      <c r="B123" s="573"/>
      <c r="C123" s="573"/>
      <c r="D123" s="573"/>
      <c r="E123" s="573"/>
      <c r="F123" s="573"/>
      <c r="G123" s="573"/>
      <c r="H123" s="573"/>
      <c r="I123" s="573"/>
      <c r="J123" s="573"/>
      <c r="K123" s="658"/>
      <c r="L123" s="658"/>
      <c r="M123" s="573"/>
      <c r="N123" s="573"/>
      <c r="O123" s="573"/>
      <c r="P123" s="573"/>
      <c r="Q123" s="573"/>
      <c r="R123" s="573"/>
      <c r="S123" s="573"/>
      <c r="T123" s="573"/>
      <c r="U123" s="573"/>
      <c r="V123" s="573"/>
      <c r="W123" s="573"/>
      <c r="X123" s="573"/>
      <c r="Y123" s="573"/>
      <c r="Z123" s="573"/>
    </row>
    <row r="124" ht="15.75" customHeight="1">
      <c r="A124" s="573"/>
      <c r="B124" s="573"/>
      <c r="C124" s="573"/>
      <c r="D124" s="573"/>
      <c r="E124" s="573"/>
      <c r="F124" s="573"/>
      <c r="G124" s="573"/>
      <c r="H124" s="573"/>
      <c r="I124" s="573"/>
      <c r="J124" s="573"/>
      <c r="K124" s="658"/>
      <c r="L124" s="658"/>
      <c r="M124" s="573"/>
      <c r="N124" s="573"/>
      <c r="O124" s="573"/>
      <c r="P124" s="573"/>
      <c r="Q124" s="573"/>
      <c r="R124" s="573"/>
      <c r="S124" s="573"/>
      <c r="T124" s="573"/>
      <c r="U124" s="573"/>
      <c r="V124" s="573"/>
      <c r="W124" s="573"/>
      <c r="X124" s="573"/>
      <c r="Y124" s="573"/>
      <c r="Z124" s="573"/>
    </row>
    <row r="125" ht="15.75" customHeight="1">
      <c r="A125" s="573"/>
      <c r="B125" s="573"/>
      <c r="C125" s="573"/>
      <c r="D125" s="573"/>
      <c r="E125" s="573"/>
      <c r="F125" s="573"/>
      <c r="G125" s="573"/>
      <c r="H125" s="573"/>
      <c r="I125" s="573"/>
      <c r="J125" s="573"/>
      <c r="K125" s="658"/>
      <c r="L125" s="658"/>
      <c r="M125" s="573"/>
      <c r="N125" s="573"/>
      <c r="O125" s="573"/>
      <c r="P125" s="573"/>
      <c r="Q125" s="573"/>
      <c r="R125" s="573"/>
      <c r="S125" s="573"/>
      <c r="T125" s="573"/>
      <c r="U125" s="573"/>
      <c r="V125" s="573"/>
      <c r="W125" s="573"/>
      <c r="X125" s="573"/>
      <c r="Y125" s="573"/>
      <c r="Z125" s="573"/>
    </row>
    <row r="126" ht="15.75" customHeight="1">
      <c r="A126" s="573"/>
      <c r="B126" s="573"/>
      <c r="C126" s="573"/>
      <c r="D126" s="573"/>
      <c r="E126" s="573"/>
      <c r="F126" s="573"/>
      <c r="G126" s="573"/>
      <c r="H126" s="573"/>
      <c r="I126" s="573"/>
      <c r="J126" s="573"/>
      <c r="K126" s="658"/>
      <c r="L126" s="658"/>
      <c r="M126" s="573"/>
      <c r="N126" s="573"/>
      <c r="O126" s="573"/>
      <c r="P126" s="573"/>
      <c r="Q126" s="573"/>
      <c r="R126" s="573"/>
      <c r="S126" s="573"/>
      <c r="T126" s="573"/>
      <c r="U126" s="573"/>
      <c r="V126" s="573"/>
      <c r="W126" s="573"/>
      <c r="X126" s="573"/>
      <c r="Y126" s="573"/>
      <c r="Z126" s="573"/>
    </row>
    <row r="127" ht="15.75" customHeight="1">
      <c r="A127" s="573"/>
      <c r="B127" s="573"/>
      <c r="C127" s="573"/>
      <c r="D127" s="573"/>
      <c r="E127" s="573"/>
      <c r="F127" s="573"/>
      <c r="G127" s="573"/>
      <c r="H127" s="573"/>
      <c r="I127" s="573"/>
      <c r="J127" s="573"/>
      <c r="K127" s="658"/>
      <c r="L127" s="658"/>
      <c r="M127" s="573"/>
      <c r="N127" s="573"/>
      <c r="O127" s="573"/>
      <c r="P127" s="573"/>
      <c r="Q127" s="573"/>
      <c r="R127" s="573"/>
      <c r="S127" s="573"/>
      <c r="T127" s="573"/>
      <c r="U127" s="573"/>
      <c r="V127" s="573"/>
      <c r="W127" s="573"/>
      <c r="X127" s="573"/>
      <c r="Y127" s="573"/>
      <c r="Z127" s="573"/>
    </row>
    <row r="128" ht="15.75" customHeight="1">
      <c r="A128" s="573"/>
      <c r="B128" s="573"/>
      <c r="C128" s="573"/>
      <c r="D128" s="573"/>
      <c r="E128" s="573"/>
      <c r="F128" s="573"/>
      <c r="G128" s="573"/>
      <c r="H128" s="573"/>
      <c r="I128" s="573"/>
      <c r="J128" s="573"/>
      <c r="K128" s="658"/>
      <c r="L128" s="658"/>
      <c r="M128" s="573"/>
      <c r="N128" s="573"/>
      <c r="O128" s="573"/>
      <c r="P128" s="573"/>
      <c r="Q128" s="573"/>
      <c r="R128" s="573"/>
      <c r="S128" s="573"/>
      <c r="T128" s="573"/>
      <c r="U128" s="573"/>
      <c r="V128" s="573"/>
      <c r="W128" s="573"/>
      <c r="X128" s="573"/>
      <c r="Y128" s="573"/>
      <c r="Z128" s="573"/>
    </row>
    <row r="129" ht="15.75" customHeight="1">
      <c r="A129" s="573"/>
      <c r="B129" s="573"/>
      <c r="C129" s="573"/>
      <c r="D129" s="573"/>
      <c r="E129" s="573"/>
      <c r="F129" s="573"/>
      <c r="G129" s="573"/>
      <c r="H129" s="573"/>
      <c r="I129" s="573"/>
      <c r="J129" s="573"/>
      <c r="K129" s="658"/>
      <c r="L129" s="658"/>
      <c r="M129" s="573"/>
      <c r="N129" s="573"/>
      <c r="O129" s="573"/>
      <c r="P129" s="573"/>
      <c r="Q129" s="573"/>
      <c r="R129" s="573"/>
      <c r="S129" s="573"/>
      <c r="T129" s="573"/>
      <c r="U129" s="573"/>
      <c r="V129" s="573"/>
      <c r="W129" s="573"/>
      <c r="X129" s="573"/>
      <c r="Y129" s="573"/>
      <c r="Z129" s="573"/>
    </row>
    <row r="130" ht="15.75" customHeight="1">
      <c r="A130" s="573"/>
      <c r="B130" s="573"/>
      <c r="C130" s="573"/>
      <c r="D130" s="573"/>
      <c r="E130" s="573"/>
      <c r="F130" s="573"/>
      <c r="G130" s="573"/>
      <c r="H130" s="573"/>
      <c r="I130" s="573"/>
      <c r="J130" s="573"/>
      <c r="K130" s="658"/>
      <c r="L130" s="658"/>
      <c r="M130" s="573"/>
      <c r="N130" s="573"/>
      <c r="O130" s="573"/>
      <c r="P130" s="573"/>
      <c r="Q130" s="573"/>
      <c r="R130" s="573"/>
      <c r="S130" s="573"/>
      <c r="T130" s="573"/>
      <c r="U130" s="573"/>
      <c r="V130" s="573"/>
      <c r="W130" s="573"/>
      <c r="X130" s="573"/>
      <c r="Y130" s="573"/>
      <c r="Z130" s="573"/>
    </row>
    <row r="131" ht="15.75" customHeight="1">
      <c r="A131" s="573"/>
      <c r="B131" s="573"/>
      <c r="C131" s="573"/>
      <c r="D131" s="573"/>
      <c r="E131" s="573"/>
      <c r="F131" s="573"/>
      <c r="G131" s="573"/>
      <c r="H131" s="573"/>
      <c r="I131" s="573"/>
      <c r="J131" s="573"/>
      <c r="K131" s="658"/>
      <c r="L131" s="658"/>
      <c r="M131" s="573"/>
      <c r="N131" s="573"/>
      <c r="O131" s="573"/>
      <c r="P131" s="573"/>
      <c r="Q131" s="573"/>
      <c r="R131" s="573"/>
      <c r="S131" s="573"/>
      <c r="T131" s="573"/>
      <c r="U131" s="573"/>
      <c r="V131" s="573"/>
      <c r="W131" s="573"/>
      <c r="X131" s="573"/>
      <c r="Y131" s="573"/>
      <c r="Z131" s="573"/>
    </row>
    <row r="132" ht="15.75" customHeight="1">
      <c r="A132" s="573"/>
      <c r="B132" s="573"/>
      <c r="C132" s="573"/>
      <c r="D132" s="573"/>
      <c r="E132" s="573"/>
      <c r="F132" s="573"/>
      <c r="G132" s="573"/>
      <c r="H132" s="573"/>
      <c r="I132" s="573"/>
      <c r="J132" s="573"/>
      <c r="K132" s="658"/>
      <c r="L132" s="658"/>
      <c r="M132" s="573"/>
      <c r="N132" s="573"/>
      <c r="O132" s="573"/>
      <c r="P132" s="573"/>
      <c r="Q132" s="573"/>
      <c r="R132" s="573"/>
      <c r="S132" s="573"/>
      <c r="T132" s="573"/>
      <c r="U132" s="573"/>
      <c r="V132" s="573"/>
      <c r="W132" s="573"/>
      <c r="X132" s="573"/>
      <c r="Y132" s="573"/>
      <c r="Z132" s="573"/>
    </row>
    <row r="133" ht="15.75" customHeight="1">
      <c r="A133" s="573"/>
      <c r="B133" s="573"/>
      <c r="C133" s="573"/>
      <c r="D133" s="573"/>
      <c r="E133" s="573"/>
      <c r="F133" s="573"/>
      <c r="G133" s="573"/>
      <c r="H133" s="573"/>
      <c r="I133" s="573"/>
      <c r="J133" s="573"/>
      <c r="K133" s="658"/>
      <c r="L133" s="658"/>
      <c r="M133" s="573"/>
      <c r="N133" s="573"/>
      <c r="O133" s="573"/>
      <c r="P133" s="573"/>
      <c r="Q133" s="573"/>
      <c r="R133" s="573"/>
      <c r="S133" s="573"/>
      <c r="T133" s="573"/>
      <c r="U133" s="573"/>
      <c r="V133" s="573"/>
      <c r="W133" s="573"/>
      <c r="X133" s="573"/>
      <c r="Y133" s="573"/>
      <c r="Z133" s="573"/>
    </row>
    <row r="134" ht="15.75" customHeight="1">
      <c r="A134" s="573"/>
      <c r="B134" s="573"/>
      <c r="C134" s="573"/>
      <c r="D134" s="573"/>
      <c r="E134" s="573"/>
      <c r="F134" s="573"/>
      <c r="G134" s="573"/>
      <c r="H134" s="573"/>
      <c r="I134" s="573"/>
      <c r="J134" s="573"/>
      <c r="K134" s="658"/>
      <c r="L134" s="658"/>
      <c r="M134" s="573"/>
      <c r="N134" s="573"/>
      <c r="O134" s="573"/>
      <c r="P134" s="573"/>
      <c r="Q134" s="573"/>
      <c r="R134" s="573"/>
      <c r="S134" s="573"/>
      <c r="T134" s="573"/>
      <c r="U134" s="573"/>
      <c r="V134" s="573"/>
      <c r="W134" s="573"/>
      <c r="X134" s="573"/>
      <c r="Y134" s="573"/>
      <c r="Z134" s="573"/>
    </row>
    <row r="135" ht="15.75" customHeight="1">
      <c r="A135" s="573"/>
      <c r="B135" s="573"/>
      <c r="C135" s="573"/>
      <c r="D135" s="573"/>
      <c r="E135" s="573"/>
      <c r="F135" s="573"/>
      <c r="G135" s="573"/>
      <c r="H135" s="573"/>
      <c r="I135" s="573"/>
      <c r="J135" s="573"/>
      <c r="K135" s="658"/>
      <c r="L135" s="658"/>
      <c r="M135" s="573"/>
      <c r="N135" s="573"/>
      <c r="O135" s="573"/>
      <c r="P135" s="573"/>
      <c r="Q135" s="573"/>
      <c r="R135" s="573"/>
      <c r="S135" s="573"/>
      <c r="T135" s="573"/>
      <c r="U135" s="573"/>
      <c r="V135" s="573"/>
      <c r="W135" s="573"/>
      <c r="X135" s="573"/>
      <c r="Y135" s="573"/>
      <c r="Z135" s="573"/>
    </row>
    <row r="136" ht="15.75" customHeight="1">
      <c r="A136" s="573"/>
      <c r="B136" s="573"/>
      <c r="C136" s="573"/>
      <c r="D136" s="573"/>
      <c r="E136" s="573"/>
      <c r="F136" s="573"/>
      <c r="G136" s="573"/>
      <c r="H136" s="573"/>
      <c r="I136" s="573"/>
      <c r="J136" s="573"/>
      <c r="K136" s="658"/>
      <c r="L136" s="658"/>
      <c r="M136" s="573"/>
      <c r="N136" s="573"/>
      <c r="O136" s="573"/>
      <c r="P136" s="573"/>
      <c r="Q136" s="573"/>
      <c r="R136" s="573"/>
      <c r="S136" s="573"/>
      <c r="T136" s="573"/>
      <c r="U136" s="573"/>
      <c r="V136" s="573"/>
      <c r="W136" s="573"/>
      <c r="X136" s="573"/>
      <c r="Y136" s="573"/>
      <c r="Z136" s="573"/>
    </row>
    <row r="137" ht="15.75" customHeight="1">
      <c r="A137" s="573"/>
      <c r="B137" s="573"/>
      <c r="C137" s="573"/>
      <c r="D137" s="573"/>
      <c r="E137" s="573"/>
      <c r="F137" s="573"/>
      <c r="G137" s="573"/>
      <c r="H137" s="573"/>
      <c r="I137" s="573"/>
      <c r="J137" s="573"/>
      <c r="K137" s="658"/>
      <c r="L137" s="658"/>
      <c r="M137" s="573"/>
      <c r="N137" s="573"/>
      <c r="O137" s="573"/>
      <c r="P137" s="573"/>
      <c r="Q137" s="573"/>
      <c r="R137" s="573"/>
      <c r="S137" s="573"/>
      <c r="T137" s="573"/>
      <c r="U137" s="573"/>
      <c r="V137" s="573"/>
      <c r="W137" s="573"/>
      <c r="X137" s="573"/>
      <c r="Y137" s="573"/>
      <c r="Z137" s="573"/>
    </row>
    <row r="138" ht="15.75" customHeight="1">
      <c r="A138" s="573"/>
      <c r="B138" s="573"/>
      <c r="C138" s="573"/>
      <c r="D138" s="573"/>
      <c r="E138" s="573"/>
      <c r="F138" s="573"/>
      <c r="G138" s="573"/>
      <c r="H138" s="573"/>
      <c r="I138" s="573"/>
      <c r="J138" s="573"/>
      <c r="K138" s="658"/>
      <c r="L138" s="658"/>
      <c r="M138" s="573"/>
      <c r="N138" s="573"/>
      <c r="O138" s="573"/>
      <c r="P138" s="573"/>
      <c r="Q138" s="573"/>
      <c r="R138" s="573"/>
      <c r="S138" s="573"/>
      <c r="T138" s="573"/>
      <c r="U138" s="573"/>
      <c r="V138" s="573"/>
      <c r="W138" s="573"/>
      <c r="X138" s="573"/>
      <c r="Y138" s="573"/>
      <c r="Z138" s="573"/>
    </row>
    <row r="139" ht="15.75" customHeight="1">
      <c r="A139" s="573"/>
      <c r="B139" s="573"/>
      <c r="C139" s="573"/>
      <c r="D139" s="573"/>
      <c r="E139" s="573"/>
      <c r="F139" s="573"/>
      <c r="G139" s="573"/>
      <c r="H139" s="573"/>
      <c r="I139" s="573"/>
      <c r="J139" s="573"/>
      <c r="K139" s="658"/>
      <c r="L139" s="658"/>
      <c r="M139" s="573"/>
      <c r="N139" s="573"/>
      <c r="O139" s="573"/>
      <c r="P139" s="573"/>
      <c r="Q139" s="573"/>
      <c r="R139" s="573"/>
      <c r="S139" s="573"/>
      <c r="T139" s="573"/>
      <c r="U139" s="573"/>
      <c r="V139" s="573"/>
      <c r="W139" s="573"/>
      <c r="X139" s="573"/>
      <c r="Y139" s="573"/>
      <c r="Z139" s="573"/>
    </row>
    <row r="140" ht="15.75" customHeight="1">
      <c r="A140" s="573"/>
      <c r="B140" s="573"/>
      <c r="C140" s="573"/>
      <c r="D140" s="573"/>
      <c r="E140" s="573"/>
      <c r="F140" s="573"/>
      <c r="G140" s="573"/>
      <c r="H140" s="573"/>
      <c r="I140" s="573"/>
      <c r="J140" s="573"/>
      <c r="K140" s="658"/>
      <c r="L140" s="658"/>
      <c r="M140" s="573"/>
      <c r="N140" s="573"/>
      <c r="O140" s="573"/>
      <c r="P140" s="573"/>
      <c r="Q140" s="573"/>
      <c r="R140" s="573"/>
      <c r="S140" s="573"/>
      <c r="T140" s="573"/>
      <c r="U140" s="573"/>
      <c r="V140" s="573"/>
      <c r="W140" s="573"/>
      <c r="X140" s="573"/>
      <c r="Y140" s="573"/>
      <c r="Z140" s="573"/>
    </row>
    <row r="141" ht="15.75" customHeight="1">
      <c r="A141" s="573"/>
      <c r="B141" s="573"/>
      <c r="C141" s="573"/>
      <c r="D141" s="573"/>
      <c r="E141" s="573"/>
      <c r="F141" s="573"/>
      <c r="G141" s="573"/>
      <c r="H141" s="573"/>
      <c r="I141" s="573"/>
      <c r="J141" s="573"/>
      <c r="K141" s="658"/>
      <c r="L141" s="658"/>
      <c r="M141" s="573"/>
      <c r="N141" s="573"/>
      <c r="O141" s="573"/>
      <c r="P141" s="573"/>
      <c r="Q141" s="573"/>
      <c r="R141" s="573"/>
      <c r="S141" s="573"/>
      <c r="T141" s="573"/>
      <c r="U141" s="573"/>
      <c r="V141" s="573"/>
      <c r="W141" s="573"/>
      <c r="X141" s="573"/>
      <c r="Y141" s="573"/>
      <c r="Z141" s="573"/>
    </row>
    <row r="142" ht="15.75" customHeight="1">
      <c r="A142" s="573"/>
      <c r="B142" s="573"/>
      <c r="C142" s="573"/>
      <c r="D142" s="573"/>
      <c r="E142" s="573"/>
      <c r="F142" s="573"/>
      <c r="G142" s="573"/>
      <c r="H142" s="573"/>
      <c r="I142" s="573"/>
      <c r="J142" s="573"/>
      <c r="K142" s="658"/>
      <c r="L142" s="658"/>
      <c r="M142" s="573"/>
      <c r="N142" s="573"/>
      <c r="O142" s="573"/>
      <c r="P142" s="573"/>
      <c r="Q142" s="573"/>
      <c r="R142" s="573"/>
      <c r="S142" s="573"/>
      <c r="T142" s="573"/>
      <c r="U142" s="573"/>
      <c r="V142" s="573"/>
      <c r="W142" s="573"/>
      <c r="X142" s="573"/>
      <c r="Y142" s="573"/>
      <c r="Z142" s="573"/>
    </row>
    <row r="143" ht="15.75" customHeight="1">
      <c r="A143" s="573"/>
      <c r="B143" s="573"/>
      <c r="C143" s="573"/>
      <c r="D143" s="573"/>
      <c r="E143" s="573"/>
      <c r="F143" s="573"/>
      <c r="G143" s="573"/>
      <c r="H143" s="573"/>
      <c r="I143" s="573"/>
      <c r="J143" s="573"/>
      <c r="K143" s="658"/>
      <c r="L143" s="658"/>
      <c r="M143" s="573"/>
      <c r="N143" s="573"/>
      <c r="O143" s="573"/>
      <c r="P143" s="573"/>
      <c r="Q143" s="573"/>
      <c r="R143" s="573"/>
      <c r="S143" s="573"/>
      <c r="T143" s="573"/>
      <c r="U143" s="573"/>
      <c r="V143" s="573"/>
      <c r="W143" s="573"/>
      <c r="X143" s="573"/>
      <c r="Y143" s="573"/>
      <c r="Z143" s="573"/>
    </row>
    <row r="144" ht="15.75" customHeight="1">
      <c r="A144" s="573"/>
      <c r="B144" s="573"/>
      <c r="C144" s="573"/>
      <c r="D144" s="573"/>
      <c r="E144" s="573"/>
      <c r="F144" s="573"/>
      <c r="G144" s="573"/>
      <c r="H144" s="573"/>
      <c r="I144" s="573"/>
      <c r="J144" s="573"/>
      <c r="K144" s="658"/>
      <c r="L144" s="658"/>
      <c r="M144" s="573"/>
      <c r="N144" s="573"/>
      <c r="O144" s="573"/>
      <c r="P144" s="573"/>
      <c r="Q144" s="573"/>
      <c r="R144" s="573"/>
      <c r="S144" s="573"/>
      <c r="T144" s="573"/>
      <c r="U144" s="573"/>
      <c r="V144" s="573"/>
      <c r="W144" s="573"/>
      <c r="X144" s="573"/>
      <c r="Y144" s="573"/>
      <c r="Z144" s="573"/>
    </row>
    <row r="145" ht="15.75" customHeight="1">
      <c r="A145" s="573"/>
      <c r="B145" s="573"/>
      <c r="C145" s="573"/>
      <c r="D145" s="573"/>
      <c r="E145" s="573"/>
      <c r="F145" s="573"/>
      <c r="G145" s="573"/>
      <c r="H145" s="573"/>
      <c r="I145" s="573"/>
      <c r="J145" s="573"/>
      <c r="K145" s="658"/>
      <c r="L145" s="658"/>
      <c r="M145" s="573"/>
      <c r="N145" s="573"/>
      <c r="O145" s="573"/>
      <c r="P145" s="573"/>
      <c r="Q145" s="573"/>
      <c r="R145" s="573"/>
      <c r="S145" s="573"/>
      <c r="T145" s="573"/>
      <c r="U145" s="573"/>
      <c r="V145" s="573"/>
      <c r="W145" s="573"/>
      <c r="X145" s="573"/>
      <c r="Y145" s="573"/>
      <c r="Z145" s="573"/>
    </row>
    <row r="146" ht="15.75" customHeight="1">
      <c r="A146" s="573"/>
      <c r="B146" s="573"/>
      <c r="C146" s="573"/>
      <c r="D146" s="573"/>
      <c r="E146" s="573"/>
      <c r="F146" s="573"/>
      <c r="G146" s="573"/>
      <c r="H146" s="573"/>
      <c r="I146" s="573"/>
      <c r="J146" s="573"/>
      <c r="K146" s="658"/>
      <c r="L146" s="658"/>
      <c r="M146" s="573"/>
      <c r="N146" s="573"/>
      <c r="O146" s="573"/>
      <c r="P146" s="573"/>
      <c r="Q146" s="573"/>
      <c r="R146" s="573"/>
      <c r="S146" s="573"/>
      <c r="T146" s="573"/>
      <c r="U146" s="573"/>
      <c r="V146" s="573"/>
      <c r="W146" s="573"/>
      <c r="X146" s="573"/>
      <c r="Y146" s="573"/>
      <c r="Z146" s="573"/>
    </row>
    <row r="147" ht="15.75" customHeight="1">
      <c r="A147" s="573"/>
      <c r="B147" s="573"/>
      <c r="C147" s="573"/>
      <c r="D147" s="573"/>
      <c r="E147" s="573"/>
      <c r="F147" s="573"/>
      <c r="G147" s="573"/>
      <c r="H147" s="573"/>
      <c r="I147" s="573"/>
      <c r="J147" s="573"/>
      <c r="K147" s="658"/>
      <c r="L147" s="658"/>
      <c r="M147" s="573"/>
      <c r="N147" s="573"/>
      <c r="O147" s="573"/>
      <c r="P147" s="573"/>
      <c r="Q147" s="573"/>
      <c r="R147" s="573"/>
      <c r="S147" s="573"/>
      <c r="T147" s="573"/>
      <c r="U147" s="573"/>
      <c r="V147" s="573"/>
      <c r="W147" s="573"/>
      <c r="X147" s="573"/>
      <c r="Y147" s="573"/>
      <c r="Z147" s="573"/>
    </row>
    <row r="148" ht="15.75" customHeight="1">
      <c r="A148" s="573"/>
      <c r="B148" s="573"/>
      <c r="C148" s="573"/>
      <c r="D148" s="573"/>
      <c r="E148" s="573"/>
      <c r="F148" s="573"/>
      <c r="G148" s="573"/>
      <c r="H148" s="573"/>
      <c r="I148" s="573"/>
      <c r="J148" s="573"/>
      <c r="K148" s="658"/>
      <c r="L148" s="658"/>
      <c r="M148" s="573"/>
      <c r="N148" s="573"/>
      <c r="O148" s="573"/>
      <c r="P148" s="573"/>
      <c r="Q148" s="573"/>
      <c r="R148" s="573"/>
      <c r="S148" s="573"/>
      <c r="T148" s="573"/>
      <c r="U148" s="573"/>
      <c r="V148" s="573"/>
      <c r="W148" s="573"/>
      <c r="X148" s="573"/>
      <c r="Y148" s="573"/>
      <c r="Z148" s="573"/>
    </row>
    <row r="149" ht="15.75" customHeight="1">
      <c r="A149" s="573"/>
      <c r="B149" s="573"/>
      <c r="C149" s="573"/>
      <c r="D149" s="573"/>
      <c r="E149" s="573"/>
      <c r="F149" s="573"/>
      <c r="G149" s="573"/>
      <c r="H149" s="573"/>
      <c r="I149" s="573"/>
      <c r="J149" s="573"/>
      <c r="K149" s="658"/>
      <c r="L149" s="658"/>
      <c r="M149" s="573"/>
      <c r="N149" s="573"/>
      <c r="O149" s="573"/>
      <c r="P149" s="573"/>
      <c r="Q149" s="573"/>
      <c r="R149" s="573"/>
      <c r="S149" s="573"/>
      <c r="T149" s="573"/>
      <c r="U149" s="573"/>
      <c r="V149" s="573"/>
      <c r="W149" s="573"/>
      <c r="X149" s="573"/>
      <c r="Y149" s="573"/>
      <c r="Z149" s="573"/>
    </row>
    <row r="150" ht="15.75" customHeight="1">
      <c r="A150" s="573"/>
      <c r="B150" s="573"/>
      <c r="C150" s="573"/>
      <c r="D150" s="573"/>
      <c r="E150" s="573"/>
      <c r="F150" s="573"/>
      <c r="G150" s="573"/>
      <c r="H150" s="573"/>
      <c r="I150" s="573"/>
      <c r="J150" s="573"/>
      <c r="K150" s="658"/>
      <c r="L150" s="658"/>
      <c r="M150" s="573"/>
      <c r="N150" s="573"/>
      <c r="O150" s="573"/>
      <c r="P150" s="573"/>
      <c r="Q150" s="573"/>
      <c r="R150" s="573"/>
      <c r="S150" s="573"/>
      <c r="T150" s="573"/>
      <c r="U150" s="573"/>
      <c r="V150" s="573"/>
      <c r="W150" s="573"/>
      <c r="X150" s="573"/>
      <c r="Y150" s="573"/>
      <c r="Z150" s="573"/>
    </row>
    <row r="151" ht="15.75" customHeight="1">
      <c r="A151" s="573"/>
      <c r="B151" s="573"/>
      <c r="C151" s="573"/>
      <c r="D151" s="573"/>
      <c r="E151" s="573"/>
      <c r="F151" s="573"/>
      <c r="G151" s="573"/>
      <c r="H151" s="573"/>
      <c r="I151" s="573"/>
      <c r="J151" s="573"/>
      <c r="K151" s="658"/>
      <c r="L151" s="658"/>
      <c r="M151" s="573"/>
      <c r="N151" s="573"/>
      <c r="O151" s="573"/>
      <c r="P151" s="573"/>
      <c r="Q151" s="573"/>
      <c r="R151" s="573"/>
      <c r="S151" s="573"/>
      <c r="T151" s="573"/>
      <c r="U151" s="573"/>
      <c r="V151" s="573"/>
      <c r="W151" s="573"/>
      <c r="X151" s="573"/>
      <c r="Y151" s="573"/>
      <c r="Z151" s="573"/>
    </row>
    <row r="152" ht="15.75" customHeight="1">
      <c r="A152" s="573"/>
      <c r="B152" s="573"/>
      <c r="C152" s="573"/>
      <c r="D152" s="573"/>
      <c r="E152" s="573"/>
      <c r="F152" s="573"/>
      <c r="G152" s="573"/>
      <c r="H152" s="573"/>
      <c r="I152" s="573"/>
      <c r="J152" s="573"/>
      <c r="K152" s="658"/>
      <c r="L152" s="658"/>
      <c r="M152" s="573"/>
      <c r="N152" s="573"/>
      <c r="O152" s="573"/>
      <c r="P152" s="573"/>
      <c r="Q152" s="573"/>
      <c r="R152" s="573"/>
      <c r="S152" s="573"/>
      <c r="T152" s="573"/>
      <c r="U152" s="573"/>
      <c r="V152" s="573"/>
      <c r="W152" s="573"/>
      <c r="X152" s="573"/>
      <c r="Y152" s="573"/>
      <c r="Z152" s="573"/>
    </row>
    <row r="153" ht="15.75" customHeight="1">
      <c r="A153" s="573"/>
      <c r="B153" s="573"/>
      <c r="C153" s="573"/>
      <c r="D153" s="573"/>
      <c r="E153" s="573"/>
      <c r="F153" s="573"/>
      <c r="G153" s="573"/>
      <c r="H153" s="573"/>
      <c r="I153" s="573"/>
      <c r="J153" s="573"/>
      <c r="K153" s="658"/>
      <c r="L153" s="658"/>
      <c r="M153" s="573"/>
      <c r="N153" s="573"/>
      <c r="O153" s="573"/>
      <c r="P153" s="573"/>
      <c r="Q153" s="573"/>
      <c r="R153" s="573"/>
      <c r="S153" s="573"/>
      <c r="T153" s="573"/>
      <c r="U153" s="573"/>
      <c r="V153" s="573"/>
      <c r="W153" s="573"/>
      <c r="X153" s="573"/>
      <c r="Y153" s="573"/>
      <c r="Z153" s="573"/>
    </row>
    <row r="154" ht="15.75" customHeight="1">
      <c r="A154" s="573"/>
      <c r="B154" s="573"/>
      <c r="C154" s="573"/>
      <c r="D154" s="573"/>
      <c r="E154" s="573"/>
      <c r="F154" s="573"/>
      <c r="G154" s="573"/>
      <c r="H154" s="573"/>
      <c r="I154" s="573"/>
      <c r="J154" s="573"/>
      <c r="K154" s="658"/>
      <c r="L154" s="658"/>
      <c r="M154" s="573"/>
      <c r="N154" s="573"/>
      <c r="O154" s="573"/>
      <c r="P154" s="573"/>
      <c r="Q154" s="573"/>
      <c r="R154" s="573"/>
      <c r="S154" s="573"/>
      <c r="T154" s="573"/>
      <c r="U154" s="573"/>
      <c r="V154" s="573"/>
      <c r="W154" s="573"/>
      <c r="X154" s="573"/>
      <c r="Y154" s="573"/>
      <c r="Z154" s="573"/>
    </row>
    <row r="155" ht="15.75" customHeight="1">
      <c r="A155" s="573"/>
      <c r="B155" s="573"/>
      <c r="C155" s="573"/>
      <c r="D155" s="573"/>
      <c r="E155" s="573"/>
      <c r="F155" s="573"/>
      <c r="G155" s="573"/>
      <c r="H155" s="573"/>
      <c r="I155" s="573"/>
      <c r="J155" s="573"/>
      <c r="K155" s="658"/>
      <c r="L155" s="658"/>
      <c r="M155" s="573"/>
      <c r="N155" s="573"/>
      <c r="O155" s="573"/>
      <c r="P155" s="573"/>
      <c r="Q155" s="573"/>
      <c r="R155" s="573"/>
      <c r="S155" s="573"/>
      <c r="T155" s="573"/>
      <c r="U155" s="573"/>
      <c r="V155" s="573"/>
      <c r="W155" s="573"/>
      <c r="X155" s="573"/>
      <c r="Y155" s="573"/>
      <c r="Z155" s="573"/>
    </row>
    <row r="156" ht="15.75" customHeight="1">
      <c r="A156" s="573"/>
      <c r="B156" s="573"/>
      <c r="C156" s="573"/>
      <c r="D156" s="573"/>
      <c r="E156" s="573"/>
      <c r="F156" s="573"/>
      <c r="G156" s="573"/>
      <c r="H156" s="573"/>
      <c r="I156" s="573"/>
      <c r="J156" s="573"/>
      <c r="K156" s="658"/>
      <c r="L156" s="658"/>
      <c r="M156" s="573"/>
      <c r="N156" s="573"/>
      <c r="O156" s="573"/>
      <c r="P156" s="573"/>
      <c r="Q156" s="573"/>
      <c r="R156" s="573"/>
      <c r="S156" s="573"/>
      <c r="T156" s="573"/>
      <c r="U156" s="573"/>
      <c r="V156" s="573"/>
      <c r="W156" s="573"/>
      <c r="X156" s="573"/>
      <c r="Y156" s="573"/>
      <c r="Z156" s="573"/>
    </row>
    <row r="157" ht="15.75" customHeight="1">
      <c r="A157" s="573"/>
      <c r="B157" s="573"/>
      <c r="C157" s="573"/>
      <c r="D157" s="573"/>
      <c r="E157" s="573"/>
      <c r="F157" s="573"/>
      <c r="G157" s="573"/>
      <c r="H157" s="573"/>
      <c r="I157" s="573"/>
      <c r="J157" s="573"/>
      <c r="K157" s="658"/>
      <c r="L157" s="658"/>
      <c r="M157" s="573"/>
      <c r="N157" s="573"/>
      <c r="O157" s="573"/>
      <c r="P157" s="573"/>
      <c r="Q157" s="573"/>
      <c r="R157" s="573"/>
      <c r="S157" s="573"/>
      <c r="T157" s="573"/>
      <c r="U157" s="573"/>
      <c r="V157" s="573"/>
      <c r="W157" s="573"/>
      <c r="X157" s="573"/>
      <c r="Y157" s="573"/>
      <c r="Z157" s="573"/>
    </row>
    <row r="158" ht="15.75" customHeight="1">
      <c r="A158" s="573"/>
      <c r="B158" s="573"/>
      <c r="C158" s="573"/>
      <c r="D158" s="573"/>
      <c r="E158" s="573"/>
      <c r="F158" s="573"/>
      <c r="G158" s="573"/>
      <c r="H158" s="573"/>
      <c r="I158" s="573"/>
      <c r="J158" s="573"/>
      <c r="K158" s="658"/>
      <c r="L158" s="658"/>
      <c r="M158" s="573"/>
      <c r="N158" s="573"/>
      <c r="O158" s="573"/>
      <c r="P158" s="573"/>
      <c r="Q158" s="573"/>
      <c r="R158" s="573"/>
      <c r="S158" s="573"/>
      <c r="T158" s="573"/>
      <c r="U158" s="573"/>
      <c r="V158" s="573"/>
      <c r="W158" s="573"/>
      <c r="X158" s="573"/>
      <c r="Y158" s="573"/>
      <c r="Z158" s="573"/>
    </row>
    <row r="159" ht="15.75" customHeight="1">
      <c r="A159" s="573"/>
      <c r="B159" s="573"/>
      <c r="C159" s="573"/>
      <c r="D159" s="573"/>
      <c r="E159" s="573"/>
      <c r="F159" s="573"/>
      <c r="G159" s="573"/>
      <c r="H159" s="573"/>
      <c r="I159" s="573"/>
      <c r="J159" s="573"/>
      <c r="K159" s="658"/>
      <c r="L159" s="658"/>
      <c r="M159" s="573"/>
      <c r="N159" s="573"/>
      <c r="O159" s="573"/>
      <c r="P159" s="573"/>
      <c r="Q159" s="573"/>
      <c r="R159" s="573"/>
      <c r="S159" s="573"/>
      <c r="T159" s="573"/>
      <c r="U159" s="573"/>
      <c r="V159" s="573"/>
      <c r="W159" s="573"/>
      <c r="X159" s="573"/>
      <c r="Y159" s="573"/>
      <c r="Z159" s="573"/>
    </row>
    <row r="160" ht="15.75" customHeight="1">
      <c r="A160" s="573"/>
      <c r="B160" s="573"/>
      <c r="C160" s="573"/>
      <c r="D160" s="573"/>
      <c r="E160" s="573"/>
      <c r="F160" s="573"/>
      <c r="G160" s="573"/>
      <c r="H160" s="573"/>
      <c r="I160" s="573"/>
      <c r="J160" s="573"/>
      <c r="K160" s="658"/>
      <c r="L160" s="658"/>
      <c r="M160" s="573"/>
      <c r="N160" s="573"/>
      <c r="O160" s="573"/>
      <c r="P160" s="573"/>
      <c r="Q160" s="573"/>
      <c r="R160" s="573"/>
      <c r="S160" s="573"/>
      <c r="T160" s="573"/>
      <c r="U160" s="573"/>
      <c r="V160" s="573"/>
      <c r="W160" s="573"/>
      <c r="X160" s="573"/>
      <c r="Y160" s="573"/>
      <c r="Z160" s="573"/>
    </row>
    <row r="161" ht="15.75" customHeight="1">
      <c r="A161" s="573"/>
      <c r="B161" s="573"/>
      <c r="C161" s="573"/>
      <c r="D161" s="573"/>
      <c r="E161" s="573"/>
      <c r="F161" s="573"/>
      <c r="G161" s="573"/>
      <c r="H161" s="573"/>
      <c r="I161" s="573"/>
      <c r="J161" s="573"/>
      <c r="K161" s="658"/>
      <c r="L161" s="658"/>
      <c r="M161" s="573"/>
      <c r="N161" s="573"/>
      <c r="O161" s="573"/>
      <c r="P161" s="573"/>
      <c r="Q161" s="573"/>
      <c r="R161" s="573"/>
      <c r="S161" s="573"/>
      <c r="T161" s="573"/>
      <c r="U161" s="573"/>
      <c r="V161" s="573"/>
      <c r="W161" s="573"/>
      <c r="X161" s="573"/>
      <c r="Y161" s="573"/>
      <c r="Z161" s="573"/>
    </row>
    <row r="162" ht="15.75" customHeight="1">
      <c r="A162" s="573"/>
      <c r="B162" s="573"/>
      <c r="C162" s="573"/>
      <c r="D162" s="573"/>
      <c r="E162" s="573"/>
      <c r="F162" s="573"/>
      <c r="G162" s="573"/>
      <c r="H162" s="573"/>
      <c r="I162" s="573"/>
      <c r="J162" s="573"/>
      <c r="K162" s="658"/>
      <c r="L162" s="658"/>
      <c r="M162" s="573"/>
      <c r="N162" s="573"/>
      <c r="O162" s="573"/>
      <c r="P162" s="573"/>
      <c r="Q162" s="573"/>
      <c r="R162" s="573"/>
      <c r="S162" s="573"/>
      <c r="T162" s="573"/>
      <c r="U162" s="573"/>
      <c r="V162" s="573"/>
      <c r="W162" s="573"/>
      <c r="X162" s="573"/>
      <c r="Y162" s="573"/>
      <c r="Z162" s="573"/>
    </row>
    <row r="163" ht="15.75" customHeight="1">
      <c r="A163" s="573"/>
      <c r="B163" s="573"/>
      <c r="C163" s="573"/>
      <c r="D163" s="573"/>
      <c r="E163" s="573"/>
      <c r="F163" s="573"/>
      <c r="G163" s="573"/>
      <c r="H163" s="573"/>
      <c r="I163" s="573"/>
      <c r="J163" s="573"/>
      <c r="K163" s="658"/>
      <c r="L163" s="658"/>
      <c r="M163" s="573"/>
      <c r="N163" s="573"/>
      <c r="O163" s="573"/>
      <c r="P163" s="573"/>
      <c r="Q163" s="573"/>
      <c r="R163" s="573"/>
      <c r="S163" s="573"/>
      <c r="T163" s="573"/>
      <c r="U163" s="573"/>
      <c r="V163" s="573"/>
      <c r="W163" s="573"/>
      <c r="X163" s="573"/>
      <c r="Y163" s="573"/>
      <c r="Z163" s="573"/>
    </row>
    <row r="164" ht="15.75" customHeight="1">
      <c r="A164" s="573"/>
      <c r="B164" s="573"/>
      <c r="C164" s="573"/>
      <c r="D164" s="573"/>
      <c r="E164" s="573"/>
      <c r="F164" s="573"/>
      <c r="G164" s="573"/>
      <c r="H164" s="573"/>
      <c r="I164" s="573"/>
      <c r="J164" s="573"/>
      <c r="K164" s="658"/>
      <c r="L164" s="658"/>
      <c r="M164" s="573"/>
      <c r="N164" s="573"/>
      <c r="O164" s="573"/>
      <c r="P164" s="573"/>
      <c r="Q164" s="573"/>
      <c r="R164" s="573"/>
      <c r="S164" s="573"/>
      <c r="T164" s="573"/>
      <c r="U164" s="573"/>
      <c r="V164" s="573"/>
      <c r="W164" s="573"/>
      <c r="X164" s="573"/>
      <c r="Y164" s="573"/>
      <c r="Z164" s="573"/>
    </row>
    <row r="165" ht="15.75" customHeight="1">
      <c r="A165" s="573"/>
      <c r="B165" s="573"/>
      <c r="C165" s="573"/>
      <c r="D165" s="573"/>
      <c r="E165" s="573"/>
      <c r="F165" s="573"/>
      <c r="G165" s="573"/>
      <c r="H165" s="573"/>
      <c r="I165" s="573"/>
      <c r="J165" s="573"/>
      <c r="K165" s="658"/>
      <c r="L165" s="658"/>
      <c r="M165" s="573"/>
      <c r="N165" s="573"/>
      <c r="O165" s="573"/>
      <c r="P165" s="573"/>
      <c r="Q165" s="573"/>
      <c r="R165" s="573"/>
      <c r="S165" s="573"/>
      <c r="T165" s="573"/>
      <c r="U165" s="573"/>
      <c r="V165" s="573"/>
      <c r="W165" s="573"/>
      <c r="X165" s="573"/>
      <c r="Y165" s="573"/>
      <c r="Z165" s="573"/>
    </row>
    <row r="166" ht="15.75" customHeight="1">
      <c r="A166" s="573"/>
      <c r="B166" s="573"/>
      <c r="C166" s="573"/>
      <c r="D166" s="573"/>
      <c r="E166" s="573"/>
      <c r="F166" s="573"/>
      <c r="G166" s="573"/>
      <c r="H166" s="573"/>
      <c r="I166" s="573"/>
      <c r="J166" s="573"/>
      <c r="K166" s="658"/>
      <c r="L166" s="658"/>
      <c r="M166" s="573"/>
      <c r="N166" s="573"/>
      <c r="O166" s="573"/>
      <c r="P166" s="573"/>
      <c r="Q166" s="573"/>
      <c r="R166" s="573"/>
      <c r="S166" s="573"/>
      <c r="T166" s="573"/>
      <c r="U166" s="573"/>
      <c r="V166" s="573"/>
      <c r="W166" s="573"/>
      <c r="X166" s="573"/>
      <c r="Y166" s="573"/>
      <c r="Z166" s="573"/>
    </row>
    <row r="167" ht="15.75" customHeight="1">
      <c r="A167" s="573"/>
      <c r="B167" s="573"/>
      <c r="C167" s="573"/>
      <c r="D167" s="573"/>
      <c r="E167" s="573"/>
      <c r="F167" s="573"/>
      <c r="G167" s="573"/>
      <c r="H167" s="573"/>
      <c r="I167" s="573"/>
      <c r="J167" s="573"/>
      <c r="K167" s="658"/>
      <c r="L167" s="658"/>
      <c r="M167" s="573"/>
      <c r="N167" s="573"/>
      <c r="O167" s="573"/>
      <c r="P167" s="573"/>
      <c r="Q167" s="573"/>
      <c r="R167" s="573"/>
      <c r="S167" s="573"/>
      <c r="T167" s="573"/>
      <c r="U167" s="573"/>
      <c r="V167" s="573"/>
      <c r="W167" s="573"/>
      <c r="X167" s="573"/>
      <c r="Y167" s="573"/>
      <c r="Z167" s="573"/>
    </row>
    <row r="168" ht="15.75" customHeight="1">
      <c r="A168" s="573"/>
      <c r="B168" s="573"/>
      <c r="C168" s="573"/>
      <c r="D168" s="573"/>
      <c r="E168" s="573"/>
      <c r="F168" s="573"/>
      <c r="G168" s="573"/>
      <c r="H168" s="573"/>
      <c r="I168" s="573"/>
      <c r="J168" s="573"/>
      <c r="K168" s="658"/>
      <c r="L168" s="658"/>
      <c r="M168" s="573"/>
      <c r="N168" s="573"/>
      <c r="O168" s="573"/>
      <c r="P168" s="573"/>
      <c r="Q168" s="573"/>
      <c r="R168" s="573"/>
      <c r="S168" s="573"/>
      <c r="T168" s="573"/>
      <c r="U168" s="573"/>
      <c r="V168" s="573"/>
      <c r="W168" s="573"/>
      <c r="X168" s="573"/>
      <c r="Y168" s="573"/>
      <c r="Z168" s="573"/>
    </row>
    <row r="169" ht="15.75" customHeight="1">
      <c r="A169" s="573"/>
      <c r="B169" s="573"/>
      <c r="C169" s="573"/>
      <c r="D169" s="573"/>
      <c r="E169" s="573"/>
      <c r="F169" s="573"/>
      <c r="G169" s="573"/>
      <c r="H169" s="573"/>
      <c r="I169" s="573"/>
      <c r="J169" s="573"/>
      <c r="K169" s="658"/>
      <c r="L169" s="658"/>
      <c r="M169" s="573"/>
      <c r="N169" s="573"/>
      <c r="O169" s="573"/>
      <c r="P169" s="573"/>
      <c r="Q169" s="573"/>
      <c r="R169" s="573"/>
      <c r="S169" s="573"/>
      <c r="T169" s="573"/>
      <c r="U169" s="573"/>
      <c r="V169" s="573"/>
      <c r="W169" s="573"/>
      <c r="X169" s="573"/>
      <c r="Y169" s="573"/>
      <c r="Z169" s="573"/>
    </row>
    <row r="170" ht="15.75" customHeight="1">
      <c r="A170" s="573"/>
      <c r="B170" s="573"/>
      <c r="C170" s="573"/>
      <c r="D170" s="573"/>
      <c r="E170" s="573"/>
      <c r="F170" s="573"/>
      <c r="G170" s="573"/>
      <c r="H170" s="573"/>
      <c r="I170" s="573"/>
      <c r="J170" s="573"/>
      <c r="K170" s="658"/>
      <c r="L170" s="658"/>
      <c r="M170" s="573"/>
      <c r="N170" s="573"/>
      <c r="O170" s="573"/>
      <c r="P170" s="573"/>
      <c r="Q170" s="573"/>
      <c r="R170" s="573"/>
      <c r="S170" s="573"/>
      <c r="T170" s="573"/>
      <c r="U170" s="573"/>
      <c r="V170" s="573"/>
      <c r="W170" s="573"/>
      <c r="X170" s="573"/>
      <c r="Y170" s="573"/>
      <c r="Z170" s="573"/>
    </row>
    <row r="171" ht="15.75" customHeight="1">
      <c r="A171" s="573"/>
      <c r="B171" s="573"/>
      <c r="C171" s="573"/>
      <c r="D171" s="573"/>
      <c r="E171" s="573"/>
      <c r="F171" s="573"/>
      <c r="G171" s="573"/>
      <c r="H171" s="573"/>
      <c r="I171" s="573"/>
      <c r="J171" s="573"/>
      <c r="K171" s="658"/>
      <c r="L171" s="658"/>
      <c r="M171" s="573"/>
      <c r="N171" s="573"/>
      <c r="O171" s="573"/>
      <c r="P171" s="573"/>
      <c r="Q171" s="573"/>
      <c r="R171" s="573"/>
      <c r="S171" s="573"/>
      <c r="T171" s="573"/>
      <c r="U171" s="573"/>
      <c r="V171" s="573"/>
      <c r="W171" s="573"/>
      <c r="X171" s="573"/>
      <c r="Y171" s="573"/>
      <c r="Z171" s="573"/>
    </row>
    <row r="172" ht="15.75" customHeight="1">
      <c r="A172" s="573"/>
      <c r="B172" s="573"/>
      <c r="C172" s="573"/>
      <c r="D172" s="573"/>
      <c r="E172" s="573"/>
      <c r="F172" s="573"/>
      <c r="G172" s="573"/>
      <c r="H172" s="573"/>
      <c r="I172" s="573"/>
      <c r="J172" s="573"/>
      <c r="K172" s="658"/>
      <c r="L172" s="658"/>
      <c r="M172" s="573"/>
      <c r="N172" s="573"/>
      <c r="O172" s="573"/>
      <c r="P172" s="573"/>
      <c r="Q172" s="573"/>
      <c r="R172" s="573"/>
      <c r="S172" s="573"/>
      <c r="T172" s="573"/>
      <c r="U172" s="573"/>
      <c r="V172" s="573"/>
      <c r="W172" s="573"/>
      <c r="X172" s="573"/>
      <c r="Y172" s="573"/>
      <c r="Z172" s="573"/>
    </row>
    <row r="173" ht="15.75" customHeight="1">
      <c r="A173" s="573"/>
      <c r="B173" s="573"/>
      <c r="C173" s="573"/>
      <c r="D173" s="573"/>
      <c r="E173" s="573"/>
      <c r="F173" s="573"/>
      <c r="G173" s="573"/>
      <c r="H173" s="573"/>
      <c r="I173" s="573"/>
      <c r="J173" s="573"/>
      <c r="K173" s="658"/>
      <c r="L173" s="658"/>
      <c r="M173" s="573"/>
      <c r="N173" s="573"/>
      <c r="O173" s="573"/>
      <c r="P173" s="573"/>
      <c r="Q173" s="573"/>
      <c r="R173" s="573"/>
      <c r="S173" s="573"/>
      <c r="T173" s="573"/>
      <c r="U173" s="573"/>
      <c r="V173" s="573"/>
      <c r="W173" s="573"/>
      <c r="X173" s="573"/>
      <c r="Y173" s="573"/>
      <c r="Z173" s="573"/>
    </row>
    <row r="174" ht="15.75" customHeight="1">
      <c r="A174" s="573"/>
      <c r="B174" s="573"/>
      <c r="C174" s="573"/>
      <c r="D174" s="573"/>
      <c r="E174" s="573"/>
      <c r="F174" s="573"/>
      <c r="G174" s="573"/>
      <c r="H174" s="573"/>
      <c r="I174" s="573"/>
      <c r="J174" s="573"/>
      <c r="K174" s="658"/>
      <c r="L174" s="658"/>
      <c r="M174" s="573"/>
      <c r="N174" s="573"/>
      <c r="O174" s="573"/>
      <c r="P174" s="573"/>
      <c r="Q174" s="573"/>
      <c r="R174" s="573"/>
      <c r="S174" s="573"/>
      <c r="T174" s="573"/>
      <c r="U174" s="573"/>
      <c r="V174" s="573"/>
      <c r="W174" s="573"/>
      <c r="X174" s="573"/>
      <c r="Y174" s="573"/>
      <c r="Z174" s="573"/>
    </row>
    <row r="175" ht="15.75" customHeight="1">
      <c r="A175" s="573"/>
      <c r="B175" s="573"/>
      <c r="C175" s="573"/>
      <c r="D175" s="573"/>
      <c r="E175" s="573"/>
      <c r="F175" s="573"/>
      <c r="G175" s="573"/>
      <c r="H175" s="573"/>
      <c r="I175" s="573"/>
      <c r="J175" s="573"/>
      <c r="K175" s="658"/>
      <c r="L175" s="658"/>
      <c r="M175" s="573"/>
      <c r="N175" s="573"/>
      <c r="O175" s="573"/>
      <c r="P175" s="573"/>
      <c r="Q175" s="573"/>
      <c r="R175" s="573"/>
      <c r="S175" s="573"/>
      <c r="T175" s="573"/>
      <c r="U175" s="573"/>
      <c r="V175" s="573"/>
      <c r="W175" s="573"/>
      <c r="X175" s="573"/>
      <c r="Y175" s="573"/>
      <c r="Z175" s="573"/>
    </row>
    <row r="176" ht="15.75" customHeight="1">
      <c r="A176" s="573"/>
      <c r="B176" s="573"/>
      <c r="C176" s="573"/>
      <c r="D176" s="573"/>
      <c r="E176" s="573"/>
      <c r="F176" s="573"/>
      <c r="G176" s="573"/>
      <c r="H176" s="573"/>
      <c r="I176" s="573"/>
      <c r="J176" s="573"/>
      <c r="K176" s="658"/>
      <c r="L176" s="658"/>
      <c r="M176" s="573"/>
      <c r="N176" s="573"/>
      <c r="O176" s="573"/>
      <c r="P176" s="573"/>
      <c r="Q176" s="573"/>
      <c r="R176" s="573"/>
      <c r="S176" s="573"/>
      <c r="T176" s="573"/>
      <c r="U176" s="573"/>
      <c r="V176" s="573"/>
      <c r="W176" s="573"/>
      <c r="X176" s="573"/>
      <c r="Y176" s="573"/>
      <c r="Z176" s="573"/>
    </row>
    <row r="177" ht="15.75" customHeight="1">
      <c r="A177" s="573"/>
      <c r="B177" s="573"/>
      <c r="C177" s="573"/>
      <c r="D177" s="573"/>
      <c r="E177" s="573"/>
      <c r="F177" s="573"/>
      <c r="G177" s="573"/>
      <c r="H177" s="573"/>
      <c r="I177" s="573"/>
      <c r="J177" s="573"/>
      <c r="K177" s="658"/>
      <c r="L177" s="658"/>
      <c r="M177" s="573"/>
      <c r="N177" s="573"/>
      <c r="O177" s="573"/>
      <c r="P177" s="573"/>
      <c r="Q177" s="573"/>
      <c r="R177" s="573"/>
      <c r="S177" s="573"/>
      <c r="T177" s="573"/>
      <c r="U177" s="573"/>
      <c r="V177" s="573"/>
      <c r="W177" s="573"/>
      <c r="X177" s="573"/>
      <c r="Y177" s="573"/>
      <c r="Z177" s="573"/>
    </row>
    <row r="178" ht="15.75" customHeight="1">
      <c r="A178" s="573"/>
      <c r="B178" s="573"/>
      <c r="C178" s="573"/>
      <c r="D178" s="573"/>
      <c r="E178" s="573"/>
      <c r="F178" s="573"/>
      <c r="G178" s="573"/>
      <c r="H178" s="573"/>
      <c r="I178" s="573"/>
      <c r="J178" s="573"/>
      <c r="K178" s="658"/>
      <c r="L178" s="658"/>
      <c r="M178" s="573"/>
      <c r="N178" s="573"/>
      <c r="O178" s="573"/>
      <c r="P178" s="573"/>
      <c r="Q178" s="573"/>
      <c r="R178" s="573"/>
      <c r="S178" s="573"/>
      <c r="T178" s="573"/>
      <c r="U178" s="573"/>
      <c r="V178" s="573"/>
      <c r="W178" s="573"/>
      <c r="X178" s="573"/>
      <c r="Y178" s="573"/>
      <c r="Z178" s="573"/>
    </row>
    <row r="179" ht="15.75" customHeight="1">
      <c r="A179" s="573"/>
      <c r="B179" s="573"/>
      <c r="C179" s="573"/>
      <c r="D179" s="573"/>
      <c r="E179" s="573"/>
      <c r="F179" s="573"/>
      <c r="G179" s="573"/>
      <c r="H179" s="573"/>
      <c r="I179" s="573"/>
      <c r="J179" s="573"/>
      <c r="K179" s="658"/>
      <c r="L179" s="658"/>
      <c r="M179" s="573"/>
      <c r="N179" s="573"/>
      <c r="O179" s="573"/>
      <c r="P179" s="573"/>
      <c r="Q179" s="573"/>
      <c r="R179" s="573"/>
      <c r="S179" s="573"/>
      <c r="T179" s="573"/>
      <c r="U179" s="573"/>
      <c r="V179" s="573"/>
      <c r="W179" s="573"/>
      <c r="X179" s="573"/>
      <c r="Y179" s="573"/>
      <c r="Z179" s="573"/>
    </row>
    <row r="180" ht="15.75" customHeight="1">
      <c r="A180" s="573"/>
      <c r="B180" s="573"/>
      <c r="C180" s="573"/>
      <c r="D180" s="573"/>
      <c r="E180" s="573"/>
      <c r="F180" s="573"/>
      <c r="G180" s="573"/>
      <c r="H180" s="573"/>
      <c r="I180" s="573"/>
      <c r="J180" s="573"/>
      <c r="K180" s="658"/>
      <c r="L180" s="658"/>
      <c r="M180" s="573"/>
      <c r="N180" s="573"/>
      <c r="O180" s="573"/>
      <c r="P180" s="573"/>
      <c r="Q180" s="573"/>
      <c r="R180" s="573"/>
      <c r="S180" s="573"/>
      <c r="T180" s="573"/>
      <c r="U180" s="573"/>
      <c r="V180" s="573"/>
      <c r="W180" s="573"/>
      <c r="X180" s="573"/>
      <c r="Y180" s="573"/>
      <c r="Z180" s="573"/>
    </row>
    <row r="181" ht="15.75" customHeight="1">
      <c r="A181" s="573"/>
      <c r="B181" s="573"/>
      <c r="C181" s="573"/>
      <c r="D181" s="573"/>
      <c r="E181" s="573"/>
      <c r="F181" s="573"/>
      <c r="G181" s="573"/>
      <c r="H181" s="573"/>
      <c r="I181" s="573"/>
      <c r="J181" s="573"/>
      <c r="K181" s="658"/>
      <c r="L181" s="658"/>
      <c r="M181" s="573"/>
      <c r="N181" s="573"/>
      <c r="O181" s="573"/>
      <c r="P181" s="573"/>
      <c r="Q181" s="573"/>
      <c r="R181" s="573"/>
      <c r="S181" s="573"/>
      <c r="T181" s="573"/>
      <c r="U181" s="573"/>
      <c r="V181" s="573"/>
      <c r="W181" s="573"/>
      <c r="X181" s="573"/>
      <c r="Y181" s="573"/>
      <c r="Z181" s="573"/>
    </row>
    <row r="182" ht="15.75" customHeight="1">
      <c r="A182" s="573"/>
      <c r="B182" s="573"/>
      <c r="C182" s="573"/>
      <c r="D182" s="573"/>
      <c r="E182" s="573"/>
      <c r="F182" s="573"/>
      <c r="G182" s="573"/>
      <c r="H182" s="573"/>
      <c r="I182" s="573"/>
      <c r="J182" s="573"/>
      <c r="K182" s="658"/>
      <c r="L182" s="658"/>
      <c r="M182" s="573"/>
      <c r="N182" s="573"/>
      <c r="O182" s="573"/>
      <c r="P182" s="573"/>
      <c r="Q182" s="573"/>
      <c r="R182" s="573"/>
      <c r="S182" s="573"/>
      <c r="T182" s="573"/>
      <c r="U182" s="573"/>
      <c r="V182" s="573"/>
      <c r="W182" s="573"/>
      <c r="X182" s="573"/>
      <c r="Y182" s="573"/>
      <c r="Z182" s="573"/>
    </row>
    <row r="183" ht="15.75" customHeight="1">
      <c r="A183" s="573"/>
      <c r="B183" s="573"/>
      <c r="C183" s="573"/>
      <c r="D183" s="573"/>
      <c r="E183" s="573"/>
      <c r="F183" s="573"/>
      <c r="G183" s="573"/>
      <c r="H183" s="573"/>
      <c r="I183" s="573"/>
      <c r="J183" s="573"/>
      <c r="K183" s="658"/>
      <c r="L183" s="658"/>
      <c r="M183" s="573"/>
      <c r="N183" s="573"/>
      <c r="O183" s="573"/>
      <c r="P183" s="573"/>
      <c r="Q183" s="573"/>
      <c r="R183" s="573"/>
      <c r="S183" s="573"/>
      <c r="T183" s="573"/>
      <c r="U183" s="573"/>
      <c r="V183" s="573"/>
      <c r="W183" s="573"/>
      <c r="X183" s="573"/>
      <c r="Y183" s="573"/>
      <c r="Z183" s="573"/>
    </row>
    <row r="184" ht="15.75" customHeight="1">
      <c r="A184" s="573"/>
      <c r="B184" s="573"/>
      <c r="C184" s="573"/>
      <c r="D184" s="573"/>
      <c r="E184" s="573"/>
      <c r="F184" s="573"/>
      <c r="G184" s="573"/>
      <c r="H184" s="573"/>
      <c r="I184" s="573"/>
      <c r="J184" s="573"/>
      <c r="K184" s="658"/>
      <c r="L184" s="658"/>
      <c r="M184" s="573"/>
      <c r="N184" s="573"/>
      <c r="O184" s="573"/>
      <c r="P184" s="573"/>
      <c r="Q184" s="573"/>
      <c r="R184" s="573"/>
      <c r="S184" s="573"/>
      <c r="T184" s="573"/>
      <c r="U184" s="573"/>
      <c r="V184" s="573"/>
      <c r="W184" s="573"/>
      <c r="X184" s="573"/>
      <c r="Y184" s="573"/>
      <c r="Z184" s="573"/>
    </row>
    <row r="185" ht="15.75" customHeight="1">
      <c r="A185" s="573"/>
      <c r="B185" s="573"/>
      <c r="C185" s="573"/>
      <c r="D185" s="573"/>
      <c r="E185" s="573"/>
      <c r="F185" s="573"/>
      <c r="G185" s="573"/>
      <c r="H185" s="573"/>
      <c r="I185" s="573"/>
      <c r="J185" s="573"/>
      <c r="K185" s="658"/>
      <c r="L185" s="658"/>
      <c r="M185" s="573"/>
      <c r="N185" s="573"/>
      <c r="O185" s="573"/>
      <c r="P185" s="573"/>
      <c r="Q185" s="573"/>
      <c r="R185" s="573"/>
      <c r="S185" s="573"/>
      <c r="T185" s="573"/>
      <c r="U185" s="573"/>
      <c r="V185" s="573"/>
      <c r="W185" s="573"/>
      <c r="X185" s="573"/>
      <c r="Y185" s="573"/>
      <c r="Z185" s="573"/>
    </row>
    <row r="186" ht="15.75" customHeight="1">
      <c r="A186" s="573"/>
      <c r="B186" s="573"/>
      <c r="C186" s="573"/>
      <c r="D186" s="573"/>
      <c r="E186" s="573"/>
      <c r="F186" s="573"/>
      <c r="G186" s="573"/>
      <c r="H186" s="573"/>
      <c r="I186" s="573"/>
      <c r="J186" s="573"/>
      <c r="K186" s="658"/>
      <c r="L186" s="658"/>
      <c r="M186" s="573"/>
      <c r="N186" s="573"/>
      <c r="O186" s="573"/>
      <c r="P186" s="573"/>
      <c r="Q186" s="573"/>
      <c r="R186" s="573"/>
      <c r="S186" s="573"/>
      <c r="T186" s="573"/>
      <c r="U186" s="573"/>
      <c r="V186" s="573"/>
      <c r="W186" s="573"/>
      <c r="X186" s="573"/>
      <c r="Y186" s="573"/>
      <c r="Z186" s="573"/>
    </row>
    <row r="187" ht="15.75" customHeight="1">
      <c r="A187" s="573"/>
      <c r="B187" s="573"/>
      <c r="C187" s="573"/>
      <c r="D187" s="573"/>
      <c r="E187" s="573"/>
      <c r="F187" s="573"/>
      <c r="G187" s="573"/>
      <c r="H187" s="573"/>
      <c r="I187" s="573"/>
      <c r="J187" s="573"/>
      <c r="K187" s="658"/>
      <c r="L187" s="658"/>
      <c r="M187" s="573"/>
      <c r="N187" s="573"/>
      <c r="O187" s="573"/>
      <c r="P187" s="573"/>
      <c r="Q187" s="573"/>
      <c r="R187" s="573"/>
      <c r="S187" s="573"/>
      <c r="T187" s="573"/>
      <c r="U187" s="573"/>
      <c r="V187" s="573"/>
      <c r="W187" s="573"/>
      <c r="X187" s="573"/>
      <c r="Y187" s="573"/>
      <c r="Z187" s="573"/>
    </row>
    <row r="188" ht="15.75" customHeight="1">
      <c r="A188" s="573"/>
      <c r="B188" s="573"/>
      <c r="C188" s="573"/>
      <c r="D188" s="573"/>
      <c r="E188" s="573"/>
      <c r="F188" s="573"/>
      <c r="G188" s="573"/>
      <c r="H188" s="573"/>
      <c r="I188" s="573"/>
      <c r="J188" s="573"/>
      <c r="K188" s="658"/>
      <c r="L188" s="658"/>
      <c r="M188" s="573"/>
      <c r="N188" s="573"/>
      <c r="O188" s="573"/>
      <c r="P188" s="573"/>
      <c r="Q188" s="573"/>
      <c r="R188" s="573"/>
      <c r="S188" s="573"/>
      <c r="T188" s="573"/>
      <c r="U188" s="573"/>
      <c r="V188" s="573"/>
      <c r="W188" s="573"/>
      <c r="X188" s="573"/>
      <c r="Y188" s="573"/>
      <c r="Z188" s="573"/>
    </row>
    <row r="189" ht="15.75" customHeight="1">
      <c r="A189" s="573"/>
      <c r="B189" s="573"/>
      <c r="C189" s="573"/>
      <c r="D189" s="573"/>
      <c r="E189" s="573"/>
      <c r="F189" s="573"/>
      <c r="G189" s="573"/>
      <c r="H189" s="573"/>
      <c r="I189" s="573"/>
      <c r="J189" s="573"/>
      <c r="K189" s="658"/>
      <c r="L189" s="658"/>
      <c r="M189" s="573"/>
      <c r="N189" s="573"/>
      <c r="O189" s="573"/>
      <c r="P189" s="573"/>
      <c r="Q189" s="573"/>
      <c r="R189" s="573"/>
      <c r="S189" s="573"/>
      <c r="T189" s="573"/>
      <c r="U189" s="573"/>
      <c r="V189" s="573"/>
      <c r="W189" s="573"/>
      <c r="X189" s="573"/>
      <c r="Y189" s="573"/>
      <c r="Z189" s="573"/>
    </row>
    <row r="190" ht="15.75" customHeight="1">
      <c r="A190" s="573"/>
      <c r="B190" s="573"/>
      <c r="C190" s="573"/>
      <c r="D190" s="573"/>
      <c r="E190" s="573"/>
      <c r="F190" s="573"/>
      <c r="G190" s="573"/>
      <c r="H190" s="573"/>
      <c r="I190" s="573"/>
      <c r="J190" s="573"/>
      <c r="K190" s="658"/>
      <c r="L190" s="658"/>
      <c r="M190" s="573"/>
      <c r="N190" s="573"/>
      <c r="O190" s="573"/>
      <c r="P190" s="573"/>
      <c r="Q190" s="573"/>
      <c r="R190" s="573"/>
      <c r="S190" s="573"/>
      <c r="T190" s="573"/>
      <c r="U190" s="573"/>
      <c r="V190" s="573"/>
      <c r="W190" s="573"/>
      <c r="X190" s="573"/>
      <c r="Y190" s="573"/>
      <c r="Z190" s="573"/>
    </row>
    <row r="191" ht="15.75" customHeight="1">
      <c r="A191" s="573"/>
      <c r="B191" s="573"/>
      <c r="C191" s="573"/>
      <c r="D191" s="573"/>
      <c r="E191" s="573"/>
      <c r="F191" s="573"/>
      <c r="G191" s="573"/>
      <c r="H191" s="573"/>
      <c r="I191" s="573"/>
      <c r="J191" s="573"/>
      <c r="K191" s="658"/>
      <c r="L191" s="658"/>
      <c r="M191" s="573"/>
      <c r="N191" s="573"/>
      <c r="O191" s="573"/>
      <c r="P191" s="573"/>
      <c r="Q191" s="573"/>
      <c r="R191" s="573"/>
      <c r="S191" s="573"/>
      <c r="T191" s="573"/>
      <c r="U191" s="573"/>
      <c r="V191" s="573"/>
      <c r="W191" s="573"/>
      <c r="X191" s="573"/>
      <c r="Y191" s="573"/>
      <c r="Z191" s="573"/>
    </row>
    <row r="192" ht="15.75" customHeight="1">
      <c r="A192" s="573"/>
      <c r="B192" s="573"/>
      <c r="C192" s="573"/>
      <c r="D192" s="573"/>
      <c r="E192" s="573"/>
      <c r="F192" s="573"/>
      <c r="G192" s="573"/>
      <c r="H192" s="573"/>
      <c r="I192" s="573"/>
      <c r="J192" s="573"/>
      <c r="K192" s="658"/>
      <c r="L192" s="658"/>
      <c r="M192" s="573"/>
      <c r="N192" s="573"/>
      <c r="O192" s="573"/>
      <c r="P192" s="573"/>
      <c r="Q192" s="573"/>
      <c r="R192" s="573"/>
      <c r="S192" s="573"/>
      <c r="T192" s="573"/>
      <c r="U192" s="573"/>
      <c r="V192" s="573"/>
      <c r="W192" s="573"/>
      <c r="X192" s="573"/>
      <c r="Y192" s="573"/>
      <c r="Z192" s="573"/>
    </row>
    <row r="193" ht="15.75" customHeight="1">
      <c r="A193" s="573"/>
      <c r="B193" s="573"/>
      <c r="C193" s="573"/>
      <c r="D193" s="573"/>
      <c r="E193" s="573"/>
      <c r="F193" s="573"/>
      <c r="G193" s="573"/>
      <c r="H193" s="573"/>
      <c r="I193" s="573"/>
      <c r="J193" s="573"/>
      <c r="K193" s="658"/>
      <c r="L193" s="658"/>
      <c r="M193" s="573"/>
      <c r="N193" s="573"/>
      <c r="O193" s="573"/>
      <c r="P193" s="573"/>
      <c r="Q193" s="573"/>
      <c r="R193" s="573"/>
      <c r="S193" s="573"/>
      <c r="T193" s="573"/>
      <c r="U193" s="573"/>
      <c r="V193" s="573"/>
      <c r="W193" s="573"/>
      <c r="X193" s="573"/>
      <c r="Y193" s="573"/>
      <c r="Z193" s="573"/>
    </row>
    <row r="194" ht="15.75" customHeight="1">
      <c r="A194" s="573"/>
      <c r="B194" s="573"/>
      <c r="C194" s="573"/>
      <c r="D194" s="573"/>
      <c r="E194" s="573"/>
      <c r="F194" s="573"/>
      <c r="G194" s="573"/>
      <c r="H194" s="573"/>
      <c r="I194" s="573"/>
      <c r="J194" s="573"/>
      <c r="K194" s="658"/>
      <c r="L194" s="658"/>
      <c r="M194" s="573"/>
      <c r="N194" s="573"/>
      <c r="O194" s="573"/>
      <c r="P194" s="573"/>
      <c r="Q194" s="573"/>
      <c r="R194" s="573"/>
      <c r="S194" s="573"/>
      <c r="T194" s="573"/>
      <c r="U194" s="573"/>
      <c r="V194" s="573"/>
      <c r="W194" s="573"/>
      <c r="X194" s="573"/>
      <c r="Y194" s="573"/>
      <c r="Z194" s="573"/>
    </row>
    <row r="195" ht="15.75" customHeight="1">
      <c r="A195" s="573"/>
      <c r="B195" s="573"/>
      <c r="C195" s="573"/>
      <c r="D195" s="573"/>
      <c r="E195" s="573"/>
      <c r="F195" s="573"/>
      <c r="G195" s="573"/>
      <c r="H195" s="573"/>
      <c r="I195" s="573"/>
      <c r="J195" s="573"/>
      <c r="K195" s="658"/>
      <c r="L195" s="658"/>
      <c r="M195" s="573"/>
      <c r="N195" s="573"/>
      <c r="O195" s="573"/>
      <c r="P195" s="573"/>
      <c r="Q195" s="573"/>
      <c r="R195" s="573"/>
      <c r="S195" s="573"/>
      <c r="T195" s="573"/>
      <c r="U195" s="573"/>
      <c r="V195" s="573"/>
      <c r="W195" s="573"/>
      <c r="X195" s="573"/>
      <c r="Y195" s="573"/>
      <c r="Z195" s="573"/>
    </row>
    <row r="196" ht="15.75" customHeight="1">
      <c r="A196" s="573"/>
      <c r="B196" s="573"/>
      <c r="C196" s="573"/>
      <c r="D196" s="573"/>
      <c r="E196" s="573"/>
      <c r="F196" s="573"/>
      <c r="G196" s="573"/>
      <c r="H196" s="573"/>
      <c r="I196" s="573"/>
      <c r="J196" s="573"/>
      <c r="K196" s="658"/>
      <c r="L196" s="658"/>
      <c r="M196" s="573"/>
      <c r="N196" s="573"/>
      <c r="O196" s="573"/>
      <c r="P196" s="573"/>
      <c r="Q196" s="573"/>
      <c r="R196" s="573"/>
      <c r="S196" s="573"/>
      <c r="T196" s="573"/>
      <c r="U196" s="573"/>
      <c r="V196" s="573"/>
      <c r="W196" s="573"/>
      <c r="X196" s="573"/>
      <c r="Y196" s="573"/>
      <c r="Z196" s="573"/>
    </row>
    <row r="197" ht="15.75" customHeight="1">
      <c r="A197" s="573"/>
      <c r="B197" s="573"/>
      <c r="C197" s="573"/>
      <c r="D197" s="573"/>
      <c r="E197" s="573"/>
      <c r="F197" s="573"/>
      <c r="G197" s="573"/>
      <c r="H197" s="573"/>
      <c r="I197" s="573"/>
      <c r="J197" s="573"/>
      <c r="K197" s="658"/>
      <c r="L197" s="658"/>
      <c r="M197" s="573"/>
      <c r="N197" s="573"/>
      <c r="O197" s="573"/>
      <c r="P197" s="573"/>
      <c r="Q197" s="573"/>
      <c r="R197" s="573"/>
      <c r="S197" s="573"/>
      <c r="T197" s="573"/>
      <c r="U197" s="573"/>
      <c r="V197" s="573"/>
      <c r="W197" s="573"/>
      <c r="X197" s="573"/>
      <c r="Y197" s="573"/>
      <c r="Z197" s="573"/>
    </row>
    <row r="198" ht="15.75" customHeight="1">
      <c r="A198" s="573"/>
      <c r="B198" s="573"/>
      <c r="C198" s="573"/>
      <c r="D198" s="573"/>
      <c r="E198" s="573"/>
      <c r="F198" s="573"/>
      <c r="G198" s="573"/>
      <c r="H198" s="573"/>
      <c r="I198" s="573"/>
      <c r="J198" s="573"/>
      <c r="K198" s="658"/>
      <c r="L198" s="658"/>
      <c r="M198" s="573"/>
      <c r="N198" s="573"/>
      <c r="O198" s="573"/>
      <c r="P198" s="573"/>
      <c r="Q198" s="573"/>
      <c r="R198" s="573"/>
      <c r="S198" s="573"/>
      <c r="T198" s="573"/>
      <c r="U198" s="573"/>
      <c r="V198" s="573"/>
      <c r="W198" s="573"/>
      <c r="X198" s="573"/>
      <c r="Y198" s="573"/>
      <c r="Z198" s="573"/>
    </row>
    <row r="199" ht="15.75" customHeight="1">
      <c r="A199" s="573"/>
      <c r="B199" s="573"/>
      <c r="C199" s="573"/>
      <c r="D199" s="573"/>
      <c r="E199" s="573"/>
      <c r="F199" s="573"/>
      <c r="G199" s="573"/>
      <c r="H199" s="573"/>
      <c r="I199" s="573"/>
      <c r="J199" s="573"/>
      <c r="K199" s="658"/>
      <c r="L199" s="658"/>
      <c r="M199" s="573"/>
      <c r="N199" s="573"/>
      <c r="O199" s="573"/>
      <c r="P199" s="573"/>
      <c r="Q199" s="573"/>
      <c r="R199" s="573"/>
      <c r="S199" s="573"/>
      <c r="T199" s="573"/>
      <c r="U199" s="573"/>
      <c r="V199" s="573"/>
      <c r="W199" s="573"/>
      <c r="X199" s="573"/>
      <c r="Y199" s="573"/>
      <c r="Z199" s="573"/>
    </row>
    <row r="200" ht="15.75" customHeight="1">
      <c r="A200" s="573"/>
      <c r="B200" s="573"/>
      <c r="C200" s="573"/>
      <c r="D200" s="573"/>
      <c r="E200" s="573"/>
      <c r="F200" s="573"/>
      <c r="G200" s="573"/>
      <c r="H200" s="573"/>
      <c r="I200" s="573"/>
      <c r="J200" s="573"/>
      <c r="K200" s="658"/>
      <c r="L200" s="658"/>
      <c r="M200" s="573"/>
      <c r="N200" s="573"/>
      <c r="O200" s="573"/>
      <c r="P200" s="573"/>
      <c r="Q200" s="573"/>
      <c r="R200" s="573"/>
      <c r="S200" s="573"/>
      <c r="T200" s="573"/>
      <c r="U200" s="573"/>
      <c r="V200" s="573"/>
      <c r="W200" s="573"/>
      <c r="X200" s="573"/>
      <c r="Y200" s="573"/>
      <c r="Z200" s="573"/>
    </row>
    <row r="201" ht="15.75" customHeight="1">
      <c r="A201" s="573"/>
      <c r="B201" s="573"/>
      <c r="C201" s="573"/>
      <c r="D201" s="573"/>
      <c r="E201" s="573"/>
      <c r="F201" s="573"/>
      <c r="G201" s="573"/>
      <c r="H201" s="573"/>
      <c r="I201" s="573"/>
      <c r="J201" s="573"/>
      <c r="K201" s="658"/>
      <c r="L201" s="658"/>
      <c r="M201" s="573"/>
      <c r="N201" s="573"/>
      <c r="O201" s="573"/>
      <c r="P201" s="573"/>
      <c r="Q201" s="573"/>
      <c r="R201" s="573"/>
      <c r="S201" s="573"/>
      <c r="T201" s="573"/>
      <c r="U201" s="573"/>
      <c r="V201" s="573"/>
      <c r="W201" s="573"/>
      <c r="X201" s="573"/>
      <c r="Y201" s="573"/>
      <c r="Z201" s="573"/>
    </row>
    <row r="202" ht="15.75" customHeight="1">
      <c r="A202" s="573"/>
      <c r="B202" s="573"/>
      <c r="C202" s="573"/>
      <c r="D202" s="573"/>
      <c r="E202" s="573"/>
      <c r="F202" s="573"/>
      <c r="G202" s="573"/>
      <c r="H202" s="573"/>
      <c r="I202" s="573"/>
      <c r="J202" s="573"/>
      <c r="K202" s="658"/>
      <c r="L202" s="658"/>
      <c r="M202" s="573"/>
      <c r="N202" s="573"/>
      <c r="O202" s="573"/>
      <c r="P202" s="573"/>
      <c r="Q202" s="573"/>
      <c r="R202" s="573"/>
      <c r="S202" s="573"/>
      <c r="T202" s="573"/>
      <c r="U202" s="573"/>
      <c r="V202" s="573"/>
      <c r="W202" s="573"/>
      <c r="X202" s="573"/>
      <c r="Y202" s="573"/>
      <c r="Z202" s="573"/>
    </row>
    <row r="203" ht="15.75" customHeight="1">
      <c r="A203" s="573"/>
      <c r="B203" s="573"/>
      <c r="C203" s="573"/>
      <c r="D203" s="573"/>
      <c r="E203" s="573"/>
      <c r="F203" s="573"/>
      <c r="G203" s="573"/>
      <c r="H203" s="573"/>
      <c r="I203" s="573"/>
      <c r="J203" s="573"/>
      <c r="K203" s="658"/>
      <c r="L203" s="658"/>
      <c r="M203" s="573"/>
      <c r="N203" s="573"/>
      <c r="O203" s="573"/>
      <c r="P203" s="573"/>
      <c r="Q203" s="573"/>
      <c r="R203" s="573"/>
      <c r="S203" s="573"/>
      <c r="T203" s="573"/>
      <c r="U203" s="573"/>
      <c r="V203" s="573"/>
      <c r="W203" s="573"/>
      <c r="X203" s="573"/>
      <c r="Y203" s="573"/>
      <c r="Z203" s="573"/>
    </row>
    <row r="204" ht="15.75" customHeight="1">
      <c r="A204" s="573"/>
      <c r="B204" s="573"/>
      <c r="C204" s="573"/>
      <c r="D204" s="573"/>
      <c r="E204" s="573"/>
      <c r="F204" s="573"/>
      <c r="G204" s="573"/>
      <c r="H204" s="573"/>
      <c r="I204" s="573"/>
      <c r="J204" s="573"/>
      <c r="K204" s="658"/>
      <c r="L204" s="658"/>
      <c r="M204" s="573"/>
      <c r="N204" s="573"/>
      <c r="O204" s="573"/>
      <c r="P204" s="573"/>
      <c r="Q204" s="573"/>
      <c r="R204" s="573"/>
      <c r="S204" s="573"/>
      <c r="T204" s="573"/>
      <c r="U204" s="573"/>
      <c r="V204" s="573"/>
      <c r="W204" s="573"/>
      <c r="X204" s="573"/>
      <c r="Y204" s="573"/>
      <c r="Z204" s="573"/>
    </row>
    <row r="205" ht="15.75" customHeight="1">
      <c r="A205" s="573"/>
      <c r="B205" s="573"/>
      <c r="C205" s="573"/>
      <c r="D205" s="573"/>
      <c r="E205" s="573"/>
      <c r="F205" s="573"/>
      <c r="G205" s="573"/>
      <c r="H205" s="573"/>
      <c r="I205" s="573"/>
      <c r="J205" s="573"/>
      <c r="K205" s="658"/>
      <c r="L205" s="658"/>
      <c r="M205" s="573"/>
      <c r="N205" s="573"/>
      <c r="O205" s="573"/>
      <c r="P205" s="573"/>
      <c r="Q205" s="573"/>
      <c r="R205" s="573"/>
      <c r="S205" s="573"/>
      <c r="T205" s="573"/>
      <c r="U205" s="573"/>
      <c r="V205" s="573"/>
      <c r="W205" s="573"/>
      <c r="X205" s="573"/>
      <c r="Y205" s="573"/>
      <c r="Z205" s="573"/>
    </row>
    <row r="206" ht="15.75" customHeight="1">
      <c r="A206" s="573"/>
      <c r="B206" s="573"/>
      <c r="C206" s="573"/>
      <c r="D206" s="573"/>
      <c r="E206" s="573"/>
      <c r="F206" s="573"/>
      <c r="G206" s="573"/>
      <c r="H206" s="573"/>
      <c r="I206" s="573"/>
      <c r="J206" s="573"/>
      <c r="K206" s="658"/>
      <c r="L206" s="658"/>
      <c r="M206" s="573"/>
      <c r="N206" s="573"/>
      <c r="O206" s="573"/>
      <c r="P206" s="573"/>
      <c r="Q206" s="573"/>
      <c r="R206" s="573"/>
      <c r="S206" s="573"/>
      <c r="T206" s="573"/>
      <c r="U206" s="573"/>
      <c r="V206" s="573"/>
      <c r="W206" s="573"/>
      <c r="X206" s="573"/>
      <c r="Y206" s="573"/>
      <c r="Z206" s="573"/>
    </row>
    <row r="207" ht="15.75" customHeight="1">
      <c r="A207" s="573"/>
      <c r="B207" s="573"/>
      <c r="C207" s="573"/>
      <c r="D207" s="573"/>
      <c r="E207" s="573"/>
      <c r="F207" s="573"/>
      <c r="G207" s="573"/>
      <c r="H207" s="573"/>
      <c r="I207" s="573"/>
      <c r="J207" s="573"/>
      <c r="K207" s="658"/>
      <c r="L207" s="658"/>
      <c r="M207" s="573"/>
      <c r="N207" s="573"/>
      <c r="O207" s="573"/>
      <c r="P207" s="573"/>
      <c r="Q207" s="573"/>
      <c r="R207" s="573"/>
      <c r="S207" s="573"/>
      <c r="T207" s="573"/>
      <c r="U207" s="573"/>
      <c r="V207" s="573"/>
      <c r="W207" s="573"/>
      <c r="X207" s="573"/>
      <c r="Y207" s="573"/>
      <c r="Z207" s="573"/>
    </row>
    <row r="208" ht="15.75" customHeight="1">
      <c r="A208" s="573"/>
      <c r="B208" s="573"/>
      <c r="C208" s="573"/>
      <c r="D208" s="573"/>
      <c r="E208" s="573"/>
      <c r="F208" s="573"/>
      <c r="G208" s="573"/>
      <c r="H208" s="573"/>
      <c r="I208" s="573"/>
      <c r="J208" s="573"/>
      <c r="K208" s="658"/>
      <c r="L208" s="658"/>
      <c r="M208" s="573"/>
      <c r="N208" s="573"/>
      <c r="O208" s="573"/>
      <c r="P208" s="573"/>
      <c r="Q208" s="573"/>
      <c r="R208" s="573"/>
      <c r="S208" s="573"/>
      <c r="T208" s="573"/>
      <c r="U208" s="573"/>
      <c r="V208" s="573"/>
      <c r="W208" s="573"/>
      <c r="X208" s="573"/>
      <c r="Y208" s="573"/>
      <c r="Z208" s="573"/>
    </row>
    <row r="209" ht="15.75" customHeight="1">
      <c r="A209" s="573"/>
      <c r="B209" s="573"/>
      <c r="C209" s="573"/>
      <c r="D209" s="573"/>
      <c r="E209" s="573"/>
      <c r="F209" s="573"/>
      <c r="G209" s="573"/>
      <c r="H209" s="573"/>
      <c r="I209" s="573"/>
      <c r="J209" s="573"/>
      <c r="K209" s="658"/>
      <c r="L209" s="658"/>
      <c r="M209" s="573"/>
      <c r="N209" s="573"/>
      <c r="O209" s="573"/>
      <c r="P209" s="573"/>
      <c r="Q209" s="573"/>
      <c r="R209" s="573"/>
      <c r="S209" s="573"/>
      <c r="T209" s="573"/>
      <c r="U209" s="573"/>
      <c r="V209" s="573"/>
      <c r="W209" s="573"/>
      <c r="X209" s="573"/>
      <c r="Y209" s="573"/>
      <c r="Z209" s="573"/>
    </row>
    <row r="210" ht="15.75" customHeight="1">
      <c r="A210" s="573"/>
      <c r="B210" s="573"/>
      <c r="C210" s="573"/>
      <c r="D210" s="573"/>
      <c r="E210" s="573"/>
      <c r="F210" s="573"/>
      <c r="G210" s="573"/>
      <c r="H210" s="573"/>
      <c r="I210" s="573"/>
      <c r="J210" s="573"/>
      <c r="K210" s="658"/>
      <c r="L210" s="658"/>
      <c r="M210" s="573"/>
      <c r="N210" s="573"/>
      <c r="O210" s="573"/>
      <c r="P210" s="573"/>
      <c r="Q210" s="573"/>
      <c r="R210" s="573"/>
      <c r="S210" s="573"/>
      <c r="T210" s="573"/>
      <c r="U210" s="573"/>
      <c r="V210" s="573"/>
      <c r="W210" s="573"/>
      <c r="X210" s="573"/>
      <c r="Y210" s="573"/>
      <c r="Z210" s="573"/>
    </row>
    <row r="211" ht="15.75" customHeight="1">
      <c r="A211" s="573"/>
      <c r="B211" s="573"/>
      <c r="C211" s="573"/>
      <c r="D211" s="573"/>
      <c r="E211" s="573"/>
      <c r="F211" s="573"/>
      <c r="G211" s="573"/>
      <c r="H211" s="573"/>
      <c r="I211" s="573"/>
      <c r="J211" s="573"/>
      <c r="K211" s="658"/>
      <c r="L211" s="658"/>
      <c r="M211" s="573"/>
      <c r="N211" s="573"/>
      <c r="O211" s="573"/>
      <c r="P211" s="573"/>
      <c r="Q211" s="573"/>
      <c r="R211" s="573"/>
      <c r="S211" s="573"/>
      <c r="T211" s="573"/>
      <c r="U211" s="573"/>
      <c r="V211" s="573"/>
      <c r="W211" s="573"/>
      <c r="X211" s="573"/>
      <c r="Y211" s="573"/>
      <c r="Z211" s="573"/>
    </row>
    <row r="212" ht="15.75" customHeight="1">
      <c r="A212" s="573"/>
      <c r="B212" s="573"/>
      <c r="C212" s="573"/>
      <c r="D212" s="573"/>
      <c r="E212" s="573"/>
      <c r="F212" s="573"/>
      <c r="G212" s="573"/>
      <c r="H212" s="573"/>
      <c r="I212" s="573"/>
      <c r="J212" s="573"/>
      <c r="K212" s="658"/>
      <c r="L212" s="658"/>
      <c r="M212" s="573"/>
      <c r="N212" s="573"/>
      <c r="O212" s="573"/>
      <c r="P212" s="573"/>
      <c r="Q212" s="573"/>
      <c r="R212" s="573"/>
      <c r="S212" s="573"/>
      <c r="T212" s="573"/>
      <c r="U212" s="573"/>
      <c r="V212" s="573"/>
      <c r="W212" s="573"/>
      <c r="X212" s="573"/>
      <c r="Y212" s="573"/>
      <c r="Z212" s="573"/>
    </row>
    <row r="213" ht="15.75" customHeight="1">
      <c r="A213" s="573"/>
      <c r="B213" s="573"/>
      <c r="C213" s="573"/>
      <c r="D213" s="573"/>
      <c r="E213" s="573"/>
      <c r="F213" s="573"/>
      <c r="G213" s="573"/>
      <c r="H213" s="573"/>
      <c r="I213" s="573"/>
      <c r="J213" s="573"/>
      <c r="K213" s="658"/>
      <c r="L213" s="658"/>
      <c r="M213" s="573"/>
      <c r="N213" s="573"/>
      <c r="O213" s="573"/>
      <c r="P213" s="573"/>
      <c r="Q213" s="573"/>
      <c r="R213" s="573"/>
      <c r="S213" s="573"/>
      <c r="T213" s="573"/>
      <c r="U213" s="573"/>
      <c r="V213" s="573"/>
      <c r="W213" s="573"/>
      <c r="X213" s="573"/>
      <c r="Y213" s="573"/>
      <c r="Z213" s="573"/>
    </row>
    <row r="214" ht="15.75" customHeight="1">
      <c r="A214" s="573"/>
      <c r="B214" s="573"/>
      <c r="C214" s="573"/>
      <c r="D214" s="573"/>
      <c r="E214" s="573"/>
      <c r="F214" s="573"/>
      <c r="G214" s="573"/>
      <c r="H214" s="573"/>
      <c r="I214" s="573"/>
      <c r="J214" s="573"/>
      <c r="K214" s="658"/>
      <c r="L214" s="658"/>
      <c r="M214" s="573"/>
      <c r="N214" s="573"/>
      <c r="O214" s="573"/>
      <c r="P214" s="573"/>
      <c r="Q214" s="573"/>
      <c r="R214" s="573"/>
      <c r="S214" s="573"/>
      <c r="T214" s="573"/>
      <c r="U214" s="573"/>
      <c r="V214" s="573"/>
      <c r="W214" s="573"/>
      <c r="X214" s="573"/>
      <c r="Y214" s="573"/>
      <c r="Z214" s="573"/>
    </row>
    <row r="215" ht="15.75" customHeight="1">
      <c r="A215" s="573"/>
      <c r="B215" s="573"/>
      <c r="C215" s="573"/>
      <c r="D215" s="573"/>
      <c r="E215" s="573"/>
      <c r="F215" s="573"/>
      <c r="G215" s="573"/>
      <c r="H215" s="573"/>
      <c r="I215" s="573"/>
      <c r="J215" s="573"/>
      <c r="K215" s="658"/>
      <c r="L215" s="658"/>
      <c r="M215" s="573"/>
      <c r="N215" s="573"/>
      <c r="O215" s="573"/>
      <c r="P215" s="573"/>
      <c r="Q215" s="573"/>
      <c r="R215" s="573"/>
      <c r="S215" s="573"/>
      <c r="T215" s="573"/>
      <c r="U215" s="573"/>
      <c r="V215" s="573"/>
      <c r="W215" s="573"/>
      <c r="X215" s="573"/>
      <c r="Y215" s="573"/>
      <c r="Z215" s="573"/>
    </row>
    <row r="216" ht="15.75" customHeight="1">
      <c r="A216" s="573"/>
      <c r="B216" s="573"/>
      <c r="C216" s="573"/>
      <c r="D216" s="573"/>
      <c r="E216" s="573"/>
      <c r="F216" s="573"/>
      <c r="G216" s="573"/>
      <c r="H216" s="573"/>
      <c r="I216" s="573"/>
      <c r="J216" s="573"/>
      <c r="K216" s="658"/>
      <c r="L216" s="658"/>
      <c r="M216" s="573"/>
      <c r="N216" s="573"/>
      <c r="O216" s="573"/>
      <c r="P216" s="573"/>
      <c r="Q216" s="573"/>
      <c r="R216" s="573"/>
      <c r="S216" s="573"/>
      <c r="T216" s="573"/>
      <c r="U216" s="573"/>
      <c r="V216" s="573"/>
      <c r="W216" s="573"/>
      <c r="X216" s="573"/>
      <c r="Y216" s="573"/>
      <c r="Z216" s="573"/>
    </row>
    <row r="217" ht="15.75" customHeight="1">
      <c r="A217" s="573"/>
      <c r="B217" s="573"/>
      <c r="C217" s="573"/>
      <c r="D217" s="573"/>
      <c r="E217" s="573"/>
      <c r="F217" s="573"/>
      <c r="G217" s="573"/>
      <c r="H217" s="573"/>
      <c r="I217" s="573"/>
      <c r="J217" s="573"/>
      <c r="K217" s="658"/>
      <c r="L217" s="658"/>
      <c r="M217" s="573"/>
      <c r="N217" s="573"/>
      <c r="O217" s="573"/>
      <c r="P217" s="573"/>
      <c r="Q217" s="573"/>
      <c r="R217" s="573"/>
      <c r="S217" s="573"/>
      <c r="T217" s="573"/>
      <c r="U217" s="573"/>
      <c r="V217" s="573"/>
      <c r="W217" s="573"/>
      <c r="X217" s="573"/>
      <c r="Y217" s="573"/>
      <c r="Z217" s="573"/>
    </row>
    <row r="218" ht="15.75" customHeight="1">
      <c r="A218" s="573"/>
      <c r="B218" s="573"/>
      <c r="C218" s="573"/>
      <c r="D218" s="573"/>
      <c r="E218" s="573"/>
      <c r="F218" s="573"/>
      <c r="G218" s="573"/>
      <c r="H218" s="573"/>
      <c r="I218" s="573"/>
      <c r="J218" s="573"/>
      <c r="K218" s="658"/>
      <c r="L218" s="658"/>
      <c r="M218" s="573"/>
      <c r="N218" s="573"/>
      <c r="O218" s="573"/>
      <c r="P218" s="573"/>
      <c r="Q218" s="573"/>
      <c r="R218" s="573"/>
      <c r="S218" s="573"/>
      <c r="T218" s="573"/>
      <c r="U218" s="573"/>
      <c r="V218" s="573"/>
      <c r="W218" s="573"/>
      <c r="X218" s="573"/>
      <c r="Y218" s="573"/>
      <c r="Z218" s="573"/>
    </row>
    <row r="219" ht="15.75" customHeight="1">
      <c r="A219" s="573"/>
      <c r="B219" s="573"/>
      <c r="C219" s="573"/>
      <c r="D219" s="573"/>
      <c r="E219" s="573"/>
      <c r="F219" s="573"/>
      <c r="G219" s="573"/>
      <c r="H219" s="573"/>
      <c r="I219" s="573"/>
      <c r="J219" s="573"/>
      <c r="K219" s="658"/>
      <c r="L219" s="658"/>
      <c r="M219" s="573"/>
      <c r="N219" s="573"/>
      <c r="O219" s="573"/>
      <c r="P219" s="573"/>
      <c r="Q219" s="573"/>
      <c r="R219" s="573"/>
      <c r="S219" s="573"/>
      <c r="T219" s="573"/>
      <c r="U219" s="573"/>
      <c r="V219" s="573"/>
      <c r="W219" s="573"/>
      <c r="X219" s="573"/>
      <c r="Y219" s="573"/>
      <c r="Z219" s="573"/>
    </row>
    <row r="220" ht="15.75" customHeight="1">
      <c r="A220" s="573"/>
      <c r="B220" s="573"/>
      <c r="C220" s="573"/>
      <c r="D220" s="573"/>
      <c r="E220" s="573"/>
      <c r="F220" s="573"/>
      <c r="G220" s="573"/>
      <c r="H220" s="573"/>
      <c r="I220" s="573"/>
      <c r="J220" s="573"/>
      <c r="K220" s="658"/>
      <c r="L220" s="658"/>
      <c r="M220" s="573"/>
      <c r="N220" s="573"/>
      <c r="O220" s="573"/>
      <c r="P220" s="573"/>
      <c r="Q220" s="573"/>
      <c r="R220" s="573"/>
      <c r="S220" s="573"/>
      <c r="T220" s="573"/>
      <c r="U220" s="573"/>
      <c r="V220" s="573"/>
      <c r="W220" s="573"/>
      <c r="X220" s="573"/>
      <c r="Y220" s="573"/>
      <c r="Z220" s="573"/>
    </row>
    <row r="221" ht="15.75" customHeight="1">
      <c r="A221" s="573"/>
      <c r="B221" s="573"/>
      <c r="C221" s="573"/>
      <c r="D221" s="573"/>
      <c r="E221" s="573"/>
      <c r="F221" s="573"/>
      <c r="G221" s="573"/>
      <c r="H221" s="573"/>
      <c r="I221" s="573"/>
      <c r="J221" s="573"/>
      <c r="K221" s="658"/>
      <c r="L221" s="658"/>
      <c r="M221" s="573"/>
      <c r="N221" s="573"/>
      <c r="O221" s="573"/>
      <c r="P221" s="573"/>
      <c r="Q221" s="573"/>
      <c r="R221" s="573"/>
      <c r="S221" s="573"/>
      <c r="T221" s="573"/>
      <c r="U221" s="573"/>
      <c r="V221" s="573"/>
      <c r="W221" s="573"/>
      <c r="X221" s="573"/>
      <c r="Y221" s="573"/>
      <c r="Z221" s="573"/>
    </row>
    <row r="222" ht="15.75" customHeight="1">
      <c r="A222" s="573"/>
      <c r="B222" s="573"/>
      <c r="C222" s="573"/>
      <c r="D222" s="573"/>
      <c r="E222" s="573"/>
      <c r="F222" s="573"/>
      <c r="G222" s="573"/>
      <c r="H222" s="573"/>
      <c r="I222" s="573"/>
      <c r="J222" s="573"/>
      <c r="K222" s="658"/>
      <c r="L222" s="658"/>
      <c r="M222" s="573"/>
      <c r="N222" s="573"/>
      <c r="O222" s="573"/>
      <c r="P222" s="573"/>
      <c r="Q222" s="573"/>
      <c r="R222" s="573"/>
      <c r="S222" s="573"/>
      <c r="T222" s="573"/>
      <c r="U222" s="573"/>
      <c r="V222" s="573"/>
      <c r="W222" s="573"/>
      <c r="X222" s="573"/>
      <c r="Y222" s="573"/>
      <c r="Z222" s="573"/>
    </row>
    <row r="223" ht="15.75" customHeight="1">
      <c r="A223" s="573"/>
      <c r="B223" s="573"/>
      <c r="C223" s="573"/>
      <c r="D223" s="573"/>
      <c r="E223" s="573"/>
      <c r="F223" s="573"/>
      <c r="G223" s="573"/>
      <c r="H223" s="573"/>
      <c r="I223" s="573"/>
      <c r="J223" s="573"/>
      <c r="K223" s="658"/>
      <c r="L223" s="658"/>
      <c r="M223" s="573"/>
      <c r="N223" s="573"/>
      <c r="O223" s="573"/>
      <c r="P223" s="573"/>
      <c r="Q223" s="573"/>
      <c r="R223" s="573"/>
      <c r="S223" s="573"/>
      <c r="T223" s="573"/>
      <c r="U223" s="573"/>
      <c r="V223" s="573"/>
      <c r="W223" s="573"/>
      <c r="X223" s="573"/>
      <c r="Y223" s="573"/>
      <c r="Z223" s="573"/>
    </row>
    <row r="224" ht="15.75" customHeight="1">
      <c r="A224" s="573"/>
      <c r="B224" s="573"/>
      <c r="C224" s="573"/>
      <c r="D224" s="573"/>
      <c r="E224" s="573"/>
      <c r="F224" s="573"/>
      <c r="G224" s="573"/>
      <c r="H224" s="573"/>
      <c r="I224" s="573"/>
      <c r="J224" s="573"/>
      <c r="K224" s="658"/>
      <c r="L224" s="658"/>
      <c r="M224" s="573"/>
      <c r="N224" s="573"/>
      <c r="O224" s="573"/>
      <c r="P224" s="573"/>
      <c r="Q224" s="573"/>
      <c r="R224" s="573"/>
      <c r="S224" s="573"/>
      <c r="T224" s="573"/>
      <c r="U224" s="573"/>
      <c r="V224" s="573"/>
      <c r="W224" s="573"/>
      <c r="X224" s="573"/>
      <c r="Y224" s="573"/>
      <c r="Z224" s="573"/>
    </row>
    <row r="225" ht="15.75" customHeight="1">
      <c r="A225" s="573"/>
      <c r="B225" s="573"/>
      <c r="C225" s="573"/>
      <c r="D225" s="573"/>
      <c r="E225" s="573"/>
      <c r="F225" s="573"/>
      <c r="G225" s="573"/>
      <c r="H225" s="573"/>
      <c r="I225" s="573"/>
      <c r="J225" s="573"/>
      <c r="K225" s="658"/>
      <c r="L225" s="658"/>
      <c r="M225" s="573"/>
      <c r="N225" s="573"/>
      <c r="O225" s="573"/>
      <c r="P225" s="573"/>
      <c r="Q225" s="573"/>
      <c r="R225" s="573"/>
      <c r="S225" s="573"/>
      <c r="T225" s="573"/>
      <c r="U225" s="573"/>
      <c r="V225" s="573"/>
      <c r="W225" s="573"/>
      <c r="X225" s="573"/>
      <c r="Y225" s="573"/>
      <c r="Z225" s="573"/>
    </row>
    <row r="226" ht="15.75" customHeight="1">
      <c r="A226" s="573"/>
      <c r="B226" s="573"/>
      <c r="C226" s="573"/>
      <c r="D226" s="573"/>
      <c r="E226" s="573"/>
      <c r="F226" s="573"/>
      <c r="G226" s="573"/>
      <c r="H226" s="573"/>
      <c r="I226" s="573"/>
      <c r="J226" s="573"/>
      <c r="K226" s="658"/>
      <c r="L226" s="658"/>
      <c r="M226" s="573"/>
      <c r="N226" s="573"/>
      <c r="O226" s="573"/>
      <c r="P226" s="573"/>
      <c r="Q226" s="573"/>
      <c r="R226" s="573"/>
      <c r="S226" s="573"/>
      <c r="T226" s="573"/>
      <c r="U226" s="573"/>
      <c r="V226" s="573"/>
      <c r="W226" s="573"/>
      <c r="X226" s="573"/>
      <c r="Y226" s="573"/>
      <c r="Z226" s="573"/>
    </row>
    <row r="227" ht="15.75" customHeight="1">
      <c r="A227" s="573"/>
      <c r="B227" s="573"/>
      <c r="C227" s="573"/>
      <c r="D227" s="573"/>
      <c r="E227" s="573"/>
      <c r="F227" s="573"/>
      <c r="G227" s="573"/>
      <c r="H227" s="573"/>
      <c r="I227" s="573"/>
      <c r="J227" s="573"/>
      <c r="K227" s="658"/>
      <c r="L227" s="658"/>
      <c r="M227" s="573"/>
      <c r="N227" s="573"/>
      <c r="O227" s="573"/>
      <c r="P227" s="573"/>
      <c r="Q227" s="573"/>
      <c r="R227" s="573"/>
      <c r="S227" s="573"/>
      <c r="T227" s="573"/>
      <c r="U227" s="573"/>
      <c r="V227" s="573"/>
      <c r="W227" s="573"/>
      <c r="X227" s="573"/>
      <c r="Y227" s="573"/>
      <c r="Z227" s="573"/>
    </row>
    <row r="228" ht="15.75" customHeight="1">
      <c r="A228" s="573"/>
      <c r="B228" s="573"/>
      <c r="C228" s="573"/>
      <c r="D228" s="573"/>
      <c r="E228" s="573"/>
      <c r="F228" s="573"/>
      <c r="G228" s="573"/>
      <c r="H228" s="573"/>
      <c r="I228" s="573"/>
      <c r="J228" s="573"/>
      <c r="K228" s="658"/>
      <c r="L228" s="658"/>
      <c r="M228" s="573"/>
      <c r="N228" s="573"/>
      <c r="O228" s="573"/>
      <c r="P228" s="573"/>
      <c r="Q228" s="573"/>
      <c r="R228" s="573"/>
      <c r="S228" s="573"/>
      <c r="T228" s="573"/>
      <c r="U228" s="573"/>
      <c r="V228" s="573"/>
      <c r="W228" s="573"/>
      <c r="X228" s="573"/>
      <c r="Y228" s="573"/>
      <c r="Z228" s="573"/>
    </row>
    <row r="229" ht="15.75" customHeight="1">
      <c r="A229" s="573"/>
      <c r="B229" s="573"/>
      <c r="C229" s="573"/>
      <c r="D229" s="573"/>
      <c r="E229" s="573"/>
      <c r="F229" s="573"/>
      <c r="G229" s="573"/>
      <c r="H229" s="573"/>
      <c r="I229" s="573"/>
      <c r="J229" s="573"/>
      <c r="K229" s="658"/>
      <c r="L229" s="658"/>
      <c r="M229" s="573"/>
      <c r="N229" s="573"/>
      <c r="O229" s="573"/>
      <c r="P229" s="573"/>
      <c r="Q229" s="573"/>
      <c r="R229" s="573"/>
      <c r="S229" s="573"/>
      <c r="T229" s="573"/>
      <c r="U229" s="573"/>
      <c r="V229" s="573"/>
      <c r="W229" s="573"/>
      <c r="X229" s="573"/>
      <c r="Y229" s="573"/>
      <c r="Z229" s="573"/>
    </row>
    <row r="230" ht="15.75" customHeight="1">
      <c r="A230" s="573"/>
      <c r="B230" s="573"/>
      <c r="C230" s="573"/>
      <c r="D230" s="573"/>
      <c r="E230" s="573"/>
      <c r="F230" s="573"/>
      <c r="G230" s="573"/>
      <c r="H230" s="573"/>
      <c r="I230" s="573"/>
      <c r="J230" s="573"/>
      <c r="K230" s="658"/>
      <c r="L230" s="658"/>
      <c r="M230" s="573"/>
      <c r="N230" s="573"/>
      <c r="O230" s="573"/>
      <c r="P230" s="573"/>
      <c r="Q230" s="573"/>
      <c r="R230" s="573"/>
      <c r="S230" s="573"/>
      <c r="T230" s="573"/>
      <c r="U230" s="573"/>
      <c r="V230" s="573"/>
      <c r="W230" s="573"/>
      <c r="X230" s="573"/>
      <c r="Y230" s="573"/>
      <c r="Z230" s="573"/>
    </row>
    <row r="231" ht="15.75" customHeight="1">
      <c r="A231" s="573"/>
      <c r="B231" s="573"/>
      <c r="C231" s="573"/>
      <c r="D231" s="573"/>
      <c r="E231" s="573"/>
      <c r="F231" s="573"/>
      <c r="G231" s="573"/>
      <c r="H231" s="573"/>
      <c r="I231" s="573"/>
      <c r="J231" s="573"/>
      <c r="K231" s="658"/>
      <c r="L231" s="658"/>
      <c r="M231" s="573"/>
      <c r="N231" s="573"/>
      <c r="O231" s="573"/>
      <c r="P231" s="573"/>
      <c r="Q231" s="573"/>
      <c r="R231" s="573"/>
      <c r="S231" s="573"/>
      <c r="T231" s="573"/>
      <c r="U231" s="573"/>
      <c r="V231" s="573"/>
      <c r="W231" s="573"/>
      <c r="X231" s="573"/>
      <c r="Y231" s="573"/>
      <c r="Z231" s="573"/>
    </row>
    <row r="232" ht="15.75" customHeight="1">
      <c r="A232" s="573"/>
      <c r="B232" s="573"/>
      <c r="C232" s="573"/>
      <c r="D232" s="573"/>
      <c r="E232" s="573"/>
      <c r="F232" s="573"/>
      <c r="G232" s="573"/>
      <c r="H232" s="573"/>
      <c r="I232" s="573"/>
      <c r="J232" s="573"/>
      <c r="K232" s="658"/>
      <c r="L232" s="658"/>
      <c r="M232" s="573"/>
      <c r="N232" s="573"/>
      <c r="O232" s="573"/>
      <c r="P232" s="573"/>
      <c r="Q232" s="573"/>
      <c r="R232" s="573"/>
      <c r="S232" s="573"/>
      <c r="T232" s="573"/>
      <c r="U232" s="573"/>
      <c r="V232" s="573"/>
      <c r="W232" s="573"/>
      <c r="X232" s="573"/>
      <c r="Y232" s="573"/>
      <c r="Z232" s="573"/>
    </row>
    <row r="233" ht="15.75" customHeight="1">
      <c r="A233" s="573"/>
      <c r="B233" s="573"/>
      <c r="C233" s="573"/>
      <c r="D233" s="573"/>
      <c r="E233" s="573"/>
      <c r="F233" s="573"/>
      <c r="G233" s="573"/>
      <c r="H233" s="573"/>
      <c r="I233" s="573"/>
      <c r="J233" s="573"/>
      <c r="K233" s="658"/>
      <c r="L233" s="658"/>
      <c r="M233" s="573"/>
      <c r="N233" s="573"/>
      <c r="O233" s="573"/>
      <c r="P233" s="573"/>
      <c r="Q233" s="573"/>
      <c r="R233" s="573"/>
      <c r="S233" s="573"/>
      <c r="T233" s="573"/>
      <c r="U233" s="573"/>
      <c r="V233" s="573"/>
      <c r="W233" s="573"/>
      <c r="X233" s="573"/>
      <c r="Y233" s="573"/>
      <c r="Z233" s="573"/>
    </row>
    <row r="234" ht="15.75" customHeight="1">
      <c r="A234" s="573"/>
      <c r="B234" s="573"/>
      <c r="C234" s="573"/>
      <c r="D234" s="573"/>
      <c r="E234" s="573"/>
      <c r="F234" s="573"/>
      <c r="G234" s="573"/>
      <c r="H234" s="573"/>
      <c r="I234" s="573"/>
      <c r="J234" s="573"/>
      <c r="K234" s="658"/>
      <c r="L234" s="658"/>
      <c r="M234" s="573"/>
      <c r="N234" s="573"/>
      <c r="O234" s="573"/>
      <c r="P234" s="573"/>
      <c r="Q234" s="573"/>
      <c r="R234" s="573"/>
      <c r="S234" s="573"/>
      <c r="T234" s="573"/>
      <c r="U234" s="573"/>
      <c r="V234" s="573"/>
      <c r="W234" s="573"/>
      <c r="X234" s="573"/>
      <c r="Y234" s="573"/>
      <c r="Z234" s="573"/>
    </row>
    <row r="235" ht="15.75" customHeight="1">
      <c r="A235" s="573"/>
      <c r="B235" s="573"/>
      <c r="C235" s="573"/>
      <c r="D235" s="573"/>
      <c r="E235" s="573"/>
      <c r="F235" s="573"/>
      <c r="G235" s="573"/>
      <c r="H235" s="573"/>
      <c r="I235" s="573"/>
      <c r="J235" s="573"/>
      <c r="K235" s="658"/>
      <c r="L235" s="658"/>
      <c r="M235" s="573"/>
      <c r="N235" s="573"/>
      <c r="O235" s="573"/>
      <c r="P235" s="573"/>
      <c r="Q235" s="573"/>
      <c r="R235" s="573"/>
      <c r="S235" s="573"/>
      <c r="T235" s="573"/>
      <c r="U235" s="573"/>
      <c r="V235" s="573"/>
      <c r="W235" s="573"/>
      <c r="X235" s="573"/>
      <c r="Y235" s="573"/>
      <c r="Z235" s="573"/>
    </row>
    <row r="236" ht="15.75" customHeight="1">
      <c r="A236" s="573"/>
      <c r="B236" s="573"/>
      <c r="C236" s="573"/>
      <c r="D236" s="573"/>
      <c r="E236" s="573"/>
      <c r="F236" s="573"/>
      <c r="G236" s="573"/>
      <c r="H236" s="573"/>
      <c r="I236" s="573"/>
      <c r="J236" s="573"/>
      <c r="K236" s="658"/>
      <c r="L236" s="658"/>
      <c r="M236" s="573"/>
      <c r="N236" s="573"/>
      <c r="O236" s="573"/>
      <c r="P236" s="573"/>
      <c r="Q236" s="573"/>
      <c r="R236" s="573"/>
      <c r="S236" s="573"/>
      <c r="T236" s="573"/>
      <c r="U236" s="573"/>
      <c r="V236" s="573"/>
      <c r="W236" s="573"/>
      <c r="X236" s="573"/>
      <c r="Y236" s="573"/>
      <c r="Z236" s="573"/>
    </row>
    <row r="237" ht="15.75" customHeight="1">
      <c r="A237" s="573"/>
      <c r="B237" s="573"/>
      <c r="C237" s="573"/>
      <c r="D237" s="573"/>
      <c r="E237" s="573"/>
      <c r="F237" s="573"/>
      <c r="G237" s="573"/>
      <c r="H237" s="573"/>
      <c r="I237" s="573"/>
      <c r="J237" s="573"/>
      <c r="K237" s="658"/>
      <c r="L237" s="658"/>
      <c r="M237" s="573"/>
      <c r="N237" s="573"/>
      <c r="O237" s="573"/>
      <c r="P237" s="573"/>
      <c r="Q237" s="573"/>
      <c r="R237" s="573"/>
      <c r="S237" s="573"/>
      <c r="T237" s="573"/>
      <c r="U237" s="573"/>
      <c r="V237" s="573"/>
      <c r="W237" s="573"/>
      <c r="X237" s="573"/>
      <c r="Y237" s="573"/>
      <c r="Z237" s="573"/>
    </row>
    <row r="238" ht="15.75" customHeight="1">
      <c r="A238" s="573"/>
      <c r="B238" s="573"/>
      <c r="C238" s="573"/>
      <c r="D238" s="573"/>
      <c r="E238" s="573"/>
      <c r="F238" s="573"/>
      <c r="G238" s="573"/>
      <c r="H238" s="573"/>
      <c r="I238" s="573"/>
      <c r="J238" s="573"/>
      <c r="K238" s="658"/>
      <c r="L238" s="658"/>
      <c r="M238" s="573"/>
      <c r="N238" s="573"/>
      <c r="O238" s="573"/>
      <c r="P238" s="573"/>
      <c r="Q238" s="573"/>
      <c r="R238" s="573"/>
      <c r="S238" s="573"/>
      <c r="T238" s="573"/>
      <c r="U238" s="573"/>
      <c r="V238" s="573"/>
      <c r="W238" s="573"/>
      <c r="X238" s="573"/>
      <c r="Y238" s="573"/>
      <c r="Z238" s="573"/>
    </row>
    <row r="239" ht="15.75" customHeight="1">
      <c r="A239" s="573"/>
      <c r="B239" s="573"/>
      <c r="C239" s="573"/>
      <c r="D239" s="573"/>
      <c r="E239" s="573"/>
      <c r="F239" s="573"/>
      <c r="G239" s="573"/>
      <c r="H239" s="573"/>
      <c r="I239" s="573"/>
      <c r="J239" s="573"/>
      <c r="K239" s="658"/>
      <c r="L239" s="658"/>
      <c r="M239" s="573"/>
      <c r="N239" s="573"/>
      <c r="O239" s="573"/>
      <c r="P239" s="573"/>
      <c r="Q239" s="573"/>
      <c r="R239" s="573"/>
      <c r="S239" s="573"/>
      <c r="T239" s="573"/>
      <c r="U239" s="573"/>
      <c r="V239" s="573"/>
      <c r="W239" s="573"/>
      <c r="X239" s="573"/>
      <c r="Y239" s="573"/>
      <c r="Z239" s="573"/>
    </row>
    <row r="240" ht="15.75" customHeight="1">
      <c r="A240" s="573"/>
      <c r="B240" s="573"/>
      <c r="C240" s="573"/>
      <c r="D240" s="573"/>
      <c r="E240" s="573"/>
      <c r="F240" s="573"/>
      <c r="G240" s="573"/>
      <c r="H240" s="573"/>
      <c r="I240" s="573"/>
      <c r="J240" s="573"/>
      <c r="K240" s="658"/>
      <c r="L240" s="658"/>
      <c r="M240" s="573"/>
      <c r="N240" s="573"/>
      <c r="O240" s="573"/>
      <c r="P240" s="573"/>
      <c r="Q240" s="573"/>
      <c r="R240" s="573"/>
      <c r="S240" s="573"/>
      <c r="T240" s="573"/>
      <c r="U240" s="573"/>
      <c r="V240" s="573"/>
      <c r="W240" s="573"/>
      <c r="X240" s="573"/>
      <c r="Y240" s="573"/>
      <c r="Z240" s="573"/>
    </row>
    <row r="241" ht="15.75" customHeight="1">
      <c r="A241" s="573"/>
      <c r="B241" s="573"/>
      <c r="C241" s="573"/>
      <c r="D241" s="573"/>
      <c r="E241" s="573"/>
      <c r="F241" s="573"/>
      <c r="G241" s="573"/>
      <c r="H241" s="573"/>
      <c r="I241" s="573"/>
      <c r="J241" s="573"/>
      <c r="K241" s="658"/>
      <c r="L241" s="658"/>
      <c r="M241" s="573"/>
      <c r="N241" s="573"/>
      <c r="O241" s="573"/>
      <c r="P241" s="573"/>
      <c r="Q241" s="573"/>
      <c r="R241" s="573"/>
      <c r="S241" s="573"/>
      <c r="T241" s="573"/>
      <c r="U241" s="573"/>
      <c r="V241" s="573"/>
      <c r="W241" s="573"/>
      <c r="X241" s="573"/>
      <c r="Y241" s="573"/>
      <c r="Z241" s="573"/>
    </row>
    <row r="242" ht="15.75" customHeight="1">
      <c r="A242" s="573"/>
      <c r="B242" s="573"/>
      <c r="C242" s="573"/>
      <c r="D242" s="573"/>
      <c r="E242" s="573"/>
      <c r="F242" s="573"/>
      <c r="G242" s="573"/>
      <c r="H242" s="573"/>
      <c r="I242" s="573"/>
      <c r="J242" s="573"/>
      <c r="K242" s="658"/>
      <c r="L242" s="658"/>
      <c r="M242" s="573"/>
      <c r="N242" s="573"/>
      <c r="O242" s="573"/>
      <c r="P242" s="573"/>
      <c r="Q242" s="573"/>
      <c r="R242" s="573"/>
      <c r="S242" s="573"/>
      <c r="T242" s="573"/>
      <c r="U242" s="573"/>
      <c r="V242" s="573"/>
      <c r="W242" s="573"/>
      <c r="X242" s="573"/>
      <c r="Y242" s="573"/>
      <c r="Z242" s="573"/>
    </row>
    <row r="243" ht="15.75" customHeight="1">
      <c r="A243" s="573"/>
      <c r="B243" s="573"/>
      <c r="C243" s="573"/>
      <c r="D243" s="573"/>
      <c r="E243" s="573"/>
      <c r="F243" s="573"/>
      <c r="G243" s="573"/>
      <c r="H243" s="573"/>
      <c r="I243" s="573"/>
      <c r="J243" s="573"/>
      <c r="K243" s="658"/>
      <c r="L243" s="658"/>
      <c r="M243" s="573"/>
      <c r="N243" s="573"/>
      <c r="O243" s="573"/>
      <c r="P243" s="573"/>
      <c r="Q243" s="573"/>
      <c r="R243" s="573"/>
      <c r="S243" s="573"/>
      <c r="T243" s="573"/>
      <c r="U243" s="573"/>
      <c r="V243" s="573"/>
      <c r="W243" s="573"/>
      <c r="X243" s="573"/>
      <c r="Y243" s="573"/>
      <c r="Z243" s="573"/>
    </row>
    <row r="244" ht="15.75" customHeight="1">
      <c r="A244" s="573"/>
      <c r="B244" s="573"/>
      <c r="C244" s="573"/>
      <c r="D244" s="573"/>
      <c r="E244" s="573"/>
      <c r="F244" s="573"/>
      <c r="G244" s="573"/>
      <c r="H244" s="573"/>
      <c r="I244" s="573"/>
      <c r="J244" s="573"/>
      <c r="K244" s="658"/>
      <c r="L244" s="658"/>
      <c r="M244" s="573"/>
      <c r="N244" s="573"/>
      <c r="O244" s="573"/>
      <c r="P244" s="573"/>
      <c r="Q244" s="573"/>
      <c r="R244" s="573"/>
      <c r="S244" s="573"/>
      <c r="T244" s="573"/>
      <c r="U244" s="573"/>
      <c r="V244" s="573"/>
      <c r="W244" s="573"/>
      <c r="X244" s="573"/>
      <c r="Y244" s="573"/>
      <c r="Z244" s="573"/>
    </row>
    <row r="245" ht="15.75" customHeight="1">
      <c r="A245" s="573"/>
      <c r="B245" s="573"/>
      <c r="C245" s="573"/>
      <c r="D245" s="573"/>
      <c r="E245" s="573"/>
      <c r="F245" s="573"/>
      <c r="G245" s="573"/>
      <c r="H245" s="573"/>
      <c r="I245" s="573"/>
      <c r="J245" s="573"/>
      <c r="K245" s="658"/>
      <c r="L245" s="658"/>
      <c r="M245" s="573"/>
      <c r="N245" s="573"/>
      <c r="O245" s="573"/>
      <c r="P245" s="573"/>
      <c r="Q245" s="573"/>
      <c r="R245" s="573"/>
      <c r="S245" s="573"/>
      <c r="T245" s="573"/>
      <c r="U245" s="573"/>
      <c r="V245" s="573"/>
      <c r="W245" s="573"/>
      <c r="X245" s="573"/>
      <c r="Y245" s="573"/>
      <c r="Z245" s="573"/>
    </row>
    <row r="246" ht="15.75" customHeight="1">
      <c r="A246" s="573"/>
      <c r="B246" s="573"/>
      <c r="C246" s="573"/>
      <c r="D246" s="573"/>
      <c r="E246" s="573"/>
      <c r="F246" s="573"/>
      <c r="G246" s="573"/>
      <c r="H246" s="573"/>
      <c r="I246" s="573"/>
      <c r="J246" s="573"/>
      <c r="K246" s="658"/>
      <c r="L246" s="658"/>
      <c r="M246" s="573"/>
      <c r="N246" s="573"/>
      <c r="O246" s="573"/>
      <c r="P246" s="573"/>
      <c r="Q246" s="573"/>
      <c r="R246" s="573"/>
      <c r="S246" s="573"/>
      <c r="T246" s="573"/>
      <c r="U246" s="573"/>
      <c r="V246" s="573"/>
      <c r="W246" s="573"/>
      <c r="X246" s="573"/>
      <c r="Y246" s="573"/>
      <c r="Z246" s="573"/>
    </row>
    <row r="247" ht="15.75" customHeight="1">
      <c r="A247" s="573"/>
      <c r="B247" s="573"/>
      <c r="C247" s="573"/>
      <c r="D247" s="573"/>
      <c r="E247" s="573"/>
      <c r="F247" s="573"/>
      <c r="G247" s="573"/>
      <c r="H247" s="573"/>
      <c r="I247" s="573"/>
      <c r="J247" s="573"/>
      <c r="K247" s="658"/>
      <c r="L247" s="658"/>
      <c r="M247" s="573"/>
      <c r="N247" s="573"/>
      <c r="O247" s="573"/>
      <c r="P247" s="573"/>
      <c r="Q247" s="573"/>
      <c r="R247" s="573"/>
      <c r="S247" s="573"/>
      <c r="T247" s="573"/>
      <c r="U247" s="573"/>
      <c r="V247" s="573"/>
      <c r="W247" s="573"/>
      <c r="X247" s="573"/>
      <c r="Y247" s="573"/>
      <c r="Z247" s="573"/>
    </row>
    <row r="248" ht="15.75" customHeight="1">
      <c r="A248" s="573"/>
      <c r="B248" s="573"/>
      <c r="C248" s="573"/>
      <c r="D248" s="573"/>
      <c r="E248" s="573"/>
      <c r="F248" s="573"/>
      <c r="G248" s="573"/>
      <c r="H248" s="573"/>
      <c r="I248" s="573"/>
      <c r="J248" s="573"/>
      <c r="K248" s="658"/>
      <c r="L248" s="658"/>
      <c r="M248" s="573"/>
      <c r="N248" s="573"/>
      <c r="O248" s="573"/>
      <c r="P248" s="573"/>
      <c r="Q248" s="573"/>
      <c r="R248" s="573"/>
      <c r="S248" s="573"/>
      <c r="T248" s="573"/>
      <c r="U248" s="573"/>
      <c r="V248" s="573"/>
      <c r="W248" s="573"/>
      <c r="X248" s="573"/>
      <c r="Y248" s="573"/>
      <c r="Z248" s="573"/>
    </row>
    <row r="249" ht="15.75" customHeight="1">
      <c r="A249" s="573"/>
      <c r="B249" s="573"/>
      <c r="C249" s="573"/>
      <c r="D249" s="573"/>
      <c r="E249" s="573"/>
      <c r="F249" s="573"/>
      <c r="G249" s="573"/>
      <c r="H249" s="573"/>
      <c r="I249" s="573"/>
      <c r="J249" s="573"/>
      <c r="K249" s="658"/>
      <c r="L249" s="658"/>
      <c r="M249" s="573"/>
      <c r="N249" s="573"/>
      <c r="O249" s="573"/>
      <c r="P249" s="573"/>
      <c r="Q249" s="573"/>
      <c r="R249" s="573"/>
      <c r="S249" s="573"/>
      <c r="T249" s="573"/>
      <c r="U249" s="573"/>
      <c r="V249" s="573"/>
      <c r="W249" s="573"/>
      <c r="X249" s="573"/>
      <c r="Y249" s="573"/>
      <c r="Z249" s="573"/>
    </row>
    <row r="250" ht="15.75" customHeight="1">
      <c r="A250" s="573"/>
      <c r="B250" s="573"/>
      <c r="C250" s="573"/>
      <c r="D250" s="573"/>
      <c r="E250" s="573"/>
      <c r="F250" s="573"/>
      <c r="G250" s="573"/>
      <c r="H250" s="573"/>
      <c r="I250" s="573"/>
      <c r="J250" s="573"/>
      <c r="K250" s="658"/>
      <c r="L250" s="658"/>
      <c r="M250" s="573"/>
      <c r="N250" s="573"/>
      <c r="O250" s="573"/>
      <c r="P250" s="573"/>
      <c r="Q250" s="573"/>
      <c r="R250" s="573"/>
      <c r="S250" s="573"/>
      <c r="T250" s="573"/>
      <c r="U250" s="573"/>
      <c r="V250" s="573"/>
      <c r="W250" s="573"/>
      <c r="X250" s="573"/>
      <c r="Y250" s="573"/>
      <c r="Z250" s="573"/>
    </row>
    <row r="251" ht="15.75" customHeight="1">
      <c r="A251" s="573"/>
      <c r="B251" s="573"/>
      <c r="C251" s="573"/>
      <c r="D251" s="573"/>
      <c r="E251" s="573"/>
      <c r="F251" s="573"/>
      <c r="G251" s="573"/>
      <c r="H251" s="573"/>
      <c r="I251" s="573"/>
      <c r="J251" s="573"/>
      <c r="K251" s="658"/>
      <c r="L251" s="658"/>
      <c r="M251" s="573"/>
      <c r="N251" s="573"/>
      <c r="O251" s="573"/>
      <c r="P251" s="573"/>
      <c r="Q251" s="573"/>
      <c r="R251" s="573"/>
      <c r="S251" s="573"/>
      <c r="T251" s="573"/>
      <c r="U251" s="573"/>
      <c r="V251" s="573"/>
      <c r="W251" s="573"/>
      <c r="X251" s="573"/>
      <c r="Y251" s="573"/>
      <c r="Z251" s="573"/>
    </row>
    <row r="252" ht="15.75" customHeight="1">
      <c r="A252" s="573"/>
      <c r="B252" s="573"/>
      <c r="C252" s="573"/>
      <c r="D252" s="573"/>
      <c r="E252" s="573"/>
      <c r="F252" s="573"/>
      <c r="G252" s="573"/>
      <c r="H252" s="573"/>
      <c r="I252" s="573"/>
      <c r="J252" s="573"/>
      <c r="K252" s="658"/>
      <c r="L252" s="658"/>
      <c r="M252" s="573"/>
      <c r="N252" s="573"/>
      <c r="O252" s="573"/>
      <c r="P252" s="573"/>
      <c r="Q252" s="573"/>
      <c r="R252" s="573"/>
      <c r="S252" s="573"/>
      <c r="T252" s="573"/>
      <c r="U252" s="573"/>
      <c r="V252" s="573"/>
      <c r="W252" s="573"/>
      <c r="X252" s="573"/>
      <c r="Y252" s="573"/>
      <c r="Z252" s="573"/>
    </row>
    <row r="253" ht="15.75" customHeight="1">
      <c r="A253" s="573"/>
      <c r="B253" s="573"/>
      <c r="C253" s="573"/>
      <c r="D253" s="573"/>
      <c r="E253" s="573"/>
      <c r="F253" s="573"/>
      <c r="G253" s="573"/>
      <c r="H253" s="573"/>
      <c r="I253" s="573"/>
      <c r="J253" s="573"/>
      <c r="K253" s="658"/>
      <c r="L253" s="658"/>
      <c r="M253" s="573"/>
      <c r="N253" s="573"/>
      <c r="O253" s="573"/>
      <c r="P253" s="573"/>
      <c r="Q253" s="573"/>
      <c r="R253" s="573"/>
      <c r="S253" s="573"/>
      <c r="T253" s="573"/>
      <c r="U253" s="573"/>
      <c r="V253" s="573"/>
      <c r="W253" s="573"/>
      <c r="X253" s="573"/>
      <c r="Y253" s="573"/>
      <c r="Z253" s="573"/>
    </row>
    <row r="254" ht="15.75" customHeight="1">
      <c r="A254" s="573"/>
      <c r="B254" s="573"/>
      <c r="C254" s="573"/>
      <c r="D254" s="573"/>
      <c r="E254" s="573"/>
      <c r="F254" s="573"/>
      <c r="G254" s="573"/>
      <c r="H254" s="573"/>
      <c r="I254" s="573"/>
      <c r="J254" s="573"/>
      <c r="K254" s="658"/>
      <c r="L254" s="658"/>
      <c r="M254" s="573"/>
      <c r="N254" s="573"/>
      <c r="O254" s="573"/>
      <c r="P254" s="573"/>
      <c r="Q254" s="573"/>
      <c r="R254" s="573"/>
      <c r="S254" s="573"/>
      <c r="T254" s="573"/>
      <c r="U254" s="573"/>
      <c r="V254" s="573"/>
      <c r="W254" s="573"/>
      <c r="X254" s="573"/>
      <c r="Y254" s="573"/>
      <c r="Z254" s="573"/>
    </row>
    <row r="255" ht="15.75" customHeight="1">
      <c r="A255" s="573"/>
      <c r="B255" s="573"/>
      <c r="C255" s="573"/>
      <c r="D255" s="573"/>
      <c r="E255" s="573"/>
      <c r="F255" s="573"/>
      <c r="G255" s="573"/>
      <c r="H255" s="573"/>
      <c r="I255" s="573"/>
      <c r="J255" s="573"/>
      <c r="K255" s="658"/>
      <c r="L255" s="658"/>
      <c r="M255" s="573"/>
      <c r="N255" s="573"/>
      <c r="O255" s="573"/>
      <c r="P255" s="573"/>
      <c r="Q255" s="573"/>
      <c r="R255" s="573"/>
      <c r="S255" s="573"/>
      <c r="T255" s="573"/>
      <c r="U255" s="573"/>
      <c r="V255" s="573"/>
      <c r="W255" s="573"/>
      <c r="X255" s="573"/>
      <c r="Y255" s="573"/>
      <c r="Z255" s="573"/>
    </row>
    <row r="256" ht="15.75" customHeight="1">
      <c r="A256" s="573"/>
      <c r="B256" s="573"/>
      <c r="C256" s="573"/>
      <c r="D256" s="573"/>
      <c r="E256" s="573"/>
      <c r="F256" s="573"/>
      <c r="G256" s="573"/>
      <c r="H256" s="573"/>
      <c r="I256" s="573"/>
      <c r="J256" s="573"/>
      <c r="K256" s="658"/>
      <c r="L256" s="658"/>
      <c r="M256" s="573"/>
      <c r="N256" s="573"/>
      <c r="O256" s="573"/>
      <c r="P256" s="573"/>
      <c r="Q256" s="573"/>
      <c r="R256" s="573"/>
      <c r="S256" s="573"/>
      <c r="T256" s="573"/>
      <c r="U256" s="573"/>
      <c r="V256" s="573"/>
      <c r="W256" s="573"/>
      <c r="X256" s="573"/>
      <c r="Y256" s="573"/>
      <c r="Z256" s="573"/>
    </row>
    <row r="257" ht="15.75" customHeight="1">
      <c r="A257" s="573"/>
      <c r="B257" s="573"/>
      <c r="C257" s="573"/>
      <c r="D257" s="573"/>
      <c r="E257" s="573"/>
      <c r="F257" s="573"/>
      <c r="G257" s="573"/>
      <c r="H257" s="573"/>
      <c r="I257" s="573"/>
      <c r="J257" s="573"/>
      <c r="K257" s="658"/>
      <c r="L257" s="658"/>
      <c r="M257" s="573"/>
      <c r="N257" s="573"/>
      <c r="O257" s="573"/>
      <c r="P257" s="573"/>
      <c r="Q257" s="573"/>
      <c r="R257" s="573"/>
      <c r="S257" s="573"/>
      <c r="T257" s="573"/>
      <c r="U257" s="573"/>
      <c r="V257" s="573"/>
      <c r="W257" s="573"/>
      <c r="X257" s="573"/>
      <c r="Y257" s="573"/>
      <c r="Z257" s="573"/>
    </row>
    <row r="258" ht="15.75" customHeight="1">
      <c r="A258" s="573"/>
      <c r="B258" s="573"/>
      <c r="C258" s="573"/>
      <c r="D258" s="573"/>
      <c r="E258" s="573"/>
      <c r="F258" s="573"/>
      <c r="G258" s="573"/>
      <c r="H258" s="573"/>
      <c r="I258" s="573"/>
      <c r="J258" s="573"/>
      <c r="K258" s="658"/>
      <c r="L258" s="658"/>
      <c r="M258" s="573"/>
      <c r="N258" s="573"/>
      <c r="O258" s="573"/>
      <c r="P258" s="573"/>
      <c r="Q258" s="573"/>
      <c r="R258" s="573"/>
      <c r="S258" s="573"/>
      <c r="T258" s="573"/>
      <c r="U258" s="573"/>
      <c r="V258" s="573"/>
      <c r="W258" s="573"/>
      <c r="X258" s="573"/>
      <c r="Y258" s="573"/>
      <c r="Z258" s="573"/>
    </row>
    <row r="259" ht="15.75" customHeight="1">
      <c r="A259" s="573"/>
      <c r="B259" s="573"/>
      <c r="C259" s="573"/>
      <c r="D259" s="573"/>
      <c r="E259" s="573"/>
      <c r="F259" s="573"/>
      <c r="G259" s="573"/>
      <c r="H259" s="573"/>
      <c r="I259" s="573"/>
      <c r="J259" s="573"/>
      <c r="K259" s="658"/>
      <c r="L259" s="658"/>
      <c r="M259" s="573"/>
      <c r="N259" s="573"/>
      <c r="O259" s="573"/>
      <c r="P259" s="573"/>
      <c r="Q259" s="573"/>
      <c r="R259" s="573"/>
      <c r="S259" s="573"/>
      <c r="T259" s="573"/>
      <c r="U259" s="573"/>
      <c r="V259" s="573"/>
      <c r="W259" s="573"/>
      <c r="X259" s="573"/>
      <c r="Y259" s="573"/>
      <c r="Z259" s="573"/>
    </row>
    <row r="260" ht="15.75" customHeight="1">
      <c r="A260" s="573"/>
      <c r="B260" s="573"/>
      <c r="C260" s="573"/>
      <c r="D260" s="573"/>
      <c r="E260" s="573"/>
      <c r="F260" s="573"/>
      <c r="G260" s="573"/>
      <c r="H260" s="573"/>
      <c r="I260" s="573"/>
      <c r="J260" s="573"/>
      <c r="K260" s="658"/>
      <c r="L260" s="658"/>
      <c r="M260" s="573"/>
      <c r="N260" s="573"/>
      <c r="O260" s="573"/>
      <c r="P260" s="573"/>
      <c r="Q260" s="573"/>
      <c r="R260" s="573"/>
      <c r="S260" s="573"/>
      <c r="T260" s="573"/>
      <c r="U260" s="573"/>
      <c r="V260" s="573"/>
      <c r="W260" s="573"/>
      <c r="X260" s="573"/>
      <c r="Y260" s="573"/>
      <c r="Z260" s="573"/>
    </row>
    <row r="261" ht="15.75" customHeight="1">
      <c r="A261" s="573"/>
      <c r="B261" s="573"/>
      <c r="C261" s="573"/>
      <c r="D261" s="573"/>
      <c r="E261" s="573"/>
      <c r="F261" s="573"/>
      <c r="G261" s="573"/>
      <c r="H261" s="573"/>
      <c r="I261" s="573"/>
      <c r="J261" s="573"/>
      <c r="K261" s="658"/>
      <c r="L261" s="658"/>
      <c r="M261" s="573"/>
      <c r="N261" s="573"/>
      <c r="O261" s="573"/>
      <c r="P261" s="573"/>
      <c r="Q261" s="573"/>
      <c r="R261" s="573"/>
      <c r="S261" s="573"/>
      <c r="T261" s="573"/>
      <c r="U261" s="573"/>
      <c r="V261" s="573"/>
      <c r="W261" s="573"/>
      <c r="X261" s="573"/>
      <c r="Y261" s="573"/>
      <c r="Z261" s="573"/>
    </row>
    <row r="262" ht="15.75" customHeight="1">
      <c r="A262" s="573"/>
      <c r="B262" s="573"/>
      <c r="C262" s="573"/>
      <c r="D262" s="573"/>
      <c r="E262" s="573"/>
      <c r="F262" s="573"/>
      <c r="G262" s="573"/>
      <c r="H262" s="573"/>
      <c r="I262" s="573"/>
      <c r="J262" s="573"/>
      <c r="K262" s="658"/>
      <c r="L262" s="658"/>
      <c r="M262" s="573"/>
      <c r="N262" s="573"/>
      <c r="O262" s="573"/>
      <c r="P262" s="573"/>
      <c r="Q262" s="573"/>
      <c r="R262" s="573"/>
      <c r="S262" s="573"/>
      <c r="T262" s="573"/>
      <c r="U262" s="573"/>
      <c r="V262" s="573"/>
      <c r="W262" s="573"/>
      <c r="X262" s="573"/>
      <c r="Y262" s="573"/>
      <c r="Z262" s="573"/>
    </row>
    <row r="263" ht="15.75" customHeight="1">
      <c r="A263" s="573"/>
      <c r="B263" s="573"/>
      <c r="C263" s="573"/>
      <c r="D263" s="573"/>
      <c r="E263" s="573"/>
      <c r="F263" s="573"/>
      <c r="G263" s="573"/>
      <c r="H263" s="573"/>
      <c r="I263" s="573"/>
      <c r="J263" s="573"/>
      <c r="K263" s="658"/>
      <c r="L263" s="658"/>
      <c r="M263" s="573"/>
      <c r="N263" s="573"/>
      <c r="O263" s="573"/>
      <c r="P263" s="573"/>
      <c r="Q263" s="573"/>
      <c r="R263" s="573"/>
      <c r="S263" s="573"/>
      <c r="T263" s="573"/>
      <c r="U263" s="573"/>
      <c r="V263" s="573"/>
      <c r="W263" s="573"/>
      <c r="X263" s="573"/>
      <c r="Y263" s="573"/>
      <c r="Z263" s="573"/>
    </row>
    <row r="264" ht="15.75" customHeight="1">
      <c r="A264" s="573"/>
      <c r="B264" s="573"/>
      <c r="C264" s="573"/>
      <c r="D264" s="573"/>
      <c r="E264" s="573"/>
      <c r="F264" s="573"/>
      <c r="G264" s="573"/>
      <c r="H264" s="573"/>
      <c r="I264" s="573"/>
      <c r="J264" s="573"/>
      <c r="K264" s="658"/>
      <c r="L264" s="658"/>
      <c r="M264" s="573"/>
      <c r="N264" s="573"/>
      <c r="O264" s="573"/>
      <c r="P264" s="573"/>
      <c r="Q264" s="573"/>
      <c r="R264" s="573"/>
      <c r="S264" s="573"/>
      <c r="T264" s="573"/>
      <c r="U264" s="573"/>
      <c r="V264" s="573"/>
      <c r="W264" s="573"/>
      <c r="X264" s="573"/>
      <c r="Y264" s="573"/>
      <c r="Z264" s="573"/>
    </row>
    <row r="265" ht="15.75" customHeight="1">
      <c r="A265" s="573"/>
      <c r="B265" s="573"/>
      <c r="C265" s="573"/>
      <c r="D265" s="573"/>
      <c r="E265" s="573"/>
      <c r="F265" s="573"/>
      <c r="G265" s="573"/>
      <c r="H265" s="573"/>
      <c r="I265" s="573"/>
      <c r="J265" s="573"/>
      <c r="K265" s="658"/>
      <c r="L265" s="658"/>
      <c r="M265" s="573"/>
      <c r="N265" s="573"/>
      <c r="O265" s="573"/>
      <c r="P265" s="573"/>
      <c r="Q265" s="573"/>
      <c r="R265" s="573"/>
      <c r="S265" s="573"/>
      <c r="T265" s="573"/>
      <c r="U265" s="573"/>
      <c r="V265" s="573"/>
      <c r="W265" s="573"/>
      <c r="X265" s="573"/>
      <c r="Y265" s="573"/>
      <c r="Z265" s="573"/>
    </row>
    <row r="266" ht="15.75" customHeight="1">
      <c r="A266" s="573"/>
      <c r="B266" s="573"/>
      <c r="C266" s="573"/>
      <c r="D266" s="573"/>
      <c r="E266" s="573"/>
      <c r="F266" s="573"/>
      <c r="G266" s="573"/>
      <c r="H266" s="573"/>
      <c r="I266" s="573"/>
      <c r="J266" s="573"/>
      <c r="K266" s="658"/>
      <c r="L266" s="658"/>
      <c r="M266" s="573"/>
      <c r="N266" s="573"/>
      <c r="O266" s="573"/>
      <c r="P266" s="573"/>
      <c r="Q266" s="573"/>
      <c r="R266" s="573"/>
      <c r="S266" s="573"/>
      <c r="T266" s="573"/>
      <c r="U266" s="573"/>
      <c r="V266" s="573"/>
      <c r="W266" s="573"/>
      <c r="X266" s="573"/>
      <c r="Y266" s="573"/>
      <c r="Z266" s="573"/>
    </row>
    <row r="267" ht="15.75" customHeight="1">
      <c r="A267" s="573"/>
      <c r="B267" s="573"/>
      <c r="C267" s="573"/>
      <c r="D267" s="573"/>
      <c r="E267" s="573"/>
      <c r="F267" s="573"/>
      <c r="G267" s="573"/>
      <c r="H267" s="573"/>
      <c r="I267" s="573"/>
      <c r="J267" s="573"/>
      <c r="K267" s="658"/>
      <c r="L267" s="658"/>
      <c r="M267" s="573"/>
      <c r="N267" s="573"/>
      <c r="O267" s="573"/>
      <c r="P267" s="573"/>
      <c r="Q267" s="573"/>
      <c r="R267" s="573"/>
      <c r="S267" s="573"/>
      <c r="T267" s="573"/>
      <c r="U267" s="573"/>
      <c r="V267" s="573"/>
      <c r="W267" s="573"/>
      <c r="X267" s="573"/>
      <c r="Y267" s="573"/>
      <c r="Z267" s="573"/>
    </row>
    <row r="268" ht="15.75" customHeight="1">
      <c r="A268" s="573"/>
      <c r="B268" s="573"/>
      <c r="C268" s="573"/>
      <c r="D268" s="573"/>
      <c r="E268" s="573"/>
      <c r="F268" s="573"/>
      <c r="G268" s="573"/>
      <c r="H268" s="573"/>
      <c r="I268" s="573"/>
      <c r="J268" s="573"/>
      <c r="K268" s="658"/>
      <c r="L268" s="658"/>
      <c r="M268" s="573"/>
      <c r="N268" s="573"/>
      <c r="O268" s="573"/>
      <c r="P268" s="573"/>
      <c r="Q268" s="573"/>
      <c r="R268" s="573"/>
      <c r="S268" s="573"/>
      <c r="T268" s="573"/>
      <c r="U268" s="573"/>
      <c r="V268" s="573"/>
      <c r="W268" s="573"/>
      <c r="X268" s="573"/>
      <c r="Y268" s="573"/>
      <c r="Z268" s="573"/>
    </row>
    <row r="269" ht="15.75" customHeight="1">
      <c r="A269" s="573"/>
      <c r="B269" s="573"/>
      <c r="C269" s="573"/>
      <c r="D269" s="573"/>
      <c r="E269" s="573"/>
      <c r="F269" s="573"/>
      <c r="G269" s="573"/>
      <c r="H269" s="573"/>
      <c r="I269" s="573"/>
      <c r="J269" s="573"/>
      <c r="K269" s="658"/>
      <c r="L269" s="658"/>
      <c r="M269" s="573"/>
      <c r="N269" s="573"/>
      <c r="O269" s="573"/>
      <c r="P269" s="573"/>
      <c r="Q269" s="573"/>
      <c r="R269" s="573"/>
      <c r="S269" s="573"/>
      <c r="T269" s="573"/>
      <c r="U269" s="573"/>
      <c r="V269" s="573"/>
      <c r="W269" s="573"/>
      <c r="X269" s="573"/>
      <c r="Y269" s="573"/>
      <c r="Z269" s="573"/>
    </row>
    <row r="270" ht="15.75" customHeight="1">
      <c r="A270" s="573"/>
      <c r="B270" s="573"/>
      <c r="C270" s="573"/>
      <c r="D270" s="573"/>
      <c r="E270" s="573"/>
      <c r="F270" s="573"/>
      <c r="G270" s="573"/>
      <c r="H270" s="573"/>
      <c r="I270" s="573"/>
      <c r="J270" s="573"/>
      <c r="K270" s="658"/>
      <c r="L270" s="658"/>
      <c r="M270" s="573"/>
      <c r="N270" s="573"/>
      <c r="O270" s="573"/>
      <c r="P270" s="573"/>
      <c r="Q270" s="573"/>
      <c r="R270" s="573"/>
      <c r="S270" s="573"/>
      <c r="T270" s="573"/>
      <c r="U270" s="573"/>
      <c r="V270" s="573"/>
      <c r="W270" s="573"/>
      <c r="X270" s="573"/>
      <c r="Y270" s="573"/>
      <c r="Z270" s="573"/>
    </row>
    <row r="271" ht="15.75" customHeight="1">
      <c r="A271" s="573"/>
      <c r="B271" s="573"/>
      <c r="C271" s="573"/>
      <c r="D271" s="573"/>
      <c r="E271" s="573"/>
      <c r="F271" s="573"/>
      <c r="G271" s="573"/>
      <c r="H271" s="573"/>
      <c r="I271" s="573"/>
      <c r="J271" s="573"/>
      <c r="K271" s="658"/>
      <c r="L271" s="658"/>
      <c r="M271" s="573"/>
      <c r="N271" s="573"/>
      <c r="O271" s="573"/>
      <c r="P271" s="573"/>
      <c r="Q271" s="573"/>
      <c r="R271" s="573"/>
      <c r="S271" s="573"/>
      <c r="T271" s="573"/>
      <c r="U271" s="573"/>
      <c r="V271" s="573"/>
      <c r="W271" s="573"/>
      <c r="X271" s="573"/>
      <c r="Y271" s="573"/>
      <c r="Z271" s="573"/>
    </row>
    <row r="272" ht="15.75" customHeight="1">
      <c r="A272" s="573"/>
      <c r="B272" s="573"/>
      <c r="C272" s="573"/>
      <c r="D272" s="573"/>
      <c r="E272" s="573"/>
      <c r="F272" s="573"/>
      <c r="G272" s="573"/>
      <c r="H272" s="573"/>
      <c r="I272" s="573"/>
      <c r="J272" s="573"/>
      <c r="K272" s="658"/>
      <c r="L272" s="658"/>
      <c r="M272" s="573"/>
      <c r="N272" s="573"/>
      <c r="O272" s="573"/>
      <c r="P272" s="573"/>
      <c r="Q272" s="573"/>
      <c r="R272" s="573"/>
      <c r="S272" s="573"/>
      <c r="T272" s="573"/>
      <c r="U272" s="573"/>
      <c r="V272" s="573"/>
      <c r="W272" s="573"/>
      <c r="X272" s="573"/>
      <c r="Y272" s="573"/>
      <c r="Z272" s="573"/>
    </row>
    <row r="273" ht="15.75" customHeight="1">
      <c r="A273" s="573"/>
      <c r="B273" s="573"/>
      <c r="C273" s="573"/>
      <c r="D273" s="573"/>
      <c r="E273" s="573"/>
      <c r="F273" s="573"/>
      <c r="G273" s="573"/>
      <c r="H273" s="573"/>
      <c r="I273" s="573"/>
      <c r="J273" s="573"/>
      <c r="K273" s="658"/>
      <c r="L273" s="658"/>
      <c r="M273" s="573"/>
      <c r="N273" s="573"/>
      <c r="O273" s="573"/>
      <c r="P273" s="573"/>
      <c r="Q273" s="573"/>
      <c r="R273" s="573"/>
      <c r="S273" s="573"/>
      <c r="T273" s="573"/>
      <c r="U273" s="573"/>
      <c r="V273" s="573"/>
      <c r="W273" s="573"/>
      <c r="X273" s="573"/>
      <c r="Y273" s="573"/>
      <c r="Z273" s="573"/>
    </row>
    <row r="274" ht="15.75" customHeight="1">
      <c r="A274" s="573"/>
      <c r="B274" s="573"/>
      <c r="C274" s="573"/>
      <c r="D274" s="573"/>
      <c r="E274" s="573"/>
      <c r="F274" s="573"/>
      <c r="G274" s="573"/>
      <c r="H274" s="573"/>
      <c r="I274" s="573"/>
      <c r="J274" s="573"/>
      <c r="K274" s="658"/>
      <c r="L274" s="658"/>
      <c r="M274" s="573"/>
      <c r="N274" s="573"/>
      <c r="O274" s="573"/>
      <c r="P274" s="573"/>
      <c r="Q274" s="573"/>
      <c r="R274" s="573"/>
      <c r="S274" s="573"/>
      <c r="T274" s="573"/>
      <c r="U274" s="573"/>
      <c r="V274" s="573"/>
      <c r="W274" s="573"/>
      <c r="X274" s="573"/>
      <c r="Y274" s="573"/>
      <c r="Z274" s="573"/>
    </row>
    <row r="275" ht="15.75" customHeight="1">
      <c r="A275" s="573"/>
      <c r="B275" s="573"/>
      <c r="C275" s="573"/>
      <c r="D275" s="573"/>
      <c r="E275" s="573"/>
      <c r="F275" s="573"/>
      <c r="G275" s="573"/>
      <c r="H275" s="573"/>
      <c r="I275" s="573"/>
      <c r="J275" s="573"/>
      <c r="K275" s="658"/>
      <c r="L275" s="658"/>
      <c r="M275" s="573"/>
      <c r="N275" s="573"/>
      <c r="O275" s="573"/>
      <c r="P275" s="573"/>
      <c r="Q275" s="573"/>
      <c r="R275" s="573"/>
      <c r="S275" s="573"/>
      <c r="T275" s="573"/>
      <c r="U275" s="573"/>
      <c r="V275" s="573"/>
      <c r="W275" s="573"/>
      <c r="X275" s="573"/>
      <c r="Y275" s="573"/>
      <c r="Z275" s="573"/>
    </row>
    <row r="276" ht="15.75" customHeight="1">
      <c r="A276" s="573"/>
      <c r="B276" s="573"/>
      <c r="C276" s="573"/>
      <c r="D276" s="573"/>
      <c r="E276" s="573"/>
      <c r="F276" s="573"/>
      <c r="G276" s="573"/>
      <c r="H276" s="573"/>
      <c r="I276" s="573"/>
      <c r="J276" s="573"/>
      <c r="K276" s="658"/>
      <c r="L276" s="658"/>
      <c r="M276" s="573"/>
      <c r="N276" s="573"/>
      <c r="O276" s="573"/>
      <c r="P276" s="573"/>
      <c r="Q276" s="573"/>
      <c r="R276" s="573"/>
      <c r="S276" s="573"/>
      <c r="T276" s="573"/>
      <c r="U276" s="573"/>
      <c r="V276" s="573"/>
      <c r="W276" s="573"/>
      <c r="X276" s="573"/>
      <c r="Y276" s="573"/>
      <c r="Z276" s="573"/>
    </row>
    <row r="277" ht="15.75" customHeight="1">
      <c r="A277" s="573"/>
      <c r="B277" s="573"/>
      <c r="C277" s="573"/>
      <c r="D277" s="573"/>
      <c r="E277" s="573"/>
      <c r="F277" s="573"/>
      <c r="G277" s="573"/>
      <c r="H277" s="573"/>
      <c r="I277" s="573"/>
      <c r="J277" s="573"/>
      <c r="K277" s="658"/>
      <c r="L277" s="658"/>
      <c r="M277" s="573"/>
      <c r="N277" s="573"/>
      <c r="O277" s="573"/>
      <c r="P277" s="573"/>
      <c r="Q277" s="573"/>
      <c r="R277" s="573"/>
      <c r="S277" s="573"/>
      <c r="T277" s="573"/>
      <c r="U277" s="573"/>
      <c r="V277" s="573"/>
      <c r="W277" s="573"/>
      <c r="X277" s="573"/>
      <c r="Y277" s="573"/>
      <c r="Z277" s="573"/>
    </row>
    <row r="278" ht="15.75" customHeight="1">
      <c r="A278" s="573"/>
      <c r="B278" s="573"/>
      <c r="C278" s="573"/>
      <c r="D278" s="573"/>
      <c r="E278" s="573"/>
      <c r="F278" s="573"/>
      <c r="G278" s="573"/>
      <c r="H278" s="573"/>
      <c r="I278" s="573"/>
      <c r="J278" s="573"/>
      <c r="K278" s="658"/>
      <c r="L278" s="658"/>
      <c r="M278" s="573"/>
      <c r="N278" s="573"/>
      <c r="O278" s="573"/>
      <c r="P278" s="573"/>
      <c r="Q278" s="573"/>
      <c r="R278" s="573"/>
      <c r="S278" s="573"/>
      <c r="T278" s="573"/>
      <c r="U278" s="573"/>
      <c r="V278" s="573"/>
      <c r="W278" s="573"/>
      <c r="X278" s="573"/>
      <c r="Y278" s="573"/>
      <c r="Z278" s="573"/>
    </row>
    <row r="279" ht="15.75" customHeight="1">
      <c r="A279" s="573"/>
      <c r="B279" s="573"/>
      <c r="C279" s="573"/>
      <c r="D279" s="573"/>
      <c r="E279" s="573"/>
      <c r="F279" s="573"/>
      <c r="G279" s="573"/>
      <c r="H279" s="573"/>
      <c r="I279" s="573"/>
      <c r="J279" s="573"/>
      <c r="K279" s="658"/>
      <c r="L279" s="658"/>
      <c r="M279" s="573"/>
      <c r="N279" s="573"/>
      <c r="O279" s="573"/>
      <c r="P279" s="573"/>
      <c r="Q279" s="573"/>
      <c r="R279" s="573"/>
      <c r="S279" s="573"/>
      <c r="T279" s="573"/>
      <c r="U279" s="573"/>
      <c r="V279" s="573"/>
      <c r="W279" s="573"/>
      <c r="X279" s="573"/>
      <c r="Y279" s="573"/>
      <c r="Z279" s="573"/>
    </row>
    <row r="280" ht="15.75" customHeight="1">
      <c r="A280" s="573"/>
      <c r="B280" s="573"/>
      <c r="C280" s="573"/>
      <c r="D280" s="573"/>
      <c r="E280" s="573"/>
      <c r="F280" s="573"/>
      <c r="G280" s="573"/>
      <c r="H280" s="573"/>
      <c r="I280" s="573"/>
      <c r="J280" s="573"/>
      <c r="K280" s="658"/>
      <c r="L280" s="658"/>
      <c r="M280" s="573"/>
      <c r="N280" s="573"/>
      <c r="O280" s="573"/>
      <c r="P280" s="573"/>
      <c r="Q280" s="573"/>
      <c r="R280" s="573"/>
      <c r="S280" s="573"/>
      <c r="T280" s="573"/>
      <c r="U280" s="573"/>
      <c r="V280" s="573"/>
      <c r="W280" s="573"/>
      <c r="X280" s="573"/>
      <c r="Y280" s="573"/>
      <c r="Z280" s="573"/>
    </row>
    <row r="281" ht="15.75" customHeight="1">
      <c r="A281" s="573"/>
      <c r="B281" s="573"/>
      <c r="C281" s="573"/>
      <c r="D281" s="573"/>
      <c r="E281" s="573"/>
      <c r="F281" s="573"/>
      <c r="G281" s="573"/>
      <c r="H281" s="573"/>
      <c r="I281" s="573"/>
      <c r="J281" s="573"/>
      <c r="K281" s="658"/>
      <c r="L281" s="658"/>
      <c r="M281" s="573"/>
      <c r="N281" s="573"/>
      <c r="O281" s="573"/>
      <c r="P281" s="573"/>
      <c r="Q281" s="573"/>
      <c r="R281" s="573"/>
      <c r="S281" s="573"/>
      <c r="T281" s="573"/>
      <c r="U281" s="573"/>
      <c r="V281" s="573"/>
      <c r="W281" s="573"/>
      <c r="X281" s="573"/>
      <c r="Y281" s="573"/>
      <c r="Z281" s="573"/>
    </row>
    <row r="282" ht="15.75" customHeight="1">
      <c r="A282" s="573"/>
      <c r="B282" s="573"/>
      <c r="C282" s="573"/>
      <c r="D282" s="573"/>
      <c r="E282" s="573"/>
      <c r="F282" s="573"/>
      <c r="G282" s="573"/>
      <c r="H282" s="573"/>
      <c r="I282" s="573"/>
      <c r="J282" s="573"/>
      <c r="K282" s="658"/>
      <c r="L282" s="658"/>
      <c r="M282" s="573"/>
      <c r="N282" s="573"/>
      <c r="O282" s="573"/>
      <c r="P282" s="573"/>
      <c r="Q282" s="573"/>
      <c r="R282" s="573"/>
      <c r="S282" s="573"/>
      <c r="T282" s="573"/>
      <c r="U282" s="573"/>
      <c r="V282" s="573"/>
      <c r="W282" s="573"/>
      <c r="X282" s="573"/>
      <c r="Y282" s="573"/>
      <c r="Z282" s="573"/>
    </row>
    <row r="283" ht="15.75" customHeight="1">
      <c r="A283" s="573"/>
      <c r="B283" s="573"/>
      <c r="C283" s="573"/>
      <c r="D283" s="573"/>
      <c r="E283" s="573"/>
      <c r="F283" s="573"/>
      <c r="G283" s="573"/>
      <c r="H283" s="573"/>
      <c r="I283" s="573"/>
      <c r="J283" s="573"/>
      <c r="K283" s="658"/>
      <c r="L283" s="658"/>
      <c r="M283" s="573"/>
      <c r="N283" s="573"/>
      <c r="O283" s="573"/>
      <c r="P283" s="573"/>
      <c r="Q283" s="573"/>
      <c r="R283" s="573"/>
      <c r="S283" s="573"/>
      <c r="T283" s="573"/>
      <c r="U283" s="573"/>
      <c r="V283" s="573"/>
      <c r="W283" s="573"/>
      <c r="X283" s="573"/>
      <c r="Y283" s="573"/>
      <c r="Z283" s="573"/>
    </row>
    <row r="284" ht="15.75" customHeight="1">
      <c r="A284" s="573"/>
      <c r="B284" s="573"/>
      <c r="C284" s="573"/>
      <c r="D284" s="573"/>
      <c r="E284" s="573"/>
      <c r="F284" s="573"/>
      <c r="G284" s="573"/>
      <c r="H284" s="573"/>
      <c r="I284" s="573"/>
      <c r="J284" s="573"/>
      <c r="K284" s="658"/>
      <c r="L284" s="658"/>
      <c r="M284" s="573"/>
      <c r="N284" s="573"/>
      <c r="O284" s="573"/>
      <c r="P284" s="573"/>
      <c r="Q284" s="573"/>
      <c r="R284" s="573"/>
      <c r="S284" s="573"/>
      <c r="T284" s="573"/>
      <c r="U284" s="573"/>
      <c r="V284" s="573"/>
      <c r="W284" s="573"/>
      <c r="X284" s="573"/>
      <c r="Y284" s="573"/>
      <c r="Z284" s="573"/>
    </row>
    <row r="285" ht="15.75" customHeight="1">
      <c r="A285" s="573"/>
      <c r="B285" s="573"/>
      <c r="C285" s="573"/>
      <c r="D285" s="573"/>
      <c r="E285" s="573"/>
      <c r="F285" s="573"/>
      <c r="G285" s="573"/>
      <c r="H285" s="573"/>
      <c r="I285" s="573"/>
      <c r="J285" s="573"/>
      <c r="K285" s="658"/>
      <c r="L285" s="658"/>
      <c r="M285" s="573"/>
      <c r="N285" s="573"/>
      <c r="O285" s="573"/>
      <c r="P285" s="573"/>
      <c r="Q285" s="573"/>
      <c r="R285" s="573"/>
      <c r="S285" s="573"/>
      <c r="T285" s="573"/>
      <c r="U285" s="573"/>
      <c r="V285" s="573"/>
      <c r="W285" s="573"/>
      <c r="X285" s="573"/>
      <c r="Y285" s="573"/>
      <c r="Z285" s="573"/>
    </row>
    <row r="286" ht="15.75" customHeight="1">
      <c r="A286" s="573"/>
      <c r="B286" s="573"/>
      <c r="C286" s="573"/>
      <c r="D286" s="573"/>
      <c r="E286" s="573"/>
      <c r="F286" s="573"/>
      <c r="G286" s="573"/>
      <c r="H286" s="573"/>
      <c r="I286" s="573"/>
      <c r="J286" s="573"/>
      <c r="K286" s="658"/>
      <c r="L286" s="658"/>
      <c r="M286" s="573"/>
      <c r="N286" s="573"/>
      <c r="O286" s="573"/>
      <c r="P286" s="573"/>
      <c r="Q286" s="573"/>
      <c r="R286" s="573"/>
      <c r="S286" s="573"/>
      <c r="T286" s="573"/>
      <c r="U286" s="573"/>
      <c r="V286" s="573"/>
      <c r="W286" s="573"/>
      <c r="X286" s="573"/>
      <c r="Y286" s="573"/>
      <c r="Z286" s="573"/>
    </row>
    <row r="287" ht="15.75" customHeight="1">
      <c r="A287" s="573"/>
      <c r="B287" s="573"/>
      <c r="C287" s="573"/>
      <c r="D287" s="573"/>
      <c r="E287" s="573"/>
      <c r="F287" s="573"/>
      <c r="G287" s="573"/>
      <c r="H287" s="573"/>
      <c r="I287" s="573"/>
      <c r="J287" s="573"/>
      <c r="K287" s="658"/>
      <c r="L287" s="658"/>
      <c r="M287" s="573"/>
      <c r="N287" s="573"/>
      <c r="O287" s="573"/>
      <c r="P287" s="573"/>
      <c r="Q287" s="573"/>
      <c r="R287" s="573"/>
      <c r="S287" s="573"/>
      <c r="T287" s="573"/>
      <c r="U287" s="573"/>
      <c r="V287" s="573"/>
      <c r="W287" s="573"/>
      <c r="X287" s="573"/>
      <c r="Y287" s="573"/>
      <c r="Z287" s="573"/>
    </row>
    <row r="288" ht="15.75" customHeight="1">
      <c r="A288" s="573"/>
      <c r="B288" s="573"/>
      <c r="C288" s="573"/>
      <c r="D288" s="573"/>
      <c r="E288" s="573"/>
      <c r="F288" s="573"/>
      <c r="G288" s="573"/>
      <c r="H288" s="573"/>
      <c r="I288" s="573"/>
      <c r="J288" s="573"/>
      <c r="K288" s="658"/>
      <c r="L288" s="658"/>
      <c r="M288" s="573"/>
      <c r="N288" s="573"/>
      <c r="O288" s="573"/>
      <c r="P288" s="573"/>
      <c r="Q288" s="573"/>
      <c r="R288" s="573"/>
      <c r="S288" s="573"/>
      <c r="T288" s="573"/>
      <c r="U288" s="573"/>
      <c r="V288" s="573"/>
      <c r="W288" s="573"/>
      <c r="X288" s="573"/>
      <c r="Y288" s="573"/>
      <c r="Z288" s="573"/>
    </row>
    <row r="289" ht="15.75" customHeight="1">
      <c r="A289" s="573"/>
      <c r="B289" s="573"/>
      <c r="C289" s="573"/>
      <c r="D289" s="573"/>
      <c r="E289" s="573"/>
      <c r="F289" s="573"/>
      <c r="G289" s="573"/>
      <c r="H289" s="573"/>
      <c r="I289" s="573"/>
      <c r="J289" s="573"/>
      <c r="K289" s="658"/>
      <c r="L289" s="658"/>
      <c r="M289" s="573"/>
      <c r="N289" s="573"/>
      <c r="O289" s="573"/>
      <c r="P289" s="573"/>
      <c r="Q289" s="573"/>
      <c r="R289" s="573"/>
      <c r="S289" s="573"/>
      <c r="T289" s="573"/>
      <c r="U289" s="573"/>
      <c r="V289" s="573"/>
      <c r="W289" s="573"/>
      <c r="X289" s="573"/>
      <c r="Y289" s="573"/>
      <c r="Z289" s="573"/>
    </row>
    <row r="290" ht="15.75" customHeight="1">
      <c r="A290" s="573"/>
      <c r="B290" s="573"/>
      <c r="C290" s="573"/>
      <c r="D290" s="573"/>
      <c r="E290" s="573"/>
      <c r="F290" s="573"/>
      <c r="G290" s="573"/>
      <c r="H290" s="573"/>
      <c r="I290" s="573"/>
      <c r="J290" s="573"/>
      <c r="K290" s="658"/>
      <c r="L290" s="658"/>
      <c r="M290" s="573"/>
      <c r="N290" s="573"/>
      <c r="O290" s="573"/>
      <c r="P290" s="573"/>
      <c r="Q290" s="573"/>
      <c r="R290" s="573"/>
      <c r="S290" s="573"/>
      <c r="T290" s="573"/>
      <c r="U290" s="573"/>
      <c r="V290" s="573"/>
      <c r="W290" s="573"/>
      <c r="X290" s="573"/>
      <c r="Y290" s="573"/>
      <c r="Z290" s="573"/>
    </row>
    <row r="291" ht="15.75" customHeight="1">
      <c r="A291" s="573"/>
      <c r="B291" s="573"/>
      <c r="C291" s="573"/>
      <c r="D291" s="573"/>
      <c r="E291" s="573"/>
      <c r="F291" s="573"/>
      <c r="G291" s="573"/>
      <c r="H291" s="573"/>
      <c r="I291" s="573"/>
      <c r="J291" s="573"/>
      <c r="K291" s="658"/>
      <c r="L291" s="658"/>
      <c r="M291" s="573"/>
      <c r="N291" s="573"/>
      <c r="O291" s="573"/>
      <c r="P291" s="573"/>
      <c r="Q291" s="573"/>
      <c r="R291" s="573"/>
      <c r="S291" s="573"/>
      <c r="T291" s="573"/>
      <c r="U291" s="573"/>
      <c r="V291" s="573"/>
      <c r="W291" s="573"/>
      <c r="X291" s="573"/>
      <c r="Y291" s="573"/>
      <c r="Z291" s="573"/>
    </row>
    <row r="292" ht="15.75" customHeight="1">
      <c r="A292" s="573"/>
      <c r="B292" s="573"/>
      <c r="C292" s="573"/>
      <c r="D292" s="573"/>
      <c r="E292" s="573"/>
      <c r="F292" s="573"/>
      <c r="G292" s="573"/>
      <c r="H292" s="573"/>
      <c r="I292" s="573"/>
      <c r="J292" s="573"/>
      <c r="K292" s="658"/>
      <c r="L292" s="658"/>
      <c r="M292" s="573"/>
      <c r="N292" s="573"/>
      <c r="O292" s="573"/>
      <c r="P292" s="573"/>
      <c r="Q292" s="573"/>
      <c r="R292" s="573"/>
      <c r="S292" s="573"/>
      <c r="T292" s="573"/>
      <c r="U292" s="573"/>
      <c r="V292" s="573"/>
      <c r="W292" s="573"/>
      <c r="X292" s="573"/>
      <c r="Y292" s="573"/>
      <c r="Z292" s="573"/>
    </row>
    <row r="293" ht="15.75" customHeight="1">
      <c r="A293" s="573"/>
      <c r="B293" s="573"/>
      <c r="C293" s="573"/>
      <c r="D293" s="573"/>
      <c r="E293" s="573"/>
      <c r="F293" s="573"/>
      <c r="G293" s="573"/>
      <c r="H293" s="573"/>
      <c r="I293" s="573"/>
      <c r="J293" s="573"/>
      <c r="K293" s="658"/>
      <c r="L293" s="658"/>
      <c r="M293" s="573"/>
      <c r="N293" s="573"/>
      <c r="O293" s="573"/>
      <c r="P293" s="573"/>
      <c r="Q293" s="573"/>
      <c r="R293" s="573"/>
      <c r="S293" s="573"/>
      <c r="T293" s="573"/>
      <c r="U293" s="573"/>
      <c r="V293" s="573"/>
      <c r="W293" s="573"/>
      <c r="X293" s="573"/>
      <c r="Y293" s="573"/>
      <c r="Z293" s="573"/>
    </row>
    <row r="294" ht="15.75" customHeight="1">
      <c r="A294" s="573"/>
      <c r="B294" s="573"/>
      <c r="C294" s="573"/>
      <c r="D294" s="573"/>
      <c r="E294" s="573"/>
      <c r="F294" s="573"/>
      <c r="G294" s="573"/>
      <c r="H294" s="573"/>
      <c r="I294" s="573"/>
      <c r="J294" s="573"/>
      <c r="K294" s="658"/>
      <c r="L294" s="658"/>
      <c r="M294" s="573"/>
      <c r="N294" s="573"/>
      <c r="O294" s="573"/>
      <c r="P294" s="573"/>
      <c r="Q294" s="573"/>
      <c r="R294" s="573"/>
      <c r="S294" s="573"/>
      <c r="T294" s="573"/>
      <c r="U294" s="573"/>
      <c r="V294" s="573"/>
      <c r="W294" s="573"/>
      <c r="X294" s="573"/>
      <c r="Y294" s="573"/>
      <c r="Z294" s="573"/>
    </row>
    <row r="295" ht="15.75" customHeight="1">
      <c r="A295" s="573"/>
      <c r="B295" s="573"/>
      <c r="C295" s="573"/>
      <c r="D295" s="573"/>
      <c r="E295" s="573"/>
      <c r="F295" s="573"/>
      <c r="G295" s="573"/>
      <c r="H295" s="573"/>
      <c r="I295" s="573"/>
      <c r="J295" s="573"/>
      <c r="K295" s="658"/>
      <c r="L295" s="658"/>
      <c r="M295" s="573"/>
      <c r="N295" s="573"/>
      <c r="O295" s="573"/>
      <c r="P295" s="573"/>
      <c r="Q295" s="573"/>
      <c r="R295" s="573"/>
      <c r="S295" s="573"/>
      <c r="T295" s="573"/>
      <c r="U295" s="573"/>
      <c r="V295" s="573"/>
      <c r="W295" s="573"/>
      <c r="X295" s="573"/>
      <c r="Y295" s="573"/>
      <c r="Z295" s="573"/>
    </row>
    <row r="296" ht="15.75" customHeight="1">
      <c r="A296" s="573"/>
      <c r="B296" s="573"/>
      <c r="C296" s="573"/>
      <c r="D296" s="573"/>
      <c r="E296" s="573"/>
      <c r="F296" s="573"/>
      <c r="G296" s="573"/>
      <c r="H296" s="573"/>
      <c r="I296" s="573"/>
      <c r="J296" s="573"/>
      <c r="K296" s="658"/>
      <c r="L296" s="658"/>
      <c r="M296" s="573"/>
      <c r="N296" s="573"/>
      <c r="O296" s="573"/>
      <c r="P296" s="573"/>
      <c r="Q296" s="573"/>
      <c r="R296" s="573"/>
      <c r="S296" s="573"/>
      <c r="T296" s="573"/>
      <c r="U296" s="573"/>
      <c r="V296" s="573"/>
      <c r="W296" s="573"/>
      <c r="X296" s="573"/>
      <c r="Y296" s="573"/>
      <c r="Z296" s="573"/>
    </row>
    <row r="297" ht="15.75" customHeight="1">
      <c r="A297" s="573"/>
      <c r="B297" s="573"/>
      <c r="C297" s="573"/>
      <c r="D297" s="573"/>
      <c r="E297" s="573"/>
      <c r="F297" s="573"/>
      <c r="G297" s="573"/>
      <c r="H297" s="573"/>
      <c r="I297" s="573"/>
      <c r="J297" s="573"/>
      <c r="K297" s="658"/>
      <c r="L297" s="658"/>
      <c r="M297" s="573"/>
      <c r="N297" s="573"/>
      <c r="O297" s="573"/>
      <c r="P297" s="573"/>
      <c r="Q297" s="573"/>
      <c r="R297" s="573"/>
      <c r="S297" s="573"/>
      <c r="T297" s="573"/>
      <c r="U297" s="573"/>
      <c r="V297" s="573"/>
      <c r="W297" s="573"/>
      <c r="X297" s="573"/>
      <c r="Y297" s="573"/>
      <c r="Z297" s="573"/>
    </row>
    <row r="298" ht="15.75" customHeight="1">
      <c r="A298" s="573"/>
      <c r="B298" s="573"/>
      <c r="C298" s="573"/>
      <c r="D298" s="573"/>
      <c r="E298" s="573"/>
      <c r="F298" s="573"/>
      <c r="G298" s="573"/>
      <c r="H298" s="573"/>
      <c r="I298" s="573"/>
      <c r="J298" s="573"/>
      <c r="K298" s="658"/>
      <c r="L298" s="658"/>
      <c r="M298" s="573"/>
      <c r="N298" s="573"/>
      <c r="O298" s="573"/>
      <c r="P298" s="573"/>
      <c r="Q298" s="573"/>
      <c r="R298" s="573"/>
      <c r="S298" s="573"/>
      <c r="T298" s="573"/>
      <c r="U298" s="573"/>
      <c r="V298" s="573"/>
      <c r="W298" s="573"/>
      <c r="X298" s="573"/>
      <c r="Y298" s="573"/>
      <c r="Z298" s="573"/>
    </row>
    <row r="299" ht="15.75" customHeight="1">
      <c r="A299" s="573"/>
      <c r="B299" s="573"/>
      <c r="C299" s="573"/>
      <c r="D299" s="573"/>
      <c r="E299" s="573"/>
      <c r="F299" s="573"/>
      <c r="G299" s="573"/>
      <c r="H299" s="573"/>
      <c r="I299" s="573"/>
      <c r="J299" s="573"/>
      <c r="K299" s="658"/>
      <c r="L299" s="658"/>
      <c r="M299" s="573"/>
      <c r="N299" s="573"/>
      <c r="O299" s="573"/>
      <c r="P299" s="573"/>
      <c r="Q299" s="573"/>
      <c r="R299" s="573"/>
      <c r="S299" s="573"/>
      <c r="T299" s="573"/>
      <c r="U299" s="573"/>
      <c r="V299" s="573"/>
      <c r="W299" s="573"/>
      <c r="X299" s="573"/>
      <c r="Y299" s="573"/>
      <c r="Z299" s="573"/>
    </row>
    <row r="300" ht="15.75" customHeight="1">
      <c r="A300" s="573"/>
      <c r="B300" s="573"/>
      <c r="C300" s="573"/>
      <c r="D300" s="573"/>
      <c r="E300" s="573"/>
      <c r="F300" s="573"/>
      <c r="G300" s="573"/>
      <c r="H300" s="573"/>
      <c r="I300" s="573"/>
      <c r="J300" s="573"/>
      <c r="K300" s="658"/>
      <c r="L300" s="658"/>
      <c r="M300" s="573"/>
      <c r="N300" s="573"/>
      <c r="O300" s="573"/>
      <c r="P300" s="573"/>
      <c r="Q300" s="573"/>
      <c r="R300" s="573"/>
      <c r="S300" s="573"/>
      <c r="T300" s="573"/>
      <c r="U300" s="573"/>
      <c r="V300" s="573"/>
      <c r="W300" s="573"/>
      <c r="X300" s="573"/>
      <c r="Y300" s="573"/>
      <c r="Z300" s="573"/>
    </row>
    <row r="301" ht="15.75" customHeight="1">
      <c r="A301" s="573"/>
      <c r="B301" s="573"/>
      <c r="C301" s="573"/>
      <c r="D301" s="573"/>
      <c r="E301" s="573"/>
      <c r="F301" s="573"/>
      <c r="G301" s="573"/>
      <c r="H301" s="573"/>
      <c r="I301" s="573"/>
      <c r="J301" s="573"/>
      <c r="K301" s="658"/>
      <c r="L301" s="658"/>
      <c r="M301" s="573"/>
      <c r="N301" s="573"/>
      <c r="O301" s="573"/>
      <c r="P301" s="573"/>
      <c r="Q301" s="573"/>
      <c r="R301" s="573"/>
      <c r="S301" s="573"/>
      <c r="T301" s="573"/>
      <c r="U301" s="573"/>
      <c r="V301" s="573"/>
      <c r="W301" s="573"/>
      <c r="X301" s="573"/>
      <c r="Y301" s="573"/>
      <c r="Z301" s="573"/>
    </row>
    <row r="302" ht="15.75" customHeight="1">
      <c r="A302" s="573"/>
      <c r="B302" s="573"/>
      <c r="C302" s="573"/>
      <c r="D302" s="573"/>
      <c r="E302" s="573"/>
      <c r="F302" s="573"/>
      <c r="G302" s="573"/>
      <c r="H302" s="573"/>
      <c r="I302" s="573"/>
      <c r="J302" s="573"/>
      <c r="K302" s="658"/>
      <c r="L302" s="658"/>
      <c r="M302" s="573"/>
      <c r="N302" s="573"/>
      <c r="O302" s="573"/>
      <c r="P302" s="573"/>
      <c r="Q302" s="573"/>
      <c r="R302" s="573"/>
      <c r="S302" s="573"/>
      <c r="T302" s="573"/>
      <c r="U302" s="573"/>
      <c r="V302" s="573"/>
      <c r="W302" s="573"/>
      <c r="X302" s="573"/>
      <c r="Y302" s="573"/>
      <c r="Z302" s="573"/>
    </row>
    <row r="303" ht="15.75" customHeight="1">
      <c r="A303" s="573"/>
      <c r="B303" s="573"/>
      <c r="C303" s="573"/>
      <c r="D303" s="573"/>
      <c r="E303" s="573"/>
      <c r="F303" s="573"/>
      <c r="G303" s="573"/>
      <c r="H303" s="573"/>
      <c r="I303" s="573"/>
      <c r="J303" s="573"/>
      <c r="K303" s="658"/>
      <c r="L303" s="658"/>
      <c r="M303" s="573"/>
      <c r="N303" s="573"/>
      <c r="O303" s="573"/>
      <c r="P303" s="573"/>
      <c r="Q303" s="573"/>
      <c r="R303" s="573"/>
      <c r="S303" s="573"/>
      <c r="T303" s="573"/>
      <c r="U303" s="573"/>
      <c r="V303" s="573"/>
      <c r="W303" s="573"/>
      <c r="X303" s="573"/>
      <c r="Y303" s="573"/>
      <c r="Z303" s="573"/>
    </row>
    <row r="304" ht="15.75" customHeight="1">
      <c r="A304" s="573"/>
      <c r="B304" s="573"/>
      <c r="C304" s="573"/>
      <c r="D304" s="573"/>
      <c r="E304" s="573"/>
      <c r="F304" s="573"/>
      <c r="G304" s="573"/>
      <c r="H304" s="573"/>
      <c r="I304" s="573"/>
      <c r="J304" s="573"/>
      <c r="K304" s="658"/>
      <c r="L304" s="658"/>
      <c r="M304" s="573"/>
      <c r="N304" s="573"/>
      <c r="O304" s="573"/>
      <c r="P304" s="573"/>
      <c r="Q304" s="573"/>
      <c r="R304" s="573"/>
      <c r="S304" s="573"/>
      <c r="T304" s="573"/>
      <c r="U304" s="573"/>
      <c r="V304" s="573"/>
      <c r="W304" s="573"/>
      <c r="X304" s="573"/>
      <c r="Y304" s="573"/>
      <c r="Z304" s="573"/>
    </row>
    <row r="305" ht="15.75" customHeight="1">
      <c r="A305" s="573"/>
      <c r="B305" s="573"/>
      <c r="C305" s="573"/>
      <c r="D305" s="573"/>
      <c r="E305" s="573"/>
      <c r="F305" s="573"/>
      <c r="G305" s="573"/>
      <c r="H305" s="573"/>
      <c r="I305" s="573"/>
      <c r="J305" s="573"/>
      <c r="K305" s="658"/>
      <c r="L305" s="658"/>
      <c r="M305" s="573"/>
      <c r="N305" s="573"/>
      <c r="O305" s="573"/>
      <c r="P305" s="573"/>
      <c r="Q305" s="573"/>
      <c r="R305" s="573"/>
      <c r="S305" s="573"/>
      <c r="T305" s="573"/>
      <c r="U305" s="573"/>
      <c r="V305" s="573"/>
      <c r="W305" s="573"/>
      <c r="X305" s="573"/>
      <c r="Y305" s="573"/>
      <c r="Z305" s="573"/>
    </row>
    <row r="306" ht="15.75" customHeight="1">
      <c r="A306" s="573"/>
      <c r="B306" s="573"/>
      <c r="C306" s="573"/>
      <c r="D306" s="573"/>
      <c r="E306" s="573"/>
      <c r="F306" s="573"/>
      <c r="G306" s="573"/>
      <c r="H306" s="573"/>
      <c r="I306" s="573"/>
      <c r="J306" s="573"/>
      <c r="K306" s="658"/>
      <c r="L306" s="658"/>
      <c r="M306" s="573"/>
      <c r="N306" s="573"/>
      <c r="O306" s="573"/>
      <c r="P306" s="573"/>
      <c r="Q306" s="573"/>
      <c r="R306" s="573"/>
      <c r="S306" s="573"/>
      <c r="T306" s="573"/>
      <c r="U306" s="573"/>
      <c r="V306" s="573"/>
      <c r="W306" s="573"/>
      <c r="X306" s="573"/>
      <c r="Y306" s="573"/>
      <c r="Z306" s="573"/>
    </row>
    <row r="307" ht="15.75" customHeight="1">
      <c r="A307" s="573"/>
      <c r="B307" s="573"/>
      <c r="C307" s="573"/>
      <c r="D307" s="573"/>
      <c r="E307" s="573"/>
      <c r="F307" s="573"/>
      <c r="G307" s="573"/>
      <c r="H307" s="573"/>
      <c r="I307" s="573"/>
      <c r="J307" s="573"/>
      <c r="K307" s="658"/>
      <c r="L307" s="658"/>
      <c r="M307" s="573"/>
      <c r="N307" s="573"/>
      <c r="O307" s="573"/>
      <c r="P307" s="573"/>
      <c r="Q307" s="573"/>
      <c r="R307" s="573"/>
      <c r="S307" s="573"/>
      <c r="T307" s="573"/>
      <c r="U307" s="573"/>
      <c r="V307" s="573"/>
      <c r="W307" s="573"/>
      <c r="X307" s="573"/>
      <c r="Y307" s="573"/>
      <c r="Z307" s="573"/>
    </row>
    <row r="308" ht="15.75" customHeight="1">
      <c r="A308" s="573"/>
      <c r="B308" s="573"/>
      <c r="C308" s="573"/>
      <c r="D308" s="573"/>
      <c r="E308" s="573"/>
      <c r="F308" s="573"/>
      <c r="G308" s="573"/>
      <c r="H308" s="573"/>
      <c r="I308" s="573"/>
      <c r="J308" s="573"/>
      <c r="K308" s="658"/>
      <c r="L308" s="658"/>
      <c r="M308" s="573"/>
      <c r="N308" s="573"/>
      <c r="O308" s="573"/>
      <c r="P308" s="573"/>
      <c r="Q308" s="573"/>
      <c r="R308" s="573"/>
      <c r="S308" s="573"/>
      <c r="T308" s="573"/>
      <c r="U308" s="573"/>
      <c r="V308" s="573"/>
      <c r="W308" s="573"/>
      <c r="X308" s="573"/>
      <c r="Y308" s="573"/>
      <c r="Z308" s="573"/>
    </row>
    <row r="309" ht="15.75" customHeight="1">
      <c r="A309" s="573"/>
      <c r="B309" s="573"/>
      <c r="C309" s="573"/>
      <c r="D309" s="573"/>
      <c r="E309" s="573"/>
      <c r="F309" s="573"/>
      <c r="G309" s="573"/>
      <c r="H309" s="573"/>
      <c r="I309" s="573"/>
      <c r="J309" s="573"/>
      <c r="K309" s="658"/>
      <c r="L309" s="658"/>
      <c r="M309" s="573"/>
      <c r="N309" s="573"/>
      <c r="O309" s="573"/>
      <c r="P309" s="573"/>
      <c r="Q309" s="573"/>
      <c r="R309" s="573"/>
      <c r="S309" s="573"/>
      <c r="T309" s="573"/>
      <c r="U309" s="573"/>
      <c r="V309" s="573"/>
      <c r="W309" s="573"/>
      <c r="X309" s="573"/>
      <c r="Y309" s="573"/>
      <c r="Z309" s="573"/>
    </row>
    <row r="310" ht="15.75" customHeight="1">
      <c r="A310" s="573"/>
      <c r="B310" s="573"/>
      <c r="C310" s="573"/>
      <c r="D310" s="573"/>
      <c r="E310" s="573"/>
      <c r="F310" s="573"/>
      <c r="G310" s="573"/>
      <c r="H310" s="573"/>
      <c r="I310" s="573"/>
      <c r="J310" s="573"/>
      <c r="K310" s="658"/>
      <c r="L310" s="658"/>
      <c r="M310" s="573"/>
      <c r="N310" s="573"/>
      <c r="O310" s="573"/>
      <c r="P310" s="573"/>
      <c r="Q310" s="573"/>
      <c r="R310" s="573"/>
      <c r="S310" s="573"/>
      <c r="T310" s="573"/>
      <c r="U310" s="573"/>
      <c r="V310" s="573"/>
      <c r="W310" s="573"/>
      <c r="X310" s="573"/>
      <c r="Y310" s="573"/>
      <c r="Z310" s="573"/>
    </row>
    <row r="311" ht="15.75" customHeight="1">
      <c r="A311" s="573"/>
      <c r="B311" s="573"/>
      <c r="C311" s="573"/>
      <c r="D311" s="573"/>
      <c r="E311" s="573"/>
      <c r="F311" s="573"/>
      <c r="G311" s="573"/>
      <c r="H311" s="573"/>
      <c r="I311" s="573"/>
      <c r="J311" s="573"/>
      <c r="K311" s="658"/>
      <c r="L311" s="658"/>
      <c r="M311" s="573"/>
      <c r="N311" s="573"/>
      <c r="O311" s="573"/>
      <c r="P311" s="573"/>
      <c r="Q311" s="573"/>
      <c r="R311" s="573"/>
      <c r="S311" s="573"/>
      <c r="T311" s="573"/>
      <c r="U311" s="573"/>
      <c r="V311" s="573"/>
      <c r="W311" s="573"/>
      <c r="X311" s="573"/>
      <c r="Y311" s="573"/>
      <c r="Z311" s="573"/>
    </row>
    <row r="312" ht="15.75" customHeight="1">
      <c r="A312" s="573"/>
      <c r="B312" s="573"/>
      <c r="C312" s="573"/>
      <c r="D312" s="573"/>
      <c r="E312" s="573"/>
      <c r="F312" s="573"/>
      <c r="G312" s="573"/>
      <c r="H312" s="573"/>
      <c r="I312" s="573"/>
      <c r="J312" s="573"/>
      <c r="K312" s="658"/>
      <c r="L312" s="658"/>
      <c r="M312" s="573"/>
      <c r="N312" s="573"/>
      <c r="O312" s="573"/>
      <c r="P312" s="573"/>
      <c r="Q312" s="573"/>
      <c r="R312" s="573"/>
      <c r="S312" s="573"/>
      <c r="T312" s="573"/>
      <c r="U312" s="573"/>
      <c r="V312" s="573"/>
      <c r="W312" s="573"/>
      <c r="X312" s="573"/>
      <c r="Y312" s="573"/>
      <c r="Z312" s="573"/>
    </row>
    <row r="313" ht="15.75" customHeight="1">
      <c r="A313" s="573"/>
      <c r="B313" s="573"/>
      <c r="C313" s="573"/>
      <c r="D313" s="573"/>
      <c r="E313" s="573"/>
      <c r="F313" s="573"/>
      <c r="G313" s="573"/>
      <c r="H313" s="573"/>
      <c r="I313" s="573"/>
      <c r="J313" s="573"/>
      <c r="K313" s="658"/>
      <c r="L313" s="658"/>
      <c r="M313" s="573"/>
      <c r="N313" s="573"/>
      <c r="O313" s="573"/>
      <c r="P313" s="573"/>
      <c r="Q313" s="573"/>
      <c r="R313" s="573"/>
      <c r="S313" s="573"/>
      <c r="T313" s="573"/>
      <c r="U313" s="573"/>
      <c r="V313" s="573"/>
      <c r="W313" s="573"/>
      <c r="X313" s="573"/>
      <c r="Y313" s="573"/>
      <c r="Z313" s="573"/>
    </row>
    <row r="314" ht="15.75" customHeight="1">
      <c r="A314" s="573"/>
      <c r="B314" s="573"/>
      <c r="C314" s="573"/>
      <c r="D314" s="573"/>
      <c r="E314" s="573"/>
      <c r="F314" s="573"/>
      <c r="G314" s="573"/>
      <c r="H314" s="573"/>
      <c r="I314" s="573"/>
      <c r="J314" s="573"/>
      <c r="K314" s="658"/>
      <c r="L314" s="658"/>
      <c r="M314" s="573"/>
      <c r="N314" s="573"/>
      <c r="O314" s="573"/>
      <c r="P314" s="573"/>
      <c r="Q314" s="573"/>
      <c r="R314" s="573"/>
      <c r="S314" s="573"/>
      <c r="T314" s="573"/>
      <c r="U314" s="573"/>
      <c r="V314" s="573"/>
      <c r="W314" s="573"/>
      <c r="X314" s="573"/>
      <c r="Y314" s="573"/>
      <c r="Z314" s="573"/>
    </row>
    <row r="315" ht="15.75" customHeight="1">
      <c r="A315" s="573"/>
      <c r="B315" s="573"/>
      <c r="C315" s="573"/>
      <c r="D315" s="573"/>
      <c r="E315" s="573"/>
      <c r="F315" s="573"/>
      <c r="G315" s="573"/>
      <c r="H315" s="573"/>
      <c r="I315" s="573"/>
      <c r="J315" s="573"/>
      <c r="K315" s="658"/>
      <c r="L315" s="658"/>
      <c r="M315" s="573"/>
      <c r="N315" s="573"/>
      <c r="O315" s="573"/>
      <c r="P315" s="573"/>
      <c r="Q315" s="573"/>
      <c r="R315" s="573"/>
      <c r="S315" s="573"/>
      <c r="T315" s="573"/>
      <c r="U315" s="573"/>
      <c r="V315" s="573"/>
      <c r="W315" s="573"/>
      <c r="X315" s="573"/>
      <c r="Y315" s="573"/>
      <c r="Z315" s="573"/>
    </row>
    <row r="316" ht="15.75" customHeight="1">
      <c r="A316" s="573"/>
      <c r="B316" s="573"/>
      <c r="C316" s="573"/>
      <c r="D316" s="573"/>
      <c r="E316" s="573"/>
      <c r="F316" s="573"/>
      <c r="G316" s="573"/>
      <c r="H316" s="573"/>
      <c r="I316" s="573"/>
      <c r="J316" s="573"/>
      <c r="K316" s="658"/>
      <c r="L316" s="658"/>
      <c r="M316" s="573"/>
      <c r="N316" s="573"/>
      <c r="O316" s="573"/>
      <c r="P316" s="573"/>
      <c r="Q316" s="573"/>
      <c r="R316" s="573"/>
      <c r="S316" s="573"/>
      <c r="T316" s="573"/>
      <c r="U316" s="573"/>
      <c r="V316" s="573"/>
      <c r="W316" s="573"/>
      <c r="X316" s="573"/>
      <c r="Y316" s="573"/>
      <c r="Z316" s="573"/>
    </row>
    <row r="317" ht="15.75" customHeight="1">
      <c r="A317" s="573"/>
      <c r="B317" s="573"/>
      <c r="C317" s="573"/>
      <c r="D317" s="573"/>
      <c r="E317" s="573"/>
      <c r="F317" s="573"/>
      <c r="G317" s="573"/>
      <c r="H317" s="573"/>
      <c r="I317" s="573"/>
      <c r="J317" s="573"/>
      <c r="K317" s="658"/>
      <c r="L317" s="658"/>
      <c r="M317" s="573"/>
      <c r="N317" s="573"/>
      <c r="O317" s="573"/>
      <c r="P317" s="573"/>
      <c r="Q317" s="573"/>
      <c r="R317" s="573"/>
      <c r="S317" s="573"/>
      <c r="T317" s="573"/>
      <c r="U317" s="573"/>
      <c r="V317" s="573"/>
      <c r="W317" s="573"/>
      <c r="X317" s="573"/>
      <c r="Y317" s="573"/>
      <c r="Z317" s="573"/>
    </row>
    <row r="318" ht="15.75" customHeight="1">
      <c r="A318" s="573"/>
      <c r="B318" s="573"/>
      <c r="C318" s="573"/>
      <c r="D318" s="573"/>
      <c r="E318" s="573"/>
      <c r="F318" s="573"/>
      <c r="G318" s="573"/>
      <c r="H318" s="573"/>
      <c r="I318" s="573"/>
      <c r="J318" s="573"/>
      <c r="K318" s="658"/>
      <c r="L318" s="658"/>
      <c r="M318" s="573"/>
      <c r="N318" s="573"/>
      <c r="O318" s="573"/>
      <c r="P318" s="573"/>
      <c r="Q318" s="573"/>
      <c r="R318" s="573"/>
      <c r="S318" s="573"/>
      <c r="T318" s="573"/>
      <c r="U318" s="573"/>
      <c r="V318" s="573"/>
      <c r="W318" s="573"/>
      <c r="X318" s="573"/>
      <c r="Y318" s="573"/>
      <c r="Z318" s="573"/>
    </row>
    <row r="319" ht="15.75" customHeight="1">
      <c r="A319" s="573"/>
      <c r="B319" s="573"/>
      <c r="C319" s="573"/>
      <c r="D319" s="573"/>
      <c r="E319" s="573"/>
      <c r="F319" s="573"/>
      <c r="G319" s="573"/>
      <c r="H319" s="573"/>
      <c r="I319" s="573"/>
      <c r="J319" s="573"/>
      <c r="K319" s="658"/>
      <c r="L319" s="658"/>
      <c r="M319" s="573"/>
      <c r="N319" s="573"/>
      <c r="O319" s="573"/>
      <c r="P319" s="573"/>
      <c r="Q319" s="573"/>
      <c r="R319" s="573"/>
      <c r="S319" s="573"/>
      <c r="T319" s="573"/>
      <c r="U319" s="573"/>
      <c r="V319" s="573"/>
      <c r="W319" s="573"/>
      <c r="X319" s="573"/>
      <c r="Y319" s="573"/>
      <c r="Z319" s="573"/>
    </row>
    <row r="320" ht="15.75" customHeight="1">
      <c r="A320" s="573"/>
      <c r="B320" s="573"/>
      <c r="C320" s="573"/>
      <c r="D320" s="573"/>
      <c r="E320" s="573"/>
      <c r="F320" s="573"/>
      <c r="G320" s="573"/>
      <c r="H320" s="573"/>
      <c r="I320" s="573"/>
      <c r="J320" s="573"/>
      <c r="K320" s="658"/>
      <c r="L320" s="658"/>
      <c r="M320" s="573"/>
      <c r="N320" s="573"/>
      <c r="O320" s="573"/>
      <c r="P320" s="573"/>
      <c r="Q320" s="573"/>
      <c r="R320" s="573"/>
      <c r="S320" s="573"/>
      <c r="T320" s="573"/>
      <c r="U320" s="573"/>
      <c r="V320" s="573"/>
      <c r="W320" s="573"/>
      <c r="X320" s="573"/>
      <c r="Y320" s="573"/>
      <c r="Z320" s="573"/>
    </row>
    <row r="321" ht="15.75" customHeight="1">
      <c r="A321" s="573"/>
      <c r="B321" s="573"/>
      <c r="C321" s="573"/>
      <c r="D321" s="573"/>
      <c r="E321" s="573"/>
      <c r="F321" s="573"/>
      <c r="G321" s="573"/>
      <c r="H321" s="573"/>
      <c r="I321" s="573"/>
      <c r="J321" s="573"/>
      <c r="K321" s="658"/>
      <c r="L321" s="658"/>
      <c r="M321" s="573"/>
      <c r="N321" s="573"/>
      <c r="O321" s="573"/>
      <c r="P321" s="573"/>
      <c r="Q321" s="573"/>
      <c r="R321" s="573"/>
      <c r="S321" s="573"/>
      <c r="T321" s="573"/>
      <c r="U321" s="573"/>
      <c r="V321" s="573"/>
      <c r="W321" s="573"/>
      <c r="X321" s="573"/>
      <c r="Y321" s="573"/>
      <c r="Z321" s="573"/>
    </row>
    <row r="322" ht="15.75" customHeight="1">
      <c r="A322" s="573"/>
      <c r="B322" s="573"/>
      <c r="C322" s="573"/>
      <c r="D322" s="573"/>
      <c r="E322" s="573"/>
      <c r="F322" s="573"/>
      <c r="G322" s="573"/>
      <c r="H322" s="573"/>
      <c r="I322" s="573"/>
      <c r="J322" s="573"/>
      <c r="K322" s="658"/>
      <c r="L322" s="658"/>
      <c r="M322" s="573"/>
      <c r="N322" s="573"/>
      <c r="O322" s="573"/>
      <c r="P322" s="573"/>
      <c r="Q322" s="573"/>
      <c r="R322" s="573"/>
      <c r="S322" s="573"/>
      <c r="T322" s="573"/>
      <c r="U322" s="573"/>
      <c r="V322" s="573"/>
      <c r="W322" s="573"/>
      <c r="X322" s="573"/>
      <c r="Y322" s="573"/>
      <c r="Z322" s="573"/>
    </row>
    <row r="323" ht="15.75" customHeight="1">
      <c r="A323" s="573"/>
      <c r="B323" s="573"/>
      <c r="C323" s="573"/>
      <c r="D323" s="573"/>
      <c r="E323" s="573"/>
      <c r="F323" s="573"/>
      <c r="G323" s="573"/>
      <c r="H323" s="573"/>
      <c r="I323" s="573"/>
      <c r="J323" s="573"/>
      <c r="K323" s="658"/>
      <c r="L323" s="658"/>
      <c r="M323" s="573"/>
      <c r="N323" s="573"/>
      <c r="O323" s="573"/>
      <c r="P323" s="573"/>
      <c r="Q323" s="573"/>
      <c r="R323" s="573"/>
      <c r="S323" s="573"/>
      <c r="T323" s="573"/>
      <c r="U323" s="573"/>
      <c r="V323" s="573"/>
      <c r="W323" s="573"/>
      <c r="X323" s="573"/>
      <c r="Y323" s="573"/>
      <c r="Z323" s="573"/>
    </row>
    <row r="324" ht="15.75" customHeight="1">
      <c r="A324" s="573"/>
      <c r="B324" s="573"/>
      <c r="C324" s="573"/>
      <c r="D324" s="573"/>
      <c r="E324" s="573"/>
      <c r="F324" s="573"/>
      <c r="G324" s="573"/>
      <c r="H324" s="573"/>
      <c r="I324" s="573"/>
      <c r="J324" s="573"/>
      <c r="K324" s="658"/>
      <c r="L324" s="658"/>
      <c r="M324" s="573"/>
      <c r="N324" s="573"/>
      <c r="O324" s="573"/>
      <c r="P324" s="573"/>
      <c r="Q324" s="573"/>
      <c r="R324" s="573"/>
      <c r="S324" s="573"/>
      <c r="T324" s="573"/>
      <c r="U324" s="573"/>
      <c r="V324" s="573"/>
      <c r="W324" s="573"/>
      <c r="X324" s="573"/>
      <c r="Y324" s="573"/>
      <c r="Z324" s="573"/>
    </row>
    <row r="325" ht="15.75" customHeight="1">
      <c r="A325" s="573"/>
      <c r="B325" s="573"/>
      <c r="C325" s="573"/>
      <c r="D325" s="573"/>
      <c r="E325" s="573"/>
      <c r="F325" s="573"/>
      <c r="G325" s="573"/>
      <c r="H325" s="573"/>
      <c r="I325" s="573"/>
      <c r="J325" s="573"/>
      <c r="K325" s="658"/>
      <c r="L325" s="658"/>
      <c r="M325" s="573"/>
      <c r="N325" s="573"/>
      <c r="O325" s="573"/>
      <c r="P325" s="573"/>
      <c r="Q325" s="573"/>
      <c r="R325" s="573"/>
      <c r="S325" s="573"/>
      <c r="T325" s="573"/>
      <c r="U325" s="573"/>
      <c r="V325" s="573"/>
      <c r="W325" s="573"/>
      <c r="X325" s="573"/>
      <c r="Y325" s="573"/>
      <c r="Z325" s="573"/>
    </row>
    <row r="326" ht="15.75" customHeight="1">
      <c r="A326" s="573"/>
      <c r="B326" s="573"/>
      <c r="C326" s="573"/>
      <c r="D326" s="573"/>
      <c r="E326" s="573"/>
      <c r="F326" s="573"/>
      <c r="G326" s="573"/>
      <c r="H326" s="573"/>
      <c r="I326" s="573"/>
      <c r="J326" s="573"/>
      <c r="K326" s="658"/>
      <c r="L326" s="658"/>
      <c r="M326" s="573"/>
      <c r="N326" s="573"/>
      <c r="O326" s="573"/>
      <c r="P326" s="573"/>
      <c r="Q326" s="573"/>
      <c r="R326" s="573"/>
      <c r="S326" s="573"/>
      <c r="T326" s="573"/>
      <c r="U326" s="573"/>
      <c r="V326" s="573"/>
      <c r="W326" s="573"/>
      <c r="X326" s="573"/>
      <c r="Y326" s="573"/>
      <c r="Z326" s="573"/>
    </row>
    <row r="327" ht="15.75" customHeight="1">
      <c r="A327" s="573"/>
      <c r="B327" s="573"/>
      <c r="C327" s="573"/>
      <c r="D327" s="573"/>
      <c r="E327" s="573"/>
      <c r="F327" s="573"/>
      <c r="G327" s="573"/>
      <c r="H327" s="573"/>
      <c r="I327" s="573"/>
      <c r="J327" s="573"/>
      <c r="K327" s="658"/>
      <c r="L327" s="658"/>
      <c r="M327" s="573"/>
      <c r="N327" s="573"/>
      <c r="O327" s="573"/>
      <c r="P327" s="573"/>
      <c r="Q327" s="573"/>
      <c r="R327" s="573"/>
      <c r="S327" s="573"/>
      <c r="T327" s="573"/>
      <c r="U327" s="573"/>
      <c r="V327" s="573"/>
      <c r="W327" s="573"/>
      <c r="X327" s="573"/>
      <c r="Y327" s="573"/>
      <c r="Z327" s="573"/>
    </row>
    <row r="328" ht="15.75" customHeight="1">
      <c r="A328" s="573"/>
      <c r="B328" s="573"/>
      <c r="C328" s="573"/>
      <c r="D328" s="573"/>
      <c r="E328" s="573"/>
      <c r="F328" s="573"/>
      <c r="G328" s="573"/>
      <c r="H328" s="573"/>
      <c r="I328" s="573"/>
      <c r="J328" s="573"/>
      <c r="K328" s="658"/>
      <c r="L328" s="658"/>
      <c r="M328" s="573"/>
      <c r="N328" s="573"/>
      <c r="O328" s="573"/>
      <c r="P328" s="573"/>
      <c r="Q328" s="573"/>
      <c r="R328" s="573"/>
      <c r="S328" s="573"/>
      <c r="T328" s="573"/>
      <c r="U328" s="573"/>
      <c r="V328" s="573"/>
      <c r="W328" s="573"/>
      <c r="X328" s="573"/>
      <c r="Y328" s="573"/>
      <c r="Z328" s="573"/>
    </row>
    <row r="329" ht="15.75" customHeight="1">
      <c r="A329" s="573"/>
      <c r="B329" s="573"/>
      <c r="C329" s="573"/>
      <c r="D329" s="573"/>
      <c r="E329" s="573"/>
      <c r="F329" s="573"/>
      <c r="G329" s="573"/>
      <c r="H329" s="573"/>
      <c r="I329" s="573"/>
      <c r="J329" s="573"/>
      <c r="K329" s="658"/>
      <c r="L329" s="658"/>
      <c r="M329" s="573"/>
      <c r="N329" s="573"/>
      <c r="O329" s="573"/>
      <c r="P329" s="573"/>
      <c r="Q329" s="573"/>
      <c r="R329" s="573"/>
      <c r="S329" s="573"/>
      <c r="T329" s="573"/>
      <c r="U329" s="573"/>
      <c r="V329" s="573"/>
      <c r="W329" s="573"/>
      <c r="X329" s="573"/>
      <c r="Y329" s="573"/>
      <c r="Z329" s="573"/>
    </row>
    <row r="330" ht="15.75" customHeight="1">
      <c r="A330" s="573"/>
      <c r="B330" s="573"/>
      <c r="C330" s="573"/>
      <c r="D330" s="573"/>
      <c r="E330" s="573"/>
      <c r="F330" s="573"/>
      <c r="G330" s="573"/>
      <c r="H330" s="573"/>
      <c r="I330" s="573"/>
      <c r="J330" s="573"/>
      <c r="K330" s="658"/>
      <c r="L330" s="658"/>
      <c r="M330" s="573"/>
      <c r="N330" s="573"/>
      <c r="O330" s="573"/>
      <c r="P330" s="573"/>
      <c r="Q330" s="573"/>
      <c r="R330" s="573"/>
      <c r="S330" s="573"/>
      <c r="T330" s="573"/>
      <c r="U330" s="573"/>
      <c r="V330" s="573"/>
      <c r="W330" s="573"/>
      <c r="X330" s="573"/>
      <c r="Y330" s="573"/>
      <c r="Z330" s="573"/>
    </row>
    <row r="331" ht="15.75" customHeight="1">
      <c r="A331" s="573"/>
      <c r="B331" s="573"/>
      <c r="C331" s="573"/>
      <c r="D331" s="573"/>
      <c r="E331" s="573"/>
      <c r="F331" s="573"/>
      <c r="G331" s="573"/>
      <c r="H331" s="573"/>
      <c r="I331" s="573"/>
      <c r="J331" s="573"/>
      <c r="K331" s="658"/>
      <c r="L331" s="658"/>
      <c r="M331" s="573"/>
      <c r="N331" s="573"/>
      <c r="O331" s="573"/>
      <c r="P331" s="573"/>
      <c r="Q331" s="573"/>
      <c r="R331" s="573"/>
      <c r="S331" s="573"/>
      <c r="T331" s="573"/>
      <c r="U331" s="573"/>
      <c r="V331" s="573"/>
      <c r="W331" s="573"/>
      <c r="X331" s="573"/>
      <c r="Y331" s="573"/>
      <c r="Z331" s="573"/>
    </row>
    <row r="332" ht="15.75" customHeight="1">
      <c r="A332" s="573"/>
      <c r="B332" s="573"/>
      <c r="C332" s="573"/>
      <c r="D332" s="573"/>
      <c r="E332" s="573"/>
      <c r="F332" s="573"/>
      <c r="G332" s="573"/>
      <c r="H332" s="573"/>
      <c r="I332" s="573"/>
      <c r="J332" s="573"/>
      <c r="K332" s="658"/>
      <c r="L332" s="658"/>
      <c r="M332" s="573"/>
      <c r="N332" s="573"/>
      <c r="O332" s="573"/>
      <c r="P332" s="573"/>
      <c r="Q332" s="573"/>
      <c r="R332" s="573"/>
      <c r="S332" s="573"/>
      <c r="T332" s="573"/>
      <c r="U332" s="573"/>
      <c r="V332" s="573"/>
      <c r="W332" s="573"/>
      <c r="X332" s="573"/>
      <c r="Y332" s="573"/>
      <c r="Z332" s="573"/>
    </row>
    <row r="333" ht="15.75" customHeight="1">
      <c r="A333" s="573"/>
      <c r="B333" s="573"/>
      <c r="C333" s="573"/>
      <c r="D333" s="573"/>
      <c r="E333" s="573"/>
      <c r="F333" s="573"/>
      <c r="G333" s="573"/>
      <c r="H333" s="573"/>
      <c r="I333" s="573"/>
      <c r="J333" s="573"/>
      <c r="K333" s="658"/>
      <c r="L333" s="658"/>
      <c r="M333" s="573"/>
      <c r="N333" s="573"/>
      <c r="O333" s="573"/>
      <c r="P333" s="573"/>
      <c r="Q333" s="573"/>
      <c r="R333" s="573"/>
      <c r="S333" s="573"/>
      <c r="T333" s="573"/>
      <c r="U333" s="573"/>
      <c r="V333" s="573"/>
      <c r="W333" s="573"/>
      <c r="X333" s="573"/>
      <c r="Y333" s="573"/>
      <c r="Z333" s="573"/>
    </row>
    <row r="334" ht="15.75" customHeight="1">
      <c r="A334" s="573"/>
      <c r="B334" s="573"/>
      <c r="C334" s="573"/>
      <c r="D334" s="573"/>
      <c r="E334" s="573"/>
      <c r="F334" s="573"/>
      <c r="G334" s="573"/>
      <c r="H334" s="573"/>
      <c r="I334" s="573"/>
      <c r="J334" s="573"/>
      <c r="K334" s="658"/>
      <c r="L334" s="658"/>
      <c r="M334" s="573"/>
      <c r="N334" s="573"/>
      <c r="O334" s="573"/>
      <c r="P334" s="573"/>
      <c r="Q334" s="573"/>
      <c r="R334" s="573"/>
      <c r="S334" s="573"/>
      <c r="T334" s="573"/>
      <c r="U334" s="573"/>
      <c r="V334" s="573"/>
      <c r="W334" s="573"/>
      <c r="X334" s="573"/>
      <c r="Y334" s="573"/>
      <c r="Z334" s="573"/>
    </row>
    <row r="335" ht="15.75" customHeight="1">
      <c r="A335" s="573"/>
      <c r="B335" s="573"/>
      <c r="C335" s="573"/>
      <c r="D335" s="573"/>
      <c r="E335" s="573"/>
      <c r="F335" s="573"/>
      <c r="G335" s="573"/>
      <c r="H335" s="573"/>
      <c r="I335" s="573"/>
      <c r="J335" s="573"/>
      <c r="K335" s="658"/>
      <c r="L335" s="658"/>
      <c r="M335" s="573"/>
      <c r="N335" s="573"/>
      <c r="O335" s="573"/>
      <c r="P335" s="573"/>
      <c r="Q335" s="573"/>
      <c r="R335" s="573"/>
      <c r="S335" s="573"/>
      <c r="T335" s="573"/>
      <c r="U335" s="573"/>
      <c r="V335" s="573"/>
      <c r="W335" s="573"/>
      <c r="X335" s="573"/>
      <c r="Y335" s="573"/>
      <c r="Z335" s="573"/>
    </row>
    <row r="336" ht="15.75" customHeight="1">
      <c r="A336" s="573"/>
      <c r="B336" s="573"/>
      <c r="C336" s="573"/>
      <c r="D336" s="573"/>
      <c r="E336" s="573"/>
      <c r="F336" s="573"/>
      <c r="G336" s="573"/>
      <c r="H336" s="573"/>
      <c r="I336" s="573"/>
      <c r="J336" s="573"/>
      <c r="K336" s="658"/>
      <c r="L336" s="658"/>
      <c r="M336" s="573"/>
      <c r="N336" s="573"/>
      <c r="O336" s="573"/>
      <c r="P336" s="573"/>
      <c r="Q336" s="573"/>
      <c r="R336" s="573"/>
      <c r="S336" s="573"/>
      <c r="T336" s="573"/>
      <c r="U336" s="573"/>
      <c r="V336" s="573"/>
      <c r="W336" s="573"/>
      <c r="X336" s="573"/>
      <c r="Y336" s="573"/>
      <c r="Z336" s="573"/>
    </row>
    <row r="337" ht="15.75" customHeight="1">
      <c r="A337" s="573"/>
      <c r="B337" s="573"/>
      <c r="C337" s="573"/>
      <c r="D337" s="573"/>
      <c r="E337" s="573"/>
      <c r="F337" s="573"/>
      <c r="G337" s="573"/>
      <c r="H337" s="573"/>
      <c r="I337" s="573"/>
      <c r="J337" s="573"/>
      <c r="K337" s="658"/>
      <c r="L337" s="658"/>
      <c r="M337" s="573"/>
      <c r="N337" s="573"/>
      <c r="O337" s="573"/>
      <c r="P337" s="573"/>
      <c r="Q337" s="573"/>
      <c r="R337" s="573"/>
      <c r="S337" s="573"/>
      <c r="T337" s="573"/>
      <c r="U337" s="573"/>
      <c r="V337" s="573"/>
      <c r="W337" s="573"/>
      <c r="X337" s="573"/>
      <c r="Y337" s="573"/>
      <c r="Z337" s="573"/>
    </row>
    <row r="338" ht="15.75" customHeight="1">
      <c r="A338" s="573"/>
      <c r="B338" s="573"/>
      <c r="C338" s="573"/>
      <c r="D338" s="573"/>
      <c r="E338" s="573"/>
      <c r="F338" s="573"/>
      <c r="G338" s="573"/>
      <c r="H338" s="573"/>
      <c r="I338" s="573"/>
      <c r="J338" s="573"/>
      <c r="K338" s="658"/>
      <c r="L338" s="658"/>
      <c r="M338" s="573"/>
      <c r="N338" s="573"/>
      <c r="O338" s="573"/>
      <c r="P338" s="573"/>
      <c r="Q338" s="573"/>
      <c r="R338" s="573"/>
      <c r="S338" s="573"/>
      <c r="T338" s="573"/>
      <c r="U338" s="573"/>
      <c r="V338" s="573"/>
      <c r="W338" s="573"/>
      <c r="X338" s="573"/>
      <c r="Y338" s="573"/>
      <c r="Z338" s="573"/>
    </row>
    <row r="339" ht="15.75" customHeight="1">
      <c r="A339" s="573"/>
      <c r="B339" s="573"/>
      <c r="C339" s="573"/>
      <c r="D339" s="573"/>
      <c r="E339" s="573"/>
      <c r="F339" s="573"/>
      <c r="G339" s="573"/>
      <c r="H339" s="573"/>
      <c r="I339" s="573"/>
      <c r="J339" s="573"/>
      <c r="K339" s="658"/>
      <c r="L339" s="658"/>
      <c r="M339" s="573"/>
      <c r="N339" s="573"/>
      <c r="O339" s="573"/>
      <c r="P339" s="573"/>
      <c r="Q339" s="573"/>
      <c r="R339" s="573"/>
      <c r="S339" s="573"/>
      <c r="T339" s="573"/>
      <c r="U339" s="573"/>
      <c r="V339" s="573"/>
      <c r="W339" s="573"/>
      <c r="X339" s="573"/>
      <c r="Y339" s="573"/>
      <c r="Z339" s="573"/>
    </row>
    <row r="340" ht="15.75" customHeight="1">
      <c r="A340" s="573"/>
      <c r="B340" s="573"/>
      <c r="C340" s="573"/>
      <c r="D340" s="573"/>
      <c r="E340" s="573"/>
      <c r="F340" s="573"/>
      <c r="G340" s="573"/>
      <c r="H340" s="573"/>
      <c r="I340" s="573"/>
      <c r="J340" s="573"/>
      <c r="K340" s="658"/>
      <c r="L340" s="658"/>
      <c r="M340" s="573"/>
      <c r="N340" s="573"/>
      <c r="O340" s="573"/>
      <c r="P340" s="573"/>
      <c r="Q340" s="573"/>
      <c r="R340" s="573"/>
      <c r="S340" s="573"/>
      <c r="T340" s="573"/>
      <c r="U340" s="573"/>
      <c r="V340" s="573"/>
      <c r="W340" s="573"/>
      <c r="X340" s="573"/>
      <c r="Y340" s="573"/>
      <c r="Z340" s="573"/>
    </row>
    <row r="341" ht="15.75" customHeight="1">
      <c r="A341" s="573"/>
      <c r="B341" s="573"/>
      <c r="C341" s="573"/>
      <c r="D341" s="573"/>
      <c r="E341" s="573"/>
      <c r="F341" s="573"/>
      <c r="G341" s="573"/>
      <c r="H341" s="573"/>
      <c r="I341" s="573"/>
      <c r="J341" s="573"/>
      <c r="K341" s="658"/>
      <c r="L341" s="658"/>
      <c r="M341" s="573"/>
      <c r="N341" s="573"/>
      <c r="O341" s="573"/>
      <c r="P341" s="573"/>
      <c r="Q341" s="573"/>
      <c r="R341" s="573"/>
      <c r="S341" s="573"/>
      <c r="T341" s="573"/>
      <c r="U341" s="573"/>
      <c r="V341" s="573"/>
      <c r="W341" s="573"/>
      <c r="X341" s="573"/>
      <c r="Y341" s="573"/>
      <c r="Z341" s="573"/>
    </row>
    <row r="342" ht="15.75" customHeight="1">
      <c r="A342" s="573"/>
      <c r="B342" s="573"/>
      <c r="C342" s="573"/>
      <c r="D342" s="573"/>
      <c r="E342" s="573"/>
      <c r="F342" s="573"/>
      <c r="G342" s="573"/>
      <c r="H342" s="573"/>
      <c r="I342" s="573"/>
      <c r="J342" s="573"/>
      <c r="K342" s="658"/>
      <c r="L342" s="658"/>
      <c r="M342" s="573"/>
      <c r="N342" s="573"/>
      <c r="O342" s="573"/>
      <c r="P342" s="573"/>
      <c r="Q342" s="573"/>
      <c r="R342" s="573"/>
      <c r="S342" s="573"/>
      <c r="T342" s="573"/>
      <c r="U342" s="573"/>
      <c r="V342" s="573"/>
      <c r="W342" s="573"/>
      <c r="X342" s="573"/>
      <c r="Y342" s="573"/>
      <c r="Z342" s="573"/>
    </row>
    <row r="343" ht="15.75" customHeight="1">
      <c r="A343" s="573"/>
      <c r="B343" s="573"/>
      <c r="C343" s="573"/>
      <c r="D343" s="573"/>
      <c r="E343" s="573"/>
      <c r="F343" s="573"/>
      <c r="G343" s="573"/>
      <c r="H343" s="573"/>
      <c r="I343" s="573"/>
      <c r="J343" s="573"/>
      <c r="K343" s="658"/>
      <c r="L343" s="658"/>
      <c r="M343" s="573"/>
      <c r="N343" s="573"/>
      <c r="O343" s="573"/>
      <c r="P343" s="573"/>
      <c r="Q343" s="573"/>
      <c r="R343" s="573"/>
      <c r="S343" s="573"/>
      <c r="T343" s="573"/>
      <c r="U343" s="573"/>
      <c r="V343" s="573"/>
      <c r="W343" s="573"/>
      <c r="X343" s="573"/>
      <c r="Y343" s="573"/>
      <c r="Z343" s="573"/>
    </row>
    <row r="344" ht="15.75" customHeight="1">
      <c r="A344" s="573"/>
      <c r="B344" s="573"/>
      <c r="C344" s="573"/>
      <c r="D344" s="573"/>
      <c r="E344" s="573"/>
      <c r="F344" s="573"/>
      <c r="G344" s="573"/>
      <c r="H344" s="573"/>
      <c r="I344" s="573"/>
      <c r="J344" s="573"/>
      <c r="K344" s="658"/>
      <c r="L344" s="658"/>
      <c r="M344" s="573"/>
      <c r="N344" s="573"/>
      <c r="O344" s="573"/>
      <c r="P344" s="573"/>
      <c r="Q344" s="573"/>
      <c r="R344" s="573"/>
      <c r="S344" s="573"/>
      <c r="T344" s="573"/>
      <c r="U344" s="573"/>
      <c r="V344" s="573"/>
      <c r="W344" s="573"/>
      <c r="X344" s="573"/>
      <c r="Y344" s="573"/>
      <c r="Z344" s="573"/>
    </row>
    <row r="345" ht="15.75" customHeight="1">
      <c r="A345" s="573"/>
      <c r="B345" s="573"/>
      <c r="C345" s="573"/>
      <c r="D345" s="573"/>
      <c r="E345" s="573"/>
      <c r="F345" s="573"/>
      <c r="G345" s="573"/>
      <c r="H345" s="573"/>
      <c r="I345" s="573"/>
      <c r="J345" s="573"/>
      <c r="K345" s="658"/>
      <c r="L345" s="658"/>
      <c r="M345" s="573"/>
      <c r="N345" s="573"/>
      <c r="O345" s="573"/>
      <c r="P345" s="573"/>
      <c r="Q345" s="573"/>
      <c r="R345" s="573"/>
      <c r="S345" s="573"/>
      <c r="T345" s="573"/>
      <c r="U345" s="573"/>
      <c r="V345" s="573"/>
      <c r="W345" s="573"/>
      <c r="X345" s="573"/>
      <c r="Y345" s="573"/>
      <c r="Z345" s="573"/>
    </row>
    <row r="346" ht="15.75" customHeight="1">
      <c r="A346" s="573"/>
      <c r="B346" s="573"/>
      <c r="C346" s="573"/>
      <c r="D346" s="573"/>
      <c r="E346" s="573"/>
      <c r="F346" s="573"/>
      <c r="G346" s="573"/>
      <c r="H346" s="573"/>
      <c r="I346" s="573"/>
      <c r="J346" s="573"/>
      <c r="K346" s="658"/>
      <c r="L346" s="658"/>
      <c r="M346" s="573"/>
      <c r="N346" s="573"/>
      <c r="O346" s="573"/>
      <c r="P346" s="573"/>
      <c r="Q346" s="573"/>
      <c r="R346" s="573"/>
      <c r="S346" s="573"/>
      <c r="T346" s="573"/>
      <c r="U346" s="573"/>
      <c r="V346" s="573"/>
      <c r="W346" s="573"/>
      <c r="X346" s="573"/>
      <c r="Y346" s="573"/>
      <c r="Z346" s="573"/>
    </row>
    <row r="347" ht="15.75" customHeight="1">
      <c r="A347" s="573"/>
      <c r="B347" s="573"/>
      <c r="C347" s="573"/>
      <c r="D347" s="573"/>
      <c r="E347" s="573"/>
      <c r="F347" s="573"/>
      <c r="G347" s="573"/>
      <c r="H347" s="573"/>
      <c r="I347" s="573"/>
      <c r="J347" s="573"/>
      <c r="K347" s="658"/>
      <c r="L347" s="658"/>
      <c r="M347" s="573"/>
      <c r="N347" s="573"/>
      <c r="O347" s="573"/>
      <c r="P347" s="573"/>
      <c r="Q347" s="573"/>
      <c r="R347" s="573"/>
      <c r="S347" s="573"/>
      <c r="T347" s="573"/>
      <c r="U347" s="573"/>
      <c r="V347" s="573"/>
      <c r="W347" s="573"/>
      <c r="X347" s="573"/>
      <c r="Y347" s="573"/>
      <c r="Z347" s="573"/>
    </row>
    <row r="348" ht="15.75" customHeight="1">
      <c r="A348" s="573"/>
      <c r="B348" s="573"/>
      <c r="C348" s="573"/>
      <c r="D348" s="573"/>
      <c r="E348" s="573"/>
      <c r="F348" s="573"/>
      <c r="G348" s="573"/>
      <c r="H348" s="573"/>
      <c r="I348" s="573"/>
      <c r="J348" s="573"/>
      <c r="K348" s="658"/>
      <c r="L348" s="658"/>
      <c r="M348" s="573"/>
      <c r="N348" s="573"/>
      <c r="O348" s="573"/>
      <c r="P348" s="573"/>
      <c r="Q348" s="573"/>
      <c r="R348" s="573"/>
      <c r="S348" s="573"/>
      <c r="T348" s="573"/>
      <c r="U348" s="573"/>
      <c r="V348" s="573"/>
      <c r="W348" s="573"/>
      <c r="X348" s="573"/>
      <c r="Y348" s="573"/>
      <c r="Z348" s="573"/>
    </row>
    <row r="349" ht="15.75" customHeight="1">
      <c r="A349" s="573"/>
      <c r="B349" s="573"/>
      <c r="C349" s="573"/>
      <c r="D349" s="573"/>
      <c r="E349" s="573"/>
      <c r="F349" s="573"/>
      <c r="G349" s="573"/>
      <c r="H349" s="573"/>
      <c r="I349" s="573"/>
      <c r="J349" s="573"/>
      <c r="K349" s="658"/>
      <c r="L349" s="658"/>
      <c r="M349" s="573"/>
      <c r="N349" s="573"/>
      <c r="O349" s="573"/>
      <c r="P349" s="573"/>
      <c r="Q349" s="573"/>
      <c r="R349" s="573"/>
      <c r="S349" s="573"/>
      <c r="T349" s="573"/>
      <c r="U349" s="573"/>
      <c r="V349" s="573"/>
      <c r="W349" s="573"/>
      <c r="X349" s="573"/>
      <c r="Y349" s="573"/>
      <c r="Z349" s="573"/>
    </row>
    <row r="350" ht="15.75" customHeight="1">
      <c r="A350" s="573"/>
      <c r="B350" s="573"/>
      <c r="C350" s="573"/>
      <c r="D350" s="573"/>
      <c r="E350" s="573"/>
      <c r="F350" s="573"/>
      <c r="G350" s="573"/>
      <c r="H350" s="573"/>
      <c r="I350" s="573"/>
      <c r="J350" s="573"/>
      <c r="K350" s="658"/>
      <c r="L350" s="658"/>
      <c r="M350" s="573"/>
      <c r="N350" s="573"/>
      <c r="O350" s="573"/>
      <c r="P350" s="573"/>
      <c r="Q350" s="573"/>
      <c r="R350" s="573"/>
      <c r="S350" s="573"/>
      <c r="T350" s="573"/>
      <c r="U350" s="573"/>
      <c r="V350" s="573"/>
      <c r="W350" s="573"/>
      <c r="X350" s="573"/>
      <c r="Y350" s="573"/>
      <c r="Z350" s="573"/>
    </row>
    <row r="351" ht="15.75" customHeight="1">
      <c r="A351" s="573"/>
      <c r="B351" s="573"/>
      <c r="C351" s="573"/>
      <c r="D351" s="573"/>
      <c r="E351" s="573"/>
      <c r="F351" s="573"/>
      <c r="G351" s="573"/>
      <c r="H351" s="573"/>
      <c r="I351" s="573"/>
      <c r="J351" s="573"/>
      <c r="K351" s="658"/>
      <c r="L351" s="658"/>
      <c r="M351" s="573"/>
      <c r="N351" s="573"/>
      <c r="O351" s="573"/>
      <c r="P351" s="573"/>
      <c r="Q351" s="573"/>
      <c r="R351" s="573"/>
      <c r="S351" s="573"/>
      <c r="T351" s="573"/>
      <c r="U351" s="573"/>
      <c r="V351" s="573"/>
      <c r="W351" s="573"/>
      <c r="X351" s="573"/>
      <c r="Y351" s="573"/>
      <c r="Z351" s="573"/>
    </row>
    <row r="352" ht="15.75" customHeight="1">
      <c r="A352" s="573"/>
      <c r="B352" s="573"/>
      <c r="C352" s="573"/>
      <c r="D352" s="573"/>
      <c r="E352" s="573"/>
      <c r="F352" s="573"/>
      <c r="G352" s="573"/>
      <c r="H352" s="573"/>
      <c r="I352" s="573"/>
      <c r="J352" s="573"/>
      <c r="K352" s="658"/>
      <c r="L352" s="658"/>
      <c r="M352" s="573"/>
      <c r="N352" s="573"/>
      <c r="O352" s="573"/>
      <c r="P352" s="573"/>
      <c r="Q352" s="573"/>
      <c r="R352" s="573"/>
      <c r="S352" s="573"/>
      <c r="T352" s="573"/>
      <c r="U352" s="573"/>
      <c r="V352" s="573"/>
      <c r="W352" s="573"/>
      <c r="X352" s="573"/>
      <c r="Y352" s="573"/>
      <c r="Z352" s="573"/>
    </row>
    <row r="353" ht="15.75" customHeight="1">
      <c r="A353" s="573"/>
      <c r="B353" s="573"/>
      <c r="C353" s="573"/>
      <c r="D353" s="573"/>
      <c r="E353" s="573"/>
      <c r="F353" s="573"/>
      <c r="G353" s="573"/>
      <c r="H353" s="573"/>
      <c r="I353" s="573"/>
      <c r="J353" s="573"/>
      <c r="K353" s="658"/>
      <c r="L353" s="658"/>
      <c r="M353" s="573"/>
      <c r="N353" s="573"/>
      <c r="O353" s="573"/>
      <c r="P353" s="573"/>
      <c r="Q353" s="573"/>
      <c r="R353" s="573"/>
      <c r="S353" s="573"/>
      <c r="T353" s="573"/>
      <c r="U353" s="573"/>
      <c r="V353" s="573"/>
      <c r="W353" s="573"/>
      <c r="X353" s="573"/>
      <c r="Y353" s="573"/>
      <c r="Z353" s="573"/>
    </row>
    <row r="354" ht="15.75" customHeight="1">
      <c r="A354" s="573"/>
      <c r="B354" s="573"/>
      <c r="C354" s="573"/>
      <c r="D354" s="573"/>
      <c r="E354" s="573"/>
      <c r="F354" s="573"/>
      <c r="G354" s="573"/>
      <c r="H354" s="573"/>
      <c r="I354" s="573"/>
      <c r="J354" s="573"/>
      <c r="K354" s="658"/>
      <c r="L354" s="658"/>
      <c r="M354" s="573"/>
      <c r="N354" s="573"/>
      <c r="O354" s="573"/>
      <c r="P354" s="573"/>
      <c r="Q354" s="573"/>
      <c r="R354" s="573"/>
      <c r="S354" s="573"/>
      <c r="T354" s="573"/>
      <c r="U354" s="573"/>
      <c r="V354" s="573"/>
      <c r="W354" s="573"/>
      <c r="X354" s="573"/>
      <c r="Y354" s="573"/>
      <c r="Z354" s="573"/>
    </row>
    <row r="355" ht="15.75" customHeight="1">
      <c r="A355" s="573"/>
      <c r="B355" s="573"/>
      <c r="C355" s="573"/>
      <c r="D355" s="573"/>
      <c r="E355" s="573"/>
      <c r="F355" s="573"/>
      <c r="G355" s="573"/>
      <c r="H355" s="573"/>
      <c r="I355" s="573"/>
      <c r="J355" s="573"/>
      <c r="K355" s="658"/>
      <c r="L355" s="658"/>
      <c r="M355" s="573"/>
      <c r="N355" s="573"/>
      <c r="O355" s="573"/>
      <c r="P355" s="573"/>
      <c r="Q355" s="573"/>
      <c r="R355" s="573"/>
      <c r="S355" s="573"/>
      <c r="T355" s="573"/>
      <c r="U355" s="573"/>
      <c r="V355" s="573"/>
      <c r="W355" s="573"/>
      <c r="X355" s="573"/>
      <c r="Y355" s="573"/>
      <c r="Z355" s="573"/>
    </row>
    <row r="356" ht="15.75" customHeight="1">
      <c r="A356" s="573"/>
      <c r="B356" s="573"/>
      <c r="C356" s="573"/>
      <c r="D356" s="573"/>
      <c r="E356" s="573"/>
      <c r="F356" s="573"/>
      <c r="G356" s="573"/>
      <c r="H356" s="573"/>
      <c r="I356" s="573"/>
      <c r="J356" s="573"/>
      <c r="K356" s="658"/>
      <c r="L356" s="658"/>
      <c r="M356" s="573"/>
      <c r="N356" s="573"/>
      <c r="O356" s="573"/>
      <c r="P356" s="573"/>
      <c r="Q356" s="573"/>
      <c r="R356" s="573"/>
      <c r="S356" s="573"/>
      <c r="T356" s="573"/>
      <c r="U356" s="573"/>
      <c r="V356" s="573"/>
      <c r="W356" s="573"/>
      <c r="X356" s="573"/>
      <c r="Y356" s="573"/>
      <c r="Z356" s="573"/>
    </row>
    <row r="357" ht="15.75" customHeight="1">
      <c r="A357" s="573"/>
      <c r="B357" s="573"/>
      <c r="C357" s="573"/>
      <c r="D357" s="573"/>
      <c r="E357" s="573"/>
      <c r="F357" s="573"/>
      <c r="G357" s="573"/>
      <c r="H357" s="573"/>
      <c r="I357" s="573"/>
      <c r="J357" s="573"/>
      <c r="K357" s="658"/>
      <c r="L357" s="658"/>
      <c r="M357" s="573"/>
      <c r="N357" s="573"/>
      <c r="O357" s="573"/>
      <c r="P357" s="573"/>
      <c r="Q357" s="573"/>
      <c r="R357" s="573"/>
      <c r="S357" s="573"/>
      <c r="T357" s="573"/>
      <c r="U357" s="573"/>
      <c r="V357" s="573"/>
      <c r="W357" s="573"/>
      <c r="X357" s="573"/>
      <c r="Y357" s="573"/>
      <c r="Z357" s="573"/>
    </row>
    <row r="358" ht="15.75" customHeight="1">
      <c r="A358" s="573"/>
      <c r="B358" s="573"/>
      <c r="C358" s="573"/>
      <c r="D358" s="573"/>
      <c r="E358" s="573"/>
      <c r="F358" s="573"/>
      <c r="G358" s="573"/>
      <c r="H358" s="573"/>
      <c r="I358" s="573"/>
      <c r="J358" s="573"/>
      <c r="K358" s="658"/>
      <c r="L358" s="658"/>
      <c r="M358" s="573"/>
      <c r="N358" s="573"/>
      <c r="O358" s="573"/>
      <c r="P358" s="573"/>
      <c r="Q358" s="573"/>
      <c r="R358" s="573"/>
      <c r="S358" s="573"/>
      <c r="T358" s="573"/>
      <c r="U358" s="573"/>
      <c r="V358" s="573"/>
      <c r="W358" s="573"/>
      <c r="X358" s="573"/>
      <c r="Y358" s="573"/>
      <c r="Z358" s="573"/>
    </row>
    <row r="359" ht="15.75" customHeight="1">
      <c r="A359" s="573"/>
      <c r="B359" s="573"/>
      <c r="C359" s="573"/>
      <c r="D359" s="573"/>
      <c r="E359" s="573"/>
      <c r="F359" s="573"/>
      <c r="G359" s="573"/>
      <c r="H359" s="573"/>
      <c r="I359" s="573"/>
      <c r="J359" s="573"/>
      <c r="K359" s="658"/>
      <c r="L359" s="658"/>
      <c r="M359" s="573"/>
      <c r="N359" s="573"/>
      <c r="O359" s="573"/>
      <c r="P359" s="573"/>
      <c r="Q359" s="573"/>
      <c r="R359" s="573"/>
      <c r="S359" s="573"/>
      <c r="T359" s="573"/>
      <c r="U359" s="573"/>
      <c r="V359" s="573"/>
      <c r="W359" s="573"/>
      <c r="X359" s="573"/>
      <c r="Y359" s="573"/>
      <c r="Z359" s="573"/>
    </row>
    <row r="360" ht="15.75" customHeight="1">
      <c r="A360" s="573"/>
      <c r="B360" s="573"/>
      <c r="C360" s="573"/>
      <c r="D360" s="573"/>
      <c r="E360" s="573"/>
      <c r="F360" s="573"/>
      <c r="G360" s="573"/>
      <c r="H360" s="573"/>
      <c r="I360" s="573"/>
      <c r="J360" s="573"/>
      <c r="K360" s="658"/>
      <c r="L360" s="658"/>
      <c r="M360" s="573"/>
      <c r="N360" s="573"/>
      <c r="O360" s="573"/>
      <c r="P360" s="573"/>
      <c r="Q360" s="573"/>
      <c r="R360" s="573"/>
      <c r="S360" s="573"/>
      <c r="T360" s="573"/>
      <c r="U360" s="573"/>
      <c r="V360" s="573"/>
      <c r="W360" s="573"/>
      <c r="X360" s="573"/>
      <c r="Y360" s="573"/>
      <c r="Z360" s="573"/>
    </row>
    <row r="361" ht="15.75" customHeight="1">
      <c r="A361" s="573"/>
      <c r="B361" s="573"/>
      <c r="C361" s="573"/>
      <c r="D361" s="573"/>
      <c r="E361" s="573"/>
      <c r="F361" s="573"/>
      <c r="G361" s="573"/>
      <c r="H361" s="573"/>
      <c r="I361" s="573"/>
      <c r="J361" s="573"/>
      <c r="K361" s="658"/>
      <c r="L361" s="658"/>
      <c r="M361" s="573"/>
      <c r="N361" s="573"/>
      <c r="O361" s="573"/>
      <c r="P361" s="573"/>
      <c r="Q361" s="573"/>
      <c r="R361" s="573"/>
      <c r="S361" s="573"/>
      <c r="T361" s="573"/>
      <c r="U361" s="573"/>
      <c r="V361" s="573"/>
      <c r="W361" s="573"/>
      <c r="X361" s="573"/>
      <c r="Y361" s="573"/>
      <c r="Z361" s="573"/>
    </row>
    <row r="362" ht="15.75" customHeight="1">
      <c r="A362" s="573"/>
      <c r="B362" s="573"/>
      <c r="C362" s="573"/>
      <c r="D362" s="573"/>
      <c r="E362" s="573"/>
      <c r="F362" s="573"/>
      <c r="G362" s="573"/>
      <c r="H362" s="573"/>
      <c r="I362" s="573"/>
      <c r="J362" s="573"/>
      <c r="K362" s="658"/>
      <c r="L362" s="658"/>
      <c r="M362" s="573"/>
      <c r="N362" s="573"/>
      <c r="O362" s="573"/>
      <c r="P362" s="573"/>
      <c r="Q362" s="573"/>
      <c r="R362" s="573"/>
      <c r="S362" s="573"/>
      <c r="T362" s="573"/>
      <c r="U362" s="573"/>
      <c r="V362" s="573"/>
      <c r="W362" s="573"/>
      <c r="X362" s="573"/>
      <c r="Y362" s="573"/>
      <c r="Z362" s="573"/>
    </row>
    <row r="363" ht="15.75" customHeight="1">
      <c r="A363" s="573"/>
      <c r="B363" s="573"/>
      <c r="C363" s="573"/>
      <c r="D363" s="573"/>
      <c r="E363" s="573"/>
      <c r="F363" s="573"/>
      <c r="G363" s="573"/>
      <c r="H363" s="573"/>
      <c r="I363" s="573"/>
      <c r="J363" s="573"/>
      <c r="K363" s="658"/>
      <c r="L363" s="658"/>
      <c r="M363" s="573"/>
      <c r="N363" s="573"/>
      <c r="O363" s="573"/>
      <c r="P363" s="573"/>
      <c r="Q363" s="573"/>
      <c r="R363" s="573"/>
      <c r="S363" s="573"/>
      <c r="T363" s="573"/>
      <c r="U363" s="573"/>
      <c r="V363" s="573"/>
      <c r="W363" s="573"/>
      <c r="X363" s="573"/>
      <c r="Y363" s="573"/>
      <c r="Z363" s="573"/>
    </row>
    <row r="364" ht="15.75" customHeight="1">
      <c r="A364" s="573"/>
      <c r="B364" s="573"/>
      <c r="C364" s="573"/>
      <c r="D364" s="573"/>
      <c r="E364" s="573"/>
      <c r="F364" s="573"/>
      <c r="G364" s="573"/>
      <c r="H364" s="573"/>
      <c r="I364" s="573"/>
      <c r="J364" s="573"/>
      <c r="K364" s="658"/>
      <c r="L364" s="658"/>
      <c r="M364" s="573"/>
      <c r="N364" s="573"/>
      <c r="O364" s="573"/>
      <c r="P364" s="573"/>
      <c r="Q364" s="573"/>
      <c r="R364" s="573"/>
      <c r="S364" s="573"/>
      <c r="T364" s="573"/>
      <c r="U364" s="573"/>
      <c r="V364" s="573"/>
      <c r="W364" s="573"/>
      <c r="X364" s="573"/>
      <c r="Y364" s="573"/>
      <c r="Z364" s="573"/>
    </row>
    <row r="365" ht="15.75" customHeight="1">
      <c r="A365" s="573"/>
      <c r="B365" s="573"/>
      <c r="C365" s="573"/>
      <c r="D365" s="573"/>
      <c r="E365" s="573"/>
      <c r="F365" s="573"/>
      <c r="G365" s="573"/>
      <c r="H365" s="573"/>
      <c r="I365" s="573"/>
      <c r="J365" s="573"/>
      <c r="K365" s="658"/>
      <c r="L365" s="658"/>
      <c r="M365" s="573"/>
      <c r="N365" s="573"/>
      <c r="O365" s="573"/>
      <c r="P365" s="573"/>
      <c r="Q365" s="573"/>
      <c r="R365" s="573"/>
      <c r="S365" s="573"/>
      <c r="T365" s="573"/>
      <c r="U365" s="573"/>
      <c r="V365" s="573"/>
      <c r="W365" s="573"/>
      <c r="X365" s="573"/>
      <c r="Y365" s="573"/>
      <c r="Z365" s="573"/>
    </row>
    <row r="366" ht="15.75" customHeight="1">
      <c r="A366" s="573"/>
      <c r="B366" s="573"/>
      <c r="C366" s="573"/>
      <c r="D366" s="573"/>
      <c r="E366" s="573"/>
      <c r="F366" s="573"/>
      <c r="G366" s="573"/>
      <c r="H366" s="573"/>
      <c r="I366" s="573"/>
      <c r="J366" s="573"/>
      <c r="K366" s="658"/>
      <c r="L366" s="658"/>
      <c r="M366" s="573"/>
      <c r="N366" s="573"/>
      <c r="O366" s="573"/>
      <c r="P366" s="573"/>
      <c r="Q366" s="573"/>
      <c r="R366" s="573"/>
      <c r="S366" s="573"/>
      <c r="T366" s="573"/>
      <c r="U366" s="573"/>
      <c r="V366" s="573"/>
      <c r="W366" s="573"/>
      <c r="X366" s="573"/>
      <c r="Y366" s="573"/>
      <c r="Z366" s="573"/>
    </row>
    <row r="367" ht="15.75" customHeight="1">
      <c r="A367" s="573"/>
      <c r="B367" s="573"/>
      <c r="C367" s="573"/>
      <c r="D367" s="573"/>
      <c r="E367" s="573"/>
      <c r="F367" s="573"/>
      <c r="G367" s="573"/>
      <c r="H367" s="573"/>
      <c r="I367" s="573"/>
      <c r="J367" s="573"/>
      <c r="K367" s="658"/>
      <c r="L367" s="658"/>
      <c r="M367" s="573"/>
      <c r="N367" s="573"/>
      <c r="O367" s="573"/>
      <c r="P367" s="573"/>
      <c r="Q367" s="573"/>
      <c r="R367" s="573"/>
      <c r="S367" s="573"/>
      <c r="T367" s="573"/>
      <c r="U367" s="573"/>
      <c r="V367" s="573"/>
      <c r="W367" s="573"/>
      <c r="X367" s="573"/>
      <c r="Y367" s="573"/>
      <c r="Z367" s="573"/>
    </row>
    <row r="368" ht="15.75" customHeight="1">
      <c r="A368" s="573"/>
      <c r="B368" s="573"/>
      <c r="C368" s="573"/>
      <c r="D368" s="573"/>
      <c r="E368" s="573"/>
      <c r="F368" s="573"/>
      <c r="G368" s="573"/>
      <c r="H368" s="573"/>
      <c r="I368" s="573"/>
      <c r="J368" s="573"/>
      <c r="K368" s="658"/>
      <c r="L368" s="658"/>
      <c r="M368" s="573"/>
      <c r="N368" s="573"/>
      <c r="O368" s="573"/>
      <c r="P368" s="573"/>
      <c r="Q368" s="573"/>
      <c r="R368" s="573"/>
      <c r="S368" s="573"/>
      <c r="T368" s="573"/>
      <c r="U368" s="573"/>
      <c r="V368" s="573"/>
      <c r="W368" s="573"/>
      <c r="X368" s="573"/>
      <c r="Y368" s="573"/>
      <c r="Z368" s="573"/>
    </row>
    <row r="369" ht="15.75" customHeight="1">
      <c r="A369" s="573"/>
      <c r="B369" s="573"/>
      <c r="C369" s="573"/>
      <c r="D369" s="573"/>
      <c r="E369" s="573"/>
      <c r="F369" s="573"/>
      <c r="G369" s="573"/>
      <c r="H369" s="573"/>
      <c r="I369" s="573"/>
      <c r="J369" s="573"/>
      <c r="K369" s="658"/>
      <c r="L369" s="658"/>
      <c r="M369" s="573"/>
      <c r="N369" s="573"/>
      <c r="O369" s="573"/>
      <c r="P369" s="573"/>
      <c r="Q369" s="573"/>
      <c r="R369" s="573"/>
      <c r="S369" s="573"/>
      <c r="T369" s="573"/>
      <c r="U369" s="573"/>
      <c r="V369" s="573"/>
      <c r="W369" s="573"/>
      <c r="X369" s="573"/>
      <c r="Y369" s="573"/>
      <c r="Z369" s="573"/>
    </row>
    <row r="370" ht="15.75" customHeight="1">
      <c r="A370" s="573"/>
      <c r="B370" s="573"/>
      <c r="C370" s="573"/>
      <c r="D370" s="573"/>
      <c r="E370" s="573"/>
      <c r="F370" s="573"/>
      <c r="G370" s="573"/>
      <c r="H370" s="573"/>
      <c r="I370" s="573"/>
      <c r="J370" s="573"/>
      <c r="K370" s="658"/>
      <c r="L370" s="658"/>
      <c r="M370" s="573"/>
      <c r="N370" s="573"/>
      <c r="O370" s="573"/>
      <c r="P370" s="573"/>
      <c r="Q370" s="573"/>
      <c r="R370" s="573"/>
      <c r="S370" s="573"/>
      <c r="T370" s="573"/>
      <c r="U370" s="573"/>
      <c r="V370" s="573"/>
      <c r="W370" s="573"/>
      <c r="X370" s="573"/>
      <c r="Y370" s="573"/>
      <c r="Z370" s="573"/>
    </row>
    <row r="371" ht="15.75" customHeight="1">
      <c r="A371" s="573"/>
      <c r="B371" s="573"/>
      <c r="C371" s="573"/>
      <c r="D371" s="573"/>
      <c r="E371" s="573"/>
      <c r="F371" s="573"/>
      <c r="G371" s="573"/>
      <c r="H371" s="573"/>
      <c r="I371" s="573"/>
      <c r="J371" s="573"/>
      <c r="K371" s="658"/>
      <c r="L371" s="658"/>
      <c r="M371" s="573"/>
      <c r="N371" s="573"/>
      <c r="O371" s="573"/>
      <c r="P371" s="573"/>
      <c r="Q371" s="573"/>
      <c r="R371" s="573"/>
      <c r="S371" s="573"/>
      <c r="T371" s="573"/>
      <c r="U371" s="573"/>
      <c r="V371" s="573"/>
      <c r="W371" s="573"/>
      <c r="X371" s="573"/>
      <c r="Y371" s="573"/>
      <c r="Z371" s="573"/>
    </row>
    <row r="372" ht="15.75" customHeight="1">
      <c r="A372" s="573"/>
      <c r="B372" s="573"/>
      <c r="C372" s="573"/>
      <c r="D372" s="573"/>
      <c r="E372" s="573"/>
      <c r="F372" s="573"/>
      <c r="G372" s="573"/>
      <c r="H372" s="573"/>
      <c r="I372" s="573"/>
      <c r="J372" s="573"/>
      <c r="K372" s="658"/>
      <c r="L372" s="658"/>
      <c r="M372" s="573"/>
      <c r="N372" s="573"/>
      <c r="O372" s="573"/>
      <c r="P372" s="573"/>
      <c r="Q372" s="573"/>
      <c r="R372" s="573"/>
      <c r="S372" s="573"/>
      <c r="T372" s="573"/>
      <c r="U372" s="573"/>
      <c r="V372" s="573"/>
      <c r="W372" s="573"/>
      <c r="X372" s="573"/>
      <c r="Y372" s="573"/>
      <c r="Z372" s="573"/>
    </row>
    <row r="373" ht="15.75" customHeight="1">
      <c r="A373" s="573"/>
      <c r="B373" s="573"/>
      <c r="C373" s="573"/>
      <c r="D373" s="573"/>
      <c r="E373" s="573"/>
      <c r="F373" s="573"/>
      <c r="G373" s="573"/>
      <c r="H373" s="573"/>
      <c r="I373" s="573"/>
      <c r="J373" s="573"/>
      <c r="K373" s="658"/>
      <c r="L373" s="658"/>
      <c r="M373" s="573"/>
      <c r="N373" s="573"/>
      <c r="O373" s="573"/>
      <c r="P373" s="573"/>
      <c r="Q373" s="573"/>
      <c r="R373" s="573"/>
      <c r="S373" s="573"/>
      <c r="T373" s="573"/>
      <c r="U373" s="573"/>
      <c r="V373" s="573"/>
      <c r="W373" s="573"/>
      <c r="X373" s="573"/>
      <c r="Y373" s="573"/>
      <c r="Z373" s="573"/>
    </row>
    <row r="374" ht="15.75" customHeight="1">
      <c r="A374" s="573"/>
      <c r="B374" s="573"/>
      <c r="C374" s="573"/>
      <c r="D374" s="573"/>
      <c r="E374" s="573"/>
      <c r="F374" s="573"/>
      <c r="G374" s="573"/>
      <c r="H374" s="573"/>
      <c r="I374" s="573"/>
      <c r="J374" s="573"/>
      <c r="K374" s="658"/>
      <c r="L374" s="658"/>
      <c r="M374" s="573"/>
      <c r="N374" s="573"/>
      <c r="O374" s="573"/>
      <c r="P374" s="573"/>
      <c r="Q374" s="573"/>
      <c r="R374" s="573"/>
      <c r="S374" s="573"/>
      <c r="T374" s="573"/>
      <c r="U374" s="573"/>
      <c r="V374" s="573"/>
      <c r="W374" s="573"/>
      <c r="X374" s="573"/>
      <c r="Y374" s="573"/>
      <c r="Z374" s="573"/>
    </row>
    <row r="375" ht="15.75" customHeight="1">
      <c r="A375" s="573"/>
      <c r="B375" s="573"/>
      <c r="C375" s="573"/>
      <c r="D375" s="573"/>
      <c r="E375" s="573"/>
      <c r="F375" s="573"/>
      <c r="G375" s="573"/>
      <c r="H375" s="573"/>
      <c r="I375" s="573"/>
      <c r="J375" s="573"/>
      <c r="K375" s="658"/>
      <c r="L375" s="658"/>
      <c r="M375" s="573"/>
      <c r="N375" s="573"/>
      <c r="O375" s="573"/>
      <c r="P375" s="573"/>
      <c r="Q375" s="573"/>
      <c r="R375" s="573"/>
      <c r="S375" s="573"/>
      <c r="T375" s="573"/>
      <c r="U375" s="573"/>
      <c r="V375" s="573"/>
      <c r="W375" s="573"/>
      <c r="X375" s="573"/>
      <c r="Y375" s="573"/>
      <c r="Z375" s="573"/>
    </row>
    <row r="376" ht="15.75" customHeight="1">
      <c r="A376" s="573"/>
      <c r="B376" s="573"/>
      <c r="C376" s="573"/>
      <c r="D376" s="573"/>
      <c r="E376" s="573"/>
      <c r="F376" s="573"/>
      <c r="G376" s="573"/>
      <c r="H376" s="573"/>
      <c r="I376" s="573"/>
      <c r="J376" s="573"/>
      <c r="K376" s="658"/>
      <c r="L376" s="658"/>
      <c r="M376" s="573"/>
      <c r="N376" s="573"/>
      <c r="O376" s="573"/>
      <c r="P376" s="573"/>
      <c r="Q376" s="573"/>
      <c r="R376" s="573"/>
      <c r="S376" s="573"/>
      <c r="T376" s="573"/>
      <c r="U376" s="573"/>
      <c r="V376" s="573"/>
      <c r="W376" s="573"/>
      <c r="X376" s="573"/>
      <c r="Y376" s="573"/>
      <c r="Z376" s="573"/>
    </row>
    <row r="377" ht="15.75" customHeight="1">
      <c r="A377" s="573"/>
      <c r="B377" s="573"/>
      <c r="C377" s="573"/>
      <c r="D377" s="573"/>
      <c r="E377" s="573"/>
      <c r="F377" s="573"/>
      <c r="G377" s="573"/>
      <c r="H377" s="573"/>
      <c r="I377" s="573"/>
      <c r="J377" s="573"/>
      <c r="K377" s="658"/>
      <c r="L377" s="658"/>
      <c r="M377" s="573"/>
      <c r="N377" s="573"/>
      <c r="O377" s="573"/>
      <c r="P377" s="573"/>
      <c r="Q377" s="573"/>
      <c r="R377" s="573"/>
      <c r="S377" s="573"/>
      <c r="T377" s="573"/>
      <c r="U377" s="573"/>
      <c r="V377" s="573"/>
      <c r="W377" s="573"/>
      <c r="X377" s="573"/>
      <c r="Y377" s="573"/>
      <c r="Z377" s="573"/>
    </row>
    <row r="378" ht="15.75" customHeight="1">
      <c r="A378" s="573"/>
      <c r="B378" s="573"/>
      <c r="C378" s="573"/>
      <c r="D378" s="573"/>
      <c r="E378" s="573"/>
      <c r="F378" s="573"/>
      <c r="G378" s="573"/>
      <c r="H378" s="573"/>
      <c r="I378" s="573"/>
      <c r="J378" s="573"/>
      <c r="K378" s="658"/>
      <c r="L378" s="658"/>
      <c r="M378" s="573"/>
      <c r="N378" s="573"/>
      <c r="O378" s="573"/>
      <c r="P378" s="573"/>
      <c r="Q378" s="573"/>
      <c r="R378" s="573"/>
      <c r="S378" s="573"/>
      <c r="T378" s="573"/>
      <c r="U378" s="573"/>
      <c r="V378" s="573"/>
      <c r="W378" s="573"/>
      <c r="X378" s="573"/>
      <c r="Y378" s="573"/>
      <c r="Z378" s="573"/>
    </row>
    <row r="379" ht="15.75" customHeight="1">
      <c r="A379" s="573"/>
      <c r="B379" s="573"/>
      <c r="C379" s="573"/>
      <c r="D379" s="573"/>
      <c r="E379" s="573"/>
      <c r="F379" s="573"/>
      <c r="G379" s="573"/>
      <c r="H379" s="573"/>
      <c r="I379" s="573"/>
      <c r="J379" s="573"/>
      <c r="K379" s="658"/>
      <c r="L379" s="658"/>
      <c r="M379" s="573"/>
      <c r="N379" s="573"/>
      <c r="O379" s="573"/>
      <c r="P379" s="573"/>
      <c r="Q379" s="573"/>
      <c r="R379" s="573"/>
      <c r="S379" s="573"/>
      <c r="T379" s="573"/>
      <c r="U379" s="573"/>
      <c r="V379" s="573"/>
      <c r="W379" s="573"/>
      <c r="X379" s="573"/>
      <c r="Y379" s="573"/>
      <c r="Z379" s="573"/>
    </row>
    <row r="380" ht="15.75" customHeight="1">
      <c r="A380" s="573"/>
      <c r="B380" s="573"/>
      <c r="C380" s="573"/>
      <c r="D380" s="573"/>
      <c r="E380" s="573"/>
      <c r="F380" s="573"/>
      <c r="G380" s="573"/>
      <c r="H380" s="573"/>
      <c r="I380" s="573"/>
      <c r="J380" s="573"/>
      <c r="K380" s="658"/>
      <c r="L380" s="658"/>
      <c r="M380" s="573"/>
      <c r="N380" s="573"/>
      <c r="O380" s="573"/>
      <c r="P380" s="573"/>
      <c r="Q380" s="573"/>
      <c r="R380" s="573"/>
      <c r="S380" s="573"/>
      <c r="T380" s="573"/>
      <c r="U380" s="573"/>
      <c r="V380" s="573"/>
      <c r="W380" s="573"/>
      <c r="X380" s="573"/>
      <c r="Y380" s="573"/>
      <c r="Z380" s="573"/>
    </row>
    <row r="381" ht="15.75" customHeight="1">
      <c r="A381" s="573"/>
      <c r="B381" s="573"/>
      <c r="C381" s="573"/>
      <c r="D381" s="573"/>
      <c r="E381" s="573"/>
      <c r="F381" s="573"/>
      <c r="G381" s="573"/>
      <c r="H381" s="573"/>
      <c r="I381" s="573"/>
      <c r="J381" s="573"/>
      <c r="K381" s="658"/>
      <c r="L381" s="658"/>
      <c r="M381" s="573"/>
      <c r="N381" s="573"/>
      <c r="O381" s="573"/>
      <c r="P381" s="573"/>
      <c r="Q381" s="573"/>
      <c r="R381" s="573"/>
      <c r="S381" s="573"/>
      <c r="T381" s="573"/>
      <c r="U381" s="573"/>
      <c r="V381" s="573"/>
      <c r="W381" s="573"/>
      <c r="X381" s="573"/>
      <c r="Y381" s="573"/>
      <c r="Z381" s="573"/>
    </row>
    <row r="382" ht="15.75" customHeight="1">
      <c r="A382" s="573"/>
      <c r="B382" s="573"/>
      <c r="C382" s="573"/>
      <c r="D382" s="573"/>
      <c r="E382" s="573"/>
      <c r="F382" s="573"/>
      <c r="G382" s="573"/>
      <c r="H382" s="573"/>
      <c r="I382" s="573"/>
      <c r="J382" s="573"/>
      <c r="K382" s="658"/>
      <c r="L382" s="658"/>
      <c r="M382" s="573"/>
      <c r="N382" s="573"/>
      <c r="O382" s="573"/>
      <c r="P382" s="573"/>
      <c r="Q382" s="573"/>
      <c r="R382" s="573"/>
      <c r="S382" s="573"/>
      <c r="T382" s="573"/>
      <c r="U382" s="573"/>
      <c r="V382" s="573"/>
      <c r="W382" s="573"/>
      <c r="X382" s="573"/>
      <c r="Y382" s="573"/>
      <c r="Z382" s="573"/>
    </row>
    <row r="383" ht="15.75" customHeight="1">
      <c r="A383" s="573"/>
      <c r="B383" s="573"/>
      <c r="C383" s="573"/>
      <c r="D383" s="573"/>
      <c r="E383" s="573"/>
      <c r="F383" s="573"/>
      <c r="G383" s="573"/>
      <c r="H383" s="573"/>
      <c r="I383" s="573"/>
      <c r="J383" s="573"/>
      <c r="K383" s="658"/>
      <c r="L383" s="658"/>
      <c r="M383" s="573"/>
      <c r="N383" s="573"/>
      <c r="O383" s="573"/>
      <c r="P383" s="573"/>
      <c r="Q383" s="573"/>
      <c r="R383" s="573"/>
      <c r="S383" s="573"/>
      <c r="T383" s="573"/>
      <c r="U383" s="573"/>
      <c r="V383" s="573"/>
      <c r="W383" s="573"/>
      <c r="X383" s="573"/>
      <c r="Y383" s="573"/>
      <c r="Z383" s="573"/>
    </row>
    <row r="384" ht="15.75" customHeight="1">
      <c r="A384" s="573"/>
      <c r="B384" s="573"/>
      <c r="C384" s="573"/>
      <c r="D384" s="573"/>
      <c r="E384" s="573"/>
      <c r="F384" s="573"/>
      <c r="G384" s="573"/>
      <c r="H384" s="573"/>
      <c r="I384" s="573"/>
      <c r="J384" s="573"/>
      <c r="K384" s="658"/>
      <c r="L384" s="658"/>
      <c r="M384" s="573"/>
      <c r="N384" s="573"/>
      <c r="O384" s="573"/>
      <c r="P384" s="573"/>
      <c r="Q384" s="573"/>
      <c r="R384" s="573"/>
      <c r="S384" s="573"/>
      <c r="T384" s="573"/>
      <c r="U384" s="573"/>
      <c r="V384" s="573"/>
      <c r="W384" s="573"/>
      <c r="X384" s="573"/>
      <c r="Y384" s="573"/>
      <c r="Z384" s="573"/>
    </row>
    <row r="385" ht="15.75" customHeight="1">
      <c r="A385" s="573"/>
      <c r="B385" s="573"/>
      <c r="C385" s="573"/>
      <c r="D385" s="573"/>
      <c r="E385" s="573"/>
      <c r="F385" s="573"/>
      <c r="G385" s="573"/>
      <c r="H385" s="573"/>
      <c r="I385" s="573"/>
      <c r="J385" s="573"/>
      <c r="K385" s="658"/>
      <c r="L385" s="658"/>
      <c r="M385" s="573"/>
      <c r="N385" s="573"/>
      <c r="O385" s="573"/>
      <c r="P385" s="573"/>
      <c r="Q385" s="573"/>
      <c r="R385" s="573"/>
      <c r="S385" s="573"/>
      <c r="T385" s="573"/>
      <c r="U385" s="573"/>
      <c r="V385" s="573"/>
      <c r="W385" s="573"/>
      <c r="X385" s="573"/>
      <c r="Y385" s="573"/>
      <c r="Z385" s="573"/>
    </row>
    <row r="386" ht="15.75" customHeight="1">
      <c r="A386" s="573"/>
      <c r="B386" s="573"/>
      <c r="C386" s="573"/>
      <c r="D386" s="573"/>
      <c r="E386" s="573"/>
      <c r="F386" s="573"/>
      <c r="G386" s="573"/>
      <c r="H386" s="573"/>
      <c r="I386" s="573"/>
      <c r="J386" s="573"/>
      <c r="K386" s="658"/>
      <c r="L386" s="658"/>
      <c r="M386" s="573"/>
      <c r="N386" s="573"/>
      <c r="O386" s="573"/>
      <c r="P386" s="573"/>
      <c r="Q386" s="573"/>
      <c r="R386" s="573"/>
      <c r="S386" s="573"/>
      <c r="T386" s="573"/>
      <c r="U386" s="573"/>
      <c r="V386" s="573"/>
      <c r="W386" s="573"/>
      <c r="X386" s="573"/>
      <c r="Y386" s="573"/>
      <c r="Z386" s="573"/>
    </row>
    <row r="387" ht="15.75" customHeight="1">
      <c r="A387" s="573"/>
      <c r="B387" s="573"/>
      <c r="C387" s="573"/>
      <c r="D387" s="573"/>
      <c r="E387" s="573"/>
      <c r="F387" s="573"/>
      <c r="G387" s="573"/>
      <c r="H387" s="573"/>
      <c r="I387" s="573"/>
      <c r="J387" s="573"/>
      <c r="K387" s="658"/>
      <c r="L387" s="658"/>
      <c r="M387" s="573"/>
      <c r="N387" s="573"/>
      <c r="O387" s="573"/>
      <c r="P387" s="573"/>
      <c r="Q387" s="573"/>
      <c r="R387" s="573"/>
      <c r="S387" s="573"/>
      <c r="T387" s="573"/>
      <c r="U387" s="573"/>
      <c r="V387" s="573"/>
      <c r="W387" s="573"/>
      <c r="X387" s="573"/>
      <c r="Y387" s="573"/>
      <c r="Z387" s="573"/>
    </row>
    <row r="388" ht="15.75" customHeight="1">
      <c r="A388" s="573"/>
      <c r="B388" s="573"/>
      <c r="C388" s="573"/>
      <c r="D388" s="573"/>
      <c r="E388" s="573"/>
      <c r="F388" s="573"/>
      <c r="G388" s="573"/>
      <c r="H388" s="573"/>
      <c r="I388" s="573"/>
      <c r="J388" s="573"/>
      <c r="K388" s="658"/>
      <c r="L388" s="658"/>
      <c r="M388" s="573"/>
      <c r="N388" s="573"/>
      <c r="O388" s="573"/>
      <c r="P388" s="573"/>
      <c r="Q388" s="573"/>
      <c r="R388" s="573"/>
      <c r="S388" s="573"/>
      <c r="T388" s="573"/>
      <c r="U388" s="573"/>
      <c r="V388" s="573"/>
      <c r="W388" s="573"/>
      <c r="X388" s="573"/>
      <c r="Y388" s="573"/>
      <c r="Z388" s="573"/>
    </row>
    <row r="389" ht="15.75" customHeight="1">
      <c r="A389" s="573"/>
      <c r="B389" s="573"/>
      <c r="C389" s="573"/>
      <c r="D389" s="573"/>
      <c r="E389" s="573"/>
      <c r="F389" s="573"/>
      <c r="G389" s="573"/>
      <c r="H389" s="573"/>
      <c r="I389" s="573"/>
      <c r="J389" s="573"/>
      <c r="K389" s="658"/>
      <c r="L389" s="658"/>
      <c r="M389" s="573"/>
      <c r="N389" s="573"/>
      <c r="O389" s="573"/>
      <c r="P389" s="573"/>
      <c r="Q389" s="573"/>
      <c r="R389" s="573"/>
      <c r="S389" s="573"/>
      <c r="T389" s="573"/>
      <c r="U389" s="573"/>
      <c r="V389" s="573"/>
      <c r="W389" s="573"/>
      <c r="X389" s="573"/>
      <c r="Y389" s="573"/>
      <c r="Z389" s="573"/>
    </row>
    <row r="390" ht="15.75" customHeight="1">
      <c r="A390" s="573"/>
      <c r="B390" s="573"/>
      <c r="C390" s="573"/>
      <c r="D390" s="573"/>
      <c r="E390" s="573"/>
      <c r="F390" s="573"/>
      <c r="G390" s="573"/>
      <c r="H390" s="573"/>
      <c r="I390" s="573"/>
      <c r="J390" s="573"/>
      <c r="K390" s="658"/>
      <c r="L390" s="658"/>
      <c r="M390" s="573"/>
      <c r="N390" s="573"/>
      <c r="O390" s="573"/>
      <c r="P390" s="573"/>
      <c r="Q390" s="573"/>
      <c r="R390" s="573"/>
      <c r="S390" s="573"/>
      <c r="T390" s="573"/>
      <c r="U390" s="573"/>
      <c r="V390" s="573"/>
      <c r="W390" s="573"/>
      <c r="X390" s="573"/>
      <c r="Y390" s="573"/>
      <c r="Z390" s="573"/>
    </row>
    <row r="391" ht="15.75" customHeight="1">
      <c r="A391" s="573"/>
      <c r="B391" s="573"/>
      <c r="C391" s="573"/>
      <c r="D391" s="573"/>
      <c r="E391" s="573"/>
      <c r="F391" s="573"/>
      <c r="G391" s="573"/>
      <c r="H391" s="573"/>
      <c r="I391" s="573"/>
      <c r="J391" s="573"/>
      <c r="K391" s="658"/>
      <c r="L391" s="658"/>
      <c r="M391" s="573"/>
      <c r="N391" s="573"/>
      <c r="O391" s="573"/>
      <c r="P391" s="573"/>
      <c r="Q391" s="573"/>
      <c r="R391" s="573"/>
      <c r="S391" s="573"/>
      <c r="T391" s="573"/>
      <c r="U391" s="573"/>
      <c r="V391" s="573"/>
      <c r="W391" s="573"/>
      <c r="X391" s="573"/>
      <c r="Y391" s="573"/>
      <c r="Z391" s="573"/>
    </row>
    <row r="392" ht="15.75" customHeight="1">
      <c r="A392" s="573"/>
      <c r="B392" s="573"/>
      <c r="C392" s="573"/>
      <c r="D392" s="573"/>
      <c r="E392" s="573"/>
      <c r="F392" s="573"/>
      <c r="G392" s="573"/>
      <c r="H392" s="573"/>
      <c r="I392" s="573"/>
      <c r="J392" s="573"/>
      <c r="K392" s="658"/>
      <c r="L392" s="658"/>
      <c r="M392" s="573"/>
      <c r="N392" s="573"/>
      <c r="O392" s="573"/>
      <c r="P392" s="573"/>
      <c r="Q392" s="573"/>
      <c r="R392" s="573"/>
      <c r="S392" s="573"/>
      <c r="T392" s="573"/>
      <c r="U392" s="573"/>
      <c r="V392" s="573"/>
      <c r="W392" s="573"/>
      <c r="X392" s="573"/>
      <c r="Y392" s="573"/>
      <c r="Z392" s="573"/>
    </row>
    <row r="393" ht="15.75" customHeight="1">
      <c r="A393" s="573"/>
      <c r="B393" s="573"/>
      <c r="C393" s="573"/>
      <c r="D393" s="573"/>
      <c r="E393" s="573"/>
      <c r="F393" s="573"/>
      <c r="G393" s="573"/>
      <c r="H393" s="573"/>
      <c r="I393" s="573"/>
      <c r="J393" s="573"/>
      <c r="K393" s="658"/>
      <c r="L393" s="658"/>
      <c r="M393" s="573"/>
      <c r="N393" s="573"/>
      <c r="O393" s="573"/>
      <c r="P393" s="573"/>
      <c r="Q393" s="573"/>
      <c r="R393" s="573"/>
      <c r="S393" s="573"/>
      <c r="T393" s="573"/>
      <c r="U393" s="573"/>
      <c r="V393" s="573"/>
      <c r="W393" s="573"/>
      <c r="X393" s="573"/>
      <c r="Y393" s="573"/>
      <c r="Z393" s="573"/>
    </row>
    <row r="394" ht="15.75" customHeight="1">
      <c r="A394" s="573"/>
      <c r="B394" s="573"/>
      <c r="C394" s="573"/>
      <c r="D394" s="573"/>
      <c r="E394" s="573"/>
      <c r="F394" s="573"/>
      <c r="G394" s="573"/>
      <c r="H394" s="573"/>
      <c r="I394" s="573"/>
      <c r="J394" s="573"/>
      <c r="K394" s="658"/>
      <c r="L394" s="658"/>
      <c r="M394" s="573"/>
      <c r="N394" s="573"/>
      <c r="O394" s="573"/>
      <c r="P394" s="573"/>
      <c r="Q394" s="573"/>
      <c r="R394" s="573"/>
      <c r="S394" s="573"/>
      <c r="T394" s="573"/>
      <c r="U394" s="573"/>
      <c r="V394" s="573"/>
      <c r="W394" s="573"/>
      <c r="X394" s="573"/>
      <c r="Y394" s="573"/>
      <c r="Z394" s="573"/>
    </row>
    <row r="395" ht="15.75" customHeight="1">
      <c r="A395" s="573"/>
      <c r="B395" s="573"/>
      <c r="C395" s="573"/>
      <c r="D395" s="573"/>
      <c r="E395" s="573"/>
      <c r="F395" s="573"/>
      <c r="G395" s="573"/>
      <c r="H395" s="573"/>
      <c r="I395" s="573"/>
      <c r="J395" s="573"/>
      <c r="K395" s="658"/>
      <c r="L395" s="658"/>
      <c r="M395" s="573"/>
      <c r="N395" s="573"/>
      <c r="O395" s="573"/>
      <c r="P395" s="573"/>
      <c r="Q395" s="573"/>
      <c r="R395" s="573"/>
      <c r="S395" s="573"/>
      <c r="T395" s="573"/>
      <c r="U395" s="573"/>
      <c r="V395" s="573"/>
      <c r="W395" s="573"/>
      <c r="X395" s="573"/>
      <c r="Y395" s="573"/>
      <c r="Z395" s="573"/>
    </row>
    <row r="396" ht="15.75" customHeight="1">
      <c r="A396" s="573"/>
      <c r="B396" s="573"/>
      <c r="C396" s="573"/>
      <c r="D396" s="573"/>
      <c r="E396" s="573"/>
      <c r="F396" s="573"/>
      <c r="G396" s="573"/>
      <c r="H396" s="573"/>
      <c r="I396" s="573"/>
      <c r="J396" s="573"/>
      <c r="K396" s="658"/>
      <c r="L396" s="658"/>
      <c r="M396" s="573"/>
      <c r="N396" s="573"/>
      <c r="O396" s="573"/>
      <c r="P396" s="573"/>
      <c r="Q396" s="573"/>
      <c r="R396" s="573"/>
      <c r="S396" s="573"/>
      <c r="T396" s="573"/>
      <c r="U396" s="573"/>
      <c r="V396" s="573"/>
      <c r="W396" s="573"/>
      <c r="X396" s="573"/>
      <c r="Y396" s="573"/>
      <c r="Z396" s="573"/>
    </row>
    <row r="397" ht="15.75" customHeight="1">
      <c r="A397" s="573"/>
      <c r="B397" s="573"/>
      <c r="C397" s="573"/>
      <c r="D397" s="573"/>
      <c r="E397" s="573"/>
      <c r="F397" s="573"/>
      <c r="G397" s="573"/>
      <c r="H397" s="573"/>
      <c r="I397" s="573"/>
      <c r="J397" s="573"/>
      <c r="K397" s="658"/>
      <c r="L397" s="658"/>
      <c r="M397" s="573"/>
      <c r="N397" s="573"/>
      <c r="O397" s="573"/>
      <c r="P397" s="573"/>
      <c r="Q397" s="573"/>
      <c r="R397" s="573"/>
      <c r="S397" s="573"/>
      <c r="T397" s="573"/>
      <c r="U397" s="573"/>
      <c r="V397" s="573"/>
      <c r="W397" s="573"/>
      <c r="X397" s="573"/>
      <c r="Y397" s="573"/>
      <c r="Z397" s="573"/>
    </row>
    <row r="398" ht="15.75" customHeight="1">
      <c r="A398" s="573"/>
      <c r="B398" s="573"/>
      <c r="C398" s="573"/>
      <c r="D398" s="573"/>
      <c r="E398" s="573"/>
      <c r="F398" s="573"/>
      <c r="G398" s="573"/>
      <c r="H398" s="573"/>
      <c r="I398" s="573"/>
      <c r="J398" s="573"/>
      <c r="K398" s="658"/>
      <c r="L398" s="658"/>
      <c r="M398" s="573"/>
      <c r="N398" s="573"/>
      <c r="O398" s="573"/>
      <c r="P398" s="573"/>
      <c r="Q398" s="573"/>
      <c r="R398" s="573"/>
      <c r="S398" s="573"/>
      <c r="T398" s="573"/>
      <c r="U398" s="573"/>
      <c r="V398" s="573"/>
      <c r="W398" s="573"/>
      <c r="X398" s="573"/>
      <c r="Y398" s="573"/>
      <c r="Z398" s="573"/>
    </row>
    <row r="399" ht="15.75" customHeight="1">
      <c r="A399" s="573"/>
      <c r="B399" s="573"/>
      <c r="C399" s="573"/>
      <c r="D399" s="573"/>
      <c r="E399" s="573"/>
      <c r="F399" s="573"/>
      <c r="G399" s="573"/>
      <c r="H399" s="573"/>
      <c r="I399" s="573"/>
      <c r="J399" s="573"/>
      <c r="K399" s="658"/>
      <c r="L399" s="658"/>
      <c r="M399" s="573"/>
      <c r="N399" s="573"/>
      <c r="O399" s="573"/>
      <c r="P399" s="573"/>
      <c r="Q399" s="573"/>
      <c r="R399" s="573"/>
      <c r="S399" s="573"/>
      <c r="T399" s="573"/>
      <c r="U399" s="573"/>
      <c r="V399" s="573"/>
      <c r="W399" s="573"/>
      <c r="X399" s="573"/>
      <c r="Y399" s="573"/>
      <c r="Z399" s="573"/>
    </row>
    <row r="400" ht="15.75" customHeight="1">
      <c r="A400" s="573"/>
      <c r="B400" s="573"/>
      <c r="C400" s="573"/>
      <c r="D400" s="573"/>
      <c r="E400" s="573"/>
      <c r="F400" s="573"/>
      <c r="G400" s="573"/>
      <c r="H400" s="573"/>
      <c r="I400" s="573"/>
      <c r="J400" s="573"/>
      <c r="K400" s="658"/>
      <c r="L400" s="658"/>
      <c r="M400" s="573"/>
      <c r="N400" s="573"/>
      <c r="O400" s="573"/>
      <c r="P400" s="573"/>
      <c r="Q400" s="573"/>
      <c r="R400" s="573"/>
      <c r="S400" s="573"/>
      <c r="T400" s="573"/>
      <c r="U400" s="573"/>
      <c r="V400" s="573"/>
      <c r="W400" s="573"/>
      <c r="X400" s="573"/>
      <c r="Y400" s="573"/>
      <c r="Z400" s="573"/>
    </row>
    <row r="401" ht="15.75" customHeight="1">
      <c r="A401" s="573"/>
      <c r="B401" s="573"/>
      <c r="C401" s="573"/>
      <c r="D401" s="573"/>
      <c r="E401" s="573"/>
      <c r="F401" s="573"/>
      <c r="G401" s="573"/>
      <c r="H401" s="573"/>
      <c r="I401" s="573"/>
      <c r="J401" s="573"/>
      <c r="K401" s="658"/>
      <c r="L401" s="658"/>
      <c r="M401" s="573"/>
      <c r="N401" s="573"/>
      <c r="O401" s="573"/>
      <c r="P401" s="573"/>
      <c r="Q401" s="573"/>
      <c r="R401" s="573"/>
      <c r="S401" s="573"/>
      <c r="T401" s="573"/>
      <c r="U401" s="573"/>
      <c r="V401" s="573"/>
      <c r="W401" s="573"/>
      <c r="X401" s="573"/>
      <c r="Y401" s="573"/>
      <c r="Z401" s="573"/>
    </row>
    <row r="402" ht="15.75" customHeight="1">
      <c r="A402" s="573"/>
      <c r="B402" s="573"/>
      <c r="C402" s="573"/>
      <c r="D402" s="573"/>
      <c r="E402" s="573"/>
      <c r="F402" s="573"/>
      <c r="G402" s="573"/>
      <c r="H402" s="573"/>
      <c r="I402" s="573"/>
      <c r="J402" s="573"/>
      <c r="K402" s="658"/>
      <c r="L402" s="658"/>
      <c r="M402" s="573"/>
      <c r="N402" s="573"/>
      <c r="O402" s="573"/>
      <c r="P402" s="573"/>
      <c r="Q402" s="573"/>
      <c r="R402" s="573"/>
      <c r="S402" s="573"/>
      <c r="T402" s="573"/>
      <c r="U402" s="573"/>
      <c r="V402" s="573"/>
      <c r="W402" s="573"/>
      <c r="X402" s="573"/>
      <c r="Y402" s="573"/>
      <c r="Z402" s="573"/>
    </row>
    <row r="403" ht="15.75" customHeight="1">
      <c r="A403" s="573"/>
      <c r="B403" s="573"/>
      <c r="C403" s="573"/>
      <c r="D403" s="573"/>
      <c r="E403" s="573"/>
      <c r="F403" s="573"/>
      <c r="G403" s="573"/>
      <c r="H403" s="573"/>
      <c r="I403" s="573"/>
      <c r="J403" s="573"/>
      <c r="K403" s="658"/>
      <c r="L403" s="658"/>
      <c r="M403" s="573"/>
      <c r="N403" s="573"/>
      <c r="O403" s="573"/>
      <c r="P403" s="573"/>
      <c r="Q403" s="573"/>
      <c r="R403" s="573"/>
      <c r="S403" s="573"/>
      <c r="T403" s="573"/>
      <c r="U403" s="573"/>
      <c r="V403" s="573"/>
      <c r="W403" s="573"/>
      <c r="X403" s="573"/>
      <c r="Y403" s="573"/>
      <c r="Z403" s="573"/>
    </row>
    <row r="404" ht="15.75" customHeight="1">
      <c r="A404" s="573"/>
      <c r="B404" s="573"/>
      <c r="C404" s="573"/>
      <c r="D404" s="573"/>
      <c r="E404" s="573"/>
      <c r="F404" s="573"/>
      <c r="G404" s="573"/>
      <c r="H404" s="573"/>
      <c r="I404" s="573"/>
      <c r="J404" s="573"/>
      <c r="K404" s="658"/>
      <c r="L404" s="658"/>
      <c r="M404" s="573"/>
      <c r="N404" s="573"/>
      <c r="O404" s="573"/>
      <c r="P404" s="573"/>
      <c r="Q404" s="573"/>
      <c r="R404" s="573"/>
      <c r="S404" s="573"/>
      <c r="T404" s="573"/>
      <c r="U404" s="573"/>
      <c r="V404" s="573"/>
      <c r="W404" s="573"/>
      <c r="X404" s="573"/>
      <c r="Y404" s="573"/>
      <c r="Z404" s="573"/>
    </row>
    <row r="405" ht="15.75" customHeight="1">
      <c r="A405" s="573"/>
      <c r="B405" s="573"/>
      <c r="C405" s="573"/>
      <c r="D405" s="573"/>
      <c r="E405" s="573"/>
      <c r="F405" s="573"/>
      <c r="G405" s="573"/>
      <c r="H405" s="573"/>
      <c r="I405" s="573"/>
      <c r="J405" s="573"/>
      <c r="K405" s="658"/>
      <c r="L405" s="658"/>
      <c r="M405" s="573"/>
      <c r="N405" s="573"/>
      <c r="O405" s="573"/>
      <c r="P405" s="573"/>
      <c r="Q405" s="573"/>
      <c r="R405" s="573"/>
      <c r="S405" s="573"/>
      <c r="T405" s="573"/>
      <c r="U405" s="573"/>
      <c r="V405" s="573"/>
      <c r="W405" s="573"/>
      <c r="X405" s="573"/>
      <c r="Y405" s="573"/>
      <c r="Z405" s="573"/>
    </row>
    <row r="406" ht="15.75" customHeight="1">
      <c r="A406" s="573"/>
      <c r="B406" s="573"/>
      <c r="C406" s="573"/>
      <c r="D406" s="573"/>
      <c r="E406" s="573"/>
      <c r="F406" s="573"/>
      <c r="G406" s="573"/>
      <c r="H406" s="573"/>
      <c r="I406" s="573"/>
      <c r="J406" s="573"/>
      <c r="K406" s="658"/>
      <c r="L406" s="658"/>
      <c r="M406" s="573"/>
      <c r="N406" s="573"/>
      <c r="O406" s="573"/>
      <c r="P406" s="573"/>
      <c r="Q406" s="573"/>
      <c r="R406" s="573"/>
      <c r="S406" s="573"/>
      <c r="T406" s="573"/>
      <c r="U406" s="573"/>
      <c r="V406" s="573"/>
      <c r="W406" s="573"/>
      <c r="X406" s="573"/>
      <c r="Y406" s="573"/>
      <c r="Z406" s="573"/>
    </row>
    <row r="407" ht="15.75" customHeight="1">
      <c r="A407" s="573"/>
      <c r="B407" s="573"/>
      <c r="C407" s="573"/>
      <c r="D407" s="573"/>
      <c r="E407" s="573"/>
      <c r="F407" s="573"/>
      <c r="G407" s="573"/>
      <c r="H407" s="573"/>
      <c r="I407" s="573"/>
      <c r="J407" s="573"/>
      <c r="K407" s="658"/>
      <c r="L407" s="658"/>
      <c r="M407" s="573"/>
      <c r="N407" s="573"/>
      <c r="O407" s="573"/>
      <c r="P407" s="573"/>
      <c r="Q407" s="573"/>
      <c r="R407" s="573"/>
      <c r="S407" s="573"/>
      <c r="T407" s="573"/>
      <c r="U407" s="573"/>
      <c r="V407" s="573"/>
      <c r="W407" s="573"/>
      <c r="X407" s="573"/>
      <c r="Y407" s="573"/>
      <c r="Z407" s="573"/>
    </row>
    <row r="408" ht="15.75" customHeight="1">
      <c r="A408" s="573"/>
      <c r="B408" s="573"/>
      <c r="C408" s="573"/>
      <c r="D408" s="573"/>
      <c r="E408" s="573"/>
      <c r="F408" s="573"/>
      <c r="G408" s="573"/>
      <c r="H408" s="573"/>
      <c r="I408" s="573"/>
      <c r="J408" s="573"/>
      <c r="K408" s="658"/>
      <c r="L408" s="658"/>
      <c r="M408" s="573"/>
      <c r="N408" s="573"/>
      <c r="O408" s="573"/>
      <c r="P408" s="573"/>
      <c r="Q408" s="573"/>
      <c r="R408" s="573"/>
      <c r="S408" s="573"/>
      <c r="T408" s="573"/>
      <c r="U408" s="573"/>
      <c r="V408" s="573"/>
      <c r="W408" s="573"/>
      <c r="X408" s="573"/>
      <c r="Y408" s="573"/>
      <c r="Z408" s="573"/>
    </row>
    <row r="409" ht="15.75" customHeight="1">
      <c r="A409" s="573"/>
      <c r="B409" s="573"/>
      <c r="C409" s="573"/>
      <c r="D409" s="573"/>
      <c r="E409" s="573"/>
      <c r="F409" s="573"/>
      <c r="G409" s="573"/>
      <c r="H409" s="573"/>
      <c r="I409" s="573"/>
      <c r="J409" s="573"/>
      <c r="K409" s="658"/>
      <c r="L409" s="658"/>
      <c r="M409" s="573"/>
      <c r="N409" s="573"/>
      <c r="O409" s="573"/>
      <c r="P409" s="573"/>
      <c r="Q409" s="573"/>
      <c r="R409" s="573"/>
      <c r="S409" s="573"/>
      <c r="T409" s="573"/>
      <c r="U409" s="573"/>
      <c r="V409" s="573"/>
      <c r="W409" s="573"/>
      <c r="X409" s="573"/>
      <c r="Y409" s="573"/>
      <c r="Z409" s="573"/>
    </row>
    <row r="410" ht="15.75" customHeight="1">
      <c r="A410" s="573"/>
      <c r="B410" s="573"/>
      <c r="C410" s="573"/>
      <c r="D410" s="573"/>
      <c r="E410" s="573"/>
      <c r="F410" s="573"/>
      <c r="G410" s="573"/>
      <c r="H410" s="573"/>
      <c r="I410" s="573"/>
      <c r="J410" s="573"/>
      <c r="K410" s="658"/>
      <c r="L410" s="658"/>
      <c r="M410" s="573"/>
      <c r="N410" s="573"/>
      <c r="O410" s="573"/>
      <c r="P410" s="573"/>
      <c r="Q410" s="573"/>
      <c r="R410" s="573"/>
      <c r="S410" s="573"/>
      <c r="T410" s="573"/>
      <c r="U410" s="573"/>
      <c r="V410" s="573"/>
      <c r="W410" s="573"/>
      <c r="X410" s="573"/>
      <c r="Y410" s="573"/>
      <c r="Z410" s="573"/>
    </row>
    <row r="411" ht="15.75" customHeight="1">
      <c r="A411" s="573"/>
      <c r="B411" s="573"/>
      <c r="C411" s="573"/>
      <c r="D411" s="573"/>
      <c r="E411" s="573"/>
      <c r="F411" s="573"/>
      <c r="G411" s="573"/>
      <c r="H411" s="573"/>
      <c r="I411" s="573"/>
      <c r="J411" s="573"/>
      <c r="K411" s="658"/>
      <c r="L411" s="658"/>
      <c r="M411" s="573"/>
      <c r="N411" s="573"/>
      <c r="O411" s="573"/>
      <c r="P411" s="573"/>
      <c r="Q411" s="573"/>
      <c r="R411" s="573"/>
      <c r="S411" s="573"/>
      <c r="T411" s="573"/>
      <c r="U411" s="573"/>
      <c r="V411" s="573"/>
      <c r="W411" s="573"/>
      <c r="X411" s="573"/>
      <c r="Y411" s="573"/>
      <c r="Z411" s="573"/>
    </row>
    <row r="412" ht="15.75" customHeight="1">
      <c r="A412" s="573"/>
      <c r="B412" s="573"/>
      <c r="C412" s="573"/>
      <c r="D412" s="573"/>
      <c r="E412" s="573"/>
      <c r="F412" s="573"/>
      <c r="G412" s="573"/>
      <c r="H412" s="573"/>
      <c r="I412" s="573"/>
      <c r="J412" s="573"/>
      <c r="K412" s="658"/>
      <c r="L412" s="658"/>
      <c r="M412" s="573"/>
      <c r="N412" s="573"/>
      <c r="O412" s="573"/>
      <c r="P412" s="573"/>
      <c r="Q412" s="573"/>
      <c r="R412" s="573"/>
      <c r="S412" s="573"/>
      <c r="T412" s="573"/>
      <c r="U412" s="573"/>
      <c r="V412" s="573"/>
      <c r="W412" s="573"/>
      <c r="X412" s="573"/>
      <c r="Y412" s="573"/>
      <c r="Z412" s="573"/>
    </row>
    <row r="413" ht="15.75" customHeight="1">
      <c r="A413" s="573"/>
      <c r="B413" s="573"/>
      <c r="C413" s="573"/>
      <c r="D413" s="573"/>
      <c r="E413" s="573"/>
      <c r="F413" s="573"/>
      <c r="G413" s="573"/>
      <c r="H413" s="573"/>
      <c r="I413" s="573"/>
      <c r="J413" s="573"/>
      <c r="K413" s="658"/>
      <c r="L413" s="658"/>
      <c r="M413" s="573"/>
      <c r="N413" s="573"/>
      <c r="O413" s="573"/>
      <c r="P413" s="573"/>
      <c r="Q413" s="573"/>
      <c r="R413" s="573"/>
      <c r="S413" s="573"/>
      <c r="T413" s="573"/>
      <c r="U413" s="573"/>
      <c r="V413" s="573"/>
      <c r="W413" s="573"/>
      <c r="X413" s="573"/>
      <c r="Y413" s="573"/>
      <c r="Z413" s="573"/>
    </row>
    <row r="414" ht="15.75" customHeight="1">
      <c r="A414" s="573"/>
      <c r="B414" s="573"/>
      <c r="C414" s="573"/>
      <c r="D414" s="573"/>
      <c r="E414" s="573"/>
      <c r="F414" s="573"/>
      <c r="G414" s="573"/>
      <c r="H414" s="573"/>
      <c r="I414" s="573"/>
      <c r="J414" s="573"/>
      <c r="K414" s="658"/>
      <c r="L414" s="658"/>
      <c r="M414" s="573"/>
      <c r="N414" s="573"/>
      <c r="O414" s="573"/>
      <c r="P414" s="573"/>
      <c r="Q414" s="573"/>
      <c r="R414" s="573"/>
      <c r="S414" s="573"/>
      <c r="T414" s="573"/>
      <c r="U414" s="573"/>
      <c r="V414" s="573"/>
      <c r="W414" s="573"/>
      <c r="X414" s="573"/>
      <c r="Y414" s="573"/>
      <c r="Z414" s="573"/>
    </row>
    <row r="415" ht="15.75" customHeight="1">
      <c r="A415" s="573"/>
      <c r="B415" s="573"/>
      <c r="C415" s="573"/>
      <c r="D415" s="573"/>
      <c r="E415" s="573"/>
      <c r="F415" s="573"/>
      <c r="G415" s="573"/>
      <c r="H415" s="573"/>
      <c r="I415" s="573"/>
      <c r="J415" s="573"/>
      <c r="K415" s="658"/>
      <c r="L415" s="658"/>
      <c r="M415" s="573"/>
      <c r="N415" s="573"/>
      <c r="O415" s="573"/>
      <c r="P415" s="573"/>
      <c r="Q415" s="573"/>
      <c r="R415" s="573"/>
      <c r="S415" s="573"/>
      <c r="T415" s="573"/>
      <c r="U415" s="573"/>
      <c r="V415" s="573"/>
      <c r="W415" s="573"/>
      <c r="X415" s="573"/>
      <c r="Y415" s="573"/>
      <c r="Z415" s="573"/>
    </row>
    <row r="416" ht="15.75" customHeight="1">
      <c r="A416" s="573"/>
      <c r="B416" s="573"/>
      <c r="C416" s="573"/>
      <c r="D416" s="573"/>
      <c r="E416" s="573"/>
      <c r="F416" s="573"/>
      <c r="G416" s="573"/>
      <c r="H416" s="573"/>
      <c r="I416" s="573"/>
      <c r="J416" s="573"/>
      <c r="K416" s="658"/>
      <c r="L416" s="658"/>
      <c r="M416" s="573"/>
      <c r="N416" s="573"/>
      <c r="O416" s="573"/>
      <c r="P416" s="573"/>
      <c r="Q416" s="573"/>
      <c r="R416" s="573"/>
      <c r="S416" s="573"/>
      <c r="T416" s="573"/>
      <c r="U416" s="573"/>
      <c r="V416" s="573"/>
      <c r="W416" s="573"/>
      <c r="X416" s="573"/>
      <c r="Y416" s="573"/>
      <c r="Z416" s="573"/>
    </row>
    <row r="417" ht="15.75" customHeight="1">
      <c r="A417" s="573"/>
      <c r="B417" s="573"/>
      <c r="C417" s="573"/>
      <c r="D417" s="573"/>
      <c r="E417" s="573"/>
      <c r="F417" s="573"/>
      <c r="G417" s="573"/>
      <c r="H417" s="573"/>
      <c r="I417" s="573"/>
      <c r="J417" s="573"/>
      <c r="K417" s="658"/>
      <c r="L417" s="658"/>
      <c r="M417" s="573"/>
      <c r="N417" s="573"/>
      <c r="O417" s="573"/>
      <c r="P417" s="573"/>
      <c r="Q417" s="573"/>
      <c r="R417" s="573"/>
      <c r="S417" s="573"/>
      <c r="T417" s="573"/>
      <c r="U417" s="573"/>
      <c r="V417" s="573"/>
      <c r="W417" s="573"/>
      <c r="X417" s="573"/>
      <c r="Y417" s="573"/>
      <c r="Z417" s="573"/>
    </row>
    <row r="418" ht="15.75" customHeight="1">
      <c r="A418" s="573"/>
      <c r="B418" s="573"/>
      <c r="C418" s="573"/>
      <c r="D418" s="573"/>
      <c r="E418" s="573"/>
      <c r="F418" s="573"/>
      <c r="G418" s="573"/>
      <c r="H418" s="573"/>
      <c r="I418" s="573"/>
      <c r="J418" s="573"/>
      <c r="K418" s="658"/>
      <c r="L418" s="658"/>
      <c r="M418" s="573"/>
      <c r="N418" s="573"/>
      <c r="O418" s="573"/>
      <c r="P418" s="573"/>
      <c r="Q418" s="573"/>
      <c r="R418" s="573"/>
      <c r="S418" s="573"/>
      <c r="T418" s="573"/>
      <c r="U418" s="573"/>
      <c r="V418" s="573"/>
      <c r="W418" s="573"/>
      <c r="X418" s="573"/>
      <c r="Y418" s="573"/>
      <c r="Z418" s="573"/>
    </row>
    <row r="419" ht="15.75" customHeight="1">
      <c r="A419" s="573"/>
      <c r="B419" s="573"/>
      <c r="C419" s="573"/>
      <c r="D419" s="573"/>
      <c r="E419" s="573"/>
      <c r="F419" s="573"/>
      <c r="G419" s="573"/>
      <c r="H419" s="573"/>
      <c r="I419" s="573"/>
      <c r="J419" s="573"/>
      <c r="K419" s="658"/>
      <c r="L419" s="658"/>
      <c r="M419" s="573"/>
      <c r="N419" s="573"/>
      <c r="O419" s="573"/>
      <c r="P419" s="573"/>
      <c r="Q419" s="573"/>
      <c r="R419" s="573"/>
      <c r="S419" s="573"/>
      <c r="T419" s="573"/>
      <c r="U419" s="573"/>
      <c r="V419" s="573"/>
      <c r="W419" s="573"/>
      <c r="X419" s="573"/>
      <c r="Y419" s="573"/>
      <c r="Z419" s="573"/>
    </row>
    <row r="420" ht="15.75" customHeight="1">
      <c r="A420" s="573"/>
      <c r="B420" s="573"/>
      <c r="C420" s="573"/>
      <c r="D420" s="573"/>
      <c r="E420" s="573"/>
      <c r="F420" s="573"/>
      <c r="G420" s="573"/>
      <c r="H420" s="573"/>
      <c r="I420" s="573"/>
      <c r="J420" s="573"/>
      <c r="K420" s="658"/>
      <c r="L420" s="658"/>
      <c r="M420" s="573"/>
      <c r="N420" s="573"/>
      <c r="O420" s="573"/>
      <c r="P420" s="573"/>
      <c r="Q420" s="573"/>
      <c r="R420" s="573"/>
      <c r="S420" s="573"/>
      <c r="T420" s="573"/>
      <c r="U420" s="573"/>
      <c r="V420" s="573"/>
      <c r="W420" s="573"/>
      <c r="X420" s="573"/>
      <c r="Y420" s="573"/>
      <c r="Z420" s="573"/>
    </row>
    <row r="421" ht="15.75" customHeight="1">
      <c r="A421" s="573"/>
      <c r="B421" s="573"/>
      <c r="C421" s="573"/>
      <c r="D421" s="573"/>
      <c r="E421" s="573"/>
      <c r="F421" s="573"/>
      <c r="G421" s="573"/>
      <c r="H421" s="573"/>
      <c r="I421" s="573"/>
      <c r="J421" s="573"/>
      <c r="K421" s="658"/>
      <c r="L421" s="658"/>
      <c r="M421" s="573"/>
      <c r="N421" s="573"/>
      <c r="O421" s="573"/>
      <c r="P421" s="573"/>
      <c r="Q421" s="573"/>
      <c r="R421" s="573"/>
      <c r="S421" s="573"/>
      <c r="T421" s="573"/>
      <c r="U421" s="573"/>
      <c r="V421" s="573"/>
      <c r="W421" s="573"/>
      <c r="X421" s="573"/>
      <c r="Y421" s="573"/>
      <c r="Z421" s="573"/>
    </row>
    <row r="422" ht="15.75" customHeight="1">
      <c r="A422" s="573"/>
      <c r="B422" s="573"/>
      <c r="C422" s="573"/>
      <c r="D422" s="573"/>
      <c r="E422" s="573"/>
      <c r="F422" s="573"/>
      <c r="G422" s="573"/>
      <c r="H422" s="573"/>
      <c r="I422" s="573"/>
      <c r="J422" s="573"/>
      <c r="K422" s="658"/>
      <c r="L422" s="658"/>
      <c r="M422" s="573"/>
      <c r="N422" s="573"/>
      <c r="O422" s="573"/>
      <c r="P422" s="573"/>
      <c r="Q422" s="573"/>
      <c r="R422" s="573"/>
      <c r="S422" s="573"/>
      <c r="T422" s="573"/>
      <c r="U422" s="573"/>
      <c r="V422" s="573"/>
      <c r="W422" s="573"/>
      <c r="X422" s="573"/>
      <c r="Y422" s="573"/>
      <c r="Z422" s="573"/>
    </row>
    <row r="423" ht="15.75" customHeight="1">
      <c r="A423" s="573"/>
      <c r="B423" s="573"/>
      <c r="C423" s="573"/>
      <c r="D423" s="573"/>
      <c r="E423" s="573"/>
      <c r="F423" s="573"/>
      <c r="G423" s="573"/>
      <c r="H423" s="573"/>
      <c r="I423" s="573"/>
      <c r="J423" s="573"/>
      <c r="K423" s="658"/>
      <c r="L423" s="658"/>
      <c r="M423" s="573"/>
      <c r="N423" s="573"/>
      <c r="O423" s="573"/>
      <c r="P423" s="573"/>
      <c r="Q423" s="573"/>
      <c r="R423" s="573"/>
      <c r="S423" s="573"/>
      <c r="T423" s="573"/>
      <c r="U423" s="573"/>
      <c r="V423" s="573"/>
      <c r="W423" s="573"/>
      <c r="X423" s="573"/>
      <c r="Y423" s="573"/>
      <c r="Z423" s="573"/>
    </row>
    <row r="424" ht="15.75" customHeight="1">
      <c r="A424" s="573"/>
      <c r="B424" s="573"/>
      <c r="C424" s="573"/>
      <c r="D424" s="573"/>
      <c r="E424" s="573"/>
      <c r="F424" s="573"/>
      <c r="G424" s="573"/>
      <c r="H424" s="573"/>
      <c r="I424" s="573"/>
      <c r="J424" s="573"/>
      <c r="K424" s="658"/>
      <c r="L424" s="658"/>
      <c r="M424" s="573"/>
      <c r="N424" s="573"/>
      <c r="O424" s="573"/>
      <c r="P424" s="573"/>
      <c r="Q424" s="573"/>
      <c r="R424" s="573"/>
      <c r="S424" s="573"/>
      <c r="T424" s="573"/>
      <c r="U424" s="573"/>
      <c r="V424" s="573"/>
      <c r="W424" s="573"/>
      <c r="X424" s="573"/>
      <c r="Y424" s="573"/>
      <c r="Z424" s="573"/>
    </row>
    <row r="425" ht="15.75" customHeight="1">
      <c r="A425" s="573"/>
      <c r="B425" s="573"/>
      <c r="C425" s="573"/>
      <c r="D425" s="573"/>
      <c r="E425" s="573"/>
      <c r="F425" s="573"/>
      <c r="G425" s="573"/>
      <c r="H425" s="573"/>
      <c r="I425" s="573"/>
      <c r="J425" s="573"/>
      <c r="K425" s="658"/>
      <c r="L425" s="658"/>
      <c r="M425" s="573"/>
      <c r="N425" s="573"/>
      <c r="O425" s="573"/>
      <c r="P425" s="573"/>
      <c r="Q425" s="573"/>
      <c r="R425" s="573"/>
      <c r="S425" s="573"/>
      <c r="T425" s="573"/>
      <c r="U425" s="573"/>
      <c r="V425" s="573"/>
      <c r="W425" s="573"/>
      <c r="X425" s="573"/>
      <c r="Y425" s="573"/>
      <c r="Z425" s="573"/>
    </row>
    <row r="426" ht="15.75" customHeight="1">
      <c r="A426" s="573"/>
      <c r="B426" s="573"/>
      <c r="C426" s="573"/>
      <c r="D426" s="573"/>
      <c r="E426" s="573"/>
      <c r="F426" s="573"/>
      <c r="G426" s="573"/>
      <c r="H426" s="573"/>
      <c r="I426" s="573"/>
      <c r="J426" s="573"/>
      <c r="K426" s="658"/>
      <c r="L426" s="658"/>
      <c r="M426" s="573"/>
      <c r="N426" s="573"/>
      <c r="O426" s="573"/>
      <c r="P426" s="573"/>
      <c r="Q426" s="573"/>
      <c r="R426" s="573"/>
      <c r="S426" s="573"/>
      <c r="T426" s="573"/>
      <c r="U426" s="573"/>
      <c r="V426" s="573"/>
      <c r="W426" s="573"/>
      <c r="X426" s="573"/>
      <c r="Y426" s="573"/>
      <c r="Z426" s="573"/>
    </row>
    <row r="427" ht="15.75" customHeight="1">
      <c r="A427" s="573"/>
      <c r="B427" s="573"/>
      <c r="C427" s="573"/>
      <c r="D427" s="573"/>
      <c r="E427" s="573"/>
      <c r="F427" s="573"/>
      <c r="G427" s="573"/>
      <c r="H427" s="573"/>
      <c r="I427" s="573"/>
      <c r="J427" s="573"/>
      <c r="K427" s="658"/>
      <c r="L427" s="658"/>
      <c r="M427" s="573"/>
      <c r="N427" s="573"/>
      <c r="O427" s="573"/>
      <c r="P427" s="573"/>
      <c r="Q427" s="573"/>
      <c r="R427" s="573"/>
      <c r="S427" s="573"/>
      <c r="T427" s="573"/>
      <c r="U427" s="573"/>
      <c r="V427" s="573"/>
      <c r="W427" s="573"/>
      <c r="X427" s="573"/>
      <c r="Y427" s="573"/>
      <c r="Z427" s="573"/>
    </row>
    <row r="428" ht="15.75" customHeight="1">
      <c r="A428" s="573"/>
      <c r="B428" s="573"/>
      <c r="C428" s="573"/>
      <c r="D428" s="573"/>
      <c r="E428" s="573"/>
      <c r="F428" s="573"/>
      <c r="G428" s="573"/>
      <c r="H428" s="573"/>
      <c r="I428" s="573"/>
      <c r="J428" s="573"/>
      <c r="K428" s="658"/>
      <c r="L428" s="658"/>
      <c r="M428" s="573"/>
      <c r="N428" s="573"/>
      <c r="O428" s="573"/>
      <c r="P428" s="573"/>
      <c r="Q428" s="573"/>
      <c r="R428" s="573"/>
      <c r="S428" s="573"/>
      <c r="T428" s="573"/>
      <c r="U428" s="573"/>
      <c r="V428" s="573"/>
      <c r="W428" s="573"/>
      <c r="X428" s="573"/>
      <c r="Y428" s="573"/>
      <c r="Z428" s="573"/>
    </row>
    <row r="429" ht="15.75" customHeight="1">
      <c r="A429" s="573"/>
      <c r="B429" s="573"/>
      <c r="C429" s="573"/>
      <c r="D429" s="573"/>
      <c r="E429" s="573"/>
      <c r="F429" s="573"/>
      <c r="G429" s="573"/>
      <c r="H429" s="573"/>
      <c r="I429" s="573"/>
      <c r="J429" s="573"/>
      <c r="K429" s="658"/>
      <c r="L429" s="658"/>
      <c r="M429" s="573"/>
      <c r="N429" s="573"/>
      <c r="O429" s="573"/>
      <c r="P429" s="573"/>
      <c r="Q429" s="573"/>
      <c r="R429" s="573"/>
      <c r="S429" s="573"/>
      <c r="T429" s="573"/>
      <c r="U429" s="573"/>
      <c r="V429" s="573"/>
      <c r="W429" s="573"/>
      <c r="X429" s="573"/>
      <c r="Y429" s="573"/>
      <c r="Z429" s="573"/>
    </row>
    <row r="430" ht="15.75" customHeight="1">
      <c r="A430" s="573"/>
      <c r="B430" s="573"/>
      <c r="C430" s="573"/>
      <c r="D430" s="573"/>
      <c r="E430" s="573"/>
      <c r="F430" s="573"/>
      <c r="G430" s="573"/>
      <c r="H430" s="573"/>
      <c r="I430" s="573"/>
      <c r="J430" s="573"/>
      <c r="K430" s="658"/>
      <c r="L430" s="658"/>
      <c r="M430" s="573"/>
      <c r="N430" s="573"/>
      <c r="O430" s="573"/>
      <c r="P430" s="573"/>
      <c r="Q430" s="573"/>
      <c r="R430" s="573"/>
      <c r="S430" s="573"/>
      <c r="T430" s="573"/>
      <c r="U430" s="573"/>
      <c r="V430" s="573"/>
      <c r="W430" s="573"/>
      <c r="X430" s="573"/>
      <c r="Y430" s="573"/>
      <c r="Z430" s="573"/>
    </row>
    <row r="431" ht="15.75" customHeight="1">
      <c r="A431" s="573"/>
      <c r="B431" s="573"/>
      <c r="C431" s="573"/>
      <c r="D431" s="573"/>
      <c r="E431" s="573"/>
      <c r="F431" s="573"/>
      <c r="G431" s="573"/>
      <c r="H431" s="573"/>
      <c r="I431" s="573"/>
      <c r="J431" s="573"/>
      <c r="K431" s="658"/>
      <c r="L431" s="658"/>
      <c r="M431" s="573"/>
      <c r="N431" s="573"/>
      <c r="O431" s="573"/>
      <c r="P431" s="573"/>
      <c r="Q431" s="573"/>
      <c r="R431" s="573"/>
      <c r="S431" s="573"/>
      <c r="T431" s="573"/>
      <c r="U431" s="573"/>
      <c r="V431" s="573"/>
      <c r="W431" s="573"/>
      <c r="X431" s="573"/>
      <c r="Y431" s="573"/>
      <c r="Z431" s="573"/>
    </row>
    <row r="432" ht="15.75" customHeight="1">
      <c r="A432" s="573"/>
      <c r="B432" s="573"/>
      <c r="C432" s="573"/>
      <c r="D432" s="573"/>
      <c r="E432" s="573"/>
      <c r="F432" s="573"/>
      <c r="G432" s="573"/>
      <c r="H432" s="573"/>
      <c r="I432" s="573"/>
      <c r="J432" s="573"/>
      <c r="K432" s="658"/>
      <c r="L432" s="658"/>
      <c r="M432" s="573"/>
      <c r="N432" s="573"/>
      <c r="O432" s="573"/>
      <c r="P432" s="573"/>
      <c r="Q432" s="573"/>
      <c r="R432" s="573"/>
      <c r="S432" s="573"/>
      <c r="T432" s="573"/>
      <c r="U432" s="573"/>
      <c r="V432" s="573"/>
      <c r="W432" s="573"/>
      <c r="X432" s="573"/>
      <c r="Y432" s="573"/>
      <c r="Z432" s="573"/>
    </row>
    <row r="433" ht="15.75" customHeight="1">
      <c r="A433" s="573"/>
      <c r="B433" s="573"/>
      <c r="C433" s="573"/>
      <c r="D433" s="573"/>
      <c r="E433" s="573"/>
      <c r="F433" s="573"/>
      <c r="G433" s="573"/>
      <c r="H433" s="573"/>
      <c r="I433" s="573"/>
      <c r="J433" s="573"/>
      <c r="K433" s="658"/>
      <c r="L433" s="658"/>
      <c r="M433" s="573"/>
      <c r="N433" s="573"/>
      <c r="O433" s="573"/>
      <c r="P433" s="573"/>
      <c r="Q433" s="573"/>
      <c r="R433" s="573"/>
      <c r="S433" s="573"/>
      <c r="T433" s="573"/>
      <c r="U433" s="573"/>
      <c r="V433" s="573"/>
      <c r="W433" s="573"/>
      <c r="X433" s="573"/>
      <c r="Y433" s="573"/>
      <c r="Z433" s="573"/>
    </row>
    <row r="434" ht="15.75" customHeight="1">
      <c r="A434" s="573"/>
      <c r="B434" s="573"/>
      <c r="C434" s="573"/>
      <c r="D434" s="573"/>
      <c r="E434" s="573"/>
      <c r="F434" s="573"/>
      <c r="G434" s="573"/>
      <c r="H434" s="573"/>
      <c r="I434" s="573"/>
      <c r="J434" s="573"/>
      <c r="K434" s="658"/>
      <c r="L434" s="658"/>
      <c r="M434" s="573"/>
      <c r="N434" s="573"/>
      <c r="O434" s="573"/>
      <c r="P434" s="573"/>
      <c r="Q434" s="573"/>
      <c r="R434" s="573"/>
      <c r="S434" s="573"/>
      <c r="T434" s="573"/>
      <c r="U434" s="573"/>
      <c r="V434" s="573"/>
      <c r="W434" s="573"/>
      <c r="X434" s="573"/>
      <c r="Y434" s="573"/>
      <c r="Z434" s="573"/>
    </row>
    <row r="435" ht="15.75" customHeight="1">
      <c r="A435" s="573"/>
      <c r="B435" s="573"/>
      <c r="C435" s="573"/>
      <c r="D435" s="573"/>
      <c r="E435" s="573"/>
      <c r="F435" s="573"/>
      <c r="G435" s="573"/>
      <c r="H435" s="573"/>
      <c r="I435" s="573"/>
      <c r="J435" s="573"/>
      <c r="K435" s="658"/>
      <c r="L435" s="658"/>
      <c r="M435" s="573"/>
      <c r="N435" s="573"/>
      <c r="O435" s="573"/>
      <c r="P435" s="573"/>
      <c r="Q435" s="573"/>
      <c r="R435" s="573"/>
      <c r="S435" s="573"/>
      <c r="T435" s="573"/>
      <c r="U435" s="573"/>
      <c r="V435" s="573"/>
      <c r="W435" s="573"/>
      <c r="X435" s="573"/>
      <c r="Y435" s="573"/>
      <c r="Z435" s="573"/>
    </row>
    <row r="436" ht="15.75" customHeight="1">
      <c r="A436" s="573"/>
      <c r="B436" s="573"/>
      <c r="C436" s="573"/>
      <c r="D436" s="573"/>
      <c r="E436" s="573"/>
      <c r="F436" s="573"/>
      <c r="G436" s="573"/>
      <c r="H436" s="573"/>
      <c r="I436" s="573"/>
      <c r="J436" s="573"/>
      <c r="K436" s="658"/>
      <c r="L436" s="658"/>
      <c r="M436" s="573"/>
      <c r="N436" s="573"/>
      <c r="O436" s="573"/>
      <c r="P436" s="573"/>
      <c r="Q436" s="573"/>
      <c r="R436" s="573"/>
      <c r="S436" s="573"/>
      <c r="T436" s="573"/>
      <c r="U436" s="573"/>
      <c r="V436" s="573"/>
      <c r="W436" s="573"/>
      <c r="X436" s="573"/>
      <c r="Y436" s="573"/>
      <c r="Z436" s="573"/>
    </row>
    <row r="437" ht="15.75" customHeight="1">
      <c r="A437" s="573"/>
      <c r="B437" s="573"/>
      <c r="C437" s="573"/>
      <c r="D437" s="573"/>
      <c r="E437" s="573"/>
      <c r="F437" s="573"/>
      <c r="G437" s="573"/>
      <c r="H437" s="573"/>
      <c r="I437" s="573"/>
      <c r="J437" s="573"/>
      <c r="K437" s="658"/>
      <c r="L437" s="658"/>
      <c r="M437" s="573"/>
      <c r="N437" s="573"/>
      <c r="O437" s="573"/>
      <c r="P437" s="573"/>
      <c r="Q437" s="573"/>
      <c r="R437" s="573"/>
      <c r="S437" s="573"/>
      <c r="T437" s="573"/>
      <c r="U437" s="573"/>
      <c r="V437" s="573"/>
      <c r="W437" s="573"/>
      <c r="X437" s="573"/>
      <c r="Y437" s="573"/>
      <c r="Z437" s="573"/>
    </row>
    <row r="438" ht="15.75" customHeight="1">
      <c r="A438" s="573"/>
      <c r="B438" s="573"/>
      <c r="C438" s="573"/>
      <c r="D438" s="573"/>
      <c r="E438" s="573"/>
      <c r="F438" s="573"/>
      <c r="G438" s="573"/>
      <c r="H438" s="573"/>
      <c r="I438" s="573"/>
      <c r="J438" s="573"/>
      <c r="K438" s="658"/>
      <c r="L438" s="658"/>
      <c r="M438" s="573"/>
      <c r="N438" s="573"/>
      <c r="O438" s="573"/>
      <c r="P438" s="573"/>
      <c r="Q438" s="573"/>
      <c r="R438" s="573"/>
      <c r="S438" s="573"/>
      <c r="T438" s="573"/>
      <c r="U438" s="573"/>
      <c r="V438" s="573"/>
      <c r="W438" s="573"/>
      <c r="X438" s="573"/>
      <c r="Y438" s="573"/>
      <c r="Z438" s="573"/>
    </row>
    <row r="439" ht="15.75" customHeight="1">
      <c r="A439" s="573"/>
      <c r="B439" s="573"/>
      <c r="C439" s="573"/>
      <c r="D439" s="573"/>
      <c r="E439" s="573"/>
      <c r="F439" s="573"/>
      <c r="G439" s="573"/>
      <c r="H439" s="573"/>
      <c r="I439" s="573"/>
      <c r="J439" s="573"/>
      <c r="K439" s="658"/>
      <c r="L439" s="658"/>
      <c r="M439" s="573"/>
      <c r="N439" s="573"/>
      <c r="O439" s="573"/>
      <c r="P439" s="573"/>
      <c r="Q439" s="573"/>
      <c r="R439" s="573"/>
      <c r="S439" s="573"/>
      <c r="T439" s="573"/>
      <c r="U439" s="573"/>
      <c r="V439" s="573"/>
      <c r="W439" s="573"/>
      <c r="X439" s="573"/>
      <c r="Y439" s="573"/>
      <c r="Z439" s="573"/>
    </row>
    <row r="440" ht="15.75" customHeight="1">
      <c r="A440" s="573"/>
      <c r="B440" s="573"/>
      <c r="C440" s="573"/>
      <c r="D440" s="573"/>
      <c r="E440" s="573"/>
      <c r="F440" s="573"/>
      <c r="G440" s="573"/>
      <c r="H440" s="573"/>
      <c r="I440" s="573"/>
      <c r="J440" s="573"/>
      <c r="K440" s="658"/>
      <c r="L440" s="658"/>
      <c r="M440" s="573"/>
      <c r="N440" s="573"/>
      <c r="O440" s="573"/>
      <c r="P440" s="573"/>
      <c r="Q440" s="573"/>
      <c r="R440" s="573"/>
      <c r="S440" s="573"/>
      <c r="T440" s="573"/>
      <c r="U440" s="573"/>
      <c r="V440" s="573"/>
      <c r="W440" s="573"/>
      <c r="X440" s="573"/>
      <c r="Y440" s="573"/>
      <c r="Z440" s="573"/>
    </row>
    <row r="441" ht="15.75" customHeight="1">
      <c r="A441" s="573"/>
      <c r="B441" s="573"/>
      <c r="C441" s="573"/>
      <c r="D441" s="573"/>
      <c r="E441" s="573"/>
      <c r="F441" s="573"/>
      <c r="G441" s="573"/>
      <c r="H441" s="573"/>
      <c r="I441" s="573"/>
      <c r="J441" s="573"/>
      <c r="K441" s="658"/>
      <c r="L441" s="658"/>
      <c r="M441" s="573"/>
      <c r="N441" s="573"/>
      <c r="O441" s="573"/>
      <c r="P441" s="573"/>
      <c r="Q441" s="573"/>
      <c r="R441" s="573"/>
      <c r="S441" s="573"/>
      <c r="T441" s="573"/>
      <c r="U441" s="573"/>
      <c r="V441" s="573"/>
      <c r="W441" s="573"/>
      <c r="X441" s="573"/>
      <c r="Y441" s="573"/>
      <c r="Z441" s="573"/>
    </row>
    <row r="442" ht="15.75" customHeight="1">
      <c r="A442" s="573"/>
      <c r="B442" s="573"/>
      <c r="C442" s="573"/>
      <c r="D442" s="573"/>
      <c r="E442" s="573"/>
      <c r="F442" s="573"/>
      <c r="G442" s="573"/>
      <c r="H442" s="573"/>
      <c r="I442" s="573"/>
      <c r="J442" s="573"/>
      <c r="K442" s="658"/>
      <c r="L442" s="658"/>
      <c r="M442" s="573"/>
      <c r="N442" s="573"/>
      <c r="O442" s="573"/>
      <c r="P442" s="573"/>
      <c r="Q442" s="573"/>
      <c r="R442" s="573"/>
      <c r="S442" s="573"/>
      <c r="T442" s="573"/>
      <c r="U442" s="573"/>
      <c r="V442" s="573"/>
      <c r="W442" s="573"/>
      <c r="X442" s="573"/>
      <c r="Y442" s="573"/>
      <c r="Z442" s="573"/>
    </row>
    <row r="443" ht="15.75" customHeight="1">
      <c r="A443" s="573"/>
      <c r="B443" s="573"/>
      <c r="C443" s="573"/>
      <c r="D443" s="573"/>
      <c r="E443" s="573"/>
      <c r="F443" s="573"/>
      <c r="G443" s="573"/>
      <c r="H443" s="573"/>
      <c r="I443" s="573"/>
      <c r="J443" s="573"/>
      <c r="K443" s="658"/>
      <c r="L443" s="658"/>
      <c r="M443" s="573"/>
      <c r="N443" s="573"/>
      <c r="O443" s="573"/>
      <c r="P443" s="573"/>
      <c r="Q443" s="573"/>
      <c r="R443" s="573"/>
      <c r="S443" s="573"/>
      <c r="T443" s="573"/>
      <c r="U443" s="573"/>
      <c r="V443" s="573"/>
      <c r="W443" s="573"/>
      <c r="X443" s="573"/>
      <c r="Y443" s="573"/>
      <c r="Z443" s="573"/>
    </row>
    <row r="444" ht="15.75" customHeight="1">
      <c r="A444" s="573"/>
      <c r="B444" s="573"/>
      <c r="C444" s="573"/>
      <c r="D444" s="573"/>
      <c r="E444" s="573"/>
      <c r="F444" s="573"/>
      <c r="G444" s="573"/>
      <c r="H444" s="573"/>
      <c r="I444" s="573"/>
      <c r="J444" s="573"/>
      <c r="K444" s="658"/>
      <c r="L444" s="658"/>
      <c r="M444" s="573"/>
      <c r="N444" s="573"/>
      <c r="O444" s="573"/>
      <c r="P444" s="573"/>
      <c r="Q444" s="573"/>
      <c r="R444" s="573"/>
      <c r="S444" s="573"/>
      <c r="T444" s="573"/>
      <c r="U444" s="573"/>
      <c r="V444" s="573"/>
      <c r="W444" s="573"/>
      <c r="X444" s="573"/>
      <c r="Y444" s="573"/>
      <c r="Z444" s="573"/>
    </row>
    <row r="445" ht="15.75" customHeight="1">
      <c r="A445" s="573"/>
      <c r="B445" s="573"/>
      <c r="C445" s="573"/>
      <c r="D445" s="573"/>
      <c r="E445" s="573"/>
      <c r="F445" s="573"/>
      <c r="G445" s="573"/>
      <c r="H445" s="573"/>
      <c r="I445" s="573"/>
      <c r="J445" s="573"/>
      <c r="K445" s="658"/>
      <c r="L445" s="658"/>
      <c r="M445" s="573"/>
      <c r="N445" s="573"/>
      <c r="O445" s="573"/>
      <c r="P445" s="573"/>
      <c r="Q445" s="573"/>
      <c r="R445" s="573"/>
      <c r="S445" s="573"/>
      <c r="T445" s="573"/>
      <c r="U445" s="573"/>
      <c r="V445" s="573"/>
      <c r="W445" s="573"/>
      <c r="X445" s="573"/>
      <c r="Y445" s="573"/>
      <c r="Z445" s="573"/>
    </row>
    <row r="446" ht="15.75" customHeight="1">
      <c r="A446" s="573"/>
      <c r="B446" s="573"/>
      <c r="C446" s="573"/>
      <c r="D446" s="573"/>
      <c r="E446" s="573"/>
      <c r="F446" s="573"/>
      <c r="G446" s="573"/>
      <c r="H446" s="573"/>
      <c r="I446" s="573"/>
      <c r="J446" s="573"/>
      <c r="K446" s="658"/>
      <c r="L446" s="658"/>
      <c r="M446" s="573"/>
      <c r="N446" s="573"/>
      <c r="O446" s="573"/>
      <c r="P446" s="573"/>
      <c r="Q446" s="573"/>
      <c r="R446" s="573"/>
      <c r="S446" s="573"/>
      <c r="T446" s="573"/>
      <c r="U446" s="573"/>
      <c r="V446" s="573"/>
      <c r="W446" s="573"/>
      <c r="X446" s="573"/>
      <c r="Y446" s="573"/>
      <c r="Z446" s="573"/>
    </row>
    <row r="447" ht="15.75" customHeight="1">
      <c r="A447" s="573"/>
      <c r="B447" s="573"/>
      <c r="C447" s="573"/>
      <c r="D447" s="573"/>
      <c r="E447" s="573"/>
      <c r="F447" s="573"/>
      <c r="G447" s="573"/>
      <c r="H447" s="573"/>
      <c r="I447" s="573"/>
      <c r="J447" s="573"/>
      <c r="K447" s="658"/>
      <c r="L447" s="658"/>
      <c r="M447" s="573"/>
      <c r="N447" s="573"/>
      <c r="O447" s="573"/>
      <c r="P447" s="573"/>
      <c r="Q447" s="573"/>
      <c r="R447" s="573"/>
      <c r="S447" s="573"/>
      <c r="T447" s="573"/>
      <c r="U447" s="573"/>
      <c r="V447" s="573"/>
      <c r="W447" s="573"/>
      <c r="X447" s="573"/>
      <c r="Y447" s="573"/>
      <c r="Z447" s="573"/>
    </row>
    <row r="448" ht="15.75" customHeight="1">
      <c r="A448" s="573"/>
      <c r="B448" s="573"/>
      <c r="C448" s="573"/>
      <c r="D448" s="573"/>
      <c r="E448" s="573"/>
      <c r="F448" s="573"/>
      <c r="G448" s="573"/>
      <c r="H448" s="573"/>
      <c r="I448" s="573"/>
      <c r="J448" s="573"/>
      <c r="K448" s="658"/>
      <c r="L448" s="658"/>
      <c r="M448" s="573"/>
      <c r="N448" s="573"/>
      <c r="O448" s="573"/>
      <c r="P448" s="573"/>
      <c r="Q448" s="573"/>
      <c r="R448" s="573"/>
      <c r="S448" s="573"/>
      <c r="T448" s="573"/>
      <c r="U448" s="573"/>
      <c r="V448" s="573"/>
      <c r="W448" s="573"/>
      <c r="X448" s="573"/>
      <c r="Y448" s="573"/>
      <c r="Z448" s="573"/>
    </row>
    <row r="449" ht="15.75" customHeight="1">
      <c r="A449" s="573"/>
      <c r="B449" s="573"/>
      <c r="C449" s="573"/>
      <c r="D449" s="573"/>
      <c r="E449" s="573"/>
      <c r="F449" s="573"/>
      <c r="G449" s="573"/>
      <c r="H449" s="573"/>
      <c r="I449" s="573"/>
      <c r="J449" s="573"/>
      <c r="K449" s="658"/>
      <c r="L449" s="658"/>
      <c r="M449" s="573"/>
      <c r="N449" s="573"/>
      <c r="O449" s="573"/>
      <c r="P449" s="573"/>
      <c r="Q449" s="573"/>
      <c r="R449" s="573"/>
      <c r="S449" s="573"/>
      <c r="T449" s="573"/>
      <c r="U449" s="573"/>
      <c r="V449" s="573"/>
      <c r="W449" s="573"/>
      <c r="X449" s="573"/>
      <c r="Y449" s="573"/>
      <c r="Z449" s="573"/>
    </row>
    <row r="450" ht="15.75" customHeight="1">
      <c r="A450" s="573"/>
      <c r="B450" s="573"/>
      <c r="C450" s="573"/>
      <c r="D450" s="573"/>
      <c r="E450" s="573"/>
      <c r="F450" s="573"/>
      <c r="G450" s="573"/>
      <c r="H450" s="573"/>
      <c r="I450" s="573"/>
      <c r="J450" s="573"/>
      <c r="K450" s="658"/>
      <c r="L450" s="658"/>
      <c r="M450" s="573"/>
      <c r="N450" s="573"/>
      <c r="O450" s="573"/>
      <c r="P450" s="573"/>
      <c r="Q450" s="573"/>
      <c r="R450" s="573"/>
      <c r="S450" s="573"/>
      <c r="T450" s="573"/>
      <c r="U450" s="573"/>
      <c r="V450" s="573"/>
      <c r="W450" s="573"/>
      <c r="X450" s="573"/>
      <c r="Y450" s="573"/>
      <c r="Z450" s="573"/>
    </row>
    <row r="451" ht="15.75" customHeight="1">
      <c r="A451" s="573"/>
      <c r="B451" s="573"/>
      <c r="C451" s="573"/>
      <c r="D451" s="573"/>
      <c r="E451" s="573"/>
      <c r="F451" s="573"/>
      <c r="G451" s="573"/>
      <c r="H451" s="573"/>
      <c r="I451" s="573"/>
      <c r="J451" s="573"/>
      <c r="K451" s="658"/>
      <c r="L451" s="658"/>
      <c r="M451" s="573"/>
      <c r="N451" s="573"/>
      <c r="O451" s="573"/>
      <c r="P451" s="573"/>
      <c r="Q451" s="573"/>
      <c r="R451" s="573"/>
      <c r="S451" s="573"/>
      <c r="T451" s="573"/>
      <c r="U451" s="573"/>
      <c r="V451" s="573"/>
      <c r="W451" s="573"/>
      <c r="X451" s="573"/>
      <c r="Y451" s="573"/>
      <c r="Z451" s="573"/>
    </row>
    <row r="452" ht="15.75" customHeight="1">
      <c r="A452" s="573"/>
      <c r="B452" s="573"/>
      <c r="C452" s="573"/>
      <c r="D452" s="573"/>
      <c r="E452" s="573"/>
      <c r="F452" s="573"/>
      <c r="G452" s="573"/>
      <c r="H452" s="573"/>
      <c r="I452" s="573"/>
      <c r="J452" s="573"/>
      <c r="K452" s="658"/>
      <c r="L452" s="658"/>
      <c r="M452" s="573"/>
      <c r="N452" s="573"/>
      <c r="O452" s="573"/>
      <c r="P452" s="573"/>
      <c r="Q452" s="573"/>
      <c r="R452" s="573"/>
      <c r="S452" s="573"/>
      <c r="T452" s="573"/>
      <c r="U452" s="573"/>
      <c r="V452" s="573"/>
      <c r="W452" s="573"/>
      <c r="X452" s="573"/>
      <c r="Y452" s="573"/>
      <c r="Z452" s="573"/>
    </row>
    <row r="453" ht="15.75" customHeight="1">
      <c r="A453" s="573"/>
      <c r="B453" s="573"/>
      <c r="C453" s="573"/>
      <c r="D453" s="573"/>
      <c r="E453" s="573"/>
      <c r="F453" s="573"/>
      <c r="G453" s="573"/>
      <c r="H453" s="573"/>
      <c r="I453" s="573"/>
      <c r="J453" s="573"/>
      <c r="K453" s="658"/>
      <c r="L453" s="658"/>
      <c r="M453" s="573"/>
      <c r="N453" s="573"/>
      <c r="O453" s="573"/>
      <c r="P453" s="573"/>
      <c r="Q453" s="573"/>
      <c r="R453" s="573"/>
      <c r="S453" s="573"/>
      <c r="T453" s="573"/>
      <c r="U453" s="573"/>
      <c r="V453" s="573"/>
      <c r="W453" s="573"/>
      <c r="X453" s="573"/>
      <c r="Y453" s="573"/>
      <c r="Z453" s="573"/>
    </row>
    <row r="454" ht="15.75" customHeight="1">
      <c r="A454" s="573"/>
      <c r="B454" s="573"/>
      <c r="C454" s="573"/>
      <c r="D454" s="573"/>
      <c r="E454" s="573"/>
      <c r="F454" s="573"/>
      <c r="G454" s="573"/>
      <c r="H454" s="573"/>
      <c r="I454" s="573"/>
      <c r="J454" s="573"/>
      <c r="K454" s="658"/>
      <c r="L454" s="658"/>
      <c r="M454" s="573"/>
      <c r="N454" s="573"/>
      <c r="O454" s="573"/>
      <c r="P454" s="573"/>
      <c r="Q454" s="573"/>
      <c r="R454" s="573"/>
      <c r="S454" s="573"/>
      <c r="T454" s="573"/>
      <c r="U454" s="573"/>
      <c r="V454" s="573"/>
      <c r="W454" s="573"/>
      <c r="X454" s="573"/>
      <c r="Y454" s="573"/>
      <c r="Z454" s="573"/>
    </row>
    <row r="455" ht="15.75" customHeight="1">
      <c r="A455" s="573"/>
      <c r="B455" s="573"/>
      <c r="C455" s="573"/>
      <c r="D455" s="573"/>
      <c r="E455" s="573"/>
      <c r="F455" s="573"/>
      <c r="G455" s="573"/>
      <c r="H455" s="573"/>
      <c r="I455" s="573"/>
      <c r="J455" s="573"/>
      <c r="K455" s="658"/>
      <c r="L455" s="658"/>
      <c r="M455" s="573"/>
      <c r="N455" s="573"/>
      <c r="O455" s="573"/>
      <c r="P455" s="573"/>
      <c r="Q455" s="573"/>
      <c r="R455" s="573"/>
      <c r="S455" s="573"/>
      <c r="T455" s="573"/>
      <c r="U455" s="573"/>
      <c r="V455" s="573"/>
      <c r="W455" s="573"/>
      <c r="X455" s="573"/>
      <c r="Y455" s="573"/>
      <c r="Z455" s="573"/>
    </row>
    <row r="456" ht="15.75" customHeight="1">
      <c r="A456" s="573"/>
      <c r="B456" s="573"/>
      <c r="C456" s="573"/>
      <c r="D456" s="573"/>
      <c r="E456" s="573"/>
      <c r="F456" s="573"/>
      <c r="G456" s="573"/>
      <c r="H456" s="573"/>
      <c r="I456" s="573"/>
      <c r="J456" s="573"/>
      <c r="K456" s="658"/>
      <c r="L456" s="658"/>
      <c r="M456" s="573"/>
      <c r="N456" s="573"/>
      <c r="O456" s="573"/>
      <c r="P456" s="573"/>
      <c r="Q456" s="573"/>
      <c r="R456" s="573"/>
      <c r="S456" s="573"/>
      <c r="T456" s="573"/>
      <c r="U456" s="573"/>
      <c r="V456" s="573"/>
      <c r="W456" s="573"/>
      <c r="X456" s="573"/>
      <c r="Y456" s="573"/>
      <c r="Z456" s="573"/>
    </row>
    <row r="457" ht="15.75" customHeight="1">
      <c r="A457" s="573"/>
      <c r="B457" s="573"/>
      <c r="C457" s="573"/>
      <c r="D457" s="573"/>
      <c r="E457" s="573"/>
      <c r="F457" s="573"/>
      <c r="G457" s="573"/>
      <c r="H457" s="573"/>
      <c r="I457" s="573"/>
      <c r="J457" s="573"/>
      <c r="K457" s="658"/>
      <c r="L457" s="658"/>
      <c r="M457" s="573"/>
      <c r="N457" s="573"/>
      <c r="O457" s="573"/>
      <c r="P457" s="573"/>
      <c r="Q457" s="573"/>
      <c r="R457" s="573"/>
      <c r="S457" s="573"/>
      <c r="T457" s="573"/>
      <c r="U457" s="573"/>
      <c r="V457" s="573"/>
      <c r="W457" s="573"/>
      <c r="X457" s="573"/>
      <c r="Y457" s="573"/>
      <c r="Z457" s="573"/>
    </row>
    <row r="458" ht="15.75" customHeight="1">
      <c r="A458" s="573"/>
      <c r="B458" s="573"/>
      <c r="C458" s="573"/>
      <c r="D458" s="573"/>
      <c r="E458" s="573"/>
      <c r="F458" s="573"/>
      <c r="G458" s="573"/>
      <c r="H458" s="573"/>
      <c r="I458" s="573"/>
      <c r="J458" s="573"/>
      <c r="K458" s="658"/>
      <c r="L458" s="658"/>
      <c r="M458" s="573"/>
      <c r="N458" s="573"/>
      <c r="O458" s="573"/>
      <c r="P458" s="573"/>
      <c r="Q458" s="573"/>
      <c r="R458" s="573"/>
      <c r="S458" s="573"/>
      <c r="T458" s="573"/>
      <c r="U458" s="573"/>
      <c r="V458" s="573"/>
      <c r="W458" s="573"/>
      <c r="X458" s="573"/>
      <c r="Y458" s="573"/>
      <c r="Z458" s="573"/>
    </row>
    <row r="459" ht="15.75" customHeight="1">
      <c r="A459" s="573"/>
      <c r="B459" s="573"/>
      <c r="C459" s="573"/>
      <c r="D459" s="573"/>
      <c r="E459" s="573"/>
      <c r="F459" s="573"/>
      <c r="G459" s="573"/>
      <c r="H459" s="573"/>
      <c r="I459" s="573"/>
      <c r="J459" s="573"/>
      <c r="K459" s="658"/>
      <c r="L459" s="658"/>
      <c r="M459" s="573"/>
      <c r="N459" s="573"/>
      <c r="O459" s="573"/>
      <c r="P459" s="573"/>
      <c r="Q459" s="573"/>
      <c r="R459" s="573"/>
      <c r="S459" s="573"/>
      <c r="T459" s="573"/>
      <c r="U459" s="573"/>
      <c r="V459" s="573"/>
      <c r="W459" s="573"/>
      <c r="X459" s="573"/>
      <c r="Y459" s="573"/>
      <c r="Z459" s="573"/>
    </row>
    <row r="460" ht="15.75" customHeight="1">
      <c r="A460" s="573"/>
      <c r="B460" s="573"/>
      <c r="C460" s="573"/>
      <c r="D460" s="573"/>
      <c r="E460" s="573"/>
      <c r="F460" s="573"/>
      <c r="G460" s="573"/>
      <c r="H460" s="573"/>
      <c r="I460" s="573"/>
      <c r="J460" s="573"/>
      <c r="K460" s="658"/>
      <c r="L460" s="658"/>
      <c r="M460" s="573"/>
      <c r="N460" s="573"/>
      <c r="O460" s="573"/>
      <c r="P460" s="573"/>
      <c r="Q460" s="573"/>
      <c r="R460" s="573"/>
      <c r="S460" s="573"/>
      <c r="T460" s="573"/>
      <c r="U460" s="573"/>
      <c r="V460" s="573"/>
      <c r="W460" s="573"/>
      <c r="X460" s="573"/>
      <c r="Y460" s="573"/>
      <c r="Z460" s="573"/>
    </row>
    <row r="461" ht="15.75" customHeight="1">
      <c r="A461" s="573"/>
      <c r="B461" s="573"/>
      <c r="C461" s="573"/>
      <c r="D461" s="573"/>
      <c r="E461" s="573"/>
      <c r="F461" s="573"/>
      <c r="G461" s="573"/>
      <c r="H461" s="573"/>
      <c r="I461" s="573"/>
      <c r="J461" s="573"/>
      <c r="K461" s="658"/>
      <c r="L461" s="658"/>
      <c r="M461" s="573"/>
      <c r="N461" s="573"/>
      <c r="O461" s="573"/>
      <c r="P461" s="573"/>
      <c r="Q461" s="573"/>
      <c r="R461" s="573"/>
      <c r="S461" s="573"/>
      <c r="T461" s="573"/>
      <c r="U461" s="573"/>
      <c r="V461" s="573"/>
      <c r="W461" s="573"/>
      <c r="X461" s="573"/>
      <c r="Y461" s="573"/>
      <c r="Z461" s="573"/>
    </row>
    <row r="462" ht="15.75" customHeight="1">
      <c r="A462" s="573"/>
      <c r="B462" s="573"/>
      <c r="C462" s="573"/>
      <c r="D462" s="573"/>
      <c r="E462" s="573"/>
      <c r="F462" s="573"/>
      <c r="G462" s="573"/>
      <c r="H462" s="573"/>
      <c r="I462" s="573"/>
      <c r="J462" s="573"/>
      <c r="K462" s="658"/>
      <c r="L462" s="658"/>
      <c r="M462" s="573"/>
      <c r="N462" s="573"/>
      <c r="O462" s="573"/>
      <c r="P462" s="573"/>
      <c r="Q462" s="573"/>
      <c r="R462" s="573"/>
      <c r="S462" s="573"/>
      <c r="T462" s="573"/>
      <c r="U462" s="573"/>
      <c r="V462" s="573"/>
      <c r="W462" s="573"/>
      <c r="X462" s="573"/>
      <c r="Y462" s="573"/>
      <c r="Z462" s="573"/>
    </row>
    <row r="463" ht="15.75" customHeight="1">
      <c r="A463" s="573"/>
      <c r="B463" s="573"/>
      <c r="C463" s="573"/>
      <c r="D463" s="573"/>
      <c r="E463" s="573"/>
      <c r="F463" s="573"/>
      <c r="G463" s="573"/>
      <c r="H463" s="573"/>
      <c r="I463" s="573"/>
      <c r="J463" s="573"/>
      <c r="K463" s="658"/>
      <c r="L463" s="658"/>
      <c r="M463" s="573"/>
      <c r="N463" s="573"/>
      <c r="O463" s="573"/>
      <c r="P463" s="573"/>
      <c r="Q463" s="573"/>
      <c r="R463" s="573"/>
      <c r="S463" s="573"/>
      <c r="T463" s="573"/>
      <c r="U463" s="573"/>
      <c r="V463" s="573"/>
      <c r="W463" s="573"/>
      <c r="X463" s="573"/>
      <c r="Y463" s="573"/>
      <c r="Z463" s="573"/>
    </row>
    <row r="464" ht="15.75" customHeight="1">
      <c r="A464" s="573"/>
      <c r="B464" s="573"/>
      <c r="C464" s="573"/>
      <c r="D464" s="573"/>
      <c r="E464" s="573"/>
      <c r="F464" s="573"/>
      <c r="G464" s="573"/>
      <c r="H464" s="573"/>
      <c r="I464" s="573"/>
      <c r="J464" s="573"/>
      <c r="K464" s="658"/>
      <c r="L464" s="658"/>
      <c r="M464" s="573"/>
      <c r="N464" s="573"/>
      <c r="O464" s="573"/>
      <c r="P464" s="573"/>
      <c r="Q464" s="573"/>
      <c r="R464" s="573"/>
      <c r="S464" s="573"/>
      <c r="T464" s="573"/>
      <c r="U464" s="573"/>
      <c r="V464" s="573"/>
      <c r="W464" s="573"/>
      <c r="X464" s="573"/>
      <c r="Y464" s="573"/>
      <c r="Z464" s="573"/>
    </row>
    <row r="465" ht="15.75" customHeight="1">
      <c r="A465" s="573"/>
      <c r="B465" s="573"/>
      <c r="C465" s="573"/>
      <c r="D465" s="573"/>
      <c r="E465" s="573"/>
      <c r="F465" s="573"/>
      <c r="G465" s="573"/>
      <c r="H465" s="573"/>
      <c r="I465" s="573"/>
      <c r="J465" s="573"/>
      <c r="K465" s="658"/>
      <c r="L465" s="658"/>
      <c r="M465" s="573"/>
      <c r="N465" s="573"/>
      <c r="O465" s="573"/>
      <c r="P465" s="573"/>
      <c r="Q465" s="573"/>
      <c r="R465" s="573"/>
      <c r="S465" s="573"/>
      <c r="T465" s="573"/>
      <c r="U465" s="573"/>
      <c r="V465" s="573"/>
      <c r="W465" s="573"/>
      <c r="X465" s="573"/>
      <c r="Y465" s="573"/>
      <c r="Z465" s="573"/>
    </row>
    <row r="466" ht="15.75" customHeight="1">
      <c r="A466" s="573"/>
      <c r="B466" s="573"/>
      <c r="C466" s="573"/>
      <c r="D466" s="573"/>
      <c r="E466" s="573"/>
      <c r="F466" s="573"/>
      <c r="G466" s="573"/>
      <c r="H466" s="573"/>
      <c r="I466" s="573"/>
      <c r="J466" s="573"/>
      <c r="K466" s="658"/>
      <c r="L466" s="658"/>
      <c r="M466" s="573"/>
      <c r="N466" s="573"/>
      <c r="O466" s="573"/>
      <c r="P466" s="573"/>
      <c r="Q466" s="573"/>
      <c r="R466" s="573"/>
      <c r="S466" s="573"/>
      <c r="T466" s="573"/>
      <c r="U466" s="573"/>
      <c r="V466" s="573"/>
      <c r="W466" s="573"/>
      <c r="X466" s="573"/>
      <c r="Y466" s="573"/>
      <c r="Z466" s="573"/>
    </row>
    <row r="467" ht="15.75" customHeight="1">
      <c r="A467" s="573"/>
      <c r="B467" s="573"/>
      <c r="C467" s="573"/>
      <c r="D467" s="573"/>
      <c r="E467" s="573"/>
      <c r="F467" s="573"/>
      <c r="G467" s="573"/>
      <c r="H467" s="573"/>
      <c r="I467" s="573"/>
      <c r="J467" s="573"/>
      <c r="K467" s="658"/>
      <c r="L467" s="658"/>
      <c r="M467" s="573"/>
      <c r="N467" s="573"/>
      <c r="O467" s="573"/>
      <c r="P467" s="573"/>
      <c r="Q467" s="573"/>
      <c r="R467" s="573"/>
      <c r="S467" s="573"/>
      <c r="T467" s="573"/>
      <c r="U467" s="573"/>
      <c r="V467" s="573"/>
      <c r="W467" s="573"/>
      <c r="X467" s="573"/>
      <c r="Y467" s="573"/>
      <c r="Z467" s="573"/>
    </row>
    <row r="468" ht="15.75" customHeight="1">
      <c r="A468" s="573"/>
      <c r="B468" s="573"/>
      <c r="C468" s="573"/>
      <c r="D468" s="573"/>
      <c r="E468" s="573"/>
      <c r="F468" s="573"/>
      <c r="G468" s="573"/>
      <c r="H468" s="573"/>
      <c r="I468" s="573"/>
      <c r="J468" s="573"/>
      <c r="K468" s="658"/>
      <c r="L468" s="658"/>
      <c r="M468" s="573"/>
      <c r="N468" s="573"/>
      <c r="O468" s="573"/>
      <c r="P468" s="573"/>
      <c r="Q468" s="573"/>
      <c r="R468" s="573"/>
      <c r="S468" s="573"/>
      <c r="T468" s="573"/>
      <c r="U468" s="573"/>
      <c r="V468" s="573"/>
      <c r="W468" s="573"/>
      <c r="X468" s="573"/>
      <c r="Y468" s="573"/>
      <c r="Z468" s="573"/>
    </row>
    <row r="469" ht="15.75" customHeight="1">
      <c r="A469" s="573"/>
      <c r="B469" s="573"/>
      <c r="C469" s="573"/>
      <c r="D469" s="573"/>
      <c r="E469" s="573"/>
      <c r="F469" s="573"/>
      <c r="G469" s="573"/>
      <c r="H469" s="573"/>
      <c r="I469" s="573"/>
      <c r="J469" s="573"/>
      <c r="K469" s="658"/>
      <c r="L469" s="658"/>
      <c r="M469" s="573"/>
      <c r="N469" s="573"/>
      <c r="O469" s="573"/>
      <c r="P469" s="573"/>
      <c r="Q469" s="573"/>
      <c r="R469" s="573"/>
      <c r="S469" s="573"/>
      <c r="T469" s="573"/>
      <c r="U469" s="573"/>
      <c r="V469" s="573"/>
      <c r="W469" s="573"/>
      <c r="X469" s="573"/>
      <c r="Y469" s="573"/>
      <c r="Z469" s="573"/>
    </row>
    <row r="470" ht="15.75" customHeight="1">
      <c r="A470" s="573"/>
      <c r="B470" s="573"/>
      <c r="C470" s="573"/>
      <c r="D470" s="573"/>
      <c r="E470" s="573"/>
      <c r="F470" s="573"/>
      <c r="G470" s="573"/>
      <c r="H470" s="573"/>
      <c r="I470" s="573"/>
      <c r="J470" s="573"/>
      <c r="K470" s="658"/>
      <c r="L470" s="658"/>
      <c r="M470" s="573"/>
      <c r="N470" s="573"/>
      <c r="O470" s="573"/>
      <c r="P470" s="573"/>
      <c r="Q470" s="573"/>
      <c r="R470" s="573"/>
      <c r="S470" s="573"/>
      <c r="T470" s="573"/>
      <c r="U470" s="573"/>
      <c r="V470" s="573"/>
      <c r="W470" s="573"/>
      <c r="X470" s="573"/>
      <c r="Y470" s="573"/>
      <c r="Z470" s="573"/>
    </row>
    <row r="471" ht="15.75" customHeight="1">
      <c r="A471" s="573"/>
      <c r="B471" s="573"/>
      <c r="C471" s="573"/>
      <c r="D471" s="573"/>
      <c r="E471" s="573"/>
      <c r="F471" s="573"/>
      <c r="G471" s="573"/>
      <c r="H471" s="573"/>
      <c r="I471" s="573"/>
      <c r="J471" s="573"/>
      <c r="K471" s="658"/>
      <c r="L471" s="658"/>
      <c r="M471" s="573"/>
      <c r="N471" s="573"/>
      <c r="O471" s="573"/>
      <c r="P471" s="573"/>
      <c r="Q471" s="573"/>
      <c r="R471" s="573"/>
      <c r="S471" s="573"/>
      <c r="T471" s="573"/>
      <c r="U471" s="573"/>
      <c r="V471" s="573"/>
      <c r="W471" s="573"/>
      <c r="X471" s="573"/>
      <c r="Y471" s="573"/>
      <c r="Z471" s="573"/>
    </row>
    <row r="472" ht="15.75" customHeight="1">
      <c r="A472" s="573"/>
      <c r="B472" s="573"/>
      <c r="C472" s="573"/>
      <c r="D472" s="573"/>
      <c r="E472" s="573"/>
      <c r="F472" s="573"/>
      <c r="G472" s="573"/>
      <c r="H472" s="573"/>
      <c r="I472" s="573"/>
      <c r="J472" s="573"/>
      <c r="K472" s="658"/>
      <c r="L472" s="658"/>
      <c r="M472" s="573"/>
      <c r="N472" s="573"/>
      <c r="O472" s="573"/>
      <c r="P472" s="573"/>
      <c r="Q472" s="573"/>
      <c r="R472" s="573"/>
      <c r="S472" s="573"/>
      <c r="T472" s="573"/>
      <c r="U472" s="573"/>
      <c r="V472" s="573"/>
      <c r="W472" s="573"/>
      <c r="X472" s="573"/>
      <c r="Y472" s="573"/>
      <c r="Z472" s="573"/>
    </row>
    <row r="473" ht="15.75" customHeight="1">
      <c r="A473" s="573"/>
      <c r="B473" s="573"/>
      <c r="C473" s="573"/>
      <c r="D473" s="573"/>
      <c r="E473" s="573"/>
      <c r="F473" s="573"/>
      <c r="G473" s="573"/>
      <c r="H473" s="573"/>
      <c r="I473" s="573"/>
      <c r="J473" s="573"/>
      <c r="K473" s="658"/>
      <c r="L473" s="658"/>
      <c r="M473" s="573"/>
      <c r="N473" s="573"/>
      <c r="O473" s="573"/>
      <c r="P473" s="573"/>
      <c r="Q473" s="573"/>
      <c r="R473" s="573"/>
      <c r="S473" s="573"/>
      <c r="T473" s="573"/>
      <c r="U473" s="573"/>
      <c r="V473" s="573"/>
      <c r="W473" s="573"/>
      <c r="X473" s="573"/>
      <c r="Y473" s="573"/>
      <c r="Z473" s="573"/>
    </row>
    <row r="474" ht="15.75" customHeight="1">
      <c r="A474" s="573"/>
      <c r="B474" s="573"/>
      <c r="C474" s="573"/>
      <c r="D474" s="573"/>
      <c r="E474" s="573"/>
      <c r="F474" s="573"/>
      <c r="G474" s="573"/>
      <c r="H474" s="573"/>
      <c r="I474" s="573"/>
      <c r="J474" s="573"/>
      <c r="K474" s="658"/>
      <c r="L474" s="658"/>
      <c r="M474" s="573"/>
      <c r="N474" s="573"/>
      <c r="O474" s="573"/>
      <c r="P474" s="573"/>
      <c r="Q474" s="573"/>
      <c r="R474" s="573"/>
      <c r="S474" s="573"/>
      <c r="T474" s="573"/>
      <c r="U474" s="573"/>
      <c r="V474" s="573"/>
      <c r="W474" s="573"/>
      <c r="X474" s="573"/>
      <c r="Y474" s="573"/>
      <c r="Z474" s="573"/>
    </row>
    <row r="475" ht="15.75" customHeight="1">
      <c r="A475" s="573"/>
      <c r="B475" s="573"/>
      <c r="C475" s="573"/>
      <c r="D475" s="573"/>
      <c r="E475" s="573"/>
      <c r="F475" s="573"/>
      <c r="G475" s="573"/>
      <c r="H475" s="573"/>
      <c r="I475" s="573"/>
      <c r="J475" s="573"/>
      <c r="K475" s="658"/>
      <c r="L475" s="658"/>
      <c r="M475" s="573"/>
      <c r="N475" s="573"/>
      <c r="O475" s="573"/>
      <c r="P475" s="573"/>
      <c r="Q475" s="573"/>
      <c r="R475" s="573"/>
      <c r="S475" s="573"/>
      <c r="T475" s="573"/>
      <c r="U475" s="573"/>
      <c r="V475" s="573"/>
      <c r="W475" s="573"/>
      <c r="X475" s="573"/>
      <c r="Y475" s="573"/>
      <c r="Z475" s="573"/>
    </row>
    <row r="476" ht="15.75" customHeight="1">
      <c r="A476" s="573"/>
      <c r="B476" s="573"/>
      <c r="C476" s="573"/>
      <c r="D476" s="573"/>
      <c r="E476" s="573"/>
      <c r="F476" s="573"/>
      <c r="G476" s="573"/>
      <c r="H476" s="573"/>
      <c r="I476" s="573"/>
      <c r="J476" s="573"/>
      <c r="K476" s="658"/>
      <c r="L476" s="658"/>
      <c r="M476" s="573"/>
      <c r="N476" s="573"/>
      <c r="O476" s="573"/>
      <c r="P476" s="573"/>
      <c r="Q476" s="573"/>
      <c r="R476" s="573"/>
      <c r="S476" s="573"/>
      <c r="T476" s="573"/>
      <c r="U476" s="573"/>
      <c r="V476" s="573"/>
      <c r="W476" s="573"/>
      <c r="X476" s="573"/>
      <c r="Y476" s="573"/>
      <c r="Z476" s="573"/>
    </row>
    <row r="477" ht="15.75" customHeight="1">
      <c r="A477" s="573"/>
      <c r="B477" s="573"/>
      <c r="C477" s="573"/>
      <c r="D477" s="573"/>
      <c r="E477" s="573"/>
      <c r="F477" s="573"/>
      <c r="G477" s="573"/>
      <c r="H477" s="573"/>
      <c r="I477" s="573"/>
      <c r="J477" s="573"/>
      <c r="K477" s="658"/>
      <c r="L477" s="658"/>
      <c r="M477" s="573"/>
      <c r="N477" s="573"/>
      <c r="O477" s="573"/>
      <c r="P477" s="573"/>
      <c r="Q477" s="573"/>
      <c r="R477" s="573"/>
      <c r="S477" s="573"/>
      <c r="T477" s="573"/>
      <c r="U477" s="573"/>
      <c r="V477" s="573"/>
      <c r="W477" s="573"/>
      <c r="X477" s="573"/>
      <c r="Y477" s="573"/>
      <c r="Z477" s="573"/>
    </row>
    <row r="478" ht="15.75" customHeight="1">
      <c r="A478" s="573"/>
      <c r="B478" s="573"/>
      <c r="C478" s="573"/>
      <c r="D478" s="573"/>
      <c r="E478" s="573"/>
      <c r="F478" s="573"/>
      <c r="G478" s="573"/>
      <c r="H478" s="573"/>
      <c r="I478" s="573"/>
      <c r="J478" s="573"/>
      <c r="K478" s="658"/>
      <c r="L478" s="658"/>
      <c r="M478" s="573"/>
      <c r="N478" s="573"/>
      <c r="O478" s="573"/>
      <c r="P478" s="573"/>
      <c r="Q478" s="573"/>
      <c r="R478" s="573"/>
      <c r="S478" s="573"/>
      <c r="T478" s="573"/>
      <c r="U478" s="573"/>
      <c r="V478" s="573"/>
      <c r="W478" s="573"/>
      <c r="X478" s="573"/>
      <c r="Y478" s="573"/>
      <c r="Z478" s="573"/>
    </row>
    <row r="479" ht="15.75" customHeight="1">
      <c r="A479" s="573"/>
      <c r="B479" s="573"/>
      <c r="C479" s="573"/>
      <c r="D479" s="573"/>
      <c r="E479" s="573"/>
      <c r="F479" s="573"/>
      <c r="G479" s="573"/>
      <c r="H479" s="573"/>
      <c r="I479" s="573"/>
      <c r="J479" s="573"/>
      <c r="K479" s="658"/>
      <c r="L479" s="658"/>
      <c r="M479" s="573"/>
      <c r="N479" s="573"/>
      <c r="O479" s="573"/>
      <c r="P479" s="573"/>
      <c r="Q479" s="573"/>
      <c r="R479" s="573"/>
      <c r="S479" s="573"/>
      <c r="T479" s="573"/>
      <c r="U479" s="573"/>
      <c r="V479" s="573"/>
      <c r="W479" s="573"/>
      <c r="X479" s="573"/>
      <c r="Y479" s="573"/>
      <c r="Z479" s="573"/>
    </row>
    <row r="480" ht="15.75" customHeight="1">
      <c r="A480" s="573"/>
      <c r="B480" s="573"/>
      <c r="C480" s="573"/>
      <c r="D480" s="573"/>
      <c r="E480" s="573"/>
      <c r="F480" s="573"/>
      <c r="G480" s="573"/>
      <c r="H480" s="573"/>
      <c r="I480" s="573"/>
      <c r="J480" s="573"/>
      <c r="K480" s="658"/>
      <c r="L480" s="658"/>
      <c r="M480" s="573"/>
      <c r="N480" s="573"/>
      <c r="O480" s="573"/>
      <c r="P480" s="573"/>
      <c r="Q480" s="573"/>
      <c r="R480" s="573"/>
      <c r="S480" s="573"/>
      <c r="T480" s="573"/>
      <c r="U480" s="573"/>
      <c r="V480" s="573"/>
      <c r="W480" s="573"/>
      <c r="X480" s="573"/>
      <c r="Y480" s="573"/>
      <c r="Z480" s="573"/>
    </row>
    <row r="481" ht="15.75" customHeight="1">
      <c r="A481" s="573"/>
      <c r="B481" s="573"/>
      <c r="C481" s="573"/>
      <c r="D481" s="573"/>
      <c r="E481" s="573"/>
      <c r="F481" s="573"/>
      <c r="G481" s="573"/>
      <c r="H481" s="573"/>
      <c r="I481" s="573"/>
      <c r="J481" s="573"/>
      <c r="K481" s="658"/>
      <c r="L481" s="658"/>
      <c r="M481" s="573"/>
      <c r="N481" s="573"/>
      <c r="O481" s="573"/>
      <c r="P481" s="573"/>
      <c r="Q481" s="573"/>
      <c r="R481" s="573"/>
      <c r="S481" s="573"/>
      <c r="T481" s="573"/>
      <c r="U481" s="573"/>
      <c r="V481" s="573"/>
      <c r="W481" s="573"/>
      <c r="X481" s="573"/>
      <c r="Y481" s="573"/>
      <c r="Z481" s="573"/>
    </row>
    <row r="482" ht="15.75" customHeight="1">
      <c r="A482" s="573"/>
      <c r="B482" s="573"/>
      <c r="C482" s="573"/>
      <c r="D482" s="573"/>
      <c r="E482" s="573"/>
      <c r="F482" s="573"/>
      <c r="G482" s="573"/>
      <c r="H482" s="573"/>
      <c r="I482" s="573"/>
      <c r="J482" s="573"/>
      <c r="K482" s="658"/>
      <c r="L482" s="658"/>
      <c r="M482" s="573"/>
      <c r="N482" s="573"/>
      <c r="O482" s="573"/>
      <c r="P482" s="573"/>
      <c r="Q482" s="573"/>
      <c r="R482" s="573"/>
      <c r="S482" s="573"/>
      <c r="T482" s="573"/>
      <c r="U482" s="573"/>
      <c r="V482" s="573"/>
      <c r="W482" s="573"/>
      <c r="X482" s="573"/>
      <c r="Y482" s="573"/>
      <c r="Z482" s="573"/>
    </row>
    <row r="483" ht="15.75" customHeight="1">
      <c r="A483" s="573"/>
      <c r="B483" s="573"/>
      <c r="C483" s="573"/>
      <c r="D483" s="573"/>
      <c r="E483" s="573"/>
      <c r="F483" s="573"/>
      <c r="G483" s="573"/>
      <c r="H483" s="573"/>
      <c r="I483" s="573"/>
      <c r="J483" s="573"/>
      <c r="K483" s="658"/>
      <c r="L483" s="658"/>
      <c r="M483" s="573"/>
      <c r="N483" s="573"/>
      <c r="O483" s="573"/>
      <c r="P483" s="573"/>
      <c r="Q483" s="573"/>
      <c r="R483" s="573"/>
      <c r="S483" s="573"/>
      <c r="T483" s="573"/>
      <c r="U483" s="573"/>
      <c r="V483" s="573"/>
      <c r="W483" s="573"/>
      <c r="X483" s="573"/>
      <c r="Y483" s="573"/>
      <c r="Z483" s="573"/>
    </row>
    <row r="484" ht="15.75" customHeight="1">
      <c r="A484" s="573"/>
      <c r="B484" s="573"/>
      <c r="C484" s="573"/>
      <c r="D484" s="573"/>
      <c r="E484" s="573"/>
      <c r="F484" s="573"/>
      <c r="G484" s="573"/>
      <c r="H484" s="573"/>
      <c r="I484" s="573"/>
      <c r="J484" s="573"/>
      <c r="K484" s="658"/>
      <c r="L484" s="658"/>
      <c r="M484" s="573"/>
      <c r="N484" s="573"/>
      <c r="O484" s="573"/>
      <c r="P484" s="573"/>
      <c r="Q484" s="573"/>
      <c r="R484" s="573"/>
      <c r="S484" s="573"/>
      <c r="T484" s="573"/>
      <c r="U484" s="573"/>
      <c r="V484" s="573"/>
      <c r="W484" s="573"/>
      <c r="X484" s="573"/>
      <c r="Y484" s="573"/>
      <c r="Z484" s="573"/>
    </row>
    <row r="485" ht="15.75" customHeight="1">
      <c r="A485" s="573"/>
      <c r="B485" s="573"/>
      <c r="C485" s="573"/>
      <c r="D485" s="573"/>
      <c r="E485" s="573"/>
      <c r="F485" s="573"/>
      <c r="G485" s="573"/>
      <c r="H485" s="573"/>
      <c r="I485" s="573"/>
      <c r="J485" s="573"/>
      <c r="K485" s="658"/>
      <c r="L485" s="658"/>
      <c r="M485" s="573"/>
      <c r="N485" s="573"/>
      <c r="O485" s="573"/>
      <c r="P485" s="573"/>
      <c r="Q485" s="573"/>
      <c r="R485" s="573"/>
      <c r="S485" s="573"/>
      <c r="T485" s="573"/>
      <c r="U485" s="573"/>
      <c r="V485" s="573"/>
      <c r="W485" s="573"/>
      <c r="X485" s="573"/>
      <c r="Y485" s="573"/>
      <c r="Z485" s="573"/>
    </row>
    <row r="486" ht="15.75" customHeight="1">
      <c r="A486" s="573"/>
      <c r="B486" s="573"/>
      <c r="C486" s="573"/>
      <c r="D486" s="573"/>
      <c r="E486" s="573"/>
      <c r="F486" s="573"/>
      <c r="G486" s="573"/>
      <c r="H486" s="573"/>
      <c r="I486" s="573"/>
      <c r="J486" s="573"/>
      <c r="K486" s="658"/>
      <c r="L486" s="658"/>
      <c r="M486" s="573"/>
      <c r="N486" s="573"/>
      <c r="O486" s="573"/>
      <c r="P486" s="573"/>
      <c r="Q486" s="573"/>
      <c r="R486" s="573"/>
      <c r="S486" s="573"/>
      <c r="T486" s="573"/>
      <c r="U486" s="573"/>
      <c r="V486" s="573"/>
      <c r="W486" s="573"/>
      <c r="X486" s="573"/>
      <c r="Y486" s="573"/>
      <c r="Z486" s="573"/>
    </row>
    <row r="487" ht="15.75" customHeight="1">
      <c r="A487" s="573"/>
      <c r="B487" s="573"/>
      <c r="C487" s="573"/>
      <c r="D487" s="573"/>
      <c r="E487" s="573"/>
      <c r="F487" s="573"/>
      <c r="G487" s="573"/>
      <c r="H487" s="573"/>
      <c r="I487" s="573"/>
      <c r="J487" s="573"/>
      <c r="K487" s="658"/>
      <c r="L487" s="658"/>
      <c r="M487" s="573"/>
      <c r="N487" s="573"/>
      <c r="O487" s="573"/>
      <c r="P487" s="573"/>
      <c r="Q487" s="573"/>
      <c r="R487" s="573"/>
      <c r="S487" s="573"/>
      <c r="T487" s="573"/>
      <c r="U487" s="573"/>
      <c r="V487" s="573"/>
      <c r="W487" s="573"/>
      <c r="X487" s="573"/>
      <c r="Y487" s="573"/>
      <c r="Z487" s="573"/>
    </row>
    <row r="488" ht="15.75" customHeight="1">
      <c r="A488" s="573"/>
      <c r="B488" s="573"/>
      <c r="C488" s="573"/>
      <c r="D488" s="573"/>
      <c r="E488" s="573"/>
      <c r="F488" s="573"/>
      <c r="G488" s="573"/>
      <c r="H488" s="573"/>
      <c r="I488" s="573"/>
      <c r="J488" s="573"/>
      <c r="K488" s="658"/>
      <c r="L488" s="658"/>
      <c r="M488" s="573"/>
      <c r="N488" s="573"/>
      <c r="O488" s="573"/>
      <c r="P488" s="573"/>
      <c r="Q488" s="573"/>
      <c r="R488" s="573"/>
      <c r="S488" s="573"/>
      <c r="T488" s="573"/>
      <c r="U488" s="573"/>
      <c r="V488" s="573"/>
      <c r="W488" s="573"/>
      <c r="X488" s="573"/>
      <c r="Y488" s="573"/>
      <c r="Z488" s="573"/>
    </row>
    <row r="489" ht="15.75" customHeight="1">
      <c r="A489" s="573"/>
      <c r="B489" s="573"/>
      <c r="C489" s="573"/>
      <c r="D489" s="573"/>
      <c r="E489" s="573"/>
      <c r="F489" s="573"/>
      <c r="G489" s="573"/>
      <c r="H489" s="573"/>
      <c r="I489" s="573"/>
      <c r="J489" s="573"/>
      <c r="K489" s="658"/>
      <c r="L489" s="658"/>
      <c r="M489" s="573"/>
      <c r="N489" s="573"/>
      <c r="O489" s="573"/>
      <c r="P489" s="573"/>
      <c r="Q489" s="573"/>
      <c r="R489" s="573"/>
      <c r="S489" s="573"/>
      <c r="T489" s="573"/>
      <c r="U489" s="573"/>
      <c r="V489" s="573"/>
      <c r="W489" s="573"/>
      <c r="X489" s="573"/>
      <c r="Y489" s="573"/>
      <c r="Z489" s="573"/>
    </row>
    <row r="490" ht="15.75" customHeight="1">
      <c r="A490" s="573"/>
      <c r="B490" s="573"/>
      <c r="C490" s="573"/>
      <c r="D490" s="573"/>
      <c r="E490" s="573"/>
      <c r="F490" s="573"/>
      <c r="G490" s="573"/>
      <c r="H490" s="573"/>
      <c r="I490" s="573"/>
      <c r="J490" s="573"/>
      <c r="K490" s="658"/>
      <c r="L490" s="658"/>
      <c r="M490" s="573"/>
      <c r="N490" s="573"/>
      <c r="O490" s="573"/>
      <c r="P490" s="573"/>
      <c r="Q490" s="573"/>
      <c r="R490" s="573"/>
      <c r="S490" s="573"/>
      <c r="T490" s="573"/>
      <c r="U490" s="573"/>
      <c r="V490" s="573"/>
      <c r="W490" s="573"/>
      <c r="X490" s="573"/>
      <c r="Y490" s="573"/>
      <c r="Z490" s="573"/>
    </row>
    <row r="491" ht="15.75" customHeight="1">
      <c r="A491" s="573"/>
      <c r="B491" s="573"/>
      <c r="C491" s="573"/>
      <c r="D491" s="573"/>
      <c r="E491" s="573"/>
      <c r="F491" s="573"/>
      <c r="G491" s="573"/>
      <c r="H491" s="573"/>
      <c r="I491" s="573"/>
      <c r="J491" s="573"/>
      <c r="K491" s="658"/>
      <c r="L491" s="658"/>
      <c r="M491" s="573"/>
      <c r="N491" s="573"/>
      <c r="O491" s="573"/>
      <c r="P491" s="573"/>
      <c r="Q491" s="573"/>
      <c r="R491" s="573"/>
      <c r="S491" s="573"/>
      <c r="T491" s="573"/>
      <c r="U491" s="573"/>
      <c r="V491" s="573"/>
      <c r="W491" s="573"/>
      <c r="X491" s="573"/>
      <c r="Y491" s="573"/>
      <c r="Z491" s="573"/>
    </row>
    <row r="492" ht="15.75" customHeight="1">
      <c r="A492" s="573"/>
      <c r="B492" s="573"/>
      <c r="C492" s="573"/>
      <c r="D492" s="573"/>
      <c r="E492" s="573"/>
      <c r="F492" s="573"/>
      <c r="G492" s="573"/>
      <c r="H492" s="573"/>
      <c r="I492" s="573"/>
      <c r="J492" s="573"/>
      <c r="K492" s="658"/>
      <c r="L492" s="658"/>
      <c r="M492" s="573"/>
      <c r="N492" s="573"/>
      <c r="O492" s="573"/>
      <c r="P492" s="573"/>
      <c r="Q492" s="573"/>
      <c r="R492" s="573"/>
      <c r="S492" s="573"/>
      <c r="T492" s="573"/>
      <c r="U492" s="573"/>
      <c r="V492" s="573"/>
      <c r="W492" s="573"/>
      <c r="X492" s="573"/>
      <c r="Y492" s="573"/>
      <c r="Z492" s="573"/>
    </row>
    <row r="493" ht="15.75" customHeight="1">
      <c r="A493" s="573"/>
      <c r="B493" s="573"/>
      <c r="C493" s="573"/>
      <c r="D493" s="573"/>
      <c r="E493" s="573"/>
      <c r="F493" s="573"/>
      <c r="G493" s="573"/>
      <c r="H493" s="573"/>
      <c r="I493" s="573"/>
      <c r="J493" s="573"/>
      <c r="K493" s="658"/>
      <c r="L493" s="658"/>
      <c r="M493" s="573"/>
      <c r="N493" s="573"/>
      <c r="O493" s="573"/>
      <c r="P493" s="573"/>
      <c r="Q493" s="573"/>
      <c r="R493" s="573"/>
      <c r="S493" s="573"/>
      <c r="T493" s="573"/>
      <c r="U493" s="573"/>
      <c r="V493" s="573"/>
      <c r="W493" s="573"/>
      <c r="X493" s="573"/>
      <c r="Y493" s="573"/>
      <c r="Z493" s="573"/>
    </row>
    <row r="494" ht="15.75" customHeight="1">
      <c r="A494" s="573"/>
      <c r="B494" s="573"/>
      <c r="C494" s="573"/>
      <c r="D494" s="573"/>
      <c r="E494" s="573"/>
      <c r="F494" s="573"/>
      <c r="G494" s="573"/>
      <c r="H494" s="573"/>
      <c r="I494" s="573"/>
      <c r="J494" s="573"/>
      <c r="K494" s="658"/>
      <c r="L494" s="658"/>
      <c r="M494" s="573"/>
      <c r="N494" s="573"/>
      <c r="O494" s="573"/>
      <c r="P494" s="573"/>
      <c r="Q494" s="573"/>
      <c r="R494" s="573"/>
      <c r="S494" s="573"/>
      <c r="T494" s="573"/>
      <c r="U494" s="573"/>
      <c r="V494" s="573"/>
      <c r="W494" s="573"/>
      <c r="X494" s="573"/>
      <c r="Y494" s="573"/>
      <c r="Z494" s="573"/>
    </row>
    <row r="495" ht="15.75" customHeight="1">
      <c r="A495" s="573"/>
      <c r="B495" s="573"/>
      <c r="C495" s="573"/>
      <c r="D495" s="573"/>
      <c r="E495" s="573"/>
      <c r="F495" s="573"/>
      <c r="G495" s="573"/>
      <c r="H495" s="573"/>
      <c r="I495" s="573"/>
      <c r="J495" s="573"/>
      <c r="K495" s="658"/>
      <c r="L495" s="658"/>
      <c r="M495" s="573"/>
      <c r="N495" s="573"/>
      <c r="O495" s="573"/>
      <c r="P495" s="573"/>
      <c r="Q495" s="573"/>
      <c r="R495" s="573"/>
      <c r="S495" s="573"/>
      <c r="T495" s="573"/>
      <c r="U495" s="573"/>
      <c r="V495" s="573"/>
      <c r="W495" s="573"/>
      <c r="X495" s="573"/>
      <c r="Y495" s="573"/>
      <c r="Z495" s="573"/>
    </row>
    <row r="496" ht="15.75" customHeight="1">
      <c r="A496" s="573"/>
      <c r="B496" s="573"/>
      <c r="C496" s="573"/>
      <c r="D496" s="573"/>
      <c r="E496" s="573"/>
      <c r="F496" s="573"/>
      <c r="G496" s="573"/>
      <c r="H496" s="573"/>
      <c r="I496" s="573"/>
      <c r="J496" s="573"/>
      <c r="K496" s="658"/>
      <c r="L496" s="658"/>
      <c r="M496" s="573"/>
      <c r="N496" s="573"/>
      <c r="O496" s="573"/>
      <c r="P496" s="573"/>
      <c r="Q496" s="573"/>
      <c r="R496" s="573"/>
      <c r="S496" s="573"/>
      <c r="T496" s="573"/>
      <c r="U496" s="573"/>
      <c r="V496" s="573"/>
      <c r="W496" s="573"/>
      <c r="X496" s="573"/>
      <c r="Y496" s="573"/>
      <c r="Z496" s="573"/>
    </row>
    <row r="497" ht="15.75" customHeight="1">
      <c r="A497" s="573"/>
      <c r="B497" s="573"/>
      <c r="C497" s="573"/>
      <c r="D497" s="573"/>
      <c r="E497" s="573"/>
      <c r="F497" s="573"/>
      <c r="G497" s="573"/>
      <c r="H497" s="573"/>
      <c r="I497" s="573"/>
      <c r="J497" s="573"/>
      <c r="K497" s="658"/>
      <c r="L497" s="658"/>
      <c r="M497" s="573"/>
      <c r="N497" s="573"/>
      <c r="O497" s="573"/>
      <c r="P497" s="573"/>
      <c r="Q497" s="573"/>
      <c r="R497" s="573"/>
      <c r="S497" s="573"/>
      <c r="T497" s="573"/>
      <c r="U497" s="573"/>
      <c r="V497" s="573"/>
      <c r="W497" s="573"/>
      <c r="X497" s="573"/>
      <c r="Y497" s="573"/>
      <c r="Z497" s="573"/>
    </row>
    <row r="498" ht="15.75" customHeight="1">
      <c r="A498" s="573"/>
      <c r="B498" s="573"/>
      <c r="C498" s="573"/>
      <c r="D498" s="573"/>
      <c r="E498" s="573"/>
      <c r="F498" s="573"/>
      <c r="G498" s="573"/>
      <c r="H498" s="573"/>
      <c r="I498" s="573"/>
      <c r="J498" s="573"/>
      <c r="K498" s="658"/>
      <c r="L498" s="658"/>
      <c r="M498" s="573"/>
      <c r="N498" s="573"/>
      <c r="O498" s="573"/>
      <c r="P498" s="573"/>
      <c r="Q498" s="573"/>
      <c r="R498" s="573"/>
      <c r="S498" s="573"/>
      <c r="T498" s="573"/>
      <c r="U498" s="573"/>
      <c r="V498" s="573"/>
      <c r="W498" s="573"/>
      <c r="X498" s="573"/>
      <c r="Y498" s="573"/>
      <c r="Z498" s="573"/>
    </row>
    <row r="499" ht="15.75" customHeight="1">
      <c r="A499" s="573"/>
      <c r="B499" s="573"/>
      <c r="C499" s="573"/>
      <c r="D499" s="573"/>
      <c r="E499" s="573"/>
      <c r="F499" s="573"/>
      <c r="G499" s="573"/>
      <c r="H499" s="573"/>
      <c r="I499" s="573"/>
      <c r="J499" s="573"/>
      <c r="K499" s="658"/>
      <c r="L499" s="658"/>
      <c r="M499" s="573"/>
      <c r="N499" s="573"/>
      <c r="O499" s="573"/>
      <c r="P499" s="573"/>
      <c r="Q499" s="573"/>
      <c r="R499" s="573"/>
      <c r="S499" s="573"/>
      <c r="T499" s="573"/>
      <c r="U499" s="573"/>
      <c r="V499" s="573"/>
      <c r="W499" s="573"/>
      <c r="X499" s="573"/>
      <c r="Y499" s="573"/>
      <c r="Z499" s="573"/>
    </row>
    <row r="500" ht="15.75" customHeight="1">
      <c r="A500" s="573"/>
      <c r="B500" s="573"/>
      <c r="C500" s="573"/>
      <c r="D500" s="573"/>
      <c r="E500" s="573"/>
      <c r="F500" s="573"/>
      <c r="G500" s="573"/>
      <c r="H500" s="573"/>
      <c r="I500" s="573"/>
      <c r="J500" s="573"/>
      <c r="K500" s="658"/>
      <c r="L500" s="658"/>
      <c r="M500" s="573"/>
      <c r="N500" s="573"/>
      <c r="O500" s="573"/>
      <c r="P500" s="573"/>
      <c r="Q500" s="573"/>
      <c r="R500" s="573"/>
      <c r="S500" s="573"/>
      <c r="T500" s="573"/>
      <c r="U500" s="573"/>
      <c r="V500" s="573"/>
      <c r="W500" s="573"/>
      <c r="X500" s="573"/>
      <c r="Y500" s="573"/>
      <c r="Z500" s="573"/>
    </row>
    <row r="501" ht="15.75" customHeight="1">
      <c r="A501" s="573"/>
      <c r="B501" s="573"/>
      <c r="C501" s="573"/>
      <c r="D501" s="573"/>
      <c r="E501" s="573"/>
      <c r="F501" s="573"/>
      <c r="G501" s="573"/>
      <c r="H501" s="573"/>
      <c r="I501" s="573"/>
      <c r="J501" s="573"/>
      <c r="K501" s="658"/>
      <c r="L501" s="658"/>
      <c r="M501" s="573"/>
      <c r="N501" s="573"/>
      <c r="O501" s="573"/>
      <c r="P501" s="573"/>
      <c r="Q501" s="573"/>
      <c r="R501" s="573"/>
      <c r="S501" s="573"/>
      <c r="T501" s="573"/>
      <c r="U501" s="573"/>
      <c r="V501" s="573"/>
      <c r="W501" s="573"/>
      <c r="X501" s="573"/>
      <c r="Y501" s="573"/>
      <c r="Z501" s="573"/>
    </row>
    <row r="502" ht="15.75" customHeight="1">
      <c r="A502" s="573"/>
      <c r="B502" s="573"/>
      <c r="C502" s="573"/>
      <c r="D502" s="573"/>
      <c r="E502" s="573"/>
      <c r="F502" s="573"/>
      <c r="G502" s="573"/>
      <c r="H502" s="573"/>
      <c r="I502" s="573"/>
      <c r="J502" s="573"/>
      <c r="K502" s="658"/>
      <c r="L502" s="658"/>
      <c r="M502" s="573"/>
      <c r="N502" s="573"/>
      <c r="O502" s="573"/>
      <c r="P502" s="573"/>
      <c r="Q502" s="573"/>
      <c r="R502" s="573"/>
      <c r="S502" s="573"/>
      <c r="T502" s="573"/>
      <c r="U502" s="573"/>
      <c r="V502" s="573"/>
      <c r="W502" s="573"/>
      <c r="X502" s="573"/>
      <c r="Y502" s="573"/>
      <c r="Z502" s="573"/>
    </row>
    <row r="503" ht="15.75" customHeight="1">
      <c r="A503" s="573"/>
      <c r="B503" s="573"/>
      <c r="C503" s="573"/>
      <c r="D503" s="573"/>
      <c r="E503" s="573"/>
      <c r="F503" s="573"/>
      <c r="G503" s="573"/>
      <c r="H503" s="573"/>
      <c r="I503" s="573"/>
      <c r="J503" s="573"/>
      <c r="K503" s="658"/>
      <c r="L503" s="658"/>
      <c r="M503" s="573"/>
      <c r="N503" s="573"/>
      <c r="O503" s="573"/>
      <c r="P503" s="573"/>
      <c r="Q503" s="573"/>
      <c r="R503" s="573"/>
      <c r="S503" s="573"/>
      <c r="T503" s="573"/>
      <c r="U503" s="573"/>
      <c r="V503" s="573"/>
      <c r="W503" s="573"/>
      <c r="X503" s="573"/>
      <c r="Y503" s="573"/>
      <c r="Z503" s="573"/>
    </row>
    <row r="504" ht="15.75" customHeight="1">
      <c r="A504" s="573"/>
      <c r="B504" s="573"/>
      <c r="C504" s="573"/>
      <c r="D504" s="573"/>
      <c r="E504" s="573"/>
      <c r="F504" s="573"/>
      <c r="G504" s="573"/>
      <c r="H504" s="573"/>
      <c r="I504" s="573"/>
      <c r="J504" s="573"/>
      <c r="K504" s="658"/>
      <c r="L504" s="658"/>
      <c r="M504" s="573"/>
      <c r="N504" s="573"/>
      <c r="O504" s="573"/>
      <c r="P504" s="573"/>
      <c r="Q504" s="573"/>
      <c r="R504" s="573"/>
      <c r="S504" s="573"/>
      <c r="T504" s="573"/>
      <c r="U504" s="573"/>
      <c r="V504" s="573"/>
      <c r="W504" s="573"/>
      <c r="X504" s="573"/>
      <c r="Y504" s="573"/>
      <c r="Z504" s="573"/>
    </row>
    <row r="505" ht="15.75" customHeight="1">
      <c r="A505" s="573"/>
      <c r="B505" s="573"/>
      <c r="C505" s="573"/>
      <c r="D505" s="573"/>
      <c r="E505" s="573"/>
      <c r="F505" s="573"/>
      <c r="G505" s="573"/>
      <c r="H505" s="573"/>
      <c r="I505" s="573"/>
      <c r="J505" s="573"/>
      <c r="K505" s="658"/>
      <c r="L505" s="658"/>
      <c r="M505" s="573"/>
      <c r="N505" s="573"/>
      <c r="O505" s="573"/>
      <c r="P505" s="573"/>
      <c r="Q505" s="573"/>
      <c r="R505" s="573"/>
      <c r="S505" s="573"/>
      <c r="T505" s="573"/>
      <c r="U505" s="573"/>
      <c r="V505" s="573"/>
      <c r="W505" s="573"/>
      <c r="X505" s="573"/>
      <c r="Y505" s="573"/>
      <c r="Z505" s="573"/>
    </row>
    <row r="506" ht="15.75" customHeight="1">
      <c r="A506" s="573"/>
      <c r="B506" s="573"/>
      <c r="C506" s="573"/>
      <c r="D506" s="573"/>
      <c r="E506" s="573"/>
      <c r="F506" s="573"/>
      <c r="G506" s="573"/>
      <c r="H506" s="573"/>
      <c r="I506" s="573"/>
      <c r="J506" s="573"/>
      <c r="K506" s="658"/>
      <c r="L506" s="658"/>
      <c r="M506" s="573"/>
      <c r="N506" s="573"/>
      <c r="O506" s="573"/>
      <c r="P506" s="573"/>
      <c r="Q506" s="573"/>
      <c r="R506" s="573"/>
      <c r="S506" s="573"/>
      <c r="T506" s="573"/>
      <c r="U506" s="573"/>
      <c r="V506" s="573"/>
      <c r="W506" s="573"/>
      <c r="X506" s="573"/>
      <c r="Y506" s="573"/>
      <c r="Z506" s="573"/>
    </row>
    <row r="507" ht="15.75" customHeight="1">
      <c r="A507" s="573"/>
      <c r="B507" s="573"/>
      <c r="C507" s="573"/>
      <c r="D507" s="573"/>
      <c r="E507" s="573"/>
      <c r="F507" s="573"/>
      <c r="G507" s="573"/>
      <c r="H507" s="573"/>
      <c r="I507" s="573"/>
      <c r="J507" s="573"/>
      <c r="K507" s="658"/>
      <c r="L507" s="658"/>
      <c r="M507" s="573"/>
      <c r="N507" s="573"/>
      <c r="O507" s="573"/>
      <c r="P507" s="573"/>
      <c r="Q507" s="573"/>
      <c r="R507" s="573"/>
      <c r="S507" s="573"/>
      <c r="T507" s="573"/>
      <c r="U507" s="573"/>
      <c r="V507" s="573"/>
      <c r="W507" s="573"/>
      <c r="X507" s="573"/>
      <c r="Y507" s="573"/>
      <c r="Z507" s="573"/>
    </row>
    <row r="508" ht="15.75" customHeight="1">
      <c r="A508" s="573"/>
      <c r="B508" s="573"/>
      <c r="C508" s="573"/>
      <c r="D508" s="573"/>
      <c r="E508" s="573"/>
      <c r="F508" s="573"/>
      <c r="G508" s="573"/>
      <c r="H508" s="573"/>
      <c r="I508" s="573"/>
      <c r="J508" s="573"/>
      <c r="K508" s="658"/>
      <c r="L508" s="658"/>
      <c r="M508" s="573"/>
      <c r="N508" s="573"/>
      <c r="O508" s="573"/>
      <c r="P508" s="573"/>
      <c r="Q508" s="573"/>
      <c r="R508" s="573"/>
      <c r="S508" s="573"/>
      <c r="T508" s="573"/>
      <c r="U508" s="573"/>
      <c r="V508" s="573"/>
      <c r="W508" s="573"/>
      <c r="X508" s="573"/>
      <c r="Y508" s="573"/>
      <c r="Z508" s="573"/>
    </row>
    <row r="509" ht="15.75" customHeight="1">
      <c r="A509" s="573"/>
      <c r="B509" s="573"/>
      <c r="C509" s="573"/>
      <c r="D509" s="573"/>
      <c r="E509" s="573"/>
      <c r="F509" s="573"/>
      <c r="G509" s="573"/>
      <c r="H509" s="573"/>
      <c r="I509" s="573"/>
      <c r="J509" s="573"/>
      <c r="K509" s="658"/>
      <c r="L509" s="658"/>
      <c r="M509" s="573"/>
      <c r="N509" s="573"/>
      <c r="O509" s="573"/>
      <c r="P509" s="573"/>
      <c r="Q509" s="573"/>
      <c r="R509" s="573"/>
      <c r="S509" s="573"/>
      <c r="T509" s="573"/>
      <c r="U509" s="573"/>
      <c r="V509" s="573"/>
      <c r="W509" s="573"/>
      <c r="X509" s="573"/>
      <c r="Y509" s="573"/>
      <c r="Z509" s="573"/>
    </row>
    <row r="510" ht="15.75" customHeight="1">
      <c r="A510" s="573"/>
      <c r="B510" s="573"/>
      <c r="C510" s="573"/>
      <c r="D510" s="573"/>
      <c r="E510" s="573"/>
      <c r="F510" s="573"/>
      <c r="G510" s="573"/>
      <c r="H510" s="573"/>
      <c r="I510" s="573"/>
      <c r="J510" s="573"/>
      <c r="K510" s="658"/>
      <c r="L510" s="658"/>
      <c r="M510" s="573"/>
      <c r="N510" s="573"/>
      <c r="O510" s="573"/>
      <c r="P510" s="573"/>
      <c r="Q510" s="573"/>
      <c r="R510" s="573"/>
      <c r="S510" s="573"/>
      <c r="T510" s="573"/>
      <c r="U510" s="573"/>
      <c r="V510" s="573"/>
      <c r="W510" s="573"/>
      <c r="X510" s="573"/>
      <c r="Y510" s="573"/>
      <c r="Z510" s="573"/>
    </row>
    <row r="511" ht="15.75" customHeight="1">
      <c r="A511" s="573"/>
      <c r="B511" s="573"/>
      <c r="C511" s="573"/>
      <c r="D511" s="573"/>
      <c r="E511" s="573"/>
      <c r="F511" s="573"/>
      <c r="G511" s="573"/>
      <c r="H511" s="573"/>
      <c r="I511" s="573"/>
      <c r="J511" s="573"/>
      <c r="K511" s="658"/>
      <c r="L511" s="658"/>
      <c r="M511" s="573"/>
      <c r="N511" s="573"/>
      <c r="O511" s="573"/>
      <c r="P511" s="573"/>
      <c r="Q511" s="573"/>
      <c r="R511" s="573"/>
      <c r="S511" s="573"/>
      <c r="T511" s="573"/>
      <c r="U511" s="573"/>
      <c r="V511" s="573"/>
      <c r="W511" s="573"/>
      <c r="X511" s="573"/>
      <c r="Y511" s="573"/>
      <c r="Z511" s="573"/>
    </row>
    <row r="512" ht="15.75" customHeight="1">
      <c r="A512" s="573"/>
      <c r="B512" s="573"/>
      <c r="C512" s="573"/>
      <c r="D512" s="573"/>
      <c r="E512" s="573"/>
      <c r="F512" s="573"/>
      <c r="G512" s="573"/>
      <c r="H512" s="573"/>
      <c r="I512" s="573"/>
      <c r="J512" s="573"/>
      <c r="K512" s="658"/>
      <c r="L512" s="658"/>
      <c r="M512" s="573"/>
      <c r="N512" s="573"/>
      <c r="O512" s="573"/>
      <c r="P512" s="573"/>
      <c r="Q512" s="573"/>
      <c r="R512" s="573"/>
      <c r="S512" s="573"/>
      <c r="T512" s="573"/>
      <c r="U512" s="573"/>
      <c r="V512" s="573"/>
      <c r="W512" s="573"/>
      <c r="X512" s="573"/>
      <c r="Y512" s="573"/>
      <c r="Z512" s="573"/>
    </row>
    <row r="513" ht="15.75" customHeight="1">
      <c r="A513" s="573"/>
      <c r="B513" s="573"/>
      <c r="C513" s="573"/>
      <c r="D513" s="573"/>
      <c r="E513" s="573"/>
      <c r="F513" s="573"/>
      <c r="G513" s="573"/>
      <c r="H513" s="573"/>
      <c r="I513" s="573"/>
      <c r="J513" s="573"/>
      <c r="K513" s="658"/>
      <c r="L513" s="658"/>
      <c r="M513" s="573"/>
      <c r="N513" s="573"/>
      <c r="O513" s="573"/>
      <c r="P513" s="573"/>
      <c r="Q513" s="573"/>
      <c r="R513" s="573"/>
      <c r="S513" s="573"/>
      <c r="T513" s="573"/>
      <c r="U513" s="573"/>
      <c r="V513" s="573"/>
      <c r="W513" s="573"/>
      <c r="X513" s="573"/>
      <c r="Y513" s="573"/>
      <c r="Z513" s="573"/>
    </row>
    <row r="514" ht="15.75" customHeight="1">
      <c r="A514" s="573"/>
      <c r="B514" s="573"/>
      <c r="C514" s="573"/>
      <c r="D514" s="573"/>
      <c r="E514" s="573"/>
      <c r="F514" s="573"/>
      <c r="G514" s="573"/>
      <c r="H514" s="573"/>
      <c r="I514" s="573"/>
      <c r="J514" s="573"/>
      <c r="K514" s="658"/>
      <c r="L514" s="658"/>
      <c r="M514" s="573"/>
      <c r="N514" s="573"/>
      <c r="O514" s="573"/>
      <c r="P514" s="573"/>
      <c r="Q514" s="573"/>
      <c r="R514" s="573"/>
      <c r="S514" s="573"/>
      <c r="T514" s="573"/>
      <c r="U514" s="573"/>
      <c r="V514" s="573"/>
      <c r="W514" s="573"/>
      <c r="X514" s="573"/>
      <c r="Y514" s="573"/>
      <c r="Z514" s="573"/>
    </row>
    <row r="515" ht="15.75" customHeight="1">
      <c r="A515" s="573"/>
      <c r="B515" s="573"/>
      <c r="C515" s="573"/>
      <c r="D515" s="573"/>
      <c r="E515" s="573"/>
      <c r="F515" s="573"/>
      <c r="G515" s="573"/>
      <c r="H515" s="573"/>
      <c r="I515" s="573"/>
      <c r="J515" s="573"/>
      <c r="K515" s="658"/>
      <c r="L515" s="658"/>
      <c r="M515" s="573"/>
      <c r="N515" s="573"/>
      <c r="O515" s="573"/>
      <c r="P515" s="573"/>
      <c r="Q515" s="573"/>
      <c r="R515" s="573"/>
      <c r="S515" s="573"/>
      <c r="T515" s="573"/>
      <c r="U515" s="573"/>
      <c r="V515" s="573"/>
      <c r="W515" s="573"/>
      <c r="X515" s="573"/>
      <c r="Y515" s="573"/>
      <c r="Z515" s="573"/>
    </row>
    <row r="516" ht="15.75" customHeight="1">
      <c r="A516" s="573"/>
      <c r="B516" s="573"/>
      <c r="C516" s="573"/>
      <c r="D516" s="573"/>
      <c r="E516" s="573"/>
      <c r="F516" s="573"/>
      <c r="G516" s="573"/>
      <c r="H516" s="573"/>
      <c r="I516" s="573"/>
      <c r="J516" s="573"/>
      <c r="K516" s="658"/>
      <c r="L516" s="658"/>
      <c r="M516" s="573"/>
      <c r="N516" s="573"/>
      <c r="O516" s="573"/>
      <c r="P516" s="573"/>
      <c r="Q516" s="573"/>
      <c r="R516" s="573"/>
      <c r="S516" s="573"/>
      <c r="T516" s="573"/>
      <c r="U516" s="573"/>
      <c r="V516" s="573"/>
      <c r="W516" s="573"/>
      <c r="X516" s="573"/>
      <c r="Y516" s="573"/>
      <c r="Z516" s="573"/>
    </row>
    <row r="517" ht="15.75" customHeight="1">
      <c r="A517" s="573"/>
      <c r="B517" s="573"/>
      <c r="C517" s="573"/>
      <c r="D517" s="573"/>
      <c r="E517" s="573"/>
      <c r="F517" s="573"/>
      <c r="G517" s="573"/>
      <c r="H517" s="573"/>
      <c r="I517" s="573"/>
      <c r="J517" s="573"/>
      <c r="K517" s="658"/>
      <c r="L517" s="658"/>
      <c r="M517" s="573"/>
      <c r="N517" s="573"/>
      <c r="O517" s="573"/>
      <c r="P517" s="573"/>
      <c r="Q517" s="573"/>
      <c r="R517" s="573"/>
      <c r="S517" s="573"/>
      <c r="T517" s="573"/>
      <c r="U517" s="573"/>
      <c r="V517" s="573"/>
      <c r="W517" s="573"/>
      <c r="X517" s="573"/>
      <c r="Y517" s="573"/>
      <c r="Z517" s="573"/>
    </row>
    <row r="518" ht="15.75" customHeight="1">
      <c r="A518" s="573"/>
      <c r="B518" s="573"/>
      <c r="C518" s="573"/>
      <c r="D518" s="573"/>
      <c r="E518" s="573"/>
      <c r="F518" s="573"/>
      <c r="G518" s="573"/>
      <c r="H518" s="573"/>
      <c r="I518" s="573"/>
      <c r="J518" s="573"/>
      <c r="K518" s="658"/>
      <c r="L518" s="658"/>
      <c r="M518" s="573"/>
      <c r="N518" s="573"/>
      <c r="O518" s="573"/>
      <c r="P518" s="573"/>
      <c r="Q518" s="573"/>
      <c r="R518" s="573"/>
      <c r="S518" s="573"/>
      <c r="T518" s="573"/>
      <c r="U518" s="573"/>
      <c r="V518" s="573"/>
      <c r="W518" s="573"/>
      <c r="X518" s="573"/>
      <c r="Y518" s="573"/>
      <c r="Z518" s="573"/>
    </row>
    <row r="519" ht="15.75" customHeight="1">
      <c r="A519" s="573"/>
      <c r="B519" s="573"/>
      <c r="C519" s="573"/>
      <c r="D519" s="573"/>
      <c r="E519" s="573"/>
      <c r="F519" s="573"/>
      <c r="G519" s="573"/>
      <c r="H519" s="573"/>
      <c r="I519" s="573"/>
      <c r="J519" s="573"/>
      <c r="K519" s="658"/>
      <c r="L519" s="658"/>
      <c r="M519" s="573"/>
      <c r="N519" s="573"/>
      <c r="O519" s="573"/>
      <c r="P519" s="573"/>
      <c r="Q519" s="573"/>
      <c r="R519" s="573"/>
      <c r="S519" s="573"/>
      <c r="T519" s="573"/>
      <c r="U519" s="573"/>
      <c r="V519" s="573"/>
      <c r="W519" s="573"/>
      <c r="X519" s="573"/>
      <c r="Y519" s="573"/>
      <c r="Z519" s="573"/>
    </row>
    <row r="520" ht="15.75" customHeight="1">
      <c r="A520" s="573"/>
      <c r="B520" s="573"/>
      <c r="C520" s="573"/>
      <c r="D520" s="573"/>
      <c r="E520" s="573"/>
      <c r="F520" s="573"/>
      <c r="G520" s="573"/>
      <c r="H520" s="573"/>
      <c r="I520" s="573"/>
      <c r="J520" s="573"/>
      <c r="K520" s="658"/>
      <c r="L520" s="658"/>
      <c r="M520" s="573"/>
      <c r="N520" s="573"/>
      <c r="O520" s="573"/>
      <c r="P520" s="573"/>
      <c r="Q520" s="573"/>
      <c r="R520" s="573"/>
      <c r="S520" s="573"/>
      <c r="T520" s="573"/>
      <c r="U520" s="573"/>
      <c r="V520" s="573"/>
      <c r="W520" s="573"/>
      <c r="X520" s="573"/>
      <c r="Y520" s="573"/>
      <c r="Z520" s="573"/>
    </row>
    <row r="521" ht="15.75" customHeight="1">
      <c r="A521" s="573"/>
      <c r="B521" s="573"/>
      <c r="C521" s="573"/>
      <c r="D521" s="573"/>
      <c r="E521" s="573"/>
      <c r="F521" s="573"/>
      <c r="G521" s="573"/>
      <c r="H521" s="573"/>
      <c r="I521" s="573"/>
      <c r="J521" s="573"/>
      <c r="K521" s="658"/>
      <c r="L521" s="658"/>
      <c r="M521" s="573"/>
      <c r="N521" s="573"/>
      <c r="O521" s="573"/>
      <c r="P521" s="573"/>
      <c r="Q521" s="573"/>
      <c r="R521" s="573"/>
      <c r="S521" s="573"/>
      <c r="T521" s="573"/>
      <c r="U521" s="573"/>
      <c r="V521" s="573"/>
      <c r="W521" s="573"/>
      <c r="X521" s="573"/>
      <c r="Y521" s="573"/>
      <c r="Z521" s="573"/>
    </row>
    <row r="522" ht="15.75" customHeight="1">
      <c r="A522" s="573"/>
      <c r="B522" s="573"/>
      <c r="C522" s="573"/>
      <c r="D522" s="573"/>
      <c r="E522" s="573"/>
      <c r="F522" s="573"/>
      <c r="G522" s="573"/>
      <c r="H522" s="573"/>
      <c r="I522" s="573"/>
      <c r="J522" s="573"/>
      <c r="K522" s="658"/>
      <c r="L522" s="658"/>
      <c r="M522" s="573"/>
      <c r="N522" s="573"/>
      <c r="O522" s="573"/>
      <c r="P522" s="573"/>
      <c r="Q522" s="573"/>
      <c r="R522" s="573"/>
      <c r="S522" s="573"/>
      <c r="T522" s="573"/>
      <c r="U522" s="573"/>
      <c r="V522" s="573"/>
      <c r="W522" s="573"/>
      <c r="X522" s="573"/>
      <c r="Y522" s="573"/>
      <c r="Z522" s="573"/>
    </row>
    <row r="523" ht="15.75" customHeight="1">
      <c r="A523" s="573"/>
      <c r="B523" s="573"/>
      <c r="C523" s="573"/>
      <c r="D523" s="573"/>
      <c r="E523" s="573"/>
      <c r="F523" s="573"/>
      <c r="G523" s="573"/>
      <c r="H523" s="573"/>
      <c r="I523" s="573"/>
      <c r="J523" s="573"/>
      <c r="K523" s="658"/>
      <c r="L523" s="658"/>
      <c r="M523" s="573"/>
      <c r="N523" s="573"/>
      <c r="O523" s="573"/>
      <c r="P523" s="573"/>
      <c r="Q523" s="573"/>
      <c r="R523" s="573"/>
      <c r="S523" s="573"/>
      <c r="T523" s="573"/>
      <c r="U523" s="573"/>
      <c r="V523" s="573"/>
      <c r="W523" s="573"/>
      <c r="X523" s="573"/>
      <c r="Y523" s="573"/>
      <c r="Z523" s="573"/>
    </row>
    <row r="524" ht="15.75" customHeight="1">
      <c r="A524" s="573"/>
      <c r="B524" s="573"/>
      <c r="C524" s="573"/>
      <c r="D524" s="573"/>
      <c r="E524" s="573"/>
      <c r="F524" s="573"/>
      <c r="G524" s="573"/>
      <c r="H524" s="573"/>
      <c r="I524" s="573"/>
      <c r="J524" s="573"/>
      <c r="K524" s="658"/>
      <c r="L524" s="658"/>
      <c r="M524" s="573"/>
      <c r="N524" s="573"/>
      <c r="O524" s="573"/>
      <c r="P524" s="573"/>
      <c r="Q524" s="573"/>
      <c r="R524" s="573"/>
      <c r="S524" s="573"/>
      <c r="T524" s="573"/>
      <c r="U524" s="573"/>
      <c r="V524" s="573"/>
      <c r="W524" s="573"/>
      <c r="X524" s="573"/>
      <c r="Y524" s="573"/>
      <c r="Z524" s="573"/>
    </row>
    <row r="525" ht="15.75" customHeight="1">
      <c r="A525" s="573"/>
      <c r="B525" s="573"/>
      <c r="C525" s="573"/>
      <c r="D525" s="573"/>
      <c r="E525" s="573"/>
      <c r="F525" s="573"/>
      <c r="G525" s="573"/>
      <c r="H525" s="573"/>
      <c r="I525" s="573"/>
      <c r="J525" s="573"/>
      <c r="K525" s="658"/>
      <c r="L525" s="658"/>
      <c r="M525" s="573"/>
      <c r="N525" s="573"/>
      <c r="O525" s="573"/>
      <c r="P525" s="573"/>
      <c r="Q525" s="573"/>
      <c r="R525" s="573"/>
      <c r="S525" s="573"/>
      <c r="T525" s="573"/>
      <c r="U525" s="573"/>
      <c r="V525" s="573"/>
      <c r="W525" s="573"/>
      <c r="X525" s="573"/>
      <c r="Y525" s="573"/>
      <c r="Z525" s="573"/>
    </row>
    <row r="526" ht="15.75" customHeight="1">
      <c r="A526" s="573"/>
      <c r="B526" s="573"/>
      <c r="C526" s="573"/>
      <c r="D526" s="573"/>
      <c r="E526" s="573"/>
      <c r="F526" s="573"/>
      <c r="G526" s="573"/>
      <c r="H526" s="573"/>
      <c r="I526" s="573"/>
      <c r="J526" s="573"/>
      <c r="K526" s="658"/>
      <c r="L526" s="658"/>
      <c r="M526" s="573"/>
      <c r="N526" s="573"/>
      <c r="O526" s="573"/>
      <c r="P526" s="573"/>
      <c r="Q526" s="573"/>
      <c r="R526" s="573"/>
      <c r="S526" s="573"/>
      <c r="T526" s="573"/>
      <c r="U526" s="573"/>
      <c r="V526" s="573"/>
      <c r="W526" s="573"/>
      <c r="X526" s="573"/>
      <c r="Y526" s="573"/>
      <c r="Z526" s="573"/>
    </row>
    <row r="527" ht="15.75" customHeight="1">
      <c r="A527" s="573"/>
      <c r="B527" s="573"/>
      <c r="C527" s="573"/>
      <c r="D527" s="573"/>
      <c r="E527" s="573"/>
      <c r="F527" s="573"/>
      <c r="G527" s="573"/>
      <c r="H527" s="573"/>
      <c r="I527" s="573"/>
      <c r="J527" s="573"/>
      <c r="K527" s="658"/>
      <c r="L527" s="658"/>
      <c r="M527" s="573"/>
      <c r="N527" s="573"/>
      <c r="O527" s="573"/>
      <c r="P527" s="573"/>
      <c r="Q527" s="573"/>
      <c r="R527" s="573"/>
      <c r="S527" s="573"/>
      <c r="T527" s="573"/>
      <c r="U527" s="573"/>
      <c r="V527" s="573"/>
      <c r="W527" s="573"/>
      <c r="X527" s="573"/>
      <c r="Y527" s="573"/>
      <c r="Z527" s="573"/>
    </row>
    <row r="528" ht="15.75" customHeight="1">
      <c r="A528" s="573"/>
      <c r="B528" s="573"/>
      <c r="C528" s="573"/>
      <c r="D528" s="573"/>
      <c r="E528" s="573"/>
      <c r="F528" s="573"/>
      <c r="G528" s="573"/>
      <c r="H528" s="573"/>
      <c r="I528" s="573"/>
      <c r="J528" s="573"/>
      <c r="K528" s="658"/>
      <c r="L528" s="658"/>
      <c r="M528" s="573"/>
      <c r="N528" s="573"/>
      <c r="O528" s="573"/>
      <c r="P528" s="573"/>
      <c r="Q528" s="573"/>
      <c r="R528" s="573"/>
      <c r="S528" s="573"/>
      <c r="T528" s="573"/>
      <c r="U528" s="573"/>
      <c r="V528" s="573"/>
      <c r="W528" s="573"/>
      <c r="X528" s="573"/>
      <c r="Y528" s="573"/>
      <c r="Z528" s="573"/>
    </row>
    <row r="529" ht="15.75" customHeight="1">
      <c r="A529" s="573"/>
      <c r="B529" s="573"/>
      <c r="C529" s="573"/>
      <c r="D529" s="573"/>
      <c r="E529" s="573"/>
      <c r="F529" s="573"/>
      <c r="G529" s="573"/>
      <c r="H529" s="573"/>
      <c r="I529" s="573"/>
      <c r="J529" s="573"/>
      <c r="K529" s="658"/>
      <c r="L529" s="658"/>
      <c r="M529" s="573"/>
      <c r="N529" s="573"/>
      <c r="O529" s="573"/>
      <c r="P529" s="573"/>
      <c r="Q529" s="573"/>
      <c r="R529" s="573"/>
      <c r="S529" s="573"/>
      <c r="T529" s="573"/>
      <c r="U529" s="573"/>
      <c r="V529" s="573"/>
      <c r="W529" s="573"/>
      <c r="X529" s="573"/>
      <c r="Y529" s="573"/>
      <c r="Z529" s="573"/>
    </row>
    <row r="530" ht="15.75" customHeight="1">
      <c r="A530" s="573"/>
      <c r="B530" s="573"/>
      <c r="C530" s="573"/>
      <c r="D530" s="573"/>
      <c r="E530" s="573"/>
      <c r="F530" s="573"/>
      <c r="G530" s="573"/>
      <c r="H530" s="573"/>
      <c r="I530" s="573"/>
      <c r="J530" s="573"/>
      <c r="K530" s="658"/>
      <c r="L530" s="658"/>
      <c r="M530" s="573"/>
      <c r="N530" s="573"/>
      <c r="O530" s="573"/>
      <c r="P530" s="573"/>
      <c r="Q530" s="573"/>
      <c r="R530" s="573"/>
      <c r="S530" s="573"/>
      <c r="T530" s="573"/>
      <c r="U530" s="573"/>
      <c r="V530" s="573"/>
      <c r="W530" s="573"/>
      <c r="X530" s="573"/>
      <c r="Y530" s="573"/>
      <c r="Z530" s="573"/>
    </row>
    <row r="531" ht="15.75" customHeight="1">
      <c r="A531" s="573"/>
      <c r="B531" s="573"/>
      <c r="C531" s="573"/>
      <c r="D531" s="573"/>
      <c r="E531" s="573"/>
      <c r="F531" s="573"/>
      <c r="G531" s="573"/>
      <c r="H531" s="573"/>
      <c r="I531" s="573"/>
      <c r="J531" s="573"/>
      <c r="K531" s="658"/>
      <c r="L531" s="658"/>
      <c r="M531" s="573"/>
      <c r="N531" s="573"/>
      <c r="O531" s="573"/>
      <c r="P531" s="573"/>
      <c r="Q531" s="573"/>
      <c r="R531" s="573"/>
      <c r="S531" s="573"/>
      <c r="T531" s="573"/>
      <c r="U531" s="573"/>
      <c r="V531" s="573"/>
      <c r="W531" s="573"/>
      <c r="X531" s="573"/>
      <c r="Y531" s="573"/>
      <c r="Z531" s="573"/>
    </row>
    <row r="532" ht="15.75" customHeight="1">
      <c r="A532" s="573"/>
      <c r="B532" s="573"/>
      <c r="C532" s="573"/>
      <c r="D532" s="573"/>
      <c r="E532" s="573"/>
      <c r="F532" s="573"/>
      <c r="G532" s="573"/>
      <c r="H532" s="573"/>
      <c r="I532" s="573"/>
      <c r="J532" s="573"/>
      <c r="K532" s="658"/>
      <c r="L532" s="658"/>
      <c r="M532" s="573"/>
      <c r="N532" s="573"/>
      <c r="O532" s="573"/>
      <c r="P532" s="573"/>
      <c r="Q532" s="573"/>
      <c r="R532" s="573"/>
      <c r="S532" s="573"/>
      <c r="T532" s="573"/>
      <c r="U532" s="573"/>
      <c r="V532" s="573"/>
      <c r="W532" s="573"/>
      <c r="X532" s="573"/>
      <c r="Y532" s="573"/>
      <c r="Z532" s="573"/>
    </row>
    <row r="533" ht="15.75" customHeight="1">
      <c r="A533" s="573"/>
      <c r="B533" s="573"/>
      <c r="C533" s="573"/>
      <c r="D533" s="573"/>
      <c r="E533" s="573"/>
      <c r="F533" s="573"/>
      <c r="G533" s="573"/>
      <c r="H533" s="573"/>
      <c r="I533" s="573"/>
      <c r="J533" s="573"/>
      <c r="K533" s="658"/>
      <c r="L533" s="658"/>
      <c r="M533" s="573"/>
      <c r="N533" s="573"/>
      <c r="O533" s="573"/>
      <c r="P533" s="573"/>
      <c r="Q533" s="573"/>
      <c r="R533" s="573"/>
      <c r="S533" s="573"/>
      <c r="T533" s="573"/>
      <c r="U533" s="573"/>
      <c r="V533" s="573"/>
      <c r="W533" s="573"/>
      <c r="X533" s="573"/>
      <c r="Y533" s="573"/>
      <c r="Z533" s="573"/>
    </row>
    <row r="534" ht="15.75" customHeight="1">
      <c r="A534" s="573"/>
      <c r="B534" s="573"/>
      <c r="C534" s="573"/>
      <c r="D534" s="573"/>
      <c r="E534" s="573"/>
      <c r="F534" s="573"/>
      <c r="G534" s="573"/>
      <c r="H534" s="573"/>
      <c r="I534" s="573"/>
      <c r="J534" s="573"/>
      <c r="K534" s="658"/>
      <c r="L534" s="658"/>
      <c r="M534" s="573"/>
      <c r="N534" s="573"/>
      <c r="O534" s="573"/>
      <c r="P534" s="573"/>
      <c r="Q534" s="573"/>
      <c r="R534" s="573"/>
      <c r="S534" s="573"/>
      <c r="T534" s="573"/>
      <c r="U534" s="573"/>
      <c r="V534" s="573"/>
      <c r="W534" s="573"/>
      <c r="X534" s="573"/>
      <c r="Y534" s="573"/>
      <c r="Z534" s="573"/>
    </row>
    <row r="535" ht="15.75" customHeight="1">
      <c r="A535" s="573"/>
      <c r="B535" s="573"/>
      <c r="C535" s="573"/>
      <c r="D535" s="573"/>
      <c r="E535" s="573"/>
      <c r="F535" s="573"/>
      <c r="G535" s="573"/>
      <c r="H535" s="573"/>
      <c r="I535" s="573"/>
      <c r="J535" s="573"/>
      <c r="K535" s="658"/>
      <c r="L535" s="658"/>
      <c r="M535" s="573"/>
      <c r="N535" s="573"/>
      <c r="O535" s="573"/>
      <c r="P535" s="573"/>
      <c r="Q535" s="573"/>
      <c r="R535" s="573"/>
      <c r="S535" s="573"/>
      <c r="T535" s="573"/>
      <c r="U535" s="573"/>
      <c r="V535" s="573"/>
      <c r="W535" s="573"/>
      <c r="X535" s="573"/>
      <c r="Y535" s="573"/>
      <c r="Z535" s="573"/>
    </row>
    <row r="536" ht="15.75" customHeight="1">
      <c r="A536" s="573"/>
      <c r="B536" s="573"/>
      <c r="C536" s="573"/>
      <c r="D536" s="573"/>
      <c r="E536" s="573"/>
      <c r="F536" s="573"/>
      <c r="G536" s="573"/>
      <c r="H536" s="573"/>
      <c r="I536" s="573"/>
      <c r="J536" s="573"/>
      <c r="K536" s="658"/>
      <c r="L536" s="658"/>
      <c r="M536" s="573"/>
      <c r="N536" s="573"/>
      <c r="O536" s="573"/>
      <c r="P536" s="573"/>
      <c r="Q536" s="573"/>
      <c r="R536" s="573"/>
      <c r="S536" s="573"/>
      <c r="T536" s="573"/>
      <c r="U536" s="573"/>
      <c r="V536" s="573"/>
      <c r="W536" s="573"/>
      <c r="X536" s="573"/>
      <c r="Y536" s="573"/>
      <c r="Z536" s="573"/>
    </row>
    <row r="537" ht="15.75" customHeight="1">
      <c r="A537" s="573"/>
      <c r="B537" s="573"/>
      <c r="C537" s="573"/>
      <c r="D537" s="573"/>
      <c r="E537" s="573"/>
      <c r="F537" s="573"/>
      <c r="G537" s="573"/>
      <c r="H537" s="573"/>
      <c r="I537" s="573"/>
      <c r="J537" s="573"/>
      <c r="K537" s="658"/>
      <c r="L537" s="658"/>
      <c r="M537" s="573"/>
      <c r="N537" s="573"/>
      <c r="O537" s="573"/>
      <c r="P537" s="573"/>
      <c r="Q537" s="573"/>
      <c r="R537" s="573"/>
      <c r="S537" s="573"/>
      <c r="T537" s="573"/>
      <c r="U537" s="573"/>
      <c r="V537" s="573"/>
      <c r="W537" s="573"/>
      <c r="X537" s="573"/>
      <c r="Y537" s="573"/>
      <c r="Z537" s="573"/>
    </row>
    <row r="538" ht="15.75" customHeight="1">
      <c r="A538" s="573"/>
      <c r="B538" s="573"/>
      <c r="C538" s="573"/>
      <c r="D538" s="573"/>
      <c r="E538" s="573"/>
      <c r="F538" s="573"/>
      <c r="G538" s="573"/>
      <c r="H538" s="573"/>
      <c r="I538" s="573"/>
      <c r="J538" s="573"/>
      <c r="K538" s="658"/>
      <c r="L538" s="658"/>
      <c r="M538" s="573"/>
      <c r="N538" s="573"/>
      <c r="O538" s="573"/>
      <c r="P538" s="573"/>
      <c r="Q538" s="573"/>
      <c r="R538" s="573"/>
      <c r="S538" s="573"/>
      <c r="T538" s="573"/>
      <c r="U538" s="573"/>
      <c r="V538" s="573"/>
      <c r="W538" s="573"/>
      <c r="X538" s="573"/>
      <c r="Y538" s="573"/>
      <c r="Z538" s="573"/>
    </row>
    <row r="539" ht="15.75" customHeight="1">
      <c r="A539" s="573"/>
      <c r="B539" s="573"/>
      <c r="C539" s="573"/>
      <c r="D539" s="573"/>
      <c r="E539" s="573"/>
      <c r="F539" s="573"/>
      <c r="G539" s="573"/>
      <c r="H539" s="573"/>
      <c r="I539" s="573"/>
      <c r="J539" s="573"/>
      <c r="K539" s="658"/>
      <c r="L539" s="658"/>
      <c r="M539" s="573"/>
      <c r="N539" s="573"/>
      <c r="O539" s="573"/>
      <c r="P539" s="573"/>
      <c r="Q539" s="573"/>
      <c r="R539" s="573"/>
      <c r="S539" s="573"/>
      <c r="T539" s="573"/>
      <c r="U539" s="573"/>
      <c r="V539" s="573"/>
      <c r="W539" s="573"/>
      <c r="X539" s="573"/>
      <c r="Y539" s="573"/>
      <c r="Z539" s="573"/>
    </row>
    <row r="540" ht="15.75" customHeight="1">
      <c r="A540" s="573"/>
      <c r="B540" s="573"/>
      <c r="C540" s="573"/>
      <c r="D540" s="573"/>
      <c r="E540" s="573"/>
      <c r="F540" s="573"/>
      <c r="G540" s="573"/>
      <c r="H540" s="573"/>
      <c r="I540" s="573"/>
      <c r="J540" s="573"/>
      <c r="K540" s="658"/>
      <c r="L540" s="658"/>
      <c r="M540" s="573"/>
      <c r="N540" s="573"/>
      <c r="O540" s="573"/>
      <c r="P540" s="573"/>
      <c r="Q540" s="573"/>
      <c r="R540" s="573"/>
      <c r="S540" s="573"/>
      <c r="T540" s="573"/>
      <c r="U540" s="573"/>
      <c r="V540" s="573"/>
      <c r="W540" s="573"/>
      <c r="X540" s="573"/>
      <c r="Y540" s="573"/>
      <c r="Z540" s="573"/>
    </row>
    <row r="541" ht="15.75" customHeight="1">
      <c r="A541" s="573"/>
      <c r="B541" s="573"/>
      <c r="C541" s="573"/>
      <c r="D541" s="573"/>
      <c r="E541" s="573"/>
      <c r="F541" s="573"/>
      <c r="G541" s="573"/>
      <c r="H541" s="573"/>
      <c r="I541" s="573"/>
      <c r="J541" s="573"/>
      <c r="K541" s="658"/>
      <c r="L541" s="658"/>
      <c r="M541" s="573"/>
      <c r="N541" s="573"/>
      <c r="O541" s="573"/>
      <c r="P541" s="573"/>
      <c r="Q541" s="573"/>
      <c r="R541" s="573"/>
      <c r="S541" s="573"/>
      <c r="T541" s="573"/>
      <c r="U541" s="573"/>
      <c r="V541" s="573"/>
      <c r="W541" s="573"/>
      <c r="X541" s="573"/>
      <c r="Y541" s="573"/>
      <c r="Z541" s="573"/>
    </row>
    <row r="542" ht="15.75" customHeight="1">
      <c r="A542" s="573"/>
      <c r="B542" s="573"/>
      <c r="C542" s="573"/>
      <c r="D542" s="573"/>
      <c r="E542" s="573"/>
      <c r="F542" s="573"/>
      <c r="G542" s="573"/>
      <c r="H542" s="573"/>
      <c r="I542" s="573"/>
      <c r="J542" s="573"/>
      <c r="K542" s="658"/>
      <c r="L542" s="658"/>
      <c r="M542" s="573"/>
      <c r="N542" s="573"/>
      <c r="O542" s="573"/>
      <c r="P542" s="573"/>
      <c r="Q542" s="573"/>
      <c r="R542" s="573"/>
      <c r="S542" s="573"/>
      <c r="T542" s="573"/>
      <c r="U542" s="573"/>
      <c r="V542" s="573"/>
      <c r="W542" s="573"/>
      <c r="X542" s="573"/>
      <c r="Y542" s="573"/>
      <c r="Z542" s="573"/>
    </row>
    <row r="543" ht="15.75" customHeight="1">
      <c r="A543" s="573"/>
      <c r="B543" s="573"/>
      <c r="C543" s="573"/>
      <c r="D543" s="573"/>
      <c r="E543" s="573"/>
      <c r="F543" s="573"/>
      <c r="G543" s="573"/>
      <c r="H543" s="573"/>
      <c r="I543" s="573"/>
      <c r="J543" s="573"/>
      <c r="K543" s="658"/>
      <c r="L543" s="658"/>
      <c r="M543" s="573"/>
      <c r="N543" s="573"/>
      <c r="O543" s="573"/>
      <c r="P543" s="573"/>
      <c r="Q543" s="573"/>
      <c r="R543" s="573"/>
      <c r="S543" s="573"/>
      <c r="T543" s="573"/>
      <c r="U543" s="573"/>
      <c r="V543" s="573"/>
      <c r="W543" s="573"/>
      <c r="X543" s="573"/>
      <c r="Y543" s="573"/>
      <c r="Z543" s="573"/>
    </row>
    <row r="544" ht="15.75" customHeight="1">
      <c r="A544" s="573"/>
      <c r="B544" s="573"/>
      <c r="C544" s="573"/>
      <c r="D544" s="573"/>
      <c r="E544" s="573"/>
      <c r="F544" s="573"/>
      <c r="G544" s="573"/>
      <c r="H544" s="573"/>
      <c r="I544" s="573"/>
      <c r="J544" s="573"/>
      <c r="K544" s="658"/>
      <c r="L544" s="658"/>
      <c r="M544" s="573"/>
      <c r="N544" s="573"/>
      <c r="O544" s="573"/>
      <c r="P544" s="573"/>
      <c r="Q544" s="573"/>
      <c r="R544" s="573"/>
      <c r="S544" s="573"/>
      <c r="T544" s="573"/>
      <c r="U544" s="573"/>
      <c r="V544" s="573"/>
      <c r="W544" s="573"/>
      <c r="X544" s="573"/>
      <c r="Y544" s="573"/>
      <c r="Z544" s="573"/>
    </row>
    <row r="545" ht="15.75" customHeight="1">
      <c r="A545" s="573"/>
      <c r="B545" s="573"/>
      <c r="C545" s="573"/>
      <c r="D545" s="573"/>
      <c r="E545" s="573"/>
      <c r="F545" s="573"/>
      <c r="G545" s="573"/>
      <c r="H545" s="573"/>
      <c r="I545" s="573"/>
      <c r="J545" s="573"/>
      <c r="K545" s="658"/>
      <c r="L545" s="658"/>
      <c r="M545" s="573"/>
      <c r="N545" s="573"/>
      <c r="O545" s="573"/>
      <c r="P545" s="573"/>
      <c r="Q545" s="573"/>
      <c r="R545" s="573"/>
      <c r="S545" s="573"/>
      <c r="T545" s="573"/>
      <c r="U545" s="573"/>
      <c r="V545" s="573"/>
      <c r="W545" s="573"/>
      <c r="X545" s="573"/>
      <c r="Y545" s="573"/>
      <c r="Z545" s="573"/>
    </row>
    <row r="546" ht="15.75" customHeight="1">
      <c r="A546" s="573"/>
      <c r="B546" s="573"/>
      <c r="C546" s="573"/>
      <c r="D546" s="573"/>
      <c r="E546" s="573"/>
      <c r="F546" s="573"/>
      <c r="G546" s="573"/>
      <c r="H546" s="573"/>
      <c r="I546" s="573"/>
      <c r="J546" s="573"/>
      <c r="K546" s="658"/>
      <c r="L546" s="658"/>
      <c r="M546" s="573"/>
      <c r="N546" s="573"/>
      <c r="O546" s="573"/>
      <c r="P546" s="573"/>
      <c r="Q546" s="573"/>
      <c r="R546" s="573"/>
      <c r="S546" s="573"/>
      <c r="T546" s="573"/>
      <c r="U546" s="573"/>
      <c r="V546" s="573"/>
      <c r="W546" s="573"/>
      <c r="X546" s="573"/>
      <c r="Y546" s="573"/>
      <c r="Z546" s="573"/>
    </row>
    <row r="547" ht="15.75" customHeight="1">
      <c r="A547" s="573"/>
      <c r="B547" s="573"/>
      <c r="C547" s="573"/>
      <c r="D547" s="573"/>
      <c r="E547" s="573"/>
      <c r="F547" s="573"/>
      <c r="G547" s="573"/>
      <c r="H547" s="573"/>
      <c r="I547" s="573"/>
      <c r="J547" s="573"/>
      <c r="K547" s="658"/>
      <c r="L547" s="658"/>
      <c r="M547" s="573"/>
      <c r="N547" s="573"/>
      <c r="O547" s="573"/>
      <c r="P547" s="573"/>
      <c r="Q547" s="573"/>
      <c r="R547" s="573"/>
      <c r="S547" s="573"/>
      <c r="T547" s="573"/>
      <c r="U547" s="573"/>
      <c r="V547" s="573"/>
      <c r="W547" s="573"/>
      <c r="X547" s="573"/>
      <c r="Y547" s="573"/>
      <c r="Z547" s="573"/>
    </row>
    <row r="548" ht="15.75" customHeight="1">
      <c r="A548" s="573"/>
      <c r="B548" s="573"/>
      <c r="C548" s="573"/>
      <c r="D548" s="573"/>
      <c r="E548" s="573"/>
      <c r="F548" s="573"/>
      <c r="G548" s="573"/>
      <c r="H548" s="573"/>
      <c r="I548" s="573"/>
      <c r="J548" s="573"/>
      <c r="K548" s="658"/>
      <c r="L548" s="658"/>
      <c r="M548" s="573"/>
      <c r="N548" s="573"/>
      <c r="O548" s="573"/>
      <c r="P548" s="573"/>
      <c r="Q548" s="573"/>
      <c r="R548" s="573"/>
      <c r="S548" s="573"/>
      <c r="T548" s="573"/>
      <c r="U548" s="573"/>
      <c r="V548" s="573"/>
      <c r="W548" s="573"/>
      <c r="X548" s="573"/>
      <c r="Y548" s="573"/>
      <c r="Z548" s="573"/>
    </row>
    <row r="549" ht="15.75" customHeight="1">
      <c r="A549" s="573"/>
      <c r="B549" s="573"/>
      <c r="C549" s="573"/>
      <c r="D549" s="573"/>
      <c r="E549" s="573"/>
      <c r="F549" s="573"/>
      <c r="G549" s="573"/>
      <c r="H549" s="573"/>
      <c r="I549" s="573"/>
      <c r="J549" s="573"/>
      <c r="K549" s="658"/>
      <c r="L549" s="658"/>
      <c r="M549" s="573"/>
      <c r="N549" s="573"/>
      <c r="O549" s="573"/>
      <c r="P549" s="573"/>
      <c r="Q549" s="573"/>
      <c r="R549" s="573"/>
      <c r="S549" s="573"/>
      <c r="T549" s="573"/>
      <c r="U549" s="573"/>
      <c r="V549" s="573"/>
      <c r="W549" s="573"/>
      <c r="X549" s="573"/>
      <c r="Y549" s="573"/>
      <c r="Z549" s="573"/>
    </row>
    <row r="550" ht="15.75" customHeight="1">
      <c r="A550" s="573"/>
      <c r="B550" s="573"/>
      <c r="C550" s="573"/>
      <c r="D550" s="573"/>
      <c r="E550" s="573"/>
      <c r="F550" s="573"/>
      <c r="G550" s="573"/>
      <c r="H550" s="573"/>
      <c r="I550" s="573"/>
      <c r="J550" s="573"/>
      <c r="K550" s="658"/>
      <c r="L550" s="658"/>
      <c r="M550" s="573"/>
      <c r="N550" s="573"/>
      <c r="O550" s="573"/>
      <c r="P550" s="573"/>
      <c r="Q550" s="573"/>
      <c r="R550" s="573"/>
      <c r="S550" s="573"/>
      <c r="T550" s="573"/>
      <c r="U550" s="573"/>
      <c r="V550" s="573"/>
      <c r="W550" s="573"/>
      <c r="X550" s="573"/>
      <c r="Y550" s="573"/>
      <c r="Z550" s="573"/>
    </row>
    <row r="551" ht="15.75" customHeight="1">
      <c r="A551" s="573"/>
      <c r="B551" s="573"/>
      <c r="C551" s="573"/>
      <c r="D551" s="573"/>
      <c r="E551" s="573"/>
      <c r="F551" s="573"/>
      <c r="G551" s="573"/>
      <c r="H551" s="573"/>
      <c r="I551" s="573"/>
      <c r="J551" s="573"/>
      <c r="K551" s="658"/>
      <c r="L551" s="658"/>
      <c r="M551" s="573"/>
      <c r="N551" s="573"/>
      <c r="O551" s="573"/>
      <c r="P551" s="573"/>
      <c r="Q551" s="573"/>
      <c r="R551" s="573"/>
      <c r="S551" s="573"/>
      <c r="T551" s="573"/>
      <c r="U551" s="573"/>
      <c r="V551" s="573"/>
      <c r="W551" s="573"/>
      <c r="X551" s="573"/>
      <c r="Y551" s="573"/>
      <c r="Z551" s="573"/>
    </row>
    <row r="552" ht="15.75" customHeight="1">
      <c r="A552" s="573"/>
      <c r="B552" s="573"/>
      <c r="C552" s="573"/>
      <c r="D552" s="573"/>
      <c r="E552" s="573"/>
      <c r="F552" s="573"/>
      <c r="G552" s="573"/>
      <c r="H552" s="573"/>
      <c r="I552" s="573"/>
      <c r="J552" s="573"/>
      <c r="K552" s="658"/>
      <c r="L552" s="658"/>
      <c r="M552" s="573"/>
      <c r="N552" s="573"/>
      <c r="O552" s="573"/>
      <c r="P552" s="573"/>
      <c r="Q552" s="573"/>
      <c r="R552" s="573"/>
      <c r="S552" s="573"/>
      <c r="T552" s="573"/>
      <c r="U552" s="573"/>
      <c r="V552" s="573"/>
      <c r="W552" s="573"/>
      <c r="X552" s="573"/>
      <c r="Y552" s="573"/>
      <c r="Z552" s="573"/>
    </row>
    <row r="553" ht="15.75" customHeight="1">
      <c r="A553" s="573"/>
      <c r="B553" s="573"/>
      <c r="C553" s="573"/>
      <c r="D553" s="573"/>
      <c r="E553" s="573"/>
      <c r="F553" s="573"/>
      <c r="G553" s="573"/>
      <c r="H553" s="573"/>
      <c r="I553" s="573"/>
      <c r="J553" s="573"/>
      <c r="K553" s="658"/>
      <c r="L553" s="658"/>
      <c r="M553" s="573"/>
      <c r="N553" s="573"/>
      <c r="O553" s="573"/>
      <c r="P553" s="573"/>
      <c r="Q553" s="573"/>
      <c r="R553" s="573"/>
      <c r="S553" s="573"/>
      <c r="T553" s="573"/>
      <c r="U553" s="573"/>
      <c r="V553" s="573"/>
      <c r="W553" s="573"/>
      <c r="X553" s="573"/>
      <c r="Y553" s="573"/>
      <c r="Z553" s="573"/>
    </row>
    <row r="554" ht="15.75" customHeight="1">
      <c r="A554" s="573"/>
      <c r="B554" s="573"/>
      <c r="C554" s="573"/>
      <c r="D554" s="573"/>
      <c r="E554" s="573"/>
      <c r="F554" s="573"/>
      <c r="G554" s="573"/>
      <c r="H554" s="573"/>
      <c r="I554" s="573"/>
      <c r="J554" s="573"/>
      <c r="K554" s="658"/>
      <c r="L554" s="658"/>
      <c r="M554" s="573"/>
      <c r="N554" s="573"/>
      <c r="O554" s="573"/>
      <c r="P554" s="573"/>
      <c r="Q554" s="573"/>
      <c r="R554" s="573"/>
      <c r="S554" s="573"/>
      <c r="T554" s="573"/>
      <c r="U554" s="573"/>
      <c r="V554" s="573"/>
      <c r="W554" s="573"/>
      <c r="X554" s="573"/>
      <c r="Y554" s="573"/>
      <c r="Z554" s="573"/>
    </row>
    <row r="555" ht="15.75" customHeight="1">
      <c r="A555" s="573"/>
      <c r="B555" s="573"/>
      <c r="C555" s="573"/>
      <c r="D555" s="573"/>
      <c r="E555" s="573"/>
      <c r="F555" s="573"/>
      <c r="G555" s="573"/>
      <c r="H555" s="573"/>
      <c r="I555" s="573"/>
      <c r="J555" s="573"/>
      <c r="K555" s="658"/>
      <c r="L555" s="658"/>
      <c r="M555" s="573"/>
      <c r="N555" s="573"/>
      <c r="O555" s="573"/>
      <c r="P555" s="573"/>
      <c r="Q555" s="573"/>
      <c r="R555" s="573"/>
      <c r="S555" s="573"/>
      <c r="T555" s="573"/>
      <c r="U555" s="573"/>
      <c r="V555" s="573"/>
      <c r="W555" s="573"/>
      <c r="X555" s="573"/>
      <c r="Y555" s="573"/>
      <c r="Z555" s="573"/>
    </row>
    <row r="556" ht="15.75" customHeight="1">
      <c r="A556" s="573"/>
      <c r="B556" s="573"/>
      <c r="C556" s="573"/>
      <c r="D556" s="573"/>
      <c r="E556" s="573"/>
      <c r="F556" s="573"/>
      <c r="G556" s="573"/>
      <c r="H556" s="573"/>
      <c r="I556" s="573"/>
      <c r="J556" s="573"/>
      <c r="K556" s="658"/>
      <c r="L556" s="658"/>
      <c r="M556" s="573"/>
      <c r="N556" s="573"/>
      <c r="O556" s="573"/>
      <c r="P556" s="573"/>
      <c r="Q556" s="573"/>
      <c r="R556" s="573"/>
      <c r="S556" s="573"/>
      <c r="T556" s="573"/>
      <c r="U556" s="573"/>
      <c r="V556" s="573"/>
      <c r="W556" s="573"/>
      <c r="X556" s="573"/>
      <c r="Y556" s="573"/>
      <c r="Z556" s="573"/>
    </row>
    <row r="557" ht="15.75" customHeight="1">
      <c r="A557" s="573"/>
      <c r="B557" s="573"/>
      <c r="C557" s="573"/>
      <c r="D557" s="573"/>
      <c r="E557" s="573"/>
      <c r="F557" s="573"/>
      <c r="G557" s="573"/>
      <c r="H557" s="573"/>
      <c r="I557" s="573"/>
      <c r="J557" s="573"/>
      <c r="K557" s="658"/>
      <c r="L557" s="658"/>
      <c r="M557" s="573"/>
      <c r="N557" s="573"/>
      <c r="O557" s="573"/>
      <c r="P557" s="573"/>
      <c r="Q557" s="573"/>
      <c r="R557" s="573"/>
      <c r="S557" s="573"/>
      <c r="T557" s="573"/>
      <c r="U557" s="573"/>
      <c r="V557" s="573"/>
      <c r="W557" s="573"/>
      <c r="X557" s="573"/>
      <c r="Y557" s="573"/>
      <c r="Z557" s="573"/>
    </row>
    <row r="558" ht="15.75" customHeight="1">
      <c r="A558" s="573"/>
      <c r="B558" s="573"/>
      <c r="C558" s="573"/>
      <c r="D558" s="573"/>
      <c r="E558" s="573"/>
      <c r="F558" s="573"/>
      <c r="G558" s="573"/>
      <c r="H558" s="573"/>
      <c r="I558" s="573"/>
      <c r="J558" s="573"/>
      <c r="K558" s="658"/>
      <c r="L558" s="658"/>
      <c r="M558" s="573"/>
      <c r="N558" s="573"/>
      <c r="O558" s="573"/>
      <c r="P558" s="573"/>
      <c r="Q558" s="573"/>
      <c r="R558" s="573"/>
      <c r="S558" s="573"/>
      <c r="T558" s="573"/>
      <c r="U558" s="573"/>
      <c r="V558" s="573"/>
      <c r="W558" s="573"/>
      <c r="X558" s="573"/>
      <c r="Y558" s="573"/>
      <c r="Z558" s="573"/>
    </row>
    <row r="559" ht="15.75" customHeight="1">
      <c r="A559" s="573"/>
      <c r="B559" s="573"/>
      <c r="C559" s="573"/>
      <c r="D559" s="573"/>
      <c r="E559" s="573"/>
      <c r="F559" s="573"/>
      <c r="G559" s="573"/>
      <c r="H559" s="573"/>
      <c r="I559" s="573"/>
      <c r="J559" s="573"/>
      <c r="K559" s="658"/>
      <c r="L559" s="658"/>
      <c r="M559" s="573"/>
      <c r="N559" s="573"/>
      <c r="O559" s="573"/>
      <c r="P559" s="573"/>
      <c r="Q559" s="573"/>
      <c r="R559" s="573"/>
      <c r="S559" s="573"/>
      <c r="T559" s="573"/>
      <c r="U559" s="573"/>
      <c r="V559" s="573"/>
      <c r="W559" s="573"/>
      <c r="X559" s="573"/>
      <c r="Y559" s="573"/>
      <c r="Z559" s="573"/>
    </row>
    <row r="560" ht="15.75" customHeight="1">
      <c r="A560" s="573"/>
      <c r="B560" s="573"/>
      <c r="C560" s="573"/>
      <c r="D560" s="573"/>
      <c r="E560" s="573"/>
      <c r="F560" s="573"/>
      <c r="G560" s="573"/>
      <c r="H560" s="573"/>
      <c r="I560" s="573"/>
      <c r="J560" s="573"/>
      <c r="K560" s="658"/>
      <c r="L560" s="658"/>
      <c r="M560" s="573"/>
      <c r="N560" s="573"/>
      <c r="O560" s="573"/>
      <c r="P560" s="573"/>
      <c r="Q560" s="573"/>
      <c r="R560" s="573"/>
      <c r="S560" s="573"/>
      <c r="T560" s="573"/>
      <c r="U560" s="573"/>
      <c r="V560" s="573"/>
      <c r="W560" s="573"/>
      <c r="X560" s="573"/>
      <c r="Y560" s="573"/>
      <c r="Z560" s="573"/>
    </row>
    <row r="561" ht="15.75" customHeight="1">
      <c r="A561" s="573"/>
      <c r="B561" s="573"/>
      <c r="C561" s="573"/>
      <c r="D561" s="573"/>
      <c r="E561" s="573"/>
      <c r="F561" s="573"/>
      <c r="G561" s="573"/>
      <c r="H561" s="573"/>
      <c r="I561" s="573"/>
      <c r="J561" s="573"/>
      <c r="K561" s="658"/>
      <c r="L561" s="658"/>
      <c r="M561" s="573"/>
      <c r="N561" s="573"/>
      <c r="O561" s="573"/>
      <c r="P561" s="573"/>
      <c r="Q561" s="573"/>
      <c r="R561" s="573"/>
      <c r="S561" s="573"/>
      <c r="T561" s="573"/>
      <c r="U561" s="573"/>
      <c r="V561" s="573"/>
      <c r="W561" s="573"/>
      <c r="X561" s="573"/>
      <c r="Y561" s="573"/>
      <c r="Z561" s="573"/>
    </row>
    <row r="562" ht="15.75" customHeight="1">
      <c r="A562" s="573"/>
      <c r="B562" s="573"/>
      <c r="C562" s="573"/>
      <c r="D562" s="573"/>
      <c r="E562" s="573"/>
      <c r="F562" s="573"/>
      <c r="G562" s="573"/>
      <c r="H562" s="573"/>
      <c r="I562" s="573"/>
      <c r="J562" s="573"/>
      <c r="K562" s="658"/>
      <c r="L562" s="658"/>
      <c r="M562" s="573"/>
      <c r="N562" s="573"/>
      <c r="O562" s="573"/>
      <c r="P562" s="573"/>
      <c r="Q562" s="573"/>
      <c r="R562" s="573"/>
      <c r="S562" s="573"/>
      <c r="T562" s="573"/>
      <c r="U562" s="573"/>
      <c r="V562" s="573"/>
      <c r="W562" s="573"/>
      <c r="X562" s="573"/>
      <c r="Y562" s="573"/>
      <c r="Z562" s="573"/>
    </row>
    <row r="563" ht="15.75" customHeight="1">
      <c r="A563" s="573"/>
      <c r="B563" s="573"/>
      <c r="C563" s="573"/>
      <c r="D563" s="573"/>
      <c r="E563" s="573"/>
      <c r="F563" s="573"/>
      <c r="G563" s="573"/>
      <c r="H563" s="573"/>
      <c r="I563" s="573"/>
      <c r="J563" s="573"/>
      <c r="K563" s="658"/>
      <c r="L563" s="658"/>
      <c r="M563" s="573"/>
      <c r="N563" s="573"/>
      <c r="O563" s="573"/>
      <c r="P563" s="573"/>
      <c r="Q563" s="573"/>
      <c r="R563" s="573"/>
      <c r="S563" s="573"/>
      <c r="T563" s="573"/>
      <c r="U563" s="573"/>
      <c r="V563" s="573"/>
      <c r="W563" s="573"/>
      <c r="X563" s="573"/>
      <c r="Y563" s="573"/>
      <c r="Z563" s="573"/>
    </row>
    <row r="564" ht="15.75" customHeight="1">
      <c r="A564" s="573"/>
      <c r="B564" s="573"/>
      <c r="C564" s="573"/>
      <c r="D564" s="573"/>
      <c r="E564" s="573"/>
      <c r="F564" s="573"/>
      <c r="G564" s="573"/>
      <c r="H564" s="573"/>
      <c r="I564" s="573"/>
      <c r="J564" s="573"/>
      <c r="K564" s="658"/>
      <c r="L564" s="658"/>
      <c r="M564" s="573"/>
      <c r="N564" s="573"/>
      <c r="O564" s="573"/>
      <c r="P564" s="573"/>
      <c r="Q564" s="573"/>
      <c r="R564" s="573"/>
      <c r="S564" s="573"/>
      <c r="T564" s="573"/>
      <c r="U564" s="573"/>
      <c r="V564" s="573"/>
      <c r="W564" s="573"/>
      <c r="X564" s="573"/>
      <c r="Y564" s="573"/>
      <c r="Z564" s="573"/>
    </row>
    <row r="565" ht="15.75" customHeight="1">
      <c r="A565" s="573"/>
      <c r="B565" s="573"/>
      <c r="C565" s="573"/>
      <c r="D565" s="573"/>
      <c r="E565" s="573"/>
      <c r="F565" s="573"/>
      <c r="G565" s="573"/>
      <c r="H565" s="573"/>
      <c r="I565" s="573"/>
      <c r="J565" s="573"/>
      <c r="K565" s="658"/>
      <c r="L565" s="658"/>
      <c r="M565" s="573"/>
      <c r="N565" s="573"/>
      <c r="O565" s="573"/>
      <c r="P565" s="573"/>
      <c r="Q565" s="573"/>
      <c r="R565" s="573"/>
      <c r="S565" s="573"/>
      <c r="T565" s="573"/>
      <c r="U565" s="573"/>
      <c r="V565" s="573"/>
      <c r="W565" s="573"/>
      <c r="X565" s="573"/>
      <c r="Y565" s="573"/>
      <c r="Z565" s="573"/>
    </row>
    <row r="566" ht="15.75" customHeight="1">
      <c r="A566" s="573"/>
      <c r="B566" s="573"/>
      <c r="C566" s="573"/>
      <c r="D566" s="573"/>
      <c r="E566" s="573"/>
      <c r="F566" s="573"/>
      <c r="G566" s="573"/>
      <c r="H566" s="573"/>
      <c r="I566" s="573"/>
      <c r="J566" s="573"/>
      <c r="K566" s="658"/>
      <c r="L566" s="658"/>
      <c r="M566" s="573"/>
      <c r="N566" s="573"/>
      <c r="O566" s="573"/>
      <c r="P566" s="573"/>
      <c r="Q566" s="573"/>
      <c r="R566" s="573"/>
      <c r="S566" s="573"/>
      <c r="T566" s="573"/>
      <c r="U566" s="573"/>
      <c r="V566" s="573"/>
      <c r="W566" s="573"/>
      <c r="X566" s="573"/>
      <c r="Y566" s="573"/>
      <c r="Z566" s="573"/>
    </row>
    <row r="567" ht="15.75" customHeight="1">
      <c r="A567" s="573"/>
      <c r="B567" s="573"/>
      <c r="C567" s="573"/>
      <c r="D567" s="573"/>
      <c r="E567" s="573"/>
      <c r="F567" s="573"/>
      <c r="G567" s="573"/>
      <c r="H567" s="573"/>
      <c r="I567" s="573"/>
      <c r="J567" s="573"/>
      <c r="K567" s="658"/>
      <c r="L567" s="658"/>
      <c r="M567" s="573"/>
      <c r="N567" s="573"/>
      <c r="O567" s="573"/>
      <c r="P567" s="573"/>
      <c r="Q567" s="573"/>
      <c r="R567" s="573"/>
      <c r="S567" s="573"/>
      <c r="T567" s="573"/>
      <c r="U567" s="573"/>
      <c r="V567" s="573"/>
      <c r="W567" s="573"/>
      <c r="X567" s="573"/>
      <c r="Y567" s="573"/>
      <c r="Z567" s="573"/>
    </row>
    <row r="568" ht="15.75" customHeight="1">
      <c r="A568" s="573"/>
      <c r="B568" s="573"/>
      <c r="C568" s="573"/>
      <c r="D568" s="573"/>
      <c r="E568" s="573"/>
      <c r="F568" s="573"/>
      <c r="G568" s="573"/>
      <c r="H568" s="573"/>
      <c r="I568" s="573"/>
      <c r="J568" s="573"/>
      <c r="K568" s="658"/>
      <c r="L568" s="658"/>
      <c r="M568" s="573"/>
      <c r="N568" s="573"/>
      <c r="O568" s="573"/>
      <c r="P568" s="573"/>
      <c r="Q568" s="573"/>
      <c r="R568" s="573"/>
      <c r="S568" s="573"/>
      <c r="T568" s="573"/>
      <c r="U568" s="573"/>
      <c r="V568" s="573"/>
      <c r="W568" s="573"/>
      <c r="X568" s="573"/>
      <c r="Y568" s="573"/>
      <c r="Z568" s="573"/>
    </row>
    <row r="569" ht="15.75" customHeight="1">
      <c r="A569" s="573"/>
      <c r="B569" s="573"/>
      <c r="C569" s="573"/>
      <c r="D569" s="573"/>
      <c r="E569" s="573"/>
      <c r="F569" s="573"/>
      <c r="G569" s="573"/>
      <c r="H569" s="573"/>
      <c r="I569" s="573"/>
      <c r="J569" s="573"/>
      <c r="K569" s="658"/>
      <c r="L569" s="658"/>
      <c r="M569" s="573"/>
      <c r="N569" s="573"/>
      <c r="O569" s="573"/>
      <c r="P569" s="573"/>
      <c r="Q569" s="573"/>
      <c r="R569" s="573"/>
      <c r="S569" s="573"/>
      <c r="T569" s="573"/>
      <c r="U569" s="573"/>
      <c r="V569" s="573"/>
      <c r="W569" s="573"/>
      <c r="X569" s="573"/>
      <c r="Y569" s="573"/>
      <c r="Z569" s="573"/>
    </row>
    <row r="570" ht="15.75" customHeight="1">
      <c r="A570" s="573"/>
      <c r="B570" s="573"/>
      <c r="C570" s="573"/>
      <c r="D570" s="573"/>
      <c r="E570" s="573"/>
      <c r="F570" s="573"/>
      <c r="G570" s="573"/>
      <c r="H570" s="573"/>
      <c r="I570" s="573"/>
      <c r="J570" s="573"/>
      <c r="K570" s="658"/>
      <c r="L570" s="658"/>
      <c r="M570" s="573"/>
      <c r="N570" s="573"/>
      <c r="O570" s="573"/>
      <c r="P570" s="573"/>
      <c r="Q570" s="573"/>
      <c r="R570" s="573"/>
      <c r="S570" s="573"/>
      <c r="T570" s="573"/>
      <c r="U570" s="573"/>
      <c r="V570" s="573"/>
      <c r="W570" s="573"/>
      <c r="X570" s="573"/>
      <c r="Y570" s="573"/>
      <c r="Z570" s="573"/>
    </row>
    <row r="571" ht="15.75" customHeight="1">
      <c r="A571" s="573"/>
      <c r="B571" s="573"/>
      <c r="C571" s="573"/>
      <c r="D571" s="573"/>
      <c r="E571" s="573"/>
      <c r="F571" s="573"/>
      <c r="G571" s="573"/>
      <c r="H571" s="573"/>
      <c r="I571" s="573"/>
      <c r="J571" s="573"/>
      <c r="K571" s="658"/>
      <c r="L571" s="658"/>
      <c r="M571" s="573"/>
      <c r="N571" s="573"/>
      <c r="O571" s="573"/>
      <c r="P571" s="573"/>
      <c r="Q571" s="573"/>
      <c r="R571" s="573"/>
      <c r="S571" s="573"/>
      <c r="T571" s="573"/>
      <c r="U571" s="573"/>
      <c r="V571" s="573"/>
      <c r="W571" s="573"/>
      <c r="X571" s="573"/>
      <c r="Y571" s="573"/>
      <c r="Z571" s="573"/>
    </row>
    <row r="572" ht="15.75" customHeight="1">
      <c r="A572" s="573"/>
      <c r="B572" s="573"/>
      <c r="C572" s="573"/>
      <c r="D572" s="573"/>
      <c r="E572" s="573"/>
      <c r="F572" s="573"/>
      <c r="G572" s="573"/>
      <c r="H572" s="573"/>
      <c r="I572" s="573"/>
      <c r="J572" s="573"/>
      <c r="K572" s="658"/>
      <c r="L572" s="658"/>
      <c r="M572" s="573"/>
      <c r="N572" s="573"/>
      <c r="O572" s="573"/>
      <c r="P572" s="573"/>
      <c r="Q572" s="573"/>
      <c r="R572" s="573"/>
      <c r="S572" s="573"/>
      <c r="T572" s="573"/>
      <c r="U572" s="573"/>
      <c r="V572" s="573"/>
      <c r="W572" s="573"/>
      <c r="X572" s="573"/>
      <c r="Y572" s="573"/>
      <c r="Z572" s="573"/>
    </row>
    <row r="573" ht="15.75" customHeight="1">
      <c r="A573" s="573"/>
      <c r="B573" s="573"/>
      <c r="C573" s="573"/>
      <c r="D573" s="573"/>
      <c r="E573" s="573"/>
      <c r="F573" s="573"/>
      <c r="G573" s="573"/>
      <c r="H573" s="573"/>
      <c r="I573" s="573"/>
      <c r="J573" s="573"/>
      <c r="K573" s="658"/>
      <c r="L573" s="658"/>
      <c r="M573" s="573"/>
      <c r="N573" s="573"/>
      <c r="O573" s="573"/>
      <c r="P573" s="573"/>
      <c r="Q573" s="573"/>
      <c r="R573" s="573"/>
      <c r="S573" s="573"/>
      <c r="T573" s="573"/>
      <c r="U573" s="573"/>
      <c r="V573" s="573"/>
      <c r="W573" s="573"/>
      <c r="X573" s="573"/>
      <c r="Y573" s="573"/>
      <c r="Z573" s="573"/>
    </row>
    <row r="574" ht="15.75" customHeight="1">
      <c r="A574" s="573"/>
      <c r="B574" s="573"/>
      <c r="C574" s="573"/>
      <c r="D574" s="573"/>
      <c r="E574" s="573"/>
      <c r="F574" s="573"/>
      <c r="G574" s="573"/>
      <c r="H574" s="573"/>
      <c r="I574" s="573"/>
      <c r="J574" s="573"/>
      <c r="K574" s="658"/>
      <c r="L574" s="658"/>
      <c r="M574" s="573"/>
      <c r="N574" s="573"/>
      <c r="O574" s="573"/>
      <c r="P574" s="573"/>
      <c r="Q574" s="573"/>
      <c r="R574" s="573"/>
      <c r="S574" s="573"/>
      <c r="T574" s="573"/>
      <c r="U574" s="573"/>
      <c r="V574" s="573"/>
      <c r="W574" s="573"/>
      <c r="X574" s="573"/>
      <c r="Y574" s="573"/>
      <c r="Z574" s="573"/>
    </row>
    <row r="575" ht="15.75" customHeight="1">
      <c r="A575" s="573"/>
      <c r="B575" s="573"/>
      <c r="C575" s="573"/>
      <c r="D575" s="573"/>
      <c r="E575" s="573"/>
      <c r="F575" s="573"/>
      <c r="G575" s="573"/>
      <c r="H575" s="573"/>
      <c r="I575" s="573"/>
      <c r="J575" s="573"/>
      <c r="K575" s="658"/>
      <c r="L575" s="658"/>
      <c r="M575" s="573"/>
      <c r="N575" s="573"/>
      <c r="O575" s="573"/>
      <c r="P575" s="573"/>
      <c r="Q575" s="573"/>
      <c r="R575" s="573"/>
      <c r="S575" s="573"/>
      <c r="T575" s="573"/>
      <c r="U575" s="573"/>
      <c r="V575" s="573"/>
      <c r="W575" s="573"/>
      <c r="X575" s="573"/>
      <c r="Y575" s="573"/>
      <c r="Z575" s="573"/>
    </row>
    <row r="576" ht="15.75" customHeight="1">
      <c r="A576" s="573"/>
      <c r="B576" s="573"/>
      <c r="C576" s="573"/>
      <c r="D576" s="573"/>
      <c r="E576" s="573"/>
      <c r="F576" s="573"/>
      <c r="G576" s="573"/>
      <c r="H576" s="573"/>
      <c r="I576" s="573"/>
      <c r="J576" s="573"/>
      <c r="K576" s="658"/>
      <c r="L576" s="658"/>
      <c r="M576" s="573"/>
      <c r="N576" s="573"/>
      <c r="O576" s="573"/>
      <c r="P576" s="573"/>
      <c r="Q576" s="573"/>
      <c r="R576" s="573"/>
      <c r="S576" s="573"/>
      <c r="T576" s="573"/>
      <c r="U576" s="573"/>
      <c r="V576" s="573"/>
      <c r="W576" s="573"/>
      <c r="X576" s="573"/>
      <c r="Y576" s="573"/>
      <c r="Z576" s="573"/>
    </row>
    <row r="577" ht="15.75" customHeight="1">
      <c r="A577" s="573"/>
      <c r="B577" s="573"/>
      <c r="C577" s="573"/>
      <c r="D577" s="573"/>
      <c r="E577" s="573"/>
      <c r="F577" s="573"/>
      <c r="G577" s="573"/>
      <c r="H577" s="573"/>
      <c r="I577" s="573"/>
      <c r="J577" s="573"/>
      <c r="K577" s="658"/>
      <c r="L577" s="658"/>
      <c r="M577" s="573"/>
      <c r="N577" s="573"/>
      <c r="O577" s="573"/>
      <c r="P577" s="573"/>
      <c r="Q577" s="573"/>
      <c r="R577" s="573"/>
      <c r="S577" s="573"/>
      <c r="T577" s="573"/>
      <c r="U577" s="573"/>
      <c r="V577" s="573"/>
      <c r="W577" s="573"/>
      <c r="X577" s="573"/>
      <c r="Y577" s="573"/>
      <c r="Z577" s="573"/>
    </row>
    <row r="578" ht="15.75" customHeight="1">
      <c r="A578" s="573"/>
      <c r="B578" s="573"/>
      <c r="C578" s="573"/>
      <c r="D578" s="573"/>
      <c r="E578" s="573"/>
      <c r="F578" s="573"/>
      <c r="G578" s="573"/>
      <c r="H578" s="573"/>
      <c r="I578" s="573"/>
      <c r="J578" s="573"/>
      <c r="K578" s="658"/>
      <c r="L578" s="658"/>
      <c r="M578" s="573"/>
      <c r="N578" s="573"/>
      <c r="O578" s="573"/>
      <c r="P578" s="573"/>
      <c r="Q578" s="573"/>
      <c r="R578" s="573"/>
      <c r="S578" s="573"/>
      <c r="T578" s="573"/>
      <c r="U578" s="573"/>
      <c r="V578" s="573"/>
      <c r="W578" s="573"/>
      <c r="X578" s="573"/>
      <c r="Y578" s="573"/>
      <c r="Z578" s="573"/>
    </row>
    <row r="579" ht="15.75" customHeight="1">
      <c r="A579" s="573"/>
      <c r="B579" s="573"/>
      <c r="C579" s="573"/>
      <c r="D579" s="573"/>
      <c r="E579" s="573"/>
      <c r="F579" s="573"/>
      <c r="G579" s="573"/>
      <c r="H579" s="573"/>
      <c r="I579" s="573"/>
      <c r="J579" s="573"/>
      <c r="K579" s="658"/>
      <c r="L579" s="658"/>
      <c r="M579" s="573"/>
      <c r="N579" s="573"/>
      <c r="O579" s="573"/>
      <c r="P579" s="573"/>
      <c r="Q579" s="573"/>
      <c r="R579" s="573"/>
      <c r="S579" s="573"/>
      <c r="T579" s="573"/>
      <c r="U579" s="573"/>
      <c r="V579" s="573"/>
      <c r="W579" s="573"/>
      <c r="X579" s="573"/>
      <c r="Y579" s="573"/>
      <c r="Z579" s="573"/>
    </row>
    <row r="580" ht="15.75" customHeight="1">
      <c r="A580" s="573"/>
      <c r="B580" s="573"/>
      <c r="C580" s="573"/>
      <c r="D580" s="573"/>
      <c r="E580" s="573"/>
      <c r="F580" s="573"/>
      <c r="G580" s="573"/>
      <c r="H580" s="573"/>
      <c r="I580" s="573"/>
      <c r="J580" s="573"/>
      <c r="K580" s="658"/>
      <c r="L580" s="658"/>
      <c r="M580" s="573"/>
      <c r="N580" s="573"/>
      <c r="O580" s="573"/>
      <c r="P580" s="573"/>
      <c r="Q580" s="573"/>
      <c r="R580" s="573"/>
      <c r="S580" s="573"/>
      <c r="T580" s="573"/>
      <c r="U580" s="573"/>
      <c r="V580" s="573"/>
      <c r="W580" s="573"/>
      <c r="X580" s="573"/>
      <c r="Y580" s="573"/>
      <c r="Z580" s="573"/>
    </row>
    <row r="581" ht="15.75" customHeight="1">
      <c r="A581" s="573"/>
      <c r="B581" s="573"/>
      <c r="C581" s="573"/>
      <c r="D581" s="573"/>
      <c r="E581" s="573"/>
      <c r="F581" s="573"/>
      <c r="G581" s="573"/>
      <c r="H581" s="573"/>
      <c r="I581" s="573"/>
      <c r="J581" s="573"/>
      <c r="K581" s="658"/>
      <c r="L581" s="658"/>
      <c r="M581" s="573"/>
      <c r="N581" s="573"/>
      <c r="O581" s="573"/>
      <c r="P581" s="573"/>
      <c r="Q581" s="573"/>
      <c r="R581" s="573"/>
      <c r="S581" s="573"/>
      <c r="T581" s="573"/>
      <c r="U581" s="573"/>
      <c r="V581" s="573"/>
      <c r="W581" s="573"/>
      <c r="X581" s="573"/>
      <c r="Y581" s="573"/>
      <c r="Z581" s="573"/>
    </row>
    <row r="582" ht="15.75" customHeight="1">
      <c r="A582" s="573"/>
      <c r="B582" s="573"/>
      <c r="C582" s="573"/>
      <c r="D582" s="573"/>
      <c r="E582" s="573"/>
      <c r="F582" s="573"/>
      <c r="G582" s="573"/>
      <c r="H582" s="573"/>
      <c r="I582" s="573"/>
      <c r="J582" s="573"/>
      <c r="K582" s="658"/>
      <c r="L582" s="658"/>
      <c r="M582" s="573"/>
      <c r="N582" s="573"/>
      <c r="O582" s="573"/>
      <c r="P582" s="573"/>
      <c r="Q582" s="573"/>
      <c r="R582" s="573"/>
      <c r="S582" s="573"/>
      <c r="T582" s="573"/>
      <c r="U582" s="573"/>
      <c r="V582" s="573"/>
      <c r="W582" s="573"/>
      <c r="X582" s="573"/>
      <c r="Y582" s="573"/>
      <c r="Z582" s="573"/>
    </row>
    <row r="583" ht="15.75" customHeight="1">
      <c r="A583" s="573"/>
      <c r="B583" s="573"/>
      <c r="C583" s="573"/>
      <c r="D583" s="573"/>
      <c r="E583" s="573"/>
      <c r="F583" s="573"/>
      <c r="G583" s="573"/>
      <c r="H583" s="573"/>
      <c r="I583" s="573"/>
      <c r="J583" s="573"/>
      <c r="K583" s="658"/>
      <c r="L583" s="658"/>
      <c r="M583" s="573"/>
      <c r="N583" s="573"/>
      <c r="O583" s="573"/>
      <c r="P583" s="573"/>
      <c r="Q583" s="573"/>
      <c r="R583" s="573"/>
      <c r="S583" s="573"/>
      <c r="T583" s="573"/>
      <c r="U583" s="573"/>
      <c r="V583" s="573"/>
      <c r="W583" s="573"/>
      <c r="X583" s="573"/>
      <c r="Y583" s="573"/>
      <c r="Z583" s="573"/>
    </row>
    <row r="584" ht="15.75" customHeight="1">
      <c r="A584" s="573"/>
      <c r="B584" s="573"/>
      <c r="C584" s="573"/>
      <c r="D584" s="573"/>
      <c r="E584" s="573"/>
      <c r="F584" s="573"/>
      <c r="G584" s="573"/>
      <c r="H584" s="573"/>
      <c r="I584" s="573"/>
      <c r="J584" s="573"/>
      <c r="K584" s="658"/>
      <c r="L584" s="658"/>
      <c r="M584" s="573"/>
      <c r="N584" s="573"/>
      <c r="O584" s="573"/>
      <c r="P584" s="573"/>
      <c r="Q584" s="573"/>
      <c r="R584" s="573"/>
      <c r="S584" s="573"/>
      <c r="T584" s="573"/>
      <c r="U584" s="573"/>
      <c r="V584" s="573"/>
      <c r="W584" s="573"/>
      <c r="X584" s="573"/>
      <c r="Y584" s="573"/>
      <c r="Z584" s="573"/>
    </row>
    <row r="585" ht="15.75" customHeight="1">
      <c r="A585" s="573"/>
      <c r="B585" s="573"/>
      <c r="C585" s="573"/>
      <c r="D585" s="573"/>
      <c r="E585" s="573"/>
      <c r="F585" s="573"/>
      <c r="G585" s="573"/>
      <c r="H585" s="573"/>
      <c r="I585" s="573"/>
      <c r="J585" s="573"/>
      <c r="K585" s="658"/>
      <c r="L585" s="658"/>
      <c r="M585" s="573"/>
      <c r="N585" s="573"/>
      <c r="O585" s="573"/>
      <c r="P585" s="573"/>
      <c r="Q585" s="573"/>
      <c r="R585" s="573"/>
      <c r="S585" s="573"/>
      <c r="T585" s="573"/>
      <c r="U585" s="573"/>
      <c r="V585" s="573"/>
      <c r="W585" s="573"/>
      <c r="X585" s="573"/>
      <c r="Y585" s="573"/>
      <c r="Z585" s="573"/>
    </row>
    <row r="586" ht="15.75" customHeight="1">
      <c r="A586" s="573"/>
      <c r="B586" s="573"/>
      <c r="C586" s="573"/>
      <c r="D586" s="573"/>
      <c r="E586" s="573"/>
      <c r="F586" s="573"/>
      <c r="G586" s="573"/>
      <c r="H586" s="573"/>
      <c r="I586" s="573"/>
      <c r="J586" s="573"/>
      <c r="K586" s="658"/>
      <c r="L586" s="658"/>
      <c r="M586" s="573"/>
      <c r="N586" s="573"/>
      <c r="O586" s="573"/>
      <c r="P586" s="573"/>
      <c r="Q586" s="573"/>
      <c r="R586" s="573"/>
      <c r="S586" s="573"/>
      <c r="T586" s="573"/>
      <c r="U586" s="573"/>
      <c r="V586" s="573"/>
      <c r="W586" s="573"/>
      <c r="X586" s="573"/>
      <c r="Y586" s="573"/>
      <c r="Z586" s="573"/>
    </row>
    <row r="587" ht="15.75" customHeight="1">
      <c r="A587" s="573"/>
      <c r="B587" s="573"/>
      <c r="C587" s="573"/>
      <c r="D587" s="573"/>
      <c r="E587" s="573"/>
      <c r="F587" s="573"/>
      <c r="G587" s="573"/>
      <c r="H587" s="573"/>
      <c r="I587" s="573"/>
      <c r="J587" s="573"/>
      <c r="K587" s="658"/>
      <c r="L587" s="658"/>
      <c r="M587" s="573"/>
      <c r="N587" s="573"/>
      <c r="O587" s="573"/>
      <c r="P587" s="573"/>
      <c r="Q587" s="573"/>
      <c r="R587" s="573"/>
      <c r="S587" s="573"/>
      <c r="T587" s="573"/>
      <c r="U587" s="573"/>
      <c r="V587" s="573"/>
      <c r="W587" s="573"/>
      <c r="X587" s="573"/>
      <c r="Y587" s="573"/>
      <c r="Z587" s="573"/>
    </row>
    <row r="588" ht="15.75" customHeight="1">
      <c r="A588" s="573"/>
      <c r="B588" s="573"/>
      <c r="C588" s="573"/>
      <c r="D588" s="573"/>
      <c r="E588" s="573"/>
      <c r="F588" s="573"/>
      <c r="G588" s="573"/>
      <c r="H588" s="573"/>
      <c r="I588" s="573"/>
      <c r="J588" s="573"/>
      <c r="K588" s="658"/>
      <c r="L588" s="658"/>
      <c r="M588" s="573"/>
      <c r="N588" s="573"/>
      <c r="O588" s="573"/>
      <c r="P588" s="573"/>
      <c r="Q588" s="573"/>
      <c r="R588" s="573"/>
      <c r="S588" s="573"/>
      <c r="T588" s="573"/>
      <c r="U588" s="573"/>
      <c r="V588" s="573"/>
      <c r="W588" s="573"/>
      <c r="X588" s="573"/>
      <c r="Y588" s="573"/>
      <c r="Z588" s="573"/>
    </row>
    <row r="589" ht="15.75" customHeight="1">
      <c r="A589" s="573"/>
      <c r="B589" s="573"/>
      <c r="C589" s="573"/>
      <c r="D589" s="573"/>
      <c r="E589" s="573"/>
      <c r="F589" s="573"/>
      <c r="G589" s="573"/>
      <c r="H589" s="573"/>
      <c r="I589" s="573"/>
      <c r="J589" s="573"/>
      <c r="K589" s="658"/>
      <c r="L589" s="658"/>
      <c r="M589" s="573"/>
      <c r="N589" s="573"/>
      <c r="O589" s="573"/>
      <c r="P589" s="573"/>
      <c r="Q589" s="573"/>
      <c r="R589" s="573"/>
      <c r="S589" s="573"/>
      <c r="T589" s="573"/>
      <c r="U589" s="573"/>
      <c r="V589" s="573"/>
      <c r="W589" s="573"/>
      <c r="X589" s="573"/>
      <c r="Y589" s="573"/>
      <c r="Z589" s="573"/>
    </row>
    <row r="590" ht="15.75" customHeight="1">
      <c r="A590" s="573"/>
      <c r="B590" s="573"/>
      <c r="C590" s="573"/>
      <c r="D590" s="573"/>
      <c r="E590" s="573"/>
      <c r="F590" s="573"/>
      <c r="G590" s="573"/>
      <c r="H590" s="573"/>
      <c r="I590" s="573"/>
      <c r="J590" s="573"/>
      <c r="K590" s="658"/>
      <c r="L590" s="658"/>
      <c r="M590" s="573"/>
      <c r="N590" s="573"/>
      <c r="O590" s="573"/>
      <c r="P590" s="573"/>
      <c r="Q590" s="573"/>
      <c r="R590" s="573"/>
      <c r="S590" s="573"/>
      <c r="T590" s="573"/>
      <c r="U590" s="573"/>
      <c r="V590" s="573"/>
      <c r="W590" s="573"/>
      <c r="X590" s="573"/>
      <c r="Y590" s="573"/>
      <c r="Z590" s="573"/>
    </row>
    <row r="591" ht="15.75" customHeight="1">
      <c r="A591" s="573"/>
      <c r="B591" s="573"/>
      <c r="C591" s="573"/>
      <c r="D591" s="573"/>
      <c r="E591" s="573"/>
      <c r="F591" s="573"/>
      <c r="G591" s="573"/>
      <c r="H591" s="573"/>
      <c r="I591" s="573"/>
      <c r="J591" s="573"/>
      <c r="K591" s="658"/>
      <c r="L591" s="658"/>
      <c r="M591" s="573"/>
      <c r="N591" s="573"/>
      <c r="O591" s="573"/>
      <c r="P591" s="573"/>
      <c r="Q591" s="573"/>
      <c r="R591" s="573"/>
      <c r="S591" s="573"/>
      <c r="T591" s="573"/>
      <c r="U591" s="573"/>
      <c r="V591" s="573"/>
      <c r="W591" s="573"/>
      <c r="X591" s="573"/>
      <c r="Y591" s="573"/>
      <c r="Z591" s="573"/>
    </row>
    <row r="592" ht="15.75" customHeight="1">
      <c r="A592" s="573"/>
      <c r="B592" s="573"/>
      <c r="C592" s="573"/>
      <c r="D592" s="573"/>
      <c r="E592" s="573"/>
      <c r="F592" s="573"/>
      <c r="G592" s="573"/>
      <c r="H592" s="573"/>
      <c r="I592" s="573"/>
      <c r="J592" s="573"/>
      <c r="K592" s="658"/>
      <c r="L592" s="658"/>
      <c r="M592" s="573"/>
      <c r="N592" s="573"/>
      <c r="O592" s="573"/>
      <c r="P592" s="573"/>
      <c r="Q592" s="573"/>
      <c r="R592" s="573"/>
      <c r="S592" s="573"/>
      <c r="T592" s="573"/>
      <c r="U592" s="573"/>
      <c r="V592" s="573"/>
      <c r="W592" s="573"/>
      <c r="X592" s="573"/>
      <c r="Y592" s="573"/>
      <c r="Z592" s="573"/>
    </row>
    <row r="593" ht="15.75" customHeight="1">
      <c r="A593" s="573"/>
      <c r="B593" s="573"/>
      <c r="C593" s="573"/>
      <c r="D593" s="573"/>
      <c r="E593" s="573"/>
      <c r="F593" s="573"/>
      <c r="G593" s="573"/>
      <c r="H593" s="573"/>
      <c r="I593" s="573"/>
      <c r="J593" s="573"/>
      <c r="K593" s="658"/>
      <c r="L593" s="658"/>
      <c r="M593" s="573"/>
      <c r="N593" s="573"/>
      <c r="O593" s="573"/>
      <c r="P593" s="573"/>
      <c r="Q593" s="573"/>
      <c r="R593" s="573"/>
      <c r="S593" s="573"/>
      <c r="T593" s="573"/>
      <c r="U593" s="573"/>
      <c r="V593" s="573"/>
      <c r="W593" s="573"/>
      <c r="X593" s="573"/>
      <c r="Y593" s="573"/>
      <c r="Z593" s="573"/>
    </row>
    <row r="594" ht="15.75" customHeight="1">
      <c r="A594" s="573"/>
      <c r="B594" s="573"/>
      <c r="C594" s="573"/>
      <c r="D594" s="573"/>
      <c r="E594" s="573"/>
      <c r="F594" s="573"/>
      <c r="G594" s="573"/>
      <c r="H594" s="573"/>
      <c r="I594" s="573"/>
      <c r="J594" s="573"/>
      <c r="K594" s="658"/>
      <c r="L594" s="658"/>
      <c r="M594" s="573"/>
      <c r="N594" s="573"/>
      <c r="O594" s="573"/>
      <c r="P594" s="573"/>
      <c r="Q594" s="573"/>
      <c r="R594" s="573"/>
      <c r="S594" s="573"/>
      <c r="T594" s="573"/>
      <c r="U594" s="573"/>
      <c r="V594" s="573"/>
      <c r="W594" s="573"/>
      <c r="X594" s="573"/>
      <c r="Y594" s="573"/>
      <c r="Z594" s="573"/>
    </row>
    <row r="595" ht="15.75" customHeight="1">
      <c r="A595" s="573"/>
      <c r="B595" s="573"/>
      <c r="C595" s="573"/>
      <c r="D595" s="573"/>
      <c r="E595" s="573"/>
      <c r="F595" s="573"/>
      <c r="G595" s="573"/>
      <c r="H595" s="573"/>
      <c r="I595" s="573"/>
      <c r="J595" s="573"/>
      <c r="K595" s="658"/>
      <c r="L595" s="658"/>
      <c r="M595" s="573"/>
      <c r="N595" s="573"/>
      <c r="O595" s="573"/>
      <c r="P595" s="573"/>
      <c r="Q595" s="573"/>
      <c r="R595" s="573"/>
      <c r="S595" s="573"/>
      <c r="T595" s="573"/>
      <c r="U595" s="573"/>
      <c r="V595" s="573"/>
      <c r="W595" s="573"/>
      <c r="X595" s="573"/>
      <c r="Y595" s="573"/>
      <c r="Z595" s="573"/>
    </row>
    <row r="596" ht="15.75" customHeight="1">
      <c r="A596" s="573"/>
      <c r="B596" s="573"/>
      <c r="C596" s="573"/>
      <c r="D596" s="573"/>
      <c r="E596" s="573"/>
      <c r="F596" s="573"/>
      <c r="G596" s="573"/>
      <c r="H596" s="573"/>
      <c r="I596" s="573"/>
      <c r="J596" s="573"/>
      <c r="K596" s="658"/>
      <c r="L596" s="658"/>
      <c r="M596" s="573"/>
      <c r="N596" s="573"/>
      <c r="O596" s="573"/>
      <c r="P596" s="573"/>
      <c r="Q596" s="573"/>
      <c r="R596" s="573"/>
      <c r="S596" s="573"/>
      <c r="T596" s="573"/>
      <c r="U596" s="573"/>
      <c r="V596" s="573"/>
      <c r="W596" s="573"/>
      <c r="X596" s="573"/>
      <c r="Y596" s="573"/>
      <c r="Z596" s="573"/>
    </row>
    <row r="597" ht="15.75" customHeight="1">
      <c r="A597" s="573"/>
      <c r="B597" s="573"/>
      <c r="C597" s="573"/>
      <c r="D597" s="573"/>
      <c r="E597" s="573"/>
      <c r="F597" s="573"/>
      <c r="G597" s="573"/>
      <c r="H597" s="573"/>
      <c r="I597" s="573"/>
      <c r="J597" s="573"/>
      <c r="K597" s="658"/>
      <c r="L597" s="658"/>
      <c r="M597" s="573"/>
      <c r="N597" s="573"/>
      <c r="O597" s="573"/>
      <c r="P597" s="573"/>
      <c r="Q597" s="573"/>
      <c r="R597" s="573"/>
      <c r="S597" s="573"/>
      <c r="T597" s="573"/>
      <c r="U597" s="573"/>
      <c r="V597" s="573"/>
      <c r="W597" s="573"/>
      <c r="X597" s="573"/>
      <c r="Y597" s="573"/>
      <c r="Z597" s="573"/>
    </row>
    <row r="598" ht="15.75" customHeight="1">
      <c r="A598" s="573"/>
      <c r="B598" s="573"/>
      <c r="C598" s="573"/>
      <c r="D598" s="573"/>
      <c r="E598" s="573"/>
      <c r="F598" s="573"/>
      <c r="G598" s="573"/>
      <c r="H598" s="573"/>
      <c r="I598" s="573"/>
      <c r="J598" s="573"/>
      <c r="K598" s="658"/>
      <c r="L598" s="658"/>
      <c r="M598" s="573"/>
      <c r="N598" s="573"/>
      <c r="O598" s="573"/>
      <c r="P598" s="573"/>
      <c r="Q598" s="573"/>
      <c r="R598" s="573"/>
      <c r="S598" s="573"/>
      <c r="T598" s="573"/>
      <c r="U598" s="573"/>
      <c r="V598" s="573"/>
      <c r="W598" s="573"/>
      <c r="X598" s="573"/>
      <c r="Y598" s="573"/>
      <c r="Z598" s="573"/>
    </row>
    <row r="599" ht="15.75" customHeight="1">
      <c r="A599" s="573"/>
      <c r="B599" s="573"/>
      <c r="C599" s="573"/>
      <c r="D599" s="573"/>
      <c r="E599" s="573"/>
      <c r="F599" s="573"/>
      <c r="G599" s="573"/>
      <c r="H599" s="573"/>
      <c r="I599" s="573"/>
      <c r="J599" s="573"/>
      <c r="K599" s="658"/>
      <c r="L599" s="658"/>
      <c r="M599" s="573"/>
      <c r="N599" s="573"/>
      <c r="O599" s="573"/>
      <c r="P599" s="573"/>
      <c r="Q599" s="573"/>
      <c r="R599" s="573"/>
      <c r="S599" s="573"/>
      <c r="T599" s="573"/>
      <c r="U599" s="573"/>
      <c r="V599" s="573"/>
      <c r="W599" s="573"/>
      <c r="X599" s="573"/>
      <c r="Y599" s="573"/>
      <c r="Z599" s="573"/>
    </row>
    <row r="600" ht="15.75" customHeight="1">
      <c r="A600" s="573"/>
      <c r="B600" s="573"/>
      <c r="C600" s="573"/>
      <c r="D600" s="573"/>
      <c r="E600" s="573"/>
      <c r="F600" s="573"/>
      <c r="G600" s="573"/>
      <c r="H600" s="573"/>
      <c r="I600" s="573"/>
      <c r="J600" s="573"/>
      <c r="K600" s="658"/>
      <c r="L600" s="658"/>
      <c r="M600" s="573"/>
      <c r="N600" s="573"/>
      <c r="O600" s="573"/>
      <c r="P600" s="573"/>
      <c r="Q600" s="573"/>
      <c r="R600" s="573"/>
      <c r="S600" s="573"/>
      <c r="T600" s="573"/>
      <c r="U600" s="573"/>
      <c r="V600" s="573"/>
      <c r="W600" s="573"/>
      <c r="X600" s="573"/>
      <c r="Y600" s="573"/>
      <c r="Z600" s="573"/>
    </row>
    <row r="601" ht="15.75" customHeight="1">
      <c r="A601" s="573"/>
      <c r="B601" s="573"/>
      <c r="C601" s="573"/>
      <c r="D601" s="573"/>
      <c r="E601" s="573"/>
      <c r="F601" s="573"/>
      <c r="G601" s="573"/>
      <c r="H601" s="573"/>
      <c r="I601" s="573"/>
      <c r="J601" s="573"/>
      <c r="K601" s="658"/>
      <c r="L601" s="658"/>
      <c r="M601" s="573"/>
      <c r="N601" s="573"/>
      <c r="O601" s="573"/>
      <c r="P601" s="573"/>
      <c r="Q601" s="573"/>
      <c r="R601" s="573"/>
      <c r="S601" s="573"/>
      <c r="T601" s="573"/>
      <c r="U601" s="573"/>
      <c r="V601" s="573"/>
      <c r="W601" s="573"/>
      <c r="X601" s="573"/>
      <c r="Y601" s="573"/>
      <c r="Z601" s="573"/>
    </row>
    <row r="602" ht="15.75" customHeight="1">
      <c r="A602" s="573"/>
      <c r="B602" s="573"/>
      <c r="C602" s="573"/>
      <c r="D602" s="573"/>
      <c r="E602" s="573"/>
      <c r="F602" s="573"/>
      <c r="G602" s="573"/>
      <c r="H602" s="573"/>
      <c r="I602" s="573"/>
      <c r="J602" s="573"/>
      <c r="K602" s="658"/>
      <c r="L602" s="658"/>
      <c r="M602" s="573"/>
      <c r="N602" s="573"/>
      <c r="O602" s="573"/>
      <c r="P602" s="573"/>
      <c r="Q602" s="573"/>
      <c r="R602" s="573"/>
      <c r="S602" s="573"/>
      <c r="T602" s="573"/>
      <c r="U602" s="573"/>
      <c r="V602" s="573"/>
      <c r="W602" s="573"/>
      <c r="X602" s="573"/>
      <c r="Y602" s="573"/>
      <c r="Z602" s="573"/>
    </row>
    <row r="603" ht="15.75" customHeight="1">
      <c r="A603" s="573"/>
      <c r="B603" s="573"/>
      <c r="C603" s="573"/>
      <c r="D603" s="573"/>
      <c r="E603" s="573"/>
      <c r="F603" s="573"/>
      <c r="G603" s="573"/>
      <c r="H603" s="573"/>
      <c r="I603" s="573"/>
      <c r="J603" s="573"/>
      <c r="K603" s="658"/>
      <c r="L603" s="658"/>
      <c r="M603" s="573"/>
      <c r="N603" s="573"/>
      <c r="O603" s="573"/>
      <c r="P603" s="573"/>
      <c r="Q603" s="573"/>
      <c r="R603" s="573"/>
      <c r="S603" s="573"/>
      <c r="T603" s="573"/>
      <c r="U603" s="573"/>
      <c r="V603" s="573"/>
      <c r="W603" s="573"/>
      <c r="X603" s="573"/>
      <c r="Y603" s="573"/>
      <c r="Z603" s="573"/>
    </row>
    <row r="604" ht="15.75" customHeight="1">
      <c r="A604" s="573"/>
      <c r="B604" s="573"/>
      <c r="C604" s="573"/>
      <c r="D604" s="573"/>
      <c r="E604" s="573"/>
      <c r="F604" s="573"/>
      <c r="G604" s="573"/>
      <c r="H604" s="573"/>
      <c r="I604" s="573"/>
      <c r="J604" s="573"/>
      <c r="K604" s="658"/>
      <c r="L604" s="658"/>
      <c r="M604" s="573"/>
      <c r="N604" s="573"/>
      <c r="O604" s="573"/>
      <c r="P604" s="573"/>
      <c r="Q604" s="573"/>
      <c r="R604" s="573"/>
      <c r="S604" s="573"/>
      <c r="T604" s="573"/>
      <c r="U604" s="573"/>
      <c r="V604" s="573"/>
      <c r="W604" s="573"/>
      <c r="X604" s="573"/>
      <c r="Y604" s="573"/>
      <c r="Z604" s="573"/>
    </row>
    <row r="605" ht="15.75" customHeight="1">
      <c r="A605" s="573"/>
      <c r="B605" s="573"/>
      <c r="C605" s="573"/>
      <c r="D605" s="573"/>
      <c r="E605" s="573"/>
      <c r="F605" s="573"/>
      <c r="G605" s="573"/>
      <c r="H605" s="573"/>
      <c r="I605" s="573"/>
      <c r="J605" s="573"/>
      <c r="K605" s="658"/>
      <c r="L605" s="658"/>
      <c r="M605" s="573"/>
      <c r="N605" s="573"/>
      <c r="O605" s="573"/>
      <c r="P605" s="573"/>
      <c r="Q605" s="573"/>
      <c r="R605" s="573"/>
      <c r="S605" s="573"/>
      <c r="T605" s="573"/>
      <c r="U605" s="573"/>
      <c r="V605" s="573"/>
      <c r="W605" s="573"/>
      <c r="X605" s="573"/>
      <c r="Y605" s="573"/>
      <c r="Z605" s="573"/>
    </row>
    <row r="606" ht="15.75" customHeight="1">
      <c r="A606" s="573"/>
      <c r="B606" s="573"/>
      <c r="C606" s="573"/>
      <c r="D606" s="573"/>
      <c r="E606" s="573"/>
      <c r="F606" s="573"/>
      <c r="G606" s="573"/>
      <c r="H606" s="573"/>
      <c r="I606" s="573"/>
      <c r="J606" s="573"/>
      <c r="K606" s="658"/>
      <c r="L606" s="658"/>
      <c r="M606" s="573"/>
      <c r="N606" s="573"/>
      <c r="O606" s="573"/>
      <c r="P606" s="573"/>
      <c r="Q606" s="573"/>
      <c r="R606" s="573"/>
      <c r="S606" s="573"/>
      <c r="T606" s="573"/>
      <c r="U606" s="573"/>
      <c r="V606" s="573"/>
      <c r="W606" s="573"/>
      <c r="X606" s="573"/>
      <c r="Y606" s="573"/>
      <c r="Z606" s="573"/>
    </row>
    <row r="607" ht="15.75" customHeight="1">
      <c r="A607" s="573"/>
      <c r="B607" s="573"/>
      <c r="C607" s="573"/>
      <c r="D607" s="573"/>
      <c r="E607" s="573"/>
      <c r="F607" s="573"/>
      <c r="G607" s="573"/>
      <c r="H607" s="573"/>
      <c r="I607" s="573"/>
      <c r="J607" s="573"/>
      <c r="K607" s="658"/>
      <c r="L607" s="658"/>
      <c r="M607" s="573"/>
      <c r="N607" s="573"/>
      <c r="O607" s="573"/>
      <c r="P607" s="573"/>
      <c r="Q607" s="573"/>
      <c r="R607" s="573"/>
      <c r="S607" s="573"/>
      <c r="T607" s="573"/>
      <c r="U607" s="573"/>
      <c r="V607" s="573"/>
      <c r="W607" s="573"/>
      <c r="X607" s="573"/>
      <c r="Y607" s="573"/>
      <c r="Z607" s="573"/>
    </row>
    <row r="608" ht="15.75" customHeight="1">
      <c r="A608" s="573"/>
      <c r="B608" s="573"/>
      <c r="C608" s="573"/>
      <c r="D608" s="573"/>
      <c r="E608" s="573"/>
      <c r="F608" s="573"/>
      <c r="G608" s="573"/>
      <c r="H608" s="573"/>
      <c r="I608" s="573"/>
      <c r="J608" s="573"/>
      <c r="K608" s="658"/>
      <c r="L608" s="658"/>
      <c r="M608" s="573"/>
      <c r="N608" s="573"/>
      <c r="O608" s="573"/>
      <c r="P608" s="573"/>
      <c r="Q608" s="573"/>
      <c r="R608" s="573"/>
      <c r="S608" s="573"/>
      <c r="T608" s="573"/>
      <c r="U608" s="573"/>
      <c r="V608" s="573"/>
      <c r="W608" s="573"/>
      <c r="X608" s="573"/>
      <c r="Y608" s="573"/>
      <c r="Z608" s="573"/>
    </row>
    <row r="609" ht="15.75" customHeight="1">
      <c r="A609" s="573"/>
      <c r="B609" s="573"/>
      <c r="C609" s="573"/>
      <c r="D609" s="573"/>
      <c r="E609" s="573"/>
      <c r="F609" s="573"/>
      <c r="G609" s="573"/>
      <c r="H609" s="573"/>
      <c r="I609" s="573"/>
      <c r="J609" s="573"/>
      <c r="K609" s="658"/>
      <c r="L609" s="658"/>
      <c r="M609" s="573"/>
      <c r="N609" s="573"/>
      <c r="O609" s="573"/>
      <c r="P609" s="573"/>
      <c r="Q609" s="573"/>
      <c r="R609" s="573"/>
      <c r="S609" s="573"/>
      <c r="T609" s="573"/>
      <c r="U609" s="573"/>
      <c r="V609" s="573"/>
      <c r="W609" s="573"/>
      <c r="X609" s="573"/>
      <c r="Y609" s="573"/>
      <c r="Z609" s="573"/>
    </row>
    <row r="610" ht="15.75" customHeight="1">
      <c r="A610" s="573"/>
      <c r="B610" s="573"/>
      <c r="C610" s="573"/>
      <c r="D610" s="573"/>
      <c r="E610" s="573"/>
      <c r="F610" s="573"/>
      <c r="G610" s="573"/>
      <c r="H610" s="573"/>
      <c r="I610" s="573"/>
      <c r="J610" s="573"/>
      <c r="K610" s="658"/>
      <c r="L610" s="658"/>
      <c r="M610" s="573"/>
      <c r="N610" s="573"/>
      <c r="O610" s="573"/>
      <c r="P610" s="573"/>
      <c r="Q610" s="573"/>
      <c r="R610" s="573"/>
      <c r="S610" s="573"/>
      <c r="T610" s="573"/>
      <c r="U610" s="573"/>
      <c r="V610" s="573"/>
      <c r="W610" s="573"/>
      <c r="X610" s="573"/>
      <c r="Y610" s="573"/>
      <c r="Z610" s="573"/>
    </row>
    <row r="611" ht="15.75" customHeight="1">
      <c r="A611" s="573"/>
      <c r="B611" s="573"/>
      <c r="C611" s="573"/>
      <c r="D611" s="573"/>
      <c r="E611" s="573"/>
      <c r="F611" s="573"/>
      <c r="G611" s="573"/>
      <c r="H611" s="573"/>
      <c r="I611" s="573"/>
      <c r="J611" s="573"/>
      <c r="K611" s="658"/>
      <c r="L611" s="658"/>
      <c r="M611" s="573"/>
      <c r="N611" s="573"/>
      <c r="O611" s="573"/>
      <c r="P611" s="573"/>
      <c r="Q611" s="573"/>
      <c r="R611" s="573"/>
      <c r="S611" s="573"/>
      <c r="T611" s="573"/>
      <c r="U611" s="573"/>
      <c r="V611" s="573"/>
      <c r="W611" s="573"/>
      <c r="X611" s="573"/>
      <c r="Y611" s="573"/>
      <c r="Z611" s="573"/>
    </row>
    <row r="612" ht="15.75" customHeight="1">
      <c r="A612" s="573"/>
      <c r="B612" s="573"/>
      <c r="C612" s="573"/>
      <c r="D612" s="573"/>
      <c r="E612" s="573"/>
      <c r="F612" s="573"/>
      <c r="G612" s="573"/>
      <c r="H612" s="573"/>
      <c r="I612" s="573"/>
      <c r="J612" s="573"/>
      <c r="K612" s="658"/>
      <c r="L612" s="658"/>
      <c r="M612" s="573"/>
      <c r="N612" s="573"/>
      <c r="O612" s="573"/>
      <c r="P612" s="573"/>
      <c r="Q612" s="573"/>
      <c r="R612" s="573"/>
      <c r="S612" s="573"/>
      <c r="T612" s="573"/>
      <c r="U612" s="573"/>
      <c r="V612" s="573"/>
      <c r="W612" s="573"/>
      <c r="X612" s="573"/>
      <c r="Y612" s="573"/>
      <c r="Z612" s="573"/>
    </row>
    <row r="613" ht="15.75" customHeight="1">
      <c r="A613" s="573"/>
      <c r="B613" s="573"/>
      <c r="C613" s="573"/>
      <c r="D613" s="573"/>
      <c r="E613" s="573"/>
      <c r="F613" s="573"/>
      <c r="G613" s="573"/>
      <c r="H613" s="573"/>
      <c r="I613" s="573"/>
      <c r="J613" s="573"/>
      <c r="K613" s="658"/>
      <c r="L613" s="658"/>
      <c r="M613" s="573"/>
      <c r="N613" s="573"/>
      <c r="O613" s="573"/>
      <c r="P613" s="573"/>
      <c r="Q613" s="573"/>
      <c r="R613" s="573"/>
      <c r="S613" s="573"/>
      <c r="T613" s="573"/>
      <c r="U613" s="573"/>
      <c r="V613" s="573"/>
      <c r="W613" s="573"/>
      <c r="X613" s="573"/>
      <c r="Y613" s="573"/>
      <c r="Z613" s="573"/>
    </row>
    <row r="614" ht="15.75" customHeight="1">
      <c r="A614" s="573"/>
      <c r="B614" s="573"/>
      <c r="C614" s="573"/>
      <c r="D614" s="573"/>
      <c r="E614" s="573"/>
      <c r="F614" s="573"/>
      <c r="G614" s="573"/>
      <c r="H614" s="573"/>
      <c r="I614" s="573"/>
      <c r="J614" s="573"/>
      <c r="K614" s="658"/>
      <c r="L614" s="658"/>
      <c r="M614" s="573"/>
      <c r="N614" s="573"/>
      <c r="O614" s="573"/>
      <c r="P614" s="573"/>
      <c r="Q614" s="573"/>
      <c r="R614" s="573"/>
      <c r="S614" s="573"/>
      <c r="T614" s="573"/>
      <c r="U614" s="573"/>
      <c r="V614" s="573"/>
      <c r="W614" s="573"/>
      <c r="X614" s="573"/>
      <c r="Y614" s="573"/>
      <c r="Z614" s="573"/>
    </row>
    <row r="615" ht="15.75" customHeight="1">
      <c r="A615" s="573"/>
      <c r="B615" s="573"/>
      <c r="C615" s="573"/>
      <c r="D615" s="573"/>
      <c r="E615" s="573"/>
      <c r="F615" s="573"/>
      <c r="G615" s="573"/>
      <c r="H615" s="573"/>
      <c r="I615" s="573"/>
      <c r="J615" s="573"/>
      <c r="K615" s="658"/>
      <c r="L615" s="658"/>
      <c r="M615" s="573"/>
      <c r="N615" s="573"/>
      <c r="O615" s="573"/>
      <c r="P615" s="573"/>
      <c r="Q615" s="573"/>
      <c r="R615" s="573"/>
      <c r="S615" s="573"/>
      <c r="T615" s="573"/>
      <c r="U615" s="573"/>
      <c r="V615" s="573"/>
      <c r="W615" s="573"/>
      <c r="X615" s="573"/>
      <c r="Y615" s="573"/>
      <c r="Z615" s="573"/>
    </row>
    <row r="616" ht="15.75" customHeight="1">
      <c r="A616" s="573"/>
      <c r="B616" s="573"/>
      <c r="C616" s="573"/>
      <c r="D616" s="573"/>
      <c r="E616" s="573"/>
      <c r="F616" s="573"/>
      <c r="G616" s="573"/>
      <c r="H616" s="573"/>
      <c r="I616" s="573"/>
      <c r="J616" s="573"/>
      <c r="K616" s="658"/>
      <c r="L616" s="658"/>
      <c r="M616" s="573"/>
      <c r="N616" s="573"/>
      <c r="O616" s="573"/>
      <c r="P616" s="573"/>
      <c r="Q616" s="573"/>
      <c r="R616" s="573"/>
      <c r="S616" s="573"/>
      <c r="T616" s="573"/>
      <c r="U616" s="573"/>
      <c r="V616" s="573"/>
      <c r="W616" s="573"/>
      <c r="X616" s="573"/>
      <c r="Y616" s="573"/>
      <c r="Z616" s="573"/>
    </row>
    <row r="617" ht="15.75" customHeight="1">
      <c r="A617" s="573"/>
      <c r="B617" s="573"/>
      <c r="C617" s="573"/>
      <c r="D617" s="573"/>
      <c r="E617" s="573"/>
      <c r="F617" s="573"/>
      <c r="G617" s="573"/>
      <c r="H617" s="573"/>
      <c r="I617" s="573"/>
      <c r="J617" s="573"/>
      <c r="K617" s="658"/>
      <c r="L617" s="658"/>
      <c r="M617" s="573"/>
      <c r="N617" s="573"/>
      <c r="O617" s="573"/>
      <c r="P617" s="573"/>
      <c r="Q617" s="573"/>
      <c r="R617" s="573"/>
      <c r="S617" s="573"/>
      <c r="T617" s="573"/>
      <c r="U617" s="573"/>
      <c r="V617" s="573"/>
      <c r="W617" s="573"/>
      <c r="X617" s="573"/>
      <c r="Y617" s="573"/>
      <c r="Z617" s="573"/>
    </row>
    <row r="618" ht="15.75" customHeight="1">
      <c r="A618" s="573"/>
      <c r="B618" s="573"/>
      <c r="C618" s="573"/>
      <c r="D618" s="573"/>
      <c r="E618" s="573"/>
      <c r="F618" s="573"/>
      <c r="G618" s="573"/>
      <c r="H618" s="573"/>
      <c r="I618" s="573"/>
      <c r="J618" s="573"/>
      <c r="K618" s="658"/>
      <c r="L618" s="658"/>
      <c r="M618" s="573"/>
      <c r="N618" s="573"/>
      <c r="O618" s="573"/>
      <c r="P618" s="573"/>
      <c r="Q618" s="573"/>
      <c r="R618" s="573"/>
      <c r="S618" s="573"/>
      <c r="T618" s="573"/>
      <c r="U618" s="573"/>
      <c r="V618" s="573"/>
      <c r="W618" s="573"/>
      <c r="X618" s="573"/>
      <c r="Y618" s="573"/>
      <c r="Z618" s="573"/>
    </row>
    <row r="619" ht="15.75" customHeight="1">
      <c r="A619" s="573"/>
      <c r="B619" s="573"/>
      <c r="C619" s="573"/>
      <c r="D619" s="573"/>
      <c r="E619" s="573"/>
      <c r="F619" s="573"/>
      <c r="G619" s="573"/>
      <c r="H619" s="573"/>
      <c r="I619" s="573"/>
      <c r="J619" s="573"/>
      <c r="K619" s="658"/>
      <c r="L619" s="658"/>
      <c r="M619" s="573"/>
      <c r="N619" s="573"/>
      <c r="O619" s="573"/>
      <c r="P619" s="573"/>
      <c r="Q619" s="573"/>
      <c r="R619" s="573"/>
      <c r="S619" s="573"/>
      <c r="T619" s="573"/>
      <c r="U619" s="573"/>
      <c r="V619" s="573"/>
      <c r="W619" s="573"/>
      <c r="X619" s="573"/>
      <c r="Y619" s="573"/>
      <c r="Z619" s="573"/>
    </row>
    <row r="620" ht="15.75" customHeight="1">
      <c r="A620" s="573"/>
      <c r="B620" s="573"/>
      <c r="C620" s="573"/>
      <c r="D620" s="573"/>
      <c r="E620" s="573"/>
      <c r="F620" s="573"/>
      <c r="G620" s="573"/>
      <c r="H620" s="573"/>
      <c r="I620" s="573"/>
      <c r="J620" s="573"/>
      <c r="K620" s="658"/>
      <c r="L620" s="658"/>
      <c r="M620" s="573"/>
      <c r="N620" s="573"/>
      <c r="O620" s="573"/>
      <c r="P620" s="573"/>
      <c r="Q620" s="573"/>
      <c r="R620" s="573"/>
      <c r="S620" s="573"/>
      <c r="T620" s="573"/>
      <c r="U620" s="573"/>
      <c r="V620" s="573"/>
      <c r="W620" s="573"/>
      <c r="X620" s="573"/>
      <c r="Y620" s="573"/>
      <c r="Z620" s="573"/>
    </row>
    <row r="621" ht="15.75" customHeight="1">
      <c r="A621" s="573"/>
      <c r="B621" s="573"/>
      <c r="C621" s="573"/>
      <c r="D621" s="573"/>
      <c r="E621" s="573"/>
      <c r="F621" s="573"/>
      <c r="G621" s="573"/>
      <c r="H621" s="573"/>
      <c r="I621" s="573"/>
      <c r="J621" s="573"/>
      <c r="K621" s="658"/>
      <c r="L621" s="658"/>
      <c r="M621" s="573"/>
      <c r="N621" s="573"/>
      <c r="O621" s="573"/>
      <c r="P621" s="573"/>
      <c r="Q621" s="573"/>
      <c r="R621" s="573"/>
      <c r="S621" s="573"/>
      <c r="T621" s="573"/>
      <c r="U621" s="573"/>
      <c r="V621" s="573"/>
      <c r="W621" s="573"/>
      <c r="X621" s="573"/>
      <c r="Y621" s="573"/>
      <c r="Z621" s="573"/>
    </row>
    <row r="622" ht="15.75" customHeight="1">
      <c r="A622" s="573"/>
      <c r="B622" s="573"/>
      <c r="C622" s="573"/>
      <c r="D622" s="573"/>
      <c r="E622" s="573"/>
      <c r="F622" s="573"/>
      <c r="G622" s="573"/>
      <c r="H622" s="573"/>
      <c r="I622" s="573"/>
      <c r="J622" s="573"/>
      <c r="K622" s="658"/>
      <c r="L622" s="658"/>
      <c r="M622" s="573"/>
      <c r="N622" s="573"/>
      <c r="O622" s="573"/>
      <c r="P622" s="573"/>
      <c r="Q622" s="573"/>
      <c r="R622" s="573"/>
      <c r="S622" s="573"/>
      <c r="T622" s="573"/>
      <c r="U622" s="573"/>
      <c r="V622" s="573"/>
      <c r="W622" s="573"/>
      <c r="X622" s="573"/>
      <c r="Y622" s="573"/>
      <c r="Z622" s="573"/>
    </row>
    <row r="623" ht="15.75" customHeight="1">
      <c r="A623" s="573"/>
      <c r="B623" s="573"/>
      <c r="C623" s="573"/>
      <c r="D623" s="573"/>
      <c r="E623" s="573"/>
      <c r="F623" s="573"/>
      <c r="G623" s="573"/>
      <c r="H623" s="573"/>
      <c r="I623" s="573"/>
      <c r="J623" s="573"/>
      <c r="K623" s="658"/>
      <c r="L623" s="658"/>
      <c r="M623" s="573"/>
      <c r="N623" s="573"/>
      <c r="O623" s="573"/>
      <c r="P623" s="573"/>
      <c r="Q623" s="573"/>
      <c r="R623" s="573"/>
      <c r="S623" s="573"/>
      <c r="T623" s="573"/>
      <c r="U623" s="573"/>
      <c r="V623" s="573"/>
      <c r="W623" s="573"/>
      <c r="X623" s="573"/>
      <c r="Y623" s="573"/>
      <c r="Z623" s="573"/>
    </row>
    <row r="624" ht="15.75" customHeight="1">
      <c r="A624" s="573"/>
      <c r="B624" s="573"/>
      <c r="C624" s="573"/>
      <c r="D624" s="573"/>
      <c r="E624" s="573"/>
      <c r="F624" s="573"/>
      <c r="G624" s="573"/>
      <c r="H624" s="573"/>
      <c r="I624" s="573"/>
      <c r="J624" s="573"/>
      <c r="K624" s="658"/>
      <c r="L624" s="658"/>
      <c r="M624" s="573"/>
      <c r="N624" s="573"/>
      <c r="O624" s="573"/>
      <c r="P624" s="573"/>
      <c r="Q624" s="573"/>
      <c r="R624" s="573"/>
      <c r="S624" s="573"/>
      <c r="T624" s="573"/>
      <c r="U624" s="573"/>
      <c r="V624" s="573"/>
      <c r="W624" s="573"/>
      <c r="X624" s="573"/>
      <c r="Y624" s="573"/>
      <c r="Z624" s="573"/>
    </row>
    <row r="625" ht="15.75" customHeight="1">
      <c r="A625" s="573"/>
      <c r="B625" s="573"/>
      <c r="C625" s="573"/>
      <c r="D625" s="573"/>
      <c r="E625" s="573"/>
      <c r="F625" s="573"/>
      <c r="G625" s="573"/>
      <c r="H625" s="573"/>
      <c r="I625" s="573"/>
      <c r="J625" s="573"/>
      <c r="K625" s="658"/>
      <c r="L625" s="658"/>
      <c r="M625" s="573"/>
      <c r="N625" s="573"/>
      <c r="O625" s="573"/>
      <c r="P625" s="573"/>
      <c r="Q625" s="573"/>
      <c r="R625" s="573"/>
      <c r="S625" s="573"/>
      <c r="T625" s="573"/>
      <c r="U625" s="573"/>
      <c r="V625" s="573"/>
      <c r="W625" s="573"/>
      <c r="X625" s="573"/>
      <c r="Y625" s="573"/>
      <c r="Z625" s="573"/>
    </row>
    <row r="626" ht="15.75" customHeight="1">
      <c r="A626" s="573"/>
      <c r="B626" s="573"/>
      <c r="C626" s="573"/>
      <c r="D626" s="573"/>
      <c r="E626" s="573"/>
      <c r="F626" s="573"/>
      <c r="G626" s="573"/>
      <c r="H626" s="573"/>
      <c r="I626" s="573"/>
      <c r="J626" s="573"/>
      <c r="K626" s="658"/>
      <c r="L626" s="658"/>
      <c r="M626" s="573"/>
      <c r="N626" s="573"/>
      <c r="O626" s="573"/>
      <c r="P626" s="573"/>
      <c r="Q626" s="573"/>
      <c r="R626" s="573"/>
      <c r="S626" s="573"/>
      <c r="T626" s="573"/>
      <c r="U626" s="573"/>
      <c r="V626" s="573"/>
      <c r="W626" s="573"/>
      <c r="X626" s="573"/>
      <c r="Y626" s="573"/>
      <c r="Z626" s="573"/>
    </row>
    <row r="627" ht="15.75" customHeight="1">
      <c r="A627" s="573"/>
      <c r="B627" s="573"/>
      <c r="C627" s="573"/>
      <c r="D627" s="573"/>
      <c r="E627" s="573"/>
      <c r="F627" s="573"/>
      <c r="G627" s="573"/>
      <c r="H627" s="573"/>
      <c r="I627" s="573"/>
      <c r="J627" s="573"/>
      <c r="K627" s="658"/>
      <c r="L627" s="658"/>
      <c r="M627" s="573"/>
      <c r="N627" s="573"/>
      <c r="O627" s="573"/>
      <c r="P627" s="573"/>
      <c r="Q627" s="573"/>
      <c r="R627" s="573"/>
      <c r="S627" s="573"/>
      <c r="T627" s="573"/>
      <c r="U627" s="573"/>
      <c r="V627" s="573"/>
      <c r="W627" s="573"/>
      <c r="X627" s="573"/>
      <c r="Y627" s="573"/>
      <c r="Z627" s="573"/>
    </row>
    <row r="628" ht="15.75" customHeight="1">
      <c r="A628" s="573"/>
      <c r="B628" s="573"/>
      <c r="C628" s="573"/>
      <c r="D628" s="573"/>
      <c r="E628" s="573"/>
      <c r="F628" s="573"/>
      <c r="G628" s="573"/>
      <c r="H628" s="573"/>
      <c r="I628" s="573"/>
      <c r="J628" s="573"/>
      <c r="K628" s="658"/>
      <c r="L628" s="658"/>
      <c r="M628" s="573"/>
      <c r="N628" s="573"/>
      <c r="O628" s="573"/>
      <c r="P628" s="573"/>
      <c r="Q628" s="573"/>
      <c r="R628" s="573"/>
      <c r="S628" s="573"/>
      <c r="T628" s="573"/>
      <c r="U628" s="573"/>
      <c r="V628" s="573"/>
      <c r="W628" s="573"/>
      <c r="X628" s="573"/>
      <c r="Y628" s="573"/>
      <c r="Z628" s="573"/>
    </row>
    <row r="629" ht="15.75" customHeight="1">
      <c r="A629" s="573"/>
      <c r="B629" s="573"/>
      <c r="C629" s="573"/>
      <c r="D629" s="573"/>
      <c r="E629" s="573"/>
      <c r="F629" s="573"/>
      <c r="G629" s="573"/>
      <c r="H629" s="573"/>
      <c r="I629" s="573"/>
      <c r="J629" s="573"/>
      <c r="K629" s="658"/>
      <c r="L629" s="658"/>
      <c r="M629" s="573"/>
      <c r="N629" s="573"/>
      <c r="O629" s="573"/>
      <c r="P629" s="573"/>
      <c r="Q629" s="573"/>
      <c r="R629" s="573"/>
      <c r="S629" s="573"/>
      <c r="T629" s="573"/>
      <c r="U629" s="573"/>
      <c r="V629" s="573"/>
      <c r="W629" s="573"/>
      <c r="X629" s="573"/>
      <c r="Y629" s="573"/>
      <c r="Z629" s="573"/>
    </row>
    <row r="630" ht="15.75" customHeight="1">
      <c r="A630" s="573"/>
      <c r="B630" s="573"/>
      <c r="C630" s="573"/>
      <c r="D630" s="573"/>
      <c r="E630" s="573"/>
      <c r="F630" s="573"/>
      <c r="G630" s="573"/>
      <c r="H630" s="573"/>
      <c r="I630" s="573"/>
      <c r="J630" s="573"/>
      <c r="K630" s="658"/>
      <c r="L630" s="658"/>
      <c r="M630" s="573"/>
      <c r="N630" s="573"/>
      <c r="O630" s="573"/>
      <c r="P630" s="573"/>
      <c r="Q630" s="573"/>
      <c r="R630" s="573"/>
      <c r="S630" s="573"/>
      <c r="T630" s="573"/>
      <c r="U630" s="573"/>
      <c r="V630" s="573"/>
      <c r="W630" s="573"/>
      <c r="X630" s="573"/>
      <c r="Y630" s="573"/>
      <c r="Z630" s="573"/>
    </row>
    <row r="631" ht="15.75" customHeight="1">
      <c r="A631" s="573"/>
      <c r="B631" s="573"/>
      <c r="C631" s="573"/>
      <c r="D631" s="573"/>
      <c r="E631" s="573"/>
      <c r="F631" s="573"/>
      <c r="G631" s="573"/>
      <c r="H631" s="573"/>
      <c r="I631" s="573"/>
      <c r="J631" s="573"/>
      <c r="K631" s="658"/>
      <c r="L631" s="658"/>
      <c r="M631" s="573"/>
      <c r="N631" s="573"/>
      <c r="O631" s="573"/>
      <c r="P631" s="573"/>
      <c r="Q631" s="573"/>
      <c r="R631" s="573"/>
      <c r="S631" s="573"/>
      <c r="T631" s="573"/>
      <c r="U631" s="573"/>
      <c r="V631" s="573"/>
      <c r="W631" s="573"/>
      <c r="X631" s="573"/>
      <c r="Y631" s="573"/>
      <c r="Z631" s="573"/>
    </row>
    <row r="632" ht="15.75" customHeight="1">
      <c r="A632" s="573"/>
      <c r="B632" s="573"/>
      <c r="C632" s="573"/>
      <c r="D632" s="573"/>
      <c r="E632" s="573"/>
      <c r="F632" s="573"/>
      <c r="G632" s="573"/>
      <c r="H632" s="573"/>
      <c r="I632" s="573"/>
      <c r="J632" s="573"/>
      <c r="K632" s="658"/>
      <c r="L632" s="658"/>
      <c r="M632" s="573"/>
      <c r="N632" s="573"/>
      <c r="O632" s="573"/>
      <c r="P632" s="573"/>
      <c r="Q632" s="573"/>
      <c r="R632" s="573"/>
      <c r="S632" s="573"/>
      <c r="T632" s="573"/>
      <c r="U632" s="573"/>
      <c r="V632" s="573"/>
      <c r="W632" s="573"/>
      <c r="X632" s="573"/>
      <c r="Y632" s="573"/>
      <c r="Z632" s="573"/>
    </row>
    <row r="633" ht="15.75" customHeight="1">
      <c r="A633" s="573"/>
      <c r="B633" s="573"/>
      <c r="C633" s="573"/>
      <c r="D633" s="573"/>
      <c r="E633" s="573"/>
      <c r="F633" s="573"/>
      <c r="G633" s="573"/>
      <c r="H633" s="573"/>
      <c r="I633" s="573"/>
      <c r="J633" s="573"/>
      <c r="K633" s="658"/>
      <c r="L633" s="658"/>
      <c r="M633" s="573"/>
      <c r="N633" s="573"/>
      <c r="O633" s="573"/>
      <c r="P633" s="573"/>
      <c r="Q633" s="573"/>
      <c r="R633" s="573"/>
      <c r="S633" s="573"/>
      <c r="T633" s="573"/>
      <c r="U633" s="573"/>
      <c r="V633" s="573"/>
      <c r="W633" s="573"/>
      <c r="X633" s="573"/>
      <c r="Y633" s="573"/>
      <c r="Z633" s="573"/>
    </row>
    <row r="634" ht="15.75" customHeight="1">
      <c r="A634" s="573"/>
      <c r="B634" s="573"/>
      <c r="C634" s="573"/>
      <c r="D634" s="573"/>
      <c r="E634" s="573"/>
      <c r="F634" s="573"/>
      <c r="G634" s="573"/>
      <c r="H634" s="573"/>
      <c r="I634" s="573"/>
      <c r="J634" s="573"/>
      <c r="K634" s="658"/>
      <c r="L634" s="658"/>
      <c r="M634" s="573"/>
      <c r="N634" s="573"/>
      <c r="O634" s="573"/>
      <c r="P634" s="573"/>
      <c r="Q634" s="573"/>
      <c r="R634" s="573"/>
      <c r="S634" s="573"/>
      <c r="T634" s="573"/>
      <c r="U634" s="573"/>
      <c r="V634" s="573"/>
      <c r="W634" s="573"/>
      <c r="X634" s="573"/>
      <c r="Y634" s="573"/>
      <c r="Z634" s="573"/>
    </row>
    <row r="635" ht="15.75" customHeight="1">
      <c r="A635" s="573"/>
      <c r="B635" s="573"/>
      <c r="C635" s="573"/>
      <c r="D635" s="573"/>
      <c r="E635" s="573"/>
      <c r="F635" s="573"/>
      <c r="G635" s="573"/>
      <c r="H635" s="573"/>
      <c r="I635" s="573"/>
      <c r="J635" s="573"/>
      <c r="K635" s="658"/>
      <c r="L635" s="658"/>
      <c r="M635" s="573"/>
      <c r="N635" s="573"/>
      <c r="O635" s="573"/>
      <c r="P635" s="573"/>
      <c r="Q635" s="573"/>
      <c r="R635" s="573"/>
      <c r="S635" s="573"/>
      <c r="T635" s="573"/>
      <c r="U635" s="573"/>
      <c r="V635" s="573"/>
      <c r="W635" s="573"/>
      <c r="X635" s="573"/>
      <c r="Y635" s="573"/>
      <c r="Z635" s="573"/>
    </row>
    <row r="636" ht="15.75" customHeight="1">
      <c r="A636" s="573"/>
      <c r="B636" s="573"/>
      <c r="C636" s="573"/>
      <c r="D636" s="573"/>
      <c r="E636" s="573"/>
      <c r="F636" s="573"/>
      <c r="G636" s="573"/>
      <c r="H636" s="573"/>
      <c r="I636" s="573"/>
      <c r="J636" s="573"/>
      <c r="K636" s="658"/>
      <c r="L636" s="658"/>
      <c r="M636" s="573"/>
      <c r="N636" s="573"/>
      <c r="O636" s="573"/>
      <c r="P636" s="573"/>
      <c r="Q636" s="573"/>
      <c r="R636" s="573"/>
      <c r="S636" s="573"/>
      <c r="T636" s="573"/>
      <c r="U636" s="573"/>
      <c r="V636" s="573"/>
      <c r="W636" s="573"/>
      <c r="X636" s="573"/>
      <c r="Y636" s="573"/>
      <c r="Z636" s="573"/>
    </row>
    <row r="637" ht="15.75" customHeight="1">
      <c r="A637" s="573"/>
      <c r="B637" s="573"/>
      <c r="C637" s="573"/>
      <c r="D637" s="573"/>
      <c r="E637" s="573"/>
      <c r="F637" s="573"/>
      <c r="G637" s="573"/>
      <c r="H637" s="573"/>
      <c r="I637" s="573"/>
      <c r="J637" s="573"/>
      <c r="K637" s="658"/>
      <c r="L637" s="658"/>
      <c r="M637" s="573"/>
      <c r="N637" s="573"/>
      <c r="O637" s="573"/>
      <c r="P637" s="573"/>
      <c r="Q637" s="573"/>
      <c r="R637" s="573"/>
      <c r="S637" s="573"/>
      <c r="T637" s="573"/>
      <c r="U637" s="573"/>
      <c r="V637" s="573"/>
      <c r="W637" s="573"/>
      <c r="X637" s="573"/>
      <c r="Y637" s="573"/>
      <c r="Z637" s="573"/>
    </row>
    <row r="638" ht="15.75" customHeight="1">
      <c r="A638" s="573"/>
      <c r="B638" s="573"/>
      <c r="C638" s="573"/>
      <c r="D638" s="573"/>
      <c r="E638" s="573"/>
      <c r="F638" s="573"/>
      <c r="G638" s="573"/>
      <c r="H638" s="573"/>
      <c r="I638" s="573"/>
      <c r="J638" s="573"/>
      <c r="K638" s="658"/>
      <c r="L638" s="658"/>
      <c r="M638" s="573"/>
      <c r="N638" s="573"/>
      <c r="O638" s="573"/>
      <c r="P638" s="573"/>
      <c r="Q638" s="573"/>
      <c r="R638" s="573"/>
      <c r="S638" s="573"/>
      <c r="T638" s="573"/>
      <c r="U638" s="573"/>
      <c r="V638" s="573"/>
      <c r="W638" s="573"/>
      <c r="X638" s="573"/>
      <c r="Y638" s="573"/>
      <c r="Z638" s="573"/>
    </row>
    <row r="639" ht="15.75" customHeight="1">
      <c r="A639" s="573"/>
      <c r="B639" s="573"/>
      <c r="C639" s="573"/>
      <c r="D639" s="573"/>
      <c r="E639" s="573"/>
      <c r="F639" s="573"/>
      <c r="G639" s="573"/>
      <c r="H639" s="573"/>
      <c r="I639" s="573"/>
      <c r="J639" s="573"/>
      <c r="K639" s="658"/>
      <c r="L639" s="658"/>
      <c r="M639" s="573"/>
      <c r="N639" s="573"/>
      <c r="O639" s="573"/>
      <c r="P639" s="573"/>
      <c r="Q639" s="573"/>
      <c r="R639" s="573"/>
      <c r="S639" s="573"/>
      <c r="T639" s="573"/>
      <c r="U639" s="573"/>
      <c r="V639" s="573"/>
      <c r="W639" s="573"/>
      <c r="X639" s="573"/>
      <c r="Y639" s="573"/>
      <c r="Z639" s="573"/>
    </row>
    <row r="640" ht="15.75" customHeight="1">
      <c r="A640" s="573"/>
      <c r="B640" s="573"/>
      <c r="C640" s="573"/>
      <c r="D640" s="573"/>
      <c r="E640" s="573"/>
      <c r="F640" s="573"/>
      <c r="G640" s="573"/>
      <c r="H640" s="573"/>
      <c r="I640" s="573"/>
      <c r="J640" s="573"/>
      <c r="K640" s="658"/>
      <c r="L640" s="658"/>
      <c r="M640" s="573"/>
      <c r="N640" s="573"/>
      <c r="O640" s="573"/>
      <c r="P640" s="573"/>
      <c r="Q640" s="573"/>
      <c r="R640" s="573"/>
      <c r="S640" s="573"/>
      <c r="T640" s="573"/>
      <c r="U640" s="573"/>
      <c r="V640" s="573"/>
      <c r="W640" s="573"/>
      <c r="X640" s="573"/>
      <c r="Y640" s="573"/>
      <c r="Z640" s="573"/>
    </row>
    <row r="641" ht="15.75" customHeight="1">
      <c r="A641" s="573"/>
      <c r="B641" s="573"/>
      <c r="C641" s="573"/>
      <c r="D641" s="573"/>
      <c r="E641" s="573"/>
      <c r="F641" s="573"/>
      <c r="G641" s="573"/>
      <c r="H641" s="573"/>
      <c r="I641" s="573"/>
      <c r="J641" s="573"/>
      <c r="K641" s="658"/>
      <c r="L641" s="658"/>
      <c r="M641" s="573"/>
      <c r="N641" s="573"/>
      <c r="O641" s="573"/>
      <c r="P641" s="573"/>
      <c r="Q641" s="573"/>
      <c r="R641" s="573"/>
      <c r="S641" s="573"/>
      <c r="T641" s="573"/>
      <c r="U641" s="573"/>
      <c r="V641" s="573"/>
      <c r="W641" s="573"/>
      <c r="X641" s="573"/>
      <c r="Y641" s="573"/>
      <c r="Z641" s="573"/>
    </row>
    <row r="642" ht="15.75" customHeight="1">
      <c r="A642" s="573"/>
      <c r="B642" s="573"/>
      <c r="C642" s="573"/>
      <c r="D642" s="573"/>
      <c r="E642" s="573"/>
      <c r="F642" s="573"/>
      <c r="G642" s="573"/>
      <c r="H642" s="573"/>
      <c r="I642" s="573"/>
      <c r="J642" s="573"/>
      <c r="K642" s="658"/>
      <c r="L642" s="658"/>
      <c r="M642" s="573"/>
      <c r="N642" s="573"/>
      <c r="O642" s="573"/>
      <c r="P642" s="573"/>
      <c r="Q642" s="573"/>
      <c r="R642" s="573"/>
      <c r="S642" s="573"/>
      <c r="T642" s="573"/>
      <c r="U642" s="573"/>
      <c r="V642" s="573"/>
      <c r="W642" s="573"/>
      <c r="X642" s="573"/>
      <c r="Y642" s="573"/>
      <c r="Z642" s="573"/>
    </row>
    <row r="643" ht="15.75" customHeight="1">
      <c r="A643" s="573"/>
      <c r="B643" s="573"/>
      <c r="C643" s="573"/>
      <c r="D643" s="573"/>
      <c r="E643" s="573"/>
      <c r="F643" s="573"/>
      <c r="G643" s="573"/>
      <c r="H643" s="573"/>
      <c r="I643" s="573"/>
      <c r="J643" s="573"/>
      <c r="K643" s="658"/>
      <c r="L643" s="658"/>
      <c r="M643" s="573"/>
      <c r="N643" s="573"/>
      <c r="O643" s="573"/>
      <c r="P643" s="573"/>
      <c r="Q643" s="573"/>
      <c r="R643" s="573"/>
      <c r="S643" s="573"/>
      <c r="T643" s="573"/>
      <c r="U643" s="573"/>
      <c r="V643" s="573"/>
      <c r="W643" s="573"/>
      <c r="X643" s="573"/>
      <c r="Y643" s="573"/>
      <c r="Z643" s="573"/>
    </row>
    <row r="644" ht="15.75" customHeight="1">
      <c r="A644" s="573"/>
      <c r="B644" s="573"/>
      <c r="C644" s="573"/>
      <c r="D644" s="573"/>
      <c r="E644" s="573"/>
      <c r="F644" s="573"/>
      <c r="G644" s="573"/>
      <c r="H644" s="573"/>
      <c r="I644" s="573"/>
      <c r="J644" s="573"/>
      <c r="K644" s="658"/>
      <c r="L644" s="658"/>
      <c r="M644" s="573"/>
      <c r="N644" s="573"/>
      <c r="O644" s="573"/>
      <c r="P644" s="573"/>
      <c r="Q644" s="573"/>
      <c r="R644" s="573"/>
      <c r="S644" s="573"/>
      <c r="T644" s="573"/>
      <c r="U644" s="573"/>
      <c r="V644" s="573"/>
      <c r="W644" s="573"/>
      <c r="X644" s="573"/>
      <c r="Y644" s="573"/>
      <c r="Z644" s="573"/>
    </row>
    <row r="645" ht="15.75" customHeight="1">
      <c r="A645" s="573"/>
      <c r="B645" s="573"/>
      <c r="C645" s="573"/>
      <c r="D645" s="573"/>
      <c r="E645" s="573"/>
      <c r="F645" s="573"/>
      <c r="G645" s="573"/>
      <c r="H645" s="573"/>
      <c r="I645" s="573"/>
      <c r="J645" s="573"/>
      <c r="K645" s="658"/>
      <c r="L645" s="658"/>
      <c r="M645" s="573"/>
      <c r="N645" s="573"/>
      <c r="O645" s="573"/>
      <c r="P645" s="573"/>
      <c r="Q645" s="573"/>
      <c r="R645" s="573"/>
      <c r="S645" s="573"/>
      <c r="T645" s="573"/>
      <c r="U645" s="573"/>
      <c r="V645" s="573"/>
      <c r="W645" s="573"/>
      <c r="X645" s="573"/>
      <c r="Y645" s="573"/>
      <c r="Z645" s="573"/>
    </row>
    <row r="646" ht="15.75" customHeight="1">
      <c r="A646" s="573"/>
      <c r="B646" s="573"/>
      <c r="C646" s="573"/>
      <c r="D646" s="573"/>
      <c r="E646" s="573"/>
      <c r="F646" s="573"/>
      <c r="G646" s="573"/>
      <c r="H646" s="573"/>
      <c r="I646" s="573"/>
      <c r="J646" s="573"/>
      <c r="K646" s="658"/>
      <c r="L646" s="658"/>
      <c r="M646" s="573"/>
      <c r="N646" s="573"/>
      <c r="O646" s="573"/>
      <c r="P646" s="573"/>
      <c r="Q646" s="573"/>
      <c r="R646" s="573"/>
      <c r="S646" s="573"/>
      <c r="T646" s="573"/>
      <c r="U646" s="573"/>
      <c r="V646" s="573"/>
      <c r="W646" s="573"/>
      <c r="X646" s="573"/>
      <c r="Y646" s="573"/>
      <c r="Z646" s="573"/>
    </row>
    <row r="647" ht="15.75" customHeight="1">
      <c r="A647" s="573"/>
      <c r="B647" s="573"/>
      <c r="C647" s="573"/>
      <c r="D647" s="573"/>
      <c r="E647" s="573"/>
      <c r="F647" s="573"/>
      <c r="G647" s="573"/>
      <c r="H647" s="573"/>
      <c r="I647" s="573"/>
      <c r="J647" s="573"/>
      <c r="K647" s="658"/>
      <c r="L647" s="658"/>
      <c r="M647" s="573"/>
      <c r="N647" s="573"/>
      <c r="O647" s="573"/>
      <c r="P647" s="573"/>
      <c r="Q647" s="573"/>
      <c r="R647" s="573"/>
      <c r="S647" s="573"/>
      <c r="T647" s="573"/>
      <c r="U647" s="573"/>
      <c r="V647" s="573"/>
      <c r="W647" s="573"/>
      <c r="X647" s="573"/>
      <c r="Y647" s="573"/>
      <c r="Z647" s="573"/>
    </row>
    <row r="648" ht="15.75" customHeight="1">
      <c r="A648" s="573"/>
      <c r="B648" s="573"/>
      <c r="C648" s="573"/>
      <c r="D648" s="573"/>
      <c r="E648" s="573"/>
      <c r="F648" s="573"/>
      <c r="G648" s="573"/>
      <c r="H648" s="573"/>
      <c r="I648" s="573"/>
      <c r="J648" s="573"/>
      <c r="K648" s="658"/>
      <c r="L648" s="658"/>
      <c r="M648" s="573"/>
      <c r="N648" s="573"/>
      <c r="O648" s="573"/>
      <c r="P648" s="573"/>
      <c r="Q648" s="573"/>
      <c r="R648" s="573"/>
      <c r="S648" s="573"/>
      <c r="T648" s="573"/>
      <c r="U648" s="573"/>
      <c r="V648" s="573"/>
      <c r="W648" s="573"/>
      <c r="X648" s="573"/>
      <c r="Y648" s="573"/>
      <c r="Z648" s="573"/>
    </row>
    <row r="649" ht="15.75" customHeight="1">
      <c r="A649" s="573"/>
      <c r="B649" s="573"/>
      <c r="C649" s="573"/>
      <c r="D649" s="573"/>
      <c r="E649" s="573"/>
      <c r="F649" s="573"/>
      <c r="G649" s="573"/>
      <c r="H649" s="573"/>
      <c r="I649" s="573"/>
      <c r="J649" s="573"/>
      <c r="K649" s="658"/>
      <c r="L649" s="658"/>
      <c r="M649" s="573"/>
      <c r="N649" s="573"/>
      <c r="O649" s="573"/>
      <c r="P649" s="573"/>
      <c r="Q649" s="573"/>
      <c r="R649" s="573"/>
      <c r="S649" s="573"/>
      <c r="T649" s="573"/>
      <c r="U649" s="573"/>
      <c r="V649" s="573"/>
      <c r="W649" s="573"/>
      <c r="X649" s="573"/>
      <c r="Y649" s="573"/>
      <c r="Z649" s="573"/>
    </row>
    <row r="650" ht="15.75" customHeight="1">
      <c r="A650" s="573"/>
      <c r="B650" s="573"/>
      <c r="C650" s="573"/>
      <c r="D650" s="573"/>
      <c r="E650" s="573"/>
      <c r="F650" s="573"/>
      <c r="G650" s="573"/>
      <c r="H650" s="573"/>
      <c r="I650" s="573"/>
      <c r="J650" s="573"/>
      <c r="K650" s="658"/>
      <c r="L650" s="658"/>
      <c r="M650" s="573"/>
      <c r="N650" s="573"/>
      <c r="O650" s="573"/>
      <c r="P650" s="573"/>
      <c r="Q650" s="573"/>
      <c r="R650" s="573"/>
      <c r="S650" s="573"/>
      <c r="T650" s="573"/>
      <c r="U650" s="573"/>
      <c r="V650" s="573"/>
      <c r="W650" s="573"/>
      <c r="X650" s="573"/>
      <c r="Y650" s="573"/>
      <c r="Z650" s="573"/>
    </row>
    <row r="651" ht="15.75" customHeight="1">
      <c r="A651" s="573"/>
      <c r="B651" s="573"/>
      <c r="C651" s="573"/>
      <c r="D651" s="573"/>
      <c r="E651" s="573"/>
      <c r="F651" s="573"/>
      <c r="G651" s="573"/>
      <c r="H651" s="573"/>
      <c r="I651" s="573"/>
      <c r="J651" s="573"/>
      <c r="K651" s="658"/>
      <c r="L651" s="658"/>
      <c r="M651" s="573"/>
      <c r="N651" s="573"/>
      <c r="O651" s="573"/>
      <c r="P651" s="573"/>
      <c r="Q651" s="573"/>
      <c r="R651" s="573"/>
      <c r="S651" s="573"/>
      <c r="T651" s="573"/>
      <c r="U651" s="573"/>
      <c r="V651" s="573"/>
      <c r="W651" s="573"/>
      <c r="X651" s="573"/>
      <c r="Y651" s="573"/>
      <c r="Z651" s="573"/>
    </row>
    <row r="652" ht="15.75" customHeight="1">
      <c r="A652" s="573"/>
      <c r="B652" s="573"/>
      <c r="C652" s="573"/>
      <c r="D652" s="573"/>
      <c r="E652" s="573"/>
      <c r="F652" s="573"/>
      <c r="G652" s="573"/>
      <c r="H652" s="573"/>
      <c r="I652" s="573"/>
      <c r="J652" s="573"/>
      <c r="K652" s="658"/>
      <c r="L652" s="658"/>
      <c r="M652" s="573"/>
      <c r="N652" s="573"/>
      <c r="O652" s="573"/>
      <c r="P652" s="573"/>
      <c r="Q652" s="573"/>
      <c r="R652" s="573"/>
      <c r="S652" s="573"/>
      <c r="T652" s="573"/>
      <c r="U652" s="573"/>
      <c r="V652" s="573"/>
      <c r="W652" s="573"/>
      <c r="X652" s="573"/>
      <c r="Y652" s="573"/>
      <c r="Z652" s="573"/>
    </row>
    <row r="653" ht="15.75" customHeight="1">
      <c r="A653" s="573"/>
      <c r="B653" s="573"/>
      <c r="C653" s="573"/>
      <c r="D653" s="573"/>
      <c r="E653" s="573"/>
      <c r="F653" s="573"/>
      <c r="G653" s="573"/>
      <c r="H653" s="573"/>
      <c r="I653" s="573"/>
      <c r="J653" s="573"/>
      <c r="K653" s="658"/>
      <c r="L653" s="658"/>
      <c r="M653" s="573"/>
      <c r="N653" s="573"/>
      <c r="O653" s="573"/>
      <c r="P653" s="573"/>
      <c r="Q653" s="573"/>
      <c r="R653" s="573"/>
      <c r="S653" s="573"/>
      <c r="T653" s="573"/>
      <c r="U653" s="573"/>
      <c r="V653" s="573"/>
      <c r="W653" s="573"/>
      <c r="X653" s="573"/>
      <c r="Y653" s="573"/>
      <c r="Z653" s="573"/>
    </row>
    <row r="654" ht="15.75" customHeight="1">
      <c r="A654" s="573"/>
      <c r="B654" s="573"/>
      <c r="C654" s="573"/>
      <c r="D654" s="573"/>
      <c r="E654" s="573"/>
      <c r="F654" s="573"/>
      <c r="G654" s="573"/>
      <c r="H654" s="573"/>
      <c r="I654" s="573"/>
      <c r="J654" s="573"/>
      <c r="K654" s="658"/>
      <c r="L654" s="658"/>
      <c r="M654" s="573"/>
      <c r="N654" s="573"/>
      <c r="O654" s="573"/>
      <c r="P654" s="573"/>
      <c r="Q654" s="573"/>
      <c r="R654" s="573"/>
      <c r="S654" s="573"/>
      <c r="T654" s="573"/>
      <c r="U654" s="573"/>
      <c r="V654" s="573"/>
      <c r="W654" s="573"/>
      <c r="X654" s="573"/>
      <c r="Y654" s="573"/>
      <c r="Z654" s="573"/>
    </row>
    <row r="655" ht="15.75" customHeight="1">
      <c r="A655" s="573"/>
      <c r="B655" s="573"/>
      <c r="C655" s="573"/>
      <c r="D655" s="573"/>
      <c r="E655" s="573"/>
      <c r="F655" s="573"/>
      <c r="G655" s="573"/>
      <c r="H655" s="573"/>
      <c r="I655" s="573"/>
      <c r="J655" s="573"/>
      <c r="K655" s="658"/>
      <c r="L655" s="658"/>
      <c r="M655" s="573"/>
      <c r="N655" s="573"/>
      <c r="O655" s="573"/>
      <c r="P655" s="573"/>
      <c r="Q655" s="573"/>
      <c r="R655" s="573"/>
      <c r="S655" s="573"/>
      <c r="T655" s="573"/>
      <c r="U655" s="573"/>
      <c r="V655" s="573"/>
      <c r="W655" s="573"/>
      <c r="X655" s="573"/>
      <c r="Y655" s="573"/>
      <c r="Z655" s="573"/>
    </row>
    <row r="656" ht="15.75" customHeight="1">
      <c r="A656" s="573"/>
      <c r="B656" s="573"/>
      <c r="C656" s="573"/>
      <c r="D656" s="573"/>
      <c r="E656" s="573"/>
      <c r="F656" s="573"/>
      <c r="G656" s="573"/>
      <c r="H656" s="573"/>
      <c r="I656" s="573"/>
      <c r="J656" s="573"/>
      <c r="K656" s="658"/>
      <c r="L656" s="658"/>
      <c r="M656" s="573"/>
      <c r="N656" s="573"/>
      <c r="O656" s="573"/>
      <c r="P656" s="573"/>
      <c r="Q656" s="573"/>
      <c r="R656" s="573"/>
      <c r="S656" s="573"/>
      <c r="T656" s="573"/>
      <c r="U656" s="573"/>
      <c r="V656" s="573"/>
      <c r="W656" s="573"/>
      <c r="X656" s="573"/>
      <c r="Y656" s="573"/>
      <c r="Z656" s="573"/>
    </row>
    <row r="657" ht="15.75" customHeight="1">
      <c r="A657" s="573"/>
      <c r="B657" s="573"/>
      <c r="C657" s="573"/>
      <c r="D657" s="573"/>
      <c r="E657" s="573"/>
      <c r="F657" s="573"/>
      <c r="G657" s="573"/>
      <c r="H657" s="573"/>
      <c r="I657" s="573"/>
      <c r="J657" s="573"/>
      <c r="K657" s="658"/>
      <c r="L657" s="658"/>
      <c r="M657" s="573"/>
      <c r="N657" s="573"/>
      <c r="O657" s="573"/>
      <c r="P657" s="573"/>
      <c r="Q657" s="573"/>
      <c r="R657" s="573"/>
      <c r="S657" s="573"/>
      <c r="T657" s="573"/>
      <c r="U657" s="573"/>
      <c r="V657" s="573"/>
      <c r="W657" s="573"/>
      <c r="X657" s="573"/>
      <c r="Y657" s="573"/>
      <c r="Z657" s="573"/>
    </row>
    <row r="658" ht="15.75" customHeight="1">
      <c r="A658" s="573"/>
      <c r="B658" s="573"/>
      <c r="C658" s="573"/>
      <c r="D658" s="573"/>
      <c r="E658" s="573"/>
      <c r="F658" s="573"/>
      <c r="G658" s="573"/>
      <c r="H658" s="573"/>
      <c r="I658" s="573"/>
      <c r="J658" s="573"/>
      <c r="K658" s="658"/>
      <c r="L658" s="658"/>
      <c r="M658" s="573"/>
      <c r="N658" s="573"/>
      <c r="O658" s="573"/>
      <c r="P658" s="573"/>
      <c r="Q658" s="573"/>
      <c r="R658" s="573"/>
      <c r="S658" s="573"/>
      <c r="T658" s="573"/>
      <c r="U658" s="573"/>
      <c r="V658" s="573"/>
      <c r="W658" s="573"/>
      <c r="X658" s="573"/>
      <c r="Y658" s="573"/>
      <c r="Z658" s="573"/>
    </row>
    <row r="659" ht="15.75" customHeight="1">
      <c r="A659" s="573"/>
      <c r="B659" s="573"/>
      <c r="C659" s="573"/>
      <c r="D659" s="573"/>
      <c r="E659" s="573"/>
      <c r="F659" s="573"/>
      <c r="G659" s="573"/>
      <c r="H659" s="573"/>
      <c r="I659" s="573"/>
      <c r="J659" s="573"/>
      <c r="K659" s="658"/>
      <c r="L659" s="658"/>
      <c r="M659" s="573"/>
      <c r="N659" s="573"/>
      <c r="O659" s="573"/>
      <c r="P659" s="573"/>
      <c r="Q659" s="573"/>
      <c r="R659" s="573"/>
      <c r="S659" s="573"/>
      <c r="T659" s="573"/>
      <c r="U659" s="573"/>
      <c r="V659" s="573"/>
      <c r="W659" s="573"/>
      <c r="X659" s="573"/>
      <c r="Y659" s="573"/>
      <c r="Z659" s="573"/>
    </row>
    <row r="660" ht="15.75" customHeight="1">
      <c r="A660" s="573"/>
      <c r="B660" s="573"/>
      <c r="C660" s="573"/>
      <c r="D660" s="573"/>
      <c r="E660" s="573"/>
      <c r="F660" s="573"/>
      <c r="G660" s="573"/>
      <c r="H660" s="573"/>
      <c r="I660" s="573"/>
      <c r="J660" s="573"/>
      <c r="K660" s="658"/>
      <c r="L660" s="658"/>
      <c r="M660" s="573"/>
      <c r="N660" s="573"/>
      <c r="O660" s="573"/>
      <c r="P660" s="573"/>
      <c r="Q660" s="573"/>
      <c r="R660" s="573"/>
      <c r="S660" s="573"/>
      <c r="T660" s="573"/>
      <c r="U660" s="573"/>
      <c r="V660" s="573"/>
      <c r="W660" s="573"/>
      <c r="X660" s="573"/>
      <c r="Y660" s="573"/>
      <c r="Z660" s="573"/>
    </row>
    <row r="661" ht="15.75" customHeight="1">
      <c r="A661" s="573"/>
      <c r="B661" s="573"/>
      <c r="C661" s="573"/>
      <c r="D661" s="573"/>
      <c r="E661" s="573"/>
      <c r="F661" s="573"/>
      <c r="G661" s="573"/>
      <c r="H661" s="573"/>
      <c r="I661" s="573"/>
      <c r="J661" s="573"/>
      <c r="K661" s="658"/>
      <c r="L661" s="658"/>
      <c r="M661" s="573"/>
      <c r="N661" s="573"/>
      <c r="O661" s="573"/>
      <c r="P661" s="573"/>
      <c r="Q661" s="573"/>
      <c r="R661" s="573"/>
      <c r="S661" s="573"/>
      <c r="T661" s="573"/>
      <c r="U661" s="573"/>
      <c r="V661" s="573"/>
      <c r="W661" s="573"/>
      <c r="X661" s="573"/>
      <c r="Y661" s="573"/>
      <c r="Z661" s="573"/>
    </row>
    <row r="662" ht="15.75" customHeight="1">
      <c r="A662" s="573"/>
      <c r="B662" s="573"/>
      <c r="C662" s="573"/>
      <c r="D662" s="573"/>
      <c r="E662" s="573"/>
      <c r="F662" s="573"/>
      <c r="G662" s="573"/>
      <c r="H662" s="573"/>
      <c r="I662" s="573"/>
      <c r="J662" s="573"/>
      <c r="K662" s="658"/>
      <c r="L662" s="658"/>
      <c r="M662" s="573"/>
      <c r="N662" s="573"/>
      <c r="O662" s="573"/>
      <c r="P662" s="573"/>
      <c r="Q662" s="573"/>
      <c r="R662" s="573"/>
      <c r="S662" s="573"/>
      <c r="T662" s="573"/>
      <c r="U662" s="573"/>
      <c r="V662" s="573"/>
      <c r="W662" s="573"/>
      <c r="X662" s="573"/>
      <c r="Y662" s="573"/>
      <c r="Z662" s="573"/>
    </row>
    <row r="663" ht="15.75" customHeight="1">
      <c r="A663" s="573"/>
      <c r="B663" s="573"/>
      <c r="C663" s="573"/>
      <c r="D663" s="573"/>
      <c r="E663" s="573"/>
      <c r="F663" s="573"/>
      <c r="G663" s="573"/>
      <c r="H663" s="573"/>
      <c r="I663" s="573"/>
      <c r="J663" s="573"/>
      <c r="K663" s="658"/>
      <c r="L663" s="658"/>
      <c r="M663" s="573"/>
      <c r="N663" s="573"/>
      <c r="O663" s="573"/>
      <c r="P663" s="573"/>
      <c r="Q663" s="573"/>
      <c r="R663" s="573"/>
      <c r="S663" s="573"/>
      <c r="T663" s="573"/>
      <c r="U663" s="573"/>
      <c r="V663" s="573"/>
      <c r="W663" s="573"/>
      <c r="X663" s="573"/>
      <c r="Y663" s="573"/>
      <c r="Z663" s="573"/>
    </row>
    <row r="664" ht="15.75" customHeight="1">
      <c r="A664" s="573"/>
      <c r="B664" s="573"/>
      <c r="C664" s="573"/>
      <c r="D664" s="573"/>
      <c r="E664" s="573"/>
      <c r="F664" s="573"/>
      <c r="G664" s="573"/>
      <c r="H664" s="573"/>
      <c r="I664" s="573"/>
      <c r="J664" s="573"/>
      <c r="K664" s="658"/>
      <c r="L664" s="658"/>
      <c r="M664" s="573"/>
      <c r="N664" s="573"/>
      <c r="O664" s="573"/>
      <c r="P664" s="573"/>
      <c r="Q664" s="573"/>
      <c r="R664" s="573"/>
      <c r="S664" s="573"/>
      <c r="T664" s="573"/>
      <c r="U664" s="573"/>
      <c r="V664" s="573"/>
      <c r="W664" s="573"/>
      <c r="X664" s="573"/>
      <c r="Y664" s="573"/>
      <c r="Z664" s="573"/>
    </row>
    <row r="665" ht="15.75" customHeight="1">
      <c r="A665" s="573"/>
      <c r="B665" s="573"/>
      <c r="C665" s="573"/>
      <c r="D665" s="573"/>
      <c r="E665" s="573"/>
      <c r="F665" s="573"/>
      <c r="G665" s="573"/>
      <c r="H665" s="573"/>
      <c r="I665" s="573"/>
      <c r="J665" s="573"/>
      <c r="K665" s="658"/>
      <c r="L665" s="658"/>
      <c r="M665" s="573"/>
      <c r="N665" s="573"/>
      <c r="O665" s="573"/>
      <c r="P665" s="573"/>
      <c r="Q665" s="573"/>
      <c r="R665" s="573"/>
      <c r="S665" s="573"/>
      <c r="T665" s="573"/>
      <c r="U665" s="573"/>
      <c r="V665" s="573"/>
      <c r="W665" s="573"/>
      <c r="X665" s="573"/>
      <c r="Y665" s="573"/>
      <c r="Z665" s="573"/>
    </row>
    <row r="666" ht="15.75" customHeight="1">
      <c r="A666" s="573"/>
      <c r="B666" s="573"/>
      <c r="C666" s="573"/>
      <c r="D666" s="573"/>
      <c r="E666" s="573"/>
      <c r="F666" s="573"/>
      <c r="G666" s="573"/>
      <c r="H666" s="573"/>
      <c r="I666" s="573"/>
      <c r="J666" s="573"/>
      <c r="K666" s="658"/>
      <c r="L666" s="658"/>
      <c r="M666" s="573"/>
      <c r="N666" s="573"/>
      <c r="O666" s="573"/>
      <c r="P666" s="573"/>
      <c r="Q666" s="573"/>
      <c r="R666" s="573"/>
      <c r="S666" s="573"/>
      <c r="T666" s="573"/>
      <c r="U666" s="573"/>
      <c r="V666" s="573"/>
      <c r="W666" s="573"/>
      <c r="X666" s="573"/>
      <c r="Y666" s="573"/>
      <c r="Z666" s="573"/>
    </row>
    <row r="667" ht="15.75" customHeight="1">
      <c r="A667" s="573"/>
      <c r="B667" s="573"/>
      <c r="C667" s="573"/>
      <c r="D667" s="573"/>
      <c r="E667" s="573"/>
      <c r="F667" s="573"/>
      <c r="G667" s="573"/>
      <c r="H667" s="573"/>
      <c r="I667" s="573"/>
      <c r="J667" s="573"/>
      <c r="K667" s="658"/>
      <c r="L667" s="658"/>
      <c r="M667" s="573"/>
      <c r="N667" s="573"/>
      <c r="O667" s="573"/>
      <c r="P667" s="573"/>
      <c r="Q667" s="573"/>
      <c r="R667" s="573"/>
      <c r="S667" s="573"/>
      <c r="T667" s="573"/>
      <c r="U667" s="573"/>
      <c r="V667" s="573"/>
      <c r="W667" s="573"/>
      <c r="X667" s="573"/>
      <c r="Y667" s="573"/>
      <c r="Z667" s="573"/>
    </row>
    <row r="668" ht="15.75" customHeight="1">
      <c r="A668" s="573"/>
      <c r="B668" s="573"/>
      <c r="C668" s="573"/>
      <c r="D668" s="573"/>
      <c r="E668" s="573"/>
      <c r="F668" s="573"/>
      <c r="G668" s="573"/>
      <c r="H668" s="573"/>
      <c r="I668" s="573"/>
      <c r="J668" s="573"/>
      <c r="K668" s="658"/>
      <c r="L668" s="658"/>
      <c r="M668" s="573"/>
      <c r="N668" s="573"/>
      <c r="O668" s="573"/>
      <c r="P668" s="573"/>
      <c r="Q668" s="573"/>
      <c r="R668" s="573"/>
      <c r="S668" s="573"/>
      <c r="T668" s="573"/>
      <c r="U668" s="573"/>
      <c r="V668" s="573"/>
      <c r="W668" s="573"/>
      <c r="X668" s="573"/>
      <c r="Y668" s="573"/>
      <c r="Z668" s="573"/>
    </row>
    <row r="669" ht="15.75" customHeight="1">
      <c r="A669" s="573"/>
      <c r="B669" s="573"/>
      <c r="C669" s="573"/>
      <c r="D669" s="573"/>
      <c r="E669" s="573"/>
      <c r="F669" s="573"/>
      <c r="G669" s="573"/>
      <c r="H669" s="573"/>
      <c r="I669" s="573"/>
      <c r="J669" s="573"/>
      <c r="K669" s="658"/>
      <c r="L669" s="658"/>
      <c r="M669" s="573"/>
      <c r="N669" s="573"/>
      <c r="O669" s="573"/>
      <c r="P669" s="573"/>
      <c r="Q669" s="573"/>
      <c r="R669" s="573"/>
      <c r="S669" s="573"/>
      <c r="T669" s="573"/>
      <c r="U669" s="573"/>
      <c r="V669" s="573"/>
      <c r="W669" s="573"/>
      <c r="X669" s="573"/>
      <c r="Y669" s="573"/>
      <c r="Z669" s="573"/>
    </row>
    <row r="670" ht="15.75" customHeight="1">
      <c r="A670" s="573"/>
      <c r="B670" s="573"/>
      <c r="C670" s="573"/>
      <c r="D670" s="573"/>
      <c r="E670" s="573"/>
      <c r="F670" s="573"/>
      <c r="G670" s="573"/>
      <c r="H670" s="573"/>
      <c r="I670" s="573"/>
      <c r="J670" s="573"/>
      <c r="K670" s="658"/>
      <c r="L670" s="658"/>
      <c r="M670" s="573"/>
      <c r="N670" s="573"/>
      <c r="O670" s="573"/>
      <c r="P670" s="573"/>
      <c r="Q670" s="573"/>
      <c r="R670" s="573"/>
      <c r="S670" s="573"/>
      <c r="T670" s="573"/>
      <c r="U670" s="573"/>
      <c r="V670" s="573"/>
      <c r="W670" s="573"/>
      <c r="X670" s="573"/>
      <c r="Y670" s="573"/>
      <c r="Z670" s="573"/>
    </row>
    <row r="671" ht="15.75" customHeight="1">
      <c r="A671" s="573"/>
      <c r="B671" s="573"/>
      <c r="C671" s="573"/>
      <c r="D671" s="573"/>
      <c r="E671" s="573"/>
      <c r="F671" s="573"/>
      <c r="G671" s="573"/>
      <c r="H671" s="573"/>
      <c r="I671" s="573"/>
      <c r="J671" s="573"/>
      <c r="K671" s="658"/>
      <c r="L671" s="658"/>
      <c r="M671" s="573"/>
      <c r="N671" s="573"/>
      <c r="O671" s="573"/>
      <c r="P671" s="573"/>
      <c r="Q671" s="573"/>
      <c r="R671" s="573"/>
      <c r="S671" s="573"/>
      <c r="T671" s="573"/>
      <c r="U671" s="573"/>
      <c r="V671" s="573"/>
      <c r="W671" s="573"/>
      <c r="X671" s="573"/>
      <c r="Y671" s="573"/>
      <c r="Z671" s="573"/>
    </row>
    <row r="672" ht="15.75" customHeight="1">
      <c r="A672" s="573"/>
      <c r="B672" s="573"/>
      <c r="C672" s="573"/>
      <c r="D672" s="573"/>
      <c r="E672" s="573"/>
      <c r="F672" s="573"/>
      <c r="G672" s="573"/>
      <c r="H672" s="573"/>
      <c r="I672" s="573"/>
      <c r="J672" s="573"/>
      <c r="K672" s="658"/>
      <c r="L672" s="658"/>
      <c r="M672" s="573"/>
      <c r="N672" s="573"/>
      <c r="O672" s="573"/>
      <c r="P672" s="573"/>
      <c r="Q672" s="573"/>
      <c r="R672" s="573"/>
      <c r="S672" s="573"/>
      <c r="T672" s="573"/>
      <c r="U672" s="573"/>
      <c r="V672" s="573"/>
      <c r="W672" s="573"/>
      <c r="X672" s="573"/>
      <c r="Y672" s="573"/>
      <c r="Z672" s="573"/>
    </row>
    <row r="673" ht="15.75" customHeight="1">
      <c r="A673" s="573"/>
      <c r="B673" s="573"/>
      <c r="C673" s="573"/>
      <c r="D673" s="573"/>
      <c r="E673" s="573"/>
      <c r="F673" s="573"/>
      <c r="G673" s="573"/>
      <c r="H673" s="573"/>
      <c r="I673" s="573"/>
      <c r="J673" s="573"/>
      <c r="K673" s="658"/>
      <c r="L673" s="658"/>
      <c r="M673" s="573"/>
      <c r="N673" s="573"/>
      <c r="O673" s="573"/>
      <c r="P673" s="573"/>
      <c r="Q673" s="573"/>
      <c r="R673" s="573"/>
      <c r="S673" s="573"/>
      <c r="T673" s="573"/>
      <c r="U673" s="573"/>
      <c r="V673" s="573"/>
      <c r="W673" s="573"/>
      <c r="X673" s="573"/>
      <c r="Y673" s="573"/>
      <c r="Z673" s="573"/>
    </row>
    <row r="674" ht="15.75" customHeight="1">
      <c r="A674" s="573"/>
      <c r="B674" s="573"/>
      <c r="C674" s="573"/>
      <c r="D674" s="573"/>
      <c r="E674" s="573"/>
      <c r="F674" s="573"/>
      <c r="G674" s="573"/>
      <c r="H674" s="573"/>
      <c r="I674" s="573"/>
      <c r="J674" s="573"/>
      <c r="K674" s="658"/>
      <c r="L674" s="658"/>
      <c r="M674" s="573"/>
      <c r="N674" s="573"/>
      <c r="O674" s="573"/>
      <c r="P674" s="573"/>
      <c r="Q674" s="573"/>
      <c r="R674" s="573"/>
      <c r="S674" s="573"/>
      <c r="T674" s="573"/>
      <c r="U674" s="573"/>
      <c r="V674" s="573"/>
      <c r="W674" s="573"/>
      <c r="X674" s="573"/>
      <c r="Y674" s="573"/>
      <c r="Z674" s="573"/>
    </row>
    <row r="675" ht="15.75" customHeight="1">
      <c r="A675" s="573"/>
      <c r="B675" s="573"/>
      <c r="C675" s="573"/>
      <c r="D675" s="573"/>
      <c r="E675" s="573"/>
      <c r="F675" s="573"/>
      <c r="G675" s="573"/>
      <c r="H675" s="573"/>
      <c r="I675" s="573"/>
      <c r="J675" s="573"/>
      <c r="K675" s="658"/>
      <c r="L675" s="658"/>
      <c r="M675" s="573"/>
      <c r="N675" s="573"/>
      <c r="O675" s="573"/>
      <c r="P675" s="573"/>
      <c r="Q675" s="573"/>
      <c r="R675" s="573"/>
      <c r="S675" s="573"/>
      <c r="T675" s="573"/>
      <c r="U675" s="573"/>
      <c r="V675" s="573"/>
      <c r="W675" s="573"/>
      <c r="X675" s="573"/>
      <c r="Y675" s="573"/>
      <c r="Z675" s="573"/>
    </row>
    <row r="676" ht="15.75" customHeight="1">
      <c r="A676" s="573"/>
      <c r="B676" s="573"/>
      <c r="C676" s="573"/>
      <c r="D676" s="573"/>
      <c r="E676" s="573"/>
      <c r="F676" s="573"/>
      <c r="G676" s="573"/>
      <c r="H676" s="573"/>
      <c r="I676" s="573"/>
      <c r="J676" s="573"/>
      <c r="K676" s="658"/>
      <c r="L676" s="658"/>
      <c r="M676" s="573"/>
      <c r="N676" s="573"/>
      <c r="O676" s="573"/>
      <c r="P676" s="573"/>
      <c r="Q676" s="573"/>
      <c r="R676" s="573"/>
      <c r="S676" s="573"/>
      <c r="T676" s="573"/>
      <c r="U676" s="573"/>
      <c r="V676" s="573"/>
      <c r="W676" s="573"/>
      <c r="X676" s="573"/>
      <c r="Y676" s="573"/>
      <c r="Z676" s="573"/>
    </row>
    <row r="677" ht="15.75" customHeight="1">
      <c r="A677" s="573"/>
      <c r="B677" s="573"/>
      <c r="C677" s="573"/>
      <c r="D677" s="573"/>
      <c r="E677" s="573"/>
      <c r="F677" s="573"/>
      <c r="G677" s="573"/>
      <c r="H677" s="573"/>
      <c r="I677" s="573"/>
      <c r="J677" s="573"/>
      <c r="K677" s="658"/>
      <c r="L677" s="658"/>
      <c r="M677" s="573"/>
      <c r="N677" s="573"/>
      <c r="O677" s="573"/>
      <c r="P677" s="573"/>
      <c r="Q677" s="573"/>
      <c r="R677" s="573"/>
      <c r="S677" s="573"/>
      <c r="T677" s="573"/>
      <c r="U677" s="573"/>
      <c r="V677" s="573"/>
      <c r="W677" s="573"/>
      <c r="X677" s="573"/>
      <c r="Y677" s="573"/>
      <c r="Z677" s="573"/>
    </row>
    <row r="678" ht="15.75" customHeight="1">
      <c r="A678" s="573"/>
      <c r="B678" s="573"/>
      <c r="C678" s="573"/>
      <c r="D678" s="573"/>
      <c r="E678" s="573"/>
      <c r="F678" s="573"/>
      <c r="G678" s="573"/>
      <c r="H678" s="573"/>
      <c r="I678" s="573"/>
      <c r="J678" s="573"/>
      <c r="K678" s="658"/>
      <c r="L678" s="658"/>
      <c r="M678" s="573"/>
      <c r="N678" s="573"/>
      <c r="O678" s="573"/>
      <c r="P678" s="573"/>
      <c r="Q678" s="573"/>
      <c r="R678" s="573"/>
      <c r="S678" s="573"/>
      <c r="T678" s="573"/>
      <c r="U678" s="573"/>
      <c r="V678" s="573"/>
      <c r="W678" s="573"/>
      <c r="X678" s="573"/>
      <c r="Y678" s="573"/>
      <c r="Z678" s="573"/>
    </row>
    <row r="679" ht="15.75" customHeight="1">
      <c r="A679" s="573"/>
      <c r="B679" s="573"/>
      <c r="C679" s="573"/>
      <c r="D679" s="573"/>
      <c r="E679" s="573"/>
      <c r="F679" s="573"/>
      <c r="G679" s="573"/>
      <c r="H679" s="573"/>
      <c r="I679" s="573"/>
      <c r="J679" s="573"/>
      <c r="K679" s="658"/>
      <c r="L679" s="658"/>
      <c r="M679" s="573"/>
      <c r="N679" s="573"/>
      <c r="O679" s="573"/>
      <c r="P679" s="573"/>
      <c r="Q679" s="573"/>
      <c r="R679" s="573"/>
      <c r="S679" s="573"/>
      <c r="T679" s="573"/>
      <c r="U679" s="573"/>
      <c r="V679" s="573"/>
      <c r="W679" s="573"/>
      <c r="X679" s="573"/>
      <c r="Y679" s="573"/>
      <c r="Z679" s="573"/>
    </row>
    <row r="680" ht="15.75" customHeight="1">
      <c r="A680" s="573"/>
      <c r="B680" s="573"/>
      <c r="C680" s="573"/>
      <c r="D680" s="573"/>
      <c r="E680" s="573"/>
      <c r="F680" s="573"/>
      <c r="G680" s="573"/>
      <c r="H680" s="573"/>
      <c r="I680" s="573"/>
      <c r="J680" s="573"/>
      <c r="K680" s="658"/>
      <c r="L680" s="658"/>
      <c r="M680" s="573"/>
      <c r="N680" s="573"/>
      <c r="O680" s="573"/>
      <c r="P680" s="573"/>
      <c r="Q680" s="573"/>
      <c r="R680" s="573"/>
      <c r="S680" s="573"/>
      <c r="T680" s="573"/>
      <c r="U680" s="573"/>
      <c r="V680" s="573"/>
      <c r="W680" s="573"/>
      <c r="X680" s="573"/>
      <c r="Y680" s="573"/>
      <c r="Z680" s="573"/>
    </row>
    <row r="681" ht="15.75" customHeight="1">
      <c r="A681" s="573"/>
      <c r="B681" s="573"/>
      <c r="C681" s="573"/>
      <c r="D681" s="573"/>
      <c r="E681" s="573"/>
      <c r="F681" s="573"/>
      <c r="G681" s="573"/>
      <c r="H681" s="573"/>
      <c r="I681" s="573"/>
      <c r="J681" s="573"/>
      <c r="K681" s="658"/>
      <c r="L681" s="658"/>
      <c r="M681" s="573"/>
      <c r="N681" s="573"/>
      <c r="O681" s="573"/>
      <c r="P681" s="573"/>
      <c r="Q681" s="573"/>
      <c r="R681" s="573"/>
      <c r="S681" s="573"/>
      <c r="T681" s="573"/>
      <c r="U681" s="573"/>
      <c r="V681" s="573"/>
      <c r="W681" s="573"/>
      <c r="X681" s="573"/>
      <c r="Y681" s="573"/>
      <c r="Z681" s="573"/>
    </row>
    <row r="682" ht="15.75" customHeight="1">
      <c r="A682" s="573"/>
      <c r="B682" s="573"/>
      <c r="C682" s="573"/>
      <c r="D682" s="573"/>
      <c r="E682" s="573"/>
      <c r="F682" s="573"/>
      <c r="G682" s="573"/>
      <c r="H682" s="573"/>
      <c r="I682" s="573"/>
      <c r="J682" s="573"/>
      <c r="K682" s="658"/>
      <c r="L682" s="658"/>
      <c r="M682" s="573"/>
      <c r="N682" s="573"/>
      <c r="O682" s="573"/>
      <c r="P682" s="573"/>
      <c r="Q682" s="573"/>
      <c r="R682" s="573"/>
      <c r="S682" s="573"/>
      <c r="T682" s="573"/>
      <c r="U682" s="573"/>
      <c r="V682" s="573"/>
      <c r="W682" s="573"/>
      <c r="X682" s="573"/>
      <c r="Y682" s="573"/>
      <c r="Z682" s="573"/>
    </row>
    <row r="683" ht="15.75" customHeight="1">
      <c r="A683" s="573"/>
      <c r="B683" s="573"/>
      <c r="C683" s="573"/>
      <c r="D683" s="573"/>
      <c r="E683" s="573"/>
      <c r="F683" s="573"/>
      <c r="G683" s="573"/>
      <c r="H683" s="573"/>
      <c r="I683" s="573"/>
      <c r="J683" s="573"/>
      <c r="K683" s="658"/>
      <c r="L683" s="658"/>
      <c r="M683" s="573"/>
      <c r="N683" s="573"/>
      <c r="O683" s="573"/>
      <c r="P683" s="573"/>
      <c r="Q683" s="573"/>
      <c r="R683" s="573"/>
      <c r="S683" s="573"/>
      <c r="T683" s="573"/>
      <c r="U683" s="573"/>
      <c r="V683" s="573"/>
      <c r="W683" s="573"/>
      <c r="X683" s="573"/>
      <c r="Y683" s="573"/>
      <c r="Z683" s="573"/>
    </row>
    <row r="684" ht="15.75" customHeight="1">
      <c r="A684" s="573"/>
      <c r="B684" s="573"/>
      <c r="C684" s="573"/>
      <c r="D684" s="573"/>
      <c r="E684" s="573"/>
      <c r="F684" s="573"/>
      <c r="G684" s="573"/>
      <c r="H684" s="573"/>
      <c r="I684" s="573"/>
      <c r="J684" s="573"/>
      <c r="K684" s="658"/>
      <c r="L684" s="658"/>
      <c r="M684" s="573"/>
      <c r="N684" s="573"/>
      <c r="O684" s="573"/>
      <c r="P684" s="573"/>
      <c r="Q684" s="573"/>
      <c r="R684" s="573"/>
      <c r="S684" s="573"/>
      <c r="T684" s="573"/>
      <c r="U684" s="573"/>
      <c r="V684" s="573"/>
      <c r="W684" s="573"/>
      <c r="X684" s="573"/>
      <c r="Y684" s="573"/>
      <c r="Z684" s="573"/>
    </row>
    <row r="685" ht="15.75" customHeight="1">
      <c r="A685" s="573"/>
      <c r="B685" s="573"/>
      <c r="C685" s="573"/>
      <c r="D685" s="573"/>
      <c r="E685" s="573"/>
      <c r="F685" s="573"/>
      <c r="G685" s="573"/>
      <c r="H685" s="573"/>
      <c r="I685" s="573"/>
      <c r="J685" s="573"/>
      <c r="K685" s="658"/>
      <c r="L685" s="658"/>
      <c r="M685" s="573"/>
      <c r="N685" s="573"/>
      <c r="O685" s="573"/>
      <c r="P685" s="573"/>
      <c r="Q685" s="573"/>
      <c r="R685" s="573"/>
      <c r="S685" s="573"/>
      <c r="T685" s="573"/>
      <c r="U685" s="573"/>
      <c r="V685" s="573"/>
      <c r="W685" s="573"/>
      <c r="X685" s="573"/>
      <c r="Y685" s="573"/>
      <c r="Z685" s="573"/>
    </row>
    <row r="686" ht="15.75" customHeight="1">
      <c r="A686" s="573"/>
      <c r="B686" s="573"/>
      <c r="C686" s="573"/>
      <c r="D686" s="573"/>
      <c r="E686" s="573"/>
      <c r="F686" s="573"/>
      <c r="G686" s="573"/>
      <c r="H686" s="573"/>
      <c r="I686" s="573"/>
      <c r="J686" s="573"/>
      <c r="K686" s="658"/>
      <c r="L686" s="658"/>
      <c r="M686" s="573"/>
      <c r="N686" s="573"/>
      <c r="O686" s="573"/>
      <c r="P686" s="573"/>
      <c r="Q686" s="573"/>
      <c r="R686" s="573"/>
      <c r="S686" s="573"/>
      <c r="T686" s="573"/>
      <c r="U686" s="573"/>
      <c r="V686" s="573"/>
      <c r="W686" s="573"/>
      <c r="X686" s="573"/>
      <c r="Y686" s="573"/>
      <c r="Z686" s="573"/>
    </row>
    <row r="687" ht="15.75" customHeight="1">
      <c r="A687" s="573"/>
      <c r="B687" s="573"/>
      <c r="C687" s="573"/>
      <c r="D687" s="573"/>
      <c r="E687" s="573"/>
      <c r="F687" s="573"/>
      <c r="G687" s="573"/>
      <c r="H687" s="573"/>
      <c r="I687" s="573"/>
      <c r="J687" s="573"/>
      <c r="K687" s="658"/>
      <c r="L687" s="658"/>
      <c r="M687" s="573"/>
      <c r="N687" s="573"/>
      <c r="O687" s="573"/>
      <c r="P687" s="573"/>
      <c r="Q687" s="573"/>
      <c r="R687" s="573"/>
      <c r="S687" s="573"/>
      <c r="T687" s="573"/>
      <c r="U687" s="573"/>
      <c r="V687" s="573"/>
      <c r="W687" s="573"/>
      <c r="X687" s="573"/>
      <c r="Y687" s="573"/>
      <c r="Z687" s="573"/>
    </row>
    <row r="688" ht="15.75" customHeight="1">
      <c r="A688" s="573"/>
      <c r="B688" s="573"/>
      <c r="C688" s="573"/>
      <c r="D688" s="573"/>
      <c r="E688" s="573"/>
      <c r="F688" s="573"/>
      <c r="G688" s="573"/>
      <c r="H688" s="573"/>
      <c r="I688" s="573"/>
      <c r="J688" s="573"/>
      <c r="K688" s="658"/>
      <c r="L688" s="658"/>
      <c r="M688" s="573"/>
      <c r="N688" s="573"/>
      <c r="O688" s="573"/>
      <c r="P688" s="573"/>
      <c r="Q688" s="573"/>
      <c r="R688" s="573"/>
      <c r="S688" s="573"/>
      <c r="T688" s="573"/>
      <c r="U688" s="573"/>
      <c r="V688" s="573"/>
      <c r="W688" s="573"/>
      <c r="X688" s="573"/>
      <c r="Y688" s="573"/>
      <c r="Z688" s="573"/>
    </row>
    <row r="689" ht="15.75" customHeight="1">
      <c r="A689" s="573"/>
      <c r="B689" s="573"/>
      <c r="C689" s="573"/>
      <c r="D689" s="573"/>
      <c r="E689" s="573"/>
      <c r="F689" s="573"/>
      <c r="G689" s="573"/>
      <c r="H689" s="573"/>
      <c r="I689" s="573"/>
      <c r="J689" s="573"/>
      <c r="K689" s="658"/>
      <c r="L689" s="658"/>
      <c r="M689" s="573"/>
      <c r="N689" s="573"/>
      <c r="O689" s="573"/>
      <c r="P689" s="573"/>
      <c r="Q689" s="573"/>
      <c r="R689" s="573"/>
      <c r="S689" s="573"/>
      <c r="T689" s="573"/>
      <c r="U689" s="573"/>
      <c r="V689" s="573"/>
      <c r="W689" s="573"/>
      <c r="X689" s="573"/>
      <c r="Y689" s="573"/>
      <c r="Z689" s="573"/>
    </row>
    <row r="690" ht="15.75" customHeight="1">
      <c r="A690" s="573"/>
      <c r="B690" s="573"/>
      <c r="C690" s="573"/>
      <c r="D690" s="573"/>
      <c r="E690" s="573"/>
      <c r="F690" s="573"/>
      <c r="G690" s="573"/>
      <c r="H690" s="573"/>
      <c r="I690" s="573"/>
      <c r="J690" s="573"/>
      <c r="K690" s="658"/>
      <c r="L690" s="658"/>
      <c r="M690" s="573"/>
      <c r="N690" s="573"/>
      <c r="O690" s="573"/>
      <c r="P690" s="573"/>
      <c r="Q690" s="573"/>
      <c r="R690" s="573"/>
      <c r="S690" s="573"/>
      <c r="T690" s="573"/>
      <c r="U690" s="573"/>
      <c r="V690" s="573"/>
      <c r="W690" s="573"/>
      <c r="X690" s="573"/>
      <c r="Y690" s="573"/>
      <c r="Z690" s="573"/>
    </row>
    <row r="691" ht="15.75" customHeight="1">
      <c r="A691" s="573"/>
      <c r="B691" s="573"/>
      <c r="C691" s="573"/>
      <c r="D691" s="573"/>
      <c r="E691" s="573"/>
      <c r="F691" s="573"/>
      <c r="G691" s="573"/>
      <c r="H691" s="573"/>
      <c r="I691" s="573"/>
      <c r="J691" s="573"/>
      <c r="K691" s="658"/>
      <c r="L691" s="658"/>
      <c r="M691" s="573"/>
      <c r="N691" s="573"/>
      <c r="O691" s="573"/>
      <c r="P691" s="573"/>
      <c r="Q691" s="573"/>
      <c r="R691" s="573"/>
      <c r="S691" s="573"/>
      <c r="T691" s="573"/>
      <c r="U691" s="573"/>
      <c r="V691" s="573"/>
      <c r="W691" s="573"/>
      <c r="X691" s="573"/>
      <c r="Y691" s="573"/>
      <c r="Z691" s="573"/>
    </row>
    <row r="692" ht="15.75" customHeight="1">
      <c r="A692" s="573"/>
      <c r="B692" s="573"/>
      <c r="C692" s="573"/>
      <c r="D692" s="573"/>
      <c r="E692" s="573"/>
      <c r="F692" s="573"/>
      <c r="G692" s="573"/>
      <c r="H692" s="573"/>
      <c r="I692" s="573"/>
      <c r="J692" s="573"/>
      <c r="K692" s="658"/>
      <c r="L692" s="658"/>
      <c r="M692" s="573"/>
      <c r="N692" s="573"/>
      <c r="O692" s="573"/>
      <c r="P692" s="573"/>
      <c r="Q692" s="573"/>
      <c r="R692" s="573"/>
      <c r="S692" s="573"/>
      <c r="T692" s="573"/>
      <c r="U692" s="573"/>
      <c r="V692" s="573"/>
      <c r="W692" s="573"/>
      <c r="X692" s="573"/>
      <c r="Y692" s="573"/>
      <c r="Z692" s="573"/>
    </row>
    <row r="693" ht="15.75" customHeight="1">
      <c r="A693" s="573"/>
      <c r="B693" s="573"/>
      <c r="C693" s="573"/>
      <c r="D693" s="573"/>
      <c r="E693" s="573"/>
      <c r="F693" s="573"/>
      <c r="G693" s="573"/>
      <c r="H693" s="573"/>
      <c r="I693" s="573"/>
      <c r="J693" s="573"/>
      <c r="K693" s="658"/>
      <c r="L693" s="658"/>
      <c r="M693" s="573"/>
      <c r="N693" s="573"/>
      <c r="O693" s="573"/>
      <c r="P693" s="573"/>
      <c r="Q693" s="573"/>
      <c r="R693" s="573"/>
      <c r="S693" s="573"/>
      <c r="T693" s="573"/>
      <c r="U693" s="573"/>
      <c r="V693" s="573"/>
      <c r="W693" s="573"/>
      <c r="X693" s="573"/>
      <c r="Y693" s="573"/>
      <c r="Z693" s="573"/>
    </row>
    <row r="694" ht="15.75" customHeight="1">
      <c r="A694" s="573"/>
      <c r="B694" s="573"/>
      <c r="C694" s="573"/>
      <c r="D694" s="573"/>
      <c r="E694" s="573"/>
      <c r="F694" s="573"/>
      <c r="G694" s="573"/>
      <c r="H694" s="573"/>
      <c r="I694" s="573"/>
      <c r="J694" s="573"/>
      <c r="K694" s="658"/>
      <c r="L694" s="658"/>
      <c r="M694" s="573"/>
      <c r="N694" s="573"/>
      <c r="O694" s="573"/>
      <c r="P694" s="573"/>
      <c r="Q694" s="573"/>
      <c r="R694" s="573"/>
      <c r="S694" s="573"/>
      <c r="T694" s="573"/>
      <c r="U694" s="573"/>
      <c r="V694" s="573"/>
      <c r="W694" s="573"/>
      <c r="X694" s="573"/>
      <c r="Y694" s="573"/>
      <c r="Z694" s="573"/>
    </row>
    <row r="695" ht="15.75" customHeight="1">
      <c r="A695" s="573"/>
      <c r="B695" s="573"/>
      <c r="C695" s="573"/>
      <c r="D695" s="573"/>
      <c r="E695" s="573"/>
      <c r="F695" s="573"/>
      <c r="G695" s="573"/>
      <c r="H695" s="573"/>
      <c r="I695" s="573"/>
      <c r="J695" s="573"/>
      <c r="K695" s="658"/>
      <c r="L695" s="658"/>
      <c r="M695" s="573"/>
      <c r="N695" s="573"/>
      <c r="O695" s="573"/>
      <c r="P695" s="573"/>
      <c r="Q695" s="573"/>
      <c r="R695" s="573"/>
      <c r="S695" s="573"/>
      <c r="T695" s="573"/>
      <c r="U695" s="573"/>
      <c r="V695" s="573"/>
      <c r="W695" s="573"/>
      <c r="X695" s="573"/>
      <c r="Y695" s="573"/>
      <c r="Z695" s="573"/>
    </row>
    <row r="696" ht="15.75" customHeight="1">
      <c r="A696" s="573"/>
      <c r="B696" s="573"/>
      <c r="C696" s="573"/>
      <c r="D696" s="573"/>
      <c r="E696" s="573"/>
      <c r="F696" s="573"/>
      <c r="G696" s="573"/>
      <c r="H696" s="573"/>
      <c r="I696" s="573"/>
      <c r="J696" s="573"/>
      <c r="K696" s="658"/>
      <c r="L696" s="658"/>
      <c r="M696" s="573"/>
      <c r="N696" s="573"/>
      <c r="O696" s="573"/>
      <c r="P696" s="573"/>
      <c r="Q696" s="573"/>
      <c r="R696" s="573"/>
      <c r="S696" s="573"/>
      <c r="T696" s="573"/>
      <c r="U696" s="573"/>
      <c r="V696" s="573"/>
      <c r="W696" s="573"/>
      <c r="X696" s="573"/>
      <c r="Y696" s="573"/>
      <c r="Z696" s="573"/>
    </row>
    <row r="697" ht="15.75" customHeight="1">
      <c r="A697" s="573"/>
      <c r="B697" s="573"/>
      <c r="C697" s="573"/>
      <c r="D697" s="573"/>
      <c r="E697" s="573"/>
      <c r="F697" s="573"/>
      <c r="G697" s="573"/>
      <c r="H697" s="573"/>
      <c r="I697" s="573"/>
      <c r="J697" s="573"/>
      <c r="K697" s="658"/>
      <c r="L697" s="658"/>
      <c r="M697" s="573"/>
      <c r="N697" s="573"/>
      <c r="O697" s="573"/>
      <c r="P697" s="573"/>
      <c r="Q697" s="573"/>
      <c r="R697" s="573"/>
      <c r="S697" s="573"/>
      <c r="T697" s="573"/>
      <c r="U697" s="573"/>
      <c r="V697" s="573"/>
      <c r="W697" s="573"/>
      <c r="X697" s="573"/>
      <c r="Y697" s="573"/>
      <c r="Z697" s="573"/>
    </row>
    <row r="698" ht="15.75" customHeight="1">
      <c r="A698" s="573"/>
      <c r="B698" s="573"/>
      <c r="C698" s="573"/>
      <c r="D698" s="573"/>
      <c r="E698" s="573"/>
      <c r="F698" s="573"/>
      <c r="G698" s="573"/>
      <c r="H698" s="573"/>
      <c r="I698" s="573"/>
      <c r="J698" s="573"/>
      <c r="K698" s="658"/>
      <c r="L698" s="658"/>
      <c r="M698" s="573"/>
      <c r="N698" s="573"/>
      <c r="O698" s="573"/>
      <c r="P698" s="573"/>
      <c r="Q698" s="573"/>
      <c r="R698" s="573"/>
      <c r="S698" s="573"/>
      <c r="T698" s="573"/>
      <c r="U698" s="573"/>
      <c r="V698" s="573"/>
      <c r="W698" s="573"/>
      <c r="X698" s="573"/>
      <c r="Y698" s="573"/>
      <c r="Z698" s="573"/>
    </row>
    <row r="699" ht="15.75" customHeight="1">
      <c r="A699" s="573"/>
      <c r="B699" s="573"/>
      <c r="C699" s="573"/>
      <c r="D699" s="573"/>
      <c r="E699" s="573"/>
      <c r="F699" s="573"/>
      <c r="G699" s="573"/>
      <c r="H699" s="573"/>
      <c r="I699" s="573"/>
      <c r="J699" s="573"/>
      <c r="K699" s="658"/>
      <c r="L699" s="658"/>
      <c r="M699" s="573"/>
      <c r="N699" s="573"/>
      <c r="O699" s="573"/>
      <c r="P699" s="573"/>
      <c r="Q699" s="573"/>
      <c r="R699" s="573"/>
      <c r="S699" s="573"/>
      <c r="T699" s="573"/>
      <c r="U699" s="573"/>
      <c r="V699" s="573"/>
      <c r="W699" s="573"/>
      <c r="X699" s="573"/>
      <c r="Y699" s="573"/>
      <c r="Z699" s="573"/>
    </row>
    <row r="700" ht="15.75" customHeight="1">
      <c r="A700" s="573"/>
      <c r="B700" s="573"/>
      <c r="C700" s="573"/>
      <c r="D700" s="573"/>
      <c r="E700" s="573"/>
      <c r="F700" s="573"/>
      <c r="G700" s="573"/>
      <c r="H700" s="573"/>
      <c r="I700" s="573"/>
      <c r="J700" s="573"/>
      <c r="K700" s="658"/>
      <c r="L700" s="658"/>
      <c r="M700" s="573"/>
      <c r="N700" s="573"/>
      <c r="O700" s="573"/>
      <c r="P700" s="573"/>
      <c r="Q700" s="573"/>
      <c r="R700" s="573"/>
      <c r="S700" s="573"/>
      <c r="T700" s="573"/>
      <c r="U700" s="573"/>
      <c r="V700" s="573"/>
      <c r="W700" s="573"/>
      <c r="X700" s="573"/>
      <c r="Y700" s="573"/>
      <c r="Z700" s="573"/>
    </row>
    <row r="701" ht="15.75" customHeight="1">
      <c r="A701" s="573"/>
      <c r="B701" s="573"/>
      <c r="C701" s="573"/>
      <c r="D701" s="573"/>
      <c r="E701" s="573"/>
      <c r="F701" s="573"/>
      <c r="G701" s="573"/>
      <c r="H701" s="573"/>
      <c r="I701" s="573"/>
      <c r="J701" s="573"/>
      <c r="K701" s="658"/>
      <c r="L701" s="658"/>
      <c r="M701" s="573"/>
      <c r="N701" s="573"/>
      <c r="O701" s="573"/>
      <c r="P701" s="573"/>
      <c r="Q701" s="573"/>
      <c r="R701" s="573"/>
      <c r="S701" s="573"/>
      <c r="T701" s="573"/>
      <c r="U701" s="573"/>
      <c r="V701" s="573"/>
      <c r="W701" s="573"/>
      <c r="X701" s="573"/>
      <c r="Y701" s="573"/>
      <c r="Z701" s="573"/>
    </row>
    <row r="702" ht="15.75" customHeight="1">
      <c r="A702" s="573"/>
      <c r="B702" s="573"/>
      <c r="C702" s="573"/>
      <c r="D702" s="573"/>
      <c r="E702" s="573"/>
      <c r="F702" s="573"/>
      <c r="G702" s="573"/>
      <c r="H702" s="573"/>
      <c r="I702" s="573"/>
      <c r="J702" s="573"/>
      <c r="K702" s="658"/>
      <c r="L702" s="658"/>
      <c r="M702" s="573"/>
      <c r="N702" s="573"/>
      <c r="O702" s="573"/>
      <c r="P702" s="573"/>
      <c r="Q702" s="573"/>
      <c r="R702" s="573"/>
      <c r="S702" s="573"/>
      <c r="T702" s="573"/>
      <c r="U702" s="573"/>
      <c r="V702" s="573"/>
      <c r="W702" s="573"/>
      <c r="X702" s="573"/>
      <c r="Y702" s="573"/>
      <c r="Z702" s="573"/>
    </row>
    <row r="703" ht="15.75" customHeight="1">
      <c r="A703" s="573"/>
      <c r="B703" s="573"/>
      <c r="C703" s="573"/>
      <c r="D703" s="573"/>
      <c r="E703" s="573"/>
      <c r="F703" s="573"/>
      <c r="G703" s="573"/>
      <c r="H703" s="573"/>
      <c r="I703" s="573"/>
      <c r="J703" s="573"/>
      <c r="K703" s="658"/>
      <c r="L703" s="658"/>
      <c r="M703" s="573"/>
      <c r="N703" s="573"/>
      <c r="O703" s="573"/>
      <c r="P703" s="573"/>
      <c r="Q703" s="573"/>
      <c r="R703" s="573"/>
      <c r="S703" s="573"/>
      <c r="T703" s="573"/>
      <c r="U703" s="573"/>
      <c r="V703" s="573"/>
      <c r="W703" s="573"/>
      <c r="X703" s="573"/>
      <c r="Y703" s="573"/>
      <c r="Z703" s="573"/>
    </row>
    <row r="704" ht="15.75" customHeight="1">
      <c r="A704" s="573"/>
      <c r="B704" s="573"/>
      <c r="C704" s="573"/>
      <c r="D704" s="573"/>
      <c r="E704" s="573"/>
      <c r="F704" s="573"/>
      <c r="G704" s="573"/>
      <c r="H704" s="573"/>
      <c r="I704" s="573"/>
      <c r="J704" s="573"/>
      <c r="K704" s="658"/>
      <c r="L704" s="658"/>
      <c r="M704" s="573"/>
      <c r="N704" s="573"/>
      <c r="O704" s="573"/>
      <c r="P704" s="573"/>
      <c r="Q704" s="573"/>
      <c r="R704" s="573"/>
      <c r="S704" s="573"/>
      <c r="T704" s="573"/>
      <c r="U704" s="573"/>
      <c r="V704" s="573"/>
      <c r="W704" s="573"/>
      <c r="X704" s="573"/>
      <c r="Y704" s="573"/>
      <c r="Z704" s="573"/>
    </row>
    <row r="705" ht="15.75" customHeight="1">
      <c r="A705" s="573"/>
      <c r="B705" s="573"/>
      <c r="C705" s="573"/>
      <c r="D705" s="573"/>
      <c r="E705" s="573"/>
      <c r="F705" s="573"/>
      <c r="G705" s="573"/>
      <c r="H705" s="573"/>
      <c r="I705" s="573"/>
      <c r="J705" s="573"/>
      <c r="K705" s="658"/>
      <c r="L705" s="658"/>
      <c r="M705" s="573"/>
      <c r="N705" s="573"/>
      <c r="O705" s="573"/>
      <c r="P705" s="573"/>
      <c r="Q705" s="573"/>
      <c r="R705" s="573"/>
      <c r="S705" s="573"/>
      <c r="T705" s="573"/>
      <c r="U705" s="573"/>
      <c r="V705" s="573"/>
      <c r="W705" s="573"/>
      <c r="X705" s="573"/>
      <c r="Y705" s="573"/>
      <c r="Z705" s="573"/>
    </row>
    <row r="706" ht="15.75" customHeight="1">
      <c r="A706" s="573"/>
      <c r="B706" s="573"/>
      <c r="C706" s="573"/>
      <c r="D706" s="573"/>
      <c r="E706" s="573"/>
      <c r="F706" s="573"/>
      <c r="G706" s="573"/>
      <c r="H706" s="573"/>
      <c r="I706" s="573"/>
      <c r="J706" s="573"/>
      <c r="K706" s="658"/>
      <c r="L706" s="658"/>
      <c r="M706" s="573"/>
      <c r="N706" s="573"/>
      <c r="O706" s="573"/>
      <c r="P706" s="573"/>
      <c r="Q706" s="573"/>
      <c r="R706" s="573"/>
      <c r="S706" s="573"/>
      <c r="T706" s="573"/>
      <c r="U706" s="573"/>
      <c r="V706" s="573"/>
      <c r="W706" s="573"/>
      <c r="X706" s="573"/>
      <c r="Y706" s="573"/>
      <c r="Z706" s="573"/>
    </row>
    <row r="707" ht="15.75" customHeight="1">
      <c r="A707" s="573"/>
      <c r="B707" s="573"/>
      <c r="C707" s="573"/>
      <c r="D707" s="573"/>
      <c r="E707" s="573"/>
      <c r="F707" s="573"/>
      <c r="G707" s="573"/>
      <c r="H707" s="573"/>
      <c r="I707" s="573"/>
      <c r="J707" s="573"/>
      <c r="K707" s="658"/>
      <c r="L707" s="658"/>
      <c r="M707" s="573"/>
      <c r="N707" s="573"/>
      <c r="O707" s="573"/>
      <c r="P707" s="573"/>
      <c r="Q707" s="573"/>
      <c r="R707" s="573"/>
      <c r="S707" s="573"/>
      <c r="T707" s="573"/>
      <c r="U707" s="573"/>
      <c r="V707" s="573"/>
      <c r="W707" s="573"/>
      <c r="X707" s="573"/>
      <c r="Y707" s="573"/>
      <c r="Z707" s="573"/>
    </row>
    <row r="708" ht="15.75" customHeight="1">
      <c r="A708" s="573"/>
      <c r="B708" s="573"/>
      <c r="C708" s="573"/>
      <c r="D708" s="573"/>
      <c r="E708" s="573"/>
      <c r="F708" s="573"/>
      <c r="G708" s="573"/>
      <c r="H708" s="573"/>
      <c r="I708" s="573"/>
      <c r="J708" s="573"/>
      <c r="K708" s="658"/>
      <c r="L708" s="658"/>
      <c r="M708" s="573"/>
      <c r="N708" s="573"/>
      <c r="O708" s="573"/>
      <c r="P708" s="573"/>
      <c r="Q708" s="573"/>
      <c r="R708" s="573"/>
      <c r="S708" s="573"/>
      <c r="T708" s="573"/>
      <c r="U708" s="573"/>
      <c r="V708" s="573"/>
      <c r="W708" s="573"/>
      <c r="X708" s="573"/>
      <c r="Y708" s="573"/>
      <c r="Z708" s="573"/>
    </row>
    <row r="709" ht="15.75" customHeight="1">
      <c r="A709" s="573"/>
      <c r="B709" s="573"/>
      <c r="C709" s="573"/>
      <c r="D709" s="573"/>
      <c r="E709" s="573"/>
      <c r="F709" s="573"/>
      <c r="G709" s="573"/>
      <c r="H709" s="573"/>
      <c r="I709" s="573"/>
      <c r="J709" s="573"/>
      <c r="K709" s="658"/>
      <c r="L709" s="658"/>
      <c r="M709" s="573"/>
      <c r="N709" s="573"/>
      <c r="O709" s="573"/>
      <c r="P709" s="573"/>
      <c r="Q709" s="573"/>
      <c r="R709" s="573"/>
      <c r="S709" s="573"/>
      <c r="T709" s="573"/>
      <c r="U709" s="573"/>
      <c r="V709" s="573"/>
      <c r="W709" s="573"/>
      <c r="X709" s="573"/>
      <c r="Y709" s="573"/>
      <c r="Z709" s="573"/>
    </row>
    <row r="710" ht="15.75" customHeight="1">
      <c r="A710" s="573"/>
      <c r="B710" s="573"/>
      <c r="C710" s="573"/>
      <c r="D710" s="573"/>
      <c r="E710" s="573"/>
      <c r="F710" s="573"/>
      <c r="G710" s="573"/>
      <c r="H710" s="573"/>
      <c r="I710" s="573"/>
      <c r="J710" s="573"/>
      <c r="K710" s="658"/>
      <c r="L710" s="658"/>
      <c r="M710" s="573"/>
      <c r="N710" s="573"/>
      <c r="O710" s="573"/>
      <c r="P710" s="573"/>
      <c r="Q710" s="573"/>
      <c r="R710" s="573"/>
      <c r="S710" s="573"/>
      <c r="T710" s="573"/>
      <c r="U710" s="573"/>
      <c r="V710" s="573"/>
      <c r="W710" s="573"/>
      <c r="X710" s="573"/>
      <c r="Y710" s="573"/>
      <c r="Z710" s="573"/>
    </row>
    <row r="711" ht="15.75" customHeight="1">
      <c r="A711" s="573"/>
      <c r="B711" s="573"/>
      <c r="C711" s="573"/>
      <c r="D711" s="573"/>
      <c r="E711" s="573"/>
      <c r="F711" s="573"/>
      <c r="G711" s="573"/>
      <c r="H711" s="573"/>
      <c r="I711" s="573"/>
      <c r="J711" s="573"/>
      <c r="K711" s="658"/>
      <c r="L711" s="658"/>
      <c r="M711" s="573"/>
      <c r="N711" s="573"/>
      <c r="O711" s="573"/>
      <c r="P711" s="573"/>
      <c r="Q711" s="573"/>
      <c r="R711" s="573"/>
      <c r="S711" s="573"/>
      <c r="T711" s="573"/>
      <c r="U711" s="573"/>
      <c r="V711" s="573"/>
      <c r="W711" s="573"/>
      <c r="X711" s="573"/>
      <c r="Y711" s="573"/>
      <c r="Z711" s="573"/>
    </row>
    <row r="712" ht="15.75" customHeight="1">
      <c r="A712" s="573"/>
      <c r="B712" s="573"/>
      <c r="C712" s="573"/>
      <c r="D712" s="573"/>
      <c r="E712" s="573"/>
      <c r="F712" s="573"/>
      <c r="G712" s="573"/>
      <c r="H712" s="573"/>
      <c r="I712" s="573"/>
      <c r="J712" s="573"/>
      <c r="K712" s="658"/>
      <c r="L712" s="658"/>
      <c r="M712" s="573"/>
      <c r="N712" s="573"/>
      <c r="O712" s="573"/>
      <c r="P712" s="573"/>
      <c r="Q712" s="573"/>
      <c r="R712" s="573"/>
      <c r="S712" s="573"/>
      <c r="T712" s="573"/>
      <c r="U712" s="573"/>
      <c r="V712" s="573"/>
      <c r="W712" s="573"/>
      <c r="X712" s="573"/>
      <c r="Y712" s="573"/>
      <c r="Z712" s="573"/>
    </row>
    <row r="713" ht="15.75" customHeight="1">
      <c r="A713" s="573"/>
      <c r="B713" s="573"/>
      <c r="C713" s="573"/>
      <c r="D713" s="573"/>
      <c r="E713" s="573"/>
      <c r="F713" s="573"/>
      <c r="G713" s="573"/>
      <c r="H713" s="573"/>
      <c r="I713" s="573"/>
      <c r="J713" s="573"/>
      <c r="K713" s="658"/>
      <c r="L713" s="658"/>
      <c r="M713" s="573"/>
      <c r="N713" s="573"/>
      <c r="O713" s="573"/>
      <c r="P713" s="573"/>
      <c r="Q713" s="573"/>
      <c r="R713" s="573"/>
      <c r="S713" s="573"/>
      <c r="T713" s="573"/>
      <c r="U713" s="573"/>
      <c r="V713" s="573"/>
      <c r="W713" s="573"/>
      <c r="X713" s="573"/>
      <c r="Y713" s="573"/>
      <c r="Z713" s="573"/>
    </row>
    <row r="714" ht="15.75" customHeight="1">
      <c r="A714" s="573"/>
      <c r="B714" s="573"/>
      <c r="C714" s="573"/>
      <c r="D714" s="573"/>
      <c r="E714" s="573"/>
      <c r="F714" s="573"/>
      <c r="G714" s="573"/>
      <c r="H714" s="573"/>
      <c r="I714" s="573"/>
      <c r="J714" s="573"/>
      <c r="K714" s="658"/>
      <c r="L714" s="658"/>
      <c r="M714" s="573"/>
      <c r="N714" s="573"/>
      <c r="O714" s="573"/>
      <c r="P714" s="573"/>
      <c r="Q714" s="573"/>
      <c r="R714" s="573"/>
      <c r="S714" s="573"/>
      <c r="T714" s="573"/>
      <c r="U714" s="573"/>
      <c r="V714" s="573"/>
      <c r="W714" s="573"/>
      <c r="X714" s="573"/>
      <c r="Y714" s="573"/>
      <c r="Z714" s="573"/>
    </row>
    <row r="715" ht="15.75" customHeight="1">
      <c r="A715" s="573"/>
      <c r="B715" s="573"/>
      <c r="C715" s="573"/>
      <c r="D715" s="573"/>
      <c r="E715" s="573"/>
      <c r="F715" s="573"/>
      <c r="G715" s="573"/>
      <c r="H715" s="573"/>
      <c r="I715" s="573"/>
      <c r="J715" s="573"/>
      <c r="K715" s="658"/>
      <c r="L715" s="658"/>
      <c r="M715" s="573"/>
      <c r="N715" s="573"/>
      <c r="O715" s="573"/>
      <c r="P715" s="573"/>
      <c r="Q715" s="573"/>
      <c r="R715" s="573"/>
      <c r="S715" s="573"/>
      <c r="T715" s="573"/>
      <c r="U715" s="573"/>
      <c r="V715" s="573"/>
      <c r="W715" s="573"/>
      <c r="X715" s="573"/>
      <c r="Y715" s="573"/>
      <c r="Z715" s="573"/>
    </row>
    <row r="716" ht="15.75" customHeight="1">
      <c r="A716" s="573"/>
      <c r="B716" s="573"/>
      <c r="C716" s="573"/>
      <c r="D716" s="573"/>
      <c r="E716" s="573"/>
      <c r="F716" s="573"/>
      <c r="G716" s="573"/>
      <c r="H716" s="573"/>
      <c r="I716" s="573"/>
      <c r="J716" s="573"/>
      <c r="K716" s="658"/>
      <c r="L716" s="658"/>
      <c r="M716" s="573"/>
      <c r="N716" s="573"/>
      <c r="O716" s="573"/>
      <c r="P716" s="573"/>
      <c r="Q716" s="573"/>
      <c r="R716" s="573"/>
      <c r="S716" s="573"/>
      <c r="T716" s="573"/>
      <c r="U716" s="573"/>
      <c r="V716" s="573"/>
      <c r="W716" s="573"/>
      <c r="X716" s="573"/>
      <c r="Y716" s="573"/>
      <c r="Z716" s="573"/>
    </row>
    <row r="717" ht="15.75" customHeight="1">
      <c r="A717" s="573"/>
      <c r="B717" s="573"/>
      <c r="C717" s="573"/>
      <c r="D717" s="573"/>
      <c r="E717" s="573"/>
      <c r="F717" s="573"/>
      <c r="G717" s="573"/>
      <c r="H717" s="573"/>
      <c r="I717" s="573"/>
      <c r="J717" s="573"/>
      <c r="K717" s="658"/>
      <c r="L717" s="658"/>
      <c r="M717" s="573"/>
      <c r="N717" s="573"/>
      <c r="O717" s="573"/>
      <c r="P717" s="573"/>
      <c r="Q717" s="573"/>
      <c r="R717" s="573"/>
      <c r="S717" s="573"/>
      <c r="T717" s="573"/>
      <c r="U717" s="573"/>
      <c r="V717" s="573"/>
      <c r="W717" s="573"/>
      <c r="X717" s="573"/>
      <c r="Y717" s="573"/>
      <c r="Z717" s="573"/>
    </row>
    <row r="718" ht="15.75" customHeight="1">
      <c r="A718" s="573"/>
      <c r="B718" s="573"/>
      <c r="C718" s="573"/>
      <c r="D718" s="573"/>
      <c r="E718" s="573"/>
      <c r="F718" s="573"/>
      <c r="G718" s="573"/>
      <c r="H718" s="573"/>
      <c r="I718" s="573"/>
      <c r="J718" s="573"/>
      <c r="K718" s="658"/>
      <c r="L718" s="658"/>
      <c r="M718" s="573"/>
      <c r="N718" s="573"/>
      <c r="O718" s="573"/>
      <c r="P718" s="573"/>
      <c r="Q718" s="573"/>
      <c r="R718" s="573"/>
      <c r="S718" s="573"/>
      <c r="T718" s="573"/>
      <c r="U718" s="573"/>
      <c r="V718" s="573"/>
      <c r="W718" s="573"/>
      <c r="X718" s="573"/>
      <c r="Y718" s="573"/>
      <c r="Z718" s="573"/>
    </row>
    <row r="719" ht="15.75" customHeight="1">
      <c r="A719" s="573"/>
      <c r="B719" s="573"/>
      <c r="C719" s="573"/>
      <c r="D719" s="573"/>
      <c r="E719" s="573"/>
      <c r="F719" s="573"/>
      <c r="G719" s="573"/>
      <c r="H719" s="573"/>
      <c r="I719" s="573"/>
      <c r="J719" s="573"/>
      <c r="K719" s="658"/>
      <c r="L719" s="658"/>
      <c r="M719" s="573"/>
      <c r="N719" s="573"/>
      <c r="O719" s="573"/>
      <c r="P719" s="573"/>
      <c r="Q719" s="573"/>
      <c r="R719" s="573"/>
      <c r="S719" s="573"/>
      <c r="T719" s="573"/>
      <c r="U719" s="573"/>
      <c r="V719" s="573"/>
      <c r="W719" s="573"/>
      <c r="X719" s="573"/>
      <c r="Y719" s="573"/>
      <c r="Z719" s="573"/>
    </row>
    <row r="720" ht="15.75" customHeight="1">
      <c r="A720" s="573"/>
      <c r="B720" s="573"/>
      <c r="C720" s="573"/>
      <c r="D720" s="573"/>
      <c r="E720" s="573"/>
      <c r="F720" s="573"/>
      <c r="G720" s="573"/>
      <c r="H720" s="573"/>
      <c r="I720" s="573"/>
      <c r="J720" s="573"/>
      <c r="K720" s="658"/>
      <c r="L720" s="658"/>
      <c r="M720" s="573"/>
      <c r="N720" s="573"/>
      <c r="O720" s="573"/>
      <c r="P720" s="573"/>
      <c r="Q720" s="573"/>
      <c r="R720" s="573"/>
      <c r="S720" s="573"/>
      <c r="T720" s="573"/>
      <c r="U720" s="573"/>
      <c r="V720" s="573"/>
      <c r="W720" s="573"/>
      <c r="X720" s="573"/>
      <c r="Y720" s="573"/>
      <c r="Z720" s="573"/>
    </row>
    <row r="721" ht="15.75" customHeight="1">
      <c r="A721" s="573"/>
      <c r="B721" s="573"/>
      <c r="C721" s="573"/>
      <c r="D721" s="573"/>
      <c r="E721" s="573"/>
      <c r="F721" s="573"/>
      <c r="G721" s="573"/>
      <c r="H721" s="573"/>
      <c r="I721" s="573"/>
      <c r="J721" s="573"/>
      <c r="K721" s="658"/>
      <c r="L721" s="658"/>
      <c r="M721" s="573"/>
      <c r="N721" s="573"/>
      <c r="O721" s="573"/>
      <c r="P721" s="573"/>
      <c r="Q721" s="573"/>
      <c r="R721" s="573"/>
      <c r="S721" s="573"/>
      <c r="T721" s="573"/>
      <c r="U721" s="573"/>
      <c r="V721" s="573"/>
      <c r="W721" s="573"/>
      <c r="X721" s="573"/>
      <c r="Y721" s="573"/>
      <c r="Z721" s="573"/>
    </row>
    <row r="722" ht="15.75" customHeight="1">
      <c r="A722" s="573"/>
      <c r="B722" s="573"/>
      <c r="C722" s="573"/>
      <c r="D722" s="573"/>
      <c r="E722" s="573"/>
      <c r="F722" s="573"/>
      <c r="G722" s="573"/>
      <c r="H722" s="573"/>
      <c r="I722" s="573"/>
      <c r="J722" s="573"/>
      <c r="K722" s="658"/>
      <c r="L722" s="658"/>
      <c r="M722" s="573"/>
      <c r="N722" s="573"/>
      <c r="O722" s="573"/>
      <c r="P722" s="573"/>
      <c r="Q722" s="573"/>
      <c r="R722" s="573"/>
      <c r="S722" s="573"/>
      <c r="T722" s="573"/>
      <c r="U722" s="573"/>
      <c r="V722" s="573"/>
      <c r="W722" s="573"/>
      <c r="X722" s="573"/>
      <c r="Y722" s="573"/>
      <c r="Z722" s="573"/>
    </row>
    <row r="723" ht="15.75" customHeight="1">
      <c r="A723" s="573"/>
      <c r="B723" s="573"/>
      <c r="C723" s="573"/>
      <c r="D723" s="573"/>
      <c r="E723" s="573"/>
      <c r="F723" s="573"/>
      <c r="G723" s="573"/>
      <c r="H723" s="573"/>
      <c r="I723" s="573"/>
      <c r="J723" s="573"/>
      <c r="K723" s="658"/>
      <c r="L723" s="658"/>
      <c r="M723" s="573"/>
      <c r="N723" s="573"/>
      <c r="O723" s="573"/>
      <c r="P723" s="573"/>
      <c r="Q723" s="573"/>
      <c r="R723" s="573"/>
      <c r="S723" s="573"/>
      <c r="T723" s="573"/>
      <c r="U723" s="573"/>
      <c r="V723" s="573"/>
      <c r="W723" s="573"/>
      <c r="X723" s="573"/>
      <c r="Y723" s="573"/>
      <c r="Z723" s="573"/>
    </row>
    <row r="724" ht="15.75" customHeight="1">
      <c r="A724" s="573"/>
      <c r="B724" s="573"/>
      <c r="C724" s="573"/>
      <c r="D724" s="573"/>
      <c r="E724" s="573"/>
      <c r="F724" s="573"/>
      <c r="G724" s="573"/>
      <c r="H724" s="573"/>
      <c r="I724" s="573"/>
      <c r="J724" s="573"/>
      <c r="K724" s="658"/>
      <c r="L724" s="658"/>
      <c r="M724" s="573"/>
      <c r="N724" s="573"/>
      <c r="O724" s="573"/>
      <c r="P724" s="573"/>
      <c r="Q724" s="573"/>
      <c r="R724" s="573"/>
      <c r="S724" s="573"/>
      <c r="T724" s="573"/>
      <c r="U724" s="573"/>
      <c r="V724" s="573"/>
      <c r="W724" s="573"/>
      <c r="X724" s="573"/>
      <c r="Y724" s="573"/>
      <c r="Z724" s="573"/>
    </row>
    <row r="725" ht="15.75" customHeight="1">
      <c r="A725" s="573"/>
      <c r="B725" s="573"/>
      <c r="C725" s="573"/>
      <c r="D725" s="573"/>
      <c r="E725" s="573"/>
      <c r="F725" s="573"/>
      <c r="G725" s="573"/>
      <c r="H725" s="573"/>
      <c r="I725" s="573"/>
      <c r="J725" s="573"/>
      <c r="K725" s="658"/>
      <c r="L725" s="658"/>
      <c r="M725" s="573"/>
      <c r="N725" s="573"/>
      <c r="O725" s="573"/>
      <c r="P725" s="573"/>
      <c r="Q725" s="573"/>
      <c r="R725" s="573"/>
      <c r="S725" s="573"/>
      <c r="T725" s="573"/>
      <c r="U725" s="573"/>
      <c r="V725" s="573"/>
      <c r="W725" s="573"/>
      <c r="X725" s="573"/>
      <c r="Y725" s="573"/>
      <c r="Z725" s="573"/>
    </row>
    <row r="726" ht="15.75" customHeight="1">
      <c r="A726" s="573"/>
      <c r="B726" s="573"/>
      <c r="C726" s="573"/>
      <c r="D726" s="573"/>
      <c r="E726" s="573"/>
      <c r="F726" s="573"/>
      <c r="G726" s="573"/>
      <c r="H726" s="573"/>
      <c r="I726" s="573"/>
      <c r="J726" s="573"/>
      <c r="K726" s="658"/>
      <c r="L726" s="658"/>
      <c r="M726" s="573"/>
      <c r="N726" s="573"/>
      <c r="O726" s="573"/>
      <c r="P726" s="573"/>
      <c r="Q726" s="573"/>
      <c r="R726" s="573"/>
      <c r="S726" s="573"/>
      <c r="T726" s="573"/>
      <c r="U726" s="573"/>
      <c r="V726" s="573"/>
      <c r="W726" s="573"/>
      <c r="X726" s="573"/>
      <c r="Y726" s="573"/>
      <c r="Z726" s="573"/>
    </row>
    <row r="727" ht="15.75" customHeight="1">
      <c r="A727" s="573"/>
      <c r="B727" s="573"/>
      <c r="C727" s="573"/>
      <c r="D727" s="573"/>
      <c r="E727" s="573"/>
      <c r="F727" s="573"/>
      <c r="G727" s="573"/>
      <c r="H727" s="573"/>
      <c r="I727" s="573"/>
      <c r="J727" s="573"/>
      <c r="K727" s="658"/>
      <c r="L727" s="658"/>
      <c r="M727" s="573"/>
      <c r="N727" s="573"/>
      <c r="O727" s="573"/>
      <c r="P727" s="573"/>
      <c r="Q727" s="573"/>
      <c r="R727" s="573"/>
      <c r="S727" s="573"/>
      <c r="T727" s="573"/>
      <c r="U727" s="573"/>
      <c r="V727" s="573"/>
      <c r="W727" s="573"/>
      <c r="X727" s="573"/>
      <c r="Y727" s="573"/>
      <c r="Z727" s="573"/>
    </row>
    <row r="728" ht="15.75" customHeight="1">
      <c r="A728" s="573"/>
      <c r="B728" s="573"/>
      <c r="C728" s="573"/>
      <c r="D728" s="573"/>
      <c r="E728" s="573"/>
      <c r="F728" s="573"/>
      <c r="G728" s="573"/>
      <c r="H728" s="573"/>
      <c r="I728" s="573"/>
      <c r="J728" s="573"/>
      <c r="K728" s="658"/>
      <c r="L728" s="658"/>
      <c r="M728" s="573"/>
      <c r="N728" s="573"/>
      <c r="O728" s="573"/>
      <c r="P728" s="573"/>
      <c r="Q728" s="573"/>
      <c r="R728" s="573"/>
      <c r="S728" s="573"/>
      <c r="T728" s="573"/>
      <c r="U728" s="573"/>
      <c r="V728" s="573"/>
      <c r="W728" s="573"/>
      <c r="X728" s="573"/>
      <c r="Y728" s="573"/>
      <c r="Z728" s="573"/>
    </row>
    <row r="729" ht="15.75" customHeight="1">
      <c r="A729" s="573"/>
      <c r="B729" s="573"/>
      <c r="C729" s="573"/>
      <c r="D729" s="573"/>
      <c r="E729" s="573"/>
      <c r="F729" s="573"/>
      <c r="G729" s="573"/>
      <c r="H729" s="573"/>
      <c r="I729" s="573"/>
      <c r="J729" s="573"/>
      <c r="K729" s="658"/>
      <c r="L729" s="658"/>
      <c r="M729" s="573"/>
      <c r="N729" s="573"/>
      <c r="O729" s="573"/>
      <c r="P729" s="573"/>
      <c r="Q729" s="573"/>
      <c r="R729" s="573"/>
      <c r="S729" s="573"/>
      <c r="T729" s="573"/>
      <c r="U729" s="573"/>
      <c r="V729" s="573"/>
      <c r="W729" s="573"/>
      <c r="X729" s="573"/>
      <c r="Y729" s="573"/>
      <c r="Z729" s="573"/>
    </row>
    <row r="730" ht="15.75" customHeight="1">
      <c r="A730" s="573"/>
      <c r="B730" s="573"/>
      <c r="C730" s="573"/>
      <c r="D730" s="573"/>
      <c r="E730" s="573"/>
      <c r="F730" s="573"/>
      <c r="G730" s="573"/>
      <c r="H730" s="573"/>
      <c r="I730" s="573"/>
      <c r="J730" s="573"/>
      <c r="K730" s="658"/>
      <c r="L730" s="658"/>
      <c r="M730" s="573"/>
      <c r="N730" s="573"/>
      <c r="O730" s="573"/>
      <c r="P730" s="573"/>
      <c r="Q730" s="573"/>
      <c r="R730" s="573"/>
      <c r="S730" s="573"/>
      <c r="T730" s="573"/>
      <c r="U730" s="573"/>
      <c r="V730" s="573"/>
      <c r="W730" s="573"/>
      <c r="X730" s="573"/>
      <c r="Y730" s="573"/>
      <c r="Z730" s="573"/>
    </row>
    <row r="731" ht="15.75" customHeight="1">
      <c r="A731" s="573"/>
      <c r="B731" s="573"/>
      <c r="C731" s="573"/>
      <c r="D731" s="573"/>
      <c r="E731" s="573"/>
      <c r="F731" s="573"/>
      <c r="G731" s="573"/>
      <c r="H731" s="573"/>
      <c r="I731" s="573"/>
      <c r="J731" s="573"/>
      <c r="K731" s="658"/>
      <c r="L731" s="658"/>
      <c r="M731" s="573"/>
      <c r="N731" s="573"/>
      <c r="O731" s="573"/>
      <c r="P731" s="573"/>
      <c r="Q731" s="573"/>
      <c r="R731" s="573"/>
      <c r="S731" s="573"/>
      <c r="T731" s="573"/>
      <c r="U731" s="573"/>
      <c r="V731" s="573"/>
      <c r="W731" s="573"/>
      <c r="X731" s="573"/>
      <c r="Y731" s="573"/>
      <c r="Z731" s="573"/>
    </row>
    <row r="732" ht="15.75" customHeight="1">
      <c r="A732" s="573"/>
      <c r="B732" s="573"/>
      <c r="C732" s="573"/>
      <c r="D732" s="573"/>
      <c r="E732" s="573"/>
      <c r="F732" s="573"/>
      <c r="G732" s="573"/>
      <c r="H732" s="573"/>
      <c r="I732" s="573"/>
      <c r="J732" s="573"/>
      <c r="K732" s="658"/>
      <c r="L732" s="658"/>
      <c r="M732" s="573"/>
      <c r="N732" s="573"/>
      <c r="O732" s="573"/>
      <c r="P732" s="573"/>
      <c r="Q732" s="573"/>
      <c r="R732" s="573"/>
      <c r="S732" s="573"/>
      <c r="T732" s="573"/>
      <c r="U732" s="573"/>
      <c r="V732" s="573"/>
      <c r="W732" s="573"/>
      <c r="X732" s="573"/>
      <c r="Y732" s="573"/>
      <c r="Z732" s="573"/>
    </row>
    <row r="733" ht="15.75" customHeight="1">
      <c r="A733" s="573"/>
      <c r="B733" s="573"/>
      <c r="C733" s="573"/>
      <c r="D733" s="573"/>
      <c r="E733" s="573"/>
      <c r="F733" s="573"/>
      <c r="G733" s="573"/>
      <c r="H733" s="573"/>
      <c r="I733" s="573"/>
      <c r="J733" s="573"/>
      <c r="K733" s="658"/>
      <c r="L733" s="658"/>
      <c r="M733" s="573"/>
      <c r="N733" s="573"/>
      <c r="O733" s="573"/>
      <c r="P733" s="573"/>
      <c r="Q733" s="573"/>
      <c r="R733" s="573"/>
      <c r="S733" s="573"/>
      <c r="T733" s="573"/>
      <c r="U733" s="573"/>
      <c r="V733" s="573"/>
      <c r="W733" s="573"/>
      <c r="X733" s="573"/>
      <c r="Y733" s="573"/>
      <c r="Z733" s="573"/>
    </row>
    <row r="734" ht="15.75" customHeight="1">
      <c r="A734" s="573"/>
      <c r="B734" s="573"/>
      <c r="C734" s="573"/>
      <c r="D734" s="573"/>
      <c r="E734" s="573"/>
      <c r="F734" s="573"/>
      <c r="G734" s="573"/>
      <c r="H734" s="573"/>
      <c r="I734" s="573"/>
      <c r="J734" s="573"/>
      <c r="K734" s="658"/>
      <c r="L734" s="658"/>
      <c r="M734" s="573"/>
      <c r="N734" s="573"/>
      <c r="O734" s="573"/>
      <c r="P734" s="573"/>
      <c r="Q734" s="573"/>
      <c r="R734" s="573"/>
      <c r="S734" s="573"/>
      <c r="T734" s="573"/>
      <c r="U734" s="573"/>
      <c r="V734" s="573"/>
      <c r="W734" s="573"/>
      <c r="X734" s="573"/>
      <c r="Y734" s="573"/>
      <c r="Z734" s="573"/>
    </row>
    <row r="735" ht="15.75" customHeight="1">
      <c r="A735" s="573"/>
      <c r="B735" s="573"/>
      <c r="C735" s="573"/>
      <c r="D735" s="573"/>
      <c r="E735" s="573"/>
      <c r="F735" s="573"/>
      <c r="G735" s="573"/>
      <c r="H735" s="573"/>
      <c r="I735" s="573"/>
      <c r="J735" s="573"/>
      <c r="K735" s="658"/>
      <c r="L735" s="658"/>
      <c r="M735" s="573"/>
      <c r="N735" s="573"/>
      <c r="O735" s="573"/>
      <c r="P735" s="573"/>
      <c r="Q735" s="573"/>
      <c r="R735" s="573"/>
      <c r="S735" s="573"/>
      <c r="T735" s="573"/>
      <c r="U735" s="573"/>
      <c r="V735" s="573"/>
      <c r="W735" s="573"/>
      <c r="X735" s="573"/>
      <c r="Y735" s="573"/>
      <c r="Z735" s="573"/>
    </row>
    <row r="736" ht="15.75" customHeight="1">
      <c r="A736" s="573"/>
      <c r="B736" s="573"/>
      <c r="C736" s="573"/>
      <c r="D736" s="573"/>
      <c r="E736" s="573"/>
      <c r="F736" s="573"/>
      <c r="G736" s="573"/>
      <c r="H736" s="573"/>
      <c r="I736" s="573"/>
      <c r="J736" s="573"/>
      <c r="K736" s="658"/>
      <c r="L736" s="658"/>
      <c r="M736" s="573"/>
      <c r="N736" s="573"/>
      <c r="O736" s="573"/>
      <c r="P736" s="573"/>
      <c r="Q736" s="573"/>
      <c r="R736" s="573"/>
      <c r="S736" s="573"/>
      <c r="T736" s="573"/>
      <c r="U736" s="573"/>
      <c r="V736" s="573"/>
      <c r="W736" s="573"/>
      <c r="X736" s="573"/>
      <c r="Y736" s="573"/>
      <c r="Z736" s="573"/>
    </row>
    <row r="737" ht="15.75" customHeight="1">
      <c r="A737" s="573"/>
      <c r="B737" s="573"/>
      <c r="C737" s="573"/>
      <c r="D737" s="573"/>
      <c r="E737" s="573"/>
      <c r="F737" s="573"/>
      <c r="G737" s="573"/>
      <c r="H737" s="573"/>
      <c r="I737" s="573"/>
      <c r="J737" s="573"/>
      <c r="K737" s="658"/>
      <c r="L737" s="658"/>
      <c r="M737" s="573"/>
      <c r="N737" s="573"/>
      <c r="O737" s="573"/>
      <c r="P737" s="573"/>
      <c r="Q737" s="573"/>
      <c r="R737" s="573"/>
      <c r="S737" s="573"/>
      <c r="T737" s="573"/>
      <c r="U737" s="573"/>
      <c r="V737" s="573"/>
      <c r="W737" s="573"/>
      <c r="X737" s="573"/>
      <c r="Y737" s="573"/>
      <c r="Z737" s="573"/>
    </row>
    <row r="738" ht="15.75" customHeight="1">
      <c r="A738" s="573"/>
      <c r="B738" s="573"/>
      <c r="C738" s="573"/>
      <c r="D738" s="573"/>
      <c r="E738" s="573"/>
      <c r="F738" s="573"/>
      <c r="G738" s="573"/>
      <c r="H738" s="573"/>
      <c r="I738" s="573"/>
      <c r="J738" s="573"/>
      <c r="K738" s="658"/>
      <c r="L738" s="658"/>
      <c r="M738" s="573"/>
      <c r="N738" s="573"/>
      <c r="O738" s="573"/>
      <c r="P738" s="573"/>
      <c r="Q738" s="573"/>
      <c r="R738" s="573"/>
      <c r="S738" s="573"/>
      <c r="T738" s="573"/>
      <c r="U738" s="573"/>
      <c r="V738" s="573"/>
      <c r="W738" s="573"/>
      <c r="X738" s="573"/>
      <c r="Y738" s="573"/>
      <c r="Z738" s="573"/>
    </row>
    <row r="739" ht="15.75" customHeight="1">
      <c r="A739" s="573"/>
      <c r="B739" s="573"/>
      <c r="C739" s="573"/>
      <c r="D739" s="573"/>
      <c r="E739" s="573"/>
      <c r="F739" s="573"/>
      <c r="G739" s="573"/>
      <c r="H739" s="573"/>
      <c r="I739" s="573"/>
      <c r="J739" s="573"/>
      <c r="K739" s="658"/>
      <c r="L739" s="658"/>
      <c r="M739" s="573"/>
      <c r="N739" s="573"/>
      <c r="O739" s="573"/>
      <c r="P739" s="573"/>
      <c r="Q739" s="573"/>
      <c r="R739" s="573"/>
      <c r="S739" s="573"/>
      <c r="T739" s="573"/>
      <c r="U739" s="573"/>
      <c r="V739" s="573"/>
      <c r="W739" s="573"/>
      <c r="X739" s="573"/>
      <c r="Y739" s="573"/>
      <c r="Z739" s="573"/>
    </row>
    <row r="740" ht="15.75" customHeight="1">
      <c r="A740" s="573"/>
      <c r="B740" s="573"/>
      <c r="C740" s="573"/>
      <c r="D740" s="573"/>
      <c r="E740" s="573"/>
      <c r="F740" s="573"/>
      <c r="G740" s="573"/>
      <c r="H740" s="573"/>
      <c r="I740" s="573"/>
      <c r="J740" s="573"/>
      <c r="K740" s="658"/>
      <c r="L740" s="658"/>
      <c r="M740" s="573"/>
      <c r="N740" s="573"/>
      <c r="O740" s="573"/>
      <c r="P740" s="573"/>
      <c r="Q740" s="573"/>
      <c r="R740" s="573"/>
      <c r="S740" s="573"/>
      <c r="T740" s="573"/>
      <c r="U740" s="573"/>
      <c r="V740" s="573"/>
      <c r="W740" s="573"/>
      <c r="X740" s="573"/>
      <c r="Y740" s="573"/>
      <c r="Z740" s="573"/>
    </row>
    <row r="741" ht="15.75" customHeight="1">
      <c r="A741" s="573"/>
      <c r="B741" s="573"/>
      <c r="C741" s="573"/>
      <c r="D741" s="573"/>
      <c r="E741" s="573"/>
      <c r="F741" s="573"/>
      <c r="G741" s="573"/>
      <c r="H741" s="573"/>
      <c r="I741" s="573"/>
      <c r="J741" s="573"/>
      <c r="K741" s="658"/>
      <c r="L741" s="658"/>
      <c r="M741" s="573"/>
      <c r="N741" s="573"/>
      <c r="O741" s="573"/>
      <c r="P741" s="573"/>
      <c r="Q741" s="573"/>
      <c r="R741" s="573"/>
      <c r="S741" s="573"/>
      <c r="T741" s="573"/>
      <c r="U741" s="573"/>
      <c r="V741" s="573"/>
      <c r="W741" s="573"/>
      <c r="X741" s="573"/>
      <c r="Y741" s="573"/>
      <c r="Z741" s="573"/>
    </row>
    <row r="742" ht="15.75" customHeight="1">
      <c r="A742" s="573"/>
      <c r="B742" s="573"/>
      <c r="C742" s="573"/>
      <c r="D742" s="573"/>
      <c r="E742" s="573"/>
      <c r="F742" s="573"/>
      <c r="G742" s="573"/>
      <c r="H742" s="573"/>
      <c r="I742" s="573"/>
      <c r="J742" s="573"/>
      <c r="K742" s="658"/>
      <c r="L742" s="658"/>
      <c r="M742" s="573"/>
      <c r="N742" s="573"/>
      <c r="O742" s="573"/>
      <c r="P742" s="573"/>
      <c r="Q742" s="573"/>
      <c r="R742" s="573"/>
      <c r="S742" s="573"/>
      <c r="T742" s="573"/>
      <c r="U742" s="573"/>
      <c r="V742" s="573"/>
      <c r="W742" s="573"/>
      <c r="X742" s="573"/>
      <c r="Y742" s="573"/>
      <c r="Z742" s="573"/>
    </row>
    <row r="743" ht="15.75" customHeight="1">
      <c r="A743" s="573"/>
      <c r="B743" s="573"/>
      <c r="C743" s="573"/>
      <c r="D743" s="573"/>
      <c r="E743" s="573"/>
      <c r="F743" s="573"/>
      <c r="G743" s="573"/>
      <c r="H743" s="573"/>
      <c r="I743" s="573"/>
      <c r="J743" s="573"/>
      <c r="K743" s="658"/>
      <c r="L743" s="658"/>
      <c r="M743" s="573"/>
      <c r="N743" s="573"/>
      <c r="O743" s="573"/>
      <c r="P743" s="573"/>
      <c r="Q743" s="573"/>
      <c r="R743" s="573"/>
      <c r="S743" s="573"/>
      <c r="T743" s="573"/>
      <c r="U743" s="573"/>
      <c r="V743" s="573"/>
      <c r="W743" s="573"/>
      <c r="X743" s="573"/>
      <c r="Y743" s="573"/>
      <c r="Z743" s="573"/>
    </row>
    <row r="744" ht="15.75" customHeight="1">
      <c r="A744" s="573"/>
      <c r="B744" s="573"/>
      <c r="C744" s="573"/>
      <c r="D744" s="573"/>
      <c r="E744" s="573"/>
      <c r="F744" s="573"/>
      <c r="G744" s="573"/>
      <c r="H744" s="573"/>
      <c r="I744" s="573"/>
      <c r="J744" s="573"/>
      <c r="K744" s="658"/>
      <c r="L744" s="658"/>
      <c r="M744" s="573"/>
      <c r="N744" s="573"/>
      <c r="O744" s="573"/>
      <c r="P744" s="573"/>
      <c r="Q744" s="573"/>
      <c r="R744" s="573"/>
      <c r="S744" s="573"/>
      <c r="T744" s="573"/>
      <c r="U744" s="573"/>
      <c r="V744" s="573"/>
      <c r="W744" s="573"/>
      <c r="X744" s="573"/>
      <c r="Y744" s="573"/>
      <c r="Z744" s="573"/>
    </row>
    <row r="745" ht="15.75" customHeight="1">
      <c r="A745" s="573"/>
      <c r="B745" s="573"/>
      <c r="C745" s="573"/>
      <c r="D745" s="573"/>
      <c r="E745" s="573"/>
      <c r="F745" s="573"/>
      <c r="G745" s="573"/>
      <c r="H745" s="573"/>
      <c r="I745" s="573"/>
      <c r="J745" s="573"/>
      <c r="K745" s="658"/>
      <c r="L745" s="658"/>
      <c r="M745" s="573"/>
      <c r="N745" s="573"/>
      <c r="O745" s="573"/>
      <c r="P745" s="573"/>
      <c r="Q745" s="573"/>
      <c r="R745" s="573"/>
      <c r="S745" s="573"/>
      <c r="T745" s="573"/>
      <c r="U745" s="573"/>
      <c r="V745" s="573"/>
      <c r="W745" s="573"/>
      <c r="X745" s="573"/>
      <c r="Y745" s="573"/>
      <c r="Z745" s="573"/>
    </row>
    <row r="746" ht="15.75" customHeight="1">
      <c r="A746" s="573"/>
      <c r="B746" s="573"/>
      <c r="C746" s="573"/>
      <c r="D746" s="573"/>
      <c r="E746" s="573"/>
      <c r="F746" s="573"/>
      <c r="G746" s="573"/>
      <c r="H746" s="573"/>
      <c r="I746" s="573"/>
      <c r="J746" s="573"/>
      <c r="K746" s="658"/>
      <c r="L746" s="658"/>
      <c r="M746" s="573"/>
      <c r="N746" s="573"/>
      <c r="O746" s="573"/>
      <c r="P746" s="573"/>
      <c r="Q746" s="573"/>
      <c r="R746" s="573"/>
      <c r="S746" s="573"/>
      <c r="T746" s="573"/>
      <c r="U746" s="573"/>
      <c r="V746" s="573"/>
      <c r="W746" s="573"/>
      <c r="X746" s="573"/>
      <c r="Y746" s="573"/>
      <c r="Z746" s="573"/>
    </row>
    <row r="747" ht="15.75" customHeight="1">
      <c r="A747" s="573"/>
      <c r="B747" s="573"/>
      <c r="C747" s="573"/>
      <c r="D747" s="573"/>
      <c r="E747" s="573"/>
      <c r="F747" s="573"/>
      <c r="G747" s="573"/>
      <c r="H747" s="573"/>
      <c r="I747" s="573"/>
      <c r="J747" s="573"/>
      <c r="K747" s="658"/>
      <c r="L747" s="658"/>
      <c r="M747" s="573"/>
      <c r="N747" s="573"/>
      <c r="O747" s="573"/>
      <c r="P747" s="573"/>
      <c r="Q747" s="573"/>
      <c r="R747" s="573"/>
      <c r="S747" s="573"/>
      <c r="T747" s="573"/>
      <c r="U747" s="573"/>
      <c r="V747" s="573"/>
      <c r="W747" s="573"/>
      <c r="X747" s="573"/>
      <c r="Y747" s="573"/>
      <c r="Z747" s="573"/>
    </row>
    <row r="748" ht="15.75" customHeight="1">
      <c r="A748" s="573"/>
      <c r="B748" s="573"/>
      <c r="C748" s="573"/>
      <c r="D748" s="573"/>
      <c r="E748" s="573"/>
      <c r="F748" s="573"/>
      <c r="G748" s="573"/>
      <c r="H748" s="573"/>
      <c r="I748" s="573"/>
      <c r="J748" s="573"/>
      <c r="K748" s="658"/>
      <c r="L748" s="658"/>
      <c r="M748" s="573"/>
      <c r="N748" s="573"/>
      <c r="O748" s="573"/>
      <c r="P748" s="573"/>
      <c r="Q748" s="573"/>
      <c r="R748" s="573"/>
      <c r="S748" s="573"/>
      <c r="T748" s="573"/>
      <c r="U748" s="573"/>
      <c r="V748" s="573"/>
      <c r="W748" s="573"/>
      <c r="X748" s="573"/>
      <c r="Y748" s="573"/>
      <c r="Z748" s="573"/>
    </row>
    <row r="749" ht="15.75" customHeight="1">
      <c r="A749" s="573"/>
      <c r="B749" s="573"/>
      <c r="C749" s="573"/>
      <c r="D749" s="573"/>
      <c r="E749" s="573"/>
      <c r="F749" s="573"/>
      <c r="G749" s="573"/>
      <c r="H749" s="573"/>
      <c r="I749" s="573"/>
      <c r="J749" s="573"/>
      <c r="K749" s="658"/>
      <c r="L749" s="658"/>
      <c r="M749" s="573"/>
      <c r="N749" s="573"/>
      <c r="O749" s="573"/>
      <c r="P749" s="573"/>
      <c r="Q749" s="573"/>
      <c r="R749" s="573"/>
      <c r="S749" s="573"/>
      <c r="T749" s="573"/>
      <c r="U749" s="573"/>
      <c r="V749" s="573"/>
      <c r="W749" s="573"/>
      <c r="X749" s="573"/>
      <c r="Y749" s="573"/>
      <c r="Z749" s="573"/>
    </row>
    <row r="750" ht="15.75" customHeight="1">
      <c r="A750" s="573"/>
      <c r="B750" s="573"/>
      <c r="C750" s="573"/>
      <c r="D750" s="573"/>
      <c r="E750" s="573"/>
      <c r="F750" s="573"/>
      <c r="G750" s="573"/>
      <c r="H750" s="573"/>
      <c r="I750" s="573"/>
      <c r="J750" s="573"/>
      <c r="K750" s="658"/>
      <c r="L750" s="658"/>
      <c r="M750" s="573"/>
      <c r="N750" s="573"/>
      <c r="O750" s="573"/>
      <c r="P750" s="573"/>
      <c r="Q750" s="573"/>
      <c r="R750" s="573"/>
      <c r="S750" s="573"/>
      <c r="T750" s="573"/>
      <c r="U750" s="573"/>
      <c r="V750" s="573"/>
      <c r="W750" s="573"/>
      <c r="X750" s="573"/>
      <c r="Y750" s="573"/>
      <c r="Z750" s="573"/>
    </row>
    <row r="751" ht="15.75" customHeight="1">
      <c r="A751" s="573"/>
      <c r="B751" s="573"/>
      <c r="C751" s="573"/>
      <c r="D751" s="573"/>
      <c r="E751" s="573"/>
      <c r="F751" s="573"/>
      <c r="G751" s="573"/>
      <c r="H751" s="573"/>
      <c r="I751" s="573"/>
      <c r="J751" s="573"/>
      <c r="K751" s="658"/>
      <c r="L751" s="658"/>
      <c r="M751" s="573"/>
      <c r="N751" s="573"/>
      <c r="O751" s="573"/>
      <c r="P751" s="573"/>
      <c r="Q751" s="573"/>
      <c r="R751" s="573"/>
      <c r="S751" s="573"/>
      <c r="T751" s="573"/>
      <c r="U751" s="573"/>
      <c r="V751" s="573"/>
      <c r="W751" s="573"/>
      <c r="X751" s="573"/>
      <c r="Y751" s="573"/>
      <c r="Z751" s="573"/>
    </row>
    <row r="752" ht="15.75" customHeight="1">
      <c r="A752" s="573"/>
      <c r="B752" s="573"/>
      <c r="C752" s="573"/>
      <c r="D752" s="573"/>
      <c r="E752" s="573"/>
      <c r="F752" s="573"/>
      <c r="G752" s="573"/>
      <c r="H752" s="573"/>
      <c r="I752" s="573"/>
      <c r="J752" s="573"/>
      <c r="K752" s="658"/>
      <c r="L752" s="658"/>
      <c r="M752" s="573"/>
      <c r="N752" s="573"/>
      <c r="O752" s="573"/>
      <c r="P752" s="573"/>
      <c r="Q752" s="573"/>
      <c r="R752" s="573"/>
      <c r="S752" s="573"/>
      <c r="T752" s="573"/>
      <c r="U752" s="573"/>
      <c r="V752" s="573"/>
      <c r="W752" s="573"/>
      <c r="X752" s="573"/>
      <c r="Y752" s="573"/>
      <c r="Z752" s="573"/>
    </row>
    <row r="753" ht="15.75" customHeight="1">
      <c r="A753" s="573"/>
      <c r="B753" s="573"/>
      <c r="C753" s="573"/>
      <c r="D753" s="573"/>
      <c r="E753" s="573"/>
      <c r="F753" s="573"/>
      <c r="G753" s="573"/>
      <c r="H753" s="573"/>
      <c r="I753" s="573"/>
      <c r="J753" s="573"/>
      <c r="K753" s="658"/>
      <c r="L753" s="658"/>
      <c r="M753" s="573"/>
      <c r="N753" s="573"/>
      <c r="O753" s="573"/>
      <c r="P753" s="573"/>
      <c r="Q753" s="573"/>
      <c r="R753" s="573"/>
      <c r="S753" s="573"/>
      <c r="T753" s="573"/>
      <c r="U753" s="573"/>
      <c r="V753" s="573"/>
      <c r="W753" s="573"/>
      <c r="X753" s="573"/>
      <c r="Y753" s="573"/>
      <c r="Z753" s="573"/>
    </row>
    <row r="754" ht="15.75" customHeight="1">
      <c r="A754" s="573"/>
      <c r="B754" s="573"/>
      <c r="C754" s="573"/>
      <c r="D754" s="573"/>
      <c r="E754" s="573"/>
      <c r="F754" s="573"/>
      <c r="G754" s="573"/>
      <c r="H754" s="573"/>
      <c r="I754" s="573"/>
      <c r="J754" s="573"/>
      <c r="K754" s="658"/>
      <c r="L754" s="658"/>
      <c r="M754" s="573"/>
      <c r="N754" s="573"/>
      <c r="O754" s="573"/>
      <c r="P754" s="573"/>
      <c r="Q754" s="573"/>
      <c r="R754" s="573"/>
      <c r="S754" s="573"/>
      <c r="T754" s="573"/>
      <c r="U754" s="573"/>
      <c r="V754" s="573"/>
      <c r="W754" s="573"/>
      <c r="X754" s="573"/>
      <c r="Y754" s="573"/>
      <c r="Z754" s="573"/>
    </row>
    <row r="755" ht="15.75" customHeight="1">
      <c r="A755" s="573"/>
      <c r="B755" s="573"/>
      <c r="C755" s="573"/>
      <c r="D755" s="573"/>
      <c r="E755" s="573"/>
      <c r="F755" s="573"/>
      <c r="G755" s="573"/>
      <c r="H755" s="573"/>
      <c r="I755" s="573"/>
      <c r="J755" s="573"/>
      <c r="K755" s="658"/>
      <c r="L755" s="658"/>
      <c r="M755" s="573"/>
      <c r="N755" s="573"/>
      <c r="O755" s="573"/>
      <c r="P755" s="573"/>
      <c r="Q755" s="573"/>
      <c r="R755" s="573"/>
      <c r="S755" s="573"/>
      <c r="T755" s="573"/>
      <c r="U755" s="573"/>
      <c r="V755" s="573"/>
      <c r="W755" s="573"/>
      <c r="X755" s="573"/>
      <c r="Y755" s="573"/>
      <c r="Z755" s="573"/>
    </row>
    <row r="756" ht="15.75" customHeight="1">
      <c r="A756" s="573"/>
      <c r="B756" s="573"/>
      <c r="C756" s="573"/>
      <c r="D756" s="573"/>
      <c r="E756" s="573"/>
      <c r="F756" s="573"/>
      <c r="G756" s="573"/>
      <c r="H756" s="573"/>
      <c r="I756" s="573"/>
      <c r="J756" s="573"/>
      <c r="K756" s="658"/>
      <c r="L756" s="658"/>
      <c r="M756" s="573"/>
      <c r="N756" s="573"/>
      <c r="O756" s="573"/>
      <c r="P756" s="573"/>
      <c r="Q756" s="573"/>
      <c r="R756" s="573"/>
      <c r="S756" s="573"/>
      <c r="T756" s="573"/>
      <c r="U756" s="573"/>
      <c r="V756" s="573"/>
      <c r="W756" s="573"/>
      <c r="X756" s="573"/>
      <c r="Y756" s="573"/>
      <c r="Z756" s="573"/>
    </row>
    <row r="757" ht="15.75" customHeight="1">
      <c r="A757" s="573"/>
      <c r="B757" s="573"/>
      <c r="C757" s="573"/>
      <c r="D757" s="573"/>
      <c r="E757" s="573"/>
      <c r="F757" s="573"/>
      <c r="G757" s="573"/>
      <c r="H757" s="573"/>
      <c r="I757" s="573"/>
      <c r="J757" s="573"/>
      <c r="K757" s="658"/>
      <c r="L757" s="658"/>
      <c r="M757" s="573"/>
      <c r="N757" s="573"/>
      <c r="O757" s="573"/>
      <c r="P757" s="573"/>
      <c r="Q757" s="573"/>
      <c r="R757" s="573"/>
      <c r="S757" s="573"/>
      <c r="T757" s="573"/>
      <c r="U757" s="573"/>
      <c r="V757" s="573"/>
      <c r="W757" s="573"/>
      <c r="X757" s="573"/>
      <c r="Y757" s="573"/>
      <c r="Z757" s="573"/>
    </row>
    <row r="758" ht="15.75" customHeight="1">
      <c r="A758" s="573"/>
      <c r="B758" s="573"/>
      <c r="C758" s="573"/>
      <c r="D758" s="573"/>
      <c r="E758" s="573"/>
      <c r="F758" s="573"/>
      <c r="G758" s="573"/>
      <c r="H758" s="573"/>
      <c r="I758" s="573"/>
      <c r="J758" s="573"/>
      <c r="K758" s="658"/>
      <c r="L758" s="658"/>
      <c r="M758" s="573"/>
      <c r="N758" s="573"/>
      <c r="O758" s="573"/>
      <c r="P758" s="573"/>
      <c r="Q758" s="573"/>
      <c r="R758" s="573"/>
      <c r="S758" s="573"/>
      <c r="T758" s="573"/>
      <c r="U758" s="573"/>
      <c r="V758" s="573"/>
      <c r="W758" s="573"/>
      <c r="X758" s="573"/>
      <c r="Y758" s="573"/>
      <c r="Z758" s="573"/>
    </row>
    <row r="759" ht="15.75" customHeight="1">
      <c r="A759" s="573"/>
      <c r="B759" s="573"/>
      <c r="C759" s="573"/>
      <c r="D759" s="573"/>
      <c r="E759" s="573"/>
      <c r="F759" s="573"/>
      <c r="G759" s="573"/>
      <c r="H759" s="573"/>
      <c r="I759" s="573"/>
      <c r="J759" s="573"/>
      <c r="K759" s="658"/>
      <c r="L759" s="658"/>
      <c r="M759" s="573"/>
      <c r="N759" s="573"/>
      <c r="O759" s="573"/>
      <c r="P759" s="573"/>
      <c r="Q759" s="573"/>
      <c r="R759" s="573"/>
      <c r="S759" s="573"/>
      <c r="T759" s="573"/>
      <c r="U759" s="573"/>
      <c r="V759" s="573"/>
      <c r="W759" s="573"/>
      <c r="X759" s="573"/>
      <c r="Y759" s="573"/>
      <c r="Z759" s="573"/>
    </row>
    <row r="760" ht="15.75" customHeight="1">
      <c r="A760" s="573"/>
      <c r="B760" s="573"/>
      <c r="C760" s="573"/>
      <c r="D760" s="573"/>
      <c r="E760" s="573"/>
      <c r="F760" s="573"/>
      <c r="G760" s="573"/>
      <c r="H760" s="573"/>
      <c r="I760" s="573"/>
      <c r="J760" s="573"/>
      <c r="K760" s="658"/>
      <c r="L760" s="658"/>
      <c r="M760" s="573"/>
      <c r="N760" s="573"/>
      <c r="O760" s="573"/>
      <c r="P760" s="573"/>
      <c r="Q760" s="573"/>
      <c r="R760" s="573"/>
      <c r="S760" s="573"/>
      <c r="T760" s="573"/>
      <c r="U760" s="573"/>
      <c r="V760" s="573"/>
      <c r="W760" s="573"/>
      <c r="X760" s="573"/>
      <c r="Y760" s="573"/>
      <c r="Z760" s="573"/>
    </row>
    <row r="761" ht="15.75" customHeight="1">
      <c r="A761" s="573"/>
      <c r="B761" s="573"/>
      <c r="C761" s="573"/>
      <c r="D761" s="573"/>
      <c r="E761" s="573"/>
      <c r="F761" s="573"/>
      <c r="G761" s="573"/>
      <c r="H761" s="573"/>
      <c r="I761" s="573"/>
      <c r="J761" s="573"/>
      <c r="K761" s="658"/>
      <c r="L761" s="658"/>
      <c r="M761" s="573"/>
      <c r="N761" s="573"/>
      <c r="O761" s="573"/>
      <c r="P761" s="573"/>
      <c r="Q761" s="573"/>
      <c r="R761" s="573"/>
      <c r="S761" s="573"/>
      <c r="T761" s="573"/>
      <c r="U761" s="573"/>
      <c r="V761" s="573"/>
      <c r="W761" s="573"/>
      <c r="X761" s="573"/>
      <c r="Y761" s="573"/>
      <c r="Z761" s="573"/>
    </row>
    <row r="762" ht="15.75" customHeight="1">
      <c r="A762" s="573"/>
      <c r="B762" s="573"/>
      <c r="C762" s="573"/>
      <c r="D762" s="573"/>
      <c r="E762" s="573"/>
      <c r="F762" s="573"/>
      <c r="G762" s="573"/>
      <c r="H762" s="573"/>
      <c r="I762" s="573"/>
      <c r="J762" s="573"/>
      <c r="K762" s="658"/>
      <c r="L762" s="658"/>
      <c r="M762" s="573"/>
      <c r="N762" s="573"/>
      <c r="O762" s="573"/>
      <c r="P762" s="573"/>
      <c r="Q762" s="573"/>
      <c r="R762" s="573"/>
      <c r="S762" s="573"/>
      <c r="T762" s="573"/>
      <c r="U762" s="573"/>
      <c r="V762" s="573"/>
      <c r="W762" s="573"/>
      <c r="X762" s="573"/>
      <c r="Y762" s="573"/>
      <c r="Z762" s="573"/>
    </row>
    <row r="763" ht="15.75" customHeight="1">
      <c r="A763" s="573"/>
      <c r="B763" s="573"/>
      <c r="C763" s="573"/>
      <c r="D763" s="573"/>
      <c r="E763" s="573"/>
      <c r="F763" s="573"/>
      <c r="G763" s="573"/>
      <c r="H763" s="573"/>
      <c r="I763" s="573"/>
      <c r="J763" s="573"/>
      <c r="K763" s="658"/>
      <c r="L763" s="658"/>
      <c r="M763" s="573"/>
      <c r="N763" s="573"/>
      <c r="O763" s="573"/>
      <c r="P763" s="573"/>
      <c r="Q763" s="573"/>
      <c r="R763" s="573"/>
      <c r="S763" s="573"/>
      <c r="T763" s="573"/>
      <c r="U763" s="573"/>
      <c r="V763" s="573"/>
      <c r="W763" s="573"/>
      <c r="X763" s="573"/>
      <c r="Y763" s="573"/>
      <c r="Z763" s="573"/>
    </row>
    <row r="764" ht="15.75" customHeight="1">
      <c r="A764" s="573"/>
      <c r="B764" s="573"/>
      <c r="C764" s="573"/>
      <c r="D764" s="573"/>
      <c r="E764" s="573"/>
      <c r="F764" s="573"/>
      <c r="G764" s="573"/>
      <c r="H764" s="573"/>
      <c r="I764" s="573"/>
      <c r="J764" s="573"/>
      <c r="K764" s="658"/>
      <c r="L764" s="658"/>
      <c r="M764" s="573"/>
      <c r="N764" s="573"/>
      <c r="O764" s="573"/>
      <c r="P764" s="573"/>
      <c r="Q764" s="573"/>
      <c r="R764" s="573"/>
      <c r="S764" s="573"/>
      <c r="T764" s="573"/>
      <c r="U764" s="573"/>
      <c r="V764" s="573"/>
      <c r="W764" s="573"/>
      <c r="X764" s="573"/>
      <c r="Y764" s="573"/>
      <c r="Z764" s="573"/>
    </row>
    <row r="765" ht="15.75" customHeight="1">
      <c r="A765" s="573"/>
      <c r="B765" s="573"/>
      <c r="C765" s="573"/>
      <c r="D765" s="573"/>
      <c r="E765" s="573"/>
      <c r="F765" s="573"/>
      <c r="G765" s="573"/>
      <c r="H765" s="573"/>
      <c r="I765" s="573"/>
      <c r="J765" s="573"/>
      <c r="K765" s="658"/>
      <c r="L765" s="658"/>
      <c r="M765" s="573"/>
      <c r="N765" s="573"/>
      <c r="O765" s="573"/>
      <c r="P765" s="573"/>
      <c r="Q765" s="573"/>
      <c r="R765" s="573"/>
      <c r="S765" s="573"/>
      <c r="T765" s="573"/>
      <c r="U765" s="573"/>
      <c r="V765" s="573"/>
      <c r="W765" s="573"/>
      <c r="X765" s="573"/>
      <c r="Y765" s="573"/>
      <c r="Z765" s="573"/>
    </row>
    <row r="766" ht="15.75" customHeight="1">
      <c r="A766" s="573"/>
      <c r="B766" s="573"/>
      <c r="C766" s="573"/>
      <c r="D766" s="573"/>
      <c r="E766" s="573"/>
      <c r="F766" s="573"/>
      <c r="G766" s="573"/>
      <c r="H766" s="573"/>
      <c r="I766" s="573"/>
      <c r="J766" s="573"/>
      <c r="K766" s="658"/>
      <c r="L766" s="658"/>
      <c r="M766" s="573"/>
      <c r="N766" s="573"/>
      <c r="O766" s="573"/>
      <c r="P766" s="573"/>
      <c r="Q766" s="573"/>
      <c r="R766" s="573"/>
      <c r="S766" s="573"/>
      <c r="T766" s="573"/>
      <c r="U766" s="573"/>
      <c r="V766" s="573"/>
      <c r="W766" s="573"/>
      <c r="X766" s="573"/>
      <c r="Y766" s="573"/>
      <c r="Z766" s="573"/>
    </row>
    <row r="767" ht="15.75" customHeight="1">
      <c r="A767" s="573"/>
      <c r="B767" s="573"/>
      <c r="C767" s="573"/>
      <c r="D767" s="573"/>
      <c r="E767" s="573"/>
      <c r="F767" s="573"/>
      <c r="G767" s="573"/>
      <c r="H767" s="573"/>
      <c r="I767" s="573"/>
      <c r="J767" s="573"/>
      <c r="K767" s="658"/>
      <c r="L767" s="658"/>
      <c r="M767" s="573"/>
      <c r="N767" s="573"/>
      <c r="O767" s="573"/>
      <c r="P767" s="573"/>
      <c r="Q767" s="573"/>
      <c r="R767" s="573"/>
      <c r="S767" s="573"/>
      <c r="T767" s="573"/>
      <c r="U767" s="573"/>
      <c r="V767" s="573"/>
      <c r="W767" s="573"/>
      <c r="X767" s="573"/>
      <c r="Y767" s="573"/>
      <c r="Z767" s="573"/>
    </row>
    <row r="768" ht="15.75" customHeight="1">
      <c r="A768" s="573"/>
      <c r="B768" s="573"/>
      <c r="C768" s="573"/>
      <c r="D768" s="573"/>
      <c r="E768" s="573"/>
      <c r="F768" s="573"/>
      <c r="G768" s="573"/>
      <c r="H768" s="573"/>
      <c r="I768" s="573"/>
      <c r="J768" s="573"/>
      <c r="K768" s="658"/>
      <c r="L768" s="658"/>
      <c r="M768" s="573"/>
      <c r="N768" s="573"/>
      <c r="O768" s="573"/>
      <c r="P768" s="573"/>
      <c r="Q768" s="573"/>
      <c r="R768" s="573"/>
      <c r="S768" s="573"/>
      <c r="T768" s="573"/>
      <c r="U768" s="573"/>
      <c r="V768" s="573"/>
      <c r="W768" s="573"/>
      <c r="X768" s="573"/>
      <c r="Y768" s="573"/>
      <c r="Z768" s="573"/>
    </row>
    <row r="769" ht="15.75" customHeight="1">
      <c r="A769" s="573"/>
      <c r="B769" s="573"/>
      <c r="C769" s="573"/>
      <c r="D769" s="573"/>
      <c r="E769" s="573"/>
      <c r="F769" s="573"/>
      <c r="G769" s="573"/>
      <c r="H769" s="573"/>
      <c r="I769" s="573"/>
      <c r="J769" s="573"/>
      <c r="K769" s="658"/>
      <c r="L769" s="658"/>
      <c r="M769" s="573"/>
      <c r="N769" s="573"/>
      <c r="O769" s="573"/>
      <c r="P769" s="573"/>
      <c r="Q769" s="573"/>
      <c r="R769" s="573"/>
      <c r="S769" s="573"/>
      <c r="T769" s="573"/>
      <c r="U769" s="573"/>
      <c r="V769" s="573"/>
      <c r="W769" s="573"/>
      <c r="X769" s="573"/>
      <c r="Y769" s="573"/>
      <c r="Z769" s="573"/>
    </row>
    <row r="770" ht="15.75" customHeight="1">
      <c r="A770" s="573"/>
      <c r="B770" s="573"/>
      <c r="C770" s="573"/>
      <c r="D770" s="573"/>
      <c r="E770" s="573"/>
      <c r="F770" s="573"/>
      <c r="G770" s="573"/>
      <c r="H770" s="573"/>
      <c r="I770" s="573"/>
      <c r="J770" s="573"/>
      <c r="K770" s="658"/>
      <c r="L770" s="658"/>
      <c r="M770" s="573"/>
      <c r="N770" s="573"/>
      <c r="O770" s="573"/>
      <c r="P770" s="573"/>
      <c r="Q770" s="573"/>
      <c r="R770" s="573"/>
      <c r="S770" s="573"/>
      <c r="T770" s="573"/>
      <c r="U770" s="573"/>
      <c r="V770" s="573"/>
      <c r="W770" s="573"/>
      <c r="X770" s="573"/>
      <c r="Y770" s="573"/>
      <c r="Z770" s="573"/>
    </row>
    <row r="771" ht="15.75" customHeight="1">
      <c r="A771" s="573"/>
      <c r="B771" s="573"/>
      <c r="C771" s="573"/>
      <c r="D771" s="573"/>
      <c r="E771" s="573"/>
      <c r="F771" s="573"/>
      <c r="G771" s="573"/>
      <c r="H771" s="573"/>
      <c r="I771" s="573"/>
      <c r="J771" s="573"/>
      <c r="K771" s="658"/>
      <c r="L771" s="658"/>
      <c r="M771" s="573"/>
      <c r="N771" s="573"/>
      <c r="O771" s="573"/>
      <c r="P771" s="573"/>
      <c r="Q771" s="573"/>
      <c r="R771" s="573"/>
      <c r="S771" s="573"/>
      <c r="T771" s="573"/>
      <c r="U771" s="573"/>
      <c r="V771" s="573"/>
      <c r="W771" s="573"/>
      <c r="X771" s="573"/>
      <c r="Y771" s="573"/>
      <c r="Z771" s="573"/>
    </row>
    <row r="772" ht="15.75" customHeight="1">
      <c r="A772" s="573"/>
      <c r="B772" s="573"/>
      <c r="C772" s="573"/>
      <c r="D772" s="573"/>
      <c r="E772" s="573"/>
      <c r="F772" s="573"/>
      <c r="G772" s="573"/>
      <c r="H772" s="573"/>
      <c r="I772" s="573"/>
      <c r="J772" s="573"/>
      <c r="K772" s="658"/>
      <c r="L772" s="658"/>
      <c r="M772" s="573"/>
      <c r="N772" s="573"/>
      <c r="O772" s="573"/>
      <c r="P772" s="573"/>
      <c r="Q772" s="573"/>
      <c r="R772" s="573"/>
      <c r="S772" s="573"/>
      <c r="T772" s="573"/>
      <c r="U772" s="573"/>
      <c r="V772" s="573"/>
      <c r="W772" s="573"/>
      <c r="X772" s="573"/>
      <c r="Y772" s="573"/>
      <c r="Z772" s="573"/>
    </row>
    <row r="773" ht="15.75" customHeight="1">
      <c r="A773" s="573"/>
      <c r="B773" s="573"/>
      <c r="C773" s="573"/>
      <c r="D773" s="573"/>
      <c r="E773" s="573"/>
      <c r="F773" s="573"/>
      <c r="G773" s="573"/>
      <c r="H773" s="573"/>
      <c r="I773" s="573"/>
      <c r="J773" s="573"/>
      <c r="K773" s="658"/>
      <c r="L773" s="658"/>
      <c r="M773" s="573"/>
      <c r="N773" s="573"/>
      <c r="O773" s="573"/>
      <c r="P773" s="573"/>
      <c r="Q773" s="573"/>
      <c r="R773" s="573"/>
      <c r="S773" s="573"/>
      <c r="T773" s="573"/>
      <c r="U773" s="573"/>
      <c r="V773" s="573"/>
      <c r="W773" s="573"/>
      <c r="X773" s="573"/>
      <c r="Y773" s="573"/>
      <c r="Z773" s="573"/>
    </row>
    <row r="774" ht="15.75" customHeight="1">
      <c r="A774" s="573"/>
      <c r="B774" s="573"/>
      <c r="C774" s="573"/>
      <c r="D774" s="573"/>
      <c r="E774" s="573"/>
      <c r="F774" s="573"/>
      <c r="G774" s="573"/>
      <c r="H774" s="573"/>
      <c r="I774" s="573"/>
      <c r="J774" s="573"/>
      <c r="K774" s="658"/>
      <c r="L774" s="658"/>
      <c r="M774" s="573"/>
      <c r="N774" s="573"/>
      <c r="O774" s="573"/>
      <c r="P774" s="573"/>
      <c r="Q774" s="573"/>
      <c r="R774" s="573"/>
      <c r="S774" s="573"/>
      <c r="T774" s="573"/>
      <c r="U774" s="573"/>
      <c r="V774" s="573"/>
      <c r="W774" s="573"/>
      <c r="X774" s="573"/>
      <c r="Y774" s="573"/>
      <c r="Z774" s="573"/>
    </row>
    <row r="775" ht="15.75" customHeight="1">
      <c r="A775" s="573"/>
      <c r="B775" s="573"/>
      <c r="C775" s="573"/>
      <c r="D775" s="573"/>
      <c r="E775" s="573"/>
      <c r="F775" s="573"/>
      <c r="G775" s="573"/>
      <c r="H775" s="573"/>
      <c r="I775" s="573"/>
      <c r="J775" s="573"/>
      <c r="K775" s="658"/>
      <c r="L775" s="658"/>
      <c r="M775" s="573"/>
      <c r="N775" s="573"/>
      <c r="O775" s="573"/>
      <c r="P775" s="573"/>
      <c r="Q775" s="573"/>
      <c r="R775" s="573"/>
      <c r="S775" s="573"/>
      <c r="T775" s="573"/>
      <c r="U775" s="573"/>
      <c r="V775" s="573"/>
      <c r="W775" s="573"/>
      <c r="X775" s="573"/>
      <c r="Y775" s="573"/>
      <c r="Z775" s="573"/>
    </row>
    <row r="776" ht="15.75" customHeight="1">
      <c r="A776" s="573"/>
      <c r="B776" s="573"/>
      <c r="C776" s="573"/>
      <c r="D776" s="573"/>
      <c r="E776" s="573"/>
      <c r="F776" s="573"/>
      <c r="G776" s="573"/>
      <c r="H776" s="573"/>
      <c r="I776" s="573"/>
      <c r="J776" s="573"/>
      <c r="K776" s="658"/>
      <c r="L776" s="658"/>
      <c r="M776" s="573"/>
      <c r="N776" s="573"/>
      <c r="O776" s="573"/>
      <c r="P776" s="573"/>
      <c r="Q776" s="573"/>
      <c r="R776" s="573"/>
      <c r="S776" s="573"/>
      <c r="T776" s="573"/>
      <c r="U776" s="573"/>
      <c r="V776" s="573"/>
      <c r="W776" s="573"/>
      <c r="X776" s="573"/>
      <c r="Y776" s="573"/>
      <c r="Z776" s="573"/>
    </row>
    <row r="777" ht="15.75" customHeight="1">
      <c r="A777" s="573"/>
      <c r="B777" s="573"/>
      <c r="C777" s="573"/>
      <c r="D777" s="573"/>
      <c r="E777" s="573"/>
      <c r="F777" s="573"/>
      <c r="G777" s="573"/>
      <c r="H777" s="573"/>
      <c r="I777" s="573"/>
      <c r="J777" s="573"/>
      <c r="K777" s="658"/>
      <c r="L777" s="658"/>
      <c r="M777" s="573"/>
      <c r="N777" s="573"/>
      <c r="O777" s="573"/>
      <c r="P777" s="573"/>
      <c r="Q777" s="573"/>
      <c r="R777" s="573"/>
      <c r="S777" s="573"/>
      <c r="T777" s="573"/>
      <c r="U777" s="573"/>
      <c r="V777" s="573"/>
      <c r="W777" s="573"/>
      <c r="X777" s="573"/>
      <c r="Y777" s="573"/>
      <c r="Z777" s="573"/>
    </row>
    <row r="778" ht="15.75" customHeight="1">
      <c r="A778" s="573"/>
      <c r="B778" s="573"/>
      <c r="C778" s="573"/>
      <c r="D778" s="573"/>
      <c r="E778" s="573"/>
      <c r="F778" s="573"/>
      <c r="G778" s="573"/>
      <c r="H778" s="573"/>
      <c r="I778" s="573"/>
      <c r="J778" s="573"/>
      <c r="K778" s="658"/>
      <c r="L778" s="658"/>
      <c r="M778" s="573"/>
      <c r="N778" s="573"/>
      <c r="O778" s="573"/>
      <c r="P778" s="573"/>
      <c r="Q778" s="573"/>
      <c r="R778" s="573"/>
      <c r="S778" s="573"/>
      <c r="T778" s="573"/>
      <c r="U778" s="573"/>
      <c r="V778" s="573"/>
      <c r="W778" s="573"/>
      <c r="X778" s="573"/>
      <c r="Y778" s="573"/>
      <c r="Z778" s="573"/>
    </row>
    <row r="779" ht="15.75" customHeight="1">
      <c r="A779" s="573"/>
      <c r="B779" s="573"/>
      <c r="C779" s="573"/>
      <c r="D779" s="573"/>
      <c r="E779" s="573"/>
      <c r="F779" s="573"/>
      <c r="G779" s="573"/>
      <c r="H779" s="573"/>
      <c r="I779" s="573"/>
      <c r="J779" s="573"/>
      <c r="K779" s="658"/>
      <c r="L779" s="658"/>
      <c r="M779" s="573"/>
      <c r="N779" s="573"/>
      <c r="O779" s="573"/>
      <c r="P779" s="573"/>
      <c r="Q779" s="573"/>
      <c r="R779" s="573"/>
      <c r="S779" s="573"/>
      <c r="T779" s="573"/>
      <c r="U779" s="573"/>
      <c r="V779" s="573"/>
      <c r="W779" s="573"/>
      <c r="X779" s="573"/>
      <c r="Y779" s="573"/>
      <c r="Z779" s="573"/>
    </row>
    <row r="780" ht="15.75" customHeight="1">
      <c r="A780" s="573"/>
      <c r="B780" s="573"/>
      <c r="C780" s="573"/>
      <c r="D780" s="573"/>
      <c r="E780" s="573"/>
      <c r="F780" s="573"/>
      <c r="G780" s="573"/>
      <c r="H780" s="573"/>
      <c r="I780" s="573"/>
      <c r="J780" s="573"/>
      <c r="K780" s="658"/>
      <c r="L780" s="658"/>
      <c r="M780" s="573"/>
      <c r="N780" s="573"/>
      <c r="O780" s="573"/>
      <c r="P780" s="573"/>
      <c r="Q780" s="573"/>
      <c r="R780" s="573"/>
      <c r="S780" s="573"/>
      <c r="T780" s="573"/>
      <c r="U780" s="573"/>
      <c r="V780" s="573"/>
      <c r="W780" s="573"/>
      <c r="X780" s="573"/>
      <c r="Y780" s="573"/>
      <c r="Z780" s="573"/>
    </row>
    <row r="781" ht="15.75" customHeight="1">
      <c r="A781" s="573"/>
      <c r="B781" s="573"/>
      <c r="C781" s="573"/>
      <c r="D781" s="573"/>
      <c r="E781" s="573"/>
      <c r="F781" s="573"/>
      <c r="G781" s="573"/>
      <c r="H781" s="573"/>
      <c r="I781" s="573"/>
      <c r="J781" s="573"/>
      <c r="K781" s="658"/>
      <c r="L781" s="658"/>
      <c r="M781" s="573"/>
      <c r="N781" s="573"/>
      <c r="O781" s="573"/>
      <c r="P781" s="573"/>
      <c r="Q781" s="573"/>
      <c r="R781" s="573"/>
      <c r="S781" s="573"/>
      <c r="T781" s="573"/>
      <c r="U781" s="573"/>
      <c r="V781" s="573"/>
      <c r="W781" s="573"/>
      <c r="X781" s="573"/>
      <c r="Y781" s="573"/>
      <c r="Z781" s="573"/>
    </row>
    <row r="782" ht="15.75" customHeight="1">
      <c r="A782" s="573"/>
      <c r="B782" s="573"/>
      <c r="C782" s="573"/>
      <c r="D782" s="573"/>
      <c r="E782" s="573"/>
      <c r="F782" s="573"/>
      <c r="G782" s="573"/>
      <c r="H782" s="573"/>
      <c r="I782" s="573"/>
      <c r="J782" s="573"/>
      <c r="K782" s="658"/>
      <c r="L782" s="658"/>
      <c r="M782" s="573"/>
      <c r="N782" s="573"/>
      <c r="O782" s="573"/>
      <c r="P782" s="573"/>
      <c r="Q782" s="573"/>
      <c r="R782" s="573"/>
      <c r="S782" s="573"/>
      <c r="T782" s="573"/>
      <c r="U782" s="573"/>
      <c r="V782" s="573"/>
      <c r="W782" s="573"/>
      <c r="X782" s="573"/>
      <c r="Y782" s="573"/>
      <c r="Z782" s="573"/>
    </row>
    <row r="783" ht="15.75" customHeight="1">
      <c r="A783" s="573"/>
      <c r="B783" s="573"/>
      <c r="C783" s="573"/>
      <c r="D783" s="573"/>
      <c r="E783" s="573"/>
      <c r="F783" s="573"/>
      <c r="G783" s="573"/>
      <c r="H783" s="573"/>
      <c r="I783" s="573"/>
      <c r="J783" s="573"/>
      <c r="K783" s="658"/>
      <c r="L783" s="658"/>
      <c r="M783" s="573"/>
      <c r="N783" s="573"/>
      <c r="O783" s="573"/>
      <c r="P783" s="573"/>
      <c r="Q783" s="573"/>
      <c r="R783" s="573"/>
      <c r="S783" s="573"/>
      <c r="T783" s="573"/>
      <c r="U783" s="573"/>
      <c r="V783" s="573"/>
      <c r="W783" s="573"/>
      <c r="X783" s="573"/>
      <c r="Y783" s="573"/>
      <c r="Z783" s="573"/>
    </row>
    <row r="784" ht="15.75" customHeight="1">
      <c r="A784" s="573"/>
      <c r="B784" s="573"/>
      <c r="C784" s="573"/>
      <c r="D784" s="573"/>
      <c r="E784" s="573"/>
      <c r="F784" s="573"/>
      <c r="G784" s="573"/>
      <c r="H784" s="573"/>
      <c r="I784" s="573"/>
      <c r="J784" s="573"/>
      <c r="K784" s="658"/>
      <c r="L784" s="658"/>
      <c r="M784" s="573"/>
      <c r="N784" s="573"/>
      <c r="O784" s="573"/>
      <c r="P784" s="573"/>
      <c r="Q784" s="573"/>
      <c r="R784" s="573"/>
      <c r="S784" s="573"/>
      <c r="T784" s="573"/>
      <c r="U784" s="573"/>
      <c r="V784" s="573"/>
      <c r="W784" s="573"/>
      <c r="X784" s="573"/>
      <c r="Y784" s="573"/>
      <c r="Z784" s="573"/>
    </row>
    <row r="785" ht="15.75" customHeight="1">
      <c r="A785" s="573"/>
      <c r="B785" s="573"/>
      <c r="C785" s="573"/>
      <c r="D785" s="573"/>
      <c r="E785" s="573"/>
      <c r="F785" s="573"/>
      <c r="G785" s="573"/>
      <c r="H785" s="573"/>
      <c r="I785" s="573"/>
      <c r="J785" s="573"/>
      <c r="K785" s="658"/>
      <c r="L785" s="658"/>
      <c r="M785" s="573"/>
      <c r="N785" s="573"/>
      <c r="O785" s="573"/>
      <c r="P785" s="573"/>
      <c r="Q785" s="573"/>
      <c r="R785" s="573"/>
      <c r="S785" s="573"/>
      <c r="T785" s="573"/>
      <c r="U785" s="573"/>
      <c r="V785" s="573"/>
      <c r="W785" s="573"/>
      <c r="X785" s="573"/>
      <c r="Y785" s="573"/>
      <c r="Z785" s="573"/>
    </row>
    <row r="786" ht="15.75" customHeight="1">
      <c r="A786" s="573"/>
      <c r="B786" s="573"/>
      <c r="C786" s="573"/>
      <c r="D786" s="573"/>
      <c r="E786" s="573"/>
      <c r="F786" s="573"/>
      <c r="G786" s="573"/>
      <c r="H786" s="573"/>
      <c r="I786" s="573"/>
      <c r="J786" s="573"/>
      <c r="K786" s="658"/>
      <c r="L786" s="658"/>
      <c r="M786" s="573"/>
      <c r="N786" s="573"/>
      <c r="O786" s="573"/>
      <c r="P786" s="573"/>
      <c r="Q786" s="573"/>
      <c r="R786" s="573"/>
      <c r="S786" s="573"/>
      <c r="T786" s="573"/>
      <c r="U786" s="573"/>
      <c r="V786" s="573"/>
      <c r="W786" s="573"/>
      <c r="X786" s="573"/>
      <c r="Y786" s="573"/>
      <c r="Z786" s="573"/>
    </row>
    <row r="787" ht="15.75" customHeight="1">
      <c r="A787" s="573"/>
      <c r="B787" s="573"/>
      <c r="C787" s="573"/>
      <c r="D787" s="573"/>
      <c r="E787" s="573"/>
      <c r="F787" s="573"/>
      <c r="G787" s="573"/>
      <c r="H787" s="573"/>
      <c r="I787" s="573"/>
      <c r="J787" s="573"/>
      <c r="K787" s="658"/>
      <c r="L787" s="658"/>
      <c r="M787" s="573"/>
      <c r="N787" s="573"/>
      <c r="O787" s="573"/>
      <c r="P787" s="573"/>
      <c r="Q787" s="573"/>
      <c r="R787" s="573"/>
      <c r="S787" s="573"/>
      <c r="T787" s="573"/>
      <c r="U787" s="573"/>
      <c r="V787" s="573"/>
      <c r="W787" s="573"/>
      <c r="X787" s="573"/>
      <c r="Y787" s="573"/>
      <c r="Z787" s="573"/>
    </row>
    <row r="788" ht="15.75" customHeight="1">
      <c r="A788" s="573"/>
      <c r="B788" s="573"/>
      <c r="C788" s="573"/>
      <c r="D788" s="573"/>
      <c r="E788" s="573"/>
      <c r="F788" s="573"/>
      <c r="G788" s="573"/>
      <c r="H788" s="573"/>
      <c r="I788" s="573"/>
      <c r="J788" s="573"/>
      <c r="K788" s="658"/>
      <c r="L788" s="658"/>
      <c r="M788" s="573"/>
      <c r="N788" s="573"/>
      <c r="O788" s="573"/>
      <c r="P788" s="573"/>
      <c r="Q788" s="573"/>
      <c r="R788" s="573"/>
      <c r="S788" s="573"/>
      <c r="T788" s="573"/>
      <c r="U788" s="573"/>
      <c r="V788" s="573"/>
      <c r="W788" s="573"/>
      <c r="X788" s="573"/>
      <c r="Y788" s="573"/>
      <c r="Z788" s="573"/>
    </row>
    <row r="789" ht="15.75" customHeight="1">
      <c r="A789" s="573"/>
      <c r="B789" s="573"/>
      <c r="C789" s="573"/>
      <c r="D789" s="573"/>
      <c r="E789" s="573"/>
      <c r="F789" s="573"/>
      <c r="G789" s="573"/>
      <c r="H789" s="573"/>
      <c r="I789" s="573"/>
      <c r="J789" s="573"/>
      <c r="K789" s="658"/>
      <c r="L789" s="658"/>
      <c r="M789" s="573"/>
      <c r="N789" s="573"/>
      <c r="O789" s="573"/>
      <c r="P789" s="573"/>
      <c r="Q789" s="573"/>
      <c r="R789" s="573"/>
      <c r="S789" s="573"/>
      <c r="T789" s="573"/>
      <c r="U789" s="573"/>
      <c r="V789" s="573"/>
      <c r="W789" s="573"/>
      <c r="X789" s="573"/>
      <c r="Y789" s="573"/>
      <c r="Z789" s="573"/>
    </row>
    <row r="790" ht="15.75" customHeight="1">
      <c r="A790" s="573"/>
      <c r="B790" s="573"/>
      <c r="C790" s="573"/>
      <c r="D790" s="573"/>
      <c r="E790" s="573"/>
      <c r="F790" s="573"/>
      <c r="G790" s="573"/>
      <c r="H790" s="573"/>
      <c r="I790" s="573"/>
      <c r="J790" s="573"/>
      <c r="K790" s="658"/>
      <c r="L790" s="658"/>
      <c r="M790" s="573"/>
      <c r="N790" s="573"/>
      <c r="O790" s="573"/>
      <c r="P790" s="573"/>
      <c r="Q790" s="573"/>
      <c r="R790" s="573"/>
      <c r="S790" s="573"/>
      <c r="T790" s="573"/>
      <c r="U790" s="573"/>
      <c r="V790" s="573"/>
      <c r="W790" s="573"/>
      <c r="X790" s="573"/>
      <c r="Y790" s="573"/>
      <c r="Z790" s="573"/>
    </row>
    <row r="791" ht="15.75" customHeight="1">
      <c r="A791" s="573"/>
      <c r="B791" s="573"/>
      <c r="C791" s="573"/>
      <c r="D791" s="573"/>
      <c r="E791" s="573"/>
      <c r="F791" s="573"/>
      <c r="G791" s="573"/>
      <c r="H791" s="573"/>
      <c r="I791" s="573"/>
      <c r="J791" s="573"/>
      <c r="K791" s="658"/>
      <c r="L791" s="658"/>
      <c r="M791" s="573"/>
      <c r="N791" s="573"/>
      <c r="O791" s="573"/>
      <c r="P791" s="573"/>
      <c r="Q791" s="573"/>
      <c r="R791" s="573"/>
      <c r="S791" s="573"/>
      <c r="T791" s="573"/>
      <c r="U791" s="573"/>
      <c r="V791" s="573"/>
      <c r="W791" s="573"/>
      <c r="X791" s="573"/>
      <c r="Y791" s="573"/>
      <c r="Z791" s="573"/>
    </row>
    <row r="792" ht="15.75" customHeight="1">
      <c r="A792" s="573"/>
      <c r="B792" s="573"/>
      <c r="C792" s="573"/>
      <c r="D792" s="573"/>
      <c r="E792" s="573"/>
      <c r="F792" s="573"/>
      <c r="G792" s="573"/>
      <c r="H792" s="573"/>
      <c r="I792" s="573"/>
      <c r="J792" s="573"/>
      <c r="K792" s="658"/>
      <c r="L792" s="658"/>
      <c r="M792" s="573"/>
      <c r="N792" s="573"/>
      <c r="O792" s="573"/>
      <c r="P792" s="573"/>
      <c r="Q792" s="573"/>
      <c r="R792" s="573"/>
      <c r="S792" s="573"/>
      <c r="T792" s="573"/>
      <c r="U792" s="573"/>
      <c r="V792" s="573"/>
      <c r="W792" s="573"/>
      <c r="X792" s="573"/>
      <c r="Y792" s="573"/>
      <c r="Z792" s="573"/>
    </row>
    <row r="793" ht="15.75" customHeight="1">
      <c r="A793" s="573"/>
      <c r="B793" s="573"/>
      <c r="C793" s="573"/>
      <c r="D793" s="573"/>
      <c r="E793" s="573"/>
      <c r="F793" s="573"/>
      <c r="G793" s="573"/>
      <c r="H793" s="573"/>
      <c r="I793" s="573"/>
      <c r="J793" s="573"/>
      <c r="K793" s="658"/>
      <c r="L793" s="658"/>
      <c r="M793" s="573"/>
      <c r="N793" s="573"/>
      <c r="O793" s="573"/>
      <c r="P793" s="573"/>
      <c r="Q793" s="573"/>
      <c r="R793" s="573"/>
      <c r="S793" s="573"/>
      <c r="T793" s="573"/>
      <c r="U793" s="573"/>
      <c r="V793" s="573"/>
      <c r="W793" s="573"/>
      <c r="X793" s="573"/>
      <c r="Y793" s="573"/>
      <c r="Z793" s="573"/>
    </row>
    <row r="794" ht="15.75" customHeight="1">
      <c r="A794" s="573"/>
      <c r="B794" s="573"/>
      <c r="C794" s="573"/>
      <c r="D794" s="573"/>
      <c r="E794" s="573"/>
      <c r="F794" s="573"/>
      <c r="G794" s="573"/>
      <c r="H794" s="573"/>
      <c r="I794" s="573"/>
      <c r="J794" s="573"/>
      <c r="K794" s="658"/>
      <c r="L794" s="658"/>
      <c r="M794" s="573"/>
      <c r="N794" s="573"/>
      <c r="O794" s="573"/>
      <c r="P794" s="573"/>
      <c r="Q794" s="573"/>
      <c r="R794" s="573"/>
      <c r="S794" s="573"/>
      <c r="T794" s="573"/>
      <c r="U794" s="573"/>
      <c r="V794" s="573"/>
      <c r="W794" s="573"/>
      <c r="X794" s="573"/>
      <c r="Y794" s="573"/>
      <c r="Z794" s="573"/>
    </row>
    <row r="795" ht="15.75" customHeight="1">
      <c r="A795" s="573"/>
      <c r="B795" s="573"/>
      <c r="C795" s="573"/>
      <c r="D795" s="573"/>
      <c r="E795" s="573"/>
      <c r="F795" s="573"/>
      <c r="G795" s="573"/>
      <c r="H795" s="573"/>
      <c r="I795" s="573"/>
      <c r="J795" s="573"/>
      <c r="K795" s="658"/>
      <c r="L795" s="658"/>
      <c r="M795" s="573"/>
      <c r="N795" s="573"/>
      <c r="O795" s="573"/>
      <c r="P795" s="573"/>
      <c r="Q795" s="573"/>
      <c r="R795" s="573"/>
      <c r="S795" s="573"/>
      <c r="T795" s="573"/>
      <c r="U795" s="573"/>
      <c r="V795" s="573"/>
      <c r="W795" s="573"/>
      <c r="X795" s="573"/>
      <c r="Y795" s="573"/>
      <c r="Z795" s="573"/>
    </row>
    <row r="796" ht="15.75" customHeight="1">
      <c r="A796" s="573"/>
      <c r="B796" s="573"/>
      <c r="C796" s="573"/>
      <c r="D796" s="573"/>
      <c r="E796" s="573"/>
      <c r="F796" s="573"/>
      <c r="G796" s="573"/>
      <c r="H796" s="573"/>
      <c r="I796" s="573"/>
      <c r="J796" s="573"/>
      <c r="K796" s="658"/>
      <c r="L796" s="658"/>
      <c r="M796" s="573"/>
      <c r="N796" s="573"/>
      <c r="O796" s="573"/>
      <c r="P796" s="573"/>
      <c r="Q796" s="573"/>
      <c r="R796" s="573"/>
      <c r="S796" s="573"/>
      <c r="T796" s="573"/>
      <c r="U796" s="573"/>
      <c r="V796" s="573"/>
      <c r="W796" s="573"/>
      <c r="X796" s="573"/>
      <c r="Y796" s="573"/>
      <c r="Z796" s="573"/>
    </row>
    <row r="797" ht="15.75" customHeight="1">
      <c r="A797" s="573"/>
      <c r="B797" s="573"/>
      <c r="C797" s="573"/>
      <c r="D797" s="573"/>
      <c r="E797" s="573"/>
      <c r="F797" s="573"/>
      <c r="G797" s="573"/>
      <c r="H797" s="573"/>
      <c r="I797" s="573"/>
      <c r="J797" s="573"/>
      <c r="K797" s="658"/>
      <c r="L797" s="658"/>
      <c r="M797" s="573"/>
      <c r="N797" s="573"/>
      <c r="O797" s="573"/>
      <c r="P797" s="573"/>
      <c r="Q797" s="573"/>
      <c r="R797" s="573"/>
      <c r="S797" s="573"/>
      <c r="T797" s="573"/>
      <c r="U797" s="573"/>
      <c r="V797" s="573"/>
      <c r="W797" s="573"/>
      <c r="X797" s="573"/>
      <c r="Y797" s="573"/>
      <c r="Z797" s="573"/>
    </row>
    <row r="798" ht="15.75" customHeight="1">
      <c r="A798" s="573"/>
      <c r="B798" s="573"/>
      <c r="C798" s="573"/>
      <c r="D798" s="573"/>
      <c r="E798" s="573"/>
      <c r="F798" s="573"/>
      <c r="G798" s="573"/>
      <c r="H798" s="573"/>
      <c r="I798" s="573"/>
      <c r="J798" s="573"/>
      <c r="K798" s="658"/>
      <c r="L798" s="658"/>
      <c r="M798" s="573"/>
      <c r="N798" s="573"/>
      <c r="O798" s="573"/>
      <c r="P798" s="573"/>
      <c r="Q798" s="573"/>
      <c r="R798" s="573"/>
      <c r="S798" s="573"/>
      <c r="T798" s="573"/>
      <c r="U798" s="573"/>
      <c r="V798" s="573"/>
      <c r="W798" s="573"/>
      <c r="X798" s="573"/>
      <c r="Y798" s="573"/>
      <c r="Z798" s="573"/>
    </row>
    <row r="799" ht="15.75" customHeight="1">
      <c r="A799" s="573"/>
      <c r="B799" s="573"/>
      <c r="C799" s="573"/>
      <c r="D799" s="573"/>
      <c r="E799" s="573"/>
      <c r="F799" s="573"/>
      <c r="G799" s="573"/>
      <c r="H799" s="573"/>
      <c r="I799" s="573"/>
      <c r="J799" s="573"/>
      <c r="K799" s="658"/>
      <c r="L799" s="658"/>
      <c r="M799" s="573"/>
      <c r="N799" s="573"/>
      <c r="O799" s="573"/>
      <c r="P799" s="573"/>
      <c r="Q799" s="573"/>
      <c r="R799" s="573"/>
      <c r="S799" s="573"/>
      <c r="T799" s="573"/>
      <c r="U799" s="573"/>
      <c r="V799" s="573"/>
      <c r="W799" s="573"/>
      <c r="X799" s="573"/>
      <c r="Y799" s="573"/>
      <c r="Z799" s="573"/>
    </row>
    <row r="800" ht="15.75" customHeight="1">
      <c r="A800" s="573"/>
      <c r="B800" s="573"/>
      <c r="C800" s="573"/>
      <c r="D800" s="573"/>
      <c r="E800" s="573"/>
      <c r="F800" s="573"/>
      <c r="G800" s="573"/>
      <c r="H800" s="573"/>
      <c r="I800" s="573"/>
      <c r="J800" s="573"/>
      <c r="K800" s="658"/>
      <c r="L800" s="658"/>
      <c r="M800" s="573"/>
      <c r="N800" s="573"/>
      <c r="O800" s="573"/>
      <c r="P800" s="573"/>
      <c r="Q800" s="573"/>
      <c r="R800" s="573"/>
      <c r="S800" s="573"/>
      <c r="T800" s="573"/>
      <c r="U800" s="573"/>
      <c r="V800" s="573"/>
      <c r="W800" s="573"/>
      <c r="X800" s="573"/>
      <c r="Y800" s="573"/>
      <c r="Z800" s="573"/>
    </row>
    <row r="801" ht="15.75" customHeight="1">
      <c r="A801" s="573"/>
      <c r="B801" s="573"/>
      <c r="C801" s="573"/>
      <c r="D801" s="573"/>
      <c r="E801" s="573"/>
      <c r="F801" s="573"/>
      <c r="G801" s="573"/>
      <c r="H801" s="573"/>
      <c r="I801" s="573"/>
      <c r="J801" s="573"/>
      <c r="K801" s="658"/>
      <c r="L801" s="658"/>
      <c r="M801" s="573"/>
      <c r="N801" s="573"/>
      <c r="O801" s="573"/>
      <c r="P801" s="573"/>
      <c r="Q801" s="573"/>
      <c r="R801" s="573"/>
      <c r="S801" s="573"/>
      <c r="T801" s="573"/>
      <c r="U801" s="573"/>
      <c r="V801" s="573"/>
      <c r="W801" s="573"/>
      <c r="X801" s="573"/>
      <c r="Y801" s="573"/>
      <c r="Z801" s="573"/>
    </row>
    <row r="802" ht="15.75" customHeight="1">
      <c r="A802" s="573"/>
      <c r="B802" s="573"/>
      <c r="C802" s="573"/>
      <c r="D802" s="573"/>
      <c r="E802" s="573"/>
      <c r="F802" s="573"/>
      <c r="G802" s="573"/>
      <c r="H802" s="573"/>
      <c r="I802" s="573"/>
      <c r="J802" s="573"/>
      <c r="K802" s="658"/>
      <c r="L802" s="658"/>
      <c r="M802" s="573"/>
      <c r="N802" s="573"/>
      <c r="O802" s="573"/>
      <c r="P802" s="573"/>
      <c r="Q802" s="573"/>
      <c r="R802" s="573"/>
      <c r="S802" s="573"/>
      <c r="T802" s="573"/>
      <c r="U802" s="573"/>
      <c r="V802" s="573"/>
      <c r="W802" s="573"/>
      <c r="X802" s="573"/>
      <c r="Y802" s="573"/>
      <c r="Z802" s="573"/>
    </row>
    <row r="803" ht="15.75" customHeight="1">
      <c r="A803" s="573"/>
      <c r="B803" s="573"/>
      <c r="C803" s="573"/>
      <c r="D803" s="573"/>
      <c r="E803" s="573"/>
      <c r="F803" s="573"/>
      <c r="G803" s="573"/>
      <c r="H803" s="573"/>
      <c r="I803" s="573"/>
      <c r="J803" s="573"/>
      <c r="K803" s="658"/>
      <c r="L803" s="658"/>
      <c r="M803" s="573"/>
      <c r="N803" s="573"/>
      <c r="O803" s="573"/>
      <c r="P803" s="573"/>
      <c r="Q803" s="573"/>
      <c r="R803" s="573"/>
      <c r="S803" s="573"/>
      <c r="T803" s="573"/>
      <c r="U803" s="573"/>
      <c r="V803" s="573"/>
      <c r="W803" s="573"/>
      <c r="X803" s="573"/>
      <c r="Y803" s="573"/>
      <c r="Z803" s="573"/>
    </row>
    <row r="804" ht="15.75" customHeight="1">
      <c r="A804" s="573"/>
      <c r="B804" s="573"/>
      <c r="C804" s="573"/>
      <c r="D804" s="573"/>
      <c r="E804" s="573"/>
      <c r="F804" s="573"/>
      <c r="G804" s="573"/>
      <c r="H804" s="573"/>
      <c r="I804" s="573"/>
      <c r="J804" s="573"/>
      <c r="K804" s="658"/>
      <c r="L804" s="658"/>
      <c r="M804" s="573"/>
      <c r="N804" s="573"/>
      <c r="O804" s="573"/>
      <c r="P804" s="573"/>
      <c r="Q804" s="573"/>
      <c r="R804" s="573"/>
      <c r="S804" s="573"/>
      <c r="T804" s="573"/>
      <c r="U804" s="573"/>
      <c r="V804" s="573"/>
      <c r="W804" s="573"/>
      <c r="X804" s="573"/>
      <c r="Y804" s="573"/>
      <c r="Z804" s="573"/>
    </row>
    <row r="805" ht="15.75" customHeight="1">
      <c r="A805" s="573"/>
      <c r="B805" s="573"/>
      <c r="C805" s="573"/>
      <c r="D805" s="573"/>
      <c r="E805" s="573"/>
      <c r="F805" s="573"/>
      <c r="G805" s="573"/>
      <c r="H805" s="573"/>
      <c r="I805" s="573"/>
      <c r="J805" s="573"/>
      <c r="K805" s="658"/>
      <c r="L805" s="658"/>
      <c r="M805" s="573"/>
      <c r="N805" s="573"/>
      <c r="O805" s="573"/>
      <c r="P805" s="573"/>
      <c r="Q805" s="573"/>
      <c r="R805" s="573"/>
      <c r="S805" s="573"/>
      <c r="T805" s="573"/>
      <c r="U805" s="573"/>
      <c r="V805" s="573"/>
      <c r="W805" s="573"/>
      <c r="X805" s="573"/>
      <c r="Y805" s="573"/>
      <c r="Z805" s="573"/>
    </row>
    <row r="806" ht="15.75" customHeight="1">
      <c r="A806" s="573"/>
      <c r="B806" s="573"/>
      <c r="C806" s="573"/>
      <c r="D806" s="573"/>
      <c r="E806" s="573"/>
      <c r="F806" s="573"/>
      <c r="G806" s="573"/>
      <c r="H806" s="573"/>
      <c r="I806" s="573"/>
      <c r="J806" s="573"/>
      <c r="K806" s="658"/>
      <c r="L806" s="658"/>
      <c r="M806" s="573"/>
      <c r="N806" s="573"/>
      <c r="O806" s="573"/>
      <c r="P806" s="573"/>
      <c r="Q806" s="573"/>
      <c r="R806" s="573"/>
      <c r="S806" s="573"/>
      <c r="T806" s="573"/>
      <c r="U806" s="573"/>
      <c r="V806" s="573"/>
      <c r="W806" s="573"/>
      <c r="X806" s="573"/>
      <c r="Y806" s="573"/>
      <c r="Z806" s="573"/>
    </row>
    <row r="807" ht="15.75" customHeight="1">
      <c r="A807" s="573"/>
      <c r="B807" s="573"/>
      <c r="C807" s="573"/>
      <c r="D807" s="573"/>
      <c r="E807" s="573"/>
      <c r="F807" s="573"/>
      <c r="G807" s="573"/>
      <c r="H807" s="573"/>
      <c r="I807" s="573"/>
      <c r="J807" s="573"/>
      <c r="K807" s="658"/>
      <c r="L807" s="658"/>
      <c r="M807" s="573"/>
      <c r="N807" s="573"/>
      <c r="O807" s="573"/>
      <c r="P807" s="573"/>
      <c r="Q807" s="573"/>
      <c r="R807" s="573"/>
      <c r="S807" s="573"/>
      <c r="T807" s="573"/>
      <c r="U807" s="573"/>
      <c r="V807" s="573"/>
      <c r="W807" s="573"/>
      <c r="X807" s="573"/>
      <c r="Y807" s="573"/>
      <c r="Z807" s="573"/>
    </row>
    <row r="808" ht="15.75" customHeight="1">
      <c r="A808" s="573"/>
      <c r="B808" s="573"/>
      <c r="C808" s="573"/>
      <c r="D808" s="573"/>
      <c r="E808" s="573"/>
      <c r="F808" s="573"/>
      <c r="G808" s="573"/>
      <c r="H808" s="573"/>
      <c r="I808" s="573"/>
      <c r="J808" s="573"/>
      <c r="K808" s="658"/>
      <c r="L808" s="658"/>
      <c r="M808" s="573"/>
      <c r="N808" s="573"/>
      <c r="O808" s="573"/>
      <c r="P808" s="573"/>
      <c r="Q808" s="573"/>
      <c r="R808" s="573"/>
      <c r="S808" s="573"/>
      <c r="T808" s="573"/>
      <c r="U808" s="573"/>
      <c r="V808" s="573"/>
      <c r="W808" s="573"/>
      <c r="X808" s="573"/>
      <c r="Y808" s="573"/>
      <c r="Z808" s="573"/>
    </row>
    <row r="809" ht="15.75" customHeight="1">
      <c r="A809" s="573"/>
      <c r="B809" s="573"/>
      <c r="C809" s="573"/>
      <c r="D809" s="573"/>
      <c r="E809" s="573"/>
      <c r="F809" s="573"/>
      <c r="G809" s="573"/>
      <c r="H809" s="573"/>
      <c r="I809" s="573"/>
      <c r="J809" s="573"/>
      <c r="K809" s="658"/>
      <c r="L809" s="658"/>
      <c r="M809" s="573"/>
      <c r="N809" s="573"/>
      <c r="O809" s="573"/>
      <c r="P809" s="573"/>
      <c r="Q809" s="573"/>
      <c r="R809" s="573"/>
      <c r="S809" s="573"/>
      <c r="T809" s="573"/>
      <c r="U809" s="573"/>
      <c r="V809" s="573"/>
      <c r="W809" s="573"/>
      <c r="X809" s="573"/>
      <c r="Y809" s="573"/>
      <c r="Z809" s="573"/>
    </row>
    <row r="810" ht="15.75" customHeight="1">
      <c r="A810" s="573"/>
      <c r="B810" s="573"/>
      <c r="C810" s="573"/>
      <c r="D810" s="573"/>
      <c r="E810" s="573"/>
      <c r="F810" s="573"/>
      <c r="G810" s="573"/>
      <c r="H810" s="573"/>
      <c r="I810" s="573"/>
      <c r="J810" s="573"/>
      <c r="K810" s="658"/>
      <c r="L810" s="658"/>
      <c r="M810" s="573"/>
      <c r="N810" s="573"/>
      <c r="O810" s="573"/>
      <c r="P810" s="573"/>
      <c r="Q810" s="573"/>
      <c r="R810" s="573"/>
      <c r="S810" s="573"/>
      <c r="T810" s="573"/>
      <c r="U810" s="573"/>
      <c r="V810" s="573"/>
      <c r="W810" s="573"/>
      <c r="X810" s="573"/>
      <c r="Y810" s="573"/>
      <c r="Z810" s="573"/>
    </row>
    <row r="811" ht="15.75" customHeight="1">
      <c r="A811" s="573"/>
      <c r="B811" s="573"/>
      <c r="C811" s="573"/>
      <c r="D811" s="573"/>
      <c r="E811" s="573"/>
      <c r="F811" s="573"/>
      <c r="G811" s="573"/>
      <c r="H811" s="573"/>
      <c r="I811" s="573"/>
      <c r="J811" s="573"/>
      <c r="K811" s="658"/>
      <c r="L811" s="658"/>
      <c r="M811" s="573"/>
      <c r="N811" s="573"/>
      <c r="O811" s="573"/>
      <c r="P811" s="573"/>
      <c r="Q811" s="573"/>
      <c r="R811" s="573"/>
      <c r="S811" s="573"/>
      <c r="T811" s="573"/>
      <c r="U811" s="573"/>
      <c r="V811" s="573"/>
      <c r="W811" s="573"/>
      <c r="X811" s="573"/>
      <c r="Y811" s="573"/>
      <c r="Z811" s="573"/>
    </row>
    <row r="812" ht="15.75" customHeight="1">
      <c r="A812" s="573"/>
      <c r="B812" s="573"/>
      <c r="C812" s="573"/>
      <c r="D812" s="573"/>
      <c r="E812" s="573"/>
      <c r="F812" s="573"/>
      <c r="G812" s="573"/>
      <c r="H812" s="573"/>
      <c r="I812" s="573"/>
      <c r="J812" s="573"/>
      <c r="K812" s="658"/>
      <c r="L812" s="658"/>
      <c r="M812" s="573"/>
      <c r="N812" s="573"/>
      <c r="O812" s="573"/>
      <c r="P812" s="573"/>
      <c r="Q812" s="573"/>
      <c r="R812" s="573"/>
      <c r="S812" s="573"/>
      <c r="T812" s="573"/>
      <c r="U812" s="573"/>
      <c r="V812" s="573"/>
      <c r="W812" s="573"/>
      <c r="X812" s="573"/>
      <c r="Y812" s="573"/>
      <c r="Z812" s="573"/>
    </row>
    <row r="813" ht="15.75" customHeight="1">
      <c r="A813" s="573"/>
      <c r="B813" s="573"/>
      <c r="C813" s="573"/>
      <c r="D813" s="573"/>
      <c r="E813" s="573"/>
      <c r="F813" s="573"/>
      <c r="G813" s="573"/>
      <c r="H813" s="573"/>
      <c r="I813" s="573"/>
      <c r="J813" s="573"/>
      <c r="K813" s="658"/>
      <c r="L813" s="658"/>
      <c r="M813" s="573"/>
      <c r="N813" s="573"/>
      <c r="O813" s="573"/>
      <c r="P813" s="573"/>
      <c r="Q813" s="573"/>
      <c r="R813" s="573"/>
      <c r="S813" s="573"/>
      <c r="T813" s="573"/>
      <c r="U813" s="573"/>
      <c r="V813" s="573"/>
      <c r="W813" s="573"/>
      <c r="X813" s="573"/>
      <c r="Y813" s="573"/>
      <c r="Z813" s="573"/>
    </row>
    <row r="814" ht="15.75" customHeight="1">
      <c r="A814" s="573"/>
      <c r="B814" s="573"/>
      <c r="C814" s="573"/>
      <c r="D814" s="573"/>
      <c r="E814" s="573"/>
      <c r="F814" s="573"/>
      <c r="G814" s="573"/>
      <c r="H814" s="573"/>
      <c r="I814" s="573"/>
      <c r="J814" s="573"/>
      <c r="K814" s="658"/>
      <c r="L814" s="658"/>
      <c r="M814" s="573"/>
      <c r="N814" s="573"/>
      <c r="O814" s="573"/>
      <c r="P814" s="573"/>
      <c r="Q814" s="573"/>
      <c r="R814" s="573"/>
      <c r="S814" s="573"/>
      <c r="T814" s="573"/>
      <c r="U814" s="573"/>
      <c r="V814" s="573"/>
      <c r="W814" s="573"/>
      <c r="X814" s="573"/>
      <c r="Y814" s="573"/>
      <c r="Z814" s="573"/>
    </row>
    <row r="815" ht="15.75" customHeight="1">
      <c r="A815" s="573"/>
      <c r="B815" s="573"/>
      <c r="C815" s="573"/>
      <c r="D815" s="573"/>
      <c r="E815" s="573"/>
      <c r="F815" s="573"/>
      <c r="G815" s="573"/>
      <c r="H815" s="573"/>
      <c r="I815" s="573"/>
      <c r="J815" s="573"/>
      <c r="K815" s="658"/>
      <c r="L815" s="658"/>
      <c r="M815" s="573"/>
      <c r="N815" s="573"/>
      <c r="O815" s="573"/>
      <c r="P815" s="573"/>
      <c r="Q815" s="573"/>
      <c r="R815" s="573"/>
      <c r="S815" s="573"/>
      <c r="T815" s="573"/>
      <c r="U815" s="573"/>
      <c r="V815" s="573"/>
      <c r="W815" s="573"/>
      <c r="X815" s="573"/>
      <c r="Y815" s="573"/>
      <c r="Z815" s="573"/>
    </row>
    <row r="816" ht="15.75" customHeight="1">
      <c r="A816" s="573"/>
      <c r="B816" s="573"/>
      <c r="C816" s="573"/>
      <c r="D816" s="573"/>
      <c r="E816" s="573"/>
      <c r="F816" s="573"/>
      <c r="G816" s="573"/>
      <c r="H816" s="573"/>
      <c r="I816" s="573"/>
      <c r="J816" s="573"/>
      <c r="K816" s="658"/>
      <c r="L816" s="658"/>
      <c r="M816" s="573"/>
      <c r="N816" s="573"/>
      <c r="O816" s="573"/>
      <c r="P816" s="573"/>
      <c r="Q816" s="573"/>
      <c r="R816" s="573"/>
      <c r="S816" s="573"/>
      <c r="T816" s="573"/>
      <c r="U816" s="573"/>
      <c r="V816" s="573"/>
      <c r="W816" s="573"/>
      <c r="X816" s="573"/>
      <c r="Y816" s="573"/>
      <c r="Z816" s="573"/>
    </row>
    <row r="817" ht="15.75" customHeight="1">
      <c r="A817" s="573"/>
      <c r="B817" s="573"/>
      <c r="C817" s="573"/>
      <c r="D817" s="573"/>
      <c r="E817" s="573"/>
      <c r="F817" s="573"/>
      <c r="G817" s="573"/>
      <c r="H817" s="573"/>
      <c r="I817" s="573"/>
      <c r="J817" s="573"/>
      <c r="K817" s="658"/>
      <c r="L817" s="658"/>
      <c r="M817" s="573"/>
      <c r="N817" s="573"/>
      <c r="O817" s="573"/>
      <c r="P817" s="573"/>
      <c r="Q817" s="573"/>
      <c r="R817" s="573"/>
      <c r="S817" s="573"/>
      <c r="T817" s="573"/>
      <c r="U817" s="573"/>
      <c r="V817" s="573"/>
      <c r="W817" s="573"/>
      <c r="X817" s="573"/>
      <c r="Y817" s="573"/>
      <c r="Z817" s="573"/>
    </row>
    <row r="818" ht="15.75" customHeight="1">
      <c r="A818" s="573"/>
      <c r="B818" s="573"/>
      <c r="C818" s="573"/>
      <c r="D818" s="573"/>
      <c r="E818" s="573"/>
      <c r="F818" s="573"/>
      <c r="G818" s="573"/>
      <c r="H818" s="573"/>
      <c r="I818" s="573"/>
      <c r="J818" s="573"/>
      <c r="K818" s="658"/>
      <c r="L818" s="658"/>
      <c r="M818" s="573"/>
      <c r="N818" s="573"/>
      <c r="O818" s="573"/>
      <c r="P818" s="573"/>
      <c r="Q818" s="573"/>
      <c r="R818" s="573"/>
      <c r="S818" s="573"/>
      <c r="T818" s="573"/>
      <c r="U818" s="573"/>
      <c r="V818" s="573"/>
      <c r="W818" s="573"/>
      <c r="X818" s="573"/>
      <c r="Y818" s="573"/>
      <c r="Z818" s="573"/>
    </row>
    <row r="819" ht="15.75" customHeight="1">
      <c r="A819" s="573"/>
      <c r="B819" s="573"/>
      <c r="C819" s="573"/>
      <c r="D819" s="573"/>
      <c r="E819" s="573"/>
      <c r="F819" s="573"/>
      <c r="G819" s="573"/>
      <c r="H819" s="573"/>
      <c r="I819" s="573"/>
      <c r="J819" s="573"/>
      <c r="K819" s="658"/>
      <c r="L819" s="658"/>
      <c r="M819" s="573"/>
      <c r="N819" s="573"/>
      <c r="O819" s="573"/>
      <c r="P819" s="573"/>
      <c r="Q819" s="573"/>
      <c r="R819" s="573"/>
      <c r="S819" s="573"/>
      <c r="T819" s="573"/>
      <c r="U819" s="573"/>
      <c r="V819" s="573"/>
      <c r="W819" s="573"/>
      <c r="X819" s="573"/>
      <c r="Y819" s="573"/>
      <c r="Z819" s="573"/>
    </row>
    <row r="820" ht="15.75" customHeight="1">
      <c r="A820" s="573"/>
      <c r="B820" s="573"/>
      <c r="C820" s="573"/>
      <c r="D820" s="573"/>
      <c r="E820" s="573"/>
      <c r="F820" s="573"/>
      <c r="G820" s="573"/>
      <c r="H820" s="573"/>
      <c r="I820" s="573"/>
      <c r="J820" s="573"/>
      <c r="K820" s="658"/>
      <c r="L820" s="658"/>
      <c r="M820" s="573"/>
      <c r="N820" s="573"/>
      <c r="O820" s="573"/>
      <c r="P820" s="573"/>
      <c r="Q820" s="573"/>
      <c r="R820" s="573"/>
      <c r="S820" s="573"/>
      <c r="T820" s="573"/>
      <c r="U820" s="573"/>
      <c r="V820" s="573"/>
      <c r="W820" s="573"/>
      <c r="X820" s="573"/>
      <c r="Y820" s="573"/>
      <c r="Z820" s="573"/>
    </row>
    <row r="821" ht="15.75" customHeight="1">
      <c r="A821" s="573"/>
      <c r="B821" s="573"/>
      <c r="C821" s="573"/>
      <c r="D821" s="573"/>
      <c r="E821" s="573"/>
      <c r="F821" s="573"/>
      <c r="G821" s="573"/>
      <c r="H821" s="573"/>
      <c r="I821" s="573"/>
      <c r="J821" s="573"/>
      <c r="K821" s="658"/>
      <c r="L821" s="658"/>
      <c r="M821" s="573"/>
      <c r="N821" s="573"/>
      <c r="O821" s="573"/>
      <c r="P821" s="573"/>
      <c r="Q821" s="573"/>
      <c r="R821" s="573"/>
      <c r="S821" s="573"/>
      <c r="T821" s="573"/>
      <c r="U821" s="573"/>
      <c r="V821" s="573"/>
      <c r="W821" s="573"/>
      <c r="X821" s="573"/>
      <c r="Y821" s="573"/>
      <c r="Z821" s="573"/>
    </row>
    <row r="822" ht="15.75" customHeight="1">
      <c r="A822" s="573"/>
      <c r="B822" s="573"/>
      <c r="C822" s="573"/>
      <c r="D822" s="573"/>
      <c r="E822" s="573"/>
      <c r="F822" s="573"/>
      <c r="G822" s="573"/>
      <c r="H822" s="573"/>
      <c r="I822" s="573"/>
      <c r="J822" s="573"/>
      <c r="K822" s="658"/>
      <c r="L822" s="658"/>
      <c r="M822" s="573"/>
      <c r="N822" s="573"/>
      <c r="O822" s="573"/>
      <c r="P822" s="573"/>
      <c r="Q822" s="573"/>
      <c r="R822" s="573"/>
      <c r="S822" s="573"/>
      <c r="T822" s="573"/>
      <c r="U822" s="573"/>
      <c r="V822" s="573"/>
      <c r="W822" s="573"/>
      <c r="X822" s="573"/>
      <c r="Y822" s="573"/>
      <c r="Z822" s="573"/>
    </row>
    <row r="823" ht="15.75" customHeight="1">
      <c r="A823" s="573"/>
      <c r="B823" s="573"/>
      <c r="C823" s="573"/>
      <c r="D823" s="573"/>
      <c r="E823" s="573"/>
      <c r="F823" s="573"/>
      <c r="G823" s="573"/>
      <c r="H823" s="573"/>
      <c r="I823" s="573"/>
      <c r="J823" s="573"/>
      <c r="K823" s="658"/>
      <c r="L823" s="658"/>
      <c r="M823" s="573"/>
      <c r="N823" s="573"/>
      <c r="O823" s="573"/>
      <c r="P823" s="573"/>
      <c r="Q823" s="573"/>
      <c r="R823" s="573"/>
      <c r="S823" s="573"/>
      <c r="T823" s="573"/>
      <c r="U823" s="573"/>
      <c r="V823" s="573"/>
      <c r="W823" s="573"/>
      <c r="X823" s="573"/>
      <c r="Y823" s="573"/>
      <c r="Z823" s="573"/>
    </row>
    <row r="824" ht="15.75" customHeight="1">
      <c r="A824" s="573"/>
      <c r="B824" s="573"/>
      <c r="C824" s="573"/>
      <c r="D824" s="573"/>
      <c r="E824" s="573"/>
      <c r="F824" s="573"/>
      <c r="G824" s="573"/>
      <c r="H824" s="573"/>
      <c r="I824" s="573"/>
      <c r="J824" s="573"/>
      <c r="K824" s="658"/>
      <c r="L824" s="658"/>
      <c r="M824" s="573"/>
      <c r="N824" s="573"/>
      <c r="O824" s="573"/>
      <c r="P824" s="573"/>
      <c r="Q824" s="573"/>
      <c r="R824" s="573"/>
      <c r="S824" s="573"/>
      <c r="T824" s="573"/>
      <c r="U824" s="573"/>
      <c r="V824" s="573"/>
      <c r="W824" s="573"/>
      <c r="X824" s="573"/>
      <c r="Y824" s="573"/>
      <c r="Z824" s="573"/>
    </row>
    <row r="825" ht="15.75" customHeight="1">
      <c r="A825" s="573"/>
      <c r="B825" s="573"/>
      <c r="C825" s="573"/>
      <c r="D825" s="573"/>
      <c r="E825" s="573"/>
      <c r="F825" s="573"/>
      <c r="G825" s="573"/>
      <c r="H825" s="573"/>
      <c r="I825" s="573"/>
      <c r="J825" s="573"/>
      <c r="K825" s="658"/>
      <c r="L825" s="658"/>
      <c r="M825" s="573"/>
      <c r="N825" s="573"/>
      <c r="O825" s="573"/>
      <c r="P825" s="573"/>
      <c r="Q825" s="573"/>
      <c r="R825" s="573"/>
      <c r="S825" s="573"/>
      <c r="T825" s="573"/>
      <c r="U825" s="573"/>
      <c r="V825" s="573"/>
      <c r="W825" s="573"/>
      <c r="X825" s="573"/>
      <c r="Y825" s="573"/>
      <c r="Z825" s="573"/>
    </row>
    <row r="826" ht="15.75" customHeight="1">
      <c r="A826" s="573"/>
      <c r="B826" s="573"/>
      <c r="C826" s="573"/>
      <c r="D826" s="573"/>
      <c r="E826" s="573"/>
      <c r="F826" s="573"/>
      <c r="G826" s="573"/>
      <c r="H826" s="573"/>
      <c r="I826" s="573"/>
      <c r="J826" s="573"/>
      <c r="K826" s="658"/>
      <c r="L826" s="658"/>
      <c r="M826" s="573"/>
      <c r="N826" s="573"/>
      <c r="O826" s="573"/>
      <c r="P826" s="573"/>
      <c r="Q826" s="573"/>
      <c r="R826" s="573"/>
      <c r="S826" s="573"/>
      <c r="T826" s="573"/>
      <c r="U826" s="573"/>
      <c r="V826" s="573"/>
      <c r="W826" s="573"/>
      <c r="X826" s="573"/>
      <c r="Y826" s="573"/>
      <c r="Z826" s="573"/>
    </row>
    <row r="827" ht="15.75" customHeight="1">
      <c r="A827" s="573"/>
      <c r="B827" s="573"/>
      <c r="C827" s="573"/>
      <c r="D827" s="573"/>
      <c r="E827" s="573"/>
      <c r="F827" s="573"/>
      <c r="G827" s="573"/>
      <c r="H827" s="573"/>
      <c r="I827" s="573"/>
      <c r="J827" s="573"/>
      <c r="K827" s="658"/>
      <c r="L827" s="658"/>
      <c r="M827" s="573"/>
      <c r="N827" s="573"/>
      <c r="O827" s="573"/>
      <c r="P827" s="573"/>
      <c r="Q827" s="573"/>
      <c r="R827" s="573"/>
      <c r="S827" s="573"/>
      <c r="T827" s="573"/>
      <c r="U827" s="573"/>
      <c r="V827" s="573"/>
      <c r="W827" s="573"/>
      <c r="X827" s="573"/>
      <c r="Y827" s="573"/>
      <c r="Z827" s="573"/>
    </row>
    <row r="828" ht="15.75" customHeight="1">
      <c r="A828" s="573"/>
      <c r="B828" s="573"/>
      <c r="C828" s="573"/>
      <c r="D828" s="573"/>
      <c r="E828" s="573"/>
      <c r="F828" s="573"/>
      <c r="G828" s="573"/>
      <c r="H828" s="573"/>
      <c r="I828" s="573"/>
      <c r="J828" s="573"/>
      <c r="K828" s="658"/>
      <c r="L828" s="658"/>
      <c r="M828" s="573"/>
      <c r="N828" s="573"/>
      <c r="O828" s="573"/>
      <c r="P828" s="573"/>
      <c r="Q828" s="573"/>
      <c r="R828" s="573"/>
      <c r="S828" s="573"/>
      <c r="T828" s="573"/>
      <c r="U828" s="573"/>
      <c r="V828" s="573"/>
      <c r="W828" s="573"/>
      <c r="X828" s="573"/>
      <c r="Y828" s="573"/>
      <c r="Z828" s="573"/>
    </row>
    <row r="829" ht="15.75" customHeight="1">
      <c r="A829" s="573"/>
      <c r="B829" s="573"/>
      <c r="C829" s="573"/>
      <c r="D829" s="573"/>
      <c r="E829" s="573"/>
      <c r="F829" s="573"/>
      <c r="G829" s="573"/>
      <c r="H829" s="573"/>
      <c r="I829" s="573"/>
      <c r="J829" s="573"/>
      <c r="K829" s="658"/>
      <c r="L829" s="658"/>
      <c r="M829" s="573"/>
      <c r="N829" s="573"/>
      <c r="O829" s="573"/>
      <c r="P829" s="573"/>
      <c r="Q829" s="573"/>
      <c r="R829" s="573"/>
      <c r="S829" s="573"/>
      <c r="T829" s="573"/>
      <c r="U829" s="573"/>
      <c r="V829" s="573"/>
      <c r="W829" s="573"/>
      <c r="X829" s="573"/>
      <c r="Y829" s="573"/>
      <c r="Z829" s="573"/>
    </row>
    <row r="830" ht="15.75" customHeight="1">
      <c r="A830" s="573"/>
      <c r="B830" s="573"/>
      <c r="C830" s="573"/>
      <c r="D830" s="573"/>
      <c r="E830" s="573"/>
      <c r="F830" s="573"/>
      <c r="G830" s="573"/>
      <c r="H830" s="573"/>
      <c r="I830" s="573"/>
      <c r="J830" s="573"/>
      <c r="K830" s="658"/>
      <c r="L830" s="658"/>
      <c r="M830" s="573"/>
      <c r="N830" s="573"/>
      <c r="O830" s="573"/>
      <c r="P830" s="573"/>
      <c r="Q830" s="573"/>
      <c r="R830" s="573"/>
      <c r="S830" s="573"/>
      <c r="T830" s="573"/>
      <c r="U830" s="573"/>
      <c r="V830" s="573"/>
      <c r="W830" s="573"/>
      <c r="X830" s="573"/>
      <c r="Y830" s="573"/>
      <c r="Z830" s="573"/>
    </row>
    <row r="831" ht="15.75" customHeight="1">
      <c r="A831" s="573"/>
      <c r="B831" s="573"/>
      <c r="C831" s="573"/>
      <c r="D831" s="573"/>
      <c r="E831" s="573"/>
      <c r="F831" s="573"/>
      <c r="G831" s="573"/>
      <c r="H831" s="573"/>
      <c r="I831" s="573"/>
      <c r="J831" s="573"/>
      <c r="K831" s="658"/>
      <c r="L831" s="658"/>
      <c r="M831" s="573"/>
      <c r="N831" s="573"/>
      <c r="O831" s="573"/>
      <c r="P831" s="573"/>
      <c r="Q831" s="573"/>
      <c r="R831" s="573"/>
      <c r="S831" s="573"/>
      <c r="T831" s="573"/>
      <c r="U831" s="573"/>
      <c r="V831" s="573"/>
      <c r="W831" s="573"/>
      <c r="X831" s="573"/>
      <c r="Y831" s="573"/>
      <c r="Z831" s="573"/>
    </row>
    <row r="832" ht="15.75" customHeight="1">
      <c r="A832" s="573"/>
      <c r="B832" s="573"/>
      <c r="C832" s="573"/>
      <c r="D832" s="573"/>
      <c r="E832" s="573"/>
      <c r="F832" s="573"/>
      <c r="G832" s="573"/>
      <c r="H832" s="573"/>
      <c r="I832" s="573"/>
      <c r="J832" s="573"/>
      <c r="K832" s="658"/>
      <c r="L832" s="658"/>
      <c r="M832" s="573"/>
      <c r="N832" s="573"/>
      <c r="O832" s="573"/>
      <c r="P832" s="573"/>
      <c r="Q832" s="573"/>
      <c r="R832" s="573"/>
      <c r="S832" s="573"/>
      <c r="T832" s="573"/>
      <c r="U832" s="573"/>
      <c r="V832" s="573"/>
      <c r="W832" s="573"/>
      <c r="X832" s="573"/>
      <c r="Y832" s="573"/>
      <c r="Z832" s="573"/>
    </row>
    <row r="833" ht="15.75" customHeight="1">
      <c r="A833" s="573"/>
      <c r="B833" s="573"/>
      <c r="C833" s="573"/>
      <c r="D833" s="573"/>
      <c r="E833" s="573"/>
      <c r="F833" s="573"/>
      <c r="G833" s="573"/>
      <c r="H833" s="573"/>
      <c r="I833" s="573"/>
      <c r="J833" s="573"/>
      <c r="K833" s="658"/>
      <c r="L833" s="658"/>
      <c r="M833" s="573"/>
      <c r="N833" s="573"/>
      <c r="O833" s="573"/>
      <c r="P833" s="573"/>
      <c r="Q833" s="573"/>
      <c r="R833" s="573"/>
      <c r="S833" s="573"/>
      <c r="T833" s="573"/>
      <c r="U833" s="573"/>
      <c r="V833" s="573"/>
      <c r="W833" s="573"/>
      <c r="X833" s="573"/>
      <c r="Y833" s="573"/>
      <c r="Z833" s="573"/>
    </row>
    <row r="834" ht="15.75" customHeight="1">
      <c r="A834" s="573"/>
      <c r="B834" s="573"/>
      <c r="C834" s="573"/>
      <c r="D834" s="573"/>
      <c r="E834" s="573"/>
      <c r="F834" s="573"/>
      <c r="G834" s="573"/>
      <c r="H834" s="573"/>
      <c r="I834" s="573"/>
      <c r="J834" s="573"/>
      <c r="K834" s="658"/>
      <c r="L834" s="658"/>
      <c r="M834" s="573"/>
      <c r="N834" s="573"/>
      <c r="O834" s="573"/>
      <c r="P834" s="573"/>
      <c r="Q834" s="573"/>
      <c r="R834" s="573"/>
      <c r="S834" s="573"/>
      <c r="T834" s="573"/>
      <c r="U834" s="573"/>
      <c r="V834" s="573"/>
      <c r="W834" s="573"/>
      <c r="X834" s="573"/>
      <c r="Y834" s="573"/>
      <c r="Z834" s="573"/>
    </row>
    <row r="835" ht="15.75" customHeight="1">
      <c r="A835" s="573"/>
      <c r="B835" s="573"/>
      <c r="C835" s="573"/>
      <c r="D835" s="573"/>
      <c r="E835" s="573"/>
      <c r="F835" s="573"/>
      <c r="G835" s="573"/>
      <c r="H835" s="573"/>
      <c r="I835" s="573"/>
      <c r="J835" s="573"/>
      <c r="K835" s="658"/>
      <c r="L835" s="658"/>
      <c r="M835" s="573"/>
      <c r="N835" s="573"/>
      <c r="O835" s="573"/>
      <c r="P835" s="573"/>
      <c r="Q835" s="573"/>
      <c r="R835" s="573"/>
      <c r="S835" s="573"/>
      <c r="T835" s="573"/>
      <c r="U835" s="573"/>
      <c r="V835" s="573"/>
      <c r="W835" s="573"/>
      <c r="X835" s="573"/>
      <c r="Y835" s="573"/>
      <c r="Z835" s="573"/>
    </row>
    <row r="836" ht="15.75" customHeight="1">
      <c r="A836" s="573"/>
      <c r="B836" s="573"/>
      <c r="C836" s="573"/>
      <c r="D836" s="573"/>
      <c r="E836" s="573"/>
      <c r="F836" s="573"/>
      <c r="G836" s="573"/>
      <c r="H836" s="573"/>
      <c r="I836" s="573"/>
      <c r="J836" s="573"/>
      <c r="K836" s="658"/>
      <c r="L836" s="658"/>
      <c r="M836" s="573"/>
      <c r="N836" s="573"/>
      <c r="O836" s="573"/>
      <c r="P836" s="573"/>
      <c r="Q836" s="573"/>
      <c r="R836" s="573"/>
      <c r="S836" s="573"/>
      <c r="T836" s="573"/>
      <c r="U836" s="573"/>
      <c r="V836" s="573"/>
      <c r="W836" s="573"/>
      <c r="X836" s="573"/>
      <c r="Y836" s="573"/>
      <c r="Z836" s="573"/>
    </row>
    <row r="837" ht="15.75" customHeight="1">
      <c r="A837" s="573"/>
      <c r="B837" s="573"/>
      <c r="C837" s="573"/>
      <c r="D837" s="573"/>
      <c r="E837" s="573"/>
      <c r="F837" s="573"/>
      <c r="G837" s="573"/>
      <c r="H837" s="573"/>
      <c r="I837" s="573"/>
      <c r="J837" s="573"/>
      <c r="K837" s="658"/>
      <c r="L837" s="658"/>
      <c r="M837" s="573"/>
      <c r="N837" s="573"/>
      <c r="O837" s="573"/>
      <c r="P837" s="573"/>
      <c r="Q837" s="573"/>
      <c r="R837" s="573"/>
      <c r="S837" s="573"/>
      <c r="T837" s="573"/>
      <c r="U837" s="573"/>
      <c r="V837" s="573"/>
      <c r="W837" s="573"/>
      <c r="X837" s="573"/>
      <c r="Y837" s="573"/>
      <c r="Z837" s="573"/>
    </row>
    <row r="838" ht="15.75" customHeight="1">
      <c r="A838" s="573"/>
      <c r="B838" s="573"/>
      <c r="C838" s="573"/>
      <c r="D838" s="573"/>
      <c r="E838" s="573"/>
      <c r="F838" s="573"/>
      <c r="G838" s="573"/>
      <c r="H838" s="573"/>
      <c r="I838" s="573"/>
      <c r="J838" s="573"/>
      <c r="K838" s="658"/>
      <c r="L838" s="658"/>
      <c r="M838" s="573"/>
      <c r="N838" s="573"/>
      <c r="O838" s="573"/>
      <c r="P838" s="573"/>
      <c r="Q838" s="573"/>
      <c r="R838" s="573"/>
      <c r="S838" s="573"/>
      <c r="T838" s="573"/>
      <c r="U838" s="573"/>
      <c r="V838" s="573"/>
      <c r="W838" s="573"/>
      <c r="X838" s="573"/>
      <c r="Y838" s="573"/>
      <c r="Z838" s="573"/>
    </row>
    <row r="839" ht="15.75" customHeight="1">
      <c r="A839" s="573"/>
      <c r="B839" s="573"/>
      <c r="C839" s="573"/>
      <c r="D839" s="573"/>
      <c r="E839" s="573"/>
      <c r="F839" s="573"/>
      <c r="G839" s="573"/>
      <c r="H839" s="573"/>
      <c r="I839" s="573"/>
      <c r="J839" s="573"/>
      <c r="K839" s="658"/>
      <c r="L839" s="658"/>
      <c r="M839" s="573"/>
      <c r="N839" s="573"/>
      <c r="O839" s="573"/>
      <c r="P839" s="573"/>
      <c r="Q839" s="573"/>
      <c r="R839" s="573"/>
      <c r="S839" s="573"/>
      <c r="T839" s="573"/>
      <c r="U839" s="573"/>
      <c r="V839" s="573"/>
      <c r="W839" s="573"/>
      <c r="X839" s="573"/>
      <c r="Y839" s="573"/>
      <c r="Z839" s="573"/>
    </row>
    <row r="840" ht="15.75" customHeight="1">
      <c r="A840" s="573"/>
      <c r="B840" s="573"/>
      <c r="C840" s="573"/>
      <c r="D840" s="573"/>
      <c r="E840" s="573"/>
      <c r="F840" s="573"/>
      <c r="G840" s="573"/>
      <c r="H840" s="573"/>
      <c r="I840" s="573"/>
      <c r="J840" s="573"/>
      <c r="K840" s="658"/>
      <c r="L840" s="658"/>
      <c r="M840" s="573"/>
      <c r="N840" s="573"/>
      <c r="O840" s="573"/>
      <c r="P840" s="573"/>
      <c r="Q840" s="573"/>
      <c r="R840" s="573"/>
      <c r="S840" s="573"/>
      <c r="T840" s="573"/>
      <c r="U840" s="573"/>
      <c r="V840" s="573"/>
      <c r="W840" s="573"/>
      <c r="X840" s="573"/>
      <c r="Y840" s="573"/>
      <c r="Z840" s="573"/>
    </row>
    <row r="841" ht="15.75" customHeight="1">
      <c r="A841" s="573"/>
      <c r="B841" s="573"/>
      <c r="C841" s="573"/>
      <c r="D841" s="573"/>
      <c r="E841" s="573"/>
      <c r="F841" s="573"/>
      <c r="G841" s="573"/>
      <c r="H841" s="573"/>
      <c r="I841" s="573"/>
      <c r="J841" s="573"/>
      <c r="K841" s="658"/>
      <c r="L841" s="658"/>
      <c r="M841" s="573"/>
      <c r="N841" s="573"/>
      <c r="O841" s="573"/>
      <c r="P841" s="573"/>
      <c r="Q841" s="573"/>
      <c r="R841" s="573"/>
      <c r="S841" s="573"/>
      <c r="T841" s="573"/>
      <c r="U841" s="573"/>
      <c r="V841" s="573"/>
      <c r="W841" s="573"/>
      <c r="X841" s="573"/>
      <c r="Y841" s="573"/>
      <c r="Z841" s="573"/>
    </row>
    <row r="842" ht="15.75" customHeight="1">
      <c r="A842" s="573"/>
      <c r="B842" s="573"/>
      <c r="C842" s="573"/>
      <c r="D842" s="573"/>
      <c r="E842" s="573"/>
      <c r="F842" s="573"/>
      <c r="G842" s="573"/>
      <c r="H842" s="573"/>
      <c r="I842" s="573"/>
      <c r="J842" s="573"/>
      <c r="K842" s="658"/>
      <c r="L842" s="658"/>
      <c r="M842" s="573"/>
      <c r="N842" s="573"/>
      <c r="O842" s="573"/>
      <c r="P842" s="573"/>
      <c r="Q842" s="573"/>
      <c r="R842" s="573"/>
      <c r="S842" s="573"/>
      <c r="T842" s="573"/>
      <c r="U842" s="573"/>
      <c r="V842" s="573"/>
      <c r="W842" s="573"/>
      <c r="X842" s="573"/>
      <c r="Y842" s="573"/>
      <c r="Z842" s="573"/>
    </row>
    <row r="843" ht="15.75" customHeight="1">
      <c r="A843" s="573"/>
      <c r="B843" s="573"/>
      <c r="C843" s="573"/>
      <c r="D843" s="573"/>
      <c r="E843" s="573"/>
      <c r="F843" s="573"/>
      <c r="G843" s="573"/>
      <c r="H843" s="573"/>
      <c r="I843" s="573"/>
      <c r="J843" s="573"/>
      <c r="K843" s="658"/>
      <c r="L843" s="658"/>
      <c r="M843" s="573"/>
      <c r="N843" s="573"/>
      <c r="O843" s="573"/>
      <c r="P843" s="573"/>
      <c r="Q843" s="573"/>
      <c r="R843" s="573"/>
      <c r="S843" s="573"/>
      <c r="T843" s="573"/>
      <c r="U843" s="573"/>
      <c r="V843" s="573"/>
      <c r="W843" s="573"/>
      <c r="X843" s="573"/>
      <c r="Y843" s="573"/>
      <c r="Z843" s="573"/>
    </row>
    <row r="844" ht="15.75" customHeight="1">
      <c r="A844" s="573"/>
      <c r="B844" s="573"/>
      <c r="C844" s="573"/>
      <c r="D844" s="573"/>
      <c r="E844" s="573"/>
      <c r="F844" s="573"/>
      <c r="G844" s="573"/>
      <c r="H844" s="573"/>
      <c r="I844" s="573"/>
      <c r="J844" s="573"/>
      <c r="K844" s="658"/>
      <c r="L844" s="658"/>
      <c r="M844" s="573"/>
      <c r="N844" s="573"/>
      <c r="O844" s="573"/>
      <c r="P844" s="573"/>
      <c r="Q844" s="573"/>
      <c r="R844" s="573"/>
      <c r="S844" s="573"/>
      <c r="T844" s="573"/>
      <c r="U844" s="573"/>
      <c r="V844" s="573"/>
      <c r="W844" s="573"/>
      <c r="X844" s="573"/>
      <c r="Y844" s="573"/>
      <c r="Z844" s="573"/>
    </row>
    <row r="845" ht="15.75" customHeight="1">
      <c r="A845" s="573"/>
      <c r="B845" s="573"/>
      <c r="C845" s="573"/>
      <c r="D845" s="573"/>
      <c r="E845" s="573"/>
      <c r="F845" s="573"/>
      <c r="G845" s="573"/>
      <c r="H845" s="573"/>
      <c r="I845" s="573"/>
      <c r="J845" s="573"/>
      <c r="K845" s="658"/>
      <c r="L845" s="658"/>
      <c r="M845" s="573"/>
      <c r="N845" s="573"/>
      <c r="O845" s="573"/>
      <c r="P845" s="573"/>
      <c r="Q845" s="573"/>
      <c r="R845" s="573"/>
      <c r="S845" s="573"/>
      <c r="T845" s="573"/>
      <c r="U845" s="573"/>
      <c r="V845" s="573"/>
      <c r="W845" s="573"/>
      <c r="X845" s="573"/>
      <c r="Y845" s="573"/>
      <c r="Z845" s="573"/>
    </row>
    <row r="846" ht="15.75" customHeight="1">
      <c r="A846" s="573"/>
      <c r="B846" s="573"/>
      <c r="C846" s="573"/>
      <c r="D846" s="573"/>
      <c r="E846" s="573"/>
      <c r="F846" s="573"/>
      <c r="G846" s="573"/>
      <c r="H846" s="573"/>
      <c r="I846" s="573"/>
      <c r="J846" s="573"/>
      <c r="K846" s="658"/>
      <c r="L846" s="658"/>
      <c r="M846" s="573"/>
      <c r="N846" s="573"/>
      <c r="O846" s="573"/>
      <c r="P846" s="573"/>
      <c r="Q846" s="573"/>
      <c r="R846" s="573"/>
      <c r="S846" s="573"/>
      <c r="T846" s="573"/>
      <c r="U846" s="573"/>
      <c r="V846" s="573"/>
      <c r="W846" s="573"/>
      <c r="X846" s="573"/>
      <c r="Y846" s="573"/>
      <c r="Z846" s="573"/>
    </row>
    <row r="847" ht="15.75" customHeight="1">
      <c r="A847" s="573"/>
      <c r="B847" s="573"/>
      <c r="C847" s="573"/>
      <c r="D847" s="573"/>
      <c r="E847" s="573"/>
      <c r="F847" s="573"/>
      <c r="G847" s="573"/>
      <c r="H847" s="573"/>
      <c r="I847" s="573"/>
      <c r="J847" s="573"/>
      <c r="K847" s="658"/>
      <c r="L847" s="658"/>
      <c r="M847" s="573"/>
      <c r="N847" s="573"/>
      <c r="O847" s="573"/>
      <c r="P847" s="573"/>
      <c r="Q847" s="573"/>
      <c r="R847" s="573"/>
      <c r="S847" s="573"/>
      <c r="T847" s="573"/>
      <c r="U847" s="573"/>
      <c r="V847" s="573"/>
      <c r="W847" s="573"/>
      <c r="X847" s="573"/>
      <c r="Y847" s="573"/>
      <c r="Z847" s="573"/>
    </row>
    <row r="848" ht="15.75" customHeight="1">
      <c r="A848" s="573"/>
      <c r="B848" s="573"/>
      <c r="C848" s="573"/>
      <c r="D848" s="573"/>
      <c r="E848" s="573"/>
      <c r="F848" s="573"/>
      <c r="G848" s="573"/>
      <c r="H848" s="573"/>
      <c r="I848" s="573"/>
      <c r="J848" s="573"/>
      <c r="K848" s="658"/>
      <c r="L848" s="658"/>
      <c r="M848" s="573"/>
      <c r="N848" s="573"/>
      <c r="O848" s="573"/>
      <c r="P848" s="573"/>
      <c r="Q848" s="573"/>
      <c r="R848" s="573"/>
      <c r="S848" s="573"/>
      <c r="T848" s="573"/>
      <c r="U848" s="573"/>
      <c r="V848" s="573"/>
      <c r="W848" s="573"/>
      <c r="X848" s="573"/>
      <c r="Y848" s="573"/>
      <c r="Z848" s="573"/>
    </row>
    <row r="849" ht="15.75" customHeight="1">
      <c r="A849" s="573"/>
      <c r="B849" s="573"/>
      <c r="C849" s="573"/>
      <c r="D849" s="573"/>
      <c r="E849" s="573"/>
      <c r="F849" s="573"/>
      <c r="G849" s="573"/>
      <c r="H849" s="573"/>
      <c r="I849" s="573"/>
      <c r="J849" s="573"/>
      <c r="K849" s="658"/>
      <c r="L849" s="658"/>
      <c r="M849" s="573"/>
      <c r="N849" s="573"/>
      <c r="O849" s="573"/>
      <c r="P849" s="573"/>
      <c r="Q849" s="573"/>
      <c r="R849" s="573"/>
      <c r="S849" s="573"/>
      <c r="T849" s="573"/>
      <c r="U849" s="573"/>
      <c r="V849" s="573"/>
      <c r="W849" s="573"/>
      <c r="X849" s="573"/>
      <c r="Y849" s="573"/>
      <c r="Z849" s="573"/>
    </row>
    <row r="850" ht="15.75" customHeight="1">
      <c r="A850" s="573"/>
      <c r="B850" s="573"/>
      <c r="C850" s="573"/>
      <c r="D850" s="573"/>
      <c r="E850" s="573"/>
      <c r="F850" s="573"/>
      <c r="G850" s="573"/>
      <c r="H850" s="573"/>
      <c r="I850" s="573"/>
      <c r="J850" s="573"/>
      <c r="K850" s="658"/>
      <c r="L850" s="658"/>
      <c r="M850" s="573"/>
      <c r="N850" s="573"/>
      <c r="O850" s="573"/>
      <c r="P850" s="573"/>
      <c r="Q850" s="573"/>
      <c r="R850" s="573"/>
      <c r="S850" s="573"/>
      <c r="T850" s="573"/>
      <c r="U850" s="573"/>
      <c r="V850" s="573"/>
      <c r="W850" s="573"/>
      <c r="X850" s="573"/>
      <c r="Y850" s="573"/>
      <c r="Z850" s="573"/>
    </row>
    <row r="851" ht="15.75" customHeight="1">
      <c r="A851" s="573"/>
      <c r="B851" s="573"/>
      <c r="C851" s="573"/>
      <c r="D851" s="573"/>
      <c r="E851" s="573"/>
      <c r="F851" s="573"/>
      <c r="G851" s="573"/>
      <c r="H851" s="573"/>
      <c r="I851" s="573"/>
      <c r="J851" s="573"/>
      <c r="K851" s="658"/>
      <c r="L851" s="658"/>
      <c r="M851" s="573"/>
      <c r="N851" s="573"/>
      <c r="O851" s="573"/>
      <c r="P851" s="573"/>
      <c r="Q851" s="573"/>
      <c r="R851" s="573"/>
      <c r="S851" s="573"/>
      <c r="T851" s="573"/>
      <c r="U851" s="573"/>
      <c r="V851" s="573"/>
      <c r="W851" s="573"/>
      <c r="X851" s="573"/>
      <c r="Y851" s="573"/>
      <c r="Z851" s="573"/>
    </row>
    <row r="852" ht="15.75" customHeight="1">
      <c r="A852" s="573"/>
      <c r="B852" s="573"/>
      <c r="C852" s="573"/>
      <c r="D852" s="573"/>
      <c r="E852" s="573"/>
      <c r="F852" s="573"/>
      <c r="G852" s="573"/>
      <c r="H852" s="573"/>
      <c r="I852" s="573"/>
      <c r="J852" s="573"/>
      <c r="K852" s="658"/>
      <c r="L852" s="658"/>
      <c r="M852" s="573"/>
      <c r="N852" s="573"/>
      <c r="O852" s="573"/>
      <c r="P852" s="573"/>
      <c r="Q852" s="573"/>
      <c r="R852" s="573"/>
      <c r="S852" s="573"/>
      <c r="T852" s="573"/>
      <c r="U852" s="573"/>
      <c r="V852" s="573"/>
      <c r="W852" s="573"/>
      <c r="X852" s="573"/>
      <c r="Y852" s="573"/>
      <c r="Z852" s="573"/>
    </row>
    <row r="853" ht="15.75" customHeight="1">
      <c r="A853" s="573"/>
      <c r="B853" s="573"/>
      <c r="C853" s="573"/>
      <c r="D853" s="573"/>
      <c r="E853" s="573"/>
      <c r="F853" s="573"/>
      <c r="G853" s="573"/>
      <c r="H853" s="573"/>
      <c r="I853" s="573"/>
      <c r="J853" s="573"/>
      <c r="K853" s="658"/>
      <c r="L853" s="658"/>
      <c r="M853" s="573"/>
      <c r="N853" s="573"/>
      <c r="O853" s="573"/>
      <c r="P853" s="573"/>
      <c r="Q853" s="573"/>
      <c r="R853" s="573"/>
      <c r="S853" s="573"/>
      <c r="T853" s="573"/>
      <c r="U853" s="573"/>
      <c r="V853" s="573"/>
      <c r="W853" s="573"/>
      <c r="X853" s="573"/>
      <c r="Y853" s="573"/>
      <c r="Z853" s="573"/>
    </row>
    <row r="854" ht="15.75" customHeight="1">
      <c r="A854" s="573"/>
      <c r="B854" s="573"/>
      <c r="C854" s="573"/>
      <c r="D854" s="573"/>
      <c r="E854" s="573"/>
      <c r="F854" s="573"/>
      <c r="G854" s="573"/>
      <c r="H854" s="573"/>
      <c r="I854" s="573"/>
      <c r="J854" s="573"/>
      <c r="K854" s="658"/>
      <c r="L854" s="658"/>
      <c r="M854" s="573"/>
      <c r="N854" s="573"/>
      <c r="O854" s="573"/>
      <c r="P854" s="573"/>
      <c r="Q854" s="573"/>
      <c r="R854" s="573"/>
      <c r="S854" s="573"/>
      <c r="T854" s="573"/>
      <c r="U854" s="573"/>
      <c r="V854" s="573"/>
      <c r="W854" s="573"/>
      <c r="X854" s="573"/>
      <c r="Y854" s="573"/>
      <c r="Z854" s="573"/>
    </row>
    <row r="855" ht="15.75" customHeight="1">
      <c r="A855" s="573"/>
      <c r="B855" s="573"/>
      <c r="C855" s="573"/>
      <c r="D855" s="573"/>
      <c r="E855" s="573"/>
      <c r="F855" s="573"/>
      <c r="G855" s="573"/>
      <c r="H855" s="573"/>
      <c r="I855" s="573"/>
      <c r="J855" s="573"/>
      <c r="K855" s="658"/>
      <c r="L855" s="658"/>
      <c r="M855" s="573"/>
      <c r="N855" s="573"/>
      <c r="O855" s="573"/>
      <c r="P855" s="573"/>
      <c r="Q855" s="573"/>
      <c r="R855" s="573"/>
      <c r="S855" s="573"/>
      <c r="T855" s="573"/>
      <c r="U855" s="573"/>
      <c r="V855" s="573"/>
      <c r="W855" s="573"/>
      <c r="X855" s="573"/>
      <c r="Y855" s="573"/>
      <c r="Z855" s="573"/>
    </row>
    <row r="856" ht="15.75" customHeight="1">
      <c r="A856" s="573"/>
      <c r="B856" s="573"/>
      <c r="C856" s="573"/>
      <c r="D856" s="573"/>
      <c r="E856" s="573"/>
      <c r="F856" s="573"/>
      <c r="G856" s="573"/>
      <c r="H856" s="573"/>
      <c r="I856" s="573"/>
      <c r="J856" s="573"/>
      <c r="K856" s="658"/>
      <c r="L856" s="658"/>
      <c r="M856" s="573"/>
      <c r="N856" s="573"/>
      <c r="O856" s="573"/>
      <c r="P856" s="573"/>
      <c r="Q856" s="573"/>
      <c r="R856" s="573"/>
      <c r="S856" s="573"/>
      <c r="T856" s="573"/>
      <c r="U856" s="573"/>
      <c r="V856" s="573"/>
      <c r="W856" s="573"/>
      <c r="X856" s="573"/>
      <c r="Y856" s="573"/>
      <c r="Z856" s="573"/>
    </row>
    <row r="857" ht="15.75" customHeight="1">
      <c r="A857" s="573"/>
      <c r="B857" s="573"/>
      <c r="C857" s="573"/>
      <c r="D857" s="573"/>
      <c r="E857" s="573"/>
      <c r="F857" s="573"/>
      <c r="G857" s="573"/>
      <c r="H857" s="573"/>
      <c r="I857" s="573"/>
      <c r="J857" s="573"/>
      <c r="K857" s="658"/>
      <c r="L857" s="658"/>
      <c r="M857" s="573"/>
      <c r="N857" s="573"/>
      <c r="O857" s="573"/>
      <c r="P857" s="573"/>
      <c r="Q857" s="573"/>
      <c r="R857" s="573"/>
      <c r="S857" s="573"/>
      <c r="T857" s="573"/>
      <c r="U857" s="573"/>
      <c r="V857" s="573"/>
      <c r="W857" s="573"/>
      <c r="X857" s="573"/>
      <c r="Y857" s="573"/>
      <c r="Z857" s="573"/>
    </row>
    <row r="858" ht="15.75" customHeight="1">
      <c r="A858" s="573"/>
      <c r="B858" s="573"/>
      <c r="C858" s="573"/>
      <c r="D858" s="573"/>
      <c r="E858" s="573"/>
      <c r="F858" s="573"/>
      <c r="G858" s="573"/>
      <c r="H858" s="573"/>
      <c r="I858" s="573"/>
      <c r="J858" s="573"/>
      <c r="K858" s="658"/>
      <c r="L858" s="658"/>
      <c r="M858" s="573"/>
      <c r="N858" s="573"/>
      <c r="O858" s="573"/>
      <c r="P858" s="573"/>
      <c r="Q858" s="573"/>
      <c r="R858" s="573"/>
      <c r="S858" s="573"/>
      <c r="T858" s="573"/>
      <c r="U858" s="573"/>
      <c r="V858" s="573"/>
      <c r="W858" s="573"/>
      <c r="X858" s="573"/>
      <c r="Y858" s="573"/>
      <c r="Z858" s="573"/>
    </row>
    <row r="859" ht="15.75" customHeight="1">
      <c r="A859" s="573"/>
      <c r="B859" s="573"/>
      <c r="C859" s="573"/>
      <c r="D859" s="573"/>
      <c r="E859" s="573"/>
      <c r="F859" s="573"/>
      <c r="G859" s="573"/>
      <c r="H859" s="573"/>
      <c r="I859" s="573"/>
      <c r="J859" s="573"/>
      <c r="K859" s="658"/>
      <c r="L859" s="658"/>
      <c r="M859" s="573"/>
      <c r="N859" s="573"/>
      <c r="O859" s="573"/>
      <c r="P859" s="573"/>
      <c r="Q859" s="573"/>
      <c r="R859" s="573"/>
      <c r="S859" s="573"/>
      <c r="T859" s="573"/>
      <c r="U859" s="573"/>
      <c r="V859" s="573"/>
      <c r="W859" s="573"/>
      <c r="X859" s="573"/>
      <c r="Y859" s="573"/>
      <c r="Z859" s="573"/>
    </row>
    <row r="860" ht="15.75" customHeight="1">
      <c r="A860" s="573"/>
      <c r="B860" s="573"/>
      <c r="C860" s="573"/>
      <c r="D860" s="573"/>
      <c r="E860" s="573"/>
      <c r="F860" s="573"/>
      <c r="G860" s="573"/>
      <c r="H860" s="573"/>
      <c r="I860" s="573"/>
      <c r="J860" s="573"/>
      <c r="K860" s="658"/>
      <c r="L860" s="658"/>
      <c r="M860" s="573"/>
      <c r="N860" s="573"/>
      <c r="O860" s="573"/>
      <c r="P860" s="573"/>
      <c r="Q860" s="573"/>
      <c r="R860" s="573"/>
      <c r="S860" s="573"/>
      <c r="T860" s="573"/>
      <c r="U860" s="573"/>
      <c r="V860" s="573"/>
      <c r="W860" s="573"/>
      <c r="X860" s="573"/>
      <c r="Y860" s="573"/>
      <c r="Z860" s="573"/>
    </row>
    <row r="861" ht="15.75" customHeight="1">
      <c r="A861" s="573"/>
      <c r="B861" s="573"/>
      <c r="C861" s="573"/>
      <c r="D861" s="573"/>
      <c r="E861" s="573"/>
      <c r="F861" s="573"/>
      <c r="G861" s="573"/>
      <c r="H861" s="573"/>
      <c r="I861" s="573"/>
      <c r="J861" s="573"/>
      <c r="K861" s="658"/>
      <c r="L861" s="658"/>
      <c r="M861" s="573"/>
      <c r="N861" s="573"/>
      <c r="O861" s="573"/>
      <c r="P861" s="573"/>
      <c r="Q861" s="573"/>
      <c r="R861" s="573"/>
      <c r="S861" s="573"/>
      <c r="T861" s="573"/>
      <c r="U861" s="573"/>
      <c r="V861" s="573"/>
      <c r="W861" s="573"/>
      <c r="X861" s="573"/>
      <c r="Y861" s="573"/>
      <c r="Z861" s="573"/>
    </row>
    <row r="862" ht="15.75" customHeight="1">
      <c r="A862" s="573"/>
      <c r="B862" s="573"/>
      <c r="C862" s="573"/>
      <c r="D862" s="573"/>
      <c r="E862" s="573"/>
      <c r="F862" s="573"/>
      <c r="G862" s="573"/>
      <c r="H862" s="573"/>
      <c r="I862" s="573"/>
      <c r="J862" s="573"/>
      <c r="K862" s="658"/>
      <c r="L862" s="658"/>
      <c r="M862" s="573"/>
      <c r="N862" s="573"/>
      <c r="O862" s="573"/>
      <c r="P862" s="573"/>
      <c r="Q862" s="573"/>
      <c r="R862" s="573"/>
      <c r="S862" s="573"/>
      <c r="T862" s="573"/>
      <c r="U862" s="573"/>
      <c r="V862" s="573"/>
      <c r="W862" s="573"/>
      <c r="X862" s="573"/>
      <c r="Y862" s="573"/>
      <c r="Z862" s="573"/>
    </row>
    <row r="863" ht="15.75" customHeight="1">
      <c r="A863" s="573"/>
      <c r="B863" s="573"/>
      <c r="C863" s="573"/>
      <c r="D863" s="573"/>
      <c r="E863" s="573"/>
      <c r="F863" s="573"/>
      <c r="G863" s="573"/>
      <c r="H863" s="573"/>
      <c r="I863" s="573"/>
      <c r="J863" s="573"/>
      <c r="K863" s="658"/>
      <c r="L863" s="658"/>
      <c r="M863" s="573"/>
      <c r="N863" s="573"/>
      <c r="O863" s="573"/>
      <c r="P863" s="573"/>
      <c r="Q863" s="573"/>
      <c r="R863" s="573"/>
      <c r="S863" s="573"/>
      <c r="T863" s="573"/>
      <c r="U863" s="573"/>
      <c r="V863" s="573"/>
      <c r="W863" s="573"/>
      <c r="X863" s="573"/>
      <c r="Y863" s="573"/>
      <c r="Z863" s="573"/>
    </row>
    <row r="864" ht="15.75" customHeight="1">
      <c r="A864" s="573"/>
      <c r="B864" s="573"/>
      <c r="C864" s="573"/>
      <c r="D864" s="573"/>
      <c r="E864" s="573"/>
      <c r="F864" s="573"/>
      <c r="G864" s="573"/>
      <c r="H864" s="573"/>
      <c r="I864" s="573"/>
      <c r="J864" s="573"/>
      <c r="K864" s="658"/>
      <c r="L864" s="658"/>
      <c r="M864" s="573"/>
      <c r="N864" s="573"/>
      <c r="O864" s="573"/>
      <c r="P864" s="573"/>
      <c r="Q864" s="573"/>
      <c r="R864" s="573"/>
      <c r="S864" s="573"/>
      <c r="T864" s="573"/>
      <c r="U864" s="573"/>
      <c r="V864" s="573"/>
      <c r="W864" s="573"/>
      <c r="X864" s="573"/>
      <c r="Y864" s="573"/>
      <c r="Z864" s="573"/>
    </row>
    <row r="865" ht="15.75" customHeight="1">
      <c r="A865" s="573"/>
      <c r="B865" s="573"/>
      <c r="C865" s="573"/>
      <c r="D865" s="573"/>
      <c r="E865" s="573"/>
      <c r="F865" s="573"/>
      <c r="G865" s="573"/>
      <c r="H865" s="573"/>
      <c r="I865" s="573"/>
      <c r="J865" s="573"/>
      <c r="K865" s="658"/>
      <c r="L865" s="658"/>
      <c r="M865" s="573"/>
      <c r="N865" s="573"/>
      <c r="O865" s="573"/>
      <c r="P865" s="573"/>
      <c r="Q865" s="573"/>
      <c r="R865" s="573"/>
      <c r="S865" s="573"/>
      <c r="T865" s="573"/>
      <c r="U865" s="573"/>
      <c r="V865" s="573"/>
      <c r="W865" s="573"/>
      <c r="X865" s="573"/>
      <c r="Y865" s="573"/>
      <c r="Z865" s="573"/>
    </row>
    <row r="866" ht="15.75" customHeight="1">
      <c r="A866" s="573"/>
      <c r="B866" s="573"/>
      <c r="C866" s="573"/>
      <c r="D866" s="573"/>
      <c r="E866" s="573"/>
      <c r="F866" s="573"/>
      <c r="G866" s="573"/>
      <c r="H866" s="573"/>
      <c r="I866" s="573"/>
      <c r="J866" s="573"/>
      <c r="K866" s="658"/>
      <c r="L866" s="658"/>
      <c r="M866" s="573"/>
      <c r="N866" s="573"/>
      <c r="O866" s="573"/>
      <c r="P866" s="573"/>
      <c r="Q866" s="573"/>
      <c r="R866" s="573"/>
      <c r="S866" s="573"/>
      <c r="T866" s="573"/>
      <c r="U866" s="573"/>
      <c r="V866" s="573"/>
      <c r="W866" s="573"/>
      <c r="X866" s="573"/>
      <c r="Y866" s="573"/>
      <c r="Z866" s="573"/>
    </row>
    <row r="867" ht="15.75" customHeight="1">
      <c r="A867" s="573"/>
      <c r="B867" s="573"/>
      <c r="C867" s="573"/>
      <c r="D867" s="573"/>
      <c r="E867" s="573"/>
      <c r="F867" s="573"/>
      <c r="G867" s="573"/>
      <c r="H867" s="573"/>
      <c r="I867" s="573"/>
      <c r="J867" s="573"/>
      <c r="K867" s="658"/>
      <c r="L867" s="658"/>
      <c r="M867" s="573"/>
      <c r="N867" s="573"/>
      <c r="O867" s="573"/>
      <c r="P867" s="573"/>
      <c r="Q867" s="573"/>
      <c r="R867" s="573"/>
      <c r="S867" s="573"/>
      <c r="T867" s="573"/>
      <c r="U867" s="573"/>
      <c r="V867" s="573"/>
      <c r="W867" s="573"/>
      <c r="X867" s="573"/>
      <c r="Y867" s="573"/>
      <c r="Z867" s="573"/>
    </row>
    <row r="868" ht="15.75" customHeight="1">
      <c r="A868" s="573"/>
      <c r="B868" s="573"/>
      <c r="C868" s="573"/>
      <c r="D868" s="573"/>
      <c r="E868" s="573"/>
      <c r="F868" s="573"/>
      <c r="G868" s="573"/>
      <c r="H868" s="573"/>
      <c r="I868" s="573"/>
      <c r="J868" s="573"/>
      <c r="K868" s="658"/>
      <c r="L868" s="658"/>
      <c r="M868" s="573"/>
      <c r="N868" s="573"/>
      <c r="O868" s="573"/>
      <c r="P868" s="573"/>
      <c r="Q868" s="573"/>
      <c r="R868" s="573"/>
      <c r="S868" s="573"/>
      <c r="T868" s="573"/>
      <c r="U868" s="573"/>
      <c r="V868" s="573"/>
      <c r="W868" s="573"/>
      <c r="X868" s="573"/>
      <c r="Y868" s="573"/>
      <c r="Z868" s="573"/>
    </row>
    <row r="869" ht="15.75" customHeight="1">
      <c r="A869" s="573"/>
      <c r="B869" s="573"/>
      <c r="C869" s="573"/>
      <c r="D869" s="573"/>
      <c r="E869" s="573"/>
      <c r="F869" s="573"/>
      <c r="G869" s="573"/>
      <c r="H869" s="573"/>
      <c r="I869" s="573"/>
      <c r="J869" s="573"/>
      <c r="K869" s="658"/>
      <c r="L869" s="658"/>
      <c r="M869" s="573"/>
      <c r="N869" s="573"/>
      <c r="O869" s="573"/>
      <c r="P869" s="573"/>
      <c r="Q869" s="573"/>
      <c r="R869" s="573"/>
      <c r="S869" s="573"/>
      <c r="T869" s="573"/>
      <c r="U869" s="573"/>
      <c r="V869" s="573"/>
      <c r="W869" s="573"/>
      <c r="X869" s="573"/>
      <c r="Y869" s="573"/>
      <c r="Z869" s="573"/>
    </row>
    <row r="870" ht="15.75" customHeight="1">
      <c r="A870" s="573"/>
      <c r="B870" s="573"/>
      <c r="C870" s="573"/>
      <c r="D870" s="573"/>
      <c r="E870" s="573"/>
      <c r="F870" s="573"/>
      <c r="G870" s="573"/>
      <c r="H870" s="573"/>
      <c r="I870" s="573"/>
      <c r="J870" s="573"/>
      <c r="K870" s="658"/>
      <c r="L870" s="658"/>
      <c r="M870" s="573"/>
      <c r="N870" s="573"/>
      <c r="O870" s="573"/>
      <c r="P870" s="573"/>
      <c r="Q870" s="573"/>
      <c r="R870" s="573"/>
      <c r="S870" s="573"/>
      <c r="T870" s="573"/>
      <c r="U870" s="573"/>
      <c r="V870" s="573"/>
      <c r="W870" s="573"/>
      <c r="X870" s="573"/>
      <c r="Y870" s="573"/>
      <c r="Z870" s="573"/>
    </row>
    <row r="871" ht="15.75" customHeight="1">
      <c r="A871" s="573"/>
      <c r="B871" s="573"/>
      <c r="C871" s="573"/>
      <c r="D871" s="573"/>
      <c r="E871" s="573"/>
      <c r="F871" s="573"/>
      <c r="G871" s="573"/>
      <c r="H871" s="573"/>
      <c r="I871" s="573"/>
      <c r="J871" s="573"/>
      <c r="K871" s="658"/>
      <c r="L871" s="658"/>
      <c r="M871" s="573"/>
      <c r="N871" s="573"/>
      <c r="O871" s="573"/>
      <c r="P871" s="573"/>
      <c r="Q871" s="573"/>
      <c r="R871" s="573"/>
      <c r="S871" s="573"/>
      <c r="T871" s="573"/>
      <c r="U871" s="573"/>
      <c r="V871" s="573"/>
      <c r="W871" s="573"/>
      <c r="X871" s="573"/>
      <c r="Y871" s="573"/>
      <c r="Z871" s="573"/>
    </row>
    <row r="872" ht="15.75" customHeight="1">
      <c r="A872" s="573"/>
      <c r="B872" s="573"/>
      <c r="C872" s="573"/>
      <c r="D872" s="573"/>
      <c r="E872" s="573"/>
      <c r="F872" s="573"/>
      <c r="G872" s="573"/>
      <c r="H872" s="573"/>
      <c r="I872" s="573"/>
      <c r="J872" s="573"/>
      <c r="K872" s="658"/>
      <c r="L872" s="658"/>
      <c r="M872" s="573"/>
      <c r="N872" s="573"/>
      <c r="O872" s="573"/>
      <c r="P872" s="573"/>
      <c r="Q872" s="573"/>
      <c r="R872" s="573"/>
      <c r="S872" s="573"/>
      <c r="T872" s="573"/>
      <c r="U872" s="573"/>
      <c r="V872" s="573"/>
      <c r="W872" s="573"/>
      <c r="X872" s="573"/>
      <c r="Y872" s="573"/>
      <c r="Z872" s="573"/>
    </row>
    <row r="873" ht="15.75" customHeight="1">
      <c r="A873" s="573"/>
      <c r="B873" s="573"/>
      <c r="C873" s="573"/>
      <c r="D873" s="573"/>
      <c r="E873" s="573"/>
      <c r="F873" s="573"/>
      <c r="G873" s="573"/>
      <c r="H873" s="573"/>
      <c r="I873" s="573"/>
      <c r="J873" s="573"/>
      <c r="K873" s="658"/>
      <c r="L873" s="658"/>
      <c r="M873" s="573"/>
      <c r="N873" s="573"/>
      <c r="O873" s="573"/>
      <c r="P873" s="573"/>
      <c r="Q873" s="573"/>
      <c r="R873" s="573"/>
      <c r="S873" s="573"/>
      <c r="T873" s="573"/>
      <c r="U873" s="573"/>
      <c r="V873" s="573"/>
      <c r="W873" s="573"/>
      <c r="X873" s="573"/>
      <c r="Y873" s="573"/>
      <c r="Z873" s="573"/>
    </row>
    <row r="874" ht="15.75" customHeight="1">
      <c r="A874" s="573"/>
      <c r="B874" s="573"/>
      <c r="C874" s="573"/>
      <c r="D874" s="573"/>
      <c r="E874" s="573"/>
      <c r="F874" s="573"/>
      <c r="G874" s="573"/>
      <c r="H874" s="573"/>
      <c r="I874" s="573"/>
      <c r="J874" s="573"/>
      <c r="K874" s="658"/>
      <c r="L874" s="658"/>
      <c r="M874" s="573"/>
      <c r="N874" s="573"/>
      <c r="O874" s="573"/>
      <c r="P874" s="573"/>
      <c r="Q874" s="573"/>
      <c r="R874" s="573"/>
      <c r="S874" s="573"/>
      <c r="T874" s="573"/>
      <c r="U874" s="573"/>
      <c r="V874" s="573"/>
      <c r="W874" s="573"/>
      <c r="X874" s="573"/>
      <c r="Y874" s="573"/>
      <c r="Z874" s="573"/>
    </row>
    <row r="875" ht="15.75" customHeight="1">
      <c r="A875" s="573"/>
      <c r="B875" s="573"/>
      <c r="C875" s="573"/>
      <c r="D875" s="573"/>
      <c r="E875" s="573"/>
      <c r="F875" s="573"/>
      <c r="G875" s="573"/>
      <c r="H875" s="573"/>
      <c r="I875" s="573"/>
      <c r="J875" s="573"/>
      <c r="K875" s="658"/>
      <c r="L875" s="658"/>
      <c r="M875" s="573"/>
      <c r="N875" s="573"/>
      <c r="O875" s="573"/>
      <c r="P875" s="573"/>
      <c r="Q875" s="573"/>
      <c r="R875" s="573"/>
      <c r="S875" s="573"/>
      <c r="T875" s="573"/>
      <c r="U875" s="573"/>
      <c r="V875" s="573"/>
      <c r="W875" s="573"/>
      <c r="X875" s="573"/>
      <c r="Y875" s="573"/>
      <c r="Z875" s="573"/>
    </row>
    <row r="876" ht="15.75" customHeight="1">
      <c r="A876" s="573"/>
      <c r="B876" s="573"/>
      <c r="C876" s="573"/>
      <c r="D876" s="573"/>
      <c r="E876" s="573"/>
      <c r="F876" s="573"/>
      <c r="G876" s="573"/>
      <c r="H876" s="573"/>
      <c r="I876" s="573"/>
      <c r="J876" s="573"/>
      <c r="K876" s="658"/>
      <c r="L876" s="658"/>
      <c r="M876" s="573"/>
      <c r="N876" s="573"/>
      <c r="O876" s="573"/>
      <c r="P876" s="573"/>
      <c r="Q876" s="573"/>
      <c r="R876" s="573"/>
      <c r="S876" s="573"/>
      <c r="T876" s="573"/>
      <c r="U876" s="573"/>
      <c r="V876" s="573"/>
      <c r="W876" s="573"/>
      <c r="X876" s="573"/>
      <c r="Y876" s="573"/>
      <c r="Z876" s="573"/>
    </row>
    <row r="877" ht="15.75" customHeight="1">
      <c r="A877" s="573"/>
      <c r="B877" s="573"/>
      <c r="C877" s="573"/>
      <c r="D877" s="573"/>
      <c r="E877" s="573"/>
      <c r="F877" s="573"/>
      <c r="G877" s="573"/>
      <c r="H877" s="573"/>
      <c r="I877" s="573"/>
      <c r="J877" s="573"/>
      <c r="K877" s="658"/>
      <c r="L877" s="658"/>
      <c r="M877" s="573"/>
      <c r="N877" s="573"/>
      <c r="O877" s="573"/>
      <c r="P877" s="573"/>
      <c r="Q877" s="573"/>
      <c r="R877" s="573"/>
      <c r="S877" s="573"/>
      <c r="T877" s="573"/>
      <c r="U877" s="573"/>
      <c r="V877" s="573"/>
      <c r="W877" s="573"/>
      <c r="X877" s="573"/>
      <c r="Y877" s="573"/>
      <c r="Z877" s="573"/>
    </row>
    <row r="878" ht="15.75" customHeight="1">
      <c r="A878" s="573"/>
      <c r="B878" s="573"/>
      <c r="C878" s="573"/>
      <c r="D878" s="573"/>
      <c r="E878" s="573"/>
      <c r="F878" s="573"/>
      <c r="G878" s="573"/>
      <c r="H878" s="573"/>
      <c r="I878" s="573"/>
      <c r="J878" s="573"/>
      <c r="K878" s="658"/>
      <c r="L878" s="658"/>
      <c r="M878" s="573"/>
      <c r="N878" s="573"/>
      <c r="O878" s="573"/>
      <c r="P878" s="573"/>
      <c r="Q878" s="573"/>
      <c r="R878" s="573"/>
      <c r="S878" s="573"/>
      <c r="T878" s="573"/>
      <c r="U878" s="573"/>
      <c r="V878" s="573"/>
      <c r="W878" s="573"/>
      <c r="X878" s="573"/>
      <c r="Y878" s="573"/>
      <c r="Z878" s="573"/>
    </row>
    <row r="879" ht="15.75" customHeight="1">
      <c r="A879" s="573"/>
      <c r="B879" s="573"/>
      <c r="C879" s="573"/>
      <c r="D879" s="573"/>
      <c r="E879" s="573"/>
      <c r="F879" s="573"/>
      <c r="G879" s="573"/>
      <c r="H879" s="573"/>
      <c r="I879" s="573"/>
      <c r="J879" s="573"/>
      <c r="K879" s="658"/>
      <c r="L879" s="658"/>
      <c r="M879" s="573"/>
      <c r="N879" s="573"/>
      <c r="O879" s="573"/>
      <c r="P879" s="573"/>
      <c r="Q879" s="573"/>
      <c r="R879" s="573"/>
      <c r="S879" s="573"/>
      <c r="T879" s="573"/>
      <c r="U879" s="573"/>
      <c r="V879" s="573"/>
      <c r="W879" s="573"/>
      <c r="X879" s="573"/>
      <c r="Y879" s="573"/>
      <c r="Z879" s="573"/>
    </row>
    <row r="880" ht="15.75" customHeight="1">
      <c r="A880" s="573"/>
      <c r="B880" s="573"/>
      <c r="C880" s="573"/>
      <c r="D880" s="573"/>
      <c r="E880" s="573"/>
      <c r="F880" s="573"/>
      <c r="G880" s="573"/>
      <c r="H880" s="573"/>
      <c r="I880" s="573"/>
      <c r="J880" s="573"/>
      <c r="K880" s="658"/>
      <c r="L880" s="658"/>
      <c r="M880" s="573"/>
      <c r="N880" s="573"/>
      <c r="O880" s="573"/>
      <c r="P880" s="573"/>
      <c r="Q880" s="573"/>
      <c r="R880" s="573"/>
      <c r="S880" s="573"/>
      <c r="T880" s="573"/>
      <c r="U880" s="573"/>
      <c r="V880" s="573"/>
      <c r="W880" s="573"/>
      <c r="X880" s="573"/>
      <c r="Y880" s="573"/>
      <c r="Z880" s="573"/>
    </row>
    <row r="881" ht="15.75" customHeight="1">
      <c r="A881" s="573"/>
      <c r="B881" s="573"/>
      <c r="C881" s="573"/>
      <c r="D881" s="573"/>
      <c r="E881" s="573"/>
      <c r="F881" s="573"/>
      <c r="G881" s="573"/>
      <c r="H881" s="573"/>
      <c r="I881" s="573"/>
      <c r="J881" s="573"/>
      <c r="K881" s="658"/>
      <c r="L881" s="658"/>
      <c r="M881" s="573"/>
      <c r="N881" s="573"/>
      <c r="O881" s="573"/>
      <c r="P881" s="573"/>
      <c r="Q881" s="573"/>
      <c r="R881" s="573"/>
      <c r="S881" s="573"/>
      <c r="T881" s="573"/>
      <c r="U881" s="573"/>
      <c r="V881" s="573"/>
      <c r="W881" s="573"/>
      <c r="X881" s="573"/>
      <c r="Y881" s="573"/>
      <c r="Z881" s="573"/>
    </row>
    <row r="882" ht="15.75" customHeight="1">
      <c r="A882" s="573"/>
      <c r="B882" s="573"/>
      <c r="C882" s="573"/>
      <c r="D882" s="573"/>
      <c r="E882" s="573"/>
      <c r="F882" s="573"/>
      <c r="G882" s="573"/>
      <c r="H882" s="573"/>
      <c r="I882" s="573"/>
      <c r="J882" s="573"/>
      <c r="K882" s="658"/>
      <c r="L882" s="658"/>
      <c r="M882" s="573"/>
      <c r="N882" s="573"/>
      <c r="O882" s="573"/>
      <c r="P882" s="573"/>
      <c r="Q882" s="573"/>
      <c r="R882" s="573"/>
      <c r="S882" s="573"/>
      <c r="T882" s="573"/>
      <c r="U882" s="573"/>
      <c r="V882" s="573"/>
      <c r="W882" s="573"/>
      <c r="X882" s="573"/>
      <c r="Y882" s="573"/>
      <c r="Z882" s="573"/>
    </row>
    <row r="883" ht="15.75" customHeight="1">
      <c r="A883" s="573"/>
      <c r="B883" s="573"/>
      <c r="C883" s="573"/>
      <c r="D883" s="573"/>
      <c r="E883" s="573"/>
      <c r="F883" s="573"/>
      <c r="G883" s="573"/>
      <c r="H883" s="573"/>
      <c r="I883" s="573"/>
      <c r="J883" s="573"/>
      <c r="K883" s="658"/>
      <c r="L883" s="658"/>
      <c r="M883" s="573"/>
      <c r="N883" s="573"/>
      <c r="O883" s="573"/>
      <c r="P883" s="573"/>
      <c r="Q883" s="573"/>
      <c r="R883" s="573"/>
      <c r="S883" s="573"/>
      <c r="T883" s="573"/>
      <c r="U883" s="573"/>
      <c r="V883" s="573"/>
      <c r="W883" s="573"/>
      <c r="X883" s="573"/>
      <c r="Y883" s="573"/>
      <c r="Z883" s="573"/>
    </row>
    <row r="884" ht="15.75" customHeight="1">
      <c r="A884" s="573"/>
      <c r="B884" s="573"/>
      <c r="C884" s="573"/>
      <c r="D884" s="573"/>
      <c r="E884" s="573"/>
      <c r="F884" s="573"/>
      <c r="G884" s="573"/>
      <c r="H884" s="573"/>
      <c r="I884" s="573"/>
      <c r="J884" s="573"/>
      <c r="K884" s="658"/>
      <c r="L884" s="658"/>
      <c r="M884" s="573"/>
      <c r="N884" s="573"/>
      <c r="O884" s="573"/>
      <c r="P884" s="573"/>
      <c r="Q884" s="573"/>
      <c r="R884" s="573"/>
      <c r="S884" s="573"/>
      <c r="T884" s="573"/>
      <c r="U884" s="573"/>
      <c r="V884" s="573"/>
      <c r="W884" s="573"/>
      <c r="X884" s="573"/>
      <c r="Y884" s="573"/>
      <c r="Z884" s="573"/>
    </row>
    <row r="885" ht="15.75" customHeight="1">
      <c r="A885" s="573"/>
      <c r="B885" s="573"/>
      <c r="C885" s="573"/>
      <c r="D885" s="573"/>
      <c r="E885" s="573"/>
      <c r="F885" s="573"/>
      <c r="G885" s="573"/>
      <c r="H885" s="573"/>
      <c r="I885" s="573"/>
      <c r="J885" s="573"/>
      <c r="K885" s="658"/>
      <c r="L885" s="658"/>
      <c r="M885" s="573"/>
      <c r="N885" s="573"/>
      <c r="O885" s="573"/>
      <c r="P885" s="573"/>
      <c r="Q885" s="573"/>
      <c r="R885" s="573"/>
      <c r="S885" s="573"/>
      <c r="T885" s="573"/>
      <c r="U885" s="573"/>
      <c r="V885" s="573"/>
      <c r="W885" s="573"/>
      <c r="X885" s="573"/>
      <c r="Y885" s="573"/>
      <c r="Z885" s="573"/>
    </row>
    <row r="886" ht="15.75" customHeight="1">
      <c r="A886" s="573"/>
      <c r="B886" s="573"/>
      <c r="C886" s="573"/>
      <c r="D886" s="573"/>
      <c r="E886" s="573"/>
      <c r="F886" s="573"/>
      <c r="G886" s="573"/>
      <c r="H886" s="573"/>
      <c r="I886" s="573"/>
      <c r="J886" s="573"/>
      <c r="K886" s="658"/>
      <c r="L886" s="658"/>
      <c r="M886" s="573"/>
      <c r="N886" s="573"/>
      <c r="O886" s="573"/>
      <c r="P886" s="573"/>
      <c r="Q886" s="573"/>
      <c r="R886" s="573"/>
      <c r="S886" s="573"/>
      <c r="T886" s="573"/>
      <c r="U886" s="573"/>
      <c r="V886" s="573"/>
      <c r="W886" s="573"/>
      <c r="X886" s="573"/>
      <c r="Y886" s="573"/>
      <c r="Z886" s="573"/>
    </row>
    <row r="887" ht="15.75" customHeight="1">
      <c r="A887" s="573"/>
      <c r="B887" s="573"/>
      <c r="C887" s="573"/>
      <c r="D887" s="573"/>
      <c r="E887" s="573"/>
      <c r="F887" s="573"/>
      <c r="G887" s="573"/>
      <c r="H887" s="573"/>
      <c r="I887" s="573"/>
      <c r="J887" s="573"/>
      <c r="K887" s="658"/>
      <c r="L887" s="658"/>
      <c r="M887" s="573"/>
      <c r="N887" s="573"/>
      <c r="O887" s="573"/>
      <c r="P887" s="573"/>
      <c r="Q887" s="573"/>
      <c r="R887" s="573"/>
      <c r="S887" s="573"/>
      <c r="T887" s="573"/>
      <c r="U887" s="573"/>
      <c r="V887" s="573"/>
      <c r="W887" s="573"/>
      <c r="X887" s="573"/>
      <c r="Y887" s="573"/>
      <c r="Z887" s="573"/>
    </row>
    <row r="888" ht="15.75" customHeight="1">
      <c r="A888" s="573"/>
      <c r="B888" s="573"/>
      <c r="C888" s="573"/>
      <c r="D888" s="573"/>
      <c r="E888" s="573"/>
      <c r="F888" s="573"/>
      <c r="G888" s="573"/>
      <c r="H888" s="573"/>
      <c r="I888" s="573"/>
      <c r="J888" s="573"/>
      <c r="K888" s="658"/>
      <c r="L888" s="658"/>
      <c r="M888" s="573"/>
      <c r="N888" s="573"/>
      <c r="O888" s="573"/>
      <c r="P888" s="573"/>
      <c r="Q888" s="573"/>
      <c r="R888" s="573"/>
      <c r="S888" s="573"/>
      <c r="T888" s="573"/>
      <c r="U888" s="573"/>
      <c r="V888" s="573"/>
      <c r="W888" s="573"/>
      <c r="X888" s="573"/>
      <c r="Y888" s="573"/>
      <c r="Z888" s="573"/>
    </row>
    <row r="889" ht="15.75" customHeight="1">
      <c r="A889" s="573"/>
      <c r="B889" s="573"/>
      <c r="C889" s="573"/>
      <c r="D889" s="573"/>
      <c r="E889" s="573"/>
      <c r="F889" s="573"/>
      <c r="G889" s="573"/>
      <c r="H889" s="573"/>
      <c r="I889" s="573"/>
      <c r="J889" s="573"/>
      <c r="K889" s="658"/>
      <c r="L889" s="658"/>
      <c r="M889" s="573"/>
      <c r="N889" s="573"/>
      <c r="O889" s="573"/>
      <c r="P889" s="573"/>
      <c r="Q889" s="573"/>
      <c r="R889" s="573"/>
      <c r="S889" s="573"/>
      <c r="T889" s="573"/>
      <c r="U889" s="573"/>
      <c r="V889" s="573"/>
      <c r="W889" s="573"/>
      <c r="X889" s="573"/>
      <c r="Y889" s="573"/>
      <c r="Z889" s="573"/>
    </row>
    <row r="890" ht="15.75" customHeight="1">
      <c r="A890" s="573"/>
      <c r="B890" s="573"/>
      <c r="C890" s="573"/>
      <c r="D890" s="573"/>
      <c r="E890" s="573"/>
      <c r="F890" s="573"/>
      <c r="G890" s="573"/>
      <c r="H890" s="573"/>
      <c r="I890" s="573"/>
      <c r="J890" s="573"/>
      <c r="K890" s="658"/>
      <c r="L890" s="658"/>
      <c r="M890" s="573"/>
      <c r="N890" s="573"/>
      <c r="O890" s="573"/>
      <c r="P890" s="573"/>
      <c r="Q890" s="573"/>
      <c r="R890" s="573"/>
      <c r="S890" s="573"/>
      <c r="T890" s="573"/>
      <c r="U890" s="573"/>
      <c r="V890" s="573"/>
      <c r="W890" s="573"/>
      <c r="X890" s="573"/>
      <c r="Y890" s="573"/>
      <c r="Z890" s="573"/>
    </row>
    <row r="891" ht="15.75" customHeight="1">
      <c r="A891" s="573"/>
      <c r="B891" s="573"/>
      <c r="C891" s="573"/>
      <c r="D891" s="573"/>
      <c r="E891" s="573"/>
      <c r="F891" s="573"/>
      <c r="G891" s="573"/>
      <c r="H891" s="573"/>
      <c r="I891" s="573"/>
      <c r="J891" s="573"/>
      <c r="K891" s="658"/>
      <c r="L891" s="658"/>
      <c r="M891" s="573"/>
      <c r="N891" s="573"/>
      <c r="O891" s="573"/>
      <c r="P891" s="573"/>
      <c r="Q891" s="573"/>
      <c r="R891" s="573"/>
      <c r="S891" s="573"/>
      <c r="T891" s="573"/>
      <c r="U891" s="573"/>
      <c r="V891" s="573"/>
      <c r="W891" s="573"/>
      <c r="X891" s="573"/>
      <c r="Y891" s="573"/>
      <c r="Z891" s="573"/>
    </row>
    <row r="892" ht="15.75" customHeight="1">
      <c r="A892" s="573"/>
      <c r="B892" s="573"/>
      <c r="C892" s="573"/>
      <c r="D892" s="573"/>
      <c r="E892" s="573"/>
      <c r="F892" s="573"/>
      <c r="G892" s="573"/>
      <c r="H892" s="573"/>
      <c r="I892" s="573"/>
      <c r="J892" s="573"/>
      <c r="K892" s="658"/>
      <c r="L892" s="658"/>
      <c r="M892" s="573"/>
      <c r="N892" s="573"/>
      <c r="O892" s="573"/>
      <c r="P892" s="573"/>
      <c r="Q892" s="573"/>
      <c r="R892" s="573"/>
      <c r="S892" s="573"/>
      <c r="T892" s="573"/>
      <c r="U892" s="573"/>
      <c r="V892" s="573"/>
      <c r="W892" s="573"/>
      <c r="X892" s="573"/>
      <c r="Y892" s="573"/>
      <c r="Z892" s="573"/>
    </row>
    <row r="893" ht="15.75" customHeight="1">
      <c r="A893" s="573"/>
      <c r="B893" s="573"/>
      <c r="C893" s="573"/>
      <c r="D893" s="573"/>
      <c r="E893" s="573"/>
      <c r="F893" s="573"/>
      <c r="G893" s="573"/>
      <c r="H893" s="573"/>
      <c r="I893" s="573"/>
      <c r="J893" s="573"/>
      <c r="K893" s="658"/>
      <c r="L893" s="658"/>
      <c r="M893" s="573"/>
      <c r="N893" s="573"/>
      <c r="O893" s="573"/>
      <c r="P893" s="573"/>
      <c r="Q893" s="573"/>
      <c r="R893" s="573"/>
      <c r="S893" s="573"/>
      <c r="T893" s="573"/>
      <c r="U893" s="573"/>
      <c r="V893" s="573"/>
      <c r="W893" s="573"/>
      <c r="X893" s="573"/>
      <c r="Y893" s="573"/>
      <c r="Z893" s="573"/>
    </row>
    <row r="894" ht="15.75" customHeight="1">
      <c r="A894" s="573"/>
      <c r="B894" s="573"/>
      <c r="C894" s="573"/>
      <c r="D894" s="573"/>
      <c r="E894" s="573"/>
      <c r="F894" s="573"/>
      <c r="G894" s="573"/>
      <c r="H894" s="573"/>
      <c r="I894" s="573"/>
      <c r="J894" s="573"/>
      <c r="K894" s="658"/>
      <c r="L894" s="658"/>
      <c r="M894" s="573"/>
      <c r="N894" s="573"/>
      <c r="O894" s="573"/>
      <c r="P894" s="573"/>
      <c r="Q894" s="573"/>
      <c r="R894" s="573"/>
      <c r="S894" s="573"/>
      <c r="T894" s="573"/>
      <c r="U894" s="573"/>
      <c r="V894" s="573"/>
      <c r="W894" s="573"/>
      <c r="X894" s="573"/>
      <c r="Y894" s="573"/>
      <c r="Z894" s="573"/>
    </row>
    <row r="895" ht="15.75" customHeight="1">
      <c r="A895" s="573"/>
      <c r="B895" s="573"/>
      <c r="C895" s="573"/>
      <c r="D895" s="573"/>
      <c r="E895" s="573"/>
      <c r="F895" s="573"/>
      <c r="G895" s="573"/>
      <c r="H895" s="573"/>
      <c r="I895" s="573"/>
      <c r="J895" s="573"/>
      <c r="K895" s="658"/>
      <c r="L895" s="658"/>
      <c r="M895" s="573"/>
      <c r="N895" s="573"/>
      <c r="O895" s="573"/>
      <c r="P895" s="573"/>
      <c r="Q895" s="573"/>
      <c r="R895" s="573"/>
      <c r="S895" s="573"/>
      <c r="T895" s="573"/>
      <c r="U895" s="573"/>
      <c r="V895" s="573"/>
      <c r="W895" s="573"/>
      <c r="X895" s="573"/>
      <c r="Y895" s="573"/>
      <c r="Z895" s="573"/>
    </row>
    <row r="896" ht="15.75" customHeight="1">
      <c r="A896" s="573"/>
      <c r="B896" s="573"/>
      <c r="C896" s="573"/>
      <c r="D896" s="573"/>
      <c r="E896" s="573"/>
      <c r="F896" s="573"/>
      <c r="G896" s="573"/>
      <c r="H896" s="573"/>
      <c r="I896" s="573"/>
      <c r="J896" s="573"/>
      <c r="K896" s="658"/>
      <c r="L896" s="658"/>
      <c r="M896" s="573"/>
      <c r="N896" s="573"/>
      <c r="O896" s="573"/>
      <c r="P896" s="573"/>
      <c r="Q896" s="573"/>
      <c r="R896" s="573"/>
      <c r="S896" s="573"/>
      <c r="T896" s="573"/>
      <c r="U896" s="573"/>
      <c r="V896" s="573"/>
      <c r="W896" s="573"/>
      <c r="X896" s="573"/>
      <c r="Y896" s="573"/>
      <c r="Z896" s="573"/>
    </row>
    <row r="897" ht="15.75" customHeight="1">
      <c r="A897" s="573"/>
      <c r="B897" s="573"/>
      <c r="C897" s="573"/>
      <c r="D897" s="573"/>
      <c r="E897" s="573"/>
      <c r="F897" s="573"/>
      <c r="G897" s="573"/>
      <c r="H897" s="573"/>
      <c r="I897" s="573"/>
      <c r="J897" s="573"/>
      <c r="K897" s="658"/>
      <c r="L897" s="658"/>
      <c r="M897" s="573"/>
      <c r="N897" s="573"/>
      <c r="O897" s="573"/>
      <c r="P897" s="573"/>
      <c r="Q897" s="573"/>
      <c r="R897" s="573"/>
      <c r="S897" s="573"/>
      <c r="T897" s="573"/>
      <c r="U897" s="573"/>
      <c r="V897" s="573"/>
      <c r="W897" s="573"/>
      <c r="X897" s="573"/>
      <c r="Y897" s="573"/>
      <c r="Z897" s="573"/>
    </row>
    <row r="898" ht="15.75" customHeight="1">
      <c r="A898" s="573"/>
      <c r="B898" s="573"/>
      <c r="C898" s="573"/>
      <c r="D898" s="573"/>
      <c r="E898" s="573"/>
      <c r="F898" s="573"/>
      <c r="G898" s="573"/>
      <c r="H898" s="573"/>
      <c r="I898" s="573"/>
      <c r="J898" s="573"/>
      <c r="K898" s="658"/>
      <c r="L898" s="658"/>
      <c r="M898" s="573"/>
      <c r="N898" s="573"/>
      <c r="O898" s="573"/>
      <c r="P898" s="573"/>
      <c r="Q898" s="573"/>
      <c r="R898" s="573"/>
      <c r="S898" s="573"/>
      <c r="T898" s="573"/>
      <c r="U898" s="573"/>
      <c r="V898" s="573"/>
      <c r="W898" s="573"/>
      <c r="X898" s="573"/>
      <c r="Y898" s="573"/>
      <c r="Z898" s="573"/>
    </row>
    <row r="899" ht="15.75" customHeight="1">
      <c r="A899" s="573"/>
      <c r="B899" s="573"/>
      <c r="C899" s="573"/>
      <c r="D899" s="573"/>
      <c r="E899" s="573"/>
      <c r="F899" s="573"/>
      <c r="G899" s="573"/>
      <c r="H899" s="573"/>
      <c r="I899" s="573"/>
      <c r="J899" s="573"/>
      <c r="K899" s="658"/>
      <c r="L899" s="658"/>
      <c r="M899" s="573"/>
      <c r="N899" s="573"/>
      <c r="O899" s="573"/>
      <c r="P899" s="573"/>
      <c r="Q899" s="573"/>
      <c r="R899" s="573"/>
      <c r="S899" s="573"/>
      <c r="T899" s="573"/>
      <c r="U899" s="573"/>
      <c r="V899" s="573"/>
      <c r="W899" s="573"/>
      <c r="X899" s="573"/>
      <c r="Y899" s="573"/>
      <c r="Z899" s="573"/>
    </row>
    <row r="900" ht="15.75" customHeight="1">
      <c r="A900" s="573"/>
      <c r="B900" s="573"/>
      <c r="C900" s="573"/>
      <c r="D900" s="573"/>
      <c r="E900" s="573"/>
      <c r="F900" s="573"/>
      <c r="G900" s="573"/>
      <c r="H900" s="573"/>
      <c r="I900" s="573"/>
      <c r="J900" s="573"/>
      <c r="K900" s="658"/>
      <c r="L900" s="658"/>
      <c r="M900" s="573"/>
      <c r="N900" s="573"/>
      <c r="O900" s="573"/>
      <c r="P900" s="573"/>
      <c r="Q900" s="573"/>
      <c r="R900" s="573"/>
      <c r="S900" s="573"/>
      <c r="T900" s="573"/>
      <c r="U900" s="573"/>
      <c r="V900" s="573"/>
      <c r="W900" s="573"/>
      <c r="X900" s="573"/>
      <c r="Y900" s="573"/>
      <c r="Z900" s="573"/>
    </row>
    <row r="901" ht="15.75" customHeight="1">
      <c r="A901" s="573"/>
      <c r="B901" s="573"/>
      <c r="C901" s="573"/>
      <c r="D901" s="573"/>
      <c r="E901" s="573"/>
      <c r="F901" s="573"/>
      <c r="G901" s="573"/>
      <c r="H901" s="573"/>
      <c r="I901" s="573"/>
      <c r="J901" s="573"/>
      <c r="K901" s="658"/>
      <c r="L901" s="658"/>
      <c r="M901" s="573"/>
      <c r="N901" s="573"/>
      <c r="O901" s="573"/>
      <c r="P901" s="573"/>
      <c r="Q901" s="573"/>
      <c r="R901" s="573"/>
      <c r="S901" s="573"/>
      <c r="T901" s="573"/>
      <c r="U901" s="573"/>
      <c r="V901" s="573"/>
      <c r="W901" s="573"/>
      <c r="X901" s="573"/>
      <c r="Y901" s="573"/>
      <c r="Z901" s="573"/>
    </row>
    <row r="902" ht="15.75" customHeight="1">
      <c r="A902" s="573"/>
      <c r="B902" s="573"/>
      <c r="C902" s="573"/>
      <c r="D902" s="573"/>
      <c r="E902" s="573"/>
      <c r="F902" s="573"/>
      <c r="G902" s="573"/>
      <c r="H902" s="573"/>
      <c r="I902" s="573"/>
      <c r="J902" s="573"/>
      <c r="K902" s="658"/>
      <c r="L902" s="658"/>
      <c r="M902" s="573"/>
      <c r="N902" s="573"/>
      <c r="O902" s="573"/>
      <c r="P902" s="573"/>
      <c r="Q902" s="573"/>
      <c r="R902" s="573"/>
      <c r="S902" s="573"/>
      <c r="T902" s="573"/>
      <c r="U902" s="573"/>
      <c r="V902" s="573"/>
      <c r="W902" s="573"/>
      <c r="X902" s="573"/>
      <c r="Y902" s="573"/>
      <c r="Z902" s="573"/>
    </row>
    <row r="903" ht="15.75" customHeight="1">
      <c r="A903" s="573"/>
      <c r="B903" s="573"/>
      <c r="C903" s="573"/>
      <c r="D903" s="573"/>
      <c r="E903" s="573"/>
      <c r="F903" s="573"/>
      <c r="G903" s="573"/>
      <c r="H903" s="573"/>
      <c r="I903" s="573"/>
      <c r="J903" s="573"/>
      <c r="K903" s="658"/>
      <c r="L903" s="658"/>
      <c r="M903" s="573"/>
      <c r="N903" s="573"/>
      <c r="O903" s="573"/>
      <c r="P903" s="573"/>
      <c r="Q903" s="573"/>
      <c r="R903" s="573"/>
      <c r="S903" s="573"/>
      <c r="T903" s="573"/>
      <c r="U903" s="573"/>
      <c r="V903" s="573"/>
      <c r="W903" s="573"/>
      <c r="X903" s="573"/>
      <c r="Y903" s="573"/>
      <c r="Z903" s="573"/>
    </row>
    <row r="904" ht="15.75" customHeight="1">
      <c r="A904" s="573"/>
      <c r="B904" s="573"/>
      <c r="C904" s="573"/>
      <c r="D904" s="573"/>
      <c r="E904" s="573"/>
      <c r="F904" s="573"/>
      <c r="G904" s="573"/>
      <c r="H904" s="573"/>
      <c r="I904" s="573"/>
      <c r="J904" s="573"/>
      <c r="K904" s="658"/>
      <c r="L904" s="658"/>
      <c r="M904" s="573"/>
      <c r="N904" s="573"/>
      <c r="O904" s="573"/>
      <c r="P904" s="573"/>
      <c r="Q904" s="573"/>
      <c r="R904" s="573"/>
      <c r="S904" s="573"/>
      <c r="T904" s="573"/>
      <c r="U904" s="573"/>
      <c r="V904" s="573"/>
      <c r="W904" s="573"/>
      <c r="X904" s="573"/>
      <c r="Y904" s="573"/>
      <c r="Z904" s="573"/>
    </row>
    <row r="905" ht="15.75" customHeight="1">
      <c r="A905" s="573"/>
      <c r="B905" s="573"/>
      <c r="C905" s="573"/>
      <c r="D905" s="573"/>
      <c r="E905" s="573"/>
      <c r="F905" s="573"/>
      <c r="G905" s="573"/>
      <c r="H905" s="573"/>
      <c r="I905" s="573"/>
      <c r="J905" s="573"/>
      <c r="K905" s="658"/>
      <c r="L905" s="658"/>
      <c r="M905" s="573"/>
      <c r="N905" s="573"/>
      <c r="O905" s="573"/>
      <c r="P905" s="573"/>
      <c r="Q905" s="573"/>
      <c r="R905" s="573"/>
      <c r="S905" s="573"/>
      <c r="T905" s="573"/>
      <c r="U905" s="573"/>
      <c r="V905" s="573"/>
      <c r="W905" s="573"/>
      <c r="X905" s="573"/>
      <c r="Y905" s="573"/>
      <c r="Z905" s="573"/>
    </row>
    <row r="906" ht="15.75" customHeight="1">
      <c r="A906" s="573"/>
      <c r="B906" s="573"/>
      <c r="C906" s="573"/>
      <c r="D906" s="573"/>
      <c r="E906" s="573"/>
      <c r="F906" s="573"/>
      <c r="G906" s="573"/>
      <c r="H906" s="573"/>
      <c r="I906" s="573"/>
      <c r="J906" s="573"/>
      <c r="K906" s="658"/>
      <c r="L906" s="658"/>
      <c r="M906" s="573"/>
      <c r="N906" s="573"/>
      <c r="O906" s="573"/>
      <c r="P906" s="573"/>
      <c r="Q906" s="573"/>
      <c r="R906" s="573"/>
      <c r="S906" s="573"/>
      <c r="T906" s="573"/>
      <c r="U906" s="573"/>
      <c r="V906" s="573"/>
      <c r="W906" s="573"/>
      <c r="X906" s="573"/>
      <c r="Y906" s="573"/>
      <c r="Z906" s="573"/>
    </row>
    <row r="907" ht="15.75" customHeight="1">
      <c r="A907" s="573"/>
      <c r="B907" s="573"/>
      <c r="C907" s="573"/>
      <c r="D907" s="573"/>
      <c r="E907" s="573"/>
      <c r="F907" s="573"/>
      <c r="G907" s="573"/>
      <c r="H907" s="573"/>
      <c r="I907" s="573"/>
      <c r="J907" s="573"/>
      <c r="K907" s="658"/>
      <c r="L907" s="658"/>
      <c r="M907" s="573"/>
      <c r="N907" s="573"/>
      <c r="O907" s="573"/>
      <c r="P907" s="573"/>
      <c r="Q907" s="573"/>
      <c r="R907" s="573"/>
      <c r="S907" s="573"/>
      <c r="T907" s="573"/>
      <c r="U907" s="573"/>
      <c r="V907" s="573"/>
      <c r="W907" s="573"/>
      <c r="X907" s="573"/>
      <c r="Y907" s="573"/>
      <c r="Z907" s="573"/>
    </row>
    <row r="908" ht="15.75" customHeight="1">
      <c r="A908" s="573"/>
      <c r="B908" s="573"/>
      <c r="C908" s="573"/>
      <c r="D908" s="573"/>
      <c r="E908" s="573"/>
      <c r="F908" s="573"/>
      <c r="G908" s="573"/>
      <c r="H908" s="573"/>
      <c r="I908" s="573"/>
      <c r="J908" s="573"/>
      <c r="K908" s="658"/>
      <c r="L908" s="658"/>
      <c r="M908" s="573"/>
      <c r="N908" s="573"/>
      <c r="O908" s="573"/>
      <c r="P908" s="573"/>
      <c r="Q908" s="573"/>
      <c r="R908" s="573"/>
      <c r="S908" s="573"/>
      <c r="T908" s="573"/>
      <c r="U908" s="573"/>
      <c r="V908" s="573"/>
      <c r="W908" s="573"/>
      <c r="X908" s="573"/>
      <c r="Y908" s="573"/>
      <c r="Z908" s="573"/>
    </row>
    <row r="909" ht="15.75" customHeight="1">
      <c r="A909" s="573"/>
      <c r="B909" s="573"/>
      <c r="C909" s="573"/>
      <c r="D909" s="573"/>
      <c r="E909" s="573"/>
      <c r="F909" s="573"/>
      <c r="G909" s="573"/>
      <c r="H909" s="573"/>
      <c r="I909" s="573"/>
      <c r="J909" s="573"/>
      <c r="K909" s="658"/>
      <c r="L909" s="658"/>
      <c r="M909" s="573"/>
      <c r="N909" s="573"/>
      <c r="O909" s="573"/>
      <c r="P909" s="573"/>
      <c r="Q909" s="573"/>
      <c r="R909" s="573"/>
      <c r="S909" s="573"/>
      <c r="T909" s="573"/>
      <c r="U909" s="573"/>
      <c r="V909" s="573"/>
      <c r="W909" s="573"/>
      <c r="X909" s="573"/>
      <c r="Y909" s="573"/>
      <c r="Z909" s="573"/>
    </row>
    <row r="910" ht="15.75" customHeight="1">
      <c r="A910" s="573"/>
      <c r="B910" s="573"/>
      <c r="C910" s="573"/>
      <c r="D910" s="573"/>
      <c r="E910" s="573"/>
      <c r="F910" s="573"/>
      <c r="G910" s="573"/>
      <c r="H910" s="573"/>
      <c r="I910" s="573"/>
      <c r="J910" s="573"/>
      <c r="K910" s="658"/>
      <c r="L910" s="658"/>
      <c r="M910" s="573"/>
      <c r="N910" s="573"/>
      <c r="O910" s="573"/>
      <c r="P910" s="573"/>
      <c r="Q910" s="573"/>
      <c r="R910" s="573"/>
      <c r="S910" s="573"/>
      <c r="T910" s="573"/>
      <c r="U910" s="573"/>
      <c r="V910" s="573"/>
      <c r="W910" s="573"/>
      <c r="X910" s="573"/>
      <c r="Y910" s="573"/>
      <c r="Z910" s="573"/>
    </row>
    <row r="911" ht="15.75" customHeight="1">
      <c r="A911" s="573"/>
      <c r="B911" s="573"/>
      <c r="C911" s="573"/>
      <c r="D911" s="573"/>
      <c r="E911" s="573"/>
      <c r="F911" s="573"/>
      <c r="G911" s="573"/>
      <c r="H911" s="573"/>
      <c r="I911" s="573"/>
      <c r="J911" s="573"/>
      <c r="K911" s="658"/>
      <c r="L911" s="658"/>
      <c r="M911" s="573"/>
      <c r="N911" s="573"/>
      <c r="O911" s="573"/>
      <c r="P911" s="573"/>
      <c r="Q911" s="573"/>
      <c r="R911" s="573"/>
      <c r="S911" s="573"/>
      <c r="T911" s="573"/>
      <c r="U911" s="573"/>
      <c r="V911" s="573"/>
      <c r="W911" s="573"/>
      <c r="X911" s="573"/>
      <c r="Y911" s="573"/>
      <c r="Z911" s="573"/>
    </row>
    <row r="912" ht="15.75" customHeight="1">
      <c r="A912" s="573"/>
      <c r="B912" s="573"/>
      <c r="C912" s="573"/>
      <c r="D912" s="573"/>
      <c r="E912" s="573"/>
      <c r="F912" s="573"/>
      <c r="G912" s="573"/>
      <c r="H912" s="573"/>
      <c r="I912" s="573"/>
      <c r="J912" s="573"/>
      <c r="K912" s="658"/>
      <c r="L912" s="658"/>
      <c r="M912" s="573"/>
      <c r="N912" s="573"/>
      <c r="O912" s="573"/>
      <c r="P912" s="573"/>
      <c r="Q912" s="573"/>
      <c r="R912" s="573"/>
      <c r="S912" s="573"/>
      <c r="T912" s="573"/>
      <c r="U912" s="573"/>
      <c r="V912" s="573"/>
      <c r="W912" s="573"/>
      <c r="X912" s="573"/>
      <c r="Y912" s="573"/>
      <c r="Z912" s="573"/>
    </row>
    <row r="913" ht="15.75" customHeight="1">
      <c r="A913" s="573"/>
      <c r="B913" s="573"/>
      <c r="C913" s="573"/>
      <c r="D913" s="573"/>
      <c r="E913" s="573"/>
      <c r="F913" s="573"/>
      <c r="G913" s="573"/>
      <c r="H913" s="573"/>
      <c r="I913" s="573"/>
      <c r="J913" s="573"/>
      <c r="K913" s="658"/>
      <c r="L913" s="658"/>
      <c r="M913" s="573"/>
      <c r="N913" s="573"/>
      <c r="O913" s="573"/>
      <c r="P913" s="573"/>
      <c r="Q913" s="573"/>
      <c r="R913" s="573"/>
      <c r="S913" s="573"/>
      <c r="T913" s="573"/>
      <c r="U913" s="573"/>
      <c r="V913" s="573"/>
      <c r="W913" s="573"/>
      <c r="X913" s="573"/>
      <c r="Y913" s="573"/>
      <c r="Z913" s="573"/>
    </row>
    <row r="914" ht="15.75" customHeight="1">
      <c r="A914" s="573"/>
      <c r="B914" s="573"/>
      <c r="C914" s="573"/>
      <c r="D914" s="573"/>
      <c r="E914" s="573"/>
      <c r="F914" s="573"/>
      <c r="G914" s="573"/>
      <c r="H914" s="573"/>
      <c r="I914" s="573"/>
      <c r="J914" s="573"/>
      <c r="K914" s="658"/>
      <c r="L914" s="658"/>
      <c r="M914" s="573"/>
      <c r="N914" s="573"/>
      <c r="O914" s="573"/>
      <c r="P914" s="573"/>
      <c r="Q914" s="573"/>
      <c r="R914" s="573"/>
      <c r="S914" s="573"/>
      <c r="T914" s="573"/>
      <c r="U914" s="573"/>
      <c r="V914" s="573"/>
      <c r="W914" s="573"/>
      <c r="X914" s="573"/>
      <c r="Y914" s="573"/>
      <c r="Z914" s="573"/>
    </row>
    <row r="915" ht="15.75" customHeight="1">
      <c r="A915" s="573"/>
      <c r="B915" s="573"/>
      <c r="C915" s="573"/>
      <c r="D915" s="573"/>
      <c r="E915" s="573"/>
      <c r="F915" s="573"/>
      <c r="G915" s="573"/>
      <c r="H915" s="573"/>
      <c r="I915" s="573"/>
      <c r="J915" s="573"/>
      <c r="K915" s="658"/>
      <c r="L915" s="658"/>
      <c r="M915" s="573"/>
      <c r="N915" s="573"/>
      <c r="O915" s="573"/>
      <c r="P915" s="573"/>
      <c r="Q915" s="573"/>
      <c r="R915" s="573"/>
      <c r="S915" s="573"/>
      <c r="T915" s="573"/>
      <c r="U915" s="573"/>
      <c r="V915" s="573"/>
      <c r="W915" s="573"/>
      <c r="X915" s="573"/>
      <c r="Y915" s="573"/>
      <c r="Z915" s="573"/>
    </row>
    <row r="916" ht="15.75" customHeight="1">
      <c r="A916" s="573"/>
      <c r="B916" s="573"/>
      <c r="C916" s="573"/>
      <c r="D916" s="573"/>
      <c r="E916" s="573"/>
      <c r="F916" s="573"/>
      <c r="G916" s="573"/>
      <c r="H916" s="573"/>
      <c r="I916" s="573"/>
      <c r="J916" s="573"/>
      <c r="K916" s="658"/>
      <c r="L916" s="658"/>
      <c r="M916" s="573"/>
      <c r="N916" s="573"/>
      <c r="O916" s="573"/>
      <c r="P916" s="573"/>
      <c r="Q916" s="573"/>
      <c r="R916" s="573"/>
      <c r="S916" s="573"/>
      <c r="T916" s="573"/>
      <c r="U916" s="573"/>
      <c r="V916" s="573"/>
      <c r="W916" s="573"/>
      <c r="X916" s="573"/>
      <c r="Y916" s="573"/>
      <c r="Z916" s="573"/>
    </row>
    <row r="917" ht="15.75" customHeight="1">
      <c r="A917" s="573"/>
      <c r="B917" s="573"/>
      <c r="C917" s="573"/>
      <c r="D917" s="573"/>
      <c r="E917" s="573"/>
      <c r="F917" s="573"/>
      <c r="G917" s="573"/>
      <c r="H917" s="573"/>
      <c r="I917" s="573"/>
      <c r="J917" s="573"/>
      <c r="K917" s="658"/>
      <c r="L917" s="658"/>
      <c r="M917" s="573"/>
      <c r="N917" s="573"/>
      <c r="O917" s="573"/>
      <c r="P917" s="573"/>
      <c r="Q917" s="573"/>
      <c r="R917" s="573"/>
      <c r="S917" s="573"/>
      <c r="T917" s="573"/>
      <c r="U917" s="573"/>
      <c r="V917" s="573"/>
      <c r="W917" s="573"/>
      <c r="X917" s="573"/>
      <c r="Y917" s="573"/>
      <c r="Z917" s="573"/>
    </row>
    <row r="918" ht="15.75" customHeight="1">
      <c r="A918" s="573"/>
      <c r="B918" s="573"/>
      <c r="C918" s="573"/>
      <c r="D918" s="573"/>
      <c r="E918" s="573"/>
      <c r="F918" s="573"/>
      <c r="G918" s="573"/>
      <c r="H918" s="573"/>
      <c r="I918" s="573"/>
      <c r="J918" s="573"/>
      <c r="K918" s="658"/>
      <c r="L918" s="658"/>
      <c r="M918" s="573"/>
      <c r="N918" s="573"/>
      <c r="O918" s="573"/>
      <c r="P918" s="573"/>
      <c r="Q918" s="573"/>
      <c r="R918" s="573"/>
      <c r="S918" s="573"/>
      <c r="T918" s="573"/>
      <c r="U918" s="573"/>
      <c r="V918" s="573"/>
      <c r="W918" s="573"/>
      <c r="X918" s="573"/>
      <c r="Y918" s="573"/>
      <c r="Z918" s="573"/>
    </row>
    <row r="919" ht="15.75" customHeight="1">
      <c r="A919" s="573"/>
      <c r="B919" s="573"/>
      <c r="C919" s="573"/>
      <c r="D919" s="573"/>
      <c r="E919" s="573"/>
      <c r="F919" s="573"/>
      <c r="G919" s="573"/>
      <c r="H919" s="573"/>
      <c r="I919" s="573"/>
      <c r="J919" s="573"/>
      <c r="K919" s="658"/>
      <c r="L919" s="658"/>
      <c r="M919" s="573"/>
      <c r="N919" s="573"/>
      <c r="O919" s="573"/>
      <c r="P919" s="573"/>
      <c r="Q919" s="573"/>
      <c r="R919" s="573"/>
      <c r="S919" s="573"/>
      <c r="T919" s="573"/>
      <c r="U919" s="573"/>
      <c r="V919" s="573"/>
      <c r="W919" s="573"/>
      <c r="X919" s="573"/>
      <c r="Y919" s="573"/>
      <c r="Z919" s="573"/>
    </row>
    <row r="920" ht="15.75" customHeight="1">
      <c r="A920" s="573"/>
      <c r="B920" s="573"/>
      <c r="C920" s="573"/>
      <c r="D920" s="573"/>
      <c r="E920" s="573"/>
      <c r="F920" s="573"/>
      <c r="G920" s="573"/>
      <c r="H920" s="573"/>
      <c r="I920" s="573"/>
      <c r="J920" s="573"/>
      <c r="K920" s="658"/>
      <c r="L920" s="658"/>
      <c r="M920" s="573"/>
      <c r="N920" s="573"/>
      <c r="O920" s="573"/>
      <c r="P920" s="573"/>
      <c r="Q920" s="573"/>
      <c r="R920" s="573"/>
      <c r="S920" s="573"/>
      <c r="T920" s="573"/>
      <c r="U920" s="573"/>
      <c r="V920" s="573"/>
      <c r="W920" s="573"/>
      <c r="X920" s="573"/>
      <c r="Y920" s="573"/>
      <c r="Z920" s="573"/>
    </row>
    <row r="921" ht="15.75" customHeight="1">
      <c r="A921" s="573"/>
      <c r="B921" s="573"/>
      <c r="C921" s="573"/>
      <c r="D921" s="573"/>
      <c r="E921" s="573"/>
      <c r="F921" s="573"/>
      <c r="G921" s="573"/>
      <c r="H921" s="573"/>
      <c r="I921" s="573"/>
      <c r="J921" s="573"/>
      <c r="K921" s="658"/>
      <c r="L921" s="658"/>
      <c r="M921" s="573"/>
      <c r="N921" s="573"/>
      <c r="O921" s="573"/>
      <c r="P921" s="573"/>
      <c r="Q921" s="573"/>
      <c r="R921" s="573"/>
      <c r="S921" s="573"/>
      <c r="T921" s="573"/>
      <c r="U921" s="573"/>
      <c r="V921" s="573"/>
      <c r="W921" s="573"/>
      <c r="X921" s="573"/>
      <c r="Y921" s="573"/>
      <c r="Z921" s="573"/>
    </row>
    <row r="922" ht="15.75" customHeight="1">
      <c r="A922" s="573"/>
      <c r="B922" s="573"/>
      <c r="C922" s="573"/>
      <c r="D922" s="573"/>
      <c r="E922" s="573"/>
      <c r="F922" s="573"/>
      <c r="G922" s="573"/>
      <c r="H922" s="573"/>
      <c r="I922" s="573"/>
      <c r="J922" s="573"/>
      <c r="K922" s="658"/>
      <c r="L922" s="658"/>
      <c r="M922" s="573"/>
      <c r="N922" s="573"/>
      <c r="O922" s="573"/>
      <c r="P922" s="573"/>
      <c r="Q922" s="573"/>
      <c r="R922" s="573"/>
      <c r="S922" s="573"/>
      <c r="T922" s="573"/>
      <c r="U922" s="573"/>
      <c r="V922" s="573"/>
      <c r="W922" s="573"/>
      <c r="X922" s="573"/>
      <c r="Y922" s="573"/>
      <c r="Z922" s="573"/>
    </row>
    <row r="923" ht="15.75" customHeight="1">
      <c r="A923" s="573"/>
      <c r="B923" s="573"/>
      <c r="C923" s="573"/>
      <c r="D923" s="573"/>
      <c r="E923" s="573"/>
      <c r="F923" s="573"/>
      <c r="G923" s="573"/>
      <c r="H923" s="573"/>
      <c r="I923" s="573"/>
      <c r="J923" s="573"/>
      <c r="K923" s="658"/>
      <c r="L923" s="658"/>
      <c r="M923" s="573"/>
      <c r="N923" s="573"/>
      <c r="O923" s="573"/>
      <c r="P923" s="573"/>
      <c r="Q923" s="573"/>
      <c r="R923" s="573"/>
      <c r="S923" s="573"/>
      <c r="T923" s="573"/>
      <c r="U923" s="573"/>
      <c r="V923" s="573"/>
      <c r="W923" s="573"/>
      <c r="X923" s="573"/>
      <c r="Y923" s="573"/>
      <c r="Z923" s="573"/>
    </row>
    <row r="924" ht="15.75" customHeight="1">
      <c r="A924" s="573"/>
      <c r="B924" s="573"/>
      <c r="C924" s="573"/>
      <c r="D924" s="573"/>
      <c r="E924" s="573"/>
      <c r="F924" s="573"/>
      <c r="G924" s="573"/>
      <c r="H924" s="573"/>
      <c r="I924" s="573"/>
      <c r="J924" s="573"/>
      <c r="K924" s="658"/>
      <c r="L924" s="658"/>
      <c r="M924" s="573"/>
      <c r="N924" s="573"/>
      <c r="O924" s="573"/>
      <c r="P924" s="573"/>
      <c r="Q924" s="573"/>
      <c r="R924" s="573"/>
      <c r="S924" s="573"/>
      <c r="T924" s="573"/>
      <c r="U924" s="573"/>
      <c r="V924" s="573"/>
      <c r="W924" s="573"/>
      <c r="X924" s="573"/>
      <c r="Y924" s="573"/>
      <c r="Z924" s="573"/>
    </row>
    <row r="925" ht="15.75" customHeight="1">
      <c r="A925" s="573"/>
      <c r="B925" s="573"/>
      <c r="C925" s="573"/>
      <c r="D925" s="573"/>
      <c r="E925" s="573"/>
      <c r="F925" s="573"/>
      <c r="G925" s="573"/>
      <c r="H925" s="573"/>
      <c r="I925" s="573"/>
      <c r="J925" s="573"/>
      <c r="K925" s="658"/>
      <c r="L925" s="658"/>
      <c r="M925" s="573"/>
      <c r="N925" s="573"/>
      <c r="O925" s="573"/>
      <c r="P925" s="573"/>
      <c r="Q925" s="573"/>
      <c r="R925" s="573"/>
      <c r="S925" s="573"/>
      <c r="T925" s="573"/>
      <c r="U925" s="573"/>
      <c r="V925" s="573"/>
      <c r="W925" s="573"/>
      <c r="X925" s="573"/>
      <c r="Y925" s="573"/>
      <c r="Z925" s="573"/>
    </row>
    <row r="926" ht="15.75" customHeight="1">
      <c r="A926" s="573"/>
      <c r="B926" s="573"/>
      <c r="C926" s="573"/>
      <c r="D926" s="573"/>
      <c r="E926" s="573"/>
      <c r="F926" s="573"/>
      <c r="G926" s="573"/>
      <c r="H926" s="573"/>
      <c r="I926" s="573"/>
      <c r="J926" s="573"/>
      <c r="K926" s="658"/>
      <c r="L926" s="658"/>
      <c r="M926" s="573"/>
      <c r="N926" s="573"/>
      <c r="O926" s="573"/>
      <c r="P926" s="573"/>
      <c r="Q926" s="573"/>
      <c r="R926" s="573"/>
      <c r="S926" s="573"/>
      <c r="T926" s="573"/>
      <c r="U926" s="573"/>
      <c r="V926" s="573"/>
      <c r="W926" s="573"/>
      <c r="X926" s="573"/>
      <c r="Y926" s="573"/>
      <c r="Z926" s="573"/>
    </row>
    <row r="927" ht="15.75" customHeight="1">
      <c r="A927" s="573"/>
      <c r="B927" s="573"/>
      <c r="C927" s="573"/>
      <c r="D927" s="573"/>
      <c r="E927" s="573"/>
      <c r="F927" s="573"/>
      <c r="G927" s="573"/>
      <c r="H927" s="573"/>
      <c r="I927" s="573"/>
      <c r="J927" s="573"/>
      <c r="K927" s="658"/>
      <c r="L927" s="658"/>
      <c r="M927" s="573"/>
      <c r="N927" s="573"/>
      <c r="O927" s="573"/>
      <c r="P927" s="573"/>
      <c r="Q927" s="573"/>
      <c r="R927" s="573"/>
      <c r="S927" s="573"/>
      <c r="T927" s="573"/>
      <c r="U927" s="573"/>
      <c r="V927" s="573"/>
      <c r="W927" s="573"/>
      <c r="X927" s="573"/>
      <c r="Y927" s="573"/>
      <c r="Z927" s="573"/>
    </row>
    <row r="928" ht="15.75" customHeight="1">
      <c r="A928" s="573"/>
      <c r="B928" s="573"/>
      <c r="C928" s="573"/>
      <c r="D928" s="573"/>
      <c r="E928" s="573"/>
      <c r="F928" s="573"/>
      <c r="G928" s="573"/>
      <c r="H928" s="573"/>
      <c r="I928" s="573"/>
      <c r="J928" s="573"/>
      <c r="K928" s="658"/>
      <c r="L928" s="658"/>
      <c r="M928" s="573"/>
      <c r="N928" s="573"/>
      <c r="O928" s="573"/>
      <c r="P928" s="573"/>
      <c r="Q928" s="573"/>
      <c r="R928" s="573"/>
      <c r="S928" s="573"/>
      <c r="T928" s="573"/>
      <c r="U928" s="573"/>
      <c r="V928" s="573"/>
      <c r="W928" s="573"/>
      <c r="X928" s="573"/>
      <c r="Y928" s="573"/>
      <c r="Z928" s="573"/>
    </row>
    <row r="929" ht="15.75" customHeight="1">
      <c r="A929" s="573"/>
      <c r="B929" s="573"/>
      <c r="C929" s="573"/>
      <c r="D929" s="573"/>
      <c r="E929" s="573"/>
      <c r="F929" s="573"/>
      <c r="G929" s="573"/>
      <c r="H929" s="573"/>
      <c r="I929" s="573"/>
      <c r="J929" s="573"/>
      <c r="K929" s="658"/>
      <c r="L929" s="658"/>
      <c r="M929" s="573"/>
      <c r="N929" s="573"/>
      <c r="O929" s="573"/>
      <c r="P929" s="573"/>
      <c r="Q929" s="573"/>
      <c r="R929" s="573"/>
      <c r="S929" s="573"/>
      <c r="T929" s="573"/>
      <c r="U929" s="573"/>
      <c r="V929" s="573"/>
      <c r="W929" s="573"/>
      <c r="X929" s="573"/>
      <c r="Y929" s="573"/>
      <c r="Z929" s="573"/>
    </row>
    <row r="930" ht="15.75" customHeight="1">
      <c r="A930" s="573"/>
      <c r="B930" s="573"/>
      <c r="C930" s="573"/>
      <c r="D930" s="573"/>
      <c r="E930" s="573"/>
      <c r="F930" s="573"/>
      <c r="G930" s="573"/>
      <c r="H930" s="573"/>
      <c r="I930" s="573"/>
      <c r="J930" s="573"/>
      <c r="K930" s="658"/>
      <c r="L930" s="658"/>
      <c r="M930" s="573"/>
      <c r="N930" s="573"/>
      <c r="O930" s="573"/>
      <c r="P930" s="573"/>
      <c r="Q930" s="573"/>
      <c r="R930" s="573"/>
      <c r="S930" s="573"/>
      <c r="T930" s="573"/>
      <c r="U930" s="573"/>
      <c r="V930" s="573"/>
      <c r="W930" s="573"/>
      <c r="X930" s="573"/>
      <c r="Y930" s="573"/>
      <c r="Z930" s="573"/>
    </row>
    <row r="931" ht="15.75" customHeight="1">
      <c r="A931" s="573"/>
      <c r="B931" s="573"/>
      <c r="C931" s="573"/>
      <c r="D931" s="573"/>
      <c r="E931" s="573"/>
      <c r="F931" s="573"/>
      <c r="G931" s="573"/>
      <c r="H931" s="573"/>
      <c r="I931" s="573"/>
      <c r="J931" s="573"/>
      <c r="K931" s="658"/>
      <c r="L931" s="658"/>
      <c r="M931" s="573"/>
      <c r="N931" s="573"/>
      <c r="O931" s="573"/>
      <c r="P931" s="573"/>
      <c r="Q931" s="573"/>
      <c r="R931" s="573"/>
      <c r="S931" s="573"/>
      <c r="T931" s="573"/>
      <c r="U931" s="573"/>
      <c r="V931" s="573"/>
      <c r="W931" s="573"/>
      <c r="X931" s="573"/>
      <c r="Y931" s="573"/>
      <c r="Z931" s="573"/>
    </row>
    <row r="932" ht="15.75" customHeight="1">
      <c r="A932" s="573"/>
      <c r="B932" s="573"/>
      <c r="C932" s="573"/>
      <c r="D932" s="573"/>
      <c r="E932" s="573"/>
      <c r="F932" s="573"/>
      <c r="G932" s="573"/>
      <c r="H932" s="573"/>
      <c r="I932" s="573"/>
      <c r="J932" s="573"/>
      <c r="K932" s="658"/>
      <c r="L932" s="658"/>
      <c r="M932" s="573"/>
      <c r="N932" s="573"/>
      <c r="O932" s="573"/>
      <c r="P932" s="573"/>
      <c r="Q932" s="573"/>
      <c r="R932" s="573"/>
      <c r="S932" s="573"/>
      <c r="T932" s="573"/>
      <c r="U932" s="573"/>
      <c r="V932" s="573"/>
      <c r="W932" s="573"/>
      <c r="X932" s="573"/>
      <c r="Y932" s="573"/>
      <c r="Z932" s="573"/>
    </row>
    <row r="933" ht="15.75" customHeight="1">
      <c r="A933" s="573"/>
      <c r="B933" s="573"/>
      <c r="C933" s="573"/>
      <c r="D933" s="573"/>
      <c r="E933" s="573"/>
      <c r="F933" s="573"/>
      <c r="G933" s="573"/>
      <c r="H933" s="573"/>
      <c r="I933" s="573"/>
      <c r="J933" s="573"/>
      <c r="K933" s="658"/>
      <c r="L933" s="658"/>
      <c r="M933" s="573"/>
      <c r="N933" s="573"/>
      <c r="O933" s="573"/>
      <c r="P933" s="573"/>
      <c r="Q933" s="573"/>
      <c r="R933" s="573"/>
      <c r="S933" s="573"/>
      <c r="T933" s="573"/>
      <c r="U933" s="573"/>
      <c r="V933" s="573"/>
      <c r="W933" s="573"/>
      <c r="X933" s="573"/>
      <c r="Y933" s="573"/>
      <c r="Z933" s="573"/>
    </row>
    <row r="934" ht="15.75" customHeight="1">
      <c r="A934" s="573"/>
      <c r="B934" s="573"/>
      <c r="C934" s="573"/>
      <c r="D934" s="573"/>
      <c r="E934" s="573"/>
      <c r="F934" s="573"/>
      <c r="G934" s="573"/>
      <c r="H934" s="573"/>
      <c r="I934" s="573"/>
      <c r="J934" s="573"/>
      <c r="K934" s="658"/>
      <c r="L934" s="658"/>
      <c r="M934" s="573"/>
      <c r="N934" s="573"/>
      <c r="O934" s="573"/>
      <c r="P934" s="573"/>
      <c r="Q934" s="573"/>
      <c r="R934" s="573"/>
      <c r="S934" s="573"/>
      <c r="T934" s="573"/>
      <c r="U934" s="573"/>
      <c r="V934" s="573"/>
      <c r="W934" s="573"/>
      <c r="X934" s="573"/>
      <c r="Y934" s="573"/>
      <c r="Z934" s="573"/>
    </row>
    <row r="935" ht="15.75" customHeight="1">
      <c r="A935" s="573"/>
      <c r="B935" s="573"/>
      <c r="C935" s="573"/>
      <c r="D935" s="573"/>
      <c r="E935" s="573"/>
      <c r="F935" s="573"/>
      <c r="G935" s="573"/>
      <c r="H935" s="573"/>
      <c r="I935" s="573"/>
      <c r="J935" s="573"/>
      <c r="K935" s="658"/>
      <c r="L935" s="658"/>
      <c r="M935" s="573"/>
      <c r="N935" s="573"/>
      <c r="O935" s="573"/>
      <c r="P935" s="573"/>
      <c r="Q935" s="573"/>
      <c r="R935" s="573"/>
      <c r="S935" s="573"/>
      <c r="T935" s="573"/>
      <c r="U935" s="573"/>
      <c r="V935" s="573"/>
      <c r="W935" s="573"/>
      <c r="X935" s="573"/>
      <c r="Y935" s="573"/>
      <c r="Z935" s="573"/>
    </row>
    <row r="936" ht="15.75" customHeight="1">
      <c r="A936" s="573"/>
      <c r="B936" s="573"/>
      <c r="C936" s="573"/>
      <c r="D936" s="573"/>
      <c r="E936" s="573"/>
      <c r="F936" s="573"/>
      <c r="G936" s="573"/>
      <c r="H936" s="573"/>
      <c r="I936" s="573"/>
      <c r="J936" s="573"/>
      <c r="K936" s="658"/>
      <c r="L936" s="658"/>
      <c r="M936" s="573"/>
      <c r="N936" s="573"/>
      <c r="O936" s="573"/>
      <c r="P936" s="573"/>
      <c r="Q936" s="573"/>
      <c r="R936" s="573"/>
      <c r="S936" s="573"/>
      <c r="T936" s="573"/>
      <c r="U936" s="573"/>
      <c r="V936" s="573"/>
      <c r="W936" s="573"/>
      <c r="X936" s="573"/>
      <c r="Y936" s="573"/>
      <c r="Z936" s="573"/>
    </row>
    <row r="937" ht="15.75" customHeight="1">
      <c r="A937" s="573"/>
      <c r="B937" s="573"/>
      <c r="C937" s="573"/>
      <c r="D937" s="573"/>
      <c r="E937" s="573"/>
      <c r="F937" s="573"/>
      <c r="G937" s="573"/>
      <c r="H937" s="573"/>
      <c r="I937" s="573"/>
      <c r="J937" s="573"/>
      <c r="K937" s="658"/>
      <c r="L937" s="658"/>
      <c r="M937" s="573"/>
      <c r="N937" s="573"/>
      <c r="O937" s="573"/>
      <c r="P937" s="573"/>
      <c r="Q937" s="573"/>
      <c r="R937" s="573"/>
      <c r="S937" s="573"/>
      <c r="T937" s="573"/>
      <c r="U937" s="573"/>
      <c r="V937" s="573"/>
      <c r="W937" s="573"/>
      <c r="X937" s="573"/>
      <c r="Y937" s="573"/>
      <c r="Z937" s="573"/>
    </row>
    <row r="938" ht="15.75" customHeight="1">
      <c r="A938" s="573"/>
      <c r="B938" s="573"/>
      <c r="C938" s="573"/>
      <c r="D938" s="573"/>
      <c r="E938" s="573"/>
      <c r="F938" s="573"/>
      <c r="G938" s="573"/>
      <c r="H938" s="573"/>
      <c r="I938" s="573"/>
      <c r="J938" s="573"/>
      <c r="K938" s="658"/>
      <c r="L938" s="658"/>
      <c r="M938" s="573"/>
      <c r="N938" s="573"/>
      <c r="O938" s="573"/>
      <c r="P938" s="573"/>
      <c r="Q938" s="573"/>
      <c r="R938" s="573"/>
      <c r="S938" s="573"/>
      <c r="T938" s="573"/>
      <c r="U938" s="573"/>
      <c r="V938" s="573"/>
      <c r="W938" s="573"/>
      <c r="X938" s="573"/>
      <c r="Y938" s="573"/>
      <c r="Z938" s="573"/>
    </row>
    <row r="939" ht="15.75" customHeight="1">
      <c r="A939" s="573"/>
      <c r="B939" s="573"/>
      <c r="C939" s="573"/>
      <c r="D939" s="573"/>
      <c r="E939" s="573"/>
      <c r="F939" s="573"/>
      <c r="G939" s="573"/>
      <c r="H939" s="573"/>
      <c r="I939" s="573"/>
      <c r="J939" s="573"/>
      <c r="K939" s="658"/>
      <c r="L939" s="658"/>
      <c r="M939" s="573"/>
      <c r="N939" s="573"/>
      <c r="O939" s="573"/>
      <c r="P939" s="573"/>
      <c r="Q939" s="573"/>
      <c r="R939" s="573"/>
      <c r="S939" s="573"/>
      <c r="T939" s="573"/>
      <c r="U939" s="573"/>
      <c r="V939" s="573"/>
      <c r="W939" s="573"/>
      <c r="X939" s="573"/>
      <c r="Y939" s="573"/>
      <c r="Z939" s="573"/>
    </row>
    <row r="940" ht="15.75" customHeight="1">
      <c r="A940" s="573"/>
      <c r="B940" s="573"/>
      <c r="C940" s="573"/>
      <c r="D940" s="573"/>
      <c r="E940" s="573"/>
      <c r="F940" s="573"/>
      <c r="G940" s="573"/>
      <c r="H940" s="573"/>
      <c r="I940" s="573"/>
      <c r="J940" s="573"/>
      <c r="K940" s="658"/>
      <c r="L940" s="658"/>
      <c r="M940" s="573"/>
      <c r="N940" s="573"/>
      <c r="O940" s="573"/>
      <c r="P940" s="573"/>
      <c r="Q940" s="573"/>
      <c r="R940" s="573"/>
      <c r="S940" s="573"/>
      <c r="T940" s="573"/>
      <c r="U940" s="573"/>
      <c r="V940" s="573"/>
      <c r="W940" s="573"/>
      <c r="X940" s="573"/>
      <c r="Y940" s="573"/>
      <c r="Z940" s="573"/>
    </row>
    <row r="941" ht="15.75" customHeight="1">
      <c r="A941" s="573"/>
      <c r="B941" s="573"/>
      <c r="C941" s="573"/>
      <c r="D941" s="573"/>
      <c r="E941" s="573"/>
      <c r="F941" s="573"/>
      <c r="G941" s="573"/>
      <c r="H941" s="573"/>
      <c r="I941" s="573"/>
      <c r="J941" s="573"/>
      <c r="K941" s="658"/>
      <c r="L941" s="658"/>
      <c r="M941" s="573"/>
      <c r="N941" s="573"/>
      <c r="O941" s="573"/>
      <c r="P941" s="573"/>
      <c r="Q941" s="573"/>
      <c r="R941" s="573"/>
      <c r="S941" s="573"/>
      <c r="T941" s="573"/>
      <c r="U941" s="573"/>
      <c r="V941" s="573"/>
      <c r="W941" s="573"/>
      <c r="X941" s="573"/>
      <c r="Y941" s="573"/>
      <c r="Z941" s="573"/>
    </row>
    <row r="942" ht="15.75" customHeight="1">
      <c r="A942" s="573"/>
      <c r="B942" s="573"/>
      <c r="C942" s="573"/>
      <c r="D942" s="573"/>
      <c r="E942" s="573"/>
      <c r="F942" s="573"/>
      <c r="G942" s="573"/>
      <c r="H942" s="573"/>
      <c r="I942" s="573"/>
      <c r="J942" s="573"/>
      <c r="K942" s="658"/>
      <c r="L942" s="658"/>
      <c r="M942" s="573"/>
      <c r="N942" s="573"/>
      <c r="O942" s="573"/>
      <c r="P942" s="573"/>
      <c r="Q942" s="573"/>
      <c r="R942" s="573"/>
      <c r="S942" s="573"/>
      <c r="T942" s="573"/>
      <c r="U942" s="573"/>
      <c r="V942" s="573"/>
      <c r="W942" s="573"/>
      <c r="X942" s="573"/>
      <c r="Y942" s="573"/>
      <c r="Z942" s="573"/>
    </row>
    <row r="943" ht="15.75" customHeight="1">
      <c r="A943" s="573"/>
      <c r="B943" s="573"/>
      <c r="C943" s="573"/>
      <c r="D943" s="573"/>
      <c r="E943" s="573"/>
      <c r="F943" s="573"/>
      <c r="G943" s="573"/>
      <c r="H943" s="573"/>
      <c r="I943" s="573"/>
      <c r="J943" s="573"/>
      <c r="K943" s="658"/>
      <c r="L943" s="658"/>
      <c r="M943" s="573"/>
      <c r="N943" s="573"/>
      <c r="O943" s="573"/>
      <c r="P943" s="573"/>
      <c r="Q943" s="573"/>
      <c r="R943" s="573"/>
      <c r="S943" s="573"/>
      <c r="T943" s="573"/>
      <c r="U943" s="573"/>
      <c r="V943" s="573"/>
      <c r="W943" s="573"/>
      <c r="X943" s="573"/>
      <c r="Y943" s="573"/>
      <c r="Z943" s="573"/>
    </row>
    <row r="944" ht="15.75" customHeight="1">
      <c r="A944" s="573"/>
      <c r="B944" s="573"/>
      <c r="C944" s="573"/>
      <c r="D944" s="573"/>
      <c r="E944" s="573"/>
      <c r="F944" s="573"/>
      <c r="G944" s="573"/>
      <c r="H944" s="573"/>
      <c r="I944" s="573"/>
      <c r="J944" s="573"/>
      <c r="K944" s="658"/>
      <c r="L944" s="658"/>
      <c r="M944" s="573"/>
      <c r="N944" s="573"/>
      <c r="O944" s="573"/>
      <c r="P944" s="573"/>
      <c r="Q944" s="573"/>
      <c r="R944" s="573"/>
      <c r="S944" s="573"/>
      <c r="T944" s="573"/>
      <c r="U944" s="573"/>
      <c r="V944" s="573"/>
      <c r="W944" s="573"/>
      <c r="X944" s="573"/>
      <c r="Y944" s="573"/>
      <c r="Z944" s="573"/>
    </row>
    <row r="945" ht="15.75" customHeight="1">
      <c r="A945" s="573"/>
      <c r="B945" s="573"/>
      <c r="C945" s="573"/>
      <c r="D945" s="573"/>
      <c r="E945" s="573"/>
      <c r="F945" s="573"/>
      <c r="G945" s="573"/>
      <c r="H945" s="573"/>
      <c r="I945" s="573"/>
      <c r="J945" s="573"/>
      <c r="K945" s="658"/>
      <c r="L945" s="658"/>
      <c r="M945" s="573"/>
      <c r="N945" s="573"/>
      <c r="O945" s="573"/>
      <c r="P945" s="573"/>
      <c r="Q945" s="573"/>
      <c r="R945" s="573"/>
      <c r="S945" s="573"/>
      <c r="T945" s="573"/>
      <c r="U945" s="573"/>
      <c r="V945" s="573"/>
      <c r="W945" s="573"/>
      <c r="X945" s="573"/>
      <c r="Y945" s="573"/>
      <c r="Z945" s="573"/>
    </row>
    <row r="946" ht="15.75" customHeight="1">
      <c r="A946" s="573"/>
      <c r="B946" s="573"/>
      <c r="C946" s="573"/>
      <c r="D946" s="573"/>
      <c r="E946" s="573"/>
      <c r="F946" s="573"/>
      <c r="G946" s="573"/>
      <c r="H946" s="573"/>
      <c r="I946" s="573"/>
      <c r="J946" s="573"/>
      <c r="K946" s="658"/>
      <c r="L946" s="658"/>
      <c r="M946" s="573"/>
      <c r="N946" s="573"/>
      <c r="O946" s="573"/>
      <c r="P946" s="573"/>
      <c r="Q946" s="573"/>
      <c r="R946" s="573"/>
      <c r="S946" s="573"/>
      <c r="T946" s="573"/>
      <c r="U946" s="573"/>
      <c r="V946" s="573"/>
      <c r="W946" s="573"/>
      <c r="X946" s="573"/>
      <c r="Y946" s="573"/>
      <c r="Z946" s="573"/>
    </row>
  </sheetData>
  <mergeCells count="57">
    <mergeCell ref="B7:B8"/>
    <mergeCell ref="C7:C8"/>
    <mergeCell ref="A11:D12"/>
    <mergeCell ref="E11:F11"/>
    <mergeCell ref="H11:H12"/>
    <mergeCell ref="I11:J11"/>
    <mergeCell ref="K11:L11"/>
    <mergeCell ref="E3:F3"/>
    <mergeCell ref="H3:H4"/>
    <mergeCell ref="A5:A6"/>
    <mergeCell ref="B5:B6"/>
    <mergeCell ref="C5:C6"/>
    <mergeCell ref="D5:D6"/>
    <mergeCell ref="A7:A8"/>
    <mergeCell ref="O21:P21"/>
    <mergeCell ref="Q21:R21"/>
    <mergeCell ref="S21:T21"/>
    <mergeCell ref="U21:V21"/>
    <mergeCell ref="W21:X21"/>
    <mergeCell ref="B23:C23"/>
    <mergeCell ref="B24:C24"/>
    <mergeCell ref="D7:D8"/>
    <mergeCell ref="A21:D22"/>
    <mergeCell ref="E21:F21"/>
    <mergeCell ref="H21:H22"/>
    <mergeCell ref="I21:J21"/>
    <mergeCell ref="K21:L21"/>
    <mergeCell ref="M21:N21"/>
    <mergeCell ref="I3:J3"/>
    <mergeCell ref="K3:L3"/>
    <mergeCell ref="M3:N3"/>
    <mergeCell ref="O3:P3"/>
    <mergeCell ref="Q3:R3"/>
    <mergeCell ref="S3:T3"/>
    <mergeCell ref="U3:V3"/>
    <mergeCell ref="W3:X3"/>
    <mergeCell ref="A1:F1"/>
    <mergeCell ref="O1:P1"/>
    <mergeCell ref="Q1:R1"/>
    <mergeCell ref="S1:T1"/>
    <mergeCell ref="U1:V1"/>
    <mergeCell ref="W1:X1"/>
    <mergeCell ref="A3:D4"/>
    <mergeCell ref="M11:N11"/>
    <mergeCell ref="O11:P11"/>
    <mergeCell ref="Q11:R11"/>
    <mergeCell ref="S11:T11"/>
    <mergeCell ref="U11:V11"/>
    <mergeCell ref="W11:X11"/>
    <mergeCell ref="A13:A14"/>
    <mergeCell ref="B13:B14"/>
    <mergeCell ref="C13:C14"/>
    <mergeCell ref="D13:D14"/>
    <mergeCell ref="A15:A16"/>
    <mergeCell ref="B15:B16"/>
    <mergeCell ref="C15:C16"/>
    <mergeCell ref="D15:D16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8" width="18.14"/>
    <col customWidth="1" min="9" max="9" width="12.71"/>
    <col customWidth="1" min="10" max="10" width="9.29"/>
    <col customWidth="1" min="11" max="11" width="13.43"/>
    <col customWidth="1" min="12" max="12" width="10.43"/>
    <col customWidth="1" min="13" max="13" width="11.14"/>
    <col customWidth="1" min="14" max="14" width="10.0"/>
    <col customWidth="1" min="15" max="15" width="9.29"/>
    <col customWidth="1" min="16" max="24" width="11.0"/>
    <col customWidth="1" min="25" max="26" width="11.29"/>
  </cols>
  <sheetData>
    <row r="1">
      <c r="A1" s="571" t="s">
        <v>674</v>
      </c>
      <c r="B1" s="2"/>
      <c r="C1" s="2"/>
      <c r="D1" s="2"/>
      <c r="E1" s="2"/>
      <c r="F1" s="3"/>
      <c r="G1" s="572"/>
      <c r="H1" s="573"/>
      <c r="I1" s="574">
        <v>0.25</v>
      </c>
      <c r="J1" s="575" t="s">
        <v>644</v>
      </c>
      <c r="K1" s="645">
        <f>(I5-H5)/I5</f>
        <v>0.155</v>
      </c>
      <c r="L1" s="646"/>
      <c r="M1" s="576"/>
      <c r="N1" s="575"/>
      <c r="O1" s="577" t="s">
        <v>1</v>
      </c>
      <c r="Q1" s="577" t="s">
        <v>2</v>
      </c>
      <c r="S1" s="577" t="s">
        <v>3</v>
      </c>
      <c r="U1" s="577" t="s">
        <v>4</v>
      </c>
      <c r="W1" s="577" t="s">
        <v>88</v>
      </c>
      <c r="Y1" s="577"/>
      <c r="Z1" s="577"/>
    </row>
    <row r="2" ht="39.75" customHeight="1">
      <c r="A2" s="578"/>
      <c r="B2" s="579"/>
      <c r="C2" s="578"/>
      <c r="D2" s="578"/>
      <c r="E2" s="578"/>
      <c r="F2" s="578"/>
      <c r="G2" s="573"/>
      <c r="H2" s="661" t="s">
        <v>682</v>
      </c>
      <c r="I2" s="582"/>
      <c r="J2" s="582"/>
      <c r="K2" s="648"/>
      <c r="L2" s="648"/>
      <c r="M2" s="582"/>
      <c r="N2" s="582"/>
      <c r="O2" s="583">
        <v>0.3</v>
      </c>
      <c r="P2" s="573" t="s">
        <v>9</v>
      </c>
      <c r="Q2" s="583">
        <v>0.4</v>
      </c>
      <c r="R2" s="573" t="s">
        <v>9</v>
      </c>
      <c r="S2" s="583">
        <v>0.5</v>
      </c>
      <c r="T2" s="573" t="s">
        <v>9</v>
      </c>
      <c r="U2" s="583">
        <v>0.55</v>
      </c>
      <c r="V2" s="573" t="s">
        <v>9</v>
      </c>
      <c r="W2" s="584">
        <v>0.1</v>
      </c>
      <c r="X2" s="585" t="s">
        <v>89</v>
      </c>
      <c r="Y2" s="573"/>
      <c r="Z2" s="573"/>
    </row>
    <row r="3" ht="40.5" customHeight="1">
      <c r="A3" s="586" t="s">
        <v>11</v>
      </c>
      <c r="B3" s="23"/>
      <c r="C3" s="23"/>
      <c r="D3" s="24"/>
      <c r="E3" s="586" t="s">
        <v>12</v>
      </c>
      <c r="F3" s="24"/>
      <c r="G3" s="573"/>
      <c r="H3" s="587" t="s">
        <v>680</v>
      </c>
      <c r="I3" s="588" t="s">
        <v>683</v>
      </c>
      <c r="J3" s="27"/>
      <c r="K3" s="649" t="s">
        <v>684</v>
      </c>
      <c r="L3" s="27"/>
      <c r="M3" s="589" t="s">
        <v>16</v>
      </c>
      <c r="N3" s="27"/>
      <c r="O3" s="589" t="s">
        <v>17</v>
      </c>
      <c r="P3" s="27"/>
      <c r="Q3" s="589" t="s">
        <v>18</v>
      </c>
      <c r="R3" s="27"/>
      <c r="S3" s="589" t="s">
        <v>90</v>
      </c>
      <c r="T3" s="27"/>
      <c r="U3" s="589" t="s">
        <v>91</v>
      </c>
      <c r="V3" s="27"/>
      <c r="W3" s="589" t="s">
        <v>95</v>
      </c>
      <c r="X3" s="27"/>
      <c r="Y3" s="590"/>
      <c r="Z3" s="590"/>
    </row>
    <row r="4" ht="40.5" customHeight="1">
      <c r="A4" s="30"/>
      <c r="B4" s="31"/>
      <c r="C4" s="31"/>
      <c r="D4" s="32"/>
      <c r="E4" s="591" t="s">
        <v>25</v>
      </c>
      <c r="F4" s="592" t="s">
        <v>26</v>
      </c>
      <c r="G4" s="573"/>
      <c r="H4" s="55"/>
      <c r="I4" s="593" t="s">
        <v>27</v>
      </c>
      <c r="J4" s="594" t="s">
        <v>28</v>
      </c>
      <c r="K4" s="650" t="s">
        <v>27</v>
      </c>
      <c r="L4" s="651" t="s">
        <v>28</v>
      </c>
      <c r="M4" s="595" t="s">
        <v>27</v>
      </c>
      <c r="N4" s="596" t="s">
        <v>28</v>
      </c>
      <c r="O4" s="595" t="s">
        <v>27</v>
      </c>
      <c r="P4" s="596" t="s">
        <v>28</v>
      </c>
      <c r="Q4" s="595" t="s">
        <v>27</v>
      </c>
      <c r="R4" s="596" t="s">
        <v>28</v>
      </c>
      <c r="S4" s="595" t="s">
        <v>27</v>
      </c>
      <c r="T4" s="596" t="s">
        <v>28</v>
      </c>
      <c r="U4" s="595" t="s">
        <v>27</v>
      </c>
      <c r="V4" s="596" t="s">
        <v>28</v>
      </c>
      <c r="W4" s="595" t="s">
        <v>27</v>
      </c>
      <c r="X4" s="596" t="s">
        <v>28</v>
      </c>
      <c r="Y4" s="597"/>
      <c r="Z4" s="597"/>
    </row>
    <row r="5" ht="27.0" customHeight="1">
      <c r="A5" s="598" t="s">
        <v>29</v>
      </c>
      <c r="B5" s="599" t="s">
        <v>30</v>
      </c>
      <c r="C5" s="600" t="s">
        <v>31</v>
      </c>
      <c r="D5" s="601" t="s">
        <v>32</v>
      </c>
      <c r="E5" s="602" t="s">
        <v>33</v>
      </c>
      <c r="F5" s="603">
        <v>100.0</v>
      </c>
      <c r="G5" s="573"/>
      <c r="H5" s="604">
        <v>50.7</v>
      </c>
      <c r="I5" s="605">
        <v>60.0</v>
      </c>
      <c r="J5" s="606">
        <f t="shared" ref="J5:J8" si="1">I5/F5</f>
        <v>0.6</v>
      </c>
      <c r="K5" s="652">
        <v>65.0</v>
      </c>
      <c r="L5" s="653">
        <f t="shared" ref="L5:L8" si="2">K5/F5</f>
        <v>0.65</v>
      </c>
      <c r="M5" s="605">
        <v>175.0</v>
      </c>
      <c r="N5" s="606">
        <f t="shared" ref="N5:N8" si="3">M5/F5</f>
        <v>1.75</v>
      </c>
      <c r="O5" s="605">
        <f>M5-M5*O2</f>
        <v>122.5</v>
      </c>
      <c r="P5" s="606">
        <f t="shared" ref="P5:P8" si="4">O5/F5</f>
        <v>1.225</v>
      </c>
      <c r="Q5" s="605">
        <f>M5-M5*Q2</f>
        <v>105</v>
      </c>
      <c r="R5" s="606">
        <f t="shared" ref="R5:R8" si="5">Q5/F5</f>
        <v>1.05</v>
      </c>
      <c r="S5" s="605">
        <f>M5-M5*S2</f>
        <v>87.5</v>
      </c>
      <c r="T5" s="606">
        <f t="shared" ref="T5:T8" si="6">S5/F5</f>
        <v>0.875</v>
      </c>
      <c r="U5" s="605">
        <f>M5-M5*U2</f>
        <v>78.75</v>
      </c>
      <c r="V5" s="606">
        <f t="shared" ref="V5:V8" si="7">U5/F5</f>
        <v>0.7875</v>
      </c>
      <c r="W5" s="605">
        <f t="shared" ref="W5:W9" si="8">U5-U5*$W$2</f>
        <v>70.875</v>
      </c>
      <c r="X5" s="606">
        <f t="shared" ref="X5:X8" si="9">W5/F5</f>
        <v>0.70875</v>
      </c>
      <c r="Y5" s="607">
        <f t="shared" ref="Y5:Y9" si="10">(W5-H5)/W5</f>
        <v>0.2846560847</v>
      </c>
      <c r="Z5" s="608"/>
    </row>
    <row r="6" ht="27.0" customHeight="1">
      <c r="A6" s="55"/>
      <c r="D6" s="56"/>
      <c r="E6" s="609" t="s">
        <v>34</v>
      </c>
      <c r="F6" s="610">
        <v>500.0</v>
      </c>
      <c r="G6" s="573"/>
      <c r="H6" s="611">
        <v>235.77</v>
      </c>
      <c r="I6" s="612">
        <v>270.0</v>
      </c>
      <c r="J6" s="613">
        <f t="shared" si="1"/>
        <v>0.54</v>
      </c>
      <c r="K6" s="654">
        <v>280.0</v>
      </c>
      <c r="L6" s="655">
        <f t="shared" si="2"/>
        <v>0.56</v>
      </c>
      <c r="M6" s="612">
        <v>756.0</v>
      </c>
      <c r="N6" s="613">
        <f t="shared" si="3"/>
        <v>1.512</v>
      </c>
      <c r="O6" s="612">
        <f>M6-M6*O2</f>
        <v>529.2</v>
      </c>
      <c r="P6" s="613">
        <f t="shared" si="4"/>
        <v>1.0584</v>
      </c>
      <c r="Q6" s="612">
        <f>M6-M6*Q2</f>
        <v>453.6</v>
      </c>
      <c r="R6" s="613">
        <f t="shared" si="5"/>
        <v>0.9072</v>
      </c>
      <c r="S6" s="612">
        <f>M6-M6*S2</f>
        <v>378</v>
      </c>
      <c r="T6" s="613">
        <f t="shared" si="6"/>
        <v>0.756</v>
      </c>
      <c r="U6" s="612">
        <f>M6-M6*U2</f>
        <v>340.2</v>
      </c>
      <c r="V6" s="613">
        <f t="shared" si="7"/>
        <v>0.6804</v>
      </c>
      <c r="W6" s="612">
        <f t="shared" si="8"/>
        <v>306.18</v>
      </c>
      <c r="X6" s="613">
        <f t="shared" si="9"/>
        <v>0.61236</v>
      </c>
      <c r="Y6" s="607">
        <f t="shared" si="10"/>
        <v>0.229962767</v>
      </c>
      <c r="Z6" s="608"/>
    </row>
    <row r="7" ht="27.0" customHeight="1">
      <c r="A7" s="598" t="s">
        <v>38</v>
      </c>
      <c r="B7" s="599" t="s">
        <v>39</v>
      </c>
      <c r="C7" s="600" t="s">
        <v>40</v>
      </c>
      <c r="D7" s="601" t="s">
        <v>41</v>
      </c>
      <c r="E7" s="640">
        <v>40.0</v>
      </c>
      <c r="F7" s="603">
        <v>50.0</v>
      </c>
      <c r="G7" s="573"/>
      <c r="H7" s="604">
        <v>103.1</v>
      </c>
      <c r="I7" s="605">
        <v>109.0</v>
      </c>
      <c r="J7" s="606">
        <f t="shared" si="1"/>
        <v>2.18</v>
      </c>
      <c r="K7" s="652">
        <v>114.0</v>
      </c>
      <c r="L7" s="653">
        <f t="shared" si="2"/>
        <v>2.28</v>
      </c>
      <c r="M7" s="605">
        <v>241.5</v>
      </c>
      <c r="N7" s="606">
        <f t="shared" si="3"/>
        <v>4.83</v>
      </c>
      <c r="O7" s="605">
        <f>M7-M7*O2</f>
        <v>169.05</v>
      </c>
      <c r="P7" s="606">
        <f t="shared" si="4"/>
        <v>3.381</v>
      </c>
      <c r="Q7" s="605">
        <f>M7-M7*Q2</f>
        <v>144.9</v>
      </c>
      <c r="R7" s="606">
        <f t="shared" si="5"/>
        <v>2.898</v>
      </c>
      <c r="S7" s="605">
        <v>138.0</v>
      </c>
      <c r="T7" s="606">
        <f t="shared" si="6"/>
        <v>2.76</v>
      </c>
      <c r="U7" s="605">
        <v>138.0</v>
      </c>
      <c r="V7" s="606">
        <f t="shared" si="7"/>
        <v>2.76</v>
      </c>
      <c r="W7" s="605">
        <f t="shared" si="8"/>
        <v>124.2</v>
      </c>
      <c r="X7" s="606">
        <f t="shared" si="9"/>
        <v>2.484</v>
      </c>
      <c r="Y7" s="607">
        <f t="shared" si="10"/>
        <v>0.1698872786</v>
      </c>
      <c r="Z7" s="608"/>
    </row>
    <row r="8" ht="27.0" customHeight="1">
      <c r="A8" s="78"/>
      <c r="B8" s="79"/>
      <c r="C8" s="79"/>
      <c r="D8" s="80"/>
      <c r="E8" s="641">
        <v>10.0</v>
      </c>
      <c r="F8" s="610">
        <v>200.0</v>
      </c>
      <c r="G8" s="573"/>
      <c r="H8" s="611">
        <v>400.59</v>
      </c>
      <c r="I8" s="612">
        <v>418.0</v>
      </c>
      <c r="J8" s="613">
        <f t="shared" si="1"/>
        <v>2.09</v>
      </c>
      <c r="K8" s="654">
        <v>428.0</v>
      </c>
      <c r="L8" s="655">
        <f t="shared" si="2"/>
        <v>2.14</v>
      </c>
      <c r="M8" s="612">
        <v>892.5</v>
      </c>
      <c r="N8" s="613">
        <f t="shared" si="3"/>
        <v>4.4625</v>
      </c>
      <c r="O8" s="612">
        <f>M8-M8*O2</f>
        <v>624.75</v>
      </c>
      <c r="P8" s="613">
        <f t="shared" si="4"/>
        <v>3.12375</v>
      </c>
      <c r="Q8" s="612">
        <f>M8-M8*Q2</f>
        <v>535.5</v>
      </c>
      <c r="R8" s="613">
        <f t="shared" si="5"/>
        <v>2.6775</v>
      </c>
      <c r="S8" s="612">
        <v>510.0</v>
      </c>
      <c r="T8" s="613">
        <f t="shared" si="6"/>
        <v>2.55</v>
      </c>
      <c r="U8" s="612">
        <v>510.0</v>
      </c>
      <c r="V8" s="613">
        <f t="shared" si="7"/>
        <v>2.55</v>
      </c>
      <c r="W8" s="612">
        <f t="shared" si="8"/>
        <v>459</v>
      </c>
      <c r="X8" s="613">
        <f t="shared" si="9"/>
        <v>2.295</v>
      </c>
      <c r="Y8" s="607">
        <f t="shared" si="10"/>
        <v>0.127254902</v>
      </c>
      <c r="Z8" s="608"/>
    </row>
    <row r="9" ht="39.75" customHeight="1">
      <c r="A9" s="629" t="s">
        <v>42</v>
      </c>
      <c r="B9" s="630" t="s">
        <v>39</v>
      </c>
      <c r="C9" s="631" t="s">
        <v>43</v>
      </c>
      <c r="D9" s="632" t="s">
        <v>44</v>
      </c>
      <c r="E9" s="633">
        <v>30.0</v>
      </c>
      <c r="F9" s="634" t="s">
        <v>45</v>
      </c>
      <c r="G9" s="573"/>
      <c r="H9" s="635">
        <v>126.6</v>
      </c>
      <c r="I9" s="636">
        <v>138.0</v>
      </c>
      <c r="J9" s="637">
        <f>I9/50</f>
        <v>2.76</v>
      </c>
      <c r="K9" s="656">
        <v>143.0</v>
      </c>
      <c r="L9" s="657">
        <f>K9/50</f>
        <v>2.86</v>
      </c>
      <c r="M9" s="636">
        <v>328.65</v>
      </c>
      <c r="N9" s="637">
        <f>M9/50</f>
        <v>6.573</v>
      </c>
      <c r="O9" s="636">
        <f>M9-M9*O2</f>
        <v>230.055</v>
      </c>
      <c r="P9" s="637">
        <f>O9/50</f>
        <v>4.6011</v>
      </c>
      <c r="Q9" s="636">
        <f>M9-M9*Q2</f>
        <v>197.19</v>
      </c>
      <c r="R9" s="637">
        <f>Q9/50</f>
        <v>3.9438</v>
      </c>
      <c r="S9" s="636">
        <v>179.5</v>
      </c>
      <c r="T9" s="637">
        <f>S9/50</f>
        <v>3.59</v>
      </c>
      <c r="U9" s="636">
        <v>175.35</v>
      </c>
      <c r="V9" s="637">
        <f>U9/50</f>
        <v>3.507</v>
      </c>
      <c r="W9" s="636">
        <f t="shared" si="8"/>
        <v>157.815</v>
      </c>
      <c r="X9" s="637"/>
      <c r="Y9" s="607">
        <f t="shared" si="10"/>
        <v>0.1977948864</v>
      </c>
      <c r="Z9" s="608"/>
    </row>
    <row r="10" ht="21.75" customHeight="1">
      <c r="A10" s="573"/>
      <c r="B10" s="573"/>
      <c r="C10" s="573"/>
      <c r="D10" s="573"/>
      <c r="E10" s="573"/>
      <c r="F10" s="573"/>
      <c r="G10" s="573"/>
      <c r="H10" s="573"/>
      <c r="I10" s="573"/>
      <c r="J10" s="573"/>
      <c r="K10" s="658"/>
      <c r="L10" s="658"/>
      <c r="M10" s="573"/>
      <c r="N10" s="573"/>
      <c r="O10" s="573"/>
      <c r="P10" s="573"/>
      <c r="Q10" s="573"/>
      <c r="R10" s="573"/>
      <c r="S10" s="573"/>
      <c r="T10" s="573"/>
      <c r="U10" s="638"/>
      <c r="V10" s="573"/>
      <c r="W10" s="639"/>
      <c r="X10" s="585"/>
      <c r="Y10" s="573"/>
      <c r="Z10" s="573"/>
    </row>
    <row r="11" ht="39.0" customHeight="1">
      <c r="A11" s="586" t="s">
        <v>46</v>
      </c>
      <c r="B11" s="23"/>
      <c r="C11" s="23"/>
      <c r="D11" s="24"/>
      <c r="E11" s="586" t="s">
        <v>12</v>
      </c>
      <c r="F11" s="24"/>
      <c r="G11" s="573"/>
      <c r="H11" s="587" t="s">
        <v>680</v>
      </c>
      <c r="I11" s="588" t="s">
        <v>683</v>
      </c>
      <c r="J11" s="27"/>
      <c r="K11" s="649" t="s">
        <v>684</v>
      </c>
      <c r="L11" s="27"/>
      <c r="M11" s="589" t="s">
        <v>16</v>
      </c>
      <c r="N11" s="27"/>
      <c r="O11" s="589" t="s">
        <v>17</v>
      </c>
      <c r="P11" s="27"/>
      <c r="Q11" s="589" t="s">
        <v>18</v>
      </c>
      <c r="R11" s="27"/>
      <c r="S11" s="589" t="s">
        <v>90</v>
      </c>
      <c r="T11" s="27"/>
      <c r="U11" s="589" t="s">
        <v>91</v>
      </c>
      <c r="V11" s="27"/>
      <c r="W11" s="589" t="s">
        <v>95</v>
      </c>
      <c r="X11" s="27"/>
      <c r="Y11" s="590"/>
      <c r="Z11" s="590"/>
    </row>
    <row r="12" ht="21.0" customHeight="1">
      <c r="A12" s="78"/>
      <c r="B12" s="79"/>
      <c r="C12" s="79"/>
      <c r="D12" s="80"/>
      <c r="E12" s="591" t="s">
        <v>25</v>
      </c>
      <c r="F12" s="592" t="s">
        <v>26</v>
      </c>
      <c r="G12" s="573"/>
      <c r="H12" s="55"/>
      <c r="I12" s="593" t="s">
        <v>27</v>
      </c>
      <c r="J12" s="594" t="s">
        <v>28</v>
      </c>
      <c r="K12" s="650" t="s">
        <v>27</v>
      </c>
      <c r="L12" s="651" t="s">
        <v>28</v>
      </c>
      <c r="M12" s="595" t="s">
        <v>27</v>
      </c>
      <c r="N12" s="596" t="s">
        <v>28</v>
      </c>
      <c r="O12" s="595" t="s">
        <v>27</v>
      </c>
      <c r="P12" s="596" t="s">
        <v>28</v>
      </c>
      <c r="Q12" s="595" t="s">
        <v>27</v>
      </c>
      <c r="R12" s="596" t="s">
        <v>28</v>
      </c>
      <c r="S12" s="595" t="s">
        <v>27</v>
      </c>
      <c r="T12" s="596" t="s">
        <v>28</v>
      </c>
      <c r="U12" s="595" t="s">
        <v>27</v>
      </c>
      <c r="V12" s="596" t="s">
        <v>28</v>
      </c>
      <c r="W12" s="595" t="s">
        <v>27</v>
      </c>
      <c r="X12" s="596" t="s">
        <v>28</v>
      </c>
      <c r="Y12" s="597"/>
      <c r="Z12" s="597"/>
    </row>
    <row r="13" ht="31.5" customHeight="1">
      <c r="A13" s="598" t="s">
        <v>48</v>
      </c>
      <c r="B13" s="599" t="s">
        <v>49</v>
      </c>
      <c r="C13" s="600" t="s">
        <v>50</v>
      </c>
      <c r="D13" s="599" t="s">
        <v>686</v>
      </c>
      <c r="E13" s="640">
        <v>40.0</v>
      </c>
      <c r="F13" s="603">
        <v>100.0</v>
      </c>
      <c r="G13" s="573"/>
      <c r="H13" s="604">
        <v>54.0</v>
      </c>
      <c r="I13" s="605">
        <v>71.0</v>
      </c>
      <c r="J13" s="606">
        <f t="shared" ref="J13:J16" si="11">I13/F13</f>
        <v>0.71</v>
      </c>
      <c r="K13" s="652">
        <v>76.0</v>
      </c>
      <c r="L13" s="653">
        <f t="shared" ref="L13:L16" si="12">K13/F13</f>
        <v>0.76</v>
      </c>
      <c r="M13" s="605">
        <v>194.25</v>
      </c>
      <c r="N13" s="606">
        <f t="shared" ref="N13:N16" si="13">M13/F13</f>
        <v>1.9425</v>
      </c>
      <c r="O13" s="605">
        <f>M13-M13*O2</f>
        <v>135.975</v>
      </c>
      <c r="P13" s="606">
        <f t="shared" ref="P13:P16" si="14">O13/F13</f>
        <v>1.35975</v>
      </c>
      <c r="Q13" s="605">
        <f>M13-M13*Q2</f>
        <v>116.55</v>
      </c>
      <c r="R13" s="606">
        <f t="shared" ref="R13:R16" si="15">Q13/F13</f>
        <v>1.1655</v>
      </c>
      <c r="S13" s="605">
        <f>M13-M13*S2</f>
        <v>97.125</v>
      </c>
      <c r="T13" s="606">
        <f t="shared" ref="T13:T16" si="16">S13/F13</f>
        <v>0.97125</v>
      </c>
      <c r="U13" s="605">
        <f>M13-M13*U2</f>
        <v>87.4125</v>
      </c>
      <c r="V13" s="606">
        <f t="shared" ref="V13:V16" si="17">U13/F13</f>
        <v>0.874125</v>
      </c>
      <c r="W13" s="605">
        <f t="shared" ref="W13:W17" si="18">U13-U13*$W$2</f>
        <v>78.67125</v>
      </c>
      <c r="X13" s="606">
        <f t="shared" ref="X13:X16" si="19">W13/F13</f>
        <v>0.7867125</v>
      </c>
      <c r="Y13" s="608"/>
      <c r="Z13" s="608"/>
    </row>
    <row r="14" ht="31.5" customHeight="1">
      <c r="A14" s="55"/>
      <c r="E14" s="641">
        <v>10.0</v>
      </c>
      <c r="F14" s="610">
        <v>500.0</v>
      </c>
      <c r="G14" s="573"/>
      <c r="H14" s="611">
        <v>252.3</v>
      </c>
      <c r="I14" s="612">
        <v>330.0</v>
      </c>
      <c r="J14" s="613">
        <f t="shared" si="11"/>
        <v>0.66</v>
      </c>
      <c r="K14" s="654">
        <v>340.0</v>
      </c>
      <c r="L14" s="655">
        <f t="shared" si="12"/>
        <v>0.68</v>
      </c>
      <c r="M14" s="612">
        <v>882.0</v>
      </c>
      <c r="N14" s="613">
        <f t="shared" si="13"/>
        <v>1.764</v>
      </c>
      <c r="O14" s="612">
        <f>M14-M14*O2</f>
        <v>617.4</v>
      </c>
      <c r="P14" s="613">
        <f t="shared" si="14"/>
        <v>1.2348</v>
      </c>
      <c r="Q14" s="612">
        <f>M14-M14*Q2</f>
        <v>529.2</v>
      </c>
      <c r="R14" s="613">
        <f t="shared" si="15"/>
        <v>1.0584</v>
      </c>
      <c r="S14" s="612">
        <f>M14-M14*S2</f>
        <v>441</v>
      </c>
      <c r="T14" s="613">
        <f t="shared" si="16"/>
        <v>0.882</v>
      </c>
      <c r="U14" s="612">
        <f>M14-M14*U2</f>
        <v>396.9</v>
      </c>
      <c r="V14" s="613">
        <f t="shared" si="17"/>
        <v>0.7938</v>
      </c>
      <c r="W14" s="612">
        <f t="shared" si="18"/>
        <v>357.21</v>
      </c>
      <c r="X14" s="613">
        <f t="shared" si="19"/>
        <v>0.71442</v>
      </c>
      <c r="Y14" s="608"/>
      <c r="Z14" s="608"/>
    </row>
    <row r="15" ht="31.5" customHeight="1">
      <c r="A15" s="598" t="s">
        <v>52</v>
      </c>
      <c r="B15" s="599" t="s">
        <v>53</v>
      </c>
      <c r="C15" s="600" t="s">
        <v>40</v>
      </c>
      <c r="D15" s="601" t="s">
        <v>41</v>
      </c>
      <c r="E15" s="640">
        <v>30.0</v>
      </c>
      <c r="F15" s="603">
        <v>100.0</v>
      </c>
      <c r="G15" s="573"/>
      <c r="H15" s="604">
        <v>113.8</v>
      </c>
      <c r="I15" s="605">
        <v>126.0</v>
      </c>
      <c r="J15" s="606">
        <f t="shared" si="11"/>
        <v>1.26</v>
      </c>
      <c r="K15" s="652">
        <v>103.0</v>
      </c>
      <c r="L15" s="653">
        <f t="shared" si="12"/>
        <v>1.03</v>
      </c>
      <c r="M15" s="605">
        <v>299.25</v>
      </c>
      <c r="N15" s="606">
        <f t="shared" si="13"/>
        <v>2.9925</v>
      </c>
      <c r="O15" s="605">
        <f>M15-M15*O2</f>
        <v>209.475</v>
      </c>
      <c r="P15" s="606">
        <f t="shared" si="14"/>
        <v>2.09475</v>
      </c>
      <c r="Q15" s="605">
        <f>M15-M15*Q2</f>
        <v>179.55</v>
      </c>
      <c r="R15" s="606">
        <f t="shared" si="15"/>
        <v>1.7955</v>
      </c>
      <c r="S15" s="605">
        <v>156.75</v>
      </c>
      <c r="T15" s="606">
        <f t="shared" si="16"/>
        <v>1.5675</v>
      </c>
      <c r="U15" s="605">
        <v>156.75</v>
      </c>
      <c r="V15" s="606">
        <f t="shared" si="17"/>
        <v>1.5675</v>
      </c>
      <c r="W15" s="605">
        <f t="shared" si="18"/>
        <v>141.075</v>
      </c>
      <c r="X15" s="606">
        <f t="shared" si="19"/>
        <v>1.41075</v>
      </c>
      <c r="Y15" s="608"/>
      <c r="Z15" s="608"/>
    </row>
    <row r="16" ht="31.5" customHeight="1">
      <c r="A16" s="55"/>
      <c r="D16" s="56"/>
      <c r="E16" s="641">
        <v>15.0</v>
      </c>
      <c r="F16" s="610">
        <v>200.0</v>
      </c>
      <c r="G16" s="573"/>
      <c r="H16" s="611">
        <v>223.99</v>
      </c>
      <c r="I16" s="612">
        <v>247.0</v>
      </c>
      <c r="J16" s="613">
        <f t="shared" si="11"/>
        <v>1.235</v>
      </c>
      <c r="K16" s="654">
        <v>200.0</v>
      </c>
      <c r="L16" s="655">
        <f t="shared" si="12"/>
        <v>1</v>
      </c>
      <c r="M16" s="612">
        <v>567.0</v>
      </c>
      <c r="N16" s="613">
        <f t="shared" si="13"/>
        <v>2.835</v>
      </c>
      <c r="O16" s="612">
        <f>M16-M16*O2</f>
        <v>396.9</v>
      </c>
      <c r="P16" s="613">
        <f t="shared" si="14"/>
        <v>1.9845</v>
      </c>
      <c r="Q16" s="612">
        <f>M16-M16*Q2</f>
        <v>340.2</v>
      </c>
      <c r="R16" s="613">
        <f t="shared" si="15"/>
        <v>1.701</v>
      </c>
      <c r="S16" s="612">
        <v>297.0</v>
      </c>
      <c r="T16" s="613">
        <f t="shared" si="16"/>
        <v>1.485</v>
      </c>
      <c r="U16" s="612">
        <v>297.0</v>
      </c>
      <c r="V16" s="613">
        <f t="shared" si="17"/>
        <v>1.485</v>
      </c>
      <c r="W16" s="612">
        <f t="shared" si="18"/>
        <v>267.3</v>
      </c>
      <c r="X16" s="613">
        <f t="shared" si="19"/>
        <v>1.3365</v>
      </c>
      <c r="Y16" s="608"/>
      <c r="Z16" s="608"/>
    </row>
    <row r="17">
      <c r="A17" s="629" t="s">
        <v>42</v>
      </c>
      <c r="B17" s="631" t="s">
        <v>54</v>
      </c>
      <c r="C17" s="631" t="s">
        <v>50</v>
      </c>
      <c r="D17" s="632" t="s">
        <v>44</v>
      </c>
      <c r="E17" s="633">
        <v>40.0</v>
      </c>
      <c r="F17" s="634" t="s">
        <v>45</v>
      </c>
      <c r="G17" s="573"/>
      <c r="H17" s="635">
        <v>84.1</v>
      </c>
      <c r="I17" s="636">
        <v>93.0</v>
      </c>
      <c r="J17" s="637">
        <f>I17/50</f>
        <v>1.86</v>
      </c>
      <c r="K17" s="656">
        <v>90.0</v>
      </c>
      <c r="L17" s="657">
        <f>K17/50</f>
        <v>1.8</v>
      </c>
      <c r="M17" s="636">
        <v>246.75000000000003</v>
      </c>
      <c r="N17" s="637">
        <f>M17/50</f>
        <v>4.935</v>
      </c>
      <c r="O17" s="636">
        <f>M17-M17*O2</f>
        <v>172.725</v>
      </c>
      <c r="P17" s="637">
        <f>O17/50</f>
        <v>3.4545</v>
      </c>
      <c r="Q17" s="636">
        <f>M17-M17*Q2</f>
        <v>148.05</v>
      </c>
      <c r="R17" s="637">
        <f>Q17/50</f>
        <v>2.961</v>
      </c>
      <c r="S17" s="636">
        <v>124.63</v>
      </c>
      <c r="T17" s="637">
        <f>S17/50</f>
        <v>2.4926</v>
      </c>
      <c r="U17" s="636">
        <v>120.0</v>
      </c>
      <c r="V17" s="637">
        <f>U17/50</f>
        <v>2.4</v>
      </c>
      <c r="W17" s="636">
        <f t="shared" si="18"/>
        <v>108</v>
      </c>
      <c r="X17" s="637"/>
      <c r="Y17" s="608"/>
      <c r="Z17" s="608"/>
    </row>
    <row r="18" ht="15.75" customHeight="1">
      <c r="A18" s="573"/>
      <c r="B18" s="573"/>
      <c r="C18" s="573"/>
      <c r="D18" s="573"/>
      <c r="E18" s="573"/>
      <c r="F18" s="573"/>
      <c r="G18" s="573"/>
      <c r="H18" s="573"/>
      <c r="I18" s="573"/>
      <c r="J18" s="573"/>
      <c r="K18" s="658"/>
      <c r="L18" s="658"/>
      <c r="M18" s="573"/>
      <c r="N18" s="573"/>
      <c r="O18" s="573"/>
      <c r="P18" s="573"/>
      <c r="Q18" s="573"/>
      <c r="R18" s="573"/>
      <c r="S18" s="573"/>
      <c r="T18" s="573"/>
      <c r="U18" s="573"/>
      <c r="V18" s="573"/>
      <c r="W18" s="585"/>
      <c r="X18" s="585"/>
      <c r="Y18" s="573"/>
      <c r="Z18" s="573"/>
    </row>
    <row r="19" ht="15.75" customHeight="1">
      <c r="A19" s="573"/>
      <c r="B19" s="573"/>
      <c r="C19" s="573"/>
      <c r="D19" s="573"/>
      <c r="E19" s="573"/>
      <c r="F19" s="573"/>
      <c r="G19" s="573"/>
      <c r="H19" s="573"/>
      <c r="I19" s="573"/>
      <c r="J19" s="573"/>
      <c r="K19" s="658"/>
      <c r="L19" s="658"/>
      <c r="M19" s="573"/>
      <c r="N19" s="573"/>
      <c r="O19" s="573"/>
      <c r="P19" s="573"/>
      <c r="Q19" s="573"/>
      <c r="R19" s="573"/>
      <c r="S19" s="573"/>
      <c r="T19" s="573"/>
      <c r="U19" s="573"/>
      <c r="V19" s="573"/>
      <c r="W19" s="585"/>
      <c r="X19" s="585"/>
      <c r="Y19" s="573"/>
      <c r="Z19" s="573"/>
    </row>
    <row r="20" ht="15.75" customHeight="1">
      <c r="A20" s="573"/>
      <c r="B20" s="573"/>
      <c r="C20" s="573"/>
      <c r="D20" s="573"/>
      <c r="E20" s="573"/>
      <c r="F20" s="573"/>
      <c r="G20" s="573"/>
      <c r="H20" s="573"/>
      <c r="I20" s="573"/>
      <c r="J20" s="573"/>
      <c r="K20" s="658"/>
      <c r="L20" s="658"/>
      <c r="M20" s="573"/>
      <c r="N20" s="573"/>
      <c r="O20" s="573"/>
      <c r="P20" s="573"/>
      <c r="Q20" s="573"/>
      <c r="R20" s="573"/>
      <c r="S20" s="573"/>
      <c r="T20" s="573"/>
      <c r="U20" s="573"/>
      <c r="V20" s="573"/>
      <c r="W20" s="585"/>
      <c r="X20" s="585"/>
      <c r="Y20" s="573"/>
      <c r="Z20" s="573"/>
    </row>
    <row r="21" ht="43.5" customHeight="1">
      <c r="A21" s="586" t="s">
        <v>61</v>
      </c>
      <c r="B21" s="23"/>
      <c r="C21" s="23"/>
      <c r="D21" s="24"/>
      <c r="E21" s="586" t="s">
        <v>12</v>
      </c>
      <c r="F21" s="24"/>
      <c r="G21" s="573"/>
      <c r="H21" s="587" t="s">
        <v>680</v>
      </c>
      <c r="I21" s="588" t="s">
        <v>683</v>
      </c>
      <c r="J21" s="27"/>
      <c r="K21" s="649" t="s">
        <v>684</v>
      </c>
      <c r="L21" s="27"/>
      <c r="M21" s="589" t="s">
        <v>16</v>
      </c>
      <c r="N21" s="27"/>
      <c r="O21" s="589" t="s">
        <v>17</v>
      </c>
      <c r="P21" s="27"/>
      <c r="Q21" s="589" t="s">
        <v>18</v>
      </c>
      <c r="R21" s="27"/>
      <c r="S21" s="589" t="s">
        <v>90</v>
      </c>
      <c r="T21" s="27"/>
      <c r="U21" s="589" t="s">
        <v>91</v>
      </c>
      <c r="V21" s="27"/>
      <c r="W21" s="589" t="s">
        <v>95</v>
      </c>
      <c r="X21" s="27"/>
      <c r="Y21" s="590"/>
      <c r="Z21" s="590"/>
    </row>
    <row r="22" ht="21.0" customHeight="1">
      <c r="A22" s="30"/>
      <c r="B22" s="31"/>
      <c r="C22" s="31"/>
      <c r="D22" s="32"/>
      <c r="E22" s="591" t="s">
        <v>25</v>
      </c>
      <c r="F22" s="592" t="s">
        <v>26</v>
      </c>
      <c r="G22" s="573"/>
      <c r="H22" s="55"/>
      <c r="I22" s="593" t="s">
        <v>27</v>
      </c>
      <c r="J22" s="594" t="s">
        <v>28</v>
      </c>
      <c r="K22" s="650" t="s">
        <v>27</v>
      </c>
      <c r="L22" s="651" t="s">
        <v>28</v>
      </c>
      <c r="M22" s="595" t="s">
        <v>27</v>
      </c>
      <c r="N22" s="596" t="s">
        <v>28</v>
      </c>
      <c r="O22" s="595" t="s">
        <v>27</v>
      </c>
      <c r="P22" s="596" t="s">
        <v>28</v>
      </c>
      <c r="Q22" s="595" t="s">
        <v>27</v>
      </c>
      <c r="R22" s="596" t="s">
        <v>28</v>
      </c>
      <c r="S22" s="595" t="s">
        <v>27</v>
      </c>
      <c r="T22" s="596" t="s">
        <v>28</v>
      </c>
      <c r="U22" s="595" t="s">
        <v>27</v>
      </c>
      <c r="V22" s="596" t="s">
        <v>28</v>
      </c>
      <c r="W22" s="595" t="s">
        <v>27</v>
      </c>
      <c r="X22" s="596" t="s">
        <v>28</v>
      </c>
      <c r="Y22" s="597"/>
      <c r="Z22" s="597"/>
    </row>
    <row r="23" ht="30.0" customHeight="1">
      <c r="A23" s="598" t="s">
        <v>181</v>
      </c>
      <c r="B23" s="599" t="s">
        <v>182</v>
      </c>
      <c r="C23" s="23"/>
      <c r="D23" s="642" t="s">
        <v>68</v>
      </c>
      <c r="E23" s="640">
        <v>40.0</v>
      </c>
      <c r="F23" s="603">
        <v>40.0</v>
      </c>
      <c r="G23" s="573"/>
      <c r="H23" s="635">
        <v>140.59</v>
      </c>
      <c r="I23" s="636">
        <v>145.0</v>
      </c>
      <c r="J23" s="637">
        <f t="shared" ref="J23:J24" si="20">I23/F23</f>
        <v>3.625</v>
      </c>
      <c r="K23" s="659">
        <v>150.0</v>
      </c>
      <c r="L23" s="657">
        <f t="shared" ref="L23:L24" si="21">K23/F23</f>
        <v>3.75</v>
      </c>
      <c r="M23" s="635">
        <v>420.0</v>
      </c>
      <c r="N23" s="637">
        <f t="shared" ref="N23:N24" si="22">M23/F23</f>
        <v>10.5</v>
      </c>
      <c r="O23" s="635">
        <f>M23-M23*O2</f>
        <v>294</v>
      </c>
      <c r="P23" s="637">
        <f t="shared" ref="P23:P24" si="23">O23/F23</f>
        <v>7.35</v>
      </c>
      <c r="Q23" s="635">
        <f>M23-M23*Q2</f>
        <v>252</v>
      </c>
      <c r="R23" s="637">
        <f t="shared" ref="R23:R24" si="24">Q23/F23</f>
        <v>6.3</v>
      </c>
      <c r="S23" s="635">
        <f>M23-M23*S2</f>
        <v>210</v>
      </c>
      <c r="T23" s="637">
        <f t="shared" ref="T23:T24" si="25">S23/F23</f>
        <v>5.25</v>
      </c>
      <c r="U23" s="635">
        <f>M23-M23*U2</f>
        <v>189</v>
      </c>
      <c r="V23" s="637">
        <f t="shared" ref="V23:V24" si="26">U23/F23</f>
        <v>4.725</v>
      </c>
      <c r="W23" s="636">
        <f t="shared" ref="W23:W24" si="27">U23-U23*$W$2</f>
        <v>170.1</v>
      </c>
      <c r="X23" s="637">
        <f t="shared" ref="X23:X24" si="28">W23/F23</f>
        <v>4.2525</v>
      </c>
      <c r="Y23" s="608">
        <v>3.51</v>
      </c>
      <c r="Z23" s="608"/>
    </row>
    <row r="24" ht="39.0" customHeight="1">
      <c r="A24" s="629" t="s">
        <v>69</v>
      </c>
      <c r="B24" s="630" t="s">
        <v>70</v>
      </c>
      <c r="C24" s="2"/>
      <c r="D24" s="631" t="s">
        <v>71</v>
      </c>
      <c r="E24" s="643">
        <v>50.0</v>
      </c>
      <c r="F24" s="634">
        <v>1.0</v>
      </c>
      <c r="G24" s="573"/>
      <c r="H24" s="635">
        <v>603.05</v>
      </c>
      <c r="I24" s="636">
        <v>795.0</v>
      </c>
      <c r="J24" s="644">
        <f t="shared" si="20"/>
        <v>795</v>
      </c>
      <c r="K24" s="656">
        <v>800.0</v>
      </c>
      <c r="L24" s="660">
        <f t="shared" si="21"/>
        <v>800</v>
      </c>
      <c r="M24" s="636">
        <f>1323*1.15</f>
        <v>1521.45</v>
      </c>
      <c r="N24" s="644">
        <f t="shared" si="22"/>
        <v>1521.45</v>
      </c>
      <c r="O24" s="636">
        <f>1008*1.15</f>
        <v>1159.2</v>
      </c>
      <c r="P24" s="644">
        <f t="shared" si="23"/>
        <v>1159.2</v>
      </c>
      <c r="Q24" s="636">
        <f>945*1.15</f>
        <v>1086.75</v>
      </c>
      <c r="R24" s="644">
        <f t="shared" si="24"/>
        <v>1086.75</v>
      </c>
      <c r="S24" s="636">
        <f>882*1.15</f>
        <v>1014.3</v>
      </c>
      <c r="T24" s="644">
        <f t="shared" si="25"/>
        <v>1014.3</v>
      </c>
      <c r="U24" s="636">
        <f>756*1.15</f>
        <v>869.4</v>
      </c>
      <c r="V24" s="644">
        <f t="shared" si="26"/>
        <v>869.4</v>
      </c>
      <c r="W24" s="636">
        <f t="shared" si="27"/>
        <v>782.46</v>
      </c>
      <c r="X24" s="644">
        <f t="shared" si="28"/>
        <v>782.46</v>
      </c>
      <c r="Y24" s="608"/>
      <c r="Z24" s="608"/>
    </row>
    <row r="25" ht="15.75" customHeight="1">
      <c r="A25" s="573"/>
      <c r="B25" s="573"/>
      <c r="C25" s="573"/>
      <c r="D25" s="573"/>
      <c r="E25" s="573"/>
      <c r="F25" s="573"/>
      <c r="G25" s="573"/>
      <c r="H25" s="573"/>
      <c r="I25" s="573"/>
      <c r="J25" s="573"/>
      <c r="K25" s="658"/>
      <c r="L25" s="658"/>
      <c r="M25" s="573"/>
      <c r="N25" s="573"/>
      <c r="O25" s="573"/>
      <c r="P25" s="573"/>
      <c r="Q25" s="573"/>
      <c r="R25" s="573"/>
      <c r="S25" s="573"/>
      <c r="T25" s="573"/>
      <c r="U25" s="573"/>
      <c r="V25" s="573"/>
      <c r="W25" s="573"/>
      <c r="X25" s="573"/>
      <c r="Y25" s="573"/>
      <c r="Z25" s="573"/>
    </row>
    <row r="26" ht="15.75" customHeight="1">
      <c r="A26" s="573"/>
      <c r="B26" s="573"/>
      <c r="C26" s="573"/>
      <c r="D26" s="573"/>
      <c r="E26" s="573"/>
      <c r="F26" s="573"/>
      <c r="G26" s="573"/>
      <c r="H26" s="573"/>
      <c r="I26" s="573"/>
      <c r="J26" s="573"/>
      <c r="K26" s="658"/>
      <c r="L26" s="658"/>
      <c r="M26" s="573"/>
      <c r="N26" s="573"/>
      <c r="O26" s="573"/>
      <c r="P26" s="573"/>
      <c r="Q26" s="573"/>
      <c r="R26" s="573"/>
      <c r="S26" s="573"/>
      <c r="T26" s="573"/>
      <c r="U26" s="573"/>
      <c r="V26" s="573"/>
      <c r="W26" s="573"/>
      <c r="X26" s="573"/>
      <c r="Y26" s="573"/>
      <c r="Z26" s="573"/>
    </row>
    <row r="27" ht="15.75" customHeight="1">
      <c r="A27" s="573"/>
      <c r="B27" s="573"/>
      <c r="C27" s="573"/>
      <c r="D27" s="573"/>
      <c r="E27" s="573"/>
      <c r="F27" s="573"/>
      <c r="G27" s="573"/>
      <c r="H27" s="573"/>
      <c r="I27" s="573"/>
      <c r="J27" s="573"/>
      <c r="K27" s="658"/>
      <c r="L27" s="658"/>
      <c r="M27" s="573"/>
      <c r="N27" s="573"/>
      <c r="O27" s="573"/>
      <c r="P27" s="573"/>
      <c r="Q27" s="573"/>
      <c r="R27" s="573"/>
      <c r="S27" s="573"/>
      <c r="T27" s="573"/>
      <c r="U27" s="573"/>
      <c r="V27" s="573"/>
      <c r="W27" s="573"/>
      <c r="X27" s="573"/>
      <c r="Y27" s="573"/>
      <c r="Z27" s="573"/>
    </row>
    <row r="28" ht="15.75" customHeight="1">
      <c r="A28" s="573"/>
      <c r="B28" s="573"/>
      <c r="C28" s="573"/>
      <c r="D28" s="573"/>
      <c r="E28" s="573"/>
      <c r="F28" s="573"/>
      <c r="G28" s="573"/>
      <c r="H28" s="573"/>
      <c r="I28" s="573"/>
      <c r="J28" s="573"/>
      <c r="K28" s="658"/>
      <c r="L28" s="658"/>
      <c r="M28" s="573"/>
      <c r="N28" s="573"/>
      <c r="O28" s="573"/>
      <c r="P28" s="573"/>
      <c r="Q28" s="573"/>
      <c r="R28" s="573"/>
      <c r="S28" s="573"/>
      <c r="T28" s="573"/>
      <c r="U28" s="573"/>
      <c r="V28" s="573"/>
      <c r="W28" s="573"/>
      <c r="X28" s="573"/>
      <c r="Y28" s="573"/>
      <c r="Z28" s="573"/>
    </row>
    <row r="29" ht="15.75" customHeight="1">
      <c r="A29" s="573"/>
      <c r="B29" s="573"/>
      <c r="C29" s="573"/>
      <c r="D29" s="573"/>
      <c r="E29" s="573"/>
      <c r="F29" s="573"/>
      <c r="G29" s="573"/>
      <c r="H29" s="573"/>
      <c r="I29" s="573"/>
      <c r="J29" s="573"/>
      <c r="K29" s="658"/>
      <c r="L29" s="658"/>
      <c r="M29" s="573"/>
      <c r="N29" s="573"/>
      <c r="O29" s="573"/>
      <c r="P29" s="573"/>
      <c r="Q29" s="573"/>
      <c r="R29" s="573"/>
      <c r="S29" s="573"/>
      <c r="T29" s="573"/>
      <c r="U29" s="573"/>
      <c r="V29" s="573"/>
      <c r="W29" s="573"/>
      <c r="X29" s="573"/>
      <c r="Y29" s="573"/>
      <c r="Z29" s="573"/>
    </row>
    <row r="30" ht="15.75" customHeight="1">
      <c r="A30" s="573"/>
      <c r="B30" s="573"/>
      <c r="C30" s="573"/>
      <c r="D30" s="573"/>
      <c r="E30" s="573"/>
      <c r="F30" s="573"/>
      <c r="G30" s="573"/>
      <c r="H30" s="573"/>
      <c r="I30" s="573"/>
      <c r="J30" s="573"/>
      <c r="K30" s="658"/>
      <c r="L30" s="658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3"/>
      <c r="X30" s="573"/>
      <c r="Y30" s="573"/>
      <c r="Z30" s="573"/>
    </row>
    <row r="31" ht="15.75" customHeight="1">
      <c r="A31" s="573"/>
      <c r="B31" s="573"/>
      <c r="C31" s="573"/>
      <c r="D31" s="573"/>
      <c r="E31" s="573"/>
      <c r="F31" s="573"/>
      <c r="G31" s="573"/>
      <c r="H31" s="573"/>
      <c r="I31" s="573"/>
      <c r="J31" s="573"/>
      <c r="K31" s="658"/>
      <c r="L31" s="658"/>
      <c r="M31" s="573"/>
      <c r="N31" s="573"/>
      <c r="O31" s="573"/>
      <c r="P31" s="573"/>
      <c r="Q31" s="573"/>
      <c r="R31" s="573"/>
      <c r="S31" s="573"/>
      <c r="T31" s="573"/>
      <c r="U31" s="573"/>
      <c r="V31" s="573"/>
      <c r="W31" s="573"/>
      <c r="X31" s="573"/>
      <c r="Y31" s="573"/>
      <c r="Z31" s="573"/>
    </row>
    <row r="32" ht="15.75" customHeight="1">
      <c r="A32" s="573"/>
      <c r="B32" s="573"/>
      <c r="C32" s="573"/>
      <c r="D32" s="573"/>
      <c r="E32" s="573"/>
      <c r="F32" s="573"/>
      <c r="G32" s="573"/>
      <c r="H32" s="573"/>
      <c r="I32" s="573"/>
      <c r="J32" s="573"/>
      <c r="K32" s="658"/>
      <c r="L32" s="658"/>
      <c r="M32" s="573"/>
      <c r="N32" s="573"/>
      <c r="O32" s="573"/>
      <c r="P32" s="573"/>
      <c r="Q32" s="573"/>
      <c r="R32" s="573"/>
      <c r="S32" s="573"/>
      <c r="T32" s="573"/>
      <c r="U32" s="573"/>
      <c r="V32" s="573"/>
      <c r="W32" s="573"/>
      <c r="X32" s="573"/>
      <c r="Y32" s="573"/>
      <c r="Z32" s="573"/>
    </row>
    <row r="33" ht="15.75" customHeight="1">
      <c r="A33" s="573"/>
      <c r="B33" s="573"/>
      <c r="C33" s="573"/>
      <c r="D33" s="573"/>
      <c r="E33" s="573"/>
      <c r="F33" s="573"/>
      <c r="G33" s="573"/>
      <c r="H33" s="573"/>
      <c r="I33" s="573"/>
      <c r="J33" s="573"/>
      <c r="K33" s="658"/>
      <c r="L33" s="658"/>
      <c r="M33" s="573"/>
      <c r="N33" s="573"/>
      <c r="O33" s="573"/>
      <c r="P33" s="573"/>
      <c r="Q33" s="573"/>
      <c r="R33" s="573"/>
      <c r="S33" s="573"/>
      <c r="T33" s="573"/>
      <c r="U33" s="573"/>
      <c r="V33" s="573"/>
      <c r="W33" s="573"/>
      <c r="X33" s="573"/>
      <c r="Y33" s="573"/>
      <c r="Z33" s="573"/>
    </row>
    <row r="34" ht="15.75" customHeight="1">
      <c r="A34" s="573"/>
      <c r="B34" s="573"/>
      <c r="C34" s="573"/>
      <c r="D34" s="573"/>
      <c r="E34" s="573"/>
      <c r="F34" s="573"/>
      <c r="G34" s="573"/>
      <c r="H34" s="573"/>
      <c r="I34" s="573"/>
      <c r="J34" s="573"/>
      <c r="K34" s="658"/>
      <c r="L34" s="658"/>
      <c r="M34" s="573"/>
      <c r="N34" s="573"/>
      <c r="O34" s="573"/>
      <c r="P34" s="573"/>
      <c r="Q34" s="573"/>
      <c r="R34" s="573"/>
      <c r="S34" s="573"/>
      <c r="T34" s="573"/>
      <c r="U34" s="573"/>
      <c r="V34" s="573"/>
      <c r="W34" s="573"/>
      <c r="X34" s="573"/>
      <c r="Y34" s="573"/>
      <c r="Z34" s="573"/>
    </row>
    <row r="35" ht="15.75" customHeight="1">
      <c r="A35" s="573"/>
      <c r="B35" s="573"/>
      <c r="C35" s="573"/>
      <c r="D35" s="573"/>
      <c r="E35" s="573"/>
      <c r="F35" s="573"/>
      <c r="G35" s="573"/>
      <c r="H35" s="573"/>
      <c r="I35" s="573"/>
      <c r="J35" s="573"/>
      <c r="K35" s="658"/>
      <c r="L35" s="658"/>
      <c r="M35" s="573"/>
      <c r="N35" s="573"/>
      <c r="O35" s="573"/>
      <c r="P35" s="573"/>
      <c r="Q35" s="573"/>
      <c r="R35" s="573"/>
      <c r="S35" s="573"/>
      <c r="T35" s="573"/>
      <c r="U35" s="573"/>
      <c r="V35" s="573"/>
      <c r="W35" s="573"/>
      <c r="X35" s="573"/>
      <c r="Y35" s="573"/>
      <c r="Z35" s="573"/>
    </row>
    <row r="36" ht="15.75" customHeight="1">
      <c r="A36" s="573"/>
      <c r="B36" s="573"/>
      <c r="C36" s="573"/>
      <c r="D36" s="573"/>
      <c r="E36" s="573"/>
      <c r="F36" s="573"/>
      <c r="G36" s="573"/>
      <c r="H36" s="573"/>
      <c r="I36" s="573"/>
      <c r="J36" s="573"/>
      <c r="K36" s="658"/>
      <c r="L36" s="658"/>
      <c r="M36" s="573"/>
      <c r="N36" s="573"/>
      <c r="O36" s="573"/>
      <c r="P36" s="573"/>
      <c r="Q36" s="573"/>
      <c r="R36" s="573"/>
      <c r="S36" s="573"/>
      <c r="T36" s="573"/>
      <c r="U36" s="573"/>
      <c r="V36" s="573"/>
      <c r="W36" s="573"/>
      <c r="X36" s="573"/>
      <c r="Y36" s="573"/>
      <c r="Z36" s="573"/>
    </row>
    <row r="37" ht="15.75" customHeight="1">
      <c r="A37" s="573"/>
      <c r="B37" s="573"/>
      <c r="C37" s="573"/>
      <c r="D37" s="573"/>
      <c r="E37" s="573"/>
      <c r="F37" s="573"/>
      <c r="G37" s="573"/>
      <c r="H37" s="573"/>
      <c r="I37" s="573"/>
      <c r="J37" s="573"/>
      <c r="K37" s="658"/>
      <c r="L37" s="658"/>
      <c r="M37" s="573"/>
      <c r="N37" s="573"/>
      <c r="O37" s="573"/>
      <c r="P37" s="573"/>
      <c r="Q37" s="573"/>
      <c r="R37" s="573"/>
      <c r="S37" s="573"/>
      <c r="T37" s="573"/>
      <c r="U37" s="573"/>
      <c r="V37" s="573"/>
      <c r="W37" s="573"/>
      <c r="X37" s="573"/>
      <c r="Y37" s="573"/>
      <c r="Z37" s="573"/>
    </row>
    <row r="38" ht="15.75" customHeight="1">
      <c r="A38" s="573"/>
      <c r="B38" s="573"/>
      <c r="C38" s="573"/>
      <c r="D38" s="573"/>
      <c r="E38" s="573"/>
      <c r="F38" s="573"/>
      <c r="G38" s="573"/>
      <c r="H38" s="573"/>
      <c r="I38" s="573"/>
      <c r="J38" s="573"/>
      <c r="K38" s="658"/>
      <c r="L38" s="658"/>
      <c r="M38" s="573"/>
      <c r="N38" s="573"/>
      <c r="O38" s="573"/>
      <c r="P38" s="573"/>
      <c r="Q38" s="573"/>
      <c r="R38" s="573"/>
      <c r="S38" s="573"/>
      <c r="T38" s="573"/>
      <c r="U38" s="573"/>
      <c r="V38" s="573"/>
      <c r="W38" s="573"/>
      <c r="X38" s="573"/>
      <c r="Y38" s="573"/>
      <c r="Z38" s="573"/>
    </row>
    <row r="39" ht="15.75" customHeight="1">
      <c r="A39" s="573"/>
      <c r="B39" s="573"/>
      <c r="C39" s="573"/>
      <c r="D39" s="573"/>
      <c r="E39" s="573"/>
      <c r="F39" s="573"/>
      <c r="G39" s="573"/>
      <c r="H39" s="573"/>
      <c r="I39" s="573"/>
      <c r="J39" s="573"/>
      <c r="K39" s="658"/>
      <c r="L39" s="658"/>
      <c r="M39" s="573"/>
      <c r="N39" s="573"/>
      <c r="O39" s="573"/>
      <c r="P39" s="573"/>
      <c r="Q39" s="573"/>
      <c r="R39" s="573"/>
      <c r="S39" s="573"/>
      <c r="T39" s="573"/>
      <c r="U39" s="573"/>
      <c r="V39" s="573"/>
      <c r="W39" s="573"/>
      <c r="X39" s="573"/>
      <c r="Y39" s="573"/>
      <c r="Z39" s="573"/>
    </row>
    <row r="40" ht="15.75" customHeight="1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658"/>
      <c r="L40" s="658"/>
      <c r="M40" s="573"/>
      <c r="N40" s="573"/>
      <c r="O40" s="573"/>
      <c r="P40" s="573"/>
      <c r="Q40" s="573"/>
      <c r="R40" s="573"/>
      <c r="S40" s="573"/>
      <c r="T40" s="573"/>
      <c r="U40" s="573"/>
      <c r="V40" s="573"/>
      <c r="W40" s="573"/>
      <c r="X40" s="573"/>
      <c r="Y40" s="573"/>
      <c r="Z40" s="573"/>
    </row>
    <row r="41" ht="15.75" customHeight="1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658"/>
      <c r="L41" s="658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3"/>
      <c r="X41" s="573"/>
      <c r="Y41" s="573"/>
      <c r="Z41" s="573"/>
    </row>
    <row r="42" ht="15.75" customHeight="1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658"/>
      <c r="L42" s="658"/>
      <c r="M42" s="573"/>
      <c r="N42" s="573"/>
      <c r="O42" s="573"/>
      <c r="P42" s="573"/>
      <c r="Q42" s="573"/>
      <c r="R42" s="573"/>
      <c r="S42" s="573"/>
      <c r="T42" s="573"/>
      <c r="U42" s="573"/>
      <c r="V42" s="573"/>
      <c r="W42" s="573"/>
      <c r="X42" s="573"/>
      <c r="Y42" s="573"/>
      <c r="Z42" s="573"/>
    </row>
    <row r="43" ht="15.75" customHeight="1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658"/>
      <c r="L43" s="658"/>
      <c r="M43" s="573"/>
      <c r="N43" s="573"/>
      <c r="O43" s="573"/>
      <c r="P43" s="573"/>
      <c r="Q43" s="573"/>
      <c r="R43" s="573"/>
      <c r="S43" s="573"/>
      <c r="T43" s="573"/>
      <c r="U43" s="573"/>
      <c r="V43" s="573"/>
      <c r="W43" s="573"/>
      <c r="X43" s="573"/>
      <c r="Y43" s="573"/>
      <c r="Z43" s="573"/>
    </row>
    <row r="44" ht="15.75" customHeight="1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658"/>
      <c r="L44" s="658"/>
      <c r="M44" s="573"/>
      <c r="N44" s="573"/>
      <c r="O44" s="573"/>
      <c r="P44" s="573"/>
      <c r="Q44" s="573"/>
      <c r="R44" s="573"/>
      <c r="S44" s="573"/>
      <c r="T44" s="573"/>
      <c r="U44" s="573"/>
      <c r="V44" s="573"/>
      <c r="W44" s="573"/>
      <c r="X44" s="573"/>
      <c r="Y44" s="573"/>
      <c r="Z44" s="573"/>
    </row>
    <row r="45" ht="15.75" customHeight="1">
      <c r="A45" s="573"/>
      <c r="B45" s="573"/>
      <c r="C45" s="573"/>
      <c r="D45" s="573"/>
      <c r="E45" s="573"/>
      <c r="F45" s="573"/>
      <c r="G45" s="573"/>
      <c r="H45" s="573"/>
      <c r="I45" s="573"/>
      <c r="J45" s="573"/>
      <c r="K45" s="658"/>
      <c r="L45" s="658"/>
      <c r="M45" s="573"/>
      <c r="N45" s="573"/>
      <c r="O45" s="573"/>
      <c r="P45" s="573"/>
      <c r="Q45" s="573"/>
      <c r="R45" s="573"/>
      <c r="S45" s="573"/>
      <c r="T45" s="573"/>
      <c r="U45" s="573"/>
      <c r="V45" s="573"/>
      <c r="W45" s="573"/>
      <c r="X45" s="573"/>
      <c r="Y45" s="573"/>
      <c r="Z45" s="573"/>
    </row>
    <row r="46" ht="15.75" customHeight="1">
      <c r="A46" s="573"/>
      <c r="B46" s="573"/>
      <c r="C46" s="573"/>
      <c r="D46" s="573"/>
      <c r="E46" s="573"/>
      <c r="F46" s="573"/>
      <c r="G46" s="573"/>
      <c r="H46" s="573"/>
      <c r="I46" s="573"/>
      <c r="J46" s="573"/>
      <c r="K46" s="658"/>
      <c r="L46" s="658"/>
      <c r="M46" s="573"/>
      <c r="N46" s="573"/>
      <c r="O46" s="573"/>
      <c r="P46" s="573"/>
      <c r="Q46" s="573"/>
      <c r="R46" s="573"/>
      <c r="S46" s="573"/>
      <c r="T46" s="573"/>
      <c r="U46" s="573"/>
      <c r="V46" s="573"/>
      <c r="W46" s="573"/>
      <c r="X46" s="573"/>
      <c r="Y46" s="573"/>
      <c r="Z46" s="573"/>
    </row>
    <row r="47" ht="15.75" customHeight="1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658"/>
      <c r="L47" s="658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  <c r="Z47" s="573"/>
    </row>
    <row r="48" ht="15.75" customHeight="1">
      <c r="A48" s="573"/>
      <c r="B48" s="573"/>
      <c r="C48" s="573"/>
      <c r="D48" s="573"/>
      <c r="E48" s="573"/>
      <c r="F48" s="573"/>
      <c r="G48" s="573"/>
      <c r="H48" s="573"/>
      <c r="I48" s="573"/>
      <c r="J48" s="573"/>
      <c r="K48" s="658"/>
      <c r="L48" s="658"/>
      <c r="M48" s="573"/>
      <c r="N48" s="573"/>
      <c r="O48" s="573"/>
      <c r="P48" s="573"/>
      <c r="Q48" s="573"/>
      <c r="R48" s="573"/>
      <c r="S48" s="573"/>
      <c r="T48" s="573"/>
      <c r="U48" s="573"/>
      <c r="V48" s="573"/>
      <c r="W48" s="573"/>
      <c r="X48" s="573"/>
      <c r="Y48" s="573"/>
      <c r="Z48" s="573"/>
    </row>
    <row r="49" ht="15.75" customHeight="1">
      <c r="A49" s="573"/>
      <c r="B49" s="573"/>
      <c r="C49" s="573"/>
      <c r="D49" s="573"/>
      <c r="E49" s="573"/>
      <c r="F49" s="573"/>
      <c r="G49" s="573"/>
      <c r="H49" s="573"/>
      <c r="I49" s="573"/>
      <c r="J49" s="573"/>
      <c r="K49" s="658"/>
      <c r="L49" s="658"/>
      <c r="M49" s="573"/>
      <c r="N49" s="573"/>
      <c r="O49" s="573"/>
      <c r="P49" s="573"/>
      <c r="Q49" s="573"/>
      <c r="R49" s="573"/>
      <c r="S49" s="573"/>
      <c r="T49" s="573"/>
      <c r="U49" s="573"/>
      <c r="V49" s="573"/>
      <c r="W49" s="573"/>
      <c r="X49" s="573"/>
      <c r="Y49" s="573"/>
      <c r="Z49" s="573"/>
    </row>
    <row r="50" ht="15.75" customHeight="1">
      <c r="A50" s="573"/>
      <c r="B50" s="573"/>
      <c r="C50" s="573"/>
      <c r="D50" s="573"/>
      <c r="E50" s="573"/>
      <c r="F50" s="573"/>
      <c r="G50" s="573"/>
      <c r="H50" s="573"/>
      <c r="I50" s="573"/>
      <c r="J50" s="573"/>
      <c r="K50" s="658"/>
      <c r="L50" s="658"/>
      <c r="M50" s="573"/>
      <c r="N50" s="573"/>
      <c r="O50" s="573"/>
      <c r="P50" s="573"/>
      <c r="Q50" s="573"/>
      <c r="R50" s="573"/>
      <c r="S50" s="573"/>
      <c r="T50" s="573"/>
      <c r="U50" s="573"/>
      <c r="V50" s="573"/>
      <c r="W50" s="573"/>
      <c r="X50" s="573"/>
      <c r="Y50" s="573"/>
      <c r="Z50" s="573"/>
    </row>
    <row r="51" ht="15.75" customHeight="1">
      <c r="A51" s="573"/>
      <c r="B51" s="573"/>
      <c r="C51" s="573"/>
      <c r="D51" s="573"/>
      <c r="E51" s="573"/>
      <c r="F51" s="573"/>
      <c r="G51" s="573"/>
      <c r="H51" s="573"/>
      <c r="I51" s="573"/>
      <c r="J51" s="573"/>
      <c r="K51" s="658"/>
      <c r="L51" s="658"/>
      <c r="M51" s="573"/>
      <c r="N51" s="573"/>
      <c r="O51" s="573"/>
      <c r="P51" s="573"/>
      <c r="Q51" s="573"/>
      <c r="R51" s="573"/>
      <c r="S51" s="573"/>
      <c r="T51" s="573"/>
      <c r="U51" s="573"/>
      <c r="V51" s="573"/>
      <c r="W51" s="573"/>
      <c r="X51" s="573"/>
      <c r="Y51" s="573"/>
      <c r="Z51" s="573"/>
    </row>
    <row r="52" ht="15.75" customHeight="1">
      <c r="A52" s="573"/>
      <c r="B52" s="573"/>
      <c r="C52" s="573"/>
      <c r="D52" s="573"/>
      <c r="E52" s="573"/>
      <c r="F52" s="573"/>
      <c r="G52" s="573"/>
      <c r="H52" s="573"/>
      <c r="I52" s="573"/>
      <c r="J52" s="573"/>
      <c r="K52" s="658"/>
      <c r="L52" s="658"/>
      <c r="M52" s="573"/>
      <c r="N52" s="573"/>
      <c r="O52" s="573"/>
      <c r="P52" s="573"/>
      <c r="Q52" s="573"/>
      <c r="R52" s="573"/>
      <c r="S52" s="573"/>
      <c r="T52" s="573"/>
      <c r="U52" s="573"/>
      <c r="V52" s="573"/>
      <c r="W52" s="573"/>
      <c r="X52" s="573"/>
      <c r="Y52" s="573"/>
      <c r="Z52" s="573"/>
    </row>
    <row r="53" ht="15.75" customHeight="1">
      <c r="A53" s="573"/>
      <c r="B53" s="573"/>
      <c r="C53" s="573"/>
      <c r="D53" s="573"/>
      <c r="E53" s="573"/>
      <c r="F53" s="573"/>
      <c r="G53" s="573"/>
      <c r="H53" s="573"/>
      <c r="I53" s="573"/>
      <c r="J53" s="573"/>
      <c r="K53" s="658"/>
      <c r="L53" s="658"/>
      <c r="M53" s="573"/>
      <c r="N53" s="573"/>
      <c r="O53" s="573"/>
      <c r="P53" s="573"/>
      <c r="Q53" s="573"/>
      <c r="R53" s="573"/>
      <c r="S53" s="573"/>
      <c r="T53" s="573"/>
      <c r="U53" s="573"/>
      <c r="V53" s="573"/>
      <c r="W53" s="573"/>
      <c r="X53" s="573"/>
      <c r="Y53" s="573"/>
      <c r="Z53" s="573"/>
    </row>
    <row r="54" ht="15.75" customHeight="1">
      <c r="A54" s="573"/>
      <c r="B54" s="573"/>
      <c r="C54" s="573"/>
      <c r="D54" s="573"/>
      <c r="E54" s="573"/>
      <c r="F54" s="573"/>
      <c r="G54" s="573"/>
      <c r="H54" s="573"/>
      <c r="I54" s="573"/>
      <c r="J54" s="573"/>
      <c r="K54" s="658"/>
      <c r="L54" s="658"/>
      <c r="M54" s="573"/>
      <c r="N54" s="573"/>
      <c r="O54" s="573"/>
      <c r="P54" s="573"/>
      <c r="Q54" s="573"/>
      <c r="R54" s="573"/>
      <c r="S54" s="573"/>
      <c r="T54" s="573"/>
      <c r="U54" s="573"/>
      <c r="V54" s="573"/>
      <c r="W54" s="573"/>
      <c r="X54" s="573"/>
      <c r="Y54" s="573"/>
      <c r="Z54" s="573"/>
    </row>
    <row r="55" ht="15.75" customHeight="1">
      <c r="A55" s="573"/>
      <c r="B55" s="573"/>
      <c r="C55" s="573"/>
      <c r="D55" s="573"/>
      <c r="E55" s="573"/>
      <c r="F55" s="573"/>
      <c r="G55" s="573"/>
      <c r="H55" s="573"/>
      <c r="I55" s="573"/>
      <c r="J55" s="573"/>
      <c r="K55" s="658"/>
      <c r="L55" s="658"/>
      <c r="M55" s="573"/>
      <c r="N55" s="573"/>
      <c r="O55" s="573"/>
      <c r="P55" s="573"/>
      <c r="Q55" s="573"/>
      <c r="R55" s="573"/>
      <c r="S55" s="573"/>
      <c r="T55" s="573"/>
      <c r="U55" s="573"/>
      <c r="V55" s="573"/>
      <c r="W55" s="573"/>
      <c r="X55" s="573"/>
      <c r="Y55" s="573"/>
      <c r="Z55" s="573"/>
    </row>
    <row r="56" ht="15.75" customHeight="1">
      <c r="A56" s="573"/>
      <c r="B56" s="573"/>
      <c r="C56" s="573"/>
      <c r="D56" s="573"/>
      <c r="E56" s="573"/>
      <c r="F56" s="573"/>
      <c r="G56" s="573"/>
      <c r="H56" s="573"/>
      <c r="I56" s="573"/>
      <c r="J56" s="573"/>
      <c r="K56" s="658"/>
      <c r="L56" s="658"/>
      <c r="M56" s="573"/>
      <c r="N56" s="573"/>
      <c r="O56" s="573"/>
      <c r="P56" s="573"/>
      <c r="Q56" s="573"/>
      <c r="R56" s="573"/>
      <c r="S56" s="573"/>
      <c r="T56" s="573"/>
      <c r="U56" s="573"/>
      <c r="V56" s="573"/>
      <c r="W56" s="573"/>
      <c r="X56" s="573"/>
      <c r="Y56" s="573"/>
      <c r="Z56" s="573"/>
    </row>
    <row r="57" ht="15.75" customHeight="1">
      <c r="A57" s="573"/>
      <c r="B57" s="573"/>
      <c r="C57" s="573"/>
      <c r="D57" s="573"/>
      <c r="E57" s="573"/>
      <c r="F57" s="573"/>
      <c r="G57" s="573"/>
      <c r="H57" s="573"/>
      <c r="I57" s="573"/>
      <c r="J57" s="573"/>
      <c r="K57" s="658"/>
      <c r="L57" s="658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W57" s="573"/>
      <c r="X57" s="573"/>
      <c r="Y57" s="573"/>
      <c r="Z57" s="573"/>
    </row>
    <row r="58" ht="15.75" customHeight="1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658"/>
      <c r="L58" s="658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W58" s="573"/>
      <c r="X58" s="573"/>
      <c r="Y58" s="573"/>
      <c r="Z58" s="573"/>
    </row>
    <row r="59" ht="15.75" customHeight="1">
      <c r="A59" s="573"/>
      <c r="B59" s="573"/>
      <c r="C59" s="573"/>
      <c r="D59" s="573"/>
      <c r="E59" s="573"/>
      <c r="F59" s="573"/>
      <c r="G59" s="573"/>
      <c r="H59" s="573"/>
      <c r="I59" s="573"/>
      <c r="J59" s="573"/>
      <c r="K59" s="658"/>
      <c r="L59" s="658"/>
      <c r="M59" s="573"/>
      <c r="N59" s="573"/>
      <c r="O59" s="573"/>
      <c r="P59" s="573"/>
      <c r="Q59" s="573"/>
      <c r="R59" s="573"/>
      <c r="S59" s="573"/>
      <c r="T59" s="573"/>
      <c r="U59" s="573"/>
      <c r="V59" s="573"/>
      <c r="W59" s="573"/>
      <c r="X59" s="573"/>
      <c r="Y59" s="573"/>
      <c r="Z59" s="573"/>
    </row>
    <row r="60" ht="15.75" customHeight="1">
      <c r="A60" s="573"/>
      <c r="B60" s="573"/>
      <c r="C60" s="573"/>
      <c r="D60" s="573"/>
      <c r="E60" s="573"/>
      <c r="F60" s="573"/>
      <c r="G60" s="573"/>
      <c r="H60" s="573"/>
      <c r="I60" s="573"/>
      <c r="J60" s="573"/>
      <c r="K60" s="658"/>
      <c r="L60" s="658"/>
      <c r="M60" s="573"/>
      <c r="N60" s="573"/>
      <c r="O60" s="573"/>
      <c r="P60" s="573"/>
      <c r="Q60" s="573"/>
      <c r="R60" s="573"/>
      <c r="S60" s="573"/>
      <c r="T60" s="573"/>
      <c r="U60" s="573"/>
      <c r="V60" s="573"/>
      <c r="W60" s="573"/>
      <c r="X60" s="573"/>
      <c r="Y60" s="573"/>
      <c r="Z60" s="573"/>
    </row>
    <row r="61" ht="15.75" customHeight="1">
      <c r="A61" s="573"/>
      <c r="B61" s="573"/>
      <c r="C61" s="573"/>
      <c r="D61" s="573"/>
      <c r="E61" s="573"/>
      <c r="F61" s="573"/>
      <c r="G61" s="573"/>
      <c r="H61" s="573"/>
      <c r="I61" s="573"/>
      <c r="J61" s="573"/>
      <c r="K61" s="658"/>
      <c r="L61" s="658"/>
      <c r="M61" s="573"/>
      <c r="N61" s="573"/>
      <c r="O61" s="573"/>
      <c r="P61" s="573"/>
      <c r="Q61" s="573"/>
      <c r="R61" s="573"/>
      <c r="S61" s="573"/>
      <c r="T61" s="573"/>
      <c r="U61" s="573"/>
      <c r="V61" s="573"/>
      <c r="W61" s="573"/>
      <c r="X61" s="573"/>
      <c r="Y61" s="573"/>
      <c r="Z61" s="573"/>
    </row>
    <row r="62" ht="15.75" customHeight="1">
      <c r="A62" s="573"/>
      <c r="B62" s="573"/>
      <c r="C62" s="573"/>
      <c r="D62" s="573"/>
      <c r="E62" s="573"/>
      <c r="F62" s="573"/>
      <c r="G62" s="573"/>
      <c r="H62" s="573"/>
      <c r="I62" s="573"/>
      <c r="J62" s="573"/>
      <c r="K62" s="658"/>
      <c r="L62" s="658"/>
      <c r="M62" s="573"/>
      <c r="N62" s="573"/>
      <c r="O62" s="573"/>
      <c r="P62" s="573"/>
      <c r="Q62" s="573"/>
      <c r="R62" s="573"/>
      <c r="S62" s="573"/>
      <c r="T62" s="573"/>
      <c r="U62" s="573"/>
      <c r="V62" s="573"/>
      <c r="W62" s="573"/>
      <c r="X62" s="573"/>
      <c r="Y62" s="573"/>
      <c r="Z62" s="573"/>
    </row>
    <row r="63" ht="15.75" customHeight="1">
      <c r="A63" s="573"/>
      <c r="B63" s="573"/>
      <c r="C63" s="573"/>
      <c r="D63" s="573"/>
      <c r="E63" s="573"/>
      <c r="F63" s="573"/>
      <c r="G63" s="573"/>
      <c r="H63" s="573"/>
      <c r="I63" s="573"/>
      <c r="J63" s="573"/>
      <c r="K63" s="658"/>
      <c r="L63" s="658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73"/>
      <c r="Z63" s="573"/>
    </row>
    <row r="64" ht="15.75" customHeight="1">
      <c r="A64" s="573"/>
      <c r="B64" s="573"/>
      <c r="C64" s="573"/>
      <c r="D64" s="573"/>
      <c r="E64" s="573"/>
      <c r="F64" s="573"/>
      <c r="G64" s="573"/>
      <c r="H64" s="573"/>
      <c r="I64" s="573"/>
      <c r="J64" s="573"/>
      <c r="K64" s="658"/>
      <c r="L64" s="658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  <c r="Y64" s="573"/>
      <c r="Z64" s="573"/>
    </row>
    <row r="65" ht="15.75" customHeight="1">
      <c r="A65" s="573"/>
      <c r="B65" s="573"/>
      <c r="C65" s="573"/>
      <c r="D65" s="573"/>
      <c r="E65" s="573"/>
      <c r="F65" s="573"/>
      <c r="G65" s="573"/>
      <c r="H65" s="573"/>
      <c r="I65" s="573"/>
      <c r="J65" s="573"/>
      <c r="K65" s="658"/>
      <c r="L65" s="658"/>
      <c r="M65" s="573"/>
      <c r="N65" s="573"/>
      <c r="O65" s="573"/>
      <c r="P65" s="573"/>
      <c r="Q65" s="573"/>
      <c r="R65" s="573"/>
      <c r="S65" s="573"/>
      <c r="T65" s="573"/>
      <c r="U65" s="573"/>
      <c r="V65" s="573"/>
      <c r="W65" s="573"/>
      <c r="X65" s="573"/>
      <c r="Y65" s="573"/>
      <c r="Z65" s="573"/>
    </row>
    <row r="66" ht="15.75" customHeight="1">
      <c r="A66" s="573"/>
      <c r="B66" s="573"/>
      <c r="C66" s="573"/>
      <c r="D66" s="573"/>
      <c r="E66" s="573"/>
      <c r="F66" s="573"/>
      <c r="G66" s="573"/>
      <c r="H66" s="573"/>
      <c r="I66" s="573"/>
      <c r="J66" s="573"/>
      <c r="K66" s="658"/>
      <c r="L66" s="658"/>
      <c r="M66" s="573"/>
      <c r="N66" s="573"/>
      <c r="O66" s="573"/>
      <c r="P66" s="573"/>
      <c r="Q66" s="573"/>
      <c r="R66" s="573"/>
      <c r="S66" s="573"/>
      <c r="T66" s="573"/>
      <c r="U66" s="573"/>
      <c r="V66" s="573"/>
      <c r="W66" s="573"/>
      <c r="X66" s="573"/>
      <c r="Y66" s="573"/>
      <c r="Z66" s="573"/>
    </row>
    <row r="67" ht="15.75" customHeight="1">
      <c r="A67" s="573"/>
      <c r="B67" s="573"/>
      <c r="C67" s="573"/>
      <c r="D67" s="573"/>
      <c r="E67" s="573"/>
      <c r="F67" s="573"/>
      <c r="G67" s="573"/>
      <c r="H67" s="573"/>
      <c r="I67" s="573"/>
      <c r="J67" s="573"/>
      <c r="K67" s="658"/>
      <c r="L67" s="658"/>
      <c r="M67" s="573"/>
      <c r="N67" s="573"/>
      <c r="O67" s="573"/>
      <c r="P67" s="573"/>
      <c r="Q67" s="573"/>
      <c r="R67" s="573"/>
      <c r="S67" s="573"/>
      <c r="T67" s="573"/>
      <c r="U67" s="573"/>
      <c r="V67" s="573"/>
      <c r="W67" s="573"/>
      <c r="X67" s="573"/>
      <c r="Y67" s="573"/>
      <c r="Z67" s="573"/>
    </row>
    <row r="68" ht="15.75" customHeight="1">
      <c r="A68" s="573"/>
      <c r="B68" s="573"/>
      <c r="C68" s="573"/>
      <c r="D68" s="573"/>
      <c r="E68" s="573"/>
      <c r="F68" s="573"/>
      <c r="G68" s="573"/>
      <c r="H68" s="573"/>
      <c r="I68" s="573"/>
      <c r="J68" s="573"/>
      <c r="K68" s="658"/>
      <c r="L68" s="658"/>
      <c r="M68" s="573"/>
      <c r="N68" s="573"/>
      <c r="O68" s="573"/>
      <c r="P68" s="573"/>
      <c r="Q68" s="573"/>
      <c r="R68" s="573"/>
      <c r="S68" s="573"/>
      <c r="T68" s="573"/>
      <c r="U68" s="573"/>
      <c r="V68" s="573"/>
      <c r="W68" s="573"/>
      <c r="X68" s="573"/>
      <c r="Y68" s="573"/>
      <c r="Z68" s="573"/>
    </row>
    <row r="69" ht="15.75" customHeight="1">
      <c r="A69" s="573"/>
      <c r="B69" s="573"/>
      <c r="C69" s="573"/>
      <c r="D69" s="573"/>
      <c r="E69" s="573"/>
      <c r="F69" s="573"/>
      <c r="G69" s="573"/>
      <c r="H69" s="573"/>
      <c r="I69" s="573"/>
      <c r="J69" s="573"/>
      <c r="K69" s="658"/>
      <c r="L69" s="658"/>
      <c r="M69" s="573"/>
      <c r="N69" s="573"/>
      <c r="O69" s="573"/>
      <c r="P69" s="573"/>
      <c r="Q69" s="573"/>
      <c r="R69" s="573"/>
      <c r="S69" s="573"/>
      <c r="T69" s="573"/>
      <c r="U69" s="573"/>
      <c r="V69" s="573"/>
      <c r="W69" s="573"/>
      <c r="X69" s="573"/>
      <c r="Y69" s="573"/>
      <c r="Z69" s="573"/>
    </row>
    <row r="70" ht="15.75" customHeight="1">
      <c r="A70" s="573"/>
      <c r="B70" s="573"/>
      <c r="C70" s="573"/>
      <c r="D70" s="573"/>
      <c r="E70" s="573"/>
      <c r="F70" s="573"/>
      <c r="G70" s="573"/>
      <c r="H70" s="573"/>
      <c r="I70" s="573"/>
      <c r="J70" s="573"/>
      <c r="K70" s="658"/>
      <c r="L70" s="658"/>
      <c r="M70" s="573"/>
      <c r="N70" s="573"/>
      <c r="O70" s="573"/>
      <c r="P70" s="573"/>
      <c r="Q70" s="573"/>
      <c r="R70" s="573"/>
      <c r="S70" s="573"/>
      <c r="T70" s="573"/>
      <c r="U70" s="573"/>
      <c r="V70" s="573"/>
      <c r="W70" s="573"/>
      <c r="X70" s="573"/>
      <c r="Y70" s="573"/>
      <c r="Z70" s="573"/>
    </row>
    <row r="71" ht="15.75" customHeight="1">
      <c r="A71" s="573"/>
      <c r="B71" s="573"/>
      <c r="C71" s="573"/>
      <c r="D71" s="573"/>
      <c r="E71" s="573"/>
      <c r="F71" s="573"/>
      <c r="G71" s="573"/>
      <c r="H71" s="573"/>
      <c r="I71" s="573"/>
      <c r="J71" s="573"/>
      <c r="K71" s="658"/>
      <c r="L71" s="658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573"/>
      <c r="Z71" s="573"/>
    </row>
    <row r="72" ht="15.75" customHeight="1">
      <c r="A72" s="573"/>
      <c r="B72" s="573"/>
      <c r="C72" s="573"/>
      <c r="D72" s="573"/>
      <c r="E72" s="573"/>
      <c r="F72" s="573"/>
      <c r="G72" s="573"/>
      <c r="H72" s="573"/>
      <c r="I72" s="573"/>
      <c r="J72" s="573"/>
      <c r="K72" s="658"/>
      <c r="L72" s="658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  <c r="Y72" s="573"/>
      <c r="Z72" s="573"/>
    </row>
    <row r="73" ht="15.75" customHeight="1">
      <c r="A73" s="573"/>
      <c r="B73" s="573"/>
      <c r="C73" s="573"/>
      <c r="D73" s="573"/>
      <c r="E73" s="573"/>
      <c r="F73" s="573"/>
      <c r="G73" s="573"/>
      <c r="H73" s="573"/>
      <c r="I73" s="573"/>
      <c r="J73" s="573"/>
      <c r="K73" s="658"/>
      <c r="L73" s="658"/>
      <c r="M73" s="573"/>
      <c r="N73" s="573"/>
      <c r="O73" s="573"/>
      <c r="P73" s="573"/>
      <c r="Q73" s="573"/>
      <c r="R73" s="573"/>
      <c r="S73" s="573"/>
      <c r="T73" s="573"/>
      <c r="U73" s="573"/>
      <c r="V73" s="573"/>
      <c r="W73" s="573"/>
      <c r="X73" s="573"/>
      <c r="Y73" s="573"/>
      <c r="Z73" s="573"/>
    </row>
    <row r="74" ht="15.75" customHeight="1">
      <c r="A74" s="573"/>
      <c r="B74" s="573"/>
      <c r="C74" s="573"/>
      <c r="D74" s="573"/>
      <c r="E74" s="573"/>
      <c r="F74" s="573"/>
      <c r="G74" s="573"/>
      <c r="H74" s="573"/>
      <c r="I74" s="573"/>
      <c r="J74" s="573"/>
      <c r="K74" s="658"/>
      <c r="L74" s="658"/>
      <c r="M74" s="573"/>
      <c r="N74" s="573"/>
      <c r="O74" s="573"/>
      <c r="P74" s="573"/>
      <c r="Q74" s="573"/>
      <c r="R74" s="573"/>
      <c r="S74" s="573"/>
      <c r="T74" s="573"/>
      <c r="U74" s="573"/>
      <c r="V74" s="573"/>
      <c r="W74" s="573"/>
      <c r="X74" s="573"/>
      <c r="Y74" s="573"/>
      <c r="Z74" s="573"/>
    </row>
    <row r="75" ht="15.75" customHeight="1">
      <c r="A75" s="573"/>
      <c r="B75" s="573"/>
      <c r="C75" s="573"/>
      <c r="D75" s="573"/>
      <c r="E75" s="573"/>
      <c r="F75" s="573"/>
      <c r="G75" s="573"/>
      <c r="H75" s="573"/>
      <c r="I75" s="573"/>
      <c r="J75" s="573"/>
      <c r="K75" s="658"/>
      <c r="L75" s="658"/>
      <c r="M75" s="573"/>
      <c r="N75" s="573"/>
      <c r="O75" s="573"/>
      <c r="P75" s="573"/>
      <c r="Q75" s="573"/>
      <c r="R75" s="573"/>
      <c r="S75" s="573"/>
      <c r="T75" s="573"/>
      <c r="U75" s="573"/>
      <c r="V75" s="573"/>
      <c r="W75" s="573"/>
      <c r="X75" s="573"/>
      <c r="Y75" s="573"/>
      <c r="Z75" s="573"/>
    </row>
    <row r="76" ht="15.75" customHeight="1">
      <c r="A76" s="573"/>
      <c r="B76" s="573"/>
      <c r="C76" s="573"/>
      <c r="D76" s="573"/>
      <c r="E76" s="573"/>
      <c r="F76" s="573"/>
      <c r="G76" s="573"/>
      <c r="H76" s="573"/>
      <c r="I76" s="573"/>
      <c r="J76" s="573"/>
      <c r="K76" s="658"/>
      <c r="L76" s="658"/>
      <c r="M76" s="573"/>
      <c r="N76" s="573"/>
      <c r="O76" s="573"/>
      <c r="P76" s="573"/>
      <c r="Q76" s="573"/>
      <c r="R76" s="573"/>
      <c r="S76" s="573"/>
      <c r="T76" s="573"/>
      <c r="U76" s="573"/>
      <c r="V76" s="573"/>
      <c r="W76" s="573"/>
      <c r="X76" s="573"/>
      <c r="Y76" s="573"/>
      <c r="Z76" s="573"/>
    </row>
    <row r="77" ht="15.75" customHeight="1">
      <c r="A77" s="573"/>
      <c r="B77" s="573"/>
      <c r="C77" s="573"/>
      <c r="D77" s="573"/>
      <c r="E77" s="573"/>
      <c r="F77" s="573"/>
      <c r="G77" s="573"/>
      <c r="H77" s="573"/>
      <c r="I77" s="573"/>
      <c r="J77" s="573"/>
      <c r="K77" s="658"/>
      <c r="L77" s="658"/>
      <c r="M77" s="573"/>
      <c r="N77" s="573"/>
      <c r="O77" s="573"/>
      <c r="P77" s="573"/>
      <c r="Q77" s="573"/>
      <c r="R77" s="573"/>
      <c r="S77" s="573"/>
      <c r="T77" s="573"/>
      <c r="U77" s="573"/>
      <c r="V77" s="573"/>
      <c r="W77" s="573"/>
      <c r="X77" s="573"/>
      <c r="Y77" s="573"/>
      <c r="Z77" s="573"/>
    </row>
    <row r="78" ht="15.75" customHeight="1">
      <c r="A78" s="573"/>
      <c r="B78" s="573"/>
      <c r="C78" s="573"/>
      <c r="D78" s="573"/>
      <c r="E78" s="573"/>
      <c r="F78" s="573"/>
      <c r="G78" s="573"/>
      <c r="H78" s="573"/>
      <c r="I78" s="573"/>
      <c r="J78" s="573"/>
      <c r="K78" s="658"/>
      <c r="L78" s="658"/>
      <c r="M78" s="573"/>
      <c r="N78" s="573"/>
      <c r="O78" s="573"/>
      <c r="P78" s="573"/>
      <c r="Q78" s="573"/>
      <c r="R78" s="573"/>
      <c r="S78" s="573"/>
      <c r="T78" s="573"/>
      <c r="U78" s="573"/>
      <c r="V78" s="573"/>
      <c r="W78" s="573"/>
      <c r="X78" s="573"/>
      <c r="Y78" s="573"/>
      <c r="Z78" s="573"/>
    </row>
    <row r="79" ht="15.75" customHeight="1">
      <c r="A79" s="573"/>
      <c r="B79" s="573"/>
      <c r="C79" s="573"/>
      <c r="D79" s="573"/>
      <c r="E79" s="573"/>
      <c r="F79" s="573"/>
      <c r="G79" s="573"/>
      <c r="H79" s="573"/>
      <c r="I79" s="573"/>
      <c r="J79" s="573"/>
      <c r="K79" s="658"/>
      <c r="L79" s="658"/>
      <c r="M79" s="573"/>
      <c r="N79" s="573"/>
      <c r="O79" s="573"/>
      <c r="P79" s="573"/>
      <c r="Q79" s="573"/>
      <c r="R79" s="573"/>
      <c r="S79" s="573"/>
      <c r="T79" s="573"/>
      <c r="U79" s="573"/>
      <c r="V79" s="573"/>
      <c r="W79" s="573"/>
      <c r="X79" s="573"/>
      <c r="Y79" s="573"/>
      <c r="Z79" s="573"/>
    </row>
    <row r="80" ht="15.75" customHeight="1">
      <c r="A80" s="573"/>
      <c r="B80" s="573"/>
      <c r="C80" s="573"/>
      <c r="D80" s="573"/>
      <c r="E80" s="573"/>
      <c r="F80" s="573"/>
      <c r="G80" s="573"/>
      <c r="H80" s="573"/>
      <c r="I80" s="573"/>
      <c r="J80" s="573"/>
      <c r="K80" s="658"/>
      <c r="L80" s="658"/>
      <c r="M80" s="573"/>
      <c r="N80" s="573"/>
      <c r="O80" s="573"/>
      <c r="P80" s="573"/>
      <c r="Q80" s="573"/>
      <c r="R80" s="573"/>
      <c r="S80" s="573"/>
      <c r="T80" s="573"/>
      <c r="U80" s="573"/>
      <c r="V80" s="573"/>
      <c r="W80" s="573"/>
      <c r="X80" s="573"/>
      <c r="Y80" s="573"/>
      <c r="Z80" s="573"/>
    </row>
    <row r="81" ht="15.75" customHeight="1">
      <c r="A81" s="573"/>
      <c r="B81" s="573"/>
      <c r="C81" s="573"/>
      <c r="D81" s="573"/>
      <c r="E81" s="573"/>
      <c r="F81" s="573"/>
      <c r="G81" s="573"/>
      <c r="H81" s="573"/>
      <c r="I81" s="573"/>
      <c r="J81" s="573"/>
      <c r="K81" s="658"/>
      <c r="L81" s="658"/>
      <c r="M81" s="573"/>
      <c r="N81" s="573"/>
      <c r="O81" s="573"/>
      <c r="P81" s="573"/>
      <c r="Q81" s="573"/>
      <c r="R81" s="573"/>
      <c r="S81" s="573"/>
      <c r="T81" s="573"/>
      <c r="U81" s="573"/>
      <c r="V81" s="573"/>
      <c r="W81" s="573"/>
      <c r="X81" s="573"/>
      <c r="Y81" s="573"/>
      <c r="Z81" s="573"/>
    </row>
    <row r="82" ht="15.75" customHeight="1">
      <c r="A82" s="573"/>
      <c r="B82" s="573"/>
      <c r="C82" s="573"/>
      <c r="D82" s="573"/>
      <c r="E82" s="573"/>
      <c r="F82" s="573"/>
      <c r="G82" s="573"/>
      <c r="H82" s="573"/>
      <c r="I82" s="573"/>
      <c r="J82" s="573"/>
      <c r="K82" s="658"/>
      <c r="L82" s="658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</row>
    <row r="83" ht="15.75" customHeight="1">
      <c r="A83" s="573"/>
      <c r="B83" s="573"/>
      <c r="C83" s="573"/>
      <c r="D83" s="573"/>
      <c r="E83" s="573"/>
      <c r="F83" s="573"/>
      <c r="G83" s="573"/>
      <c r="H83" s="573"/>
      <c r="I83" s="573"/>
      <c r="J83" s="573"/>
      <c r="K83" s="658"/>
      <c r="L83" s="658"/>
      <c r="M83" s="573"/>
      <c r="N83" s="573"/>
      <c r="O83" s="573"/>
      <c r="P83" s="573"/>
      <c r="Q83" s="573"/>
      <c r="R83" s="573"/>
      <c r="S83" s="573"/>
      <c r="T83" s="573"/>
      <c r="U83" s="573"/>
      <c r="V83" s="573"/>
      <c r="W83" s="573"/>
      <c r="X83" s="573"/>
      <c r="Y83" s="573"/>
      <c r="Z83" s="573"/>
    </row>
    <row r="84" ht="15.75" customHeight="1">
      <c r="A84" s="573"/>
      <c r="B84" s="573"/>
      <c r="C84" s="573"/>
      <c r="D84" s="573"/>
      <c r="E84" s="573"/>
      <c r="F84" s="573"/>
      <c r="G84" s="573"/>
      <c r="H84" s="573"/>
      <c r="I84" s="573"/>
      <c r="J84" s="573"/>
      <c r="K84" s="658"/>
      <c r="L84" s="658"/>
      <c r="M84" s="573"/>
      <c r="N84" s="573"/>
      <c r="O84" s="573"/>
      <c r="P84" s="573"/>
      <c r="Q84" s="573"/>
      <c r="R84" s="573"/>
      <c r="S84" s="573"/>
      <c r="T84" s="573"/>
      <c r="U84" s="573"/>
      <c r="V84" s="573"/>
      <c r="W84" s="573"/>
      <c r="X84" s="573"/>
      <c r="Y84" s="573"/>
      <c r="Z84" s="573"/>
    </row>
    <row r="85" ht="15.75" customHeight="1">
      <c r="A85" s="573"/>
      <c r="B85" s="573"/>
      <c r="C85" s="573"/>
      <c r="D85" s="573"/>
      <c r="E85" s="573"/>
      <c r="F85" s="573"/>
      <c r="G85" s="573"/>
      <c r="H85" s="573"/>
      <c r="I85" s="573"/>
      <c r="J85" s="573"/>
      <c r="K85" s="658"/>
      <c r="L85" s="658"/>
      <c r="M85" s="573"/>
      <c r="N85" s="573"/>
      <c r="O85" s="573"/>
      <c r="P85" s="573"/>
      <c r="Q85" s="573"/>
      <c r="R85" s="573"/>
      <c r="S85" s="573"/>
      <c r="T85" s="573"/>
      <c r="U85" s="573"/>
      <c r="V85" s="573"/>
      <c r="W85" s="573"/>
      <c r="X85" s="573"/>
      <c r="Y85" s="573"/>
      <c r="Z85" s="573"/>
    </row>
    <row r="86" ht="15.75" customHeight="1">
      <c r="A86" s="573"/>
      <c r="B86" s="573"/>
      <c r="C86" s="573"/>
      <c r="D86" s="573"/>
      <c r="E86" s="573"/>
      <c r="F86" s="573"/>
      <c r="G86" s="573"/>
      <c r="H86" s="573"/>
      <c r="I86" s="573"/>
      <c r="J86" s="573"/>
      <c r="K86" s="658"/>
      <c r="L86" s="658"/>
      <c r="M86" s="573"/>
      <c r="N86" s="573"/>
      <c r="O86" s="573"/>
      <c r="P86" s="573"/>
      <c r="Q86" s="573"/>
      <c r="R86" s="573"/>
      <c r="S86" s="573"/>
      <c r="T86" s="573"/>
      <c r="U86" s="573"/>
      <c r="V86" s="573"/>
      <c r="W86" s="573"/>
      <c r="X86" s="573"/>
      <c r="Y86" s="573"/>
      <c r="Z86" s="573"/>
    </row>
    <row r="87" ht="15.75" customHeight="1">
      <c r="A87" s="573"/>
      <c r="B87" s="573"/>
      <c r="C87" s="573"/>
      <c r="D87" s="573"/>
      <c r="E87" s="573"/>
      <c r="F87" s="573"/>
      <c r="G87" s="573"/>
      <c r="H87" s="573"/>
      <c r="I87" s="573"/>
      <c r="J87" s="573"/>
      <c r="K87" s="658"/>
      <c r="L87" s="658"/>
      <c r="M87" s="573"/>
      <c r="N87" s="573"/>
      <c r="O87" s="573"/>
      <c r="P87" s="573"/>
      <c r="Q87" s="573"/>
      <c r="R87" s="573"/>
      <c r="S87" s="573"/>
      <c r="T87" s="573"/>
      <c r="U87" s="573"/>
      <c r="V87" s="573"/>
      <c r="W87" s="573"/>
      <c r="X87" s="573"/>
      <c r="Y87" s="573"/>
      <c r="Z87" s="573"/>
    </row>
    <row r="88" ht="15.75" customHeight="1">
      <c r="A88" s="573"/>
      <c r="B88" s="573"/>
      <c r="C88" s="573"/>
      <c r="D88" s="573"/>
      <c r="E88" s="573"/>
      <c r="F88" s="573"/>
      <c r="G88" s="573"/>
      <c r="H88" s="573"/>
      <c r="I88" s="573"/>
      <c r="J88" s="573"/>
      <c r="K88" s="658"/>
      <c r="L88" s="658"/>
      <c r="M88" s="573"/>
      <c r="N88" s="573"/>
      <c r="O88" s="573"/>
      <c r="P88" s="573"/>
      <c r="Q88" s="573"/>
      <c r="R88" s="573"/>
      <c r="S88" s="573"/>
      <c r="T88" s="573"/>
      <c r="U88" s="573"/>
      <c r="V88" s="573"/>
      <c r="W88" s="573"/>
      <c r="X88" s="573"/>
      <c r="Y88" s="573"/>
      <c r="Z88" s="573"/>
    </row>
    <row r="89" ht="15.75" customHeight="1">
      <c r="A89" s="573"/>
      <c r="B89" s="573"/>
      <c r="C89" s="573"/>
      <c r="D89" s="573"/>
      <c r="E89" s="573"/>
      <c r="F89" s="573"/>
      <c r="G89" s="573"/>
      <c r="H89" s="573"/>
      <c r="I89" s="573"/>
      <c r="J89" s="573"/>
      <c r="K89" s="658"/>
      <c r="L89" s="658"/>
      <c r="M89" s="573"/>
      <c r="N89" s="573"/>
      <c r="O89" s="573"/>
      <c r="P89" s="573"/>
      <c r="Q89" s="573"/>
      <c r="R89" s="573"/>
      <c r="S89" s="573"/>
      <c r="T89" s="573"/>
      <c r="U89" s="573"/>
      <c r="V89" s="573"/>
      <c r="W89" s="573"/>
      <c r="X89" s="573"/>
      <c r="Y89" s="573"/>
      <c r="Z89" s="573"/>
    </row>
    <row r="90" ht="15.75" customHeight="1">
      <c r="A90" s="573"/>
      <c r="B90" s="573"/>
      <c r="C90" s="573"/>
      <c r="D90" s="573"/>
      <c r="E90" s="573"/>
      <c r="F90" s="573"/>
      <c r="G90" s="573"/>
      <c r="H90" s="573"/>
      <c r="I90" s="573"/>
      <c r="J90" s="573"/>
      <c r="K90" s="658"/>
      <c r="L90" s="658"/>
      <c r="M90" s="573"/>
      <c r="N90" s="573"/>
      <c r="O90" s="573"/>
      <c r="P90" s="573"/>
      <c r="Q90" s="573"/>
      <c r="R90" s="573"/>
      <c r="S90" s="573"/>
      <c r="T90" s="573"/>
      <c r="U90" s="573"/>
      <c r="V90" s="573"/>
      <c r="W90" s="573"/>
      <c r="X90" s="573"/>
      <c r="Y90" s="573"/>
      <c r="Z90" s="573"/>
    </row>
    <row r="91" ht="15.75" customHeight="1">
      <c r="A91" s="573"/>
      <c r="B91" s="573"/>
      <c r="C91" s="573"/>
      <c r="D91" s="573"/>
      <c r="E91" s="573"/>
      <c r="F91" s="573"/>
      <c r="G91" s="573"/>
      <c r="H91" s="573"/>
      <c r="I91" s="573"/>
      <c r="J91" s="573"/>
      <c r="K91" s="658"/>
      <c r="L91" s="658"/>
      <c r="M91" s="573"/>
      <c r="N91" s="573"/>
      <c r="O91" s="573"/>
      <c r="P91" s="573"/>
      <c r="Q91" s="573"/>
      <c r="R91" s="573"/>
      <c r="S91" s="573"/>
      <c r="T91" s="573"/>
      <c r="U91" s="573"/>
      <c r="V91" s="573"/>
      <c r="W91" s="573"/>
      <c r="X91" s="573"/>
      <c r="Y91" s="573"/>
      <c r="Z91" s="573"/>
    </row>
    <row r="92" ht="15.75" customHeight="1">
      <c r="A92" s="573"/>
      <c r="B92" s="573"/>
      <c r="C92" s="573"/>
      <c r="D92" s="573"/>
      <c r="E92" s="573"/>
      <c r="F92" s="573"/>
      <c r="G92" s="573"/>
      <c r="H92" s="573"/>
      <c r="I92" s="573"/>
      <c r="J92" s="573"/>
      <c r="K92" s="658"/>
      <c r="L92" s="658"/>
      <c r="M92" s="573"/>
      <c r="N92" s="573"/>
      <c r="O92" s="573"/>
      <c r="P92" s="573"/>
      <c r="Q92" s="573"/>
      <c r="R92" s="573"/>
      <c r="S92" s="573"/>
      <c r="T92" s="573"/>
      <c r="U92" s="573"/>
      <c r="V92" s="573"/>
      <c r="W92" s="573"/>
      <c r="X92" s="573"/>
      <c r="Y92" s="573"/>
      <c r="Z92" s="573"/>
    </row>
    <row r="93" ht="15.75" customHeight="1">
      <c r="A93" s="573"/>
      <c r="B93" s="573"/>
      <c r="C93" s="573"/>
      <c r="D93" s="573"/>
      <c r="E93" s="573"/>
      <c r="F93" s="573"/>
      <c r="G93" s="573"/>
      <c r="H93" s="573"/>
      <c r="I93" s="573"/>
      <c r="J93" s="573"/>
      <c r="K93" s="658"/>
      <c r="L93" s="658"/>
      <c r="M93" s="573"/>
      <c r="N93" s="573"/>
      <c r="O93" s="573"/>
      <c r="P93" s="573"/>
      <c r="Q93" s="573"/>
      <c r="R93" s="573"/>
      <c r="S93" s="573"/>
      <c r="T93" s="573"/>
      <c r="U93" s="573"/>
      <c r="V93" s="573"/>
      <c r="W93" s="573"/>
      <c r="X93" s="573"/>
      <c r="Y93" s="573"/>
      <c r="Z93" s="573"/>
    </row>
    <row r="94" ht="15.75" customHeight="1">
      <c r="A94" s="573"/>
      <c r="B94" s="573"/>
      <c r="C94" s="573"/>
      <c r="D94" s="573"/>
      <c r="E94" s="573"/>
      <c r="F94" s="573"/>
      <c r="G94" s="573"/>
      <c r="H94" s="573"/>
      <c r="I94" s="573"/>
      <c r="J94" s="573"/>
      <c r="K94" s="658"/>
      <c r="L94" s="658"/>
      <c r="M94" s="573"/>
      <c r="N94" s="573"/>
      <c r="O94" s="573"/>
      <c r="P94" s="573"/>
      <c r="Q94" s="573"/>
      <c r="R94" s="573"/>
      <c r="S94" s="573"/>
      <c r="T94" s="573"/>
      <c r="U94" s="573"/>
      <c r="V94" s="573"/>
      <c r="W94" s="573"/>
      <c r="X94" s="573"/>
      <c r="Y94" s="573"/>
      <c r="Z94" s="573"/>
    </row>
    <row r="95" ht="15.75" customHeight="1">
      <c r="A95" s="573"/>
      <c r="B95" s="573"/>
      <c r="C95" s="573"/>
      <c r="D95" s="573"/>
      <c r="E95" s="573"/>
      <c r="F95" s="573"/>
      <c r="G95" s="573"/>
      <c r="H95" s="573"/>
      <c r="I95" s="573"/>
      <c r="J95" s="573"/>
      <c r="K95" s="658"/>
      <c r="L95" s="658"/>
      <c r="M95" s="573"/>
      <c r="N95" s="573"/>
      <c r="O95" s="573"/>
      <c r="P95" s="573"/>
      <c r="Q95" s="573"/>
      <c r="R95" s="573"/>
      <c r="S95" s="573"/>
      <c r="T95" s="573"/>
      <c r="U95" s="573"/>
      <c r="V95" s="573"/>
      <c r="W95" s="573"/>
      <c r="X95" s="573"/>
      <c r="Y95" s="573"/>
      <c r="Z95" s="573"/>
    </row>
    <row r="96" ht="15.75" customHeight="1">
      <c r="A96" s="573"/>
      <c r="B96" s="573"/>
      <c r="C96" s="573"/>
      <c r="D96" s="573"/>
      <c r="E96" s="573"/>
      <c r="F96" s="573"/>
      <c r="G96" s="573"/>
      <c r="H96" s="573"/>
      <c r="I96" s="573"/>
      <c r="J96" s="573"/>
      <c r="K96" s="658"/>
      <c r="L96" s="658"/>
      <c r="M96" s="573"/>
      <c r="N96" s="573"/>
      <c r="O96" s="573"/>
      <c r="P96" s="573"/>
      <c r="Q96" s="573"/>
      <c r="R96" s="573"/>
      <c r="S96" s="573"/>
      <c r="T96" s="573"/>
      <c r="U96" s="573"/>
      <c r="V96" s="573"/>
      <c r="W96" s="573"/>
      <c r="X96" s="573"/>
      <c r="Y96" s="573"/>
      <c r="Z96" s="573"/>
    </row>
    <row r="97" ht="15.75" customHeight="1">
      <c r="A97" s="573"/>
      <c r="B97" s="573"/>
      <c r="C97" s="573"/>
      <c r="D97" s="573"/>
      <c r="E97" s="573"/>
      <c r="F97" s="573"/>
      <c r="G97" s="573"/>
      <c r="H97" s="573"/>
      <c r="I97" s="573"/>
      <c r="J97" s="573"/>
      <c r="K97" s="658"/>
      <c r="L97" s="658"/>
      <c r="M97" s="573"/>
      <c r="N97" s="573"/>
      <c r="O97" s="573"/>
      <c r="P97" s="573"/>
      <c r="Q97" s="573"/>
      <c r="R97" s="573"/>
      <c r="S97" s="573"/>
      <c r="T97" s="573"/>
      <c r="U97" s="573"/>
      <c r="V97" s="573"/>
      <c r="W97" s="573"/>
      <c r="X97" s="573"/>
      <c r="Y97" s="573"/>
      <c r="Z97" s="573"/>
    </row>
    <row r="98" ht="15.75" customHeight="1">
      <c r="A98" s="573"/>
      <c r="B98" s="573"/>
      <c r="C98" s="573"/>
      <c r="D98" s="573"/>
      <c r="E98" s="573"/>
      <c r="F98" s="573"/>
      <c r="G98" s="573"/>
      <c r="H98" s="573"/>
      <c r="I98" s="573"/>
      <c r="J98" s="573"/>
      <c r="K98" s="658"/>
      <c r="L98" s="658"/>
      <c r="M98" s="573"/>
      <c r="N98" s="573"/>
      <c r="O98" s="573"/>
      <c r="P98" s="573"/>
      <c r="Q98" s="573"/>
      <c r="R98" s="573"/>
      <c r="S98" s="573"/>
      <c r="T98" s="573"/>
      <c r="U98" s="573"/>
      <c r="V98" s="573"/>
      <c r="W98" s="573"/>
      <c r="X98" s="573"/>
      <c r="Y98" s="573"/>
      <c r="Z98" s="573"/>
    </row>
    <row r="99" ht="15.75" customHeight="1">
      <c r="A99" s="573"/>
      <c r="B99" s="573"/>
      <c r="C99" s="573"/>
      <c r="D99" s="573"/>
      <c r="E99" s="573"/>
      <c r="F99" s="573"/>
      <c r="G99" s="573"/>
      <c r="H99" s="573"/>
      <c r="I99" s="573"/>
      <c r="J99" s="573"/>
      <c r="K99" s="658"/>
      <c r="L99" s="658"/>
      <c r="M99" s="573"/>
      <c r="N99" s="573"/>
      <c r="O99" s="573"/>
      <c r="P99" s="573"/>
      <c r="Q99" s="573"/>
      <c r="R99" s="573"/>
      <c r="S99" s="573"/>
      <c r="T99" s="573"/>
      <c r="U99" s="573"/>
      <c r="V99" s="573"/>
      <c r="W99" s="573"/>
      <c r="X99" s="573"/>
      <c r="Y99" s="573"/>
      <c r="Z99" s="573"/>
    </row>
    <row r="100" ht="15.75" customHeight="1">
      <c r="A100" s="573"/>
      <c r="B100" s="573"/>
      <c r="C100" s="573"/>
      <c r="D100" s="573"/>
      <c r="E100" s="573"/>
      <c r="F100" s="573"/>
      <c r="G100" s="573"/>
      <c r="H100" s="573"/>
      <c r="I100" s="573"/>
      <c r="J100" s="573"/>
      <c r="K100" s="658"/>
      <c r="L100" s="658"/>
      <c r="M100" s="573"/>
      <c r="N100" s="573"/>
      <c r="O100" s="573"/>
      <c r="P100" s="573"/>
      <c r="Q100" s="573"/>
      <c r="R100" s="573"/>
      <c r="S100" s="573"/>
      <c r="T100" s="573"/>
      <c r="U100" s="573"/>
      <c r="V100" s="573"/>
      <c r="W100" s="573"/>
      <c r="X100" s="573"/>
      <c r="Y100" s="573"/>
      <c r="Z100" s="573"/>
    </row>
    <row r="101" ht="15.75" customHeight="1">
      <c r="A101" s="573"/>
      <c r="B101" s="573"/>
      <c r="C101" s="573"/>
      <c r="D101" s="573"/>
      <c r="E101" s="573"/>
      <c r="F101" s="573"/>
      <c r="G101" s="573"/>
      <c r="H101" s="573"/>
      <c r="I101" s="573"/>
      <c r="J101" s="573"/>
      <c r="K101" s="658"/>
      <c r="L101" s="658"/>
      <c r="M101" s="573"/>
      <c r="N101" s="573"/>
      <c r="O101" s="573"/>
      <c r="P101" s="573"/>
      <c r="Q101" s="573"/>
      <c r="R101" s="573"/>
      <c r="S101" s="573"/>
      <c r="T101" s="573"/>
      <c r="U101" s="573"/>
      <c r="V101" s="573"/>
      <c r="W101" s="573"/>
      <c r="X101" s="573"/>
      <c r="Y101" s="573"/>
      <c r="Z101" s="573"/>
    </row>
    <row r="102" ht="15.75" customHeight="1">
      <c r="A102" s="573"/>
      <c r="B102" s="573"/>
      <c r="C102" s="573"/>
      <c r="D102" s="573"/>
      <c r="E102" s="573"/>
      <c r="F102" s="573"/>
      <c r="G102" s="573"/>
      <c r="H102" s="573"/>
      <c r="I102" s="573"/>
      <c r="J102" s="573"/>
      <c r="K102" s="658"/>
      <c r="L102" s="658"/>
      <c r="M102" s="573"/>
      <c r="N102" s="573"/>
      <c r="O102" s="573"/>
      <c r="P102" s="573"/>
      <c r="Q102" s="573"/>
      <c r="R102" s="573"/>
      <c r="S102" s="573"/>
      <c r="T102" s="573"/>
      <c r="U102" s="573"/>
      <c r="V102" s="573"/>
      <c r="W102" s="573"/>
      <c r="X102" s="573"/>
      <c r="Y102" s="573"/>
      <c r="Z102" s="573"/>
    </row>
    <row r="103" ht="15.75" customHeight="1">
      <c r="A103" s="573"/>
      <c r="B103" s="573"/>
      <c r="C103" s="573"/>
      <c r="D103" s="573"/>
      <c r="E103" s="573"/>
      <c r="F103" s="573"/>
      <c r="G103" s="573"/>
      <c r="H103" s="573"/>
      <c r="I103" s="573"/>
      <c r="J103" s="573"/>
      <c r="K103" s="658"/>
      <c r="L103" s="658"/>
      <c r="M103" s="573"/>
      <c r="N103" s="573"/>
      <c r="O103" s="573"/>
      <c r="P103" s="573"/>
      <c r="Q103" s="573"/>
      <c r="R103" s="573"/>
      <c r="S103" s="573"/>
      <c r="T103" s="573"/>
      <c r="U103" s="573"/>
      <c r="V103" s="573"/>
      <c r="W103" s="573"/>
      <c r="X103" s="573"/>
      <c r="Y103" s="573"/>
      <c r="Z103" s="573"/>
    </row>
    <row r="104" ht="15.75" customHeight="1">
      <c r="A104" s="573"/>
      <c r="B104" s="573"/>
      <c r="C104" s="573"/>
      <c r="D104" s="573"/>
      <c r="E104" s="573"/>
      <c r="F104" s="573"/>
      <c r="G104" s="573"/>
      <c r="H104" s="573"/>
      <c r="I104" s="573"/>
      <c r="J104" s="573"/>
      <c r="K104" s="658"/>
      <c r="L104" s="658"/>
      <c r="M104" s="573"/>
      <c r="N104" s="573"/>
      <c r="O104" s="573"/>
      <c r="P104" s="573"/>
      <c r="Q104" s="573"/>
      <c r="R104" s="573"/>
      <c r="S104" s="573"/>
      <c r="T104" s="573"/>
      <c r="U104" s="573"/>
      <c r="V104" s="573"/>
      <c r="W104" s="573"/>
      <c r="X104" s="573"/>
      <c r="Y104" s="573"/>
      <c r="Z104" s="573"/>
    </row>
    <row r="105" ht="15.75" customHeight="1">
      <c r="A105" s="573"/>
      <c r="B105" s="573"/>
      <c r="C105" s="573"/>
      <c r="D105" s="573"/>
      <c r="E105" s="573"/>
      <c r="F105" s="573"/>
      <c r="G105" s="573"/>
      <c r="H105" s="573"/>
      <c r="I105" s="573"/>
      <c r="J105" s="573"/>
      <c r="K105" s="658"/>
      <c r="L105" s="658"/>
      <c r="M105" s="573"/>
      <c r="N105" s="573"/>
      <c r="O105" s="573"/>
      <c r="P105" s="573"/>
      <c r="Q105" s="573"/>
      <c r="R105" s="573"/>
      <c r="S105" s="573"/>
      <c r="T105" s="573"/>
      <c r="U105" s="573"/>
      <c r="V105" s="573"/>
      <c r="W105" s="573"/>
      <c r="X105" s="573"/>
      <c r="Y105" s="573"/>
      <c r="Z105" s="573"/>
    </row>
    <row r="106" ht="15.75" customHeight="1">
      <c r="A106" s="573"/>
      <c r="B106" s="573"/>
      <c r="C106" s="573"/>
      <c r="D106" s="573"/>
      <c r="E106" s="573"/>
      <c r="F106" s="573"/>
      <c r="G106" s="573"/>
      <c r="H106" s="573"/>
      <c r="I106" s="573"/>
      <c r="J106" s="573"/>
      <c r="K106" s="658"/>
      <c r="L106" s="658"/>
      <c r="M106" s="573"/>
      <c r="N106" s="573"/>
      <c r="O106" s="573"/>
      <c r="P106" s="573"/>
      <c r="Q106" s="573"/>
      <c r="R106" s="573"/>
      <c r="S106" s="573"/>
      <c r="T106" s="573"/>
      <c r="U106" s="573"/>
      <c r="V106" s="573"/>
      <c r="W106" s="573"/>
      <c r="X106" s="573"/>
      <c r="Y106" s="573"/>
      <c r="Z106" s="573"/>
    </row>
    <row r="107" ht="15.75" customHeight="1">
      <c r="A107" s="573"/>
      <c r="B107" s="573"/>
      <c r="C107" s="573"/>
      <c r="D107" s="573"/>
      <c r="E107" s="573"/>
      <c r="F107" s="573"/>
      <c r="G107" s="573"/>
      <c r="H107" s="573"/>
      <c r="I107" s="573"/>
      <c r="J107" s="573"/>
      <c r="K107" s="658"/>
      <c r="L107" s="658"/>
      <c r="M107" s="573"/>
      <c r="N107" s="573"/>
      <c r="O107" s="573"/>
      <c r="P107" s="573"/>
      <c r="Q107" s="573"/>
      <c r="R107" s="573"/>
      <c r="S107" s="573"/>
      <c r="T107" s="573"/>
      <c r="U107" s="573"/>
      <c r="V107" s="573"/>
      <c r="W107" s="573"/>
      <c r="X107" s="573"/>
      <c r="Y107" s="573"/>
      <c r="Z107" s="573"/>
    </row>
    <row r="108" ht="15.75" customHeight="1">
      <c r="A108" s="573"/>
      <c r="B108" s="573"/>
      <c r="C108" s="573"/>
      <c r="D108" s="573"/>
      <c r="E108" s="573"/>
      <c r="F108" s="573"/>
      <c r="G108" s="573"/>
      <c r="H108" s="573"/>
      <c r="I108" s="573"/>
      <c r="J108" s="573"/>
      <c r="K108" s="658"/>
      <c r="L108" s="658"/>
      <c r="M108" s="573"/>
      <c r="N108" s="573"/>
      <c r="O108" s="573"/>
      <c r="P108" s="573"/>
      <c r="Q108" s="573"/>
      <c r="R108" s="573"/>
      <c r="S108" s="573"/>
      <c r="T108" s="573"/>
      <c r="U108" s="573"/>
      <c r="V108" s="573"/>
      <c r="W108" s="573"/>
      <c r="X108" s="573"/>
      <c r="Y108" s="573"/>
      <c r="Z108" s="573"/>
    </row>
    <row r="109" ht="15.75" customHeight="1">
      <c r="A109" s="573"/>
      <c r="B109" s="573"/>
      <c r="C109" s="573"/>
      <c r="D109" s="573"/>
      <c r="E109" s="573"/>
      <c r="F109" s="573"/>
      <c r="G109" s="573"/>
      <c r="H109" s="573"/>
      <c r="I109" s="573"/>
      <c r="J109" s="573"/>
      <c r="K109" s="658"/>
      <c r="L109" s="658"/>
      <c r="M109" s="573"/>
      <c r="N109" s="573"/>
      <c r="O109" s="573"/>
      <c r="P109" s="573"/>
      <c r="Q109" s="573"/>
      <c r="R109" s="573"/>
      <c r="S109" s="573"/>
      <c r="T109" s="573"/>
      <c r="U109" s="573"/>
      <c r="V109" s="573"/>
      <c r="W109" s="573"/>
      <c r="X109" s="573"/>
      <c r="Y109" s="573"/>
      <c r="Z109" s="573"/>
    </row>
    <row r="110" ht="15.75" customHeight="1">
      <c r="A110" s="573"/>
      <c r="B110" s="573"/>
      <c r="C110" s="573"/>
      <c r="D110" s="573"/>
      <c r="E110" s="573"/>
      <c r="F110" s="573"/>
      <c r="G110" s="573"/>
      <c r="H110" s="573"/>
      <c r="I110" s="573"/>
      <c r="J110" s="573"/>
      <c r="K110" s="658"/>
      <c r="L110" s="658"/>
      <c r="M110" s="573"/>
      <c r="N110" s="573"/>
      <c r="O110" s="573"/>
      <c r="P110" s="573"/>
      <c r="Q110" s="573"/>
      <c r="R110" s="573"/>
      <c r="S110" s="573"/>
      <c r="T110" s="573"/>
      <c r="U110" s="573"/>
      <c r="V110" s="573"/>
      <c r="W110" s="573"/>
      <c r="X110" s="573"/>
      <c r="Y110" s="573"/>
      <c r="Z110" s="573"/>
    </row>
    <row r="111" ht="15.75" customHeight="1">
      <c r="A111" s="573"/>
      <c r="B111" s="573"/>
      <c r="C111" s="573"/>
      <c r="D111" s="573"/>
      <c r="E111" s="573"/>
      <c r="F111" s="573"/>
      <c r="G111" s="573"/>
      <c r="H111" s="573"/>
      <c r="I111" s="573"/>
      <c r="J111" s="573"/>
      <c r="K111" s="658"/>
      <c r="L111" s="658"/>
      <c r="M111" s="573"/>
      <c r="N111" s="573"/>
      <c r="O111" s="573"/>
      <c r="P111" s="573"/>
      <c r="Q111" s="573"/>
      <c r="R111" s="573"/>
      <c r="S111" s="573"/>
      <c r="T111" s="573"/>
      <c r="U111" s="573"/>
      <c r="V111" s="573"/>
      <c r="W111" s="573"/>
      <c r="X111" s="573"/>
      <c r="Y111" s="573"/>
      <c r="Z111" s="573"/>
    </row>
    <row r="112" ht="15.75" customHeight="1">
      <c r="A112" s="573"/>
      <c r="B112" s="573"/>
      <c r="C112" s="573"/>
      <c r="D112" s="573"/>
      <c r="E112" s="573"/>
      <c r="F112" s="573"/>
      <c r="G112" s="573"/>
      <c r="H112" s="573"/>
      <c r="I112" s="573"/>
      <c r="J112" s="573"/>
      <c r="K112" s="658"/>
      <c r="L112" s="658"/>
      <c r="M112" s="573"/>
      <c r="N112" s="573"/>
      <c r="O112" s="573"/>
      <c r="P112" s="573"/>
      <c r="Q112" s="573"/>
      <c r="R112" s="573"/>
      <c r="S112" s="573"/>
      <c r="T112" s="573"/>
      <c r="U112" s="573"/>
      <c r="V112" s="573"/>
      <c r="W112" s="573"/>
      <c r="X112" s="573"/>
      <c r="Y112" s="573"/>
      <c r="Z112" s="573"/>
    </row>
    <row r="113" ht="15.75" customHeight="1">
      <c r="A113" s="573"/>
      <c r="B113" s="573"/>
      <c r="C113" s="573"/>
      <c r="D113" s="573"/>
      <c r="E113" s="573"/>
      <c r="F113" s="573"/>
      <c r="G113" s="573"/>
      <c r="H113" s="573"/>
      <c r="I113" s="573"/>
      <c r="J113" s="573"/>
      <c r="K113" s="658"/>
      <c r="L113" s="658"/>
      <c r="M113" s="573"/>
      <c r="N113" s="573"/>
      <c r="O113" s="573"/>
      <c r="P113" s="573"/>
      <c r="Q113" s="573"/>
      <c r="R113" s="573"/>
      <c r="S113" s="573"/>
      <c r="T113" s="573"/>
      <c r="U113" s="573"/>
      <c r="V113" s="573"/>
      <c r="W113" s="573"/>
      <c r="X113" s="573"/>
      <c r="Y113" s="573"/>
      <c r="Z113" s="573"/>
    </row>
    <row r="114" ht="15.75" customHeight="1">
      <c r="A114" s="573"/>
      <c r="B114" s="573"/>
      <c r="C114" s="573"/>
      <c r="D114" s="573"/>
      <c r="E114" s="573"/>
      <c r="F114" s="573"/>
      <c r="G114" s="573"/>
      <c r="H114" s="573"/>
      <c r="I114" s="573"/>
      <c r="J114" s="573"/>
      <c r="K114" s="658"/>
      <c r="L114" s="658"/>
      <c r="M114" s="573"/>
      <c r="N114" s="573"/>
      <c r="O114" s="573"/>
      <c r="P114" s="573"/>
      <c r="Q114" s="573"/>
      <c r="R114" s="573"/>
      <c r="S114" s="573"/>
      <c r="T114" s="573"/>
      <c r="U114" s="573"/>
      <c r="V114" s="573"/>
      <c r="W114" s="573"/>
      <c r="X114" s="573"/>
      <c r="Y114" s="573"/>
      <c r="Z114" s="573"/>
    </row>
    <row r="115" ht="15.75" customHeight="1">
      <c r="A115" s="573"/>
      <c r="B115" s="573"/>
      <c r="C115" s="573"/>
      <c r="D115" s="573"/>
      <c r="E115" s="573"/>
      <c r="F115" s="573"/>
      <c r="G115" s="573"/>
      <c r="H115" s="573"/>
      <c r="I115" s="573"/>
      <c r="J115" s="573"/>
      <c r="K115" s="658"/>
      <c r="L115" s="658"/>
      <c r="M115" s="573"/>
      <c r="N115" s="573"/>
      <c r="O115" s="573"/>
      <c r="P115" s="573"/>
      <c r="Q115" s="573"/>
      <c r="R115" s="573"/>
      <c r="S115" s="573"/>
      <c r="T115" s="573"/>
      <c r="U115" s="573"/>
      <c r="V115" s="573"/>
      <c r="W115" s="573"/>
      <c r="X115" s="573"/>
      <c r="Y115" s="573"/>
      <c r="Z115" s="573"/>
    </row>
    <row r="116" ht="15.75" customHeight="1">
      <c r="A116" s="573"/>
      <c r="B116" s="573"/>
      <c r="C116" s="573"/>
      <c r="D116" s="573"/>
      <c r="E116" s="573"/>
      <c r="F116" s="573"/>
      <c r="G116" s="573"/>
      <c r="H116" s="573"/>
      <c r="I116" s="573"/>
      <c r="J116" s="573"/>
      <c r="K116" s="658"/>
      <c r="L116" s="658"/>
      <c r="M116" s="573"/>
      <c r="N116" s="573"/>
      <c r="O116" s="573"/>
      <c r="P116" s="573"/>
      <c r="Q116" s="573"/>
      <c r="R116" s="573"/>
      <c r="S116" s="573"/>
      <c r="T116" s="573"/>
      <c r="U116" s="573"/>
      <c r="V116" s="573"/>
      <c r="W116" s="573"/>
      <c r="X116" s="573"/>
      <c r="Y116" s="573"/>
      <c r="Z116" s="573"/>
    </row>
    <row r="117" ht="15.75" customHeight="1">
      <c r="A117" s="573"/>
      <c r="B117" s="573"/>
      <c r="C117" s="573"/>
      <c r="D117" s="573"/>
      <c r="E117" s="573"/>
      <c r="F117" s="573"/>
      <c r="G117" s="573"/>
      <c r="H117" s="573"/>
      <c r="I117" s="573"/>
      <c r="J117" s="573"/>
      <c r="K117" s="658"/>
      <c r="L117" s="658"/>
      <c r="M117" s="573"/>
      <c r="N117" s="573"/>
      <c r="O117" s="573"/>
      <c r="P117" s="573"/>
      <c r="Q117" s="573"/>
      <c r="R117" s="573"/>
      <c r="S117" s="573"/>
      <c r="T117" s="573"/>
      <c r="U117" s="573"/>
      <c r="V117" s="573"/>
      <c r="W117" s="573"/>
      <c r="X117" s="573"/>
      <c r="Y117" s="573"/>
      <c r="Z117" s="573"/>
    </row>
    <row r="118" ht="15.75" customHeight="1">
      <c r="A118" s="573"/>
      <c r="B118" s="573"/>
      <c r="C118" s="573"/>
      <c r="D118" s="573"/>
      <c r="E118" s="573"/>
      <c r="F118" s="573"/>
      <c r="G118" s="573"/>
      <c r="H118" s="573"/>
      <c r="I118" s="573"/>
      <c r="J118" s="573"/>
      <c r="K118" s="658"/>
      <c r="L118" s="658"/>
      <c r="M118" s="573"/>
      <c r="N118" s="573"/>
      <c r="O118" s="573"/>
      <c r="P118" s="573"/>
      <c r="Q118" s="573"/>
      <c r="R118" s="573"/>
      <c r="S118" s="573"/>
      <c r="T118" s="573"/>
      <c r="U118" s="573"/>
      <c r="V118" s="573"/>
      <c r="W118" s="573"/>
      <c r="X118" s="573"/>
      <c r="Y118" s="573"/>
      <c r="Z118" s="573"/>
    </row>
    <row r="119" ht="15.75" customHeight="1">
      <c r="A119" s="573"/>
      <c r="B119" s="573"/>
      <c r="C119" s="573"/>
      <c r="D119" s="573"/>
      <c r="E119" s="573"/>
      <c r="F119" s="573"/>
      <c r="G119" s="573"/>
      <c r="H119" s="573"/>
      <c r="I119" s="573"/>
      <c r="J119" s="573"/>
      <c r="K119" s="658"/>
      <c r="L119" s="658"/>
      <c r="M119" s="573"/>
      <c r="N119" s="573"/>
      <c r="O119" s="573"/>
      <c r="P119" s="573"/>
      <c r="Q119" s="573"/>
      <c r="R119" s="573"/>
      <c r="S119" s="573"/>
      <c r="T119" s="573"/>
      <c r="U119" s="573"/>
      <c r="V119" s="573"/>
      <c r="W119" s="573"/>
      <c r="X119" s="573"/>
      <c r="Y119" s="573"/>
      <c r="Z119" s="573"/>
    </row>
    <row r="120" ht="15.75" customHeight="1">
      <c r="A120" s="573"/>
      <c r="B120" s="573"/>
      <c r="C120" s="573"/>
      <c r="D120" s="573"/>
      <c r="E120" s="573"/>
      <c r="F120" s="573"/>
      <c r="G120" s="573"/>
      <c r="H120" s="573"/>
      <c r="I120" s="573"/>
      <c r="J120" s="573"/>
      <c r="K120" s="658"/>
      <c r="L120" s="658"/>
      <c r="M120" s="573"/>
      <c r="N120" s="573"/>
      <c r="O120" s="573"/>
      <c r="P120" s="573"/>
      <c r="Q120" s="573"/>
      <c r="R120" s="573"/>
      <c r="S120" s="573"/>
      <c r="T120" s="573"/>
      <c r="U120" s="573"/>
      <c r="V120" s="573"/>
      <c r="W120" s="573"/>
      <c r="X120" s="573"/>
      <c r="Y120" s="573"/>
      <c r="Z120" s="573"/>
    </row>
    <row r="121" ht="15.75" customHeight="1">
      <c r="A121" s="573"/>
      <c r="B121" s="573"/>
      <c r="C121" s="573"/>
      <c r="D121" s="573"/>
      <c r="E121" s="573"/>
      <c r="F121" s="573"/>
      <c r="G121" s="573"/>
      <c r="H121" s="573"/>
      <c r="I121" s="573"/>
      <c r="J121" s="573"/>
      <c r="K121" s="658"/>
      <c r="L121" s="658"/>
      <c r="M121" s="573"/>
      <c r="N121" s="573"/>
      <c r="O121" s="573"/>
      <c r="P121" s="573"/>
      <c r="Q121" s="573"/>
      <c r="R121" s="573"/>
      <c r="S121" s="573"/>
      <c r="T121" s="573"/>
      <c r="U121" s="573"/>
      <c r="V121" s="573"/>
      <c r="W121" s="573"/>
      <c r="X121" s="573"/>
      <c r="Y121" s="573"/>
      <c r="Z121" s="573"/>
    </row>
    <row r="122" ht="15.75" customHeight="1">
      <c r="A122" s="573"/>
      <c r="B122" s="573"/>
      <c r="C122" s="573"/>
      <c r="D122" s="573"/>
      <c r="E122" s="573"/>
      <c r="F122" s="573"/>
      <c r="G122" s="573"/>
      <c r="H122" s="573"/>
      <c r="I122" s="573"/>
      <c r="J122" s="573"/>
      <c r="K122" s="658"/>
      <c r="L122" s="658"/>
      <c r="M122" s="573"/>
      <c r="N122" s="573"/>
      <c r="O122" s="573"/>
      <c r="P122" s="573"/>
      <c r="Q122" s="573"/>
      <c r="R122" s="573"/>
      <c r="S122" s="573"/>
      <c r="T122" s="573"/>
      <c r="U122" s="573"/>
      <c r="V122" s="573"/>
      <c r="W122" s="573"/>
      <c r="X122" s="573"/>
      <c r="Y122" s="573"/>
      <c r="Z122" s="573"/>
    </row>
    <row r="123" ht="15.75" customHeight="1">
      <c r="A123" s="573"/>
      <c r="B123" s="573"/>
      <c r="C123" s="573"/>
      <c r="D123" s="573"/>
      <c r="E123" s="573"/>
      <c r="F123" s="573"/>
      <c r="G123" s="573"/>
      <c r="H123" s="573"/>
      <c r="I123" s="573"/>
      <c r="J123" s="573"/>
      <c r="K123" s="658"/>
      <c r="L123" s="658"/>
      <c r="M123" s="573"/>
      <c r="N123" s="573"/>
      <c r="O123" s="573"/>
      <c r="P123" s="573"/>
      <c r="Q123" s="573"/>
      <c r="R123" s="573"/>
      <c r="S123" s="573"/>
      <c r="T123" s="573"/>
      <c r="U123" s="573"/>
      <c r="V123" s="573"/>
      <c r="W123" s="573"/>
      <c r="X123" s="573"/>
      <c r="Y123" s="573"/>
      <c r="Z123" s="573"/>
    </row>
    <row r="124" ht="15.75" customHeight="1">
      <c r="A124" s="573"/>
      <c r="B124" s="573"/>
      <c r="C124" s="573"/>
      <c r="D124" s="573"/>
      <c r="E124" s="573"/>
      <c r="F124" s="573"/>
      <c r="G124" s="573"/>
      <c r="H124" s="573"/>
      <c r="I124" s="573"/>
      <c r="J124" s="573"/>
      <c r="K124" s="658"/>
      <c r="L124" s="658"/>
      <c r="M124" s="573"/>
      <c r="N124" s="573"/>
      <c r="O124" s="573"/>
      <c r="P124" s="573"/>
      <c r="Q124" s="573"/>
      <c r="R124" s="573"/>
      <c r="S124" s="573"/>
      <c r="T124" s="573"/>
      <c r="U124" s="573"/>
      <c r="V124" s="573"/>
      <c r="W124" s="573"/>
      <c r="X124" s="573"/>
      <c r="Y124" s="573"/>
      <c r="Z124" s="573"/>
    </row>
    <row r="125" ht="15.75" customHeight="1">
      <c r="A125" s="573"/>
      <c r="B125" s="573"/>
      <c r="C125" s="573"/>
      <c r="D125" s="573"/>
      <c r="E125" s="573"/>
      <c r="F125" s="573"/>
      <c r="G125" s="573"/>
      <c r="H125" s="573"/>
      <c r="I125" s="573"/>
      <c r="J125" s="573"/>
      <c r="K125" s="658"/>
      <c r="L125" s="658"/>
      <c r="M125" s="573"/>
      <c r="N125" s="573"/>
      <c r="O125" s="573"/>
      <c r="P125" s="573"/>
      <c r="Q125" s="573"/>
      <c r="R125" s="573"/>
      <c r="S125" s="573"/>
      <c r="T125" s="573"/>
      <c r="U125" s="573"/>
      <c r="V125" s="573"/>
      <c r="W125" s="573"/>
      <c r="X125" s="573"/>
      <c r="Y125" s="573"/>
      <c r="Z125" s="573"/>
    </row>
    <row r="126" ht="15.75" customHeight="1">
      <c r="A126" s="573"/>
      <c r="B126" s="573"/>
      <c r="C126" s="573"/>
      <c r="D126" s="573"/>
      <c r="E126" s="573"/>
      <c r="F126" s="573"/>
      <c r="G126" s="573"/>
      <c r="H126" s="573"/>
      <c r="I126" s="573"/>
      <c r="J126" s="573"/>
      <c r="K126" s="658"/>
      <c r="L126" s="658"/>
      <c r="M126" s="573"/>
      <c r="N126" s="573"/>
      <c r="O126" s="573"/>
      <c r="P126" s="573"/>
      <c r="Q126" s="573"/>
      <c r="R126" s="573"/>
      <c r="S126" s="573"/>
      <c r="T126" s="573"/>
      <c r="U126" s="573"/>
      <c r="V126" s="573"/>
      <c r="W126" s="573"/>
      <c r="X126" s="573"/>
      <c r="Y126" s="573"/>
      <c r="Z126" s="573"/>
    </row>
    <row r="127" ht="15.75" customHeight="1">
      <c r="A127" s="573"/>
      <c r="B127" s="573"/>
      <c r="C127" s="573"/>
      <c r="D127" s="573"/>
      <c r="E127" s="573"/>
      <c r="F127" s="573"/>
      <c r="G127" s="573"/>
      <c r="H127" s="573"/>
      <c r="I127" s="573"/>
      <c r="J127" s="573"/>
      <c r="K127" s="658"/>
      <c r="L127" s="658"/>
      <c r="M127" s="573"/>
      <c r="N127" s="573"/>
      <c r="O127" s="573"/>
      <c r="P127" s="573"/>
      <c r="Q127" s="573"/>
      <c r="R127" s="573"/>
      <c r="S127" s="573"/>
      <c r="T127" s="573"/>
      <c r="U127" s="573"/>
      <c r="V127" s="573"/>
      <c r="W127" s="573"/>
      <c r="X127" s="573"/>
      <c r="Y127" s="573"/>
      <c r="Z127" s="573"/>
    </row>
    <row r="128" ht="15.75" customHeight="1">
      <c r="A128" s="573"/>
      <c r="B128" s="573"/>
      <c r="C128" s="573"/>
      <c r="D128" s="573"/>
      <c r="E128" s="573"/>
      <c r="F128" s="573"/>
      <c r="G128" s="573"/>
      <c r="H128" s="573"/>
      <c r="I128" s="573"/>
      <c r="J128" s="573"/>
      <c r="K128" s="658"/>
      <c r="L128" s="658"/>
      <c r="M128" s="573"/>
      <c r="N128" s="573"/>
      <c r="O128" s="573"/>
      <c r="P128" s="573"/>
      <c r="Q128" s="573"/>
      <c r="R128" s="573"/>
      <c r="S128" s="573"/>
      <c r="T128" s="573"/>
      <c r="U128" s="573"/>
      <c r="V128" s="573"/>
      <c r="W128" s="573"/>
      <c r="X128" s="573"/>
      <c r="Y128" s="573"/>
      <c r="Z128" s="573"/>
    </row>
    <row r="129" ht="15.75" customHeight="1">
      <c r="A129" s="573"/>
      <c r="B129" s="573"/>
      <c r="C129" s="573"/>
      <c r="D129" s="573"/>
      <c r="E129" s="573"/>
      <c r="F129" s="573"/>
      <c r="G129" s="573"/>
      <c r="H129" s="573"/>
      <c r="I129" s="573"/>
      <c r="J129" s="573"/>
      <c r="K129" s="658"/>
      <c r="L129" s="658"/>
      <c r="M129" s="573"/>
      <c r="N129" s="573"/>
      <c r="O129" s="573"/>
      <c r="P129" s="573"/>
      <c r="Q129" s="573"/>
      <c r="R129" s="573"/>
      <c r="S129" s="573"/>
      <c r="T129" s="573"/>
      <c r="U129" s="573"/>
      <c r="V129" s="573"/>
      <c r="W129" s="573"/>
      <c r="X129" s="573"/>
      <c r="Y129" s="573"/>
      <c r="Z129" s="573"/>
    </row>
    <row r="130" ht="15.75" customHeight="1">
      <c r="A130" s="573"/>
      <c r="B130" s="573"/>
      <c r="C130" s="573"/>
      <c r="D130" s="573"/>
      <c r="E130" s="573"/>
      <c r="F130" s="573"/>
      <c r="G130" s="573"/>
      <c r="H130" s="573"/>
      <c r="I130" s="573"/>
      <c r="J130" s="573"/>
      <c r="K130" s="658"/>
      <c r="L130" s="658"/>
      <c r="M130" s="573"/>
      <c r="N130" s="573"/>
      <c r="O130" s="573"/>
      <c r="P130" s="573"/>
      <c r="Q130" s="573"/>
      <c r="R130" s="573"/>
      <c r="S130" s="573"/>
      <c r="T130" s="573"/>
      <c r="U130" s="573"/>
      <c r="V130" s="573"/>
      <c r="W130" s="573"/>
      <c r="X130" s="573"/>
      <c r="Y130" s="573"/>
      <c r="Z130" s="573"/>
    </row>
    <row r="131" ht="15.75" customHeight="1">
      <c r="A131" s="573"/>
      <c r="B131" s="573"/>
      <c r="C131" s="573"/>
      <c r="D131" s="573"/>
      <c r="E131" s="573"/>
      <c r="F131" s="573"/>
      <c r="G131" s="573"/>
      <c r="H131" s="573"/>
      <c r="I131" s="573"/>
      <c r="J131" s="573"/>
      <c r="K131" s="658"/>
      <c r="L131" s="658"/>
      <c r="M131" s="573"/>
      <c r="N131" s="573"/>
      <c r="O131" s="573"/>
      <c r="P131" s="573"/>
      <c r="Q131" s="573"/>
      <c r="R131" s="573"/>
      <c r="S131" s="573"/>
      <c r="T131" s="573"/>
      <c r="U131" s="573"/>
      <c r="V131" s="573"/>
      <c r="W131" s="573"/>
      <c r="X131" s="573"/>
      <c r="Y131" s="573"/>
      <c r="Z131" s="573"/>
    </row>
    <row r="132" ht="15.75" customHeight="1">
      <c r="A132" s="573"/>
      <c r="B132" s="573"/>
      <c r="C132" s="573"/>
      <c r="D132" s="573"/>
      <c r="E132" s="573"/>
      <c r="F132" s="573"/>
      <c r="G132" s="573"/>
      <c r="H132" s="573"/>
      <c r="I132" s="573"/>
      <c r="J132" s="573"/>
      <c r="K132" s="658"/>
      <c r="L132" s="658"/>
      <c r="M132" s="573"/>
      <c r="N132" s="573"/>
      <c r="O132" s="573"/>
      <c r="P132" s="573"/>
      <c r="Q132" s="573"/>
      <c r="R132" s="573"/>
      <c r="S132" s="573"/>
      <c r="T132" s="573"/>
      <c r="U132" s="573"/>
      <c r="V132" s="573"/>
      <c r="W132" s="573"/>
      <c r="X132" s="573"/>
      <c r="Y132" s="573"/>
      <c r="Z132" s="573"/>
    </row>
    <row r="133" ht="15.75" customHeight="1">
      <c r="A133" s="573"/>
      <c r="B133" s="573"/>
      <c r="C133" s="573"/>
      <c r="D133" s="573"/>
      <c r="E133" s="573"/>
      <c r="F133" s="573"/>
      <c r="G133" s="573"/>
      <c r="H133" s="573"/>
      <c r="I133" s="573"/>
      <c r="J133" s="573"/>
      <c r="K133" s="658"/>
      <c r="L133" s="658"/>
      <c r="M133" s="573"/>
      <c r="N133" s="573"/>
      <c r="O133" s="573"/>
      <c r="P133" s="573"/>
      <c r="Q133" s="573"/>
      <c r="R133" s="573"/>
      <c r="S133" s="573"/>
      <c r="T133" s="573"/>
      <c r="U133" s="573"/>
      <c r="V133" s="573"/>
      <c r="W133" s="573"/>
      <c r="X133" s="573"/>
      <c r="Y133" s="573"/>
      <c r="Z133" s="573"/>
    </row>
    <row r="134" ht="15.75" customHeight="1">
      <c r="A134" s="573"/>
      <c r="B134" s="573"/>
      <c r="C134" s="573"/>
      <c r="D134" s="573"/>
      <c r="E134" s="573"/>
      <c r="F134" s="573"/>
      <c r="G134" s="573"/>
      <c r="H134" s="573"/>
      <c r="I134" s="573"/>
      <c r="J134" s="573"/>
      <c r="K134" s="658"/>
      <c r="L134" s="658"/>
      <c r="M134" s="573"/>
      <c r="N134" s="573"/>
      <c r="O134" s="573"/>
      <c r="P134" s="573"/>
      <c r="Q134" s="573"/>
      <c r="R134" s="573"/>
      <c r="S134" s="573"/>
      <c r="T134" s="573"/>
      <c r="U134" s="573"/>
      <c r="V134" s="573"/>
      <c r="W134" s="573"/>
      <c r="X134" s="573"/>
      <c r="Y134" s="573"/>
      <c r="Z134" s="573"/>
    </row>
    <row r="135" ht="15.75" customHeight="1">
      <c r="A135" s="573"/>
      <c r="B135" s="573"/>
      <c r="C135" s="573"/>
      <c r="D135" s="573"/>
      <c r="E135" s="573"/>
      <c r="F135" s="573"/>
      <c r="G135" s="573"/>
      <c r="H135" s="573"/>
      <c r="I135" s="573"/>
      <c r="J135" s="573"/>
      <c r="K135" s="658"/>
      <c r="L135" s="658"/>
      <c r="M135" s="573"/>
      <c r="N135" s="573"/>
      <c r="O135" s="573"/>
      <c r="P135" s="573"/>
      <c r="Q135" s="573"/>
      <c r="R135" s="573"/>
      <c r="S135" s="573"/>
      <c r="T135" s="573"/>
      <c r="U135" s="573"/>
      <c r="V135" s="573"/>
      <c r="W135" s="573"/>
      <c r="X135" s="573"/>
      <c r="Y135" s="573"/>
      <c r="Z135" s="573"/>
    </row>
    <row r="136" ht="15.75" customHeight="1">
      <c r="A136" s="573"/>
      <c r="B136" s="573"/>
      <c r="C136" s="573"/>
      <c r="D136" s="573"/>
      <c r="E136" s="573"/>
      <c r="F136" s="573"/>
      <c r="G136" s="573"/>
      <c r="H136" s="573"/>
      <c r="I136" s="573"/>
      <c r="J136" s="573"/>
      <c r="K136" s="658"/>
      <c r="L136" s="658"/>
      <c r="M136" s="573"/>
      <c r="N136" s="573"/>
      <c r="O136" s="573"/>
      <c r="P136" s="573"/>
      <c r="Q136" s="573"/>
      <c r="R136" s="573"/>
      <c r="S136" s="573"/>
      <c r="T136" s="573"/>
      <c r="U136" s="573"/>
      <c r="V136" s="573"/>
      <c r="W136" s="573"/>
      <c r="X136" s="573"/>
      <c r="Y136" s="573"/>
      <c r="Z136" s="573"/>
    </row>
    <row r="137" ht="15.75" customHeight="1">
      <c r="A137" s="573"/>
      <c r="B137" s="573"/>
      <c r="C137" s="573"/>
      <c r="D137" s="573"/>
      <c r="E137" s="573"/>
      <c r="F137" s="573"/>
      <c r="G137" s="573"/>
      <c r="H137" s="573"/>
      <c r="I137" s="573"/>
      <c r="J137" s="573"/>
      <c r="K137" s="658"/>
      <c r="L137" s="658"/>
      <c r="M137" s="573"/>
      <c r="N137" s="573"/>
      <c r="O137" s="573"/>
      <c r="P137" s="573"/>
      <c r="Q137" s="573"/>
      <c r="R137" s="573"/>
      <c r="S137" s="573"/>
      <c r="T137" s="573"/>
      <c r="U137" s="573"/>
      <c r="V137" s="573"/>
      <c r="W137" s="573"/>
      <c r="X137" s="573"/>
      <c r="Y137" s="573"/>
      <c r="Z137" s="573"/>
    </row>
    <row r="138" ht="15.75" customHeight="1">
      <c r="A138" s="573"/>
      <c r="B138" s="573"/>
      <c r="C138" s="573"/>
      <c r="D138" s="573"/>
      <c r="E138" s="573"/>
      <c r="F138" s="573"/>
      <c r="G138" s="573"/>
      <c r="H138" s="573"/>
      <c r="I138" s="573"/>
      <c r="J138" s="573"/>
      <c r="K138" s="658"/>
      <c r="L138" s="658"/>
      <c r="M138" s="573"/>
      <c r="N138" s="573"/>
      <c r="O138" s="573"/>
      <c r="P138" s="573"/>
      <c r="Q138" s="573"/>
      <c r="R138" s="573"/>
      <c r="S138" s="573"/>
      <c r="T138" s="573"/>
      <c r="U138" s="573"/>
      <c r="V138" s="573"/>
      <c r="W138" s="573"/>
      <c r="X138" s="573"/>
      <c r="Y138" s="573"/>
      <c r="Z138" s="573"/>
    </row>
    <row r="139" ht="15.75" customHeight="1">
      <c r="A139" s="573"/>
      <c r="B139" s="573"/>
      <c r="C139" s="573"/>
      <c r="D139" s="573"/>
      <c r="E139" s="573"/>
      <c r="F139" s="573"/>
      <c r="G139" s="573"/>
      <c r="H139" s="573"/>
      <c r="I139" s="573"/>
      <c r="J139" s="573"/>
      <c r="K139" s="658"/>
      <c r="L139" s="658"/>
      <c r="M139" s="573"/>
      <c r="N139" s="573"/>
      <c r="O139" s="573"/>
      <c r="P139" s="573"/>
      <c r="Q139" s="573"/>
      <c r="R139" s="573"/>
      <c r="S139" s="573"/>
      <c r="T139" s="573"/>
      <c r="U139" s="573"/>
      <c r="V139" s="573"/>
      <c r="W139" s="573"/>
      <c r="X139" s="573"/>
      <c r="Y139" s="573"/>
      <c r="Z139" s="573"/>
    </row>
    <row r="140" ht="15.75" customHeight="1">
      <c r="A140" s="573"/>
      <c r="B140" s="573"/>
      <c r="C140" s="573"/>
      <c r="D140" s="573"/>
      <c r="E140" s="573"/>
      <c r="F140" s="573"/>
      <c r="G140" s="573"/>
      <c r="H140" s="573"/>
      <c r="I140" s="573"/>
      <c r="J140" s="573"/>
      <c r="K140" s="658"/>
      <c r="L140" s="658"/>
      <c r="M140" s="573"/>
      <c r="N140" s="573"/>
      <c r="O140" s="573"/>
      <c r="P140" s="573"/>
      <c r="Q140" s="573"/>
      <c r="R140" s="573"/>
      <c r="S140" s="573"/>
      <c r="T140" s="573"/>
      <c r="U140" s="573"/>
      <c r="V140" s="573"/>
      <c r="W140" s="573"/>
      <c r="X140" s="573"/>
      <c r="Y140" s="573"/>
      <c r="Z140" s="573"/>
    </row>
    <row r="141" ht="15.75" customHeight="1">
      <c r="A141" s="573"/>
      <c r="B141" s="573"/>
      <c r="C141" s="573"/>
      <c r="D141" s="573"/>
      <c r="E141" s="573"/>
      <c r="F141" s="573"/>
      <c r="G141" s="573"/>
      <c r="H141" s="573"/>
      <c r="I141" s="573"/>
      <c r="J141" s="573"/>
      <c r="K141" s="658"/>
      <c r="L141" s="658"/>
      <c r="M141" s="573"/>
      <c r="N141" s="573"/>
      <c r="O141" s="573"/>
      <c r="P141" s="573"/>
      <c r="Q141" s="573"/>
      <c r="R141" s="573"/>
      <c r="S141" s="573"/>
      <c r="T141" s="573"/>
      <c r="U141" s="573"/>
      <c r="V141" s="573"/>
      <c r="W141" s="573"/>
      <c r="X141" s="573"/>
      <c r="Y141" s="573"/>
      <c r="Z141" s="573"/>
    </row>
    <row r="142" ht="15.75" customHeight="1">
      <c r="A142" s="573"/>
      <c r="B142" s="573"/>
      <c r="C142" s="573"/>
      <c r="D142" s="573"/>
      <c r="E142" s="573"/>
      <c r="F142" s="573"/>
      <c r="G142" s="573"/>
      <c r="H142" s="573"/>
      <c r="I142" s="573"/>
      <c r="J142" s="573"/>
      <c r="K142" s="658"/>
      <c r="L142" s="658"/>
      <c r="M142" s="573"/>
      <c r="N142" s="573"/>
      <c r="O142" s="573"/>
      <c r="P142" s="573"/>
      <c r="Q142" s="573"/>
      <c r="R142" s="573"/>
      <c r="S142" s="573"/>
      <c r="T142" s="573"/>
      <c r="U142" s="573"/>
      <c r="V142" s="573"/>
      <c r="W142" s="573"/>
      <c r="X142" s="573"/>
      <c r="Y142" s="573"/>
      <c r="Z142" s="573"/>
    </row>
    <row r="143" ht="15.75" customHeight="1">
      <c r="A143" s="573"/>
      <c r="B143" s="573"/>
      <c r="C143" s="573"/>
      <c r="D143" s="573"/>
      <c r="E143" s="573"/>
      <c r="F143" s="573"/>
      <c r="G143" s="573"/>
      <c r="H143" s="573"/>
      <c r="I143" s="573"/>
      <c r="J143" s="573"/>
      <c r="K143" s="658"/>
      <c r="L143" s="658"/>
      <c r="M143" s="573"/>
      <c r="N143" s="573"/>
      <c r="O143" s="573"/>
      <c r="P143" s="573"/>
      <c r="Q143" s="573"/>
      <c r="R143" s="573"/>
      <c r="S143" s="573"/>
      <c r="T143" s="573"/>
      <c r="U143" s="573"/>
      <c r="V143" s="573"/>
      <c r="W143" s="573"/>
      <c r="X143" s="573"/>
      <c r="Y143" s="573"/>
      <c r="Z143" s="573"/>
    </row>
    <row r="144" ht="15.75" customHeight="1">
      <c r="A144" s="573"/>
      <c r="B144" s="573"/>
      <c r="C144" s="573"/>
      <c r="D144" s="573"/>
      <c r="E144" s="573"/>
      <c r="F144" s="573"/>
      <c r="G144" s="573"/>
      <c r="H144" s="573"/>
      <c r="I144" s="573"/>
      <c r="J144" s="573"/>
      <c r="K144" s="658"/>
      <c r="L144" s="658"/>
      <c r="M144" s="573"/>
      <c r="N144" s="573"/>
      <c r="O144" s="573"/>
      <c r="P144" s="573"/>
      <c r="Q144" s="573"/>
      <c r="R144" s="573"/>
      <c r="S144" s="573"/>
      <c r="T144" s="573"/>
      <c r="U144" s="573"/>
      <c r="V144" s="573"/>
      <c r="W144" s="573"/>
      <c r="X144" s="573"/>
      <c r="Y144" s="573"/>
      <c r="Z144" s="573"/>
    </row>
    <row r="145" ht="15.75" customHeight="1">
      <c r="A145" s="573"/>
      <c r="B145" s="573"/>
      <c r="C145" s="573"/>
      <c r="D145" s="573"/>
      <c r="E145" s="573"/>
      <c r="F145" s="573"/>
      <c r="G145" s="573"/>
      <c r="H145" s="573"/>
      <c r="I145" s="573"/>
      <c r="J145" s="573"/>
      <c r="K145" s="658"/>
      <c r="L145" s="658"/>
      <c r="M145" s="573"/>
      <c r="N145" s="573"/>
      <c r="O145" s="573"/>
      <c r="P145" s="573"/>
      <c r="Q145" s="573"/>
      <c r="R145" s="573"/>
      <c r="S145" s="573"/>
      <c r="T145" s="573"/>
      <c r="U145" s="573"/>
      <c r="V145" s="573"/>
      <c r="W145" s="573"/>
      <c r="X145" s="573"/>
      <c r="Y145" s="573"/>
      <c r="Z145" s="573"/>
    </row>
    <row r="146" ht="15.75" customHeight="1">
      <c r="A146" s="573"/>
      <c r="B146" s="573"/>
      <c r="C146" s="573"/>
      <c r="D146" s="573"/>
      <c r="E146" s="573"/>
      <c r="F146" s="573"/>
      <c r="G146" s="573"/>
      <c r="H146" s="573"/>
      <c r="I146" s="573"/>
      <c r="J146" s="573"/>
      <c r="K146" s="658"/>
      <c r="L146" s="658"/>
      <c r="M146" s="573"/>
      <c r="N146" s="573"/>
      <c r="O146" s="573"/>
      <c r="P146" s="573"/>
      <c r="Q146" s="573"/>
      <c r="R146" s="573"/>
      <c r="S146" s="573"/>
      <c r="T146" s="573"/>
      <c r="U146" s="573"/>
      <c r="V146" s="573"/>
      <c r="W146" s="573"/>
      <c r="X146" s="573"/>
      <c r="Y146" s="573"/>
      <c r="Z146" s="573"/>
    </row>
    <row r="147" ht="15.75" customHeight="1">
      <c r="A147" s="573"/>
      <c r="B147" s="573"/>
      <c r="C147" s="573"/>
      <c r="D147" s="573"/>
      <c r="E147" s="573"/>
      <c r="F147" s="573"/>
      <c r="G147" s="573"/>
      <c r="H147" s="573"/>
      <c r="I147" s="573"/>
      <c r="J147" s="573"/>
      <c r="K147" s="658"/>
      <c r="L147" s="658"/>
      <c r="M147" s="573"/>
      <c r="N147" s="573"/>
      <c r="O147" s="573"/>
      <c r="P147" s="573"/>
      <c r="Q147" s="573"/>
      <c r="R147" s="573"/>
      <c r="S147" s="573"/>
      <c r="T147" s="573"/>
      <c r="U147" s="573"/>
      <c r="V147" s="573"/>
      <c r="W147" s="573"/>
      <c r="X147" s="573"/>
      <c r="Y147" s="573"/>
      <c r="Z147" s="573"/>
    </row>
    <row r="148" ht="15.75" customHeight="1">
      <c r="A148" s="573"/>
      <c r="B148" s="573"/>
      <c r="C148" s="573"/>
      <c r="D148" s="573"/>
      <c r="E148" s="573"/>
      <c r="F148" s="573"/>
      <c r="G148" s="573"/>
      <c r="H148" s="573"/>
      <c r="I148" s="573"/>
      <c r="J148" s="573"/>
      <c r="K148" s="658"/>
      <c r="L148" s="658"/>
      <c r="M148" s="573"/>
      <c r="N148" s="573"/>
      <c r="O148" s="573"/>
      <c r="P148" s="573"/>
      <c r="Q148" s="573"/>
      <c r="R148" s="573"/>
      <c r="S148" s="573"/>
      <c r="T148" s="573"/>
      <c r="U148" s="573"/>
      <c r="V148" s="573"/>
      <c r="W148" s="573"/>
      <c r="X148" s="573"/>
      <c r="Y148" s="573"/>
      <c r="Z148" s="573"/>
    </row>
    <row r="149" ht="15.75" customHeight="1">
      <c r="A149" s="573"/>
      <c r="B149" s="573"/>
      <c r="C149" s="573"/>
      <c r="D149" s="573"/>
      <c r="E149" s="573"/>
      <c r="F149" s="573"/>
      <c r="G149" s="573"/>
      <c r="H149" s="573"/>
      <c r="I149" s="573"/>
      <c r="J149" s="573"/>
      <c r="K149" s="658"/>
      <c r="L149" s="658"/>
      <c r="M149" s="573"/>
      <c r="N149" s="573"/>
      <c r="O149" s="573"/>
      <c r="P149" s="573"/>
      <c r="Q149" s="573"/>
      <c r="R149" s="573"/>
      <c r="S149" s="573"/>
      <c r="T149" s="573"/>
      <c r="U149" s="573"/>
      <c r="V149" s="573"/>
      <c r="W149" s="573"/>
      <c r="X149" s="573"/>
      <c r="Y149" s="573"/>
      <c r="Z149" s="573"/>
    </row>
    <row r="150" ht="15.75" customHeight="1">
      <c r="A150" s="573"/>
      <c r="B150" s="573"/>
      <c r="C150" s="573"/>
      <c r="D150" s="573"/>
      <c r="E150" s="573"/>
      <c r="F150" s="573"/>
      <c r="G150" s="573"/>
      <c r="H150" s="573"/>
      <c r="I150" s="573"/>
      <c r="J150" s="573"/>
      <c r="K150" s="658"/>
      <c r="L150" s="658"/>
      <c r="M150" s="573"/>
      <c r="N150" s="573"/>
      <c r="O150" s="573"/>
      <c r="P150" s="573"/>
      <c r="Q150" s="573"/>
      <c r="R150" s="573"/>
      <c r="S150" s="573"/>
      <c r="T150" s="573"/>
      <c r="U150" s="573"/>
      <c r="V150" s="573"/>
      <c r="W150" s="573"/>
      <c r="X150" s="573"/>
      <c r="Y150" s="573"/>
      <c r="Z150" s="573"/>
    </row>
    <row r="151" ht="15.75" customHeight="1">
      <c r="A151" s="573"/>
      <c r="B151" s="573"/>
      <c r="C151" s="573"/>
      <c r="D151" s="573"/>
      <c r="E151" s="573"/>
      <c r="F151" s="573"/>
      <c r="G151" s="573"/>
      <c r="H151" s="573"/>
      <c r="I151" s="573"/>
      <c r="J151" s="573"/>
      <c r="K151" s="658"/>
      <c r="L151" s="658"/>
      <c r="M151" s="573"/>
      <c r="N151" s="573"/>
      <c r="O151" s="573"/>
      <c r="P151" s="573"/>
      <c r="Q151" s="573"/>
      <c r="R151" s="573"/>
      <c r="S151" s="573"/>
      <c r="T151" s="573"/>
      <c r="U151" s="573"/>
      <c r="V151" s="573"/>
      <c r="W151" s="573"/>
      <c r="X151" s="573"/>
      <c r="Y151" s="573"/>
      <c r="Z151" s="573"/>
    </row>
    <row r="152" ht="15.75" customHeight="1">
      <c r="A152" s="573"/>
      <c r="B152" s="573"/>
      <c r="C152" s="573"/>
      <c r="D152" s="573"/>
      <c r="E152" s="573"/>
      <c r="F152" s="573"/>
      <c r="G152" s="573"/>
      <c r="H152" s="573"/>
      <c r="I152" s="573"/>
      <c r="J152" s="573"/>
      <c r="K152" s="658"/>
      <c r="L152" s="658"/>
      <c r="M152" s="573"/>
      <c r="N152" s="573"/>
      <c r="O152" s="573"/>
      <c r="P152" s="573"/>
      <c r="Q152" s="573"/>
      <c r="R152" s="573"/>
      <c r="S152" s="573"/>
      <c r="T152" s="573"/>
      <c r="U152" s="573"/>
      <c r="V152" s="573"/>
      <c r="W152" s="573"/>
      <c r="X152" s="573"/>
      <c r="Y152" s="573"/>
      <c r="Z152" s="573"/>
    </row>
    <row r="153" ht="15.75" customHeight="1">
      <c r="A153" s="573"/>
      <c r="B153" s="573"/>
      <c r="C153" s="573"/>
      <c r="D153" s="573"/>
      <c r="E153" s="573"/>
      <c r="F153" s="573"/>
      <c r="G153" s="573"/>
      <c r="H153" s="573"/>
      <c r="I153" s="573"/>
      <c r="J153" s="573"/>
      <c r="K153" s="658"/>
      <c r="L153" s="658"/>
      <c r="M153" s="573"/>
      <c r="N153" s="573"/>
      <c r="O153" s="573"/>
      <c r="P153" s="573"/>
      <c r="Q153" s="573"/>
      <c r="R153" s="573"/>
      <c r="S153" s="573"/>
      <c r="T153" s="573"/>
      <c r="U153" s="573"/>
      <c r="V153" s="573"/>
      <c r="W153" s="573"/>
      <c r="X153" s="573"/>
      <c r="Y153" s="573"/>
      <c r="Z153" s="573"/>
    </row>
    <row r="154" ht="15.75" customHeight="1">
      <c r="A154" s="573"/>
      <c r="B154" s="573"/>
      <c r="C154" s="573"/>
      <c r="D154" s="573"/>
      <c r="E154" s="573"/>
      <c r="F154" s="573"/>
      <c r="G154" s="573"/>
      <c r="H154" s="573"/>
      <c r="I154" s="573"/>
      <c r="J154" s="573"/>
      <c r="K154" s="658"/>
      <c r="L154" s="658"/>
      <c r="M154" s="573"/>
      <c r="N154" s="573"/>
      <c r="O154" s="573"/>
      <c r="P154" s="573"/>
      <c r="Q154" s="573"/>
      <c r="R154" s="573"/>
      <c r="S154" s="573"/>
      <c r="T154" s="573"/>
      <c r="U154" s="573"/>
      <c r="V154" s="573"/>
      <c r="W154" s="573"/>
      <c r="X154" s="573"/>
      <c r="Y154" s="573"/>
      <c r="Z154" s="573"/>
    </row>
    <row r="155" ht="15.75" customHeight="1">
      <c r="A155" s="573"/>
      <c r="B155" s="573"/>
      <c r="C155" s="573"/>
      <c r="D155" s="573"/>
      <c r="E155" s="573"/>
      <c r="F155" s="573"/>
      <c r="G155" s="573"/>
      <c r="H155" s="573"/>
      <c r="I155" s="573"/>
      <c r="J155" s="573"/>
      <c r="K155" s="658"/>
      <c r="L155" s="658"/>
      <c r="M155" s="573"/>
      <c r="N155" s="573"/>
      <c r="O155" s="573"/>
      <c r="P155" s="573"/>
      <c r="Q155" s="573"/>
      <c r="R155" s="573"/>
      <c r="S155" s="573"/>
      <c r="T155" s="573"/>
      <c r="U155" s="573"/>
      <c r="V155" s="573"/>
      <c r="W155" s="573"/>
      <c r="X155" s="573"/>
      <c r="Y155" s="573"/>
      <c r="Z155" s="573"/>
    </row>
    <row r="156" ht="15.75" customHeight="1">
      <c r="A156" s="573"/>
      <c r="B156" s="573"/>
      <c r="C156" s="573"/>
      <c r="D156" s="573"/>
      <c r="E156" s="573"/>
      <c r="F156" s="573"/>
      <c r="G156" s="573"/>
      <c r="H156" s="573"/>
      <c r="I156" s="573"/>
      <c r="J156" s="573"/>
      <c r="K156" s="658"/>
      <c r="L156" s="658"/>
      <c r="M156" s="573"/>
      <c r="N156" s="573"/>
      <c r="O156" s="573"/>
      <c r="P156" s="573"/>
      <c r="Q156" s="573"/>
      <c r="R156" s="573"/>
      <c r="S156" s="573"/>
      <c r="T156" s="573"/>
      <c r="U156" s="573"/>
      <c r="V156" s="573"/>
      <c r="W156" s="573"/>
      <c r="X156" s="573"/>
      <c r="Y156" s="573"/>
      <c r="Z156" s="573"/>
    </row>
    <row r="157" ht="15.75" customHeight="1">
      <c r="A157" s="573"/>
      <c r="B157" s="573"/>
      <c r="C157" s="573"/>
      <c r="D157" s="573"/>
      <c r="E157" s="573"/>
      <c r="F157" s="573"/>
      <c r="G157" s="573"/>
      <c r="H157" s="573"/>
      <c r="I157" s="573"/>
      <c r="J157" s="573"/>
      <c r="K157" s="658"/>
      <c r="L157" s="658"/>
      <c r="M157" s="573"/>
      <c r="N157" s="573"/>
      <c r="O157" s="573"/>
      <c r="P157" s="573"/>
      <c r="Q157" s="573"/>
      <c r="R157" s="573"/>
      <c r="S157" s="573"/>
      <c r="T157" s="573"/>
      <c r="U157" s="573"/>
      <c r="V157" s="573"/>
      <c r="W157" s="573"/>
      <c r="X157" s="573"/>
      <c r="Y157" s="573"/>
      <c r="Z157" s="573"/>
    </row>
    <row r="158" ht="15.75" customHeight="1">
      <c r="A158" s="573"/>
      <c r="B158" s="573"/>
      <c r="C158" s="573"/>
      <c r="D158" s="573"/>
      <c r="E158" s="573"/>
      <c r="F158" s="573"/>
      <c r="G158" s="573"/>
      <c r="H158" s="573"/>
      <c r="I158" s="573"/>
      <c r="J158" s="573"/>
      <c r="K158" s="658"/>
      <c r="L158" s="658"/>
      <c r="M158" s="573"/>
      <c r="N158" s="573"/>
      <c r="O158" s="573"/>
      <c r="P158" s="573"/>
      <c r="Q158" s="573"/>
      <c r="R158" s="573"/>
      <c r="S158" s="573"/>
      <c r="T158" s="573"/>
      <c r="U158" s="573"/>
      <c r="V158" s="573"/>
      <c r="W158" s="573"/>
      <c r="X158" s="573"/>
      <c r="Y158" s="573"/>
      <c r="Z158" s="573"/>
    </row>
    <row r="159" ht="15.75" customHeight="1">
      <c r="A159" s="573"/>
      <c r="B159" s="573"/>
      <c r="C159" s="573"/>
      <c r="D159" s="573"/>
      <c r="E159" s="573"/>
      <c r="F159" s="573"/>
      <c r="G159" s="573"/>
      <c r="H159" s="573"/>
      <c r="I159" s="573"/>
      <c r="J159" s="573"/>
      <c r="K159" s="658"/>
      <c r="L159" s="658"/>
      <c r="M159" s="573"/>
      <c r="N159" s="573"/>
      <c r="O159" s="573"/>
      <c r="P159" s="573"/>
      <c r="Q159" s="573"/>
      <c r="R159" s="573"/>
      <c r="S159" s="573"/>
      <c r="T159" s="573"/>
      <c r="U159" s="573"/>
      <c r="V159" s="573"/>
      <c r="W159" s="573"/>
      <c r="X159" s="573"/>
      <c r="Y159" s="573"/>
      <c r="Z159" s="573"/>
    </row>
    <row r="160" ht="15.75" customHeight="1">
      <c r="A160" s="573"/>
      <c r="B160" s="573"/>
      <c r="C160" s="573"/>
      <c r="D160" s="573"/>
      <c r="E160" s="573"/>
      <c r="F160" s="573"/>
      <c r="G160" s="573"/>
      <c r="H160" s="573"/>
      <c r="I160" s="573"/>
      <c r="J160" s="573"/>
      <c r="K160" s="658"/>
      <c r="L160" s="658"/>
      <c r="M160" s="573"/>
      <c r="N160" s="573"/>
      <c r="O160" s="573"/>
      <c r="P160" s="573"/>
      <c r="Q160" s="573"/>
      <c r="R160" s="573"/>
      <c r="S160" s="573"/>
      <c r="T160" s="573"/>
      <c r="U160" s="573"/>
      <c r="V160" s="573"/>
      <c r="W160" s="573"/>
      <c r="X160" s="573"/>
      <c r="Y160" s="573"/>
      <c r="Z160" s="573"/>
    </row>
    <row r="161" ht="15.75" customHeight="1">
      <c r="A161" s="573"/>
      <c r="B161" s="573"/>
      <c r="C161" s="573"/>
      <c r="D161" s="573"/>
      <c r="E161" s="573"/>
      <c r="F161" s="573"/>
      <c r="G161" s="573"/>
      <c r="H161" s="573"/>
      <c r="I161" s="573"/>
      <c r="J161" s="573"/>
      <c r="K161" s="658"/>
      <c r="L161" s="658"/>
      <c r="M161" s="573"/>
      <c r="N161" s="573"/>
      <c r="O161" s="573"/>
      <c r="P161" s="573"/>
      <c r="Q161" s="573"/>
      <c r="R161" s="573"/>
      <c r="S161" s="573"/>
      <c r="T161" s="573"/>
      <c r="U161" s="573"/>
      <c r="V161" s="573"/>
      <c r="W161" s="573"/>
      <c r="X161" s="573"/>
      <c r="Y161" s="573"/>
      <c r="Z161" s="573"/>
    </row>
    <row r="162" ht="15.75" customHeight="1">
      <c r="A162" s="573"/>
      <c r="B162" s="573"/>
      <c r="C162" s="573"/>
      <c r="D162" s="573"/>
      <c r="E162" s="573"/>
      <c r="F162" s="573"/>
      <c r="G162" s="573"/>
      <c r="H162" s="573"/>
      <c r="I162" s="573"/>
      <c r="J162" s="573"/>
      <c r="K162" s="658"/>
      <c r="L162" s="658"/>
      <c r="M162" s="573"/>
      <c r="N162" s="573"/>
      <c r="O162" s="573"/>
      <c r="P162" s="573"/>
      <c r="Q162" s="573"/>
      <c r="R162" s="573"/>
      <c r="S162" s="573"/>
      <c r="T162" s="573"/>
      <c r="U162" s="573"/>
      <c r="V162" s="573"/>
      <c r="W162" s="573"/>
      <c r="X162" s="573"/>
      <c r="Y162" s="573"/>
      <c r="Z162" s="573"/>
    </row>
    <row r="163" ht="15.75" customHeight="1">
      <c r="A163" s="573"/>
      <c r="B163" s="573"/>
      <c r="C163" s="573"/>
      <c r="D163" s="573"/>
      <c r="E163" s="573"/>
      <c r="F163" s="573"/>
      <c r="G163" s="573"/>
      <c r="H163" s="573"/>
      <c r="I163" s="573"/>
      <c r="J163" s="573"/>
      <c r="K163" s="658"/>
      <c r="L163" s="658"/>
      <c r="M163" s="573"/>
      <c r="N163" s="573"/>
      <c r="O163" s="573"/>
      <c r="P163" s="573"/>
      <c r="Q163" s="573"/>
      <c r="R163" s="573"/>
      <c r="S163" s="573"/>
      <c r="T163" s="573"/>
      <c r="U163" s="573"/>
      <c r="V163" s="573"/>
      <c r="W163" s="573"/>
      <c r="X163" s="573"/>
      <c r="Y163" s="573"/>
      <c r="Z163" s="573"/>
    </row>
    <row r="164" ht="15.75" customHeight="1">
      <c r="A164" s="573"/>
      <c r="B164" s="573"/>
      <c r="C164" s="573"/>
      <c r="D164" s="573"/>
      <c r="E164" s="573"/>
      <c r="F164" s="573"/>
      <c r="G164" s="573"/>
      <c r="H164" s="573"/>
      <c r="I164" s="573"/>
      <c r="J164" s="573"/>
      <c r="K164" s="658"/>
      <c r="L164" s="658"/>
      <c r="M164" s="573"/>
      <c r="N164" s="573"/>
      <c r="O164" s="573"/>
      <c r="P164" s="573"/>
      <c r="Q164" s="573"/>
      <c r="R164" s="573"/>
      <c r="S164" s="573"/>
      <c r="T164" s="573"/>
      <c r="U164" s="573"/>
      <c r="V164" s="573"/>
      <c r="W164" s="573"/>
      <c r="X164" s="573"/>
      <c r="Y164" s="573"/>
      <c r="Z164" s="573"/>
    </row>
    <row r="165" ht="15.75" customHeight="1">
      <c r="A165" s="573"/>
      <c r="B165" s="573"/>
      <c r="C165" s="573"/>
      <c r="D165" s="573"/>
      <c r="E165" s="573"/>
      <c r="F165" s="573"/>
      <c r="G165" s="573"/>
      <c r="H165" s="573"/>
      <c r="I165" s="573"/>
      <c r="J165" s="573"/>
      <c r="K165" s="658"/>
      <c r="L165" s="658"/>
      <c r="M165" s="573"/>
      <c r="N165" s="573"/>
      <c r="O165" s="573"/>
      <c r="P165" s="573"/>
      <c r="Q165" s="573"/>
      <c r="R165" s="573"/>
      <c r="S165" s="573"/>
      <c r="T165" s="573"/>
      <c r="U165" s="573"/>
      <c r="V165" s="573"/>
      <c r="W165" s="573"/>
      <c r="X165" s="573"/>
      <c r="Y165" s="573"/>
      <c r="Z165" s="573"/>
    </row>
    <row r="166" ht="15.75" customHeight="1">
      <c r="A166" s="573"/>
      <c r="B166" s="573"/>
      <c r="C166" s="573"/>
      <c r="D166" s="573"/>
      <c r="E166" s="573"/>
      <c r="F166" s="573"/>
      <c r="G166" s="573"/>
      <c r="H166" s="573"/>
      <c r="I166" s="573"/>
      <c r="J166" s="573"/>
      <c r="K166" s="658"/>
      <c r="L166" s="658"/>
      <c r="M166" s="573"/>
      <c r="N166" s="573"/>
      <c r="O166" s="573"/>
      <c r="P166" s="573"/>
      <c r="Q166" s="573"/>
      <c r="R166" s="573"/>
      <c r="S166" s="573"/>
      <c r="T166" s="573"/>
      <c r="U166" s="573"/>
      <c r="V166" s="573"/>
      <c r="W166" s="573"/>
      <c r="X166" s="573"/>
      <c r="Y166" s="573"/>
      <c r="Z166" s="573"/>
    </row>
    <row r="167" ht="15.75" customHeight="1">
      <c r="A167" s="573"/>
      <c r="B167" s="573"/>
      <c r="C167" s="573"/>
      <c r="D167" s="573"/>
      <c r="E167" s="573"/>
      <c r="F167" s="573"/>
      <c r="G167" s="573"/>
      <c r="H167" s="573"/>
      <c r="I167" s="573"/>
      <c r="J167" s="573"/>
      <c r="K167" s="658"/>
      <c r="L167" s="658"/>
      <c r="M167" s="573"/>
      <c r="N167" s="573"/>
      <c r="O167" s="573"/>
      <c r="P167" s="573"/>
      <c r="Q167" s="573"/>
      <c r="R167" s="573"/>
      <c r="S167" s="573"/>
      <c r="T167" s="573"/>
      <c r="U167" s="573"/>
      <c r="V167" s="573"/>
      <c r="W167" s="573"/>
      <c r="X167" s="573"/>
      <c r="Y167" s="573"/>
      <c r="Z167" s="573"/>
    </row>
    <row r="168" ht="15.75" customHeight="1">
      <c r="A168" s="573"/>
      <c r="B168" s="573"/>
      <c r="C168" s="573"/>
      <c r="D168" s="573"/>
      <c r="E168" s="573"/>
      <c r="F168" s="573"/>
      <c r="G168" s="573"/>
      <c r="H168" s="573"/>
      <c r="I168" s="573"/>
      <c r="J168" s="573"/>
      <c r="K168" s="658"/>
      <c r="L168" s="658"/>
      <c r="M168" s="573"/>
      <c r="N168" s="573"/>
      <c r="O168" s="573"/>
      <c r="P168" s="573"/>
      <c r="Q168" s="573"/>
      <c r="R168" s="573"/>
      <c r="S168" s="573"/>
      <c r="T168" s="573"/>
      <c r="U168" s="573"/>
      <c r="V168" s="573"/>
      <c r="W168" s="573"/>
      <c r="X168" s="573"/>
      <c r="Y168" s="573"/>
      <c r="Z168" s="573"/>
    </row>
    <row r="169" ht="15.75" customHeight="1">
      <c r="A169" s="573"/>
      <c r="B169" s="573"/>
      <c r="C169" s="573"/>
      <c r="D169" s="573"/>
      <c r="E169" s="573"/>
      <c r="F169" s="573"/>
      <c r="G169" s="573"/>
      <c r="H169" s="573"/>
      <c r="I169" s="573"/>
      <c r="J169" s="573"/>
      <c r="K169" s="658"/>
      <c r="L169" s="658"/>
      <c r="M169" s="573"/>
      <c r="N169" s="573"/>
      <c r="O169" s="573"/>
      <c r="P169" s="573"/>
      <c r="Q169" s="573"/>
      <c r="R169" s="573"/>
      <c r="S169" s="573"/>
      <c r="T169" s="573"/>
      <c r="U169" s="573"/>
      <c r="V169" s="573"/>
      <c r="W169" s="573"/>
      <c r="X169" s="573"/>
      <c r="Y169" s="573"/>
      <c r="Z169" s="573"/>
    </row>
    <row r="170" ht="15.75" customHeight="1">
      <c r="A170" s="573"/>
      <c r="B170" s="573"/>
      <c r="C170" s="573"/>
      <c r="D170" s="573"/>
      <c r="E170" s="573"/>
      <c r="F170" s="573"/>
      <c r="G170" s="573"/>
      <c r="H170" s="573"/>
      <c r="I170" s="573"/>
      <c r="J170" s="573"/>
      <c r="K170" s="658"/>
      <c r="L170" s="658"/>
      <c r="M170" s="573"/>
      <c r="N170" s="573"/>
      <c r="O170" s="573"/>
      <c r="P170" s="573"/>
      <c r="Q170" s="573"/>
      <c r="R170" s="573"/>
      <c r="S170" s="573"/>
      <c r="T170" s="573"/>
      <c r="U170" s="573"/>
      <c r="V170" s="573"/>
      <c r="W170" s="573"/>
      <c r="X170" s="573"/>
      <c r="Y170" s="573"/>
      <c r="Z170" s="573"/>
    </row>
    <row r="171" ht="15.75" customHeight="1">
      <c r="A171" s="573"/>
      <c r="B171" s="573"/>
      <c r="C171" s="573"/>
      <c r="D171" s="573"/>
      <c r="E171" s="573"/>
      <c r="F171" s="573"/>
      <c r="G171" s="573"/>
      <c r="H171" s="573"/>
      <c r="I171" s="573"/>
      <c r="J171" s="573"/>
      <c r="K171" s="658"/>
      <c r="L171" s="658"/>
      <c r="M171" s="573"/>
      <c r="N171" s="573"/>
      <c r="O171" s="573"/>
      <c r="P171" s="573"/>
      <c r="Q171" s="573"/>
      <c r="R171" s="573"/>
      <c r="S171" s="573"/>
      <c r="T171" s="573"/>
      <c r="U171" s="573"/>
      <c r="V171" s="573"/>
      <c r="W171" s="573"/>
      <c r="X171" s="573"/>
      <c r="Y171" s="573"/>
      <c r="Z171" s="573"/>
    </row>
    <row r="172" ht="15.75" customHeight="1">
      <c r="A172" s="573"/>
      <c r="B172" s="573"/>
      <c r="C172" s="573"/>
      <c r="D172" s="573"/>
      <c r="E172" s="573"/>
      <c r="F172" s="573"/>
      <c r="G172" s="573"/>
      <c r="H172" s="573"/>
      <c r="I172" s="573"/>
      <c r="J172" s="573"/>
      <c r="K172" s="658"/>
      <c r="L172" s="658"/>
      <c r="M172" s="573"/>
      <c r="N172" s="573"/>
      <c r="O172" s="573"/>
      <c r="P172" s="573"/>
      <c r="Q172" s="573"/>
      <c r="R172" s="573"/>
      <c r="S172" s="573"/>
      <c r="T172" s="573"/>
      <c r="U172" s="573"/>
      <c r="V172" s="573"/>
      <c r="W172" s="573"/>
      <c r="X172" s="573"/>
      <c r="Y172" s="573"/>
      <c r="Z172" s="573"/>
    </row>
    <row r="173" ht="15.75" customHeight="1">
      <c r="A173" s="573"/>
      <c r="B173" s="573"/>
      <c r="C173" s="573"/>
      <c r="D173" s="573"/>
      <c r="E173" s="573"/>
      <c r="F173" s="573"/>
      <c r="G173" s="573"/>
      <c r="H173" s="573"/>
      <c r="I173" s="573"/>
      <c r="J173" s="573"/>
      <c r="K173" s="658"/>
      <c r="L173" s="658"/>
      <c r="M173" s="573"/>
      <c r="N173" s="573"/>
      <c r="O173" s="573"/>
      <c r="P173" s="573"/>
      <c r="Q173" s="573"/>
      <c r="R173" s="573"/>
      <c r="S173" s="573"/>
      <c r="T173" s="573"/>
      <c r="U173" s="573"/>
      <c r="V173" s="573"/>
      <c r="W173" s="573"/>
      <c r="X173" s="573"/>
      <c r="Y173" s="573"/>
      <c r="Z173" s="573"/>
    </row>
    <row r="174" ht="15.75" customHeight="1">
      <c r="A174" s="573"/>
      <c r="B174" s="573"/>
      <c r="C174" s="573"/>
      <c r="D174" s="573"/>
      <c r="E174" s="573"/>
      <c r="F174" s="573"/>
      <c r="G174" s="573"/>
      <c r="H174" s="573"/>
      <c r="I174" s="573"/>
      <c r="J174" s="573"/>
      <c r="K174" s="658"/>
      <c r="L174" s="658"/>
      <c r="M174" s="573"/>
      <c r="N174" s="573"/>
      <c r="O174" s="573"/>
      <c r="P174" s="573"/>
      <c r="Q174" s="573"/>
      <c r="R174" s="573"/>
      <c r="S174" s="573"/>
      <c r="T174" s="573"/>
      <c r="U174" s="573"/>
      <c r="V174" s="573"/>
      <c r="W174" s="573"/>
      <c r="X174" s="573"/>
      <c r="Y174" s="573"/>
      <c r="Z174" s="573"/>
    </row>
    <row r="175" ht="15.75" customHeight="1">
      <c r="A175" s="573"/>
      <c r="B175" s="573"/>
      <c r="C175" s="573"/>
      <c r="D175" s="573"/>
      <c r="E175" s="573"/>
      <c r="F175" s="573"/>
      <c r="G175" s="573"/>
      <c r="H175" s="573"/>
      <c r="I175" s="573"/>
      <c r="J175" s="573"/>
      <c r="K175" s="658"/>
      <c r="L175" s="658"/>
      <c r="M175" s="573"/>
      <c r="N175" s="573"/>
      <c r="O175" s="573"/>
      <c r="P175" s="573"/>
      <c r="Q175" s="573"/>
      <c r="R175" s="573"/>
      <c r="S175" s="573"/>
      <c r="T175" s="573"/>
      <c r="U175" s="573"/>
      <c r="V175" s="573"/>
      <c r="W175" s="573"/>
      <c r="X175" s="573"/>
      <c r="Y175" s="573"/>
      <c r="Z175" s="573"/>
    </row>
    <row r="176" ht="15.75" customHeight="1">
      <c r="A176" s="573"/>
      <c r="B176" s="573"/>
      <c r="C176" s="573"/>
      <c r="D176" s="573"/>
      <c r="E176" s="573"/>
      <c r="F176" s="573"/>
      <c r="G176" s="573"/>
      <c r="H176" s="573"/>
      <c r="I176" s="573"/>
      <c r="J176" s="573"/>
      <c r="K176" s="658"/>
      <c r="L176" s="658"/>
      <c r="M176" s="573"/>
      <c r="N176" s="573"/>
      <c r="O176" s="573"/>
      <c r="P176" s="573"/>
      <c r="Q176" s="573"/>
      <c r="R176" s="573"/>
      <c r="S176" s="573"/>
      <c r="T176" s="573"/>
      <c r="U176" s="573"/>
      <c r="V176" s="573"/>
      <c r="W176" s="573"/>
      <c r="X176" s="573"/>
      <c r="Y176" s="573"/>
      <c r="Z176" s="573"/>
    </row>
    <row r="177" ht="15.75" customHeight="1">
      <c r="A177" s="573"/>
      <c r="B177" s="573"/>
      <c r="C177" s="573"/>
      <c r="D177" s="573"/>
      <c r="E177" s="573"/>
      <c r="F177" s="573"/>
      <c r="G177" s="573"/>
      <c r="H177" s="573"/>
      <c r="I177" s="573"/>
      <c r="J177" s="573"/>
      <c r="K177" s="658"/>
      <c r="L177" s="658"/>
      <c r="M177" s="573"/>
      <c r="N177" s="573"/>
      <c r="O177" s="573"/>
      <c r="P177" s="573"/>
      <c r="Q177" s="573"/>
      <c r="R177" s="573"/>
      <c r="S177" s="573"/>
      <c r="T177" s="573"/>
      <c r="U177" s="573"/>
      <c r="V177" s="573"/>
      <c r="W177" s="573"/>
      <c r="X177" s="573"/>
      <c r="Y177" s="573"/>
      <c r="Z177" s="573"/>
    </row>
    <row r="178" ht="15.75" customHeight="1">
      <c r="A178" s="573"/>
      <c r="B178" s="573"/>
      <c r="C178" s="573"/>
      <c r="D178" s="573"/>
      <c r="E178" s="573"/>
      <c r="F178" s="573"/>
      <c r="G178" s="573"/>
      <c r="H178" s="573"/>
      <c r="I178" s="573"/>
      <c r="J178" s="573"/>
      <c r="K178" s="658"/>
      <c r="L178" s="658"/>
      <c r="M178" s="573"/>
      <c r="N178" s="573"/>
      <c r="O178" s="573"/>
      <c r="P178" s="573"/>
      <c r="Q178" s="573"/>
      <c r="R178" s="573"/>
      <c r="S178" s="573"/>
      <c r="T178" s="573"/>
      <c r="U178" s="573"/>
      <c r="V178" s="573"/>
      <c r="W178" s="573"/>
      <c r="X178" s="573"/>
      <c r="Y178" s="573"/>
      <c r="Z178" s="573"/>
    </row>
    <row r="179" ht="15.75" customHeight="1">
      <c r="A179" s="573"/>
      <c r="B179" s="573"/>
      <c r="C179" s="573"/>
      <c r="D179" s="573"/>
      <c r="E179" s="573"/>
      <c r="F179" s="573"/>
      <c r="G179" s="573"/>
      <c r="H179" s="573"/>
      <c r="I179" s="573"/>
      <c r="J179" s="573"/>
      <c r="K179" s="658"/>
      <c r="L179" s="658"/>
      <c r="M179" s="573"/>
      <c r="N179" s="573"/>
      <c r="O179" s="573"/>
      <c r="P179" s="573"/>
      <c r="Q179" s="573"/>
      <c r="R179" s="573"/>
      <c r="S179" s="573"/>
      <c r="T179" s="573"/>
      <c r="U179" s="573"/>
      <c r="V179" s="573"/>
      <c r="W179" s="573"/>
      <c r="X179" s="573"/>
      <c r="Y179" s="573"/>
      <c r="Z179" s="573"/>
    </row>
    <row r="180" ht="15.75" customHeight="1">
      <c r="A180" s="573"/>
      <c r="B180" s="573"/>
      <c r="C180" s="573"/>
      <c r="D180" s="573"/>
      <c r="E180" s="573"/>
      <c r="F180" s="573"/>
      <c r="G180" s="573"/>
      <c r="H180" s="573"/>
      <c r="I180" s="573"/>
      <c r="J180" s="573"/>
      <c r="K180" s="658"/>
      <c r="L180" s="658"/>
      <c r="M180" s="573"/>
      <c r="N180" s="573"/>
      <c r="O180" s="573"/>
      <c r="P180" s="573"/>
      <c r="Q180" s="573"/>
      <c r="R180" s="573"/>
      <c r="S180" s="573"/>
      <c r="T180" s="573"/>
      <c r="U180" s="573"/>
      <c r="V180" s="573"/>
      <c r="W180" s="573"/>
      <c r="X180" s="573"/>
      <c r="Y180" s="573"/>
      <c r="Z180" s="573"/>
    </row>
    <row r="181" ht="15.75" customHeight="1">
      <c r="A181" s="573"/>
      <c r="B181" s="573"/>
      <c r="C181" s="573"/>
      <c r="D181" s="573"/>
      <c r="E181" s="573"/>
      <c r="F181" s="573"/>
      <c r="G181" s="573"/>
      <c r="H181" s="573"/>
      <c r="I181" s="573"/>
      <c r="J181" s="573"/>
      <c r="K181" s="658"/>
      <c r="L181" s="658"/>
      <c r="M181" s="573"/>
      <c r="N181" s="573"/>
      <c r="O181" s="573"/>
      <c r="P181" s="573"/>
      <c r="Q181" s="573"/>
      <c r="R181" s="573"/>
      <c r="S181" s="573"/>
      <c r="T181" s="573"/>
      <c r="U181" s="573"/>
      <c r="V181" s="573"/>
      <c r="W181" s="573"/>
      <c r="X181" s="573"/>
      <c r="Y181" s="573"/>
      <c r="Z181" s="573"/>
    </row>
    <row r="182" ht="15.75" customHeight="1">
      <c r="A182" s="573"/>
      <c r="B182" s="573"/>
      <c r="C182" s="573"/>
      <c r="D182" s="573"/>
      <c r="E182" s="573"/>
      <c r="F182" s="573"/>
      <c r="G182" s="573"/>
      <c r="H182" s="573"/>
      <c r="I182" s="573"/>
      <c r="J182" s="573"/>
      <c r="K182" s="658"/>
      <c r="L182" s="658"/>
      <c r="M182" s="573"/>
      <c r="N182" s="573"/>
      <c r="O182" s="573"/>
      <c r="P182" s="573"/>
      <c r="Q182" s="573"/>
      <c r="R182" s="573"/>
      <c r="S182" s="573"/>
      <c r="T182" s="573"/>
      <c r="U182" s="573"/>
      <c r="V182" s="573"/>
      <c r="W182" s="573"/>
      <c r="X182" s="573"/>
      <c r="Y182" s="573"/>
      <c r="Z182" s="573"/>
    </row>
    <row r="183" ht="15.75" customHeight="1">
      <c r="A183" s="573"/>
      <c r="B183" s="573"/>
      <c r="C183" s="573"/>
      <c r="D183" s="573"/>
      <c r="E183" s="573"/>
      <c r="F183" s="573"/>
      <c r="G183" s="573"/>
      <c r="H183" s="573"/>
      <c r="I183" s="573"/>
      <c r="J183" s="573"/>
      <c r="K183" s="658"/>
      <c r="L183" s="658"/>
      <c r="M183" s="573"/>
      <c r="N183" s="573"/>
      <c r="O183" s="573"/>
      <c r="P183" s="573"/>
      <c r="Q183" s="573"/>
      <c r="R183" s="573"/>
      <c r="S183" s="573"/>
      <c r="T183" s="573"/>
      <c r="U183" s="573"/>
      <c r="V183" s="573"/>
      <c r="W183" s="573"/>
      <c r="X183" s="573"/>
      <c r="Y183" s="573"/>
      <c r="Z183" s="573"/>
    </row>
    <row r="184" ht="15.75" customHeight="1">
      <c r="A184" s="573"/>
      <c r="B184" s="573"/>
      <c r="C184" s="573"/>
      <c r="D184" s="573"/>
      <c r="E184" s="573"/>
      <c r="F184" s="573"/>
      <c r="G184" s="573"/>
      <c r="H184" s="573"/>
      <c r="I184" s="573"/>
      <c r="J184" s="573"/>
      <c r="K184" s="658"/>
      <c r="L184" s="658"/>
      <c r="M184" s="573"/>
      <c r="N184" s="573"/>
      <c r="O184" s="573"/>
      <c r="P184" s="573"/>
      <c r="Q184" s="573"/>
      <c r="R184" s="573"/>
      <c r="S184" s="573"/>
      <c r="T184" s="573"/>
      <c r="U184" s="573"/>
      <c r="V184" s="573"/>
      <c r="W184" s="573"/>
      <c r="X184" s="573"/>
      <c r="Y184" s="573"/>
      <c r="Z184" s="573"/>
    </row>
    <row r="185" ht="15.75" customHeight="1">
      <c r="A185" s="573"/>
      <c r="B185" s="573"/>
      <c r="C185" s="573"/>
      <c r="D185" s="573"/>
      <c r="E185" s="573"/>
      <c r="F185" s="573"/>
      <c r="G185" s="573"/>
      <c r="H185" s="573"/>
      <c r="I185" s="573"/>
      <c r="J185" s="573"/>
      <c r="K185" s="658"/>
      <c r="L185" s="658"/>
      <c r="M185" s="573"/>
      <c r="N185" s="573"/>
      <c r="O185" s="573"/>
      <c r="P185" s="573"/>
      <c r="Q185" s="573"/>
      <c r="R185" s="573"/>
      <c r="S185" s="573"/>
      <c r="T185" s="573"/>
      <c r="U185" s="573"/>
      <c r="V185" s="573"/>
      <c r="W185" s="573"/>
      <c r="X185" s="573"/>
      <c r="Y185" s="573"/>
      <c r="Z185" s="573"/>
    </row>
    <row r="186" ht="15.75" customHeight="1">
      <c r="A186" s="573"/>
      <c r="B186" s="573"/>
      <c r="C186" s="573"/>
      <c r="D186" s="573"/>
      <c r="E186" s="573"/>
      <c r="F186" s="573"/>
      <c r="G186" s="573"/>
      <c r="H186" s="573"/>
      <c r="I186" s="573"/>
      <c r="J186" s="573"/>
      <c r="K186" s="658"/>
      <c r="L186" s="658"/>
      <c r="M186" s="573"/>
      <c r="N186" s="573"/>
      <c r="O186" s="573"/>
      <c r="P186" s="573"/>
      <c r="Q186" s="573"/>
      <c r="R186" s="573"/>
      <c r="S186" s="573"/>
      <c r="T186" s="573"/>
      <c r="U186" s="573"/>
      <c r="V186" s="573"/>
      <c r="W186" s="573"/>
      <c r="X186" s="573"/>
      <c r="Y186" s="573"/>
      <c r="Z186" s="573"/>
    </row>
    <row r="187" ht="15.75" customHeight="1">
      <c r="A187" s="573"/>
      <c r="B187" s="573"/>
      <c r="C187" s="573"/>
      <c r="D187" s="573"/>
      <c r="E187" s="573"/>
      <c r="F187" s="573"/>
      <c r="G187" s="573"/>
      <c r="H187" s="573"/>
      <c r="I187" s="573"/>
      <c r="J187" s="573"/>
      <c r="K187" s="658"/>
      <c r="L187" s="658"/>
      <c r="M187" s="573"/>
      <c r="N187" s="573"/>
      <c r="O187" s="573"/>
      <c r="P187" s="573"/>
      <c r="Q187" s="573"/>
      <c r="R187" s="573"/>
      <c r="S187" s="573"/>
      <c r="T187" s="573"/>
      <c r="U187" s="573"/>
      <c r="V187" s="573"/>
      <c r="W187" s="573"/>
      <c r="X187" s="573"/>
      <c r="Y187" s="573"/>
      <c r="Z187" s="573"/>
    </row>
    <row r="188" ht="15.75" customHeight="1">
      <c r="A188" s="573"/>
      <c r="B188" s="573"/>
      <c r="C188" s="573"/>
      <c r="D188" s="573"/>
      <c r="E188" s="573"/>
      <c r="F188" s="573"/>
      <c r="G188" s="573"/>
      <c r="H188" s="573"/>
      <c r="I188" s="573"/>
      <c r="J188" s="573"/>
      <c r="K188" s="658"/>
      <c r="L188" s="658"/>
      <c r="M188" s="573"/>
      <c r="N188" s="573"/>
      <c r="O188" s="573"/>
      <c r="P188" s="573"/>
      <c r="Q188" s="573"/>
      <c r="R188" s="573"/>
      <c r="S188" s="573"/>
      <c r="T188" s="573"/>
      <c r="U188" s="573"/>
      <c r="V188" s="573"/>
      <c r="W188" s="573"/>
      <c r="X188" s="573"/>
      <c r="Y188" s="573"/>
      <c r="Z188" s="573"/>
    </row>
    <row r="189" ht="15.75" customHeight="1">
      <c r="A189" s="573"/>
      <c r="B189" s="573"/>
      <c r="C189" s="573"/>
      <c r="D189" s="573"/>
      <c r="E189" s="573"/>
      <c r="F189" s="573"/>
      <c r="G189" s="573"/>
      <c r="H189" s="573"/>
      <c r="I189" s="573"/>
      <c r="J189" s="573"/>
      <c r="K189" s="658"/>
      <c r="L189" s="658"/>
      <c r="M189" s="573"/>
      <c r="N189" s="573"/>
      <c r="O189" s="573"/>
      <c r="P189" s="573"/>
      <c r="Q189" s="573"/>
      <c r="R189" s="573"/>
      <c r="S189" s="573"/>
      <c r="T189" s="573"/>
      <c r="U189" s="573"/>
      <c r="V189" s="573"/>
      <c r="W189" s="573"/>
      <c r="X189" s="573"/>
      <c r="Y189" s="573"/>
      <c r="Z189" s="573"/>
    </row>
    <row r="190" ht="15.75" customHeight="1">
      <c r="A190" s="573"/>
      <c r="B190" s="573"/>
      <c r="C190" s="573"/>
      <c r="D190" s="573"/>
      <c r="E190" s="573"/>
      <c r="F190" s="573"/>
      <c r="G190" s="573"/>
      <c r="H190" s="573"/>
      <c r="I190" s="573"/>
      <c r="J190" s="573"/>
      <c r="K190" s="658"/>
      <c r="L190" s="658"/>
      <c r="M190" s="573"/>
      <c r="N190" s="573"/>
      <c r="O190" s="573"/>
      <c r="P190" s="573"/>
      <c r="Q190" s="573"/>
      <c r="R190" s="573"/>
      <c r="S190" s="573"/>
      <c r="T190" s="573"/>
      <c r="U190" s="573"/>
      <c r="V190" s="573"/>
      <c r="W190" s="573"/>
      <c r="X190" s="573"/>
      <c r="Y190" s="573"/>
      <c r="Z190" s="573"/>
    </row>
    <row r="191" ht="15.75" customHeight="1">
      <c r="A191" s="573"/>
      <c r="B191" s="573"/>
      <c r="C191" s="573"/>
      <c r="D191" s="573"/>
      <c r="E191" s="573"/>
      <c r="F191" s="573"/>
      <c r="G191" s="573"/>
      <c r="H191" s="573"/>
      <c r="I191" s="573"/>
      <c r="J191" s="573"/>
      <c r="K191" s="658"/>
      <c r="L191" s="658"/>
      <c r="M191" s="573"/>
      <c r="N191" s="573"/>
      <c r="O191" s="573"/>
      <c r="P191" s="573"/>
      <c r="Q191" s="573"/>
      <c r="R191" s="573"/>
      <c r="S191" s="573"/>
      <c r="T191" s="573"/>
      <c r="U191" s="573"/>
      <c r="V191" s="573"/>
      <c r="W191" s="573"/>
      <c r="X191" s="573"/>
      <c r="Y191" s="573"/>
      <c r="Z191" s="573"/>
    </row>
    <row r="192" ht="15.75" customHeight="1">
      <c r="A192" s="573"/>
      <c r="B192" s="573"/>
      <c r="C192" s="573"/>
      <c r="D192" s="573"/>
      <c r="E192" s="573"/>
      <c r="F192" s="573"/>
      <c r="G192" s="573"/>
      <c r="H192" s="573"/>
      <c r="I192" s="573"/>
      <c r="J192" s="573"/>
      <c r="K192" s="658"/>
      <c r="L192" s="658"/>
      <c r="M192" s="573"/>
      <c r="N192" s="573"/>
      <c r="O192" s="573"/>
      <c r="P192" s="573"/>
      <c r="Q192" s="573"/>
      <c r="R192" s="573"/>
      <c r="S192" s="573"/>
      <c r="T192" s="573"/>
      <c r="U192" s="573"/>
      <c r="V192" s="573"/>
      <c r="W192" s="573"/>
      <c r="X192" s="573"/>
      <c r="Y192" s="573"/>
      <c r="Z192" s="573"/>
    </row>
    <row r="193" ht="15.75" customHeight="1">
      <c r="A193" s="573"/>
      <c r="B193" s="573"/>
      <c r="C193" s="573"/>
      <c r="D193" s="573"/>
      <c r="E193" s="573"/>
      <c r="F193" s="573"/>
      <c r="G193" s="573"/>
      <c r="H193" s="573"/>
      <c r="I193" s="573"/>
      <c r="J193" s="573"/>
      <c r="K193" s="658"/>
      <c r="L193" s="658"/>
      <c r="M193" s="573"/>
      <c r="N193" s="573"/>
      <c r="O193" s="573"/>
      <c r="P193" s="573"/>
      <c r="Q193" s="573"/>
      <c r="R193" s="573"/>
      <c r="S193" s="573"/>
      <c r="T193" s="573"/>
      <c r="U193" s="573"/>
      <c r="V193" s="573"/>
      <c r="W193" s="573"/>
      <c r="X193" s="573"/>
      <c r="Y193" s="573"/>
      <c r="Z193" s="573"/>
    </row>
    <row r="194" ht="15.75" customHeight="1">
      <c r="A194" s="573"/>
      <c r="B194" s="573"/>
      <c r="C194" s="573"/>
      <c r="D194" s="573"/>
      <c r="E194" s="573"/>
      <c r="F194" s="573"/>
      <c r="G194" s="573"/>
      <c r="H194" s="573"/>
      <c r="I194" s="573"/>
      <c r="J194" s="573"/>
      <c r="K194" s="658"/>
      <c r="L194" s="658"/>
      <c r="M194" s="573"/>
      <c r="N194" s="573"/>
      <c r="O194" s="573"/>
      <c r="P194" s="573"/>
      <c r="Q194" s="573"/>
      <c r="R194" s="573"/>
      <c r="S194" s="573"/>
      <c r="T194" s="573"/>
      <c r="U194" s="573"/>
      <c r="V194" s="573"/>
      <c r="W194" s="573"/>
      <c r="X194" s="573"/>
      <c r="Y194" s="573"/>
      <c r="Z194" s="573"/>
    </row>
    <row r="195" ht="15.75" customHeight="1">
      <c r="A195" s="573"/>
      <c r="B195" s="573"/>
      <c r="C195" s="573"/>
      <c r="D195" s="573"/>
      <c r="E195" s="573"/>
      <c r="F195" s="573"/>
      <c r="G195" s="573"/>
      <c r="H195" s="573"/>
      <c r="I195" s="573"/>
      <c r="J195" s="573"/>
      <c r="K195" s="658"/>
      <c r="L195" s="658"/>
      <c r="M195" s="573"/>
      <c r="N195" s="573"/>
      <c r="O195" s="573"/>
      <c r="P195" s="573"/>
      <c r="Q195" s="573"/>
      <c r="R195" s="573"/>
      <c r="S195" s="573"/>
      <c r="T195" s="573"/>
      <c r="U195" s="573"/>
      <c r="V195" s="573"/>
      <c r="W195" s="573"/>
      <c r="X195" s="573"/>
      <c r="Y195" s="573"/>
      <c r="Z195" s="573"/>
    </row>
    <row r="196" ht="15.75" customHeight="1">
      <c r="A196" s="573"/>
      <c r="B196" s="573"/>
      <c r="C196" s="573"/>
      <c r="D196" s="573"/>
      <c r="E196" s="573"/>
      <c r="F196" s="573"/>
      <c r="G196" s="573"/>
      <c r="H196" s="573"/>
      <c r="I196" s="573"/>
      <c r="J196" s="573"/>
      <c r="K196" s="658"/>
      <c r="L196" s="658"/>
      <c r="M196" s="573"/>
      <c r="N196" s="573"/>
      <c r="O196" s="573"/>
      <c r="P196" s="573"/>
      <c r="Q196" s="573"/>
      <c r="R196" s="573"/>
      <c r="S196" s="573"/>
      <c r="T196" s="573"/>
      <c r="U196" s="573"/>
      <c r="V196" s="573"/>
      <c r="W196" s="573"/>
      <c r="X196" s="573"/>
      <c r="Y196" s="573"/>
      <c r="Z196" s="573"/>
    </row>
    <row r="197" ht="15.75" customHeight="1">
      <c r="A197" s="573"/>
      <c r="B197" s="573"/>
      <c r="C197" s="573"/>
      <c r="D197" s="573"/>
      <c r="E197" s="573"/>
      <c r="F197" s="573"/>
      <c r="G197" s="573"/>
      <c r="H197" s="573"/>
      <c r="I197" s="573"/>
      <c r="J197" s="573"/>
      <c r="K197" s="658"/>
      <c r="L197" s="658"/>
      <c r="M197" s="573"/>
      <c r="N197" s="573"/>
      <c r="O197" s="573"/>
      <c r="P197" s="573"/>
      <c r="Q197" s="573"/>
      <c r="R197" s="573"/>
      <c r="S197" s="573"/>
      <c r="T197" s="573"/>
      <c r="U197" s="573"/>
      <c r="V197" s="573"/>
      <c r="W197" s="573"/>
      <c r="X197" s="573"/>
      <c r="Y197" s="573"/>
      <c r="Z197" s="573"/>
    </row>
    <row r="198" ht="15.75" customHeight="1">
      <c r="A198" s="573"/>
      <c r="B198" s="573"/>
      <c r="C198" s="573"/>
      <c r="D198" s="573"/>
      <c r="E198" s="573"/>
      <c r="F198" s="573"/>
      <c r="G198" s="573"/>
      <c r="H198" s="573"/>
      <c r="I198" s="573"/>
      <c r="J198" s="573"/>
      <c r="K198" s="658"/>
      <c r="L198" s="658"/>
      <c r="M198" s="573"/>
      <c r="N198" s="573"/>
      <c r="O198" s="573"/>
      <c r="P198" s="573"/>
      <c r="Q198" s="573"/>
      <c r="R198" s="573"/>
      <c r="S198" s="573"/>
      <c r="T198" s="573"/>
      <c r="U198" s="573"/>
      <c r="V198" s="573"/>
      <c r="W198" s="573"/>
      <c r="X198" s="573"/>
      <c r="Y198" s="573"/>
      <c r="Z198" s="573"/>
    </row>
    <row r="199" ht="15.75" customHeight="1">
      <c r="A199" s="573"/>
      <c r="B199" s="573"/>
      <c r="C199" s="573"/>
      <c r="D199" s="573"/>
      <c r="E199" s="573"/>
      <c r="F199" s="573"/>
      <c r="G199" s="573"/>
      <c r="H199" s="573"/>
      <c r="I199" s="573"/>
      <c r="J199" s="573"/>
      <c r="K199" s="658"/>
      <c r="L199" s="658"/>
      <c r="M199" s="573"/>
      <c r="N199" s="573"/>
      <c r="O199" s="573"/>
      <c r="P199" s="573"/>
      <c r="Q199" s="573"/>
      <c r="R199" s="573"/>
      <c r="S199" s="573"/>
      <c r="T199" s="573"/>
      <c r="U199" s="573"/>
      <c r="V199" s="573"/>
      <c r="W199" s="573"/>
      <c r="X199" s="573"/>
      <c r="Y199" s="573"/>
      <c r="Z199" s="573"/>
    </row>
    <row r="200" ht="15.75" customHeight="1">
      <c r="A200" s="573"/>
      <c r="B200" s="573"/>
      <c r="C200" s="573"/>
      <c r="D200" s="573"/>
      <c r="E200" s="573"/>
      <c r="F200" s="573"/>
      <c r="G200" s="573"/>
      <c r="H200" s="573"/>
      <c r="I200" s="573"/>
      <c r="J200" s="573"/>
      <c r="K200" s="658"/>
      <c r="L200" s="658"/>
      <c r="M200" s="573"/>
      <c r="N200" s="573"/>
      <c r="O200" s="573"/>
      <c r="P200" s="573"/>
      <c r="Q200" s="573"/>
      <c r="R200" s="573"/>
      <c r="S200" s="573"/>
      <c r="T200" s="573"/>
      <c r="U200" s="573"/>
      <c r="V200" s="573"/>
      <c r="W200" s="573"/>
      <c r="X200" s="573"/>
      <c r="Y200" s="573"/>
      <c r="Z200" s="573"/>
    </row>
    <row r="201" ht="15.75" customHeight="1">
      <c r="A201" s="573"/>
      <c r="B201" s="573"/>
      <c r="C201" s="573"/>
      <c r="D201" s="573"/>
      <c r="E201" s="573"/>
      <c r="F201" s="573"/>
      <c r="G201" s="573"/>
      <c r="H201" s="573"/>
      <c r="I201" s="573"/>
      <c r="J201" s="573"/>
      <c r="K201" s="658"/>
      <c r="L201" s="658"/>
      <c r="M201" s="573"/>
      <c r="N201" s="573"/>
      <c r="O201" s="573"/>
      <c r="P201" s="573"/>
      <c r="Q201" s="573"/>
      <c r="R201" s="573"/>
      <c r="S201" s="573"/>
      <c r="T201" s="573"/>
      <c r="U201" s="573"/>
      <c r="V201" s="573"/>
      <c r="W201" s="573"/>
      <c r="X201" s="573"/>
      <c r="Y201" s="573"/>
      <c r="Z201" s="573"/>
    </row>
    <row r="202" ht="15.75" customHeight="1">
      <c r="A202" s="573"/>
      <c r="B202" s="573"/>
      <c r="C202" s="573"/>
      <c r="D202" s="573"/>
      <c r="E202" s="573"/>
      <c r="F202" s="573"/>
      <c r="G202" s="573"/>
      <c r="H202" s="573"/>
      <c r="I202" s="573"/>
      <c r="J202" s="573"/>
      <c r="K202" s="658"/>
      <c r="L202" s="658"/>
      <c r="M202" s="573"/>
      <c r="N202" s="573"/>
      <c r="O202" s="573"/>
      <c r="P202" s="573"/>
      <c r="Q202" s="573"/>
      <c r="R202" s="573"/>
      <c r="S202" s="573"/>
      <c r="T202" s="573"/>
      <c r="U202" s="573"/>
      <c r="V202" s="573"/>
      <c r="W202" s="573"/>
      <c r="X202" s="573"/>
      <c r="Y202" s="573"/>
      <c r="Z202" s="573"/>
    </row>
    <row r="203" ht="15.75" customHeight="1">
      <c r="A203" s="573"/>
      <c r="B203" s="573"/>
      <c r="C203" s="573"/>
      <c r="D203" s="573"/>
      <c r="E203" s="573"/>
      <c r="F203" s="573"/>
      <c r="G203" s="573"/>
      <c r="H203" s="573"/>
      <c r="I203" s="573"/>
      <c r="J203" s="573"/>
      <c r="K203" s="658"/>
      <c r="L203" s="658"/>
      <c r="M203" s="573"/>
      <c r="N203" s="573"/>
      <c r="O203" s="573"/>
      <c r="P203" s="573"/>
      <c r="Q203" s="573"/>
      <c r="R203" s="573"/>
      <c r="S203" s="573"/>
      <c r="T203" s="573"/>
      <c r="U203" s="573"/>
      <c r="V203" s="573"/>
      <c r="W203" s="573"/>
      <c r="X203" s="573"/>
      <c r="Y203" s="573"/>
      <c r="Z203" s="573"/>
    </row>
    <row r="204" ht="15.75" customHeight="1">
      <c r="A204" s="573"/>
      <c r="B204" s="573"/>
      <c r="C204" s="573"/>
      <c r="D204" s="573"/>
      <c r="E204" s="573"/>
      <c r="F204" s="573"/>
      <c r="G204" s="573"/>
      <c r="H204" s="573"/>
      <c r="I204" s="573"/>
      <c r="J204" s="573"/>
      <c r="K204" s="658"/>
      <c r="L204" s="658"/>
      <c r="M204" s="573"/>
      <c r="N204" s="573"/>
      <c r="O204" s="573"/>
      <c r="P204" s="573"/>
      <c r="Q204" s="573"/>
      <c r="R204" s="573"/>
      <c r="S204" s="573"/>
      <c r="T204" s="573"/>
      <c r="U204" s="573"/>
      <c r="V204" s="573"/>
      <c r="W204" s="573"/>
      <c r="X204" s="573"/>
      <c r="Y204" s="573"/>
      <c r="Z204" s="573"/>
    </row>
    <row r="205" ht="15.75" customHeight="1">
      <c r="A205" s="573"/>
      <c r="B205" s="573"/>
      <c r="C205" s="573"/>
      <c r="D205" s="573"/>
      <c r="E205" s="573"/>
      <c r="F205" s="573"/>
      <c r="G205" s="573"/>
      <c r="H205" s="573"/>
      <c r="I205" s="573"/>
      <c r="J205" s="573"/>
      <c r="K205" s="658"/>
      <c r="L205" s="658"/>
      <c r="M205" s="573"/>
      <c r="N205" s="573"/>
      <c r="O205" s="573"/>
      <c r="P205" s="573"/>
      <c r="Q205" s="573"/>
      <c r="R205" s="573"/>
      <c r="S205" s="573"/>
      <c r="T205" s="573"/>
      <c r="U205" s="573"/>
      <c r="V205" s="573"/>
      <c r="W205" s="573"/>
      <c r="X205" s="573"/>
      <c r="Y205" s="573"/>
      <c r="Z205" s="573"/>
    </row>
    <row r="206" ht="15.75" customHeight="1">
      <c r="A206" s="573"/>
      <c r="B206" s="573"/>
      <c r="C206" s="573"/>
      <c r="D206" s="573"/>
      <c r="E206" s="573"/>
      <c r="F206" s="573"/>
      <c r="G206" s="573"/>
      <c r="H206" s="573"/>
      <c r="I206" s="573"/>
      <c r="J206" s="573"/>
      <c r="K206" s="658"/>
      <c r="L206" s="658"/>
      <c r="M206" s="573"/>
      <c r="N206" s="573"/>
      <c r="O206" s="573"/>
      <c r="P206" s="573"/>
      <c r="Q206" s="573"/>
      <c r="R206" s="573"/>
      <c r="S206" s="573"/>
      <c r="T206" s="573"/>
      <c r="U206" s="573"/>
      <c r="V206" s="573"/>
      <c r="W206" s="573"/>
      <c r="X206" s="573"/>
      <c r="Y206" s="573"/>
      <c r="Z206" s="573"/>
    </row>
    <row r="207" ht="15.75" customHeight="1">
      <c r="A207" s="573"/>
      <c r="B207" s="573"/>
      <c r="C207" s="573"/>
      <c r="D207" s="573"/>
      <c r="E207" s="573"/>
      <c r="F207" s="573"/>
      <c r="G207" s="573"/>
      <c r="H207" s="573"/>
      <c r="I207" s="573"/>
      <c r="J207" s="573"/>
      <c r="K207" s="658"/>
      <c r="L207" s="658"/>
      <c r="M207" s="573"/>
      <c r="N207" s="573"/>
      <c r="O207" s="573"/>
      <c r="P207" s="573"/>
      <c r="Q207" s="573"/>
      <c r="R207" s="573"/>
      <c r="S207" s="573"/>
      <c r="T207" s="573"/>
      <c r="U207" s="573"/>
      <c r="V207" s="573"/>
      <c r="W207" s="573"/>
      <c r="X207" s="573"/>
      <c r="Y207" s="573"/>
      <c r="Z207" s="573"/>
    </row>
    <row r="208" ht="15.75" customHeight="1">
      <c r="A208" s="573"/>
      <c r="B208" s="573"/>
      <c r="C208" s="573"/>
      <c r="D208" s="573"/>
      <c r="E208" s="573"/>
      <c r="F208" s="573"/>
      <c r="G208" s="573"/>
      <c r="H208" s="573"/>
      <c r="I208" s="573"/>
      <c r="J208" s="573"/>
      <c r="K208" s="658"/>
      <c r="L208" s="658"/>
      <c r="M208" s="573"/>
      <c r="N208" s="573"/>
      <c r="O208" s="573"/>
      <c r="P208" s="573"/>
      <c r="Q208" s="573"/>
      <c r="R208" s="573"/>
      <c r="S208" s="573"/>
      <c r="T208" s="573"/>
      <c r="U208" s="573"/>
      <c r="V208" s="573"/>
      <c r="W208" s="573"/>
      <c r="X208" s="573"/>
      <c r="Y208" s="573"/>
      <c r="Z208" s="573"/>
    </row>
    <row r="209" ht="15.75" customHeight="1">
      <c r="A209" s="573"/>
      <c r="B209" s="573"/>
      <c r="C209" s="573"/>
      <c r="D209" s="573"/>
      <c r="E209" s="573"/>
      <c r="F209" s="573"/>
      <c r="G209" s="573"/>
      <c r="H209" s="573"/>
      <c r="I209" s="573"/>
      <c r="J209" s="573"/>
      <c r="K209" s="658"/>
      <c r="L209" s="658"/>
      <c r="M209" s="573"/>
      <c r="N209" s="573"/>
      <c r="O209" s="573"/>
      <c r="P209" s="573"/>
      <c r="Q209" s="573"/>
      <c r="R209" s="573"/>
      <c r="S209" s="573"/>
      <c r="T209" s="573"/>
      <c r="U209" s="573"/>
      <c r="V209" s="573"/>
      <c r="W209" s="573"/>
      <c r="X209" s="573"/>
      <c r="Y209" s="573"/>
      <c r="Z209" s="573"/>
    </row>
    <row r="210" ht="15.75" customHeight="1">
      <c r="A210" s="573"/>
      <c r="B210" s="573"/>
      <c r="C210" s="573"/>
      <c r="D210" s="573"/>
      <c r="E210" s="573"/>
      <c r="F210" s="573"/>
      <c r="G210" s="573"/>
      <c r="H210" s="573"/>
      <c r="I210" s="573"/>
      <c r="J210" s="573"/>
      <c r="K210" s="658"/>
      <c r="L210" s="658"/>
      <c r="M210" s="573"/>
      <c r="N210" s="573"/>
      <c r="O210" s="573"/>
      <c r="P210" s="573"/>
      <c r="Q210" s="573"/>
      <c r="R210" s="573"/>
      <c r="S210" s="573"/>
      <c r="T210" s="573"/>
      <c r="U210" s="573"/>
      <c r="V210" s="573"/>
      <c r="W210" s="573"/>
      <c r="X210" s="573"/>
      <c r="Y210" s="573"/>
      <c r="Z210" s="573"/>
    </row>
    <row r="211" ht="15.75" customHeight="1">
      <c r="A211" s="573"/>
      <c r="B211" s="573"/>
      <c r="C211" s="573"/>
      <c r="D211" s="573"/>
      <c r="E211" s="573"/>
      <c r="F211" s="573"/>
      <c r="G211" s="573"/>
      <c r="H211" s="573"/>
      <c r="I211" s="573"/>
      <c r="J211" s="573"/>
      <c r="K211" s="658"/>
      <c r="L211" s="658"/>
      <c r="M211" s="573"/>
      <c r="N211" s="573"/>
      <c r="O211" s="573"/>
      <c r="P211" s="573"/>
      <c r="Q211" s="573"/>
      <c r="R211" s="573"/>
      <c r="S211" s="573"/>
      <c r="T211" s="573"/>
      <c r="U211" s="573"/>
      <c r="V211" s="573"/>
      <c r="W211" s="573"/>
      <c r="X211" s="573"/>
      <c r="Y211" s="573"/>
      <c r="Z211" s="573"/>
    </row>
    <row r="212" ht="15.75" customHeight="1">
      <c r="A212" s="573"/>
      <c r="B212" s="573"/>
      <c r="C212" s="573"/>
      <c r="D212" s="573"/>
      <c r="E212" s="573"/>
      <c r="F212" s="573"/>
      <c r="G212" s="573"/>
      <c r="H212" s="573"/>
      <c r="I212" s="573"/>
      <c r="J212" s="573"/>
      <c r="K212" s="658"/>
      <c r="L212" s="658"/>
      <c r="M212" s="573"/>
      <c r="N212" s="573"/>
      <c r="O212" s="573"/>
      <c r="P212" s="573"/>
      <c r="Q212" s="573"/>
      <c r="R212" s="573"/>
      <c r="S212" s="573"/>
      <c r="T212" s="573"/>
      <c r="U212" s="573"/>
      <c r="V212" s="573"/>
      <c r="W212" s="573"/>
      <c r="X212" s="573"/>
      <c r="Y212" s="573"/>
      <c r="Z212" s="573"/>
    </row>
    <row r="213" ht="15.75" customHeight="1">
      <c r="A213" s="573"/>
      <c r="B213" s="573"/>
      <c r="C213" s="573"/>
      <c r="D213" s="573"/>
      <c r="E213" s="573"/>
      <c r="F213" s="573"/>
      <c r="G213" s="573"/>
      <c r="H213" s="573"/>
      <c r="I213" s="573"/>
      <c r="J213" s="573"/>
      <c r="K213" s="658"/>
      <c r="L213" s="658"/>
      <c r="M213" s="573"/>
      <c r="N213" s="573"/>
      <c r="O213" s="573"/>
      <c r="P213" s="573"/>
      <c r="Q213" s="573"/>
      <c r="R213" s="573"/>
      <c r="S213" s="573"/>
      <c r="T213" s="573"/>
      <c r="U213" s="573"/>
      <c r="V213" s="573"/>
      <c r="W213" s="573"/>
      <c r="X213" s="573"/>
      <c r="Y213" s="573"/>
      <c r="Z213" s="573"/>
    </row>
    <row r="214" ht="15.75" customHeight="1">
      <c r="A214" s="573"/>
      <c r="B214" s="573"/>
      <c r="C214" s="573"/>
      <c r="D214" s="573"/>
      <c r="E214" s="573"/>
      <c r="F214" s="573"/>
      <c r="G214" s="573"/>
      <c r="H214" s="573"/>
      <c r="I214" s="573"/>
      <c r="J214" s="573"/>
      <c r="K214" s="658"/>
      <c r="L214" s="658"/>
      <c r="M214" s="573"/>
      <c r="N214" s="573"/>
      <c r="O214" s="573"/>
      <c r="P214" s="573"/>
      <c r="Q214" s="573"/>
      <c r="R214" s="573"/>
      <c r="S214" s="573"/>
      <c r="T214" s="573"/>
      <c r="U214" s="573"/>
      <c r="V214" s="573"/>
      <c r="W214" s="573"/>
      <c r="X214" s="573"/>
      <c r="Y214" s="573"/>
      <c r="Z214" s="573"/>
    </row>
    <row r="215" ht="15.75" customHeight="1">
      <c r="A215" s="573"/>
      <c r="B215" s="573"/>
      <c r="C215" s="573"/>
      <c r="D215" s="573"/>
      <c r="E215" s="573"/>
      <c r="F215" s="573"/>
      <c r="G215" s="573"/>
      <c r="H215" s="573"/>
      <c r="I215" s="573"/>
      <c r="J215" s="573"/>
      <c r="K215" s="658"/>
      <c r="L215" s="658"/>
      <c r="M215" s="573"/>
      <c r="N215" s="573"/>
      <c r="O215" s="573"/>
      <c r="P215" s="573"/>
      <c r="Q215" s="573"/>
      <c r="R215" s="573"/>
      <c r="S215" s="573"/>
      <c r="T215" s="573"/>
      <c r="U215" s="573"/>
      <c r="V215" s="573"/>
      <c r="W215" s="573"/>
      <c r="X215" s="573"/>
      <c r="Y215" s="573"/>
      <c r="Z215" s="573"/>
    </row>
    <row r="216" ht="15.75" customHeight="1">
      <c r="A216" s="573"/>
      <c r="B216" s="573"/>
      <c r="C216" s="573"/>
      <c r="D216" s="573"/>
      <c r="E216" s="573"/>
      <c r="F216" s="573"/>
      <c r="G216" s="573"/>
      <c r="H216" s="573"/>
      <c r="I216" s="573"/>
      <c r="J216" s="573"/>
      <c r="K216" s="658"/>
      <c r="L216" s="658"/>
      <c r="M216" s="573"/>
      <c r="N216" s="573"/>
      <c r="O216" s="573"/>
      <c r="P216" s="573"/>
      <c r="Q216" s="573"/>
      <c r="R216" s="573"/>
      <c r="S216" s="573"/>
      <c r="T216" s="573"/>
      <c r="U216" s="573"/>
      <c r="V216" s="573"/>
      <c r="W216" s="573"/>
      <c r="X216" s="573"/>
      <c r="Y216" s="573"/>
      <c r="Z216" s="573"/>
    </row>
    <row r="217" ht="15.75" customHeight="1">
      <c r="A217" s="573"/>
      <c r="B217" s="573"/>
      <c r="C217" s="573"/>
      <c r="D217" s="573"/>
      <c r="E217" s="573"/>
      <c r="F217" s="573"/>
      <c r="G217" s="573"/>
      <c r="H217" s="573"/>
      <c r="I217" s="573"/>
      <c r="J217" s="573"/>
      <c r="K217" s="658"/>
      <c r="L217" s="658"/>
      <c r="M217" s="573"/>
      <c r="N217" s="573"/>
      <c r="O217" s="573"/>
      <c r="P217" s="573"/>
      <c r="Q217" s="573"/>
      <c r="R217" s="573"/>
      <c r="S217" s="573"/>
      <c r="T217" s="573"/>
      <c r="U217" s="573"/>
      <c r="V217" s="573"/>
      <c r="W217" s="573"/>
      <c r="X217" s="573"/>
      <c r="Y217" s="573"/>
      <c r="Z217" s="573"/>
    </row>
    <row r="218" ht="15.75" customHeight="1">
      <c r="A218" s="573"/>
      <c r="B218" s="573"/>
      <c r="C218" s="573"/>
      <c r="D218" s="573"/>
      <c r="E218" s="573"/>
      <c r="F218" s="573"/>
      <c r="G218" s="573"/>
      <c r="H218" s="573"/>
      <c r="I218" s="573"/>
      <c r="J218" s="573"/>
      <c r="K218" s="658"/>
      <c r="L218" s="658"/>
      <c r="M218" s="573"/>
      <c r="N218" s="573"/>
      <c r="O218" s="573"/>
      <c r="P218" s="573"/>
      <c r="Q218" s="573"/>
      <c r="R218" s="573"/>
      <c r="S218" s="573"/>
      <c r="T218" s="573"/>
      <c r="U218" s="573"/>
      <c r="V218" s="573"/>
      <c r="W218" s="573"/>
      <c r="X218" s="573"/>
      <c r="Y218" s="573"/>
      <c r="Z218" s="573"/>
    </row>
    <row r="219" ht="15.75" customHeight="1">
      <c r="A219" s="573"/>
      <c r="B219" s="573"/>
      <c r="C219" s="573"/>
      <c r="D219" s="573"/>
      <c r="E219" s="573"/>
      <c r="F219" s="573"/>
      <c r="G219" s="573"/>
      <c r="H219" s="573"/>
      <c r="I219" s="573"/>
      <c r="J219" s="573"/>
      <c r="K219" s="658"/>
      <c r="L219" s="658"/>
      <c r="M219" s="573"/>
      <c r="N219" s="573"/>
      <c r="O219" s="573"/>
      <c r="P219" s="573"/>
      <c r="Q219" s="573"/>
      <c r="R219" s="573"/>
      <c r="S219" s="573"/>
      <c r="T219" s="573"/>
      <c r="U219" s="573"/>
      <c r="V219" s="573"/>
      <c r="W219" s="573"/>
      <c r="X219" s="573"/>
      <c r="Y219" s="573"/>
      <c r="Z219" s="573"/>
    </row>
    <row r="220" ht="15.75" customHeight="1">
      <c r="A220" s="573"/>
      <c r="B220" s="573"/>
      <c r="C220" s="573"/>
      <c r="D220" s="573"/>
      <c r="E220" s="573"/>
      <c r="F220" s="573"/>
      <c r="G220" s="573"/>
      <c r="H220" s="573"/>
      <c r="I220" s="573"/>
      <c r="J220" s="573"/>
      <c r="K220" s="658"/>
      <c r="L220" s="658"/>
      <c r="M220" s="573"/>
      <c r="N220" s="573"/>
      <c r="O220" s="573"/>
      <c r="P220" s="573"/>
      <c r="Q220" s="573"/>
      <c r="R220" s="573"/>
      <c r="S220" s="573"/>
      <c r="T220" s="573"/>
      <c r="U220" s="573"/>
      <c r="V220" s="573"/>
      <c r="W220" s="573"/>
      <c r="X220" s="573"/>
      <c r="Y220" s="573"/>
      <c r="Z220" s="573"/>
    </row>
    <row r="221" ht="15.75" customHeight="1">
      <c r="A221" s="573"/>
      <c r="B221" s="573"/>
      <c r="C221" s="573"/>
      <c r="D221" s="573"/>
      <c r="E221" s="573"/>
      <c r="F221" s="573"/>
      <c r="G221" s="573"/>
      <c r="H221" s="573"/>
      <c r="I221" s="573"/>
      <c r="J221" s="573"/>
      <c r="K221" s="658"/>
      <c r="L221" s="658"/>
      <c r="M221" s="573"/>
      <c r="N221" s="573"/>
      <c r="O221" s="573"/>
      <c r="P221" s="573"/>
      <c r="Q221" s="573"/>
      <c r="R221" s="573"/>
      <c r="S221" s="573"/>
      <c r="T221" s="573"/>
      <c r="U221" s="573"/>
      <c r="V221" s="573"/>
      <c r="W221" s="573"/>
      <c r="X221" s="573"/>
      <c r="Y221" s="573"/>
      <c r="Z221" s="573"/>
    </row>
    <row r="222" ht="15.75" customHeight="1">
      <c r="A222" s="573"/>
      <c r="B222" s="573"/>
      <c r="C222" s="573"/>
      <c r="D222" s="573"/>
      <c r="E222" s="573"/>
      <c r="F222" s="573"/>
      <c r="G222" s="573"/>
      <c r="H222" s="573"/>
      <c r="I222" s="573"/>
      <c r="J222" s="573"/>
      <c r="K222" s="658"/>
      <c r="L222" s="658"/>
      <c r="M222" s="573"/>
      <c r="N222" s="573"/>
      <c r="O222" s="573"/>
      <c r="P222" s="573"/>
      <c r="Q222" s="573"/>
      <c r="R222" s="573"/>
      <c r="S222" s="573"/>
      <c r="T222" s="573"/>
      <c r="U222" s="573"/>
      <c r="V222" s="573"/>
      <c r="W222" s="573"/>
      <c r="X222" s="573"/>
      <c r="Y222" s="573"/>
      <c r="Z222" s="573"/>
    </row>
    <row r="223" ht="15.75" customHeight="1">
      <c r="A223" s="573"/>
      <c r="B223" s="573"/>
      <c r="C223" s="573"/>
      <c r="D223" s="573"/>
      <c r="E223" s="573"/>
      <c r="F223" s="573"/>
      <c r="G223" s="573"/>
      <c r="H223" s="573"/>
      <c r="I223" s="573"/>
      <c r="J223" s="573"/>
      <c r="K223" s="658"/>
      <c r="L223" s="658"/>
      <c r="M223" s="573"/>
      <c r="N223" s="573"/>
      <c r="O223" s="573"/>
      <c r="P223" s="573"/>
      <c r="Q223" s="573"/>
      <c r="R223" s="573"/>
      <c r="S223" s="573"/>
      <c r="T223" s="573"/>
      <c r="U223" s="573"/>
      <c r="V223" s="573"/>
      <c r="W223" s="573"/>
      <c r="X223" s="573"/>
      <c r="Y223" s="573"/>
      <c r="Z223" s="573"/>
    </row>
    <row r="224" ht="15.75" customHeight="1">
      <c r="A224" s="573"/>
      <c r="B224" s="573"/>
      <c r="C224" s="573"/>
      <c r="D224" s="573"/>
      <c r="E224" s="573"/>
      <c r="F224" s="573"/>
      <c r="G224" s="573"/>
      <c r="H224" s="573"/>
      <c r="I224" s="573"/>
      <c r="J224" s="573"/>
      <c r="K224" s="658"/>
      <c r="L224" s="658"/>
      <c r="M224" s="573"/>
      <c r="N224" s="573"/>
      <c r="O224" s="573"/>
      <c r="P224" s="573"/>
      <c r="Q224" s="573"/>
      <c r="R224" s="573"/>
      <c r="S224" s="573"/>
      <c r="T224" s="573"/>
      <c r="U224" s="573"/>
      <c r="V224" s="573"/>
      <c r="W224" s="573"/>
      <c r="X224" s="573"/>
      <c r="Y224" s="573"/>
      <c r="Z224" s="573"/>
    </row>
    <row r="225" ht="15.75" customHeight="1">
      <c r="A225" s="573"/>
      <c r="B225" s="573"/>
      <c r="C225" s="573"/>
      <c r="D225" s="573"/>
      <c r="E225" s="573"/>
      <c r="F225" s="573"/>
      <c r="G225" s="573"/>
      <c r="H225" s="573"/>
      <c r="I225" s="573"/>
      <c r="J225" s="573"/>
      <c r="K225" s="658"/>
      <c r="L225" s="658"/>
      <c r="M225" s="573"/>
      <c r="N225" s="573"/>
      <c r="O225" s="573"/>
      <c r="P225" s="573"/>
      <c r="Q225" s="573"/>
      <c r="R225" s="573"/>
      <c r="S225" s="573"/>
      <c r="T225" s="573"/>
      <c r="U225" s="573"/>
      <c r="V225" s="573"/>
      <c r="W225" s="573"/>
      <c r="X225" s="573"/>
      <c r="Y225" s="573"/>
      <c r="Z225" s="573"/>
    </row>
    <row r="226" ht="15.75" customHeight="1">
      <c r="A226" s="573"/>
      <c r="B226" s="573"/>
      <c r="C226" s="573"/>
      <c r="D226" s="573"/>
      <c r="E226" s="573"/>
      <c r="F226" s="573"/>
      <c r="G226" s="573"/>
      <c r="H226" s="573"/>
      <c r="I226" s="573"/>
      <c r="J226" s="573"/>
      <c r="K226" s="658"/>
      <c r="L226" s="658"/>
      <c r="M226" s="573"/>
      <c r="N226" s="573"/>
      <c r="O226" s="573"/>
      <c r="P226" s="573"/>
      <c r="Q226" s="573"/>
      <c r="R226" s="573"/>
      <c r="S226" s="573"/>
      <c r="T226" s="573"/>
      <c r="U226" s="573"/>
      <c r="V226" s="573"/>
      <c r="W226" s="573"/>
      <c r="X226" s="573"/>
      <c r="Y226" s="573"/>
      <c r="Z226" s="573"/>
    </row>
    <row r="227" ht="15.75" customHeight="1">
      <c r="A227" s="573"/>
      <c r="B227" s="573"/>
      <c r="C227" s="573"/>
      <c r="D227" s="573"/>
      <c r="E227" s="573"/>
      <c r="F227" s="573"/>
      <c r="G227" s="573"/>
      <c r="H227" s="573"/>
      <c r="I227" s="573"/>
      <c r="J227" s="573"/>
      <c r="K227" s="658"/>
      <c r="L227" s="658"/>
      <c r="M227" s="573"/>
      <c r="N227" s="573"/>
      <c r="O227" s="573"/>
      <c r="P227" s="573"/>
      <c r="Q227" s="573"/>
      <c r="R227" s="573"/>
      <c r="S227" s="573"/>
      <c r="T227" s="573"/>
      <c r="U227" s="573"/>
      <c r="V227" s="573"/>
      <c r="W227" s="573"/>
      <c r="X227" s="573"/>
      <c r="Y227" s="573"/>
      <c r="Z227" s="573"/>
    </row>
    <row r="228" ht="15.75" customHeight="1">
      <c r="A228" s="573"/>
      <c r="B228" s="573"/>
      <c r="C228" s="573"/>
      <c r="D228" s="573"/>
      <c r="E228" s="573"/>
      <c r="F228" s="573"/>
      <c r="G228" s="573"/>
      <c r="H228" s="573"/>
      <c r="I228" s="573"/>
      <c r="J228" s="573"/>
      <c r="K228" s="658"/>
      <c r="L228" s="658"/>
      <c r="M228" s="573"/>
      <c r="N228" s="573"/>
      <c r="O228" s="573"/>
      <c r="P228" s="573"/>
      <c r="Q228" s="573"/>
      <c r="R228" s="573"/>
      <c r="S228" s="573"/>
      <c r="T228" s="573"/>
      <c r="U228" s="573"/>
      <c r="V228" s="573"/>
      <c r="W228" s="573"/>
      <c r="X228" s="573"/>
      <c r="Y228" s="573"/>
      <c r="Z228" s="573"/>
    </row>
    <row r="229" ht="15.75" customHeight="1">
      <c r="A229" s="573"/>
      <c r="B229" s="573"/>
      <c r="C229" s="573"/>
      <c r="D229" s="573"/>
      <c r="E229" s="573"/>
      <c r="F229" s="573"/>
      <c r="G229" s="573"/>
      <c r="H229" s="573"/>
      <c r="I229" s="573"/>
      <c r="J229" s="573"/>
      <c r="K229" s="658"/>
      <c r="L229" s="658"/>
      <c r="M229" s="573"/>
      <c r="N229" s="573"/>
      <c r="O229" s="573"/>
      <c r="P229" s="573"/>
      <c r="Q229" s="573"/>
      <c r="R229" s="573"/>
      <c r="S229" s="573"/>
      <c r="T229" s="573"/>
      <c r="U229" s="573"/>
      <c r="V229" s="573"/>
      <c r="W229" s="573"/>
      <c r="X229" s="573"/>
      <c r="Y229" s="573"/>
      <c r="Z229" s="573"/>
    </row>
    <row r="230" ht="15.75" customHeight="1">
      <c r="A230" s="573"/>
      <c r="B230" s="573"/>
      <c r="C230" s="573"/>
      <c r="D230" s="573"/>
      <c r="E230" s="573"/>
      <c r="F230" s="573"/>
      <c r="G230" s="573"/>
      <c r="H230" s="573"/>
      <c r="I230" s="573"/>
      <c r="J230" s="573"/>
      <c r="K230" s="658"/>
      <c r="L230" s="658"/>
      <c r="M230" s="573"/>
      <c r="N230" s="573"/>
      <c r="O230" s="573"/>
      <c r="P230" s="573"/>
      <c r="Q230" s="573"/>
      <c r="R230" s="573"/>
      <c r="S230" s="573"/>
      <c r="T230" s="573"/>
      <c r="U230" s="573"/>
      <c r="V230" s="573"/>
      <c r="W230" s="573"/>
      <c r="X230" s="573"/>
      <c r="Y230" s="573"/>
      <c r="Z230" s="573"/>
    </row>
    <row r="231" ht="15.75" customHeight="1">
      <c r="A231" s="573"/>
      <c r="B231" s="573"/>
      <c r="C231" s="573"/>
      <c r="D231" s="573"/>
      <c r="E231" s="573"/>
      <c r="F231" s="573"/>
      <c r="G231" s="573"/>
      <c r="H231" s="573"/>
      <c r="I231" s="573"/>
      <c r="J231" s="573"/>
      <c r="K231" s="658"/>
      <c r="L231" s="658"/>
      <c r="M231" s="573"/>
      <c r="N231" s="573"/>
      <c r="O231" s="573"/>
      <c r="P231" s="573"/>
      <c r="Q231" s="573"/>
      <c r="R231" s="573"/>
      <c r="S231" s="573"/>
      <c r="T231" s="573"/>
      <c r="U231" s="573"/>
      <c r="V231" s="573"/>
      <c r="W231" s="573"/>
      <c r="X231" s="573"/>
      <c r="Y231" s="573"/>
      <c r="Z231" s="573"/>
    </row>
    <row r="232" ht="15.75" customHeight="1">
      <c r="A232" s="573"/>
      <c r="B232" s="573"/>
      <c r="C232" s="573"/>
      <c r="D232" s="573"/>
      <c r="E232" s="573"/>
      <c r="F232" s="573"/>
      <c r="G232" s="573"/>
      <c r="H232" s="573"/>
      <c r="I232" s="573"/>
      <c r="J232" s="573"/>
      <c r="K232" s="658"/>
      <c r="L232" s="658"/>
      <c r="M232" s="573"/>
      <c r="N232" s="573"/>
      <c r="O232" s="573"/>
      <c r="P232" s="573"/>
      <c r="Q232" s="573"/>
      <c r="R232" s="573"/>
      <c r="S232" s="573"/>
      <c r="T232" s="573"/>
      <c r="U232" s="573"/>
      <c r="V232" s="573"/>
      <c r="W232" s="573"/>
      <c r="X232" s="573"/>
      <c r="Y232" s="573"/>
      <c r="Z232" s="573"/>
    </row>
    <row r="233" ht="15.75" customHeight="1">
      <c r="A233" s="573"/>
      <c r="B233" s="573"/>
      <c r="C233" s="573"/>
      <c r="D233" s="573"/>
      <c r="E233" s="573"/>
      <c r="F233" s="573"/>
      <c r="G233" s="573"/>
      <c r="H233" s="573"/>
      <c r="I233" s="573"/>
      <c r="J233" s="573"/>
      <c r="K233" s="658"/>
      <c r="L233" s="658"/>
      <c r="M233" s="573"/>
      <c r="N233" s="573"/>
      <c r="O233" s="573"/>
      <c r="P233" s="573"/>
      <c r="Q233" s="573"/>
      <c r="R233" s="573"/>
      <c r="S233" s="573"/>
      <c r="T233" s="573"/>
      <c r="U233" s="573"/>
      <c r="V233" s="573"/>
      <c r="W233" s="573"/>
      <c r="X233" s="573"/>
      <c r="Y233" s="573"/>
      <c r="Z233" s="573"/>
    </row>
    <row r="234" ht="15.75" customHeight="1">
      <c r="A234" s="573"/>
      <c r="B234" s="573"/>
      <c r="C234" s="573"/>
      <c r="D234" s="573"/>
      <c r="E234" s="573"/>
      <c r="F234" s="573"/>
      <c r="G234" s="573"/>
      <c r="H234" s="573"/>
      <c r="I234" s="573"/>
      <c r="J234" s="573"/>
      <c r="K234" s="658"/>
      <c r="L234" s="658"/>
      <c r="M234" s="573"/>
      <c r="N234" s="573"/>
      <c r="O234" s="573"/>
      <c r="P234" s="573"/>
      <c r="Q234" s="573"/>
      <c r="R234" s="573"/>
      <c r="S234" s="573"/>
      <c r="T234" s="573"/>
      <c r="U234" s="573"/>
      <c r="V234" s="573"/>
      <c r="W234" s="573"/>
      <c r="X234" s="573"/>
      <c r="Y234" s="573"/>
      <c r="Z234" s="573"/>
    </row>
    <row r="235" ht="15.75" customHeight="1">
      <c r="A235" s="573"/>
      <c r="B235" s="573"/>
      <c r="C235" s="573"/>
      <c r="D235" s="573"/>
      <c r="E235" s="573"/>
      <c r="F235" s="573"/>
      <c r="G235" s="573"/>
      <c r="H235" s="573"/>
      <c r="I235" s="573"/>
      <c r="J235" s="573"/>
      <c r="K235" s="658"/>
      <c r="L235" s="658"/>
      <c r="M235" s="573"/>
      <c r="N235" s="573"/>
      <c r="O235" s="573"/>
      <c r="P235" s="573"/>
      <c r="Q235" s="573"/>
      <c r="R235" s="573"/>
      <c r="S235" s="573"/>
      <c r="T235" s="573"/>
      <c r="U235" s="573"/>
      <c r="V235" s="573"/>
      <c r="W235" s="573"/>
      <c r="X235" s="573"/>
      <c r="Y235" s="573"/>
      <c r="Z235" s="573"/>
    </row>
    <row r="236" ht="15.75" customHeight="1">
      <c r="A236" s="573"/>
      <c r="B236" s="573"/>
      <c r="C236" s="573"/>
      <c r="D236" s="573"/>
      <c r="E236" s="573"/>
      <c r="F236" s="573"/>
      <c r="G236" s="573"/>
      <c r="H236" s="573"/>
      <c r="I236" s="573"/>
      <c r="J236" s="573"/>
      <c r="K236" s="658"/>
      <c r="L236" s="658"/>
      <c r="M236" s="573"/>
      <c r="N236" s="573"/>
      <c r="O236" s="573"/>
      <c r="P236" s="573"/>
      <c r="Q236" s="573"/>
      <c r="R236" s="573"/>
      <c r="S236" s="573"/>
      <c r="T236" s="573"/>
      <c r="U236" s="573"/>
      <c r="V236" s="573"/>
      <c r="W236" s="573"/>
      <c r="X236" s="573"/>
      <c r="Y236" s="573"/>
      <c r="Z236" s="573"/>
    </row>
    <row r="237" ht="15.75" customHeight="1">
      <c r="A237" s="573"/>
      <c r="B237" s="573"/>
      <c r="C237" s="573"/>
      <c r="D237" s="573"/>
      <c r="E237" s="573"/>
      <c r="F237" s="573"/>
      <c r="G237" s="573"/>
      <c r="H237" s="573"/>
      <c r="I237" s="573"/>
      <c r="J237" s="573"/>
      <c r="K237" s="658"/>
      <c r="L237" s="658"/>
      <c r="M237" s="573"/>
      <c r="N237" s="573"/>
      <c r="O237" s="573"/>
      <c r="P237" s="573"/>
      <c r="Q237" s="573"/>
      <c r="R237" s="573"/>
      <c r="S237" s="573"/>
      <c r="T237" s="573"/>
      <c r="U237" s="573"/>
      <c r="V237" s="573"/>
      <c r="W237" s="573"/>
      <c r="X237" s="573"/>
      <c r="Y237" s="573"/>
      <c r="Z237" s="573"/>
    </row>
    <row r="238" ht="15.75" customHeight="1">
      <c r="A238" s="573"/>
      <c r="B238" s="573"/>
      <c r="C238" s="573"/>
      <c r="D238" s="573"/>
      <c r="E238" s="573"/>
      <c r="F238" s="573"/>
      <c r="G238" s="573"/>
      <c r="H238" s="573"/>
      <c r="I238" s="573"/>
      <c r="J238" s="573"/>
      <c r="K238" s="658"/>
      <c r="L238" s="658"/>
      <c r="M238" s="573"/>
      <c r="N238" s="573"/>
      <c r="O238" s="573"/>
      <c r="P238" s="573"/>
      <c r="Q238" s="573"/>
      <c r="R238" s="573"/>
      <c r="S238" s="573"/>
      <c r="T238" s="573"/>
      <c r="U238" s="573"/>
      <c r="V238" s="573"/>
      <c r="W238" s="573"/>
      <c r="X238" s="573"/>
      <c r="Y238" s="573"/>
      <c r="Z238" s="573"/>
    </row>
    <row r="239" ht="15.75" customHeight="1">
      <c r="A239" s="573"/>
      <c r="B239" s="573"/>
      <c r="C239" s="573"/>
      <c r="D239" s="573"/>
      <c r="E239" s="573"/>
      <c r="F239" s="573"/>
      <c r="G239" s="573"/>
      <c r="H239" s="573"/>
      <c r="I239" s="573"/>
      <c r="J239" s="573"/>
      <c r="K239" s="658"/>
      <c r="L239" s="658"/>
      <c r="M239" s="573"/>
      <c r="N239" s="573"/>
      <c r="O239" s="573"/>
      <c r="P239" s="573"/>
      <c r="Q239" s="573"/>
      <c r="R239" s="573"/>
      <c r="S239" s="573"/>
      <c r="T239" s="573"/>
      <c r="U239" s="573"/>
      <c r="V239" s="573"/>
      <c r="W239" s="573"/>
      <c r="X239" s="573"/>
      <c r="Y239" s="573"/>
      <c r="Z239" s="573"/>
    </row>
    <row r="240" ht="15.75" customHeight="1">
      <c r="A240" s="573"/>
      <c r="B240" s="573"/>
      <c r="C240" s="573"/>
      <c r="D240" s="573"/>
      <c r="E240" s="573"/>
      <c r="F240" s="573"/>
      <c r="G240" s="573"/>
      <c r="H240" s="573"/>
      <c r="I240" s="573"/>
      <c r="J240" s="573"/>
      <c r="K240" s="658"/>
      <c r="L240" s="658"/>
      <c r="M240" s="573"/>
      <c r="N240" s="573"/>
      <c r="O240" s="573"/>
      <c r="P240" s="573"/>
      <c r="Q240" s="573"/>
      <c r="R240" s="573"/>
      <c r="S240" s="573"/>
      <c r="T240" s="573"/>
      <c r="U240" s="573"/>
      <c r="V240" s="573"/>
      <c r="W240" s="573"/>
      <c r="X240" s="573"/>
      <c r="Y240" s="573"/>
      <c r="Z240" s="573"/>
    </row>
    <row r="241" ht="15.75" customHeight="1">
      <c r="A241" s="573"/>
      <c r="B241" s="573"/>
      <c r="C241" s="573"/>
      <c r="D241" s="573"/>
      <c r="E241" s="573"/>
      <c r="F241" s="573"/>
      <c r="G241" s="573"/>
      <c r="H241" s="573"/>
      <c r="I241" s="573"/>
      <c r="J241" s="573"/>
      <c r="K241" s="658"/>
      <c r="L241" s="658"/>
      <c r="M241" s="573"/>
      <c r="N241" s="573"/>
      <c r="O241" s="573"/>
      <c r="P241" s="573"/>
      <c r="Q241" s="573"/>
      <c r="R241" s="573"/>
      <c r="S241" s="573"/>
      <c r="T241" s="573"/>
      <c r="U241" s="573"/>
      <c r="V241" s="573"/>
      <c r="W241" s="573"/>
      <c r="X241" s="573"/>
      <c r="Y241" s="573"/>
      <c r="Z241" s="573"/>
    </row>
    <row r="242" ht="15.75" customHeight="1">
      <c r="A242" s="573"/>
      <c r="B242" s="573"/>
      <c r="C242" s="573"/>
      <c r="D242" s="573"/>
      <c r="E242" s="573"/>
      <c r="F242" s="573"/>
      <c r="G242" s="573"/>
      <c r="H242" s="573"/>
      <c r="I242" s="573"/>
      <c r="J242" s="573"/>
      <c r="K242" s="658"/>
      <c r="L242" s="658"/>
      <c r="M242" s="573"/>
      <c r="N242" s="573"/>
      <c r="O242" s="573"/>
      <c r="P242" s="573"/>
      <c r="Q242" s="573"/>
      <c r="R242" s="573"/>
      <c r="S242" s="573"/>
      <c r="T242" s="573"/>
      <c r="U242" s="573"/>
      <c r="V242" s="573"/>
      <c r="W242" s="573"/>
      <c r="X242" s="573"/>
      <c r="Y242" s="573"/>
      <c r="Z242" s="573"/>
    </row>
    <row r="243" ht="15.75" customHeight="1">
      <c r="A243" s="573"/>
      <c r="B243" s="573"/>
      <c r="C243" s="573"/>
      <c r="D243" s="573"/>
      <c r="E243" s="573"/>
      <c r="F243" s="573"/>
      <c r="G243" s="573"/>
      <c r="H243" s="573"/>
      <c r="I243" s="573"/>
      <c r="J243" s="573"/>
      <c r="K243" s="658"/>
      <c r="L243" s="658"/>
      <c r="M243" s="573"/>
      <c r="N243" s="573"/>
      <c r="O243" s="573"/>
      <c r="P243" s="573"/>
      <c r="Q243" s="573"/>
      <c r="R243" s="573"/>
      <c r="S243" s="573"/>
      <c r="T243" s="573"/>
      <c r="U243" s="573"/>
      <c r="V243" s="573"/>
      <c r="W243" s="573"/>
      <c r="X243" s="573"/>
      <c r="Y243" s="573"/>
      <c r="Z243" s="573"/>
    </row>
    <row r="244" ht="15.75" customHeight="1">
      <c r="A244" s="573"/>
      <c r="B244" s="573"/>
      <c r="C244" s="573"/>
      <c r="D244" s="573"/>
      <c r="E244" s="573"/>
      <c r="F244" s="573"/>
      <c r="G244" s="573"/>
      <c r="H244" s="573"/>
      <c r="I244" s="573"/>
      <c r="J244" s="573"/>
      <c r="K244" s="658"/>
      <c r="L244" s="658"/>
      <c r="M244" s="573"/>
      <c r="N244" s="573"/>
      <c r="O244" s="573"/>
      <c r="P244" s="573"/>
      <c r="Q244" s="573"/>
      <c r="R244" s="573"/>
      <c r="S244" s="573"/>
      <c r="T244" s="573"/>
      <c r="U244" s="573"/>
      <c r="V244" s="573"/>
      <c r="W244" s="573"/>
      <c r="X244" s="573"/>
      <c r="Y244" s="573"/>
      <c r="Z244" s="573"/>
    </row>
    <row r="245" ht="15.75" customHeight="1">
      <c r="A245" s="573"/>
      <c r="B245" s="573"/>
      <c r="C245" s="573"/>
      <c r="D245" s="573"/>
      <c r="E245" s="573"/>
      <c r="F245" s="573"/>
      <c r="G245" s="573"/>
      <c r="H245" s="573"/>
      <c r="I245" s="573"/>
      <c r="J245" s="573"/>
      <c r="K245" s="658"/>
      <c r="L245" s="658"/>
      <c r="M245" s="573"/>
      <c r="N245" s="573"/>
      <c r="O245" s="573"/>
      <c r="P245" s="573"/>
      <c r="Q245" s="573"/>
      <c r="R245" s="573"/>
      <c r="S245" s="573"/>
      <c r="T245" s="573"/>
      <c r="U245" s="573"/>
      <c r="V245" s="573"/>
      <c r="W245" s="573"/>
      <c r="X245" s="573"/>
      <c r="Y245" s="573"/>
      <c r="Z245" s="573"/>
    </row>
    <row r="246" ht="15.75" customHeight="1">
      <c r="A246" s="573"/>
      <c r="B246" s="573"/>
      <c r="C246" s="573"/>
      <c r="D246" s="573"/>
      <c r="E246" s="573"/>
      <c r="F246" s="573"/>
      <c r="G246" s="573"/>
      <c r="H246" s="573"/>
      <c r="I246" s="573"/>
      <c r="J246" s="573"/>
      <c r="K246" s="658"/>
      <c r="L246" s="658"/>
      <c r="M246" s="573"/>
      <c r="N246" s="573"/>
      <c r="O246" s="573"/>
      <c r="P246" s="573"/>
      <c r="Q246" s="573"/>
      <c r="R246" s="573"/>
      <c r="S246" s="573"/>
      <c r="T246" s="573"/>
      <c r="U246" s="573"/>
      <c r="V246" s="573"/>
      <c r="W246" s="573"/>
      <c r="X246" s="573"/>
      <c r="Y246" s="573"/>
      <c r="Z246" s="573"/>
    </row>
    <row r="247" ht="15.75" customHeight="1">
      <c r="A247" s="573"/>
      <c r="B247" s="573"/>
      <c r="C247" s="573"/>
      <c r="D247" s="573"/>
      <c r="E247" s="573"/>
      <c r="F247" s="573"/>
      <c r="G247" s="573"/>
      <c r="H247" s="573"/>
      <c r="I247" s="573"/>
      <c r="J247" s="573"/>
      <c r="K247" s="658"/>
      <c r="L247" s="658"/>
      <c r="M247" s="573"/>
      <c r="N247" s="573"/>
      <c r="O247" s="573"/>
      <c r="P247" s="573"/>
      <c r="Q247" s="573"/>
      <c r="R247" s="573"/>
      <c r="S247" s="573"/>
      <c r="T247" s="573"/>
      <c r="U247" s="573"/>
      <c r="V247" s="573"/>
      <c r="W247" s="573"/>
      <c r="X247" s="573"/>
      <c r="Y247" s="573"/>
      <c r="Z247" s="573"/>
    </row>
    <row r="248" ht="15.75" customHeight="1">
      <c r="A248" s="573"/>
      <c r="B248" s="573"/>
      <c r="C248" s="573"/>
      <c r="D248" s="573"/>
      <c r="E248" s="573"/>
      <c r="F248" s="573"/>
      <c r="G248" s="573"/>
      <c r="H248" s="573"/>
      <c r="I248" s="573"/>
      <c r="J248" s="573"/>
      <c r="K248" s="658"/>
      <c r="L248" s="658"/>
      <c r="M248" s="573"/>
      <c r="N248" s="573"/>
      <c r="O248" s="573"/>
      <c r="P248" s="573"/>
      <c r="Q248" s="573"/>
      <c r="R248" s="573"/>
      <c r="S248" s="573"/>
      <c r="T248" s="573"/>
      <c r="U248" s="573"/>
      <c r="V248" s="573"/>
      <c r="W248" s="573"/>
      <c r="X248" s="573"/>
      <c r="Y248" s="573"/>
      <c r="Z248" s="573"/>
    </row>
    <row r="249" ht="15.75" customHeight="1">
      <c r="A249" s="573"/>
      <c r="B249" s="573"/>
      <c r="C249" s="573"/>
      <c r="D249" s="573"/>
      <c r="E249" s="573"/>
      <c r="F249" s="573"/>
      <c r="G249" s="573"/>
      <c r="H249" s="573"/>
      <c r="I249" s="573"/>
      <c r="J249" s="573"/>
      <c r="K249" s="658"/>
      <c r="L249" s="658"/>
      <c r="M249" s="573"/>
      <c r="N249" s="573"/>
      <c r="O249" s="573"/>
      <c r="P249" s="573"/>
      <c r="Q249" s="573"/>
      <c r="R249" s="573"/>
      <c r="S249" s="573"/>
      <c r="T249" s="573"/>
      <c r="U249" s="573"/>
      <c r="V249" s="573"/>
      <c r="W249" s="573"/>
      <c r="X249" s="573"/>
      <c r="Y249" s="573"/>
      <c r="Z249" s="573"/>
    </row>
    <row r="250" ht="15.75" customHeight="1">
      <c r="A250" s="573"/>
      <c r="B250" s="573"/>
      <c r="C250" s="573"/>
      <c r="D250" s="573"/>
      <c r="E250" s="573"/>
      <c r="F250" s="573"/>
      <c r="G250" s="573"/>
      <c r="H250" s="573"/>
      <c r="I250" s="573"/>
      <c r="J250" s="573"/>
      <c r="K250" s="658"/>
      <c r="L250" s="658"/>
      <c r="M250" s="573"/>
      <c r="N250" s="573"/>
      <c r="O250" s="573"/>
      <c r="P250" s="573"/>
      <c r="Q250" s="573"/>
      <c r="R250" s="573"/>
      <c r="S250" s="573"/>
      <c r="T250" s="573"/>
      <c r="U250" s="573"/>
      <c r="V250" s="573"/>
      <c r="W250" s="573"/>
      <c r="X250" s="573"/>
      <c r="Y250" s="573"/>
      <c r="Z250" s="573"/>
    </row>
    <row r="251" ht="15.75" customHeight="1">
      <c r="A251" s="573"/>
      <c r="B251" s="573"/>
      <c r="C251" s="573"/>
      <c r="D251" s="573"/>
      <c r="E251" s="573"/>
      <c r="F251" s="573"/>
      <c r="G251" s="573"/>
      <c r="H251" s="573"/>
      <c r="I251" s="573"/>
      <c r="J251" s="573"/>
      <c r="K251" s="658"/>
      <c r="L251" s="658"/>
      <c r="M251" s="573"/>
      <c r="N251" s="573"/>
      <c r="O251" s="573"/>
      <c r="P251" s="573"/>
      <c r="Q251" s="573"/>
      <c r="R251" s="573"/>
      <c r="S251" s="573"/>
      <c r="T251" s="573"/>
      <c r="U251" s="573"/>
      <c r="V251" s="573"/>
      <c r="W251" s="573"/>
      <c r="X251" s="573"/>
      <c r="Y251" s="573"/>
      <c r="Z251" s="573"/>
    </row>
    <row r="252" ht="15.75" customHeight="1">
      <c r="A252" s="573"/>
      <c r="B252" s="573"/>
      <c r="C252" s="573"/>
      <c r="D252" s="573"/>
      <c r="E252" s="573"/>
      <c r="F252" s="573"/>
      <c r="G252" s="573"/>
      <c r="H252" s="573"/>
      <c r="I252" s="573"/>
      <c r="J252" s="573"/>
      <c r="K252" s="658"/>
      <c r="L252" s="658"/>
      <c r="M252" s="573"/>
      <c r="N252" s="573"/>
      <c r="O252" s="573"/>
      <c r="P252" s="573"/>
      <c r="Q252" s="573"/>
      <c r="R252" s="573"/>
      <c r="S252" s="573"/>
      <c r="T252" s="573"/>
      <c r="U252" s="573"/>
      <c r="V252" s="573"/>
      <c r="W252" s="573"/>
      <c r="X252" s="573"/>
      <c r="Y252" s="573"/>
      <c r="Z252" s="573"/>
    </row>
    <row r="253" ht="15.75" customHeight="1">
      <c r="A253" s="573"/>
      <c r="B253" s="573"/>
      <c r="C253" s="573"/>
      <c r="D253" s="573"/>
      <c r="E253" s="573"/>
      <c r="F253" s="573"/>
      <c r="G253" s="573"/>
      <c r="H253" s="573"/>
      <c r="I253" s="573"/>
      <c r="J253" s="573"/>
      <c r="K253" s="658"/>
      <c r="L253" s="658"/>
      <c r="M253" s="573"/>
      <c r="N253" s="573"/>
      <c r="O253" s="573"/>
      <c r="P253" s="573"/>
      <c r="Q253" s="573"/>
      <c r="R253" s="573"/>
      <c r="S253" s="573"/>
      <c r="T253" s="573"/>
      <c r="U253" s="573"/>
      <c r="V253" s="573"/>
      <c r="W253" s="573"/>
      <c r="X253" s="573"/>
      <c r="Y253" s="573"/>
      <c r="Z253" s="573"/>
    </row>
    <row r="254" ht="15.75" customHeight="1">
      <c r="A254" s="573"/>
      <c r="B254" s="573"/>
      <c r="C254" s="573"/>
      <c r="D254" s="573"/>
      <c r="E254" s="573"/>
      <c r="F254" s="573"/>
      <c r="G254" s="573"/>
      <c r="H254" s="573"/>
      <c r="I254" s="573"/>
      <c r="J254" s="573"/>
      <c r="K254" s="658"/>
      <c r="L254" s="658"/>
      <c r="M254" s="573"/>
      <c r="N254" s="573"/>
      <c r="O254" s="573"/>
      <c r="P254" s="573"/>
      <c r="Q254" s="573"/>
      <c r="R254" s="573"/>
      <c r="S254" s="573"/>
      <c r="T254" s="573"/>
      <c r="U254" s="573"/>
      <c r="V254" s="573"/>
      <c r="W254" s="573"/>
      <c r="X254" s="573"/>
      <c r="Y254" s="573"/>
      <c r="Z254" s="573"/>
    </row>
    <row r="255" ht="15.75" customHeight="1">
      <c r="A255" s="573"/>
      <c r="B255" s="573"/>
      <c r="C255" s="573"/>
      <c r="D255" s="573"/>
      <c r="E255" s="573"/>
      <c r="F255" s="573"/>
      <c r="G255" s="573"/>
      <c r="H255" s="573"/>
      <c r="I255" s="573"/>
      <c r="J255" s="573"/>
      <c r="K255" s="658"/>
      <c r="L255" s="658"/>
      <c r="M255" s="573"/>
      <c r="N255" s="573"/>
      <c r="O255" s="573"/>
      <c r="P255" s="573"/>
      <c r="Q255" s="573"/>
      <c r="R255" s="573"/>
      <c r="S255" s="573"/>
      <c r="T255" s="573"/>
      <c r="U255" s="573"/>
      <c r="V255" s="573"/>
      <c r="W255" s="573"/>
      <c r="X255" s="573"/>
      <c r="Y255" s="573"/>
      <c r="Z255" s="573"/>
    </row>
    <row r="256" ht="15.75" customHeight="1">
      <c r="A256" s="573"/>
      <c r="B256" s="573"/>
      <c r="C256" s="573"/>
      <c r="D256" s="573"/>
      <c r="E256" s="573"/>
      <c r="F256" s="573"/>
      <c r="G256" s="573"/>
      <c r="H256" s="573"/>
      <c r="I256" s="573"/>
      <c r="J256" s="573"/>
      <c r="K256" s="658"/>
      <c r="L256" s="658"/>
      <c r="M256" s="573"/>
      <c r="N256" s="573"/>
      <c r="O256" s="573"/>
      <c r="P256" s="573"/>
      <c r="Q256" s="573"/>
      <c r="R256" s="573"/>
      <c r="S256" s="573"/>
      <c r="T256" s="573"/>
      <c r="U256" s="573"/>
      <c r="V256" s="573"/>
      <c r="W256" s="573"/>
      <c r="X256" s="573"/>
      <c r="Y256" s="573"/>
      <c r="Z256" s="573"/>
    </row>
    <row r="257" ht="15.75" customHeight="1">
      <c r="A257" s="573"/>
      <c r="B257" s="573"/>
      <c r="C257" s="573"/>
      <c r="D257" s="573"/>
      <c r="E257" s="573"/>
      <c r="F257" s="573"/>
      <c r="G257" s="573"/>
      <c r="H257" s="573"/>
      <c r="I257" s="573"/>
      <c r="J257" s="573"/>
      <c r="K257" s="658"/>
      <c r="L257" s="658"/>
      <c r="M257" s="573"/>
      <c r="N257" s="573"/>
      <c r="O257" s="573"/>
      <c r="P257" s="573"/>
      <c r="Q257" s="573"/>
      <c r="R257" s="573"/>
      <c r="S257" s="573"/>
      <c r="T257" s="573"/>
      <c r="U257" s="573"/>
      <c r="V257" s="573"/>
      <c r="W257" s="573"/>
      <c r="X257" s="573"/>
      <c r="Y257" s="573"/>
      <c r="Z257" s="573"/>
    </row>
    <row r="258" ht="15.75" customHeight="1">
      <c r="A258" s="573"/>
      <c r="B258" s="573"/>
      <c r="C258" s="573"/>
      <c r="D258" s="573"/>
      <c r="E258" s="573"/>
      <c r="F258" s="573"/>
      <c r="G258" s="573"/>
      <c r="H258" s="573"/>
      <c r="I258" s="573"/>
      <c r="J258" s="573"/>
      <c r="K258" s="658"/>
      <c r="L258" s="658"/>
      <c r="M258" s="573"/>
      <c r="N258" s="573"/>
      <c r="O258" s="573"/>
      <c r="P258" s="573"/>
      <c r="Q258" s="573"/>
      <c r="R258" s="573"/>
      <c r="S258" s="573"/>
      <c r="T258" s="573"/>
      <c r="U258" s="573"/>
      <c r="V258" s="573"/>
      <c r="W258" s="573"/>
      <c r="X258" s="573"/>
      <c r="Y258" s="573"/>
      <c r="Z258" s="573"/>
    </row>
    <row r="259" ht="15.75" customHeight="1">
      <c r="A259" s="573"/>
      <c r="B259" s="573"/>
      <c r="C259" s="573"/>
      <c r="D259" s="573"/>
      <c r="E259" s="573"/>
      <c r="F259" s="573"/>
      <c r="G259" s="573"/>
      <c r="H259" s="573"/>
      <c r="I259" s="573"/>
      <c r="J259" s="573"/>
      <c r="K259" s="658"/>
      <c r="L259" s="658"/>
      <c r="M259" s="573"/>
      <c r="N259" s="573"/>
      <c r="O259" s="573"/>
      <c r="P259" s="573"/>
      <c r="Q259" s="573"/>
      <c r="R259" s="573"/>
      <c r="S259" s="573"/>
      <c r="T259" s="573"/>
      <c r="U259" s="573"/>
      <c r="V259" s="573"/>
      <c r="W259" s="573"/>
      <c r="X259" s="573"/>
      <c r="Y259" s="573"/>
      <c r="Z259" s="573"/>
    </row>
    <row r="260" ht="15.75" customHeight="1">
      <c r="A260" s="573"/>
      <c r="B260" s="573"/>
      <c r="C260" s="573"/>
      <c r="D260" s="573"/>
      <c r="E260" s="573"/>
      <c r="F260" s="573"/>
      <c r="G260" s="573"/>
      <c r="H260" s="573"/>
      <c r="I260" s="573"/>
      <c r="J260" s="573"/>
      <c r="K260" s="658"/>
      <c r="L260" s="658"/>
      <c r="M260" s="573"/>
      <c r="N260" s="573"/>
      <c r="O260" s="573"/>
      <c r="P260" s="573"/>
      <c r="Q260" s="573"/>
      <c r="R260" s="573"/>
      <c r="S260" s="573"/>
      <c r="T260" s="573"/>
      <c r="U260" s="573"/>
      <c r="V260" s="573"/>
      <c r="W260" s="573"/>
      <c r="X260" s="573"/>
      <c r="Y260" s="573"/>
      <c r="Z260" s="573"/>
    </row>
    <row r="261" ht="15.75" customHeight="1">
      <c r="A261" s="573"/>
      <c r="B261" s="573"/>
      <c r="C261" s="573"/>
      <c r="D261" s="573"/>
      <c r="E261" s="573"/>
      <c r="F261" s="573"/>
      <c r="G261" s="573"/>
      <c r="H261" s="573"/>
      <c r="I261" s="573"/>
      <c r="J261" s="573"/>
      <c r="K261" s="658"/>
      <c r="L261" s="658"/>
      <c r="M261" s="573"/>
      <c r="N261" s="573"/>
      <c r="O261" s="573"/>
      <c r="P261" s="573"/>
      <c r="Q261" s="573"/>
      <c r="R261" s="573"/>
      <c r="S261" s="573"/>
      <c r="T261" s="573"/>
      <c r="U261" s="573"/>
      <c r="V261" s="573"/>
      <c r="W261" s="573"/>
      <c r="X261" s="573"/>
      <c r="Y261" s="573"/>
      <c r="Z261" s="573"/>
    </row>
    <row r="262" ht="15.75" customHeight="1">
      <c r="A262" s="573"/>
      <c r="B262" s="573"/>
      <c r="C262" s="573"/>
      <c r="D262" s="573"/>
      <c r="E262" s="573"/>
      <c r="F262" s="573"/>
      <c r="G262" s="573"/>
      <c r="H262" s="573"/>
      <c r="I262" s="573"/>
      <c r="J262" s="573"/>
      <c r="K262" s="658"/>
      <c r="L262" s="658"/>
      <c r="M262" s="573"/>
      <c r="N262" s="573"/>
      <c r="O262" s="573"/>
      <c r="P262" s="573"/>
      <c r="Q262" s="573"/>
      <c r="R262" s="573"/>
      <c r="S262" s="573"/>
      <c r="T262" s="573"/>
      <c r="U262" s="573"/>
      <c r="V262" s="573"/>
      <c r="W262" s="573"/>
      <c r="X262" s="573"/>
      <c r="Y262" s="573"/>
      <c r="Z262" s="573"/>
    </row>
    <row r="263" ht="15.75" customHeight="1">
      <c r="A263" s="573"/>
      <c r="B263" s="573"/>
      <c r="C263" s="573"/>
      <c r="D263" s="573"/>
      <c r="E263" s="573"/>
      <c r="F263" s="573"/>
      <c r="G263" s="573"/>
      <c r="H263" s="573"/>
      <c r="I263" s="573"/>
      <c r="J263" s="573"/>
      <c r="K263" s="658"/>
      <c r="L263" s="658"/>
      <c r="M263" s="573"/>
      <c r="N263" s="573"/>
      <c r="O263" s="573"/>
      <c r="P263" s="573"/>
      <c r="Q263" s="573"/>
      <c r="R263" s="573"/>
      <c r="S263" s="573"/>
      <c r="T263" s="573"/>
      <c r="U263" s="573"/>
      <c r="V263" s="573"/>
      <c r="W263" s="573"/>
      <c r="X263" s="573"/>
      <c r="Y263" s="573"/>
      <c r="Z263" s="573"/>
    </row>
    <row r="264" ht="15.75" customHeight="1">
      <c r="A264" s="573"/>
      <c r="B264" s="573"/>
      <c r="C264" s="573"/>
      <c r="D264" s="573"/>
      <c r="E264" s="573"/>
      <c r="F264" s="573"/>
      <c r="G264" s="573"/>
      <c r="H264" s="573"/>
      <c r="I264" s="573"/>
      <c r="J264" s="573"/>
      <c r="K264" s="658"/>
      <c r="L264" s="658"/>
      <c r="M264" s="573"/>
      <c r="N264" s="573"/>
      <c r="O264" s="573"/>
      <c r="P264" s="573"/>
      <c r="Q264" s="573"/>
      <c r="R264" s="573"/>
      <c r="S264" s="573"/>
      <c r="T264" s="573"/>
      <c r="U264" s="573"/>
      <c r="V264" s="573"/>
      <c r="W264" s="573"/>
      <c r="X264" s="573"/>
      <c r="Y264" s="573"/>
      <c r="Z264" s="573"/>
    </row>
    <row r="265" ht="15.75" customHeight="1">
      <c r="A265" s="573"/>
      <c r="B265" s="573"/>
      <c r="C265" s="573"/>
      <c r="D265" s="573"/>
      <c r="E265" s="573"/>
      <c r="F265" s="573"/>
      <c r="G265" s="573"/>
      <c r="H265" s="573"/>
      <c r="I265" s="573"/>
      <c r="J265" s="573"/>
      <c r="K265" s="658"/>
      <c r="L265" s="658"/>
      <c r="M265" s="573"/>
      <c r="N265" s="573"/>
      <c r="O265" s="573"/>
      <c r="P265" s="573"/>
      <c r="Q265" s="573"/>
      <c r="R265" s="573"/>
      <c r="S265" s="573"/>
      <c r="T265" s="573"/>
      <c r="U265" s="573"/>
      <c r="V265" s="573"/>
      <c r="W265" s="573"/>
      <c r="X265" s="573"/>
      <c r="Y265" s="573"/>
      <c r="Z265" s="573"/>
    </row>
    <row r="266" ht="15.75" customHeight="1">
      <c r="A266" s="573"/>
      <c r="B266" s="573"/>
      <c r="C266" s="573"/>
      <c r="D266" s="573"/>
      <c r="E266" s="573"/>
      <c r="F266" s="573"/>
      <c r="G266" s="573"/>
      <c r="H266" s="573"/>
      <c r="I266" s="573"/>
      <c r="J266" s="573"/>
      <c r="K266" s="658"/>
      <c r="L266" s="658"/>
      <c r="M266" s="573"/>
      <c r="N266" s="573"/>
      <c r="O266" s="573"/>
      <c r="P266" s="573"/>
      <c r="Q266" s="573"/>
      <c r="R266" s="573"/>
      <c r="S266" s="573"/>
      <c r="T266" s="573"/>
      <c r="U266" s="573"/>
      <c r="V266" s="573"/>
      <c r="W266" s="573"/>
      <c r="X266" s="573"/>
      <c r="Y266" s="573"/>
      <c r="Z266" s="573"/>
    </row>
    <row r="267" ht="15.75" customHeight="1">
      <c r="A267" s="573"/>
      <c r="B267" s="573"/>
      <c r="C267" s="573"/>
      <c r="D267" s="573"/>
      <c r="E267" s="573"/>
      <c r="F267" s="573"/>
      <c r="G267" s="573"/>
      <c r="H267" s="573"/>
      <c r="I267" s="573"/>
      <c r="J267" s="573"/>
      <c r="K267" s="658"/>
      <c r="L267" s="658"/>
      <c r="M267" s="573"/>
      <c r="N267" s="573"/>
      <c r="O267" s="573"/>
      <c r="P267" s="573"/>
      <c r="Q267" s="573"/>
      <c r="R267" s="573"/>
      <c r="S267" s="573"/>
      <c r="T267" s="573"/>
      <c r="U267" s="573"/>
      <c r="V267" s="573"/>
      <c r="W267" s="573"/>
      <c r="X267" s="573"/>
      <c r="Y267" s="573"/>
      <c r="Z267" s="573"/>
    </row>
    <row r="268" ht="15.75" customHeight="1">
      <c r="A268" s="573"/>
      <c r="B268" s="573"/>
      <c r="C268" s="573"/>
      <c r="D268" s="573"/>
      <c r="E268" s="573"/>
      <c r="F268" s="573"/>
      <c r="G268" s="573"/>
      <c r="H268" s="573"/>
      <c r="I268" s="573"/>
      <c r="J268" s="573"/>
      <c r="K268" s="658"/>
      <c r="L268" s="658"/>
      <c r="M268" s="573"/>
      <c r="N268" s="573"/>
      <c r="O268" s="573"/>
      <c r="P268" s="573"/>
      <c r="Q268" s="573"/>
      <c r="R268" s="573"/>
      <c r="S268" s="573"/>
      <c r="T268" s="573"/>
      <c r="U268" s="573"/>
      <c r="V268" s="573"/>
      <c r="W268" s="573"/>
      <c r="X268" s="573"/>
      <c r="Y268" s="573"/>
      <c r="Z268" s="573"/>
    </row>
    <row r="269" ht="15.75" customHeight="1">
      <c r="A269" s="573"/>
      <c r="B269" s="573"/>
      <c r="C269" s="573"/>
      <c r="D269" s="573"/>
      <c r="E269" s="573"/>
      <c r="F269" s="573"/>
      <c r="G269" s="573"/>
      <c r="H269" s="573"/>
      <c r="I269" s="573"/>
      <c r="J269" s="573"/>
      <c r="K269" s="658"/>
      <c r="L269" s="658"/>
      <c r="M269" s="573"/>
      <c r="N269" s="573"/>
      <c r="O269" s="573"/>
      <c r="P269" s="573"/>
      <c r="Q269" s="573"/>
      <c r="R269" s="573"/>
      <c r="S269" s="573"/>
      <c r="T269" s="573"/>
      <c r="U269" s="573"/>
      <c r="V269" s="573"/>
      <c r="W269" s="573"/>
      <c r="X269" s="573"/>
      <c r="Y269" s="573"/>
      <c r="Z269" s="573"/>
    </row>
    <row r="270" ht="15.75" customHeight="1">
      <c r="A270" s="573"/>
      <c r="B270" s="573"/>
      <c r="C270" s="573"/>
      <c r="D270" s="573"/>
      <c r="E270" s="573"/>
      <c r="F270" s="573"/>
      <c r="G270" s="573"/>
      <c r="H270" s="573"/>
      <c r="I270" s="573"/>
      <c r="J270" s="573"/>
      <c r="K270" s="658"/>
      <c r="L270" s="658"/>
      <c r="M270" s="573"/>
      <c r="N270" s="573"/>
      <c r="O270" s="573"/>
      <c r="P270" s="573"/>
      <c r="Q270" s="573"/>
      <c r="R270" s="573"/>
      <c r="S270" s="573"/>
      <c r="T270" s="573"/>
      <c r="U270" s="573"/>
      <c r="V270" s="573"/>
      <c r="W270" s="573"/>
      <c r="X270" s="573"/>
      <c r="Y270" s="573"/>
      <c r="Z270" s="573"/>
    </row>
    <row r="271" ht="15.75" customHeight="1">
      <c r="A271" s="573"/>
      <c r="B271" s="573"/>
      <c r="C271" s="573"/>
      <c r="D271" s="573"/>
      <c r="E271" s="573"/>
      <c r="F271" s="573"/>
      <c r="G271" s="573"/>
      <c r="H271" s="573"/>
      <c r="I271" s="573"/>
      <c r="J271" s="573"/>
      <c r="K271" s="658"/>
      <c r="L271" s="658"/>
      <c r="M271" s="573"/>
      <c r="N271" s="573"/>
      <c r="O271" s="573"/>
      <c r="P271" s="573"/>
      <c r="Q271" s="573"/>
      <c r="R271" s="573"/>
      <c r="S271" s="573"/>
      <c r="T271" s="573"/>
      <c r="U271" s="573"/>
      <c r="V271" s="573"/>
      <c r="W271" s="573"/>
      <c r="X271" s="573"/>
      <c r="Y271" s="573"/>
      <c r="Z271" s="573"/>
    </row>
    <row r="272" ht="15.75" customHeight="1">
      <c r="A272" s="573"/>
      <c r="B272" s="573"/>
      <c r="C272" s="573"/>
      <c r="D272" s="573"/>
      <c r="E272" s="573"/>
      <c r="F272" s="573"/>
      <c r="G272" s="573"/>
      <c r="H272" s="573"/>
      <c r="I272" s="573"/>
      <c r="J272" s="573"/>
      <c r="K272" s="658"/>
      <c r="L272" s="658"/>
      <c r="M272" s="573"/>
      <c r="N272" s="573"/>
      <c r="O272" s="573"/>
      <c r="P272" s="573"/>
      <c r="Q272" s="573"/>
      <c r="R272" s="573"/>
      <c r="S272" s="573"/>
      <c r="T272" s="573"/>
      <c r="U272" s="573"/>
      <c r="V272" s="573"/>
      <c r="W272" s="573"/>
      <c r="X272" s="573"/>
      <c r="Y272" s="573"/>
      <c r="Z272" s="573"/>
    </row>
    <row r="273" ht="15.75" customHeight="1">
      <c r="A273" s="573"/>
      <c r="B273" s="573"/>
      <c r="C273" s="573"/>
      <c r="D273" s="573"/>
      <c r="E273" s="573"/>
      <c r="F273" s="573"/>
      <c r="G273" s="573"/>
      <c r="H273" s="573"/>
      <c r="I273" s="573"/>
      <c r="J273" s="573"/>
      <c r="K273" s="658"/>
      <c r="L273" s="658"/>
      <c r="M273" s="573"/>
      <c r="N273" s="573"/>
      <c r="O273" s="573"/>
      <c r="P273" s="573"/>
      <c r="Q273" s="573"/>
      <c r="R273" s="573"/>
      <c r="S273" s="573"/>
      <c r="T273" s="573"/>
      <c r="U273" s="573"/>
      <c r="V273" s="573"/>
      <c r="W273" s="573"/>
      <c r="X273" s="573"/>
      <c r="Y273" s="573"/>
      <c r="Z273" s="573"/>
    </row>
    <row r="274" ht="15.75" customHeight="1">
      <c r="A274" s="573"/>
      <c r="B274" s="573"/>
      <c r="C274" s="573"/>
      <c r="D274" s="573"/>
      <c r="E274" s="573"/>
      <c r="F274" s="573"/>
      <c r="G274" s="573"/>
      <c r="H274" s="573"/>
      <c r="I274" s="573"/>
      <c r="J274" s="573"/>
      <c r="K274" s="658"/>
      <c r="L274" s="658"/>
      <c r="M274" s="573"/>
      <c r="N274" s="573"/>
      <c r="O274" s="573"/>
      <c r="P274" s="573"/>
      <c r="Q274" s="573"/>
      <c r="R274" s="573"/>
      <c r="S274" s="573"/>
      <c r="T274" s="573"/>
      <c r="U274" s="573"/>
      <c r="V274" s="573"/>
      <c r="W274" s="573"/>
      <c r="X274" s="573"/>
      <c r="Y274" s="573"/>
      <c r="Z274" s="573"/>
    </row>
    <row r="275" ht="15.75" customHeight="1">
      <c r="A275" s="573"/>
      <c r="B275" s="573"/>
      <c r="C275" s="573"/>
      <c r="D275" s="573"/>
      <c r="E275" s="573"/>
      <c r="F275" s="573"/>
      <c r="G275" s="573"/>
      <c r="H275" s="573"/>
      <c r="I275" s="573"/>
      <c r="J275" s="573"/>
      <c r="K275" s="658"/>
      <c r="L275" s="658"/>
      <c r="M275" s="573"/>
      <c r="N275" s="573"/>
      <c r="O275" s="573"/>
      <c r="P275" s="573"/>
      <c r="Q275" s="573"/>
      <c r="R275" s="573"/>
      <c r="S275" s="573"/>
      <c r="T275" s="573"/>
      <c r="U275" s="573"/>
      <c r="V275" s="573"/>
      <c r="W275" s="573"/>
      <c r="X275" s="573"/>
      <c r="Y275" s="573"/>
      <c r="Z275" s="573"/>
    </row>
    <row r="276" ht="15.75" customHeight="1">
      <c r="A276" s="573"/>
      <c r="B276" s="573"/>
      <c r="C276" s="573"/>
      <c r="D276" s="573"/>
      <c r="E276" s="573"/>
      <c r="F276" s="573"/>
      <c r="G276" s="573"/>
      <c r="H276" s="573"/>
      <c r="I276" s="573"/>
      <c r="J276" s="573"/>
      <c r="K276" s="658"/>
      <c r="L276" s="658"/>
      <c r="M276" s="573"/>
      <c r="N276" s="573"/>
      <c r="O276" s="573"/>
      <c r="P276" s="573"/>
      <c r="Q276" s="573"/>
      <c r="R276" s="573"/>
      <c r="S276" s="573"/>
      <c r="T276" s="573"/>
      <c r="U276" s="573"/>
      <c r="V276" s="573"/>
      <c r="W276" s="573"/>
      <c r="X276" s="573"/>
      <c r="Y276" s="573"/>
      <c r="Z276" s="573"/>
    </row>
    <row r="277" ht="15.75" customHeight="1">
      <c r="A277" s="573"/>
      <c r="B277" s="573"/>
      <c r="C277" s="573"/>
      <c r="D277" s="573"/>
      <c r="E277" s="573"/>
      <c r="F277" s="573"/>
      <c r="G277" s="573"/>
      <c r="H277" s="573"/>
      <c r="I277" s="573"/>
      <c r="J277" s="573"/>
      <c r="K277" s="658"/>
      <c r="L277" s="658"/>
      <c r="M277" s="573"/>
      <c r="N277" s="573"/>
      <c r="O277" s="573"/>
      <c r="P277" s="573"/>
      <c r="Q277" s="573"/>
      <c r="R277" s="573"/>
      <c r="S277" s="573"/>
      <c r="T277" s="573"/>
      <c r="U277" s="573"/>
      <c r="V277" s="573"/>
      <c r="W277" s="573"/>
      <c r="X277" s="573"/>
      <c r="Y277" s="573"/>
      <c r="Z277" s="573"/>
    </row>
    <row r="278" ht="15.75" customHeight="1">
      <c r="A278" s="573"/>
      <c r="B278" s="573"/>
      <c r="C278" s="573"/>
      <c r="D278" s="573"/>
      <c r="E278" s="573"/>
      <c r="F278" s="573"/>
      <c r="G278" s="573"/>
      <c r="H278" s="573"/>
      <c r="I278" s="573"/>
      <c r="J278" s="573"/>
      <c r="K278" s="658"/>
      <c r="L278" s="658"/>
      <c r="M278" s="573"/>
      <c r="N278" s="573"/>
      <c r="O278" s="573"/>
      <c r="P278" s="573"/>
      <c r="Q278" s="573"/>
      <c r="R278" s="573"/>
      <c r="S278" s="573"/>
      <c r="T278" s="573"/>
      <c r="U278" s="573"/>
      <c r="V278" s="573"/>
      <c r="W278" s="573"/>
      <c r="X278" s="573"/>
      <c r="Y278" s="573"/>
      <c r="Z278" s="573"/>
    </row>
    <row r="279" ht="15.75" customHeight="1">
      <c r="A279" s="573"/>
      <c r="B279" s="573"/>
      <c r="C279" s="573"/>
      <c r="D279" s="573"/>
      <c r="E279" s="573"/>
      <c r="F279" s="573"/>
      <c r="G279" s="573"/>
      <c r="H279" s="573"/>
      <c r="I279" s="573"/>
      <c r="J279" s="573"/>
      <c r="K279" s="658"/>
      <c r="L279" s="658"/>
      <c r="M279" s="573"/>
      <c r="N279" s="573"/>
      <c r="O279" s="573"/>
      <c r="P279" s="573"/>
      <c r="Q279" s="573"/>
      <c r="R279" s="573"/>
      <c r="S279" s="573"/>
      <c r="T279" s="573"/>
      <c r="U279" s="573"/>
      <c r="V279" s="573"/>
      <c r="W279" s="573"/>
      <c r="X279" s="573"/>
      <c r="Y279" s="573"/>
      <c r="Z279" s="573"/>
    </row>
    <row r="280" ht="15.75" customHeight="1">
      <c r="A280" s="573"/>
      <c r="B280" s="573"/>
      <c r="C280" s="573"/>
      <c r="D280" s="573"/>
      <c r="E280" s="573"/>
      <c r="F280" s="573"/>
      <c r="G280" s="573"/>
      <c r="H280" s="573"/>
      <c r="I280" s="573"/>
      <c r="J280" s="573"/>
      <c r="K280" s="658"/>
      <c r="L280" s="658"/>
      <c r="M280" s="573"/>
      <c r="N280" s="573"/>
      <c r="O280" s="573"/>
      <c r="P280" s="573"/>
      <c r="Q280" s="573"/>
      <c r="R280" s="573"/>
      <c r="S280" s="573"/>
      <c r="T280" s="573"/>
      <c r="U280" s="573"/>
      <c r="V280" s="573"/>
      <c r="W280" s="573"/>
      <c r="X280" s="573"/>
      <c r="Y280" s="573"/>
      <c r="Z280" s="573"/>
    </row>
    <row r="281" ht="15.75" customHeight="1">
      <c r="A281" s="573"/>
      <c r="B281" s="573"/>
      <c r="C281" s="573"/>
      <c r="D281" s="573"/>
      <c r="E281" s="573"/>
      <c r="F281" s="573"/>
      <c r="G281" s="573"/>
      <c r="H281" s="573"/>
      <c r="I281" s="573"/>
      <c r="J281" s="573"/>
      <c r="K281" s="658"/>
      <c r="L281" s="658"/>
      <c r="M281" s="573"/>
      <c r="N281" s="573"/>
      <c r="O281" s="573"/>
      <c r="P281" s="573"/>
      <c r="Q281" s="573"/>
      <c r="R281" s="573"/>
      <c r="S281" s="573"/>
      <c r="T281" s="573"/>
      <c r="U281" s="573"/>
      <c r="V281" s="573"/>
      <c r="W281" s="573"/>
      <c r="X281" s="573"/>
      <c r="Y281" s="573"/>
      <c r="Z281" s="573"/>
    </row>
    <row r="282" ht="15.75" customHeight="1">
      <c r="A282" s="573"/>
      <c r="B282" s="573"/>
      <c r="C282" s="573"/>
      <c r="D282" s="573"/>
      <c r="E282" s="573"/>
      <c r="F282" s="573"/>
      <c r="G282" s="573"/>
      <c r="H282" s="573"/>
      <c r="I282" s="573"/>
      <c r="J282" s="573"/>
      <c r="K282" s="658"/>
      <c r="L282" s="658"/>
      <c r="M282" s="573"/>
      <c r="N282" s="573"/>
      <c r="O282" s="573"/>
      <c r="P282" s="573"/>
      <c r="Q282" s="573"/>
      <c r="R282" s="573"/>
      <c r="S282" s="573"/>
      <c r="T282" s="573"/>
      <c r="U282" s="573"/>
      <c r="V282" s="573"/>
      <c r="W282" s="573"/>
      <c r="X282" s="573"/>
      <c r="Y282" s="573"/>
      <c r="Z282" s="573"/>
    </row>
    <row r="283" ht="15.75" customHeight="1">
      <c r="A283" s="573"/>
      <c r="B283" s="573"/>
      <c r="C283" s="573"/>
      <c r="D283" s="573"/>
      <c r="E283" s="573"/>
      <c r="F283" s="573"/>
      <c r="G283" s="573"/>
      <c r="H283" s="573"/>
      <c r="I283" s="573"/>
      <c r="J283" s="573"/>
      <c r="K283" s="658"/>
      <c r="L283" s="658"/>
      <c r="M283" s="573"/>
      <c r="N283" s="573"/>
      <c r="O283" s="573"/>
      <c r="P283" s="573"/>
      <c r="Q283" s="573"/>
      <c r="R283" s="573"/>
      <c r="S283" s="573"/>
      <c r="T283" s="573"/>
      <c r="U283" s="573"/>
      <c r="V283" s="573"/>
      <c r="W283" s="573"/>
      <c r="X283" s="573"/>
      <c r="Y283" s="573"/>
      <c r="Z283" s="573"/>
    </row>
    <row r="284" ht="15.75" customHeight="1">
      <c r="A284" s="573"/>
      <c r="B284" s="573"/>
      <c r="C284" s="573"/>
      <c r="D284" s="573"/>
      <c r="E284" s="573"/>
      <c r="F284" s="573"/>
      <c r="G284" s="573"/>
      <c r="H284" s="573"/>
      <c r="I284" s="573"/>
      <c r="J284" s="573"/>
      <c r="K284" s="658"/>
      <c r="L284" s="658"/>
      <c r="M284" s="573"/>
      <c r="N284" s="573"/>
      <c r="O284" s="573"/>
      <c r="P284" s="573"/>
      <c r="Q284" s="573"/>
      <c r="R284" s="573"/>
      <c r="S284" s="573"/>
      <c r="T284" s="573"/>
      <c r="U284" s="573"/>
      <c r="V284" s="573"/>
      <c r="W284" s="573"/>
      <c r="X284" s="573"/>
      <c r="Y284" s="573"/>
      <c r="Z284" s="573"/>
    </row>
    <row r="285" ht="15.75" customHeight="1">
      <c r="A285" s="573"/>
      <c r="B285" s="573"/>
      <c r="C285" s="573"/>
      <c r="D285" s="573"/>
      <c r="E285" s="573"/>
      <c r="F285" s="573"/>
      <c r="G285" s="573"/>
      <c r="H285" s="573"/>
      <c r="I285" s="573"/>
      <c r="J285" s="573"/>
      <c r="K285" s="658"/>
      <c r="L285" s="658"/>
      <c r="M285" s="573"/>
      <c r="N285" s="573"/>
      <c r="O285" s="573"/>
      <c r="P285" s="573"/>
      <c r="Q285" s="573"/>
      <c r="R285" s="573"/>
      <c r="S285" s="573"/>
      <c r="T285" s="573"/>
      <c r="U285" s="573"/>
      <c r="V285" s="573"/>
      <c r="W285" s="573"/>
      <c r="X285" s="573"/>
      <c r="Y285" s="573"/>
      <c r="Z285" s="573"/>
    </row>
    <row r="286" ht="15.75" customHeight="1">
      <c r="A286" s="573"/>
      <c r="B286" s="573"/>
      <c r="C286" s="573"/>
      <c r="D286" s="573"/>
      <c r="E286" s="573"/>
      <c r="F286" s="573"/>
      <c r="G286" s="573"/>
      <c r="H286" s="573"/>
      <c r="I286" s="573"/>
      <c r="J286" s="573"/>
      <c r="K286" s="658"/>
      <c r="L286" s="658"/>
      <c r="M286" s="573"/>
      <c r="N286" s="573"/>
      <c r="O286" s="573"/>
      <c r="P286" s="573"/>
      <c r="Q286" s="573"/>
      <c r="R286" s="573"/>
      <c r="S286" s="573"/>
      <c r="T286" s="573"/>
      <c r="U286" s="573"/>
      <c r="V286" s="573"/>
      <c r="W286" s="573"/>
      <c r="X286" s="573"/>
      <c r="Y286" s="573"/>
      <c r="Z286" s="573"/>
    </row>
    <row r="287" ht="15.75" customHeight="1">
      <c r="A287" s="573"/>
      <c r="B287" s="573"/>
      <c r="C287" s="573"/>
      <c r="D287" s="573"/>
      <c r="E287" s="573"/>
      <c r="F287" s="573"/>
      <c r="G287" s="573"/>
      <c r="H287" s="573"/>
      <c r="I287" s="573"/>
      <c r="J287" s="573"/>
      <c r="K287" s="658"/>
      <c r="L287" s="658"/>
      <c r="M287" s="573"/>
      <c r="N287" s="573"/>
      <c r="O287" s="573"/>
      <c r="P287" s="573"/>
      <c r="Q287" s="573"/>
      <c r="R287" s="573"/>
      <c r="S287" s="573"/>
      <c r="T287" s="573"/>
      <c r="U287" s="573"/>
      <c r="V287" s="573"/>
      <c r="W287" s="573"/>
      <c r="X287" s="573"/>
      <c r="Y287" s="573"/>
      <c r="Z287" s="573"/>
    </row>
    <row r="288" ht="15.75" customHeight="1">
      <c r="A288" s="573"/>
      <c r="B288" s="573"/>
      <c r="C288" s="573"/>
      <c r="D288" s="573"/>
      <c r="E288" s="573"/>
      <c r="F288" s="573"/>
      <c r="G288" s="573"/>
      <c r="H288" s="573"/>
      <c r="I288" s="573"/>
      <c r="J288" s="573"/>
      <c r="K288" s="658"/>
      <c r="L288" s="658"/>
      <c r="M288" s="573"/>
      <c r="N288" s="573"/>
      <c r="O288" s="573"/>
      <c r="P288" s="573"/>
      <c r="Q288" s="573"/>
      <c r="R288" s="573"/>
      <c r="S288" s="573"/>
      <c r="T288" s="573"/>
      <c r="U288" s="573"/>
      <c r="V288" s="573"/>
      <c r="W288" s="573"/>
      <c r="X288" s="573"/>
      <c r="Y288" s="573"/>
      <c r="Z288" s="573"/>
    </row>
    <row r="289" ht="15.75" customHeight="1">
      <c r="A289" s="573"/>
      <c r="B289" s="573"/>
      <c r="C289" s="573"/>
      <c r="D289" s="573"/>
      <c r="E289" s="573"/>
      <c r="F289" s="573"/>
      <c r="G289" s="573"/>
      <c r="H289" s="573"/>
      <c r="I289" s="573"/>
      <c r="J289" s="573"/>
      <c r="K289" s="658"/>
      <c r="L289" s="658"/>
      <c r="M289" s="573"/>
      <c r="N289" s="573"/>
      <c r="O289" s="573"/>
      <c r="P289" s="573"/>
      <c r="Q289" s="573"/>
      <c r="R289" s="573"/>
      <c r="S289" s="573"/>
      <c r="T289" s="573"/>
      <c r="U289" s="573"/>
      <c r="V289" s="573"/>
      <c r="W289" s="573"/>
      <c r="X289" s="573"/>
      <c r="Y289" s="573"/>
      <c r="Z289" s="573"/>
    </row>
    <row r="290" ht="15.75" customHeight="1">
      <c r="A290" s="573"/>
      <c r="B290" s="573"/>
      <c r="C290" s="573"/>
      <c r="D290" s="573"/>
      <c r="E290" s="573"/>
      <c r="F290" s="573"/>
      <c r="G290" s="573"/>
      <c r="H290" s="573"/>
      <c r="I290" s="573"/>
      <c r="J290" s="573"/>
      <c r="K290" s="658"/>
      <c r="L290" s="658"/>
      <c r="M290" s="573"/>
      <c r="N290" s="573"/>
      <c r="O290" s="573"/>
      <c r="P290" s="573"/>
      <c r="Q290" s="573"/>
      <c r="R290" s="573"/>
      <c r="S290" s="573"/>
      <c r="T290" s="573"/>
      <c r="U290" s="573"/>
      <c r="V290" s="573"/>
      <c r="W290" s="573"/>
      <c r="X290" s="573"/>
      <c r="Y290" s="573"/>
      <c r="Z290" s="573"/>
    </row>
    <row r="291" ht="15.75" customHeight="1">
      <c r="A291" s="573"/>
      <c r="B291" s="573"/>
      <c r="C291" s="573"/>
      <c r="D291" s="573"/>
      <c r="E291" s="573"/>
      <c r="F291" s="573"/>
      <c r="G291" s="573"/>
      <c r="H291" s="573"/>
      <c r="I291" s="573"/>
      <c r="J291" s="573"/>
      <c r="K291" s="658"/>
      <c r="L291" s="658"/>
      <c r="M291" s="573"/>
      <c r="N291" s="573"/>
      <c r="O291" s="573"/>
      <c r="P291" s="573"/>
      <c r="Q291" s="573"/>
      <c r="R291" s="573"/>
      <c r="S291" s="573"/>
      <c r="T291" s="573"/>
      <c r="U291" s="573"/>
      <c r="V291" s="573"/>
      <c r="W291" s="573"/>
      <c r="X291" s="573"/>
      <c r="Y291" s="573"/>
      <c r="Z291" s="573"/>
    </row>
    <row r="292" ht="15.75" customHeight="1">
      <c r="A292" s="573"/>
      <c r="B292" s="573"/>
      <c r="C292" s="573"/>
      <c r="D292" s="573"/>
      <c r="E292" s="573"/>
      <c r="F292" s="573"/>
      <c r="G292" s="573"/>
      <c r="H292" s="573"/>
      <c r="I292" s="573"/>
      <c r="J292" s="573"/>
      <c r="K292" s="658"/>
      <c r="L292" s="658"/>
      <c r="M292" s="573"/>
      <c r="N292" s="573"/>
      <c r="O292" s="573"/>
      <c r="P292" s="573"/>
      <c r="Q292" s="573"/>
      <c r="R292" s="573"/>
      <c r="S292" s="573"/>
      <c r="T292" s="573"/>
      <c r="U292" s="573"/>
      <c r="V292" s="573"/>
      <c r="W292" s="573"/>
      <c r="X292" s="573"/>
      <c r="Y292" s="573"/>
      <c r="Z292" s="573"/>
    </row>
    <row r="293" ht="15.75" customHeight="1">
      <c r="A293" s="573"/>
      <c r="B293" s="573"/>
      <c r="C293" s="573"/>
      <c r="D293" s="573"/>
      <c r="E293" s="573"/>
      <c r="F293" s="573"/>
      <c r="G293" s="573"/>
      <c r="H293" s="573"/>
      <c r="I293" s="573"/>
      <c r="J293" s="573"/>
      <c r="K293" s="658"/>
      <c r="L293" s="658"/>
      <c r="M293" s="573"/>
      <c r="N293" s="573"/>
      <c r="O293" s="573"/>
      <c r="P293" s="573"/>
      <c r="Q293" s="573"/>
      <c r="R293" s="573"/>
      <c r="S293" s="573"/>
      <c r="T293" s="573"/>
      <c r="U293" s="573"/>
      <c r="V293" s="573"/>
      <c r="W293" s="573"/>
      <c r="X293" s="573"/>
      <c r="Y293" s="573"/>
      <c r="Z293" s="573"/>
    </row>
    <row r="294" ht="15.75" customHeight="1">
      <c r="A294" s="573"/>
      <c r="B294" s="573"/>
      <c r="C294" s="573"/>
      <c r="D294" s="573"/>
      <c r="E294" s="573"/>
      <c r="F294" s="573"/>
      <c r="G294" s="573"/>
      <c r="H294" s="573"/>
      <c r="I294" s="573"/>
      <c r="J294" s="573"/>
      <c r="K294" s="658"/>
      <c r="L294" s="658"/>
      <c r="M294" s="573"/>
      <c r="N294" s="573"/>
      <c r="O294" s="573"/>
      <c r="P294" s="573"/>
      <c r="Q294" s="573"/>
      <c r="R294" s="573"/>
      <c r="S294" s="573"/>
      <c r="T294" s="573"/>
      <c r="U294" s="573"/>
      <c r="V294" s="573"/>
      <c r="W294" s="573"/>
      <c r="X294" s="573"/>
      <c r="Y294" s="573"/>
      <c r="Z294" s="573"/>
    </row>
    <row r="295" ht="15.75" customHeight="1">
      <c r="A295" s="573"/>
      <c r="B295" s="573"/>
      <c r="C295" s="573"/>
      <c r="D295" s="573"/>
      <c r="E295" s="573"/>
      <c r="F295" s="573"/>
      <c r="G295" s="573"/>
      <c r="H295" s="573"/>
      <c r="I295" s="573"/>
      <c r="J295" s="573"/>
      <c r="K295" s="658"/>
      <c r="L295" s="658"/>
      <c r="M295" s="573"/>
      <c r="N295" s="573"/>
      <c r="O295" s="573"/>
      <c r="P295" s="573"/>
      <c r="Q295" s="573"/>
      <c r="R295" s="573"/>
      <c r="S295" s="573"/>
      <c r="T295" s="573"/>
      <c r="U295" s="573"/>
      <c r="V295" s="573"/>
      <c r="W295" s="573"/>
      <c r="X295" s="573"/>
      <c r="Y295" s="573"/>
      <c r="Z295" s="573"/>
    </row>
    <row r="296" ht="15.75" customHeight="1">
      <c r="A296" s="573"/>
      <c r="B296" s="573"/>
      <c r="C296" s="573"/>
      <c r="D296" s="573"/>
      <c r="E296" s="573"/>
      <c r="F296" s="573"/>
      <c r="G296" s="573"/>
      <c r="H296" s="573"/>
      <c r="I296" s="573"/>
      <c r="J296" s="573"/>
      <c r="K296" s="658"/>
      <c r="L296" s="658"/>
      <c r="M296" s="573"/>
      <c r="N296" s="573"/>
      <c r="O296" s="573"/>
      <c r="P296" s="573"/>
      <c r="Q296" s="573"/>
      <c r="R296" s="573"/>
      <c r="S296" s="573"/>
      <c r="T296" s="573"/>
      <c r="U296" s="573"/>
      <c r="V296" s="573"/>
      <c r="W296" s="573"/>
      <c r="X296" s="573"/>
      <c r="Y296" s="573"/>
      <c r="Z296" s="573"/>
    </row>
    <row r="297" ht="15.75" customHeight="1">
      <c r="A297" s="573"/>
      <c r="B297" s="573"/>
      <c r="C297" s="573"/>
      <c r="D297" s="573"/>
      <c r="E297" s="573"/>
      <c r="F297" s="573"/>
      <c r="G297" s="573"/>
      <c r="H297" s="573"/>
      <c r="I297" s="573"/>
      <c r="J297" s="573"/>
      <c r="K297" s="658"/>
      <c r="L297" s="658"/>
      <c r="M297" s="573"/>
      <c r="N297" s="573"/>
      <c r="O297" s="573"/>
      <c r="P297" s="573"/>
      <c r="Q297" s="573"/>
      <c r="R297" s="573"/>
      <c r="S297" s="573"/>
      <c r="T297" s="573"/>
      <c r="U297" s="573"/>
      <c r="V297" s="573"/>
      <c r="W297" s="573"/>
      <c r="X297" s="573"/>
      <c r="Y297" s="573"/>
      <c r="Z297" s="573"/>
    </row>
    <row r="298" ht="15.75" customHeight="1">
      <c r="A298" s="573"/>
      <c r="B298" s="573"/>
      <c r="C298" s="573"/>
      <c r="D298" s="573"/>
      <c r="E298" s="573"/>
      <c r="F298" s="573"/>
      <c r="G298" s="573"/>
      <c r="H298" s="573"/>
      <c r="I298" s="573"/>
      <c r="J298" s="573"/>
      <c r="K298" s="658"/>
      <c r="L298" s="658"/>
      <c r="M298" s="573"/>
      <c r="N298" s="573"/>
      <c r="O298" s="573"/>
      <c r="P298" s="573"/>
      <c r="Q298" s="573"/>
      <c r="R298" s="573"/>
      <c r="S298" s="573"/>
      <c r="T298" s="573"/>
      <c r="U298" s="573"/>
      <c r="V298" s="573"/>
      <c r="W298" s="573"/>
      <c r="X298" s="573"/>
      <c r="Y298" s="573"/>
      <c r="Z298" s="573"/>
    </row>
    <row r="299" ht="15.75" customHeight="1">
      <c r="A299" s="573"/>
      <c r="B299" s="573"/>
      <c r="C299" s="573"/>
      <c r="D299" s="573"/>
      <c r="E299" s="573"/>
      <c r="F299" s="573"/>
      <c r="G299" s="573"/>
      <c r="H299" s="573"/>
      <c r="I299" s="573"/>
      <c r="J299" s="573"/>
      <c r="K299" s="658"/>
      <c r="L299" s="658"/>
      <c r="M299" s="573"/>
      <c r="N299" s="573"/>
      <c r="O299" s="573"/>
      <c r="P299" s="573"/>
      <c r="Q299" s="573"/>
      <c r="R299" s="573"/>
      <c r="S299" s="573"/>
      <c r="T299" s="573"/>
      <c r="U299" s="573"/>
      <c r="V299" s="573"/>
      <c r="W299" s="573"/>
      <c r="X299" s="573"/>
      <c r="Y299" s="573"/>
      <c r="Z299" s="573"/>
    </row>
    <row r="300" ht="15.75" customHeight="1">
      <c r="A300" s="573"/>
      <c r="B300" s="573"/>
      <c r="C300" s="573"/>
      <c r="D300" s="573"/>
      <c r="E300" s="573"/>
      <c r="F300" s="573"/>
      <c r="G300" s="573"/>
      <c r="H300" s="573"/>
      <c r="I300" s="573"/>
      <c r="J300" s="573"/>
      <c r="K300" s="658"/>
      <c r="L300" s="658"/>
      <c r="M300" s="573"/>
      <c r="N300" s="573"/>
      <c r="O300" s="573"/>
      <c r="P300" s="573"/>
      <c r="Q300" s="573"/>
      <c r="R300" s="573"/>
      <c r="S300" s="573"/>
      <c r="T300" s="573"/>
      <c r="U300" s="573"/>
      <c r="V300" s="573"/>
      <c r="W300" s="573"/>
      <c r="X300" s="573"/>
      <c r="Y300" s="573"/>
      <c r="Z300" s="573"/>
    </row>
    <row r="301" ht="15.75" customHeight="1">
      <c r="A301" s="573"/>
      <c r="B301" s="573"/>
      <c r="C301" s="573"/>
      <c r="D301" s="573"/>
      <c r="E301" s="573"/>
      <c r="F301" s="573"/>
      <c r="G301" s="573"/>
      <c r="H301" s="573"/>
      <c r="I301" s="573"/>
      <c r="J301" s="573"/>
      <c r="K301" s="658"/>
      <c r="L301" s="658"/>
      <c r="M301" s="573"/>
      <c r="N301" s="573"/>
      <c r="O301" s="573"/>
      <c r="P301" s="573"/>
      <c r="Q301" s="573"/>
      <c r="R301" s="573"/>
      <c r="S301" s="573"/>
      <c r="T301" s="573"/>
      <c r="U301" s="573"/>
      <c r="V301" s="573"/>
      <c r="W301" s="573"/>
      <c r="X301" s="573"/>
      <c r="Y301" s="573"/>
      <c r="Z301" s="573"/>
    </row>
    <row r="302" ht="15.75" customHeight="1">
      <c r="A302" s="573"/>
      <c r="B302" s="573"/>
      <c r="C302" s="573"/>
      <c r="D302" s="573"/>
      <c r="E302" s="573"/>
      <c r="F302" s="573"/>
      <c r="G302" s="573"/>
      <c r="H302" s="573"/>
      <c r="I302" s="573"/>
      <c r="J302" s="573"/>
      <c r="K302" s="658"/>
      <c r="L302" s="658"/>
      <c r="M302" s="573"/>
      <c r="N302" s="573"/>
      <c r="O302" s="573"/>
      <c r="P302" s="573"/>
      <c r="Q302" s="573"/>
      <c r="R302" s="573"/>
      <c r="S302" s="573"/>
      <c r="T302" s="573"/>
      <c r="U302" s="573"/>
      <c r="V302" s="573"/>
      <c r="W302" s="573"/>
      <c r="X302" s="573"/>
      <c r="Y302" s="573"/>
      <c r="Z302" s="573"/>
    </row>
    <row r="303" ht="15.75" customHeight="1">
      <c r="A303" s="573"/>
      <c r="B303" s="573"/>
      <c r="C303" s="573"/>
      <c r="D303" s="573"/>
      <c r="E303" s="573"/>
      <c r="F303" s="573"/>
      <c r="G303" s="573"/>
      <c r="H303" s="573"/>
      <c r="I303" s="573"/>
      <c r="J303" s="573"/>
      <c r="K303" s="658"/>
      <c r="L303" s="658"/>
      <c r="M303" s="573"/>
      <c r="N303" s="573"/>
      <c r="O303" s="573"/>
      <c r="P303" s="573"/>
      <c r="Q303" s="573"/>
      <c r="R303" s="573"/>
      <c r="S303" s="573"/>
      <c r="T303" s="573"/>
      <c r="U303" s="573"/>
      <c r="V303" s="573"/>
      <c r="W303" s="573"/>
      <c r="X303" s="573"/>
      <c r="Y303" s="573"/>
      <c r="Z303" s="573"/>
    </row>
    <row r="304" ht="15.75" customHeight="1">
      <c r="A304" s="573"/>
      <c r="B304" s="573"/>
      <c r="C304" s="573"/>
      <c r="D304" s="573"/>
      <c r="E304" s="573"/>
      <c r="F304" s="573"/>
      <c r="G304" s="573"/>
      <c r="H304" s="573"/>
      <c r="I304" s="573"/>
      <c r="J304" s="573"/>
      <c r="K304" s="658"/>
      <c r="L304" s="658"/>
      <c r="M304" s="573"/>
      <c r="N304" s="573"/>
      <c r="O304" s="573"/>
      <c r="P304" s="573"/>
      <c r="Q304" s="573"/>
      <c r="R304" s="573"/>
      <c r="S304" s="573"/>
      <c r="T304" s="573"/>
      <c r="U304" s="573"/>
      <c r="V304" s="573"/>
      <c r="W304" s="573"/>
      <c r="X304" s="573"/>
      <c r="Y304" s="573"/>
      <c r="Z304" s="573"/>
    </row>
    <row r="305" ht="15.75" customHeight="1">
      <c r="A305" s="573"/>
      <c r="B305" s="573"/>
      <c r="C305" s="573"/>
      <c r="D305" s="573"/>
      <c r="E305" s="573"/>
      <c r="F305" s="573"/>
      <c r="G305" s="573"/>
      <c r="H305" s="573"/>
      <c r="I305" s="573"/>
      <c r="J305" s="573"/>
      <c r="K305" s="658"/>
      <c r="L305" s="658"/>
      <c r="M305" s="573"/>
      <c r="N305" s="573"/>
      <c r="O305" s="573"/>
      <c r="P305" s="573"/>
      <c r="Q305" s="573"/>
      <c r="R305" s="573"/>
      <c r="S305" s="573"/>
      <c r="T305" s="573"/>
      <c r="U305" s="573"/>
      <c r="V305" s="573"/>
      <c r="W305" s="573"/>
      <c r="X305" s="573"/>
      <c r="Y305" s="573"/>
      <c r="Z305" s="573"/>
    </row>
    <row r="306" ht="15.75" customHeight="1">
      <c r="A306" s="573"/>
      <c r="B306" s="573"/>
      <c r="C306" s="573"/>
      <c r="D306" s="573"/>
      <c r="E306" s="573"/>
      <c r="F306" s="573"/>
      <c r="G306" s="573"/>
      <c r="H306" s="573"/>
      <c r="I306" s="573"/>
      <c r="J306" s="573"/>
      <c r="K306" s="658"/>
      <c r="L306" s="658"/>
      <c r="M306" s="573"/>
      <c r="N306" s="573"/>
      <c r="O306" s="573"/>
      <c r="P306" s="573"/>
      <c r="Q306" s="573"/>
      <c r="R306" s="573"/>
      <c r="S306" s="573"/>
      <c r="T306" s="573"/>
      <c r="U306" s="573"/>
      <c r="V306" s="573"/>
      <c r="W306" s="573"/>
      <c r="X306" s="573"/>
      <c r="Y306" s="573"/>
      <c r="Z306" s="573"/>
    </row>
    <row r="307" ht="15.75" customHeight="1">
      <c r="A307" s="573"/>
      <c r="B307" s="573"/>
      <c r="C307" s="573"/>
      <c r="D307" s="573"/>
      <c r="E307" s="573"/>
      <c r="F307" s="573"/>
      <c r="G307" s="573"/>
      <c r="H307" s="573"/>
      <c r="I307" s="573"/>
      <c r="J307" s="573"/>
      <c r="K307" s="658"/>
      <c r="L307" s="658"/>
      <c r="M307" s="573"/>
      <c r="N307" s="573"/>
      <c r="O307" s="573"/>
      <c r="P307" s="573"/>
      <c r="Q307" s="573"/>
      <c r="R307" s="573"/>
      <c r="S307" s="573"/>
      <c r="T307" s="573"/>
      <c r="U307" s="573"/>
      <c r="V307" s="573"/>
      <c r="W307" s="573"/>
      <c r="X307" s="573"/>
      <c r="Y307" s="573"/>
      <c r="Z307" s="573"/>
    </row>
    <row r="308" ht="15.75" customHeight="1">
      <c r="A308" s="573"/>
      <c r="B308" s="573"/>
      <c r="C308" s="573"/>
      <c r="D308" s="573"/>
      <c r="E308" s="573"/>
      <c r="F308" s="573"/>
      <c r="G308" s="573"/>
      <c r="H308" s="573"/>
      <c r="I308" s="573"/>
      <c r="J308" s="573"/>
      <c r="K308" s="658"/>
      <c r="L308" s="658"/>
      <c r="M308" s="573"/>
      <c r="N308" s="573"/>
      <c r="O308" s="573"/>
      <c r="P308" s="573"/>
      <c r="Q308" s="573"/>
      <c r="R308" s="573"/>
      <c r="S308" s="573"/>
      <c r="T308" s="573"/>
      <c r="U308" s="573"/>
      <c r="V308" s="573"/>
      <c r="W308" s="573"/>
      <c r="X308" s="573"/>
      <c r="Y308" s="573"/>
      <c r="Z308" s="573"/>
    </row>
    <row r="309" ht="15.75" customHeight="1">
      <c r="A309" s="573"/>
      <c r="B309" s="573"/>
      <c r="C309" s="573"/>
      <c r="D309" s="573"/>
      <c r="E309" s="573"/>
      <c r="F309" s="573"/>
      <c r="G309" s="573"/>
      <c r="H309" s="573"/>
      <c r="I309" s="573"/>
      <c r="J309" s="573"/>
      <c r="K309" s="658"/>
      <c r="L309" s="658"/>
      <c r="M309" s="573"/>
      <c r="N309" s="573"/>
      <c r="O309" s="573"/>
      <c r="P309" s="573"/>
      <c r="Q309" s="573"/>
      <c r="R309" s="573"/>
      <c r="S309" s="573"/>
      <c r="T309" s="573"/>
      <c r="U309" s="573"/>
      <c r="V309" s="573"/>
      <c r="W309" s="573"/>
      <c r="X309" s="573"/>
      <c r="Y309" s="573"/>
      <c r="Z309" s="573"/>
    </row>
    <row r="310" ht="15.75" customHeight="1">
      <c r="A310" s="573"/>
      <c r="B310" s="573"/>
      <c r="C310" s="573"/>
      <c r="D310" s="573"/>
      <c r="E310" s="573"/>
      <c r="F310" s="573"/>
      <c r="G310" s="573"/>
      <c r="H310" s="573"/>
      <c r="I310" s="573"/>
      <c r="J310" s="573"/>
      <c r="K310" s="658"/>
      <c r="L310" s="658"/>
      <c r="M310" s="573"/>
      <c r="N310" s="573"/>
      <c r="O310" s="573"/>
      <c r="P310" s="573"/>
      <c r="Q310" s="573"/>
      <c r="R310" s="573"/>
      <c r="S310" s="573"/>
      <c r="T310" s="573"/>
      <c r="U310" s="573"/>
      <c r="V310" s="573"/>
      <c r="W310" s="573"/>
      <c r="X310" s="573"/>
      <c r="Y310" s="573"/>
      <c r="Z310" s="573"/>
    </row>
    <row r="311" ht="15.75" customHeight="1">
      <c r="A311" s="573"/>
      <c r="B311" s="573"/>
      <c r="C311" s="573"/>
      <c r="D311" s="573"/>
      <c r="E311" s="573"/>
      <c r="F311" s="573"/>
      <c r="G311" s="573"/>
      <c r="H311" s="573"/>
      <c r="I311" s="573"/>
      <c r="J311" s="573"/>
      <c r="K311" s="658"/>
      <c r="L311" s="658"/>
      <c r="M311" s="573"/>
      <c r="N311" s="573"/>
      <c r="O311" s="573"/>
      <c r="P311" s="573"/>
      <c r="Q311" s="573"/>
      <c r="R311" s="573"/>
      <c r="S311" s="573"/>
      <c r="T311" s="573"/>
      <c r="U311" s="573"/>
      <c r="V311" s="573"/>
      <c r="W311" s="573"/>
      <c r="X311" s="573"/>
      <c r="Y311" s="573"/>
      <c r="Z311" s="573"/>
    </row>
    <row r="312" ht="15.75" customHeight="1">
      <c r="A312" s="573"/>
      <c r="B312" s="573"/>
      <c r="C312" s="573"/>
      <c r="D312" s="573"/>
      <c r="E312" s="573"/>
      <c r="F312" s="573"/>
      <c r="G312" s="573"/>
      <c r="H312" s="573"/>
      <c r="I312" s="573"/>
      <c r="J312" s="573"/>
      <c r="K312" s="658"/>
      <c r="L312" s="658"/>
      <c r="M312" s="573"/>
      <c r="N312" s="573"/>
      <c r="O312" s="573"/>
      <c r="P312" s="573"/>
      <c r="Q312" s="573"/>
      <c r="R312" s="573"/>
      <c r="S312" s="573"/>
      <c r="T312" s="573"/>
      <c r="U312" s="573"/>
      <c r="V312" s="573"/>
      <c r="W312" s="573"/>
      <c r="X312" s="573"/>
      <c r="Y312" s="573"/>
      <c r="Z312" s="573"/>
    </row>
    <row r="313" ht="15.75" customHeight="1">
      <c r="A313" s="573"/>
      <c r="B313" s="573"/>
      <c r="C313" s="573"/>
      <c r="D313" s="573"/>
      <c r="E313" s="573"/>
      <c r="F313" s="573"/>
      <c r="G313" s="573"/>
      <c r="H313" s="573"/>
      <c r="I313" s="573"/>
      <c r="J313" s="573"/>
      <c r="K313" s="658"/>
      <c r="L313" s="658"/>
      <c r="M313" s="573"/>
      <c r="N313" s="573"/>
      <c r="O313" s="573"/>
      <c r="P313" s="573"/>
      <c r="Q313" s="573"/>
      <c r="R313" s="573"/>
      <c r="S313" s="573"/>
      <c r="T313" s="573"/>
      <c r="U313" s="573"/>
      <c r="V313" s="573"/>
      <c r="W313" s="573"/>
      <c r="X313" s="573"/>
      <c r="Y313" s="573"/>
      <c r="Z313" s="573"/>
    </row>
    <row r="314" ht="15.75" customHeight="1">
      <c r="A314" s="573"/>
      <c r="B314" s="573"/>
      <c r="C314" s="573"/>
      <c r="D314" s="573"/>
      <c r="E314" s="573"/>
      <c r="F314" s="573"/>
      <c r="G314" s="573"/>
      <c r="H314" s="573"/>
      <c r="I314" s="573"/>
      <c r="J314" s="573"/>
      <c r="K314" s="658"/>
      <c r="L314" s="658"/>
      <c r="M314" s="573"/>
      <c r="N314" s="573"/>
      <c r="O314" s="573"/>
      <c r="P314" s="573"/>
      <c r="Q314" s="573"/>
      <c r="R314" s="573"/>
      <c r="S314" s="573"/>
      <c r="T314" s="573"/>
      <c r="U314" s="573"/>
      <c r="V314" s="573"/>
      <c r="W314" s="573"/>
      <c r="X314" s="573"/>
      <c r="Y314" s="573"/>
      <c r="Z314" s="573"/>
    </row>
    <row r="315" ht="15.75" customHeight="1">
      <c r="A315" s="573"/>
      <c r="B315" s="573"/>
      <c r="C315" s="573"/>
      <c r="D315" s="573"/>
      <c r="E315" s="573"/>
      <c r="F315" s="573"/>
      <c r="G315" s="573"/>
      <c r="H315" s="573"/>
      <c r="I315" s="573"/>
      <c r="J315" s="573"/>
      <c r="K315" s="658"/>
      <c r="L315" s="658"/>
      <c r="M315" s="573"/>
      <c r="N315" s="573"/>
      <c r="O315" s="573"/>
      <c r="P315" s="573"/>
      <c r="Q315" s="573"/>
      <c r="R315" s="573"/>
      <c r="S315" s="573"/>
      <c r="T315" s="573"/>
      <c r="U315" s="573"/>
      <c r="V315" s="573"/>
      <c r="W315" s="573"/>
      <c r="X315" s="573"/>
      <c r="Y315" s="573"/>
      <c r="Z315" s="573"/>
    </row>
    <row r="316" ht="15.75" customHeight="1">
      <c r="A316" s="573"/>
      <c r="B316" s="573"/>
      <c r="C316" s="573"/>
      <c r="D316" s="573"/>
      <c r="E316" s="573"/>
      <c r="F316" s="573"/>
      <c r="G316" s="573"/>
      <c r="H316" s="573"/>
      <c r="I316" s="573"/>
      <c r="J316" s="573"/>
      <c r="K316" s="658"/>
      <c r="L316" s="658"/>
      <c r="M316" s="573"/>
      <c r="N316" s="573"/>
      <c r="O316" s="573"/>
      <c r="P316" s="573"/>
      <c r="Q316" s="573"/>
      <c r="R316" s="573"/>
      <c r="S316" s="573"/>
      <c r="T316" s="573"/>
      <c r="U316" s="573"/>
      <c r="V316" s="573"/>
      <c r="W316" s="573"/>
      <c r="X316" s="573"/>
      <c r="Y316" s="573"/>
      <c r="Z316" s="573"/>
    </row>
    <row r="317" ht="15.75" customHeight="1">
      <c r="A317" s="573"/>
      <c r="B317" s="573"/>
      <c r="C317" s="573"/>
      <c r="D317" s="573"/>
      <c r="E317" s="573"/>
      <c r="F317" s="573"/>
      <c r="G317" s="573"/>
      <c r="H317" s="573"/>
      <c r="I317" s="573"/>
      <c r="J317" s="573"/>
      <c r="K317" s="658"/>
      <c r="L317" s="658"/>
      <c r="M317" s="573"/>
      <c r="N317" s="573"/>
      <c r="O317" s="573"/>
      <c r="P317" s="573"/>
      <c r="Q317" s="573"/>
      <c r="R317" s="573"/>
      <c r="S317" s="573"/>
      <c r="T317" s="573"/>
      <c r="U317" s="573"/>
      <c r="V317" s="573"/>
      <c r="W317" s="573"/>
      <c r="X317" s="573"/>
      <c r="Y317" s="573"/>
      <c r="Z317" s="573"/>
    </row>
    <row r="318" ht="15.75" customHeight="1">
      <c r="A318" s="573"/>
      <c r="B318" s="573"/>
      <c r="C318" s="573"/>
      <c r="D318" s="573"/>
      <c r="E318" s="573"/>
      <c r="F318" s="573"/>
      <c r="G318" s="573"/>
      <c r="H318" s="573"/>
      <c r="I318" s="573"/>
      <c r="J318" s="573"/>
      <c r="K318" s="658"/>
      <c r="L318" s="658"/>
      <c r="M318" s="573"/>
      <c r="N318" s="573"/>
      <c r="O318" s="573"/>
      <c r="P318" s="573"/>
      <c r="Q318" s="573"/>
      <c r="R318" s="573"/>
      <c r="S318" s="573"/>
      <c r="T318" s="573"/>
      <c r="U318" s="573"/>
      <c r="V318" s="573"/>
      <c r="W318" s="573"/>
      <c r="X318" s="573"/>
      <c r="Y318" s="573"/>
      <c r="Z318" s="573"/>
    </row>
    <row r="319" ht="15.75" customHeight="1">
      <c r="A319" s="573"/>
      <c r="B319" s="573"/>
      <c r="C319" s="573"/>
      <c r="D319" s="573"/>
      <c r="E319" s="573"/>
      <c r="F319" s="573"/>
      <c r="G319" s="573"/>
      <c r="H319" s="573"/>
      <c r="I319" s="573"/>
      <c r="J319" s="573"/>
      <c r="K319" s="658"/>
      <c r="L319" s="658"/>
      <c r="M319" s="573"/>
      <c r="N319" s="573"/>
      <c r="O319" s="573"/>
      <c r="P319" s="573"/>
      <c r="Q319" s="573"/>
      <c r="R319" s="573"/>
      <c r="S319" s="573"/>
      <c r="T319" s="573"/>
      <c r="U319" s="573"/>
      <c r="V319" s="573"/>
      <c r="W319" s="573"/>
      <c r="X319" s="573"/>
      <c r="Y319" s="573"/>
      <c r="Z319" s="573"/>
    </row>
    <row r="320" ht="15.75" customHeight="1">
      <c r="A320" s="573"/>
      <c r="B320" s="573"/>
      <c r="C320" s="573"/>
      <c r="D320" s="573"/>
      <c r="E320" s="573"/>
      <c r="F320" s="573"/>
      <c r="G320" s="573"/>
      <c r="H320" s="573"/>
      <c r="I320" s="573"/>
      <c r="J320" s="573"/>
      <c r="K320" s="658"/>
      <c r="L320" s="658"/>
      <c r="M320" s="573"/>
      <c r="N320" s="573"/>
      <c r="O320" s="573"/>
      <c r="P320" s="573"/>
      <c r="Q320" s="573"/>
      <c r="R320" s="573"/>
      <c r="S320" s="573"/>
      <c r="T320" s="573"/>
      <c r="U320" s="573"/>
      <c r="V320" s="573"/>
      <c r="W320" s="573"/>
      <c r="X320" s="573"/>
      <c r="Y320" s="573"/>
      <c r="Z320" s="573"/>
    </row>
    <row r="321" ht="15.75" customHeight="1">
      <c r="A321" s="573"/>
      <c r="B321" s="573"/>
      <c r="C321" s="573"/>
      <c r="D321" s="573"/>
      <c r="E321" s="573"/>
      <c r="F321" s="573"/>
      <c r="G321" s="573"/>
      <c r="H321" s="573"/>
      <c r="I321" s="573"/>
      <c r="J321" s="573"/>
      <c r="K321" s="658"/>
      <c r="L321" s="658"/>
      <c r="M321" s="573"/>
      <c r="N321" s="573"/>
      <c r="O321" s="573"/>
      <c r="P321" s="573"/>
      <c r="Q321" s="573"/>
      <c r="R321" s="573"/>
      <c r="S321" s="573"/>
      <c r="T321" s="573"/>
      <c r="U321" s="573"/>
      <c r="V321" s="573"/>
      <c r="W321" s="573"/>
      <c r="X321" s="573"/>
      <c r="Y321" s="573"/>
      <c r="Z321" s="573"/>
    </row>
    <row r="322" ht="15.75" customHeight="1">
      <c r="A322" s="573"/>
      <c r="B322" s="573"/>
      <c r="C322" s="573"/>
      <c r="D322" s="573"/>
      <c r="E322" s="573"/>
      <c r="F322" s="573"/>
      <c r="G322" s="573"/>
      <c r="H322" s="573"/>
      <c r="I322" s="573"/>
      <c r="J322" s="573"/>
      <c r="K322" s="658"/>
      <c r="L322" s="658"/>
      <c r="M322" s="573"/>
      <c r="N322" s="573"/>
      <c r="O322" s="573"/>
      <c r="P322" s="573"/>
      <c r="Q322" s="573"/>
      <c r="R322" s="573"/>
      <c r="S322" s="573"/>
      <c r="T322" s="573"/>
      <c r="U322" s="573"/>
      <c r="V322" s="573"/>
      <c r="W322" s="573"/>
      <c r="X322" s="573"/>
      <c r="Y322" s="573"/>
      <c r="Z322" s="573"/>
    </row>
    <row r="323" ht="15.75" customHeight="1">
      <c r="A323" s="573"/>
      <c r="B323" s="573"/>
      <c r="C323" s="573"/>
      <c r="D323" s="573"/>
      <c r="E323" s="573"/>
      <c r="F323" s="573"/>
      <c r="G323" s="573"/>
      <c r="H323" s="573"/>
      <c r="I323" s="573"/>
      <c r="J323" s="573"/>
      <c r="K323" s="658"/>
      <c r="L323" s="658"/>
      <c r="M323" s="573"/>
      <c r="N323" s="573"/>
      <c r="O323" s="573"/>
      <c r="P323" s="573"/>
      <c r="Q323" s="573"/>
      <c r="R323" s="573"/>
      <c r="S323" s="573"/>
      <c r="T323" s="573"/>
      <c r="U323" s="573"/>
      <c r="V323" s="573"/>
      <c r="W323" s="573"/>
      <c r="X323" s="573"/>
      <c r="Y323" s="573"/>
      <c r="Z323" s="573"/>
    </row>
    <row r="324" ht="15.75" customHeight="1">
      <c r="A324" s="573"/>
      <c r="B324" s="573"/>
      <c r="C324" s="573"/>
      <c r="D324" s="573"/>
      <c r="E324" s="573"/>
      <c r="F324" s="573"/>
      <c r="G324" s="573"/>
      <c r="H324" s="573"/>
      <c r="I324" s="573"/>
      <c r="J324" s="573"/>
      <c r="K324" s="658"/>
      <c r="L324" s="658"/>
      <c r="M324" s="573"/>
      <c r="N324" s="573"/>
      <c r="O324" s="573"/>
      <c r="P324" s="573"/>
      <c r="Q324" s="573"/>
      <c r="R324" s="573"/>
      <c r="S324" s="573"/>
      <c r="T324" s="573"/>
      <c r="U324" s="573"/>
      <c r="V324" s="573"/>
      <c r="W324" s="573"/>
      <c r="X324" s="573"/>
      <c r="Y324" s="573"/>
      <c r="Z324" s="573"/>
    </row>
    <row r="325" ht="15.75" customHeight="1">
      <c r="A325" s="573"/>
      <c r="B325" s="573"/>
      <c r="C325" s="573"/>
      <c r="D325" s="573"/>
      <c r="E325" s="573"/>
      <c r="F325" s="573"/>
      <c r="G325" s="573"/>
      <c r="H325" s="573"/>
      <c r="I325" s="573"/>
      <c r="J325" s="573"/>
      <c r="K325" s="658"/>
      <c r="L325" s="658"/>
      <c r="M325" s="573"/>
      <c r="N325" s="573"/>
      <c r="O325" s="573"/>
      <c r="P325" s="573"/>
      <c r="Q325" s="573"/>
      <c r="R325" s="573"/>
      <c r="S325" s="573"/>
      <c r="T325" s="573"/>
      <c r="U325" s="573"/>
      <c r="V325" s="573"/>
      <c r="W325" s="573"/>
      <c r="X325" s="573"/>
      <c r="Y325" s="573"/>
      <c r="Z325" s="573"/>
    </row>
    <row r="326" ht="15.75" customHeight="1">
      <c r="A326" s="573"/>
      <c r="B326" s="573"/>
      <c r="C326" s="573"/>
      <c r="D326" s="573"/>
      <c r="E326" s="573"/>
      <c r="F326" s="573"/>
      <c r="G326" s="573"/>
      <c r="H326" s="573"/>
      <c r="I326" s="573"/>
      <c r="J326" s="573"/>
      <c r="K326" s="658"/>
      <c r="L326" s="658"/>
      <c r="M326" s="573"/>
      <c r="N326" s="573"/>
      <c r="O326" s="573"/>
      <c r="P326" s="573"/>
      <c r="Q326" s="573"/>
      <c r="R326" s="573"/>
      <c r="S326" s="573"/>
      <c r="T326" s="573"/>
      <c r="U326" s="573"/>
      <c r="V326" s="573"/>
      <c r="W326" s="573"/>
      <c r="X326" s="573"/>
      <c r="Y326" s="573"/>
      <c r="Z326" s="573"/>
    </row>
    <row r="327" ht="15.75" customHeight="1">
      <c r="A327" s="573"/>
      <c r="B327" s="573"/>
      <c r="C327" s="573"/>
      <c r="D327" s="573"/>
      <c r="E327" s="573"/>
      <c r="F327" s="573"/>
      <c r="G327" s="573"/>
      <c r="H327" s="573"/>
      <c r="I327" s="573"/>
      <c r="J327" s="573"/>
      <c r="K327" s="658"/>
      <c r="L327" s="658"/>
      <c r="M327" s="573"/>
      <c r="N327" s="573"/>
      <c r="O327" s="573"/>
      <c r="P327" s="573"/>
      <c r="Q327" s="573"/>
      <c r="R327" s="573"/>
      <c r="S327" s="573"/>
      <c r="T327" s="573"/>
      <c r="U327" s="573"/>
      <c r="V327" s="573"/>
      <c r="W327" s="573"/>
      <c r="X327" s="573"/>
      <c r="Y327" s="573"/>
      <c r="Z327" s="573"/>
    </row>
    <row r="328" ht="15.75" customHeight="1">
      <c r="A328" s="573"/>
      <c r="B328" s="573"/>
      <c r="C328" s="573"/>
      <c r="D328" s="573"/>
      <c r="E328" s="573"/>
      <c r="F328" s="573"/>
      <c r="G328" s="573"/>
      <c r="H328" s="573"/>
      <c r="I328" s="573"/>
      <c r="J328" s="573"/>
      <c r="K328" s="658"/>
      <c r="L328" s="658"/>
      <c r="M328" s="573"/>
      <c r="N328" s="573"/>
      <c r="O328" s="573"/>
      <c r="P328" s="573"/>
      <c r="Q328" s="573"/>
      <c r="R328" s="573"/>
      <c r="S328" s="573"/>
      <c r="T328" s="573"/>
      <c r="U328" s="573"/>
      <c r="V328" s="573"/>
      <c r="W328" s="573"/>
      <c r="X328" s="573"/>
      <c r="Y328" s="573"/>
      <c r="Z328" s="573"/>
    </row>
    <row r="329" ht="15.75" customHeight="1">
      <c r="A329" s="573"/>
      <c r="B329" s="573"/>
      <c r="C329" s="573"/>
      <c r="D329" s="573"/>
      <c r="E329" s="573"/>
      <c r="F329" s="573"/>
      <c r="G329" s="573"/>
      <c r="H329" s="573"/>
      <c r="I329" s="573"/>
      <c r="J329" s="573"/>
      <c r="K329" s="658"/>
      <c r="L329" s="658"/>
      <c r="M329" s="573"/>
      <c r="N329" s="573"/>
      <c r="O329" s="573"/>
      <c r="P329" s="573"/>
      <c r="Q329" s="573"/>
      <c r="R329" s="573"/>
      <c r="S329" s="573"/>
      <c r="T329" s="573"/>
      <c r="U329" s="573"/>
      <c r="V329" s="573"/>
      <c r="W329" s="573"/>
      <c r="X329" s="573"/>
      <c r="Y329" s="573"/>
      <c r="Z329" s="573"/>
    </row>
    <row r="330" ht="15.75" customHeight="1">
      <c r="A330" s="573"/>
      <c r="B330" s="573"/>
      <c r="C330" s="573"/>
      <c r="D330" s="573"/>
      <c r="E330" s="573"/>
      <c r="F330" s="573"/>
      <c r="G330" s="573"/>
      <c r="H330" s="573"/>
      <c r="I330" s="573"/>
      <c r="J330" s="573"/>
      <c r="K330" s="658"/>
      <c r="L330" s="658"/>
      <c r="M330" s="573"/>
      <c r="N330" s="573"/>
      <c r="O330" s="573"/>
      <c r="P330" s="573"/>
      <c r="Q330" s="573"/>
      <c r="R330" s="573"/>
      <c r="S330" s="573"/>
      <c r="T330" s="573"/>
      <c r="U330" s="573"/>
      <c r="V330" s="573"/>
      <c r="W330" s="573"/>
      <c r="X330" s="573"/>
      <c r="Y330" s="573"/>
      <c r="Z330" s="573"/>
    </row>
    <row r="331" ht="15.75" customHeight="1">
      <c r="A331" s="573"/>
      <c r="B331" s="573"/>
      <c r="C331" s="573"/>
      <c r="D331" s="573"/>
      <c r="E331" s="573"/>
      <c r="F331" s="573"/>
      <c r="G331" s="573"/>
      <c r="H331" s="573"/>
      <c r="I331" s="573"/>
      <c r="J331" s="573"/>
      <c r="K331" s="658"/>
      <c r="L331" s="658"/>
      <c r="M331" s="573"/>
      <c r="N331" s="573"/>
      <c r="O331" s="573"/>
      <c r="P331" s="573"/>
      <c r="Q331" s="573"/>
      <c r="R331" s="573"/>
      <c r="S331" s="573"/>
      <c r="T331" s="573"/>
      <c r="U331" s="573"/>
      <c r="V331" s="573"/>
      <c r="W331" s="573"/>
      <c r="X331" s="573"/>
      <c r="Y331" s="573"/>
      <c r="Z331" s="573"/>
    </row>
    <row r="332" ht="15.75" customHeight="1">
      <c r="A332" s="573"/>
      <c r="B332" s="573"/>
      <c r="C332" s="573"/>
      <c r="D332" s="573"/>
      <c r="E332" s="573"/>
      <c r="F332" s="573"/>
      <c r="G332" s="573"/>
      <c r="H332" s="573"/>
      <c r="I332" s="573"/>
      <c r="J332" s="573"/>
      <c r="K332" s="658"/>
      <c r="L332" s="658"/>
      <c r="M332" s="573"/>
      <c r="N332" s="573"/>
      <c r="O332" s="573"/>
      <c r="P332" s="573"/>
      <c r="Q332" s="573"/>
      <c r="R332" s="573"/>
      <c r="S332" s="573"/>
      <c r="T332" s="573"/>
      <c r="U332" s="573"/>
      <c r="V332" s="573"/>
      <c r="W332" s="573"/>
      <c r="X332" s="573"/>
      <c r="Y332" s="573"/>
      <c r="Z332" s="573"/>
    </row>
    <row r="333" ht="15.75" customHeight="1">
      <c r="A333" s="573"/>
      <c r="B333" s="573"/>
      <c r="C333" s="573"/>
      <c r="D333" s="573"/>
      <c r="E333" s="573"/>
      <c r="F333" s="573"/>
      <c r="G333" s="573"/>
      <c r="H333" s="573"/>
      <c r="I333" s="573"/>
      <c r="J333" s="573"/>
      <c r="K333" s="658"/>
      <c r="L333" s="658"/>
      <c r="M333" s="573"/>
      <c r="N333" s="573"/>
      <c r="O333" s="573"/>
      <c r="P333" s="573"/>
      <c r="Q333" s="573"/>
      <c r="R333" s="573"/>
      <c r="S333" s="573"/>
      <c r="T333" s="573"/>
      <c r="U333" s="573"/>
      <c r="V333" s="573"/>
      <c r="W333" s="573"/>
      <c r="X333" s="573"/>
      <c r="Y333" s="573"/>
      <c r="Z333" s="573"/>
    </row>
    <row r="334" ht="15.75" customHeight="1">
      <c r="A334" s="573"/>
      <c r="B334" s="573"/>
      <c r="C334" s="573"/>
      <c r="D334" s="573"/>
      <c r="E334" s="573"/>
      <c r="F334" s="573"/>
      <c r="G334" s="573"/>
      <c r="H334" s="573"/>
      <c r="I334" s="573"/>
      <c r="J334" s="573"/>
      <c r="K334" s="658"/>
      <c r="L334" s="658"/>
      <c r="M334" s="573"/>
      <c r="N334" s="573"/>
      <c r="O334" s="573"/>
      <c r="P334" s="573"/>
      <c r="Q334" s="573"/>
      <c r="R334" s="573"/>
      <c r="S334" s="573"/>
      <c r="T334" s="573"/>
      <c r="U334" s="573"/>
      <c r="V334" s="573"/>
      <c r="W334" s="573"/>
      <c r="X334" s="573"/>
      <c r="Y334" s="573"/>
      <c r="Z334" s="573"/>
    </row>
    <row r="335" ht="15.75" customHeight="1">
      <c r="A335" s="573"/>
      <c r="B335" s="573"/>
      <c r="C335" s="573"/>
      <c r="D335" s="573"/>
      <c r="E335" s="573"/>
      <c r="F335" s="573"/>
      <c r="G335" s="573"/>
      <c r="H335" s="573"/>
      <c r="I335" s="573"/>
      <c r="J335" s="573"/>
      <c r="K335" s="658"/>
      <c r="L335" s="658"/>
      <c r="M335" s="573"/>
      <c r="N335" s="573"/>
      <c r="O335" s="573"/>
      <c r="P335" s="573"/>
      <c r="Q335" s="573"/>
      <c r="R335" s="573"/>
      <c r="S335" s="573"/>
      <c r="T335" s="573"/>
      <c r="U335" s="573"/>
      <c r="V335" s="573"/>
      <c r="W335" s="573"/>
      <c r="X335" s="573"/>
      <c r="Y335" s="573"/>
      <c r="Z335" s="573"/>
    </row>
    <row r="336" ht="15.75" customHeight="1">
      <c r="A336" s="573"/>
      <c r="B336" s="573"/>
      <c r="C336" s="573"/>
      <c r="D336" s="573"/>
      <c r="E336" s="573"/>
      <c r="F336" s="573"/>
      <c r="G336" s="573"/>
      <c r="H336" s="573"/>
      <c r="I336" s="573"/>
      <c r="J336" s="573"/>
      <c r="K336" s="658"/>
      <c r="L336" s="658"/>
      <c r="M336" s="573"/>
      <c r="N336" s="573"/>
      <c r="O336" s="573"/>
      <c r="P336" s="573"/>
      <c r="Q336" s="573"/>
      <c r="R336" s="573"/>
      <c r="S336" s="573"/>
      <c r="T336" s="573"/>
      <c r="U336" s="573"/>
      <c r="V336" s="573"/>
      <c r="W336" s="573"/>
      <c r="X336" s="573"/>
      <c r="Y336" s="573"/>
      <c r="Z336" s="573"/>
    </row>
    <row r="337" ht="15.75" customHeight="1">
      <c r="A337" s="573"/>
      <c r="B337" s="573"/>
      <c r="C337" s="573"/>
      <c r="D337" s="573"/>
      <c r="E337" s="573"/>
      <c r="F337" s="573"/>
      <c r="G337" s="573"/>
      <c r="H337" s="573"/>
      <c r="I337" s="573"/>
      <c r="J337" s="573"/>
      <c r="K337" s="658"/>
      <c r="L337" s="658"/>
      <c r="M337" s="573"/>
      <c r="N337" s="573"/>
      <c r="O337" s="573"/>
      <c r="P337" s="573"/>
      <c r="Q337" s="573"/>
      <c r="R337" s="573"/>
      <c r="S337" s="573"/>
      <c r="T337" s="573"/>
      <c r="U337" s="573"/>
      <c r="V337" s="573"/>
      <c r="W337" s="573"/>
      <c r="X337" s="573"/>
      <c r="Y337" s="573"/>
      <c r="Z337" s="573"/>
    </row>
    <row r="338" ht="15.75" customHeight="1">
      <c r="A338" s="573"/>
      <c r="B338" s="573"/>
      <c r="C338" s="573"/>
      <c r="D338" s="573"/>
      <c r="E338" s="573"/>
      <c r="F338" s="573"/>
      <c r="G338" s="573"/>
      <c r="H338" s="573"/>
      <c r="I338" s="573"/>
      <c r="J338" s="573"/>
      <c r="K338" s="658"/>
      <c r="L338" s="658"/>
      <c r="M338" s="573"/>
      <c r="N338" s="573"/>
      <c r="O338" s="573"/>
      <c r="P338" s="573"/>
      <c r="Q338" s="573"/>
      <c r="R338" s="573"/>
      <c r="S338" s="573"/>
      <c r="T338" s="573"/>
      <c r="U338" s="573"/>
      <c r="V338" s="573"/>
      <c r="W338" s="573"/>
      <c r="X338" s="573"/>
      <c r="Y338" s="573"/>
      <c r="Z338" s="573"/>
    </row>
    <row r="339" ht="15.75" customHeight="1">
      <c r="A339" s="573"/>
      <c r="B339" s="573"/>
      <c r="C339" s="573"/>
      <c r="D339" s="573"/>
      <c r="E339" s="573"/>
      <c r="F339" s="573"/>
      <c r="G339" s="573"/>
      <c r="H339" s="573"/>
      <c r="I339" s="573"/>
      <c r="J339" s="573"/>
      <c r="K339" s="658"/>
      <c r="L339" s="658"/>
      <c r="M339" s="573"/>
      <c r="N339" s="573"/>
      <c r="O339" s="573"/>
      <c r="P339" s="573"/>
      <c r="Q339" s="573"/>
      <c r="R339" s="573"/>
      <c r="S339" s="573"/>
      <c r="T339" s="573"/>
      <c r="U339" s="573"/>
      <c r="V339" s="573"/>
      <c r="W339" s="573"/>
      <c r="X339" s="573"/>
      <c r="Y339" s="573"/>
      <c r="Z339" s="573"/>
    </row>
    <row r="340" ht="15.75" customHeight="1">
      <c r="A340" s="573"/>
      <c r="B340" s="573"/>
      <c r="C340" s="573"/>
      <c r="D340" s="573"/>
      <c r="E340" s="573"/>
      <c r="F340" s="573"/>
      <c r="G340" s="573"/>
      <c r="H340" s="573"/>
      <c r="I340" s="573"/>
      <c r="J340" s="573"/>
      <c r="K340" s="658"/>
      <c r="L340" s="658"/>
      <c r="M340" s="573"/>
      <c r="N340" s="573"/>
      <c r="O340" s="573"/>
      <c r="P340" s="573"/>
      <c r="Q340" s="573"/>
      <c r="R340" s="573"/>
      <c r="S340" s="573"/>
      <c r="T340" s="573"/>
      <c r="U340" s="573"/>
      <c r="V340" s="573"/>
      <c r="W340" s="573"/>
      <c r="X340" s="573"/>
      <c r="Y340" s="573"/>
      <c r="Z340" s="573"/>
    </row>
    <row r="341" ht="15.75" customHeight="1">
      <c r="A341" s="573"/>
      <c r="B341" s="573"/>
      <c r="C341" s="573"/>
      <c r="D341" s="573"/>
      <c r="E341" s="573"/>
      <c r="F341" s="573"/>
      <c r="G341" s="573"/>
      <c r="H341" s="573"/>
      <c r="I341" s="573"/>
      <c r="J341" s="573"/>
      <c r="K341" s="658"/>
      <c r="L341" s="658"/>
      <c r="M341" s="573"/>
      <c r="N341" s="573"/>
      <c r="O341" s="573"/>
      <c r="P341" s="573"/>
      <c r="Q341" s="573"/>
      <c r="R341" s="573"/>
      <c r="S341" s="573"/>
      <c r="T341" s="573"/>
      <c r="U341" s="573"/>
      <c r="V341" s="573"/>
      <c r="W341" s="573"/>
      <c r="X341" s="573"/>
      <c r="Y341" s="573"/>
      <c r="Z341" s="573"/>
    </row>
    <row r="342" ht="15.75" customHeight="1">
      <c r="A342" s="573"/>
      <c r="B342" s="573"/>
      <c r="C342" s="573"/>
      <c r="D342" s="573"/>
      <c r="E342" s="573"/>
      <c r="F342" s="573"/>
      <c r="G342" s="573"/>
      <c r="H342" s="573"/>
      <c r="I342" s="573"/>
      <c r="J342" s="573"/>
      <c r="K342" s="658"/>
      <c r="L342" s="658"/>
      <c r="M342" s="573"/>
      <c r="N342" s="573"/>
      <c r="O342" s="573"/>
      <c r="P342" s="573"/>
      <c r="Q342" s="573"/>
      <c r="R342" s="573"/>
      <c r="S342" s="573"/>
      <c r="T342" s="573"/>
      <c r="U342" s="573"/>
      <c r="V342" s="573"/>
      <c r="W342" s="573"/>
      <c r="X342" s="573"/>
      <c r="Y342" s="573"/>
      <c r="Z342" s="573"/>
    </row>
    <row r="343" ht="15.75" customHeight="1">
      <c r="A343" s="573"/>
      <c r="B343" s="573"/>
      <c r="C343" s="573"/>
      <c r="D343" s="573"/>
      <c r="E343" s="573"/>
      <c r="F343" s="573"/>
      <c r="G343" s="573"/>
      <c r="H343" s="573"/>
      <c r="I343" s="573"/>
      <c r="J343" s="573"/>
      <c r="K343" s="658"/>
      <c r="L343" s="658"/>
      <c r="M343" s="573"/>
      <c r="N343" s="573"/>
      <c r="O343" s="573"/>
      <c r="P343" s="573"/>
      <c r="Q343" s="573"/>
      <c r="R343" s="573"/>
      <c r="S343" s="573"/>
      <c r="T343" s="573"/>
      <c r="U343" s="573"/>
      <c r="V343" s="573"/>
      <c r="W343" s="573"/>
      <c r="X343" s="573"/>
      <c r="Y343" s="573"/>
      <c r="Z343" s="573"/>
    </row>
    <row r="344" ht="15.75" customHeight="1">
      <c r="A344" s="573"/>
      <c r="B344" s="573"/>
      <c r="C344" s="573"/>
      <c r="D344" s="573"/>
      <c r="E344" s="573"/>
      <c r="F344" s="573"/>
      <c r="G344" s="573"/>
      <c r="H344" s="573"/>
      <c r="I344" s="573"/>
      <c r="J344" s="573"/>
      <c r="K344" s="658"/>
      <c r="L344" s="658"/>
      <c r="M344" s="573"/>
      <c r="N344" s="573"/>
      <c r="O344" s="573"/>
      <c r="P344" s="573"/>
      <c r="Q344" s="573"/>
      <c r="R344" s="573"/>
      <c r="S344" s="573"/>
      <c r="T344" s="573"/>
      <c r="U344" s="573"/>
      <c r="V344" s="573"/>
      <c r="W344" s="573"/>
      <c r="X344" s="573"/>
      <c r="Y344" s="573"/>
      <c r="Z344" s="573"/>
    </row>
    <row r="345" ht="15.75" customHeight="1">
      <c r="A345" s="573"/>
      <c r="B345" s="573"/>
      <c r="C345" s="573"/>
      <c r="D345" s="573"/>
      <c r="E345" s="573"/>
      <c r="F345" s="573"/>
      <c r="G345" s="573"/>
      <c r="H345" s="573"/>
      <c r="I345" s="573"/>
      <c r="J345" s="573"/>
      <c r="K345" s="658"/>
      <c r="L345" s="658"/>
      <c r="M345" s="573"/>
      <c r="N345" s="573"/>
      <c r="O345" s="573"/>
      <c r="P345" s="573"/>
      <c r="Q345" s="573"/>
      <c r="R345" s="573"/>
      <c r="S345" s="573"/>
      <c r="T345" s="573"/>
      <c r="U345" s="573"/>
      <c r="V345" s="573"/>
      <c r="W345" s="573"/>
      <c r="X345" s="573"/>
      <c r="Y345" s="573"/>
      <c r="Z345" s="573"/>
    </row>
    <row r="346" ht="15.75" customHeight="1">
      <c r="A346" s="573"/>
      <c r="B346" s="573"/>
      <c r="C346" s="573"/>
      <c r="D346" s="573"/>
      <c r="E346" s="573"/>
      <c r="F346" s="573"/>
      <c r="G346" s="573"/>
      <c r="H346" s="573"/>
      <c r="I346" s="573"/>
      <c r="J346" s="573"/>
      <c r="K346" s="658"/>
      <c r="L346" s="658"/>
      <c r="M346" s="573"/>
      <c r="N346" s="573"/>
      <c r="O346" s="573"/>
      <c r="P346" s="573"/>
      <c r="Q346" s="573"/>
      <c r="R346" s="573"/>
      <c r="S346" s="573"/>
      <c r="T346" s="573"/>
      <c r="U346" s="573"/>
      <c r="V346" s="573"/>
      <c r="W346" s="573"/>
      <c r="X346" s="573"/>
      <c r="Y346" s="573"/>
      <c r="Z346" s="573"/>
    </row>
    <row r="347" ht="15.75" customHeight="1">
      <c r="A347" s="573"/>
      <c r="B347" s="573"/>
      <c r="C347" s="573"/>
      <c r="D347" s="573"/>
      <c r="E347" s="573"/>
      <c r="F347" s="573"/>
      <c r="G347" s="573"/>
      <c r="H347" s="573"/>
      <c r="I347" s="573"/>
      <c r="J347" s="573"/>
      <c r="K347" s="658"/>
      <c r="L347" s="658"/>
      <c r="M347" s="573"/>
      <c r="N347" s="573"/>
      <c r="O347" s="573"/>
      <c r="P347" s="573"/>
      <c r="Q347" s="573"/>
      <c r="R347" s="573"/>
      <c r="S347" s="573"/>
      <c r="T347" s="573"/>
      <c r="U347" s="573"/>
      <c r="V347" s="573"/>
      <c r="W347" s="573"/>
      <c r="X347" s="573"/>
      <c r="Y347" s="573"/>
      <c r="Z347" s="573"/>
    </row>
    <row r="348" ht="15.75" customHeight="1">
      <c r="A348" s="573"/>
      <c r="B348" s="573"/>
      <c r="C348" s="573"/>
      <c r="D348" s="573"/>
      <c r="E348" s="573"/>
      <c r="F348" s="573"/>
      <c r="G348" s="573"/>
      <c r="H348" s="573"/>
      <c r="I348" s="573"/>
      <c r="J348" s="573"/>
      <c r="K348" s="658"/>
      <c r="L348" s="658"/>
      <c r="M348" s="573"/>
      <c r="N348" s="573"/>
      <c r="O348" s="573"/>
      <c r="P348" s="573"/>
      <c r="Q348" s="573"/>
      <c r="R348" s="573"/>
      <c r="S348" s="573"/>
      <c r="T348" s="573"/>
      <c r="U348" s="573"/>
      <c r="V348" s="573"/>
      <c r="W348" s="573"/>
      <c r="X348" s="573"/>
      <c r="Y348" s="573"/>
      <c r="Z348" s="573"/>
    </row>
    <row r="349" ht="15.75" customHeight="1">
      <c r="A349" s="573"/>
      <c r="B349" s="573"/>
      <c r="C349" s="573"/>
      <c r="D349" s="573"/>
      <c r="E349" s="573"/>
      <c r="F349" s="573"/>
      <c r="G349" s="573"/>
      <c r="H349" s="573"/>
      <c r="I349" s="573"/>
      <c r="J349" s="573"/>
      <c r="K349" s="658"/>
      <c r="L349" s="658"/>
      <c r="M349" s="573"/>
      <c r="N349" s="573"/>
      <c r="O349" s="573"/>
      <c r="P349" s="573"/>
      <c r="Q349" s="573"/>
      <c r="R349" s="573"/>
      <c r="S349" s="573"/>
      <c r="T349" s="573"/>
      <c r="U349" s="573"/>
      <c r="V349" s="573"/>
      <c r="W349" s="573"/>
      <c r="X349" s="573"/>
      <c r="Y349" s="573"/>
      <c r="Z349" s="573"/>
    </row>
    <row r="350" ht="15.75" customHeight="1">
      <c r="A350" s="573"/>
      <c r="B350" s="573"/>
      <c r="C350" s="573"/>
      <c r="D350" s="573"/>
      <c r="E350" s="573"/>
      <c r="F350" s="573"/>
      <c r="G350" s="573"/>
      <c r="H350" s="573"/>
      <c r="I350" s="573"/>
      <c r="J350" s="573"/>
      <c r="K350" s="658"/>
      <c r="L350" s="658"/>
      <c r="M350" s="573"/>
      <c r="N350" s="573"/>
      <c r="O350" s="573"/>
      <c r="P350" s="573"/>
      <c r="Q350" s="573"/>
      <c r="R350" s="573"/>
      <c r="S350" s="573"/>
      <c r="T350" s="573"/>
      <c r="U350" s="573"/>
      <c r="V350" s="573"/>
      <c r="W350" s="573"/>
      <c r="X350" s="573"/>
      <c r="Y350" s="573"/>
      <c r="Z350" s="573"/>
    </row>
    <row r="351" ht="15.75" customHeight="1">
      <c r="A351" s="573"/>
      <c r="B351" s="573"/>
      <c r="C351" s="573"/>
      <c r="D351" s="573"/>
      <c r="E351" s="573"/>
      <c r="F351" s="573"/>
      <c r="G351" s="573"/>
      <c r="H351" s="573"/>
      <c r="I351" s="573"/>
      <c r="J351" s="573"/>
      <c r="K351" s="658"/>
      <c r="L351" s="658"/>
      <c r="M351" s="573"/>
      <c r="N351" s="573"/>
      <c r="O351" s="573"/>
      <c r="P351" s="573"/>
      <c r="Q351" s="573"/>
      <c r="R351" s="573"/>
      <c r="S351" s="573"/>
      <c r="T351" s="573"/>
      <c r="U351" s="573"/>
      <c r="V351" s="573"/>
      <c r="W351" s="573"/>
      <c r="X351" s="573"/>
      <c r="Y351" s="573"/>
      <c r="Z351" s="573"/>
    </row>
    <row r="352" ht="15.75" customHeight="1">
      <c r="A352" s="573"/>
      <c r="B352" s="573"/>
      <c r="C352" s="573"/>
      <c r="D352" s="573"/>
      <c r="E352" s="573"/>
      <c r="F352" s="573"/>
      <c r="G352" s="573"/>
      <c r="H352" s="573"/>
      <c r="I352" s="573"/>
      <c r="J352" s="573"/>
      <c r="K352" s="658"/>
      <c r="L352" s="658"/>
      <c r="M352" s="573"/>
      <c r="N352" s="573"/>
      <c r="O352" s="573"/>
      <c r="P352" s="573"/>
      <c r="Q352" s="573"/>
      <c r="R352" s="573"/>
      <c r="S352" s="573"/>
      <c r="T352" s="573"/>
      <c r="U352" s="573"/>
      <c r="V352" s="573"/>
      <c r="W352" s="573"/>
      <c r="X352" s="573"/>
      <c r="Y352" s="573"/>
      <c r="Z352" s="573"/>
    </row>
    <row r="353" ht="15.75" customHeight="1">
      <c r="A353" s="573"/>
      <c r="B353" s="573"/>
      <c r="C353" s="573"/>
      <c r="D353" s="573"/>
      <c r="E353" s="573"/>
      <c r="F353" s="573"/>
      <c r="G353" s="573"/>
      <c r="H353" s="573"/>
      <c r="I353" s="573"/>
      <c r="J353" s="573"/>
      <c r="K353" s="658"/>
      <c r="L353" s="658"/>
      <c r="M353" s="573"/>
      <c r="N353" s="573"/>
      <c r="O353" s="573"/>
      <c r="P353" s="573"/>
      <c r="Q353" s="573"/>
      <c r="R353" s="573"/>
      <c r="S353" s="573"/>
      <c r="T353" s="573"/>
      <c r="U353" s="573"/>
      <c r="V353" s="573"/>
      <c r="W353" s="573"/>
      <c r="X353" s="573"/>
      <c r="Y353" s="573"/>
      <c r="Z353" s="573"/>
    </row>
    <row r="354" ht="15.75" customHeight="1">
      <c r="A354" s="573"/>
      <c r="B354" s="573"/>
      <c r="C354" s="573"/>
      <c r="D354" s="573"/>
      <c r="E354" s="573"/>
      <c r="F354" s="573"/>
      <c r="G354" s="573"/>
      <c r="H354" s="573"/>
      <c r="I354" s="573"/>
      <c r="J354" s="573"/>
      <c r="K354" s="658"/>
      <c r="L354" s="658"/>
      <c r="M354" s="573"/>
      <c r="N354" s="573"/>
      <c r="O354" s="573"/>
      <c r="P354" s="573"/>
      <c r="Q354" s="573"/>
      <c r="R354" s="573"/>
      <c r="S354" s="573"/>
      <c r="T354" s="573"/>
      <c r="U354" s="573"/>
      <c r="V354" s="573"/>
      <c r="W354" s="573"/>
      <c r="X354" s="573"/>
      <c r="Y354" s="573"/>
      <c r="Z354" s="573"/>
    </row>
    <row r="355" ht="15.75" customHeight="1">
      <c r="A355" s="573"/>
      <c r="B355" s="573"/>
      <c r="C355" s="573"/>
      <c r="D355" s="573"/>
      <c r="E355" s="573"/>
      <c r="F355" s="573"/>
      <c r="G355" s="573"/>
      <c r="H355" s="573"/>
      <c r="I355" s="573"/>
      <c r="J355" s="573"/>
      <c r="K355" s="658"/>
      <c r="L355" s="658"/>
      <c r="M355" s="573"/>
      <c r="N355" s="573"/>
      <c r="O355" s="573"/>
      <c r="P355" s="573"/>
      <c r="Q355" s="573"/>
      <c r="R355" s="573"/>
      <c r="S355" s="573"/>
      <c r="T355" s="573"/>
      <c r="U355" s="573"/>
      <c r="V355" s="573"/>
      <c r="W355" s="573"/>
      <c r="X355" s="573"/>
      <c r="Y355" s="573"/>
      <c r="Z355" s="573"/>
    </row>
    <row r="356" ht="15.75" customHeight="1">
      <c r="A356" s="573"/>
      <c r="B356" s="573"/>
      <c r="C356" s="573"/>
      <c r="D356" s="573"/>
      <c r="E356" s="573"/>
      <c r="F356" s="573"/>
      <c r="G356" s="573"/>
      <c r="H356" s="573"/>
      <c r="I356" s="573"/>
      <c r="J356" s="573"/>
      <c r="K356" s="658"/>
      <c r="L356" s="658"/>
      <c r="M356" s="573"/>
      <c r="N356" s="573"/>
      <c r="O356" s="573"/>
      <c r="P356" s="573"/>
      <c r="Q356" s="573"/>
      <c r="R356" s="573"/>
      <c r="S356" s="573"/>
      <c r="T356" s="573"/>
      <c r="U356" s="573"/>
      <c r="V356" s="573"/>
      <c r="W356" s="573"/>
      <c r="X356" s="573"/>
      <c r="Y356" s="573"/>
      <c r="Z356" s="573"/>
    </row>
    <row r="357" ht="15.75" customHeight="1">
      <c r="A357" s="573"/>
      <c r="B357" s="573"/>
      <c r="C357" s="573"/>
      <c r="D357" s="573"/>
      <c r="E357" s="573"/>
      <c r="F357" s="573"/>
      <c r="G357" s="573"/>
      <c r="H357" s="573"/>
      <c r="I357" s="573"/>
      <c r="J357" s="573"/>
      <c r="K357" s="658"/>
      <c r="L357" s="658"/>
      <c r="M357" s="573"/>
      <c r="N357" s="573"/>
      <c r="O357" s="573"/>
      <c r="P357" s="573"/>
      <c r="Q357" s="573"/>
      <c r="R357" s="573"/>
      <c r="S357" s="573"/>
      <c r="T357" s="573"/>
      <c r="U357" s="573"/>
      <c r="V357" s="573"/>
      <c r="W357" s="573"/>
      <c r="X357" s="573"/>
      <c r="Y357" s="573"/>
      <c r="Z357" s="573"/>
    </row>
    <row r="358" ht="15.75" customHeight="1">
      <c r="A358" s="573"/>
      <c r="B358" s="573"/>
      <c r="C358" s="573"/>
      <c r="D358" s="573"/>
      <c r="E358" s="573"/>
      <c r="F358" s="573"/>
      <c r="G358" s="573"/>
      <c r="H358" s="573"/>
      <c r="I358" s="573"/>
      <c r="J358" s="573"/>
      <c r="K358" s="658"/>
      <c r="L358" s="658"/>
      <c r="M358" s="573"/>
      <c r="N358" s="573"/>
      <c r="O358" s="573"/>
      <c r="P358" s="573"/>
      <c r="Q358" s="573"/>
      <c r="R358" s="573"/>
      <c r="S358" s="573"/>
      <c r="T358" s="573"/>
      <c r="U358" s="573"/>
      <c r="V358" s="573"/>
      <c r="W358" s="573"/>
      <c r="X358" s="573"/>
      <c r="Y358" s="573"/>
      <c r="Z358" s="573"/>
    </row>
    <row r="359" ht="15.75" customHeight="1">
      <c r="A359" s="573"/>
      <c r="B359" s="573"/>
      <c r="C359" s="573"/>
      <c r="D359" s="573"/>
      <c r="E359" s="573"/>
      <c r="F359" s="573"/>
      <c r="G359" s="573"/>
      <c r="H359" s="573"/>
      <c r="I359" s="573"/>
      <c r="J359" s="573"/>
      <c r="K359" s="658"/>
      <c r="L359" s="658"/>
      <c r="M359" s="573"/>
      <c r="N359" s="573"/>
      <c r="O359" s="573"/>
      <c r="P359" s="573"/>
      <c r="Q359" s="573"/>
      <c r="R359" s="573"/>
      <c r="S359" s="573"/>
      <c r="T359" s="573"/>
      <c r="U359" s="573"/>
      <c r="V359" s="573"/>
      <c r="W359" s="573"/>
      <c r="X359" s="573"/>
      <c r="Y359" s="573"/>
      <c r="Z359" s="573"/>
    </row>
    <row r="360" ht="15.75" customHeight="1">
      <c r="A360" s="573"/>
      <c r="B360" s="573"/>
      <c r="C360" s="573"/>
      <c r="D360" s="573"/>
      <c r="E360" s="573"/>
      <c r="F360" s="573"/>
      <c r="G360" s="573"/>
      <c r="H360" s="573"/>
      <c r="I360" s="573"/>
      <c r="J360" s="573"/>
      <c r="K360" s="658"/>
      <c r="L360" s="658"/>
      <c r="M360" s="573"/>
      <c r="N360" s="573"/>
      <c r="O360" s="573"/>
      <c r="P360" s="573"/>
      <c r="Q360" s="573"/>
      <c r="R360" s="573"/>
      <c r="S360" s="573"/>
      <c r="T360" s="573"/>
      <c r="U360" s="573"/>
      <c r="V360" s="573"/>
      <c r="W360" s="573"/>
      <c r="X360" s="573"/>
      <c r="Y360" s="573"/>
      <c r="Z360" s="573"/>
    </row>
    <row r="361" ht="15.75" customHeight="1">
      <c r="A361" s="573"/>
      <c r="B361" s="573"/>
      <c r="C361" s="573"/>
      <c r="D361" s="573"/>
      <c r="E361" s="573"/>
      <c r="F361" s="573"/>
      <c r="G361" s="573"/>
      <c r="H361" s="573"/>
      <c r="I361" s="573"/>
      <c r="J361" s="573"/>
      <c r="K361" s="658"/>
      <c r="L361" s="658"/>
      <c r="M361" s="573"/>
      <c r="N361" s="573"/>
      <c r="O361" s="573"/>
      <c r="P361" s="573"/>
      <c r="Q361" s="573"/>
      <c r="R361" s="573"/>
      <c r="S361" s="573"/>
      <c r="T361" s="573"/>
      <c r="U361" s="573"/>
      <c r="V361" s="573"/>
      <c r="W361" s="573"/>
      <c r="X361" s="573"/>
      <c r="Y361" s="573"/>
      <c r="Z361" s="573"/>
    </row>
    <row r="362" ht="15.75" customHeight="1">
      <c r="A362" s="573"/>
      <c r="B362" s="573"/>
      <c r="C362" s="573"/>
      <c r="D362" s="573"/>
      <c r="E362" s="573"/>
      <c r="F362" s="573"/>
      <c r="G362" s="573"/>
      <c r="H362" s="573"/>
      <c r="I362" s="573"/>
      <c r="J362" s="573"/>
      <c r="K362" s="658"/>
      <c r="L362" s="658"/>
      <c r="M362" s="573"/>
      <c r="N362" s="573"/>
      <c r="O362" s="573"/>
      <c r="P362" s="573"/>
      <c r="Q362" s="573"/>
      <c r="R362" s="573"/>
      <c r="S362" s="573"/>
      <c r="T362" s="573"/>
      <c r="U362" s="573"/>
      <c r="V362" s="573"/>
      <c r="W362" s="573"/>
      <c r="X362" s="573"/>
      <c r="Y362" s="573"/>
      <c r="Z362" s="573"/>
    </row>
    <row r="363" ht="15.75" customHeight="1">
      <c r="A363" s="573"/>
      <c r="B363" s="573"/>
      <c r="C363" s="573"/>
      <c r="D363" s="573"/>
      <c r="E363" s="573"/>
      <c r="F363" s="573"/>
      <c r="G363" s="573"/>
      <c r="H363" s="573"/>
      <c r="I363" s="573"/>
      <c r="J363" s="573"/>
      <c r="K363" s="658"/>
      <c r="L363" s="658"/>
      <c r="M363" s="573"/>
      <c r="N363" s="573"/>
      <c r="O363" s="573"/>
      <c r="P363" s="573"/>
      <c r="Q363" s="573"/>
      <c r="R363" s="573"/>
      <c r="S363" s="573"/>
      <c r="T363" s="573"/>
      <c r="U363" s="573"/>
      <c r="V363" s="573"/>
      <c r="W363" s="573"/>
      <c r="X363" s="573"/>
      <c r="Y363" s="573"/>
      <c r="Z363" s="573"/>
    </row>
    <row r="364" ht="15.75" customHeight="1">
      <c r="A364" s="573"/>
      <c r="B364" s="573"/>
      <c r="C364" s="573"/>
      <c r="D364" s="573"/>
      <c r="E364" s="573"/>
      <c r="F364" s="573"/>
      <c r="G364" s="573"/>
      <c r="H364" s="573"/>
      <c r="I364" s="573"/>
      <c r="J364" s="573"/>
      <c r="K364" s="658"/>
      <c r="L364" s="658"/>
      <c r="M364" s="573"/>
      <c r="N364" s="573"/>
      <c r="O364" s="573"/>
      <c r="P364" s="573"/>
      <c r="Q364" s="573"/>
      <c r="R364" s="573"/>
      <c r="S364" s="573"/>
      <c r="T364" s="573"/>
      <c r="U364" s="573"/>
      <c r="V364" s="573"/>
      <c r="W364" s="573"/>
      <c r="X364" s="573"/>
      <c r="Y364" s="573"/>
      <c r="Z364" s="573"/>
    </row>
    <row r="365" ht="15.75" customHeight="1">
      <c r="A365" s="573"/>
      <c r="B365" s="573"/>
      <c r="C365" s="573"/>
      <c r="D365" s="573"/>
      <c r="E365" s="573"/>
      <c r="F365" s="573"/>
      <c r="G365" s="573"/>
      <c r="H365" s="573"/>
      <c r="I365" s="573"/>
      <c r="J365" s="573"/>
      <c r="K365" s="658"/>
      <c r="L365" s="658"/>
      <c r="M365" s="573"/>
      <c r="N365" s="573"/>
      <c r="O365" s="573"/>
      <c r="P365" s="573"/>
      <c r="Q365" s="573"/>
      <c r="R365" s="573"/>
      <c r="S365" s="573"/>
      <c r="T365" s="573"/>
      <c r="U365" s="573"/>
      <c r="V365" s="573"/>
      <c r="W365" s="573"/>
      <c r="X365" s="573"/>
      <c r="Y365" s="573"/>
      <c r="Z365" s="573"/>
    </row>
    <row r="366" ht="15.75" customHeight="1">
      <c r="A366" s="573"/>
      <c r="B366" s="573"/>
      <c r="C366" s="573"/>
      <c r="D366" s="573"/>
      <c r="E366" s="573"/>
      <c r="F366" s="573"/>
      <c r="G366" s="573"/>
      <c r="H366" s="573"/>
      <c r="I366" s="573"/>
      <c r="J366" s="573"/>
      <c r="K366" s="658"/>
      <c r="L366" s="658"/>
      <c r="M366" s="573"/>
      <c r="N366" s="573"/>
      <c r="O366" s="573"/>
      <c r="P366" s="573"/>
      <c r="Q366" s="573"/>
      <c r="R366" s="573"/>
      <c r="S366" s="573"/>
      <c r="T366" s="573"/>
      <c r="U366" s="573"/>
      <c r="V366" s="573"/>
      <c r="W366" s="573"/>
      <c r="X366" s="573"/>
      <c r="Y366" s="573"/>
      <c r="Z366" s="573"/>
    </row>
    <row r="367" ht="15.75" customHeight="1">
      <c r="A367" s="573"/>
      <c r="B367" s="573"/>
      <c r="C367" s="573"/>
      <c r="D367" s="573"/>
      <c r="E367" s="573"/>
      <c r="F367" s="573"/>
      <c r="G367" s="573"/>
      <c r="H367" s="573"/>
      <c r="I367" s="573"/>
      <c r="J367" s="573"/>
      <c r="K367" s="658"/>
      <c r="L367" s="658"/>
      <c r="M367" s="573"/>
      <c r="N367" s="573"/>
      <c r="O367" s="573"/>
      <c r="P367" s="573"/>
      <c r="Q367" s="573"/>
      <c r="R367" s="573"/>
      <c r="S367" s="573"/>
      <c r="T367" s="573"/>
      <c r="U367" s="573"/>
      <c r="V367" s="573"/>
      <c r="W367" s="573"/>
      <c r="X367" s="573"/>
      <c r="Y367" s="573"/>
      <c r="Z367" s="573"/>
    </row>
    <row r="368" ht="15.75" customHeight="1">
      <c r="A368" s="573"/>
      <c r="B368" s="573"/>
      <c r="C368" s="573"/>
      <c r="D368" s="573"/>
      <c r="E368" s="573"/>
      <c r="F368" s="573"/>
      <c r="G368" s="573"/>
      <c r="H368" s="573"/>
      <c r="I368" s="573"/>
      <c r="J368" s="573"/>
      <c r="K368" s="658"/>
      <c r="L368" s="658"/>
      <c r="M368" s="573"/>
      <c r="N368" s="573"/>
      <c r="O368" s="573"/>
      <c r="P368" s="573"/>
      <c r="Q368" s="573"/>
      <c r="R368" s="573"/>
      <c r="S368" s="573"/>
      <c r="T368" s="573"/>
      <c r="U368" s="573"/>
      <c r="V368" s="573"/>
      <c r="W368" s="573"/>
      <c r="X368" s="573"/>
      <c r="Y368" s="573"/>
      <c r="Z368" s="573"/>
    </row>
    <row r="369" ht="15.75" customHeight="1">
      <c r="A369" s="573"/>
      <c r="B369" s="573"/>
      <c r="C369" s="573"/>
      <c r="D369" s="573"/>
      <c r="E369" s="573"/>
      <c r="F369" s="573"/>
      <c r="G369" s="573"/>
      <c r="H369" s="573"/>
      <c r="I369" s="573"/>
      <c r="J369" s="573"/>
      <c r="K369" s="658"/>
      <c r="L369" s="658"/>
      <c r="M369" s="573"/>
      <c r="N369" s="573"/>
      <c r="O369" s="573"/>
      <c r="P369" s="573"/>
      <c r="Q369" s="573"/>
      <c r="R369" s="573"/>
      <c r="S369" s="573"/>
      <c r="T369" s="573"/>
      <c r="U369" s="573"/>
      <c r="V369" s="573"/>
      <c r="W369" s="573"/>
      <c r="X369" s="573"/>
      <c r="Y369" s="573"/>
      <c r="Z369" s="573"/>
    </row>
    <row r="370" ht="15.75" customHeight="1">
      <c r="A370" s="573"/>
      <c r="B370" s="573"/>
      <c r="C370" s="573"/>
      <c r="D370" s="573"/>
      <c r="E370" s="573"/>
      <c r="F370" s="573"/>
      <c r="G370" s="573"/>
      <c r="H370" s="573"/>
      <c r="I370" s="573"/>
      <c r="J370" s="573"/>
      <c r="K370" s="658"/>
      <c r="L370" s="658"/>
      <c r="M370" s="573"/>
      <c r="N370" s="573"/>
      <c r="O370" s="573"/>
      <c r="P370" s="573"/>
      <c r="Q370" s="573"/>
      <c r="R370" s="573"/>
      <c r="S370" s="573"/>
      <c r="T370" s="573"/>
      <c r="U370" s="573"/>
      <c r="V370" s="573"/>
      <c r="W370" s="573"/>
      <c r="X370" s="573"/>
      <c r="Y370" s="573"/>
      <c r="Z370" s="573"/>
    </row>
    <row r="371" ht="15.75" customHeight="1">
      <c r="A371" s="573"/>
      <c r="B371" s="573"/>
      <c r="C371" s="573"/>
      <c r="D371" s="573"/>
      <c r="E371" s="573"/>
      <c r="F371" s="573"/>
      <c r="G371" s="573"/>
      <c r="H371" s="573"/>
      <c r="I371" s="573"/>
      <c r="J371" s="573"/>
      <c r="K371" s="658"/>
      <c r="L371" s="658"/>
      <c r="M371" s="573"/>
      <c r="N371" s="573"/>
      <c r="O371" s="573"/>
      <c r="P371" s="573"/>
      <c r="Q371" s="573"/>
      <c r="R371" s="573"/>
      <c r="S371" s="573"/>
      <c r="T371" s="573"/>
      <c r="U371" s="573"/>
      <c r="V371" s="573"/>
      <c r="W371" s="573"/>
      <c r="X371" s="573"/>
      <c r="Y371" s="573"/>
      <c r="Z371" s="573"/>
    </row>
    <row r="372" ht="15.75" customHeight="1">
      <c r="A372" s="573"/>
      <c r="B372" s="573"/>
      <c r="C372" s="573"/>
      <c r="D372" s="573"/>
      <c r="E372" s="573"/>
      <c r="F372" s="573"/>
      <c r="G372" s="573"/>
      <c r="H372" s="573"/>
      <c r="I372" s="573"/>
      <c r="J372" s="573"/>
      <c r="K372" s="658"/>
      <c r="L372" s="658"/>
      <c r="M372" s="573"/>
      <c r="N372" s="573"/>
      <c r="O372" s="573"/>
      <c r="P372" s="573"/>
      <c r="Q372" s="573"/>
      <c r="R372" s="573"/>
      <c r="S372" s="573"/>
      <c r="T372" s="573"/>
      <c r="U372" s="573"/>
      <c r="V372" s="573"/>
      <c r="W372" s="573"/>
      <c r="X372" s="573"/>
      <c r="Y372" s="573"/>
      <c r="Z372" s="573"/>
    </row>
    <row r="373" ht="15.75" customHeight="1">
      <c r="A373" s="573"/>
      <c r="B373" s="573"/>
      <c r="C373" s="573"/>
      <c r="D373" s="573"/>
      <c r="E373" s="573"/>
      <c r="F373" s="573"/>
      <c r="G373" s="573"/>
      <c r="H373" s="573"/>
      <c r="I373" s="573"/>
      <c r="J373" s="573"/>
      <c r="K373" s="658"/>
      <c r="L373" s="658"/>
      <c r="M373" s="573"/>
      <c r="N373" s="573"/>
      <c r="O373" s="573"/>
      <c r="P373" s="573"/>
      <c r="Q373" s="573"/>
      <c r="R373" s="573"/>
      <c r="S373" s="573"/>
      <c r="T373" s="573"/>
      <c r="U373" s="573"/>
      <c r="V373" s="573"/>
      <c r="W373" s="573"/>
      <c r="X373" s="573"/>
      <c r="Y373" s="573"/>
      <c r="Z373" s="573"/>
    </row>
    <row r="374" ht="15.75" customHeight="1">
      <c r="A374" s="573"/>
      <c r="B374" s="573"/>
      <c r="C374" s="573"/>
      <c r="D374" s="573"/>
      <c r="E374" s="573"/>
      <c r="F374" s="573"/>
      <c r="G374" s="573"/>
      <c r="H374" s="573"/>
      <c r="I374" s="573"/>
      <c r="J374" s="573"/>
      <c r="K374" s="658"/>
      <c r="L374" s="658"/>
      <c r="M374" s="573"/>
      <c r="N374" s="573"/>
      <c r="O374" s="573"/>
      <c r="P374" s="573"/>
      <c r="Q374" s="573"/>
      <c r="R374" s="573"/>
      <c r="S374" s="573"/>
      <c r="T374" s="573"/>
      <c r="U374" s="573"/>
      <c r="V374" s="573"/>
      <c r="W374" s="573"/>
      <c r="X374" s="573"/>
      <c r="Y374" s="573"/>
      <c r="Z374" s="573"/>
    </row>
    <row r="375" ht="15.75" customHeight="1">
      <c r="A375" s="573"/>
      <c r="B375" s="573"/>
      <c r="C375" s="573"/>
      <c r="D375" s="573"/>
      <c r="E375" s="573"/>
      <c r="F375" s="573"/>
      <c r="G375" s="573"/>
      <c r="H375" s="573"/>
      <c r="I375" s="573"/>
      <c r="J375" s="573"/>
      <c r="K375" s="658"/>
      <c r="L375" s="658"/>
      <c r="M375" s="573"/>
      <c r="N375" s="573"/>
      <c r="O375" s="573"/>
      <c r="P375" s="573"/>
      <c r="Q375" s="573"/>
      <c r="R375" s="573"/>
      <c r="S375" s="573"/>
      <c r="T375" s="573"/>
      <c r="U375" s="573"/>
      <c r="V375" s="573"/>
      <c r="W375" s="573"/>
      <c r="X375" s="573"/>
      <c r="Y375" s="573"/>
      <c r="Z375" s="573"/>
    </row>
    <row r="376" ht="15.75" customHeight="1">
      <c r="A376" s="573"/>
      <c r="B376" s="573"/>
      <c r="C376" s="573"/>
      <c r="D376" s="573"/>
      <c r="E376" s="573"/>
      <c r="F376" s="573"/>
      <c r="G376" s="573"/>
      <c r="H376" s="573"/>
      <c r="I376" s="573"/>
      <c r="J376" s="573"/>
      <c r="K376" s="658"/>
      <c r="L376" s="658"/>
      <c r="M376" s="573"/>
      <c r="N376" s="573"/>
      <c r="O376" s="573"/>
      <c r="P376" s="573"/>
      <c r="Q376" s="573"/>
      <c r="R376" s="573"/>
      <c r="S376" s="573"/>
      <c r="T376" s="573"/>
      <c r="U376" s="573"/>
      <c r="V376" s="573"/>
      <c r="W376" s="573"/>
      <c r="X376" s="573"/>
      <c r="Y376" s="573"/>
      <c r="Z376" s="573"/>
    </row>
    <row r="377" ht="15.75" customHeight="1">
      <c r="A377" s="573"/>
      <c r="B377" s="573"/>
      <c r="C377" s="573"/>
      <c r="D377" s="573"/>
      <c r="E377" s="573"/>
      <c r="F377" s="573"/>
      <c r="G377" s="573"/>
      <c r="H377" s="573"/>
      <c r="I377" s="573"/>
      <c r="J377" s="573"/>
      <c r="K377" s="658"/>
      <c r="L377" s="658"/>
      <c r="M377" s="573"/>
      <c r="N377" s="573"/>
      <c r="O377" s="573"/>
      <c r="P377" s="573"/>
      <c r="Q377" s="573"/>
      <c r="R377" s="573"/>
      <c r="S377" s="573"/>
      <c r="T377" s="573"/>
      <c r="U377" s="573"/>
      <c r="V377" s="573"/>
      <c r="W377" s="573"/>
      <c r="X377" s="573"/>
      <c r="Y377" s="573"/>
      <c r="Z377" s="573"/>
    </row>
    <row r="378" ht="15.75" customHeight="1">
      <c r="A378" s="573"/>
      <c r="B378" s="573"/>
      <c r="C378" s="573"/>
      <c r="D378" s="573"/>
      <c r="E378" s="573"/>
      <c r="F378" s="573"/>
      <c r="G378" s="573"/>
      <c r="H378" s="573"/>
      <c r="I378" s="573"/>
      <c r="J378" s="573"/>
      <c r="K378" s="658"/>
      <c r="L378" s="658"/>
      <c r="M378" s="573"/>
      <c r="N378" s="573"/>
      <c r="O378" s="573"/>
      <c r="P378" s="573"/>
      <c r="Q378" s="573"/>
      <c r="R378" s="573"/>
      <c r="S378" s="573"/>
      <c r="T378" s="573"/>
      <c r="U378" s="573"/>
      <c r="V378" s="573"/>
      <c r="W378" s="573"/>
      <c r="X378" s="573"/>
      <c r="Y378" s="573"/>
      <c r="Z378" s="573"/>
    </row>
    <row r="379" ht="15.75" customHeight="1">
      <c r="A379" s="573"/>
      <c r="B379" s="573"/>
      <c r="C379" s="573"/>
      <c r="D379" s="573"/>
      <c r="E379" s="573"/>
      <c r="F379" s="573"/>
      <c r="G379" s="573"/>
      <c r="H379" s="573"/>
      <c r="I379" s="573"/>
      <c r="J379" s="573"/>
      <c r="K379" s="658"/>
      <c r="L379" s="658"/>
      <c r="M379" s="573"/>
      <c r="N379" s="573"/>
      <c r="O379" s="573"/>
      <c r="P379" s="573"/>
      <c r="Q379" s="573"/>
      <c r="R379" s="573"/>
      <c r="S379" s="573"/>
      <c r="T379" s="573"/>
      <c r="U379" s="573"/>
      <c r="V379" s="573"/>
      <c r="W379" s="573"/>
      <c r="X379" s="573"/>
      <c r="Y379" s="573"/>
      <c r="Z379" s="573"/>
    </row>
    <row r="380" ht="15.75" customHeight="1">
      <c r="A380" s="573"/>
      <c r="B380" s="573"/>
      <c r="C380" s="573"/>
      <c r="D380" s="573"/>
      <c r="E380" s="573"/>
      <c r="F380" s="573"/>
      <c r="G380" s="573"/>
      <c r="H380" s="573"/>
      <c r="I380" s="573"/>
      <c r="J380" s="573"/>
      <c r="K380" s="658"/>
      <c r="L380" s="658"/>
      <c r="M380" s="573"/>
      <c r="N380" s="573"/>
      <c r="O380" s="573"/>
      <c r="P380" s="573"/>
      <c r="Q380" s="573"/>
      <c r="R380" s="573"/>
      <c r="S380" s="573"/>
      <c r="T380" s="573"/>
      <c r="U380" s="573"/>
      <c r="V380" s="573"/>
      <c r="W380" s="573"/>
      <c r="X380" s="573"/>
      <c r="Y380" s="573"/>
      <c r="Z380" s="573"/>
    </row>
    <row r="381" ht="15.75" customHeight="1">
      <c r="A381" s="573"/>
      <c r="B381" s="573"/>
      <c r="C381" s="573"/>
      <c r="D381" s="573"/>
      <c r="E381" s="573"/>
      <c r="F381" s="573"/>
      <c r="G381" s="573"/>
      <c r="H381" s="573"/>
      <c r="I381" s="573"/>
      <c r="J381" s="573"/>
      <c r="K381" s="658"/>
      <c r="L381" s="658"/>
      <c r="M381" s="573"/>
      <c r="N381" s="573"/>
      <c r="O381" s="573"/>
      <c r="P381" s="573"/>
      <c r="Q381" s="573"/>
      <c r="R381" s="573"/>
      <c r="S381" s="573"/>
      <c r="T381" s="573"/>
      <c r="U381" s="573"/>
      <c r="V381" s="573"/>
      <c r="W381" s="573"/>
      <c r="X381" s="573"/>
      <c r="Y381" s="573"/>
      <c r="Z381" s="573"/>
    </row>
    <row r="382" ht="15.75" customHeight="1">
      <c r="A382" s="573"/>
      <c r="B382" s="573"/>
      <c r="C382" s="573"/>
      <c r="D382" s="573"/>
      <c r="E382" s="573"/>
      <c r="F382" s="573"/>
      <c r="G382" s="573"/>
      <c r="H382" s="573"/>
      <c r="I382" s="573"/>
      <c r="J382" s="573"/>
      <c r="K382" s="658"/>
      <c r="L382" s="658"/>
      <c r="M382" s="573"/>
      <c r="N382" s="573"/>
      <c r="O382" s="573"/>
      <c r="P382" s="573"/>
      <c r="Q382" s="573"/>
      <c r="R382" s="573"/>
      <c r="S382" s="573"/>
      <c r="T382" s="573"/>
      <c r="U382" s="573"/>
      <c r="V382" s="573"/>
      <c r="W382" s="573"/>
      <c r="X382" s="573"/>
      <c r="Y382" s="573"/>
      <c r="Z382" s="573"/>
    </row>
    <row r="383" ht="15.75" customHeight="1">
      <c r="A383" s="573"/>
      <c r="B383" s="573"/>
      <c r="C383" s="573"/>
      <c r="D383" s="573"/>
      <c r="E383" s="573"/>
      <c r="F383" s="573"/>
      <c r="G383" s="573"/>
      <c r="H383" s="573"/>
      <c r="I383" s="573"/>
      <c r="J383" s="573"/>
      <c r="K383" s="658"/>
      <c r="L383" s="658"/>
      <c r="M383" s="573"/>
      <c r="N383" s="573"/>
      <c r="O383" s="573"/>
      <c r="P383" s="573"/>
      <c r="Q383" s="573"/>
      <c r="R383" s="573"/>
      <c r="S383" s="573"/>
      <c r="T383" s="573"/>
      <c r="U383" s="573"/>
      <c r="V383" s="573"/>
      <c r="W383" s="573"/>
      <c r="X383" s="573"/>
      <c r="Y383" s="573"/>
      <c r="Z383" s="573"/>
    </row>
    <row r="384" ht="15.75" customHeight="1">
      <c r="A384" s="573"/>
      <c r="B384" s="573"/>
      <c r="C384" s="573"/>
      <c r="D384" s="573"/>
      <c r="E384" s="573"/>
      <c r="F384" s="573"/>
      <c r="G384" s="573"/>
      <c r="H384" s="573"/>
      <c r="I384" s="573"/>
      <c r="J384" s="573"/>
      <c r="K384" s="658"/>
      <c r="L384" s="658"/>
      <c r="M384" s="573"/>
      <c r="N384" s="573"/>
      <c r="O384" s="573"/>
      <c r="P384" s="573"/>
      <c r="Q384" s="573"/>
      <c r="R384" s="573"/>
      <c r="S384" s="573"/>
      <c r="T384" s="573"/>
      <c r="U384" s="573"/>
      <c r="V384" s="573"/>
      <c r="W384" s="573"/>
      <c r="X384" s="573"/>
      <c r="Y384" s="573"/>
      <c r="Z384" s="573"/>
    </row>
    <row r="385" ht="15.75" customHeight="1">
      <c r="A385" s="573"/>
      <c r="B385" s="573"/>
      <c r="C385" s="573"/>
      <c r="D385" s="573"/>
      <c r="E385" s="573"/>
      <c r="F385" s="573"/>
      <c r="G385" s="573"/>
      <c r="H385" s="573"/>
      <c r="I385" s="573"/>
      <c r="J385" s="573"/>
      <c r="K385" s="658"/>
      <c r="L385" s="658"/>
      <c r="M385" s="573"/>
      <c r="N385" s="573"/>
      <c r="O385" s="573"/>
      <c r="P385" s="573"/>
      <c r="Q385" s="573"/>
      <c r="R385" s="573"/>
      <c r="S385" s="573"/>
      <c r="T385" s="573"/>
      <c r="U385" s="573"/>
      <c r="V385" s="573"/>
      <c r="W385" s="573"/>
      <c r="X385" s="573"/>
      <c r="Y385" s="573"/>
      <c r="Z385" s="573"/>
    </row>
    <row r="386" ht="15.75" customHeight="1">
      <c r="A386" s="573"/>
      <c r="B386" s="573"/>
      <c r="C386" s="573"/>
      <c r="D386" s="573"/>
      <c r="E386" s="573"/>
      <c r="F386" s="573"/>
      <c r="G386" s="573"/>
      <c r="H386" s="573"/>
      <c r="I386" s="573"/>
      <c r="J386" s="573"/>
      <c r="K386" s="658"/>
      <c r="L386" s="658"/>
      <c r="M386" s="573"/>
      <c r="N386" s="573"/>
      <c r="O386" s="573"/>
      <c r="P386" s="573"/>
      <c r="Q386" s="573"/>
      <c r="R386" s="573"/>
      <c r="S386" s="573"/>
      <c r="T386" s="573"/>
      <c r="U386" s="573"/>
      <c r="V386" s="573"/>
      <c r="W386" s="573"/>
      <c r="X386" s="573"/>
      <c r="Y386" s="573"/>
      <c r="Z386" s="573"/>
    </row>
    <row r="387" ht="15.75" customHeight="1">
      <c r="A387" s="573"/>
      <c r="B387" s="573"/>
      <c r="C387" s="573"/>
      <c r="D387" s="573"/>
      <c r="E387" s="573"/>
      <c r="F387" s="573"/>
      <c r="G387" s="573"/>
      <c r="H387" s="573"/>
      <c r="I387" s="573"/>
      <c r="J387" s="573"/>
      <c r="K387" s="658"/>
      <c r="L387" s="658"/>
      <c r="M387" s="573"/>
      <c r="N387" s="573"/>
      <c r="O387" s="573"/>
      <c r="P387" s="573"/>
      <c r="Q387" s="573"/>
      <c r="R387" s="573"/>
      <c r="S387" s="573"/>
      <c r="T387" s="573"/>
      <c r="U387" s="573"/>
      <c r="V387" s="573"/>
      <c r="W387" s="573"/>
      <c r="X387" s="573"/>
      <c r="Y387" s="573"/>
      <c r="Z387" s="573"/>
    </row>
    <row r="388" ht="15.75" customHeight="1">
      <c r="A388" s="573"/>
      <c r="B388" s="573"/>
      <c r="C388" s="573"/>
      <c r="D388" s="573"/>
      <c r="E388" s="573"/>
      <c r="F388" s="573"/>
      <c r="G388" s="573"/>
      <c r="H388" s="573"/>
      <c r="I388" s="573"/>
      <c r="J388" s="573"/>
      <c r="K388" s="658"/>
      <c r="L388" s="658"/>
      <c r="M388" s="573"/>
      <c r="N388" s="573"/>
      <c r="O388" s="573"/>
      <c r="P388" s="573"/>
      <c r="Q388" s="573"/>
      <c r="R388" s="573"/>
      <c r="S388" s="573"/>
      <c r="T388" s="573"/>
      <c r="U388" s="573"/>
      <c r="V388" s="573"/>
      <c r="W388" s="573"/>
      <c r="X388" s="573"/>
      <c r="Y388" s="573"/>
      <c r="Z388" s="573"/>
    </row>
    <row r="389" ht="15.75" customHeight="1">
      <c r="A389" s="573"/>
      <c r="B389" s="573"/>
      <c r="C389" s="573"/>
      <c r="D389" s="573"/>
      <c r="E389" s="573"/>
      <c r="F389" s="573"/>
      <c r="G389" s="573"/>
      <c r="H389" s="573"/>
      <c r="I389" s="573"/>
      <c r="J389" s="573"/>
      <c r="K389" s="658"/>
      <c r="L389" s="658"/>
      <c r="M389" s="573"/>
      <c r="N389" s="573"/>
      <c r="O389" s="573"/>
      <c r="P389" s="573"/>
      <c r="Q389" s="573"/>
      <c r="R389" s="573"/>
      <c r="S389" s="573"/>
      <c r="T389" s="573"/>
      <c r="U389" s="573"/>
      <c r="V389" s="573"/>
      <c r="W389" s="573"/>
      <c r="X389" s="573"/>
      <c r="Y389" s="573"/>
      <c r="Z389" s="573"/>
    </row>
    <row r="390" ht="15.75" customHeight="1">
      <c r="A390" s="573"/>
      <c r="B390" s="573"/>
      <c r="C390" s="573"/>
      <c r="D390" s="573"/>
      <c r="E390" s="573"/>
      <c r="F390" s="573"/>
      <c r="G390" s="573"/>
      <c r="H390" s="573"/>
      <c r="I390" s="573"/>
      <c r="J390" s="573"/>
      <c r="K390" s="658"/>
      <c r="L390" s="658"/>
      <c r="M390" s="573"/>
      <c r="N390" s="573"/>
      <c r="O390" s="573"/>
      <c r="P390" s="573"/>
      <c r="Q390" s="573"/>
      <c r="R390" s="573"/>
      <c r="S390" s="573"/>
      <c r="T390" s="573"/>
      <c r="U390" s="573"/>
      <c r="V390" s="573"/>
      <c r="W390" s="573"/>
      <c r="X390" s="573"/>
      <c r="Y390" s="573"/>
      <c r="Z390" s="573"/>
    </row>
    <row r="391" ht="15.75" customHeight="1">
      <c r="A391" s="573"/>
      <c r="B391" s="573"/>
      <c r="C391" s="573"/>
      <c r="D391" s="573"/>
      <c r="E391" s="573"/>
      <c r="F391" s="573"/>
      <c r="G391" s="573"/>
      <c r="H391" s="573"/>
      <c r="I391" s="573"/>
      <c r="J391" s="573"/>
      <c r="K391" s="658"/>
      <c r="L391" s="658"/>
      <c r="M391" s="573"/>
      <c r="N391" s="573"/>
      <c r="O391" s="573"/>
      <c r="P391" s="573"/>
      <c r="Q391" s="573"/>
      <c r="R391" s="573"/>
      <c r="S391" s="573"/>
      <c r="T391" s="573"/>
      <c r="U391" s="573"/>
      <c r="V391" s="573"/>
      <c r="W391" s="573"/>
      <c r="X391" s="573"/>
      <c r="Y391" s="573"/>
      <c r="Z391" s="573"/>
    </row>
    <row r="392" ht="15.75" customHeight="1">
      <c r="A392" s="573"/>
      <c r="B392" s="573"/>
      <c r="C392" s="573"/>
      <c r="D392" s="573"/>
      <c r="E392" s="573"/>
      <c r="F392" s="573"/>
      <c r="G392" s="573"/>
      <c r="H392" s="573"/>
      <c r="I392" s="573"/>
      <c r="J392" s="573"/>
      <c r="K392" s="658"/>
      <c r="L392" s="658"/>
      <c r="M392" s="573"/>
      <c r="N392" s="573"/>
      <c r="O392" s="573"/>
      <c r="P392" s="573"/>
      <c r="Q392" s="573"/>
      <c r="R392" s="573"/>
      <c r="S392" s="573"/>
      <c r="T392" s="573"/>
      <c r="U392" s="573"/>
      <c r="V392" s="573"/>
      <c r="W392" s="573"/>
      <c r="X392" s="573"/>
      <c r="Y392" s="573"/>
      <c r="Z392" s="573"/>
    </row>
    <row r="393" ht="15.75" customHeight="1">
      <c r="A393" s="573"/>
      <c r="B393" s="573"/>
      <c r="C393" s="573"/>
      <c r="D393" s="573"/>
      <c r="E393" s="573"/>
      <c r="F393" s="573"/>
      <c r="G393" s="573"/>
      <c r="H393" s="573"/>
      <c r="I393" s="573"/>
      <c r="J393" s="573"/>
      <c r="K393" s="658"/>
      <c r="L393" s="658"/>
      <c r="M393" s="573"/>
      <c r="N393" s="573"/>
      <c r="O393" s="573"/>
      <c r="P393" s="573"/>
      <c r="Q393" s="573"/>
      <c r="R393" s="573"/>
      <c r="S393" s="573"/>
      <c r="T393" s="573"/>
      <c r="U393" s="573"/>
      <c r="V393" s="573"/>
      <c r="W393" s="573"/>
      <c r="X393" s="573"/>
      <c r="Y393" s="573"/>
      <c r="Z393" s="573"/>
    </row>
    <row r="394" ht="15.75" customHeight="1">
      <c r="A394" s="573"/>
      <c r="B394" s="573"/>
      <c r="C394" s="573"/>
      <c r="D394" s="573"/>
      <c r="E394" s="573"/>
      <c r="F394" s="573"/>
      <c r="G394" s="573"/>
      <c r="H394" s="573"/>
      <c r="I394" s="573"/>
      <c r="J394" s="573"/>
      <c r="K394" s="658"/>
      <c r="L394" s="658"/>
      <c r="M394" s="573"/>
      <c r="N394" s="573"/>
      <c r="O394" s="573"/>
      <c r="P394" s="573"/>
      <c r="Q394" s="573"/>
      <c r="R394" s="573"/>
      <c r="S394" s="573"/>
      <c r="T394" s="573"/>
      <c r="U394" s="573"/>
      <c r="V394" s="573"/>
      <c r="W394" s="573"/>
      <c r="X394" s="573"/>
      <c r="Y394" s="573"/>
      <c r="Z394" s="573"/>
    </row>
    <row r="395" ht="15.75" customHeight="1">
      <c r="A395" s="573"/>
      <c r="B395" s="573"/>
      <c r="C395" s="573"/>
      <c r="D395" s="573"/>
      <c r="E395" s="573"/>
      <c r="F395" s="573"/>
      <c r="G395" s="573"/>
      <c r="H395" s="573"/>
      <c r="I395" s="573"/>
      <c r="J395" s="573"/>
      <c r="K395" s="658"/>
      <c r="L395" s="658"/>
      <c r="M395" s="573"/>
      <c r="N395" s="573"/>
      <c r="O395" s="573"/>
      <c r="P395" s="573"/>
      <c r="Q395" s="573"/>
      <c r="R395" s="573"/>
      <c r="S395" s="573"/>
      <c r="T395" s="573"/>
      <c r="U395" s="573"/>
      <c r="V395" s="573"/>
      <c r="W395" s="573"/>
      <c r="X395" s="573"/>
      <c r="Y395" s="573"/>
      <c r="Z395" s="573"/>
    </row>
    <row r="396" ht="15.75" customHeight="1">
      <c r="A396" s="573"/>
      <c r="B396" s="573"/>
      <c r="C396" s="573"/>
      <c r="D396" s="573"/>
      <c r="E396" s="573"/>
      <c r="F396" s="573"/>
      <c r="G396" s="573"/>
      <c r="H396" s="573"/>
      <c r="I396" s="573"/>
      <c r="J396" s="573"/>
      <c r="K396" s="658"/>
      <c r="L396" s="658"/>
      <c r="M396" s="573"/>
      <c r="N396" s="573"/>
      <c r="O396" s="573"/>
      <c r="P396" s="573"/>
      <c r="Q396" s="573"/>
      <c r="R396" s="573"/>
      <c r="S396" s="573"/>
      <c r="T396" s="573"/>
      <c r="U396" s="573"/>
      <c r="V396" s="573"/>
      <c r="W396" s="573"/>
      <c r="X396" s="573"/>
      <c r="Y396" s="573"/>
      <c r="Z396" s="573"/>
    </row>
    <row r="397" ht="15.75" customHeight="1">
      <c r="A397" s="573"/>
      <c r="B397" s="573"/>
      <c r="C397" s="573"/>
      <c r="D397" s="573"/>
      <c r="E397" s="573"/>
      <c r="F397" s="573"/>
      <c r="G397" s="573"/>
      <c r="H397" s="573"/>
      <c r="I397" s="573"/>
      <c r="J397" s="573"/>
      <c r="K397" s="658"/>
      <c r="L397" s="658"/>
      <c r="M397" s="573"/>
      <c r="N397" s="573"/>
      <c r="O397" s="573"/>
      <c r="P397" s="573"/>
      <c r="Q397" s="573"/>
      <c r="R397" s="573"/>
      <c r="S397" s="573"/>
      <c r="T397" s="573"/>
      <c r="U397" s="573"/>
      <c r="V397" s="573"/>
      <c r="W397" s="573"/>
      <c r="X397" s="573"/>
      <c r="Y397" s="573"/>
      <c r="Z397" s="573"/>
    </row>
    <row r="398" ht="15.75" customHeight="1">
      <c r="A398" s="573"/>
      <c r="B398" s="573"/>
      <c r="C398" s="573"/>
      <c r="D398" s="573"/>
      <c r="E398" s="573"/>
      <c r="F398" s="573"/>
      <c r="G398" s="573"/>
      <c r="H398" s="573"/>
      <c r="I398" s="573"/>
      <c r="J398" s="573"/>
      <c r="K398" s="658"/>
      <c r="L398" s="658"/>
      <c r="M398" s="573"/>
      <c r="N398" s="573"/>
      <c r="O398" s="573"/>
      <c r="P398" s="573"/>
      <c r="Q398" s="573"/>
      <c r="R398" s="573"/>
      <c r="S398" s="573"/>
      <c r="T398" s="573"/>
      <c r="U398" s="573"/>
      <c r="V398" s="573"/>
      <c r="W398" s="573"/>
      <c r="X398" s="573"/>
      <c r="Y398" s="573"/>
      <c r="Z398" s="573"/>
    </row>
    <row r="399" ht="15.75" customHeight="1">
      <c r="A399" s="573"/>
      <c r="B399" s="573"/>
      <c r="C399" s="573"/>
      <c r="D399" s="573"/>
      <c r="E399" s="573"/>
      <c r="F399" s="573"/>
      <c r="G399" s="573"/>
      <c r="H399" s="573"/>
      <c r="I399" s="573"/>
      <c r="J399" s="573"/>
      <c r="K399" s="658"/>
      <c r="L399" s="658"/>
      <c r="M399" s="573"/>
      <c r="N399" s="573"/>
      <c r="O399" s="573"/>
      <c r="P399" s="573"/>
      <c r="Q399" s="573"/>
      <c r="R399" s="573"/>
      <c r="S399" s="573"/>
      <c r="T399" s="573"/>
      <c r="U399" s="573"/>
      <c r="V399" s="573"/>
      <c r="W399" s="573"/>
      <c r="X399" s="573"/>
      <c r="Y399" s="573"/>
      <c r="Z399" s="573"/>
    </row>
    <row r="400" ht="15.75" customHeight="1">
      <c r="A400" s="573"/>
      <c r="B400" s="573"/>
      <c r="C400" s="573"/>
      <c r="D400" s="573"/>
      <c r="E400" s="573"/>
      <c r="F400" s="573"/>
      <c r="G400" s="573"/>
      <c r="H400" s="573"/>
      <c r="I400" s="573"/>
      <c r="J400" s="573"/>
      <c r="K400" s="658"/>
      <c r="L400" s="658"/>
      <c r="M400" s="573"/>
      <c r="N400" s="573"/>
      <c r="O400" s="573"/>
      <c r="P400" s="573"/>
      <c r="Q400" s="573"/>
      <c r="R400" s="573"/>
      <c r="S400" s="573"/>
      <c r="T400" s="573"/>
      <c r="U400" s="573"/>
      <c r="V400" s="573"/>
      <c r="W400" s="573"/>
      <c r="X400" s="573"/>
      <c r="Y400" s="573"/>
      <c r="Z400" s="573"/>
    </row>
    <row r="401" ht="15.75" customHeight="1">
      <c r="A401" s="573"/>
      <c r="B401" s="573"/>
      <c r="C401" s="573"/>
      <c r="D401" s="573"/>
      <c r="E401" s="573"/>
      <c r="F401" s="573"/>
      <c r="G401" s="573"/>
      <c r="H401" s="573"/>
      <c r="I401" s="573"/>
      <c r="J401" s="573"/>
      <c r="K401" s="658"/>
      <c r="L401" s="658"/>
      <c r="M401" s="573"/>
      <c r="N401" s="573"/>
      <c r="O401" s="573"/>
      <c r="P401" s="573"/>
      <c r="Q401" s="573"/>
      <c r="R401" s="573"/>
      <c r="S401" s="573"/>
      <c r="T401" s="573"/>
      <c r="U401" s="573"/>
      <c r="V401" s="573"/>
      <c r="W401" s="573"/>
      <c r="X401" s="573"/>
      <c r="Y401" s="573"/>
      <c r="Z401" s="573"/>
    </row>
    <row r="402" ht="15.75" customHeight="1">
      <c r="A402" s="573"/>
      <c r="B402" s="573"/>
      <c r="C402" s="573"/>
      <c r="D402" s="573"/>
      <c r="E402" s="573"/>
      <c r="F402" s="573"/>
      <c r="G402" s="573"/>
      <c r="H402" s="573"/>
      <c r="I402" s="573"/>
      <c r="J402" s="573"/>
      <c r="K402" s="658"/>
      <c r="L402" s="658"/>
      <c r="M402" s="573"/>
      <c r="N402" s="573"/>
      <c r="O402" s="573"/>
      <c r="P402" s="573"/>
      <c r="Q402" s="573"/>
      <c r="R402" s="573"/>
      <c r="S402" s="573"/>
      <c r="T402" s="573"/>
      <c r="U402" s="573"/>
      <c r="V402" s="573"/>
      <c r="W402" s="573"/>
      <c r="X402" s="573"/>
      <c r="Y402" s="573"/>
      <c r="Z402" s="573"/>
    </row>
    <row r="403" ht="15.75" customHeight="1">
      <c r="A403" s="573"/>
      <c r="B403" s="573"/>
      <c r="C403" s="573"/>
      <c r="D403" s="573"/>
      <c r="E403" s="573"/>
      <c r="F403" s="573"/>
      <c r="G403" s="573"/>
      <c r="H403" s="573"/>
      <c r="I403" s="573"/>
      <c r="J403" s="573"/>
      <c r="K403" s="658"/>
      <c r="L403" s="658"/>
      <c r="M403" s="573"/>
      <c r="N403" s="573"/>
      <c r="O403" s="573"/>
      <c r="P403" s="573"/>
      <c r="Q403" s="573"/>
      <c r="R403" s="573"/>
      <c r="S403" s="573"/>
      <c r="T403" s="573"/>
      <c r="U403" s="573"/>
      <c r="V403" s="573"/>
      <c r="W403" s="573"/>
      <c r="X403" s="573"/>
      <c r="Y403" s="573"/>
      <c r="Z403" s="573"/>
    </row>
    <row r="404" ht="15.75" customHeight="1">
      <c r="A404" s="573"/>
      <c r="B404" s="573"/>
      <c r="C404" s="573"/>
      <c r="D404" s="573"/>
      <c r="E404" s="573"/>
      <c r="F404" s="573"/>
      <c r="G404" s="573"/>
      <c r="H404" s="573"/>
      <c r="I404" s="573"/>
      <c r="J404" s="573"/>
      <c r="K404" s="658"/>
      <c r="L404" s="658"/>
      <c r="M404" s="573"/>
      <c r="N404" s="573"/>
      <c r="O404" s="573"/>
      <c r="P404" s="573"/>
      <c r="Q404" s="573"/>
      <c r="R404" s="573"/>
      <c r="S404" s="573"/>
      <c r="T404" s="573"/>
      <c r="U404" s="573"/>
      <c r="V404" s="573"/>
      <c r="W404" s="573"/>
      <c r="X404" s="573"/>
      <c r="Y404" s="573"/>
      <c r="Z404" s="573"/>
    </row>
    <row r="405" ht="15.75" customHeight="1">
      <c r="A405" s="573"/>
      <c r="B405" s="573"/>
      <c r="C405" s="573"/>
      <c r="D405" s="573"/>
      <c r="E405" s="573"/>
      <c r="F405" s="573"/>
      <c r="G405" s="573"/>
      <c r="H405" s="573"/>
      <c r="I405" s="573"/>
      <c r="J405" s="573"/>
      <c r="K405" s="658"/>
      <c r="L405" s="658"/>
      <c r="M405" s="573"/>
      <c r="N405" s="573"/>
      <c r="O405" s="573"/>
      <c r="P405" s="573"/>
      <c r="Q405" s="573"/>
      <c r="R405" s="573"/>
      <c r="S405" s="573"/>
      <c r="T405" s="573"/>
      <c r="U405" s="573"/>
      <c r="V405" s="573"/>
      <c r="W405" s="573"/>
      <c r="X405" s="573"/>
      <c r="Y405" s="573"/>
      <c r="Z405" s="573"/>
    </row>
    <row r="406" ht="15.75" customHeight="1">
      <c r="A406" s="573"/>
      <c r="B406" s="573"/>
      <c r="C406" s="573"/>
      <c r="D406" s="573"/>
      <c r="E406" s="573"/>
      <c r="F406" s="573"/>
      <c r="G406" s="573"/>
      <c r="H406" s="573"/>
      <c r="I406" s="573"/>
      <c r="J406" s="573"/>
      <c r="K406" s="658"/>
      <c r="L406" s="658"/>
      <c r="M406" s="573"/>
      <c r="N406" s="573"/>
      <c r="O406" s="573"/>
      <c r="P406" s="573"/>
      <c r="Q406" s="573"/>
      <c r="R406" s="573"/>
      <c r="S406" s="573"/>
      <c r="T406" s="573"/>
      <c r="U406" s="573"/>
      <c r="V406" s="573"/>
      <c r="W406" s="573"/>
      <c r="X406" s="573"/>
      <c r="Y406" s="573"/>
      <c r="Z406" s="573"/>
    </row>
    <row r="407" ht="15.75" customHeight="1">
      <c r="A407" s="573"/>
      <c r="B407" s="573"/>
      <c r="C407" s="573"/>
      <c r="D407" s="573"/>
      <c r="E407" s="573"/>
      <c r="F407" s="573"/>
      <c r="G407" s="573"/>
      <c r="H407" s="573"/>
      <c r="I407" s="573"/>
      <c r="J407" s="573"/>
      <c r="K407" s="658"/>
      <c r="L407" s="658"/>
      <c r="M407" s="573"/>
      <c r="N407" s="573"/>
      <c r="O407" s="573"/>
      <c r="P407" s="573"/>
      <c r="Q407" s="573"/>
      <c r="R407" s="573"/>
      <c r="S407" s="573"/>
      <c r="T407" s="573"/>
      <c r="U407" s="573"/>
      <c r="V407" s="573"/>
      <c r="W407" s="573"/>
      <c r="X407" s="573"/>
      <c r="Y407" s="573"/>
      <c r="Z407" s="573"/>
    </row>
    <row r="408" ht="15.75" customHeight="1">
      <c r="A408" s="573"/>
      <c r="B408" s="573"/>
      <c r="C408" s="573"/>
      <c r="D408" s="573"/>
      <c r="E408" s="573"/>
      <c r="F408" s="573"/>
      <c r="G408" s="573"/>
      <c r="H408" s="573"/>
      <c r="I408" s="573"/>
      <c r="J408" s="573"/>
      <c r="K408" s="658"/>
      <c r="L408" s="658"/>
      <c r="M408" s="573"/>
      <c r="N408" s="573"/>
      <c r="O408" s="573"/>
      <c r="P408" s="573"/>
      <c r="Q408" s="573"/>
      <c r="R408" s="573"/>
      <c r="S408" s="573"/>
      <c r="T408" s="573"/>
      <c r="U408" s="573"/>
      <c r="V408" s="573"/>
      <c r="W408" s="573"/>
      <c r="X408" s="573"/>
      <c r="Y408" s="573"/>
      <c r="Z408" s="573"/>
    </row>
    <row r="409" ht="15.75" customHeight="1">
      <c r="A409" s="573"/>
      <c r="B409" s="573"/>
      <c r="C409" s="573"/>
      <c r="D409" s="573"/>
      <c r="E409" s="573"/>
      <c r="F409" s="573"/>
      <c r="G409" s="573"/>
      <c r="H409" s="573"/>
      <c r="I409" s="573"/>
      <c r="J409" s="573"/>
      <c r="K409" s="658"/>
      <c r="L409" s="658"/>
      <c r="M409" s="573"/>
      <c r="N409" s="573"/>
      <c r="O409" s="573"/>
      <c r="P409" s="573"/>
      <c r="Q409" s="573"/>
      <c r="R409" s="573"/>
      <c r="S409" s="573"/>
      <c r="T409" s="573"/>
      <c r="U409" s="573"/>
      <c r="V409" s="573"/>
      <c r="W409" s="573"/>
      <c r="X409" s="573"/>
      <c r="Y409" s="573"/>
      <c r="Z409" s="573"/>
    </row>
    <row r="410" ht="15.75" customHeight="1">
      <c r="A410" s="573"/>
      <c r="B410" s="573"/>
      <c r="C410" s="573"/>
      <c r="D410" s="573"/>
      <c r="E410" s="573"/>
      <c r="F410" s="573"/>
      <c r="G410" s="573"/>
      <c r="H410" s="573"/>
      <c r="I410" s="573"/>
      <c r="J410" s="573"/>
      <c r="K410" s="658"/>
      <c r="L410" s="658"/>
      <c r="M410" s="573"/>
      <c r="N410" s="573"/>
      <c r="O410" s="573"/>
      <c r="P410" s="573"/>
      <c r="Q410" s="573"/>
      <c r="R410" s="573"/>
      <c r="S410" s="573"/>
      <c r="T410" s="573"/>
      <c r="U410" s="573"/>
      <c r="V410" s="573"/>
      <c r="W410" s="573"/>
      <c r="X410" s="573"/>
      <c r="Y410" s="573"/>
      <c r="Z410" s="573"/>
    </row>
    <row r="411" ht="15.75" customHeight="1">
      <c r="A411" s="573"/>
      <c r="B411" s="573"/>
      <c r="C411" s="573"/>
      <c r="D411" s="573"/>
      <c r="E411" s="573"/>
      <c r="F411" s="573"/>
      <c r="G411" s="573"/>
      <c r="H411" s="573"/>
      <c r="I411" s="573"/>
      <c r="J411" s="573"/>
      <c r="K411" s="658"/>
      <c r="L411" s="658"/>
      <c r="M411" s="573"/>
      <c r="N411" s="573"/>
      <c r="O411" s="573"/>
      <c r="P411" s="573"/>
      <c r="Q411" s="573"/>
      <c r="R411" s="573"/>
      <c r="S411" s="573"/>
      <c r="T411" s="573"/>
      <c r="U411" s="573"/>
      <c r="V411" s="573"/>
      <c r="W411" s="573"/>
      <c r="X411" s="573"/>
      <c r="Y411" s="573"/>
      <c r="Z411" s="573"/>
    </row>
    <row r="412" ht="15.75" customHeight="1">
      <c r="A412" s="573"/>
      <c r="B412" s="573"/>
      <c r="C412" s="573"/>
      <c r="D412" s="573"/>
      <c r="E412" s="573"/>
      <c r="F412" s="573"/>
      <c r="G412" s="573"/>
      <c r="H412" s="573"/>
      <c r="I412" s="573"/>
      <c r="J412" s="573"/>
      <c r="K412" s="658"/>
      <c r="L412" s="658"/>
      <c r="M412" s="573"/>
      <c r="N412" s="573"/>
      <c r="O412" s="573"/>
      <c r="P412" s="573"/>
      <c r="Q412" s="573"/>
      <c r="R412" s="573"/>
      <c r="S412" s="573"/>
      <c r="T412" s="573"/>
      <c r="U412" s="573"/>
      <c r="V412" s="573"/>
      <c r="W412" s="573"/>
      <c r="X412" s="573"/>
      <c r="Y412" s="573"/>
      <c r="Z412" s="573"/>
    </row>
    <row r="413" ht="15.75" customHeight="1">
      <c r="A413" s="573"/>
      <c r="B413" s="573"/>
      <c r="C413" s="573"/>
      <c r="D413" s="573"/>
      <c r="E413" s="573"/>
      <c r="F413" s="573"/>
      <c r="G413" s="573"/>
      <c r="H413" s="573"/>
      <c r="I413" s="573"/>
      <c r="J413" s="573"/>
      <c r="K413" s="658"/>
      <c r="L413" s="658"/>
      <c r="M413" s="573"/>
      <c r="N413" s="573"/>
      <c r="O413" s="573"/>
      <c r="P413" s="573"/>
      <c r="Q413" s="573"/>
      <c r="R413" s="573"/>
      <c r="S413" s="573"/>
      <c r="T413" s="573"/>
      <c r="U413" s="573"/>
      <c r="V413" s="573"/>
      <c r="W413" s="573"/>
      <c r="X413" s="573"/>
      <c r="Y413" s="573"/>
      <c r="Z413" s="573"/>
    </row>
    <row r="414" ht="15.75" customHeight="1">
      <c r="A414" s="573"/>
      <c r="B414" s="573"/>
      <c r="C414" s="573"/>
      <c r="D414" s="573"/>
      <c r="E414" s="573"/>
      <c r="F414" s="573"/>
      <c r="G414" s="573"/>
      <c r="H414" s="573"/>
      <c r="I414" s="573"/>
      <c r="J414" s="573"/>
      <c r="K414" s="658"/>
      <c r="L414" s="658"/>
      <c r="M414" s="573"/>
      <c r="N414" s="573"/>
      <c r="O414" s="573"/>
      <c r="P414" s="573"/>
      <c r="Q414" s="573"/>
      <c r="R414" s="573"/>
      <c r="S414" s="573"/>
      <c r="T414" s="573"/>
      <c r="U414" s="573"/>
      <c r="V414" s="573"/>
      <c r="W414" s="573"/>
      <c r="X414" s="573"/>
      <c r="Y414" s="573"/>
      <c r="Z414" s="573"/>
    </row>
    <row r="415" ht="15.75" customHeight="1">
      <c r="A415" s="573"/>
      <c r="B415" s="573"/>
      <c r="C415" s="573"/>
      <c r="D415" s="573"/>
      <c r="E415" s="573"/>
      <c r="F415" s="573"/>
      <c r="G415" s="573"/>
      <c r="H415" s="573"/>
      <c r="I415" s="573"/>
      <c r="J415" s="573"/>
      <c r="K415" s="658"/>
      <c r="L415" s="658"/>
      <c r="M415" s="573"/>
      <c r="N415" s="573"/>
      <c r="O415" s="573"/>
      <c r="P415" s="573"/>
      <c r="Q415" s="573"/>
      <c r="R415" s="573"/>
      <c r="S415" s="573"/>
      <c r="T415" s="573"/>
      <c r="U415" s="573"/>
      <c r="V415" s="573"/>
      <c r="W415" s="573"/>
      <c r="X415" s="573"/>
      <c r="Y415" s="573"/>
      <c r="Z415" s="573"/>
    </row>
    <row r="416" ht="15.75" customHeight="1">
      <c r="A416" s="573"/>
      <c r="B416" s="573"/>
      <c r="C416" s="573"/>
      <c r="D416" s="573"/>
      <c r="E416" s="573"/>
      <c r="F416" s="573"/>
      <c r="G416" s="573"/>
      <c r="H416" s="573"/>
      <c r="I416" s="573"/>
      <c r="J416" s="573"/>
      <c r="K416" s="658"/>
      <c r="L416" s="658"/>
      <c r="M416" s="573"/>
      <c r="N416" s="573"/>
      <c r="O416" s="573"/>
      <c r="P416" s="573"/>
      <c r="Q416" s="573"/>
      <c r="R416" s="573"/>
      <c r="S416" s="573"/>
      <c r="T416" s="573"/>
      <c r="U416" s="573"/>
      <c r="V416" s="573"/>
      <c r="W416" s="573"/>
      <c r="X416" s="573"/>
      <c r="Y416" s="573"/>
      <c r="Z416" s="573"/>
    </row>
    <row r="417" ht="15.75" customHeight="1">
      <c r="A417" s="573"/>
      <c r="B417" s="573"/>
      <c r="C417" s="573"/>
      <c r="D417" s="573"/>
      <c r="E417" s="573"/>
      <c r="F417" s="573"/>
      <c r="G417" s="573"/>
      <c r="H417" s="573"/>
      <c r="I417" s="573"/>
      <c r="J417" s="573"/>
      <c r="K417" s="658"/>
      <c r="L417" s="658"/>
      <c r="M417" s="573"/>
      <c r="N417" s="573"/>
      <c r="O417" s="573"/>
      <c r="P417" s="573"/>
      <c r="Q417" s="573"/>
      <c r="R417" s="573"/>
      <c r="S417" s="573"/>
      <c r="T417" s="573"/>
      <c r="U417" s="573"/>
      <c r="V417" s="573"/>
      <c r="W417" s="573"/>
      <c r="X417" s="573"/>
      <c r="Y417" s="573"/>
      <c r="Z417" s="573"/>
    </row>
    <row r="418" ht="15.75" customHeight="1">
      <c r="A418" s="573"/>
      <c r="B418" s="573"/>
      <c r="C418" s="573"/>
      <c r="D418" s="573"/>
      <c r="E418" s="573"/>
      <c r="F418" s="573"/>
      <c r="G418" s="573"/>
      <c r="H418" s="573"/>
      <c r="I418" s="573"/>
      <c r="J418" s="573"/>
      <c r="K418" s="658"/>
      <c r="L418" s="658"/>
      <c r="M418" s="573"/>
      <c r="N418" s="573"/>
      <c r="O418" s="573"/>
      <c r="P418" s="573"/>
      <c r="Q418" s="573"/>
      <c r="R418" s="573"/>
      <c r="S418" s="573"/>
      <c r="T418" s="573"/>
      <c r="U418" s="573"/>
      <c r="V418" s="573"/>
      <c r="W418" s="573"/>
      <c r="X418" s="573"/>
      <c r="Y418" s="573"/>
      <c r="Z418" s="573"/>
    </row>
    <row r="419" ht="15.75" customHeight="1">
      <c r="A419" s="573"/>
      <c r="B419" s="573"/>
      <c r="C419" s="573"/>
      <c r="D419" s="573"/>
      <c r="E419" s="573"/>
      <c r="F419" s="573"/>
      <c r="G419" s="573"/>
      <c r="H419" s="573"/>
      <c r="I419" s="573"/>
      <c r="J419" s="573"/>
      <c r="K419" s="658"/>
      <c r="L419" s="658"/>
      <c r="M419" s="573"/>
      <c r="N419" s="573"/>
      <c r="O419" s="573"/>
      <c r="P419" s="573"/>
      <c r="Q419" s="573"/>
      <c r="R419" s="573"/>
      <c r="S419" s="573"/>
      <c r="T419" s="573"/>
      <c r="U419" s="573"/>
      <c r="V419" s="573"/>
      <c r="W419" s="573"/>
      <c r="X419" s="573"/>
      <c r="Y419" s="573"/>
      <c r="Z419" s="573"/>
    </row>
    <row r="420" ht="15.75" customHeight="1">
      <c r="A420" s="573"/>
      <c r="B420" s="573"/>
      <c r="C420" s="573"/>
      <c r="D420" s="573"/>
      <c r="E420" s="573"/>
      <c r="F420" s="573"/>
      <c r="G420" s="573"/>
      <c r="H420" s="573"/>
      <c r="I420" s="573"/>
      <c r="J420" s="573"/>
      <c r="K420" s="658"/>
      <c r="L420" s="658"/>
      <c r="M420" s="573"/>
      <c r="N420" s="573"/>
      <c r="O420" s="573"/>
      <c r="P420" s="573"/>
      <c r="Q420" s="573"/>
      <c r="R420" s="573"/>
      <c r="S420" s="573"/>
      <c r="T420" s="573"/>
      <c r="U420" s="573"/>
      <c r="V420" s="573"/>
      <c r="W420" s="573"/>
      <c r="X420" s="573"/>
      <c r="Y420" s="573"/>
      <c r="Z420" s="573"/>
    </row>
    <row r="421" ht="15.75" customHeight="1">
      <c r="A421" s="573"/>
      <c r="B421" s="573"/>
      <c r="C421" s="573"/>
      <c r="D421" s="573"/>
      <c r="E421" s="573"/>
      <c r="F421" s="573"/>
      <c r="G421" s="573"/>
      <c r="H421" s="573"/>
      <c r="I421" s="573"/>
      <c r="J421" s="573"/>
      <c r="K421" s="658"/>
      <c r="L421" s="658"/>
      <c r="M421" s="573"/>
      <c r="N421" s="573"/>
      <c r="O421" s="573"/>
      <c r="P421" s="573"/>
      <c r="Q421" s="573"/>
      <c r="R421" s="573"/>
      <c r="S421" s="573"/>
      <c r="T421" s="573"/>
      <c r="U421" s="573"/>
      <c r="V421" s="573"/>
      <c r="W421" s="573"/>
      <c r="X421" s="573"/>
      <c r="Y421" s="573"/>
      <c r="Z421" s="573"/>
    </row>
    <row r="422" ht="15.75" customHeight="1">
      <c r="A422" s="573"/>
      <c r="B422" s="573"/>
      <c r="C422" s="573"/>
      <c r="D422" s="573"/>
      <c r="E422" s="573"/>
      <c r="F422" s="573"/>
      <c r="G422" s="573"/>
      <c r="H422" s="573"/>
      <c r="I422" s="573"/>
      <c r="J422" s="573"/>
      <c r="K422" s="658"/>
      <c r="L422" s="658"/>
      <c r="M422" s="573"/>
      <c r="N422" s="573"/>
      <c r="O422" s="573"/>
      <c r="P422" s="573"/>
      <c r="Q422" s="573"/>
      <c r="R422" s="573"/>
      <c r="S422" s="573"/>
      <c r="T422" s="573"/>
      <c r="U422" s="573"/>
      <c r="V422" s="573"/>
      <c r="W422" s="573"/>
      <c r="X422" s="573"/>
      <c r="Y422" s="573"/>
      <c r="Z422" s="573"/>
    </row>
    <row r="423" ht="15.75" customHeight="1">
      <c r="A423" s="573"/>
      <c r="B423" s="573"/>
      <c r="C423" s="573"/>
      <c r="D423" s="573"/>
      <c r="E423" s="573"/>
      <c r="F423" s="573"/>
      <c r="G423" s="573"/>
      <c r="H423" s="573"/>
      <c r="I423" s="573"/>
      <c r="J423" s="573"/>
      <c r="K423" s="658"/>
      <c r="L423" s="658"/>
      <c r="M423" s="573"/>
      <c r="N423" s="573"/>
      <c r="O423" s="573"/>
      <c r="P423" s="573"/>
      <c r="Q423" s="573"/>
      <c r="R423" s="573"/>
      <c r="S423" s="573"/>
      <c r="T423" s="573"/>
      <c r="U423" s="573"/>
      <c r="V423" s="573"/>
      <c r="W423" s="573"/>
      <c r="X423" s="573"/>
      <c r="Y423" s="573"/>
      <c r="Z423" s="573"/>
    </row>
    <row r="424" ht="15.75" customHeight="1">
      <c r="A424" s="573"/>
      <c r="B424" s="573"/>
      <c r="C424" s="573"/>
      <c r="D424" s="573"/>
      <c r="E424" s="573"/>
      <c r="F424" s="573"/>
      <c r="G424" s="573"/>
      <c r="H424" s="573"/>
      <c r="I424" s="573"/>
      <c r="J424" s="573"/>
      <c r="K424" s="658"/>
      <c r="L424" s="658"/>
      <c r="M424" s="573"/>
      <c r="N424" s="573"/>
      <c r="O424" s="573"/>
      <c r="P424" s="573"/>
      <c r="Q424" s="573"/>
      <c r="R424" s="573"/>
      <c r="S424" s="573"/>
      <c r="T424" s="573"/>
      <c r="U424" s="573"/>
      <c r="V424" s="573"/>
      <c r="W424" s="573"/>
      <c r="X424" s="573"/>
      <c r="Y424" s="573"/>
      <c r="Z424" s="573"/>
    </row>
    <row r="425" ht="15.75" customHeight="1">
      <c r="A425" s="573"/>
      <c r="B425" s="573"/>
      <c r="C425" s="573"/>
      <c r="D425" s="573"/>
      <c r="E425" s="573"/>
      <c r="F425" s="573"/>
      <c r="G425" s="573"/>
      <c r="H425" s="573"/>
      <c r="I425" s="573"/>
      <c r="J425" s="573"/>
      <c r="K425" s="658"/>
      <c r="L425" s="658"/>
      <c r="M425" s="573"/>
      <c r="N425" s="573"/>
      <c r="O425" s="573"/>
      <c r="P425" s="573"/>
      <c r="Q425" s="573"/>
      <c r="R425" s="573"/>
      <c r="S425" s="573"/>
      <c r="T425" s="573"/>
      <c r="U425" s="573"/>
      <c r="V425" s="573"/>
      <c r="W425" s="573"/>
      <c r="X425" s="573"/>
      <c r="Y425" s="573"/>
      <c r="Z425" s="573"/>
    </row>
    <row r="426" ht="15.75" customHeight="1">
      <c r="A426" s="573"/>
      <c r="B426" s="573"/>
      <c r="C426" s="573"/>
      <c r="D426" s="573"/>
      <c r="E426" s="573"/>
      <c r="F426" s="573"/>
      <c r="G426" s="573"/>
      <c r="H426" s="573"/>
      <c r="I426" s="573"/>
      <c r="J426" s="573"/>
      <c r="K426" s="658"/>
      <c r="L426" s="658"/>
      <c r="M426" s="573"/>
      <c r="N426" s="573"/>
      <c r="O426" s="573"/>
      <c r="P426" s="573"/>
      <c r="Q426" s="573"/>
      <c r="R426" s="573"/>
      <c r="S426" s="573"/>
      <c r="T426" s="573"/>
      <c r="U426" s="573"/>
      <c r="V426" s="573"/>
      <c r="W426" s="573"/>
      <c r="X426" s="573"/>
      <c r="Y426" s="573"/>
      <c r="Z426" s="573"/>
    </row>
    <row r="427" ht="15.75" customHeight="1">
      <c r="A427" s="573"/>
      <c r="B427" s="573"/>
      <c r="C427" s="573"/>
      <c r="D427" s="573"/>
      <c r="E427" s="573"/>
      <c r="F427" s="573"/>
      <c r="G427" s="573"/>
      <c r="H427" s="573"/>
      <c r="I427" s="573"/>
      <c r="J427" s="573"/>
      <c r="K427" s="658"/>
      <c r="L427" s="658"/>
      <c r="M427" s="573"/>
      <c r="N427" s="573"/>
      <c r="O427" s="573"/>
      <c r="P427" s="573"/>
      <c r="Q427" s="573"/>
      <c r="R427" s="573"/>
      <c r="S427" s="573"/>
      <c r="T427" s="573"/>
      <c r="U427" s="573"/>
      <c r="V427" s="573"/>
      <c r="W427" s="573"/>
      <c r="X427" s="573"/>
      <c r="Y427" s="573"/>
      <c r="Z427" s="573"/>
    </row>
    <row r="428" ht="15.75" customHeight="1">
      <c r="A428" s="573"/>
      <c r="B428" s="573"/>
      <c r="C428" s="573"/>
      <c r="D428" s="573"/>
      <c r="E428" s="573"/>
      <c r="F428" s="573"/>
      <c r="G428" s="573"/>
      <c r="H428" s="573"/>
      <c r="I428" s="573"/>
      <c r="J428" s="573"/>
      <c r="K428" s="658"/>
      <c r="L428" s="658"/>
      <c r="M428" s="573"/>
      <c r="N428" s="573"/>
      <c r="O428" s="573"/>
      <c r="P428" s="573"/>
      <c r="Q428" s="573"/>
      <c r="R428" s="573"/>
      <c r="S428" s="573"/>
      <c r="T428" s="573"/>
      <c r="U428" s="573"/>
      <c r="V428" s="573"/>
      <c r="W428" s="573"/>
      <c r="X428" s="573"/>
      <c r="Y428" s="573"/>
      <c r="Z428" s="573"/>
    </row>
    <row r="429" ht="15.75" customHeight="1">
      <c r="A429" s="573"/>
      <c r="B429" s="573"/>
      <c r="C429" s="573"/>
      <c r="D429" s="573"/>
      <c r="E429" s="573"/>
      <c r="F429" s="573"/>
      <c r="G429" s="573"/>
      <c r="H429" s="573"/>
      <c r="I429" s="573"/>
      <c r="J429" s="573"/>
      <c r="K429" s="658"/>
      <c r="L429" s="658"/>
      <c r="M429" s="573"/>
      <c r="N429" s="573"/>
      <c r="O429" s="573"/>
      <c r="P429" s="573"/>
      <c r="Q429" s="573"/>
      <c r="R429" s="573"/>
      <c r="S429" s="573"/>
      <c r="T429" s="573"/>
      <c r="U429" s="573"/>
      <c r="V429" s="573"/>
      <c r="W429" s="573"/>
      <c r="X429" s="573"/>
      <c r="Y429" s="573"/>
      <c r="Z429" s="573"/>
    </row>
    <row r="430" ht="15.75" customHeight="1">
      <c r="A430" s="573"/>
      <c r="B430" s="573"/>
      <c r="C430" s="573"/>
      <c r="D430" s="573"/>
      <c r="E430" s="573"/>
      <c r="F430" s="573"/>
      <c r="G430" s="573"/>
      <c r="H430" s="573"/>
      <c r="I430" s="573"/>
      <c r="J430" s="573"/>
      <c r="K430" s="658"/>
      <c r="L430" s="658"/>
      <c r="M430" s="573"/>
      <c r="N430" s="573"/>
      <c r="O430" s="573"/>
      <c r="P430" s="573"/>
      <c r="Q430" s="573"/>
      <c r="R430" s="573"/>
      <c r="S430" s="573"/>
      <c r="T430" s="573"/>
      <c r="U430" s="573"/>
      <c r="V430" s="573"/>
      <c r="W430" s="573"/>
      <c r="X430" s="573"/>
      <c r="Y430" s="573"/>
      <c r="Z430" s="573"/>
    </row>
    <row r="431" ht="15.75" customHeight="1">
      <c r="A431" s="573"/>
      <c r="B431" s="573"/>
      <c r="C431" s="573"/>
      <c r="D431" s="573"/>
      <c r="E431" s="573"/>
      <c r="F431" s="573"/>
      <c r="G431" s="573"/>
      <c r="H431" s="573"/>
      <c r="I431" s="573"/>
      <c r="J431" s="573"/>
      <c r="K431" s="658"/>
      <c r="L431" s="658"/>
      <c r="M431" s="573"/>
      <c r="N431" s="573"/>
      <c r="O431" s="573"/>
      <c r="P431" s="573"/>
      <c r="Q431" s="573"/>
      <c r="R431" s="573"/>
      <c r="S431" s="573"/>
      <c r="T431" s="573"/>
      <c r="U431" s="573"/>
      <c r="V431" s="573"/>
      <c r="W431" s="573"/>
      <c r="X431" s="573"/>
      <c r="Y431" s="573"/>
      <c r="Z431" s="573"/>
    </row>
    <row r="432" ht="15.75" customHeight="1">
      <c r="A432" s="573"/>
      <c r="B432" s="573"/>
      <c r="C432" s="573"/>
      <c r="D432" s="573"/>
      <c r="E432" s="573"/>
      <c r="F432" s="573"/>
      <c r="G432" s="573"/>
      <c r="H432" s="573"/>
      <c r="I432" s="573"/>
      <c r="J432" s="573"/>
      <c r="K432" s="658"/>
      <c r="L432" s="658"/>
      <c r="M432" s="573"/>
      <c r="N432" s="573"/>
      <c r="O432" s="573"/>
      <c r="P432" s="573"/>
      <c r="Q432" s="573"/>
      <c r="R432" s="573"/>
      <c r="S432" s="573"/>
      <c r="T432" s="573"/>
      <c r="U432" s="573"/>
      <c r="V432" s="573"/>
      <c r="W432" s="573"/>
      <c r="X432" s="573"/>
      <c r="Y432" s="573"/>
      <c r="Z432" s="573"/>
    </row>
    <row r="433" ht="15.75" customHeight="1">
      <c r="A433" s="573"/>
      <c r="B433" s="573"/>
      <c r="C433" s="573"/>
      <c r="D433" s="573"/>
      <c r="E433" s="573"/>
      <c r="F433" s="573"/>
      <c r="G433" s="573"/>
      <c r="H433" s="573"/>
      <c r="I433" s="573"/>
      <c r="J433" s="573"/>
      <c r="K433" s="658"/>
      <c r="L433" s="658"/>
      <c r="M433" s="573"/>
      <c r="N433" s="573"/>
      <c r="O433" s="573"/>
      <c r="P433" s="573"/>
      <c r="Q433" s="573"/>
      <c r="R433" s="573"/>
      <c r="S433" s="573"/>
      <c r="T433" s="573"/>
      <c r="U433" s="573"/>
      <c r="V433" s="573"/>
      <c r="W433" s="573"/>
      <c r="X433" s="573"/>
      <c r="Y433" s="573"/>
      <c r="Z433" s="573"/>
    </row>
    <row r="434" ht="15.75" customHeight="1">
      <c r="A434" s="573"/>
      <c r="B434" s="573"/>
      <c r="C434" s="573"/>
      <c r="D434" s="573"/>
      <c r="E434" s="573"/>
      <c r="F434" s="573"/>
      <c r="G434" s="573"/>
      <c r="H434" s="573"/>
      <c r="I434" s="573"/>
      <c r="J434" s="573"/>
      <c r="K434" s="658"/>
      <c r="L434" s="658"/>
      <c r="M434" s="573"/>
      <c r="N434" s="573"/>
      <c r="O434" s="573"/>
      <c r="P434" s="573"/>
      <c r="Q434" s="573"/>
      <c r="R434" s="573"/>
      <c r="S434" s="573"/>
      <c r="T434" s="573"/>
      <c r="U434" s="573"/>
      <c r="V434" s="573"/>
      <c r="W434" s="573"/>
      <c r="X434" s="573"/>
      <c r="Y434" s="573"/>
      <c r="Z434" s="573"/>
    </row>
    <row r="435" ht="15.75" customHeight="1">
      <c r="A435" s="573"/>
      <c r="B435" s="573"/>
      <c r="C435" s="573"/>
      <c r="D435" s="573"/>
      <c r="E435" s="573"/>
      <c r="F435" s="573"/>
      <c r="G435" s="573"/>
      <c r="H435" s="573"/>
      <c r="I435" s="573"/>
      <c r="J435" s="573"/>
      <c r="K435" s="658"/>
      <c r="L435" s="658"/>
      <c r="M435" s="573"/>
      <c r="N435" s="573"/>
      <c r="O435" s="573"/>
      <c r="P435" s="573"/>
      <c r="Q435" s="573"/>
      <c r="R435" s="573"/>
      <c r="S435" s="573"/>
      <c r="T435" s="573"/>
      <c r="U435" s="573"/>
      <c r="V435" s="573"/>
      <c r="W435" s="573"/>
      <c r="X435" s="573"/>
      <c r="Y435" s="573"/>
      <c r="Z435" s="573"/>
    </row>
    <row r="436" ht="15.75" customHeight="1">
      <c r="A436" s="573"/>
      <c r="B436" s="573"/>
      <c r="C436" s="573"/>
      <c r="D436" s="573"/>
      <c r="E436" s="573"/>
      <c r="F436" s="573"/>
      <c r="G436" s="573"/>
      <c r="H436" s="573"/>
      <c r="I436" s="573"/>
      <c r="J436" s="573"/>
      <c r="K436" s="658"/>
      <c r="L436" s="658"/>
      <c r="M436" s="573"/>
      <c r="N436" s="573"/>
      <c r="O436" s="573"/>
      <c r="P436" s="573"/>
      <c r="Q436" s="573"/>
      <c r="R436" s="573"/>
      <c r="S436" s="573"/>
      <c r="T436" s="573"/>
      <c r="U436" s="573"/>
      <c r="V436" s="573"/>
      <c r="W436" s="573"/>
      <c r="X436" s="573"/>
      <c r="Y436" s="573"/>
      <c r="Z436" s="573"/>
    </row>
    <row r="437" ht="15.75" customHeight="1">
      <c r="A437" s="573"/>
      <c r="B437" s="573"/>
      <c r="C437" s="573"/>
      <c r="D437" s="573"/>
      <c r="E437" s="573"/>
      <c r="F437" s="573"/>
      <c r="G437" s="573"/>
      <c r="H437" s="573"/>
      <c r="I437" s="573"/>
      <c r="J437" s="573"/>
      <c r="K437" s="658"/>
      <c r="L437" s="658"/>
      <c r="M437" s="573"/>
      <c r="N437" s="573"/>
      <c r="O437" s="573"/>
      <c r="P437" s="573"/>
      <c r="Q437" s="573"/>
      <c r="R437" s="573"/>
      <c r="S437" s="573"/>
      <c r="T437" s="573"/>
      <c r="U437" s="573"/>
      <c r="V437" s="573"/>
      <c r="W437" s="573"/>
      <c r="X437" s="573"/>
      <c r="Y437" s="573"/>
      <c r="Z437" s="573"/>
    </row>
    <row r="438" ht="15.75" customHeight="1">
      <c r="A438" s="573"/>
      <c r="B438" s="573"/>
      <c r="C438" s="573"/>
      <c r="D438" s="573"/>
      <c r="E438" s="573"/>
      <c r="F438" s="573"/>
      <c r="G438" s="573"/>
      <c r="H438" s="573"/>
      <c r="I438" s="573"/>
      <c r="J438" s="573"/>
      <c r="K438" s="658"/>
      <c r="L438" s="658"/>
      <c r="M438" s="573"/>
      <c r="N438" s="573"/>
      <c r="O438" s="573"/>
      <c r="P438" s="573"/>
      <c r="Q438" s="573"/>
      <c r="R438" s="573"/>
      <c r="S438" s="573"/>
      <c r="T438" s="573"/>
      <c r="U438" s="573"/>
      <c r="V438" s="573"/>
      <c r="W438" s="573"/>
      <c r="X438" s="573"/>
      <c r="Y438" s="573"/>
      <c r="Z438" s="573"/>
    </row>
    <row r="439" ht="15.75" customHeight="1">
      <c r="A439" s="573"/>
      <c r="B439" s="573"/>
      <c r="C439" s="573"/>
      <c r="D439" s="573"/>
      <c r="E439" s="573"/>
      <c r="F439" s="573"/>
      <c r="G439" s="573"/>
      <c r="H439" s="573"/>
      <c r="I439" s="573"/>
      <c r="J439" s="573"/>
      <c r="K439" s="658"/>
      <c r="L439" s="658"/>
      <c r="M439" s="573"/>
      <c r="N439" s="573"/>
      <c r="O439" s="573"/>
      <c r="P439" s="573"/>
      <c r="Q439" s="573"/>
      <c r="R439" s="573"/>
      <c r="S439" s="573"/>
      <c r="T439" s="573"/>
      <c r="U439" s="573"/>
      <c r="V439" s="573"/>
      <c r="W439" s="573"/>
      <c r="X439" s="573"/>
      <c r="Y439" s="573"/>
      <c r="Z439" s="573"/>
    </row>
    <row r="440" ht="15.75" customHeight="1">
      <c r="A440" s="573"/>
      <c r="B440" s="573"/>
      <c r="C440" s="573"/>
      <c r="D440" s="573"/>
      <c r="E440" s="573"/>
      <c r="F440" s="573"/>
      <c r="G440" s="573"/>
      <c r="H440" s="573"/>
      <c r="I440" s="573"/>
      <c r="J440" s="573"/>
      <c r="K440" s="658"/>
      <c r="L440" s="658"/>
      <c r="M440" s="573"/>
      <c r="N440" s="573"/>
      <c r="O440" s="573"/>
      <c r="P440" s="573"/>
      <c r="Q440" s="573"/>
      <c r="R440" s="573"/>
      <c r="S440" s="573"/>
      <c r="T440" s="573"/>
      <c r="U440" s="573"/>
      <c r="V440" s="573"/>
      <c r="W440" s="573"/>
      <c r="X440" s="573"/>
      <c r="Y440" s="573"/>
      <c r="Z440" s="573"/>
    </row>
    <row r="441" ht="15.75" customHeight="1">
      <c r="A441" s="573"/>
      <c r="B441" s="573"/>
      <c r="C441" s="573"/>
      <c r="D441" s="573"/>
      <c r="E441" s="573"/>
      <c r="F441" s="573"/>
      <c r="G441" s="573"/>
      <c r="H441" s="573"/>
      <c r="I441" s="573"/>
      <c r="J441" s="573"/>
      <c r="K441" s="658"/>
      <c r="L441" s="658"/>
      <c r="M441" s="573"/>
      <c r="N441" s="573"/>
      <c r="O441" s="573"/>
      <c r="P441" s="573"/>
      <c r="Q441" s="573"/>
      <c r="R441" s="573"/>
      <c r="S441" s="573"/>
      <c r="T441" s="573"/>
      <c r="U441" s="573"/>
      <c r="V441" s="573"/>
      <c r="W441" s="573"/>
      <c r="X441" s="573"/>
      <c r="Y441" s="573"/>
      <c r="Z441" s="573"/>
    </row>
    <row r="442" ht="15.75" customHeight="1">
      <c r="A442" s="573"/>
      <c r="B442" s="573"/>
      <c r="C442" s="573"/>
      <c r="D442" s="573"/>
      <c r="E442" s="573"/>
      <c r="F442" s="573"/>
      <c r="G442" s="573"/>
      <c r="H442" s="573"/>
      <c r="I442" s="573"/>
      <c r="J442" s="573"/>
      <c r="K442" s="658"/>
      <c r="L442" s="658"/>
      <c r="M442" s="573"/>
      <c r="N442" s="573"/>
      <c r="O442" s="573"/>
      <c r="P442" s="573"/>
      <c r="Q442" s="573"/>
      <c r="R442" s="573"/>
      <c r="S442" s="573"/>
      <c r="T442" s="573"/>
      <c r="U442" s="573"/>
      <c r="V442" s="573"/>
      <c r="W442" s="573"/>
      <c r="X442" s="573"/>
      <c r="Y442" s="573"/>
      <c r="Z442" s="573"/>
    </row>
    <row r="443" ht="15.75" customHeight="1">
      <c r="A443" s="573"/>
      <c r="B443" s="573"/>
      <c r="C443" s="573"/>
      <c r="D443" s="573"/>
      <c r="E443" s="573"/>
      <c r="F443" s="573"/>
      <c r="G443" s="573"/>
      <c r="H443" s="573"/>
      <c r="I443" s="573"/>
      <c r="J443" s="573"/>
      <c r="K443" s="658"/>
      <c r="L443" s="658"/>
      <c r="M443" s="573"/>
      <c r="N443" s="573"/>
      <c r="O443" s="573"/>
      <c r="P443" s="573"/>
      <c r="Q443" s="573"/>
      <c r="R443" s="573"/>
      <c r="S443" s="573"/>
      <c r="T443" s="573"/>
      <c r="U443" s="573"/>
      <c r="V443" s="573"/>
      <c r="W443" s="573"/>
      <c r="X443" s="573"/>
      <c r="Y443" s="573"/>
      <c r="Z443" s="573"/>
    </row>
    <row r="444" ht="15.75" customHeight="1">
      <c r="A444" s="573"/>
      <c r="B444" s="573"/>
      <c r="C444" s="573"/>
      <c r="D444" s="573"/>
      <c r="E444" s="573"/>
      <c r="F444" s="573"/>
      <c r="G444" s="573"/>
      <c r="H444" s="573"/>
      <c r="I444" s="573"/>
      <c r="J444" s="573"/>
      <c r="K444" s="658"/>
      <c r="L444" s="658"/>
      <c r="M444" s="573"/>
      <c r="N444" s="573"/>
      <c r="O444" s="573"/>
      <c r="P444" s="573"/>
      <c r="Q444" s="573"/>
      <c r="R444" s="573"/>
      <c r="S444" s="573"/>
      <c r="T444" s="573"/>
      <c r="U444" s="573"/>
      <c r="V444" s="573"/>
      <c r="W444" s="573"/>
      <c r="X444" s="573"/>
      <c r="Y444" s="573"/>
      <c r="Z444" s="573"/>
    </row>
    <row r="445" ht="15.75" customHeight="1">
      <c r="A445" s="573"/>
      <c r="B445" s="573"/>
      <c r="C445" s="573"/>
      <c r="D445" s="573"/>
      <c r="E445" s="573"/>
      <c r="F445" s="573"/>
      <c r="G445" s="573"/>
      <c r="H445" s="573"/>
      <c r="I445" s="573"/>
      <c r="J445" s="573"/>
      <c r="K445" s="658"/>
      <c r="L445" s="658"/>
      <c r="M445" s="573"/>
      <c r="N445" s="573"/>
      <c r="O445" s="573"/>
      <c r="P445" s="573"/>
      <c r="Q445" s="573"/>
      <c r="R445" s="573"/>
      <c r="S445" s="573"/>
      <c r="T445" s="573"/>
      <c r="U445" s="573"/>
      <c r="V445" s="573"/>
      <c r="W445" s="573"/>
      <c r="X445" s="573"/>
      <c r="Y445" s="573"/>
      <c r="Z445" s="573"/>
    </row>
    <row r="446" ht="15.75" customHeight="1">
      <c r="A446" s="573"/>
      <c r="B446" s="573"/>
      <c r="C446" s="573"/>
      <c r="D446" s="573"/>
      <c r="E446" s="573"/>
      <c r="F446" s="573"/>
      <c r="G446" s="573"/>
      <c r="H446" s="573"/>
      <c r="I446" s="573"/>
      <c r="J446" s="573"/>
      <c r="K446" s="658"/>
      <c r="L446" s="658"/>
      <c r="M446" s="573"/>
      <c r="N446" s="573"/>
      <c r="O446" s="573"/>
      <c r="P446" s="573"/>
      <c r="Q446" s="573"/>
      <c r="R446" s="573"/>
      <c r="S446" s="573"/>
      <c r="T446" s="573"/>
      <c r="U446" s="573"/>
      <c r="V446" s="573"/>
      <c r="W446" s="573"/>
      <c r="X446" s="573"/>
      <c r="Y446" s="573"/>
      <c r="Z446" s="573"/>
    </row>
    <row r="447" ht="15.75" customHeight="1">
      <c r="A447" s="573"/>
      <c r="B447" s="573"/>
      <c r="C447" s="573"/>
      <c r="D447" s="573"/>
      <c r="E447" s="573"/>
      <c r="F447" s="573"/>
      <c r="G447" s="573"/>
      <c r="H447" s="573"/>
      <c r="I447" s="573"/>
      <c r="J447" s="573"/>
      <c r="K447" s="658"/>
      <c r="L447" s="658"/>
      <c r="M447" s="573"/>
      <c r="N447" s="573"/>
      <c r="O447" s="573"/>
      <c r="P447" s="573"/>
      <c r="Q447" s="573"/>
      <c r="R447" s="573"/>
      <c r="S447" s="573"/>
      <c r="T447" s="573"/>
      <c r="U447" s="573"/>
      <c r="V447" s="573"/>
      <c r="W447" s="573"/>
      <c r="X447" s="573"/>
      <c r="Y447" s="573"/>
      <c r="Z447" s="573"/>
    </row>
    <row r="448" ht="15.75" customHeight="1">
      <c r="A448" s="573"/>
      <c r="B448" s="573"/>
      <c r="C448" s="573"/>
      <c r="D448" s="573"/>
      <c r="E448" s="573"/>
      <c r="F448" s="573"/>
      <c r="G448" s="573"/>
      <c r="H448" s="573"/>
      <c r="I448" s="573"/>
      <c r="J448" s="573"/>
      <c r="K448" s="658"/>
      <c r="L448" s="658"/>
      <c r="M448" s="573"/>
      <c r="N448" s="573"/>
      <c r="O448" s="573"/>
      <c r="P448" s="573"/>
      <c r="Q448" s="573"/>
      <c r="R448" s="573"/>
      <c r="S448" s="573"/>
      <c r="T448" s="573"/>
      <c r="U448" s="573"/>
      <c r="V448" s="573"/>
      <c r="W448" s="573"/>
      <c r="X448" s="573"/>
      <c r="Y448" s="573"/>
      <c r="Z448" s="573"/>
    </row>
    <row r="449" ht="15.75" customHeight="1">
      <c r="A449" s="573"/>
      <c r="B449" s="573"/>
      <c r="C449" s="573"/>
      <c r="D449" s="573"/>
      <c r="E449" s="573"/>
      <c r="F449" s="573"/>
      <c r="G449" s="573"/>
      <c r="H449" s="573"/>
      <c r="I449" s="573"/>
      <c r="J449" s="573"/>
      <c r="K449" s="658"/>
      <c r="L449" s="658"/>
      <c r="M449" s="573"/>
      <c r="N449" s="573"/>
      <c r="O449" s="573"/>
      <c r="P449" s="573"/>
      <c r="Q449" s="573"/>
      <c r="R449" s="573"/>
      <c r="S449" s="573"/>
      <c r="T449" s="573"/>
      <c r="U449" s="573"/>
      <c r="V449" s="573"/>
      <c r="W449" s="573"/>
      <c r="X449" s="573"/>
      <c r="Y449" s="573"/>
      <c r="Z449" s="573"/>
    </row>
    <row r="450" ht="15.75" customHeight="1">
      <c r="A450" s="573"/>
      <c r="B450" s="573"/>
      <c r="C450" s="573"/>
      <c r="D450" s="573"/>
      <c r="E450" s="573"/>
      <c r="F450" s="573"/>
      <c r="G450" s="573"/>
      <c r="H450" s="573"/>
      <c r="I450" s="573"/>
      <c r="J450" s="573"/>
      <c r="K450" s="658"/>
      <c r="L450" s="658"/>
      <c r="M450" s="573"/>
      <c r="N450" s="573"/>
      <c r="O450" s="573"/>
      <c r="P450" s="573"/>
      <c r="Q450" s="573"/>
      <c r="R450" s="573"/>
      <c r="S450" s="573"/>
      <c r="T450" s="573"/>
      <c r="U450" s="573"/>
      <c r="V450" s="573"/>
      <c r="W450" s="573"/>
      <c r="X450" s="573"/>
      <c r="Y450" s="573"/>
      <c r="Z450" s="573"/>
    </row>
    <row r="451" ht="15.75" customHeight="1">
      <c r="A451" s="573"/>
      <c r="B451" s="573"/>
      <c r="C451" s="573"/>
      <c r="D451" s="573"/>
      <c r="E451" s="573"/>
      <c r="F451" s="573"/>
      <c r="G451" s="573"/>
      <c r="H451" s="573"/>
      <c r="I451" s="573"/>
      <c r="J451" s="573"/>
      <c r="K451" s="658"/>
      <c r="L451" s="658"/>
      <c r="M451" s="573"/>
      <c r="N451" s="573"/>
      <c r="O451" s="573"/>
      <c r="P451" s="573"/>
      <c r="Q451" s="573"/>
      <c r="R451" s="573"/>
      <c r="S451" s="573"/>
      <c r="T451" s="573"/>
      <c r="U451" s="573"/>
      <c r="V451" s="573"/>
      <c r="W451" s="573"/>
      <c r="X451" s="573"/>
      <c r="Y451" s="573"/>
      <c r="Z451" s="573"/>
    </row>
    <row r="452" ht="15.75" customHeight="1">
      <c r="A452" s="573"/>
      <c r="B452" s="573"/>
      <c r="C452" s="573"/>
      <c r="D452" s="573"/>
      <c r="E452" s="573"/>
      <c r="F452" s="573"/>
      <c r="G452" s="573"/>
      <c r="H452" s="573"/>
      <c r="I452" s="573"/>
      <c r="J452" s="573"/>
      <c r="K452" s="658"/>
      <c r="L452" s="658"/>
      <c r="M452" s="573"/>
      <c r="N452" s="573"/>
      <c r="O452" s="573"/>
      <c r="P452" s="573"/>
      <c r="Q452" s="573"/>
      <c r="R452" s="573"/>
      <c r="S452" s="573"/>
      <c r="T452" s="573"/>
      <c r="U452" s="573"/>
      <c r="V452" s="573"/>
      <c r="W452" s="573"/>
      <c r="X452" s="573"/>
      <c r="Y452" s="573"/>
      <c r="Z452" s="573"/>
    </row>
    <row r="453" ht="15.75" customHeight="1">
      <c r="A453" s="573"/>
      <c r="B453" s="573"/>
      <c r="C453" s="573"/>
      <c r="D453" s="573"/>
      <c r="E453" s="573"/>
      <c r="F453" s="573"/>
      <c r="G453" s="573"/>
      <c r="H453" s="573"/>
      <c r="I453" s="573"/>
      <c r="J453" s="573"/>
      <c r="K453" s="658"/>
      <c r="L453" s="658"/>
      <c r="M453" s="573"/>
      <c r="N453" s="573"/>
      <c r="O453" s="573"/>
      <c r="P453" s="573"/>
      <c r="Q453" s="573"/>
      <c r="R453" s="573"/>
      <c r="S453" s="573"/>
      <c r="T453" s="573"/>
      <c r="U453" s="573"/>
      <c r="V453" s="573"/>
      <c r="W453" s="573"/>
      <c r="X453" s="573"/>
      <c r="Y453" s="573"/>
      <c r="Z453" s="573"/>
    </row>
    <row r="454" ht="15.75" customHeight="1">
      <c r="A454" s="573"/>
      <c r="B454" s="573"/>
      <c r="C454" s="573"/>
      <c r="D454" s="573"/>
      <c r="E454" s="573"/>
      <c r="F454" s="573"/>
      <c r="G454" s="573"/>
      <c r="H454" s="573"/>
      <c r="I454" s="573"/>
      <c r="J454" s="573"/>
      <c r="K454" s="658"/>
      <c r="L454" s="658"/>
      <c r="M454" s="573"/>
      <c r="N454" s="573"/>
      <c r="O454" s="573"/>
      <c r="P454" s="573"/>
      <c r="Q454" s="573"/>
      <c r="R454" s="573"/>
      <c r="S454" s="573"/>
      <c r="T454" s="573"/>
      <c r="U454" s="573"/>
      <c r="V454" s="573"/>
      <c r="W454" s="573"/>
      <c r="X454" s="573"/>
      <c r="Y454" s="573"/>
      <c r="Z454" s="573"/>
    </row>
    <row r="455" ht="15.75" customHeight="1">
      <c r="A455" s="573"/>
      <c r="B455" s="573"/>
      <c r="C455" s="573"/>
      <c r="D455" s="573"/>
      <c r="E455" s="573"/>
      <c r="F455" s="573"/>
      <c r="G455" s="573"/>
      <c r="H455" s="573"/>
      <c r="I455" s="573"/>
      <c r="J455" s="573"/>
      <c r="K455" s="658"/>
      <c r="L455" s="658"/>
      <c r="M455" s="573"/>
      <c r="N455" s="573"/>
      <c r="O455" s="573"/>
      <c r="P455" s="573"/>
      <c r="Q455" s="573"/>
      <c r="R455" s="573"/>
      <c r="S455" s="573"/>
      <c r="T455" s="573"/>
      <c r="U455" s="573"/>
      <c r="V455" s="573"/>
      <c r="W455" s="573"/>
      <c r="X455" s="573"/>
      <c r="Y455" s="573"/>
      <c r="Z455" s="573"/>
    </row>
    <row r="456" ht="15.75" customHeight="1">
      <c r="A456" s="573"/>
      <c r="B456" s="573"/>
      <c r="C456" s="573"/>
      <c r="D456" s="573"/>
      <c r="E456" s="573"/>
      <c r="F456" s="573"/>
      <c r="G456" s="573"/>
      <c r="H456" s="573"/>
      <c r="I456" s="573"/>
      <c r="J456" s="573"/>
      <c r="K456" s="658"/>
      <c r="L456" s="658"/>
      <c r="M456" s="573"/>
      <c r="N456" s="573"/>
      <c r="O456" s="573"/>
      <c r="P456" s="573"/>
      <c r="Q456" s="573"/>
      <c r="R456" s="573"/>
      <c r="S456" s="573"/>
      <c r="T456" s="573"/>
      <c r="U456" s="573"/>
      <c r="V456" s="573"/>
      <c r="W456" s="573"/>
      <c r="X456" s="573"/>
      <c r="Y456" s="573"/>
      <c r="Z456" s="573"/>
    </row>
    <row r="457" ht="15.75" customHeight="1">
      <c r="A457" s="573"/>
      <c r="B457" s="573"/>
      <c r="C457" s="573"/>
      <c r="D457" s="573"/>
      <c r="E457" s="573"/>
      <c r="F457" s="573"/>
      <c r="G457" s="573"/>
      <c r="H457" s="573"/>
      <c r="I457" s="573"/>
      <c r="J457" s="573"/>
      <c r="K457" s="658"/>
      <c r="L457" s="658"/>
      <c r="M457" s="573"/>
      <c r="N457" s="573"/>
      <c r="O457" s="573"/>
      <c r="P457" s="573"/>
      <c r="Q457" s="573"/>
      <c r="R457" s="573"/>
      <c r="S457" s="573"/>
      <c r="T457" s="573"/>
      <c r="U457" s="573"/>
      <c r="V457" s="573"/>
      <c r="W457" s="573"/>
      <c r="X457" s="573"/>
      <c r="Y457" s="573"/>
      <c r="Z457" s="573"/>
    </row>
    <row r="458" ht="15.75" customHeight="1">
      <c r="A458" s="573"/>
      <c r="B458" s="573"/>
      <c r="C458" s="573"/>
      <c r="D458" s="573"/>
      <c r="E458" s="573"/>
      <c r="F458" s="573"/>
      <c r="G458" s="573"/>
      <c r="H458" s="573"/>
      <c r="I458" s="573"/>
      <c r="J458" s="573"/>
      <c r="K458" s="658"/>
      <c r="L458" s="658"/>
      <c r="M458" s="573"/>
      <c r="N458" s="573"/>
      <c r="O458" s="573"/>
      <c r="P458" s="573"/>
      <c r="Q458" s="573"/>
      <c r="R458" s="573"/>
      <c r="S458" s="573"/>
      <c r="T458" s="573"/>
      <c r="U458" s="573"/>
      <c r="V458" s="573"/>
      <c r="W458" s="573"/>
      <c r="X458" s="573"/>
      <c r="Y458" s="573"/>
      <c r="Z458" s="573"/>
    </row>
    <row r="459" ht="15.75" customHeight="1">
      <c r="A459" s="573"/>
      <c r="B459" s="573"/>
      <c r="C459" s="573"/>
      <c r="D459" s="573"/>
      <c r="E459" s="573"/>
      <c r="F459" s="573"/>
      <c r="G459" s="573"/>
      <c r="H459" s="573"/>
      <c r="I459" s="573"/>
      <c r="J459" s="573"/>
      <c r="K459" s="658"/>
      <c r="L459" s="658"/>
      <c r="M459" s="573"/>
      <c r="N459" s="573"/>
      <c r="O459" s="573"/>
      <c r="P459" s="573"/>
      <c r="Q459" s="573"/>
      <c r="R459" s="573"/>
      <c r="S459" s="573"/>
      <c r="T459" s="573"/>
      <c r="U459" s="573"/>
      <c r="V459" s="573"/>
      <c r="W459" s="573"/>
      <c r="X459" s="573"/>
      <c r="Y459" s="573"/>
      <c r="Z459" s="573"/>
    </row>
    <row r="460" ht="15.75" customHeight="1">
      <c r="A460" s="573"/>
      <c r="B460" s="573"/>
      <c r="C460" s="573"/>
      <c r="D460" s="573"/>
      <c r="E460" s="573"/>
      <c r="F460" s="573"/>
      <c r="G460" s="573"/>
      <c r="H460" s="573"/>
      <c r="I460" s="573"/>
      <c r="J460" s="573"/>
      <c r="K460" s="658"/>
      <c r="L460" s="658"/>
      <c r="M460" s="573"/>
      <c r="N460" s="573"/>
      <c r="O460" s="573"/>
      <c r="P460" s="573"/>
      <c r="Q460" s="573"/>
      <c r="R460" s="573"/>
      <c r="S460" s="573"/>
      <c r="T460" s="573"/>
      <c r="U460" s="573"/>
      <c r="V460" s="573"/>
      <c r="W460" s="573"/>
      <c r="X460" s="573"/>
      <c r="Y460" s="573"/>
      <c r="Z460" s="573"/>
    </row>
    <row r="461" ht="15.75" customHeight="1">
      <c r="A461" s="573"/>
      <c r="B461" s="573"/>
      <c r="C461" s="573"/>
      <c r="D461" s="573"/>
      <c r="E461" s="573"/>
      <c r="F461" s="573"/>
      <c r="G461" s="573"/>
      <c r="H461" s="573"/>
      <c r="I461" s="573"/>
      <c r="J461" s="573"/>
      <c r="K461" s="658"/>
      <c r="L461" s="658"/>
      <c r="M461" s="573"/>
      <c r="N461" s="573"/>
      <c r="O461" s="573"/>
      <c r="P461" s="573"/>
      <c r="Q461" s="573"/>
      <c r="R461" s="573"/>
      <c r="S461" s="573"/>
      <c r="T461" s="573"/>
      <c r="U461" s="573"/>
      <c r="V461" s="573"/>
      <c r="W461" s="573"/>
      <c r="X461" s="573"/>
      <c r="Y461" s="573"/>
      <c r="Z461" s="573"/>
    </row>
    <row r="462" ht="15.75" customHeight="1">
      <c r="A462" s="573"/>
      <c r="B462" s="573"/>
      <c r="C462" s="573"/>
      <c r="D462" s="573"/>
      <c r="E462" s="573"/>
      <c r="F462" s="573"/>
      <c r="G462" s="573"/>
      <c r="H462" s="573"/>
      <c r="I462" s="573"/>
      <c r="J462" s="573"/>
      <c r="K462" s="658"/>
      <c r="L462" s="658"/>
      <c r="M462" s="573"/>
      <c r="N462" s="573"/>
      <c r="O462" s="573"/>
      <c r="P462" s="573"/>
      <c r="Q462" s="573"/>
      <c r="R462" s="573"/>
      <c r="S462" s="573"/>
      <c r="T462" s="573"/>
      <c r="U462" s="573"/>
      <c r="V462" s="573"/>
      <c r="W462" s="573"/>
      <c r="X462" s="573"/>
      <c r="Y462" s="573"/>
      <c r="Z462" s="573"/>
    </row>
    <row r="463" ht="15.75" customHeight="1">
      <c r="A463" s="573"/>
      <c r="B463" s="573"/>
      <c r="C463" s="573"/>
      <c r="D463" s="573"/>
      <c r="E463" s="573"/>
      <c r="F463" s="573"/>
      <c r="G463" s="573"/>
      <c r="H463" s="573"/>
      <c r="I463" s="573"/>
      <c r="J463" s="573"/>
      <c r="K463" s="658"/>
      <c r="L463" s="658"/>
      <c r="M463" s="573"/>
      <c r="N463" s="573"/>
      <c r="O463" s="573"/>
      <c r="P463" s="573"/>
      <c r="Q463" s="573"/>
      <c r="R463" s="573"/>
      <c r="S463" s="573"/>
      <c r="T463" s="573"/>
      <c r="U463" s="573"/>
      <c r="V463" s="573"/>
      <c r="W463" s="573"/>
      <c r="X463" s="573"/>
      <c r="Y463" s="573"/>
      <c r="Z463" s="573"/>
    </row>
    <row r="464" ht="15.75" customHeight="1">
      <c r="A464" s="573"/>
      <c r="B464" s="573"/>
      <c r="C464" s="573"/>
      <c r="D464" s="573"/>
      <c r="E464" s="573"/>
      <c r="F464" s="573"/>
      <c r="G464" s="573"/>
      <c r="H464" s="573"/>
      <c r="I464" s="573"/>
      <c r="J464" s="573"/>
      <c r="K464" s="658"/>
      <c r="L464" s="658"/>
      <c r="M464" s="573"/>
      <c r="N464" s="573"/>
      <c r="O464" s="573"/>
      <c r="P464" s="573"/>
      <c r="Q464" s="573"/>
      <c r="R464" s="573"/>
      <c r="S464" s="573"/>
      <c r="T464" s="573"/>
      <c r="U464" s="573"/>
      <c r="V464" s="573"/>
      <c r="W464" s="573"/>
      <c r="X464" s="573"/>
      <c r="Y464" s="573"/>
      <c r="Z464" s="573"/>
    </row>
    <row r="465" ht="15.75" customHeight="1">
      <c r="A465" s="573"/>
      <c r="B465" s="573"/>
      <c r="C465" s="573"/>
      <c r="D465" s="573"/>
      <c r="E465" s="573"/>
      <c r="F465" s="573"/>
      <c r="G465" s="573"/>
      <c r="H465" s="573"/>
      <c r="I465" s="573"/>
      <c r="J465" s="573"/>
      <c r="K465" s="658"/>
      <c r="L465" s="658"/>
      <c r="M465" s="573"/>
      <c r="N465" s="573"/>
      <c r="O465" s="573"/>
      <c r="P465" s="573"/>
      <c r="Q465" s="573"/>
      <c r="R465" s="573"/>
      <c r="S465" s="573"/>
      <c r="T465" s="573"/>
      <c r="U465" s="573"/>
      <c r="V465" s="573"/>
      <c r="W465" s="573"/>
      <c r="X465" s="573"/>
      <c r="Y465" s="573"/>
      <c r="Z465" s="573"/>
    </row>
    <row r="466" ht="15.75" customHeight="1">
      <c r="A466" s="573"/>
      <c r="B466" s="573"/>
      <c r="C466" s="573"/>
      <c r="D466" s="573"/>
      <c r="E466" s="573"/>
      <c r="F466" s="573"/>
      <c r="G466" s="573"/>
      <c r="H466" s="573"/>
      <c r="I466" s="573"/>
      <c r="J466" s="573"/>
      <c r="K466" s="658"/>
      <c r="L466" s="658"/>
      <c r="M466" s="573"/>
      <c r="N466" s="573"/>
      <c r="O466" s="573"/>
      <c r="P466" s="573"/>
      <c r="Q466" s="573"/>
      <c r="R466" s="573"/>
      <c r="S466" s="573"/>
      <c r="T466" s="573"/>
      <c r="U466" s="573"/>
      <c r="V466" s="573"/>
      <c r="W466" s="573"/>
      <c r="X466" s="573"/>
      <c r="Y466" s="573"/>
      <c r="Z466" s="573"/>
    </row>
    <row r="467" ht="15.75" customHeight="1">
      <c r="A467" s="573"/>
      <c r="B467" s="573"/>
      <c r="C467" s="573"/>
      <c r="D467" s="573"/>
      <c r="E467" s="573"/>
      <c r="F467" s="573"/>
      <c r="G467" s="573"/>
      <c r="H467" s="573"/>
      <c r="I467" s="573"/>
      <c r="J467" s="573"/>
      <c r="K467" s="658"/>
      <c r="L467" s="658"/>
      <c r="M467" s="573"/>
      <c r="N467" s="573"/>
      <c r="O467" s="573"/>
      <c r="P467" s="573"/>
      <c r="Q467" s="573"/>
      <c r="R467" s="573"/>
      <c r="S467" s="573"/>
      <c r="T467" s="573"/>
      <c r="U467" s="573"/>
      <c r="V467" s="573"/>
      <c r="W467" s="573"/>
      <c r="X467" s="573"/>
      <c r="Y467" s="573"/>
      <c r="Z467" s="573"/>
    </row>
    <row r="468" ht="15.75" customHeight="1">
      <c r="A468" s="573"/>
      <c r="B468" s="573"/>
      <c r="C468" s="573"/>
      <c r="D468" s="573"/>
      <c r="E468" s="573"/>
      <c r="F468" s="573"/>
      <c r="G468" s="573"/>
      <c r="H468" s="573"/>
      <c r="I468" s="573"/>
      <c r="J468" s="573"/>
      <c r="K468" s="658"/>
      <c r="L468" s="658"/>
      <c r="M468" s="573"/>
      <c r="N468" s="573"/>
      <c r="O468" s="573"/>
      <c r="P468" s="573"/>
      <c r="Q468" s="573"/>
      <c r="R468" s="573"/>
      <c r="S468" s="573"/>
      <c r="T468" s="573"/>
      <c r="U468" s="573"/>
      <c r="V468" s="573"/>
      <c r="W468" s="573"/>
      <c r="X468" s="573"/>
      <c r="Y468" s="573"/>
      <c r="Z468" s="573"/>
    </row>
    <row r="469" ht="15.75" customHeight="1">
      <c r="A469" s="573"/>
      <c r="B469" s="573"/>
      <c r="C469" s="573"/>
      <c r="D469" s="573"/>
      <c r="E469" s="573"/>
      <c r="F469" s="573"/>
      <c r="G469" s="573"/>
      <c r="H469" s="573"/>
      <c r="I469" s="573"/>
      <c r="J469" s="573"/>
      <c r="K469" s="658"/>
      <c r="L469" s="658"/>
      <c r="M469" s="573"/>
      <c r="N469" s="573"/>
      <c r="O469" s="573"/>
      <c r="P469" s="573"/>
      <c r="Q469" s="573"/>
      <c r="R469" s="573"/>
      <c r="S469" s="573"/>
      <c r="T469" s="573"/>
      <c r="U469" s="573"/>
      <c r="V469" s="573"/>
      <c r="W469" s="573"/>
      <c r="X469" s="573"/>
      <c r="Y469" s="573"/>
      <c r="Z469" s="573"/>
    </row>
    <row r="470" ht="15.75" customHeight="1">
      <c r="A470" s="573"/>
      <c r="B470" s="573"/>
      <c r="C470" s="573"/>
      <c r="D470" s="573"/>
      <c r="E470" s="573"/>
      <c r="F470" s="573"/>
      <c r="G470" s="573"/>
      <c r="H470" s="573"/>
      <c r="I470" s="573"/>
      <c r="J470" s="573"/>
      <c r="K470" s="658"/>
      <c r="L470" s="658"/>
      <c r="M470" s="573"/>
      <c r="N470" s="573"/>
      <c r="O470" s="573"/>
      <c r="P470" s="573"/>
      <c r="Q470" s="573"/>
      <c r="R470" s="573"/>
      <c r="S470" s="573"/>
      <c r="T470" s="573"/>
      <c r="U470" s="573"/>
      <c r="V470" s="573"/>
      <c r="W470" s="573"/>
      <c r="X470" s="573"/>
      <c r="Y470" s="573"/>
      <c r="Z470" s="573"/>
    </row>
    <row r="471" ht="15.75" customHeight="1">
      <c r="A471" s="573"/>
      <c r="B471" s="573"/>
      <c r="C471" s="573"/>
      <c r="D471" s="573"/>
      <c r="E471" s="573"/>
      <c r="F471" s="573"/>
      <c r="G471" s="573"/>
      <c r="H471" s="573"/>
      <c r="I471" s="573"/>
      <c r="J471" s="573"/>
      <c r="K471" s="658"/>
      <c r="L471" s="658"/>
      <c r="M471" s="573"/>
      <c r="N471" s="573"/>
      <c r="O471" s="573"/>
      <c r="P471" s="573"/>
      <c r="Q471" s="573"/>
      <c r="R471" s="573"/>
      <c r="S471" s="573"/>
      <c r="T471" s="573"/>
      <c r="U471" s="573"/>
      <c r="V471" s="573"/>
      <c r="W471" s="573"/>
      <c r="X471" s="573"/>
      <c r="Y471" s="573"/>
      <c r="Z471" s="573"/>
    </row>
    <row r="472" ht="15.75" customHeight="1">
      <c r="A472" s="573"/>
      <c r="B472" s="573"/>
      <c r="C472" s="573"/>
      <c r="D472" s="573"/>
      <c r="E472" s="573"/>
      <c r="F472" s="573"/>
      <c r="G472" s="573"/>
      <c r="H472" s="573"/>
      <c r="I472" s="573"/>
      <c r="J472" s="573"/>
      <c r="K472" s="658"/>
      <c r="L472" s="658"/>
      <c r="M472" s="573"/>
      <c r="N472" s="573"/>
      <c r="O472" s="573"/>
      <c r="P472" s="573"/>
      <c r="Q472" s="573"/>
      <c r="R472" s="573"/>
      <c r="S472" s="573"/>
      <c r="T472" s="573"/>
      <c r="U472" s="573"/>
      <c r="V472" s="573"/>
      <c r="W472" s="573"/>
      <c r="X472" s="573"/>
      <c r="Y472" s="573"/>
      <c r="Z472" s="573"/>
    </row>
    <row r="473" ht="15.75" customHeight="1">
      <c r="A473" s="573"/>
      <c r="B473" s="573"/>
      <c r="C473" s="573"/>
      <c r="D473" s="573"/>
      <c r="E473" s="573"/>
      <c r="F473" s="573"/>
      <c r="G473" s="573"/>
      <c r="H473" s="573"/>
      <c r="I473" s="573"/>
      <c r="J473" s="573"/>
      <c r="K473" s="658"/>
      <c r="L473" s="658"/>
      <c r="M473" s="573"/>
      <c r="N473" s="573"/>
      <c r="O473" s="573"/>
      <c r="P473" s="573"/>
      <c r="Q473" s="573"/>
      <c r="R473" s="573"/>
      <c r="S473" s="573"/>
      <c r="T473" s="573"/>
      <c r="U473" s="573"/>
      <c r="V473" s="573"/>
      <c r="W473" s="573"/>
      <c r="X473" s="573"/>
      <c r="Y473" s="573"/>
      <c r="Z473" s="573"/>
    </row>
    <row r="474" ht="15.75" customHeight="1">
      <c r="A474" s="573"/>
      <c r="B474" s="573"/>
      <c r="C474" s="573"/>
      <c r="D474" s="573"/>
      <c r="E474" s="573"/>
      <c r="F474" s="573"/>
      <c r="G474" s="573"/>
      <c r="H474" s="573"/>
      <c r="I474" s="573"/>
      <c r="J474" s="573"/>
      <c r="K474" s="658"/>
      <c r="L474" s="658"/>
      <c r="M474" s="573"/>
      <c r="N474" s="573"/>
      <c r="O474" s="573"/>
      <c r="P474" s="573"/>
      <c r="Q474" s="573"/>
      <c r="R474" s="573"/>
      <c r="S474" s="573"/>
      <c r="T474" s="573"/>
      <c r="U474" s="573"/>
      <c r="V474" s="573"/>
      <c r="W474" s="573"/>
      <c r="X474" s="573"/>
      <c r="Y474" s="573"/>
      <c r="Z474" s="573"/>
    </row>
    <row r="475" ht="15.75" customHeight="1">
      <c r="A475" s="573"/>
      <c r="B475" s="573"/>
      <c r="C475" s="573"/>
      <c r="D475" s="573"/>
      <c r="E475" s="573"/>
      <c r="F475" s="573"/>
      <c r="G475" s="573"/>
      <c r="H475" s="573"/>
      <c r="I475" s="573"/>
      <c r="J475" s="573"/>
      <c r="K475" s="658"/>
      <c r="L475" s="658"/>
      <c r="M475" s="573"/>
      <c r="N475" s="573"/>
      <c r="O475" s="573"/>
      <c r="P475" s="573"/>
      <c r="Q475" s="573"/>
      <c r="R475" s="573"/>
      <c r="S475" s="573"/>
      <c r="T475" s="573"/>
      <c r="U475" s="573"/>
      <c r="V475" s="573"/>
      <c r="W475" s="573"/>
      <c r="X475" s="573"/>
      <c r="Y475" s="573"/>
      <c r="Z475" s="573"/>
    </row>
    <row r="476" ht="15.75" customHeight="1">
      <c r="A476" s="573"/>
      <c r="B476" s="573"/>
      <c r="C476" s="573"/>
      <c r="D476" s="573"/>
      <c r="E476" s="573"/>
      <c r="F476" s="573"/>
      <c r="G476" s="573"/>
      <c r="H476" s="573"/>
      <c r="I476" s="573"/>
      <c r="J476" s="573"/>
      <c r="K476" s="658"/>
      <c r="L476" s="658"/>
      <c r="M476" s="573"/>
      <c r="N476" s="573"/>
      <c r="O476" s="573"/>
      <c r="P476" s="573"/>
      <c r="Q476" s="573"/>
      <c r="R476" s="573"/>
      <c r="S476" s="573"/>
      <c r="T476" s="573"/>
      <c r="U476" s="573"/>
      <c r="V476" s="573"/>
      <c r="W476" s="573"/>
      <c r="X476" s="573"/>
      <c r="Y476" s="573"/>
      <c r="Z476" s="573"/>
    </row>
    <row r="477" ht="15.75" customHeight="1">
      <c r="A477" s="573"/>
      <c r="B477" s="573"/>
      <c r="C477" s="573"/>
      <c r="D477" s="573"/>
      <c r="E477" s="573"/>
      <c r="F477" s="573"/>
      <c r="G477" s="573"/>
      <c r="H477" s="573"/>
      <c r="I477" s="573"/>
      <c r="J477" s="573"/>
      <c r="K477" s="658"/>
      <c r="L477" s="658"/>
      <c r="M477" s="573"/>
      <c r="N477" s="573"/>
      <c r="O477" s="573"/>
      <c r="P477" s="573"/>
      <c r="Q477" s="573"/>
      <c r="R477" s="573"/>
      <c r="S477" s="573"/>
      <c r="T477" s="573"/>
      <c r="U477" s="573"/>
      <c r="V477" s="573"/>
      <c r="W477" s="573"/>
      <c r="X477" s="573"/>
      <c r="Y477" s="573"/>
      <c r="Z477" s="573"/>
    </row>
    <row r="478" ht="15.75" customHeight="1">
      <c r="A478" s="573"/>
      <c r="B478" s="573"/>
      <c r="C478" s="573"/>
      <c r="D478" s="573"/>
      <c r="E478" s="573"/>
      <c r="F478" s="573"/>
      <c r="G478" s="573"/>
      <c r="H478" s="573"/>
      <c r="I478" s="573"/>
      <c r="J478" s="573"/>
      <c r="K478" s="658"/>
      <c r="L478" s="658"/>
      <c r="M478" s="573"/>
      <c r="N478" s="573"/>
      <c r="O478" s="573"/>
      <c r="P478" s="573"/>
      <c r="Q478" s="573"/>
      <c r="R478" s="573"/>
      <c r="S478" s="573"/>
      <c r="T478" s="573"/>
      <c r="U478" s="573"/>
      <c r="V478" s="573"/>
      <c r="W478" s="573"/>
      <c r="X478" s="573"/>
      <c r="Y478" s="573"/>
      <c r="Z478" s="573"/>
    </row>
    <row r="479" ht="15.75" customHeight="1">
      <c r="A479" s="573"/>
      <c r="B479" s="573"/>
      <c r="C479" s="573"/>
      <c r="D479" s="573"/>
      <c r="E479" s="573"/>
      <c r="F479" s="573"/>
      <c r="G479" s="573"/>
      <c r="H479" s="573"/>
      <c r="I479" s="573"/>
      <c r="J479" s="573"/>
      <c r="K479" s="658"/>
      <c r="L479" s="658"/>
      <c r="M479" s="573"/>
      <c r="N479" s="573"/>
      <c r="O479" s="573"/>
      <c r="P479" s="573"/>
      <c r="Q479" s="573"/>
      <c r="R479" s="573"/>
      <c r="S479" s="573"/>
      <c r="T479" s="573"/>
      <c r="U479" s="573"/>
      <c r="V479" s="573"/>
      <c r="W479" s="573"/>
      <c r="X479" s="573"/>
      <c r="Y479" s="573"/>
      <c r="Z479" s="573"/>
    </row>
    <row r="480" ht="15.75" customHeight="1">
      <c r="A480" s="573"/>
      <c r="B480" s="573"/>
      <c r="C480" s="573"/>
      <c r="D480" s="573"/>
      <c r="E480" s="573"/>
      <c r="F480" s="573"/>
      <c r="G480" s="573"/>
      <c r="H480" s="573"/>
      <c r="I480" s="573"/>
      <c r="J480" s="573"/>
      <c r="K480" s="658"/>
      <c r="L480" s="658"/>
      <c r="M480" s="573"/>
      <c r="N480" s="573"/>
      <c r="O480" s="573"/>
      <c r="P480" s="573"/>
      <c r="Q480" s="573"/>
      <c r="R480" s="573"/>
      <c r="S480" s="573"/>
      <c r="T480" s="573"/>
      <c r="U480" s="573"/>
      <c r="V480" s="573"/>
      <c r="W480" s="573"/>
      <c r="X480" s="573"/>
      <c r="Y480" s="573"/>
      <c r="Z480" s="573"/>
    </row>
    <row r="481" ht="15.75" customHeight="1">
      <c r="A481" s="573"/>
      <c r="B481" s="573"/>
      <c r="C481" s="573"/>
      <c r="D481" s="573"/>
      <c r="E481" s="573"/>
      <c r="F481" s="573"/>
      <c r="G481" s="573"/>
      <c r="H481" s="573"/>
      <c r="I481" s="573"/>
      <c r="J481" s="573"/>
      <c r="K481" s="658"/>
      <c r="L481" s="658"/>
      <c r="M481" s="573"/>
      <c r="N481" s="573"/>
      <c r="O481" s="573"/>
      <c r="P481" s="573"/>
      <c r="Q481" s="573"/>
      <c r="R481" s="573"/>
      <c r="S481" s="573"/>
      <c r="T481" s="573"/>
      <c r="U481" s="573"/>
      <c r="V481" s="573"/>
      <c r="W481" s="573"/>
      <c r="X481" s="573"/>
      <c r="Y481" s="573"/>
      <c r="Z481" s="573"/>
    </row>
    <row r="482" ht="15.75" customHeight="1">
      <c r="A482" s="573"/>
      <c r="B482" s="573"/>
      <c r="C482" s="573"/>
      <c r="D482" s="573"/>
      <c r="E482" s="573"/>
      <c r="F482" s="573"/>
      <c r="G482" s="573"/>
      <c r="H482" s="573"/>
      <c r="I482" s="573"/>
      <c r="J482" s="573"/>
      <c r="K482" s="658"/>
      <c r="L482" s="658"/>
      <c r="M482" s="573"/>
      <c r="N482" s="573"/>
      <c r="O482" s="573"/>
      <c r="P482" s="573"/>
      <c r="Q482" s="573"/>
      <c r="R482" s="573"/>
      <c r="S482" s="573"/>
      <c r="T482" s="573"/>
      <c r="U482" s="573"/>
      <c r="V482" s="573"/>
      <c r="W482" s="573"/>
      <c r="X482" s="573"/>
      <c r="Y482" s="573"/>
      <c r="Z482" s="573"/>
    </row>
    <row r="483" ht="15.75" customHeight="1">
      <c r="A483" s="573"/>
      <c r="B483" s="573"/>
      <c r="C483" s="573"/>
      <c r="D483" s="573"/>
      <c r="E483" s="573"/>
      <c r="F483" s="573"/>
      <c r="G483" s="573"/>
      <c r="H483" s="573"/>
      <c r="I483" s="573"/>
      <c r="J483" s="573"/>
      <c r="K483" s="658"/>
      <c r="L483" s="658"/>
      <c r="M483" s="573"/>
      <c r="N483" s="573"/>
      <c r="O483" s="573"/>
      <c r="P483" s="573"/>
      <c r="Q483" s="573"/>
      <c r="R483" s="573"/>
      <c r="S483" s="573"/>
      <c r="T483" s="573"/>
      <c r="U483" s="573"/>
      <c r="V483" s="573"/>
      <c r="W483" s="573"/>
      <c r="X483" s="573"/>
      <c r="Y483" s="573"/>
      <c r="Z483" s="573"/>
    </row>
    <row r="484" ht="15.75" customHeight="1">
      <c r="A484" s="573"/>
      <c r="B484" s="573"/>
      <c r="C484" s="573"/>
      <c r="D484" s="573"/>
      <c r="E484" s="573"/>
      <c r="F484" s="573"/>
      <c r="G484" s="573"/>
      <c r="H484" s="573"/>
      <c r="I484" s="573"/>
      <c r="J484" s="573"/>
      <c r="K484" s="658"/>
      <c r="L484" s="658"/>
      <c r="M484" s="573"/>
      <c r="N484" s="573"/>
      <c r="O484" s="573"/>
      <c r="P484" s="573"/>
      <c r="Q484" s="573"/>
      <c r="R484" s="573"/>
      <c r="S484" s="573"/>
      <c r="T484" s="573"/>
      <c r="U484" s="573"/>
      <c r="V484" s="573"/>
      <c r="W484" s="573"/>
      <c r="X484" s="573"/>
      <c r="Y484" s="573"/>
      <c r="Z484" s="573"/>
    </row>
    <row r="485" ht="15.75" customHeight="1">
      <c r="A485" s="573"/>
      <c r="B485" s="573"/>
      <c r="C485" s="573"/>
      <c r="D485" s="573"/>
      <c r="E485" s="573"/>
      <c r="F485" s="573"/>
      <c r="G485" s="573"/>
      <c r="H485" s="573"/>
      <c r="I485" s="573"/>
      <c r="J485" s="573"/>
      <c r="K485" s="658"/>
      <c r="L485" s="658"/>
      <c r="M485" s="573"/>
      <c r="N485" s="573"/>
      <c r="O485" s="573"/>
      <c r="P485" s="573"/>
      <c r="Q485" s="573"/>
      <c r="R485" s="573"/>
      <c r="S485" s="573"/>
      <c r="T485" s="573"/>
      <c r="U485" s="573"/>
      <c r="V485" s="573"/>
      <c r="W485" s="573"/>
      <c r="X485" s="573"/>
      <c r="Y485" s="573"/>
      <c r="Z485" s="573"/>
    </row>
    <row r="486" ht="15.75" customHeight="1">
      <c r="A486" s="573"/>
      <c r="B486" s="573"/>
      <c r="C486" s="573"/>
      <c r="D486" s="573"/>
      <c r="E486" s="573"/>
      <c r="F486" s="573"/>
      <c r="G486" s="573"/>
      <c r="H486" s="573"/>
      <c r="I486" s="573"/>
      <c r="J486" s="573"/>
      <c r="K486" s="658"/>
      <c r="L486" s="658"/>
      <c r="M486" s="573"/>
      <c r="N486" s="573"/>
      <c r="O486" s="573"/>
      <c r="P486" s="573"/>
      <c r="Q486" s="573"/>
      <c r="R486" s="573"/>
      <c r="S486" s="573"/>
      <c r="T486" s="573"/>
      <c r="U486" s="573"/>
      <c r="V486" s="573"/>
      <c r="W486" s="573"/>
      <c r="X486" s="573"/>
      <c r="Y486" s="573"/>
      <c r="Z486" s="573"/>
    </row>
    <row r="487" ht="15.75" customHeight="1">
      <c r="A487" s="573"/>
      <c r="B487" s="573"/>
      <c r="C487" s="573"/>
      <c r="D487" s="573"/>
      <c r="E487" s="573"/>
      <c r="F487" s="573"/>
      <c r="G487" s="573"/>
      <c r="H487" s="573"/>
      <c r="I487" s="573"/>
      <c r="J487" s="573"/>
      <c r="K487" s="658"/>
      <c r="L487" s="658"/>
      <c r="M487" s="573"/>
      <c r="N487" s="573"/>
      <c r="O487" s="573"/>
      <c r="P487" s="573"/>
      <c r="Q487" s="573"/>
      <c r="R487" s="573"/>
      <c r="S487" s="573"/>
      <c r="T487" s="573"/>
      <c r="U487" s="573"/>
      <c r="V487" s="573"/>
      <c r="W487" s="573"/>
      <c r="X487" s="573"/>
      <c r="Y487" s="573"/>
      <c r="Z487" s="573"/>
    </row>
    <row r="488" ht="15.75" customHeight="1">
      <c r="A488" s="573"/>
      <c r="B488" s="573"/>
      <c r="C488" s="573"/>
      <c r="D488" s="573"/>
      <c r="E488" s="573"/>
      <c r="F488" s="573"/>
      <c r="G488" s="573"/>
      <c r="H488" s="573"/>
      <c r="I488" s="573"/>
      <c r="J488" s="573"/>
      <c r="K488" s="658"/>
      <c r="L488" s="658"/>
      <c r="M488" s="573"/>
      <c r="N488" s="573"/>
      <c r="O488" s="573"/>
      <c r="P488" s="573"/>
      <c r="Q488" s="573"/>
      <c r="R488" s="573"/>
      <c r="S488" s="573"/>
      <c r="T488" s="573"/>
      <c r="U488" s="573"/>
      <c r="V488" s="573"/>
      <c r="W488" s="573"/>
      <c r="X488" s="573"/>
      <c r="Y488" s="573"/>
      <c r="Z488" s="573"/>
    </row>
    <row r="489" ht="15.75" customHeight="1">
      <c r="A489" s="573"/>
      <c r="B489" s="573"/>
      <c r="C489" s="573"/>
      <c r="D489" s="573"/>
      <c r="E489" s="573"/>
      <c r="F489" s="573"/>
      <c r="G489" s="573"/>
      <c r="H489" s="573"/>
      <c r="I489" s="573"/>
      <c r="J489" s="573"/>
      <c r="K489" s="658"/>
      <c r="L489" s="658"/>
      <c r="M489" s="573"/>
      <c r="N489" s="573"/>
      <c r="O489" s="573"/>
      <c r="P489" s="573"/>
      <c r="Q489" s="573"/>
      <c r="R489" s="573"/>
      <c r="S489" s="573"/>
      <c r="T489" s="573"/>
      <c r="U489" s="573"/>
      <c r="V489" s="573"/>
      <c r="W489" s="573"/>
      <c r="X489" s="573"/>
      <c r="Y489" s="573"/>
      <c r="Z489" s="573"/>
    </row>
    <row r="490" ht="15.75" customHeight="1">
      <c r="A490" s="573"/>
      <c r="B490" s="573"/>
      <c r="C490" s="573"/>
      <c r="D490" s="573"/>
      <c r="E490" s="573"/>
      <c r="F490" s="573"/>
      <c r="G490" s="573"/>
      <c r="H490" s="573"/>
      <c r="I490" s="573"/>
      <c r="J490" s="573"/>
      <c r="K490" s="658"/>
      <c r="L490" s="658"/>
      <c r="M490" s="573"/>
      <c r="N490" s="573"/>
      <c r="O490" s="573"/>
      <c r="P490" s="573"/>
      <c r="Q490" s="573"/>
      <c r="R490" s="573"/>
      <c r="S490" s="573"/>
      <c r="T490" s="573"/>
      <c r="U490" s="573"/>
      <c r="V490" s="573"/>
      <c r="W490" s="573"/>
      <c r="X490" s="573"/>
      <c r="Y490" s="573"/>
      <c r="Z490" s="573"/>
    </row>
    <row r="491" ht="15.75" customHeight="1">
      <c r="A491" s="573"/>
      <c r="B491" s="573"/>
      <c r="C491" s="573"/>
      <c r="D491" s="573"/>
      <c r="E491" s="573"/>
      <c r="F491" s="573"/>
      <c r="G491" s="573"/>
      <c r="H491" s="573"/>
      <c r="I491" s="573"/>
      <c r="J491" s="573"/>
      <c r="K491" s="658"/>
      <c r="L491" s="658"/>
      <c r="M491" s="573"/>
      <c r="N491" s="573"/>
      <c r="O491" s="573"/>
      <c r="P491" s="573"/>
      <c r="Q491" s="573"/>
      <c r="R491" s="573"/>
      <c r="S491" s="573"/>
      <c r="T491" s="573"/>
      <c r="U491" s="573"/>
      <c r="V491" s="573"/>
      <c r="W491" s="573"/>
      <c r="X491" s="573"/>
      <c r="Y491" s="573"/>
      <c r="Z491" s="573"/>
    </row>
    <row r="492" ht="15.75" customHeight="1">
      <c r="A492" s="573"/>
      <c r="B492" s="573"/>
      <c r="C492" s="573"/>
      <c r="D492" s="573"/>
      <c r="E492" s="573"/>
      <c r="F492" s="573"/>
      <c r="G492" s="573"/>
      <c r="H492" s="573"/>
      <c r="I492" s="573"/>
      <c r="J492" s="573"/>
      <c r="K492" s="658"/>
      <c r="L492" s="658"/>
      <c r="M492" s="573"/>
      <c r="N492" s="573"/>
      <c r="O492" s="573"/>
      <c r="P492" s="573"/>
      <c r="Q492" s="573"/>
      <c r="R492" s="573"/>
      <c r="S492" s="573"/>
      <c r="T492" s="573"/>
      <c r="U492" s="573"/>
      <c r="V492" s="573"/>
      <c r="W492" s="573"/>
      <c r="X492" s="573"/>
      <c r="Y492" s="573"/>
      <c r="Z492" s="573"/>
    </row>
    <row r="493" ht="15.75" customHeight="1">
      <c r="A493" s="573"/>
      <c r="B493" s="573"/>
      <c r="C493" s="573"/>
      <c r="D493" s="573"/>
      <c r="E493" s="573"/>
      <c r="F493" s="573"/>
      <c r="G493" s="573"/>
      <c r="H493" s="573"/>
      <c r="I493" s="573"/>
      <c r="J493" s="573"/>
      <c r="K493" s="658"/>
      <c r="L493" s="658"/>
      <c r="M493" s="573"/>
      <c r="N493" s="573"/>
      <c r="O493" s="573"/>
      <c r="P493" s="573"/>
      <c r="Q493" s="573"/>
      <c r="R493" s="573"/>
      <c r="S493" s="573"/>
      <c r="T493" s="573"/>
      <c r="U493" s="573"/>
      <c r="V493" s="573"/>
      <c r="W493" s="573"/>
      <c r="X493" s="573"/>
      <c r="Y493" s="573"/>
      <c r="Z493" s="573"/>
    </row>
    <row r="494" ht="15.75" customHeight="1">
      <c r="A494" s="573"/>
      <c r="B494" s="573"/>
      <c r="C494" s="573"/>
      <c r="D494" s="573"/>
      <c r="E494" s="573"/>
      <c r="F494" s="573"/>
      <c r="G494" s="573"/>
      <c r="H494" s="573"/>
      <c r="I494" s="573"/>
      <c r="J494" s="573"/>
      <c r="K494" s="658"/>
      <c r="L494" s="658"/>
      <c r="M494" s="573"/>
      <c r="N494" s="573"/>
      <c r="O494" s="573"/>
      <c r="P494" s="573"/>
      <c r="Q494" s="573"/>
      <c r="R494" s="573"/>
      <c r="S494" s="573"/>
      <c r="T494" s="573"/>
      <c r="U494" s="573"/>
      <c r="V494" s="573"/>
      <c r="W494" s="573"/>
      <c r="X494" s="573"/>
      <c r="Y494" s="573"/>
      <c r="Z494" s="573"/>
    </row>
    <row r="495" ht="15.75" customHeight="1">
      <c r="A495" s="573"/>
      <c r="B495" s="573"/>
      <c r="C495" s="573"/>
      <c r="D495" s="573"/>
      <c r="E495" s="573"/>
      <c r="F495" s="573"/>
      <c r="G495" s="573"/>
      <c r="H495" s="573"/>
      <c r="I495" s="573"/>
      <c r="J495" s="573"/>
      <c r="K495" s="658"/>
      <c r="L495" s="658"/>
      <c r="M495" s="573"/>
      <c r="N495" s="573"/>
      <c r="O495" s="573"/>
      <c r="P495" s="573"/>
      <c r="Q495" s="573"/>
      <c r="R495" s="573"/>
      <c r="S495" s="573"/>
      <c r="T495" s="573"/>
      <c r="U495" s="573"/>
      <c r="V495" s="573"/>
      <c r="W495" s="573"/>
      <c r="X495" s="573"/>
      <c r="Y495" s="573"/>
      <c r="Z495" s="573"/>
    </row>
    <row r="496" ht="15.75" customHeight="1">
      <c r="A496" s="573"/>
      <c r="B496" s="573"/>
      <c r="C496" s="573"/>
      <c r="D496" s="573"/>
      <c r="E496" s="573"/>
      <c r="F496" s="573"/>
      <c r="G496" s="573"/>
      <c r="H496" s="573"/>
      <c r="I496" s="573"/>
      <c r="J496" s="573"/>
      <c r="K496" s="658"/>
      <c r="L496" s="658"/>
      <c r="M496" s="573"/>
      <c r="N496" s="573"/>
      <c r="O496" s="573"/>
      <c r="P496" s="573"/>
      <c r="Q496" s="573"/>
      <c r="R496" s="573"/>
      <c r="S496" s="573"/>
      <c r="T496" s="573"/>
      <c r="U496" s="573"/>
      <c r="V496" s="573"/>
      <c r="W496" s="573"/>
      <c r="X496" s="573"/>
      <c r="Y496" s="573"/>
      <c r="Z496" s="573"/>
    </row>
    <row r="497" ht="15.75" customHeight="1">
      <c r="A497" s="573"/>
      <c r="B497" s="573"/>
      <c r="C497" s="573"/>
      <c r="D497" s="573"/>
      <c r="E497" s="573"/>
      <c r="F497" s="573"/>
      <c r="G497" s="573"/>
      <c r="H497" s="573"/>
      <c r="I497" s="573"/>
      <c r="J497" s="573"/>
      <c r="K497" s="658"/>
      <c r="L497" s="658"/>
      <c r="M497" s="573"/>
      <c r="N497" s="573"/>
      <c r="O497" s="573"/>
      <c r="P497" s="573"/>
      <c r="Q497" s="573"/>
      <c r="R497" s="573"/>
      <c r="S497" s="573"/>
      <c r="T497" s="573"/>
      <c r="U497" s="573"/>
      <c r="V497" s="573"/>
      <c r="W497" s="573"/>
      <c r="X497" s="573"/>
      <c r="Y497" s="573"/>
      <c r="Z497" s="573"/>
    </row>
    <row r="498" ht="15.75" customHeight="1">
      <c r="A498" s="573"/>
      <c r="B498" s="573"/>
      <c r="C498" s="573"/>
      <c r="D498" s="573"/>
      <c r="E498" s="573"/>
      <c r="F498" s="573"/>
      <c r="G498" s="573"/>
      <c r="H498" s="573"/>
      <c r="I498" s="573"/>
      <c r="J498" s="573"/>
      <c r="K498" s="658"/>
      <c r="L498" s="658"/>
      <c r="M498" s="573"/>
      <c r="N498" s="573"/>
      <c r="O498" s="573"/>
      <c r="P498" s="573"/>
      <c r="Q498" s="573"/>
      <c r="R498" s="573"/>
      <c r="S498" s="573"/>
      <c r="T498" s="573"/>
      <c r="U498" s="573"/>
      <c r="V498" s="573"/>
      <c r="W498" s="573"/>
      <c r="X498" s="573"/>
      <c r="Y498" s="573"/>
      <c r="Z498" s="573"/>
    </row>
    <row r="499" ht="15.75" customHeight="1">
      <c r="A499" s="573"/>
      <c r="B499" s="573"/>
      <c r="C499" s="573"/>
      <c r="D499" s="573"/>
      <c r="E499" s="573"/>
      <c r="F499" s="573"/>
      <c r="G499" s="573"/>
      <c r="H499" s="573"/>
      <c r="I499" s="573"/>
      <c r="J499" s="573"/>
      <c r="K499" s="658"/>
      <c r="L499" s="658"/>
      <c r="M499" s="573"/>
      <c r="N499" s="573"/>
      <c r="O499" s="573"/>
      <c r="P499" s="573"/>
      <c r="Q499" s="573"/>
      <c r="R499" s="573"/>
      <c r="S499" s="573"/>
      <c r="T499" s="573"/>
      <c r="U499" s="573"/>
      <c r="V499" s="573"/>
      <c r="W499" s="573"/>
      <c r="X499" s="573"/>
      <c r="Y499" s="573"/>
      <c r="Z499" s="573"/>
    </row>
    <row r="500" ht="15.75" customHeight="1">
      <c r="A500" s="573"/>
      <c r="B500" s="573"/>
      <c r="C500" s="573"/>
      <c r="D500" s="573"/>
      <c r="E500" s="573"/>
      <c r="F500" s="573"/>
      <c r="G500" s="573"/>
      <c r="H500" s="573"/>
      <c r="I500" s="573"/>
      <c r="J500" s="573"/>
      <c r="K500" s="658"/>
      <c r="L500" s="658"/>
      <c r="M500" s="573"/>
      <c r="N500" s="573"/>
      <c r="O500" s="573"/>
      <c r="P500" s="573"/>
      <c r="Q500" s="573"/>
      <c r="R500" s="573"/>
      <c r="S500" s="573"/>
      <c r="T500" s="573"/>
      <c r="U500" s="573"/>
      <c r="V500" s="573"/>
      <c r="W500" s="573"/>
      <c r="X500" s="573"/>
      <c r="Y500" s="573"/>
      <c r="Z500" s="573"/>
    </row>
    <row r="501" ht="15.75" customHeight="1">
      <c r="A501" s="573"/>
      <c r="B501" s="573"/>
      <c r="C501" s="573"/>
      <c r="D501" s="573"/>
      <c r="E501" s="573"/>
      <c r="F501" s="573"/>
      <c r="G501" s="573"/>
      <c r="H501" s="573"/>
      <c r="I501" s="573"/>
      <c r="J501" s="573"/>
      <c r="K501" s="658"/>
      <c r="L501" s="658"/>
      <c r="M501" s="573"/>
      <c r="N501" s="573"/>
      <c r="O501" s="573"/>
      <c r="P501" s="573"/>
      <c r="Q501" s="573"/>
      <c r="R501" s="573"/>
      <c r="S501" s="573"/>
      <c r="T501" s="573"/>
      <c r="U501" s="573"/>
      <c r="V501" s="573"/>
      <c r="W501" s="573"/>
      <c r="X501" s="573"/>
      <c r="Y501" s="573"/>
      <c r="Z501" s="573"/>
    </row>
    <row r="502" ht="15.75" customHeight="1">
      <c r="A502" s="573"/>
      <c r="B502" s="573"/>
      <c r="C502" s="573"/>
      <c r="D502" s="573"/>
      <c r="E502" s="573"/>
      <c r="F502" s="573"/>
      <c r="G502" s="573"/>
      <c r="H502" s="573"/>
      <c r="I502" s="573"/>
      <c r="J502" s="573"/>
      <c r="K502" s="658"/>
      <c r="L502" s="658"/>
      <c r="M502" s="573"/>
      <c r="N502" s="573"/>
      <c r="O502" s="573"/>
      <c r="P502" s="573"/>
      <c r="Q502" s="573"/>
      <c r="R502" s="573"/>
      <c r="S502" s="573"/>
      <c r="T502" s="573"/>
      <c r="U502" s="573"/>
      <c r="V502" s="573"/>
      <c r="W502" s="573"/>
      <c r="X502" s="573"/>
      <c r="Y502" s="573"/>
      <c r="Z502" s="573"/>
    </row>
    <row r="503" ht="15.75" customHeight="1">
      <c r="A503" s="573"/>
      <c r="B503" s="573"/>
      <c r="C503" s="573"/>
      <c r="D503" s="573"/>
      <c r="E503" s="573"/>
      <c r="F503" s="573"/>
      <c r="G503" s="573"/>
      <c r="H503" s="573"/>
      <c r="I503" s="573"/>
      <c r="J503" s="573"/>
      <c r="K503" s="658"/>
      <c r="L503" s="658"/>
      <c r="M503" s="573"/>
      <c r="N503" s="573"/>
      <c r="O503" s="573"/>
      <c r="P503" s="573"/>
      <c r="Q503" s="573"/>
      <c r="R503" s="573"/>
      <c r="S503" s="573"/>
      <c r="T503" s="573"/>
      <c r="U503" s="573"/>
      <c r="V503" s="573"/>
      <c r="W503" s="573"/>
      <c r="X503" s="573"/>
      <c r="Y503" s="573"/>
      <c r="Z503" s="573"/>
    </row>
    <row r="504" ht="15.75" customHeight="1">
      <c r="A504" s="573"/>
      <c r="B504" s="573"/>
      <c r="C504" s="573"/>
      <c r="D504" s="573"/>
      <c r="E504" s="573"/>
      <c r="F504" s="573"/>
      <c r="G504" s="573"/>
      <c r="H504" s="573"/>
      <c r="I504" s="573"/>
      <c r="J504" s="573"/>
      <c r="K504" s="658"/>
      <c r="L504" s="658"/>
      <c r="M504" s="573"/>
      <c r="N504" s="573"/>
      <c r="O504" s="573"/>
      <c r="P504" s="573"/>
      <c r="Q504" s="573"/>
      <c r="R504" s="573"/>
      <c r="S504" s="573"/>
      <c r="T504" s="573"/>
      <c r="U504" s="573"/>
      <c r="V504" s="573"/>
      <c r="W504" s="573"/>
      <c r="X504" s="573"/>
      <c r="Y504" s="573"/>
      <c r="Z504" s="573"/>
    </row>
    <row r="505" ht="15.75" customHeight="1">
      <c r="A505" s="573"/>
      <c r="B505" s="573"/>
      <c r="C505" s="573"/>
      <c r="D505" s="573"/>
      <c r="E505" s="573"/>
      <c r="F505" s="573"/>
      <c r="G505" s="573"/>
      <c r="H505" s="573"/>
      <c r="I505" s="573"/>
      <c r="J505" s="573"/>
      <c r="K505" s="658"/>
      <c r="L505" s="658"/>
      <c r="M505" s="573"/>
      <c r="N505" s="573"/>
      <c r="O505" s="573"/>
      <c r="P505" s="573"/>
      <c r="Q505" s="573"/>
      <c r="R505" s="573"/>
      <c r="S505" s="573"/>
      <c r="T505" s="573"/>
      <c r="U505" s="573"/>
      <c r="V505" s="573"/>
      <c r="W505" s="573"/>
      <c r="X505" s="573"/>
      <c r="Y505" s="573"/>
      <c r="Z505" s="573"/>
    </row>
    <row r="506" ht="15.75" customHeight="1">
      <c r="A506" s="573"/>
      <c r="B506" s="573"/>
      <c r="C506" s="573"/>
      <c r="D506" s="573"/>
      <c r="E506" s="573"/>
      <c r="F506" s="573"/>
      <c r="G506" s="573"/>
      <c r="H506" s="573"/>
      <c r="I506" s="573"/>
      <c r="J506" s="573"/>
      <c r="K506" s="658"/>
      <c r="L506" s="658"/>
      <c r="M506" s="573"/>
      <c r="N506" s="573"/>
      <c r="O506" s="573"/>
      <c r="P506" s="573"/>
      <c r="Q506" s="573"/>
      <c r="R506" s="573"/>
      <c r="S506" s="573"/>
      <c r="T506" s="573"/>
      <c r="U506" s="573"/>
      <c r="V506" s="573"/>
      <c r="W506" s="573"/>
      <c r="X506" s="573"/>
      <c r="Y506" s="573"/>
      <c r="Z506" s="573"/>
    </row>
    <row r="507" ht="15.75" customHeight="1">
      <c r="A507" s="573"/>
      <c r="B507" s="573"/>
      <c r="C507" s="573"/>
      <c r="D507" s="573"/>
      <c r="E507" s="573"/>
      <c r="F507" s="573"/>
      <c r="G507" s="573"/>
      <c r="H507" s="573"/>
      <c r="I507" s="573"/>
      <c r="J507" s="573"/>
      <c r="K507" s="658"/>
      <c r="L507" s="658"/>
      <c r="M507" s="573"/>
      <c r="N507" s="573"/>
      <c r="O507" s="573"/>
      <c r="P507" s="573"/>
      <c r="Q507" s="573"/>
      <c r="R507" s="573"/>
      <c r="S507" s="573"/>
      <c r="T507" s="573"/>
      <c r="U507" s="573"/>
      <c r="V507" s="573"/>
      <c r="W507" s="573"/>
      <c r="X507" s="573"/>
      <c r="Y507" s="573"/>
      <c r="Z507" s="573"/>
    </row>
    <row r="508" ht="15.75" customHeight="1">
      <c r="A508" s="573"/>
      <c r="B508" s="573"/>
      <c r="C508" s="573"/>
      <c r="D508" s="573"/>
      <c r="E508" s="573"/>
      <c r="F508" s="573"/>
      <c r="G508" s="573"/>
      <c r="H508" s="573"/>
      <c r="I508" s="573"/>
      <c r="J508" s="573"/>
      <c r="K508" s="658"/>
      <c r="L508" s="658"/>
      <c r="M508" s="573"/>
      <c r="N508" s="573"/>
      <c r="O508" s="573"/>
      <c r="P508" s="573"/>
      <c r="Q508" s="573"/>
      <c r="R508" s="573"/>
      <c r="S508" s="573"/>
      <c r="T508" s="573"/>
      <c r="U508" s="573"/>
      <c r="V508" s="573"/>
      <c r="W508" s="573"/>
      <c r="X508" s="573"/>
      <c r="Y508" s="573"/>
      <c r="Z508" s="573"/>
    </row>
    <row r="509" ht="15.75" customHeight="1">
      <c r="A509" s="573"/>
      <c r="B509" s="573"/>
      <c r="C509" s="573"/>
      <c r="D509" s="573"/>
      <c r="E509" s="573"/>
      <c r="F509" s="573"/>
      <c r="G509" s="573"/>
      <c r="H509" s="573"/>
      <c r="I509" s="573"/>
      <c r="J509" s="573"/>
      <c r="K509" s="658"/>
      <c r="L509" s="658"/>
      <c r="M509" s="573"/>
      <c r="N509" s="573"/>
      <c r="O509" s="573"/>
      <c r="P509" s="573"/>
      <c r="Q509" s="573"/>
      <c r="R509" s="573"/>
      <c r="S509" s="573"/>
      <c r="T509" s="573"/>
      <c r="U509" s="573"/>
      <c r="V509" s="573"/>
      <c r="W509" s="573"/>
      <c r="X509" s="573"/>
      <c r="Y509" s="573"/>
      <c r="Z509" s="573"/>
    </row>
    <row r="510" ht="15.75" customHeight="1">
      <c r="A510" s="573"/>
      <c r="B510" s="573"/>
      <c r="C510" s="573"/>
      <c r="D510" s="573"/>
      <c r="E510" s="573"/>
      <c r="F510" s="573"/>
      <c r="G510" s="573"/>
      <c r="H510" s="573"/>
      <c r="I510" s="573"/>
      <c r="J510" s="573"/>
      <c r="K510" s="658"/>
      <c r="L510" s="658"/>
      <c r="M510" s="573"/>
      <c r="N510" s="573"/>
      <c r="O510" s="573"/>
      <c r="P510" s="573"/>
      <c r="Q510" s="573"/>
      <c r="R510" s="573"/>
      <c r="S510" s="573"/>
      <c r="T510" s="573"/>
      <c r="U510" s="573"/>
      <c r="V510" s="573"/>
      <c r="W510" s="573"/>
      <c r="X510" s="573"/>
      <c r="Y510" s="573"/>
      <c r="Z510" s="573"/>
    </row>
    <row r="511" ht="15.75" customHeight="1">
      <c r="A511" s="573"/>
      <c r="B511" s="573"/>
      <c r="C511" s="573"/>
      <c r="D511" s="573"/>
      <c r="E511" s="573"/>
      <c r="F511" s="573"/>
      <c r="G511" s="573"/>
      <c r="H511" s="573"/>
      <c r="I511" s="573"/>
      <c r="J511" s="573"/>
      <c r="K511" s="658"/>
      <c r="L511" s="658"/>
      <c r="M511" s="573"/>
      <c r="N511" s="573"/>
      <c r="O511" s="573"/>
      <c r="P511" s="573"/>
      <c r="Q511" s="573"/>
      <c r="R511" s="573"/>
      <c r="S511" s="573"/>
      <c r="T511" s="573"/>
      <c r="U511" s="573"/>
      <c r="V511" s="573"/>
      <c r="W511" s="573"/>
      <c r="X511" s="573"/>
      <c r="Y511" s="573"/>
      <c r="Z511" s="573"/>
    </row>
    <row r="512" ht="15.75" customHeight="1">
      <c r="A512" s="573"/>
      <c r="B512" s="573"/>
      <c r="C512" s="573"/>
      <c r="D512" s="573"/>
      <c r="E512" s="573"/>
      <c r="F512" s="573"/>
      <c r="G512" s="573"/>
      <c r="H512" s="573"/>
      <c r="I512" s="573"/>
      <c r="J512" s="573"/>
      <c r="K512" s="658"/>
      <c r="L512" s="658"/>
      <c r="M512" s="573"/>
      <c r="N512" s="573"/>
      <c r="O512" s="573"/>
      <c r="P512" s="573"/>
      <c r="Q512" s="573"/>
      <c r="R512" s="573"/>
      <c r="S512" s="573"/>
      <c r="T512" s="573"/>
      <c r="U512" s="573"/>
      <c r="V512" s="573"/>
      <c r="W512" s="573"/>
      <c r="X512" s="573"/>
      <c r="Y512" s="573"/>
      <c r="Z512" s="573"/>
    </row>
    <row r="513" ht="15.75" customHeight="1">
      <c r="A513" s="573"/>
      <c r="B513" s="573"/>
      <c r="C513" s="573"/>
      <c r="D513" s="573"/>
      <c r="E513" s="573"/>
      <c r="F513" s="573"/>
      <c r="G513" s="573"/>
      <c r="H513" s="573"/>
      <c r="I513" s="573"/>
      <c r="J513" s="573"/>
      <c r="K513" s="658"/>
      <c r="L513" s="658"/>
      <c r="M513" s="573"/>
      <c r="N513" s="573"/>
      <c r="O513" s="573"/>
      <c r="P513" s="573"/>
      <c r="Q513" s="573"/>
      <c r="R513" s="573"/>
      <c r="S513" s="573"/>
      <c r="T513" s="573"/>
      <c r="U513" s="573"/>
      <c r="V513" s="573"/>
      <c r="W513" s="573"/>
      <c r="X513" s="573"/>
      <c r="Y513" s="573"/>
      <c r="Z513" s="573"/>
    </row>
    <row r="514" ht="15.75" customHeight="1">
      <c r="A514" s="573"/>
      <c r="B514" s="573"/>
      <c r="C514" s="573"/>
      <c r="D514" s="573"/>
      <c r="E514" s="573"/>
      <c r="F514" s="573"/>
      <c r="G514" s="573"/>
      <c r="H514" s="573"/>
      <c r="I514" s="573"/>
      <c r="J514" s="573"/>
      <c r="K514" s="658"/>
      <c r="L514" s="658"/>
      <c r="M514" s="573"/>
      <c r="N514" s="573"/>
      <c r="O514" s="573"/>
      <c r="P514" s="573"/>
      <c r="Q514" s="573"/>
      <c r="R514" s="573"/>
      <c r="S514" s="573"/>
      <c r="T514" s="573"/>
      <c r="U514" s="573"/>
      <c r="V514" s="573"/>
      <c r="W514" s="573"/>
      <c r="X514" s="573"/>
      <c r="Y514" s="573"/>
      <c r="Z514" s="573"/>
    </row>
    <row r="515" ht="15.75" customHeight="1">
      <c r="A515" s="573"/>
      <c r="B515" s="573"/>
      <c r="C515" s="573"/>
      <c r="D515" s="573"/>
      <c r="E515" s="573"/>
      <c r="F515" s="573"/>
      <c r="G515" s="573"/>
      <c r="H515" s="573"/>
      <c r="I515" s="573"/>
      <c r="J515" s="573"/>
      <c r="K515" s="658"/>
      <c r="L515" s="658"/>
      <c r="M515" s="573"/>
      <c r="N515" s="573"/>
      <c r="O515" s="573"/>
      <c r="P515" s="573"/>
      <c r="Q515" s="573"/>
      <c r="R515" s="573"/>
      <c r="S515" s="573"/>
      <c r="T515" s="573"/>
      <c r="U515" s="573"/>
      <c r="V515" s="573"/>
      <c r="W515" s="573"/>
      <c r="X515" s="573"/>
      <c r="Y515" s="573"/>
      <c r="Z515" s="573"/>
    </row>
    <row r="516" ht="15.75" customHeight="1">
      <c r="A516" s="573"/>
      <c r="B516" s="573"/>
      <c r="C516" s="573"/>
      <c r="D516" s="573"/>
      <c r="E516" s="573"/>
      <c r="F516" s="573"/>
      <c r="G516" s="573"/>
      <c r="H516" s="573"/>
      <c r="I516" s="573"/>
      <c r="J516" s="573"/>
      <c r="K516" s="658"/>
      <c r="L516" s="658"/>
      <c r="M516" s="573"/>
      <c r="N516" s="573"/>
      <c r="O516" s="573"/>
      <c r="P516" s="573"/>
      <c r="Q516" s="573"/>
      <c r="R516" s="573"/>
      <c r="S516" s="573"/>
      <c r="T516" s="573"/>
      <c r="U516" s="573"/>
      <c r="V516" s="573"/>
      <c r="W516" s="573"/>
      <c r="X516" s="573"/>
      <c r="Y516" s="573"/>
      <c r="Z516" s="573"/>
    </row>
    <row r="517" ht="15.75" customHeight="1">
      <c r="A517" s="573"/>
      <c r="B517" s="573"/>
      <c r="C517" s="573"/>
      <c r="D517" s="573"/>
      <c r="E517" s="573"/>
      <c r="F517" s="573"/>
      <c r="G517" s="573"/>
      <c r="H517" s="573"/>
      <c r="I517" s="573"/>
      <c r="J517" s="573"/>
      <c r="K517" s="658"/>
      <c r="L517" s="658"/>
      <c r="M517" s="573"/>
      <c r="N517" s="573"/>
      <c r="O517" s="573"/>
      <c r="P517" s="573"/>
      <c r="Q517" s="573"/>
      <c r="R517" s="573"/>
      <c r="S517" s="573"/>
      <c r="T517" s="573"/>
      <c r="U517" s="573"/>
      <c r="V517" s="573"/>
      <c r="W517" s="573"/>
      <c r="X517" s="573"/>
      <c r="Y517" s="573"/>
      <c r="Z517" s="573"/>
    </row>
    <row r="518" ht="15.75" customHeight="1">
      <c r="A518" s="573"/>
      <c r="B518" s="573"/>
      <c r="C518" s="573"/>
      <c r="D518" s="573"/>
      <c r="E518" s="573"/>
      <c r="F518" s="573"/>
      <c r="G518" s="573"/>
      <c r="H518" s="573"/>
      <c r="I518" s="573"/>
      <c r="J518" s="573"/>
      <c r="K518" s="658"/>
      <c r="L518" s="658"/>
      <c r="M518" s="573"/>
      <c r="N518" s="573"/>
      <c r="O518" s="573"/>
      <c r="P518" s="573"/>
      <c r="Q518" s="573"/>
      <c r="R518" s="573"/>
      <c r="S518" s="573"/>
      <c r="T518" s="573"/>
      <c r="U518" s="573"/>
      <c r="V518" s="573"/>
      <c r="W518" s="573"/>
      <c r="X518" s="573"/>
      <c r="Y518" s="573"/>
      <c r="Z518" s="573"/>
    </row>
    <row r="519" ht="15.75" customHeight="1">
      <c r="A519" s="573"/>
      <c r="B519" s="573"/>
      <c r="C519" s="573"/>
      <c r="D519" s="573"/>
      <c r="E519" s="573"/>
      <c r="F519" s="573"/>
      <c r="G519" s="573"/>
      <c r="H519" s="573"/>
      <c r="I519" s="573"/>
      <c r="J519" s="573"/>
      <c r="K519" s="658"/>
      <c r="L519" s="658"/>
      <c r="M519" s="573"/>
      <c r="N519" s="573"/>
      <c r="O519" s="573"/>
      <c r="P519" s="573"/>
      <c r="Q519" s="573"/>
      <c r="R519" s="573"/>
      <c r="S519" s="573"/>
      <c r="T519" s="573"/>
      <c r="U519" s="573"/>
      <c r="V519" s="573"/>
      <c r="W519" s="573"/>
      <c r="X519" s="573"/>
      <c r="Y519" s="573"/>
      <c r="Z519" s="573"/>
    </row>
    <row r="520" ht="15.75" customHeight="1">
      <c r="A520" s="573"/>
      <c r="B520" s="573"/>
      <c r="C520" s="573"/>
      <c r="D520" s="573"/>
      <c r="E520" s="573"/>
      <c r="F520" s="573"/>
      <c r="G520" s="573"/>
      <c r="H520" s="573"/>
      <c r="I520" s="573"/>
      <c r="J520" s="573"/>
      <c r="K520" s="658"/>
      <c r="L520" s="658"/>
      <c r="M520" s="573"/>
      <c r="N520" s="573"/>
      <c r="O520" s="573"/>
      <c r="P520" s="573"/>
      <c r="Q520" s="573"/>
      <c r="R520" s="573"/>
      <c r="S520" s="573"/>
      <c r="T520" s="573"/>
      <c r="U520" s="573"/>
      <c r="V520" s="573"/>
      <c r="W520" s="573"/>
      <c r="X520" s="573"/>
      <c r="Y520" s="573"/>
      <c r="Z520" s="573"/>
    </row>
    <row r="521" ht="15.75" customHeight="1">
      <c r="A521" s="573"/>
      <c r="B521" s="573"/>
      <c r="C521" s="573"/>
      <c r="D521" s="573"/>
      <c r="E521" s="573"/>
      <c r="F521" s="573"/>
      <c r="G521" s="573"/>
      <c r="H521" s="573"/>
      <c r="I521" s="573"/>
      <c r="J521" s="573"/>
      <c r="K521" s="658"/>
      <c r="L521" s="658"/>
      <c r="M521" s="573"/>
      <c r="N521" s="573"/>
      <c r="O521" s="573"/>
      <c r="P521" s="573"/>
      <c r="Q521" s="573"/>
      <c r="R521" s="573"/>
      <c r="S521" s="573"/>
      <c r="T521" s="573"/>
      <c r="U521" s="573"/>
      <c r="V521" s="573"/>
      <c r="W521" s="573"/>
      <c r="X521" s="573"/>
      <c r="Y521" s="573"/>
      <c r="Z521" s="573"/>
    </row>
    <row r="522" ht="15.75" customHeight="1">
      <c r="A522" s="573"/>
      <c r="B522" s="573"/>
      <c r="C522" s="573"/>
      <c r="D522" s="573"/>
      <c r="E522" s="573"/>
      <c r="F522" s="573"/>
      <c r="G522" s="573"/>
      <c r="H522" s="573"/>
      <c r="I522" s="573"/>
      <c r="J522" s="573"/>
      <c r="K522" s="658"/>
      <c r="L522" s="658"/>
      <c r="M522" s="573"/>
      <c r="N522" s="573"/>
      <c r="O522" s="573"/>
      <c r="P522" s="573"/>
      <c r="Q522" s="573"/>
      <c r="R522" s="573"/>
      <c r="S522" s="573"/>
      <c r="T522" s="573"/>
      <c r="U522" s="573"/>
      <c r="V522" s="573"/>
      <c r="W522" s="573"/>
      <c r="X522" s="573"/>
      <c r="Y522" s="573"/>
      <c r="Z522" s="573"/>
    </row>
    <row r="523" ht="15.75" customHeight="1">
      <c r="A523" s="573"/>
      <c r="B523" s="573"/>
      <c r="C523" s="573"/>
      <c r="D523" s="573"/>
      <c r="E523" s="573"/>
      <c r="F523" s="573"/>
      <c r="G523" s="573"/>
      <c r="H523" s="573"/>
      <c r="I523" s="573"/>
      <c r="J523" s="573"/>
      <c r="K523" s="658"/>
      <c r="L523" s="658"/>
      <c r="M523" s="573"/>
      <c r="N523" s="573"/>
      <c r="O523" s="573"/>
      <c r="P523" s="573"/>
      <c r="Q523" s="573"/>
      <c r="R523" s="573"/>
      <c r="S523" s="573"/>
      <c r="T523" s="573"/>
      <c r="U523" s="573"/>
      <c r="V523" s="573"/>
      <c r="W523" s="573"/>
      <c r="X523" s="573"/>
      <c r="Y523" s="573"/>
      <c r="Z523" s="573"/>
    </row>
    <row r="524" ht="15.75" customHeight="1">
      <c r="A524" s="573"/>
      <c r="B524" s="573"/>
      <c r="C524" s="573"/>
      <c r="D524" s="573"/>
      <c r="E524" s="573"/>
      <c r="F524" s="573"/>
      <c r="G524" s="573"/>
      <c r="H524" s="573"/>
      <c r="I524" s="573"/>
      <c r="J524" s="573"/>
      <c r="K524" s="658"/>
      <c r="L524" s="658"/>
      <c r="M524" s="573"/>
      <c r="N524" s="573"/>
      <c r="O524" s="573"/>
      <c r="P524" s="573"/>
      <c r="Q524" s="573"/>
      <c r="R524" s="573"/>
      <c r="S524" s="573"/>
      <c r="T524" s="573"/>
      <c r="U524" s="573"/>
      <c r="V524" s="573"/>
      <c r="W524" s="573"/>
      <c r="X524" s="573"/>
      <c r="Y524" s="573"/>
      <c r="Z524" s="573"/>
    </row>
    <row r="525" ht="15.75" customHeight="1">
      <c r="A525" s="573"/>
      <c r="B525" s="573"/>
      <c r="C525" s="573"/>
      <c r="D525" s="573"/>
      <c r="E525" s="573"/>
      <c r="F525" s="573"/>
      <c r="G525" s="573"/>
      <c r="H525" s="573"/>
      <c r="I525" s="573"/>
      <c r="J525" s="573"/>
      <c r="K525" s="658"/>
      <c r="L525" s="658"/>
      <c r="M525" s="573"/>
      <c r="N525" s="573"/>
      <c r="O525" s="573"/>
      <c r="P525" s="573"/>
      <c r="Q525" s="573"/>
      <c r="R525" s="573"/>
      <c r="S525" s="573"/>
      <c r="T525" s="573"/>
      <c r="U525" s="573"/>
      <c r="V525" s="573"/>
      <c r="W525" s="573"/>
      <c r="X525" s="573"/>
      <c r="Y525" s="573"/>
      <c r="Z525" s="573"/>
    </row>
    <row r="526" ht="15.75" customHeight="1">
      <c r="A526" s="573"/>
      <c r="B526" s="573"/>
      <c r="C526" s="573"/>
      <c r="D526" s="573"/>
      <c r="E526" s="573"/>
      <c r="F526" s="573"/>
      <c r="G526" s="573"/>
      <c r="H526" s="573"/>
      <c r="I526" s="573"/>
      <c r="J526" s="573"/>
      <c r="K526" s="658"/>
      <c r="L526" s="658"/>
      <c r="M526" s="573"/>
      <c r="N526" s="573"/>
      <c r="O526" s="573"/>
      <c r="P526" s="573"/>
      <c r="Q526" s="573"/>
      <c r="R526" s="573"/>
      <c r="S526" s="573"/>
      <c r="T526" s="573"/>
      <c r="U526" s="573"/>
      <c r="V526" s="573"/>
      <c r="W526" s="573"/>
      <c r="X526" s="573"/>
      <c r="Y526" s="573"/>
      <c r="Z526" s="573"/>
    </row>
    <row r="527" ht="15.75" customHeight="1">
      <c r="A527" s="573"/>
      <c r="B527" s="573"/>
      <c r="C527" s="573"/>
      <c r="D527" s="573"/>
      <c r="E527" s="573"/>
      <c r="F527" s="573"/>
      <c r="G527" s="573"/>
      <c r="H527" s="573"/>
      <c r="I527" s="573"/>
      <c r="J527" s="573"/>
      <c r="K527" s="658"/>
      <c r="L527" s="658"/>
      <c r="M527" s="573"/>
      <c r="N527" s="573"/>
      <c r="O527" s="573"/>
      <c r="P527" s="573"/>
      <c r="Q527" s="573"/>
      <c r="R527" s="573"/>
      <c r="S527" s="573"/>
      <c r="T527" s="573"/>
      <c r="U527" s="573"/>
      <c r="V527" s="573"/>
      <c r="W527" s="573"/>
      <c r="X527" s="573"/>
      <c r="Y527" s="573"/>
      <c r="Z527" s="573"/>
    </row>
    <row r="528" ht="15.75" customHeight="1">
      <c r="A528" s="573"/>
      <c r="B528" s="573"/>
      <c r="C528" s="573"/>
      <c r="D528" s="573"/>
      <c r="E528" s="573"/>
      <c r="F528" s="573"/>
      <c r="G528" s="573"/>
      <c r="H528" s="573"/>
      <c r="I528" s="573"/>
      <c r="J528" s="573"/>
      <c r="K528" s="658"/>
      <c r="L528" s="658"/>
      <c r="M528" s="573"/>
      <c r="N528" s="573"/>
      <c r="O528" s="573"/>
      <c r="P528" s="573"/>
      <c r="Q528" s="573"/>
      <c r="R528" s="573"/>
      <c r="S528" s="573"/>
      <c r="T528" s="573"/>
      <c r="U528" s="573"/>
      <c r="V528" s="573"/>
      <c r="W528" s="573"/>
      <c r="X528" s="573"/>
      <c r="Y528" s="573"/>
      <c r="Z528" s="573"/>
    </row>
    <row r="529" ht="15.75" customHeight="1">
      <c r="A529" s="573"/>
      <c r="B529" s="573"/>
      <c r="C529" s="573"/>
      <c r="D529" s="573"/>
      <c r="E529" s="573"/>
      <c r="F529" s="573"/>
      <c r="G529" s="573"/>
      <c r="H529" s="573"/>
      <c r="I529" s="573"/>
      <c r="J529" s="573"/>
      <c r="K529" s="658"/>
      <c r="L529" s="658"/>
      <c r="M529" s="573"/>
      <c r="N529" s="573"/>
      <c r="O529" s="573"/>
      <c r="P529" s="573"/>
      <c r="Q529" s="573"/>
      <c r="R529" s="573"/>
      <c r="S529" s="573"/>
      <c r="T529" s="573"/>
      <c r="U529" s="573"/>
      <c r="V529" s="573"/>
      <c r="W529" s="573"/>
      <c r="X529" s="573"/>
      <c r="Y529" s="573"/>
      <c r="Z529" s="573"/>
    </row>
    <row r="530" ht="15.75" customHeight="1">
      <c r="A530" s="573"/>
      <c r="B530" s="573"/>
      <c r="C530" s="573"/>
      <c r="D530" s="573"/>
      <c r="E530" s="573"/>
      <c r="F530" s="573"/>
      <c r="G530" s="573"/>
      <c r="H530" s="573"/>
      <c r="I530" s="573"/>
      <c r="J530" s="573"/>
      <c r="K530" s="658"/>
      <c r="L530" s="658"/>
      <c r="M530" s="573"/>
      <c r="N530" s="573"/>
      <c r="O530" s="573"/>
      <c r="P530" s="573"/>
      <c r="Q530" s="573"/>
      <c r="R530" s="573"/>
      <c r="S530" s="573"/>
      <c r="T530" s="573"/>
      <c r="U530" s="573"/>
      <c r="V530" s="573"/>
      <c r="W530" s="573"/>
      <c r="X530" s="573"/>
      <c r="Y530" s="573"/>
      <c r="Z530" s="573"/>
    </row>
    <row r="531" ht="15.75" customHeight="1">
      <c r="A531" s="573"/>
      <c r="B531" s="573"/>
      <c r="C531" s="573"/>
      <c r="D531" s="573"/>
      <c r="E531" s="573"/>
      <c r="F531" s="573"/>
      <c r="G531" s="573"/>
      <c r="H531" s="573"/>
      <c r="I531" s="573"/>
      <c r="J531" s="573"/>
      <c r="K531" s="658"/>
      <c r="L531" s="658"/>
      <c r="M531" s="573"/>
      <c r="N531" s="573"/>
      <c r="O531" s="573"/>
      <c r="P531" s="573"/>
      <c r="Q531" s="573"/>
      <c r="R531" s="573"/>
      <c r="S531" s="573"/>
      <c r="T531" s="573"/>
      <c r="U531" s="573"/>
      <c r="V531" s="573"/>
      <c r="W531" s="573"/>
      <c r="X531" s="573"/>
      <c r="Y531" s="573"/>
      <c r="Z531" s="573"/>
    </row>
    <row r="532" ht="15.75" customHeight="1">
      <c r="A532" s="573"/>
      <c r="B532" s="573"/>
      <c r="C532" s="573"/>
      <c r="D532" s="573"/>
      <c r="E532" s="573"/>
      <c r="F532" s="573"/>
      <c r="G532" s="573"/>
      <c r="H532" s="573"/>
      <c r="I532" s="573"/>
      <c r="J532" s="573"/>
      <c r="K532" s="658"/>
      <c r="L532" s="658"/>
      <c r="M532" s="573"/>
      <c r="N532" s="573"/>
      <c r="O532" s="573"/>
      <c r="P532" s="573"/>
      <c r="Q532" s="573"/>
      <c r="R532" s="573"/>
      <c r="S532" s="573"/>
      <c r="T532" s="573"/>
      <c r="U532" s="573"/>
      <c r="V532" s="573"/>
      <c r="W532" s="573"/>
      <c r="X532" s="573"/>
      <c r="Y532" s="573"/>
      <c r="Z532" s="573"/>
    </row>
    <row r="533" ht="15.75" customHeight="1">
      <c r="A533" s="573"/>
      <c r="B533" s="573"/>
      <c r="C533" s="573"/>
      <c r="D533" s="573"/>
      <c r="E533" s="573"/>
      <c r="F533" s="573"/>
      <c r="G533" s="573"/>
      <c r="H533" s="573"/>
      <c r="I533" s="573"/>
      <c r="J533" s="573"/>
      <c r="K533" s="658"/>
      <c r="L533" s="658"/>
      <c r="M533" s="573"/>
      <c r="N533" s="573"/>
      <c r="O533" s="573"/>
      <c r="P533" s="573"/>
      <c r="Q533" s="573"/>
      <c r="R533" s="573"/>
      <c r="S533" s="573"/>
      <c r="T533" s="573"/>
      <c r="U533" s="573"/>
      <c r="V533" s="573"/>
      <c r="W533" s="573"/>
      <c r="X533" s="573"/>
      <c r="Y533" s="573"/>
      <c r="Z533" s="573"/>
    </row>
    <row r="534" ht="15.75" customHeight="1">
      <c r="A534" s="573"/>
      <c r="B534" s="573"/>
      <c r="C534" s="573"/>
      <c r="D534" s="573"/>
      <c r="E534" s="573"/>
      <c r="F534" s="573"/>
      <c r="G534" s="573"/>
      <c r="H534" s="573"/>
      <c r="I534" s="573"/>
      <c r="J534" s="573"/>
      <c r="K534" s="658"/>
      <c r="L534" s="658"/>
      <c r="M534" s="573"/>
      <c r="N534" s="573"/>
      <c r="O534" s="573"/>
      <c r="P534" s="573"/>
      <c r="Q534" s="573"/>
      <c r="R534" s="573"/>
      <c r="S534" s="573"/>
      <c r="T534" s="573"/>
      <c r="U534" s="573"/>
      <c r="V534" s="573"/>
      <c r="W534" s="573"/>
      <c r="X534" s="573"/>
      <c r="Y534" s="573"/>
      <c r="Z534" s="573"/>
    </row>
    <row r="535" ht="15.75" customHeight="1">
      <c r="A535" s="573"/>
      <c r="B535" s="573"/>
      <c r="C535" s="573"/>
      <c r="D535" s="573"/>
      <c r="E535" s="573"/>
      <c r="F535" s="573"/>
      <c r="G535" s="573"/>
      <c r="H535" s="573"/>
      <c r="I535" s="573"/>
      <c r="J535" s="573"/>
      <c r="K535" s="658"/>
      <c r="L535" s="658"/>
      <c r="M535" s="573"/>
      <c r="N535" s="573"/>
      <c r="O535" s="573"/>
      <c r="P535" s="573"/>
      <c r="Q535" s="573"/>
      <c r="R535" s="573"/>
      <c r="S535" s="573"/>
      <c r="T535" s="573"/>
      <c r="U535" s="573"/>
      <c r="V535" s="573"/>
      <c r="W535" s="573"/>
      <c r="X535" s="573"/>
      <c r="Y535" s="573"/>
      <c r="Z535" s="573"/>
    </row>
    <row r="536" ht="15.75" customHeight="1">
      <c r="A536" s="573"/>
      <c r="B536" s="573"/>
      <c r="C536" s="573"/>
      <c r="D536" s="573"/>
      <c r="E536" s="573"/>
      <c r="F536" s="573"/>
      <c r="G536" s="573"/>
      <c r="H536" s="573"/>
      <c r="I536" s="573"/>
      <c r="J536" s="573"/>
      <c r="K536" s="658"/>
      <c r="L536" s="658"/>
      <c r="M536" s="573"/>
      <c r="N536" s="573"/>
      <c r="O536" s="573"/>
      <c r="P536" s="573"/>
      <c r="Q536" s="573"/>
      <c r="R536" s="573"/>
      <c r="S536" s="573"/>
      <c r="T536" s="573"/>
      <c r="U536" s="573"/>
      <c r="V536" s="573"/>
      <c r="W536" s="573"/>
      <c r="X536" s="573"/>
      <c r="Y536" s="573"/>
      <c r="Z536" s="573"/>
    </row>
    <row r="537" ht="15.75" customHeight="1">
      <c r="A537" s="573"/>
      <c r="B537" s="573"/>
      <c r="C537" s="573"/>
      <c r="D537" s="573"/>
      <c r="E537" s="573"/>
      <c r="F537" s="573"/>
      <c r="G537" s="573"/>
      <c r="H537" s="573"/>
      <c r="I537" s="573"/>
      <c r="J537" s="573"/>
      <c r="K537" s="658"/>
      <c r="L537" s="658"/>
      <c r="M537" s="573"/>
      <c r="N537" s="573"/>
      <c r="O537" s="573"/>
      <c r="P537" s="573"/>
      <c r="Q537" s="573"/>
      <c r="R537" s="573"/>
      <c r="S537" s="573"/>
      <c r="T537" s="573"/>
      <c r="U537" s="573"/>
      <c r="V537" s="573"/>
      <c r="W537" s="573"/>
      <c r="X537" s="573"/>
      <c r="Y537" s="573"/>
      <c r="Z537" s="573"/>
    </row>
    <row r="538" ht="15.75" customHeight="1">
      <c r="A538" s="573"/>
      <c r="B538" s="573"/>
      <c r="C538" s="573"/>
      <c r="D538" s="573"/>
      <c r="E538" s="573"/>
      <c r="F538" s="573"/>
      <c r="G538" s="573"/>
      <c r="H538" s="573"/>
      <c r="I538" s="573"/>
      <c r="J538" s="573"/>
      <c r="K538" s="658"/>
      <c r="L538" s="658"/>
      <c r="M538" s="573"/>
      <c r="N538" s="573"/>
      <c r="O538" s="573"/>
      <c r="P538" s="573"/>
      <c r="Q538" s="573"/>
      <c r="R538" s="573"/>
      <c r="S538" s="573"/>
      <c r="T538" s="573"/>
      <c r="U538" s="573"/>
      <c r="V538" s="573"/>
      <c r="W538" s="573"/>
      <c r="X538" s="573"/>
      <c r="Y538" s="573"/>
      <c r="Z538" s="573"/>
    </row>
    <row r="539" ht="15.75" customHeight="1">
      <c r="A539" s="573"/>
      <c r="B539" s="573"/>
      <c r="C539" s="573"/>
      <c r="D539" s="573"/>
      <c r="E539" s="573"/>
      <c r="F539" s="573"/>
      <c r="G539" s="573"/>
      <c r="H539" s="573"/>
      <c r="I539" s="573"/>
      <c r="J539" s="573"/>
      <c r="K539" s="658"/>
      <c r="L539" s="658"/>
      <c r="M539" s="573"/>
      <c r="N539" s="573"/>
      <c r="O539" s="573"/>
      <c r="P539" s="573"/>
      <c r="Q539" s="573"/>
      <c r="R539" s="573"/>
      <c r="S539" s="573"/>
      <c r="T539" s="573"/>
      <c r="U539" s="573"/>
      <c r="V539" s="573"/>
      <c r="W539" s="573"/>
      <c r="X539" s="573"/>
      <c r="Y539" s="573"/>
      <c r="Z539" s="573"/>
    </row>
    <row r="540" ht="15.75" customHeight="1">
      <c r="A540" s="573"/>
      <c r="B540" s="573"/>
      <c r="C540" s="573"/>
      <c r="D540" s="573"/>
      <c r="E540" s="573"/>
      <c r="F540" s="573"/>
      <c r="G540" s="573"/>
      <c r="H540" s="573"/>
      <c r="I540" s="573"/>
      <c r="J540" s="573"/>
      <c r="K540" s="658"/>
      <c r="L540" s="658"/>
      <c r="M540" s="573"/>
      <c r="N540" s="573"/>
      <c r="O540" s="573"/>
      <c r="P540" s="573"/>
      <c r="Q540" s="573"/>
      <c r="R540" s="573"/>
      <c r="S540" s="573"/>
      <c r="T540" s="573"/>
      <c r="U540" s="573"/>
      <c r="V540" s="573"/>
      <c r="W540" s="573"/>
      <c r="X540" s="573"/>
      <c r="Y540" s="573"/>
      <c r="Z540" s="573"/>
    </row>
    <row r="541" ht="15.75" customHeight="1">
      <c r="A541" s="573"/>
      <c r="B541" s="573"/>
      <c r="C541" s="573"/>
      <c r="D541" s="573"/>
      <c r="E541" s="573"/>
      <c r="F541" s="573"/>
      <c r="G541" s="573"/>
      <c r="H541" s="573"/>
      <c r="I541" s="573"/>
      <c r="J541" s="573"/>
      <c r="K541" s="658"/>
      <c r="L541" s="658"/>
      <c r="M541" s="573"/>
      <c r="N541" s="573"/>
      <c r="O541" s="573"/>
      <c r="P541" s="573"/>
      <c r="Q541" s="573"/>
      <c r="R541" s="573"/>
      <c r="S541" s="573"/>
      <c r="T541" s="573"/>
      <c r="U541" s="573"/>
      <c r="V541" s="573"/>
      <c r="W541" s="573"/>
      <c r="X541" s="573"/>
      <c r="Y541" s="573"/>
      <c r="Z541" s="573"/>
    </row>
    <row r="542" ht="15.75" customHeight="1">
      <c r="A542" s="573"/>
      <c r="B542" s="573"/>
      <c r="C542" s="573"/>
      <c r="D542" s="573"/>
      <c r="E542" s="573"/>
      <c r="F542" s="573"/>
      <c r="G542" s="573"/>
      <c r="H542" s="573"/>
      <c r="I542" s="573"/>
      <c r="J542" s="573"/>
      <c r="K542" s="658"/>
      <c r="L542" s="658"/>
      <c r="M542" s="573"/>
      <c r="N542" s="573"/>
      <c r="O542" s="573"/>
      <c r="P542" s="573"/>
      <c r="Q542" s="573"/>
      <c r="R542" s="573"/>
      <c r="S542" s="573"/>
      <c r="T542" s="573"/>
      <c r="U542" s="573"/>
      <c r="V542" s="573"/>
      <c r="W542" s="573"/>
      <c r="X542" s="573"/>
      <c r="Y542" s="573"/>
      <c r="Z542" s="573"/>
    </row>
    <row r="543" ht="15.75" customHeight="1">
      <c r="A543" s="573"/>
      <c r="B543" s="573"/>
      <c r="C543" s="573"/>
      <c r="D543" s="573"/>
      <c r="E543" s="573"/>
      <c r="F543" s="573"/>
      <c r="G543" s="573"/>
      <c r="H543" s="573"/>
      <c r="I543" s="573"/>
      <c r="J543" s="573"/>
      <c r="K543" s="658"/>
      <c r="L543" s="658"/>
      <c r="M543" s="573"/>
      <c r="N543" s="573"/>
      <c r="O543" s="573"/>
      <c r="P543" s="573"/>
      <c r="Q543" s="573"/>
      <c r="R543" s="573"/>
      <c r="S543" s="573"/>
      <c r="T543" s="573"/>
      <c r="U543" s="573"/>
      <c r="V543" s="573"/>
      <c r="W543" s="573"/>
      <c r="X543" s="573"/>
      <c r="Y543" s="573"/>
      <c r="Z543" s="573"/>
    </row>
    <row r="544" ht="15.75" customHeight="1">
      <c r="A544" s="573"/>
      <c r="B544" s="573"/>
      <c r="C544" s="573"/>
      <c r="D544" s="573"/>
      <c r="E544" s="573"/>
      <c r="F544" s="573"/>
      <c r="G544" s="573"/>
      <c r="H544" s="573"/>
      <c r="I544" s="573"/>
      <c r="J544" s="573"/>
      <c r="K544" s="658"/>
      <c r="L544" s="658"/>
      <c r="M544" s="573"/>
      <c r="N544" s="573"/>
      <c r="O544" s="573"/>
      <c r="P544" s="573"/>
      <c r="Q544" s="573"/>
      <c r="R544" s="573"/>
      <c r="S544" s="573"/>
      <c r="T544" s="573"/>
      <c r="U544" s="573"/>
      <c r="V544" s="573"/>
      <c r="W544" s="573"/>
      <c r="X544" s="573"/>
      <c r="Y544" s="573"/>
      <c r="Z544" s="573"/>
    </row>
    <row r="545" ht="15.75" customHeight="1">
      <c r="A545" s="573"/>
      <c r="B545" s="573"/>
      <c r="C545" s="573"/>
      <c r="D545" s="573"/>
      <c r="E545" s="573"/>
      <c r="F545" s="573"/>
      <c r="G545" s="573"/>
      <c r="H545" s="573"/>
      <c r="I545" s="573"/>
      <c r="J545" s="573"/>
      <c r="K545" s="658"/>
      <c r="L545" s="658"/>
      <c r="M545" s="573"/>
      <c r="N545" s="573"/>
      <c r="O545" s="573"/>
      <c r="P545" s="573"/>
      <c r="Q545" s="573"/>
      <c r="R545" s="573"/>
      <c r="S545" s="573"/>
      <c r="T545" s="573"/>
      <c r="U545" s="573"/>
      <c r="V545" s="573"/>
      <c r="W545" s="573"/>
      <c r="X545" s="573"/>
      <c r="Y545" s="573"/>
      <c r="Z545" s="573"/>
    </row>
    <row r="546" ht="15.75" customHeight="1">
      <c r="A546" s="573"/>
      <c r="B546" s="573"/>
      <c r="C546" s="573"/>
      <c r="D546" s="573"/>
      <c r="E546" s="573"/>
      <c r="F546" s="573"/>
      <c r="G546" s="573"/>
      <c r="H546" s="573"/>
      <c r="I546" s="573"/>
      <c r="J546" s="573"/>
      <c r="K546" s="658"/>
      <c r="L546" s="658"/>
      <c r="M546" s="573"/>
      <c r="N546" s="573"/>
      <c r="O546" s="573"/>
      <c r="P546" s="573"/>
      <c r="Q546" s="573"/>
      <c r="R546" s="573"/>
      <c r="S546" s="573"/>
      <c r="T546" s="573"/>
      <c r="U546" s="573"/>
      <c r="V546" s="573"/>
      <c r="W546" s="573"/>
      <c r="X546" s="573"/>
      <c r="Y546" s="573"/>
      <c r="Z546" s="573"/>
    </row>
    <row r="547" ht="15.75" customHeight="1">
      <c r="A547" s="573"/>
      <c r="B547" s="573"/>
      <c r="C547" s="573"/>
      <c r="D547" s="573"/>
      <c r="E547" s="573"/>
      <c r="F547" s="573"/>
      <c r="G547" s="573"/>
      <c r="H547" s="573"/>
      <c r="I547" s="573"/>
      <c r="J547" s="573"/>
      <c r="K547" s="658"/>
      <c r="L547" s="658"/>
      <c r="M547" s="573"/>
      <c r="N547" s="573"/>
      <c r="O547" s="573"/>
      <c r="P547" s="573"/>
      <c r="Q547" s="573"/>
      <c r="R547" s="573"/>
      <c r="S547" s="573"/>
      <c r="T547" s="573"/>
      <c r="U547" s="573"/>
      <c r="V547" s="573"/>
      <c r="W547" s="573"/>
      <c r="X547" s="573"/>
      <c r="Y547" s="573"/>
      <c r="Z547" s="573"/>
    </row>
    <row r="548" ht="15.75" customHeight="1">
      <c r="A548" s="573"/>
      <c r="B548" s="573"/>
      <c r="C548" s="573"/>
      <c r="D548" s="573"/>
      <c r="E548" s="573"/>
      <c r="F548" s="573"/>
      <c r="G548" s="573"/>
      <c r="H548" s="573"/>
      <c r="I548" s="573"/>
      <c r="J548" s="573"/>
      <c r="K548" s="658"/>
      <c r="L548" s="658"/>
      <c r="M548" s="573"/>
      <c r="N548" s="573"/>
      <c r="O548" s="573"/>
      <c r="P548" s="573"/>
      <c r="Q548" s="573"/>
      <c r="R548" s="573"/>
      <c r="S548" s="573"/>
      <c r="T548" s="573"/>
      <c r="U548" s="573"/>
      <c r="V548" s="573"/>
      <c r="W548" s="573"/>
      <c r="X548" s="573"/>
      <c r="Y548" s="573"/>
      <c r="Z548" s="573"/>
    </row>
    <row r="549" ht="15.75" customHeight="1">
      <c r="A549" s="573"/>
      <c r="B549" s="573"/>
      <c r="C549" s="573"/>
      <c r="D549" s="573"/>
      <c r="E549" s="573"/>
      <c r="F549" s="573"/>
      <c r="G549" s="573"/>
      <c r="H549" s="573"/>
      <c r="I549" s="573"/>
      <c r="J549" s="573"/>
      <c r="K549" s="658"/>
      <c r="L549" s="658"/>
      <c r="M549" s="573"/>
      <c r="N549" s="573"/>
      <c r="O549" s="573"/>
      <c r="P549" s="573"/>
      <c r="Q549" s="573"/>
      <c r="R549" s="573"/>
      <c r="S549" s="573"/>
      <c r="T549" s="573"/>
      <c r="U549" s="573"/>
      <c r="V549" s="573"/>
      <c r="W549" s="573"/>
      <c r="X549" s="573"/>
      <c r="Y549" s="573"/>
      <c r="Z549" s="573"/>
    </row>
    <row r="550" ht="15.75" customHeight="1">
      <c r="A550" s="573"/>
      <c r="B550" s="573"/>
      <c r="C550" s="573"/>
      <c r="D550" s="573"/>
      <c r="E550" s="573"/>
      <c r="F550" s="573"/>
      <c r="G550" s="573"/>
      <c r="H550" s="573"/>
      <c r="I550" s="573"/>
      <c r="J550" s="573"/>
      <c r="K550" s="658"/>
      <c r="L550" s="658"/>
      <c r="M550" s="573"/>
      <c r="N550" s="573"/>
      <c r="O550" s="573"/>
      <c r="P550" s="573"/>
      <c r="Q550" s="573"/>
      <c r="R550" s="573"/>
      <c r="S550" s="573"/>
      <c r="T550" s="573"/>
      <c r="U550" s="573"/>
      <c r="V550" s="573"/>
      <c r="W550" s="573"/>
      <c r="X550" s="573"/>
      <c r="Y550" s="573"/>
      <c r="Z550" s="573"/>
    </row>
    <row r="551" ht="15.75" customHeight="1">
      <c r="A551" s="573"/>
      <c r="B551" s="573"/>
      <c r="C551" s="573"/>
      <c r="D551" s="573"/>
      <c r="E551" s="573"/>
      <c r="F551" s="573"/>
      <c r="G551" s="573"/>
      <c r="H551" s="573"/>
      <c r="I551" s="573"/>
      <c r="J551" s="573"/>
      <c r="K551" s="658"/>
      <c r="L551" s="658"/>
      <c r="M551" s="573"/>
      <c r="N551" s="573"/>
      <c r="O551" s="573"/>
      <c r="P551" s="573"/>
      <c r="Q551" s="573"/>
      <c r="R551" s="573"/>
      <c r="S551" s="573"/>
      <c r="T551" s="573"/>
      <c r="U551" s="573"/>
      <c r="V551" s="573"/>
      <c r="W551" s="573"/>
      <c r="X551" s="573"/>
      <c r="Y551" s="573"/>
      <c r="Z551" s="573"/>
    </row>
    <row r="552" ht="15.75" customHeight="1">
      <c r="A552" s="573"/>
      <c r="B552" s="573"/>
      <c r="C552" s="573"/>
      <c r="D552" s="573"/>
      <c r="E552" s="573"/>
      <c r="F552" s="573"/>
      <c r="G552" s="573"/>
      <c r="H552" s="573"/>
      <c r="I552" s="573"/>
      <c r="J552" s="573"/>
      <c r="K552" s="658"/>
      <c r="L552" s="658"/>
      <c r="M552" s="573"/>
      <c r="N552" s="573"/>
      <c r="O552" s="573"/>
      <c r="P552" s="573"/>
      <c r="Q552" s="573"/>
      <c r="R552" s="573"/>
      <c r="S552" s="573"/>
      <c r="T552" s="573"/>
      <c r="U552" s="573"/>
      <c r="V552" s="573"/>
      <c r="W552" s="573"/>
      <c r="X552" s="573"/>
      <c r="Y552" s="573"/>
      <c r="Z552" s="573"/>
    </row>
    <row r="553" ht="15.75" customHeight="1">
      <c r="A553" s="573"/>
      <c r="B553" s="573"/>
      <c r="C553" s="573"/>
      <c r="D553" s="573"/>
      <c r="E553" s="573"/>
      <c r="F553" s="573"/>
      <c r="G553" s="573"/>
      <c r="H553" s="573"/>
      <c r="I553" s="573"/>
      <c r="J553" s="573"/>
      <c r="K553" s="658"/>
      <c r="L553" s="658"/>
      <c r="M553" s="573"/>
      <c r="N553" s="573"/>
      <c r="O553" s="573"/>
      <c r="P553" s="573"/>
      <c r="Q553" s="573"/>
      <c r="R553" s="573"/>
      <c r="S553" s="573"/>
      <c r="T553" s="573"/>
      <c r="U553" s="573"/>
      <c r="V553" s="573"/>
      <c r="W553" s="573"/>
      <c r="X553" s="573"/>
      <c r="Y553" s="573"/>
      <c r="Z553" s="573"/>
    </row>
    <row r="554" ht="15.75" customHeight="1">
      <c r="A554" s="573"/>
      <c r="B554" s="573"/>
      <c r="C554" s="573"/>
      <c r="D554" s="573"/>
      <c r="E554" s="573"/>
      <c r="F554" s="573"/>
      <c r="G554" s="573"/>
      <c r="H554" s="573"/>
      <c r="I554" s="573"/>
      <c r="J554" s="573"/>
      <c r="K554" s="658"/>
      <c r="L554" s="658"/>
      <c r="M554" s="573"/>
      <c r="N554" s="573"/>
      <c r="O554" s="573"/>
      <c r="P554" s="573"/>
      <c r="Q554" s="573"/>
      <c r="R554" s="573"/>
      <c r="S554" s="573"/>
      <c r="T554" s="573"/>
      <c r="U554" s="573"/>
      <c r="V554" s="573"/>
      <c r="W554" s="573"/>
      <c r="X554" s="573"/>
      <c r="Y554" s="573"/>
      <c r="Z554" s="573"/>
    </row>
    <row r="555" ht="15.75" customHeight="1">
      <c r="A555" s="573"/>
      <c r="B555" s="573"/>
      <c r="C555" s="573"/>
      <c r="D555" s="573"/>
      <c r="E555" s="573"/>
      <c r="F555" s="573"/>
      <c r="G555" s="573"/>
      <c r="H555" s="573"/>
      <c r="I555" s="573"/>
      <c r="J555" s="573"/>
      <c r="K555" s="658"/>
      <c r="L555" s="658"/>
      <c r="M555" s="573"/>
      <c r="N555" s="573"/>
      <c r="O555" s="573"/>
      <c r="P555" s="573"/>
      <c r="Q555" s="573"/>
      <c r="R555" s="573"/>
      <c r="S555" s="573"/>
      <c r="T555" s="573"/>
      <c r="U555" s="573"/>
      <c r="V555" s="573"/>
      <c r="W555" s="573"/>
      <c r="X555" s="573"/>
      <c r="Y555" s="573"/>
      <c r="Z555" s="573"/>
    </row>
    <row r="556" ht="15.75" customHeight="1">
      <c r="A556" s="573"/>
      <c r="B556" s="573"/>
      <c r="C556" s="573"/>
      <c r="D556" s="573"/>
      <c r="E556" s="573"/>
      <c r="F556" s="573"/>
      <c r="G556" s="573"/>
      <c r="H556" s="573"/>
      <c r="I556" s="573"/>
      <c r="J556" s="573"/>
      <c r="K556" s="658"/>
      <c r="L556" s="658"/>
      <c r="M556" s="573"/>
      <c r="N556" s="573"/>
      <c r="O556" s="573"/>
      <c r="P556" s="573"/>
      <c r="Q556" s="573"/>
      <c r="R556" s="573"/>
      <c r="S556" s="573"/>
      <c r="T556" s="573"/>
      <c r="U556" s="573"/>
      <c r="V556" s="573"/>
      <c r="W556" s="573"/>
      <c r="X556" s="573"/>
      <c r="Y556" s="573"/>
      <c r="Z556" s="573"/>
    </row>
    <row r="557" ht="15.75" customHeight="1">
      <c r="A557" s="573"/>
      <c r="B557" s="573"/>
      <c r="C557" s="573"/>
      <c r="D557" s="573"/>
      <c r="E557" s="573"/>
      <c r="F557" s="573"/>
      <c r="G557" s="573"/>
      <c r="H557" s="573"/>
      <c r="I557" s="573"/>
      <c r="J557" s="573"/>
      <c r="K557" s="658"/>
      <c r="L557" s="658"/>
      <c r="M557" s="573"/>
      <c r="N557" s="573"/>
      <c r="O557" s="573"/>
      <c r="P557" s="573"/>
      <c r="Q557" s="573"/>
      <c r="R557" s="573"/>
      <c r="S557" s="573"/>
      <c r="T557" s="573"/>
      <c r="U557" s="573"/>
      <c r="V557" s="573"/>
      <c r="W557" s="573"/>
      <c r="X557" s="573"/>
      <c r="Y557" s="573"/>
      <c r="Z557" s="573"/>
    </row>
    <row r="558" ht="15.75" customHeight="1">
      <c r="A558" s="573"/>
      <c r="B558" s="573"/>
      <c r="C558" s="573"/>
      <c r="D558" s="573"/>
      <c r="E558" s="573"/>
      <c r="F558" s="573"/>
      <c r="G558" s="573"/>
      <c r="H558" s="573"/>
      <c r="I558" s="573"/>
      <c r="J558" s="573"/>
      <c r="K558" s="658"/>
      <c r="L558" s="658"/>
      <c r="M558" s="573"/>
      <c r="N558" s="573"/>
      <c r="O558" s="573"/>
      <c r="P558" s="573"/>
      <c r="Q558" s="573"/>
      <c r="R558" s="573"/>
      <c r="S558" s="573"/>
      <c r="T558" s="573"/>
      <c r="U558" s="573"/>
      <c r="V558" s="573"/>
      <c r="W558" s="573"/>
      <c r="X558" s="573"/>
      <c r="Y558" s="573"/>
      <c r="Z558" s="573"/>
    </row>
    <row r="559" ht="15.75" customHeight="1">
      <c r="A559" s="573"/>
      <c r="B559" s="573"/>
      <c r="C559" s="573"/>
      <c r="D559" s="573"/>
      <c r="E559" s="573"/>
      <c r="F559" s="573"/>
      <c r="G559" s="573"/>
      <c r="H559" s="573"/>
      <c r="I559" s="573"/>
      <c r="J559" s="573"/>
      <c r="K559" s="658"/>
      <c r="L559" s="658"/>
      <c r="M559" s="573"/>
      <c r="N559" s="573"/>
      <c r="O559" s="573"/>
      <c r="P559" s="573"/>
      <c r="Q559" s="573"/>
      <c r="R559" s="573"/>
      <c r="S559" s="573"/>
      <c r="T559" s="573"/>
      <c r="U559" s="573"/>
      <c r="V559" s="573"/>
      <c r="W559" s="573"/>
      <c r="X559" s="573"/>
      <c r="Y559" s="573"/>
      <c r="Z559" s="573"/>
    </row>
    <row r="560" ht="15.75" customHeight="1">
      <c r="A560" s="573"/>
      <c r="B560" s="573"/>
      <c r="C560" s="573"/>
      <c r="D560" s="573"/>
      <c r="E560" s="573"/>
      <c r="F560" s="573"/>
      <c r="G560" s="573"/>
      <c r="H560" s="573"/>
      <c r="I560" s="573"/>
      <c r="J560" s="573"/>
      <c r="K560" s="658"/>
      <c r="L560" s="658"/>
      <c r="M560" s="573"/>
      <c r="N560" s="573"/>
      <c r="O560" s="573"/>
      <c r="P560" s="573"/>
      <c r="Q560" s="573"/>
      <c r="R560" s="573"/>
      <c r="S560" s="573"/>
      <c r="T560" s="573"/>
      <c r="U560" s="573"/>
      <c r="V560" s="573"/>
      <c r="W560" s="573"/>
      <c r="X560" s="573"/>
      <c r="Y560" s="573"/>
      <c r="Z560" s="573"/>
    </row>
    <row r="561" ht="15.75" customHeight="1">
      <c r="A561" s="573"/>
      <c r="B561" s="573"/>
      <c r="C561" s="573"/>
      <c r="D561" s="573"/>
      <c r="E561" s="573"/>
      <c r="F561" s="573"/>
      <c r="G561" s="573"/>
      <c r="H561" s="573"/>
      <c r="I561" s="573"/>
      <c r="J561" s="573"/>
      <c r="K561" s="658"/>
      <c r="L561" s="658"/>
      <c r="M561" s="573"/>
      <c r="N561" s="573"/>
      <c r="O561" s="573"/>
      <c r="P561" s="573"/>
      <c r="Q561" s="573"/>
      <c r="R561" s="573"/>
      <c r="S561" s="573"/>
      <c r="T561" s="573"/>
      <c r="U561" s="573"/>
      <c r="V561" s="573"/>
      <c r="W561" s="573"/>
      <c r="X561" s="573"/>
      <c r="Y561" s="573"/>
      <c r="Z561" s="573"/>
    </row>
    <row r="562" ht="15.75" customHeight="1">
      <c r="A562" s="573"/>
      <c r="B562" s="573"/>
      <c r="C562" s="573"/>
      <c r="D562" s="573"/>
      <c r="E562" s="573"/>
      <c r="F562" s="573"/>
      <c r="G562" s="573"/>
      <c r="H562" s="573"/>
      <c r="I562" s="573"/>
      <c r="J562" s="573"/>
      <c r="K562" s="658"/>
      <c r="L562" s="658"/>
      <c r="M562" s="573"/>
      <c r="N562" s="573"/>
      <c r="O562" s="573"/>
      <c r="P562" s="573"/>
      <c r="Q562" s="573"/>
      <c r="R562" s="573"/>
      <c r="S562" s="573"/>
      <c r="T562" s="573"/>
      <c r="U562" s="573"/>
      <c r="V562" s="573"/>
      <c r="W562" s="573"/>
      <c r="X562" s="573"/>
      <c r="Y562" s="573"/>
      <c r="Z562" s="573"/>
    </row>
    <row r="563" ht="15.75" customHeight="1">
      <c r="A563" s="573"/>
      <c r="B563" s="573"/>
      <c r="C563" s="573"/>
      <c r="D563" s="573"/>
      <c r="E563" s="573"/>
      <c r="F563" s="573"/>
      <c r="G563" s="573"/>
      <c r="H563" s="573"/>
      <c r="I563" s="573"/>
      <c r="J563" s="573"/>
      <c r="K563" s="658"/>
      <c r="L563" s="658"/>
      <c r="M563" s="573"/>
      <c r="N563" s="573"/>
      <c r="O563" s="573"/>
      <c r="P563" s="573"/>
      <c r="Q563" s="573"/>
      <c r="R563" s="573"/>
      <c r="S563" s="573"/>
      <c r="T563" s="573"/>
      <c r="U563" s="573"/>
      <c r="V563" s="573"/>
      <c r="W563" s="573"/>
      <c r="X563" s="573"/>
      <c r="Y563" s="573"/>
      <c r="Z563" s="573"/>
    </row>
    <row r="564" ht="15.75" customHeight="1">
      <c r="A564" s="573"/>
      <c r="B564" s="573"/>
      <c r="C564" s="573"/>
      <c r="D564" s="573"/>
      <c r="E564" s="573"/>
      <c r="F564" s="573"/>
      <c r="G564" s="573"/>
      <c r="H564" s="573"/>
      <c r="I564" s="573"/>
      <c r="J564" s="573"/>
      <c r="K564" s="658"/>
      <c r="L564" s="658"/>
      <c r="M564" s="573"/>
      <c r="N564" s="573"/>
      <c r="O564" s="573"/>
      <c r="P564" s="573"/>
      <c r="Q564" s="573"/>
      <c r="R564" s="573"/>
      <c r="S564" s="573"/>
      <c r="T564" s="573"/>
      <c r="U564" s="573"/>
      <c r="V564" s="573"/>
      <c r="W564" s="573"/>
      <c r="X564" s="573"/>
      <c r="Y564" s="573"/>
      <c r="Z564" s="573"/>
    </row>
    <row r="565" ht="15.75" customHeight="1">
      <c r="A565" s="573"/>
      <c r="B565" s="573"/>
      <c r="C565" s="573"/>
      <c r="D565" s="573"/>
      <c r="E565" s="573"/>
      <c r="F565" s="573"/>
      <c r="G565" s="573"/>
      <c r="H565" s="573"/>
      <c r="I565" s="573"/>
      <c r="J565" s="573"/>
      <c r="K565" s="658"/>
      <c r="L565" s="658"/>
      <c r="M565" s="573"/>
      <c r="N565" s="573"/>
      <c r="O565" s="573"/>
      <c r="P565" s="573"/>
      <c r="Q565" s="573"/>
      <c r="R565" s="573"/>
      <c r="S565" s="573"/>
      <c r="T565" s="573"/>
      <c r="U565" s="573"/>
      <c r="V565" s="573"/>
      <c r="W565" s="573"/>
      <c r="X565" s="573"/>
      <c r="Y565" s="573"/>
      <c r="Z565" s="573"/>
    </row>
    <row r="566" ht="15.75" customHeight="1">
      <c r="A566" s="573"/>
      <c r="B566" s="573"/>
      <c r="C566" s="573"/>
      <c r="D566" s="573"/>
      <c r="E566" s="573"/>
      <c r="F566" s="573"/>
      <c r="G566" s="573"/>
      <c r="H566" s="573"/>
      <c r="I566" s="573"/>
      <c r="J566" s="573"/>
      <c r="K566" s="658"/>
      <c r="L566" s="658"/>
      <c r="M566" s="573"/>
      <c r="N566" s="573"/>
      <c r="O566" s="573"/>
      <c r="P566" s="573"/>
      <c r="Q566" s="573"/>
      <c r="R566" s="573"/>
      <c r="S566" s="573"/>
      <c r="T566" s="573"/>
      <c r="U566" s="573"/>
      <c r="V566" s="573"/>
      <c r="W566" s="573"/>
      <c r="X566" s="573"/>
      <c r="Y566" s="573"/>
      <c r="Z566" s="573"/>
    </row>
    <row r="567" ht="15.75" customHeight="1">
      <c r="A567" s="573"/>
      <c r="B567" s="573"/>
      <c r="C567" s="573"/>
      <c r="D567" s="573"/>
      <c r="E567" s="573"/>
      <c r="F567" s="573"/>
      <c r="G567" s="573"/>
      <c r="H567" s="573"/>
      <c r="I567" s="573"/>
      <c r="J567" s="573"/>
      <c r="K567" s="658"/>
      <c r="L567" s="658"/>
      <c r="M567" s="573"/>
      <c r="N567" s="573"/>
      <c r="O567" s="573"/>
      <c r="P567" s="573"/>
      <c r="Q567" s="573"/>
      <c r="R567" s="573"/>
      <c r="S567" s="573"/>
      <c r="T567" s="573"/>
      <c r="U567" s="573"/>
      <c r="V567" s="573"/>
      <c r="W567" s="573"/>
      <c r="X567" s="573"/>
      <c r="Y567" s="573"/>
      <c r="Z567" s="573"/>
    </row>
    <row r="568" ht="15.75" customHeight="1">
      <c r="A568" s="573"/>
      <c r="B568" s="573"/>
      <c r="C568" s="573"/>
      <c r="D568" s="573"/>
      <c r="E568" s="573"/>
      <c r="F568" s="573"/>
      <c r="G568" s="573"/>
      <c r="H568" s="573"/>
      <c r="I568" s="573"/>
      <c r="J568" s="573"/>
      <c r="K568" s="658"/>
      <c r="L568" s="658"/>
      <c r="M568" s="573"/>
      <c r="N568" s="573"/>
      <c r="O568" s="573"/>
      <c r="P568" s="573"/>
      <c r="Q568" s="573"/>
      <c r="R568" s="573"/>
      <c r="S568" s="573"/>
      <c r="T568" s="573"/>
      <c r="U568" s="573"/>
      <c r="V568" s="573"/>
      <c r="W568" s="573"/>
      <c r="X568" s="573"/>
      <c r="Y568" s="573"/>
      <c r="Z568" s="573"/>
    </row>
    <row r="569" ht="15.75" customHeight="1">
      <c r="A569" s="573"/>
      <c r="B569" s="573"/>
      <c r="C569" s="573"/>
      <c r="D569" s="573"/>
      <c r="E569" s="573"/>
      <c r="F569" s="573"/>
      <c r="G569" s="573"/>
      <c r="H569" s="573"/>
      <c r="I569" s="573"/>
      <c r="J569" s="573"/>
      <c r="K569" s="658"/>
      <c r="L569" s="658"/>
      <c r="M569" s="573"/>
      <c r="N569" s="573"/>
      <c r="O569" s="573"/>
      <c r="P569" s="573"/>
      <c r="Q569" s="573"/>
      <c r="R569" s="573"/>
      <c r="S569" s="573"/>
      <c r="T569" s="573"/>
      <c r="U569" s="573"/>
      <c r="V569" s="573"/>
      <c r="W569" s="573"/>
      <c r="X569" s="573"/>
      <c r="Y569" s="573"/>
      <c r="Z569" s="573"/>
    </row>
    <row r="570" ht="15.75" customHeight="1">
      <c r="A570" s="573"/>
      <c r="B570" s="573"/>
      <c r="C570" s="573"/>
      <c r="D570" s="573"/>
      <c r="E570" s="573"/>
      <c r="F570" s="573"/>
      <c r="G570" s="573"/>
      <c r="H570" s="573"/>
      <c r="I570" s="573"/>
      <c r="J570" s="573"/>
      <c r="K570" s="658"/>
      <c r="L570" s="658"/>
      <c r="M570" s="573"/>
      <c r="N570" s="573"/>
      <c r="O570" s="573"/>
      <c r="P570" s="573"/>
      <c r="Q570" s="573"/>
      <c r="R570" s="573"/>
      <c r="S570" s="573"/>
      <c r="T570" s="573"/>
      <c r="U570" s="573"/>
      <c r="V570" s="573"/>
      <c r="W570" s="573"/>
      <c r="X570" s="573"/>
      <c r="Y570" s="573"/>
      <c r="Z570" s="573"/>
    </row>
    <row r="571" ht="15.75" customHeight="1">
      <c r="A571" s="573"/>
      <c r="B571" s="573"/>
      <c r="C571" s="573"/>
      <c r="D571" s="573"/>
      <c r="E571" s="573"/>
      <c r="F571" s="573"/>
      <c r="G571" s="573"/>
      <c r="H571" s="573"/>
      <c r="I571" s="573"/>
      <c r="J571" s="573"/>
      <c r="K571" s="658"/>
      <c r="L571" s="658"/>
      <c r="M571" s="573"/>
      <c r="N571" s="573"/>
      <c r="O571" s="573"/>
      <c r="P571" s="573"/>
      <c r="Q571" s="573"/>
      <c r="R571" s="573"/>
      <c r="S571" s="573"/>
      <c r="T571" s="573"/>
      <c r="U571" s="573"/>
      <c r="V571" s="573"/>
      <c r="W571" s="573"/>
      <c r="X571" s="573"/>
      <c r="Y571" s="573"/>
      <c r="Z571" s="573"/>
    </row>
    <row r="572" ht="15.75" customHeight="1">
      <c r="A572" s="573"/>
      <c r="B572" s="573"/>
      <c r="C572" s="573"/>
      <c r="D572" s="573"/>
      <c r="E572" s="573"/>
      <c r="F572" s="573"/>
      <c r="G572" s="573"/>
      <c r="H572" s="573"/>
      <c r="I572" s="573"/>
      <c r="J572" s="573"/>
      <c r="K572" s="658"/>
      <c r="L572" s="658"/>
      <c r="M572" s="573"/>
      <c r="N572" s="573"/>
      <c r="O572" s="573"/>
      <c r="P572" s="573"/>
      <c r="Q572" s="573"/>
      <c r="R572" s="573"/>
      <c r="S572" s="573"/>
      <c r="T572" s="573"/>
      <c r="U572" s="573"/>
      <c r="V572" s="573"/>
      <c r="W572" s="573"/>
      <c r="X572" s="573"/>
      <c r="Y572" s="573"/>
      <c r="Z572" s="573"/>
    </row>
    <row r="573" ht="15.75" customHeight="1">
      <c r="A573" s="573"/>
      <c r="B573" s="573"/>
      <c r="C573" s="573"/>
      <c r="D573" s="573"/>
      <c r="E573" s="573"/>
      <c r="F573" s="573"/>
      <c r="G573" s="573"/>
      <c r="H573" s="573"/>
      <c r="I573" s="573"/>
      <c r="J573" s="573"/>
      <c r="K573" s="658"/>
      <c r="L573" s="658"/>
      <c r="M573" s="573"/>
      <c r="N573" s="573"/>
      <c r="O573" s="573"/>
      <c r="P573" s="573"/>
      <c r="Q573" s="573"/>
      <c r="R573" s="573"/>
      <c r="S573" s="573"/>
      <c r="T573" s="573"/>
      <c r="U573" s="573"/>
      <c r="V573" s="573"/>
      <c r="W573" s="573"/>
      <c r="X573" s="573"/>
      <c r="Y573" s="573"/>
      <c r="Z573" s="573"/>
    </row>
    <row r="574" ht="15.75" customHeight="1">
      <c r="A574" s="573"/>
      <c r="B574" s="573"/>
      <c r="C574" s="573"/>
      <c r="D574" s="573"/>
      <c r="E574" s="573"/>
      <c r="F574" s="573"/>
      <c r="G574" s="573"/>
      <c r="H574" s="573"/>
      <c r="I574" s="573"/>
      <c r="J574" s="573"/>
      <c r="K574" s="658"/>
      <c r="L574" s="658"/>
      <c r="M574" s="573"/>
      <c r="N574" s="573"/>
      <c r="O574" s="573"/>
      <c r="P574" s="573"/>
      <c r="Q574" s="573"/>
      <c r="R574" s="573"/>
      <c r="S574" s="573"/>
      <c r="T574" s="573"/>
      <c r="U574" s="573"/>
      <c r="V574" s="573"/>
      <c r="W574" s="573"/>
      <c r="X574" s="573"/>
      <c r="Y574" s="573"/>
      <c r="Z574" s="573"/>
    </row>
    <row r="575" ht="15.75" customHeight="1">
      <c r="A575" s="573"/>
      <c r="B575" s="573"/>
      <c r="C575" s="573"/>
      <c r="D575" s="573"/>
      <c r="E575" s="573"/>
      <c r="F575" s="573"/>
      <c r="G575" s="573"/>
      <c r="H575" s="573"/>
      <c r="I575" s="573"/>
      <c r="J575" s="573"/>
      <c r="K575" s="658"/>
      <c r="L575" s="658"/>
      <c r="M575" s="573"/>
      <c r="N575" s="573"/>
      <c r="O575" s="573"/>
      <c r="P575" s="573"/>
      <c r="Q575" s="573"/>
      <c r="R575" s="573"/>
      <c r="S575" s="573"/>
      <c r="T575" s="573"/>
      <c r="U575" s="573"/>
      <c r="V575" s="573"/>
      <c r="W575" s="573"/>
      <c r="X575" s="573"/>
      <c r="Y575" s="573"/>
      <c r="Z575" s="573"/>
    </row>
    <row r="576" ht="15.75" customHeight="1">
      <c r="A576" s="573"/>
      <c r="B576" s="573"/>
      <c r="C576" s="573"/>
      <c r="D576" s="573"/>
      <c r="E576" s="573"/>
      <c r="F576" s="573"/>
      <c r="G576" s="573"/>
      <c r="H576" s="573"/>
      <c r="I576" s="573"/>
      <c r="J576" s="573"/>
      <c r="K576" s="658"/>
      <c r="L576" s="658"/>
      <c r="M576" s="573"/>
      <c r="N576" s="573"/>
      <c r="O576" s="573"/>
      <c r="P576" s="573"/>
      <c r="Q576" s="573"/>
      <c r="R576" s="573"/>
      <c r="S576" s="573"/>
      <c r="T576" s="573"/>
      <c r="U576" s="573"/>
      <c r="V576" s="573"/>
      <c r="W576" s="573"/>
      <c r="X576" s="573"/>
      <c r="Y576" s="573"/>
      <c r="Z576" s="573"/>
    </row>
    <row r="577" ht="15.75" customHeight="1">
      <c r="A577" s="573"/>
      <c r="B577" s="573"/>
      <c r="C577" s="573"/>
      <c r="D577" s="573"/>
      <c r="E577" s="573"/>
      <c r="F577" s="573"/>
      <c r="G577" s="573"/>
      <c r="H577" s="573"/>
      <c r="I577" s="573"/>
      <c r="J577" s="573"/>
      <c r="K577" s="658"/>
      <c r="L577" s="658"/>
      <c r="M577" s="573"/>
      <c r="N577" s="573"/>
      <c r="O577" s="573"/>
      <c r="P577" s="573"/>
      <c r="Q577" s="573"/>
      <c r="R577" s="573"/>
      <c r="S577" s="573"/>
      <c r="T577" s="573"/>
      <c r="U577" s="573"/>
      <c r="V577" s="573"/>
      <c r="W577" s="573"/>
      <c r="X577" s="573"/>
      <c r="Y577" s="573"/>
      <c r="Z577" s="573"/>
    </row>
    <row r="578" ht="15.75" customHeight="1">
      <c r="A578" s="573"/>
      <c r="B578" s="573"/>
      <c r="C578" s="573"/>
      <c r="D578" s="573"/>
      <c r="E578" s="573"/>
      <c r="F578" s="573"/>
      <c r="G578" s="573"/>
      <c r="H578" s="573"/>
      <c r="I578" s="573"/>
      <c r="J578" s="573"/>
      <c r="K578" s="658"/>
      <c r="L578" s="658"/>
      <c r="M578" s="573"/>
      <c r="N578" s="573"/>
      <c r="O578" s="573"/>
      <c r="P578" s="573"/>
      <c r="Q578" s="573"/>
      <c r="R578" s="573"/>
      <c r="S578" s="573"/>
      <c r="T578" s="573"/>
      <c r="U578" s="573"/>
      <c r="V578" s="573"/>
      <c r="W578" s="573"/>
      <c r="X578" s="573"/>
      <c r="Y578" s="573"/>
      <c r="Z578" s="573"/>
    </row>
    <row r="579" ht="15.75" customHeight="1">
      <c r="A579" s="573"/>
      <c r="B579" s="573"/>
      <c r="C579" s="573"/>
      <c r="D579" s="573"/>
      <c r="E579" s="573"/>
      <c r="F579" s="573"/>
      <c r="G579" s="573"/>
      <c r="H579" s="573"/>
      <c r="I579" s="573"/>
      <c r="J579" s="573"/>
      <c r="K579" s="658"/>
      <c r="L579" s="658"/>
      <c r="M579" s="573"/>
      <c r="N579" s="573"/>
      <c r="O579" s="573"/>
      <c r="P579" s="573"/>
      <c r="Q579" s="573"/>
      <c r="R579" s="573"/>
      <c r="S579" s="573"/>
      <c r="T579" s="573"/>
      <c r="U579" s="573"/>
      <c r="V579" s="573"/>
      <c r="W579" s="573"/>
      <c r="X579" s="573"/>
      <c r="Y579" s="573"/>
      <c r="Z579" s="573"/>
    </row>
    <row r="580" ht="15.75" customHeight="1">
      <c r="A580" s="573"/>
      <c r="B580" s="573"/>
      <c r="C580" s="573"/>
      <c r="D580" s="573"/>
      <c r="E580" s="573"/>
      <c r="F580" s="573"/>
      <c r="G580" s="573"/>
      <c r="H580" s="573"/>
      <c r="I580" s="573"/>
      <c r="J580" s="573"/>
      <c r="K580" s="658"/>
      <c r="L580" s="658"/>
      <c r="M580" s="573"/>
      <c r="N580" s="573"/>
      <c r="O580" s="573"/>
      <c r="P580" s="573"/>
      <c r="Q580" s="573"/>
      <c r="R580" s="573"/>
      <c r="S580" s="573"/>
      <c r="T580" s="573"/>
      <c r="U580" s="573"/>
      <c r="V580" s="573"/>
      <c r="W580" s="573"/>
      <c r="X580" s="573"/>
      <c r="Y580" s="573"/>
      <c r="Z580" s="573"/>
    </row>
    <row r="581" ht="15.75" customHeight="1">
      <c r="A581" s="573"/>
      <c r="B581" s="573"/>
      <c r="C581" s="573"/>
      <c r="D581" s="573"/>
      <c r="E581" s="573"/>
      <c r="F581" s="573"/>
      <c r="G581" s="573"/>
      <c r="H581" s="573"/>
      <c r="I581" s="573"/>
      <c r="J581" s="573"/>
      <c r="K581" s="658"/>
      <c r="L581" s="658"/>
      <c r="M581" s="573"/>
      <c r="N581" s="573"/>
      <c r="O581" s="573"/>
      <c r="P581" s="573"/>
      <c r="Q581" s="573"/>
      <c r="R581" s="573"/>
      <c r="S581" s="573"/>
      <c r="T581" s="573"/>
      <c r="U581" s="573"/>
      <c r="V581" s="573"/>
      <c r="W581" s="573"/>
      <c r="X581" s="573"/>
      <c r="Y581" s="573"/>
      <c r="Z581" s="573"/>
    </row>
    <row r="582" ht="15.75" customHeight="1">
      <c r="A582" s="573"/>
      <c r="B582" s="573"/>
      <c r="C582" s="573"/>
      <c r="D582" s="573"/>
      <c r="E582" s="573"/>
      <c r="F582" s="573"/>
      <c r="G582" s="573"/>
      <c r="H582" s="573"/>
      <c r="I582" s="573"/>
      <c r="J582" s="573"/>
      <c r="K582" s="658"/>
      <c r="L582" s="658"/>
      <c r="M582" s="573"/>
      <c r="N582" s="573"/>
      <c r="O582" s="573"/>
      <c r="P582" s="573"/>
      <c r="Q582" s="573"/>
      <c r="R582" s="573"/>
      <c r="S582" s="573"/>
      <c r="T582" s="573"/>
      <c r="U582" s="573"/>
      <c r="V582" s="573"/>
      <c r="W582" s="573"/>
      <c r="X582" s="573"/>
      <c r="Y582" s="573"/>
      <c r="Z582" s="573"/>
    </row>
    <row r="583" ht="15.75" customHeight="1">
      <c r="A583" s="573"/>
      <c r="B583" s="573"/>
      <c r="C583" s="573"/>
      <c r="D583" s="573"/>
      <c r="E583" s="573"/>
      <c r="F583" s="573"/>
      <c r="G583" s="573"/>
      <c r="H583" s="573"/>
      <c r="I583" s="573"/>
      <c r="J583" s="573"/>
      <c r="K583" s="658"/>
      <c r="L583" s="658"/>
      <c r="M583" s="573"/>
      <c r="N583" s="573"/>
      <c r="O583" s="573"/>
      <c r="P583" s="573"/>
      <c r="Q583" s="573"/>
      <c r="R583" s="573"/>
      <c r="S583" s="573"/>
      <c r="T583" s="573"/>
      <c r="U583" s="573"/>
      <c r="V583" s="573"/>
      <c r="W583" s="573"/>
      <c r="X583" s="573"/>
      <c r="Y583" s="573"/>
      <c r="Z583" s="573"/>
    </row>
    <row r="584" ht="15.75" customHeight="1">
      <c r="A584" s="573"/>
      <c r="B584" s="573"/>
      <c r="C584" s="573"/>
      <c r="D584" s="573"/>
      <c r="E584" s="573"/>
      <c r="F584" s="573"/>
      <c r="G584" s="573"/>
      <c r="H584" s="573"/>
      <c r="I584" s="573"/>
      <c r="J584" s="573"/>
      <c r="K584" s="658"/>
      <c r="L584" s="658"/>
      <c r="M584" s="573"/>
      <c r="N584" s="573"/>
      <c r="O584" s="573"/>
      <c r="P584" s="573"/>
      <c r="Q584" s="573"/>
      <c r="R584" s="573"/>
      <c r="S584" s="573"/>
      <c r="T584" s="573"/>
      <c r="U584" s="573"/>
      <c r="V584" s="573"/>
      <c r="W584" s="573"/>
      <c r="X584" s="573"/>
      <c r="Y584" s="573"/>
      <c r="Z584" s="573"/>
    </row>
    <row r="585" ht="15.75" customHeight="1">
      <c r="A585" s="573"/>
      <c r="B585" s="573"/>
      <c r="C585" s="573"/>
      <c r="D585" s="573"/>
      <c r="E585" s="573"/>
      <c r="F585" s="573"/>
      <c r="G585" s="573"/>
      <c r="H585" s="573"/>
      <c r="I585" s="573"/>
      <c r="J585" s="573"/>
      <c r="K585" s="658"/>
      <c r="L585" s="658"/>
      <c r="M585" s="573"/>
      <c r="N585" s="573"/>
      <c r="O585" s="573"/>
      <c r="P585" s="573"/>
      <c r="Q585" s="573"/>
      <c r="R585" s="573"/>
      <c r="S585" s="573"/>
      <c r="T585" s="573"/>
      <c r="U585" s="573"/>
      <c r="V585" s="573"/>
      <c r="W585" s="573"/>
      <c r="X585" s="573"/>
      <c r="Y585" s="573"/>
      <c r="Z585" s="573"/>
    </row>
    <row r="586" ht="15.75" customHeight="1">
      <c r="A586" s="573"/>
      <c r="B586" s="573"/>
      <c r="C586" s="573"/>
      <c r="D586" s="573"/>
      <c r="E586" s="573"/>
      <c r="F586" s="573"/>
      <c r="G586" s="573"/>
      <c r="H586" s="573"/>
      <c r="I586" s="573"/>
      <c r="J586" s="573"/>
      <c r="K586" s="658"/>
      <c r="L586" s="658"/>
      <c r="M586" s="573"/>
      <c r="N586" s="573"/>
      <c r="O586" s="573"/>
      <c r="P586" s="573"/>
      <c r="Q586" s="573"/>
      <c r="R586" s="573"/>
      <c r="S586" s="573"/>
      <c r="T586" s="573"/>
      <c r="U586" s="573"/>
      <c r="V586" s="573"/>
      <c r="W586" s="573"/>
      <c r="X586" s="573"/>
      <c r="Y586" s="573"/>
      <c r="Z586" s="573"/>
    </row>
    <row r="587" ht="15.75" customHeight="1">
      <c r="A587" s="573"/>
      <c r="B587" s="573"/>
      <c r="C587" s="573"/>
      <c r="D587" s="573"/>
      <c r="E587" s="573"/>
      <c r="F587" s="573"/>
      <c r="G587" s="573"/>
      <c r="H587" s="573"/>
      <c r="I587" s="573"/>
      <c r="J587" s="573"/>
      <c r="K587" s="658"/>
      <c r="L587" s="658"/>
      <c r="M587" s="573"/>
      <c r="N587" s="573"/>
      <c r="O587" s="573"/>
      <c r="P587" s="573"/>
      <c r="Q587" s="573"/>
      <c r="R587" s="573"/>
      <c r="S587" s="573"/>
      <c r="T587" s="573"/>
      <c r="U587" s="573"/>
      <c r="V587" s="573"/>
      <c r="W587" s="573"/>
      <c r="X587" s="573"/>
      <c r="Y587" s="573"/>
      <c r="Z587" s="573"/>
    </row>
    <row r="588" ht="15.75" customHeight="1">
      <c r="A588" s="573"/>
      <c r="B588" s="573"/>
      <c r="C588" s="573"/>
      <c r="D588" s="573"/>
      <c r="E588" s="573"/>
      <c r="F588" s="573"/>
      <c r="G588" s="573"/>
      <c r="H588" s="573"/>
      <c r="I588" s="573"/>
      <c r="J588" s="573"/>
      <c r="K588" s="658"/>
      <c r="L588" s="658"/>
      <c r="M588" s="573"/>
      <c r="N588" s="573"/>
      <c r="O588" s="573"/>
      <c r="P588" s="573"/>
      <c r="Q588" s="573"/>
      <c r="R588" s="573"/>
      <c r="S588" s="573"/>
      <c r="T588" s="573"/>
      <c r="U588" s="573"/>
      <c r="V588" s="573"/>
      <c r="W588" s="573"/>
      <c r="X588" s="573"/>
      <c r="Y588" s="573"/>
      <c r="Z588" s="573"/>
    </row>
    <row r="589" ht="15.75" customHeight="1">
      <c r="A589" s="573"/>
      <c r="B589" s="573"/>
      <c r="C589" s="573"/>
      <c r="D589" s="573"/>
      <c r="E589" s="573"/>
      <c r="F589" s="573"/>
      <c r="G589" s="573"/>
      <c r="H589" s="573"/>
      <c r="I589" s="573"/>
      <c r="J589" s="573"/>
      <c r="K589" s="658"/>
      <c r="L589" s="658"/>
      <c r="M589" s="573"/>
      <c r="N589" s="573"/>
      <c r="O589" s="573"/>
      <c r="P589" s="573"/>
      <c r="Q589" s="573"/>
      <c r="R589" s="573"/>
      <c r="S589" s="573"/>
      <c r="T589" s="573"/>
      <c r="U589" s="573"/>
      <c r="V589" s="573"/>
      <c r="W589" s="573"/>
      <c r="X589" s="573"/>
      <c r="Y589" s="573"/>
      <c r="Z589" s="573"/>
    </row>
    <row r="590" ht="15.75" customHeight="1">
      <c r="A590" s="573"/>
      <c r="B590" s="573"/>
      <c r="C590" s="573"/>
      <c r="D590" s="573"/>
      <c r="E590" s="573"/>
      <c r="F590" s="573"/>
      <c r="G590" s="573"/>
      <c r="H590" s="573"/>
      <c r="I590" s="573"/>
      <c r="J590" s="573"/>
      <c r="K590" s="658"/>
      <c r="L590" s="658"/>
      <c r="M590" s="573"/>
      <c r="N590" s="573"/>
      <c r="O590" s="573"/>
      <c r="P590" s="573"/>
      <c r="Q590" s="573"/>
      <c r="R590" s="573"/>
      <c r="S590" s="573"/>
      <c r="T590" s="573"/>
      <c r="U590" s="573"/>
      <c r="V590" s="573"/>
      <c r="W590" s="573"/>
      <c r="X590" s="573"/>
      <c r="Y590" s="573"/>
      <c r="Z590" s="573"/>
    </row>
    <row r="591" ht="15.75" customHeight="1">
      <c r="A591" s="573"/>
      <c r="B591" s="573"/>
      <c r="C591" s="573"/>
      <c r="D591" s="573"/>
      <c r="E591" s="573"/>
      <c r="F591" s="573"/>
      <c r="G591" s="573"/>
      <c r="H591" s="573"/>
      <c r="I591" s="573"/>
      <c r="J591" s="573"/>
      <c r="K591" s="658"/>
      <c r="L591" s="658"/>
      <c r="M591" s="573"/>
      <c r="N591" s="573"/>
      <c r="O591" s="573"/>
      <c r="P591" s="573"/>
      <c r="Q591" s="573"/>
      <c r="R591" s="573"/>
      <c r="S591" s="573"/>
      <c r="T591" s="573"/>
      <c r="U591" s="573"/>
      <c r="V591" s="573"/>
      <c r="W591" s="573"/>
      <c r="X591" s="573"/>
      <c r="Y591" s="573"/>
      <c r="Z591" s="573"/>
    </row>
    <row r="592" ht="15.75" customHeight="1">
      <c r="A592" s="573"/>
      <c r="B592" s="573"/>
      <c r="C592" s="573"/>
      <c r="D592" s="573"/>
      <c r="E592" s="573"/>
      <c r="F592" s="573"/>
      <c r="G592" s="573"/>
      <c r="H592" s="573"/>
      <c r="I592" s="573"/>
      <c r="J592" s="573"/>
      <c r="K592" s="658"/>
      <c r="L592" s="658"/>
      <c r="M592" s="573"/>
      <c r="N592" s="573"/>
      <c r="O592" s="573"/>
      <c r="P592" s="573"/>
      <c r="Q592" s="573"/>
      <c r="R592" s="573"/>
      <c r="S592" s="573"/>
      <c r="T592" s="573"/>
      <c r="U592" s="573"/>
      <c r="V592" s="573"/>
      <c r="W592" s="573"/>
      <c r="X592" s="573"/>
      <c r="Y592" s="573"/>
      <c r="Z592" s="573"/>
    </row>
    <row r="593" ht="15.75" customHeight="1">
      <c r="A593" s="573"/>
      <c r="B593" s="573"/>
      <c r="C593" s="573"/>
      <c r="D593" s="573"/>
      <c r="E593" s="573"/>
      <c r="F593" s="573"/>
      <c r="G593" s="573"/>
      <c r="H593" s="573"/>
      <c r="I593" s="573"/>
      <c r="J593" s="573"/>
      <c r="K593" s="658"/>
      <c r="L593" s="658"/>
      <c r="M593" s="573"/>
      <c r="N593" s="573"/>
      <c r="O593" s="573"/>
      <c r="P593" s="573"/>
      <c r="Q593" s="573"/>
      <c r="R593" s="573"/>
      <c r="S593" s="573"/>
      <c r="T593" s="573"/>
      <c r="U593" s="573"/>
      <c r="V593" s="573"/>
      <c r="W593" s="573"/>
      <c r="X593" s="573"/>
      <c r="Y593" s="573"/>
      <c r="Z593" s="573"/>
    </row>
    <row r="594" ht="15.75" customHeight="1">
      <c r="A594" s="573"/>
      <c r="B594" s="573"/>
      <c r="C594" s="573"/>
      <c r="D594" s="573"/>
      <c r="E594" s="573"/>
      <c r="F594" s="573"/>
      <c r="G594" s="573"/>
      <c r="H594" s="573"/>
      <c r="I594" s="573"/>
      <c r="J594" s="573"/>
      <c r="K594" s="658"/>
      <c r="L594" s="658"/>
      <c r="M594" s="573"/>
      <c r="N594" s="573"/>
      <c r="O594" s="573"/>
      <c r="P594" s="573"/>
      <c r="Q594" s="573"/>
      <c r="R594" s="573"/>
      <c r="S594" s="573"/>
      <c r="T594" s="573"/>
      <c r="U594" s="573"/>
      <c r="V594" s="573"/>
      <c r="W594" s="573"/>
      <c r="X594" s="573"/>
      <c r="Y594" s="573"/>
      <c r="Z594" s="573"/>
    </row>
    <row r="595" ht="15.75" customHeight="1">
      <c r="A595" s="573"/>
      <c r="B595" s="573"/>
      <c r="C595" s="573"/>
      <c r="D595" s="573"/>
      <c r="E595" s="573"/>
      <c r="F595" s="573"/>
      <c r="G595" s="573"/>
      <c r="H595" s="573"/>
      <c r="I595" s="573"/>
      <c r="J595" s="573"/>
      <c r="K595" s="658"/>
      <c r="L595" s="658"/>
      <c r="M595" s="573"/>
      <c r="N595" s="573"/>
      <c r="O595" s="573"/>
      <c r="P595" s="573"/>
      <c r="Q595" s="573"/>
      <c r="R595" s="573"/>
      <c r="S595" s="573"/>
      <c r="T595" s="573"/>
      <c r="U595" s="573"/>
      <c r="V595" s="573"/>
      <c r="W595" s="573"/>
      <c r="X595" s="573"/>
      <c r="Y595" s="573"/>
      <c r="Z595" s="573"/>
    </row>
    <row r="596" ht="15.75" customHeight="1">
      <c r="A596" s="573"/>
      <c r="B596" s="573"/>
      <c r="C596" s="573"/>
      <c r="D596" s="573"/>
      <c r="E596" s="573"/>
      <c r="F596" s="573"/>
      <c r="G596" s="573"/>
      <c r="H596" s="573"/>
      <c r="I596" s="573"/>
      <c r="J596" s="573"/>
      <c r="K596" s="658"/>
      <c r="L596" s="658"/>
      <c r="M596" s="573"/>
      <c r="N596" s="573"/>
      <c r="O596" s="573"/>
      <c r="P596" s="573"/>
      <c r="Q596" s="573"/>
      <c r="R596" s="573"/>
      <c r="S596" s="573"/>
      <c r="T596" s="573"/>
      <c r="U596" s="573"/>
      <c r="V596" s="573"/>
      <c r="W596" s="573"/>
      <c r="X596" s="573"/>
      <c r="Y596" s="573"/>
      <c r="Z596" s="573"/>
    </row>
    <row r="597" ht="15.75" customHeight="1">
      <c r="A597" s="573"/>
      <c r="B597" s="573"/>
      <c r="C597" s="573"/>
      <c r="D597" s="573"/>
      <c r="E597" s="573"/>
      <c r="F597" s="573"/>
      <c r="G597" s="573"/>
      <c r="H597" s="573"/>
      <c r="I597" s="573"/>
      <c r="J597" s="573"/>
      <c r="K597" s="658"/>
      <c r="L597" s="658"/>
      <c r="M597" s="573"/>
      <c r="N597" s="573"/>
      <c r="O597" s="573"/>
      <c r="P597" s="573"/>
      <c r="Q597" s="573"/>
      <c r="R597" s="573"/>
      <c r="S597" s="573"/>
      <c r="T597" s="573"/>
      <c r="U597" s="573"/>
      <c r="V597" s="573"/>
      <c r="W597" s="573"/>
      <c r="X597" s="573"/>
      <c r="Y597" s="573"/>
      <c r="Z597" s="573"/>
    </row>
    <row r="598" ht="15.75" customHeight="1">
      <c r="A598" s="573"/>
      <c r="B598" s="573"/>
      <c r="C598" s="573"/>
      <c r="D598" s="573"/>
      <c r="E598" s="573"/>
      <c r="F598" s="573"/>
      <c r="G598" s="573"/>
      <c r="H598" s="573"/>
      <c r="I598" s="573"/>
      <c r="J598" s="573"/>
      <c r="K598" s="658"/>
      <c r="L598" s="658"/>
      <c r="M598" s="573"/>
      <c r="N598" s="573"/>
      <c r="O598" s="573"/>
      <c r="P598" s="573"/>
      <c r="Q598" s="573"/>
      <c r="R598" s="573"/>
      <c r="S598" s="573"/>
      <c r="T598" s="573"/>
      <c r="U598" s="573"/>
      <c r="V598" s="573"/>
      <c r="W598" s="573"/>
      <c r="X598" s="573"/>
      <c r="Y598" s="573"/>
      <c r="Z598" s="573"/>
    </row>
    <row r="599" ht="15.75" customHeight="1">
      <c r="A599" s="573"/>
      <c r="B599" s="573"/>
      <c r="C599" s="573"/>
      <c r="D599" s="573"/>
      <c r="E599" s="573"/>
      <c r="F599" s="573"/>
      <c r="G599" s="573"/>
      <c r="H599" s="573"/>
      <c r="I599" s="573"/>
      <c r="J599" s="573"/>
      <c r="K599" s="658"/>
      <c r="L599" s="658"/>
      <c r="M599" s="573"/>
      <c r="N599" s="573"/>
      <c r="O599" s="573"/>
      <c r="P599" s="573"/>
      <c r="Q599" s="573"/>
      <c r="R599" s="573"/>
      <c r="S599" s="573"/>
      <c r="T599" s="573"/>
      <c r="U599" s="573"/>
      <c r="V599" s="573"/>
      <c r="W599" s="573"/>
      <c r="X599" s="573"/>
      <c r="Y599" s="573"/>
      <c r="Z599" s="573"/>
    </row>
    <row r="600" ht="15.75" customHeight="1">
      <c r="A600" s="573"/>
      <c r="B600" s="573"/>
      <c r="C600" s="573"/>
      <c r="D600" s="573"/>
      <c r="E600" s="573"/>
      <c r="F600" s="573"/>
      <c r="G600" s="573"/>
      <c r="H600" s="573"/>
      <c r="I600" s="573"/>
      <c r="J600" s="573"/>
      <c r="K600" s="658"/>
      <c r="L600" s="658"/>
      <c r="M600" s="573"/>
      <c r="N600" s="573"/>
      <c r="O600" s="573"/>
      <c r="P600" s="573"/>
      <c r="Q600" s="573"/>
      <c r="R600" s="573"/>
      <c r="S600" s="573"/>
      <c r="T600" s="573"/>
      <c r="U600" s="573"/>
      <c r="V600" s="573"/>
      <c r="W600" s="573"/>
      <c r="X600" s="573"/>
      <c r="Y600" s="573"/>
      <c r="Z600" s="573"/>
    </row>
    <row r="601" ht="15.75" customHeight="1">
      <c r="A601" s="573"/>
      <c r="B601" s="573"/>
      <c r="C601" s="573"/>
      <c r="D601" s="573"/>
      <c r="E601" s="573"/>
      <c r="F601" s="573"/>
      <c r="G601" s="573"/>
      <c r="H601" s="573"/>
      <c r="I601" s="573"/>
      <c r="J601" s="573"/>
      <c r="K601" s="658"/>
      <c r="L601" s="658"/>
      <c r="M601" s="573"/>
      <c r="N601" s="573"/>
      <c r="O601" s="573"/>
      <c r="P601" s="573"/>
      <c r="Q601" s="573"/>
      <c r="R601" s="573"/>
      <c r="S601" s="573"/>
      <c r="T601" s="573"/>
      <c r="U601" s="573"/>
      <c r="V601" s="573"/>
      <c r="W601" s="573"/>
      <c r="X601" s="573"/>
      <c r="Y601" s="573"/>
      <c r="Z601" s="573"/>
    </row>
    <row r="602" ht="15.75" customHeight="1">
      <c r="A602" s="573"/>
      <c r="B602" s="573"/>
      <c r="C602" s="573"/>
      <c r="D602" s="573"/>
      <c r="E602" s="573"/>
      <c r="F602" s="573"/>
      <c r="G602" s="573"/>
      <c r="H602" s="573"/>
      <c r="I602" s="573"/>
      <c r="J602" s="573"/>
      <c r="K602" s="658"/>
      <c r="L602" s="658"/>
      <c r="M602" s="573"/>
      <c r="N602" s="573"/>
      <c r="O602" s="573"/>
      <c r="P602" s="573"/>
      <c r="Q602" s="573"/>
      <c r="R602" s="573"/>
      <c r="S602" s="573"/>
      <c r="T602" s="573"/>
      <c r="U602" s="573"/>
      <c r="V602" s="573"/>
      <c r="W602" s="573"/>
      <c r="X602" s="573"/>
      <c r="Y602" s="573"/>
      <c r="Z602" s="573"/>
    </row>
    <row r="603" ht="15.75" customHeight="1">
      <c r="A603" s="573"/>
      <c r="B603" s="573"/>
      <c r="C603" s="573"/>
      <c r="D603" s="573"/>
      <c r="E603" s="573"/>
      <c r="F603" s="573"/>
      <c r="G603" s="573"/>
      <c r="H603" s="573"/>
      <c r="I603" s="573"/>
      <c r="J603" s="573"/>
      <c r="K603" s="658"/>
      <c r="L603" s="658"/>
      <c r="M603" s="573"/>
      <c r="N603" s="573"/>
      <c r="O603" s="573"/>
      <c r="P603" s="573"/>
      <c r="Q603" s="573"/>
      <c r="R603" s="573"/>
      <c r="S603" s="573"/>
      <c r="T603" s="573"/>
      <c r="U603" s="573"/>
      <c r="V603" s="573"/>
      <c r="W603" s="573"/>
      <c r="X603" s="573"/>
      <c r="Y603" s="573"/>
      <c r="Z603" s="573"/>
    </row>
    <row r="604" ht="15.75" customHeight="1">
      <c r="A604" s="573"/>
      <c r="B604" s="573"/>
      <c r="C604" s="573"/>
      <c r="D604" s="573"/>
      <c r="E604" s="573"/>
      <c r="F604" s="573"/>
      <c r="G604" s="573"/>
      <c r="H604" s="573"/>
      <c r="I604" s="573"/>
      <c r="J604" s="573"/>
      <c r="K604" s="658"/>
      <c r="L604" s="658"/>
      <c r="M604" s="573"/>
      <c r="N604" s="573"/>
      <c r="O604" s="573"/>
      <c r="P604" s="573"/>
      <c r="Q604" s="573"/>
      <c r="R604" s="573"/>
      <c r="S604" s="573"/>
      <c r="T604" s="573"/>
      <c r="U604" s="573"/>
      <c r="V604" s="573"/>
      <c r="W604" s="573"/>
      <c r="X604" s="573"/>
      <c r="Y604" s="573"/>
      <c r="Z604" s="573"/>
    </row>
    <row r="605" ht="15.75" customHeight="1">
      <c r="A605" s="573"/>
      <c r="B605" s="573"/>
      <c r="C605" s="573"/>
      <c r="D605" s="573"/>
      <c r="E605" s="573"/>
      <c r="F605" s="573"/>
      <c r="G605" s="573"/>
      <c r="H605" s="573"/>
      <c r="I605" s="573"/>
      <c r="J605" s="573"/>
      <c r="K605" s="658"/>
      <c r="L605" s="658"/>
      <c r="M605" s="573"/>
      <c r="N605" s="573"/>
      <c r="O605" s="573"/>
      <c r="P605" s="573"/>
      <c r="Q605" s="573"/>
      <c r="R605" s="573"/>
      <c r="S605" s="573"/>
      <c r="T605" s="573"/>
      <c r="U605" s="573"/>
      <c r="V605" s="573"/>
      <c r="W605" s="573"/>
      <c r="X605" s="573"/>
      <c r="Y605" s="573"/>
      <c r="Z605" s="573"/>
    </row>
    <row r="606" ht="15.75" customHeight="1">
      <c r="A606" s="573"/>
      <c r="B606" s="573"/>
      <c r="C606" s="573"/>
      <c r="D606" s="573"/>
      <c r="E606" s="573"/>
      <c r="F606" s="573"/>
      <c r="G606" s="573"/>
      <c r="H606" s="573"/>
      <c r="I606" s="573"/>
      <c r="J606" s="573"/>
      <c r="K606" s="658"/>
      <c r="L606" s="658"/>
      <c r="M606" s="573"/>
      <c r="N606" s="573"/>
      <c r="O606" s="573"/>
      <c r="P606" s="573"/>
      <c r="Q606" s="573"/>
      <c r="R606" s="573"/>
      <c r="S606" s="573"/>
      <c r="T606" s="573"/>
      <c r="U606" s="573"/>
      <c r="V606" s="573"/>
      <c r="W606" s="573"/>
      <c r="X606" s="573"/>
      <c r="Y606" s="573"/>
      <c r="Z606" s="573"/>
    </row>
    <row r="607" ht="15.75" customHeight="1">
      <c r="A607" s="573"/>
      <c r="B607" s="573"/>
      <c r="C607" s="573"/>
      <c r="D607" s="573"/>
      <c r="E607" s="573"/>
      <c r="F607" s="573"/>
      <c r="G607" s="573"/>
      <c r="H607" s="573"/>
      <c r="I607" s="573"/>
      <c r="J607" s="573"/>
      <c r="K607" s="658"/>
      <c r="L607" s="658"/>
      <c r="M607" s="573"/>
      <c r="N607" s="573"/>
      <c r="O607" s="573"/>
      <c r="P607" s="573"/>
      <c r="Q607" s="573"/>
      <c r="R607" s="573"/>
      <c r="S607" s="573"/>
      <c r="T607" s="573"/>
      <c r="U607" s="573"/>
      <c r="V607" s="573"/>
      <c r="W607" s="573"/>
      <c r="X607" s="573"/>
      <c r="Y607" s="573"/>
      <c r="Z607" s="573"/>
    </row>
    <row r="608" ht="15.75" customHeight="1">
      <c r="A608" s="573"/>
      <c r="B608" s="573"/>
      <c r="C608" s="573"/>
      <c r="D608" s="573"/>
      <c r="E608" s="573"/>
      <c r="F608" s="573"/>
      <c r="G608" s="573"/>
      <c r="H608" s="573"/>
      <c r="I608" s="573"/>
      <c r="J608" s="573"/>
      <c r="K608" s="658"/>
      <c r="L608" s="658"/>
      <c r="M608" s="573"/>
      <c r="N608" s="573"/>
      <c r="O608" s="573"/>
      <c r="P608" s="573"/>
      <c r="Q608" s="573"/>
      <c r="R608" s="573"/>
      <c r="S608" s="573"/>
      <c r="T608" s="573"/>
      <c r="U608" s="573"/>
      <c r="V608" s="573"/>
      <c r="W608" s="573"/>
      <c r="X608" s="573"/>
      <c r="Y608" s="573"/>
      <c r="Z608" s="573"/>
    </row>
    <row r="609" ht="15.75" customHeight="1">
      <c r="A609" s="573"/>
      <c r="B609" s="573"/>
      <c r="C609" s="573"/>
      <c r="D609" s="573"/>
      <c r="E609" s="573"/>
      <c r="F609" s="573"/>
      <c r="G609" s="573"/>
      <c r="H609" s="573"/>
      <c r="I609" s="573"/>
      <c r="J609" s="573"/>
      <c r="K609" s="658"/>
      <c r="L609" s="658"/>
      <c r="M609" s="573"/>
      <c r="N609" s="573"/>
      <c r="O609" s="573"/>
      <c r="P609" s="573"/>
      <c r="Q609" s="573"/>
      <c r="R609" s="573"/>
      <c r="S609" s="573"/>
      <c r="T609" s="573"/>
      <c r="U609" s="573"/>
      <c r="V609" s="573"/>
      <c r="W609" s="573"/>
      <c r="X609" s="573"/>
      <c r="Y609" s="573"/>
      <c r="Z609" s="573"/>
    </row>
    <row r="610" ht="15.75" customHeight="1">
      <c r="A610" s="573"/>
      <c r="B610" s="573"/>
      <c r="C610" s="573"/>
      <c r="D610" s="573"/>
      <c r="E610" s="573"/>
      <c r="F610" s="573"/>
      <c r="G610" s="573"/>
      <c r="H610" s="573"/>
      <c r="I610" s="573"/>
      <c r="J610" s="573"/>
      <c r="K610" s="658"/>
      <c r="L610" s="658"/>
      <c r="M610" s="573"/>
      <c r="N610" s="573"/>
      <c r="O610" s="573"/>
      <c r="P610" s="573"/>
      <c r="Q610" s="573"/>
      <c r="R610" s="573"/>
      <c r="S610" s="573"/>
      <c r="T610" s="573"/>
      <c r="U610" s="573"/>
      <c r="V610" s="573"/>
      <c r="W610" s="573"/>
      <c r="X610" s="573"/>
      <c r="Y610" s="573"/>
      <c r="Z610" s="573"/>
    </row>
    <row r="611" ht="15.75" customHeight="1">
      <c r="A611" s="573"/>
      <c r="B611" s="573"/>
      <c r="C611" s="573"/>
      <c r="D611" s="573"/>
      <c r="E611" s="573"/>
      <c r="F611" s="573"/>
      <c r="G611" s="573"/>
      <c r="H611" s="573"/>
      <c r="I611" s="573"/>
      <c r="J611" s="573"/>
      <c r="K611" s="658"/>
      <c r="L611" s="658"/>
      <c r="M611" s="573"/>
      <c r="N611" s="573"/>
      <c r="O611" s="573"/>
      <c r="P611" s="573"/>
      <c r="Q611" s="573"/>
      <c r="R611" s="573"/>
      <c r="S611" s="573"/>
      <c r="T611" s="573"/>
      <c r="U611" s="573"/>
      <c r="V611" s="573"/>
      <c r="W611" s="573"/>
      <c r="X611" s="573"/>
      <c r="Y611" s="573"/>
      <c r="Z611" s="573"/>
    </row>
    <row r="612" ht="15.75" customHeight="1">
      <c r="A612" s="573"/>
      <c r="B612" s="573"/>
      <c r="C612" s="573"/>
      <c r="D612" s="573"/>
      <c r="E612" s="573"/>
      <c r="F612" s="573"/>
      <c r="G612" s="573"/>
      <c r="H612" s="573"/>
      <c r="I612" s="573"/>
      <c r="J612" s="573"/>
      <c r="K612" s="658"/>
      <c r="L612" s="658"/>
      <c r="M612" s="573"/>
      <c r="N612" s="573"/>
      <c r="O612" s="573"/>
      <c r="P612" s="573"/>
      <c r="Q612" s="573"/>
      <c r="R612" s="573"/>
      <c r="S612" s="573"/>
      <c r="T612" s="573"/>
      <c r="U612" s="573"/>
      <c r="V612" s="573"/>
      <c r="W612" s="573"/>
      <c r="X612" s="573"/>
      <c r="Y612" s="573"/>
      <c r="Z612" s="573"/>
    </row>
    <row r="613" ht="15.75" customHeight="1">
      <c r="A613" s="573"/>
      <c r="B613" s="573"/>
      <c r="C613" s="573"/>
      <c r="D613" s="573"/>
      <c r="E613" s="573"/>
      <c r="F613" s="573"/>
      <c r="G613" s="573"/>
      <c r="H613" s="573"/>
      <c r="I613" s="573"/>
      <c r="J613" s="573"/>
      <c r="K613" s="658"/>
      <c r="L613" s="658"/>
      <c r="M613" s="573"/>
      <c r="N613" s="573"/>
      <c r="O613" s="573"/>
      <c r="P613" s="573"/>
      <c r="Q613" s="573"/>
      <c r="R613" s="573"/>
      <c r="S613" s="573"/>
      <c r="T613" s="573"/>
      <c r="U613" s="573"/>
      <c r="V613" s="573"/>
      <c r="W613" s="573"/>
      <c r="X613" s="573"/>
      <c r="Y613" s="573"/>
      <c r="Z613" s="573"/>
    </row>
    <row r="614" ht="15.75" customHeight="1">
      <c r="A614" s="573"/>
      <c r="B614" s="573"/>
      <c r="C614" s="573"/>
      <c r="D614" s="573"/>
      <c r="E614" s="573"/>
      <c r="F614" s="573"/>
      <c r="G614" s="573"/>
      <c r="H614" s="573"/>
      <c r="I614" s="573"/>
      <c r="J614" s="573"/>
      <c r="K614" s="658"/>
      <c r="L614" s="658"/>
      <c r="M614" s="573"/>
      <c r="N614" s="573"/>
      <c r="O614" s="573"/>
      <c r="P614" s="573"/>
      <c r="Q614" s="573"/>
      <c r="R614" s="573"/>
      <c r="S614" s="573"/>
      <c r="T614" s="573"/>
      <c r="U614" s="573"/>
      <c r="V614" s="573"/>
      <c r="W614" s="573"/>
      <c r="X614" s="573"/>
      <c r="Y614" s="573"/>
      <c r="Z614" s="573"/>
    </row>
    <row r="615" ht="15.75" customHeight="1">
      <c r="A615" s="573"/>
      <c r="B615" s="573"/>
      <c r="C615" s="573"/>
      <c r="D615" s="573"/>
      <c r="E615" s="573"/>
      <c r="F615" s="573"/>
      <c r="G615" s="573"/>
      <c r="H615" s="573"/>
      <c r="I615" s="573"/>
      <c r="J615" s="573"/>
      <c r="K615" s="658"/>
      <c r="L615" s="658"/>
      <c r="M615" s="573"/>
      <c r="N615" s="573"/>
      <c r="O615" s="573"/>
      <c r="P615" s="573"/>
      <c r="Q615" s="573"/>
      <c r="R615" s="573"/>
      <c r="S615" s="573"/>
      <c r="T615" s="573"/>
      <c r="U615" s="573"/>
      <c r="V615" s="573"/>
      <c r="W615" s="573"/>
      <c r="X615" s="573"/>
      <c r="Y615" s="573"/>
      <c r="Z615" s="573"/>
    </row>
    <row r="616" ht="15.75" customHeight="1">
      <c r="A616" s="573"/>
      <c r="B616" s="573"/>
      <c r="C616" s="573"/>
      <c r="D616" s="573"/>
      <c r="E616" s="573"/>
      <c r="F616" s="573"/>
      <c r="G616" s="573"/>
      <c r="H616" s="573"/>
      <c r="I616" s="573"/>
      <c r="J616" s="573"/>
      <c r="K616" s="658"/>
      <c r="L616" s="658"/>
      <c r="M616" s="573"/>
      <c r="N616" s="573"/>
      <c r="O616" s="573"/>
      <c r="P616" s="573"/>
      <c r="Q616" s="573"/>
      <c r="R616" s="573"/>
      <c r="S616" s="573"/>
      <c r="T616" s="573"/>
      <c r="U616" s="573"/>
      <c r="V616" s="573"/>
      <c r="W616" s="573"/>
      <c r="X616" s="573"/>
      <c r="Y616" s="573"/>
      <c r="Z616" s="573"/>
    </row>
    <row r="617" ht="15.75" customHeight="1">
      <c r="A617" s="573"/>
      <c r="B617" s="573"/>
      <c r="C617" s="573"/>
      <c r="D617" s="573"/>
      <c r="E617" s="573"/>
      <c r="F617" s="573"/>
      <c r="G617" s="573"/>
      <c r="H617" s="573"/>
      <c r="I617" s="573"/>
      <c r="J617" s="573"/>
      <c r="K617" s="658"/>
      <c r="L617" s="658"/>
      <c r="M617" s="573"/>
      <c r="N617" s="573"/>
      <c r="O617" s="573"/>
      <c r="P617" s="573"/>
      <c r="Q617" s="573"/>
      <c r="R617" s="573"/>
      <c r="S617" s="573"/>
      <c r="T617" s="573"/>
      <c r="U617" s="573"/>
      <c r="V617" s="573"/>
      <c r="W617" s="573"/>
      <c r="X617" s="573"/>
      <c r="Y617" s="573"/>
      <c r="Z617" s="573"/>
    </row>
    <row r="618" ht="15.75" customHeight="1">
      <c r="A618" s="573"/>
      <c r="B618" s="573"/>
      <c r="C618" s="573"/>
      <c r="D618" s="573"/>
      <c r="E618" s="573"/>
      <c r="F618" s="573"/>
      <c r="G618" s="573"/>
      <c r="H618" s="573"/>
      <c r="I618" s="573"/>
      <c r="J618" s="573"/>
      <c r="K618" s="658"/>
      <c r="L618" s="658"/>
      <c r="M618" s="573"/>
      <c r="N618" s="573"/>
      <c r="O618" s="573"/>
      <c r="P618" s="573"/>
      <c r="Q618" s="573"/>
      <c r="R618" s="573"/>
      <c r="S618" s="573"/>
      <c r="T618" s="573"/>
      <c r="U618" s="573"/>
      <c r="V618" s="573"/>
      <c r="W618" s="573"/>
      <c r="X618" s="573"/>
      <c r="Y618" s="573"/>
      <c r="Z618" s="573"/>
    </row>
    <row r="619" ht="15.75" customHeight="1">
      <c r="A619" s="573"/>
      <c r="B619" s="573"/>
      <c r="C619" s="573"/>
      <c r="D619" s="573"/>
      <c r="E619" s="573"/>
      <c r="F619" s="573"/>
      <c r="G619" s="573"/>
      <c r="H619" s="573"/>
      <c r="I619" s="573"/>
      <c r="J619" s="573"/>
      <c r="K619" s="658"/>
      <c r="L619" s="658"/>
      <c r="M619" s="573"/>
      <c r="N619" s="573"/>
      <c r="O619" s="573"/>
      <c r="P619" s="573"/>
      <c r="Q619" s="573"/>
      <c r="R619" s="573"/>
      <c r="S619" s="573"/>
      <c r="T619" s="573"/>
      <c r="U619" s="573"/>
      <c r="V619" s="573"/>
      <c r="W619" s="573"/>
      <c r="X619" s="573"/>
      <c r="Y619" s="573"/>
      <c r="Z619" s="573"/>
    </row>
    <row r="620" ht="15.75" customHeight="1">
      <c r="A620" s="573"/>
      <c r="B620" s="573"/>
      <c r="C620" s="573"/>
      <c r="D620" s="573"/>
      <c r="E620" s="573"/>
      <c r="F620" s="573"/>
      <c r="G620" s="573"/>
      <c r="H620" s="573"/>
      <c r="I620" s="573"/>
      <c r="J620" s="573"/>
      <c r="K620" s="658"/>
      <c r="L620" s="658"/>
      <c r="M620" s="573"/>
      <c r="N620" s="573"/>
      <c r="O620" s="573"/>
      <c r="P620" s="573"/>
      <c r="Q620" s="573"/>
      <c r="R620" s="573"/>
      <c r="S620" s="573"/>
      <c r="T620" s="573"/>
      <c r="U620" s="573"/>
      <c r="V620" s="573"/>
      <c r="W620" s="573"/>
      <c r="X620" s="573"/>
      <c r="Y620" s="573"/>
      <c r="Z620" s="573"/>
    </row>
    <row r="621" ht="15.75" customHeight="1">
      <c r="A621" s="573"/>
      <c r="B621" s="573"/>
      <c r="C621" s="573"/>
      <c r="D621" s="573"/>
      <c r="E621" s="573"/>
      <c r="F621" s="573"/>
      <c r="G621" s="573"/>
      <c r="H621" s="573"/>
      <c r="I621" s="573"/>
      <c r="J621" s="573"/>
      <c r="K621" s="658"/>
      <c r="L621" s="658"/>
      <c r="M621" s="573"/>
      <c r="N621" s="573"/>
      <c r="O621" s="573"/>
      <c r="P621" s="573"/>
      <c r="Q621" s="573"/>
      <c r="R621" s="573"/>
      <c r="S621" s="573"/>
      <c r="T621" s="573"/>
      <c r="U621" s="573"/>
      <c r="V621" s="573"/>
      <c r="W621" s="573"/>
      <c r="X621" s="573"/>
      <c r="Y621" s="573"/>
      <c r="Z621" s="573"/>
    </row>
    <row r="622" ht="15.75" customHeight="1">
      <c r="A622" s="573"/>
      <c r="B622" s="573"/>
      <c r="C622" s="573"/>
      <c r="D622" s="573"/>
      <c r="E622" s="573"/>
      <c r="F622" s="573"/>
      <c r="G622" s="573"/>
      <c r="H622" s="573"/>
      <c r="I622" s="573"/>
      <c r="J622" s="573"/>
      <c r="K622" s="658"/>
      <c r="L622" s="658"/>
      <c r="M622" s="573"/>
      <c r="N622" s="573"/>
      <c r="O622" s="573"/>
      <c r="P622" s="573"/>
      <c r="Q622" s="573"/>
      <c r="R622" s="573"/>
      <c r="S622" s="573"/>
      <c r="T622" s="573"/>
      <c r="U622" s="573"/>
      <c r="V622" s="573"/>
      <c r="W622" s="573"/>
      <c r="X622" s="573"/>
      <c r="Y622" s="573"/>
      <c r="Z622" s="573"/>
    </row>
    <row r="623" ht="15.75" customHeight="1">
      <c r="A623" s="573"/>
      <c r="B623" s="573"/>
      <c r="C623" s="573"/>
      <c r="D623" s="573"/>
      <c r="E623" s="573"/>
      <c r="F623" s="573"/>
      <c r="G623" s="573"/>
      <c r="H623" s="573"/>
      <c r="I623" s="573"/>
      <c r="J623" s="573"/>
      <c r="K623" s="658"/>
      <c r="L623" s="658"/>
      <c r="M623" s="573"/>
      <c r="N623" s="573"/>
      <c r="O623" s="573"/>
      <c r="P623" s="573"/>
      <c r="Q623" s="573"/>
      <c r="R623" s="573"/>
      <c r="S623" s="573"/>
      <c r="T623" s="573"/>
      <c r="U623" s="573"/>
      <c r="V623" s="573"/>
      <c r="W623" s="573"/>
      <c r="X623" s="573"/>
      <c r="Y623" s="573"/>
      <c r="Z623" s="573"/>
    </row>
    <row r="624" ht="15.75" customHeight="1">
      <c r="A624" s="573"/>
      <c r="B624" s="573"/>
      <c r="C624" s="573"/>
      <c r="D624" s="573"/>
      <c r="E624" s="573"/>
      <c r="F624" s="573"/>
      <c r="G624" s="573"/>
      <c r="H624" s="573"/>
      <c r="I624" s="573"/>
      <c r="J624" s="573"/>
      <c r="K624" s="658"/>
      <c r="L624" s="658"/>
      <c r="M624" s="573"/>
      <c r="N624" s="573"/>
      <c r="O624" s="573"/>
      <c r="P624" s="573"/>
      <c r="Q624" s="573"/>
      <c r="R624" s="573"/>
      <c r="S624" s="573"/>
      <c r="T624" s="573"/>
      <c r="U624" s="573"/>
      <c r="V624" s="573"/>
      <c r="W624" s="573"/>
      <c r="X624" s="573"/>
      <c r="Y624" s="573"/>
      <c r="Z624" s="573"/>
    </row>
    <row r="625" ht="15.75" customHeight="1">
      <c r="A625" s="573"/>
      <c r="B625" s="573"/>
      <c r="C625" s="573"/>
      <c r="D625" s="573"/>
      <c r="E625" s="573"/>
      <c r="F625" s="573"/>
      <c r="G625" s="573"/>
      <c r="H625" s="573"/>
      <c r="I625" s="573"/>
      <c r="J625" s="573"/>
      <c r="K625" s="658"/>
      <c r="L625" s="658"/>
      <c r="M625" s="573"/>
      <c r="N625" s="573"/>
      <c r="O625" s="573"/>
      <c r="P625" s="573"/>
      <c r="Q625" s="573"/>
      <c r="R625" s="573"/>
      <c r="S625" s="573"/>
      <c r="T625" s="573"/>
      <c r="U625" s="573"/>
      <c r="V625" s="573"/>
      <c r="W625" s="573"/>
      <c r="X625" s="573"/>
      <c r="Y625" s="573"/>
      <c r="Z625" s="573"/>
    </row>
    <row r="626" ht="15.75" customHeight="1">
      <c r="A626" s="573"/>
      <c r="B626" s="573"/>
      <c r="C626" s="573"/>
      <c r="D626" s="573"/>
      <c r="E626" s="573"/>
      <c r="F626" s="573"/>
      <c r="G626" s="573"/>
      <c r="H626" s="573"/>
      <c r="I626" s="573"/>
      <c r="J626" s="573"/>
      <c r="K626" s="658"/>
      <c r="L626" s="658"/>
      <c r="M626" s="573"/>
      <c r="N626" s="573"/>
      <c r="O626" s="573"/>
      <c r="P626" s="573"/>
      <c r="Q626" s="573"/>
      <c r="R626" s="573"/>
      <c r="S626" s="573"/>
      <c r="T626" s="573"/>
      <c r="U626" s="573"/>
      <c r="V626" s="573"/>
      <c r="W626" s="573"/>
      <c r="X626" s="573"/>
      <c r="Y626" s="573"/>
      <c r="Z626" s="573"/>
    </row>
    <row r="627" ht="15.75" customHeight="1">
      <c r="A627" s="573"/>
      <c r="B627" s="573"/>
      <c r="C627" s="573"/>
      <c r="D627" s="573"/>
      <c r="E627" s="573"/>
      <c r="F627" s="573"/>
      <c r="G627" s="573"/>
      <c r="H627" s="573"/>
      <c r="I627" s="573"/>
      <c r="J627" s="573"/>
      <c r="K627" s="658"/>
      <c r="L627" s="658"/>
      <c r="M627" s="573"/>
      <c r="N627" s="573"/>
      <c r="O627" s="573"/>
      <c r="P627" s="573"/>
      <c r="Q627" s="573"/>
      <c r="R627" s="573"/>
      <c r="S627" s="573"/>
      <c r="T627" s="573"/>
      <c r="U627" s="573"/>
      <c r="V627" s="573"/>
      <c r="W627" s="573"/>
      <c r="X627" s="573"/>
      <c r="Y627" s="573"/>
      <c r="Z627" s="573"/>
    </row>
    <row r="628" ht="15.75" customHeight="1">
      <c r="A628" s="573"/>
      <c r="B628" s="573"/>
      <c r="C628" s="573"/>
      <c r="D628" s="573"/>
      <c r="E628" s="573"/>
      <c r="F628" s="573"/>
      <c r="G628" s="573"/>
      <c r="H628" s="573"/>
      <c r="I628" s="573"/>
      <c r="J628" s="573"/>
      <c r="K628" s="658"/>
      <c r="L628" s="658"/>
      <c r="M628" s="573"/>
      <c r="N628" s="573"/>
      <c r="O628" s="573"/>
      <c r="P628" s="573"/>
      <c r="Q628" s="573"/>
      <c r="R628" s="573"/>
      <c r="S628" s="573"/>
      <c r="T628" s="573"/>
      <c r="U628" s="573"/>
      <c r="V628" s="573"/>
      <c r="W628" s="573"/>
      <c r="X628" s="573"/>
      <c r="Y628" s="573"/>
      <c r="Z628" s="573"/>
    </row>
    <row r="629" ht="15.75" customHeight="1">
      <c r="A629" s="573"/>
      <c r="B629" s="573"/>
      <c r="C629" s="573"/>
      <c r="D629" s="573"/>
      <c r="E629" s="573"/>
      <c r="F629" s="573"/>
      <c r="G629" s="573"/>
      <c r="H629" s="573"/>
      <c r="I629" s="573"/>
      <c r="J629" s="573"/>
      <c r="K629" s="658"/>
      <c r="L629" s="658"/>
      <c r="M629" s="573"/>
      <c r="N629" s="573"/>
      <c r="O629" s="573"/>
      <c r="P629" s="573"/>
      <c r="Q629" s="573"/>
      <c r="R629" s="573"/>
      <c r="S629" s="573"/>
      <c r="T629" s="573"/>
      <c r="U629" s="573"/>
      <c r="V629" s="573"/>
      <c r="W629" s="573"/>
      <c r="X629" s="573"/>
      <c r="Y629" s="573"/>
      <c r="Z629" s="573"/>
    </row>
    <row r="630" ht="15.75" customHeight="1">
      <c r="A630" s="573"/>
      <c r="B630" s="573"/>
      <c r="C630" s="573"/>
      <c r="D630" s="573"/>
      <c r="E630" s="573"/>
      <c r="F630" s="573"/>
      <c r="G630" s="573"/>
      <c r="H630" s="573"/>
      <c r="I630" s="573"/>
      <c r="J630" s="573"/>
      <c r="K630" s="658"/>
      <c r="L630" s="658"/>
      <c r="M630" s="573"/>
      <c r="N630" s="573"/>
      <c r="O630" s="573"/>
      <c r="P630" s="573"/>
      <c r="Q630" s="573"/>
      <c r="R630" s="573"/>
      <c r="S630" s="573"/>
      <c r="T630" s="573"/>
      <c r="U630" s="573"/>
      <c r="V630" s="573"/>
      <c r="W630" s="573"/>
      <c r="X630" s="573"/>
      <c r="Y630" s="573"/>
      <c r="Z630" s="573"/>
    </row>
    <row r="631" ht="15.75" customHeight="1">
      <c r="A631" s="573"/>
      <c r="B631" s="573"/>
      <c r="C631" s="573"/>
      <c r="D631" s="573"/>
      <c r="E631" s="573"/>
      <c r="F631" s="573"/>
      <c r="G631" s="573"/>
      <c r="H631" s="573"/>
      <c r="I631" s="573"/>
      <c r="J631" s="573"/>
      <c r="K631" s="658"/>
      <c r="L631" s="658"/>
      <c r="M631" s="573"/>
      <c r="N631" s="573"/>
      <c r="O631" s="573"/>
      <c r="P631" s="573"/>
      <c r="Q631" s="573"/>
      <c r="R631" s="573"/>
      <c r="S631" s="573"/>
      <c r="T631" s="573"/>
      <c r="U631" s="573"/>
      <c r="V631" s="573"/>
      <c r="W631" s="573"/>
      <c r="X631" s="573"/>
      <c r="Y631" s="573"/>
      <c r="Z631" s="573"/>
    </row>
    <row r="632" ht="15.75" customHeight="1">
      <c r="A632" s="573"/>
      <c r="B632" s="573"/>
      <c r="C632" s="573"/>
      <c r="D632" s="573"/>
      <c r="E632" s="573"/>
      <c r="F632" s="573"/>
      <c r="G632" s="573"/>
      <c r="H632" s="573"/>
      <c r="I632" s="573"/>
      <c r="J632" s="573"/>
      <c r="K632" s="658"/>
      <c r="L632" s="658"/>
      <c r="M632" s="573"/>
      <c r="N632" s="573"/>
      <c r="O632" s="573"/>
      <c r="P632" s="573"/>
      <c r="Q632" s="573"/>
      <c r="R632" s="573"/>
      <c r="S632" s="573"/>
      <c r="T632" s="573"/>
      <c r="U632" s="573"/>
      <c r="V632" s="573"/>
      <c r="W632" s="573"/>
      <c r="X632" s="573"/>
      <c r="Y632" s="573"/>
      <c r="Z632" s="573"/>
    </row>
    <row r="633" ht="15.75" customHeight="1">
      <c r="A633" s="573"/>
      <c r="B633" s="573"/>
      <c r="C633" s="573"/>
      <c r="D633" s="573"/>
      <c r="E633" s="573"/>
      <c r="F633" s="573"/>
      <c r="G633" s="573"/>
      <c r="H633" s="573"/>
      <c r="I633" s="573"/>
      <c r="J633" s="573"/>
      <c r="K633" s="658"/>
      <c r="L633" s="658"/>
      <c r="M633" s="573"/>
      <c r="N633" s="573"/>
      <c r="O633" s="573"/>
      <c r="P633" s="573"/>
      <c r="Q633" s="573"/>
      <c r="R633" s="573"/>
      <c r="S633" s="573"/>
      <c r="T633" s="573"/>
      <c r="U633" s="573"/>
      <c r="V633" s="573"/>
      <c r="W633" s="573"/>
      <c r="X633" s="573"/>
      <c r="Y633" s="573"/>
      <c r="Z633" s="573"/>
    </row>
    <row r="634" ht="15.75" customHeight="1">
      <c r="A634" s="573"/>
      <c r="B634" s="573"/>
      <c r="C634" s="573"/>
      <c r="D634" s="573"/>
      <c r="E634" s="573"/>
      <c r="F634" s="573"/>
      <c r="G634" s="573"/>
      <c r="H634" s="573"/>
      <c r="I634" s="573"/>
      <c r="J634" s="573"/>
      <c r="K634" s="658"/>
      <c r="L634" s="658"/>
      <c r="M634" s="573"/>
      <c r="N634" s="573"/>
      <c r="O634" s="573"/>
      <c r="P634" s="573"/>
      <c r="Q634" s="573"/>
      <c r="R634" s="573"/>
      <c r="S634" s="573"/>
      <c r="T634" s="573"/>
      <c r="U634" s="573"/>
      <c r="V634" s="573"/>
      <c r="W634" s="573"/>
      <c r="X634" s="573"/>
      <c r="Y634" s="573"/>
      <c r="Z634" s="573"/>
    </row>
    <row r="635" ht="15.75" customHeight="1">
      <c r="A635" s="573"/>
      <c r="B635" s="573"/>
      <c r="C635" s="573"/>
      <c r="D635" s="573"/>
      <c r="E635" s="573"/>
      <c r="F635" s="573"/>
      <c r="G635" s="573"/>
      <c r="H635" s="573"/>
      <c r="I635" s="573"/>
      <c r="J635" s="573"/>
      <c r="K635" s="658"/>
      <c r="L635" s="658"/>
      <c r="M635" s="573"/>
      <c r="N635" s="573"/>
      <c r="O635" s="573"/>
      <c r="P635" s="573"/>
      <c r="Q635" s="573"/>
      <c r="R635" s="573"/>
      <c r="S635" s="573"/>
      <c r="T635" s="573"/>
      <c r="U635" s="573"/>
      <c r="V635" s="573"/>
      <c r="W635" s="573"/>
      <c r="X635" s="573"/>
      <c r="Y635" s="573"/>
      <c r="Z635" s="573"/>
    </row>
    <row r="636" ht="15.75" customHeight="1">
      <c r="A636" s="573"/>
      <c r="B636" s="573"/>
      <c r="C636" s="573"/>
      <c r="D636" s="573"/>
      <c r="E636" s="573"/>
      <c r="F636" s="573"/>
      <c r="G636" s="573"/>
      <c r="H636" s="573"/>
      <c r="I636" s="573"/>
      <c r="J636" s="573"/>
      <c r="K636" s="658"/>
      <c r="L636" s="658"/>
      <c r="M636" s="573"/>
      <c r="N636" s="573"/>
      <c r="O636" s="573"/>
      <c r="P636" s="573"/>
      <c r="Q636" s="573"/>
      <c r="R636" s="573"/>
      <c r="S636" s="573"/>
      <c r="T636" s="573"/>
      <c r="U636" s="573"/>
      <c r="V636" s="573"/>
      <c r="W636" s="573"/>
      <c r="X636" s="573"/>
      <c r="Y636" s="573"/>
      <c r="Z636" s="573"/>
    </row>
    <row r="637" ht="15.75" customHeight="1">
      <c r="A637" s="573"/>
      <c r="B637" s="573"/>
      <c r="C637" s="573"/>
      <c r="D637" s="573"/>
      <c r="E637" s="573"/>
      <c r="F637" s="573"/>
      <c r="G637" s="573"/>
      <c r="H637" s="573"/>
      <c r="I637" s="573"/>
      <c r="J637" s="573"/>
      <c r="K637" s="658"/>
      <c r="L637" s="658"/>
      <c r="M637" s="573"/>
      <c r="N637" s="573"/>
      <c r="O637" s="573"/>
      <c r="P637" s="573"/>
      <c r="Q637" s="573"/>
      <c r="R637" s="573"/>
      <c r="S637" s="573"/>
      <c r="T637" s="573"/>
      <c r="U637" s="573"/>
      <c r="V637" s="573"/>
      <c r="W637" s="573"/>
      <c r="X637" s="573"/>
      <c r="Y637" s="573"/>
      <c r="Z637" s="573"/>
    </row>
    <row r="638" ht="15.75" customHeight="1">
      <c r="A638" s="573"/>
      <c r="B638" s="573"/>
      <c r="C638" s="573"/>
      <c r="D638" s="573"/>
      <c r="E638" s="573"/>
      <c r="F638" s="573"/>
      <c r="G638" s="573"/>
      <c r="H638" s="573"/>
      <c r="I638" s="573"/>
      <c r="J638" s="573"/>
      <c r="K638" s="658"/>
      <c r="L638" s="658"/>
      <c r="M638" s="573"/>
      <c r="N638" s="573"/>
      <c r="O638" s="573"/>
      <c r="P638" s="573"/>
      <c r="Q638" s="573"/>
      <c r="R638" s="573"/>
      <c r="S638" s="573"/>
      <c r="T638" s="573"/>
      <c r="U638" s="573"/>
      <c r="V638" s="573"/>
      <c r="W638" s="573"/>
      <c r="X638" s="573"/>
      <c r="Y638" s="573"/>
      <c r="Z638" s="573"/>
    </row>
    <row r="639" ht="15.75" customHeight="1">
      <c r="A639" s="573"/>
      <c r="B639" s="573"/>
      <c r="C639" s="573"/>
      <c r="D639" s="573"/>
      <c r="E639" s="573"/>
      <c r="F639" s="573"/>
      <c r="G639" s="573"/>
      <c r="H639" s="573"/>
      <c r="I639" s="573"/>
      <c r="J639" s="573"/>
      <c r="K639" s="658"/>
      <c r="L639" s="658"/>
      <c r="M639" s="573"/>
      <c r="N639" s="573"/>
      <c r="O639" s="573"/>
      <c r="P639" s="573"/>
      <c r="Q639" s="573"/>
      <c r="R639" s="573"/>
      <c r="S639" s="573"/>
      <c r="T639" s="573"/>
      <c r="U639" s="573"/>
      <c r="V639" s="573"/>
      <c r="W639" s="573"/>
      <c r="X639" s="573"/>
      <c r="Y639" s="573"/>
      <c r="Z639" s="573"/>
    </row>
    <row r="640" ht="15.75" customHeight="1">
      <c r="A640" s="573"/>
      <c r="B640" s="573"/>
      <c r="C640" s="573"/>
      <c r="D640" s="573"/>
      <c r="E640" s="573"/>
      <c r="F640" s="573"/>
      <c r="G640" s="573"/>
      <c r="H640" s="573"/>
      <c r="I640" s="573"/>
      <c r="J640" s="573"/>
      <c r="K640" s="658"/>
      <c r="L640" s="658"/>
      <c r="M640" s="573"/>
      <c r="N640" s="573"/>
      <c r="O640" s="573"/>
      <c r="P640" s="573"/>
      <c r="Q640" s="573"/>
      <c r="R640" s="573"/>
      <c r="S640" s="573"/>
      <c r="T640" s="573"/>
      <c r="U640" s="573"/>
      <c r="V640" s="573"/>
      <c r="W640" s="573"/>
      <c r="X640" s="573"/>
      <c r="Y640" s="573"/>
      <c r="Z640" s="573"/>
    </row>
    <row r="641" ht="15.75" customHeight="1">
      <c r="A641" s="573"/>
      <c r="B641" s="573"/>
      <c r="C641" s="573"/>
      <c r="D641" s="573"/>
      <c r="E641" s="573"/>
      <c r="F641" s="573"/>
      <c r="G641" s="573"/>
      <c r="H641" s="573"/>
      <c r="I641" s="573"/>
      <c r="J641" s="573"/>
      <c r="K641" s="658"/>
      <c r="L641" s="658"/>
      <c r="M641" s="573"/>
      <c r="N641" s="573"/>
      <c r="O641" s="573"/>
      <c r="P641" s="573"/>
      <c r="Q641" s="573"/>
      <c r="R641" s="573"/>
      <c r="S641" s="573"/>
      <c r="T641" s="573"/>
      <c r="U641" s="573"/>
      <c r="V641" s="573"/>
      <c r="W641" s="573"/>
      <c r="X641" s="573"/>
      <c r="Y641" s="573"/>
      <c r="Z641" s="573"/>
    </row>
    <row r="642" ht="15.75" customHeight="1">
      <c r="A642" s="573"/>
      <c r="B642" s="573"/>
      <c r="C642" s="573"/>
      <c r="D642" s="573"/>
      <c r="E642" s="573"/>
      <c r="F642" s="573"/>
      <c r="G642" s="573"/>
      <c r="H642" s="573"/>
      <c r="I642" s="573"/>
      <c r="J642" s="573"/>
      <c r="K642" s="658"/>
      <c r="L642" s="658"/>
      <c r="M642" s="573"/>
      <c r="N642" s="573"/>
      <c r="O642" s="573"/>
      <c r="P642" s="573"/>
      <c r="Q642" s="573"/>
      <c r="R642" s="573"/>
      <c r="S642" s="573"/>
      <c r="T642" s="573"/>
      <c r="U642" s="573"/>
      <c r="V642" s="573"/>
      <c r="W642" s="573"/>
      <c r="X642" s="573"/>
      <c r="Y642" s="573"/>
      <c r="Z642" s="573"/>
    </row>
    <row r="643" ht="15.75" customHeight="1">
      <c r="A643" s="573"/>
      <c r="B643" s="573"/>
      <c r="C643" s="573"/>
      <c r="D643" s="573"/>
      <c r="E643" s="573"/>
      <c r="F643" s="573"/>
      <c r="G643" s="573"/>
      <c r="H643" s="573"/>
      <c r="I643" s="573"/>
      <c r="J643" s="573"/>
      <c r="K643" s="658"/>
      <c r="L643" s="658"/>
      <c r="M643" s="573"/>
      <c r="N643" s="573"/>
      <c r="O643" s="573"/>
      <c r="P643" s="573"/>
      <c r="Q643" s="573"/>
      <c r="R643" s="573"/>
      <c r="S643" s="573"/>
      <c r="T643" s="573"/>
      <c r="U643" s="573"/>
      <c r="V643" s="573"/>
      <c r="W643" s="573"/>
      <c r="X643" s="573"/>
      <c r="Y643" s="573"/>
      <c r="Z643" s="573"/>
    </row>
    <row r="644" ht="15.75" customHeight="1">
      <c r="A644" s="573"/>
      <c r="B644" s="573"/>
      <c r="C644" s="573"/>
      <c r="D644" s="573"/>
      <c r="E644" s="573"/>
      <c r="F644" s="573"/>
      <c r="G644" s="573"/>
      <c r="H644" s="573"/>
      <c r="I644" s="573"/>
      <c r="J644" s="573"/>
      <c r="K644" s="658"/>
      <c r="L644" s="658"/>
      <c r="M644" s="573"/>
      <c r="N644" s="573"/>
      <c r="O644" s="573"/>
      <c r="P644" s="573"/>
      <c r="Q644" s="573"/>
      <c r="R644" s="573"/>
      <c r="S644" s="573"/>
      <c r="T644" s="573"/>
      <c r="U644" s="573"/>
      <c r="V644" s="573"/>
      <c r="W644" s="573"/>
      <c r="X644" s="573"/>
      <c r="Y644" s="573"/>
      <c r="Z644" s="573"/>
    </row>
    <row r="645" ht="15.75" customHeight="1">
      <c r="A645" s="573"/>
      <c r="B645" s="573"/>
      <c r="C645" s="573"/>
      <c r="D645" s="573"/>
      <c r="E645" s="573"/>
      <c r="F645" s="573"/>
      <c r="G645" s="573"/>
      <c r="H645" s="573"/>
      <c r="I645" s="573"/>
      <c r="J645" s="573"/>
      <c r="K645" s="658"/>
      <c r="L645" s="658"/>
      <c r="M645" s="573"/>
      <c r="N645" s="573"/>
      <c r="O645" s="573"/>
      <c r="P645" s="573"/>
      <c r="Q645" s="573"/>
      <c r="R645" s="573"/>
      <c r="S645" s="573"/>
      <c r="T645" s="573"/>
      <c r="U645" s="573"/>
      <c r="V645" s="573"/>
      <c r="W645" s="573"/>
      <c r="X645" s="573"/>
      <c r="Y645" s="573"/>
      <c r="Z645" s="573"/>
    </row>
    <row r="646" ht="15.75" customHeight="1">
      <c r="A646" s="573"/>
      <c r="B646" s="573"/>
      <c r="C646" s="573"/>
      <c r="D646" s="573"/>
      <c r="E646" s="573"/>
      <c r="F646" s="573"/>
      <c r="G646" s="573"/>
      <c r="H646" s="573"/>
      <c r="I646" s="573"/>
      <c r="J646" s="573"/>
      <c r="K646" s="658"/>
      <c r="L646" s="658"/>
      <c r="M646" s="573"/>
      <c r="N646" s="573"/>
      <c r="O646" s="573"/>
      <c r="P646" s="573"/>
      <c r="Q646" s="573"/>
      <c r="R646" s="573"/>
      <c r="S646" s="573"/>
      <c r="T646" s="573"/>
      <c r="U646" s="573"/>
      <c r="V646" s="573"/>
      <c r="W646" s="573"/>
      <c r="X646" s="573"/>
      <c r="Y646" s="573"/>
      <c r="Z646" s="573"/>
    </row>
    <row r="647" ht="15.75" customHeight="1">
      <c r="A647" s="573"/>
      <c r="B647" s="573"/>
      <c r="C647" s="573"/>
      <c r="D647" s="573"/>
      <c r="E647" s="573"/>
      <c r="F647" s="573"/>
      <c r="G647" s="573"/>
      <c r="H647" s="573"/>
      <c r="I647" s="573"/>
      <c r="J647" s="573"/>
      <c r="K647" s="658"/>
      <c r="L647" s="658"/>
      <c r="M647" s="573"/>
      <c r="N647" s="573"/>
      <c r="O647" s="573"/>
      <c r="P647" s="573"/>
      <c r="Q647" s="573"/>
      <c r="R647" s="573"/>
      <c r="S647" s="573"/>
      <c r="T647" s="573"/>
      <c r="U647" s="573"/>
      <c r="V647" s="573"/>
      <c r="W647" s="573"/>
      <c r="X647" s="573"/>
      <c r="Y647" s="573"/>
      <c r="Z647" s="573"/>
    </row>
    <row r="648" ht="15.75" customHeight="1">
      <c r="A648" s="573"/>
      <c r="B648" s="573"/>
      <c r="C648" s="573"/>
      <c r="D648" s="573"/>
      <c r="E648" s="573"/>
      <c r="F648" s="573"/>
      <c r="G648" s="573"/>
      <c r="H648" s="573"/>
      <c r="I648" s="573"/>
      <c r="J648" s="573"/>
      <c r="K648" s="658"/>
      <c r="L648" s="658"/>
      <c r="M648" s="573"/>
      <c r="N648" s="573"/>
      <c r="O648" s="573"/>
      <c r="P648" s="573"/>
      <c r="Q648" s="573"/>
      <c r="R648" s="573"/>
      <c r="S648" s="573"/>
      <c r="T648" s="573"/>
      <c r="U648" s="573"/>
      <c r="V648" s="573"/>
      <c r="W648" s="573"/>
      <c r="X648" s="573"/>
      <c r="Y648" s="573"/>
      <c r="Z648" s="573"/>
    </row>
    <row r="649" ht="15.75" customHeight="1">
      <c r="A649" s="573"/>
      <c r="B649" s="573"/>
      <c r="C649" s="573"/>
      <c r="D649" s="573"/>
      <c r="E649" s="573"/>
      <c r="F649" s="573"/>
      <c r="G649" s="573"/>
      <c r="H649" s="573"/>
      <c r="I649" s="573"/>
      <c r="J649" s="573"/>
      <c r="K649" s="658"/>
      <c r="L649" s="658"/>
      <c r="M649" s="573"/>
      <c r="N649" s="573"/>
      <c r="O649" s="573"/>
      <c r="P649" s="573"/>
      <c r="Q649" s="573"/>
      <c r="R649" s="573"/>
      <c r="S649" s="573"/>
      <c r="T649" s="573"/>
      <c r="U649" s="573"/>
      <c r="V649" s="573"/>
      <c r="W649" s="573"/>
      <c r="X649" s="573"/>
      <c r="Y649" s="573"/>
      <c r="Z649" s="573"/>
    </row>
    <row r="650" ht="15.75" customHeight="1">
      <c r="A650" s="573"/>
      <c r="B650" s="573"/>
      <c r="C650" s="573"/>
      <c r="D650" s="573"/>
      <c r="E650" s="573"/>
      <c r="F650" s="573"/>
      <c r="G650" s="573"/>
      <c r="H650" s="573"/>
      <c r="I650" s="573"/>
      <c r="J650" s="573"/>
      <c r="K650" s="658"/>
      <c r="L650" s="658"/>
      <c r="M650" s="573"/>
      <c r="N650" s="573"/>
      <c r="O650" s="573"/>
      <c r="P650" s="573"/>
      <c r="Q650" s="573"/>
      <c r="R650" s="573"/>
      <c r="S650" s="573"/>
      <c r="T650" s="573"/>
      <c r="U650" s="573"/>
      <c r="V650" s="573"/>
      <c r="W650" s="573"/>
      <c r="X650" s="573"/>
      <c r="Y650" s="573"/>
      <c r="Z650" s="573"/>
    </row>
    <row r="651" ht="15.75" customHeight="1">
      <c r="A651" s="573"/>
      <c r="B651" s="573"/>
      <c r="C651" s="573"/>
      <c r="D651" s="573"/>
      <c r="E651" s="573"/>
      <c r="F651" s="573"/>
      <c r="G651" s="573"/>
      <c r="H651" s="573"/>
      <c r="I651" s="573"/>
      <c r="J651" s="573"/>
      <c r="K651" s="658"/>
      <c r="L651" s="658"/>
      <c r="M651" s="573"/>
      <c r="N651" s="573"/>
      <c r="O651" s="573"/>
      <c r="P651" s="573"/>
      <c r="Q651" s="573"/>
      <c r="R651" s="573"/>
      <c r="S651" s="573"/>
      <c r="T651" s="573"/>
      <c r="U651" s="573"/>
      <c r="V651" s="573"/>
      <c r="W651" s="573"/>
      <c r="X651" s="573"/>
      <c r="Y651" s="573"/>
      <c r="Z651" s="573"/>
    </row>
    <row r="652" ht="15.75" customHeight="1">
      <c r="A652" s="573"/>
      <c r="B652" s="573"/>
      <c r="C652" s="573"/>
      <c r="D652" s="573"/>
      <c r="E652" s="573"/>
      <c r="F652" s="573"/>
      <c r="G652" s="573"/>
      <c r="H652" s="573"/>
      <c r="I652" s="573"/>
      <c r="J652" s="573"/>
      <c r="K652" s="658"/>
      <c r="L652" s="658"/>
      <c r="M652" s="573"/>
      <c r="N652" s="573"/>
      <c r="O652" s="573"/>
      <c r="P652" s="573"/>
      <c r="Q652" s="573"/>
      <c r="R652" s="573"/>
      <c r="S652" s="573"/>
      <c r="T652" s="573"/>
      <c r="U652" s="573"/>
      <c r="V652" s="573"/>
      <c r="W652" s="573"/>
      <c r="X652" s="573"/>
      <c r="Y652" s="573"/>
      <c r="Z652" s="573"/>
    </row>
    <row r="653" ht="15.75" customHeight="1">
      <c r="A653" s="573"/>
      <c r="B653" s="573"/>
      <c r="C653" s="573"/>
      <c r="D653" s="573"/>
      <c r="E653" s="573"/>
      <c r="F653" s="573"/>
      <c r="G653" s="573"/>
      <c r="H653" s="573"/>
      <c r="I653" s="573"/>
      <c r="J653" s="573"/>
      <c r="K653" s="658"/>
      <c r="L653" s="658"/>
      <c r="M653" s="573"/>
      <c r="N653" s="573"/>
      <c r="O653" s="573"/>
      <c r="P653" s="573"/>
      <c r="Q653" s="573"/>
      <c r="R653" s="573"/>
      <c r="S653" s="573"/>
      <c r="T653" s="573"/>
      <c r="U653" s="573"/>
      <c r="V653" s="573"/>
      <c r="W653" s="573"/>
      <c r="X653" s="573"/>
      <c r="Y653" s="573"/>
      <c r="Z653" s="573"/>
    </row>
    <row r="654" ht="15.75" customHeight="1">
      <c r="A654" s="573"/>
      <c r="B654" s="573"/>
      <c r="C654" s="573"/>
      <c r="D654" s="573"/>
      <c r="E654" s="573"/>
      <c r="F654" s="573"/>
      <c r="G654" s="573"/>
      <c r="H654" s="573"/>
      <c r="I654" s="573"/>
      <c r="J654" s="573"/>
      <c r="K654" s="658"/>
      <c r="L654" s="658"/>
      <c r="M654" s="573"/>
      <c r="N654" s="573"/>
      <c r="O654" s="573"/>
      <c r="P654" s="573"/>
      <c r="Q654" s="573"/>
      <c r="R654" s="573"/>
      <c r="S654" s="573"/>
      <c r="T654" s="573"/>
      <c r="U654" s="573"/>
      <c r="V654" s="573"/>
      <c r="W654" s="573"/>
      <c r="X654" s="573"/>
      <c r="Y654" s="573"/>
      <c r="Z654" s="573"/>
    </row>
    <row r="655" ht="15.75" customHeight="1">
      <c r="A655" s="573"/>
      <c r="B655" s="573"/>
      <c r="C655" s="573"/>
      <c r="D655" s="573"/>
      <c r="E655" s="573"/>
      <c r="F655" s="573"/>
      <c r="G655" s="573"/>
      <c r="H655" s="573"/>
      <c r="I655" s="573"/>
      <c r="J655" s="573"/>
      <c r="K655" s="658"/>
      <c r="L655" s="658"/>
      <c r="M655" s="573"/>
      <c r="N655" s="573"/>
      <c r="O655" s="573"/>
      <c r="P655" s="573"/>
      <c r="Q655" s="573"/>
      <c r="R655" s="573"/>
      <c r="S655" s="573"/>
      <c r="T655" s="573"/>
      <c r="U655" s="573"/>
      <c r="V655" s="573"/>
      <c r="W655" s="573"/>
      <c r="X655" s="573"/>
      <c r="Y655" s="573"/>
      <c r="Z655" s="573"/>
    </row>
    <row r="656" ht="15.75" customHeight="1">
      <c r="A656" s="573"/>
      <c r="B656" s="573"/>
      <c r="C656" s="573"/>
      <c r="D656" s="573"/>
      <c r="E656" s="573"/>
      <c r="F656" s="573"/>
      <c r="G656" s="573"/>
      <c r="H656" s="573"/>
      <c r="I656" s="573"/>
      <c r="J656" s="573"/>
      <c r="K656" s="658"/>
      <c r="L656" s="658"/>
      <c r="M656" s="573"/>
      <c r="N656" s="573"/>
      <c r="O656" s="573"/>
      <c r="P656" s="573"/>
      <c r="Q656" s="573"/>
      <c r="R656" s="573"/>
      <c r="S656" s="573"/>
      <c r="T656" s="573"/>
      <c r="U656" s="573"/>
      <c r="V656" s="573"/>
      <c r="W656" s="573"/>
      <c r="X656" s="573"/>
      <c r="Y656" s="573"/>
      <c r="Z656" s="573"/>
    </row>
    <row r="657" ht="15.75" customHeight="1">
      <c r="A657" s="573"/>
      <c r="B657" s="573"/>
      <c r="C657" s="573"/>
      <c r="D657" s="573"/>
      <c r="E657" s="573"/>
      <c r="F657" s="573"/>
      <c r="G657" s="573"/>
      <c r="H657" s="573"/>
      <c r="I657" s="573"/>
      <c r="J657" s="573"/>
      <c r="K657" s="658"/>
      <c r="L657" s="658"/>
      <c r="M657" s="573"/>
      <c r="N657" s="573"/>
      <c r="O657" s="573"/>
      <c r="P657" s="573"/>
      <c r="Q657" s="573"/>
      <c r="R657" s="573"/>
      <c r="S657" s="573"/>
      <c r="T657" s="573"/>
      <c r="U657" s="573"/>
      <c r="V657" s="573"/>
      <c r="W657" s="573"/>
      <c r="X657" s="573"/>
      <c r="Y657" s="573"/>
      <c r="Z657" s="573"/>
    </row>
    <row r="658" ht="15.75" customHeight="1">
      <c r="A658" s="573"/>
      <c r="B658" s="573"/>
      <c r="C658" s="573"/>
      <c r="D658" s="573"/>
      <c r="E658" s="573"/>
      <c r="F658" s="573"/>
      <c r="G658" s="573"/>
      <c r="H658" s="573"/>
      <c r="I658" s="573"/>
      <c r="J658" s="573"/>
      <c r="K658" s="658"/>
      <c r="L658" s="658"/>
      <c r="M658" s="573"/>
      <c r="N658" s="573"/>
      <c r="O658" s="573"/>
      <c r="P658" s="573"/>
      <c r="Q658" s="573"/>
      <c r="R658" s="573"/>
      <c r="S658" s="573"/>
      <c r="T658" s="573"/>
      <c r="U658" s="573"/>
      <c r="V658" s="573"/>
      <c r="W658" s="573"/>
      <c r="X658" s="573"/>
      <c r="Y658" s="573"/>
      <c r="Z658" s="573"/>
    </row>
    <row r="659" ht="15.75" customHeight="1">
      <c r="A659" s="573"/>
      <c r="B659" s="573"/>
      <c r="C659" s="573"/>
      <c r="D659" s="573"/>
      <c r="E659" s="573"/>
      <c r="F659" s="573"/>
      <c r="G659" s="573"/>
      <c r="H659" s="573"/>
      <c r="I659" s="573"/>
      <c r="J659" s="573"/>
      <c r="K659" s="658"/>
      <c r="L659" s="658"/>
      <c r="M659" s="573"/>
      <c r="N659" s="573"/>
      <c r="O659" s="573"/>
      <c r="P659" s="573"/>
      <c r="Q659" s="573"/>
      <c r="R659" s="573"/>
      <c r="S659" s="573"/>
      <c r="T659" s="573"/>
      <c r="U659" s="573"/>
      <c r="V659" s="573"/>
      <c r="W659" s="573"/>
      <c r="X659" s="573"/>
      <c r="Y659" s="573"/>
      <c r="Z659" s="573"/>
    </row>
    <row r="660" ht="15.75" customHeight="1">
      <c r="A660" s="573"/>
      <c r="B660" s="573"/>
      <c r="C660" s="573"/>
      <c r="D660" s="573"/>
      <c r="E660" s="573"/>
      <c r="F660" s="573"/>
      <c r="G660" s="573"/>
      <c r="H660" s="573"/>
      <c r="I660" s="573"/>
      <c r="J660" s="573"/>
      <c r="K660" s="658"/>
      <c r="L660" s="658"/>
      <c r="M660" s="573"/>
      <c r="N660" s="573"/>
      <c r="O660" s="573"/>
      <c r="P660" s="573"/>
      <c r="Q660" s="573"/>
      <c r="R660" s="573"/>
      <c r="S660" s="573"/>
      <c r="T660" s="573"/>
      <c r="U660" s="573"/>
      <c r="V660" s="573"/>
      <c r="W660" s="573"/>
      <c r="X660" s="573"/>
      <c r="Y660" s="573"/>
      <c r="Z660" s="573"/>
    </row>
    <row r="661" ht="15.75" customHeight="1">
      <c r="A661" s="573"/>
      <c r="B661" s="573"/>
      <c r="C661" s="573"/>
      <c r="D661" s="573"/>
      <c r="E661" s="573"/>
      <c r="F661" s="573"/>
      <c r="G661" s="573"/>
      <c r="H661" s="573"/>
      <c r="I661" s="573"/>
      <c r="J661" s="573"/>
      <c r="K661" s="658"/>
      <c r="L661" s="658"/>
      <c r="M661" s="573"/>
      <c r="N661" s="573"/>
      <c r="O661" s="573"/>
      <c r="P661" s="573"/>
      <c r="Q661" s="573"/>
      <c r="R661" s="573"/>
      <c r="S661" s="573"/>
      <c r="T661" s="573"/>
      <c r="U661" s="573"/>
      <c r="V661" s="573"/>
      <c r="W661" s="573"/>
      <c r="X661" s="573"/>
      <c r="Y661" s="573"/>
      <c r="Z661" s="573"/>
    </row>
    <row r="662" ht="15.75" customHeight="1">
      <c r="A662" s="573"/>
      <c r="B662" s="573"/>
      <c r="C662" s="573"/>
      <c r="D662" s="573"/>
      <c r="E662" s="573"/>
      <c r="F662" s="573"/>
      <c r="G662" s="573"/>
      <c r="H662" s="573"/>
      <c r="I662" s="573"/>
      <c r="J662" s="573"/>
      <c r="K662" s="658"/>
      <c r="L662" s="658"/>
      <c r="M662" s="573"/>
      <c r="N662" s="573"/>
      <c r="O662" s="573"/>
      <c r="P662" s="573"/>
      <c r="Q662" s="573"/>
      <c r="R662" s="573"/>
      <c r="S662" s="573"/>
      <c r="T662" s="573"/>
      <c r="U662" s="573"/>
      <c r="V662" s="573"/>
      <c r="W662" s="573"/>
      <c r="X662" s="573"/>
      <c r="Y662" s="573"/>
      <c r="Z662" s="573"/>
    </row>
    <row r="663" ht="15.75" customHeight="1">
      <c r="A663" s="573"/>
      <c r="B663" s="573"/>
      <c r="C663" s="573"/>
      <c r="D663" s="573"/>
      <c r="E663" s="573"/>
      <c r="F663" s="573"/>
      <c r="G663" s="573"/>
      <c r="H663" s="573"/>
      <c r="I663" s="573"/>
      <c r="J663" s="573"/>
      <c r="K663" s="658"/>
      <c r="L663" s="658"/>
      <c r="M663" s="573"/>
      <c r="N663" s="573"/>
      <c r="O663" s="573"/>
      <c r="P663" s="573"/>
      <c r="Q663" s="573"/>
      <c r="R663" s="573"/>
      <c r="S663" s="573"/>
      <c r="T663" s="573"/>
      <c r="U663" s="573"/>
      <c r="V663" s="573"/>
      <c r="W663" s="573"/>
      <c r="X663" s="573"/>
      <c r="Y663" s="573"/>
      <c r="Z663" s="573"/>
    </row>
    <row r="664" ht="15.75" customHeight="1">
      <c r="A664" s="573"/>
      <c r="B664" s="573"/>
      <c r="C664" s="573"/>
      <c r="D664" s="573"/>
      <c r="E664" s="573"/>
      <c r="F664" s="573"/>
      <c r="G664" s="573"/>
      <c r="H664" s="573"/>
      <c r="I664" s="573"/>
      <c r="J664" s="573"/>
      <c r="K664" s="658"/>
      <c r="L664" s="658"/>
      <c r="M664" s="573"/>
      <c r="N664" s="573"/>
      <c r="O664" s="573"/>
      <c r="P664" s="573"/>
      <c r="Q664" s="573"/>
      <c r="R664" s="573"/>
      <c r="S664" s="573"/>
      <c r="T664" s="573"/>
      <c r="U664" s="573"/>
      <c r="V664" s="573"/>
      <c r="W664" s="573"/>
      <c r="X664" s="573"/>
      <c r="Y664" s="573"/>
      <c r="Z664" s="573"/>
    </row>
    <row r="665" ht="15.75" customHeight="1">
      <c r="A665" s="573"/>
      <c r="B665" s="573"/>
      <c r="C665" s="573"/>
      <c r="D665" s="573"/>
      <c r="E665" s="573"/>
      <c r="F665" s="573"/>
      <c r="G665" s="573"/>
      <c r="H665" s="573"/>
      <c r="I665" s="573"/>
      <c r="J665" s="573"/>
      <c r="K665" s="658"/>
      <c r="L665" s="658"/>
      <c r="M665" s="573"/>
      <c r="N665" s="573"/>
      <c r="O665" s="573"/>
      <c r="P665" s="573"/>
      <c r="Q665" s="573"/>
      <c r="R665" s="573"/>
      <c r="S665" s="573"/>
      <c r="T665" s="573"/>
      <c r="U665" s="573"/>
      <c r="V665" s="573"/>
      <c r="W665" s="573"/>
      <c r="X665" s="573"/>
      <c r="Y665" s="573"/>
      <c r="Z665" s="573"/>
    </row>
    <row r="666" ht="15.75" customHeight="1">
      <c r="A666" s="573"/>
      <c r="B666" s="573"/>
      <c r="C666" s="573"/>
      <c r="D666" s="573"/>
      <c r="E666" s="573"/>
      <c r="F666" s="573"/>
      <c r="G666" s="573"/>
      <c r="H666" s="573"/>
      <c r="I666" s="573"/>
      <c r="J666" s="573"/>
      <c r="K666" s="658"/>
      <c r="L666" s="658"/>
      <c r="M666" s="573"/>
      <c r="N666" s="573"/>
      <c r="O666" s="573"/>
      <c r="P666" s="573"/>
      <c r="Q666" s="573"/>
      <c r="R666" s="573"/>
      <c r="S666" s="573"/>
      <c r="T666" s="573"/>
      <c r="U666" s="573"/>
      <c r="V666" s="573"/>
      <c r="W666" s="573"/>
      <c r="X666" s="573"/>
      <c r="Y666" s="573"/>
      <c r="Z666" s="573"/>
    </row>
    <row r="667" ht="15.75" customHeight="1">
      <c r="A667" s="573"/>
      <c r="B667" s="573"/>
      <c r="C667" s="573"/>
      <c r="D667" s="573"/>
      <c r="E667" s="573"/>
      <c r="F667" s="573"/>
      <c r="G667" s="573"/>
      <c r="H667" s="573"/>
      <c r="I667" s="573"/>
      <c r="J667" s="573"/>
      <c r="K667" s="658"/>
      <c r="L667" s="658"/>
      <c r="M667" s="573"/>
      <c r="N667" s="573"/>
      <c r="O667" s="573"/>
      <c r="P667" s="573"/>
      <c r="Q667" s="573"/>
      <c r="R667" s="573"/>
      <c r="S667" s="573"/>
      <c r="T667" s="573"/>
      <c r="U667" s="573"/>
      <c r="V667" s="573"/>
      <c r="W667" s="573"/>
      <c r="X667" s="573"/>
      <c r="Y667" s="573"/>
      <c r="Z667" s="573"/>
    </row>
    <row r="668" ht="15.75" customHeight="1">
      <c r="A668" s="573"/>
      <c r="B668" s="573"/>
      <c r="C668" s="573"/>
      <c r="D668" s="573"/>
      <c r="E668" s="573"/>
      <c r="F668" s="573"/>
      <c r="G668" s="573"/>
      <c r="H668" s="573"/>
      <c r="I668" s="573"/>
      <c r="J668" s="573"/>
      <c r="K668" s="658"/>
      <c r="L668" s="658"/>
      <c r="M668" s="573"/>
      <c r="N668" s="573"/>
      <c r="O668" s="573"/>
      <c r="P668" s="573"/>
      <c r="Q668" s="573"/>
      <c r="R668" s="573"/>
      <c r="S668" s="573"/>
      <c r="T668" s="573"/>
      <c r="U668" s="573"/>
      <c r="V668" s="573"/>
      <c r="W668" s="573"/>
      <c r="X668" s="573"/>
      <c r="Y668" s="573"/>
      <c r="Z668" s="573"/>
    </row>
    <row r="669" ht="15.75" customHeight="1">
      <c r="A669" s="573"/>
      <c r="B669" s="573"/>
      <c r="C669" s="573"/>
      <c r="D669" s="573"/>
      <c r="E669" s="573"/>
      <c r="F669" s="573"/>
      <c r="G669" s="573"/>
      <c r="H669" s="573"/>
      <c r="I669" s="573"/>
      <c r="J669" s="573"/>
      <c r="K669" s="658"/>
      <c r="L669" s="658"/>
      <c r="M669" s="573"/>
      <c r="N669" s="573"/>
      <c r="O669" s="573"/>
      <c r="P669" s="573"/>
      <c r="Q669" s="573"/>
      <c r="R669" s="573"/>
      <c r="S669" s="573"/>
      <c r="T669" s="573"/>
      <c r="U669" s="573"/>
      <c r="V669" s="573"/>
      <c r="W669" s="573"/>
      <c r="X669" s="573"/>
      <c r="Y669" s="573"/>
      <c r="Z669" s="573"/>
    </row>
    <row r="670" ht="15.75" customHeight="1">
      <c r="A670" s="573"/>
      <c r="B670" s="573"/>
      <c r="C670" s="573"/>
      <c r="D670" s="573"/>
      <c r="E670" s="573"/>
      <c r="F670" s="573"/>
      <c r="G670" s="573"/>
      <c r="H670" s="573"/>
      <c r="I670" s="573"/>
      <c r="J670" s="573"/>
      <c r="K670" s="658"/>
      <c r="L670" s="658"/>
      <c r="M670" s="573"/>
      <c r="N670" s="573"/>
      <c r="O670" s="573"/>
      <c r="P670" s="573"/>
      <c r="Q670" s="573"/>
      <c r="R670" s="573"/>
      <c r="S670" s="573"/>
      <c r="T670" s="573"/>
      <c r="U670" s="573"/>
      <c r="V670" s="573"/>
      <c r="W670" s="573"/>
      <c r="X670" s="573"/>
      <c r="Y670" s="573"/>
      <c r="Z670" s="573"/>
    </row>
    <row r="671" ht="15.75" customHeight="1">
      <c r="A671" s="573"/>
      <c r="B671" s="573"/>
      <c r="C671" s="573"/>
      <c r="D671" s="573"/>
      <c r="E671" s="573"/>
      <c r="F671" s="573"/>
      <c r="G671" s="573"/>
      <c r="H671" s="573"/>
      <c r="I671" s="573"/>
      <c r="J671" s="573"/>
      <c r="K671" s="658"/>
      <c r="L671" s="658"/>
      <c r="M671" s="573"/>
      <c r="N671" s="573"/>
      <c r="O671" s="573"/>
      <c r="P671" s="573"/>
      <c r="Q671" s="573"/>
      <c r="R671" s="573"/>
      <c r="S671" s="573"/>
      <c r="T671" s="573"/>
      <c r="U671" s="573"/>
      <c r="V671" s="573"/>
      <c r="W671" s="573"/>
      <c r="X671" s="573"/>
      <c r="Y671" s="573"/>
      <c r="Z671" s="573"/>
    </row>
    <row r="672" ht="15.75" customHeight="1">
      <c r="A672" s="573"/>
      <c r="B672" s="573"/>
      <c r="C672" s="573"/>
      <c r="D672" s="573"/>
      <c r="E672" s="573"/>
      <c r="F672" s="573"/>
      <c r="G672" s="573"/>
      <c r="H672" s="573"/>
      <c r="I672" s="573"/>
      <c r="J672" s="573"/>
      <c r="K672" s="658"/>
      <c r="L672" s="658"/>
      <c r="M672" s="573"/>
      <c r="N672" s="573"/>
      <c r="O672" s="573"/>
      <c r="P672" s="573"/>
      <c r="Q672" s="573"/>
      <c r="R672" s="573"/>
      <c r="S672" s="573"/>
      <c r="T672" s="573"/>
      <c r="U672" s="573"/>
      <c r="V672" s="573"/>
      <c r="W672" s="573"/>
      <c r="X672" s="573"/>
      <c r="Y672" s="573"/>
      <c r="Z672" s="573"/>
    </row>
    <row r="673" ht="15.75" customHeight="1">
      <c r="A673" s="573"/>
      <c r="B673" s="573"/>
      <c r="C673" s="573"/>
      <c r="D673" s="573"/>
      <c r="E673" s="573"/>
      <c r="F673" s="573"/>
      <c r="G673" s="573"/>
      <c r="H673" s="573"/>
      <c r="I673" s="573"/>
      <c r="J673" s="573"/>
      <c r="K673" s="658"/>
      <c r="L673" s="658"/>
      <c r="M673" s="573"/>
      <c r="N673" s="573"/>
      <c r="O673" s="573"/>
      <c r="P673" s="573"/>
      <c r="Q673" s="573"/>
      <c r="R673" s="573"/>
      <c r="S673" s="573"/>
      <c r="T673" s="573"/>
      <c r="U673" s="573"/>
      <c r="V673" s="573"/>
      <c r="W673" s="573"/>
      <c r="X673" s="573"/>
      <c r="Y673" s="573"/>
      <c r="Z673" s="573"/>
    </row>
    <row r="674" ht="15.75" customHeight="1">
      <c r="A674" s="573"/>
      <c r="B674" s="573"/>
      <c r="C674" s="573"/>
      <c r="D674" s="573"/>
      <c r="E674" s="573"/>
      <c r="F674" s="573"/>
      <c r="G674" s="573"/>
      <c r="H674" s="573"/>
      <c r="I674" s="573"/>
      <c r="J674" s="573"/>
      <c r="K674" s="658"/>
      <c r="L674" s="658"/>
      <c r="M674" s="573"/>
      <c r="N674" s="573"/>
      <c r="O674" s="573"/>
      <c r="P674" s="573"/>
      <c r="Q674" s="573"/>
      <c r="R674" s="573"/>
      <c r="S674" s="573"/>
      <c r="T674" s="573"/>
      <c r="U674" s="573"/>
      <c r="V674" s="573"/>
      <c r="W674" s="573"/>
      <c r="X674" s="573"/>
      <c r="Y674" s="573"/>
      <c r="Z674" s="573"/>
    </row>
    <row r="675" ht="15.75" customHeight="1">
      <c r="A675" s="573"/>
      <c r="B675" s="573"/>
      <c r="C675" s="573"/>
      <c r="D675" s="573"/>
      <c r="E675" s="573"/>
      <c r="F675" s="573"/>
      <c r="G675" s="573"/>
      <c r="H675" s="573"/>
      <c r="I675" s="573"/>
      <c r="J675" s="573"/>
      <c r="K675" s="658"/>
      <c r="L675" s="658"/>
      <c r="M675" s="573"/>
      <c r="N675" s="573"/>
      <c r="O675" s="573"/>
      <c r="P675" s="573"/>
      <c r="Q675" s="573"/>
      <c r="R675" s="573"/>
      <c r="S675" s="573"/>
      <c r="T675" s="573"/>
      <c r="U675" s="573"/>
      <c r="V675" s="573"/>
      <c r="W675" s="573"/>
      <c r="X675" s="573"/>
      <c r="Y675" s="573"/>
      <c r="Z675" s="573"/>
    </row>
    <row r="676" ht="15.75" customHeight="1">
      <c r="A676" s="573"/>
      <c r="B676" s="573"/>
      <c r="C676" s="573"/>
      <c r="D676" s="573"/>
      <c r="E676" s="573"/>
      <c r="F676" s="573"/>
      <c r="G676" s="573"/>
      <c r="H676" s="573"/>
      <c r="I676" s="573"/>
      <c r="J676" s="573"/>
      <c r="K676" s="658"/>
      <c r="L676" s="658"/>
      <c r="M676" s="573"/>
      <c r="N676" s="573"/>
      <c r="O676" s="573"/>
      <c r="P676" s="573"/>
      <c r="Q676" s="573"/>
      <c r="R676" s="573"/>
      <c r="S676" s="573"/>
      <c r="T676" s="573"/>
      <c r="U676" s="573"/>
      <c r="V676" s="573"/>
      <c r="W676" s="573"/>
      <c r="X676" s="573"/>
      <c r="Y676" s="573"/>
      <c r="Z676" s="573"/>
    </row>
    <row r="677" ht="15.75" customHeight="1">
      <c r="A677" s="573"/>
      <c r="B677" s="573"/>
      <c r="C677" s="573"/>
      <c r="D677" s="573"/>
      <c r="E677" s="573"/>
      <c r="F677" s="573"/>
      <c r="G677" s="573"/>
      <c r="H677" s="573"/>
      <c r="I677" s="573"/>
      <c r="J677" s="573"/>
      <c r="K677" s="658"/>
      <c r="L677" s="658"/>
      <c r="M677" s="573"/>
      <c r="N677" s="573"/>
      <c r="O677" s="573"/>
      <c r="P677" s="573"/>
      <c r="Q677" s="573"/>
      <c r="R677" s="573"/>
      <c r="S677" s="573"/>
      <c r="T677" s="573"/>
      <c r="U677" s="573"/>
      <c r="V677" s="573"/>
      <c r="W677" s="573"/>
      <c r="X677" s="573"/>
      <c r="Y677" s="573"/>
      <c r="Z677" s="573"/>
    </row>
    <row r="678" ht="15.75" customHeight="1">
      <c r="A678" s="573"/>
      <c r="B678" s="573"/>
      <c r="C678" s="573"/>
      <c r="D678" s="573"/>
      <c r="E678" s="573"/>
      <c r="F678" s="573"/>
      <c r="G678" s="573"/>
      <c r="H678" s="573"/>
      <c r="I678" s="573"/>
      <c r="J678" s="573"/>
      <c r="K678" s="658"/>
      <c r="L678" s="658"/>
      <c r="M678" s="573"/>
      <c r="N678" s="573"/>
      <c r="O678" s="573"/>
      <c r="P678" s="573"/>
      <c r="Q678" s="573"/>
      <c r="R678" s="573"/>
      <c r="S678" s="573"/>
      <c r="T678" s="573"/>
      <c r="U678" s="573"/>
      <c r="V678" s="573"/>
      <c r="W678" s="573"/>
      <c r="X678" s="573"/>
      <c r="Y678" s="573"/>
      <c r="Z678" s="573"/>
    </row>
    <row r="679" ht="15.75" customHeight="1">
      <c r="A679" s="573"/>
      <c r="B679" s="573"/>
      <c r="C679" s="573"/>
      <c r="D679" s="573"/>
      <c r="E679" s="573"/>
      <c r="F679" s="573"/>
      <c r="G679" s="573"/>
      <c r="H679" s="573"/>
      <c r="I679" s="573"/>
      <c r="J679" s="573"/>
      <c r="K679" s="658"/>
      <c r="L679" s="658"/>
      <c r="M679" s="573"/>
      <c r="N679" s="573"/>
      <c r="O679" s="573"/>
      <c r="P679" s="573"/>
      <c r="Q679" s="573"/>
      <c r="R679" s="573"/>
      <c r="S679" s="573"/>
      <c r="T679" s="573"/>
      <c r="U679" s="573"/>
      <c r="V679" s="573"/>
      <c r="W679" s="573"/>
      <c r="X679" s="573"/>
      <c r="Y679" s="573"/>
      <c r="Z679" s="573"/>
    </row>
    <row r="680" ht="15.75" customHeight="1">
      <c r="A680" s="573"/>
      <c r="B680" s="573"/>
      <c r="C680" s="573"/>
      <c r="D680" s="573"/>
      <c r="E680" s="573"/>
      <c r="F680" s="573"/>
      <c r="G680" s="573"/>
      <c r="H680" s="573"/>
      <c r="I680" s="573"/>
      <c r="J680" s="573"/>
      <c r="K680" s="658"/>
      <c r="L680" s="658"/>
      <c r="M680" s="573"/>
      <c r="N680" s="573"/>
      <c r="O680" s="573"/>
      <c r="P680" s="573"/>
      <c r="Q680" s="573"/>
      <c r="R680" s="573"/>
      <c r="S680" s="573"/>
      <c r="T680" s="573"/>
      <c r="U680" s="573"/>
      <c r="V680" s="573"/>
      <c r="W680" s="573"/>
      <c r="X680" s="573"/>
      <c r="Y680" s="573"/>
      <c r="Z680" s="573"/>
    </row>
    <row r="681" ht="15.75" customHeight="1">
      <c r="A681" s="573"/>
      <c r="B681" s="573"/>
      <c r="C681" s="573"/>
      <c r="D681" s="573"/>
      <c r="E681" s="573"/>
      <c r="F681" s="573"/>
      <c r="G681" s="573"/>
      <c r="H681" s="573"/>
      <c r="I681" s="573"/>
      <c r="J681" s="573"/>
      <c r="K681" s="658"/>
      <c r="L681" s="658"/>
      <c r="M681" s="573"/>
      <c r="N681" s="573"/>
      <c r="O681" s="573"/>
      <c r="P681" s="573"/>
      <c r="Q681" s="573"/>
      <c r="R681" s="573"/>
      <c r="S681" s="573"/>
      <c r="T681" s="573"/>
      <c r="U681" s="573"/>
      <c r="V681" s="573"/>
      <c r="W681" s="573"/>
      <c r="X681" s="573"/>
      <c r="Y681" s="573"/>
      <c r="Z681" s="573"/>
    </row>
    <row r="682" ht="15.75" customHeight="1">
      <c r="A682" s="573"/>
      <c r="B682" s="573"/>
      <c r="C682" s="573"/>
      <c r="D682" s="573"/>
      <c r="E682" s="573"/>
      <c r="F682" s="573"/>
      <c r="G682" s="573"/>
      <c r="H682" s="573"/>
      <c r="I682" s="573"/>
      <c r="J682" s="573"/>
      <c r="K682" s="658"/>
      <c r="L682" s="658"/>
      <c r="M682" s="573"/>
      <c r="N682" s="573"/>
      <c r="O682" s="573"/>
      <c r="P682" s="573"/>
      <c r="Q682" s="573"/>
      <c r="R682" s="573"/>
      <c r="S682" s="573"/>
      <c r="T682" s="573"/>
      <c r="U682" s="573"/>
      <c r="V682" s="573"/>
      <c r="W682" s="573"/>
      <c r="X682" s="573"/>
      <c r="Y682" s="573"/>
      <c r="Z682" s="573"/>
    </row>
    <row r="683" ht="15.75" customHeight="1">
      <c r="A683" s="573"/>
      <c r="B683" s="573"/>
      <c r="C683" s="573"/>
      <c r="D683" s="573"/>
      <c r="E683" s="573"/>
      <c r="F683" s="573"/>
      <c r="G683" s="573"/>
      <c r="H683" s="573"/>
      <c r="I683" s="573"/>
      <c r="J683" s="573"/>
      <c r="K683" s="658"/>
      <c r="L683" s="658"/>
      <c r="M683" s="573"/>
      <c r="N683" s="573"/>
      <c r="O683" s="573"/>
      <c r="P683" s="573"/>
      <c r="Q683" s="573"/>
      <c r="R683" s="573"/>
      <c r="S683" s="573"/>
      <c r="T683" s="573"/>
      <c r="U683" s="573"/>
      <c r="V683" s="573"/>
      <c r="W683" s="573"/>
      <c r="X683" s="573"/>
      <c r="Y683" s="573"/>
      <c r="Z683" s="573"/>
    </row>
    <row r="684" ht="15.75" customHeight="1">
      <c r="A684" s="573"/>
      <c r="B684" s="573"/>
      <c r="C684" s="573"/>
      <c r="D684" s="573"/>
      <c r="E684" s="573"/>
      <c r="F684" s="573"/>
      <c r="G684" s="573"/>
      <c r="H684" s="573"/>
      <c r="I684" s="573"/>
      <c r="J684" s="573"/>
      <c r="K684" s="658"/>
      <c r="L684" s="658"/>
      <c r="M684" s="573"/>
      <c r="N684" s="573"/>
      <c r="O684" s="573"/>
      <c r="P684" s="573"/>
      <c r="Q684" s="573"/>
      <c r="R684" s="573"/>
      <c r="S684" s="573"/>
      <c r="T684" s="573"/>
      <c r="U684" s="573"/>
      <c r="V684" s="573"/>
      <c r="W684" s="573"/>
      <c r="X684" s="573"/>
      <c r="Y684" s="573"/>
      <c r="Z684" s="573"/>
    </row>
    <row r="685" ht="15.75" customHeight="1">
      <c r="A685" s="573"/>
      <c r="B685" s="573"/>
      <c r="C685" s="573"/>
      <c r="D685" s="573"/>
      <c r="E685" s="573"/>
      <c r="F685" s="573"/>
      <c r="G685" s="573"/>
      <c r="H685" s="573"/>
      <c r="I685" s="573"/>
      <c r="J685" s="573"/>
      <c r="K685" s="658"/>
      <c r="L685" s="658"/>
      <c r="M685" s="573"/>
      <c r="N685" s="573"/>
      <c r="O685" s="573"/>
      <c r="P685" s="573"/>
      <c r="Q685" s="573"/>
      <c r="R685" s="573"/>
      <c r="S685" s="573"/>
      <c r="T685" s="573"/>
      <c r="U685" s="573"/>
      <c r="V685" s="573"/>
      <c r="W685" s="573"/>
      <c r="X685" s="573"/>
      <c r="Y685" s="573"/>
      <c r="Z685" s="573"/>
    </row>
    <row r="686" ht="15.75" customHeight="1">
      <c r="A686" s="573"/>
      <c r="B686" s="573"/>
      <c r="C686" s="573"/>
      <c r="D686" s="573"/>
      <c r="E686" s="573"/>
      <c r="F686" s="573"/>
      <c r="G686" s="573"/>
      <c r="H686" s="573"/>
      <c r="I686" s="573"/>
      <c r="J686" s="573"/>
      <c r="K686" s="658"/>
      <c r="L686" s="658"/>
      <c r="M686" s="573"/>
      <c r="N686" s="573"/>
      <c r="O686" s="573"/>
      <c r="P686" s="573"/>
      <c r="Q686" s="573"/>
      <c r="R686" s="573"/>
      <c r="S686" s="573"/>
      <c r="T686" s="573"/>
      <c r="U686" s="573"/>
      <c r="V686" s="573"/>
      <c r="W686" s="573"/>
      <c r="X686" s="573"/>
      <c r="Y686" s="573"/>
      <c r="Z686" s="573"/>
    </row>
    <row r="687" ht="15.75" customHeight="1">
      <c r="A687" s="573"/>
      <c r="B687" s="573"/>
      <c r="C687" s="573"/>
      <c r="D687" s="573"/>
      <c r="E687" s="573"/>
      <c r="F687" s="573"/>
      <c r="G687" s="573"/>
      <c r="H687" s="573"/>
      <c r="I687" s="573"/>
      <c r="J687" s="573"/>
      <c r="K687" s="658"/>
      <c r="L687" s="658"/>
      <c r="M687" s="573"/>
      <c r="N687" s="573"/>
      <c r="O687" s="573"/>
      <c r="P687" s="573"/>
      <c r="Q687" s="573"/>
      <c r="R687" s="573"/>
      <c r="S687" s="573"/>
      <c r="T687" s="573"/>
      <c r="U687" s="573"/>
      <c r="V687" s="573"/>
      <c r="W687" s="573"/>
      <c r="X687" s="573"/>
      <c r="Y687" s="573"/>
      <c r="Z687" s="573"/>
    </row>
    <row r="688" ht="15.75" customHeight="1">
      <c r="A688" s="573"/>
      <c r="B688" s="573"/>
      <c r="C688" s="573"/>
      <c r="D688" s="573"/>
      <c r="E688" s="573"/>
      <c r="F688" s="573"/>
      <c r="G688" s="573"/>
      <c r="H688" s="573"/>
      <c r="I688" s="573"/>
      <c r="J688" s="573"/>
      <c r="K688" s="658"/>
      <c r="L688" s="658"/>
      <c r="M688" s="573"/>
      <c r="N688" s="573"/>
      <c r="O688" s="573"/>
      <c r="P688" s="573"/>
      <c r="Q688" s="573"/>
      <c r="R688" s="573"/>
      <c r="S688" s="573"/>
      <c r="T688" s="573"/>
      <c r="U688" s="573"/>
      <c r="V688" s="573"/>
      <c r="W688" s="573"/>
      <c r="X688" s="573"/>
      <c r="Y688" s="573"/>
      <c r="Z688" s="573"/>
    </row>
    <row r="689" ht="15.75" customHeight="1">
      <c r="A689" s="573"/>
      <c r="B689" s="573"/>
      <c r="C689" s="573"/>
      <c r="D689" s="573"/>
      <c r="E689" s="573"/>
      <c r="F689" s="573"/>
      <c r="G689" s="573"/>
      <c r="H689" s="573"/>
      <c r="I689" s="573"/>
      <c r="J689" s="573"/>
      <c r="K689" s="658"/>
      <c r="L689" s="658"/>
      <c r="M689" s="573"/>
      <c r="N689" s="573"/>
      <c r="O689" s="573"/>
      <c r="P689" s="573"/>
      <c r="Q689" s="573"/>
      <c r="R689" s="573"/>
      <c r="S689" s="573"/>
      <c r="T689" s="573"/>
      <c r="U689" s="573"/>
      <c r="V689" s="573"/>
      <c r="W689" s="573"/>
      <c r="X689" s="573"/>
      <c r="Y689" s="573"/>
      <c r="Z689" s="573"/>
    </row>
    <row r="690" ht="15.75" customHeight="1">
      <c r="A690" s="573"/>
      <c r="B690" s="573"/>
      <c r="C690" s="573"/>
      <c r="D690" s="573"/>
      <c r="E690" s="573"/>
      <c r="F690" s="573"/>
      <c r="G690" s="573"/>
      <c r="H690" s="573"/>
      <c r="I690" s="573"/>
      <c r="J690" s="573"/>
      <c r="K690" s="658"/>
      <c r="L690" s="658"/>
      <c r="M690" s="573"/>
      <c r="N690" s="573"/>
      <c r="O690" s="573"/>
      <c r="P690" s="573"/>
      <c r="Q690" s="573"/>
      <c r="R690" s="573"/>
      <c r="S690" s="573"/>
      <c r="T690" s="573"/>
      <c r="U690" s="573"/>
      <c r="V690" s="573"/>
      <c r="W690" s="573"/>
      <c r="X690" s="573"/>
      <c r="Y690" s="573"/>
      <c r="Z690" s="573"/>
    </row>
    <row r="691" ht="15.75" customHeight="1">
      <c r="A691" s="573"/>
      <c r="B691" s="573"/>
      <c r="C691" s="573"/>
      <c r="D691" s="573"/>
      <c r="E691" s="573"/>
      <c r="F691" s="573"/>
      <c r="G691" s="573"/>
      <c r="H691" s="573"/>
      <c r="I691" s="573"/>
      <c r="J691" s="573"/>
      <c r="K691" s="658"/>
      <c r="L691" s="658"/>
      <c r="M691" s="573"/>
      <c r="N691" s="573"/>
      <c r="O691" s="573"/>
      <c r="P691" s="573"/>
      <c r="Q691" s="573"/>
      <c r="R691" s="573"/>
      <c r="S691" s="573"/>
      <c r="T691" s="573"/>
      <c r="U691" s="573"/>
      <c r="V691" s="573"/>
      <c r="W691" s="573"/>
      <c r="X691" s="573"/>
      <c r="Y691" s="573"/>
      <c r="Z691" s="573"/>
    </row>
    <row r="692" ht="15.75" customHeight="1">
      <c r="A692" s="573"/>
      <c r="B692" s="573"/>
      <c r="C692" s="573"/>
      <c r="D692" s="573"/>
      <c r="E692" s="573"/>
      <c r="F692" s="573"/>
      <c r="G692" s="573"/>
      <c r="H692" s="573"/>
      <c r="I692" s="573"/>
      <c r="J692" s="573"/>
      <c r="K692" s="658"/>
      <c r="L692" s="658"/>
      <c r="M692" s="573"/>
      <c r="N692" s="573"/>
      <c r="O692" s="573"/>
      <c r="P692" s="573"/>
      <c r="Q692" s="573"/>
      <c r="R692" s="573"/>
      <c r="S692" s="573"/>
      <c r="T692" s="573"/>
      <c r="U692" s="573"/>
      <c r="V692" s="573"/>
      <c r="W692" s="573"/>
      <c r="X692" s="573"/>
      <c r="Y692" s="573"/>
      <c r="Z692" s="573"/>
    </row>
    <row r="693" ht="15.75" customHeight="1">
      <c r="A693" s="573"/>
      <c r="B693" s="573"/>
      <c r="C693" s="573"/>
      <c r="D693" s="573"/>
      <c r="E693" s="573"/>
      <c r="F693" s="573"/>
      <c r="G693" s="573"/>
      <c r="H693" s="573"/>
      <c r="I693" s="573"/>
      <c r="J693" s="573"/>
      <c r="K693" s="658"/>
      <c r="L693" s="658"/>
      <c r="M693" s="573"/>
      <c r="N693" s="573"/>
      <c r="O693" s="573"/>
      <c r="P693" s="573"/>
      <c r="Q693" s="573"/>
      <c r="R693" s="573"/>
      <c r="S693" s="573"/>
      <c r="T693" s="573"/>
      <c r="U693" s="573"/>
      <c r="V693" s="573"/>
      <c r="W693" s="573"/>
      <c r="X693" s="573"/>
      <c r="Y693" s="573"/>
      <c r="Z693" s="573"/>
    </row>
    <row r="694" ht="15.75" customHeight="1">
      <c r="A694" s="573"/>
      <c r="B694" s="573"/>
      <c r="C694" s="573"/>
      <c r="D694" s="573"/>
      <c r="E694" s="573"/>
      <c r="F694" s="573"/>
      <c r="G694" s="573"/>
      <c r="H694" s="573"/>
      <c r="I694" s="573"/>
      <c r="J694" s="573"/>
      <c r="K694" s="658"/>
      <c r="L694" s="658"/>
      <c r="M694" s="573"/>
      <c r="N694" s="573"/>
      <c r="O694" s="573"/>
      <c r="P694" s="573"/>
      <c r="Q694" s="573"/>
      <c r="R694" s="573"/>
      <c r="S694" s="573"/>
      <c r="T694" s="573"/>
      <c r="U694" s="573"/>
      <c r="V694" s="573"/>
      <c r="W694" s="573"/>
      <c r="X694" s="573"/>
      <c r="Y694" s="573"/>
      <c r="Z694" s="573"/>
    </row>
    <row r="695" ht="15.75" customHeight="1">
      <c r="A695" s="573"/>
      <c r="B695" s="573"/>
      <c r="C695" s="573"/>
      <c r="D695" s="573"/>
      <c r="E695" s="573"/>
      <c r="F695" s="573"/>
      <c r="G695" s="573"/>
      <c r="H695" s="573"/>
      <c r="I695" s="573"/>
      <c r="J695" s="573"/>
      <c r="K695" s="658"/>
      <c r="L695" s="658"/>
      <c r="M695" s="573"/>
      <c r="N695" s="573"/>
      <c r="O695" s="573"/>
      <c r="P695" s="573"/>
      <c r="Q695" s="573"/>
      <c r="R695" s="573"/>
      <c r="S695" s="573"/>
      <c r="T695" s="573"/>
      <c r="U695" s="573"/>
      <c r="V695" s="573"/>
      <c r="W695" s="573"/>
      <c r="X695" s="573"/>
      <c r="Y695" s="573"/>
      <c r="Z695" s="573"/>
    </row>
    <row r="696" ht="15.75" customHeight="1">
      <c r="A696" s="573"/>
      <c r="B696" s="573"/>
      <c r="C696" s="573"/>
      <c r="D696" s="573"/>
      <c r="E696" s="573"/>
      <c r="F696" s="573"/>
      <c r="G696" s="573"/>
      <c r="H696" s="573"/>
      <c r="I696" s="573"/>
      <c r="J696" s="573"/>
      <c r="K696" s="658"/>
      <c r="L696" s="658"/>
      <c r="M696" s="573"/>
      <c r="N696" s="573"/>
      <c r="O696" s="573"/>
      <c r="P696" s="573"/>
      <c r="Q696" s="573"/>
      <c r="R696" s="573"/>
      <c r="S696" s="573"/>
      <c r="T696" s="573"/>
      <c r="U696" s="573"/>
      <c r="V696" s="573"/>
      <c r="W696" s="573"/>
      <c r="X696" s="573"/>
      <c r="Y696" s="573"/>
      <c r="Z696" s="573"/>
    </row>
    <row r="697" ht="15.75" customHeight="1">
      <c r="A697" s="573"/>
      <c r="B697" s="573"/>
      <c r="C697" s="573"/>
      <c r="D697" s="573"/>
      <c r="E697" s="573"/>
      <c r="F697" s="573"/>
      <c r="G697" s="573"/>
      <c r="H697" s="573"/>
      <c r="I697" s="573"/>
      <c r="J697" s="573"/>
      <c r="K697" s="658"/>
      <c r="L697" s="658"/>
      <c r="M697" s="573"/>
      <c r="N697" s="573"/>
      <c r="O697" s="573"/>
      <c r="P697" s="573"/>
      <c r="Q697" s="573"/>
      <c r="R697" s="573"/>
      <c r="S697" s="573"/>
      <c r="T697" s="573"/>
      <c r="U697" s="573"/>
      <c r="V697" s="573"/>
      <c r="W697" s="573"/>
      <c r="X697" s="573"/>
      <c r="Y697" s="573"/>
      <c r="Z697" s="573"/>
    </row>
    <row r="698" ht="15.75" customHeight="1">
      <c r="A698" s="573"/>
      <c r="B698" s="573"/>
      <c r="C698" s="573"/>
      <c r="D698" s="573"/>
      <c r="E698" s="573"/>
      <c r="F698" s="573"/>
      <c r="G698" s="573"/>
      <c r="H698" s="573"/>
      <c r="I698" s="573"/>
      <c r="J698" s="573"/>
      <c r="K698" s="658"/>
      <c r="L698" s="658"/>
      <c r="M698" s="573"/>
      <c r="N698" s="573"/>
      <c r="O698" s="573"/>
      <c r="P698" s="573"/>
      <c r="Q698" s="573"/>
      <c r="R698" s="573"/>
      <c r="S698" s="573"/>
      <c r="T698" s="573"/>
      <c r="U698" s="573"/>
      <c r="V698" s="573"/>
      <c r="W698" s="573"/>
      <c r="X698" s="573"/>
      <c r="Y698" s="573"/>
      <c r="Z698" s="573"/>
    </row>
    <row r="699" ht="15.75" customHeight="1">
      <c r="A699" s="573"/>
      <c r="B699" s="573"/>
      <c r="C699" s="573"/>
      <c r="D699" s="573"/>
      <c r="E699" s="573"/>
      <c r="F699" s="573"/>
      <c r="G699" s="573"/>
      <c r="H699" s="573"/>
      <c r="I699" s="573"/>
      <c r="J699" s="573"/>
      <c r="K699" s="658"/>
      <c r="L699" s="658"/>
      <c r="M699" s="573"/>
      <c r="N699" s="573"/>
      <c r="O699" s="573"/>
      <c r="P699" s="573"/>
      <c r="Q699" s="573"/>
      <c r="R699" s="573"/>
      <c r="S699" s="573"/>
      <c r="T699" s="573"/>
      <c r="U699" s="573"/>
      <c r="V699" s="573"/>
      <c r="W699" s="573"/>
      <c r="X699" s="573"/>
      <c r="Y699" s="573"/>
      <c r="Z699" s="573"/>
    </row>
    <row r="700" ht="15.75" customHeight="1">
      <c r="A700" s="573"/>
      <c r="B700" s="573"/>
      <c r="C700" s="573"/>
      <c r="D700" s="573"/>
      <c r="E700" s="573"/>
      <c r="F700" s="573"/>
      <c r="G700" s="573"/>
      <c r="H700" s="573"/>
      <c r="I700" s="573"/>
      <c r="J700" s="573"/>
      <c r="K700" s="658"/>
      <c r="L700" s="658"/>
      <c r="M700" s="573"/>
      <c r="N700" s="573"/>
      <c r="O700" s="573"/>
      <c r="P700" s="573"/>
      <c r="Q700" s="573"/>
      <c r="R700" s="573"/>
      <c r="S700" s="573"/>
      <c r="T700" s="573"/>
      <c r="U700" s="573"/>
      <c r="V700" s="573"/>
      <c r="W700" s="573"/>
      <c r="X700" s="573"/>
      <c r="Y700" s="573"/>
      <c r="Z700" s="573"/>
    </row>
    <row r="701" ht="15.75" customHeight="1">
      <c r="A701" s="573"/>
      <c r="B701" s="573"/>
      <c r="C701" s="573"/>
      <c r="D701" s="573"/>
      <c r="E701" s="573"/>
      <c r="F701" s="573"/>
      <c r="G701" s="573"/>
      <c r="H701" s="573"/>
      <c r="I701" s="573"/>
      <c r="J701" s="573"/>
      <c r="K701" s="658"/>
      <c r="L701" s="658"/>
      <c r="M701" s="573"/>
      <c r="N701" s="573"/>
      <c r="O701" s="573"/>
      <c r="P701" s="573"/>
      <c r="Q701" s="573"/>
      <c r="R701" s="573"/>
      <c r="S701" s="573"/>
      <c r="T701" s="573"/>
      <c r="U701" s="573"/>
      <c r="V701" s="573"/>
      <c r="W701" s="573"/>
      <c r="X701" s="573"/>
      <c r="Y701" s="573"/>
      <c r="Z701" s="573"/>
    </row>
    <row r="702" ht="15.75" customHeight="1">
      <c r="A702" s="573"/>
      <c r="B702" s="573"/>
      <c r="C702" s="573"/>
      <c r="D702" s="573"/>
      <c r="E702" s="573"/>
      <c r="F702" s="573"/>
      <c r="G702" s="573"/>
      <c r="H702" s="573"/>
      <c r="I702" s="573"/>
      <c r="J702" s="573"/>
      <c r="K702" s="658"/>
      <c r="L702" s="658"/>
      <c r="M702" s="573"/>
      <c r="N702" s="573"/>
      <c r="O702" s="573"/>
      <c r="P702" s="573"/>
      <c r="Q702" s="573"/>
      <c r="R702" s="573"/>
      <c r="S702" s="573"/>
      <c r="T702" s="573"/>
      <c r="U702" s="573"/>
      <c r="V702" s="573"/>
      <c r="W702" s="573"/>
      <c r="X702" s="573"/>
      <c r="Y702" s="573"/>
      <c r="Z702" s="573"/>
    </row>
    <row r="703" ht="15.75" customHeight="1">
      <c r="A703" s="573"/>
      <c r="B703" s="573"/>
      <c r="C703" s="573"/>
      <c r="D703" s="573"/>
      <c r="E703" s="573"/>
      <c r="F703" s="573"/>
      <c r="G703" s="573"/>
      <c r="H703" s="573"/>
      <c r="I703" s="573"/>
      <c r="J703" s="573"/>
      <c r="K703" s="658"/>
      <c r="L703" s="658"/>
      <c r="M703" s="573"/>
      <c r="N703" s="573"/>
      <c r="O703" s="573"/>
      <c r="P703" s="573"/>
      <c r="Q703" s="573"/>
      <c r="R703" s="573"/>
      <c r="S703" s="573"/>
      <c r="T703" s="573"/>
      <c r="U703" s="573"/>
      <c r="V703" s="573"/>
      <c r="W703" s="573"/>
      <c r="X703" s="573"/>
      <c r="Y703" s="573"/>
      <c r="Z703" s="573"/>
    </row>
    <row r="704" ht="15.75" customHeight="1">
      <c r="A704" s="573"/>
      <c r="B704" s="573"/>
      <c r="C704" s="573"/>
      <c r="D704" s="573"/>
      <c r="E704" s="573"/>
      <c r="F704" s="573"/>
      <c r="G704" s="573"/>
      <c r="H704" s="573"/>
      <c r="I704" s="573"/>
      <c r="J704" s="573"/>
      <c r="K704" s="658"/>
      <c r="L704" s="658"/>
      <c r="M704" s="573"/>
      <c r="N704" s="573"/>
      <c r="O704" s="573"/>
      <c r="P704" s="573"/>
      <c r="Q704" s="573"/>
      <c r="R704" s="573"/>
      <c r="S704" s="573"/>
      <c r="T704" s="573"/>
      <c r="U704" s="573"/>
      <c r="V704" s="573"/>
      <c r="W704" s="573"/>
      <c r="X704" s="573"/>
      <c r="Y704" s="573"/>
      <c r="Z704" s="573"/>
    </row>
    <row r="705" ht="15.75" customHeight="1">
      <c r="A705" s="573"/>
      <c r="B705" s="573"/>
      <c r="C705" s="573"/>
      <c r="D705" s="573"/>
      <c r="E705" s="573"/>
      <c r="F705" s="573"/>
      <c r="G705" s="573"/>
      <c r="H705" s="573"/>
      <c r="I705" s="573"/>
      <c r="J705" s="573"/>
      <c r="K705" s="658"/>
      <c r="L705" s="658"/>
      <c r="M705" s="573"/>
      <c r="N705" s="573"/>
      <c r="O705" s="573"/>
      <c r="P705" s="573"/>
      <c r="Q705" s="573"/>
      <c r="R705" s="573"/>
      <c r="S705" s="573"/>
      <c r="T705" s="573"/>
      <c r="U705" s="573"/>
      <c r="V705" s="573"/>
      <c r="W705" s="573"/>
      <c r="X705" s="573"/>
      <c r="Y705" s="573"/>
      <c r="Z705" s="573"/>
    </row>
    <row r="706" ht="15.75" customHeight="1">
      <c r="A706" s="573"/>
      <c r="B706" s="573"/>
      <c r="C706" s="573"/>
      <c r="D706" s="573"/>
      <c r="E706" s="573"/>
      <c r="F706" s="573"/>
      <c r="G706" s="573"/>
      <c r="H706" s="573"/>
      <c r="I706" s="573"/>
      <c r="J706" s="573"/>
      <c r="K706" s="658"/>
      <c r="L706" s="658"/>
      <c r="M706" s="573"/>
      <c r="N706" s="573"/>
      <c r="O706" s="573"/>
      <c r="P706" s="573"/>
      <c r="Q706" s="573"/>
      <c r="R706" s="573"/>
      <c r="S706" s="573"/>
      <c r="T706" s="573"/>
      <c r="U706" s="573"/>
      <c r="V706" s="573"/>
      <c r="W706" s="573"/>
      <c r="X706" s="573"/>
      <c r="Y706" s="573"/>
      <c r="Z706" s="573"/>
    </row>
    <row r="707" ht="15.75" customHeight="1">
      <c r="A707" s="573"/>
      <c r="B707" s="573"/>
      <c r="C707" s="573"/>
      <c r="D707" s="573"/>
      <c r="E707" s="573"/>
      <c r="F707" s="573"/>
      <c r="G707" s="573"/>
      <c r="H707" s="573"/>
      <c r="I707" s="573"/>
      <c r="J707" s="573"/>
      <c r="K707" s="658"/>
      <c r="L707" s="658"/>
      <c r="M707" s="573"/>
      <c r="N707" s="573"/>
      <c r="O707" s="573"/>
      <c r="P707" s="573"/>
      <c r="Q707" s="573"/>
      <c r="R707" s="573"/>
      <c r="S707" s="573"/>
      <c r="T707" s="573"/>
      <c r="U707" s="573"/>
      <c r="V707" s="573"/>
      <c r="W707" s="573"/>
      <c r="X707" s="573"/>
      <c r="Y707" s="573"/>
      <c r="Z707" s="573"/>
    </row>
    <row r="708" ht="15.75" customHeight="1">
      <c r="A708" s="573"/>
      <c r="B708" s="573"/>
      <c r="C708" s="573"/>
      <c r="D708" s="573"/>
      <c r="E708" s="573"/>
      <c r="F708" s="573"/>
      <c r="G708" s="573"/>
      <c r="H708" s="573"/>
      <c r="I708" s="573"/>
      <c r="J708" s="573"/>
      <c r="K708" s="658"/>
      <c r="L708" s="658"/>
      <c r="M708" s="573"/>
      <c r="N708" s="573"/>
      <c r="O708" s="573"/>
      <c r="P708" s="573"/>
      <c r="Q708" s="573"/>
      <c r="R708" s="573"/>
      <c r="S708" s="573"/>
      <c r="T708" s="573"/>
      <c r="U708" s="573"/>
      <c r="V708" s="573"/>
      <c r="W708" s="573"/>
      <c r="X708" s="573"/>
      <c r="Y708" s="573"/>
      <c r="Z708" s="573"/>
    </row>
    <row r="709" ht="15.75" customHeight="1">
      <c r="A709" s="573"/>
      <c r="B709" s="573"/>
      <c r="C709" s="573"/>
      <c r="D709" s="573"/>
      <c r="E709" s="573"/>
      <c r="F709" s="573"/>
      <c r="G709" s="573"/>
      <c r="H709" s="573"/>
      <c r="I709" s="573"/>
      <c r="J709" s="573"/>
      <c r="K709" s="658"/>
      <c r="L709" s="658"/>
      <c r="M709" s="573"/>
      <c r="N709" s="573"/>
      <c r="O709" s="573"/>
      <c r="P709" s="573"/>
      <c r="Q709" s="573"/>
      <c r="R709" s="573"/>
      <c r="S709" s="573"/>
      <c r="T709" s="573"/>
      <c r="U709" s="573"/>
      <c r="V709" s="573"/>
      <c r="W709" s="573"/>
      <c r="X709" s="573"/>
      <c r="Y709" s="573"/>
      <c r="Z709" s="573"/>
    </row>
    <row r="710" ht="15.75" customHeight="1">
      <c r="A710" s="573"/>
      <c r="B710" s="573"/>
      <c r="C710" s="573"/>
      <c r="D710" s="573"/>
      <c r="E710" s="573"/>
      <c r="F710" s="573"/>
      <c r="G710" s="573"/>
      <c r="H710" s="573"/>
      <c r="I710" s="573"/>
      <c r="J710" s="573"/>
      <c r="K710" s="658"/>
      <c r="L710" s="658"/>
      <c r="M710" s="573"/>
      <c r="N710" s="573"/>
      <c r="O710" s="573"/>
      <c r="P710" s="573"/>
      <c r="Q710" s="573"/>
      <c r="R710" s="573"/>
      <c r="S710" s="573"/>
      <c r="T710" s="573"/>
      <c r="U710" s="573"/>
      <c r="V710" s="573"/>
      <c r="W710" s="573"/>
      <c r="X710" s="573"/>
      <c r="Y710" s="573"/>
      <c r="Z710" s="573"/>
    </row>
    <row r="711" ht="15.75" customHeight="1">
      <c r="A711" s="573"/>
      <c r="B711" s="573"/>
      <c r="C711" s="573"/>
      <c r="D711" s="573"/>
      <c r="E711" s="573"/>
      <c r="F711" s="573"/>
      <c r="G711" s="573"/>
      <c r="H711" s="573"/>
      <c r="I711" s="573"/>
      <c r="J711" s="573"/>
      <c r="K711" s="658"/>
      <c r="L711" s="658"/>
      <c r="M711" s="573"/>
      <c r="N711" s="573"/>
      <c r="O711" s="573"/>
      <c r="P711" s="573"/>
      <c r="Q711" s="573"/>
      <c r="R711" s="573"/>
      <c r="S711" s="573"/>
      <c r="T711" s="573"/>
      <c r="U711" s="573"/>
      <c r="V711" s="573"/>
      <c r="W711" s="573"/>
      <c r="X711" s="573"/>
      <c r="Y711" s="573"/>
      <c r="Z711" s="573"/>
    </row>
    <row r="712" ht="15.75" customHeight="1">
      <c r="A712" s="573"/>
      <c r="B712" s="573"/>
      <c r="C712" s="573"/>
      <c r="D712" s="573"/>
      <c r="E712" s="573"/>
      <c r="F712" s="573"/>
      <c r="G712" s="573"/>
      <c r="H712" s="573"/>
      <c r="I712" s="573"/>
      <c r="J712" s="573"/>
      <c r="K712" s="658"/>
      <c r="L712" s="658"/>
      <c r="M712" s="573"/>
      <c r="N712" s="573"/>
      <c r="O712" s="573"/>
      <c r="P712" s="573"/>
      <c r="Q712" s="573"/>
      <c r="R712" s="573"/>
      <c r="S712" s="573"/>
      <c r="T712" s="573"/>
      <c r="U712" s="573"/>
      <c r="V712" s="573"/>
      <c r="W712" s="573"/>
      <c r="X712" s="573"/>
      <c r="Y712" s="573"/>
      <c r="Z712" s="573"/>
    </row>
    <row r="713" ht="15.75" customHeight="1">
      <c r="A713" s="573"/>
      <c r="B713" s="573"/>
      <c r="C713" s="573"/>
      <c r="D713" s="573"/>
      <c r="E713" s="573"/>
      <c r="F713" s="573"/>
      <c r="G713" s="573"/>
      <c r="H713" s="573"/>
      <c r="I713" s="573"/>
      <c r="J713" s="573"/>
      <c r="K713" s="658"/>
      <c r="L713" s="658"/>
      <c r="M713" s="573"/>
      <c r="N713" s="573"/>
      <c r="O713" s="573"/>
      <c r="P713" s="573"/>
      <c r="Q713" s="573"/>
      <c r="R713" s="573"/>
      <c r="S713" s="573"/>
      <c r="T713" s="573"/>
      <c r="U713" s="573"/>
      <c r="V713" s="573"/>
      <c r="W713" s="573"/>
      <c r="X713" s="573"/>
      <c r="Y713" s="573"/>
      <c r="Z713" s="573"/>
    </row>
    <row r="714" ht="15.75" customHeight="1">
      <c r="A714" s="573"/>
      <c r="B714" s="573"/>
      <c r="C714" s="573"/>
      <c r="D714" s="573"/>
      <c r="E714" s="573"/>
      <c r="F714" s="573"/>
      <c r="G714" s="573"/>
      <c r="H714" s="573"/>
      <c r="I714" s="573"/>
      <c r="J714" s="573"/>
      <c r="K714" s="658"/>
      <c r="L714" s="658"/>
      <c r="M714" s="573"/>
      <c r="N714" s="573"/>
      <c r="O714" s="573"/>
      <c r="P714" s="573"/>
      <c r="Q714" s="573"/>
      <c r="R714" s="573"/>
      <c r="S714" s="573"/>
      <c r="T714" s="573"/>
      <c r="U714" s="573"/>
      <c r="V714" s="573"/>
      <c r="W714" s="573"/>
      <c r="X714" s="573"/>
      <c r="Y714" s="573"/>
      <c r="Z714" s="573"/>
    </row>
    <row r="715" ht="15.75" customHeight="1">
      <c r="A715" s="573"/>
      <c r="B715" s="573"/>
      <c r="C715" s="573"/>
      <c r="D715" s="573"/>
      <c r="E715" s="573"/>
      <c r="F715" s="573"/>
      <c r="G715" s="573"/>
      <c r="H715" s="573"/>
      <c r="I715" s="573"/>
      <c r="J715" s="573"/>
      <c r="K715" s="658"/>
      <c r="L715" s="658"/>
      <c r="M715" s="573"/>
      <c r="N715" s="573"/>
      <c r="O715" s="573"/>
      <c r="P715" s="573"/>
      <c r="Q715" s="573"/>
      <c r="R715" s="573"/>
      <c r="S715" s="573"/>
      <c r="T715" s="573"/>
      <c r="U715" s="573"/>
      <c r="V715" s="573"/>
      <c r="W715" s="573"/>
      <c r="X715" s="573"/>
      <c r="Y715" s="573"/>
      <c r="Z715" s="573"/>
    </row>
    <row r="716" ht="15.75" customHeight="1">
      <c r="A716" s="573"/>
      <c r="B716" s="573"/>
      <c r="C716" s="573"/>
      <c r="D716" s="573"/>
      <c r="E716" s="573"/>
      <c r="F716" s="573"/>
      <c r="G716" s="573"/>
      <c r="H716" s="573"/>
      <c r="I716" s="573"/>
      <c r="J716" s="573"/>
      <c r="K716" s="658"/>
      <c r="L716" s="658"/>
      <c r="M716" s="573"/>
      <c r="N716" s="573"/>
      <c r="O716" s="573"/>
      <c r="P716" s="573"/>
      <c r="Q716" s="573"/>
      <c r="R716" s="573"/>
      <c r="S716" s="573"/>
      <c r="T716" s="573"/>
      <c r="U716" s="573"/>
      <c r="V716" s="573"/>
      <c r="W716" s="573"/>
      <c r="X716" s="573"/>
      <c r="Y716" s="573"/>
      <c r="Z716" s="573"/>
    </row>
    <row r="717" ht="15.75" customHeight="1">
      <c r="A717" s="573"/>
      <c r="B717" s="573"/>
      <c r="C717" s="573"/>
      <c r="D717" s="573"/>
      <c r="E717" s="573"/>
      <c r="F717" s="573"/>
      <c r="G717" s="573"/>
      <c r="H717" s="573"/>
      <c r="I717" s="573"/>
      <c r="J717" s="573"/>
      <c r="K717" s="658"/>
      <c r="L717" s="658"/>
      <c r="M717" s="573"/>
      <c r="N717" s="573"/>
      <c r="O717" s="573"/>
      <c r="P717" s="573"/>
      <c r="Q717" s="573"/>
      <c r="R717" s="573"/>
      <c r="S717" s="573"/>
      <c r="T717" s="573"/>
      <c r="U717" s="573"/>
      <c r="V717" s="573"/>
      <c r="W717" s="573"/>
      <c r="X717" s="573"/>
      <c r="Y717" s="573"/>
      <c r="Z717" s="573"/>
    </row>
    <row r="718" ht="15.75" customHeight="1">
      <c r="A718" s="573"/>
      <c r="B718" s="573"/>
      <c r="C718" s="573"/>
      <c r="D718" s="573"/>
      <c r="E718" s="573"/>
      <c r="F718" s="573"/>
      <c r="G718" s="573"/>
      <c r="H718" s="573"/>
      <c r="I718" s="573"/>
      <c r="J718" s="573"/>
      <c r="K718" s="658"/>
      <c r="L718" s="658"/>
      <c r="M718" s="573"/>
      <c r="N718" s="573"/>
      <c r="O718" s="573"/>
      <c r="P718" s="573"/>
      <c r="Q718" s="573"/>
      <c r="R718" s="573"/>
      <c r="S718" s="573"/>
      <c r="T718" s="573"/>
      <c r="U718" s="573"/>
      <c r="V718" s="573"/>
      <c r="W718" s="573"/>
      <c r="X718" s="573"/>
      <c r="Y718" s="573"/>
      <c r="Z718" s="573"/>
    </row>
    <row r="719" ht="15.75" customHeight="1">
      <c r="A719" s="573"/>
      <c r="B719" s="573"/>
      <c r="C719" s="573"/>
      <c r="D719" s="573"/>
      <c r="E719" s="573"/>
      <c r="F719" s="573"/>
      <c r="G719" s="573"/>
      <c r="H719" s="573"/>
      <c r="I719" s="573"/>
      <c r="J719" s="573"/>
      <c r="K719" s="658"/>
      <c r="L719" s="658"/>
      <c r="M719" s="573"/>
      <c r="N719" s="573"/>
      <c r="O719" s="573"/>
      <c r="P719" s="573"/>
      <c r="Q719" s="573"/>
      <c r="R719" s="573"/>
      <c r="S719" s="573"/>
      <c r="T719" s="573"/>
      <c r="U719" s="573"/>
      <c r="V719" s="573"/>
      <c r="W719" s="573"/>
      <c r="X719" s="573"/>
      <c r="Y719" s="573"/>
      <c r="Z719" s="573"/>
    </row>
    <row r="720" ht="15.75" customHeight="1">
      <c r="A720" s="573"/>
      <c r="B720" s="573"/>
      <c r="C720" s="573"/>
      <c r="D720" s="573"/>
      <c r="E720" s="573"/>
      <c r="F720" s="573"/>
      <c r="G720" s="573"/>
      <c r="H720" s="573"/>
      <c r="I720" s="573"/>
      <c r="J720" s="573"/>
      <c r="K720" s="658"/>
      <c r="L720" s="658"/>
      <c r="M720" s="573"/>
      <c r="N720" s="573"/>
      <c r="O720" s="573"/>
      <c r="P720" s="573"/>
      <c r="Q720" s="573"/>
      <c r="R720" s="573"/>
      <c r="S720" s="573"/>
      <c r="T720" s="573"/>
      <c r="U720" s="573"/>
      <c r="V720" s="573"/>
      <c r="W720" s="573"/>
      <c r="X720" s="573"/>
      <c r="Y720" s="573"/>
      <c r="Z720" s="573"/>
    </row>
    <row r="721" ht="15.75" customHeight="1">
      <c r="A721" s="573"/>
      <c r="B721" s="573"/>
      <c r="C721" s="573"/>
      <c r="D721" s="573"/>
      <c r="E721" s="573"/>
      <c r="F721" s="573"/>
      <c r="G721" s="573"/>
      <c r="H721" s="573"/>
      <c r="I721" s="573"/>
      <c r="J721" s="573"/>
      <c r="K721" s="658"/>
      <c r="L721" s="658"/>
      <c r="M721" s="573"/>
      <c r="N721" s="573"/>
      <c r="O721" s="573"/>
      <c r="P721" s="573"/>
      <c r="Q721" s="573"/>
      <c r="R721" s="573"/>
      <c r="S721" s="573"/>
      <c r="T721" s="573"/>
      <c r="U721" s="573"/>
      <c r="V721" s="573"/>
      <c r="W721" s="573"/>
      <c r="X721" s="573"/>
      <c r="Y721" s="573"/>
      <c r="Z721" s="573"/>
    </row>
    <row r="722" ht="15.75" customHeight="1">
      <c r="A722" s="573"/>
      <c r="B722" s="573"/>
      <c r="C722" s="573"/>
      <c r="D722" s="573"/>
      <c r="E722" s="573"/>
      <c r="F722" s="573"/>
      <c r="G722" s="573"/>
      <c r="H722" s="573"/>
      <c r="I722" s="573"/>
      <c r="J722" s="573"/>
      <c r="K722" s="658"/>
      <c r="L722" s="658"/>
      <c r="M722" s="573"/>
      <c r="N722" s="573"/>
      <c r="O722" s="573"/>
      <c r="P722" s="573"/>
      <c r="Q722" s="573"/>
      <c r="R722" s="573"/>
      <c r="S722" s="573"/>
      <c r="T722" s="573"/>
      <c r="U722" s="573"/>
      <c r="V722" s="573"/>
      <c r="W722" s="573"/>
      <c r="X722" s="573"/>
      <c r="Y722" s="573"/>
      <c r="Z722" s="573"/>
    </row>
    <row r="723" ht="15.75" customHeight="1">
      <c r="A723" s="573"/>
      <c r="B723" s="573"/>
      <c r="C723" s="573"/>
      <c r="D723" s="573"/>
      <c r="E723" s="573"/>
      <c r="F723" s="573"/>
      <c r="G723" s="573"/>
      <c r="H723" s="573"/>
      <c r="I723" s="573"/>
      <c r="J723" s="573"/>
      <c r="K723" s="658"/>
      <c r="L723" s="658"/>
      <c r="M723" s="573"/>
      <c r="N723" s="573"/>
      <c r="O723" s="573"/>
      <c r="P723" s="573"/>
      <c r="Q723" s="573"/>
      <c r="R723" s="573"/>
      <c r="S723" s="573"/>
      <c r="T723" s="573"/>
      <c r="U723" s="573"/>
      <c r="V723" s="573"/>
      <c r="W723" s="573"/>
      <c r="X723" s="573"/>
      <c r="Y723" s="573"/>
      <c r="Z723" s="573"/>
    </row>
    <row r="724" ht="15.75" customHeight="1">
      <c r="A724" s="573"/>
      <c r="B724" s="573"/>
      <c r="C724" s="573"/>
      <c r="D724" s="573"/>
      <c r="E724" s="573"/>
      <c r="F724" s="573"/>
      <c r="G724" s="573"/>
      <c r="H724" s="573"/>
      <c r="I724" s="573"/>
      <c r="J724" s="573"/>
      <c r="K724" s="658"/>
      <c r="L724" s="658"/>
      <c r="M724" s="573"/>
      <c r="N724" s="573"/>
      <c r="O724" s="573"/>
      <c r="P724" s="573"/>
      <c r="Q724" s="573"/>
      <c r="R724" s="573"/>
      <c r="S724" s="573"/>
      <c r="T724" s="573"/>
      <c r="U724" s="573"/>
      <c r="V724" s="573"/>
      <c r="W724" s="573"/>
      <c r="X724" s="573"/>
      <c r="Y724" s="573"/>
      <c r="Z724" s="573"/>
    </row>
    <row r="725" ht="15.75" customHeight="1">
      <c r="A725" s="573"/>
      <c r="B725" s="573"/>
      <c r="C725" s="573"/>
      <c r="D725" s="573"/>
      <c r="E725" s="573"/>
      <c r="F725" s="573"/>
      <c r="G725" s="573"/>
      <c r="H725" s="573"/>
      <c r="I725" s="573"/>
      <c r="J725" s="573"/>
      <c r="K725" s="658"/>
      <c r="L725" s="658"/>
      <c r="M725" s="573"/>
      <c r="N725" s="573"/>
      <c r="O725" s="573"/>
      <c r="P725" s="573"/>
      <c r="Q725" s="573"/>
      <c r="R725" s="573"/>
      <c r="S725" s="573"/>
      <c r="T725" s="573"/>
      <c r="U725" s="573"/>
      <c r="V725" s="573"/>
      <c r="W725" s="573"/>
      <c r="X725" s="573"/>
      <c r="Y725" s="573"/>
      <c r="Z725" s="573"/>
    </row>
    <row r="726" ht="15.75" customHeight="1">
      <c r="A726" s="573"/>
      <c r="B726" s="573"/>
      <c r="C726" s="573"/>
      <c r="D726" s="573"/>
      <c r="E726" s="573"/>
      <c r="F726" s="573"/>
      <c r="G726" s="573"/>
      <c r="H726" s="573"/>
      <c r="I726" s="573"/>
      <c r="J726" s="573"/>
      <c r="K726" s="658"/>
      <c r="L726" s="658"/>
      <c r="M726" s="573"/>
      <c r="N726" s="573"/>
      <c r="O726" s="573"/>
      <c r="P726" s="573"/>
      <c r="Q726" s="573"/>
      <c r="R726" s="573"/>
      <c r="S726" s="573"/>
      <c r="T726" s="573"/>
      <c r="U726" s="573"/>
      <c r="V726" s="573"/>
      <c r="W726" s="573"/>
      <c r="X726" s="573"/>
      <c r="Y726" s="573"/>
      <c r="Z726" s="573"/>
    </row>
    <row r="727" ht="15.75" customHeight="1">
      <c r="A727" s="573"/>
      <c r="B727" s="573"/>
      <c r="C727" s="573"/>
      <c r="D727" s="573"/>
      <c r="E727" s="573"/>
      <c r="F727" s="573"/>
      <c r="G727" s="573"/>
      <c r="H727" s="573"/>
      <c r="I727" s="573"/>
      <c r="J727" s="573"/>
      <c r="K727" s="658"/>
      <c r="L727" s="658"/>
      <c r="M727" s="573"/>
      <c r="N727" s="573"/>
      <c r="O727" s="573"/>
      <c r="P727" s="573"/>
      <c r="Q727" s="573"/>
      <c r="R727" s="573"/>
      <c r="S727" s="573"/>
      <c r="T727" s="573"/>
      <c r="U727" s="573"/>
      <c r="V727" s="573"/>
      <c r="W727" s="573"/>
      <c r="X727" s="573"/>
      <c r="Y727" s="573"/>
      <c r="Z727" s="573"/>
    </row>
    <row r="728" ht="15.75" customHeight="1">
      <c r="A728" s="573"/>
      <c r="B728" s="573"/>
      <c r="C728" s="573"/>
      <c r="D728" s="573"/>
      <c r="E728" s="573"/>
      <c r="F728" s="573"/>
      <c r="G728" s="573"/>
      <c r="H728" s="573"/>
      <c r="I728" s="573"/>
      <c r="J728" s="573"/>
      <c r="K728" s="658"/>
      <c r="L728" s="658"/>
      <c r="M728" s="573"/>
      <c r="N728" s="573"/>
      <c r="O728" s="573"/>
      <c r="P728" s="573"/>
      <c r="Q728" s="573"/>
      <c r="R728" s="573"/>
      <c r="S728" s="573"/>
      <c r="T728" s="573"/>
      <c r="U728" s="573"/>
      <c r="V728" s="573"/>
      <c r="W728" s="573"/>
      <c r="X728" s="573"/>
      <c r="Y728" s="573"/>
      <c r="Z728" s="573"/>
    </row>
    <row r="729" ht="15.75" customHeight="1">
      <c r="A729" s="573"/>
      <c r="B729" s="573"/>
      <c r="C729" s="573"/>
      <c r="D729" s="573"/>
      <c r="E729" s="573"/>
      <c r="F729" s="573"/>
      <c r="G729" s="573"/>
      <c r="H729" s="573"/>
      <c r="I729" s="573"/>
      <c r="J729" s="573"/>
      <c r="K729" s="658"/>
      <c r="L729" s="658"/>
      <c r="M729" s="573"/>
      <c r="N729" s="573"/>
      <c r="O729" s="573"/>
      <c r="P729" s="573"/>
      <c r="Q729" s="573"/>
      <c r="R729" s="573"/>
      <c r="S729" s="573"/>
      <c r="T729" s="573"/>
      <c r="U729" s="573"/>
      <c r="V729" s="573"/>
      <c r="W729" s="573"/>
      <c r="X729" s="573"/>
      <c r="Y729" s="573"/>
      <c r="Z729" s="573"/>
    </row>
    <row r="730" ht="15.75" customHeight="1">
      <c r="A730" s="573"/>
      <c r="B730" s="573"/>
      <c r="C730" s="573"/>
      <c r="D730" s="573"/>
      <c r="E730" s="573"/>
      <c r="F730" s="573"/>
      <c r="G730" s="573"/>
      <c r="H730" s="573"/>
      <c r="I730" s="573"/>
      <c r="J730" s="573"/>
      <c r="K730" s="658"/>
      <c r="L730" s="658"/>
      <c r="M730" s="573"/>
      <c r="N730" s="573"/>
      <c r="O730" s="573"/>
      <c r="P730" s="573"/>
      <c r="Q730" s="573"/>
      <c r="R730" s="573"/>
      <c r="S730" s="573"/>
      <c r="T730" s="573"/>
      <c r="U730" s="573"/>
      <c r="V730" s="573"/>
      <c r="W730" s="573"/>
      <c r="X730" s="573"/>
      <c r="Y730" s="573"/>
      <c r="Z730" s="573"/>
    </row>
    <row r="731" ht="15.75" customHeight="1">
      <c r="A731" s="573"/>
      <c r="B731" s="573"/>
      <c r="C731" s="573"/>
      <c r="D731" s="573"/>
      <c r="E731" s="573"/>
      <c r="F731" s="573"/>
      <c r="G731" s="573"/>
      <c r="H731" s="573"/>
      <c r="I731" s="573"/>
      <c r="J731" s="573"/>
      <c r="K731" s="658"/>
      <c r="L731" s="658"/>
      <c r="M731" s="573"/>
      <c r="N731" s="573"/>
      <c r="O731" s="573"/>
      <c r="P731" s="573"/>
      <c r="Q731" s="573"/>
      <c r="R731" s="573"/>
      <c r="S731" s="573"/>
      <c r="T731" s="573"/>
      <c r="U731" s="573"/>
      <c r="V731" s="573"/>
      <c r="W731" s="573"/>
      <c r="X731" s="573"/>
      <c r="Y731" s="573"/>
      <c r="Z731" s="573"/>
    </row>
    <row r="732" ht="15.75" customHeight="1">
      <c r="A732" s="573"/>
      <c r="B732" s="573"/>
      <c r="C732" s="573"/>
      <c r="D732" s="573"/>
      <c r="E732" s="573"/>
      <c r="F732" s="573"/>
      <c r="G732" s="573"/>
      <c r="H732" s="573"/>
      <c r="I732" s="573"/>
      <c r="J732" s="573"/>
      <c r="K732" s="658"/>
      <c r="L732" s="658"/>
      <c r="M732" s="573"/>
      <c r="N732" s="573"/>
      <c r="O732" s="573"/>
      <c r="P732" s="573"/>
      <c r="Q732" s="573"/>
      <c r="R732" s="573"/>
      <c r="S732" s="573"/>
      <c r="T732" s="573"/>
      <c r="U732" s="573"/>
      <c r="V732" s="573"/>
      <c r="W732" s="573"/>
      <c r="X732" s="573"/>
      <c r="Y732" s="573"/>
      <c r="Z732" s="573"/>
    </row>
    <row r="733" ht="15.75" customHeight="1">
      <c r="A733" s="573"/>
      <c r="B733" s="573"/>
      <c r="C733" s="573"/>
      <c r="D733" s="573"/>
      <c r="E733" s="573"/>
      <c r="F733" s="573"/>
      <c r="G733" s="573"/>
      <c r="H733" s="573"/>
      <c r="I733" s="573"/>
      <c r="J733" s="573"/>
      <c r="K733" s="658"/>
      <c r="L733" s="658"/>
      <c r="M733" s="573"/>
      <c r="N733" s="573"/>
      <c r="O733" s="573"/>
      <c r="P733" s="573"/>
      <c r="Q733" s="573"/>
      <c r="R733" s="573"/>
      <c r="S733" s="573"/>
      <c r="T733" s="573"/>
      <c r="U733" s="573"/>
      <c r="V733" s="573"/>
      <c r="W733" s="573"/>
      <c r="X733" s="573"/>
      <c r="Y733" s="573"/>
      <c r="Z733" s="573"/>
    </row>
    <row r="734" ht="15.75" customHeight="1">
      <c r="A734" s="573"/>
      <c r="B734" s="573"/>
      <c r="C734" s="573"/>
      <c r="D734" s="573"/>
      <c r="E734" s="573"/>
      <c r="F734" s="573"/>
      <c r="G734" s="573"/>
      <c r="H734" s="573"/>
      <c r="I734" s="573"/>
      <c r="J734" s="573"/>
      <c r="K734" s="658"/>
      <c r="L734" s="658"/>
      <c r="M734" s="573"/>
      <c r="N734" s="573"/>
      <c r="O734" s="573"/>
      <c r="P734" s="573"/>
      <c r="Q734" s="573"/>
      <c r="R734" s="573"/>
      <c r="S734" s="573"/>
      <c r="T734" s="573"/>
      <c r="U734" s="573"/>
      <c r="V734" s="573"/>
      <c r="W734" s="573"/>
      <c r="X734" s="573"/>
      <c r="Y734" s="573"/>
      <c r="Z734" s="573"/>
    </row>
    <row r="735" ht="15.75" customHeight="1">
      <c r="A735" s="573"/>
      <c r="B735" s="573"/>
      <c r="C735" s="573"/>
      <c r="D735" s="573"/>
      <c r="E735" s="573"/>
      <c r="F735" s="573"/>
      <c r="G735" s="573"/>
      <c r="H735" s="573"/>
      <c r="I735" s="573"/>
      <c r="J735" s="573"/>
      <c r="K735" s="658"/>
      <c r="L735" s="658"/>
      <c r="M735" s="573"/>
      <c r="N735" s="573"/>
      <c r="O735" s="573"/>
      <c r="P735" s="573"/>
      <c r="Q735" s="573"/>
      <c r="R735" s="573"/>
      <c r="S735" s="573"/>
      <c r="T735" s="573"/>
      <c r="U735" s="573"/>
      <c r="V735" s="573"/>
      <c r="W735" s="573"/>
      <c r="X735" s="573"/>
      <c r="Y735" s="573"/>
      <c r="Z735" s="573"/>
    </row>
    <row r="736" ht="15.75" customHeight="1">
      <c r="A736" s="573"/>
      <c r="B736" s="573"/>
      <c r="C736" s="573"/>
      <c r="D736" s="573"/>
      <c r="E736" s="573"/>
      <c r="F736" s="573"/>
      <c r="G736" s="573"/>
      <c r="H736" s="573"/>
      <c r="I736" s="573"/>
      <c r="J736" s="573"/>
      <c r="K736" s="658"/>
      <c r="L736" s="658"/>
      <c r="M736" s="573"/>
      <c r="N736" s="573"/>
      <c r="O736" s="573"/>
      <c r="P736" s="573"/>
      <c r="Q736" s="573"/>
      <c r="R736" s="573"/>
      <c r="S736" s="573"/>
      <c r="T736" s="573"/>
      <c r="U736" s="573"/>
      <c r="V736" s="573"/>
      <c r="W736" s="573"/>
      <c r="X736" s="573"/>
      <c r="Y736" s="573"/>
      <c r="Z736" s="573"/>
    </row>
    <row r="737" ht="15.75" customHeight="1">
      <c r="A737" s="573"/>
      <c r="B737" s="573"/>
      <c r="C737" s="573"/>
      <c r="D737" s="573"/>
      <c r="E737" s="573"/>
      <c r="F737" s="573"/>
      <c r="G737" s="573"/>
      <c r="H737" s="573"/>
      <c r="I737" s="573"/>
      <c r="J737" s="573"/>
      <c r="K737" s="658"/>
      <c r="L737" s="658"/>
      <c r="M737" s="573"/>
      <c r="N737" s="573"/>
      <c r="O737" s="573"/>
      <c r="P737" s="573"/>
      <c r="Q737" s="573"/>
      <c r="R737" s="573"/>
      <c r="S737" s="573"/>
      <c r="T737" s="573"/>
      <c r="U737" s="573"/>
      <c r="V737" s="573"/>
      <c r="W737" s="573"/>
      <c r="X737" s="573"/>
      <c r="Y737" s="573"/>
      <c r="Z737" s="573"/>
    </row>
    <row r="738" ht="15.75" customHeight="1">
      <c r="A738" s="573"/>
      <c r="B738" s="573"/>
      <c r="C738" s="573"/>
      <c r="D738" s="573"/>
      <c r="E738" s="573"/>
      <c r="F738" s="573"/>
      <c r="G738" s="573"/>
      <c r="H738" s="573"/>
      <c r="I738" s="573"/>
      <c r="J738" s="573"/>
      <c r="K738" s="658"/>
      <c r="L738" s="658"/>
      <c r="M738" s="573"/>
      <c r="N738" s="573"/>
      <c r="O738" s="573"/>
      <c r="P738" s="573"/>
      <c r="Q738" s="573"/>
      <c r="R738" s="573"/>
      <c r="S738" s="573"/>
      <c r="T738" s="573"/>
      <c r="U738" s="573"/>
      <c r="V738" s="573"/>
      <c r="W738" s="573"/>
      <c r="X738" s="573"/>
      <c r="Y738" s="573"/>
      <c r="Z738" s="573"/>
    </row>
    <row r="739" ht="15.75" customHeight="1">
      <c r="A739" s="573"/>
      <c r="B739" s="573"/>
      <c r="C739" s="573"/>
      <c r="D739" s="573"/>
      <c r="E739" s="573"/>
      <c r="F739" s="573"/>
      <c r="G739" s="573"/>
      <c r="H739" s="573"/>
      <c r="I739" s="573"/>
      <c r="J739" s="573"/>
      <c r="K739" s="658"/>
      <c r="L739" s="658"/>
      <c r="M739" s="573"/>
      <c r="N739" s="573"/>
      <c r="O739" s="573"/>
      <c r="P739" s="573"/>
      <c r="Q739" s="573"/>
      <c r="R739" s="573"/>
      <c r="S739" s="573"/>
      <c r="T739" s="573"/>
      <c r="U739" s="573"/>
      <c r="V739" s="573"/>
      <c r="W739" s="573"/>
      <c r="X739" s="573"/>
      <c r="Y739" s="573"/>
      <c r="Z739" s="573"/>
    </row>
    <row r="740" ht="15.75" customHeight="1">
      <c r="A740" s="573"/>
      <c r="B740" s="573"/>
      <c r="C740" s="573"/>
      <c r="D740" s="573"/>
      <c r="E740" s="573"/>
      <c r="F740" s="573"/>
      <c r="G740" s="573"/>
      <c r="H740" s="573"/>
      <c r="I740" s="573"/>
      <c r="J740" s="573"/>
      <c r="K740" s="658"/>
      <c r="L740" s="658"/>
      <c r="M740" s="573"/>
      <c r="N740" s="573"/>
      <c r="O740" s="573"/>
      <c r="P740" s="573"/>
      <c r="Q740" s="573"/>
      <c r="R740" s="573"/>
      <c r="S740" s="573"/>
      <c r="T740" s="573"/>
      <c r="U740" s="573"/>
      <c r="V740" s="573"/>
      <c r="W740" s="573"/>
      <c r="X740" s="573"/>
      <c r="Y740" s="573"/>
      <c r="Z740" s="573"/>
    </row>
    <row r="741" ht="15.75" customHeight="1">
      <c r="A741" s="573"/>
      <c r="B741" s="573"/>
      <c r="C741" s="573"/>
      <c r="D741" s="573"/>
      <c r="E741" s="573"/>
      <c r="F741" s="573"/>
      <c r="G741" s="573"/>
      <c r="H741" s="573"/>
      <c r="I741" s="573"/>
      <c r="J741" s="573"/>
      <c r="K741" s="658"/>
      <c r="L741" s="658"/>
      <c r="M741" s="573"/>
      <c r="N741" s="573"/>
      <c r="O741" s="573"/>
      <c r="P741" s="573"/>
      <c r="Q741" s="573"/>
      <c r="R741" s="573"/>
      <c r="S741" s="573"/>
      <c r="T741" s="573"/>
      <c r="U741" s="573"/>
      <c r="V741" s="573"/>
      <c r="W741" s="573"/>
      <c r="X741" s="573"/>
      <c r="Y741" s="573"/>
      <c r="Z741" s="573"/>
    </row>
    <row r="742" ht="15.75" customHeight="1">
      <c r="A742" s="573"/>
      <c r="B742" s="573"/>
      <c r="C742" s="573"/>
      <c r="D742" s="573"/>
      <c r="E742" s="573"/>
      <c r="F742" s="573"/>
      <c r="G742" s="573"/>
      <c r="H742" s="573"/>
      <c r="I742" s="573"/>
      <c r="J742" s="573"/>
      <c r="K742" s="658"/>
      <c r="L742" s="658"/>
      <c r="M742" s="573"/>
      <c r="N742" s="573"/>
      <c r="O742" s="573"/>
      <c r="P742" s="573"/>
      <c r="Q742" s="573"/>
      <c r="R742" s="573"/>
      <c r="S742" s="573"/>
      <c r="T742" s="573"/>
      <c r="U742" s="573"/>
      <c r="V742" s="573"/>
      <c r="W742" s="573"/>
      <c r="X742" s="573"/>
      <c r="Y742" s="573"/>
      <c r="Z742" s="573"/>
    </row>
    <row r="743" ht="15.75" customHeight="1">
      <c r="A743" s="573"/>
      <c r="B743" s="573"/>
      <c r="C743" s="573"/>
      <c r="D743" s="573"/>
      <c r="E743" s="573"/>
      <c r="F743" s="573"/>
      <c r="G743" s="573"/>
      <c r="H743" s="573"/>
      <c r="I743" s="573"/>
      <c r="J743" s="573"/>
      <c r="K743" s="658"/>
      <c r="L743" s="658"/>
      <c r="M743" s="573"/>
      <c r="N743" s="573"/>
      <c r="O743" s="573"/>
      <c r="P743" s="573"/>
      <c r="Q743" s="573"/>
      <c r="R743" s="573"/>
      <c r="S743" s="573"/>
      <c r="T743" s="573"/>
      <c r="U743" s="573"/>
      <c r="V743" s="573"/>
      <c r="W743" s="573"/>
      <c r="X743" s="573"/>
      <c r="Y743" s="573"/>
      <c r="Z743" s="573"/>
    </row>
    <row r="744" ht="15.75" customHeight="1">
      <c r="A744" s="573"/>
      <c r="B744" s="573"/>
      <c r="C744" s="573"/>
      <c r="D744" s="573"/>
      <c r="E744" s="573"/>
      <c r="F744" s="573"/>
      <c r="G744" s="573"/>
      <c r="H744" s="573"/>
      <c r="I744" s="573"/>
      <c r="J744" s="573"/>
      <c r="K744" s="658"/>
      <c r="L744" s="658"/>
      <c r="M744" s="573"/>
      <c r="N744" s="573"/>
      <c r="O744" s="573"/>
      <c r="P744" s="573"/>
      <c r="Q744" s="573"/>
      <c r="R744" s="573"/>
      <c r="S744" s="573"/>
      <c r="T744" s="573"/>
      <c r="U744" s="573"/>
      <c r="V744" s="573"/>
      <c r="W744" s="573"/>
      <c r="X744" s="573"/>
      <c r="Y744" s="573"/>
      <c r="Z744" s="573"/>
    </row>
    <row r="745" ht="15.75" customHeight="1">
      <c r="A745" s="573"/>
      <c r="B745" s="573"/>
      <c r="C745" s="573"/>
      <c r="D745" s="573"/>
      <c r="E745" s="573"/>
      <c r="F745" s="573"/>
      <c r="G745" s="573"/>
      <c r="H745" s="573"/>
      <c r="I745" s="573"/>
      <c r="J745" s="573"/>
      <c r="K745" s="658"/>
      <c r="L745" s="658"/>
      <c r="M745" s="573"/>
      <c r="N745" s="573"/>
      <c r="O745" s="573"/>
      <c r="P745" s="573"/>
      <c r="Q745" s="573"/>
      <c r="R745" s="573"/>
      <c r="S745" s="573"/>
      <c r="T745" s="573"/>
      <c r="U745" s="573"/>
      <c r="V745" s="573"/>
      <c r="W745" s="573"/>
      <c r="X745" s="573"/>
      <c r="Y745" s="573"/>
      <c r="Z745" s="573"/>
    </row>
    <row r="746" ht="15.75" customHeight="1">
      <c r="A746" s="573"/>
      <c r="B746" s="573"/>
      <c r="C746" s="573"/>
      <c r="D746" s="573"/>
      <c r="E746" s="573"/>
      <c r="F746" s="573"/>
      <c r="G746" s="573"/>
      <c r="H746" s="573"/>
      <c r="I746" s="573"/>
      <c r="J746" s="573"/>
      <c r="K746" s="658"/>
      <c r="L746" s="658"/>
      <c r="M746" s="573"/>
      <c r="N746" s="573"/>
      <c r="O746" s="573"/>
      <c r="P746" s="573"/>
      <c r="Q746" s="573"/>
      <c r="R746" s="573"/>
      <c r="S746" s="573"/>
      <c r="T746" s="573"/>
      <c r="U746" s="573"/>
      <c r="V746" s="573"/>
      <c r="W746" s="573"/>
      <c r="X746" s="573"/>
      <c r="Y746" s="573"/>
      <c r="Z746" s="573"/>
    </row>
    <row r="747" ht="15.75" customHeight="1">
      <c r="A747" s="573"/>
      <c r="B747" s="573"/>
      <c r="C747" s="573"/>
      <c r="D747" s="573"/>
      <c r="E747" s="573"/>
      <c r="F747" s="573"/>
      <c r="G747" s="573"/>
      <c r="H747" s="573"/>
      <c r="I747" s="573"/>
      <c r="J747" s="573"/>
      <c r="K747" s="658"/>
      <c r="L747" s="658"/>
      <c r="M747" s="573"/>
      <c r="N747" s="573"/>
      <c r="O747" s="573"/>
      <c r="P747" s="573"/>
      <c r="Q747" s="573"/>
      <c r="R747" s="573"/>
      <c r="S747" s="573"/>
      <c r="T747" s="573"/>
      <c r="U747" s="573"/>
      <c r="V747" s="573"/>
      <c r="W747" s="573"/>
      <c r="X747" s="573"/>
      <c r="Y747" s="573"/>
      <c r="Z747" s="573"/>
    </row>
    <row r="748" ht="15.75" customHeight="1">
      <c r="A748" s="573"/>
      <c r="B748" s="573"/>
      <c r="C748" s="573"/>
      <c r="D748" s="573"/>
      <c r="E748" s="573"/>
      <c r="F748" s="573"/>
      <c r="G748" s="573"/>
      <c r="H748" s="573"/>
      <c r="I748" s="573"/>
      <c r="J748" s="573"/>
      <c r="K748" s="658"/>
      <c r="L748" s="658"/>
      <c r="M748" s="573"/>
      <c r="N748" s="573"/>
      <c r="O748" s="573"/>
      <c r="P748" s="573"/>
      <c r="Q748" s="573"/>
      <c r="R748" s="573"/>
      <c r="S748" s="573"/>
      <c r="T748" s="573"/>
      <c r="U748" s="573"/>
      <c r="V748" s="573"/>
      <c r="W748" s="573"/>
      <c r="X748" s="573"/>
      <c r="Y748" s="573"/>
      <c r="Z748" s="573"/>
    </row>
    <row r="749" ht="15.75" customHeight="1">
      <c r="A749" s="573"/>
      <c r="B749" s="573"/>
      <c r="C749" s="573"/>
      <c r="D749" s="573"/>
      <c r="E749" s="573"/>
      <c r="F749" s="573"/>
      <c r="G749" s="573"/>
      <c r="H749" s="573"/>
      <c r="I749" s="573"/>
      <c r="J749" s="573"/>
      <c r="K749" s="658"/>
      <c r="L749" s="658"/>
      <c r="M749" s="573"/>
      <c r="N749" s="573"/>
      <c r="O749" s="573"/>
      <c r="P749" s="573"/>
      <c r="Q749" s="573"/>
      <c r="R749" s="573"/>
      <c r="S749" s="573"/>
      <c r="T749" s="573"/>
      <c r="U749" s="573"/>
      <c r="V749" s="573"/>
      <c r="W749" s="573"/>
      <c r="X749" s="573"/>
      <c r="Y749" s="573"/>
      <c r="Z749" s="573"/>
    </row>
    <row r="750" ht="15.75" customHeight="1">
      <c r="A750" s="573"/>
      <c r="B750" s="573"/>
      <c r="C750" s="573"/>
      <c r="D750" s="573"/>
      <c r="E750" s="573"/>
      <c r="F750" s="573"/>
      <c r="G750" s="573"/>
      <c r="H750" s="573"/>
      <c r="I750" s="573"/>
      <c r="J750" s="573"/>
      <c r="K750" s="658"/>
      <c r="L750" s="658"/>
      <c r="M750" s="573"/>
      <c r="N750" s="573"/>
      <c r="O750" s="573"/>
      <c r="P750" s="573"/>
      <c r="Q750" s="573"/>
      <c r="R750" s="573"/>
      <c r="S750" s="573"/>
      <c r="T750" s="573"/>
      <c r="U750" s="573"/>
      <c r="V750" s="573"/>
      <c r="W750" s="573"/>
      <c r="X750" s="573"/>
      <c r="Y750" s="573"/>
      <c r="Z750" s="573"/>
    </row>
    <row r="751" ht="15.75" customHeight="1">
      <c r="A751" s="573"/>
      <c r="B751" s="573"/>
      <c r="C751" s="573"/>
      <c r="D751" s="573"/>
      <c r="E751" s="573"/>
      <c r="F751" s="573"/>
      <c r="G751" s="573"/>
      <c r="H751" s="573"/>
      <c r="I751" s="573"/>
      <c r="J751" s="573"/>
      <c r="K751" s="658"/>
      <c r="L751" s="658"/>
      <c r="M751" s="573"/>
      <c r="N751" s="573"/>
      <c r="O751" s="573"/>
      <c r="P751" s="573"/>
      <c r="Q751" s="573"/>
      <c r="R751" s="573"/>
      <c r="S751" s="573"/>
      <c r="T751" s="573"/>
      <c r="U751" s="573"/>
      <c r="V751" s="573"/>
      <c r="W751" s="573"/>
      <c r="X751" s="573"/>
      <c r="Y751" s="573"/>
      <c r="Z751" s="573"/>
    </row>
    <row r="752" ht="15.75" customHeight="1">
      <c r="A752" s="573"/>
      <c r="B752" s="573"/>
      <c r="C752" s="573"/>
      <c r="D752" s="573"/>
      <c r="E752" s="573"/>
      <c r="F752" s="573"/>
      <c r="G752" s="573"/>
      <c r="H752" s="573"/>
      <c r="I752" s="573"/>
      <c r="J752" s="573"/>
      <c r="K752" s="658"/>
      <c r="L752" s="658"/>
      <c r="M752" s="573"/>
      <c r="N752" s="573"/>
      <c r="O752" s="573"/>
      <c r="P752" s="573"/>
      <c r="Q752" s="573"/>
      <c r="R752" s="573"/>
      <c r="S752" s="573"/>
      <c r="T752" s="573"/>
      <c r="U752" s="573"/>
      <c r="V752" s="573"/>
      <c r="W752" s="573"/>
      <c r="X752" s="573"/>
      <c r="Y752" s="573"/>
      <c r="Z752" s="573"/>
    </row>
    <row r="753" ht="15.75" customHeight="1">
      <c r="A753" s="573"/>
      <c r="B753" s="573"/>
      <c r="C753" s="573"/>
      <c r="D753" s="573"/>
      <c r="E753" s="573"/>
      <c r="F753" s="573"/>
      <c r="G753" s="573"/>
      <c r="H753" s="573"/>
      <c r="I753" s="573"/>
      <c r="J753" s="573"/>
      <c r="K753" s="658"/>
      <c r="L753" s="658"/>
      <c r="M753" s="573"/>
      <c r="N753" s="573"/>
      <c r="O753" s="573"/>
      <c r="P753" s="573"/>
      <c r="Q753" s="573"/>
      <c r="R753" s="573"/>
      <c r="S753" s="573"/>
      <c r="T753" s="573"/>
      <c r="U753" s="573"/>
      <c r="V753" s="573"/>
      <c r="W753" s="573"/>
      <c r="X753" s="573"/>
      <c r="Y753" s="573"/>
      <c r="Z753" s="573"/>
    </row>
    <row r="754" ht="15.75" customHeight="1">
      <c r="A754" s="573"/>
      <c r="B754" s="573"/>
      <c r="C754" s="573"/>
      <c r="D754" s="573"/>
      <c r="E754" s="573"/>
      <c r="F754" s="573"/>
      <c r="G754" s="573"/>
      <c r="H754" s="573"/>
      <c r="I754" s="573"/>
      <c r="J754" s="573"/>
      <c r="K754" s="658"/>
      <c r="L754" s="658"/>
      <c r="M754" s="573"/>
      <c r="N754" s="573"/>
      <c r="O754" s="573"/>
      <c r="P754" s="573"/>
      <c r="Q754" s="573"/>
      <c r="R754" s="573"/>
      <c r="S754" s="573"/>
      <c r="T754" s="573"/>
      <c r="U754" s="573"/>
      <c r="V754" s="573"/>
      <c r="W754" s="573"/>
      <c r="X754" s="573"/>
      <c r="Y754" s="573"/>
      <c r="Z754" s="573"/>
    </row>
    <row r="755" ht="15.75" customHeight="1">
      <c r="A755" s="573"/>
      <c r="B755" s="573"/>
      <c r="C755" s="573"/>
      <c r="D755" s="573"/>
      <c r="E755" s="573"/>
      <c r="F755" s="573"/>
      <c r="G755" s="573"/>
      <c r="H755" s="573"/>
      <c r="I755" s="573"/>
      <c r="J755" s="573"/>
      <c r="K755" s="658"/>
      <c r="L755" s="658"/>
      <c r="M755" s="573"/>
      <c r="N755" s="573"/>
      <c r="O755" s="573"/>
      <c r="P755" s="573"/>
      <c r="Q755" s="573"/>
      <c r="R755" s="573"/>
      <c r="S755" s="573"/>
      <c r="T755" s="573"/>
      <c r="U755" s="573"/>
      <c r="V755" s="573"/>
      <c r="W755" s="573"/>
      <c r="X755" s="573"/>
      <c r="Y755" s="573"/>
      <c r="Z755" s="573"/>
    </row>
    <row r="756" ht="15.75" customHeight="1">
      <c r="A756" s="573"/>
      <c r="B756" s="573"/>
      <c r="C756" s="573"/>
      <c r="D756" s="573"/>
      <c r="E756" s="573"/>
      <c r="F756" s="573"/>
      <c r="G756" s="573"/>
      <c r="H756" s="573"/>
      <c r="I756" s="573"/>
      <c r="J756" s="573"/>
      <c r="K756" s="658"/>
      <c r="L756" s="658"/>
      <c r="M756" s="573"/>
      <c r="N756" s="573"/>
      <c r="O756" s="573"/>
      <c r="P756" s="573"/>
      <c r="Q756" s="573"/>
      <c r="R756" s="573"/>
      <c r="S756" s="573"/>
      <c r="T756" s="573"/>
      <c r="U756" s="573"/>
      <c r="V756" s="573"/>
      <c r="W756" s="573"/>
      <c r="X756" s="573"/>
      <c r="Y756" s="573"/>
      <c r="Z756" s="573"/>
    </row>
    <row r="757" ht="15.75" customHeight="1">
      <c r="A757" s="573"/>
      <c r="B757" s="573"/>
      <c r="C757" s="573"/>
      <c r="D757" s="573"/>
      <c r="E757" s="573"/>
      <c r="F757" s="573"/>
      <c r="G757" s="573"/>
      <c r="H757" s="573"/>
      <c r="I757" s="573"/>
      <c r="J757" s="573"/>
      <c r="K757" s="658"/>
      <c r="L757" s="658"/>
      <c r="M757" s="573"/>
      <c r="N757" s="573"/>
      <c r="O757" s="573"/>
      <c r="P757" s="573"/>
      <c r="Q757" s="573"/>
      <c r="R757" s="573"/>
      <c r="S757" s="573"/>
      <c r="T757" s="573"/>
      <c r="U757" s="573"/>
      <c r="V757" s="573"/>
      <c r="W757" s="573"/>
      <c r="X757" s="573"/>
      <c r="Y757" s="573"/>
      <c r="Z757" s="573"/>
    </row>
    <row r="758" ht="15.75" customHeight="1">
      <c r="A758" s="573"/>
      <c r="B758" s="573"/>
      <c r="C758" s="573"/>
      <c r="D758" s="573"/>
      <c r="E758" s="573"/>
      <c r="F758" s="573"/>
      <c r="G758" s="573"/>
      <c r="H758" s="573"/>
      <c r="I758" s="573"/>
      <c r="J758" s="573"/>
      <c r="K758" s="658"/>
      <c r="L758" s="658"/>
      <c r="M758" s="573"/>
      <c r="N758" s="573"/>
      <c r="O758" s="573"/>
      <c r="P758" s="573"/>
      <c r="Q758" s="573"/>
      <c r="R758" s="573"/>
      <c r="S758" s="573"/>
      <c r="T758" s="573"/>
      <c r="U758" s="573"/>
      <c r="V758" s="573"/>
      <c r="W758" s="573"/>
      <c r="X758" s="573"/>
      <c r="Y758" s="573"/>
      <c r="Z758" s="573"/>
    </row>
    <row r="759" ht="15.75" customHeight="1">
      <c r="A759" s="573"/>
      <c r="B759" s="573"/>
      <c r="C759" s="573"/>
      <c r="D759" s="573"/>
      <c r="E759" s="573"/>
      <c r="F759" s="573"/>
      <c r="G759" s="573"/>
      <c r="H759" s="573"/>
      <c r="I759" s="573"/>
      <c r="J759" s="573"/>
      <c r="K759" s="658"/>
      <c r="L759" s="658"/>
      <c r="M759" s="573"/>
      <c r="N759" s="573"/>
      <c r="O759" s="573"/>
      <c r="P759" s="573"/>
      <c r="Q759" s="573"/>
      <c r="R759" s="573"/>
      <c r="S759" s="573"/>
      <c r="T759" s="573"/>
      <c r="U759" s="573"/>
      <c r="V759" s="573"/>
      <c r="W759" s="573"/>
      <c r="X759" s="573"/>
      <c r="Y759" s="573"/>
      <c r="Z759" s="573"/>
    </row>
    <row r="760" ht="15.75" customHeight="1">
      <c r="A760" s="573"/>
      <c r="B760" s="573"/>
      <c r="C760" s="573"/>
      <c r="D760" s="573"/>
      <c r="E760" s="573"/>
      <c r="F760" s="573"/>
      <c r="G760" s="573"/>
      <c r="H760" s="573"/>
      <c r="I760" s="573"/>
      <c r="J760" s="573"/>
      <c r="K760" s="658"/>
      <c r="L760" s="658"/>
      <c r="M760" s="573"/>
      <c r="N760" s="573"/>
      <c r="O760" s="573"/>
      <c r="P760" s="573"/>
      <c r="Q760" s="573"/>
      <c r="R760" s="573"/>
      <c r="S760" s="573"/>
      <c r="T760" s="573"/>
      <c r="U760" s="573"/>
      <c r="V760" s="573"/>
      <c r="W760" s="573"/>
      <c r="X760" s="573"/>
      <c r="Y760" s="573"/>
      <c r="Z760" s="573"/>
    </row>
    <row r="761" ht="15.75" customHeight="1">
      <c r="A761" s="573"/>
      <c r="B761" s="573"/>
      <c r="C761" s="573"/>
      <c r="D761" s="573"/>
      <c r="E761" s="573"/>
      <c r="F761" s="573"/>
      <c r="G761" s="573"/>
      <c r="H761" s="573"/>
      <c r="I761" s="573"/>
      <c r="J761" s="573"/>
      <c r="K761" s="658"/>
      <c r="L761" s="658"/>
      <c r="M761" s="573"/>
      <c r="N761" s="573"/>
      <c r="O761" s="573"/>
      <c r="P761" s="573"/>
      <c r="Q761" s="573"/>
      <c r="R761" s="573"/>
      <c r="S761" s="573"/>
      <c r="T761" s="573"/>
      <c r="U761" s="573"/>
      <c r="V761" s="573"/>
      <c r="W761" s="573"/>
      <c r="X761" s="573"/>
      <c r="Y761" s="573"/>
      <c r="Z761" s="573"/>
    </row>
    <row r="762" ht="15.75" customHeight="1">
      <c r="A762" s="573"/>
      <c r="B762" s="573"/>
      <c r="C762" s="573"/>
      <c r="D762" s="573"/>
      <c r="E762" s="573"/>
      <c r="F762" s="573"/>
      <c r="G762" s="573"/>
      <c r="H762" s="573"/>
      <c r="I762" s="573"/>
      <c r="J762" s="573"/>
      <c r="K762" s="658"/>
      <c r="L762" s="658"/>
      <c r="M762" s="573"/>
      <c r="N762" s="573"/>
      <c r="O762" s="573"/>
      <c r="P762" s="573"/>
      <c r="Q762" s="573"/>
      <c r="R762" s="573"/>
      <c r="S762" s="573"/>
      <c r="T762" s="573"/>
      <c r="U762" s="573"/>
      <c r="V762" s="573"/>
      <c r="W762" s="573"/>
      <c r="X762" s="573"/>
      <c r="Y762" s="573"/>
      <c r="Z762" s="573"/>
    </row>
    <row r="763" ht="15.75" customHeight="1">
      <c r="A763" s="573"/>
      <c r="B763" s="573"/>
      <c r="C763" s="573"/>
      <c r="D763" s="573"/>
      <c r="E763" s="573"/>
      <c r="F763" s="573"/>
      <c r="G763" s="573"/>
      <c r="H763" s="573"/>
      <c r="I763" s="573"/>
      <c r="J763" s="573"/>
      <c r="K763" s="658"/>
      <c r="L763" s="658"/>
      <c r="M763" s="573"/>
      <c r="N763" s="573"/>
      <c r="O763" s="573"/>
      <c r="P763" s="573"/>
      <c r="Q763" s="573"/>
      <c r="R763" s="573"/>
      <c r="S763" s="573"/>
      <c r="T763" s="573"/>
      <c r="U763" s="573"/>
      <c r="V763" s="573"/>
      <c r="W763" s="573"/>
      <c r="X763" s="573"/>
      <c r="Y763" s="573"/>
      <c r="Z763" s="573"/>
    </row>
    <row r="764" ht="15.75" customHeight="1">
      <c r="A764" s="573"/>
      <c r="B764" s="573"/>
      <c r="C764" s="573"/>
      <c r="D764" s="573"/>
      <c r="E764" s="573"/>
      <c r="F764" s="573"/>
      <c r="G764" s="573"/>
      <c r="H764" s="573"/>
      <c r="I764" s="573"/>
      <c r="J764" s="573"/>
      <c r="K764" s="658"/>
      <c r="L764" s="658"/>
      <c r="M764" s="573"/>
      <c r="N764" s="573"/>
      <c r="O764" s="573"/>
      <c r="P764" s="573"/>
      <c r="Q764" s="573"/>
      <c r="R764" s="573"/>
      <c r="S764" s="573"/>
      <c r="T764" s="573"/>
      <c r="U764" s="573"/>
      <c r="V764" s="573"/>
      <c r="W764" s="573"/>
      <c r="X764" s="573"/>
      <c r="Y764" s="573"/>
      <c r="Z764" s="573"/>
    </row>
    <row r="765" ht="15.75" customHeight="1">
      <c r="A765" s="573"/>
      <c r="B765" s="573"/>
      <c r="C765" s="573"/>
      <c r="D765" s="573"/>
      <c r="E765" s="573"/>
      <c r="F765" s="573"/>
      <c r="G765" s="573"/>
      <c r="H765" s="573"/>
      <c r="I765" s="573"/>
      <c r="J765" s="573"/>
      <c r="K765" s="658"/>
      <c r="L765" s="658"/>
      <c r="M765" s="573"/>
      <c r="N765" s="573"/>
      <c r="O765" s="573"/>
      <c r="P765" s="573"/>
      <c r="Q765" s="573"/>
      <c r="R765" s="573"/>
      <c r="S765" s="573"/>
      <c r="T765" s="573"/>
      <c r="U765" s="573"/>
      <c r="V765" s="573"/>
      <c r="W765" s="573"/>
      <c r="X765" s="573"/>
      <c r="Y765" s="573"/>
      <c r="Z765" s="573"/>
    </row>
    <row r="766" ht="15.75" customHeight="1">
      <c r="A766" s="573"/>
      <c r="B766" s="573"/>
      <c r="C766" s="573"/>
      <c r="D766" s="573"/>
      <c r="E766" s="573"/>
      <c r="F766" s="573"/>
      <c r="G766" s="573"/>
      <c r="H766" s="573"/>
      <c r="I766" s="573"/>
      <c r="J766" s="573"/>
      <c r="K766" s="658"/>
      <c r="L766" s="658"/>
      <c r="M766" s="573"/>
      <c r="N766" s="573"/>
      <c r="O766" s="573"/>
      <c r="P766" s="573"/>
      <c r="Q766" s="573"/>
      <c r="R766" s="573"/>
      <c r="S766" s="573"/>
      <c r="T766" s="573"/>
      <c r="U766" s="573"/>
      <c r="V766" s="573"/>
      <c r="W766" s="573"/>
      <c r="X766" s="573"/>
      <c r="Y766" s="573"/>
      <c r="Z766" s="573"/>
    </row>
    <row r="767" ht="15.75" customHeight="1">
      <c r="A767" s="573"/>
      <c r="B767" s="573"/>
      <c r="C767" s="573"/>
      <c r="D767" s="573"/>
      <c r="E767" s="573"/>
      <c r="F767" s="573"/>
      <c r="G767" s="573"/>
      <c r="H767" s="573"/>
      <c r="I767" s="573"/>
      <c r="J767" s="573"/>
      <c r="K767" s="658"/>
      <c r="L767" s="658"/>
      <c r="M767" s="573"/>
      <c r="N767" s="573"/>
      <c r="O767" s="573"/>
      <c r="P767" s="573"/>
      <c r="Q767" s="573"/>
      <c r="R767" s="573"/>
      <c r="S767" s="573"/>
      <c r="T767" s="573"/>
      <c r="U767" s="573"/>
      <c r="V767" s="573"/>
      <c r="W767" s="573"/>
      <c r="X767" s="573"/>
      <c r="Y767" s="573"/>
      <c r="Z767" s="573"/>
    </row>
    <row r="768" ht="15.75" customHeight="1">
      <c r="A768" s="573"/>
      <c r="B768" s="573"/>
      <c r="C768" s="573"/>
      <c r="D768" s="573"/>
      <c r="E768" s="573"/>
      <c r="F768" s="573"/>
      <c r="G768" s="573"/>
      <c r="H768" s="573"/>
      <c r="I768" s="573"/>
      <c r="J768" s="573"/>
      <c r="K768" s="658"/>
      <c r="L768" s="658"/>
      <c r="M768" s="573"/>
      <c r="N768" s="573"/>
      <c r="O768" s="573"/>
      <c r="P768" s="573"/>
      <c r="Q768" s="573"/>
      <c r="R768" s="573"/>
      <c r="S768" s="573"/>
      <c r="T768" s="573"/>
      <c r="U768" s="573"/>
      <c r="V768" s="573"/>
      <c r="W768" s="573"/>
      <c r="X768" s="573"/>
      <c r="Y768" s="573"/>
      <c r="Z768" s="573"/>
    </row>
    <row r="769" ht="15.75" customHeight="1">
      <c r="A769" s="573"/>
      <c r="B769" s="573"/>
      <c r="C769" s="573"/>
      <c r="D769" s="573"/>
      <c r="E769" s="573"/>
      <c r="F769" s="573"/>
      <c r="G769" s="573"/>
      <c r="H769" s="573"/>
      <c r="I769" s="573"/>
      <c r="J769" s="573"/>
      <c r="K769" s="658"/>
      <c r="L769" s="658"/>
      <c r="M769" s="573"/>
      <c r="N769" s="573"/>
      <c r="O769" s="573"/>
      <c r="P769" s="573"/>
      <c r="Q769" s="573"/>
      <c r="R769" s="573"/>
      <c r="S769" s="573"/>
      <c r="T769" s="573"/>
      <c r="U769" s="573"/>
      <c r="V769" s="573"/>
      <c r="W769" s="573"/>
      <c r="X769" s="573"/>
      <c r="Y769" s="573"/>
      <c r="Z769" s="573"/>
    </row>
    <row r="770" ht="15.75" customHeight="1">
      <c r="A770" s="573"/>
      <c r="B770" s="573"/>
      <c r="C770" s="573"/>
      <c r="D770" s="573"/>
      <c r="E770" s="573"/>
      <c r="F770" s="573"/>
      <c r="G770" s="573"/>
      <c r="H770" s="573"/>
      <c r="I770" s="573"/>
      <c r="J770" s="573"/>
      <c r="K770" s="658"/>
      <c r="L770" s="658"/>
      <c r="M770" s="573"/>
      <c r="N770" s="573"/>
      <c r="O770" s="573"/>
      <c r="P770" s="573"/>
      <c r="Q770" s="573"/>
      <c r="R770" s="573"/>
      <c r="S770" s="573"/>
      <c r="T770" s="573"/>
      <c r="U770" s="573"/>
      <c r="V770" s="573"/>
      <c r="W770" s="573"/>
      <c r="X770" s="573"/>
      <c r="Y770" s="573"/>
      <c r="Z770" s="573"/>
    </row>
    <row r="771" ht="15.75" customHeight="1">
      <c r="A771" s="573"/>
      <c r="B771" s="573"/>
      <c r="C771" s="573"/>
      <c r="D771" s="573"/>
      <c r="E771" s="573"/>
      <c r="F771" s="573"/>
      <c r="G771" s="573"/>
      <c r="H771" s="573"/>
      <c r="I771" s="573"/>
      <c r="J771" s="573"/>
      <c r="K771" s="658"/>
      <c r="L771" s="658"/>
      <c r="M771" s="573"/>
      <c r="N771" s="573"/>
      <c r="O771" s="573"/>
      <c r="P771" s="573"/>
      <c r="Q771" s="573"/>
      <c r="R771" s="573"/>
      <c r="S771" s="573"/>
      <c r="T771" s="573"/>
      <c r="U771" s="573"/>
      <c r="V771" s="573"/>
      <c r="W771" s="573"/>
      <c r="X771" s="573"/>
      <c r="Y771" s="573"/>
      <c r="Z771" s="573"/>
    </row>
    <row r="772" ht="15.75" customHeight="1">
      <c r="A772" s="573"/>
      <c r="B772" s="573"/>
      <c r="C772" s="573"/>
      <c r="D772" s="573"/>
      <c r="E772" s="573"/>
      <c r="F772" s="573"/>
      <c r="G772" s="573"/>
      <c r="H772" s="573"/>
      <c r="I772" s="573"/>
      <c r="J772" s="573"/>
      <c r="K772" s="658"/>
      <c r="L772" s="658"/>
      <c r="M772" s="573"/>
      <c r="N772" s="573"/>
      <c r="O772" s="573"/>
      <c r="P772" s="573"/>
      <c r="Q772" s="573"/>
      <c r="R772" s="573"/>
      <c r="S772" s="573"/>
      <c r="T772" s="573"/>
      <c r="U772" s="573"/>
      <c r="V772" s="573"/>
      <c r="W772" s="573"/>
      <c r="X772" s="573"/>
      <c r="Y772" s="573"/>
      <c r="Z772" s="573"/>
    </row>
    <row r="773" ht="15.75" customHeight="1">
      <c r="A773" s="573"/>
      <c r="B773" s="573"/>
      <c r="C773" s="573"/>
      <c r="D773" s="573"/>
      <c r="E773" s="573"/>
      <c r="F773" s="573"/>
      <c r="G773" s="573"/>
      <c r="H773" s="573"/>
      <c r="I773" s="573"/>
      <c r="J773" s="573"/>
      <c r="K773" s="658"/>
      <c r="L773" s="658"/>
      <c r="M773" s="573"/>
      <c r="N773" s="573"/>
      <c r="O773" s="573"/>
      <c r="P773" s="573"/>
      <c r="Q773" s="573"/>
      <c r="R773" s="573"/>
      <c r="S773" s="573"/>
      <c r="T773" s="573"/>
      <c r="U773" s="573"/>
      <c r="V773" s="573"/>
      <c r="W773" s="573"/>
      <c r="X773" s="573"/>
      <c r="Y773" s="573"/>
      <c r="Z773" s="573"/>
    </row>
    <row r="774" ht="15.75" customHeight="1">
      <c r="A774" s="573"/>
      <c r="B774" s="573"/>
      <c r="C774" s="573"/>
      <c r="D774" s="573"/>
      <c r="E774" s="573"/>
      <c r="F774" s="573"/>
      <c r="G774" s="573"/>
      <c r="H774" s="573"/>
      <c r="I774" s="573"/>
      <c r="J774" s="573"/>
      <c r="K774" s="658"/>
      <c r="L774" s="658"/>
      <c r="M774" s="573"/>
      <c r="N774" s="573"/>
      <c r="O774" s="573"/>
      <c r="P774" s="573"/>
      <c r="Q774" s="573"/>
      <c r="R774" s="573"/>
      <c r="S774" s="573"/>
      <c r="T774" s="573"/>
      <c r="U774" s="573"/>
      <c r="V774" s="573"/>
      <c r="W774" s="573"/>
      <c r="X774" s="573"/>
      <c r="Y774" s="573"/>
      <c r="Z774" s="573"/>
    </row>
    <row r="775" ht="15.75" customHeight="1">
      <c r="A775" s="573"/>
      <c r="B775" s="573"/>
      <c r="C775" s="573"/>
      <c r="D775" s="573"/>
      <c r="E775" s="573"/>
      <c r="F775" s="573"/>
      <c r="G775" s="573"/>
      <c r="H775" s="573"/>
      <c r="I775" s="573"/>
      <c r="J775" s="573"/>
      <c r="K775" s="658"/>
      <c r="L775" s="658"/>
      <c r="M775" s="573"/>
      <c r="N775" s="573"/>
      <c r="O775" s="573"/>
      <c r="P775" s="573"/>
      <c r="Q775" s="573"/>
      <c r="R775" s="573"/>
      <c r="S775" s="573"/>
      <c r="T775" s="573"/>
      <c r="U775" s="573"/>
      <c r="V775" s="573"/>
      <c r="W775" s="573"/>
      <c r="X775" s="573"/>
      <c r="Y775" s="573"/>
      <c r="Z775" s="573"/>
    </row>
    <row r="776" ht="15.75" customHeight="1">
      <c r="A776" s="573"/>
      <c r="B776" s="573"/>
      <c r="C776" s="573"/>
      <c r="D776" s="573"/>
      <c r="E776" s="573"/>
      <c r="F776" s="573"/>
      <c r="G776" s="573"/>
      <c r="H776" s="573"/>
      <c r="I776" s="573"/>
      <c r="J776" s="573"/>
      <c r="K776" s="658"/>
      <c r="L776" s="658"/>
      <c r="M776" s="573"/>
      <c r="N776" s="573"/>
      <c r="O776" s="573"/>
      <c r="P776" s="573"/>
      <c r="Q776" s="573"/>
      <c r="R776" s="573"/>
      <c r="S776" s="573"/>
      <c r="T776" s="573"/>
      <c r="U776" s="573"/>
      <c r="V776" s="573"/>
      <c r="W776" s="573"/>
      <c r="X776" s="573"/>
      <c r="Y776" s="573"/>
      <c r="Z776" s="573"/>
    </row>
    <row r="777" ht="15.75" customHeight="1">
      <c r="A777" s="573"/>
      <c r="B777" s="573"/>
      <c r="C777" s="573"/>
      <c r="D777" s="573"/>
      <c r="E777" s="573"/>
      <c r="F777" s="573"/>
      <c r="G777" s="573"/>
      <c r="H777" s="573"/>
      <c r="I777" s="573"/>
      <c r="J777" s="573"/>
      <c r="K777" s="658"/>
      <c r="L777" s="658"/>
      <c r="M777" s="573"/>
      <c r="N777" s="573"/>
      <c r="O777" s="573"/>
      <c r="P777" s="573"/>
      <c r="Q777" s="573"/>
      <c r="R777" s="573"/>
      <c r="S777" s="573"/>
      <c r="T777" s="573"/>
      <c r="U777" s="573"/>
      <c r="V777" s="573"/>
      <c r="W777" s="573"/>
      <c r="X777" s="573"/>
      <c r="Y777" s="573"/>
      <c r="Z777" s="573"/>
    </row>
    <row r="778" ht="15.75" customHeight="1">
      <c r="A778" s="573"/>
      <c r="B778" s="573"/>
      <c r="C778" s="573"/>
      <c r="D778" s="573"/>
      <c r="E778" s="573"/>
      <c r="F778" s="573"/>
      <c r="G778" s="573"/>
      <c r="H778" s="573"/>
      <c r="I778" s="573"/>
      <c r="J778" s="573"/>
      <c r="K778" s="658"/>
      <c r="L778" s="658"/>
      <c r="M778" s="573"/>
      <c r="N778" s="573"/>
      <c r="O778" s="573"/>
      <c r="P778" s="573"/>
      <c r="Q778" s="573"/>
      <c r="R778" s="573"/>
      <c r="S778" s="573"/>
      <c r="T778" s="573"/>
      <c r="U778" s="573"/>
      <c r="V778" s="573"/>
      <c r="W778" s="573"/>
      <c r="X778" s="573"/>
      <c r="Y778" s="573"/>
      <c r="Z778" s="573"/>
    </row>
    <row r="779" ht="15.75" customHeight="1">
      <c r="A779" s="573"/>
      <c r="B779" s="573"/>
      <c r="C779" s="573"/>
      <c r="D779" s="573"/>
      <c r="E779" s="573"/>
      <c r="F779" s="573"/>
      <c r="G779" s="573"/>
      <c r="H779" s="573"/>
      <c r="I779" s="573"/>
      <c r="J779" s="573"/>
      <c r="K779" s="658"/>
      <c r="L779" s="658"/>
      <c r="M779" s="573"/>
      <c r="N779" s="573"/>
      <c r="O779" s="573"/>
      <c r="P779" s="573"/>
      <c r="Q779" s="573"/>
      <c r="R779" s="573"/>
      <c r="S779" s="573"/>
      <c r="T779" s="573"/>
      <c r="U779" s="573"/>
      <c r="V779" s="573"/>
      <c r="W779" s="573"/>
      <c r="X779" s="573"/>
      <c r="Y779" s="573"/>
      <c r="Z779" s="573"/>
    </row>
    <row r="780" ht="15.75" customHeight="1">
      <c r="A780" s="573"/>
      <c r="B780" s="573"/>
      <c r="C780" s="573"/>
      <c r="D780" s="573"/>
      <c r="E780" s="573"/>
      <c r="F780" s="573"/>
      <c r="G780" s="573"/>
      <c r="H780" s="573"/>
      <c r="I780" s="573"/>
      <c r="J780" s="573"/>
      <c r="K780" s="658"/>
      <c r="L780" s="658"/>
      <c r="M780" s="573"/>
      <c r="N780" s="573"/>
      <c r="O780" s="573"/>
      <c r="P780" s="573"/>
      <c r="Q780" s="573"/>
      <c r="R780" s="573"/>
      <c r="S780" s="573"/>
      <c r="T780" s="573"/>
      <c r="U780" s="573"/>
      <c r="V780" s="573"/>
      <c r="W780" s="573"/>
      <c r="X780" s="573"/>
      <c r="Y780" s="573"/>
      <c r="Z780" s="573"/>
    </row>
    <row r="781" ht="15.75" customHeight="1">
      <c r="A781" s="573"/>
      <c r="B781" s="573"/>
      <c r="C781" s="573"/>
      <c r="D781" s="573"/>
      <c r="E781" s="573"/>
      <c r="F781" s="573"/>
      <c r="G781" s="573"/>
      <c r="H781" s="573"/>
      <c r="I781" s="573"/>
      <c r="J781" s="573"/>
      <c r="K781" s="658"/>
      <c r="L781" s="658"/>
      <c r="M781" s="573"/>
      <c r="N781" s="573"/>
      <c r="O781" s="573"/>
      <c r="P781" s="573"/>
      <c r="Q781" s="573"/>
      <c r="R781" s="573"/>
      <c r="S781" s="573"/>
      <c r="T781" s="573"/>
      <c r="U781" s="573"/>
      <c r="V781" s="573"/>
      <c r="W781" s="573"/>
      <c r="X781" s="573"/>
      <c r="Y781" s="573"/>
      <c r="Z781" s="573"/>
    </row>
    <row r="782" ht="15.75" customHeight="1">
      <c r="A782" s="573"/>
      <c r="B782" s="573"/>
      <c r="C782" s="573"/>
      <c r="D782" s="573"/>
      <c r="E782" s="573"/>
      <c r="F782" s="573"/>
      <c r="G782" s="573"/>
      <c r="H782" s="573"/>
      <c r="I782" s="573"/>
      <c r="J782" s="573"/>
      <c r="K782" s="658"/>
      <c r="L782" s="658"/>
      <c r="M782" s="573"/>
      <c r="N782" s="573"/>
      <c r="O782" s="573"/>
      <c r="P782" s="573"/>
      <c r="Q782" s="573"/>
      <c r="R782" s="573"/>
      <c r="S782" s="573"/>
      <c r="T782" s="573"/>
      <c r="U782" s="573"/>
      <c r="V782" s="573"/>
      <c r="W782" s="573"/>
      <c r="X782" s="573"/>
      <c r="Y782" s="573"/>
      <c r="Z782" s="573"/>
    </row>
    <row r="783" ht="15.75" customHeight="1">
      <c r="A783" s="573"/>
      <c r="B783" s="573"/>
      <c r="C783" s="573"/>
      <c r="D783" s="573"/>
      <c r="E783" s="573"/>
      <c r="F783" s="573"/>
      <c r="G783" s="573"/>
      <c r="H783" s="573"/>
      <c r="I783" s="573"/>
      <c r="J783" s="573"/>
      <c r="K783" s="658"/>
      <c r="L783" s="658"/>
      <c r="M783" s="573"/>
      <c r="N783" s="573"/>
      <c r="O783" s="573"/>
      <c r="P783" s="573"/>
      <c r="Q783" s="573"/>
      <c r="R783" s="573"/>
      <c r="S783" s="573"/>
      <c r="T783" s="573"/>
      <c r="U783" s="573"/>
      <c r="V783" s="573"/>
      <c r="W783" s="573"/>
      <c r="X783" s="573"/>
      <c r="Y783" s="573"/>
      <c r="Z783" s="573"/>
    </row>
    <row r="784" ht="15.75" customHeight="1">
      <c r="A784" s="573"/>
      <c r="B784" s="573"/>
      <c r="C784" s="573"/>
      <c r="D784" s="573"/>
      <c r="E784" s="573"/>
      <c r="F784" s="573"/>
      <c r="G784" s="573"/>
      <c r="H784" s="573"/>
      <c r="I784" s="573"/>
      <c r="J784" s="573"/>
      <c r="K784" s="658"/>
      <c r="L784" s="658"/>
      <c r="M784" s="573"/>
      <c r="N784" s="573"/>
      <c r="O784" s="573"/>
      <c r="P784" s="573"/>
      <c r="Q784" s="573"/>
      <c r="R784" s="573"/>
      <c r="S784" s="573"/>
      <c r="T784" s="573"/>
      <c r="U784" s="573"/>
      <c r="V784" s="573"/>
      <c r="W784" s="573"/>
      <c r="X784" s="573"/>
      <c r="Y784" s="573"/>
      <c r="Z784" s="573"/>
    </row>
    <row r="785" ht="15.75" customHeight="1">
      <c r="A785" s="573"/>
      <c r="B785" s="573"/>
      <c r="C785" s="573"/>
      <c r="D785" s="573"/>
      <c r="E785" s="573"/>
      <c r="F785" s="573"/>
      <c r="G785" s="573"/>
      <c r="H785" s="573"/>
      <c r="I785" s="573"/>
      <c r="J785" s="573"/>
      <c r="K785" s="658"/>
      <c r="L785" s="658"/>
      <c r="M785" s="573"/>
      <c r="N785" s="573"/>
      <c r="O785" s="573"/>
      <c r="P785" s="573"/>
      <c r="Q785" s="573"/>
      <c r="R785" s="573"/>
      <c r="S785" s="573"/>
      <c r="T785" s="573"/>
      <c r="U785" s="573"/>
      <c r="V785" s="573"/>
      <c r="W785" s="573"/>
      <c r="X785" s="573"/>
      <c r="Y785" s="573"/>
      <c r="Z785" s="573"/>
    </row>
    <row r="786" ht="15.75" customHeight="1">
      <c r="A786" s="573"/>
      <c r="B786" s="573"/>
      <c r="C786" s="573"/>
      <c r="D786" s="573"/>
      <c r="E786" s="573"/>
      <c r="F786" s="573"/>
      <c r="G786" s="573"/>
      <c r="H786" s="573"/>
      <c r="I786" s="573"/>
      <c r="J786" s="573"/>
      <c r="K786" s="658"/>
      <c r="L786" s="658"/>
      <c r="M786" s="573"/>
      <c r="N786" s="573"/>
      <c r="O786" s="573"/>
      <c r="P786" s="573"/>
      <c r="Q786" s="573"/>
      <c r="R786" s="573"/>
      <c r="S786" s="573"/>
      <c r="T786" s="573"/>
      <c r="U786" s="573"/>
      <c r="V786" s="573"/>
      <c r="W786" s="573"/>
      <c r="X786" s="573"/>
      <c r="Y786" s="573"/>
      <c r="Z786" s="573"/>
    </row>
    <row r="787" ht="15.75" customHeight="1">
      <c r="A787" s="573"/>
      <c r="B787" s="573"/>
      <c r="C787" s="573"/>
      <c r="D787" s="573"/>
      <c r="E787" s="573"/>
      <c r="F787" s="573"/>
      <c r="G787" s="573"/>
      <c r="H787" s="573"/>
      <c r="I787" s="573"/>
      <c r="J787" s="573"/>
      <c r="K787" s="658"/>
      <c r="L787" s="658"/>
      <c r="M787" s="573"/>
      <c r="N787" s="573"/>
      <c r="O787" s="573"/>
      <c r="P787" s="573"/>
      <c r="Q787" s="573"/>
      <c r="R787" s="573"/>
      <c r="S787" s="573"/>
      <c r="T787" s="573"/>
      <c r="U787" s="573"/>
      <c r="V787" s="573"/>
      <c r="W787" s="573"/>
      <c r="X787" s="573"/>
      <c r="Y787" s="573"/>
      <c r="Z787" s="573"/>
    </row>
    <row r="788" ht="15.75" customHeight="1">
      <c r="A788" s="573"/>
      <c r="B788" s="573"/>
      <c r="C788" s="573"/>
      <c r="D788" s="573"/>
      <c r="E788" s="573"/>
      <c r="F788" s="573"/>
      <c r="G788" s="573"/>
      <c r="H788" s="573"/>
      <c r="I788" s="573"/>
      <c r="J788" s="573"/>
      <c r="K788" s="658"/>
      <c r="L788" s="658"/>
      <c r="M788" s="573"/>
      <c r="N788" s="573"/>
      <c r="O788" s="573"/>
      <c r="P788" s="573"/>
      <c r="Q788" s="573"/>
      <c r="R788" s="573"/>
      <c r="S788" s="573"/>
      <c r="T788" s="573"/>
      <c r="U788" s="573"/>
      <c r="V788" s="573"/>
      <c r="W788" s="573"/>
      <c r="X788" s="573"/>
      <c r="Y788" s="573"/>
      <c r="Z788" s="573"/>
    </row>
    <row r="789" ht="15.75" customHeight="1">
      <c r="A789" s="573"/>
      <c r="B789" s="573"/>
      <c r="C789" s="573"/>
      <c r="D789" s="573"/>
      <c r="E789" s="573"/>
      <c r="F789" s="573"/>
      <c r="G789" s="573"/>
      <c r="H789" s="573"/>
      <c r="I789" s="573"/>
      <c r="J789" s="573"/>
      <c r="K789" s="658"/>
      <c r="L789" s="658"/>
      <c r="M789" s="573"/>
      <c r="N789" s="573"/>
      <c r="O789" s="573"/>
      <c r="P789" s="573"/>
      <c r="Q789" s="573"/>
      <c r="R789" s="573"/>
      <c r="S789" s="573"/>
      <c r="T789" s="573"/>
      <c r="U789" s="573"/>
      <c r="V789" s="573"/>
      <c r="W789" s="573"/>
      <c r="X789" s="573"/>
      <c r="Y789" s="573"/>
      <c r="Z789" s="573"/>
    </row>
    <row r="790" ht="15.75" customHeight="1">
      <c r="A790" s="573"/>
      <c r="B790" s="573"/>
      <c r="C790" s="573"/>
      <c r="D790" s="573"/>
      <c r="E790" s="573"/>
      <c r="F790" s="573"/>
      <c r="G790" s="573"/>
      <c r="H790" s="573"/>
      <c r="I790" s="573"/>
      <c r="J790" s="573"/>
      <c r="K790" s="658"/>
      <c r="L790" s="658"/>
      <c r="M790" s="573"/>
      <c r="N790" s="573"/>
      <c r="O790" s="573"/>
      <c r="P790" s="573"/>
      <c r="Q790" s="573"/>
      <c r="R790" s="573"/>
      <c r="S790" s="573"/>
      <c r="T790" s="573"/>
      <c r="U790" s="573"/>
      <c r="V790" s="573"/>
      <c r="W790" s="573"/>
      <c r="X790" s="573"/>
      <c r="Y790" s="573"/>
      <c r="Z790" s="573"/>
    </row>
    <row r="791" ht="15.75" customHeight="1">
      <c r="A791" s="573"/>
      <c r="B791" s="573"/>
      <c r="C791" s="573"/>
      <c r="D791" s="573"/>
      <c r="E791" s="573"/>
      <c r="F791" s="573"/>
      <c r="G791" s="573"/>
      <c r="H791" s="573"/>
      <c r="I791" s="573"/>
      <c r="J791" s="573"/>
      <c r="K791" s="658"/>
      <c r="L791" s="658"/>
      <c r="M791" s="573"/>
      <c r="N791" s="573"/>
      <c r="O791" s="573"/>
      <c r="P791" s="573"/>
      <c r="Q791" s="573"/>
      <c r="R791" s="573"/>
      <c r="S791" s="573"/>
      <c r="T791" s="573"/>
      <c r="U791" s="573"/>
      <c r="V791" s="573"/>
      <c r="W791" s="573"/>
      <c r="X791" s="573"/>
      <c r="Y791" s="573"/>
      <c r="Z791" s="573"/>
    </row>
    <row r="792" ht="15.75" customHeight="1">
      <c r="A792" s="573"/>
      <c r="B792" s="573"/>
      <c r="C792" s="573"/>
      <c r="D792" s="573"/>
      <c r="E792" s="573"/>
      <c r="F792" s="573"/>
      <c r="G792" s="573"/>
      <c r="H792" s="573"/>
      <c r="I792" s="573"/>
      <c r="J792" s="573"/>
      <c r="K792" s="658"/>
      <c r="L792" s="658"/>
      <c r="M792" s="573"/>
      <c r="N792" s="573"/>
      <c r="O792" s="573"/>
      <c r="P792" s="573"/>
      <c r="Q792" s="573"/>
      <c r="R792" s="573"/>
      <c r="S792" s="573"/>
      <c r="T792" s="573"/>
      <c r="U792" s="573"/>
      <c r="V792" s="573"/>
      <c r="W792" s="573"/>
      <c r="X792" s="573"/>
      <c r="Y792" s="573"/>
      <c r="Z792" s="573"/>
    </row>
    <row r="793" ht="15.75" customHeight="1">
      <c r="A793" s="573"/>
      <c r="B793" s="573"/>
      <c r="C793" s="573"/>
      <c r="D793" s="573"/>
      <c r="E793" s="573"/>
      <c r="F793" s="573"/>
      <c r="G793" s="573"/>
      <c r="H793" s="573"/>
      <c r="I793" s="573"/>
      <c r="J793" s="573"/>
      <c r="K793" s="658"/>
      <c r="L793" s="658"/>
      <c r="M793" s="573"/>
      <c r="N793" s="573"/>
      <c r="O793" s="573"/>
      <c r="P793" s="573"/>
      <c r="Q793" s="573"/>
      <c r="R793" s="573"/>
      <c r="S793" s="573"/>
      <c r="T793" s="573"/>
      <c r="U793" s="573"/>
      <c r="V793" s="573"/>
      <c r="W793" s="573"/>
      <c r="X793" s="573"/>
      <c r="Y793" s="573"/>
      <c r="Z793" s="573"/>
    </row>
    <row r="794" ht="15.75" customHeight="1">
      <c r="A794" s="573"/>
      <c r="B794" s="573"/>
      <c r="C794" s="573"/>
      <c r="D794" s="573"/>
      <c r="E794" s="573"/>
      <c r="F794" s="573"/>
      <c r="G794" s="573"/>
      <c r="H794" s="573"/>
      <c r="I794" s="573"/>
      <c r="J794" s="573"/>
      <c r="K794" s="658"/>
      <c r="L794" s="658"/>
      <c r="M794" s="573"/>
      <c r="N794" s="573"/>
      <c r="O794" s="573"/>
      <c r="P794" s="573"/>
      <c r="Q794" s="573"/>
      <c r="R794" s="573"/>
      <c r="S794" s="573"/>
      <c r="T794" s="573"/>
      <c r="U794" s="573"/>
      <c r="V794" s="573"/>
      <c r="W794" s="573"/>
      <c r="X794" s="573"/>
      <c r="Y794" s="573"/>
      <c r="Z794" s="573"/>
    </row>
    <row r="795" ht="15.75" customHeight="1">
      <c r="A795" s="573"/>
      <c r="B795" s="573"/>
      <c r="C795" s="573"/>
      <c r="D795" s="573"/>
      <c r="E795" s="573"/>
      <c r="F795" s="573"/>
      <c r="G795" s="573"/>
      <c r="H795" s="573"/>
      <c r="I795" s="573"/>
      <c r="J795" s="573"/>
      <c r="K795" s="658"/>
      <c r="L795" s="658"/>
      <c r="M795" s="573"/>
      <c r="N795" s="573"/>
      <c r="O795" s="573"/>
      <c r="P795" s="573"/>
      <c r="Q795" s="573"/>
      <c r="R795" s="573"/>
      <c r="S795" s="573"/>
      <c r="T795" s="573"/>
      <c r="U795" s="573"/>
      <c r="V795" s="573"/>
      <c r="W795" s="573"/>
      <c r="X795" s="573"/>
      <c r="Y795" s="573"/>
      <c r="Z795" s="573"/>
    </row>
    <row r="796" ht="15.75" customHeight="1">
      <c r="A796" s="573"/>
      <c r="B796" s="573"/>
      <c r="C796" s="573"/>
      <c r="D796" s="573"/>
      <c r="E796" s="573"/>
      <c r="F796" s="573"/>
      <c r="G796" s="573"/>
      <c r="H796" s="573"/>
      <c r="I796" s="573"/>
      <c r="J796" s="573"/>
      <c r="K796" s="658"/>
      <c r="L796" s="658"/>
      <c r="M796" s="573"/>
      <c r="N796" s="573"/>
      <c r="O796" s="573"/>
      <c r="P796" s="573"/>
      <c r="Q796" s="573"/>
      <c r="R796" s="573"/>
      <c r="S796" s="573"/>
      <c r="T796" s="573"/>
      <c r="U796" s="573"/>
      <c r="V796" s="573"/>
      <c r="W796" s="573"/>
      <c r="X796" s="573"/>
      <c r="Y796" s="573"/>
      <c r="Z796" s="573"/>
    </row>
    <row r="797" ht="15.75" customHeight="1">
      <c r="A797" s="573"/>
      <c r="B797" s="573"/>
      <c r="C797" s="573"/>
      <c r="D797" s="573"/>
      <c r="E797" s="573"/>
      <c r="F797" s="573"/>
      <c r="G797" s="573"/>
      <c r="H797" s="573"/>
      <c r="I797" s="573"/>
      <c r="J797" s="573"/>
      <c r="K797" s="658"/>
      <c r="L797" s="658"/>
      <c r="M797" s="573"/>
      <c r="N797" s="573"/>
      <c r="O797" s="573"/>
      <c r="P797" s="573"/>
      <c r="Q797" s="573"/>
      <c r="R797" s="573"/>
      <c r="S797" s="573"/>
      <c r="T797" s="573"/>
      <c r="U797" s="573"/>
      <c r="V797" s="573"/>
      <c r="W797" s="573"/>
      <c r="X797" s="573"/>
      <c r="Y797" s="573"/>
      <c r="Z797" s="573"/>
    </row>
    <row r="798" ht="15.75" customHeight="1">
      <c r="A798" s="573"/>
      <c r="B798" s="573"/>
      <c r="C798" s="573"/>
      <c r="D798" s="573"/>
      <c r="E798" s="573"/>
      <c r="F798" s="573"/>
      <c r="G798" s="573"/>
      <c r="H798" s="573"/>
      <c r="I798" s="573"/>
      <c r="J798" s="573"/>
      <c r="K798" s="658"/>
      <c r="L798" s="658"/>
      <c r="M798" s="573"/>
      <c r="N798" s="573"/>
      <c r="O798" s="573"/>
      <c r="P798" s="573"/>
      <c r="Q798" s="573"/>
      <c r="R798" s="573"/>
      <c r="S798" s="573"/>
      <c r="T798" s="573"/>
      <c r="U798" s="573"/>
      <c r="V798" s="573"/>
      <c r="W798" s="573"/>
      <c r="X798" s="573"/>
      <c r="Y798" s="573"/>
      <c r="Z798" s="573"/>
    </row>
    <row r="799" ht="15.75" customHeight="1">
      <c r="A799" s="573"/>
      <c r="B799" s="573"/>
      <c r="C799" s="573"/>
      <c r="D799" s="573"/>
      <c r="E799" s="573"/>
      <c r="F799" s="573"/>
      <c r="G799" s="573"/>
      <c r="H799" s="573"/>
      <c r="I799" s="573"/>
      <c r="J799" s="573"/>
      <c r="K799" s="658"/>
      <c r="L799" s="658"/>
      <c r="M799" s="573"/>
      <c r="N799" s="573"/>
      <c r="O799" s="573"/>
      <c r="P799" s="573"/>
      <c r="Q799" s="573"/>
      <c r="R799" s="573"/>
      <c r="S799" s="573"/>
      <c r="T799" s="573"/>
      <c r="U799" s="573"/>
      <c r="V799" s="573"/>
      <c r="W799" s="573"/>
      <c r="X799" s="573"/>
      <c r="Y799" s="573"/>
      <c r="Z799" s="573"/>
    </row>
    <row r="800" ht="15.75" customHeight="1">
      <c r="A800" s="573"/>
      <c r="B800" s="573"/>
      <c r="C800" s="573"/>
      <c r="D800" s="573"/>
      <c r="E800" s="573"/>
      <c r="F800" s="573"/>
      <c r="G800" s="573"/>
      <c r="H800" s="573"/>
      <c r="I800" s="573"/>
      <c r="J800" s="573"/>
      <c r="K800" s="658"/>
      <c r="L800" s="658"/>
      <c r="M800" s="573"/>
      <c r="N800" s="573"/>
      <c r="O800" s="573"/>
      <c r="P800" s="573"/>
      <c r="Q800" s="573"/>
      <c r="R800" s="573"/>
      <c r="S800" s="573"/>
      <c r="T800" s="573"/>
      <c r="U800" s="573"/>
      <c r="V800" s="573"/>
      <c r="W800" s="573"/>
      <c r="X800" s="573"/>
      <c r="Y800" s="573"/>
      <c r="Z800" s="573"/>
    </row>
    <row r="801" ht="15.75" customHeight="1">
      <c r="A801" s="573"/>
      <c r="B801" s="573"/>
      <c r="C801" s="573"/>
      <c r="D801" s="573"/>
      <c r="E801" s="573"/>
      <c r="F801" s="573"/>
      <c r="G801" s="573"/>
      <c r="H801" s="573"/>
      <c r="I801" s="573"/>
      <c r="J801" s="573"/>
      <c r="K801" s="658"/>
      <c r="L801" s="658"/>
      <c r="M801" s="573"/>
      <c r="N801" s="573"/>
      <c r="O801" s="573"/>
      <c r="P801" s="573"/>
      <c r="Q801" s="573"/>
      <c r="R801" s="573"/>
      <c r="S801" s="573"/>
      <c r="T801" s="573"/>
      <c r="U801" s="573"/>
      <c r="V801" s="573"/>
      <c r="W801" s="573"/>
      <c r="X801" s="573"/>
      <c r="Y801" s="573"/>
      <c r="Z801" s="573"/>
    </row>
    <row r="802" ht="15.75" customHeight="1">
      <c r="A802" s="573"/>
      <c r="B802" s="573"/>
      <c r="C802" s="573"/>
      <c r="D802" s="573"/>
      <c r="E802" s="573"/>
      <c r="F802" s="573"/>
      <c r="G802" s="573"/>
      <c r="H802" s="573"/>
      <c r="I802" s="573"/>
      <c r="J802" s="573"/>
      <c r="K802" s="658"/>
      <c r="L802" s="658"/>
      <c r="M802" s="573"/>
      <c r="N802" s="573"/>
      <c r="O802" s="573"/>
      <c r="P802" s="573"/>
      <c r="Q802" s="573"/>
      <c r="R802" s="573"/>
      <c r="S802" s="573"/>
      <c r="T802" s="573"/>
      <c r="U802" s="573"/>
      <c r="V802" s="573"/>
      <c r="W802" s="573"/>
      <c r="X802" s="573"/>
      <c r="Y802" s="573"/>
      <c r="Z802" s="573"/>
    </row>
    <row r="803" ht="15.75" customHeight="1">
      <c r="A803" s="573"/>
      <c r="B803" s="573"/>
      <c r="C803" s="573"/>
      <c r="D803" s="573"/>
      <c r="E803" s="573"/>
      <c r="F803" s="573"/>
      <c r="G803" s="573"/>
      <c r="H803" s="573"/>
      <c r="I803" s="573"/>
      <c r="J803" s="573"/>
      <c r="K803" s="658"/>
      <c r="L803" s="658"/>
      <c r="M803" s="573"/>
      <c r="N803" s="573"/>
      <c r="O803" s="573"/>
      <c r="P803" s="573"/>
      <c r="Q803" s="573"/>
      <c r="R803" s="573"/>
      <c r="S803" s="573"/>
      <c r="T803" s="573"/>
      <c r="U803" s="573"/>
      <c r="V803" s="573"/>
      <c r="W803" s="573"/>
      <c r="X803" s="573"/>
      <c r="Y803" s="573"/>
      <c r="Z803" s="573"/>
    </row>
    <row r="804" ht="15.75" customHeight="1">
      <c r="A804" s="573"/>
      <c r="B804" s="573"/>
      <c r="C804" s="573"/>
      <c r="D804" s="573"/>
      <c r="E804" s="573"/>
      <c r="F804" s="573"/>
      <c r="G804" s="573"/>
      <c r="H804" s="573"/>
      <c r="I804" s="573"/>
      <c r="J804" s="573"/>
      <c r="K804" s="658"/>
      <c r="L804" s="658"/>
      <c r="M804" s="573"/>
      <c r="N804" s="573"/>
      <c r="O804" s="573"/>
      <c r="P804" s="573"/>
      <c r="Q804" s="573"/>
      <c r="R804" s="573"/>
      <c r="S804" s="573"/>
      <c r="T804" s="573"/>
      <c r="U804" s="573"/>
      <c r="V804" s="573"/>
      <c r="W804" s="573"/>
      <c r="X804" s="573"/>
      <c r="Y804" s="573"/>
      <c r="Z804" s="573"/>
    </row>
    <row r="805" ht="15.75" customHeight="1">
      <c r="A805" s="573"/>
      <c r="B805" s="573"/>
      <c r="C805" s="573"/>
      <c r="D805" s="573"/>
      <c r="E805" s="573"/>
      <c r="F805" s="573"/>
      <c r="G805" s="573"/>
      <c r="H805" s="573"/>
      <c r="I805" s="573"/>
      <c r="J805" s="573"/>
      <c r="K805" s="658"/>
      <c r="L805" s="658"/>
      <c r="M805" s="573"/>
      <c r="N805" s="573"/>
      <c r="O805" s="573"/>
      <c r="P805" s="573"/>
      <c r="Q805" s="573"/>
      <c r="R805" s="573"/>
      <c r="S805" s="573"/>
      <c r="T805" s="573"/>
      <c r="U805" s="573"/>
      <c r="V805" s="573"/>
      <c r="W805" s="573"/>
      <c r="X805" s="573"/>
      <c r="Y805" s="573"/>
      <c r="Z805" s="573"/>
    </row>
    <row r="806" ht="15.75" customHeight="1">
      <c r="A806" s="573"/>
      <c r="B806" s="573"/>
      <c r="C806" s="573"/>
      <c r="D806" s="573"/>
      <c r="E806" s="573"/>
      <c r="F806" s="573"/>
      <c r="G806" s="573"/>
      <c r="H806" s="573"/>
      <c r="I806" s="573"/>
      <c r="J806" s="573"/>
      <c r="K806" s="658"/>
      <c r="L806" s="658"/>
      <c r="M806" s="573"/>
      <c r="N806" s="573"/>
      <c r="O806" s="573"/>
      <c r="P806" s="573"/>
      <c r="Q806" s="573"/>
      <c r="R806" s="573"/>
      <c r="S806" s="573"/>
      <c r="T806" s="573"/>
      <c r="U806" s="573"/>
      <c r="V806" s="573"/>
      <c r="W806" s="573"/>
      <c r="X806" s="573"/>
      <c r="Y806" s="573"/>
      <c r="Z806" s="573"/>
    </row>
    <row r="807" ht="15.75" customHeight="1">
      <c r="A807" s="573"/>
      <c r="B807" s="573"/>
      <c r="C807" s="573"/>
      <c r="D807" s="573"/>
      <c r="E807" s="573"/>
      <c r="F807" s="573"/>
      <c r="G807" s="573"/>
      <c r="H807" s="573"/>
      <c r="I807" s="573"/>
      <c r="J807" s="573"/>
      <c r="K807" s="658"/>
      <c r="L807" s="658"/>
      <c r="M807" s="573"/>
      <c r="N807" s="573"/>
      <c r="O807" s="573"/>
      <c r="P807" s="573"/>
      <c r="Q807" s="573"/>
      <c r="R807" s="573"/>
      <c r="S807" s="573"/>
      <c r="T807" s="573"/>
      <c r="U807" s="573"/>
      <c r="V807" s="573"/>
      <c r="W807" s="573"/>
      <c r="X807" s="573"/>
      <c r="Y807" s="573"/>
      <c r="Z807" s="573"/>
    </row>
    <row r="808" ht="15.75" customHeight="1">
      <c r="A808" s="573"/>
      <c r="B808" s="573"/>
      <c r="C808" s="573"/>
      <c r="D808" s="573"/>
      <c r="E808" s="573"/>
      <c r="F808" s="573"/>
      <c r="G808" s="573"/>
      <c r="H808" s="573"/>
      <c r="I808" s="573"/>
      <c r="J808" s="573"/>
      <c r="K808" s="658"/>
      <c r="L808" s="658"/>
      <c r="M808" s="573"/>
      <c r="N808" s="573"/>
      <c r="O808" s="573"/>
      <c r="P808" s="573"/>
      <c r="Q808" s="573"/>
      <c r="R808" s="573"/>
      <c r="S808" s="573"/>
      <c r="T808" s="573"/>
      <c r="U808" s="573"/>
      <c r="V808" s="573"/>
      <c r="W808" s="573"/>
      <c r="X808" s="573"/>
      <c r="Y808" s="573"/>
      <c r="Z808" s="573"/>
    </row>
    <row r="809" ht="15.75" customHeight="1">
      <c r="A809" s="573"/>
      <c r="B809" s="573"/>
      <c r="C809" s="573"/>
      <c r="D809" s="573"/>
      <c r="E809" s="573"/>
      <c r="F809" s="573"/>
      <c r="G809" s="573"/>
      <c r="H809" s="573"/>
      <c r="I809" s="573"/>
      <c r="J809" s="573"/>
      <c r="K809" s="658"/>
      <c r="L809" s="658"/>
      <c r="M809" s="573"/>
      <c r="N809" s="573"/>
      <c r="O809" s="573"/>
      <c r="P809" s="573"/>
      <c r="Q809" s="573"/>
      <c r="R809" s="573"/>
      <c r="S809" s="573"/>
      <c r="T809" s="573"/>
      <c r="U809" s="573"/>
      <c r="V809" s="573"/>
      <c r="W809" s="573"/>
      <c r="X809" s="573"/>
      <c r="Y809" s="573"/>
      <c r="Z809" s="573"/>
    </row>
    <row r="810" ht="15.75" customHeight="1">
      <c r="A810" s="573"/>
      <c r="B810" s="573"/>
      <c r="C810" s="573"/>
      <c r="D810" s="573"/>
      <c r="E810" s="573"/>
      <c r="F810" s="573"/>
      <c r="G810" s="573"/>
      <c r="H810" s="573"/>
      <c r="I810" s="573"/>
      <c r="J810" s="573"/>
      <c r="K810" s="658"/>
      <c r="L810" s="658"/>
      <c r="M810" s="573"/>
      <c r="N810" s="573"/>
      <c r="O810" s="573"/>
      <c r="P810" s="573"/>
      <c r="Q810" s="573"/>
      <c r="R810" s="573"/>
      <c r="S810" s="573"/>
      <c r="T810" s="573"/>
      <c r="U810" s="573"/>
      <c r="V810" s="573"/>
      <c r="W810" s="573"/>
      <c r="X810" s="573"/>
      <c r="Y810" s="573"/>
      <c r="Z810" s="573"/>
    </row>
    <row r="811" ht="15.75" customHeight="1">
      <c r="A811" s="573"/>
      <c r="B811" s="573"/>
      <c r="C811" s="573"/>
      <c r="D811" s="573"/>
      <c r="E811" s="573"/>
      <c r="F811" s="573"/>
      <c r="G811" s="573"/>
      <c r="H811" s="573"/>
      <c r="I811" s="573"/>
      <c r="J811" s="573"/>
      <c r="K811" s="658"/>
      <c r="L811" s="658"/>
      <c r="M811" s="573"/>
      <c r="N811" s="573"/>
      <c r="O811" s="573"/>
      <c r="P811" s="573"/>
      <c r="Q811" s="573"/>
      <c r="R811" s="573"/>
      <c r="S811" s="573"/>
      <c r="T811" s="573"/>
      <c r="U811" s="573"/>
      <c r="V811" s="573"/>
      <c r="W811" s="573"/>
      <c r="X811" s="573"/>
      <c r="Y811" s="573"/>
      <c r="Z811" s="573"/>
    </row>
    <row r="812" ht="15.75" customHeight="1">
      <c r="A812" s="573"/>
      <c r="B812" s="573"/>
      <c r="C812" s="573"/>
      <c r="D812" s="573"/>
      <c r="E812" s="573"/>
      <c r="F812" s="573"/>
      <c r="G812" s="573"/>
      <c r="H812" s="573"/>
      <c r="I812" s="573"/>
      <c r="J812" s="573"/>
      <c r="K812" s="658"/>
      <c r="L812" s="658"/>
      <c r="M812" s="573"/>
      <c r="N812" s="573"/>
      <c r="O812" s="573"/>
      <c r="P812" s="573"/>
      <c r="Q812" s="573"/>
      <c r="R812" s="573"/>
      <c r="S812" s="573"/>
      <c r="T812" s="573"/>
      <c r="U812" s="573"/>
      <c r="V812" s="573"/>
      <c r="W812" s="573"/>
      <c r="X812" s="573"/>
      <c r="Y812" s="573"/>
      <c r="Z812" s="573"/>
    </row>
    <row r="813" ht="15.75" customHeight="1">
      <c r="A813" s="573"/>
      <c r="B813" s="573"/>
      <c r="C813" s="573"/>
      <c r="D813" s="573"/>
      <c r="E813" s="573"/>
      <c r="F813" s="573"/>
      <c r="G813" s="573"/>
      <c r="H813" s="573"/>
      <c r="I813" s="573"/>
      <c r="J813" s="573"/>
      <c r="K813" s="658"/>
      <c r="L813" s="658"/>
      <c r="M813" s="573"/>
      <c r="N813" s="573"/>
      <c r="O813" s="573"/>
      <c r="P813" s="573"/>
      <c r="Q813" s="573"/>
      <c r="R813" s="573"/>
      <c r="S813" s="573"/>
      <c r="T813" s="573"/>
      <c r="U813" s="573"/>
      <c r="V813" s="573"/>
      <c r="W813" s="573"/>
      <c r="X813" s="573"/>
      <c r="Y813" s="573"/>
      <c r="Z813" s="573"/>
    </row>
    <row r="814" ht="15.75" customHeight="1">
      <c r="A814" s="573"/>
      <c r="B814" s="573"/>
      <c r="C814" s="573"/>
      <c r="D814" s="573"/>
      <c r="E814" s="573"/>
      <c r="F814" s="573"/>
      <c r="G814" s="573"/>
      <c r="H814" s="573"/>
      <c r="I814" s="573"/>
      <c r="J814" s="573"/>
      <c r="K814" s="658"/>
      <c r="L814" s="658"/>
      <c r="M814" s="573"/>
      <c r="N814" s="573"/>
      <c r="O814" s="573"/>
      <c r="P814" s="573"/>
      <c r="Q814" s="573"/>
      <c r="R814" s="573"/>
      <c r="S814" s="573"/>
      <c r="T814" s="573"/>
      <c r="U814" s="573"/>
      <c r="V814" s="573"/>
      <c r="W814" s="573"/>
      <c r="X814" s="573"/>
      <c r="Y814" s="573"/>
      <c r="Z814" s="573"/>
    </row>
    <row r="815" ht="15.75" customHeight="1">
      <c r="A815" s="573"/>
      <c r="B815" s="573"/>
      <c r="C815" s="573"/>
      <c r="D815" s="573"/>
      <c r="E815" s="573"/>
      <c r="F815" s="573"/>
      <c r="G815" s="573"/>
      <c r="H815" s="573"/>
      <c r="I815" s="573"/>
      <c r="J815" s="573"/>
      <c r="K815" s="658"/>
      <c r="L815" s="658"/>
      <c r="M815" s="573"/>
      <c r="N815" s="573"/>
      <c r="O815" s="573"/>
      <c r="P815" s="573"/>
      <c r="Q815" s="573"/>
      <c r="R815" s="573"/>
      <c r="S815" s="573"/>
      <c r="T815" s="573"/>
      <c r="U815" s="573"/>
      <c r="V815" s="573"/>
      <c r="W815" s="573"/>
      <c r="X815" s="573"/>
      <c r="Y815" s="573"/>
      <c r="Z815" s="573"/>
    </row>
    <row r="816" ht="15.75" customHeight="1">
      <c r="A816" s="573"/>
      <c r="B816" s="573"/>
      <c r="C816" s="573"/>
      <c r="D816" s="573"/>
      <c r="E816" s="573"/>
      <c r="F816" s="573"/>
      <c r="G816" s="573"/>
      <c r="H816" s="573"/>
      <c r="I816" s="573"/>
      <c r="J816" s="573"/>
      <c r="K816" s="658"/>
      <c r="L816" s="658"/>
      <c r="M816" s="573"/>
      <c r="N816" s="573"/>
      <c r="O816" s="573"/>
      <c r="P816" s="573"/>
      <c r="Q816" s="573"/>
      <c r="R816" s="573"/>
      <c r="S816" s="573"/>
      <c r="T816" s="573"/>
      <c r="U816" s="573"/>
      <c r="V816" s="573"/>
      <c r="W816" s="573"/>
      <c r="X816" s="573"/>
      <c r="Y816" s="573"/>
      <c r="Z816" s="573"/>
    </row>
    <row r="817" ht="15.75" customHeight="1">
      <c r="A817" s="573"/>
      <c r="B817" s="573"/>
      <c r="C817" s="573"/>
      <c r="D817" s="573"/>
      <c r="E817" s="573"/>
      <c r="F817" s="573"/>
      <c r="G817" s="573"/>
      <c r="H817" s="573"/>
      <c r="I817" s="573"/>
      <c r="J817" s="573"/>
      <c r="K817" s="658"/>
      <c r="L817" s="658"/>
      <c r="M817" s="573"/>
      <c r="N817" s="573"/>
      <c r="O817" s="573"/>
      <c r="P817" s="573"/>
      <c r="Q817" s="573"/>
      <c r="R817" s="573"/>
      <c r="S817" s="573"/>
      <c r="T817" s="573"/>
      <c r="U817" s="573"/>
      <c r="V817" s="573"/>
      <c r="W817" s="573"/>
      <c r="X817" s="573"/>
      <c r="Y817" s="573"/>
      <c r="Z817" s="573"/>
    </row>
    <row r="818" ht="15.75" customHeight="1">
      <c r="A818" s="573"/>
      <c r="B818" s="573"/>
      <c r="C818" s="573"/>
      <c r="D818" s="573"/>
      <c r="E818" s="573"/>
      <c r="F818" s="573"/>
      <c r="G818" s="573"/>
      <c r="H818" s="573"/>
      <c r="I818" s="573"/>
      <c r="J818" s="573"/>
      <c r="K818" s="658"/>
      <c r="L818" s="658"/>
      <c r="M818" s="573"/>
      <c r="N818" s="573"/>
      <c r="O818" s="573"/>
      <c r="P818" s="573"/>
      <c r="Q818" s="573"/>
      <c r="R818" s="573"/>
      <c r="S818" s="573"/>
      <c r="T818" s="573"/>
      <c r="U818" s="573"/>
      <c r="V818" s="573"/>
      <c r="W818" s="573"/>
      <c r="X818" s="573"/>
      <c r="Y818" s="573"/>
      <c r="Z818" s="573"/>
    </row>
    <row r="819" ht="15.75" customHeight="1">
      <c r="A819" s="573"/>
      <c r="B819" s="573"/>
      <c r="C819" s="573"/>
      <c r="D819" s="573"/>
      <c r="E819" s="573"/>
      <c r="F819" s="573"/>
      <c r="G819" s="573"/>
      <c r="H819" s="573"/>
      <c r="I819" s="573"/>
      <c r="J819" s="573"/>
      <c r="K819" s="658"/>
      <c r="L819" s="658"/>
      <c r="M819" s="573"/>
      <c r="N819" s="573"/>
      <c r="O819" s="573"/>
      <c r="P819" s="573"/>
      <c r="Q819" s="573"/>
      <c r="R819" s="573"/>
      <c r="S819" s="573"/>
      <c r="T819" s="573"/>
      <c r="U819" s="573"/>
      <c r="V819" s="573"/>
      <c r="W819" s="573"/>
      <c r="X819" s="573"/>
      <c r="Y819" s="573"/>
      <c r="Z819" s="573"/>
    </row>
    <row r="820" ht="15.75" customHeight="1">
      <c r="A820" s="573"/>
      <c r="B820" s="573"/>
      <c r="C820" s="573"/>
      <c r="D820" s="573"/>
      <c r="E820" s="573"/>
      <c r="F820" s="573"/>
      <c r="G820" s="573"/>
      <c r="H820" s="573"/>
      <c r="I820" s="573"/>
      <c r="J820" s="573"/>
      <c r="K820" s="658"/>
      <c r="L820" s="658"/>
      <c r="M820" s="573"/>
      <c r="N820" s="573"/>
      <c r="O820" s="573"/>
      <c r="P820" s="573"/>
      <c r="Q820" s="573"/>
      <c r="R820" s="573"/>
      <c r="S820" s="573"/>
      <c r="T820" s="573"/>
      <c r="U820" s="573"/>
      <c r="V820" s="573"/>
      <c r="W820" s="573"/>
      <c r="X820" s="573"/>
      <c r="Y820" s="573"/>
      <c r="Z820" s="573"/>
    </row>
    <row r="821" ht="15.75" customHeight="1">
      <c r="A821" s="573"/>
      <c r="B821" s="573"/>
      <c r="C821" s="573"/>
      <c r="D821" s="573"/>
      <c r="E821" s="573"/>
      <c r="F821" s="573"/>
      <c r="G821" s="573"/>
      <c r="H821" s="573"/>
      <c r="I821" s="573"/>
      <c r="J821" s="573"/>
      <c r="K821" s="658"/>
      <c r="L821" s="658"/>
      <c r="M821" s="573"/>
      <c r="N821" s="573"/>
      <c r="O821" s="573"/>
      <c r="P821" s="573"/>
      <c r="Q821" s="573"/>
      <c r="R821" s="573"/>
      <c r="S821" s="573"/>
      <c r="T821" s="573"/>
      <c r="U821" s="573"/>
      <c r="V821" s="573"/>
      <c r="W821" s="573"/>
      <c r="X821" s="573"/>
      <c r="Y821" s="573"/>
      <c r="Z821" s="573"/>
    </row>
    <row r="822" ht="15.75" customHeight="1">
      <c r="A822" s="573"/>
      <c r="B822" s="573"/>
      <c r="C822" s="573"/>
      <c r="D822" s="573"/>
      <c r="E822" s="573"/>
      <c r="F822" s="573"/>
      <c r="G822" s="573"/>
      <c r="H822" s="573"/>
      <c r="I822" s="573"/>
      <c r="J822" s="573"/>
      <c r="K822" s="658"/>
      <c r="L822" s="658"/>
      <c r="M822" s="573"/>
      <c r="N822" s="573"/>
      <c r="O822" s="573"/>
      <c r="P822" s="573"/>
      <c r="Q822" s="573"/>
      <c r="R822" s="573"/>
      <c r="S822" s="573"/>
      <c r="T822" s="573"/>
      <c r="U822" s="573"/>
      <c r="V822" s="573"/>
      <c r="W822" s="573"/>
      <c r="X822" s="573"/>
      <c r="Y822" s="573"/>
      <c r="Z822" s="573"/>
    </row>
    <row r="823" ht="15.75" customHeight="1">
      <c r="A823" s="573"/>
      <c r="B823" s="573"/>
      <c r="C823" s="573"/>
      <c r="D823" s="573"/>
      <c r="E823" s="573"/>
      <c r="F823" s="573"/>
      <c r="G823" s="573"/>
      <c r="H823" s="573"/>
      <c r="I823" s="573"/>
      <c r="J823" s="573"/>
      <c r="K823" s="658"/>
      <c r="L823" s="658"/>
      <c r="M823" s="573"/>
      <c r="N823" s="573"/>
      <c r="O823" s="573"/>
      <c r="P823" s="573"/>
      <c r="Q823" s="573"/>
      <c r="R823" s="573"/>
      <c r="S823" s="573"/>
      <c r="T823" s="573"/>
      <c r="U823" s="573"/>
      <c r="V823" s="573"/>
      <c r="W823" s="573"/>
      <c r="X823" s="573"/>
      <c r="Y823" s="573"/>
      <c r="Z823" s="573"/>
    </row>
    <row r="824" ht="15.75" customHeight="1">
      <c r="A824" s="573"/>
      <c r="B824" s="573"/>
      <c r="C824" s="573"/>
      <c r="D824" s="573"/>
      <c r="E824" s="573"/>
      <c r="F824" s="573"/>
      <c r="G824" s="573"/>
      <c r="H824" s="573"/>
      <c r="I824" s="573"/>
      <c r="J824" s="573"/>
      <c r="K824" s="658"/>
      <c r="L824" s="658"/>
      <c r="M824" s="573"/>
      <c r="N824" s="573"/>
      <c r="O824" s="573"/>
      <c r="P824" s="573"/>
      <c r="Q824" s="573"/>
      <c r="R824" s="573"/>
      <c r="S824" s="573"/>
      <c r="T824" s="573"/>
      <c r="U824" s="573"/>
      <c r="V824" s="573"/>
      <c r="W824" s="573"/>
      <c r="X824" s="573"/>
      <c r="Y824" s="573"/>
      <c r="Z824" s="573"/>
    </row>
    <row r="825" ht="15.75" customHeight="1">
      <c r="A825" s="573"/>
      <c r="B825" s="573"/>
      <c r="C825" s="573"/>
      <c r="D825" s="573"/>
      <c r="E825" s="573"/>
      <c r="F825" s="573"/>
      <c r="G825" s="573"/>
      <c r="H825" s="573"/>
      <c r="I825" s="573"/>
      <c r="J825" s="573"/>
      <c r="K825" s="658"/>
      <c r="L825" s="658"/>
      <c r="M825" s="573"/>
      <c r="N825" s="573"/>
      <c r="O825" s="573"/>
      <c r="P825" s="573"/>
      <c r="Q825" s="573"/>
      <c r="R825" s="573"/>
      <c r="S825" s="573"/>
      <c r="T825" s="573"/>
      <c r="U825" s="573"/>
      <c r="V825" s="573"/>
      <c r="W825" s="573"/>
      <c r="X825" s="573"/>
      <c r="Y825" s="573"/>
      <c r="Z825" s="573"/>
    </row>
    <row r="826" ht="15.75" customHeight="1">
      <c r="A826" s="573"/>
      <c r="B826" s="573"/>
      <c r="C826" s="573"/>
      <c r="D826" s="573"/>
      <c r="E826" s="573"/>
      <c r="F826" s="573"/>
      <c r="G826" s="573"/>
      <c r="H826" s="573"/>
      <c r="I826" s="573"/>
      <c r="J826" s="573"/>
      <c r="K826" s="658"/>
      <c r="L826" s="658"/>
      <c r="M826" s="573"/>
      <c r="N826" s="573"/>
      <c r="O826" s="573"/>
      <c r="P826" s="573"/>
      <c r="Q826" s="573"/>
      <c r="R826" s="573"/>
      <c r="S826" s="573"/>
      <c r="T826" s="573"/>
      <c r="U826" s="573"/>
      <c r="V826" s="573"/>
      <c r="W826" s="573"/>
      <c r="X826" s="573"/>
      <c r="Y826" s="573"/>
      <c r="Z826" s="573"/>
    </row>
    <row r="827" ht="15.75" customHeight="1">
      <c r="A827" s="573"/>
      <c r="B827" s="573"/>
      <c r="C827" s="573"/>
      <c r="D827" s="573"/>
      <c r="E827" s="573"/>
      <c r="F827" s="573"/>
      <c r="G827" s="573"/>
      <c r="H827" s="573"/>
      <c r="I827" s="573"/>
      <c r="J827" s="573"/>
      <c r="K827" s="658"/>
      <c r="L827" s="658"/>
      <c r="M827" s="573"/>
      <c r="N827" s="573"/>
      <c r="O827" s="573"/>
      <c r="P827" s="573"/>
      <c r="Q827" s="573"/>
      <c r="R827" s="573"/>
      <c r="S827" s="573"/>
      <c r="T827" s="573"/>
      <c r="U827" s="573"/>
      <c r="V827" s="573"/>
      <c r="W827" s="573"/>
      <c r="X827" s="573"/>
      <c r="Y827" s="573"/>
      <c r="Z827" s="573"/>
    </row>
    <row r="828" ht="15.75" customHeight="1">
      <c r="A828" s="573"/>
      <c r="B828" s="573"/>
      <c r="C828" s="573"/>
      <c r="D828" s="573"/>
      <c r="E828" s="573"/>
      <c r="F828" s="573"/>
      <c r="G828" s="573"/>
      <c r="H828" s="573"/>
      <c r="I828" s="573"/>
      <c r="J828" s="573"/>
      <c r="K828" s="658"/>
      <c r="L828" s="658"/>
      <c r="M828" s="573"/>
      <c r="N828" s="573"/>
      <c r="O828" s="573"/>
      <c r="P828" s="573"/>
      <c r="Q828" s="573"/>
      <c r="R828" s="573"/>
      <c r="S828" s="573"/>
      <c r="T828" s="573"/>
      <c r="U828" s="573"/>
      <c r="V828" s="573"/>
      <c r="W828" s="573"/>
      <c r="X828" s="573"/>
      <c r="Y828" s="573"/>
      <c r="Z828" s="573"/>
    </row>
    <row r="829" ht="15.75" customHeight="1">
      <c r="A829" s="573"/>
      <c r="B829" s="573"/>
      <c r="C829" s="573"/>
      <c r="D829" s="573"/>
      <c r="E829" s="573"/>
      <c r="F829" s="573"/>
      <c r="G829" s="573"/>
      <c r="H829" s="573"/>
      <c r="I829" s="573"/>
      <c r="J829" s="573"/>
      <c r="K829" s="658"/>
      <c r="L829" s="658"/>
      <c r="M829" s="573"/>
      <c r="N829" s="573"/>
      <c r="O829" s="573"/>
      <c r="P829" s="573"/>
      <c r="Q829" s="573"/>
      <c r="R829" s="573"/>
      <c r="S829" s="573"/>
      <c r="T829" s="573"/>
      <c r="U829" s="573"/>
      <c r="V829" s="573"/>
      <c r="W829" s="573"/>
      <c r="X829" s="573"/>
      <c r="Y829" s="573"/>
      <c r="Z829" s="573"/>
    </row>
    <row r="830" ht="15.75" customHeight="1">
      <c r="A830" s="573"/>
      <c r="B830" s="573"/>
      <c r="C830" s="573"/>
      <c r="D830" s="573"/>
      <c r="E830" s="573"/>
      <c r="F830" s="573"/>
      <c r="G830" s="573"/>
      <c r="H830" s="573"/>
      <c r="I830" s="573"/>
      <c r="J830" s="573"/>
      <c r="K830" s="658"/>
      <c r="L830" s="658"/>
      <c r="M830" s="573"/>
      <c r="N830" s="573"/>
      <c r="O830" s="573"/>
      <c r="P830" s="573"/>
      <c r="Q830" s="573"/>
      <c r="R830" s="573"/>
      <c r="S830" s="573"/>
      <c r="T830" s="573"/>
      <c r="U830" s="573"/>
      <c r="V830" s="573"/>
      <c r="W830" s="573"/>
      <c r="X830" s="573"/>
      <c r="Y830" s="573"/>
      <c r="Z830" s="573"/>
    </row>
    <row r="831" ht="15.75" customHeight="1">
      <c r="A831" s="573"/>
      <c r="B831" s="573"/>
      <c r="C831" s="573"/>
      <c r="D831" s="573"/>
      <c r="E831" s="573"/>
      <c r="F831" s="573"/>
      <c r="G831" s="573"/>
      <c r="H831" s="573"/>
      <c r="I831" s="573"/>
      <c r="J831" s="573"/>
      <c r="K831" s="658"/>
      <c r="L831" s="658"/>
      <c r="M831" s="573"/>
      <c r="N831" s="573"/>
      <c r="O831" s="573"/>
      <c r="P831" s="573"/>
      <c r="Q831" s="573"/>
      <c r="R831" s="573"/>
      <c r="S831" s="573"/>
      <c r="T831" s="573"/>
      <c r="U831" s="573"/>
      <c r="V831" s="573"/>
      <c r="W831" s="573"/>
      <c r="X831" s="573"/>
      <c r="Y831" s="573"/>
      <c r="Z831" s="573"/>
    </row>
    <row r="832" ht="15.75" customHeight="1">
      <c r="A832" s="573"/>
      <c r="B832" s="573"/>
      <c r="C832" s="573"/>
      <c r="D832" s="573"/>
      <c r="E832" s="573"/>
      <c r="F832" s="573"/>
      <c r="G832" s="573"/>
      <c r="H832" s="573"/>
      <c r="I832" s="573"/>
      <c r="J832" s="573"/>
      <c r="K832" s="658"/>
      <c r="L832" s="658"/>
      <c r="M832" s="573"/>
      <c r="N832" s="573"/>
      <c r="O832" s="573"/>
      <c r="P832" s="573"/>
      <c r="Q832" s="573"/>
      <c r="R832" s="573"/>
      <c r="S832" s="573"/>
      <c r="T832" s="573"/>
      <c r="U832" s="573"/>
      <c r="V832" s="573"/>
      <c r="W832" s="573"/>
      <c r="X832" s="573"/>
      <c r="Y832" s="573"/>
      <c r="Z832" s="573"/>
    </row>
    <row r="833" ht="15.75" customHeight="1">
      <c r="A833" s="573"/>
      <c r="B833" s="573"/>
      <c r="C833" s="573"/>
      <c r="D833" s="573"/>
      <c r="E833" s="573"/>
      <c r="F833" s="573"/>
      <c r="G833" s="573"/>
      <c r="H833" s="573"/>
      <c r="I833" s="573"/>
      <c r="J833" s="573"/>
      <c r="K833" s="658"/>
      <c r="L833" s="658"/>
      <c r="M833" s="573"/>
      <c r="N833" s="573"/>
      <c r="O833" s="573"/>
      <c r="P833" s="573"/>
      <c r="Q833" s="573"/>
      <c r="R833" s="573"/>
      <c r="S833" s="573"/>
      <c r="T833" s="573"/>
      <c r="U833" s="573"/>
      <c r="V833" s="573"/>
      <c r="W833" s="573"/>
      <c r="X833" s="573"/>
      <c r="Y833" s="573"/>
      <c r="Z833" s="573"/>
    </row>
    <row r="834" ht="15.75" customHeight="1">
      <c r="A834" s="573"/>
      <c r="B834" s="573"/>
      <c r="C834" s="573"/>
      <c r="D834" s="573"/>
      <c r="E834" s="573"/>
      <c r="F834" s="573"/>
      <c r="G834" s="573"/>
      <c r="H834" s="573"/>
      <c r="I834" s="573"/>
      <c r="J834" s="573"/>
      <c r="K834" s="658"/>
      <c r="L834" s="658"/>
      <c r="M834" s="573"/>
      <c r="N834" s="573"/>
      <c r="O834" s="573"/>
      <c r="P834" s="573"/>
      <c r="Q834" s="573"/>
      <c r="R834" s="573"/>
      <c r="S834" s="573"/>
      <c r="T834" s="573"/>
      <c r="U834" s="573"/>
      <c r="V834" s="573"/>
      <c r="W834" s="573"/>
      <c r="X834" s="573"/>
      <c r="Y834" s="573"/>
      <c r="Z834" s="573"/>
    </row>
    <row r="835" ht="15.75" customHeight="1">
      <c r="A835" s="573"/>
      <c r="B835" s="573"/>
      <c r="C835" s="573"/>
      <c r="D835" s="573"/>
      <c r="E835" s="573"/>
      <c r="F835" s="573"/>
      <c r="G835" s="573"/>
      <c r="H835" s="573"/>
      <c r="I835" s="573"/>
      <c r="J835" s="573"/>
      <c r="K835" s="658"/>
      <c r="L835" s="658"/>
      <c r="M835" s="573"/>
      <c r="N835" s="573"/>
      <c r="O835" s="573"/>
      <c r="P835" s="573"/>
      <c r="Q835" s="573"/>
      <c r="R835" s="573"/>
      <c r="S835" s="573"/>
      <c r="T835" s="573"/>
      <c r="U835" s="573"/>
      <c r="V835" s="573"/>
      <c r="W835" s="573"/>
      <c r="X835" s="573"/>
      <c r="Y835" s="573"/>
      <c r="Z835" s="573"/>
    </row>
    <row r="836" ht="15.75" customHeight="1">
      <c r="A836" s="573"/>
      <c r="B836" s="573"/>
      <c r="C836" s="573"/>
      <c r="D836" s="573"/>
      <c r="E836" s="573"/>
      <c r="F836" s="573"/>
      <c r="G836" s="573"/>
      <c r="H836" s="573"/>
      <c r="I836" s="573"/>
      <c r="J836" s="573"/>
      <c r="K836" s="658"/>
      <c r="L836" s="658"/>
      <c r="M836" s="573"/>
      <c r="N836" s="573"/>
      <c r="O836" s="573"/>
      <c r="P836" s="573"/>
      <c r="Q836" s="573"/>
      <c r="R836" s="573"/>
      <c r="S836" s="573"/>
      <c r="T836" s="573"/>
      <c r="U836" s="573"/>
      <c r="V836" s="573"/>
      <c r="W836" s="573"/>
      <c r="X836" s="573"/>
      <c r="Y836" s="573"/>
      <c r="Z836" s="573"/>
    </row>
    <row r="837" ht="15.75" customHeight="1">
      <c r="A837" s="573"/>
      <c r="B837" s="573"/>
      <c r="C837" s="573"/>
      <c r="D837" s="573"/>
      <c r="E837" s="573"/>
      <c r="F837" s="573"/>
      <c r="G837" s="573"/>
      <c r="H837" s="573"/>
      <c r="I837" s="573"/>
      <c r="J837" s="573"/>
      <c r="K837" s="658"/>
      <c r="L837" s="658"/>
      <c r="M837" s="573"/>
      <c r="N837" s="573"/>
      <c r="O837" s="573"/>
      <c r="P837" s="573"/>
      <c r="Q837" s="573"/>
      <c r="R837" s="573"/>
      <c r="S837" s="573"/>
      <c r="T837" s="573"/>
      <c r="U837" s="573"/>
      <c r="V837" s="573"/>
      <c r="W837" s="573"/>
      <c r="X837" s="573"/>
      <c r="Y837" s="573"/>
      <c r="Z837" s="573"/>
    </row>
    <row r="838" ht="15.75" customHeight="1">
      <c r="A838" s="573"/>
      <c r="B838" s="573"/>
      <c r="C838" s="573"/>
      <c r="D838" s="573"/>
      <c r="E838" s="573"/>
      <c r="F838" s="573"/>
      <c r="G838" s="573"/>
      <c r="H838" s="573"/>
      <c r="I838" s="573"/>
      <c r="J838" s="573"/>
      <c r="K838" s="658"/>
      <c r="L838" s="658"/>
      <c r="M838" s="573"/>
      <c r="N838" s="573"/>
      <c r="O838" s="573"/>
      <c r="P838" s="573"/>
      <c r="Q838" s="573"/>
      <c r="R838" s="573"/>
      <c r="S838" s="573"/>
      <c r="T838" s="573"/>
      <c r="U838" s="573"/>
      <c r="V838" s="573"/>
      <c r="W838" s="573"/>
      <c r="X838" s="573"/>
      <c r="Y838" s="573"/>
      <c r="Z838" s="573"/>
    </row>
    <row r="839" ht="15.75" customHeight="1">
      <c r="A839" s="573"/>
      <c r="B839" s="573"/>
      <c r="C839" s="573"/>
      <c r="D839" s="573"/>
      <c r="E839" s="573"/>
      <c r="F839" s="573"/>
      <c r="G839" s="573"/>
      <c r="H839" s="573"/>
      <c r="I839" s="573"/>
      <c r="J839" s="573"/>
      <c r="K839" s="658"/>
      <c r="L839" s="658"/>
      <c r="M839" s="573"/>
      <c r="N839" s="573"/>
      <c r="O839" s="573"/>
      <c r="P839" s="573"/>
      <c r="Q839" s="573"/>
      <c r="R839" s="573"/>
      <c r="S839" s="573"/>
      <c r="T839" s="573"/>
      <c r="U839" s="573"/>
      <c r="V839" s="573"/>
      <c r="W839" s="573"/>
      <c r="X839" s="573"/>
      <c r="Y839" s="573"/>
      <c r="Z839" s="573"/>
    </row>
    <row r="840" ht="15.75" customHeight="1">
      <c r="A840" s="573"/>
      <c r="B840" s="573"/>
      <c r="C840" s="573"/>
      <c r="D840" s="573"/>
      <c r="E840" s="573"/>
      <c r="F840" s="573"/>
      <c r="G840" s="573"/>
      <c r="H840" s="573"/>
      <c r="I840" s="573"/>
      <c r="J840" s="573"/>
      <c r="K840" s="658"/>
      <c r="L840" s="658"/>
      <c r="M840" s="573"/>
      <c r="N840" s="573"/>
      <c r="O840" s="573"/>
      <c r="P840" s="573"/>
      <c r="Q840" s="573"/>
      <c r="R840" s="573"/>
      <c r="S840" s="573"/>
      <c r="T840" s="573"/>
      <c r="U840" s="573"/>
      <c r="V840" s="573"/>
      <c r="W840" s="573"/>
      <c r="X840" s="573"/>
      <c r="Y840" s="573"/>
      <c r="Z840" s="573"/>
    </row>
    <row r="841" ht="15.75" customHeight="1">
      <c r="A841" s="573"/>
      <c r="B841" s="573"/>
      <c r="C841" s="573"/>
      <c r="D841" s="573"/>
      <c r="E841" s="573"/>
      <c r="F841" s="573"/>
      <c r="G841" s="573"/>
      <c r="H841" s="573"/>
      <c r="I841" s="573"/>
      <c r="J841" s="573"/>
      <c r="K841" s="658"/>
      <c r="L841" s="658"/>
      <c r="M841" s="573"/>
      <c r="N841" s="573"/>
      <c r="O841" s="573"/>
      <c r="P841" s="573"/>
      <c r="Q841" s="573"/>
      <c r="R841" s="573"/>
      <c r="S841" s="573"/>
      <c r="T841" s="573"/>
      <c r="U841" s="573"/>
      <c r="V841" s="573"/>
      <c r="W841" s="573"/>
      <c r="X841" s="573"/>
      <c r="Y841" s="573"/>
      <c r="Z841" s="573"/>
    </row>
    <row r="842" ht="15.75" customHeight="1">
      <c r="A842" s="573"/>
      <c r="B842" s="573"/>
      <c r="C842" s="573"/>
      <c r="D842" s="573"/>
      <c r="E842" s="573"/>
      <c r="F842" s="573"/>
      <c r="G842" s="573"/>
      <c r="H842" s="573"/>
      <c r="I842" s="573"/>
      <c r="J842" s="573"/>
      <c r="K842" s="658"/>
      <c r="L842" s="658"/>
      <c r="M842" s="573"/>
      <c r="N842" s="573"/>
      <c r="O842" s="573"/>
      <c r="P842" s="573"/>
      <c r="Q842" s="573"/>
      <c r="R842" s="573"/>
      <c r="S842" s="573"/>
      <c r="T842" s="573"/>
      <c r="U842" s="573"/>
      <c r="V842" s="573"/>
      <c r="W842" s="573"/>
      <c r="X842" s="573"/>
      <c r="Y842" s="573"/>
      <c r="Z842" s="573"/>
    </row>
    <row r="843" ht="15.75" customHeight="1">
      <c r="A843" s="573"/>
      <c r="B843" s="573"/>
      <c r="C843" s="573"/>
      <c r="D843" s="573"/>
      <c r="E843" s="573"/>
      <c r="F843" s="573"/>
      <c r="G843" s="573"/>
      <c r="H843" s="573"/>
      <c r="I843" s="573"/>
      <c r="J843" s="573"/>
      <c r="K843" s="658"/>
      <c r="L843" s="658"/>
      <c r="M843" s="573"/>
      <c r="N843" s="573"/>
      <c r="O843" s="573"/>
      <c r="P843" s="573"/>
      <c r="Q843" s="573"/>
      <c r="R843" s="573"/>
      <c r="S843" s="573"/>
      <c r="T843" s="573"/>
      <c r="U843" s="573"/>
      <c r="V843" s="573"/>
      <c r="W843" s="573"/>
      <c r="X843" s="573"/>
      <c r="Y843" s="573"/>
      <c r="Z843" s="573"/>
    </row>
    <row r="844" ht="15.75" customHeight="1">
      <c r="A844" s="573"/>
      <c r="B844" s="573"/>
      <c r="C844" s="573"/>
      <c r="D844" s="573"/>
      <c r="E844" s="573"/>
      <c r="F844" s="573"/>
      <c r="G844" s="573"/>
      <c r="H844" s="573"/>
      <c r="I844" s="573"/>
      <c r="J844" s="573"/>
      <c r="K844" s="658"/>
      <c r="L844" s="658"/>
      <c r="M844" s="573"/>
      <c r="N844" s="573"/>
      <c r="O844" s="573"/>
      <c r="P844" s="573"/>
      <c r="Q844" s="573"/>
      <c r="R844" s="573"/>
      <c r="S844" s="573"/>
      <c r="T844" s="573"/>
      <c r="U844" s="573"/>
      <c r="V844" s="573"/>
      <c r="W844" s="573"/>
      <c r="X844" s="573"/>
      <c r="Y844" s="573"/>
      <c r="Z844" s="573"/>
    </row>
    <row r="845" ht="15.75" customHeight="1">
      <c r="A845" s="573"/>
      <c r="B845" s="573"/>
      <c r="C845" s="573"/>
      <c r="D845" s="573"/>
      <c r="E845" s="573"/>
      <c r="F845" s="573"/>
      <c r="G845" s="573"/>
      <c r="H845" s="573"/>
      <c r="I845" s="573"/>
      <c r="J845" s="573"/>
      <c r="K845" s="658"/>
      <c r="L845" s="658"/>
      <c r="M845" s="573"/>
      <c r="N845" s="573"/>
      <c r="O845" s="573"/>
      <c r="P845" s="573"/>
      <c r="Q845" s="573"/>
      <c r="R845" s="573"/>
      <c r="S845" s="573"/>
      <c r="T845" s="573"/>
      <c r="U845" s="573"/>
      <c r="V845" s="573"/>
      <c r="W845" s="573"/>
      <c r="X845" s="573"/>
      <c r="Y845" s="573"/>
      <c r="Z845" s="573"/>
    </row>
    <row r="846" ht="15.75" customHeight="1">
      <c r="A846" s="573"/>
      <c r="B846" s="573"/>
      <c r="C846" s="573"/>
      <c r="D846" s="573"/>
      <c r="E846" s="573"/>
      <c r="F846" s="573"/>
      <c r="G846" s="573"/>
      <c r="H846" s="573"/>
      <c r="I846" s="573"/>
      <c r="J846" s="573"/>
      <c r="K846" s="658"/>
      <c r="L846" s="658"/>
      <c r="M846" s="573"/>
      <c r="N846" s="573"/>
      <c r="O846" s="573"/>
      <c r="P846" s="573"/>
      <c r="Q846" s="573"/>
      <c r="R846" s="573"/>
      <c r="S846" s="573"/>
      <c r="T846" s="573"/>
      <c r="U846" s="573"/>
      <c r="V846" s="573"/>
      <c r="W846" s="573"/>
      <c r="X846" s="573"/>
      <c r="Y846" s="573"/>
      <c r="Z846" s="573"/>
    </row>
    <row r="847" ht="15.75" customHeight="1">
      <c r="A847" s="573"/>
      <c r="B847" s="573"/>
      <c r="C847" s="573"/>
      <c r="D847" s="573"/>
      <c r="E847" s="573"/>
      <c r="F847" s="573"/>
      <c r="G847" s="573"/>
      <c r="H847" s="573"/>
      <c r="I847" s="573"/>
      <c r="J847" s="573"/>
      <c r="K847" s="658"/>
      <c r="L847" s="658"/>
      <c r="M847" s="573"/>
      <c r="N847" s="573"/>
      <c r="O847" s="573"/>
      <c r="P847" s="573"/>
      <c r="Q847" s="573"/>
      <c r="R847" s="573"/>
      <c r="S847" s="573"/>
      <c r="T847" s="573"/>
      <c r="U847" s="573"/>
      <c r="V847" s="573"/>
      <c r="W847" s="573"/>
      <c r="X847" s="573"/>
      <c r="Y847" s="573"/>
      <c r="Z847" s="573"/>
    </row>
    <row r="848" ht="15.75" customHeight="1">
      <c r="A848" s="573"/>
      <c r="B848" s="573"/>
      <c r="C848" s="573"/>
      <c r="D848" s="573"/>
      <c r="E848" s="573"/>
      <c r="F848" s="573"/>
      <c r="G848" s="573"/>
      <c r="H848" s="573"/>
      <c r="I848" s="573"/>
      <c r="J848" s="573"/>
      <c r="K848" s="658"/>
      <c r="L848" s="658"/>
      <c r="M848" s="573"/>
      <c r="N848" s="573"/>
      <c r="O848" s="573"/>
      <c r="P848" s="573"/>
      <c r="Q848" s="573"/>
      <c r="R848" s="573"/>
      <c r="S848" s="573"/>
      <c r="T848" s="573"/>
      <c r="U848" s="573"/>
      <c r="V848" s="573"/>
      <c r="W848" s="573"/>
      <c r="X848" s="573"/>
      <c r="Y848" s="573"/>
      <c r="Z848" s="573"/>
    </row>
    <row r="849" ht="15.75" customHeight="1">
      <c r="A849" s="573"/>
      <c r="B849" s="573"/>
      <c r="C849" s="573"/>
      <c r="D849" s="573"/>
      <c r="E849" s="573"/>
      <c r="F849" s="573"/>
      <c r="G849" s="573"/>
      <c r="H849" s="573"/>
      <c r="I849" s="573"/>
      <c r="J849" s="573"/>
      <c r="K849" s="658"/>
      <c r="L849" s="658"/>
      <c r="M849" s="573"/>
      <c r="N849" s="573"/>
      <c r="O849" s="573"/>
      <c r="P849" s="573"/>
      <c r="Q849" s="573"/>
      <c r="R849" s="573"/>
      <c r="S849" s="573"/>
      <c r="T849" s="573"/>
      <c r="U849" s="573"/>
      <c r="V849" s="573"/>
      <c r="W849" s="573"/>
      <c r="X849" s="573"/>
      <c r="Y849" s="573"/>
      <c r="Z849" s="573"/>
    </row>
    <row r="850" ht="15.75" customHeight="1">
      <c r="A850" s="573"/>
      <c r="B850" s="573"/>
      <c r="C850" s="573"/>
      <c r="D850" s="573"/>
      <c r="E850" s="573"/>
      <c r="F850" s="573"/>
      <c r="G850" s="573"/>
      <c r="H850" s="573"/>
      <c r="I850" s="573"/>
      <c r="J850" s="573"/>
      <c r="K850" s="658"/>
      <c r="L850" s="658"/>
      <c r="M850" s="573"/>
      <c r="N850" s="573"/>
      <c r="O850" s="573"/>
      <c r="P850" s="573"/>
      <c r="Q850" s="573"/>
      <c r="R850" s="573"/>
      <c r="S850" s="573"/>
      <c r="T850" s="573"/>
      <c r="U850" s="573"/>
      <c r="V850" s="573"/>
      <c r="W850" s="573"/>
      <c r="X850" s="573"/>
      <c r="Y850" s="573"/>
      <c r="Z850" s="573"/>
    </row>
    <row r="851" ht="15.75" customHeight="1">
      <c r="A851" s="573"/>
      <c r="B851" s="573"/>
      <c r="C851" s="573"/>
      <c r="D851" s="573"/>
      <c r="E851" s="573"/>
      <c r="F851" s="573"/>
      <c r="G851" s="573"/>
      <c r="H851" s="573"/>
      <c r="I851" s="573"/>
      <c r="J851" s="573"/>
      <c r="K851" s="658"/>
      <c r="L851" s="658"/>
      <c r="M851" s="573"/>
      <c r="N851" s="573"/>
      <c r="O851" s="573"/>
      <c r="P851" s="573"/>
      <c r="Q851" s="573"/>
      <c r="R851" s="573"/>
      <c r="S851" s="573"/>
      <c r="T851" s="573"/>
      <c r="U851" s="573"/>
      <c r="V851" s="573"/>
      <c r="W851" s="573"/>
      <c r="X851" s="573"/>
      <c r="Y851" s="573"/>
      <c r="Z851" s="573"/>
    </row>
    <row r="852" ht="15.75" customHeight="1">
      <c r="A852" s="573"/>
      <c r="B852" s="573"/>
      <c r="C852" s="573"/>
      <c r="D852" s="573"/>
      <c r="E852" s="573"/>
      <c r="F852" s="573"/>
      <c r="G852" s="573"/>
      <c r="H852" s="573"/>
      <c r="I852" s="573"/>
      <c r="J852" s="573"/>
      <c r="K852" s="658"/>
      <c r="L852" s="658"/>
      <c r="M852" s="573"/>
      <c r="N852" s="573"/>
      <c r="O852" s="573"/>
      <c r="P852" s="573"/>
      <c r="Q852" s="573"/>
      <c r="R852" s="573"/>
      <c r="S852" s="573"/>
      <c r="T852" s="573"/>
      <c r="U852" s="573"/>
      <c r="V852" s="573"/>
      <c r="W852" s="573"/>
      <c r="X852" s="573"/>
      <c r="Y852" s="573"/>
      <c r="Z852" s="573"/>
    </row>
    <row r="853" ht="15.75" customHeight="1">
      <c r="A853" s="573"/>
      <c r="B853" s="573"/>
      <c r="C853" s="573"/>
      <c r="D853" s="573"/>
      <c r="E853" s="573"/>
      <c r="F853" s="573"/>
      <c r="G853" s="573"/>
      <c r="H853" s="573"/>
      <c r="I853" s="573"/>
      <c r="J853" s="573"/>
      <c r="K853" s="658"/>
      <c r="L853" s="658"/>
      <c r="M853" s="573"/>
      <c r="N853" s="573"/>
      <c r="O853" s="573"/>
      <c r="P853" s="573"/>
      <c r="Q853" s="573"/>
      <c r="R853" s="573"/>
      <c r="S853" s="573"/>
      <c r="T853" s="573"/>
      <c r="U853" s="573"/>
      <c r="V853" s="573"/>
      <c r="W853" s="573"/>
      <c r="X853" s="573"/>
      <c r="Y853" s="573"/>
      <c r="Z853" s="573"/>
    </row>
    <row r="854" ht="15.75" customHeight="1">
      <c r="A854" s="573"/>
      <c r="B854" s="573"/>
      <c r="C854" s="573"/>
      <c r="D854" s="573"/>
      <c r="E854" s="573"/>
      <c r="F854" s="573"/>
      <c r="G854" s="573"/>
      <c r="H854" s="573"/>
      <c r="I854" s="573"/>
      <c r="J854" s="573"/>
      <c r="K854" s="658"/>
      <c r="L854" s="658"/>
      <c r="M854" s="573"/>
      <c r="N854" s="573"/>
      <c r="O854" s="573"/>
      <c r="P854" s="573"/>
      <c r="Q854" s="573"/>
      <c r="R854" s="573"/>
      <c r="S854" s="573"/>
      <c r="T854" s="573"/>
      <c r="U854" s="573"/>
      <c r="V854" s="573"/>
      <c r="W854" s="573"/>
      <c r="X854" s="573"/>
      <c r="Y854" s="573"/>
      <c r="Z854" s="573"/>
    </row>
    <row r="855" ht="15.75" customHeight="1">
      <c r="A855" s="573"/>
      <c r="B855" s="573"/>
      <c r="C855" s="573"/>
      <c r="D855" s="573"/>
      <c r="E855" s="573"/>
      <c r="F855" s="573"/>
      <c r="G855" s="573"/>
      <c r="H855" s="573"/>
      <c r="I855" s="573"/>
      <c r="J855" s="573"/>
      <c r="K855" s="658"/>
      <c r="L855" s="658"/>
      <c r="M855" s="573"/>
      <c r="N855" s="573"/>
      <c r="O855" s="573"/>
      <c r="P855" s="573"/>
      <c r="Q855" s="573"/>
      <c r="R855" s="573"/>
      <c r="S855" s="573"/>
      <c r="T855" s="573"/>
      <c r="U855" s="573"/>
      <c r="V855" s="573"/>
      <c r="W855" s="573"/>
      <c r="X855" s="573"/>
      <c r="Y855" s="573"/>
      <c r="Z855" s="573"/>
    </row>
    <row r="856" ht="15.75" customHeight="1">
      <c r="A856" s="573"/>
      <c r="B856" s="573"/>
      <c r="C856" s="573"/>
      <c r="D856" s="573"/>
      <c r="E856" s="573"/>
      <c r="F856" s="573"/>
      <c r="G856" s="573"/>
      <c r="H856" s="573"/>
      <c r="I856" s="573"/>
      <c r="J856" s="573"/>
      <c r="K856" s="658"/>
      <c r="L856" s="658"/>
      <c r="M856" s="573"/>
      <c r="N856" s="573"/>
      <c r="O856" s="573"/>
      <c r="P856" s="573"/>
      <c r="Q856" s="573"/>
      <c r="R856" s="573"/>
      <c r="S856" s="573"/>
      <c r="T856" s="573"/>
      <c r="U856" s="573"/>
      <c r="V856" s="573"/>
      <c r="W856" s="573"/>
      <c r="X856" s="573"/>
      <c r="Y856" s="573"/>
      <c r="Z856" s="573"/>
    </row>
    <row r="857" ht="15.75" customHeight="1">
      <c r="A857" s="573"/>
      <c r="B857" s="573"/>
      <c r="C857" s="573"/>
      <c r="D857" s="573"/>
      <c r="E857" s="573"/>
      <c r="F857" s="573"/>
      <c r="G857" s="573"/>
      <c r="H857" s="573"/>
      <c r="I857" s="573"/>
      <c r="J857" s="573"/>
      <c r="K857" s="658"/>
      <c r="L857" s="658"/>
      <c r="M857" s="573"/>
      <c r="N857" s="573"/>
      <c r="O857" s="573"/>
      <c r="P857" s="573"/>
      <c r="Q857" s="573"/>
      <c r="R857" s="573"/>
      <c r="S857" s="573"/>
      <c r="T857" s="573"/>
      <c r="U857" s="573"/>
      <c r="V857" s="573"/>
      <c r="W857" s="573"/>
      <c r="X857" s="573"/>
      <c r="Y857" s="573"/>
      <c r="Z857" s="573"/>
    </row>
    <row r="858" ht="15.75" customHeight="1">
      <c r="A858" s="573"/>
      <c r="B858" s="573"/>
      <c r="C858" s="573"/>
      <c r="D858" s="573"/>
      <c r="E858" s="573"/>
      <c r="F858" s="573"/>
      <c r="G858" s="573"/>
      <c r="H858" s="573"/>
      <c r="I858" s="573"/>
      <c r="J858" s="573"/>
      <c r="K858" s="658"/>
      <c r="L858" s="658"/>
      <c r="M858" s="573"/>
      <c r="N858" s="573"/>
      <c r="O858" s="573"/>
      <c r="P858" s="573"/>
      <c r="Q858" s="573"/>
      <c r="R858" s="573"/>
      <c r="S858" s="573"/>
      <c r="T858" s="573"/>
      <c r="U858" s="573"/>
      <c r="V858" s="573"/>
      <c r="W858" s="573"/>
      <c r="X858" s="573"/>
      <c r="Y858" s="573"/>
      <c r="Z858" s="573"/>
    </row>
    <row r="859" ht="15.75" customHeight="1">
      <c r="A859" s="573"/>
      <c r="B859" s="573"/>
      <c r="C859" s="573"/>
      <c r="D859" s="573"/>
      <c r="E859" s="573"/>
      <c r="F859" s="573"/>
      <c r="G859" s="573"/>
      <c r="H859" s="573"/>
      <c r="I859" s="573"/>
      <c r="J859" s="573"/>
      <c r="K859" s="658"/>
      <c r="L859" s="658"/>
      <c r="M859" s="573"/>
      <c r="N859" s="573"/>
      <c r="O859" s="573"/>
      <c r="P859" s="573"/>
      <c r="Q859" s="573"/>
      <c r="R859" s="573"/>
      <c r="S859" s="573"/>
      <c r="T859" s="573"/>
      <c r="U859" s="573"/>
      <c r="V859" s="573"/>
      <c r="W859" s="573"/>
      <c r="X859" s="573"/>
      <c r="Y859" s="573"/>
      <c r="Z859" s="573"/>
    </row>
    <row r="860" ht="15.75" customHeight="1">
      <c r="A860" s="573"/>
      <c r="B860" s="573"/>
      <c r="C860" s="573"/>
      <c r="D860" s="573"/>
      <c r="E860" s="573"/>
      <c r="F860" s="573"/>
      <c r="G860" s="573"/>
      <c r="H860" s="573"/>
      <c r="I860" s="573"/>
      <c r="J860" s="573"/>
      <c r="K860" s="658"/>
      <c r="L860" s="658"/>
      <c r="M860" s="573"/>
      <c r="N860" s="573"/>
      <c r="O860" s="573"/>
      <c r="P860" s="573"/>
      <c r="Q860" s="573"/>
      <c r="R860" s="573"/>
      <c r="S860" s="573"/>
      <c r="T860" s="573"/>
      <c r="U860" s="573"/>
      <c r="V860" s="573"/>
      <c r="W860" s="573"/>
      <c r="X860" s="573"/>
      <c r="Y860" s="573"/>
      <c r="Z860" s="573"/>
    </row>
    <row r="861" ht="15.75" customHeight="1">
      <c r="A861" s="573"/>
      <c r="B861" s="573"/>
      <c r="C861" s="573"/>
      <c r="D861" s="573"/>
      <c r="E861" s="573"/>
      <c r="F861" s="573"/>
      <c r="G861" s="573"/>
      <c r="H861" s="573"/>
      <c r="I861" s="573"/>
      <c r="J861" s="573"/>
      <c r="K861" s="658"/>
      <c r="L861" s="658"/>
      <c r="M861" s="573"/>
      <c r="N861" s="573"/>
      <c r="O861" s="573"/>
      <c r="P861" s="573"/>
      <c r="Q861" s="573"/>
      <c r="R861" s="573"/>
      <c r="S861" s="573"/>
      <c r="T861" s="573"/>
      <c r="U861" s="573"/>
      <c r="V861" s="573"/>
      <c r="W861" s="573"/>
      <c r="X861" s="573"/>
      <c r="Y861" s="573"/>
      <c r="Z861" s="573"/>
    </row>
    <row r="862" ht="15.75" customHeight="1">
      <c r="A862" s="573"/>
      <c r="B862" s="573"/>
      <c r="C862" s="573"/>
      <c r="D862" s="573"/>
      <c r="E862" s="573"/>
      <c r="F862" s="573"/>
      <c r="G862" s="573"/>
      <c r="H862" s="573"/>
      <c r="I862" s="573"/>
      <c r="J862" s="573"/>
      <c r="K862" s="658"/>
      <c r="L862" s="658"/>
      <c r="M862" s="573"/>
      <c r="N862" s="573"/>
      <c r="O862" s="573"/>
      <c r="P862" s="573"/>
      <c r="Q862" s="573"/>
      <c r="R862" s="573"/>
      <c r="S862" s="573"/>
      <c r="T862" s="573"/>
      <c r="U862" s="573"/>
      <c r="V862" s="573"/>
      <c r="W862" s="573"/>
      <c r="X862" s="573"/>
      <c r="Y862" s="573"/>
      <c r="Z862" s="573"/>
    </row>
    <row r="863" ht="15.75" customHeight="1">
      <c r="A863" s="573"/>
      <c r="B863" s="573"/>
      <c r="C863" s="573"/>
      <c r="D863" s="573"/>
      <c r="E863" s="573"/>
      <c r="F863" s="573"/>
      <c r="G863" s="573"/>
      <c r="H863" s="573"/>
      <c r="I863" s="573"/>
      <c r="J863" s="573"/>
      <c r="K863" s="658"/>
      <c r="L863" s="658"/>
      <c r="M863" s="573"/>
      <c r="N863" s="573"/>
      <c r="O863" s="573"/>
      <c r="P863" s="573"/>
      <c r="Q863" s="573"/>
      <c r="R863" s="573"/>
      <c r="S863" s="573"/>
      <c r="T863" s="573"/>
      <c r="U863" s="573"/>
      <c r="V863" s="573"/>
      <c r="W863" s="573"/>
      <c r="X863" s="573"/>
      <c r="Y863" s="573"/>
      <c r="Z863" s="573"/>
    </row>
    <row r="864" ht="15.75" customHeight="1">
      <c r="A864" s="573"/>
      <c r="B864" s="573"/>
      <c r="C864" s="573"/>
      <c r="D864" s="573"/>
      <c r="E864" s="573"/>
      <c r="F864" s="573"/>
      <c r="G864" s="573"/>
      <c r="H864" s="573"/>
      <c r="I864" s="573"/>
      <c r="J864" s="573"/>
      <c r="K864" s="658"/>
      <c r="L864" s="658"/>
      <c r="M864" s="573"/>
      <c r="N864" s="573"/>
      <c r="O864" s="573"/>
      <c r="P864" s="573"/>
      <c r="Q864" s="573"/>
      <c r="R864" s="573"/>
      <c r="S864" s="573"/>
      <c r="T864" s="573"/>
      <c r="U864" s="573"/>
      <c r="V864" s="573"/>
      <c r="W864" s="573"/>
      <c r="X864" s="573"/>
      <c r="Y864" s="573"/>
      <c r="Z864" s="573"/>
    </row>
    <row r="865" ht="15.75" customHeight="1">
      <c r="A865" s="573"/>
      <c r="B865" s="573"/>
      <c r="C865" s="573"/>
      <c r="D865" s="573"/>
      <c r="E865" s="573"/>
      <c r="F865" s="573"/>
      <c r="G865" s="573"/>
      <c r="H865" s="573"/>
      <c r="I865" s="573"/>
      <c r="J865" s="573"/>
      <c r="K865" s="658"/>
      <c r="L865" s="658"/>
      <c r="M865" s="573"/>
      <c r="N865" s="573"/>
      <c r="O865" s="573"/>
      <c r="P865" s="573"/>
      <c r="Q865" s="573"/>
      <c r="R865" s="573"/>
      <c r="S865" s="573"/>
      <c r="T865" s="573"/>
      <c r="U865" s="573"/>
      <c r="V865" s="573"/>
      <c r="W865" s="573"/>
      <c r="X865" s="573"/>
      <c r="Y865" s="573"/>
      <c r="Z865" s="573"/>
    </row>
    <row r="866" ht="15.75" customHeight="1">
      <c r="A866" s="573"/>
      <c r="B866" s="573"/>
      <c r="C866" s="573"/>
      <c r="D866" s="573"/>
      <c r="E866" s="573"/>
      <c r="F866" s="573"/>
      <c r="G866" s="573"/>
      <c r="H866" s="573"/>
      <c r="I866" s="573"/>
      <c r="J866" s="573"/>
      <c r="K866" s="658"/>
      <c r="L866" s="658"/>
      <c r="M866" s="573"/>
      <c r="N866" s="573"/>
      <c r="O866" s="573"/>
      <c r="P866" s="573"/>
      <c r="Q866" s="573"/>
      <c r="R866" s="573"/>
      <c r="S866" s="573"/>
      <c r="T866" s="573"/>
      <c r="U866" s="573"/>
      <c r="V866" s="573"/>
      <c r="W866" s="573"/>
      <c r="X866" s="573"/>
      <c r="Y866" s="573"/>
      <c r="Z866" s="573"/>
    </row>
    <row r="867" ht="15.75" customHeight="1">
      <c r="A867" s="573"/>
      <c r="B867" s="573"/>
      <c r="C867" s="573"/>
      <c r="D867" s="573"/>
      <c r="E867" s="573"/>
      <c r="F867" s="573"/>
      <c r="G867" s="573"/>
      <c r="H867" s="573"/>
      <c r="I867" s="573"/>
      <c r="J867" s="573"/>
      <c r="K867" s="658"/>
      <c r="L867" s="658"/>
      <c r="M867" s="573"/>
      <c r="N867" s="573"/>
      <c r="O867" s="573"/>
      <c r="P867" s="573"/>
      <c r="Q867" s="573"/>
      <c r="R867" s="573"/>
      <c r="S867" s="573"/>
      <c r="T867" s="573"/>
      <c r="U867" s="573"/>
      <c r="V867" s="573"/>
      <c r="W867" s="573"/>
      <c r="X867" s="573"/>
      <c r="Y867" s="573"/>
      <c r="Z867" s="573"/>
    </row>
    <row r="868" ht="15.75" customHeight="1">
      <c r="A868" s="573"/>
      <c r="B868" s="573"/>
      <c r="C868" s="573"/>
      <c r="D868" s="573"/>
      <c r="E868" s="573"/>
      <c r="F868" s="573"/>
      <c r="G868" s="573"/>
      <c r="H868" s="573"/>
      <c r="I868" s="573"/>
      <c r="J868" s="573"/>
      <c r="K868" s="658"/>
      <c r="L868" s="658"/>
      <c r="M868" s="573"/>
      <c r="N868" s="573"/>
      <c r="O868" s="573"/>
      <c r="P868" s="573"/>
      <c r="Q868" s="573"/>
      <c r="R868" s="573"/>
      <c r="S868" s="573"/>
      <c r="T868" s="573"/>
      <c r="U868" s="573"/>
      <c r="V868" s="573"/>
      <c r="W868" s="573"/>
      <c r="X868" s="573"/>
      <c r="Y868" s="573"/>
      <c r="Z868" s="573"/>
    </row>
    <row r="869" ht="15.75" customHeight="1">
      <c r="A869" s="573"/>
      <c r="B869" s="573"/>
      <c r="C869" s="573"/>
      <c r="D869" s="573"/>
      <c r="E869" s="573"/>
      <c r="F869" s="573"/>
      <c r="G869" s="573"/>
      <c r="H869" s="573"/>
      <c r="I869" s="573"/>
      <c r="J869" s="573"/>
      <c r="K869" s="658"/>
      <c r="L869" s="658"/>
      <c r="M869" s="573"/>
      <c r="N869" s="573"/>
      <c r="O869" s="573"/>
      <c r="P869" s="573"/>
      <c r="Q869" s="573"/>
      <c r="R869" s="573"/>
      <c r="S869" s="573"/>
      <c r="T869" s="573"/>
      <c r="U869" s="573"/>
      <c r="V869" s="573"/>
      <c r="W869" s="573"/>
      <c r="X869" s="573"/>
      <c r="Y869" s="573"/>
      <c r="Z869" s="573"/>
    </row>
    <row r="870" ht="15.75" customHeight="1">
      <c r="A870" s="573"/>
      <c r="B870" s="573"/>
      <c r="C870" s="573"/>
      <c r="D870" s="573"/>
      <c r="E870" s="573"/>
      <c r="F870" s="573"/>
      <c r="G870" s="573"/>
      <c r="H870" s="573"/>
      <c r="I870" s="573"/>
      <c r="J870" s="573"/>
      <c r="K870" s="658"/>
      <c r="L870" s="658"/>
      <c r="M870" s="573"/>
      <c r="N870" s="573"/>
      <c r="O870" s="573"/>
      <c r="P870" s="573"/>
      <c r="Q870" s="573"/>
      <c r="R870" s="573"/>
      <c r="S870" s="573"/>
      <c r="T870" s="573"/>
      <c r="U870" s="573"/>
      <c r="V870" s="573"/>
      <c r="W870" s="573"/>
      <c r="X870" s="573"/>
      <c r="Y870" s="573"/>
      <c r="Z870" s="573"/>
    </row>
    <row r="871" ht="15.75" customHeight="1">
      <c r="A871" s="573"/>
      <c r="B871" s="573"/>
      <c r="C871" s="573"/>
      <c r="D871" s="573"/>
      <c r="E871" s="573"/>
      <c r="F871" s="573"/>
      <c r="G871" s="573"/>
      <c r="H871" s="573"/>
      <c r="I871" s="573"/>
      <c r="J871" s="573"/>
      <c r="K871" s="658"/>
      <c r="L871" s="658"/>
      <c r="M871" s="573"/>
      <c r="N871" s="573"/>
      <c r="O871" s="573"/>
      <c r="P871" s="573"/>
      <c r="Q871" s="573"/>
      <c r="R871" s="573"/>
      <c r="S871" s="573"/>
      <c r="T871" s="573"/>
      <c r="U871" s="573"/>
      <c r="V871" s="573"/>
      <c r="W871" s="573"/>
      <c r="X871" s="573"/>
      <c r="Y871" s="573"/>
      <c r="Z871" s="573"/>
    </row>
    <row r="872" ht="15.75" customHeight="1">
      <c r="A872" s="573"/>
      <c r="B872" s="573"/>
      <c r="C872" s="573"/>
      <c r="D872" s="573"/>
      <c r="E872" s="573"/>
      <c r="F872" s="573"/>
      <c r="G872" s="573"/>
      <c r="H872" s="573"/>
      <c r="I872" s="573"/>
      <c r="J872" s="573"/>
      <c r="K872" s="658"/>
      <c r="L872" s="658"/>
      <c r="M872" s="573"/>
      <c r="N872" s="573"/>
      <c r="O872" s="573"/>
      <c r="P872" s="573"/>
      <c r="Q872" s="573"/>
      <c r="R872" s="573"/>
      <c r="S872" s="573"/>
      <c r="T872" s="573"/>
      <c r="U872" s="573"/>
      <c r="V872" s="573"/>
      <c r="W872" s="573"/>
      <c r="X872" s="573"/>
      <c r="Y872" s="573"/>
      <c r="Z872" s="573"/>
    </row>
    <row r="873" ht="15.75" customHeight="1">
      <c r="A873" s="573"/>
      <c r="B873" s="573"/>
      <c r="C873" s="573"/>
      <c r="D873" s="573"/>
      <c r="E873" s="573"/>
      <c r="F873" s="573"/>
      <c r="G873" s="573"/>
      <c r="H873" s="573"/>
      <c r="I873" s="573"/>
      <c r="J873" s="573"/>
      <c r="K873" s="658"/>
      <c r="L873" s="658"/>
      <c r="M873" s="573"/>
      <c r="N873" s="573"/>
      <c r="O873" s="573"/>
      <c r="P873" s="573"/>
      <c r="Q873" s="573"/>
      <c r="R873" s="573"/>
      <c r="S873" s="573"/>
      <c r="T873" s="573"/>
      <c r="U873" s="573"/>
      <c r="V873" s="573"/>
      <c r="W873" s="573"/>
      <c r="X873" s="573"/>
      <c r="Y873" s="573"/>
      <c r="Z873" s="573"/>
    </row>
    <row r="874" ht="15.75" customHeight="1">
      <c r="A874" s="573"/>
      <c r="B874" s="573"/>
      <c r="C874" s="573"/>
      <c r="D874" s="573"/>
      <c r="E874" s="573"/>
      <c r="F874" s="573"/>
      <c r="G874" s="573"/>
      <c r="H874" s="573"/>
      <c r="I874" s="573"/>
      <c r="J874" s="573"/>
      <c r="K874" s="658"/>
      <c r="L874" s="658"/>
      <c r="M874" s="573"/>
      <c r="N874" s="573"/>
      <c r="O874" s="573"/>
      <c r="P874" s="573"/>
      <c r="Q874" s="573"/>
      <c r="R874" s="573"/>
      <c r="S874" s="573"/>
      <c r="T874" s="573"/>
      <c r="U874" s="573"/>
      <c r="V874" s="573"/>
      <c r="W874" s="573"/>
      <c r="X874" s="573"/>
      <c r="Y874" s="573"/>
      <c r="Z874" s="573"/>
    </row>
    <row r="875" ht="15.75" customHeight="1">
      <c r="A875" s="573"/>
      <c r="B875" s="573"/>
      <c r="C875" s="573"/>
      <c r="D875" s="573"/>
      <c r="E875" s="573"/>
      <c r="F875" s="573"/>
      <c r="G875" s="573"/>
      <c r="H875" s="573"/>
      <c r="I875" s="573"/>
      <c r="J875" s="573"/>
      <c r="K875" s="658"/>
      <c r="L875" s="658"/>
      <c r="M875" s="573"/>
      <c r="N875" s="573"/>
      <c r="O875" s="573"/>
      <c r="P875" s="573"/>
      <c r="Q875" s="573"/>
      <c r="R875" s="573"/>
      <c r="S875" s="573"/>
      <c r="T875" s="573"/>
      <c r="U875" s="573"/>
      <c r="V875" s="573"/>
      <c r="W875" s="573"/>
      <c r="X875" s="573"/>
      <c r="Y875" s="573"/>
      <c r="Z875" s="573"/>
    </row>
    <row r="876" ht="15.75" customHeight="1">
      <c r="A876" s="573"/>
      <c r="B876" s="573"/>
      <c r="C876" s="573"/>
      <c r="D876" s="573"/>
      <c r="E876" s="573"/>
      <c r="F876" s="573"/>
      <c r="G876" s="573"/>
      <c r="H876" s="573"/>
      <c r="I876" s="573"/>
      <c r="J876" s="573"/>
      <c r="K876" s="658"/>
      <c r="L876" s="658"/>
      <c r="M876" s="573"/>
      <c r="N876" s="573"/>
      <c r="O876" s="573"/>
      <c r="P876" s="573"/>
      <c r="Q876" s="573"/>
      <c r="R876" s="573"/>
      <c r="S876" s="573"/>
      <c r="T876" s="573"/>
      <c r="U876" s="573"/>
      <c r="V876" s="573"/>
      <c r="W876" s="573"/>
      <c r="X876" s="573"/>
      <c r="Y876" s="573"/>
      <c r="Z876" s="573"/>
    </row>
    <row r="877" ht="15.75" customHeight="1">
      <c r="A877" s="573"/>
      <c r="B877" s="573"/>
      <c r="C877" s="573"/>
      <c r="D877" s="573"/>
      <c r="E877" s="573"/>
      <c r="F877" s="573"/>
      <c r="G877" s="573"/>
      <c r="H877" s="573"/>
      <c r="I877" s="573"/>
      <c r="J877" s="573"/>
      <c r="K877" s="658"/>
      <c r="L877" s="658"/>
      <c r="M877" s="573"/>
      <c r="N877" s="573"/>
      <c r="O877" s="573"/>
      <c r="P877" s="573"/>
      <c r="Q877" s="573"/>
      <c r="R877" s="573"/>
      <c r="S877" s="573"/>
      <c r="T877" s="573"/>
      <c r="U877" s="573"/>
      <c r="V877" s="573"/>
      <c r="W877" s="573"/>
      <c r="X877" s="573"/>
      <c r="Y877" s="573"/>
      <c r="Z877" s="573"/>
    </row>
    <row r="878" ht="15.75" customHeight="1">
      <c r="A878" s="573"/>
      <c r="B878" s="573"/>
      <c r="C878" s="573"/>
      <c r="D878" s="573"/>
      <c r="E878" s="573"/>
      <c r="F878" s="573"/>
      <c r="G878" s="573"/>
      <c r="H878" s="573"/>
      <c r="I878" s="573"/>
      <c r="J878" s="573"/>
      <c r="K878" s="658"/>
      <c r="L878" s="658"/>
      <c r="M878" s="573"/>
      <c r="N878" s="573"/>
      <c r="O878" s="573"/>
      <c r="P878" s="573"/>
      <c r="Q878" s="573"/>
      <c r="R878" s="573"/>
      <c r="S878" s="573"/>
      <c r="T878" s="573"/>
      <c r="U878" s="573"/>
      <c r="V878" s="573"/>
      <c r="W878" s="573"/>
      <c r="X878" s="573"/>
      <c r="Y878" s="573"/>
      <c r="Z878" s="573"/>
    </row>
    <row r="879" ht="15.75" customHeight="1">
      <c r="A879" s="573"/>
      <c r="B879" s="573"/>
      <c r="C879" s="573"/>
      <c r="D879" s="573"/>
      <c r="E879" s="573"/>
      <c r="F879" s="573"/>
      <c r="G879" s="573"/>
      <c r="H879" s="573"/>
      <c r="I879" s="573"/>
      <c r="J879" s="573"/>
      <c r="K879" s="658"/>
      <c r="L879" s="658"/>
      <c r="M879" s="573"/>
      <c r="N879" s="573"/>
      <c r="O879" s="573"/>
      <c r="P879" s="573"/>
      <c r="Q879" s="573"/>
      <c r="R879" s="573"/>
      <c r="S879" s="573"/>
      <c r="T879" s="573"/>
      <c r="U879" s="573"/>
      <c r="V879" s="573"/>
      <c r="W879" s="573"/>
      <c r="X879" s="573"/>
      <c r="Y879" s="573"/>
      <c r="Z879" s="573"/>
    </row>
    <row r="880" ht="15.75" customHeight="1">
      <c r="A880" s="573"/>
      <c r="B880" s="573"/>
      <c r="C880" s="573"/>
      <c r="D880" s="573"/>
      <c r="E880" s="573"/>
      <c r="F880" s="573"/>
      <c r="G880" s="573"/>
      <c r="H880" s="573"/>
      <c r="I880" s="573"/>
      <c r="J880" s="573"/>
      <c r="K880" s="658"/>
      <c r="L880" s="658"/>
      <c r="M880" s="573"/>
      <c r="N880" s="573"/>
      <c r="O880" s="573"/>
      <c r="P880" s="573"/>
      <c r="Q880" s="573"/>
      <c r="R880" s="573"/>
      <c r="S880" s="573"/>
      <c r="T880" s="573"/>
      <c r="U880" s="573"/>
      <c r="V880" s="573"/>
      <c r="W880" s="573"/>
      <c r="X880" s="573"/>
      <c r="Y880" s="573"/>
      <c r="Z880" s="573"/>
    </row>
    <row r="881" ht="15.75" customHeight="1">
      <c r="A881" s="573"/>
      <c r="B881" s="573"/>
      <c r="C881" s="573"/>
      <c r="D881" s="573"/>
      <c r="E881" s="573"/>
      <c r="F881" s="573"/>
      <c r="G881" s="573"/>
      <c r="H881" s="573"/>
      <c r="I881" s="573"/>
      <c r="J881" s="573"/>
      <c r="K881" s="658"/>
      <c r="L881" s="658"/>
      <c r="M881" s="573"/>
      <c r="N881" s="573"/>
      <c r="O881" s="573"/>
      <c r="P881" s="573"/>
      <c r="Q881" s="573"/>
      <c r="R881" s="573"/>
      <c r="S881" s="573"/>
      <c r="T881" s="573"/>
      <c r="U881" s="573"/>
      <c r="V881" s="573"/>
      <c r="W881" s="573"/>
      <c r="X881" s="573"/>
      <c r="Y881" s="573"/>
      <c r="Z881" s="573"/>
    </row>
    <row r="882" ht="15.75" customHeight="1">
      <c r="A882" s="573"/>
      <c r="B882" s="573"/>
      <c r="C882" s="573"/>
      <c r="D882" s="573"/>
      <c r="E882" s="573"/>
      <c r="F882" s="573"/>
      <c r="G882" s="573"/>
      <c r="H882" s="573"/>
      <c r="I882" s="573"/>
      <c r="J882" s="573"/>
      <c r="K882" s="658"/>
      <c r="L882" s="658"/>
      <c r="M882" s="573"/>
      <c r="N882" s="573"/>
      <c r="O882" s="573"/>
      <c r="P882" s="573"/>
      <c r="Q882" s="573"/>
      <c r="R882" s="573"/>
      <c r="S882" s="573"/>
      <c r="T882" s="573"/>
      <c r="U882" s="573"/>
      <c r="V882" s="573"/>
      <c r="W882" s="573"/>
      <c r="X882" s="573"/>
      <c r="Y882" s="573"/>
      <c r="Z882" s="573"/>
    </row>
    <row r="883" ht="15.75" customHeight="1">
      <c r="A883" s="573"/>
      <c r="B883" s="573"/>
      <c r="C883" s="573"/>
      <c r="D883" s="573"/>
      <c r="E883" s="573"/>
      <c r="F883" s="573"/>
      <c r="G883" s="573"/>
      <c r="H883" s="573"/>
      <c r="I883" s="573"/>
      <c r="J883" s="573"/>
      <c r="K883" s="658"/>
      <c r="L883" s="658"/>
      <c r="M883" s="573"/>
      <c r="N883" s="573"/>
      <c r="O883" s="573"/>
      <c r="P883" s="573"/>
      <c r="Q883" s="573"/>
      <c r="R883" s="573"/>
      <c r="S883" s="573"/>
      <c r="T883" s="573"/>
      <c r="U883" s="573"/>
      <c r="V883" s="573"/>
      <c r="W883" s="573"/>
      <c r="X883" s="573"/>
      <c r="Y883" s="573"/>
      <c r="Z883" s="573"/>
    </row>
    <row r="884" ht="15.75" customHeight="1">
      <c r="A884" s="573"/>
      <c r="B884" s="573"/>
      <c r="C884" s="573"/>
      <c r="D884" s="573"/>
      <c r="E884" s="573"/>
      <c r="F884" s="573"/>
      <c r="G884" s="573"/>
      <c r="H884" s="573"/>
      <c r="I884" s="573"/>
      <c r="J884" s="573"/>
      <c r="K884" s="658"/>
      <c r="L884" s="658"/>
      <c r="M884" s="573"/>
      <c r="N884" s="573"/>
      <c r="O884" s="573"/>
      <c r="P884" s="573"/>
      <c r="Q884" s="573"/>
      <c r="R884" s="573"/>
      <c r="S884" s="573"/>
      <c r="T884" s="573"/>
      <c r="U884" s="573"/>
      <c r="V884" s="573"/>
      <c r="W884" s="573"/>
      <c r="X884" s="573"/>
      <c r="Y884" s="573"/>
      <c r="Z884" s="573"/>
    </row>
    <row r="885" ht="15.75" customHeight="1">
      <c r="A885" s="573"/>
      <c r="B885" s="573"/>
      <c r="C885" s="573"/>
      <c r="D885" s="573"/>
      <c r="E885" s="573"/>
      <c r="F885" s="573"/>
      <c r="G885" s="573"/>
      <c r="H885" s="573"/>
      <c r="I885" s="573"/>
      <c r="J885" s="573"/>
      <c r="K885" s="658"/>
      <c r="L885" s="658"/>
      <c r="M885" s="573"/>
      <c r="N885" s="573"/>
      <c r="O885" s="573"/>
      <c r="P885" s="573"/>
      <c r="Q885" s="573"/>
      <c r="R885" s="573"/>
      <c r="S885" s="573"/>
      <c r="T885" s="573"/>
      <c r="U885" s="573"/>
      <c r="V885" s="573"/>
      <c r="W885" s="573"/>
      <c r="X885" s="573"/>
      <c r="Y885" s="573"/>
      <c r="Z885" s="573"/>
    </row>
    <row r="886" ht="15.75" customHeight="1">
      <c r="A886" s="573"/>
      <c r="B886" s="573"/>
      <c r="C886" s="573"/>
      <c r="D886" s="573"/>
      <c r="E886" s="573"/>
      <c r="F886" s="573"/>
      <c r="G886" s="573"/>
      <c r="H886" s="573"/>
      <c r="I886" s="573"/>
      <c r="J886" s="573"/>
      <c r="K886" s="658"/>
      <c r="L886" s="658"/>
      <c r="M886" s="573"/>
      <c r="N886" s="573"/>
      <c r="O886" s="573"/>
      <c r="P886" s="573"/>
      <c r="Q886" s="573"/>
      <c r="R886" s="573"/>
      <c r="S886" s="573"/>
      <c r="T886" s="573"/>
      <c r="U886" s="573"/>
      <c r="V886" s="573"/>
      <c r="W886" s="573"/>
      <c r="X886" s="573"/>
      <c r="Y886" s="573"/>
      <c r="Z886" s="573"/>
    </row>
    <row r="887" ht="15.75" customHeight="1">
      <c r="A887" s="573"/>
      <c r="B887" s="573"/>
      <c r="C887" s="573"/>
      <c r="D887" s="573"/>
      <c r="E887" s="573"/>
      <c r="F887" s="573"/>
      <c r="G887" s="573"/>
      <c r="H887" s="573"/>
      <c r="I887" s="573"/>
      <c r="J887" s="573"/>
      <c r="K887" s="658"/>
      <c r="L887" s="658"/>
      <c r="M887" s="573"/>
      <c r="N887" s="573"/>
      <c r="O887" s="573"/>
      <c r="P887" s="573"/>
      <c r="Q887" s="573"/>
      <c r="R887" s="573"/>
      <c r="S887" s="573"/>
      <c r="T887" s="573"/>
      <c r="U887" s="573"/>
      <c r="V887" s="573"/>
      <c r="W887" s="573"/>
      <c r="X887" s="573"/>
      <c r="Y887" s="573"/>
      <c r="Z887" s="573"/>
    </row>
    <row r="888" ht="15.75" customHeight="1">
      <c r="A888" s="573"/>
      <c r="B888" s="573"/>
      <c r="C888" s="573"/>
      <c r="D888" s="573"/>
      <c r="E888" s="573"/>
      <c r="F888" s="573"/>
      <c r="G888" s="573"/>
      <c r="H888" s="573"/>
      <c r="I888" s="573"/>
      <c r="J888" s="573"/>
      <c r="K888" s="658"/>
      <c r="L888" s="658"/>
      <c r="M888" s="573"/>
      <c r="N888" s="573"/>
      <c r="O888" s="573"/>
      <c r="P888" s="573"/>
      <c r="Q888" s="573"/>
      <c r="R888" s="573"/>
      <c r="S888" s="573"/>
      <c r="T888" s="573"/>
      <c r="U888" s="573"/>
      <c r="V888" s="573"/>
      <c r="W888" s="573"/>
      <c r="X888" s="573"/>
      <c r="Y888" s="573"/>
      <c r="Z888" s="573"/>
    </row>
    <row r="889" ht="15.75" customHeight="1">
      <c r="A889" s="573"/>
      <c r="B889" s="573"/>
      <c r="C889" s="573"/>
      <c r="D889" s="573"/>
      <c r="E889" s="573"/>
      <c r="F889" s="573"/>
      <c r="G889" s="573"/>
      <c r="H889" s="573"/>
      <c r="I889" s="573"/>
      <c r="J889" s="573"/>
      <c r="K889" s="658"/>
      <c r="L889" s="658"/>
      <c r="M889" s="573"/>
      <c r="N889" s="573"/>
      <c r="O889" s="573"/>
      <c r="P889" s="573"/>
      <c r="Q889" s="573"/>
      <c r="R889" s="573"/>
      <c r="S889" s="573"/>
      <c r="T889" s="573"/>
      <c r="U889" s="573"/>
      <c r="V889" s="573"/>
      <c r="W889" s="573"/>
      <c r="X889" s="573"/>
      <c r="Y889" s="573"/>
      <c r="Z889" s="573"/>
    </row>
    <row r="890" ht="15.75" customHeight="1">
      <c r="A890" s="573"/>
      <c r="B890" s="573"/>
      <c r="C890" s="573"/>
      <c r="D890" s="573"/>
      <c r="E890" s="573"/>
      <c r="F890" s="573"/>
      <c r="G890" s="573"/>
      <c r="H890" s="573"/>
      <c r="I890" s="573"/>
      <c r="J890" s="573"/>
      <c r="K890" s="658"/>
      <c r="L890" s="658"/>
      <c r="M890" s="573"/>
      <c r="N890" s="573"/>
      <c r="O890" s="573"/>
      <c r="P890" s="573"/>
      <c r="Q890" s="573"/>
      <c r="R890" s="573"/>
      <c r="S890" s="573"/>
      <c r="T890" s="573"/>
      <c r="U890" s="573"/>
      <c r="V890" s="573"/>
      <c r="W890" s="573"/>
      <c r="X890" s="573"/>
      <c r="Y890" s="573"/>
      <c r="Z890" s="573"/>
    </row>
    <row r="891" ht="15.75" customHeight="1">
      <c r="A891" s="573"/>
      <c r="B891" s="573"/>
      <c r="C891" s="573"/>
      <c r="D891" s="573"/>
      <c r="E891" s="573"/>
      <c r="F891" s="573"/>
      <c r="G891" s="573"/>
      <c r="H891" s="573"/>
      <c r="I891" s="573"/>
      <c r="J891" s="573"/>
      <c r="K891" s="658"/>
      <c r="L891" s="658"/>
      <c r="M891" s="573"/>
      <c r="N891" s="573"/>
      <c r="O891" s="573"/>
      <c r="P891" s="573"/>
      <c r="Q891" s="573"/>
      <c r="R891" s="573"/>
      <c r="S891" s="573"/>
      <c r="T891" s="573"/>
      <c r="U891" s="573"/>
      <c r="V891" s="573"/>
      <c r="W891" s="573"/>
      <c r="X891" s="573"/>
      <c r="Y891" s="573"/>
      <c r="Z891" s="573"/>
    </row>
    <row r="892" ht="15.75" customHeight="1">
      <c r="A892" s="573"/>
      <c r="B892" s="573"/>
      <c r="C892" s="573"/>
      <c r="D892" s="573"/>
      <c r="E892" s="573"/>
      <c r="F892" s="573"/>
      <c r="G892" s="573"/>
      <c r="H892" s="573"/>
      <c r="I892" s="573"/>
      <c r="J892" s="573"/>
      <c r="K892" s="658"/>
      <c r="L892" s="658"/>
      <c r="M892" s="573"/>
      <c r="N892" s="573"/>
      <c r="O892" s="573"/>
      <c r="P892" s="573"/>
      <c r="Q892" s="573"/>
      <c r="R892" s="573"/>
      <c r="S892" s="573"/>
      <c r="T892" s="573"/>
      <c r="U892" s="573"/>
      <c r="V892" s="573"/>
      <c r="W892" s="573"/>
      <c r="X892" s="573"/>
      <c r="Y892" s="573"/>
      <c r="Z892" s="573"/>
    </row>
    <row r="893" ht="15.75" customHeight="1">
      <c r="A893" s="573"/>
      <c r="B893" s="573"/>
      <c r="C893" s="573"/>
      <c r="D893" s="573"/>
      <c r="E893" s="573"/>
      <c r="F893" s="573"/>
      <c r="G893" s="573"/>
      <c r="H893" s="573"/>
      <c r="I893" s="573"/>
      <c r="J893" s="573"/>
      <c r="K893" s="658"/>
      <c r="L893" s="658"/>
      <c r="M893" s="573"/>
      <c r="N893" s="573"/>
      <c r="O893" s="573"/>
      <c r="P893" s="573"/>
      <c r="Q893" s="573"/>
      <c r="R893" s="573"/>
      <c r="S893" s="573"/>
      <c r="T893" s="573"/>
      <c r="U893" s="573"/>
      <c r="V893" s="573"/>
      <c r="W893" s="573"/>
      <c r="X893" s="573"/>
      <c r="Y893" s="573"/>
      <c r="Z893" s="573"/>
    </row>
    <row r="894" ht="15.75" customHeight="1">
      <c r="A894" s="573"/>
      <c r="B894" s="573"/>
      <c r="C894" s="573"/>
      <c r="D894" s="573"/>
      <c r="E894" s="573"/>
      <c r="F894" s="573"/>
      <c r="G894" s="573"/>
      <c r="H894" s="573"/>
      <c r="I894" s="573"/>
      <c r="J894" s="573"/>
      <c r="K894" s="658"/>
      <c r="L894" s="658"/>
      <c r="M894" s="573"/>
      <c r="N894" s="573"/>
      <c r="O894" s="573"/>
      <c r="P894" s="573"/>
      <c r="Q894" s="573"/>
      <c r="R894" s="573"/>
      <c r="S894" s="573"/>
      <c r="T894" s="573"/>
      <c r="U894" s="573"/>
      <c r="V894" s="573"/>
      <c r="W894" s="573"/>
      <c r="X894" s="573"/>
      <c r="Y894" s="573"/>
      <c r="Z894" s="573"/>
    </row>
    <row r="895" ht="15.75" customHeight="1">
      <c r="A895" s="573"/>
      <c r="B895" s="573"/>
      <c r="C895" s="573"/>
      <c r="D895" s="573"/>
      <c r="E895" s="573"/>
      <c r="F895" s="573"/>
      <c r="G895" s="573"/>
      <c r="H895" s="573"/>
      <c r="I895" s="573"/>
      <c r="J895" s="573"/>
      <c r="K895" s="658"/>
      <c r="L895" s="658"/>
      <c r="M895" s="573"/>
      <c r="N895" s="573"/>
      <c r="O895" s="573"/>
      <c r="P895" s="573"/>
      <c r="Q895" s="573"/>
      <c r="R895" s="573"/>
      <c r="S895" s="573"/>
      <c r="T895" s="573"/>
      <c r="U895" s="573"/>
      <c r="V895" s="573"/>
      <c r="W895" s="573"/>
      <c r="X895" s="573"/>
      <c r="Y895" s="573"/>
      <c r="Z895" s="573"/>
    </row>
    <row r="896" ht="15.75" customHeight="1">
      <c r="A896" s="573"/>
      <c r="B896" s="573"/>
      <c r="C896" s="573"/>
      <c r="D896" s="573"/>
      <c r="E896" s="573"/>
      <c r="F896" s="573"/>
      <c r="G896" s="573"/>
      <c r="H896" s="573"/>
      <c r="I896" s="573"/>
      <c r="J896" s="573"/>
      <c r="K896" s="658"/>
      <c r="L896" s="658"/>
      <c r="M896" s="573"/>
      <c r="N896" s="573"/>
      <c r="O896" s="573"/>
      <c r="P896" s="573"/>
      <c r="Q896" s="573"/>
      <c r="R896" s="573"/>
      <c r="S896" s="573"/>
      <c r="T896" s="573"/>
      <c r="U896" s="573"/>
      <c r="V896" s="573"/>
      <c r="W896" s="573"/>
      <c r="X896" s="573"/>
      <c r="Y896" s="573"/>
      <c r="Z896" s="573"/>
    </row>
    <row r="897" ht="15.75" customHeight="1">
      <c r="A897" s="573"/>
      <c r="B897" s="573"/>
      <c r="C897" s="573"/>
      <c r="D897" s="573"/>
      <c r="E897" s="573"/>
      <c r="F897" s="573"/>
      <c r="G897" s="573"/>
      <c r="H897" s="573"/>
      <c r="I897" s="573"/>
      <c r="J897" s="573"/>
      <c r="K897" s="658"/>
      <c r="L897" s="658"/>
      <c r="M897" s="573"/>
      <c r="N897" s="573"/>
      <c r="O897" s="573"/>
      <c r="P897" s="573"/>
      <c r="Q897" s="573"/>
      <c r="R897" s="573"/>
      <c r="S897" s="573"/>
      <c r="T897" s="573"/>
      <c r="U897" s="573"/>
      <c r="V897" s="573"/>
      <c r="W897" s="573"/>
      <c r="X897" s="573"/>
      <c r="Y897" s="573"/>
      <c r="Z897" s="573"/>
    </row>
    <row r="898" ht="15.75" customHeight="1">
      <c r="A898" s="573"/>
      <c r="B898" s="573"/>
      <c r="C898" s="573"/>
      <c r="D898" s="573"/>
      <c r="E898" s="573"/>
      <c r="F898" s="573"/>
      <c r="G898" s="573"/>
      <c r="H898" s="573"/>
      <c r="I898" s="573"/>
      <c r="J898" s="573"/>
      <c r="K898" s="658"/>
      <c r="L898" s="658"/>
      <c r="M898" s="573"/>
      <c r="N898" s="573"/>
      <c r="O898" s="573"/>
      <c r="P898" s="573"/>
      <c r="Q898" s="573"/>
      <c r="R898" s="573"/>
      <c r="S898" s="573"/>
      <c r="T898" s="573"/>
      <c r="U898" s="573"/>
      <c r="V898" s="573"/>
      <c r="W898" s="573"/>
      <c r="X898" s="573"/>
      <c r="Y898" s="573"/>
      <c r="Z898" s="573"/>
    </row>
    <row r="899" ht="15.75" customHeight="1">
      <c r="A899" s="573"/>
      <c r="B899" s="573"/>
      <c r="C899" s="573"/>
      <c r="D899" s="573"/>
      <c r="E899" s="573"/>
      <c r="F899" s="573"/>
      <c r="G899" s="573"/>
      <c r="H899" s="573"/>
      <c r="I899" s="573"/>
      <c r="J899" s="573"/>
      <c r="K899" s="658"/>
      <c r="L899" s="658"/>
      <c r="M899" s="573"/>
      <c r="N899" s="573"/>
      <c r="O899" s="573"/>
      <c r="P899" s="573"/>
      <c r="Q899" s="573"/>
      <c r="R899" s="573"/>
      <c r="S899" s="573"/>
      <c r="T899" s="573"/>
      <c r="U899" s="573"/>
      <c r="V899" s="573"/>
      <c r="W899" s="573"/>
      <c r="X899" s="573"/>
      <c r="Y899" s="573"/>
      <c r="Z899" s="573"/>
    </row>
    <row r="900" ht="15.75" customHeight="1">
      <c r="A900" s="573"/>
      <c r="B900" s="573"/>
      <c r="C900" s="573"/>
      <c r="D900" s="573"/>
      <c r="E900" s="573"/>
      <c r="F900" s="573"/>
      <c r="G900" s="573"/>
      <c r="H900" s="573"/>
      <c r="I900" s="573"/>
      <c r="J900" s="573"/>
      <c r="K900" s="658"/>
      <c r="L900" s="658"/>
      <c r="M900" s="573"/>
      <c r="N900" s="573"/>
      <c r="O900" s="573"/>
      <c r="P900" s="573"/>
      <c r="Q900" s="573"/>
      <c r="R900" s="573"/>
      <c r="S900" s="573"/>
      <c r="T900" s="573"/>
      <c r="U900" s="573"/>
      <c r="V900" s="573"/>
      <c r="W900" s="573"/>
      <c r="X900" s="573"/>
      <c r="Y900" s="573"/>
      <c r="Z900" s="573"/>
    </row>
    <row r="901" ht="15.75" customHeight="1">
      <c r="A901" s="573"/>
      <c r="B901" s="573"/>
      <c r="C901" s="573"/>
      <c r="D901" s="573"/>
      <c r="E901" s="573"/>
      <c r="F901" s="573"/>
      <c r="G901" s="573"/>
      <c r="H901" s="573"/>
      <c r="I901" s="573"/>
      <c r="J901" s="573"/>
      <c r="K901" s="658"/>
      <c r="L901" s="658"/>
      <c r="M901" s="573"/>
      <c r="N901" s="573"/>
      <c r="O901" s="573"/>
      <c r="P901" s="573"/>
      <c r="Q901" s="573"/>
      <c r="R901" s="573"/>
      <c r="S901" s="573"/>
      <c r="T901" s="573"/>
      <c r="U901" s="573"/>
      <c r="V901" s="573"/>
      <c r="W901" s="573"/>
      <c r="X901" s="573"/>
      <c r="Y901" s="573"/>
      <c r="Z901" s="573"/>
    </row>
    <row r="902" ht="15.75" customHeight="1">
      <c r="A902" s="573"/>
      <c r="B902" s="573"/>
      <c r="C902" s="573"/>
      <c r="D902" s="573"/>
      <c r="E902" s="573"/>
      <c r="F902" s="573"/>
      <c r="G902" s="573"/>
      <c r="H902" s="573"/>
      <c r="I902" s="573"/>
      <c r="J902" s="573"/>
      <c r="K902" s="658"/>
      <c r="L902" s="658"/>
      <c r="M902" s="573"/>
      <c r="N902" s="573"/>
      <c r="O902" s="573"/>
      <c r="P902" s="573"/>
      <c r="Q902" s="573"/>
      <c r="R902" s="573"/>
      <c r="S902" s="573"/>
      <c r="T902" s="573"/>
      <c r="U902" s="573"/>
      <c r="V902" s="573"/>
      <c r="W902" s="573"/>
      <c r="X902" s="573"/>
      <c r="Y902" s="573"/>
      <c r="Z902" s="573"/>
    </row>
    <row r="903" ht="15.75" customHeight="1">
      <c r="A903" s="573"/>
      <c r="B903" s="573"/>
      <c r="C903" s="573"/>
      <c r="D903" s="573"/>
      <c r="E903" s="573"/>
      <c r="F903" s="573"/>
      <c r="G903" s="573"/>
      <c r="H903" s="573"/>
      <c r="I903" s="573"/>
      <c r="J903" s="573"/>
      <c r="K903" s="658"/>
      <c r="L903" s="658"/>
      <c r="M903" s="573"/>
      <c r="N903" s="573"/>
      <c r="O903" s="573"/>
      <c r="P903" s="573"/>
      <c r="Q903" s="573"/>
      <c r="R903" s="573"/>
      <c r="S903" s="573"/>
      <c r="T903" s="573"/>
      <c r="U903" s="573"/>
      <c r="V903" s="573"/>
      <c r="W903" s="573"/>
      <c r="X903" s="573"/>
      <c r="Y903" s="573"/>
      <c r="Z903" s="573"/>
    </row>
    <row r="904" ht="15.75" customHeight="1">
      <c r="A904" s="573"/>
      <c r="B904" s="573"/>
      <c r="C904" s="573"/>
      <c r="D904" s="573"/>
      <c r="E904" s="573"/>
      <c r="F904" s="573"/>
      <c r="G904" s="573"/>
      <c r="H904" s="573"/>
      <c r="I904" s="573"/>
      <c r="J904" s="573"/>
      <c r="K904" s="658"/>
      <c r="L904" s="658"/>
      <c r="M904" s="573"/>
      <c r="N904" s="573"/>
      <c r="O904" s="573"/>
      <c r="P904" s="573"/>
      <c r="Q904" s="573"/>
      <c r="R904" s="573"/>
      <c r="S904" s="573"/>
      <c r="T904" s="573"/>
      <c r="U904" s="573"/>
      <c r="V904" s="573"/>
      <c r="W904" s="573"/>
      <c r="X904" s="573"/>
      <c r="Y904" s="573"/>
      <c r="Z904" s="573"/>
    </row>
    <row r="905" ht="15.75" customHeight="1">
      <c r="A905" s="573"/>
      <c r="B905" s="573"/>
      <c r="C905" s="573"/>
      <c r="D905" s="573"/>
      <c r="E905" s="573"/>
      <c r="F905" s="573"/>
      <c r="G905" s="573"/>
      <c r="H905" s="573"/>
      <c r="I905" s="573"/>
      <c r="J905" s="573"/>
      <c r="K905" s="658"/>
      <c r="L905" s="658"/>
      <c r="M905" s="573"/>
      <c r="N905" s="573"/>
      <c r="O905" s="573"/>
      <c r="P905" s="573"/>
      <c r="Q905" s="573"/>
      <c r="R905" s="573"/>
      <c r="S905" s="573"/>
      <c r="T905" s="573"/>
      <c r="U905" s="573"/>
      <c r="V905" s="573"/>
      <c r="W905" s="573"/>
      <c r="X905" s="573"/>
      <c r="Y905" s="573"/>
      <c r="Z905" s="573"/>
    </row>
    <row r="906" ht="15.75" customHeight="1">
      <c r="A906" s="573"/>
      <c r="B906" s="573"/>
      <c r="C906" s="573"/>
      <c r="D906" s="573"/>
      <c r="E906" s="573"/>
      <c r="F906" s="573"/>
      <c r="G906" s="573"/>
      <c r="H906" s="573"/>
      <c r="I906" s="573"/>
      <c r="J906" s="573"/>
      <c r="K906" s="658"/>
      <c r="L906" s="658"/>
      <c r="M906" s="573"/>
      <c r="N906" s="573"/>
      <c r="O906" s="573"/>
      <c r="P906" s="573"/>
      <c r="Q906" s="573"/>
      <c r="R906" s="573"/>
      <c r="S906" s="573"/>
      <c r="T906" s="573"/>
      <c r="U906" s="573"/>
      <c r="V906" s="573"/>
      <c r="W906" s="573"/>
      <c r="X906" s="573"/>
      <c r="Y906" s="573"/>
      <c r="Z906" s="573"/>
    </row>
    <row r="907" ht="15.75" customHeight="1">
      <c r="A907" s="573"/>
      <c r="B907" s="573"/>
      <c r="C907" s="573"/>
      <c r="D907" s="573"/>
      <c r="E907" s="573"/>
      <c r="F907" s="573"/>
      <c r="G907" s="573"/>
      <c r="H907" s="573"/>
      <c r="I907" s="573"/>
      <c r="J907" s="573"/>
      <c r="K907" s="658"/>
      <c r="L907" s="658"/>
      <c r="M907" s="573"/>
      <c r="N907" s="573"/>
      <c r="O907" s="573"/>
      <c r="P907" s="573"/>
      <c r="Q907" s="573"/>
      <c r="R907" s="573"/>
      <c r="S907" s="573"/>
      <c r="T907" s="573"/>
      <c r="U907" s="573"/>
      <c r="V907" s="573"/>
      <c r="W907" s="573"/>
      <c r="X907" s="573"/>
      <c r="Y907" s="573"/>
      <c r="Z907" s="573"/>
    </row>
    <row r="908" ht="15.75" customHeight="1">
      <c r="A908" s="573"/>
      <c r="B908" s="573"/>
      <c r="C908" s="573"/>
      <c r="D908" s="573"/>
      <c r="E908" s="573"/>
      <c r="F908" s="573"/>
      <c r="G908" s="573"/>
      <c r="H908" s="573"/>
      <c r="I908" s="573"/>
      <c r="J908" s="573"/>
      <c r="K908" s="658"/>
      <c r="L908" s="658"/>
      <c r="M908" s="573"/>
      <c r="N908" s="573"/>
      <c r="O908" s="573"/>
      <c r="P908" s="573"/>
      <c r="Q908" s="573"/>
      <c r="R908" s="573"/>
      <c r="S908" s="573"/>
      <c r="T908" s="573"/>
      <c r="U908" s="573"/>
      <c r="V908" s="573"/>
      <c r="W908" s="573"/>
      <c r="X908" s="573"/>
      <c r="Y908" s="573"/>
      <c r="Z908" s="573"/>
    </row>
    <row r="909" ht="15.75" customHeight="1">
      <c r="A909" s="573"/>
      <c r="B909" s="573"/>
      <c r="C909" s="573"/>
      <c r="D909" s="573"/>
      <c r="E909" s="573"/>
      <c r="F909" s="573"/>
      <c r="G909" s="573"/>
      <c r="H909" s="573"/>
      <c r="I909" s="573"/>
      <c r="J909" s="573"/>
      <c r="K909" s="658"/>
      <c r="L909" s="658"/>
      <c r="M909" s="573"/>
      <c r="N909" s="573"/>
      <c r="O909" s="573"/>
      <c r="P909" s="573"/>
      <c r="Q909" s="573"/>
      <c r="R909" s="573"/>
      <c r="S909" s="573"/>
      <c r="T909" s="573"/>
      <c r="U909" s="573"/>
      <c r="V909" s="573"/>
      <c r="W909" s="573"/>
      <c r="X909" s="573"/>
      <c r="Y909" s="573"/>
      <c r="Z909" s="573"/>
    </row>
    <row r="910" ht="15.75" customHeight="1">
      <c r="A910" s="573"/>
      <c r="B910" s="573"/>
      <c r="C910" s="573"/>
      <c r="D910" s="573"/>
      <c r="E910" s="573"/>
      <c r="F910" s="573"/>
      <c r="G910" s="573"/>
      <c r="H910" s="573"/>
      <c r="I910" s="573"/>
      <c r="J910" s="573"/>
      <c r="K910" s="658"/>
      <c r="L910" s="658"/>
      <c r="M910" s="573"/>
      <c r="N910" s="573"/>
      <c r="O910" s="573"/>
      <c r="P910" s="573"/>
      <c r="Q910" s="573"/>
      <c r="R910" s="573"/>
      <c r="S910" s="573"/>
      <c r="T910" s="573"/>
      <c r="U910" s="573"/>
      <c r="V910" s="573"/>
      <c r="W910" s="573"/>
      <c r="X910" s="573"/>
      <c r="Y910" s="573"/>
      <c r="Z910" s="573"/>
    </row>
    <row r="911" ht="15.75" customHeight="1">
      <c r="A911" s="573"/>
      <c r="B911" s="573"/>
      <c r="C911" s="573"/>
      <c r="D911" s="573"/>
      <c r="E911" s="573"/>
      <c r="F911" s="573"/>
      <c r="G911" s="573"/>
      <c r="H911" s="573"/>
      <c r="I911" s="573"/>
      <c r="J911" s="573"/>
      <c r="K911" s="658"/>
      <c r="L911" s="658"/>
      <c r="M911" s="573"/>
      <c r="N911" s="573"/>
      <c r="O911" s="573"/>
      <c r="P911" s="573"/>
      <c r="Q911" s="573"/>
      <c r="R911" s="573"/>
      <c r="S911" s="573"/>
      <c r="T911" s="573"/>
      <c r="U911" s="573"/>
      <c r="V911" s="573"/>
      <c r="W911" s="573"/>
      <c r="X911" s="573"/>
      <c r="Y911" s="573"/>
      <c r="Z911" s="573"/>
    </row>
    <row r="912" ht="15.75" customHeight="1">
      <c r="A912" s="573"/>
      <c r="B912" s="573"/>
      <c r="C912" s="573"/>
      <c r="D912" s="573"/>
      <c r="E912" s="573"/>
      <c r="F912" s="573"/>
      <c r="G912" s="573"/>
      <c r="H912" s="573"/>
      <c r="I912" s="573"/>
      <c r="J912" s="573"/>
      <c r="K912" s="658"/>
      <c r="L912" s="658"/>
      <c r="M912" s="573"/>
      <c r="N912" s="573"/>
      <c r="O912" s="573"/>
      <c r="P912" s="573"/>
      <c r="Q912" s="573"/>
      <c r="R912" s="573"/>
      <c r="S912" s="573"/>
      <c r="T912" s="573"/>
      <c r="U912" s="573"/>
      <c r="V912" s="573"/>
      <c r="W912" s="573"/>
      <c r="X912" s="573"/>
      <c r="Y912" s="573"/>
      <c r="Z912" s="573"/>
    </row>
    <row r="913" ht="15.75" customHeight="1">
      <c r="A913" s="573"/>
      <c r="B913" s="573"/>
      <c r="C913" s="573"/>
      <c r="D913" s="573"/>
      <c r="E913" s="573"/>
      <c r="F913" s="573"/>
      <c r="G913" s="573"/>
      <c r="H913" s="573"/>
      <c r="I913" s="573"/>
      <c r="J913" s="573"/>
      <c r="K913" s="658"/>
      <c r="L913" s="658"/>
      <c r="M913" s="573"/>
      <c r="N913" s="573"/>
      <c r="O913" s="573"/>
      <c r="P913" s="573"/>
      <c r="Q913" s="573"/>
      <c r="R913" s="573"/>
      <c r="S913" s="573"/>
      <c r="T913" s="573"/>
      <c r="U913" s="573"/>
      <c r="V913" s="573"/>
      <c r="W913" s="573"/>
      <c r="X913" s="573"/>
      <c r="Y913" s="573"/>
      <c r="Z913" s="573"/>
    </row>
    <row r="914" ht="15.75" customHeight="1">
      <c r="A914" s="573"/>
      <c r="B914" s="573"/>
      <c r="C914" s="573"/>
      <c r="D914" s="573"/>
      <c r="E914" s="573"/>
      <c r="F914" s="573"/>
      <c r="G914" s="573"/>
      <c r="H914" s="573"/>
      <c r="I914" s="573"/>
      <c r="J914" s="573"/>
      <c r="K914" s="658"/>
      <c r="L914" s="658"/>
      <c r="M914" s="573"/>
      <c r="N914" s="573"/>
      <c r="O914" s="573"/>
      <c r="P914" s="573"/>
      <c r="Q914" s="573"/>
      <c r="R914" s="573"/>
      <c r="S914" s="573"/>
      <c r="T914" s="573"/>
      <c r="U914" s="573"/>
      <c r="V914" s="573"/>
      <c r="W914" s="573"/>
      <c r="X914" s="573"/>
      <c r="Y914" s="573"/>
      <c r="Z914" s="573"/>
    </row>
    <row r="915" ht="15.75" customHeight="1">
      <c r="A915" s="573"/>
      <c r="B915" s="573"/>
      <c r="C915" s="573"/>
      <c r="D915" s="573"/>
      <c r="E915" s="573"/>
      <c r="F915" s="573"/>
      <c r="G915" s="573"/>
      <c r="H915" s="573"/>
      <c r="I915" s="573"/>
      <c r="J915" s="573"/>
      <c r="K915" s="658"/>
      <c r="L915" s="658"/>
      <c r="M915" s="573"/>
      <c r="N915" s="573"/>
      <c r="O915" s="573"/>
      <c r="P915" s="573"/>
      <c r="Q915" s="573"/>
      <c r="R915" s="573"/>
      <c r="S915" s="573"/>
      <c r="T915" s="573"/>
      <c r="U915" s="573"/>
      <c r="V915" s="573"/>
      <c r="W915" s="573"/>
      <c r="X915" s="573"/>
      <c r="Y915" s="573"/>
      <c r="Z915" s="573"/>
    </row>
    <row r="916" ht="15.75" customHeight="1">
      <c r="A916" s="573"/>
      <c r="B916" s="573"/>
      <c r="C916" s="573"/>
      <c r="D916" s="573"/>
      <c r="E916" s="573"/>
      <c r="F916" s="573"/>
      <c r="G916" s="573"/>
      <c r="H916" s="573"/>
      <c r="I916" s="573"/>
      <c r="J916" s="573"/>
      <c r="K916" s="658"/>
      <c r="L916" s="658"/>
      <c r="M916" s="573"/>
      <c r="N916" s="573"/>
      <c r="O916" s="573"/>
      <c r="P916" s="573"/>
      <c r="Q916" s="573"/>
      <c r="R916" s="573"/>
      <c r="S916" s="573"/>
      <c r="T916" s="573"/>
      <c r="U916" s="573"/>
      <c r="V916" s="573"/>
      <c r="W916" s="573"/>
      <c r="X916" s="573"/>
      <c r="Y916" s="573"/>
      <c r="Z916" s="573"/>
    </row>
    <row r="917" ht="15.75" customHeight="1">
      <c r="A917" s="573"/>
      <c r="B917" s="573"/>
      <c r="C917" s="573"/>
      <c r="D917" s="573"/>
      <c r="E917" s="573"/>
      <c r="F917" s="573"/>
      <c r="G917" s="573"/>
      <c r="H917" s="573"/>
      <c r="I917" s="573"/>
      <c r="J917" s="573"/>
      <c r="K917" s="658"/>
      <c r="L917" s="658"/>
      <c r="M917" s="573"/>
      <c r="N917" s="573"/>
      <c r="O917" s="573"/>
      <c r="P917" s="573"/>
      <c r="Q917" s="573"/>
      <c r="R917" s="573"/>
      <c r="S917" s="573"/>
      <c r="T917" s="573"/>
      <c r="U917" s="573"/>
      <c r="V917" s="573"/>
      <c r="W917" s="573"/>
      <c r="X917" s="573"/>
      <c r="Y917" s="573"/>
      <c r="Z917" s="573"/>
    </row>
    <row r="918" ht="15.75" customHeight="1">
      <c r="A918" s="573"/>
      <c r="B918" s="573"/>
      <c r="C918" s="573"/>
      <c r="D918" s="573"/>
      <c r="E918" s="573"/>
      <c r="F918" s="573"/>
      <c r="G918" s="573"/>
      <c r="H918" s="573"/>
      <c r="I918" s="573"/>
      <c r="J918" s="573"/>
      <c r="K918" s="658"/>
      <c r="L918" s="658"/>
      <c r="M918" s="573"/>
      <c r="N918" s="573"/>
      <c r="O918" s="573"/>
      <c r="P918" s="573"/>
      <c r="Q918" s="573"/>
      <c r="R918" s="573"/>
      <c r="S918" s="573"/>
      <c r="T918" s="573"/>
      <c r="U918" s="573"/>
      <c r="V918" s="573"/>
      <c r="W918" s="573"/>
      <c r="X918" s="573"/>
      <c r="Y918" s="573"/>
      <c r="Z918" s="573"/>
    </row>
    <row r="919" ht="15.75" customHeight="1">
      <c r="A919" s="573"/>
      <c r="B919" s="573"/>
      <c r="C919" s="573"/>
      <c r="D919" s="573"/>
      <c r="E919" s="573"/>
      <c r="F919" s="573"/>
      <c r="G919" s="573"/>
      <c r="H919" s="573"/>
      <c r="I919" s="573"/>
      <c r="J919" s="573"/>
      <c r="K919" s="658"/>
      <c r="L919" s="658"/>
      <c r="M919" s="573"/>
      <c r="N919" s="573"/>
      <c r="O919" s="573"/>
      <c r="P919" s="573"/>
      <c r="Q919" s="573"/>
      <c r="R919" s="573"/>
      <c r="S919" s="573"/>
      <c r="T919" s="573"/>
      <c r="U919" s="573"/>
      <c r="V919" s="573"/>
      <c r="W919" s="573"/>
      <c r="X919" s="573"/>
      <c r="Y919" s="573"/>
      <c r="Z919" s="573"/>
    </row>
    <row r="920" ht="15.75" customHeight="1">
      <c r="A920" s="573"/>
      <c r="B920" s="573"/>
      <c r="C920" s="573"/>
      <c r="D920" s="573"/>
      <c r="E920" s="573"/>
      <c r="F920" s="573"/>
      <c r="G920" s="573"/>
      <c r="H920" s="573"/>
      <c r="I920" s="573"/>
      <c r="J920" s="573"/>
      <c r="K920" s="658"/>
      <c r="L920" s="658"/>
      <c r="M920" s="573"/>
      <c r="N920" s="573"/>
      <c r="O920" s="573"/>
      <c r="P920" s="573"/>
      <c r="Q920" s="573"/>
      <c r="R920" s="573"/>
      <c r="S920" s="573"/>
      <c r="T920" s="573"/>
      <c r="U920" s="573"/>
      <c r="V920" s="573"/>
      <c r="W920" s="573"/>
      <c r="X920" s="573"/>
      <c r="Y920" s="573"/>
      <c r="Z920" s="573"/>
    </row>
    <row r="921" ht="15.75" customHeight="1">
      <c r="A921" s="573"/>
      <c r="B921" s="573"/>
      <c r="C921" s="573"/>
      <c r="D921" s="573"/>
      <c r="E921" s="573"/>
      <c r="F921" s="573"/>
      <c r="G921" s="573"/>
      <c r="H921" s="573"/>
      <c r="I921" s="573"/>
      <c r="J921" s="573"/>
      <c r="K921" s="658"/>
      <c r="L921" s="658"/>
      <c r="M921" s="573"/>
      <c r="N921" s="573"/>
      <c r="O921" s="573"/>
      <c r="P921" s="573"/>
      <c r="Q921" s="573"/>
      <c r="R921" s="573"/>
      <c r="S921" s="573"/>
      <c r="T921" s="573"/>
      <c r="U921" s="573"/>
      <c r="V921" s="573"/>
      <c r="W921" s="573"/>
      <c r="X921" s="573"/>
      <c r="Y921" s="573"/>
      <c r="Z921" s="573"/>
    </row>
    <row r="922" ht="15.75" customHeight="1">
      <c r="A922" s="573"/>
      <c r="B922" s="573"/>
      <c r="C922" s="573"/>
      <c r="D922" s="573"/>
      <c r="E922" s="573"/>
      <c r="F922" s="573"/>
      <c r="G922" s="573"/>
      <c r="H922" s="573"/>
      <c r="I922" s="573"/>
      <c r="J922" s="573"/>
      <c r="K922" s="658"/>
      <c r="L922" s="658"/>
      <c r="M922" s="573"/>
      <c r="N922" s="573"/>
      <c r="O922" s="573"/>
      <c r="P922" s="573"/>
      <c r="Q922" s="573"/>
      <c r="R922" s="573"/>
      <c r="S922" s="573"/>
      <c r="T922" s="573"/>
      <c r="U922" s="573"/>
      <c r="V922" s="573"/>
      <c r="W922" s="573"/>
      <c r="X922" s="573"/>
      <c r="Y922" s="573"/>
      <c r="Z922" s="573"/>
    </row>
    <row r="923" ht="15.75" customHeight="1">
      <c r="A923" s="573"/>
      <c r="B923" s="573"/>
      <c r="C923" s="573"/>
      <c r="D923" s="573"/>
      <c r="E923" s="573"/>
      <c r="F923" s="573"/>
      <c r="G923" s="573"/>
      <c r="H923" s="573"/>
      <c r="I923" s="573"/>
      <c r="J923" s="573"/>
      <c r="K923" s="658"/>
      <c r="L923" s="658"/>
      <c r="M923" s="573"/>
      <c r="N923" s="573"/>
      <c r="O923" s="573"/>
      <c r="P923" s="573"/>
      <c r="Q923" s="573"/>
      <c r="R923" s="573"/>
      <c r="S923" s="573"/>
      <c r="T923" s="573"/>
      <c r="U923" s="573"/>
      <c r="V923" s="573"/>
      <c r="W923" s="573"/>
      <c r="X923" s="573"/>
      <c r="Y923" s="573"/>
      <c r="Z923" s="573"/>
    </row>
    <row r="924" ht="15.75" customHeight="1">
      <c r="A924" s="573"/>
      <c r="B924" s="573"/>
      <c r="C924" s="573"/>
      <c r="D924" s="573"/>
      <c r="E924" s="573"/>
      <c r="F924" s="573"/>
      <c r="G924" s="573"/>
      <c r="H924" s="573"/>
      <c r="I924" s="573"/>
      <c r="J924" s="573"/>
      <c r="K924" s="658"/>
      <c r="L924" s="658"/>
      <c r="M924" s="573"/>
      <c r="N924" s="573"/>
      <c r="O924" s="573"/>
      <c r="P924" s="573"/>
      <c r="Q924" s="573"/>
      <c r="R924" s="573"/>
      <c r="S924" s="573"/>
      <c r="T924" s="573"/>
      <c r="U924" s="573"/>
      <c r="V924" s="573"/>
      <c r="W924" s="573"/>
      <c r="X924" s="573"/>
      <c r="Y924" s="573"/>
      <c r="Z924" s="573"/>
    </row>
    <row r="925" ht="15.75" customHeight="1">
      <c r="A925" s="573"/>
      <c r="B925" s="573"/>
      <c r="C925" s="573"/>
      <c r="D925" s="573"/>
      <c r="E925" s="573"/>
      <c r="F925" s="573"/>
      <c r="G925" s="573"/>
      <c r="H925" s="573"/>
      <c r="I925" s="573"/>
      <c r="J925" s="573"/>
      <c r="K925" s="658"/>
      <c r="L925" s="658"/>
      <c r="M925" s="573"/>
      <c r="N925" s="573"/>
      <c r="O925" s="573"/>
      <c r="P925" s="573"/>
      <c r="Q925" s="573"/>
      <c r="R925" s="573"/>
      <c r="S925" s="573"/>
      <c r="T925" s="573"/>
      <c r="U925" s="573"/>
      <c r="V925" s="573"/>
      <c r="W925" s="573"/>
      <c r="X925" s="573"/>
      <c r="Y925" s="573"/>
      <c r="Z925" s="573"/>
    </row>
    <row r="926" ht="15.75" customHeight="1">
      <c r="A926" s="573"/>
      <c r="B926" s="573"/>
      <c r="C926" s="573"/>
      <c r="D926" s="573"/>
      <c r="E926" s="573"/>
      <c r="F926" s="573"/>
      <c r="G926" s="573"/>
      <c r="H926" s="573"/>
      <c r="I926" s="573"/>
      <c r="J926" s="573"/>
      <c r="K926" s="658"/>
      <c r="L926" s="658"/>
      <c r="M926" s="573"/>
      <c r="N926" s="573"/>
      <c r="O926" s="573"/>
      <c r="P926" s="573"/>
      <c r="Q926" s="573"/>
      <c r="R926" s="573"/>
      <c r="S926" s="573"/>
      <c r="T926" s="573"/>
      <c r="U926" s="573"/>
      <c r="V926" s="573"/>
      <c r="W926" s="573"/>
      <c r="X926" s="573"/>
      <c r="Y926" s="573"/>
      <c r="Z926" s="573"/>
    </row>
    <row r="927" ht="15.75" customHeight="1">
      <c r="A927" s="573"/>
      <c r="B927" s="573"/>
      <c r="C927" s="573"/>
      <c r="D927" s="573"/>
      <c r="E927" s="573"/>
      <c r="F927" s="573"/>
      <c r="G927" s="573"/>
      <c r="H927" s="573"/>
      <c r="I927" s="573"/>
      <c r="J927" s="573"/>
      <c r="K927" s="658"/>
      <c r="L927" s="658"/>
      <c r="M927" s="573"/>
      <c r="N927" s="573"/>
      <c r="O927" s="573"/>
      <c r="P927" s="573"/>
      <c r="Q927" s="573"/>
      <c r="R927" s="573"/>
      <c r="S927" s="573"/>
      <c r="T927" s="573"/>
      <c r="U927" s="573"/>
      <c r="V927" s="573"/>
      <c r="W927" s="573"/>
      <c r="X927" s="573"/>
      <c r="Y927" s="573"/>
      <c r="Z927" s="573"/>
    </row>
    <row r="928" ht="15.75" customHeight="1">
      <c r="A928" s="573"/>
      <c r="B928" s="573"/>
      <c r="C928" s="573"/>
      <c r="D928" s="573"/>
      <c r="E928" s="573"/>
      <c r="F928" s="573"/>
      <c r="G928" s="573"/>
      <c r="H928" s="573"/>
      <c r="I928" s="573"/>
      <c r="J928" s="573"/>
      <c r="K928" s="658"/>
      <c r="L928" s="658"/>
      <c r="M928" s="573"/>
      <c r="N928" s="573"/>
      <c r="O928" s="573"/>
      <c r="P928" s="573"/>
      <c r="Q928" s="573"/>
      <c r="R928" s="573"/>
      <c r="S928" s="573"/>
      <c r="T928" s="573"/>
      <c r="U928" s="573"/>
      <c r="V928" s="573"/>
      <c r="W928" s="573"/>
      <c r="X928" s="573"/>
      <c r="Y928" s="573"/>
      <c r="Z928" s="573"/>
    </row>
    <row r="929" ht="15.75" customHeight="1">
      <c r="A929" s="573"/>
      <c r="B929" s="573"/>
      <c r="C929" s="573"/>
      <c r="D929" s="573"/>
      <c r="E929" s="573"/>
      <c r="F929" s="573"/>
      <c r="G929" s="573"/>
      <c r="H929" s="573"/>
      <c r="I929" s="573"/>
      <c r="J929" s="573"/>
      <c r="K929" s="658"/>
      <c r="L929" s="658"/>
      <c r="M929" s="573"/>
      <c r="N929" s="573"/>
      <c r="O929" s="573"/>
      <c r="P929" s="573"/>
      <c r="Q929" s="573"/>
      <c r="R929" s="573"/>
      <c r="S929" s="573"/>
      <c r="T929" s="573"/>
      <c r="U929" s="573"/>
      <c r="V929" s="573"/>
      <c r="W929" s="573"/>
      <c r="X929" s="573"/>
      <c r="Y929" s="573"/>
      <c r="Z929" s="573"/>
    </row>
    <row r="930" ht="15.75" customHeight="1">
      <c r="A930" s="573"/>
      <c r="B930" s="573"/>
      <c r="C930" s="573"/>
      <c r="D930" s="573"/>
      <c r="E930" s="573"/>
      <c r="F930" s="573"/>
      <c r="G930" s="573"/>
      <c r="H930" s="573"/>
      <c r="I930" s="573"/>
      <c r="J930" s="573"/>
      <c r="K930" s="658"/>
      <c r="L930" s="658"/>
      <c r="M930" s="573"/>
      <c r="N930" s="573"/>
      <c r="O930" s="573"/>
      <c r="P930" s="573"/>
      <c r="Q930" s="573"/>
      <c r="R930" s="573"/>
      <c r="S930" s="573"/>
      <c r="T930" s="573"/>
      <c r="U930" s="573"/>
      <c r="V930" s="573"/>
      <c r="W930" s="573"/>
      <c r="X930" s="573"/>
      <c r="Y930" s="573"/>
      <c r="Z930" s="573"/>
    </row>
    <row r="931" ht="15.75" customHeight="1">
      <c r="A931" s="573"/>
      <c r="B931" s="573"/>
      <c r="C931" s="573"/>
      <c r="D931" s="573"/>
      <c r="E931" s="573"/>
      <c r="F931" s="573"/>
      <c r="G931" s="573"/>
      <c r="H931" s="573"/>
      <c r="I931" s="573"/>
      <c r="J931" s="573"/>
      <c r="K931" s="658"/>
      <c r="L931" s="658"/>
      <c r="M931" s="573"/>
      <c r="N931" s="573"/>
      <c r="O931" s="573"/>
      <c r="P931" s="573"/>
      <c r="Q931" s="573"/>
      <c r="R931" s="573"/>
      <c r="S931" s="573"/>
      <c r="T931" s="573"/>
      <c r="U931" s="573"/>
      <c r="V931" s="573"/>
      <c r="W931" s="573"/>
      <c r="X931" s="573"/>
      <c r="Y931" s="573"/>
      <c r="Z931" s="573"/>
    </row>
    <row r="932" ht="15.75" customHeight="1">
      <c r="A932" s="573"/>
      <c r="B932" s="573"/>
      <c r="C932" s="573"/>
      <c r="D932" s="573"/>
      <c r="E932" s="573"/>
      <c r="F932" s="573"/>
      <c r="G932" s="573"/>
      <c r="H932" s="573"/>
      <c r="I932" s="573"/>
      <c r="J932" s="573"/>
      <c r="K932" s="658"/>
      <c r="L932" s="658"/>
      <c r="M932" s="573"/>
      <c r="N932" s="573"/>
      <c r="O932" s="573"/>
      <c r="P932" s="573"/>
      <c r="Q932" s="573"/>
      <c r="R932" s="573"/>
      <c r="S932" s="573"/>
      <c r="T932" s="573"/>
      <c r="U932" s="573"/>
      <c r="V932" s="573"/>
      <c r="W932" s="573"/>
      <c r="X932" s="573"/>
      <c r="Y932" s="573"/>
      <c r="Z932" s="573"/>
    </row>
    <row r="933" ht="15.75" customHeight="1">
      <c r="A933" s="573"/>
      <c r="B933" s="573"/>
      <c r="C933" s="573"/>
      <c r="D933" s="573"/>
      <c r="E933" s="573"/>
      <c r="F933" s="573"/>
      <c r="G933" s="573"/>
      <c r="H933" s="573"/>
      <c r="I933" s="573"/>
      <c r="J933" s="573"/>
      <c r="K933" s="658"/>
      <c r="L933" s="658"/>
      <c r="M933" s="573"/>
      <c r="N933" s="573"/>
      <c r="O933" s="573"/>
      <c r="P933" s="573"/>
      <c r="Q933" s="573"/>
      <c r="R933" s="573"/>
      <c r="S933" s="573"/>
      <c r="T933" s="573"/>
      <c r="U933" s="573"/>
      <c r="V933" s="573"/>
      <c r="W933" s="573"/>
      <c r="X933" s="573"/>
      <c r="Y933" s="573"/>
      <c r="Z933" s="573"/>
    </row>
    <row r="934" ht="15.75" customHeight="1">
      <c r="A934" s="573"/>
      <c r="B934" s="573"/>
      <c r="C934" s="573"/>
      <c r="D934" s="573"/>
      <c r="E934" s="573"/>
      <c r="F934" s="573"/>
      <c r="G934" s="573"/>
      <c r="H934" s="573"/>
      <c r="I934" s="573"/>
      <c r="J934" s="573"/>
      <c r="K934" s="658"/>
      <c r="L934" s="658"/>
      <c r="M934" s="573"/>
      <c r="N934" s="573"/>
      <c r="O934" s="573"/>
      <c r="P934" s="573"/>
      <c r="Q934" s="573"/>
      <c r="R934" s="573"/>
      <c r="S934" s="573"/>
      <c r="T934" s="573"/>
      <c r="U934" s="573"/>
      <c r="V934" s="573"/>
      <c r="W934" s="573"/>
      <c r="X934" s="573"/>
      <c r="Y934" s="573"/>
      <c r="Z934" s="573"/>
    </row>
    <row r="935" ht="15.75" customHeight="1">
      <c r="A935" s="573"/>
      <c r="B935" s="573"/>
      <c r="C935" s="573"/>
      <c r="D935" s="573"/>
      <c r="E935" s="573"/>
      <c r="F935" s="573"/>
      <c r="G935" s="573"/>
      <c r="H935" s="573"/>
      <c r="I935" s="573"/>
      <c r="J935" s="573"/>
      <c r="K935" s="658"/>
      <c r="L935" s="658"/>
      <c r="M935" s="573"/>
      <c r="N935" s="573"/>
      <c r="O935" s="573"/>
      <c r="P935" s="573"/>
      <c r="Q935" s="573"/>
      <c r="R935" s="573"/>
      <c r="S935" s="573"/>
      <c r="T935" s="573"/>
      <c r="U935" s="573"/>
      <c r="V935" s="573"/>
      <c r="W935" s="573"/>
      <c r="X935" s="573"/>
      <c r="Y935" s="573"/>
      <c r="Z935" s="573"/>
    </row>
    <row r="936" ht="15.75" customHeight="1">
      <c r="A936" s="573"/>
      <c r="B936" s="573"/>
      <c r="C936" s="573"/>
      <c r="D936" s="573"/>
      <c r="E936" s="573"/>
      <c r="F936" s="573"/>
      <c r="G936" s="573"/>
      <c r="H936" s="573"/>
      <c r="I936" s="573"/>
      <c r="J936" s="573"/>
      <c r="K936" s="658"/>
      <c r="L936" s="658"/>
      <c r="M936" s="573"/>
      <c r="N936" s="573"/>
      <c r="O936" s="573"/>
      <c r="P936" s="573"/>
      <c r="Q936" s="573"/>
      <c r="R936" s="573"/>
      <c r="S936" s="573"/>
      <c r="T936" s="573"/>
      <c r="U936" s="573"/>
      <c r="V936" s="573"/>
      <c r="W936" s="573"/>
      <c r="X936" s="573"/>
      <c r="Y936" s="573"/>
      <c r="Z936" s="573"/>
    </row>
    <row r="937" ht="15.75" customHeight="1">
      <c r="A937" s="573"/>
      <c r="B937" s="573"/>
      <c r="C937" s="573"/>
      <c r="D937" s="573"/>
      <c r="E937" s="573"/>
      <c r="F937" s="573"/>
      <c r="G937" s="573"/>
      <c r="H937" s="573"/>
      <c r="I937" s="573"/>
      <c r="J937" s="573"/>
      <c r="K937" s="658"/>
      <c r="L937" s="658"/>
      <c r="M937" s="573"/>
      <c r="N937" s="573"/>
      <c r="O937" s="573"/>
      <c r="P937" s="573"/>
      <c r="Q937" s="573"/>
      <c r="R937" s="573"/>
      <c r="S937" s="573"/>
      <c r="T937" s="573"/>
      <c r="U937" s="573"/>
      <c r="V937" s="573"/>
      <c r="W937" s="573"/>
      <c r="X937" s="573"/>
      <c r="Y937" s="573"/>
      <c r="Z937" s="573"/>
    </row>
    <row r="938" ht="15.75" customHeight="1">
      <c r="A938" s="573"/>
      <c r="B938" s="573"/>
      <c r="C938" s="573"/>
      <c r="D938" s="573"/>
      <c r="E938" s="573"/>
      <c r="F938" s="573"/>
      <c r="G938" s="573"/>
      <c r="H938" s="573"/>
      <c r="I938" s="573"/>
      <c r="J938" s="573"/>
      <c r="K938" s="658"/>
      <c r="L938" s="658"/>
      <c r="M938" s="573"/>
      <c r="N938" s="573"/>
      <c r="O938" s="573"/>
      <c r="P938" s="573"/>
      <c r="Q938" s="573"/>
      <c r="R938" s="573"/>
      <c r="S938" s="573"/>
      <c r="T938" s="573"/>
      <c r="U938" s="573"/>
      <c r="V938" s="573"/>
      <c r="W938" s="573"/>
      <c r="X938" s="573"/>
      <c r="Y938" s="573"/>
      <c r="Z938" s="573"/>
    </row>
    <row r="939" ht="15.75" customHeight="1">
      <c r="A939" s="573"/>
      <c r="B939" s="573"/>
      <c r="C939" s="573"/>
      <c r="D939" s="573"/>
      <c r="E939" s="573"/>
      <c r="F939" s="573"/>
      <c r="G939" s="573"/>
      <c r="H939" s="573"/>
      <c r="I939" s="573"/>
      <c r="J939" s="573"/>
      <c r="K939" s="658"/>
      <c r="L939" s="658"/>
      <c r="M939" s="573"/>
      <c r="N939" s="573"/>
      <c r="O939" s="573"/>
      <c r="P939" s="573"/>
      <c r="Q939" s="573"/>
      <c r="R939" s="573"/>
      <c r="S939" s="573"/>
      <c r="T939" s="573"/>
      <c r="U939" s="573"/>
      <c r="V939" s="573"/>
      <c r="W939" s="573"/>
      <c r="X939" s="573"/>
      <c r="Y939" s="573"/>
      <c r="Z939" s="573"/>
    </row>
    <row r="940" ht="15.75" customHeight="1">
      <c r="A940" s="573"/>
      <c r="B940" s="573"/>
      <c r="C940" s="573"/>
      <c r="D940" s="573"/>
      <c r="E940" s="573"/>
      <c r="F940" s="573"/>
      <c r="G940" s="573"/>
      <c r="H940" s="573"/>
      <c r="I940" s="573"/>
      <c r="J940" s="573"/>
      <c r="K940" s="658"/>
      <c r="L940" s="658"/>
      <c r="M940" s="573"/>
      <c r="N940" s="573"/>
      <c r="O940" s="573"/>
      <c r="P940" s="573"/>
      <c r="Q940" s="573"/>
      <c r="R940" s="573"/>
      <c r="S940" s="573"/>
      <c r="T940" s="573"/>
      <c r="U940" s="573"/>
      <c r="V940" s="573"/>
      <c r="W940" s="573"/>
      <c r="X940" s="573"/>
      <c r="Y940" s="573"/>
      <c r="Z940" s="573"/>
    </row>
    <row r="941" ht="15.75" customHeight="1">
      <c r="A941" s="573"/>
      <c r="B941" s="573"/>
      <c r="C941" s="573"/>
      <c r="D941" s="573"/>
      <c r="E941" s="573"/>
      <c r="F941" s="573"/>
      <c r="G941" s="573"/>
      <c r="H941" s="573"/>
      <c r="I941" s="573"/>
      <c r="J941" s="573"/>
      <c r="K941" s="658"/>
      <c r="L941" s="658"/>
      <c r="M941" s="573"/>
      <c r="N941" s="573"/>
      <c r="O941" s="573"/>
      <c r="P941" s="573"/>
      <c r="Q941" s="573"/>
      <c r="R941" s="573"/>
      <c r="S941" s="573"/>
      <c r="T941" s="573"/>
      <c r="U941" s="573"/>
      <c r="V941" s="573"/>
      <c r="W941" s="573"/>
      <c r="X941" s="573"/>
      <c r="Y941" s="573"/>
      <c r="Z941" s="573"/>
    </row>
    <row r="942" ht="15.75" customHeight="1">
      <c r="A942" s="573"/>
      <c r="B942" s="573"/>
      <c r="C942" s="573"/>
      <c r="D942" s="573"/>
      <c r="E942" s="573"/>
      <c r="F942" s="573"/>
      <c r="G942" s="573"/>
      <c r="H942" s="573"/>
      <c r="I942" s="573"/>
      <c r="J942" s="573"/>
      <c r="K942" s="658"/>
      <c r="L942" s="658"/>
      <c r="M942" s="573"/>
      <c r="N942" s="573"/>
      <c r="O942" s="573"/>
      <c r="P942" s="573"/>
      <c r="Q942" s="573"/>
      <c r="R942" s="573"/>
      <c r="S942" s="573"/>
      <c r="T942" s="573"/>
      <c r="U942" s="573"/>
      <c r="V942" s="573"/>
      <c r="W942" s="573"/>
      <c r="X942" s="573"/>
      <c r="Y942" s="573"/>
      <c r="Z942" s="573"/>
    </row>
    <row r="943" ht="15.75" customHeight="1">
      <c r="A943" s="573"/>
      <c r="B943" s="573"/>
      <c r="C943" s="573"/>
      <c r="D943" s="573"/>
      <c r="E943" s="573"/>
      <c r="F943" s="573"/>
      <c r="G943" s="573"/>
      <c r="H943" s="573"/>
      <c r="I943" s="573"/>
      <c r="J943" s="573"/>
      <c r="K943" s="658"/>
      <c r="L943" s="658"/>
      <c r="M943" s="573"/>
      <c r="N943" s="573"/>
      <c r="O943" s="573"/>
      <c r="P943" s="573"/>
      <c r="Q943" s="573"/>
      <c r="R943" s="573"/>
      <c r="S943" s="573"/>
      <c r="T943" s="573"/>
      <c r="U943" s="573"/>
      <c r="V943" s="573"/>
      <c r="W943" s="573"/>
      <c r="X943" s="573"/>
      <c r="Y943" s="573"/>
      <c r="Z943" s="573"/>
    </row>
    <row r="944" ht="15.75" customHeight="1">
      <c r="A944" s="573"/>
      <c r="B944" s="573"/>
      <c r="C944" s="573"/>
      <c r="D944" s="573"/>
      <c r="E944" s="573"/>
      <c r="F944" s="573"/>
      <c r="G944" s="573"/>
      <c r="H944" s="573"/>
      <c r="I944" s="573"/>
      <c r="J944" s="573"/>
      <c r="K944" s="658"/>
      <c r="L944" s="658"/>
      <c r="M944" s="573"/>
      <c r="N944" s="573"/>
      <c r="O944" s="573"/>
      <c r="P944" s="573"/>
      <c r="Q944" s="573"/>
      <c r="R944" s="573"/>
      <c r="S944" s="573"/>
      <c r="T944" s="573"/>
      <c r="U944" s="573"/>
      <c r="V944" s="573"/>
      <c r="W944" s="573"/>
      <c r="X944" s="573"/>
      <c r="Y944" s="573"/>
      <c r="Z944" s="573"/>
    </row>
    <row r="945" ht="15.75" customHeight="1">
      <c r="A945" s="573"/>
      <c r="B945" s="573"/>
      <c r="C945" s="573"/>
      <c r="D945" s="573"/>
      <c r="E945" s="573"/>
      <c r="F945" s="573"/>
      <c r="G945" s="573"/>
      <c r="H945" s="573"/>
      <c r="I945" s="573"/>
      <c r="J945" s="573"/>
      <c r="K945" s="658"/>
      <c r="L945" s="658"/>
      <c r="M945" s="573"/>
      <c r="N945" s="573"/>
      <c r="O945" s="573"/>
      <c r="P945" s="573"/>
      <c r="Q945" s="573"/>
      <c r="R945" s="573"/>
      <c r="S945" s="573"/>
      <c r="T945" s="573"/>
      <c r="U945" s="573"/>
      <c r="V945" s="573"/>
      <c r="W945" s="573"/>
      <c r="X945" s="573"/>
      <c r="Y945" s="573"/>
      <c r="Z945" s="573"/>
    </row>
    <row r="946" ht="15.75" customHeight="1">
      <c r="A946" s="573"/>
      <c r="B946" s="573"/>
      <c r="C946" s="573"/>
      <c r="D946" s="573"/>
      <c r="E946" s="573"/>
      <c r="F946" s="573"/>
      <c r="G946" s="573"/>
      <c r="H946" s="573"/>
      <c r="I946" s="573"/>
      <c r="J946" s="573"/>
      <c r="K946" s="658"/>
      <c r="L946" s="658"/>
      <c r="M946" s="573"/>
      <c r="N946" s="573"/>
      <c r="O946" s="573"/>
      <c r="P946" s="573"/>
      <c r="Q946" s="573"/>
      <c r="R946" s="573"/>
      <c r="S946" s="573"/>
      <c r="T946" s="573"/>
      <c r="U946" s="573"/>
      <c r="V946" s="573"/>
      <c r="W946" s="573"/>
      <c r="X946" s="573"/>
      <c r="Y946" s="573"/>
      <c r="Z946" s="573"/>
    </row>
  </sheetData>
  <mergeCells count="57">
    <mergeCell ref="B7:B8"/>
    <mergeCell ref="C7:C8"/>
    <mergeCell ref="A11:D12"/>
    <mergeCell ref="E11:F11"/>
    <mergeCell ref="H11:H12"/>
    <mergeCell ref="I11:J11"/>
    <mergeCell ref="K11:L11"/>
    <mergeCell ref="E3:F3"/>
    <mergeCell ref="H3:H4"/>
    <mergeCell ref="A5:A6"/>
    <mergeCell ref="B5:B6"/>
    <mergeCell ref="C5:C6"/>
    <mergeCell ref="D5:D6"/>
    <mergeCell ref="A7:A8"/>
    <mergeCell ref="O21:P21"/>
    <mergeCell ref="Q21:R21"/>
    <mergeCell ref="S21:T21"/>
    <mergeCell ref="U21:V21"/>
    <mergeCell ref="W21:X21"/>
    <mergeCell ref="B23:C23"/>
    <mergeCell ref="B24:C24"/>
    <mergeCell ref="D7:D8"/>
    <mergeCell ref="A21:D22"/>
    <mergeCell ref="E21:F21"/>
    <mergeCell ref="H21:H22"/>
    <mergeCell ref="I21:J21"/>
    <mergeCell ref="K21:L21"/>
    <mergeCell ref="M21:N21"/>
    <mergeCell ref="I3:J3"/>
    <mergeCell ref="K3:L3"/>
    <mergeCell ref="M3:N3"/>
    <mergeCell ref="O3:P3"/>
    <mergeCell ref="Q3:R3"/>
    <mergeCell ref="S3:T3"/>
    <mergeCell ref="U3:V3"/>
    <mergeCell ref="W3:X3"/>
    <mergeCell ref="A1:F1"/>
    <mergeCell ref="O1:P1"/>
    <mergeCell ref="Q1:R1"/>
    <mergeCell ref="S1:T1"/>
    <mergeCell ref="U1:V1"/>
    <mergeCell ref="W1:X1"/>
    <mergeCell ref="A3:D4"/>
    <mergeCell ref="M11:N11"/>
    <mergeCell ref="O11:P11"/>
    <mergeCell ref="Q11:R11"/>
    <mergeCell ref="S11:T11"/>
    <mergeCell ref="U11:V11"/>
    <mergeCell ref="W11:X11"/>
    <mergeCell ref="A13:A14"/>
    <mergeCell ref="B13:B14"/>
    <mergeCell ref="C13:C14"/>
    <mergeCell ref="D13:D14"/>
    <mergeCell ref="A15:A16"/>
    <mergeCell ref="B15:B16"/>
    <mergeCell ref="C15:C16"/>
    <mergeCell ref="D15:D16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8" width="18.14"/>
    <col customWidth="1" min="9" max="9" width="12.71"/>
    <col customWidth="1" min="10" max="10" width="9.29"/>
    <col customWidth="1" min="11" max="11" width="13.43"/>
    <col customWidth="1" min="12" max="12" width="10.43"/>
    <col customWidth="1" min="13" max="13" width="11.14"/>
    <col customWidth="1" min="14" max="14" width="10.0"/>
    <col customWidth="1" min="15" max="15" width="9.29"/>
    <col customWidth="1" min="16" max="24" width="11.0"/>
    <col customWidth="1" min="25" max="26" width="11.29"/>
  </cols>
  <sheetData>
    <row r="1">
      <c r="A1" s="571" t="s">
        <v>687</v>
      </c>
      <c r="B1" s="2"/>
      <c r="C1" s="2"/>
      <c r="D1" s="2"/>
      <c r="E1" s="2"/>
      <c r="F1" s="3"/>
      <c r="G1" s="572"/>
      <c r="H1" s="573"/>
      <c r="I1" s="574">
        <v>0.25</v>
      </c>
      <c r="J1" s="575" t="s">
        <v>644</v>
      </c>
      <c r="K1" s="645">
        <f>(I5-H5)/I5</f>
        <v>0.1041666667</v>
      </c>
      <c r="L1" s="646"/>
      <c r="M1" s="576"/>
      <c r="N1" s="575"/>
      <c r="O1" s="577" t="s">
        <v>1</v>
      </c>
      <c r="Q1" s="577" t="s">
        <v>2</v>
      </c>
      <c r="S1" s="577" t="s">
        <v>3</v>
      </c>
      <c r="U1" s="577" t="s">
        <v>4</v>
      </c>
      <c r="W1" s="577" t="s">
        <v>88</v>
      </c>
      <c r="Y1" s="577"/>
      <c r="Z1" s="577"/>
    </row>
    <row r="2" ht="39.75" customHeight="1">
      <c r="A2" s="578"/>
      <c r="B2" s="579"/>
      <c r="C2" s="578"/>
      <c r="D2" s="578"/>
      <c r="E2" s="578"/>
      <c r="F2" s="578"/>
      <c r="G2" s="573"/>
      <c r="H2" s="661" t="s">
        <v>682</v>
      </c>
      <c r="I2" s="582"/>
      <c r="J2" s="582"/>
      <c r="K2" s="648"/>
      <c r="L2" s="648"/>
      <c r="M2" s="582"/>
      <c r="N2" s="582"/>
      <c r="O2" s="583">
        <v>0.3</v>
      </c>
      <c r="P2" s="573" t="s">
        <v>9</v>
      </c>
      <c r="Q2" s="583">
        <v>0.4</v>
      </c>
      <c r="R2" s="573" t="s">
        <v>9</v>
      </c>
      <c r="S2" s="583">
        <v>0.5</v>
      </c>
      <c r="T2" s="573" t="s">
        <v>9</v>
      </c>
      <c r="U2" s="583">
        <v>0.55</v>
      </c>
      <c r="V2" s="573" t="s">
        <v>9</v>
      </c>
      <c r="W2" s="584">
        <v>0.1</v>
      </c>
      <c r="X2" s="585" t="s">
        <v>89</v>
      </c>
      <c r="Y2" s="573"/>
      <c r="Z2" s="573"/>
    </row>
    <row r="3" ht="40.5" customHeight="1">
      <c r="A3" s="586" t="s">
        <v>11</v>
      </c>
      <c r="B3" s="23"/>
      <c r="C3" s="23"/>
      <c r="D3" s="24"/>
      <c r="E3" s="586" t="s">
        <v>12</v>
      </c>
      <c r="F3" s="24"/>
      <c r="G3" s="573"/>
      <c r="H3" s="587" t="s">
        <v>680</v>
      </c>
      <c r="I3" s="588" t="s">
        <v>683</v>
      </c>
      <c r="J3" s="27"/>
      <c r="K3" s="649" t="s">
        <v>684</v>
      </c>
      <c r="L3" s="27"/>
      <c r="M3" s="589" t="s">
        <v>16</v>
      </c>
      <c r="N3" s="27"/>
      <c r="O3" s="589" t="s">
        <v>17</v>
      </c>
      <c r="P3" s="27"/>
      <c r="Q3" s="589" t="s">
        <v>18</v>
      </c>
      <c r="R3" s="27"/>
      <c r="S3" s="589" t="s">
        <v>90</v>
      </c>
      <c r="T3" s="27"/>
      <c r="U3" s="589" t="s">
        <v>91</v>
      </c>
      <c r="V3" s="27"/>
      <c r="W3" s="589" t="s">
        <v>95</v>
      </c>
      <c r="X3" s="27"/>
      <c r="Y3" s="590"/>
      <c r="Z3" s="590"/>
    </row>
    <row r="4" ht="40.5" customHeight="1">
      <c r="A4" s="30"/>
      <c r="B4" s="31"/>
      <c r="C4" s="31"/>
      <c r="D4" s="32"/>
      <c r="E4" s="591" t="s">
        <v>25</v>
      </c>
      <c r="F4" s="592" t="s">
        <v>26</v>
      </c>
      <c r="G4" s="573"/>
      <c r="H4" s="55"/>
      <c r="I4" s="593" t="s">
        <v>27</v>
      </c>
      <c r="J4" s="594" t="s">
        <v>28</v>
      </c>
      <c r="K4" s="650" t="s">
        <v>27</v>
      </c>
      <c r="L4" s="651" t="s">
        <v>28</v>
      </c>
      <c r="M4" s="595" t="s">
        <v>27</v>
      </c>
      <c r="N4" s="596" t="s">
        <v>28</v>
      </c>
      <c r="O4" s="595" t="s">
        <v>27</v>
      </c>
      <c r="P4" s="596" t="s">
        <v>28</v>
      </c>
      <c r="Q4" s="595" t="s">
        <v>27</v>
      </c>
      <c r="R4" s="596" t="s">
        <v>28</v>
      </c>
      <c r="S4" s="595" t="s">
        <v>27</v>
      </c>
      <c r="T4" s="596" t="s">
        <v>28</v>
      </c>
      <c r="U4" s="595" t="s">
        <v>27</v>
      </c>
      <c r="V4" s="596" t="s">
        <v>28</v>
      </c>
      <c r="W4" s="595" t="s">
        <v>27</v>
      </c>
      <c r="X4" s="596" t="s">
        <v>28</v>
      </c>
      <c r="Y4" s="597"/>
      <c r="Z4" s="597"/>
    </row>
    <row r="5" ht="27.0" customHeight="1">
      <c r="A5" s="598" t="s">
        <v>29</v>
      </c>
      <c r="B5" s="599" t="s">
        <v>30</v>
      </c>
      <c r="C5" s="600" t="s">
        <v>31</v>
      </c>
      <c r="D5" s="601" t="s">
        <v>32</v>
      </c>
      <c r="E5" s="602" t="s">
        <v>33</v>
      </c>
      <c r="F5" s="603">
        <v>100.0</v>
      </c>
      <c r="G5" s="573"/>
      <c r="H5" s="604">
        <v>53.75</v>
      </c>
      <c r="I5" s="605">
        <v>60.0</v>
      </c>
      <c r="J5" s="606">
        <f t="shared" ref="J5:J8" si="1">I5/F5</f>
        <v>0.6</v>
      </c>
      <c r="K5" s="652">
        <v>65.0</v>
      </c>
      <c r="L5" s="653">
        <f t="shared" ref="L5:L8" si="2">K5/F5</f>
        <v>0.65</v>
      </c>
      <c r="M5" s="605">
        <v>175.0</v>
      </c>
      <c r="N5" s="606">
        <f t="shared" ref="N5:N8" si="3">M5/F5</f>
        <v>1.75</v>
      </c>
      <c r="O5" s="605">
        <f>M5-M5*O2</f>
        <v>122.5</v>
      </c>
      <c r="P5" s="606">
        <f t="shared" ref="P5:P8" si="4">O5/F5</f>
        <v>1.225</v>
      </c>
      <c r="Q5" s="605">
        <f>M5-M5*Q2</f>
        <v>105</v>
      </c>
      <c r="R5" s="606">
        <f t="shared" ref="R5:R8" si="5">Q5/F5</f>
        <v>1.05</v>
      </c>
      <c r="S5" s="605">
        <f>M5-M5*S2</f>
        <v>87.5</v>
      </c>
      <c r="T5" s="606">
        <f t="shared" ref="T5:T8" si="6">S5/F5</f>
        <v>0.875</v>
      </c>
      <c r="U5" s="605">
        <f>M5-M5*U2</f>
        <v>78.75</v>
      </c>
      <c r="V5" s="606">
        <f t="shared" ref="V5:V8" si="7">U5/F5</f>
        <v>0.7875</v>
      </c>
      <c r="W5" s="605">
        <f t="shared" ref="W5:W9" si="8">U5-U5*$W$2</f>
        <v>70.875</v>
      </c>
      <c r="X5" s="606">
        <f t="shared" ref="X5:X8" si="9">W5/F5</f>
        <v>0.70875</v>
      </c>
      <c r="Y5" s="607">
        <f t="shared" ref="Y5:Y9" si="10">(W5-H5)/W5</f>
        <v>0.241622575</v>
      </c>
      <c r="Z5" s="608"/>
    </row>
    <row r="6" ht="27.0" customHeight="1">
      <c r="A6" s="55"/>
      <c r="D6" s="56"/>
      <c r="E6" s="609" t="s">
        <v>34</v>
      </c>
      <c r="F6" s="610">
        <v>500.0</v>
      </c>
      <c r="G6" s="573"/>
      <c r="H6" s="611">
        <v>250.79</v>
      </c>
      <c r="I6" s="612">
        <v>270.0</v>
      </c>
      <c r="J6" s="613">
        <f t="shared" si="1"/>
        <v>0.54</v>
      </c>
      <c r="K6" s="654">
        <v>280.0</v>
      </c>
      <c r="L6" s="655">
        <f t="shared" si="2"/>
        <v>0.56</v>
      </c>
      <c r="M6" s="612">
        <v>756.0</v>
      </c>
      <c r="N6" s="613">
        <f t="shared" si="3"/>
        <v>1.512</v>
      </c>
      <c r="O6" s="612">
        <f>M6-M6*O2</f>
        <v>529.2</v>
      </c>
      <c r="P6" s="613">
        <f t="shared" si="4"/>
        <v>1.0584</v>
      </c>
      <c r="Q6" s="612">
        <f>M6-M6*Q2</f>
        <v>453.6</v>
      </c>
      <c r="R6" s="613">
        <f t="shared" si="5"/>
        <v>0.9072</v>
      </c>
      <c r="S6" s="612">
        <f>M6-M6*S2</f>
        <v>378</v>
      </c>
      <c r="T6" s="613">
        <f t="shared" si="6"/>
        <v>0.756</v>
      </c>
      <c r="U6" s="612">
        <f>M6-M6*U2</f>
        <v>340.2</v>
      </c>
      <c r="V6" s="613">
        <f t="shared" si="7"/>
        <v>0.6804</v>
      </c>
      <c r="W6" s="612">
        <f t="shared" si="8"/>
        <v>306.18</v>
      </c>
      <c r="X6" s="613">
        <f t="shared" si="9"/>
        <v>0.61236</v>
      </c>
      <c r="Y6" s="607">
        <f t="shared" si="10"/>
        <v>0.1809066562</v>
      </c>
      <c r="Z6" s="608"/>
    </row>
    <row r="7" ht="27.0" customHeight="1">
      <c r="A7" s="598" t="s">
        <v>38</v>
      </c>
      <c r="B7" s="599" t="s">
        <v>39</v>
      </c>
      <c r="C7" s="600" t="s">
        <v>40</v>
      </c>
      <c r="D7" s="601" t="s">
        <v>41</v>
      </c>
      <c r="E7" s="640">
        <v>40.0</v>
      </c>
      <c r="F7" s="603">
        <v>50.0</v>
      </c>
      <c r="G7" s="573"/>
      <c r="H7" s="604">
        <v>83.11</v>
      </c>
      <c r="I7" s="605">
        <v>109.0</v>
      </c>
      <c r="J7" s="606">
        <f t="shared" si="1"/>
        <v>2.18</v>
      </c>
      <c r="K7" s="652">
        <v>114.0</v>
      </c>
      <c r="L7" s="653">
        <f t="shared" si="2"/>
        <v>2.28</v>
      </c>
      <c r="M7" s="605">
        <v>241.5</v>
      </c>
      <c r="N7" s="606">
        <f t="shared" si="3"/>
        <v>4.83</v>
      </c>
      <c r="O7" s="605">
        <f>M7-M7*O2</f>
        <v>169.05</v>
      </c>
      <c r="P7" s="606">
        <f t="shared" si="4"/>
        <v>3.381</v>
      </c>
      <c r="Q7" s="605">
        <f>M7-M7*Q2</f>
        <v>144.9</v>
      </c>
      <c r="R7" s="606">
        <f t="shared" si="5"/>
        <v>2.898</v>
      </c>
      <c r="S7" s="605">
        <v>138.0</v>
      </c>
      <c r="T7" s="606">
        <f t="shared" si="6"/>
        <v>2.76</v>
      </c>
      <c r="U7" s="605">
        <v>138.0</v>
      </c>
      <c r="V7" s="606">
        <f t="shared" si="7"/>
        <v>2.76</v>
      </c>
      <c r="W7" s="605">
        <f t="shared" si="8"/>
        <v>124.2</v>
      </c>
      <c r="X7" s="606">
        <f t="shared" si="9"/>
        <v>2.484</v>
      </c>
      <c r="Y7" s="607">
        <f t="shared" si="10"/>
        <v>0.3308373591</v>
      </c>
      <c r="Z7" s="608"/>
    </row>
    <row r="8" ht="27.0" customHeight="1">
      <c r="A8" s="78"/>
      <c r="B8" s="79"/>
      <c r="C8" s="79"/>
      <c r="D8" s="80"/>
      <c r="E8" s="641">
        <v>10.0</v>
      </c>
      <c r="F8" s="610">
        <v>200.0</v>
      </c>
      <c r="G8" s="573"/>
      <c r="H8" s="611">
        <v>320.61</v>
      </c>
      <c r="I8" s="612">
        <v>418.0</v>
      </c>
      <c r="J8" s="613">
        <f t="shared" si="1"/>
        <v>2.09</v>
      </c>
      <c r="K8" s="654">
        <v>428.0</v>
      </c>
      <c r="L8" s="655">
        <f t="shared" si="2"/>
        <v>2.14</v>
      </c>
      <c r="M8" s="612">
        <v>892.5</v>
      </c>
      <c r="N8" s="613">
        <f t="shared" si="3"/>
        <v>4.4625</v>
      </c>
      <c r="O8" s="612">
        <f>M8-M8*O2</f>
        <v>624.75</v>
      </c>
      <c r="P8" s="613">
        <f t="shared" si="4"/>
        <v>3.12375</v>
      </c>
      <c r="Q8" s="612">
        <f>M8-M8*Q2</f>
        <v>535.5</v>
      </c>
      <c r="R8" s="613">
        <f t="shared" si="5"/>
        <v>2.6775</v>
      </c>
      <c r="S8" s="612">
        <v>510.0</v>
      </c>
      <c r="T8" s="613">
        <f t="shared" si="6"/>
        <v>2.55</v>
      </c>
      <c r="U8" s="612">
        <v>510.0</v>
      </c>
      <c r="V8" s="613">
        <f t="shared" si="7"/>
        <v>2.55</v>
      </c>
      <c r="W8" s="612">
        <f t="shared" si="8"/>
        <v>459</v>
      </c>
      <c r="X8" s="613">
        <f t="shared" si="9"/>
        <v>2.295</v>
      </c>
      <c r="Y8" s="607">
        <f t="shared" si="10"/>
        <v>0.301503268</v>
      </c>
      <c r="Z8" s="608"/>
    </row>
    <row r="9" ht="39.75" customHeight="1">
      <c r="A9" s="629" t="s">
        <v>42</v>
      </c>
      <c r="B9" s="630" t="s">
        <v>39</v>
      </c>
      <c r="C9" s="631" t="s">
        <v>43</v>
      </c>
      <c r="D9" s="632" t="s">
        <v>44</v>
      </c>
      <c r="E9" s="633">
        <v>30.0</v>
      </c>
      <c r="F9" s="634" t="s">
        <v>45</v>
      </c>
      <c r="G9" s="573"/>
      <c r="H9" s="635">
        <v>108.31</v>
      </c>
      <c r="I9" s="636">
        <v>138.0</v>
      </c>
      <c r="J9" s="637">
        <f>I9/50</f>
        <v>2.76</v>
      </c>
      <c r="K9" s="656">
        <v>143.0</v>
      </c>
      <c r="L9" s="657">
        <f>K9/50</f>
        <v>2.86</v>
      </c>
      <c r="M9" s="636">
        <v>328.65</v>
      </c>
      <c r="N9" s="637">
        <f>M9/50</f>
        <v>6.573</v>
      </c>
      <c r="O9" s="636">
        <f>M9-M9*O2</f>
        <v>230.055</v>
      </c>
      <c r="P9" s="637">
        <f>O9/50</f>
        <v>4.6011</v>
      </c>
      <c r="Q9" s="636">
        <f>M9-M9*Q2</f>
        <v>197.19</v>
      </c>
      <c r="R9" s="637">
        <f>Q9/50</f>
        <v>3.9438</v>
      </c>
      <c r="S9" s="636">
        <v>179.5</v>
      </c>
      <c r="T9" s="637">
        <f>S9/50</f>
        <v>3.59</v>
      </c>
      <c r="U9" s="636">
        <v>175.35</v>
      </c>
      <c r="V9" s="637">
        <f>U9/50</f>
        <v>3.507</v>
      </c>
      <c r="W9" s="636">
        <f t="shared" si="8"/>
        <v>157.815</v>
      </c>
      <c r="X9" s="637"/>
      <c r="Y9" s="607">
        <f t="shared" si="10"/>
        <v>0.3136900802</v>
      </c>
      <c r="Z9" s="608"/>
    </row>
    <row r="10" ht="21.75" customHeight="1">
      <c r="A10" s="573"/>
      <c r="B10" s="573"/>
      <c r="C10" s="573"/>
      <c r="D10" s="573"/>
      <c r="E10" s="573"/>
      <c r="F10" s="573"/>
      <c r="G10" s="573"/>
      <c r="H10" s="573"/>
      <c r="I10" s="573"/>
      <c r="J10" s="573"/>
      <c r="K10" s="658"/>
      <c r="L10" s="658"/>
      <c r="M10" s="573"/>
      <c r="N10" s="573"/>
      <c r="O10" s="573"/>
      <c r="P10" s="573"/>
      <c r="Q10" s="573"/>
      <c r="R10" s="573"/>
      <c r="S10" s="573"/>
      <c r="T10" s="573"/>
      <c r="U10" s="638"/>
      <c r="V10" s="573"/>
      <c r="W10" s="639"/>
      <c r="X10" s="585"/>
      <c r="Y10" s="573"/>
      <c r="Z10" s="573"/>
    </row>
    <row r="11" ht="39.0" customHeight="1">
      <c r="A11" s="586" t="s">
        <v>46</v>
      </c>
      <c r="B11" s="23"/>
      <c r="C11" s="23"/>
      <c r="D11" s="24"/>
      <c r="E11" s="586" t="s">
        <v>12</v>
      </c>
      <c r="F11" s="24"/>
      <c r="G11" s="573"/>
      <c r="H11" s="587" t="s">
        <v>680</v>
      </c>
      <c r="I11" s="588" t="s">
        <v>683</v>
      </c>
      <c r="J11" s="27"/>
      <c r="K11" s="649" t="s">
        <v>684</v>
      </c>
      <c r="L11" s="27"/>
      <c r="M11" s="589" t="s">
        <v>16</v>
      </c>
      <c r="N11" s="27"/>
      <c r="O11" s="589" t="s">
        <v>17</v>
      </c>
      <c r="P11" s="27"/>
      <c r="Q11" s="589" t="s">
        <v>18</v>
      </c>
      <c r="R11" s="27"/>
      <c r="S11" s="589" t="s">
        <v>90</v>
      </c>
      <c r="T11" s="27"/>
      <c r="U11" s="589" t="s">
        <v>91</v>
      </c>
      <c r="V11" s="27"/>
      <c r="W11" s="589" t="s">
        <v>95</v>
      </c>
      <c r="X11" s="27"/>
      <c r="Y11" s="590"/>
      <c r="Z11" s="590"/>
    </row>
    <row r="12" ht="21.0" customHeight="1">
      <c r="A12" s="78"/>
      <c r="B12" s="79"/>
      <c r="C12" s="79"/>
      <c r="D12" s="80"/>
      <c r="E12" s="591" t="s">
        <v>25</v>
      </c>
      <c r="F12" s="592" t="s">
        <v>26</v>
      </c>
      <c r="G12" s="573"/>
      <c r="H12" s="55"/>
      <c r="I12" s="593" t="s">
        <v>27</v>
      </c>
      <c r="J12" s="594" t="s">
        <v>28</v>
      </c>
      <c r="K12" s="650" t="s">
        <v>27</v>
      </c>
      <c r="L12" s="651" t="s">
        <v>28</v>
      </c>
      <c r="M12" s="595" t="s">
        <v>27</v>
      </c>
      <c r="N12" s="596" t="s">
        <v>28</v>
      </c>
      <c r="O12" s="595" t="s">
        <v>27</v>
      </c>
      <c r="P12" s="596" t="s">
        <v>28</v>
      </c>
      <c r="Q12" s="595" t="s">
        <v>27</v>
      </c>
      <c r="R12" s="596" t="s">
        <v>28</v>
      </c>
      <c r="S12" s="595" t="s">
        <v>27</v>
      </c>
      <c r="T12" s="596" t="s">
        <v>28</v>
      </c>
      <c r="U12" s="595" t="s">
        <v>27</v>
      </c>
      <c r="V12" s="596" t="s">
        <v>28</v>
      </c>
      <c r="W12" s="595" t="s">
        <v>27</v>
      </c>
      <c r="X12" s="596" t="s">
        <v>28</v>
      </c>
      <c r="Y12" s="597"/>
      <c r="Z12" s="597"/>
    </row>
    <row r="13" ht="31.5" customHeight="1">
      <c r="A13" s="598" t="s">
        <v>48</v>
      </c>
      <c r="B13" s="599" t="s">
        <v>49</v>
      </c>
      <c r="C13" s="600" t="s">
        <v>50</v>
      </c>
      <c r="D13" s="599" t="s">
        <v>688</v>
      </c>
      <c r="E13" s="640">
        <v>40.0</v>
      </c>
      <c r="F13" s="603">
        <v>100.0</v>
      </c>
      <c r="G13" s="573"/>
      <c r="H13" s="604">
        <v>55.39</v>
      </c>
      <c r="I13" s="605">
        <v>71.0</v>
      </c>
      <c r="J13" s="606">
        <f t="shared" ref="J13:J16" si="11">I13/F13</f>
        <v>0.71</v>
      </c>
      <c r="K13" s="652">
        <v>76.0</v>
      </c>
      <c r="L13" s="653">
        <f t="shared" ref="L13:L16" si="12">K13/F13</f>
        <v>0.76</v>
      </c>
      <c r="M13" s="605">
        <v>194.25</v>
      </c>
      <c r="N13" s="606">
        <f t="shared" ref="N13:N16" si="13">M13/F13</f>
        <v>1.9425</v>
      </c>
      <c r="O13" s="605">
        <f>M13-M13*O2</f>
        <v>135.975</v>
      </c>
      <c r="P13" s="606">
        <f t="shared" ref="P13:P16" si="14">O13/F13</f>
        <v>1.35975</v>
      </c>
      <c r="Q13" s="605">
        <f>M13-M13*Q2</f>
        <v>116.55</v>
      </c>
      <c r="R13" s="606">
        <f t="shared" ref="R13:R16" si="15">Q13/F13</f>
        <v>1.1655</v>
      </c>
      <c r="S13" s="605">
        <f>M13-M13*S2</f>
        <v>97.125</v>
      </c>
      <c r="T13" s="606">
        <f t="shared" ref="T13:T16" si="16">S13/F13</f>
        <v>0.97125</v>
      </c>
      <c r="U13" s="605">
        <f>M13-M13*U2</f>
        <v>87.4125</v>
      </c>
      <c r="V13" s="606">
        <f t="shared" ref="V13:V16" si="17">U13/F13</f>
        <v>0.874125</v>
      </c>
      <c r="W13" s="605">
        <f t="shared" ref="W13:W17" si="18">U13-U13*$W$2</f>
        <v>78.67125</v>
      </c>
      <c r="X13" s="606">
        <f t="shared" ref="X13:X16" si="19">W13/F13</f>
        <v>0.7867125</v>
      </c>
      <c r="Y13" s="608"/>
      <c r="Z13" s="608"/>
    </row>
    <row r="14" ht="31.5" customHeight="1">
      <c r="A14" s="55"/>
      <c r="E14" s="641">
        <v>10.0</v>
      </c>
      <c r="F14" s="610">
        <v>500.0</v>
      </c>
      <c r="G14" s="573"/>
      <c r="H14" s="611">
        <v>259.24</v>
      </c>
      <c r="I14" s="612">
        <v>330.0</v>
      </c>
      <c r="J14" s="613">
        <f t="shared" si="11"/>
        <v>0.66</v>
      </c>
      <c r="K14" s="654">
        <v>340.0</v>
      </c>
      <c r="L14" s="655">
        <f t="shared" si="12"/>
        <v>0.68</v>
      </c>
      <c r="M14" s="612">
        <v>882.0</v>
      </c>
      <c r="N14" s="613">
        <f t="shared" si="13"/>
        <v>1.764</v>
      </c>
      <c r="O14" s="612">
        <f>M14-M14*O2</f>
        <v>617.4</v>
      </c>
      <c r="P14" s="613">
        <f t="shared" si="14"/>
        <v>1.2348</v>
      </c>
      <c r="Q14" s="612">
        <f>M14-M14*Q2</f>
        <v>529.2</v>
      </c>
      <c r="R14" s="613">
        <f t="shared" si="15"/>
        <v>1.0584</v>
      </c>
      <c r="S14" s="612">
        <f>M14-M14*S2</f>
        <v>441</v>
      </c>
      <c r="T14" s="613">
        <f t="shared" si="16"/>
        <v>0.882</v>
      </c>
      <c r="U14" s="612">
        <f>M14-M14*U2</f>
        <v>396.9</v>
      </c>
      <c r="V14" s="613">
        <f t="shared" si="17"/>
        <v>0.7938</v>
      </c>
      <c r="W14" s="612">
        <f t="shared" si="18"/>
        <v>357.21</v>
      </c>
      <c r="X14" s="613">
        <f t="shared" si="19"/>
        <v>0.71442</v>
      </c>
      <c r="Y14" s="608"/>
      <c r="Z14" s="608"/>
    </row>
    <row r="15" ht="31.5" customHeight="1">
      <c r="A15" s="598" t="s">
        <v>52</v>
      </c>
      <c r="B15" s="599" t="s">
        <v>53</v>
      </c>
      <c r="C15" s="600" t="s">
        <v>40</v>
      </c>
      <c r="D15" s="601" t="s">
        <v>41</v>
      </c>
      <c r="E15" s="640">
        <v>30.0</v>
      </c>
      <c r="F15" s="603">
        <v>100.0</v>
      </c>
      <c r="G15" s="573"/>
      <c r="H15" s="604">
        <v>105.18</v>
      </c>
      <c r="I15" s="605">
        <v>126.0</v>
      </c>
      <c r="J15" s="606">
        <f t="shared" si="11"/>
        <v>1.26</v>
      </c>
      <c r="K15" s="652">
        <v>103.0</v>
      </c>
      <c r="L15" s="653">
        <f t="shared" si="12"/>
        <v>1.03</v>
      </c>
      <c r="M15" s="605">
        <v>299.25</v>
      </c>
      <c r="N15" s="606">
        <f t="shared" si="13"/>
        <v>2.9925</v>
      </c>
      <c r="O15" s="605">
        <f>M15-M15*O2</f>
        <v>209.475</v>
      </c>
      <c r="P15" s="606">
        <f t="shared" si="14"/>
        <v>2.09475</v>
      </c>
      <c r="Q15" s="605">
        <f>M15-M15*Q2</f>
        <v>179.55</v>
      </c>
      <c r="R15" s="606">
        <f t="shared" si="15"/>
        <v>1.7955</v>
      </c>
      <c r="S15" s="605">
        <v>156.75</v>
      </c>
      <c r="T15" s="606">
        <f t="shared" si="16"/>
        <v>1.5675</v>
      </c>
      <c r="U15" s="605">
        <v>156.75</v>
      </c>
      <c r="V15" s="606">
        <f t="shared" si="17"/>
        <v>1.5675</v>
      </c>
      <c r="W15" s="605">
        <f t="shared" si="18"/>
        <v>141.075</v>
      </c>
      <c r="X15" s="606">
        <f t="shared" si="19"/>
        <v>1.41075</v>
      </c>
      <c r="Y15" s="608"/>
      <c r="Z15" s="608"/>
    </row>
    <row r="16" ht="31.5" customHeight="1">
      <c r="A16" s="55"/>
      <c r="D16" s="56"/>
      <c r="E16" s="641">
        <v>15.0</v>
      </c>
      <c r="F16" s="610">
        <v>200.0</v>
      </c>
      <c r="G16" s="573"/>
      <c r="H16" s="611">
        <v>206.75</v>
      </c>
      <c r="I16" s="612">
        <v>247.0</v>
      </c>
      <c r="J16" s="613">
        <f t="shared" si="11"/>
        <v>1.235</v>
      </c>
      <c r="K16" s="654">
        <v>200.0</v>
      </c>
      <c r="L16" s="655">
        <f t="shared" si="12"/>
        <v>1</v>
      </c>
      <c r="M16" s="612">
        <v>567.0</v>
      </c>
      <c r="N16" s="613">
        <f t="shared" si="13"/>
        <v>2.835</v>
      </c>
      <c r="O16" s="612">
        <f>M16-M16*O2</f>
        <v>396.9</v>
      </c>
      <c r="P16" s="613">
        <f t="shared" si="14"/>
        <v>1.9845</v>
      </c>
      <c r="Q16" s="612">
        <f>M16-M16*Q2</f>
        <v>340.2</v>
      </c>
      <c r="R16" s="613">
        <f t="shared" si="15"/>
        <v>1.701</v>
      </c>
      <c r="S16" s="612">
        <v>297.0</v>
      </c>
      <c r="T16" s="613">
        <f t="shared" si="16"/>
        <v>1.485</v>
      </c>
      <c r="U16" s="612">
        <v>297.0</v>
      </c>
      <c r="V16" s="613">
        <f t="shared" si="17"/>
        <v>1.485</v>
      </c>
      <c r="W16" s="612">
        <f t="shared" si="18"/>
        <v>267.3</v>
      </c>
      <c r="X16" s="613">
        <f t="shared" si="19"/>
        <v>1.3365</v>
      </c>
      <c r="Y16" s="608"/>
      <c r="Z16" s="608"/>
    </row>
    <row r="17">
      <c r="A17" s="629" t="s">
        <v>42</v>
      </c>
      <c r="B17" s="631" t="s">
        <v>54</v>
      </c>
      <c r="C17" s="631" t="s">
        <v>50</v>
      </c>
      <c r="D17" s="632" t="s">
        <v>44</v>
      </c>
      <c r="E17" s="633">
        <v>40.0</v>
      </c>
      <c r="F17" s="634" t="s">
        <v>45</v>
      </c>
      <c r="G17" s="573"/>
      <c r="H17" s="635">
        <v>79.11</v>
      </c>
      <c r="I17" s="636">
        <v>93.0</v>
      </c>
      <c r="J17" s="637">
        <f>I17/50</f>
        <v>1.86</v>
      </c>
      <c r="K17" s="656">
        <v>90.0</v>
      </c>
      <c r="L17" s="657">
        <f>K17/50</f>
        <v>1.8</v>
      </c>
      <c r="M17" s="636">
        <v>246.75000000000003</v>
      </c>
      <c r="N17" s="637">
        <f>M17/50</f>
        <v>4.935</v>
      </c>
      <c r="O17" s="636">
        <f>M17-M17*O2</f>
        <v>172.725</v>
      </c>
      <c r="P17" s="637">
        <f>O17/50</f>
        <v>3.4545</v>
      </c>
      <c r="Q17" s="636">
        <f>M17-M17*Q2</f>
        <v>148.05</v>
      </c>
      <c r="R17" s="637">
        <f>Q17/50</f>
        <v>2.961</v>
      </c>
      <c r="S17" s="636">
        <v>124.63</v>
      </c>
      <c r="T17" s="637">
        <f>S17/50</f>
        <v>2.4926</v>
      </c>
      <c r="U17" s="636">
        <v>120.0</v>
      </c>
      <c r="V17" s="637">
        <f>U17/50</f>
        <v>2.4</v>
      </c>
      <c r="W17" s="636">
        <f t="shared" si="18"/>
        <v>108</v>
      </c>
      <c r="X17" s="637"/>
      <c r="Y17" s="608"/>
      <c r="Z17" s="608"/>
    </row>
    <row r="18" ht="15.75" customHeight="1">
      <c r="A18" s="573"/>
      <c r="B18" s="573"/>
      <c r="C18" s="573"/>
      <c r="D18" s="573"/>
      <c r="E18" s="573"/>
      <c r="F18" s="573"/>
      <c r="G18" s="573"/>
      <c r="H18" s="573"/>
      <c r="I18" s="573"/>
      <c r="J18" s="573"/>
      <c r="K18" s="658"/>
      <c r="L18" s="658"/>
      <c r="M18" s="573"/>
      <c r="N18" s="573"/>
      <c r="O18" s="573"/>
      <c r="P18" s="573"/>
      <c r="Q18" s="573"/>
      <c r="R18" s="573"/>
      <c r="S18" s="573"/>
      <c r="T18" s="573"/>
      <c r="U18" s="573"/>
      <c r="V18" s="573"/>
      <c r="W18" s="585"/>
      <c r="X18" s="585"/>
      <c r="Y18" s="573"/>
      <c r="Z18" s="573"/>
    </row>
    <row r="19" ht="15.75" customHeight="1">
      <c r="A19" s="573"/>
      <c r="B19" s="573"/>
      <c r="C19" s="573"/>
      <c r="D19" s="573"/>
      <c r="E19" s="573"/>
      <c r="F19" s="573"/>
      <c r="G19" s="573"/>
      <c r="H19" s="573"/>
      <c r="I19" s="573"/>
      <c r="J19" s="573"/>
      <c r="K19" s="658"/>
      <c r="L19" s="658"/>
      <c r="M19" s="573"/>
      <c r="N19" s="573"/>
      <c r="O19" s="573"/>
      <c r="P19" s="573"/>
      <c r="Q19" s="573"/>
      <c r="R19" s="573"/>
      <c r="S19" s="573"/>
      <c r="T19" s="573"/>
      <c r="U19" s="573"/>
      <c r="V19" s="573"/>
      <c r="W19" s="585"/>
      <c r="X19" s="585"/>
      <c r="Y19" s="573"/>
      <c r="Z19" s="573"/>
    </row>
    <row r="20" ht="15.75" customHeight="1">
      <c r="A20" s="573"/>
      <c r="B20" s="573"/>
      <c r="C20" s="573"/>
      <c r="D20" s="573"/>
      <c r="E20" s="573"/>
      <c r="F20" s="573"/>
      <c r="G20" s="573"/>
      <c r="H20" s="573"/>
      <c r="I20" s="573"/>
      <c r="J20" s="573"/>
      <c r="K20" s="658"/>
      <c r="L20" s="658"/>
      <c r="M20" s="573"/>
      <c r="N20" s="573"/>
      <c r="O20" s="573"/>
      <c r="P20" s="573"/>
      <c r="Q20" s="573"/>
      <c r="R20" s="573"/>
      <c r="S20" s="573"/>
      <c r="T20" s="573"/>
      <c r="U20" s="573"/>
      <c r="V20" s="573"/>
      <c r="W20" s="585"/>
      <c r="X20" s="585"/>
      <c r="Y20" s="573"/>
      <c r="Z20" s="573"/>
    </row>
    <row r="21" ht="43.5" customHeight="1">
      <c r="A21" s="586" t="s">
        <v>61</v>
      </c>
      <c r="B21" s="23"/>
      <c r="C21" s="23"/>
      <c r="D21" s="24"/>
      <c r="E21" s="586" t="s">
        <v>12</v>
      </c>
      <c r="F21" s="24"/>
      <c r="G21" s="573"/>
      <c r="H21" s="587" t="s">
        <v>680</v>
      </c>
      <c r="I21" s="588" t="s">
        <v>683</v>
      </c>
      <c r="J21" s="27"/>
      <c r="K21" s="649" t="s">
        <v>684</v>
      </c>
      <c r="L21" s="27"/>
      <c r="M21" s="589" t="s">
        <v>16</v>
      </c>
      <c r="N21" s="27"/>
      <c r="O21" s="589" t="s">
        <v>17</v>
      </c>
      <c r="P21" s="27"/>
      <c r="Q21" s="589" t="s">
        <v>18</v>
      </c>
      <c r="R21" s="27"/>
      <c r="S21" s="589" t="s">
        <v>90</v>
      </c>
      <c r="T21" s="27"/>
      <c r="U21" s="589" t="s">
        <v>91</v>
      </c>
      <c r="V21" s="27"/>
      <c r="W21" s="589" t="s">
        <v>95</v>
      </c>
      <c r="X21" s="27"/>
      <c r="Y21" s="590"/>
      <c r="Z21" s="590"/>
    </row>
    <row r="22" ht="21.0" customHeight="1">
      <c r="A22" s="30"/>
      <c r="B22" s="31"/>
      <c r="C22" s="31"/>
      <c r="D22" s="32"/>
      <c r="E22" s="591" t="s">
        <v>25</v>
      </c>
      <c r="F22" s="592" t="s">
        <v>26</v>
      </c>
      <c r="G22" s="573"/>
      <c r="H22" s="55"/>
      <c r="I22" s="593" t="s">
        <v>27</v>
      </c>
      <c r="J22" s="594" t="s">
        <v>28</v>
      </c>
      <c r="K22" s="650" t="s">
        <v>27</v>
      </c>
      <c r="L22" s="651" t="s">
        <v>28</v>
      </c>
      <c r="M22" s="595" t="s">
        <v>27</v>
      </c>
      <c r="N22" s="596" t="s">
        <v>28</v>
      </c>
      <c r="O22" s="595" t="s">
        <v>27</v>
      </c>
      <c r="P22" s="596" t="s">
        <v>28</v>
      </c>
      <c r="Q22" s="595" t="s">
        <v>27</v>
      </c>
      <c r="R22" s="596" t="s">
        <v>28</v>
      </c>
      <c r="S22" s="595" t="s">
        <v>27</v>
      </c>
      <c r="T22" s="596" t="s">
        <v>28</v>
      </c>
      <c r="U22" s="595" t="s">
        <v>27</v>
      </c>
      <c r="V22" s="596" t="s">
        <v>28</v>
      </c>
      <c r="W22" s="595" t="s">
        <v>27</v>
      </c>
      <c r="X22" s="596" t="s">
        <v>28</v>
      </c>
      <c r="Y22" s="597"/>
      <c r="Z22" s="597"/>
    </row>
    <row r="23" ht="30.0" customHeight="1">
      <c r="A23" s="598" t="s">
        <v>181</v>
      </c>
      <c r="B23" s="599" t="s">
        <v>182</v>
      </c>
      <c r="C23" s="23"/>
      <c r="D23" s="642" t="s">
        <v>68</v>
      </c>
      <c r="E23" s="640">
        <v>40.0</v>
      </c>
      <c r="F23" s="603">
        <v>40.0</v>
      </c>
      <c r="G23" s="573"/>
      <c r="H23" s="635">
        <v>140.59</v>
      </c>
      <c r="I23" s="636">
        <v>145.0</v>
      </c>
      <c r="J23" s="637">
        <f t="shared" ref="J23:J24" si="20">I23/F23</f>
        <v>3.625</v>
      </c>
      <c r="K23" s="659">
        <v>150.0</v>
      </c>
      <c r="L23" s="657">
        <f t="shared" ref="L23:L24" si="21">K23/F23</f>
        <v>3.75</v>
      </c>
      <c r="M23" s="635">
        <v>420.0</v>
      </c>
      <c r="N23" s="637">
        <f t="shared" ref="N23:N24" si="22">M23/F23</f>
        <v>10.5</v>
      </c>
      <c r="O23" s="635">
        <f>M23-M23*O2</f>
        <v>294</v>
      </c>
      <c r="P23" s="637">
        <f t="shared" ref="P23:P24" si="23">O23/F23</f>
        <v>7.35</v>
      </c>
      <c r="Q23" s="635">
        <f>M23-M23*Q2</f>
        <v>252</v>
      </c>
      <c r="R23" s="637">
        <f t="shared" ref="R23:R24" si="24">Q23/F23</f>
        <v>6.3</v>
      </c>
      <c r="S23" s="635">
        <f>M23-M23*S2</f>
        <v>210</v>
      </c>
      <c r="T23" s="637">
        <f t="shared" ref="T23:T24" si="25">S23/F23</f>
        <v>5.25</v>
      </c>
      <c r="U23" s="635">
        <f>M23-M23*U2</f>
        <v>189</v>
      </c>
      <c r="V23" s="637">
        <f t="shared" ref="V23:V24" si="26">U23/F23</f>
        <v>4.725</v>
      </c>
      <c r="W23" s="636">
        <f t="shared" ref="W23:W24" si="27">U23-U23*$W$2</f>
        <v>170.1</v>
      </c>
      <c r="X23" s="637">
        <f t="shared" ref="X23:X24" si="28">W23/F23</f>
        <v>4.2525</v>
      </c>
      <c r="Y23" s="608">
        <v>3.51</v>
      </c>
      <c r="Z23" s="608"/>
    </row>
    <row r="24" ht="39.0" customHeight="1">
      <c r="A24" s="629" t="s">
        <v>69</v>
      </c>
      <c r="B24" s="630" t="s">
        <v>70</v>
      </c>
      <c r="C24" s="2"/>
      <c r="D24" s="631" t="s">
        <v>71</v>
      </c>
      <c r="E24" s="643">
        <v>50.0</v>
      </c>
      <c r="F24" s="634">
        <v>1.0</v>
      </c>
      <c r="G24" s="573"/>
      <c r="H24" s="635">
        <v>603.05</v>
      </c>
      <c r="I24" s="636">
        <v>795.0</v>
      </c>
      <c r="J24" s="644">
        <f t="shared" si="20"/>
        <v>795</v>
      </c>
      <c r="K24" s="656">
        <v>800.0</v>
      </c>
      <c r="L24" s="660">
        <f t="shared" si="21"/>
        <v>800</v>
      </c>
      <c r="M24" s="636">
        <f>1323*1.15</f>
        <v>1521.45</v>
      </c>
      <c r="N24" s="644">
        <f t="shared" si="22"/>
        <v>1521.45</v>
      </c>
      <c r="O24" s="636">
        <f>1008*1.15</f>
        <v>1159.2</v>
      </c>
      <c r="P24" s="644">
        <f t="shared" si="23"/>
        <v>1159.2</v>
      </c>
      <c r="Q24" s="636">
        <f>945*1.15</f>
        <v>1086.75</v>
      </c>
      <c r="R24" s="644">
        <f t="shared" si="24"/>
        <v>1086.75</v>
      </c>
      <c r="S24" s="636">
        <f>882*1.15</f>
        <v>1014.3</v>
      </c>
      <c r="T24" s="644">
        <f t="shared" si="25"/>
        <v>1014.3</v>
      </c>
      <c r="U24" s="636">
        <f>756*1.15</f>
        <v>869.4</v>
      </c>
      <c r="V24" s="644">
        <f t="shared" si="26"/>
        <v>869.4</v>
      </c>
      <c r="W24" s="636">
        <f t="shared" si="27"/>
        <v>782.46</v>
      </c>
      <c r="X24" s="644">
        <f t="shared" si="28"/>
        <v>782.46</v>
      </c>
      <c r="Y24" s="608"/>
      <c r="Z24" s="608"/>
    </row>
    <row r="25" ht="15.75" customHeight="1">
      <c r="A25" s="573"/>
      <c r="B25" s="573"/>
      <c r="C25" s="573"/>
      <c r="D25" s="573"/>
      <c r="E25" s="573"/>
      <c r="F25" s="573"/>
      <c r="G25" s="573"/>
      <c r="H25" s="573"/>
      <c r="I25" s="573"/>
      <c r="J25" s="573"/>
      <c r="K25" s="658"/>
      <c r="L25" s="658"/>
      <c r="M25" s="573"/>
      <c r="N25" s="573"/>
      <c r="O25" s="573"/>
      <c r="P25" s="573"/>
      <c r="Q25" s="573"/>
      <c r="R25" s="573"/>
      <c r="S25" s="573"/>
      <c r="T25" s="573"/>
      <c r="U25" s="573"/>
      <c r="V25" s="573"/>
      <c r="W25" s="573"/>
      <c r="X25" s="573"/>
      <c r="Y25" s="573"/>
      <c r="Z25" s="573"/>
    </row>
    <row r="26" ht="15.75" customHeight="1">
      <c r="A26" s="573"/>
      <c r="B26" s="573"/>
      <c r="C26" s="573"/>
      <c r="D26" s="573"/>
      <c r="E26" s="573"/>
      <c r="F26" s="573"/>
      <c r="G26" s="573"/>
      <c r="H26" s="573"/>
      <c r="I26" s="573"/>
      <c r="J26" s="573"/>
      <c r="K26" s="658"/>
      <c r="L26" s="658"/>
      <c r="M26" s="573"/>
      <c r="N26" s="573"/>
      <c r="O26" s="573"/>
      <c r="P26" s="573"/>
      <c r="Q26" s="573"/>
      <c r="R26" s="573"/>
      <c r="S26" s="573"/>
      <c r="T26" s="573"/>
      <c r="U26" s="573"/>
      <c r="V26" s="573"/>
      <c r="W26" s="573"/>
      <c r="X26" s="573"/>
      <c r="Y26" s="573"/>
      <c r="Z26" s="573"/>
    </row>
    <row r="27" ht="15.75" customHeight="1">
      <c r="A27" s="573"/>
      <c r="B27" s="573"/>
      <c r="C27" s="573"/>
      <c r="D27" s="573"/>
      <c r="E27" s="573"/>
      <c r="F27" s="573"/>
      <c r="G27" s="573"/>
      <c r="H27" s="573"/>
      <c r="I27" s="573"/>
      <c r="J27" s="573"/>
      <c r="K27" s="658"/>
      <c r="L27" s="658"/>
      <c r="M27" s="573"/>
      <c r="N27" s="573"/>
      <c r="O27" s="573"/>
      <c r="P27" s="573"/>
      <c r="Q27" s="573"/>
      <c r="R27" s="573"/>
      <c r="S27" s="573"/>
      <c r="T27" s="573"/>
      <c r="U27" s="573"/>
      <c r="V27" s="573"/>
      <c r="W27" s="573"/>
      <c r="X27" s="573"/>
      <c r="Y27" s="573"/>
      <c r="Z27" s="573"/>
    </row>
    <row r="28" ht="15.75" customHeight="1">
      <c r="A28" s="573"/>
      <c r="B28" s="573"/>
      <c r="C28" s="573"/>
      <c r="D28" s="573"/>
      <c r="E28" s="573"/>
      <c r="F28" s="573"/>
      <c r="G28" s="573"/>
      <c r="H28" s="573"/>
      <c r="I28" s="573"/>
      <c r="J28" s="573"/>
      <c r="K28" s="658"/>
      <c r="L28" s="658"/>
      <c r="M28" s="573"/>
      <c r="N28" s="573"/>
      <c r="O28" s="573"/>
      <c r="P28" s="573"/>
      <c r="Q28" s="573"/>
      <c r="R28" s="573"/>
      <c r="S28" s="573"/>
      <c r="T28" s="573"/>
      <c r="U28" s="573"/>
      <c r="V28" s="573"/>
      <c r="W28" s="573"/>
      <c r="X28" s="573"/>
      <c r="Y28" s="573"/>
      <c r="Z28" s="573"/>
    </row>
    <row r="29" ht="15.75" customHeight="1">
      <c r="A29" s="573"/>
      <c r="B29" s="573"/>
      <c r="C29" s="573"/>
      <c r="D29" s="573"/>
      <c r="E29" s="573"/>
      <c r="F29" s="573"/>
      <c r="G29" s="573"/>
      <c r="H29" s="573"/>
      <c r="I29" s="573"/>
      <c r="J29" s="573"/>
      <c r="K29" s="658"/>
      <c r="L29" s="658"/>
      <c r="M29" s="573"/>
      <c r="N29" s="573"/>
      <c r="O29" s="573"/>
      <c r="P29" s="573"/>
      <c r="Q29" s="573"/>
      <c r="R29" s="573"/>
      <c r="S29" s="573"/>
      <c r="T29" s="573"/>
      <c r="U29" s="573"/>
      <c r="V29" s="573"/>
      <c r="W29" s="573"/>
      <c r="X29" s="573"/>
      <c r="Y29" s="573"/>
      <c r="Z29" s="573"/>
    </row>
    <row r="30" ht="15.75" customHeight="1">
      <c r="A30" s="573"/>
      <c r="B30" s="573"/>
      <c r="C30" s="573"/>
      <c r="D30" s="573"/>
      <c r="E30" s="573"/>
      <c r="F30" s="573"/>
      <c r="G30" s="573"/>
      <c r="H30" s="573"/>
      <c r="I30" s="573"/>
      <c r="J30" s="573"/>
      <c r="K30" s="658"/>
      <c r="L30" s="658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3"/>
      <c r="X30" s="573"/>
      <c r="Y30" s="573"/>
      <c r="Z30" s="573"/>
    </row>
    <row r="31" ht="15.75" customHeight="1">
      <c r="A31" s="573"/>
      <c r="B31" s="573"/>
      <c r="C31" s="573"/>
      <c r="D31" s="573"/>
      <c r="E31" s="573"/>
      <c r="F31" s="573"/>
      <c r="G31" s="573"/>
      <c r="H31" s="573"/>
      <c r="I31" s="573"/>
      <c r="J31" s="573"/>
      <c r="K31" s="658"/>
      <c r="L31" s="658"/>
      <c r="M31" s="573"/>
      <c r="N31" s="573"/>
      <c r="O31" s="573"/>
      <c r="P31" s="573"/>
      <c r="Q31" s="573"/>
      <c r="R31" s="573"/>
      <c r="S31" s="573"/>
      <c r="T31" s="573"/>
      <c r="U31" s="573"/>
      <c r="V31" s="573"/>
      <c r="W31" s="573"/>
      <c r="X31" s="573"/>
      <c r="Y31" s="573"/>
      <c r="Z31" s="573"/>
    </row>
    <row r="32" ht="15.75" customHeight="1">
      <c r="A32" s="573"/>
      <c r="B32" s="573"/>
      <c r="C32" s="573"/>
      <c r="D32" s="573"/>
      <c r="E32" s="573"/>
      <c r="F32" s="573"/>
      <c r="G32" s="573"/>
      <c r="H32" s="573"/>
      <c r="I32" s="573"/>
      <c r="J32" s="573"/>
      <c r="K32" s="658"/>
      <c r="L32" s="658"/>
      <c r="M32" s="573"/>
      <c r="N32" s="573"/>
      <c r="O32" s="573"/>
      <c r="P32" s="573"/>
      <c r="Q32" s="573"/>
      <c r="R32" s="573"/>
      <c r="S32" s="573"/>
      <c r="T32" s="573"/>
      <c r="U32" s="573"/>
      <c r="V32" s="573"/>
      <c r="W32" s="573"/>
      <c r="X32" s="573"/>
      <c r="Y32" s="573"/>
      <c r="Z32" s="573"/>
    </row>
    <row r="33" ht="15.75" customHeight="1">
      <c r="A33" s="573"/>
      <c r="B33" s="573"/>
      <c r="C33" s="573"/>
      <c r="D33" s="573"/>
      <c r="E33" s="573"/>
      <c r="F33" s="573"/>
      <c r="G33" s="573"/>
      <c r="H33" s="573"/>
      <c r="I33" s="573"/>
      <c r="J33" s="573"/>
      <c r="K33" s="658"/>
      <c r="L33" s="658"/>
      <c r="M33" s="573"/>
      <c r="N33" s="573"/>
      <c r="O33" s="573"/>
      <c r="P33" s="573"/>
      <c r="Q33" s="573"/>
      <c r="R33" s="573"/>
      <c r="S33" s="573"/>
      <c r="T33" s="573"/>
      <c r="U33" s="573"/>
      <c r="V33" s="573"/>
      <c r="W33" s="573"/>
      <c r="X33" s="573"/>
      <c r="Y33" s="573"/>
      <c r="Z33" s="573"/>
    </row>
    <row r="34" ht="15.75" customHeight="1">
      <c r="A34" s="573"/>
      <c r="B34" s="573"/>
      <c r="C34" s="573"/>
      <c r="D34" s="573"/>
      <c r="E34" s="573"/>
      <c r="F34" s="573"/>
      <c r="G34" s="573"/>
      <c r="H34" s="573"/>
      <c r="I34" s="573"/>
      <c r="J34" s="573"/>
      <c r="K34" s="658"/>
      <c r="L34" s="658"/>
      <c r="M34" s="573"/>
      <c r="N34" s="573"/>
      <c r="O34" s="573"/>
      <c r="P34" s="573"/>
      <c r="Q34" s="573"/>
      <c r="R34" s="573"/>
      <c r="S34" s="573"/>
      <c r="T34" s="573"/>
      <c r="U34" s="573"/>
      <c r="V34" s="573"/>
      <c r="W34" s="573"/>
      <c r="X34" s="573"/>
      <c r="Y34" s="573"/>
      <c r="Z34" s="573"/>
    </row>
    <row r="35" ht="15.75" customHeight="1">
      <c r="A35" s="573"/>
      <c r="B35" s="573"/>
      <c r="C35" s="573"/>
      <c r="D35" s="573"/>
      <c r="E35" s="573"/>
      <c r="F35" s="573"/>
      <c r="G35" s="573"/>
      <c r="H35" s="573"/>
      <c r="I35" s="573"/>
      <c r="J35" s="573"/>
      <c r="K35" s="658"/>
      <c r="L35" s="658"/>
      <c r="M35" s="573"/>
      <c r="N35" s="573"/>
      <c r="O35" s="573"/>
      <c r="P35" s="573"/>
      <c r="Q35" s="573"/>
      <c r="R35" s="573"/>
      <c r="S35" s="573"/>
      <c r="T35" s="573"/>
      <c r="U35" s="573"/>
      <c r="V35" s="573"/>
      <c r="W35" s="573"/>
      <c r="X35" s="573"/>
      <c r="Y35" s="573"/>
      <c r="Z35" s="573"/>
    </row>
    <row r="36" ht="15.75" customHeight="1">
      <c r="A36" s="573"/>
      <c r="B36" s="573"/>
      <c r="C36" s="573"/>
      <c r="D36" s="573"/>
      <c r="E36" s="573"/>
      <c r="F36" s="573"/>
      <c r="G36" s="573"/>
      <c r="H36" s="573"/>
      <c r="I36" s="573"/>
      <c r="J36" s="573"/>
      <c r="K36" s="658"/>
      <c r="L36" s="658"/>
      <c r="M36" s="573"/>
      <c r="N36" s="573"/>
      <c r="O36" s="573"/>
      <c r="P36" s="573"/>
      <c r="Q36" s="573"/>
      <c r="R36" s="573"/>
      <c r="S36" s="573"/>
      <c r="T36" s="573"/>
      <c r="U36" s="573"/>
      <c r="V36" s="573"/>
      <c r="W36" s="573"/>
      <c r="X36" s="573"/>
      <c r="Y36" s="573"/>
      <c r="Z36" s="573"/>
    </row>
    <row r="37" ht="15.75" customHeight="1">
      <c r="A37" s="573"/>
      <c r="B37" s="573"/>
      <c r="C37" s="573"/>
      <c r="D37" s="573"/>
      <c r="E37" s="573"/>
      <c r="F37" s="573"/>
      <c r="G37" s="573"/>
      <c r="H37" s="573"/>
      <c r="I37" s="573"/>
      <c r="J37" s="573"/>
      <c r="K37" s="658"/>
      <c r="L37" s="658"/>
      <c r="M37" s="573"/>
      <c r="N37" s="573"/>
      <c r="O37" s="573"/>
      <c r="P37" s="573"/>
      <c r="Q37" s="573"/>
      <c r="R37" s="573"/>
      <c r="S37" s="573"/>
      <c r="T37" s="573"/>
      <c r="U37" s="573"/>
      <c r="V37" s="573"/>
      <c r="W37" s="573"/>
      <c r="X37" s="573"/>
      <c r="Y37" s="573"/>
      <c r="Z37" s="573"/>
    </row>
    <row r="38" ht="15.75" customHeight="1">
      <c r="A38" s="573"/>
      <c r="B38" s="573"/>
      <c r="C38" s="573"/>
      <c r="D38" s="573"/>
      <c r="E38" s="573"/>
      <c r="F38" s="573"/>
      <c r="G38" s="573"/>
      <c r="H38" s="573"/>
      <c r="I38" s="573"/>
      <c r="J38" s="573"/>
      <c r="K38" s="658"/>
      <c r="L38" s="658"/>
      <c r="M38" s="573"/>
      <c r="N38" s="573"/>
      <c r="O38" s="573"/>
      <c r="P38" s="573"/>
      <c r="Q38" s="573"/>
      <c r="R38" s="573"/>
      <c r="S38" s="573"/>
      <c r="T38" s="573"/>
      <c r="U38" s="573"/>
      <c r="V38" s="573"/>
      <c r="W38" s="573"/>
      <c r="X38" s="573"/>
      <c r="Y38" s="573"/>
      <c r="Z38" s="573"/>
    </row>
    <row r="39" ht="15.75" customHeight="1">
      <c r="A39" s="573"/>
      <c r="B39" s="573"/>
      <c r="C39" s="573"/>
      <c r="D39" s="573"/>
      <c r="E39" s="573"/>
      <c r="F39" s="573"/>
      <c r="G39" s="573"/>
      <c r="H39" s="573"/>
      <c r="I39" s="573"/>
      <c r="J39" s="573"/>
      <c r="K39" s="658"/>
      <c r="L39" s="658"/>
      <c r="M39" s="573"/>
      <c r="N39" s="573"/>
      <c r="O39" s="573"/>
      <c r="P39" s="573"/>
      <c r="Q39" s="573"/>
      <c r="R39" s="573"/>
      <c r="S39" s="573"/>
      <c r="T39" s="573"/>
      <c r="U39" s="573"/>
      <c r="V39" s="573"/>
      <c r="W39" s="573"/>
      <c r="X39" s="573"/>
      <c r="Y39" s="573"/>
      <c r="Z39" s="573"/>
    </row>
    <row r="40" ht="15.75" customHeight="1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658"/>
      <c r="L40" s="658"/>
      <c r="M40" s="573"/>
      <c r="N40" s="573"/>
      <c r="O40" s="573"/>
      <c r="P40" s="573"/>
      <c r="Q40" s="573"/>
      <c r="R40" s="573"/>
      <c r="S40" s="573"/>
      <c r="T40" s="573"/>
      <c r="U40" s="573"/>
      <c r="V40" s="573"/>
      <c r="W40" s="573"/>
      <c r="X40" s="573"/>
      <c r="Y40" s="573"/>
      <c r="Z40" s="573"/>
    </row>
    <row r="41" ht="15.75" customHeight="1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658"/>
      <c r="L41" s="658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3"/>
      <c r="X41" s="573"/>
      <c r="Y41" s="573"/>
      <c r="Z41" s="573"/>
    </row>
    <row r="42" ht="15.75" customHeight="1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658"/>
      <c r="L42" s="658"/>
      <c r="M42" s="573"/>
      <c r="N42" s="573"/>
      <c r="O42" s="573"/>
      <c r="P42" s="573"/>
      <c r="Q42" s="573"/>
      <c r="R42" s="573"/>
      <c r="S42" s="573"/>
      <c r="T42" s="573"/>
      <c r="U42" s="573"/>
      <c r="V42" s="573"/>
      <c r="W42" s="573"/>
      <c r="X42" s="573"/>
      <c r="Y42" s="573"/>
      <c r="Z42" s="573"/>
    </row>
    <row r="43" ht="15.75" customHeight="1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658"/>
      <c r="L43" s="658"/>
      <c r="M43" s="573"/>
      <c r="N43" s="573"/>
      <c r="O43" s="573"/>
      <c r="P43" s="573"/>
      <c r="Q43" s="573"/>
      <c r="R43" s="573"/>
      <c r="S43" s="573"/>
      <c r="T43" s="573"/>
      <c r="U43" s="573"/>
      <c r="V43" s="573"/>
      <c r="W43" s="573"/>
      <c r="X43" s="573"/>
      <c r="Y43" s="573"/>
      <c r="Z43" s="573"/>
    </row>
    <row r="44" ht="15.75" customHeight="1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658"/>
      <c r="L44" s="658"/>
      <c r="M44" s="573"/>
      <c r="N44" s="573"/>
      <c r="O44" s="573"/>
      <c r="P44" s="573"/>
      <c r="Q44" s="573"/>
      <c r="R44" s="573"/>
      <c r="S44" s="573"/>
      <c r="T44" s="573"/>
      <c r="U44" s="573"/>
      <c r="V44" s="573"/>
      <c r="W44" s="573"/>
      <c r="X44" s="573"/>
      <c r="Y44" s="573"/>
      <c r="Z44" s="573"/>
    </row>
    <row r="45" ht="15.75" customHeight="1">
      <c r="A45" s="573"/>
      <c r="B45" s="573"/>
      <c r="C45" s="573"/>
      <c r="D45" s="573"/>
      <c r="E45" s="573"/>
      <c r="F45" s="573"/>
      <c r="G45" s="573"/>
      <c r="H45" s="573"/>
      <c r="I45" s="573"/>
      <c r="J45" s="573"/>
      <c r="K45" s="658"/>
      <c r="L45" s="658"/>
      <c r="M45" s="573"/>
      <c r="N45" s="573"/>
      <c r="O45" s="573"/>
      <c r="P45" s="573"/>
      <c r="Q45" s="573"/>
      <c r="R45" s="573"/>
      <c r="S45" s="573"/>
      <c r="T45" s="573"/>
      <c r="U45" s="573"/>
      <c r="V45" s="573"/>
      <c r="W45" s="573"/>
      <c r="X45" s="573"/>
      <c r="Y45" s="573"/>
      <c r="Z45" s="573"/>
    </row>
    <row r="46" ht="15.75" customHeight="1">
      <c r="A46" s="573"/>
      <c r="B46" s="573"/>
      <c r="C46" s="573"/>
      <c r="D46" s="573"/>
      <c r="E46" s="573"/>
      <c r="F46" s="573"/>
      <c r="G46" s="573"/>
      <c r="H46" s="573"/>
      <c r="I46" s="573"/>
      <c r="J46" s="573"/>
      <c r="K46" s="658"/>
      <c r="L46" s="658"/>
      <c r="M46" s="573"/>
      <c r="N46" s="573"/>
      <c r="O46" s="573"/>
      <c r="P46" s="573"/>
      <c r="Q46" s="573"/>
      <c r="R46" s="573"/>
      <c r="S46" s="573"/>
      <c r="T46" s="573"/>
      <c r="U46" s="573"/>
      <c r="V46" s="573"/>
      <c r="W46" s="573"/>
      <c r="X46" s="573"/>
      <c r="Y46" s="573"/>
      <c r="Z46" s="573"/>
    </row>
    <row r="47" ht="15.75" customHeight="1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658"/>
      <c r="L47" s="658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  <c r="Z47" s="573"/>
    </row>
    <row r="48" ht="15.75" customHeight="1">
      <c r="A48" s="573"/>
      <c r="B48" s="573"/>
      <c r="C48" s="573"/>
      <c r="D48" s="573"/>
      <c r="E48" s="573"/>
      <c r="F48" s="573"/>
      <c r="G48" s="573"/>
      <c r="H48" s="573"/>
      <c r="I48" s="573"/>
      <c r="J48" s="573"/>
      <c r="K48" s="658"/>
      <c r="L48" s="658"/>
      <c r="M48" s="573"/>
      <c r="N48" s="573"/>
      <c r="O48" s="573"/>
      <c r="P48" s="573"/>
      <c r="Q48" s="573"/>
      <c r="R48" s="573"/>
      <c r="S48" s="573"/>
      <c r="T48" s="573"/>
      <c r="U48" s="573"/>
      <c r="V48" s="573"/>
      <c r="W48" s="573"/>
      <c r="X48" s="573"/>
      <c r="Y48" s="573"/>
      <c r="Z48" s="573"/>
    </row>
    <row r="49" ht="15.75" customHeight="1">
      <c r="A49" s="573"/>
      <c r="B49" s="573"/>
      <c r="C49" s="573"/>
      <c r="D49" s="573"/>
      <c r="E49" s="573"/>
      <c r="F49" s="573"/>
      <c r="G49" s="573"/>
      <c r="H49" s="573"/>
      <c r="I49" s="573"/>
      <c r="J49" s="573"/>
      <c r="K49" s="658"/>
      <c r="L49" s="658"/>
      <c r="M49" s="573"/>
      <c r="N49" s="573"/>
      <c r="O49" s="573"/>
      <c r="P49" s="573"/>
      <c r="Q49" s="573"/>
      <c r="R49" s="573"/>
      <c r="S49" s="573"/>
      <c r="T49" s="573"/>
      <c r="U49" s="573"/>
      <c r="V49" s="573"/>
      <c r="W49" s="573"/>
      <c r="X49" s="573"/>
      <c r="Y49" s="573"/>
      <c r="Z49" s="573"/>
    </row>
    <row r="50" ht="15.75" customHeight="1">
      <c r="A50" s="573"/>
      <c r="B50" s="573"/>
      <c r="C50" s="573"/>
      <c r="D50" s="573"/>
      <c r="E50" s="573"/>
      <c r="F50" s="573"/>
      <c r="G50" s="573"/>
      <c r="H50" s="573"/>
      <c r="I50" s="573"/>
      <c r="J50" s="573"/>
      <c r="K50" s="658"/>
      <c r="L50" s="658"/>
      <c r="M50" s="573"/>
      <c r="N50" s="573"/>
      <c r="O50" s="573"/>
      <c r="P50" s="573"/>
      <c r="Q50" s="573"/>
      <c r="R50" s="573"/>
      <c r="S50" s="573"/>
      <c r="T50" s="573"/>
      <c r="U50" s="573"/>
      <c r="V50" s="573"/>
      <c r="W50" s="573"/>
      <c r="X50" s="573"/>
      <c r="Y50" s="573"/>
      <c r="Z50" s="573"/>
    </row>
    <row r="51" ht="15.75" customHeight="1">
      <c r="A51" s="573"/>
      <c r="B51" s="573"/>
      <c r="C51" s="573"/>
      <c r="D51" s="573"/>
      <c r="E51" s="573"/>
      <c r="F51" s="573"/>
      <c r="G51" s="573"/>
      <c r="H51" s="573"/>
      <c r="I51" s="573"/>
      <c r="J51" s="573"/>
      <c r="K51" s="658"/>
      <c r="L51" s="658"/>
      <c r="M51" s="573"/>
      <c r="N51" s="573"/>
      <c r="O51" s="573"/>
      <c r="P51" s="573"/>
      <c r="Q51" s="573"/>
      <c r="R51" s="573"/>
      <c r="S51" s="573"/>
      <c r="T51" s="573"/>
      <c r="U51" s="573"/>
      <c r="V51" s="573"/>
      <c r="W51" s="573"/>
      <c r="X51" s="573"/>
      <c r="Y51" s="573"/>
      <c r="Z51" s="573"/>
    </row>
    <row r="52" ht="15.75" customHeight="1">
      <c r="A52" s="573"/>
      <c r="B52" s="573"/>
      <c r="C52" s="573"/>
      <c r="D52" s="573"/>
      <c r="E52" s="573"/>
      <c r="F52" s="573"/>
      <c r="G52" s="573"/>
      <c r="H52" s="573"/>
      <c r="I52" s="573"/>
      <c r="J52" s="573"/>
      <c r="K52" s="658"/>
      <c r="L52" s="658"/>
      <c r="M52" s="573"/>
      <c r="N52" s="573"/>
      <c r="O52" s="573"/>
      <c r="P52" s="573"/>
      <c r="Q52" s="573"/>
      <c r="R52" s="573"/>
      <c r="S52" s="573"/>
      <c r="T52" s="573"/>
      <c r="U52" s="573"/>
      <c r="V52" s="573"/>
      <c r="W52" s="573"/>
      <c r="X52" s="573"/>
      <c r="Y52" s="573"/>
      <c r="Z52" s="573"/>
    </row>
    <row r="53" ht="15.75" customHeight="1">
      <c r="A53" s="573"/>
      <c r="B53" s="573"/>
      <c r="C53" s="573"/>
      <c r="D53" s="573"/>
      <c r="E53" s="573"/>
      <c r="F53" s="573"/>
      <c r="G53" s="573"/>
      <c r="H53" s="573"/>
      <c r="I53" s="573"/>
      <c r="J53" s="573"/>
      <c r="K53" s="658"/>
      <c r="L53" s="658"/>
      <c r="M53" s="573"/>
      <c r="N53" s="573"/>
      <c r="O53" s="573"/>
      <c r="P53" s="573"/>
      <c r="Q53" s="573"/>
      <c r="R53" s="573"/>
      <c r="S53" s="573"/>
      <c r="T53" s="573"/>
      <c r="U53" s="573"/>
      <c r="V53" s="573"/>
      <c r="W53" s="573"/>
      <c r="X53" s="573"/>
      <c r="Y53" s="573"/>
      <c r="Z53" s="573"/>
    </row>
    <row r="54" ht="15.75" customHeight="1">
      <c r="A54" s="573"/>
      <c r="B54" s="573"/>
      <c r="C54" s="573"/>
      <c r="D54" s="573"/>
      <c r="E54" s="573"/>
      <c r="F54" s="573"/>
      <c r="G54" s="573"/>
      <c r="H54" s="573"/>
      <c r="I54" s="573"/>
      <c r="J54" s="573"/>
      <c r="K54" s="658"/>
      <c r="L54" s="658"/>
      <c r="M54" s="573"/>
      <c r="N54" s="573"/>
      <c r="O54" s="573"/>
      <c r="P54" s="573"/>
      <c r="Q54" s="573"/>
      <c r="R54" s="573"/>
      <c r="S54" s="573"/>
      <c r="T54" s="573"/>
      <c r="U54" s="573"/>
      <c r="V54" s="573"/>
      <c r="W54" s="573"/>
      <c r="X54" s="573"/>
      <c r="Y54" s="573"/>
      <c r="Z54" s="573"/>
    </row>
    <row r="55" ht="15.75" customHeight="1">
      <c r="A55" s="573"/>
      <c r="B55" s="573"/>
      <c r="C55" s="573"/>
      <c r="D55" s="573"/>
      <c r="E55" s="573"/>
      <c r="F55" s="573"/>
      <c r="G55" s="573"/>
      <c r="H55" s="573"/>
      <c r="I55" s="573"/>
      <c r="J55" s="573"/>
      <c r="K55" s="658"/>
      <c r="L55" s="658"/>
      <c r="M55" s="573"/>
      <c r="N55" s="573"/>
      <c r="O55" s="573"/>
      <c r="P55" s="573"/>
      <c r="Q55" s="573"/>
      <c r="R55" s="573"/>
      <c r="S55" s="573"/>
      <c r="T55" s="573"/>
      <c r="U55" s="573"/>
      <c r="V55" s="573"/>
      <c r="W55" s="573"/>
      <c r="X55" s="573"/>
      <c r="Y55" s="573"/>
      <c r="Z55" s="573"/>
    </row>
    <row r="56" ht="15.75" customHeight="1">
      <c r="A56" s="573"/>
      <c r="B56" s="573"/>
      <c r="C56" s="573"/>
      <c r="D56" s="573"/>
      <c r="E56" s="573"/>
      <c r="F56" s="573"/>
      <c r="G56" s="573"/>
      <c r="H56" s="573"/>
      <c r="I56" s="573"/>
      <c r="J56" s="573"/>
      <c r="K56" s="658"/>
      <c r="L56" s="658"/>
      <c r="M56" s="573"/>
      <c r="N56" s="573"/>
      <c r="O56" s="573"/>
      <c r="P56" s="573"/>
      <c r="Q56" s="573"/>
      <c r="R56" s="573"/>
      <c r="S56" s="573"/>
      <c r="T56" s="573"/>
      <c r="U56" s="573"/>
      <c r="V56" s="573"/>
      <c r="W56" s="573"/>
      <c r="X56" s="573"/>
      <c r="Y56" s="573"/>
      <c r="Z56" s="573"/>
    </row>
    <row r="57" ht="15.75" customHeight="1">
      <c r="A57" s="573"/>
      <c r="B57" s="573"/>
      <c r="C57" s="573"/>
      <c r="D57" s="573"/>
      <c r="E57" s="573"/>
      <c r="F57" s="573"/>
      <c r="G57" s="573"/>
      <c r="H57" s="573"/>
      <c r="I57" s="573"/>
      <c r="J57" s="573"/>
      <c r="K57" s="658"/>
      <c r="L57" s="658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W57" s="573"/>
      <c r="X57" s="573"/>
      <c r="Y57" s="573"/>
      <c r="Z57" s="573"/>
    </row>
    <row r="58" ht="15.75" customHeight="1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658"/>
      <c r="L58" s="658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W58" s="573"/>
      <c r="X58" s="573"/>
      <c r="Y58" s="573"/>
      <c r="Z58" s="573"/>
    </row>
    <row r="59" ht="15.75" customHeight="1">
      <c r="A59" s="573"/>
      <c r="B59" s="573"/>
      <c r="C59" s="573"/>
      <c r="D59" s="573"/>
      <c r="E59" s="573"/>
      <c r="F59" s="573"/>
      <c r="G59" s="573"/>
      <c r="H59" s="573"/>
      <c r="I59" s="573"/>
      <c r="J59" s="573"/>
      <c r="K59" s="658"/>
      <c r="L59" s="658"/>
      <c r="M59" s="573"/>
      <c r="N59" s="573"/>
      <c r="O59" s="573"/>
      <c r="P59" s="573"/>
      <c r="Q59" s="573"/>
      <c r="R59" s="573"/>
      <c r="S59" s="573"/>
      <c r="T59" s="573"/>
      <c r="U59" s="573"/>
      <c r="V59" s="573"/>
      <c r="W59" s="573"/>
      <c r="X59" s="573"/>
      <c r="Y59" s="573"/>
      <c r="Z59" s="573"/>
    </row>
    <row r="60" ht="15.75" customHeight="1">
      <c r="A60" s="573"/>
      <c r="B60" s="573"/>
      <c r="C60" s="573"/>
      <c r="D60" s="573"/>
      <c r="E60" s="573"/>
      <c r="F60" s="573"/>
      <c r="G60" s="573"/>
      <c r="H60" s="573"/>
      <c r="I60" s="573"/>
      <c r="J60" s="573"/>
      <c r="K60" s="658"/>
      <c r="L60" s="658"/>
      <c r="M60" s="573"/>
      <c r="N60" s="573"/>
      <c r="O60" s="573"/>
      <c r="P60" s="573"/>
      <c r="Q60" s="573"/>
      <c r="R60" s="573"/>
      <c r="S60" s="573"/>
      <c r="T60" s="573"/>
      <c r="U60" s="573"/>
      <c r="V60" s="573"/>
      <c r="W60" s="573"/>
      <c r="X60" s="573"/>
      <c r="Y60" s="573"/>
      <c r="Z60" s="573"/>
    </row>
    <row r="61" ht="15.75" customHeight="1">
      <c r="A61" s="573"/>
      <c r="B61" s="573"/>
      <c r="C61" s="573"/>
      <c r="D61" s="573"/>
      <c r="E61" s="573"/>
      <c r="F61" s="573"/>
      <c r="G61" s="573"/>
      <c r="H61" s="573"/>
      <c r="I61" s="573"/>
      <c r="J61" s="573"/>
      <c r="K61" s="658"/>
      <c r="L61" s="658"/>
      <c r="M61" s="573"/>
      <c r="N61" s="573"/>
      <c r="O61" s="573"/>
      <c r="P61" s="573"/>
      <c r="Q61" s="573"/>
      <c r="R61" s="573"/>
      <c r="S61" s="573"/>
      <c r="T61" s="573"/>
      <c r="U61" s="573"/>
      <c r="V61" s="573"/>
      <c r="W61" s="573"/>
      <c r="X61" s="573"/>
      <c r="Y61" s="573"/>
      <c r="Z61" s="573"/>
    </row>
    <row r="62" ht="15.75" customHeight="1">
      <c r="A62" s="573"/>
      <c r="B62" s="573"/>
      <c r="C62" s="573"/>
      <c r="D62" s="573"/>
      <c r="E62" s="573"/>
      <c r="F62" s="573"/>
      <c r="G62" s="573"/>
      <c r="H62" s="573"/>
      <c r="I62" s="573"/>
      <c r="J62" s="573"/>
      <c r="K62" s="658"/>
      <c r="L62" s="658"/>
      <c r="M62" s="573"/>
      <c r="N62" s="573"/>
      <c r="O62" s="573"/>
      <c r="P62" s="573"/>
      <c r="Q62" s="573"/>
      <c r="R62" s="573"/>
      <c r="S62" s="573"/>
      <c r="T62" s="573"/>
      <c r="U62" s="573"/>
      <c r="V62" s="573"/>
      <c r="W62" s="573"/>
      <c r="X62" s="573"/>
      <c r="Y62" s="573"/>
      <c r="Z62" s="573"/>
    </row>
    <row r="63" ht="15.75" customHeight="1">
      <c r="A63" s="573"/>
      <c r="B63" s="573"/>
      <c r="C63" s="573"/>
      <c r="D63" s="573"/>
      <c r="E63" s="573"/>
      <c r="F63" s="573"/>
      <c r="G63" s="573"/>
      <c r="H63" s="573"/>
      <c r="I63" s="573"/>
      <c r="J63" s="573"/>
      <c r="K63" s="658"/>
      <c r="L63" s="658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73"/>
      <c r="Z63" s="573"/>
    </row>
    <row r="64" ht="15.75" customHeight="1">
      <c r="A64" s="573"/>
      <c r="B64" s="573"/>
      <c r="C64" s="573"/>
      <c r="D64" s="573"/>
      <c r="E64" s="573"/>
      <c r="F64" s="573"/>
      <c r="G64" s="573"/>
      <c r="H64" s="573"/>
      <c r="I64" s="573"/>
      <c r="J64" s="573"/>
      <c r="K64" s="658"/>
      <c r="L64" s="658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  <c r="Y64" s="573"/>
      <c r="Z64" s="573"/>
    </row>
    <row r="65" ht="15.75" customHeight="1">
      <c r="A65" s="573"/>
      <c r="B65" s="573"/>
      <c r="C65" s="573"/>
      <c r="D65" s="573"/>
      <c r="E65" s="573"/>
      <c r="F65" s="573"/>
      <c r="G65" s="573"/>
      <c r="H65" s="573"/>
      <c r="I65" s="573"/>
      <c r="J65" s="573"/>
      <c r="K65" s="658"/>
      <c r="L65" s="658"/>
      <c r="M65" s="573"/>
      <c r="N65" s="573"/>
      <c r="O65" s="573"/>
      <c r="P65" s="573"/>
      <c r="Q65" s="573"/>
      <c r="R65" s="573"/>
      <c r="S65" s="573"/>
      <c r="T65" s="573"/>
      <c r="U65" s="573"/>
      <c r="V65" s="573"/>
      <c r="W65" s="573"/>
      <c r="X65" s="573"/>
      <c r="Y65" s="573"/>
      <c r="Z65" s="573"/>
    </row>
    <row r="66" ht="15.75" customHeight="1">
      <c r="A66" s="573"/>
      <c r="B66" s="573"/>
      <c r="C66" s="573"/>
      <c r="D66" s="573"/>
      <c r="E66" s="573"/>
      <c r="F66" s="573"/>
      <c r="G66" s="573"/>
      <c r="H66" s="573"/>
      <c r="I66" s="573"/>
      <c r="J66" s="573"/>
      <c r="K66" s="658"/>
      <c r="L66" s="658"/>
      <c r="M66" s="573"/>
      <c r="N66" s="573"/>
      <c r="O66" s="573"/>
      <c r="P66" s="573"/>
      <c r="Q66" s="573"/>
      <c r="R66" s="573"/>
      <c r="S66" s="573"/>
      <c r="T66" s="573"/>
      <c r="U66" s="573"/>
      <c r="V66" s="573"/>
      <c r="W66" s="573"/>
      <c r="X66" s="573"/>
      <c r="Y66" s="573"/>
      <c r="Z66" s="573"/>
    </row>
    <row r="67" ht="15.75" customHeight="1">
      <c r="A67" s="573"/>
      <c r="B67" s="573"/>
      <c r="C67" s="573"/>
      <c r="D67" s="573"/>
      <c r="E67" s="573"/>
      <c r="F67" s="573"/>
      <c r="G67" s="573"/>
      <c r="H67" s="573"/>
      <c r="I67" s="573"/>
      <c r="J67" s="573"/>
      <c r="K67" s="658"/>
      <c r="L67" s="658"/>
      <c r="M67" s="573"/>
      <c r="N67" s="573"/>
      <c r="O67" s="573"/>
      <c r="P67" s="573"/>
      <c r="Q67" s="573"/>
      <c r="R67" s="573"/>
      <c r="S67" s="573"/>
      <c r="T67" s="573"/>
      <c r="U67" s="573"/>
      <c r="V67" s="573"/>
      <c r="W67" s="573"/>
      <c r="X67" s="573"/>
      <c r="Y67" s="573"/>
      <c r="Z67" s="573"/>
    </row>
    <row r="68" ht="15.75" customHeight="1">
      <c r="A68" s="573"/>
      <c r="B68" s="573"/>
      <c r="C68" s="573"/>
      <c r="D68" s="573"/>
      <c r="E68" s="573"/>
      <c r="F68" s="573"/>
      <c r="G68" s="573"/>
      <c r="H68" s="573"/>
      <c r="I68" s="573"/>
      <c r="J68" s="573"/>
      <c r="K68" s="658"/>
      <c r="L68" s="658"/>
      <c r="M68" s="573"/>
      <c r="N68" s="573"/>
      <c r="O68" s="573"/>
      <c r="P68" s="573"/>
      <c r="Q68" s="573"/>
      <c r="R68" s="573"/>
      <c r="S68" s="573"/>
      <c r="T68" s="573"/>
      <c r="U68" s="573"/>
      <c r="V68" s="573"/>
      <c r="W68" s="573"/>
      <c r="X68" s="573"/>
      <c r="Y68" s="573"/>
      <c r="Z68" s="573"/>
    </row>
    <row r="69" ht="15.75" customHeight="1">
      <c r="A69" s="573"/>
      <c r="B69" s="573"/>
      <c r="C69" s="573"/>
      <c r="D69" s="573"/>
      <c r="E69" s="573"/>
      <c r="F69" s="573"/>
      <c r="G69" s="573"/>
      <c r="H69" s="573"/>
      <c r="I69" s="573"/>
      <c r="J69" s="573"/>
      <c r="K69" s="658"/>
      <c r="L69" s="658"/>
      <c r="M69" s="573"/>
      <c r="N69" s="573"/>
      <c r="O69" s="573"/>
      <c r="P69" s="573"/>
      <c r="Q69" s="573"/>
      <c r="R69" s="573"/>
      <c r="S69" s="573"/>
      <c r="T69" s="573"/>
      <c r="U69" s="573"/>
      <c r="V69" s="573"/>
      <c r="W69" s="573"/>
      <c r="X69" s="573"/>
      <c r="Y69" s="573"/>
      <c r="Z69" s="573"/>
    </row>
    <row r="70" ht="15.75" customHeight="1">
      <c r="A70" s="573"/>
      <c r="B70" s="573"/>
      <c r="C70" s="573"/>
      <c r="D70" s="573"/>
      <c r="E70" s="573"/>
      <c r="F70" s="573"/>
      <c r="G70" s="573"/>
      <c r="H70" s="573"/>
      <c r="I70" s="573"/>
      <c r="J70" s="573"/>
      <c r="K70" s="658"/>
      <c r="L70" s="658"/>
      <c r="M70" s="573"/>
      <c r="N70" s="573"/>
      <c r="O70" s="573"/>
      <c r="P70" s="573"/>
      <c r="Q70" s="573"/>
      <c r="R70" s="573"/>
      <c r="S70" s="573"/>
      <c r="T70" s="573"/>
      <c r="U70" s="573"/>
      <c r="V70" s="573"/>
      <c r="W70" s="573"/>
      <c r="X70" s="573"/>
      <c r="Y70" s="573"/>
      <c r="Z70" s="573"/>
    </row>
    <row r="71" ht="15.75" customHeight="1">
      <c r="A71" s="573"/>
      <c r="B71" s="573"/>
      <c r="C71" s="573"/>
      <c r="D71" s="573"/>
      <c r="E71" s="573"/>
      <c r="F71" s="573"/>
      <c r="G71" s="573"/>
      <c r="H71" s="573"/>
      <c r="I71" s="573"/>
      <c r="J71" s="573"/>
      <c r="K71" s="658"/>
      <c r="L71" s="658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573"/>
      <c r="Z71" s="573"/>
    </row>
    <row r="72" ht="15.75" customHeight="1">
      <c r="A72" s="573"/>
      <c r="B72" s="573"/>
      <c r="C72" s="573"/>
      <c r="D72" s="573"/>
      <c r="E72" s="573"/>
      <c r="F72" s="573"/>
      <c r="G72" s="573"/>
      <c r="H72" s="573"/>
      <c r="I72" s="573"/>
      <c r="J72" s="573"/>
      <c r="K72" s="658"/>
      <c r="L72" s="658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  <c r="Y72" s="573"/>
      <c r="Z72" s="573"/>
    </row>
    <row r="73" ht="15.75" customHeight="1">
      <c r="A73" s="573"/>
      <c r="B73" s="573"/>
      <c r="C73" s="573"/>
      <c r="D73" s="573"/>
      <c r="E73" s="573"/>
      <c r="F73" s="573"/>
      <c r="G73" s="573"/>
      <c r="H73" s="573"/>
      <c r="I73" s="573"/>
      <c r="J73" s="573"/>
      <c r="K73" s="658"/>
      <c r="L73" s="658"/>
      <c r="M73" s="573"/>
      <c r="N73" s="573"/>
      <c r="O73" s="573"/>
      <c r="P73" s="573"/>
      <c r="Q73" s="573"/>
      <c r="R73" s="573"/>
      <c r="S73" s="573"/>
      <c r="T73" s="573"/>
      <c r="U73" s="573"/>
      <c r="V73" s="573"/>
      <c r="W73" s="573"/>
      <c r="X73" s="573"/>
      <c r="Y73" s="573"/>
      <c r="Z73" s="573"/>
    </row>
    <row r="74" ht="15.75" customHeight="1">
      <c r="A74" s="573"/>
      <c r="B74" s="573"/>
      <c r="C74" s="573"/>
      <c r="D74" s="573"/>
      <c r="E74" s="573"/>
      <c r="F74" s="573"/>
      <c r="G74" s="573"/>
      <c r="H74" s="573"/>
      <c r="I74" s="573"/>
      <c r="J74" s="573"/>
      <c r="K74" s="658"/>
      <c r="L74" s="658"/>
      <c r="M74" s="573"/>
      <c r="N74" s="573"/>
      <c r="O74" s="573"/>
      <c r="P74" s="573"/>
      <c r="Q74" s="573"/>
      <c r="R74" s="573"/>
      <c r="S74" s="573"/>
      <c r="T74" s="573"/>
      <c r="U74" s="573"/>
      <c r="V74" s="573"/>
      <c r="W74" s="573"/>
      <c r="X74" s="573"/>
      <c r="Y74" s="573"/>
      <c r="Z74" s="573"/>
    </row>
    <row r="75" ht="15.75" customHeight="1">
      <c r="A75" s="573"/>
      <c r="B75" s="573"/>
      <c r="C75" s="573"/>
      <c r="D75" s="573"/>
      <c r="E75" s="573"/>
      <c r="F75" s="573"/>
      <c r="G75" s="573"/>
      <c r="H75" s="573"/>
      <c r="I75" s="573"/>
      <c r="J75" s="573"/>
      <c r="K75" s="658"/>
      <c r="L75" s="658"/>
      <c r="M75" s="573"/>
      <c r="N75" s="573"/>
      <c r="O75" s="573"/>
      <c r="P75" s="573"/>
      <c r="Q75" s="573"/>
      <c r="R75" s="573"/>
      <c r="S75" s="573"/>
      <c r="T75" s="573"/>
      <c r="U75" s="573"/>
      <c r="V75" s="573"/>
      <c r="W75" s="573"/>
      <c r="X75" s="573"/>
      <c r="Y75" s="573"/>
      <c r="Z75" s="573"/>
    </row>
    <row r="76" ht="15.75" customHeight="1">
      <c r="A76" s="573"/>
      <c r="B76" s="573"/>
      <c r="C76" s="573"/>
      <c r="D76" s="573"/>
      <c r="E76" s="573"/>
      <c r="F76" s="573"/>
      <c r="G76" s="573"/>
      <c r="H76" s="573"/>
      <c r="I76" s="573"/>
      <c r="J76" s="573"/>
      <c r="K76" s="658"/>
      <c r="L76" s="658"/>
      <c r="M76" s="573"/>
      <c r="N76" s="573"/>
      <c r="O76" s="573"/>
      <c r="P76" s="573"/>
      <c r="Q76" s="573"/>
      <c r="R76" s="573"/>
      <c r="S76" s="573"/>
      <c r="T76" s="573"/>
      <c r="U76" s="573"/>
      <c r="V76" s="573"/>
      <c r="W76" s="573"/>
      <c r="X76" s="573"/>
      <c r="Y76" s="573"/>
      <c r="Z76" s="573"/>
    </row>
    <row r="77" ht="15.75" customHeight="1">
      <c r="A77" s="573"/>
      <c r="B77" s="573"/>
      <c r="C77" s="573"/>
      <c r="D77" s="573"/>
      <c r="E77" s="573"/>
      <c r="F77" s="573"/>
      <c r="G77" s="573"/>
      <c r="H77" s="573"/>
      <c r="I77" s="573"/>
      <c r="J77" s="573"/>
      <c r="K77" s="658"/>
      <c r="L77" s="658"/>
      <c r="M77" s="573"/>
      <c r="N77" s="573"/>
      <c r="O77" s="573"/>
      <c r="P77" s="573"/>
      <c r="Q77" s="573"/>
      <c r="R77" s="573"/>
      <c r="S77" s="573"/>
      <c r="T77" s="573"/>
      <c r="U77" s="573"/>
      <c r="V77" s="573"/>
      <c r="W77" s="573"/>
      <c r="X77" s="573"/>
      <c r="Y77" s="573"/>
      <c r="Z77" s="573"/>
    </row>
    <row r="78" ht="15.75" customHeight="1">
      <c r="A78" s="573"/>
      <c r="B78" s="573"/>
      <c r="C78" s="573"/>
      <c r="D78" s="573"/>
      <c r="E78" s="573"/>
      <c r="F78" s="573"/>
      <c r="G78" s="573"/>
      <c r="H78" s="573"/>
      <c r="I78" s="573"/>
      <c r="J78" s="573"/>
      <c r="K78" s="658"/>
      <c r="L78" s="658"/>
      <c r="M78" s="573"/>
      <c r="N78" s="573"/>
      <c r="O78" s="573"/>
      <c r="P78" s="573"/>
      <c r="Q78" s="573"/>
      <c r="R78" s="573"/>
      <c r="S78" s="573"/>
      <c r="T78" s="573"/>
      <c r="U78" s="573"/>
      <c r="V78" s="573"/>
      <c r="W78" s="573"/>
      <c r="X78" s="573"/>
      <c r="Y78" s="573"/>
      <c r="Z78" s="573"/>
    </row>
    <row r="79" ht="15.75" customHeight="1">
      <c r="A79" s="573"/>
      <c r="B79" s="573"/>
      <c r="C79" s="573"/>
      <c r="D79" s="573"/>
      <c r="E79" s="573"/>
      <c r="F79" s="573"/>
      <c r="G79" s="573"/>
      <c r="H79" s="573"/>
      <c r="I79" s="573"/>
      <c r="J79" s="573"/>
      <c r="K79" s="658"/>
      <c r="L79" s="658"/>
      <c r="M79" s="573"/>
      <c r="N79" s="573"/>
      <c r="O79" s="573"/>
      <c r="P79" s="573"/>
      <c r="Q79" s="573"/>
      <c r="R79" s="573"/>
      <c r="S79" s="573"/>
      <c r="T79" s="573"/>
      <c r="U79" s="573"/>
      <c r="V79" s="573"/>
      <c r="W79" s="573"/>
      <c r="X79" s="573"/>
      <c r="Y79" s="573"/>
      <c r="Z79" s="573"/>
    </row>
    <row r="80" ht="15.75" customHeight="1">
      <c r="A80" s="573"/>
      <c r="B80" s="573"/>
      <c r="C80" s="573"/>
      <c r="D80" s="573"/>
      <c r="E80" s="573"/>
      <c r="F80" s="573"/>
      <c r="G80" s="573"/>
      <c r="H80" s="573"/>
      <c r="I80" s="573"/>
      <c r="J80" s="573"/>
      <c r="K80" s="658"/>
      <c r="L80" s="658"/>
      <c r="M80" s="573"/>
      <c r="N80" s="573"/>
      <c r="O80" s="573"/>
      <c r="P80" s="573"/>
      <c r="Q80" s="573"/>
      <c r="R80" s="573"/>
      <c r="S80" s="573"/>
      <c r="T80" s="573"/>
      <c r="U80" s="573"/>
      <c r="V80" s="573"/>
      <c r="W80" s="573"/>
      <c r="X80" s="573"/>
      <c r="Y80" s="573"/>
      <c r="Z80" s="573"/>
    </row>
    <row r="81" ht="15.75" customHeight="1">
      <c r="A81" s="573"/>
      <c r="B81" s="573"/>
      <c r="C81" s="573"/>
      <c r="D81" s="573"/>
      <c r="E81" s="573"/>
      <c r="F81" s="573"/>
      <c r="G81" s="573"/>
      <c r="H81" s="573"/>
      <c r="I81" s="573"/>
      <c r="J81" s="573"/>
      <c r="K81" s="658"/>
      <c r="L81" s="658"/>
      <c r="M81" s="573"/>
      <c r="N81" s="573"/>
      <c r="O81" s="573"/>
      <c r="P81" s="573"/>
      <c r="Q81" s="573"/>
      <c r="R81" s="573"/>
      <c r="S81" s="573"/>
      <c r="T81" s="573"/>
      <c r="U81" s="573"/>
      <c r="V81" s="573"/>
      <c r="W81" s="573"/>
      <c r="X81" s="573"/>
      <c r="Y81" s="573"/>
      <c r="Z81" s="573"/>
    </row>
    <row r="82" ht="15.75" customHeight="1">
      <c r="A82" s="573"/>
      <c r="B82" s="573"/>
      <c r="C82" s="573"/>
      <c r="D82" s="573"/>
      <c r="E82" s="573"/>
      <c r="F82" s="573"/>
      <c r="G82" s="573"/>
      <c r="H82" s="573"/>
      <c r="I82" s="573"/>
      <c r="J82" s="573"/>
      <c r="K82" s="658"/>
      <c r="L82" s="658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</row>
    <row r="83" ht="15.75" customHeight="1">
      <c r="A83" s="573"/>
      <c r="B83" s="573"/>
      <c r="C83" s="573"/>
      <c r="D83" s="573"/>
      <c r="E83" s="573"/>
      <c r="F83" s="573"/>
      <c r="G83" s="573"/>
      <c r="H83" s="573"/>
      <c r="I83" s="573"/>
      <c r="J83" s="573"/>
      <c r="K83" s="658"/>
      <c r="L83" s="658"/>
      <c r="M83" s="573"/>
      <c r="N83" s="573"/>
      <c r="O83" s="573"/>
      <c r="P83" s="573"/>
      <c r="Q83" s="573"/>
      <c r="R83" s="573"/>
      <c r="S83" s="573"/>
      <c r="T83" s="573"/>
      <c r="U83" s="573"/>
      <c r="V83" s="573"/>
      <c r="W83" s="573"/>
      <c r="X83" s="573"/>
      <c r="Y83" s="573"/>
      <c r="Z83" s="573"/>
    </row>
    <row r="84" ht="15.75" customHeight="1">
      <c r="A84" s="573"/>
      <c r="B84" s="573"/>
      <c r="C84" s="573"/>
      <c r="D84" s="573"/>
      <c r="E84" s="573"/>
      <c r="F84" s="573"/>
      <c r="G84" s="573"/>
      <c r="H84" s="573"/>
      <c r="I84" s="573"/>
      <c r="J84" s="573"/>
      <c r="K84" s="658"/>
      <c r="L84" s="658"/>
      <c r="M84" s="573"/>
      <c r="N84" s="573"/>
      <c r="O84" s="573"/>
      <c r="P84" s="573"/>
      <c r="Q84" s="573"/>
      <c r="R84" s="573"/>
      <c r="S84" s="573"/>
      <c r="T84" s="573"/>
      <c r="U84" s="573"/>
      <c r="V84" s="573"/>
      <c r="W84" s="573"/>
      <c r="X84" s="573"/>
      <c r="Y84" s="573"/>
      <c r="Z84" s="573"/>
    </row>
    <row r="85" ht="15.75" customHeight="1">
      <c r="A85" s="573"/>
      <c r="B85" s="573"/>
      <c r="C85" s="573"/>
      <c r="D85" s="573"/>
      <c r="E85" s="573"/>
      <c r="F85" s="573"/>
      <c r="G85" s="573"/>
      <c r="H85" s="573"/>
      <c r="I85" s="573"/>
      <c r="J85" s="573"/>
      <c r="K85" s="658"/>
      <c r="L85" s="658"/>
      <c r="M85" s="573"/>
      <c r="N85" s="573"/>
      <c r="O85" s="573"/>
      <c r="P85" s="573"/>
      <c r="Q85" s="573"/>
      <c r="R85" s="573"/>
      <c r="S85" s="573"/>
      <c r="T85" s="573"/>
      <c r="U85" s="573"/>
      <c r="V85" s="573"/>
      <c r="W85" s="573"/>
      <c r="X85" s="573"/>
      <c r="Y85" s="573"/>
      <c r="Z85" s="573"/>
    </row>
    <row r="86" ht="15.75" customHeight="1">
      <c r="A86" s="573"/>
      <c r="B86" s="573"/>
      <c r="C86" s="573"/>
      <c r="D86" s="573"/>
      <c r="E86" s="573"/>
      <c r="F86" s="573"/>
      <c r="G86" s="573"/>
      <c r="H86" s="573"/>
      <c r="I86" s="573"/>
      <c r="J86" s="573"/>
      <c r="K86" s="658"/>
      <c r="L86" s="658"/>
      <c r="M86" s="573"/>
      <c r="N86" s="573"/>
      <c r="O86" s="573"/>
      <c r="P86" s="573"/>
      <c r="Q86" s="573"/>
      <c r="R86" s="573"/>
      <c r="S86" s="573"/>
      <c r="T86" s="573"/>
      <c r="U86" s="573"/>
      <c r="V86" s="573"/>
      <c r="W86" s="573"/>
      <c r="X86" s="573"/>
      <c r="Y86" s="573"/>
      <c r="Z86" s="573"/>
    </row>
    <row r="87" ht="15.75" customHeight="1">
      <c r="A87" s="573"/>
      <c r="B87" s="573"/>
      <c r="C87" s="573"/>
      <c r="D87" s="573"/>
      <c r="E87" s="573"/>
      <c r="F87" s="573"/>
      <c r="G87" s="573"/>
      <c r="H87" s="573"/>
      <c r="I87" s="573"/>
      <c r="J87" s="573"/>
      <c r="K87" s="658"/>
      <c r="L87" s="658"/>
      <c r="M87" s="573"/>
      <c r="N87" s="573"/>
      <c r="O87" s="573"/>
      <c r="P87" s="573"/>
      <c r="Q87" s="573"/>
      <c r="R87" s="573"/>
      <c r="S87" s="573"/>
      <c r="T87" s="573"/>
      <c r="U87" s="573"/>
      <c r="V87" s="573"/>
      <c r="W87" s="573"/>
      <c r="X87" s="573"/>
      <c r="Y87" s="573"/>
      <c r="Z87" s="573"/>
    </row>
    <row r="88" ht="15.75" customHeight="1">
      <c r="A88" s="573"/>
      <c r="B88" s="573"/>
      <c r="C88" s="573"/>
      <c r="D88" s="573"/>
      <c r="E88" s="573"/>
      <c r="F88" s="573"/>
      <c r="G88" s="573"/>
      <c r="H88" s="573"/>
      <c r="I88" s="573"/>
      <c r="J88" s="573"/>
      <c r="K88" s="658"/>
      <c r="L88" s="658"/>
      <c r="M88" s="573"/>
      <c r="N88" s="573"/>
      <c r="O88" s="573"/>
      <c r="P88" s="573"/>
      <c r="Q88" s="573"/>
      <c r="R88" s="573"/>
      <c r="S88" s="573"/>
      <c r="T88" s="573"/>
      <c r="U88" s="573"/>
      <c r="V88" s="573"/>
      <c r="W88" s="573"/>
      <c r="X88" s="573"/>
      <c r="Y88" s="573"/>
      <c r="Z88" s="573"/>
    </row>
    <row r="89" ht="15.75" customHeight="1">
      <c r="A89" s="573"/>
      <c r="B89" s="573"/>
      <c r="C89" s="573"/>
      <c r="D89" s="573"/>
      <c r="E89" s="573"/>
      <c r="F89" s="573"/>
      <c r="G89" s="573"/>
      <c r="H89" s="573"/>
      <c r="I89" s="573"/>
      <c r="J89" s="573"/>
      <c r="K89" s="658"/>
      <c r="L89" s="658"/>
      <c r="M89" s="573"/>
      <c r="N89" s="573"/>
      <c r="O89" s="573"/>
      <c r="P89" s="573"/>
      <c r="Q89" s="573"/>
      <c r="R89" s="573"/>
      <c r="S89" s="573"/>
      <c r="T89" s="573"/>
      <c r="U89" s="573"/>
      <c r="V89" s="573"/>
      <c r="W89" s="573"/>
      <c r="X89" s="573"/>
      <c r="Y89" s="573"/>
      <c r="Z89" s="573"/>
    </row>
    <row r="90" ht="15.75" customHeight="1">
      <c r="A90" s="573"/>
      <c r="B90" s="573"/>
      <c r="C90" s="573"/>
      <c r="D90" s="573"/>
      <c r="E90" s="573"/>
      <c r="F90" s="573"/>
      <c r="G90" s="573"/>
      <c r="H90" s="573"/>
      <c r="I90" s="573"/>
      <c r="J90" s="573"/>
      <c r="K90" s="658"/>
      <c r="L90" s="658"/>
      <c r="M90" s="573"/>
      <c r="N90" s="573"/>
      <c r="O90" s="573"/>
      <c r="P90" s="573"/>
      <c r="Q90" s="573"/>
      <c r="R90" s="573"/>
      <c r="S90" s="573"/>
      <c r="T90" s="573"/>
      <c r="U90" s="573"/>
      <c r="V90" s="573"/>
      <c r="W90" s="573"/>
      <c r="X90" s="573"/>
      <c r="Y90" s="573"/>
      <c r="Z90" s="573"/>
    </row>
    <row r="91" ht="15.75" customHeight="1">
      <c r="A91" s="573"/>
      <c r="B91" s="573"/>
      <c r="C91" s="573"/>
      <c r="D91" s="573"/>
      <c r="E91" s="573"/>
      <c r="F91" s="573"/>
      <c r="G91" s="573"/>
      <c r="H91" s="573"/>
      <c r="I91" s="573"/>
      <c r="J91" s="573"/>
      <c r="K91" s="658"/>
      <c r="L91" s="658"/>
      <c r="M91" s="573"/>
      <c r="N91" s="573"/>
      <c r="O91" s="573"/>
      <c r="P91" s="573"/>
      <c r="Q91" s="573"/>
      <c r="R91" s="573"/>
      <c r="S91" s="573"/>
      <c r="T91" s="573"/>
      <c r="U91" s="573"/>
      <c r="V91" s="573"/>
      <c r="W91" s="573"/>
      <c r="X91" s="573"/>
      <c r="Y91" s="573"/>
      <c r="Z91" s="573"/>
    </row>
    <row r="92" ht="15.75" customHeight="1">
      <c r="A92" s="573"/>
      <c r="B92" s="573"/>
      <c r="C92" s="573"/>
      <c r="D92" s="573"/>
      <c r="E92" s="573"/>
      <c r="F92" s="573"/>
      <c r="G92" s="573"/>
      <c r="H92" s="573"/>
      <c r="I92" s="573"/>
      <c r="J92" s="573"/>
      <c r="K92" s="658"/>
      <c r="L92" s="658"/>
      <c r="M92" s="573"/>
      <c r="N92" s="573"/>
      <c r="O92" s="573"/>
      <c r="P92" s="573"/>
      <c r="Q92" s="573"/>
      <c r="R92" s="573"/>
      <c r="S92" s="573"/>
      <c r="T92" s="573"/>
      <c r="U92" s="573"/>
      <c r="V92" s="573"/>
      <c r="W92" s="573"/>
      <c r="X92" s="573"/>
      <c r="Y92" s="573"/>
      <c r="Z92" s="573"/>
    </row>
    <row r="93" ht="15.75" customHeight="1">
      <c r="A93" s="573"/>
      <c r="B93" s="573"/>
      <c r="C93" s="573"/>
      <c r="D93" s="573"/>
      <c r="E93" s="573"/>
      <c r="F93" s="573"/>
      <c r="G93" s="573"/>
      <c r="H93" s="573"/>
      <c r="I93" s="573"/>
      <c r="J93" s="573"/>
      <c r="K93" s="658"/>
      <c r="L93" s="658"/>
      <c r="M93" s="573"/>
      <c r="N93" s="573"/>
      <c r="O93" s="573"/>
      <c r="P93" s="573"/>
      <c r="Q93" s="573"/>
      <c r="R93" s="573"/>
      <c r="S93" s="573"/>
      <c r="T93" s="573"/>
      <c r="U93" s="573"/>
      <c r="V93" s="573"/>
      <c r="W93" s="573"/>
      <c r="X93" s="573"/>
      <c r="Y93" s="573"/>
      <c r="Z93" s="573"/>
    </row>
    <row r="94" ht="15.75" customHeight="1">
      <c r="A94" s="573"/>
      <c r="B94" s="573"/>
      <c r="C94" s="573"/>
      <c r="D94" s="573"/>
      <c r="E94" s="573"/>
      <c r="F94" s="573"/>
      <c r="G94" s="573"/>
      <c r="H94" s="573"/>
      <c r="I94" s="573"/>
      <c r="J94" s="573"/>
      <c r="K94" s="658"/>
      <c r="L94" s="658"/>
      <c r="M94" s="573"/>
      <c r="N94" s="573"/>
      <c r="O94" s="573"/>
      <c r="P94" s="573"/>
      <c r="Q94" s="573"/>
      <c r="R94" s="573"/>
      <c r="S94" s="573"/>
      <c r="T94" s="573"/>
      <c r="U94" s="573"/>
      <c r="V94" s="573"/>
      <c r="W94" s="573"/>
      <c r="X94" s="573"/>
      <c r="Y94" s="573"/>
      <c r="Z94" s="573"/>
    </row>
    <row r="95" ht="15.75" customHeight="1">
      <c r="A95" s="573"/>
      <c r="B95" s="573"/>
      <c r="C95" s="573"/>
      <c r="D95" s="573"/>
      <c r="E95" s="573"/>
      <c r="F95" s="573"/>
      <c r="G95" s="573"/>
      <c r="H95" s="573"/>
      <c r="I95" s="573"/>
      <c r="J95" s="573"/>
      <c r="K95" s="658"/>
      <c r="L95" s="658"/>
      <c r="M95" s="573"/>
      <c r="N95" s="573"/>
      <c r="O95" s="573"/>
      <c r="P95" s="573"/>
      <c r="Q95" s="573"/>
      <c r="R95" s="573"/>
      <c r="S95" s="573"/>
      <c r="T95" s="573"/>
      <c r="U95" s="573"/>
      <c r="V95" s="573"/>
      <c r="W95" s="573"/>
      <c r="X95" s="573"/>
      <c r="Y95" s="573"/>
      <c r="Z95" s="573"/>
    </row>
    <row r="96" ht="15.75" customHeight="1">
      <c r="A96" s="573"/>
      <c r="B96" s="573"/>
      <c r="C96" s="573"/>
      <c r="D96" s="573"/>
      <c r="E96" s="573"/>
      <c r="F96" s="573"/>
      <c r="G96" s="573"/>
      <c r="H96" s="573"/>
      <c r="I96" s="573"/>
      <c r="J96" s="573"/>
      <c r="K96" s="658"/>
      <c r="L96" s="658"/>
      <c r="M96" s="573"/>
      <c r="N96" s="573"/>
      <c r="O96" s="573"/>
      <c r="P96" s="573"/>
      <c r="Q96" s="573"/>
      <c r="R96" s="573"/>
      <c r="S96" s="573"/>
      <c r="T96" s="573"/>
      <c r="U96" s="573"/>
      <c r="V96" s="573"/>
      <c r="W96" s="573"/>
      <c r="X96" s="573"/>
      <c r="Y96" s="573"/>
      <c r="Z96" s="573"/>
    </row>
    <row r="97" ht="15.75" customHeight="1">
      <c r="A97" s="573"/>
      <c r="B97" s="573"/>
      <c r="C97" s="573"/>
      <c r="D97" s="573"/>
      <c r="E97" s="573"/>
      <c r="F97" s="573"/>
      <c r="G97" s="573"/>
      <c r="H97" s="573"/>
      <c r="I97" s="573"/>
      <c r="J97" s="573"/>
      <c r="K97" s="658"/>
      <c r="L97" s="658"/>
      <c r="M97" s="573"/>
      <c r="N97" s="573"/>
      <c r="O97" s="573"/>
      <c r="P97" s="573"/>
      <c r="Q97" s="573"/>
      <c r="R97" s="573"/>
      <c r="S97" s="573"/>
      <c r="T97" s="573"/>
      <c r="U97" s="573"/>
      <c r="V97" s="573"/>
      <c r="W97" s="573"/>
      <c r="X97" s="573"/>
      <c r="Y97" s="573"/>
      <c r="Z97" s="573"/>
    </row>
    <row r="98" ht="15.75" customHeight="1">
      <c r="A98" s="573"/>
      <c r="B98" s="573"/>
      <c r="C98" s="573"/>
      <c r="D98" s="573"/>
      <c r="E98" s="573"/>
      <c r="F98" s="573"/>
      <c r="G98" s="573"/>
      <c r="H98" s="573"/>
      <c r="I98" s="573"/>
      <c r="J98" s="573"/>
      <c r="K98" s="658"/>
      <c r="L98" s="658"/>
      <c r="M98" s="573"/>
      <c r="N98" s="573"/>
      <c r="O98" s="573"/>
      <c r="P98" s="573"/>
      <c r="Q98" s="573"/>
      <c r="R98" s="573"/>
      <c r="S98" s="573"/>
      <c r="T98" s="573"/>
      <c r="U98" s="573"/>
      <c r="V98" s="573"/>
      <c r="W98" s="573"/>
      <c r="X98" s="573"/>
      <c r="Y98" s="573"/>
      <c r="Z98" s="573"/>
    </row>
    <row r="99" ht="15.75" customHeight="1">
      <c r="A99" s="573"/>
      <c r="B99" s="573"/>
      <c r="C99" s="573"/>
      <c r="D99" s="573"/>
      <c r="E99" s="573"/>
      <c r="F99" s="573"/>
      <c r="G99" s="573"/>
      <c r="H99" s="573"/>
      <c r="I99" s="573"/>
      <c r="J99" s="573"/>
      <c r="K99" s="658"/>
      <c r="L99" s="658"/>
      <c r="M99" s="573"/>
      <c r="N99" s="573"/>
      <c r="O99" s="573"/>
      <c r="P99" s="573"/>
      <c r="Q99" s="573"/>
      <c r="R99" s="573"/>
      <c r="S99" s="573"/>
      <c r="T99" s="573"/>
      <c r="U99" s="573"/>
      <c r="V99" s="573"/>
      <c r="W99" s="573"/>
      <c r="X99" s="573"/>
      <c r="Y99" s="573"/>
      <c r="Z99" s="573"/>
    </row>
    <row r="100" ht="15.75" customHeight="1">
      <c r="A100" s="573"/>
      <c r="B100" s="573"/>
      <c r="C100" s="573"/>
      <c r="D100" s="573"/>
      <c r="E100" s="573"/>
      <c r="F100" s="573"/>
      <c r="G100" s="573"/>
      <c r="H100" s="573"/>
      <c r="I100" s="573"/>
      <c r="J100" s="573"/>
      <c r="K100" s="658"/>
      <c r="L100" s="658"/>
      <c r="M100" s="573"/>
      <c r="N100" s="573"/>
      <c r="O100" s="573"/>
      <c r="P100" s="573"/>
      <c r="Q100" s="573"/>
      <c r="R100" s="573"/>
      <c r="S100" s="573"/>
      <c r="T100" s="573"/>
      <c r="U100" s="573"/>
      <c r="V100" s="573"/>
      <c r="W100" s="573"/>
      <c r="X100" s="573"/>
      <c r="Y100" s="573"/>
      <c r="Z100" s="573"/>
    </row>
    <row r="101" ht="15.75" customHeight="1">
      <c r="A101" s="573"/>
      <c r="B101" s="573"/>
      <c r="C101" s="573"/>
      <c r="D101" s="573"/>
      <c r="E101" s="573"/>
      <c r="F101" s="573"/>
      <c r="G101" s="573"/>
      <c r="H101" s="573"/>
      <c r="I101" s="573"/>
      <c r="J101" s="573"/>
      <c r="K101" s="658"/>
      <c r="L101" s="658"/>
      <c r="M101" s="573"/>
      <c r="N101" s="573"/>
      <c r="O101" s="573"/>
      <c r="P101" s="573"/>
      <c r="Q101" s="573"/>
      <c r="R101" s="573"/>
      <c r="S101" s="573"/>
      <c r="T101" s="573"/>
      <c r="U101" s="573"/>
      <c r="V101" s="573"/>
      <c r="W101" s="573"/>
      <c r="X101" s="573"/>
      <c r="Y101" s="573"/>
      <c r="Z101" s="573"/>
    </row>
    <row r="102" ht="15.75" customHeight="1">
      <c r="A102" s="573"/>
      <c r="B102" s="573"/>
      <c r="C102" s="573"/>
      <c r="D102" s="573"/>
      <c r="E102" s="573"/>
      <c r="F102" s="573"/>
      <c r="G102" s="573"/>
      <c r="H102" s="573"/>
      <c r="I102" s="573"/>
      <c r="J102" s="573"/>
      <c r="K102" s="658"/>
      <c r="L102" s="658"/>
      <c r="M102" s="573"/>
      <c r="N102" s="573"/>
      <c r="O102" s="573"/>
      <c r="P102" s="573"/>
      <c r="Q102" s="573"/>
      <c r="R102" s="573"/>
      <c r="S102" s="573"/>
      <c r="T102" s="573"/>
      <c r="U102" s="573"/>
      <c r="V102" s="573"/>
      <c r="W102" s="573"/>
      <c r="X102" s="573"/>
      <c r="Y102" s="573"/>
      <c r="Z102" s="573"/>
    </row>
    <row r="103" ht="15.75" customHeight="1">
      <c r="A103" s="573"/>
      <c r="B103" s="573"/>
      <c r="C103" s="573"/>
      <c r="D103" s="573"/>
      <c r="E103" s="573"/>
      <c r="F103" s="573"/>
      <c r="G103" s="573"/>
      <c r="H103" s="573"/>
      <c r="I103" s="573"/>
      <c r="J103" s="573"/>
      <c r="K103" s="658"/>
      <c r="L103" s="658"/>
      <c r="M103" s="573"/>
      <c r="N103" s="573"/>
      <c r="O103" s="573"/>
      <c r="P103" s="573"/>
      <c r="Q103" s="573"/>
      <c r="R103" s="573"/>
      <c r="S103" s="573"/>
      <c r="T103" s="573"/>
      <c r="U103" s="573"/>
      <c r="V103" s="573"/>
      <c r="W103" s="573"/>
      <c r="X103" s="573"/>
      <c r="Y103" s="573"/>
      <c r="Z103" s="573"/>
    </row>
    <row r="104" ht="15.75" customHeight="1">
      <c r="A104" s="573"/>
      <c r="B104" s="573"/>
      <c r="C104" s="573"/>
      <c r="D104" s="573"/>
      <c r="E104" s="573"/>
      <c r="F104" s="573"/>
      <c r="G104" s="573"/>
      <c r="H104" s="573"/>
      <c r="I104" s="573"/>
      <c r="J104" s="573"/>
      <c r="K104" s="658"/>
      <c r="L104" s="658"/>
      <c r="M104" s="573"/>
      <c r="N104" s="573"/>
      <c r="O104" s="573"/>
      <c r="P104" s="573"/>
      <c r="Q104" s="573"/>
      <c r="R104" s="573"/>
      <c r="S104" s="573"/>
      <c r="T104" s="573"/>
      <c r="U104" s="573"/>
      <c r="V104" s="573"/>
      <c r="W104" s="573"/>
      <c r="X104" s="573"/>
      <c r="Y104" s="573"/>
      <c r="Z104" s="573"/>
    </row>
    <row r="105" ht="15.75" customHeight="1">
      <c r="A105" s="573"/>
      <c r="B105" s="573"/>
      <c r="C105" s="573"/>
      <c r="D105" s="573"/>
      <c r="E105" s="573"/>
      <c r="F105" s="573"/>
      <c r="G105" s="573"/>
      <c r="H105" s="573"/>
      <c r="I105" s="573"/>
      <c r="J105" s="573"/>
      <c r="K105" s="658"/>
      <c r="L105" s="658"/>
      <c r="M105" s="573"/>
      <c r="N105" s="573"/>
      <c r="O105" s="573"/>
      <c r="P105" s="573"/>
      <c r="Q105" s="573"/>
      <c r="R105" s="573"/>
      <c r="S105" s="573"/>
      <c r="T105" s="573"/>
      <c r="U105" s="573"/>
      <c r="V105" s="573"/>
      <c r="W105" s="573"/>
      <c r="X105" s="573"/>
      <c r="Y105" s="573"/>
      <c r="Z105" s="573"/>
    </row>
    <row r="106" ht="15.75" customHeight="1">
      <c r="A106" s="573"/>
      <c r="B106" s="573"/>
      <c r="C106" s="573"/>
      <c r="D106" s="573"/>
      <c r="E106" s="573"/>
      <c r="F106" s="573"/>
      <c r="G106" s="573"/>
      <c r="H106" s="573"/>
      <c r="I106" s="573"/>
      <c r="J106" s="573"/>
      <c r="K106" s="658"/>
      <c r="L106" s="658"/>
      <c r="M106" s="573"/>
      <c r="N106" s="573"/>
      <c r="O106" s="573"/>
      <c r="P106" s="573"/>
      <c r="Q106" s="573"/>
      <c r="R106" s="573"/>
      <c r="S106" s="573"/>
      <c r="T106" s="573"/>
      <c r="U106" s="573"/>
      <c r="V106" s="573"/>
      <c r="W106" s="573"/>
      <c r="X106" s="573"/>
      <c r="Y106" s="573"/>
      <c r="Z106" s="573"/>
    </row>
    <row r="107" ht="15.75" customHeight="1">
      <c r="A107" s="573"/>
      <c r="B107" s="573"/>
      <c r="C107" s="573"/>
      <c r="D107" s="573"/>
      <c r="E107" s="573"/>
      <c r="F107" s="573"/>
      <c r="G107" s="573"/>
      <c r="H107" s="573"/>
      <c r="I107" s="573"/>
      <c r="J107" s="573"/>
      <c r="K107" s="658"/>
      <c r="L107" s="658"/>
      <c r="M107" s="573"/>
      <c r="N107" s="573"/>
      <c r="O107" s="573"/>
      <c r="P107" s="573"/>
      <c r="Q107" s="573"/>
      <c r="R107" s="573"/>
      <c r="S107" s="573"/>
      <c r="T107" s="573"/>
      <c r="U107" s="573"/>
      <c r="V107" s="573"/>
      <c r="W107" s="573"/>
      <c r="X107" s="573"/>
      <c r="Y107" s="573"/>
      <c r="Z107" s="573"/>
    </row>
    <row r="108" ht="15.75" customHeight="1">
      <c r="A108" s="573"/>
      <c r="B108" s="573"/>
      <c r="C108" s="573"/>
      <c r="D108" s="573"/>
      <c r="E108" s="573"/>
      <c r="F108" s="573"/>
      <c r="G108" s="573"/>
      <c r="H108" s="573"/>
      <c r="I108" s="573"/>
      <c r="J108" s="573"/>
      <c r="K108" s="658"/>
      <c r="L108" s="658"/>
      <c r="M108" s="573"/>
      <c r="N108" s="573"/>
      <c r="O108" s="573"/>
      <c r="P108" s="573"/>
      <c r="Q108" s="573"/>
      <c r="R108" s="573"/>
      <c r="S108" s="573"/>
      <c r="T108" s="573"/>
      <c r="U108" s="573"/>
      <c r="V108" s="573"/>
      <c r="W108" s="573"/>
      <c r="X108" s="573"/>
      <c r="Y108" s="573"/>
      <c r="Z108" s="573"/>
    </row>
    <row r="109" ht="15.75" customHeight="1">
      <c r="A109" s="573"/>
      <c r="B109" s="573"/>
      <c r="C109" s="573"/>
      <c r="D109" s="573"/>
      <c r="E109" s="573"/>
      <c r="F109" s="573"/>
      <c r="G109" s="573"/>
      <c r="H109" s="573"/>
      <c r="I109" s="573"/>
      <c r="J109" s="573"/>
      <c r="K109" s="658"/>
      <c r="L109" s="658"/>
      <c r="M109" s="573"/>
      <c r="N109" s="573"/>
      <c r="O109" s="573"/>
      <c r="P109" s="573"/>
      <c r="Q109" s="573"/>
      <c r="R109" s="573"/>
      <c r="S109" s="573"/>
      <c r="T109" s="573"/>
      <c r="U109" s="573"/>
      <c r="V109" s="573"/>
      <c r="W109" s="573"/>
      <c r="X109" s="573"/>
      <c r="Y109" s="573"/>
      <c r="Z109" s="573"/>
    </row>
    <row r="110" ht="15.75" customHeight="1">
      <c r="A110" s="573"/>
      <c r="B110" s="573"/>
      <c r="C110" s="573"/>
      <c r="D110" s="573"/>
      <c r="E110" s="573"/>
      <c r="F110" s="573"/>
      <c r="G110" s="573"/>
      <c r="H110" s="573"/>
      <c r="I110" s="573"/>
      <c r="J110" s="573"/>
      <c r="K110" s="658"/>
      <c r="L110" s="658"/>
      <c r="M110" s="573"/>
      <c r="N110" s="573"/>
      <c r="O110" s="573"/>
      <c r="P110" s="573"/>
      <c r="Q110" s="573"/>
      <c r="R110" s="573"/>
      <c r="S110" s="573"/>
      <c r="T110" s="573"/>
      <c r="U110" s="573"/>
      <c r="V110" s="573"/>
      <c r="W110" s="573"/>
      <c r="X110" s="573"/>
      <c r="Y110" s="573"/>
      <c r="Z110" s="573"/>
    </row>
    <row r="111" ht="15.75" customHeight="1">
      <c r="A111" s="573"/>
      <c r="B111" s="573"/>
      <c r="C111" s="573"/>
      <c r="D111" s="573"/>
      <c r="E111" s="573"/>
      <c r="F111" s="573"/>
      <c r="G111" s="573"/>
      <c r="H111" s="573"/>
      <c r="I111" s="573"/>
      <c r="J111" s="573"/>
      <c r="K111" s="658"/>
      <c r="L111" s="658"/>
      <c r="M111" s="573"/>
      <c r="N111" s="573"/>
      <c r="O111" s="573"/>
      <c r="P111" s="573"/>
      <c r="Q111" s="573"/>
      <c r="R111" s="573"/>
      <c r="S111" s="573"/>
      <c r="T111" s="573"/>
      <c r="U111" s="573"/>
      <c r="V111" s="573"/>
      <c r="W111" s="573"/>
      <c r="X111" s="573"/>
      <c r="Y111" s="573"/>
      <c r="Z111" s="573"/>
    </row>
    <row r="112" ht="15.75" customHeight="1">
      <c r="A112" s="573"/>
      <c r="B112" s="573"/>
      <c r="C112" s="573"/>
      <c r="D112" s="573"/>
      <c r="E112" s="573"/>
      <c r="F112" s="573"/>
      <c r="G112" s="573"/>
      <c r="H112" s="573"/>
      <c r="I112" s="573"/>
      <c r="J112" s="573"/>
      <c r="K112" s="658"/>
      <c r="L112" s="658"/>
      <c r="M112" s="573"/>
      <c r="N112" s="573"/>
      <c r="O112" s="573"/>
      <c r="P112" s="573"/>
      <c r="Q112" s="573"/>
      <c r="R112" s="573"/>
      <c r="S112" s="573"/>
      <c r="T112" s="573"/>
      <c r="U112" s="573"/>
      <c r="V112" s="573"/>
      <c r="W112" s="573"/>
      <c r="X112" s="573"/>
      <c r="Y112" s="573"/>
      <c r="Z112" s="573"/>
    </row>
    <row r="113" ht="15.75" customHeight="1">
      <c r="A113" s="573"/>
      <c r="B113" s="573"/>
      <c r="C113" s="573"/>
      <c r="D113" s="573"/>
      <c r="E113" s="573"/>
      <c r="F113" s="573"/>
      <c r="G113" s="573"/>
      <c r="H113" s="573"/>
      <c r="I113" s="573"/>
      <c r="J113" s="573"/>
      <c r="K113" s="658"/>
      <c r="L113" s="658"/>
      <c r="M113" s="573"/>
      <c r="N113" s="573"/>
      <c r="O113" s="573"/>
      <c r="P113" s="573"/>
      <c r="Q113" s="573"/>
      <c r="R113" s="573"/>
      <c r="S113" s="573"/>
      <c r="T113" s="573"/>
      <c r="U113" s="573"/>
      <c r="V113" s="573"/>
      <c r="W113" s="573"/>
      <c r="X113" s="573"/>
      <c r="Y113" s="573"/>
      <c r="Z113" s="573"/>
    </row>
    <row r="114" ht="15.75" customHeight="1">
      <c r="A114" s="573"/>
      <c r="B114" s="573"/>
      <c r="C114" s="573"/>
      <c r="D114" s="573"/>
      <c r="E114" s="573"/>
      <c r="F114" s="573"/>
      <c r="G114" s="573"/>
      <c r="H114" s="573"/>
      <c r="I114" s="573"/>
      <c r="J114" s="573"/>
      <c r="K114" s="658"/>
      <c r="L114" s="658"/>
      <c r="M114" s="573"/>
      <c r="N114" s="573"/>
      <c r="O114" s="573"/>
      <c r="P114" s="573"/>
      <c r="Q114" s="573"/>
      <c r="R114" s="573"/>
      <c r="S114" s="573"/>
      <c r="T114" s="573"/>
      <c r="U114" s="573"/>
      <c r="V114" s="573"/>
      <c r="W114" s="573"/>
      <c r="X114" s="573"/>
      <c r="Y114" s="573"/>
      <c r="Z114" s="573"/>
    </row>
    <row r="115" ht="15.75" customHeight="1">
      <c r="A115" s="573"/>
      <c r="B115" s="573"/>
      <c r="C115" s="573"/>
      <c r="D115" s="573"/>
      <c r="E115" s="573"/>
      <c r="F115" s="573"/>
      <c r="G115" s="573"/>
      <c r="H115" s="573"/>
      <c r="I115" s="573"/>
      <c r="J115" s="573"/>
      <c r="K115" s="658"/>
      <c r="L115" s="658"/>
      <c r="M115" s="573"/>
      <c r="N115" s="573"/>
      <c r="O115" s="573"/>
      <c r="P115" s="573"/>
      <c r="Q115" s="573"/>
      <c r="R115" s="573"/>
      <c r="S115" s="573"/>
      <c r="T115" s="573"/>
      <c r="U115" s="573"/>
      <c r="V115" s="573"/>
      <c r="W115" s="573"/>
      <c r="X115" s="573"/>
      <c r="Y115" s="573"/>
      <c r="Z115" s="573"/>
    </row>
    <row r="116" ht="15.75" customHeight="1">
      <c r="A116" s="573"/>
      <c r="B116" s="573"/>
      <c r="C116" s="573"/>
      <c r="D116" s="573"/>
      <c r="E116" s="573"/>
      <c r="F116" s="573"/>
      <c r="G116" s="573"/>
      <c r="H116" s="573"/>
      <c r="I116" s="573"/>
      <c r="J116" s="573"/>
      <c r="K116" s="658"/>
      <c r="L116" s="658"/>
      <c r="M116" s="573"/>
      <c r="N116" s="573"/>
      <c r="O116" s="573"/>
      <c r="P116" s="573"/>
      <c r="Q116" s="573"/>
      <c r="R116" s="573"/>
      <c r="S116" s="573"/>
      <c r="T116" s="573"/>
      <c r="U116" s="573"/>
      <c r="V116" s="573"/>
      <c r="W116" s="573"/>
      <c r="X116" s="573"/>
      <c r="Y116" s="573"/>
      <c r="Z116" s="573"/>
    </row>
    <row r="117" ht="15.75" customHeight="1">
      <c r="A117" s="573"/>
      <c r="B117" s="573"/>
      <c r="C117" s="573"/>
      <c r="D117" s="573"/>
      <c r="E117" s="573"/>
      <c r="F117" s="573"/>
      <c r="G117" s="573"/>
      <c r="H117" s="573"/>
      <c r="I117" s="573"/>
      <c r="J117" s="573"/>
      <c r="K117" s="658"/>
      <c r="L117" s="658"/>
      <c r="M117" s="573"/>
      <c r="N117" s="573"/>
      <c r="O117" s="573"/>
      <c r="P117" s="573"/>
      <c r="Q117" s="573"/>
      <c r="R117" s="573"/>
      <c r="S117" s="573"/>
      <c r="T117" s="573"/>
      <c r="U117" s="573"/>
      <c r="V117" s="573"/>
      <c r="W117" s="573"/>
      <c r="X117" s="573"/>
      <c r="Y117" s="573"/>
      <c r="Z117" s="573"/>
    </row>
    <row r="118" ht="15.75" customHeight="1">
      <c r="A118" s="573"/>
      <c r="B118" s="573"/>
      <c r="C118" s="573"/>
      <c r="D118" s="573"/>
      <c r="E118" s="573"/>
      <c r="F118" s="573"/>
      <c r="G118" s="573"/>
      <c r="H118" s="573"/>
      <c r="I118" s="573"/>
      <c r="J118" s="573"/>
      <c r="K118" s="658"/>
      <c r="L118" s="658"/>
      <c r="M118" s="573"/>
      <c r="N118" s="573"/>
      <c r="O118" s="573"/>
      <c r="P118" s="573"/>
      <c r="Q118" s="573"/>
      <c r="R118" s="573"/>
      <c r="S118" s="573"/>
      <c r="T118" s="573"/>
      <c r="U118" s="573"/>
      <c r="V118" s="573"/>
      <c r="W118" s="573"/>
      <c r="X118" s="573"/>
      <c r="Y118" s="573"/>
      <c r="Z118" s="573"/>
    </row>
    <row r="119" ht="15.75" customHeight="1">
      <c r="A119" s="573"/>
      <c r="B119" s="573"/>
      <c r="C119" s="573"/>
      <c r="D119" s="573"/>
      <c r="E119" s="573"/>
      <c r="F119" s="573"/>
      <c r="G119" s="573"/>
      <c r="H119" s="573"/>
      <c r="I119" s="573"/>
      <c r="J119" s="573"/>
      <c r="K119" s="658"/>
      <c r="L119" s="658"/>
      <c r="M119" s="573"/>
      <c r="N119" s="573"/>
      <c r="O119" s="573"/>
      <c r="P119" s="573"/>
      <c r="Q119" s="573"/>
      <c r="R119" s="573"/>
      <c r="S119" s="573"/>
      <c r="T119" s="573"/>
      <c r="U119" s="573"/>
      <c r="V119" s="573"/>
      <c r="W119" s="573"/>
      <c r="X119" s="573"/>
      <c r="Y119" s="573"/>
      <c r="Z119" s="573"/>
    </row>
    <row r="120" ht="15.75" customHeight="1">
      <c r="A120" s="573"/>
      <c r="B120" s="573"/>
      <c r="C120" s="573"/>
      <c r="D120" s="573"/>
      <c r="E120" s="573"/>
      <c r="F120" s="573"/>
      <c r="G120" s="573"/>
      <c r="H120" s="573"/>
      <c r="I120" s="573"/>
      <c r="J120" s="573"/>
      <c r="K120" s="658"/>
      <c r="L120" s="658"/>
      <c r="M120" s="573"/>
      <c r="N120" s="573"/>
      <c r="O120" s="573"/>
      <c r="P120" s="573"/>
      <c r="Q120" s="573"/>
      <c r="R120" s="573"/>
      <c r="S120" s="573"/>
      <c r="T120" s="573"/>
      <c r="U120" s="573"/>
      <c r="V120" s="573"/>
      <c r="W120" s="573"/>
      <c r="X120" s="573"/>
      <c r="Y120" s="573"/>
      <c r="Z120" s="573"/>
    </row>
    <row r="121" ht="15.75" customHeight="1">
      <c r="A121" s="573"/>
      <c r="B121" s="573"/>
      <c r="C121" s="573"/>
      <c r="D121" s="573"/>
      <c r="E121" s="573"/>
      <c r="F121" s="573"/>
      <c r="G121" s="573"/>
      <c r="H121" s="573"/>
      <c r="I121" s="573"/>
      <c r="J121" s="573"/>
      <c r="K121" s="658"/>
      <c r="L121" s="658"/>
      <c r="M121" s="573"/>
      <c r="N121" s="573"/>
      <c r="O121" s="573"/>
      <c r="P121" s="573"/>
      <c r="Q121" s="573"/>
      <c r="R121" s="573"/>
      <c r="S121" s="573"/>
      <c r="T121" s="573"/>
      <c r="U121" s="573"/>
      <c r="V121" s="573"/>
      <c r="W121" s="573"/>
      <c r="X121" s="573"/>
      <c r="Y121" s="573"/>
      <c r="Z121" s="573"/>
    </row>
    <row r="122" ht="15.75" customHeight="1">
      <c r="A122" s="573"/>
      <c r="B122" s="573"/>
      <c r="C122" s="573"/>
      <c r="D122" s="573"/>
      <c r="E122" s="573"/>
      <c r="F122" s="573"/>
      <c r="G122" s="573"/>
      <c r="H122" s="573"/>
      <c r="I122" s="573"/>
      <c r="J122" s="573"/>
      <c r="K122" s="658"/>
      <c r="L122" s="658"/>
      <c r="M122" s="573"/>
      <c r="N122" s="573"/>
      <c r="O122" s="573"/>
      <c r="P122" s="573"/>
      <c r="Q122" s="573"/>
      <c r="R122" s="573"/>
      <c r="S122" s="573"/>
      <c r="T122" s="573"/>
      <c r="U122" s="573"/>
      <c r="V122" s="573"/>
      <c r="W122" s="573"/>
      <c r="X122" s="573"/>
      <c r="Y122" s="573"/>
      <c r="Z122" s="573"/>
    </row>
    <row r="123" ht="15.75" customHeight="1">
      <c r="A123" s="573"/>
      <c r="B123" s="573"/>
      <c r="C123" s="573"/>
      <c r="D123" s="573"/>
      <c r="E123" s="573"/>
      <c r="F123" s="573"/>
      <c r="G123" s="573"/>
      <c r="H123" s="573"/>
      <c r="I123" s="573"/>
      <c r="J123" s="573"/>
      <c r="K123" s="658"/>
      <c r="L123" s="658"/>
      <c r="M123" s="573"/>
      <c r="N123" s="573"/>
      <c r="O123" s="573"/>
      <c r="P123" s="573"/>
      <c r="Q123" s="573"/>
      <c r="R123" s="573"/>
      <c r="S123" s="573"/>
      <c r="T123" s="573"/>
      <c r="U123" s="573"/>
      <c r="V123" s="573"/>
      <c r="W123" s="573"/>
      <c r="X123" s="573"/>
      <c r="Y123" s="573"/>
      <c r="Z123" s="573"/>
    </row>
    <row r="124" ht="15.75" customHeight="1">
      <c r="A124" s="573"/>
      <c r="B124" s="573"/>
      <c r="C124" s="573"/>
      <c r="D124" s="573"/>
      <c r="E124" s="573"/>
      <c r="F124" s="573"/>
      <c r="G124" s="573"/>
      <c r="H124" s="573"/>
      <c r="I124" s="573"/>
      <c r="J124" s="573"/>
      <c r="K124" s="658"/>
      <c r="L124" s="658"/>
      <c r="M124" s="573"/>
      <c r="N124" s="573"/>
      <c r="O124" s="573"/>
      <c r="P124" s="573"/>
      <c r="Q124" s="573"/>
      <c r="R124" s="573"/>
      <c r="S124" s="573"/>
      <c r="T124" s="573"/>
      <c r="U124" s="573"/>
      <c r="V124" s="573"/>
      <c r="W124" s="573"/>
      <c r="X124" s="573"/>
      <c r="Y124" s="573"/>
      <c r="Z124" s="573"/>
    </row>
    <row r="125" ht="15.75" customHeight="1">
      <c r="A125" s="573"/>
      <c r="B125" s="573"/>
      <c r="C125" s="573"/>
      <c r="D125" s="573"/>
      <c r="E125" s="573"/>
      <c r="F125" s="573"/>
      <c r="G125" s="573"/>
      <c r="H125" s="573"/>
      <c r="I125" s="573"/>
      <c r="J125" s="573"/>
      <c r="K125" s="658"/>
      <c r="L125" s="658"/>
      <c r="M125" s="573"/>
      <c r="N125" s="573"/>
      <c r="O125" s="573"/>
      <c r="P125" s="573"/>
      <c r="Q125" s="573"/>
      <c r="R125" s="573"/>
      <c r="S125" s="573"/>
      <c r="T125" s="573"/>
      <c r="U125" s="573"/>
      <c r="V125" s="573"/>
      <c r="W125" s="573"/>
      <c r="X125" s="573"/>
      <c r="Y125" s="573"/>
      <c r="Z125" s="573"/>
    </row>
    <row r="126" ht="15.75" customHeight="1">
      <c r="A126" s="573"/>
      <c r="B126" s="573"/>
      <c r="C126" s="573"/>
      <c r="D126" s="573"/>
      <c r="E126" s="573"/>
      <c r="F126" s="573"/>
      <c r="G126" s="573"/>
      <c r="H126" s="573"/>
      <c r="I126" s="573"/>
      <c r="J126" s="573"/>
      <c r="K126" s="658"/>
      <c r="L126" s="658"/>
      <c r="M126" s="573"/>
      <c r="N126" s="573"/>
      <c r="O126" s="573"/>
      <c r="P126" s="573"/>
      <c r="Q126" s="573"/>
      <c r="R126" s="573"/>
      <c r="S126" s="573"/>
      <c r="T126" s="573"/>
      <c r="U126" s="573"/>
      <c r="V126" s="573"/>
      <c r="W126" s="573"/>
      <c r="X126" s="573"/>
      <c r="Y126" s="573"/>
      <c r="Z126" s="573"/>
    </row>
    <row r="127" ht="15.75" customHeight="1">
      <c r="A127" s="573"/>
      <c r="B127" s="573"/>
      <c r="C127" s="573"/>
      <c r="D127" s="573"/>
      <c r="E127" s="573"/>
      <c r="F127" s="573"/>
      <c r="G127" s="573"/>
      <c r="H127" s="573"/>
      <c r="I127" s="573"/>
      <c r="J127" s="573"/>
      <c r="K127" s="658"/>
      <c r="L127" s="658"/>
      <c r="M127" s="573"/>
      <c r="N127" s="573"/>
      <c r="O127" s="573"/>
      <c r="P127" s="573"/>
      <c r="Q127" s="573"/>
      <c r="R127" s="573"/>
      <c r="S127" s="573"/>
      <c r="T127" s="573"/>
      <c r="U127" s="573"/>
      <c r="V127" s="573"/>
      <c r="W127" s="573"/>
      <c r="X127" s="573"/>
      <c r="Y127" s="573"/>
      <c r="Z127" s="573"/>
    </row>
    <row r="128" ht="15.75" customHeight="1">
      <c r="A128" s="573"/>
      <c r="B128" s="573"/>
      <c r="C128" s="573"/>
      <c r="D128" s="573"/>
      <c r="E128" s="573"/>
      <c r="F128" s="573"/>
      <c r="G128" s="573"/>
      <c r="H128" s="573"/>
      <c r="I128" s="573"/>
      <c r="J128" s="573"/>
      <c r="K128" s="658"/>
      <c r="L128" s="658"/>
      <c r="M128" s="573"/>
      <c r="N128" s="573"/>
      <c r="O128" s="573"/>
      <c r="P128" s="573"/>
      <c r="Q128" s="573"/>
      <c r="R128" s="573"/>
      <c r="S128" s="573"/>
      <c r="T128" s="573"/>
      <c r="U128" s="573"/>
      <c r="V128" s="573"/>
      <c r="W128" s="573"/>
      <c r="X128" s="573"/>
      <c r="Y128" s="573"/>
      <c r="Z128" s="573"/>
    </row>
    <row r="129" ht="15.75" customHeight="1">
      <c r="A129" s="573"/>
      <c r="B129" s="573"/>
      <c r="C129" s="573"/>
      <c r="D129" s="573"/>
      <c r="E129" s="573"/>
      <c r="F129" s="573"/>
      <c r="G129" s="573"/>
      <c r="H129" s="573"/>
      <c r="I129" s="573"/>
      <c r="J129" s="573"/>
      <c r="K129" s="658"/>
      <c r="L129" s="658"/>
      <c r="M129" s="573"/>
      <c r="N129" s="573"/>
      <c r="O129" s="573"/>
      <c r="P129" s="573"/>
      <c r="Q129" s="573"/>
      <c r="R129" s="573"/>
      <c r="S129" s="573"/>
      <c r="T129" s="573"/>
      <c r="U129" s="573"/>
      <c r="V129" s="573"/>
      <c r="W129" s="573"/>
      <c r="X129" s="573"/>
      <c r="Y129" s="573"/>
      <c r="Z129" s="573"/>
    </row>
    <row r="130" ht="15.75" customHeight="1">
      <c r="A130" s="573"/>
      <c r="B130" s="573"/>
      <c r="C130" s="573"/>
      <c r="D130" s="573"/>
      <c r="E130" s="573"/>
      <c r="F130" s="573"/>
      <c r="G130" s="573"/>
      <c r="H130" s="573"/>
      <c r="I130" s="573"/>
      <c r="J130" s="573"/>
      <c r="K130" s="658"/>
      <c r="L130" s="658"/>
      <c r="M130" s="573"/>
      <c r="N130" s="573"/>
      <c r="O130" s="573"/>
      <c r="P130" s="573"/>
      <c r="Q130" s="573"/>
      <c r="R130" s="573"/>
      <c r="S130" s="573"/>
      <c r="T130" s="573"/>
      <c r="U130" s="573"/>
      <c r="V130" s="573"/>
      <c r="W130" s="573"/>
      <c r="X130" s="573"/>
      <c r="Y130" s="573"/>
      <c r="Z130" s="573"/>
    </row>
    <row r="131" ht="15.75" customHeight="1">
      <c r="A131" s="573"/>
      <c r="B131" s="573"/>
      <c r="C131" s="573"/>
      <c r="D131" s="573"/>
      <c r="E131" s="573"/>
      <c r="F131" s="573"/>
      <c r="G131" s="573"/>
      <c r="H131" s="573"/>
      <c r="I131" s="573"/>
      <c r="J131" s="573"/>
      <c r="K131" s="658"/>
      <c r="L131" s="658"/>
      <c r="M131" s="573"/>
      <c r="N131" s="573"/>
      <c r="O131" s="573"/>
      <c r="P131" s="573"/>
      <c r="Q131" s="573"/>
      <c r="R131" s="573"/>
      <c r="S131" s="573"/>
      <c r="T131" s="573"/>
      <c r="U131" s="573"/>
      <c r="V131" s="573"/>
      <c r="W131" s="573"/>
      <c r="X131" s="573"/>
      <c r="Y131" s="573"/>
      <c r="Z131" s="573"/>
    </row>
    <row r="132" ht="15.75" customHeight="1">
      <c r="A132" s="573"/>
      <c r="B132" s="573"/>
      <c r="C132" s="573"/>
      <c r="D132" s="573"/>
      <c r="E132" s="573"/>
      <c r="F132" s="573"/>
      <c r="G132" s="573"/>
      <c r="H132" s="573"/>
      <c r="I132" s="573"/>
      <c r="J132" s="573"/>
      <c r="K132" s="658"/>
      <c r="L132" s="658"/>
      <c r="M132" s="573"/>
      <c r="N132" s="573"/>
      <c r="O132" s="573"/>
      <c r="P132" s="573"/>
      <c r="Q132" s="573"/>
      <c r="R132" s="573"/>
      <c r="S132" s="573"/>
      <c r="T132" s="573"/>
      <c r="U132" s="573"/>
      <c r="V132" s="573"/>
      <c r="W132" s="573"/>
      <c r="X132" s="573"/>
      <c r="Y132" s="573"/>
      <c r="Z132" s="573"/>
    </row>
    <row r="133" ht="15.75" customHeight="1">
      <c r="A133" s="573"/>
      <c r="B133" s="573"/>
      <c r="C133" s="573"/>
      <c r="D133" s="573"/>
      <c r="E133" s="573"/>
      <c r="F133" s="573"/>
      <c r="G133" s="573"/>
      <c r="H133" s="573"/>
      <c r="I133" s="573"/>
      <c r="J133" s="573"/>
      <c r="K133" s="658"/>
      <c r="L133" s="658"/>
      <c r="M133" s="573"/>
      <c r="N133" s="573"/>
      <c r="O133" s="573"/>
      <c r="P133" s="573"/>
      <c r="Q133" s="573"/>
      <c r="R133" s="573"/>
      <c r="S133" s="573"/>
      <c r="T133" s="573"/>
      <c r="U133" s="573"/>
      <c r="V133" s="573"/>
      <c r="W133" s="573"/>
      <c r="X133" s="573"/>
      <c r="Y133" s="573"/>
      <c r="Z133" s="573"/>
    </row>
    <row r="134" ht="15.75" customHeight="1">
      <c r="A134" s="573"/>
      <c r="B134" s="573"/>
      <c r="C134" s="573"/>
      <c r="D134" s="573"/>
      <c r="E134" s="573"/>
      <c r="F134" s="573"/>
      <c r="G134" s="573"/>
      <c r="H134" s="573"/>
      <c r="I134" s="573"/>
      <c r="J134" s="573"/>
      <c r="K134" s="658"/>
      <c r="L134" s="658"/>
      <c r="M134" s="573"/>
      <c r="N134" s="573"/>
      <c r="O134" s="573"/>
      <c r="P134" s="573"/>
      <c r="Q134" s="573"/>
      <c r="R134" s="573"/>
      <c r="S134" s="573"/>
      <c r="T134" s="573"/>
      <c r="U134" s="573"/>
      <c r="V134" s="573"/>
      <c r="W134" s="573"/>
      <c r="X134" s="573"/>
      <c r="Y134" s="573"/>
      <c r="Z134" s="573"/>
    </row>
    <row r="135" ht="15.75" customHeight="1">
      <c r="A135" s="573"/>
      <c r="B135" s="573"/>
      <c r="C135" s="573"/>
      <c r="D135" s="573"/>
      <c r="E135" s="573"/>
      <c r="F135" s="573"/>
      <c r="G135" s="573"/>
      <c r="H135" s="573"/>
      <c r="I135" s="573"/>
      <c r="J135" s="573"/>
      <c r="K135" s="658"/>
      <c r="L135" s="658"/>
      <c r="M135" s="573"/>
      <c r="N135" s="573"/>
      <c r="O135" s="573"/>
      <c r="P135" s="573"/>
      <c r="Q135" s="573"/>
      <c r="R135" s="573"/>
      <c r="S135" s="573"/>
      <c r="T135" s="573"/>
      <c r="U135" s="573"/>
      <c r="V135" s="573"/>
      <c r="W135" s="573"/>
      <c r="X135" s="573"/>
      <c r="Y135" s="573"/>
      <c r="Z135" s="573"/>
    </row>
    <row r="136" ht="15.75" customHeight="1">
      <c r="A136" s="573"/>
      <c r="B136" s="573"/>
      <c r="C136" s="573"/>
      <c r="D136" s="573"/>
      <c r="E136" s="573"/>
      <c r="F136" s="573"/>
      <c r="G136" s="573"/>
      <c r="H136" s="573"/>
      <c r="I136" s="573"/>
      <c r="J136" s="573"/>
      <c r="K136" s="658"/>
      <c r="L136" s="658"/>
      <c r="M136" s="573"/>
      <c r="N136" s="573"/>
      <c r="O136" s="573"/>
      <c r="P136" s="573"/>
      <c r="Q136" s="573"/>
      <c r="R136" s="573"/>
      <c r="S136" s="573"/>
      <c r="T136" s="573"/>
      <c r="U136" s="573"/>
      <c r="V136" s="573"/>
      <c r="W136" s="573"/>
      <c r="X136" s="573"/>
      <c r="Y136" s="573"/>
      <c r="Z136" s="573"/>
    </row>
    <row r="137" ht="15.75" customHeight="1">
      <c r="A137" s="573"/>
      <c r="B137" s="573"/>
      <c r="C137" s="573"/>
      <c r="D137" s="573"/>
      <c r="E137" s="573"/>
      <c r="F137" s="573"/>
      <c r="G137" s="573"/>
      <c r="H137" s="573"/>
      <c r="I137" s="573"/>
      <c r="J137" s="573"/>
      <c r="K137" s="658"/>
      <c r="L137" s="658"/>
      <c r="M137" s="573"/>
      <c r="N137" s="573"/>
      <c r="O137" s="573"/>
      <c r="P137" s="573"/>
      <c r="Q137" s="573"/>
      <c r="R137" s="573"/>
      <c r="S137" s="573"/>
      <c r="T137" s="573"/>
      <c r="U137" s="573"/>
      <c r="V137" s="573"/>
      <c r="W137" s="573"/>
      <c r="X137" s="573"/>
      <c r="Y137" s="573"/>
      <c r="Z137" s="573"/>
    </row>
    <row r="138" ht="15.75" customHeight="1">
      <c r="A138" s="573"/>
      <c r="B138" s="573"/>
      <c r="C138" s="573"/>
      <c r="D138" s="573"/>
      <c r="E138" s="573"/>
      <c r="F138" s="573"/>
      <c r="G138" s="573"/>
      <c r="H138" s="573"/>
      <c r="I138" s="573"/>
      <c r="J138" s="573"/>
      <c r="K138" s="658"/>
      <c r="L138" s="658"/>
      <c r="M138" s="573"/>
      <c r="N138" s="573"/>
      <c r="O138" s="573"/>
      <c r="P138" s="573"/>
      <c r="Q138" s="573"/>
      <c r="R138" s="573"/>
      <c r="S138" s="573"/>
      <c r="T138" s="573"/>
      <c r="U138" s="573"/>
      <c r="V138" s="573"/>
      <c r="W138" s="573"/>
      <c r="X138" s="573"/>
      <c r="Y138" s="573"/>
      <c r="Z138" s="573"/>
    </row>
    <row r="139" ht="15.75" customHeight="1">
      <c r="A139" s="573"/>
      <c r="B139" s="573"/>
      <c r="C139" s="573"/>
      <c r="D139" s="573"/>
      <c r="E139" s="573"/>
      <c r="F139" s="573"/>
      <c r="G139" s="573"/>
      <c r="H139" s="573"/>
      <c r="I139" s="573"/>
      <c r="J139" s="573"/>
      <c r="K139" s="658"/>
      <c r="L139" s="658"/>
      <c r="M139" s="573"/>
      <c r="N139" s="573"/>
      <c r="O139" s="573"/>
      <c r="P139" s="573"/>
      <c r="Q139" s="573"/>
      <c r="R139" s="573"/>
      <c r="S139" s="573"/>
      <c r="T139" s="573"/>
      <c r="U139" s="573"/>
      <c r="V139" s="573"/>
      <c r="W139" s="573"/>
      <c r="X139" s="573"/>
      <c r="Y139" s="573"/>
      <c r="Z139" s="573"/>
    </row>
    <row r="140" ht="15.75" customHeight="1">
      <c r="A140" s="573"/>
      <c r="B140" s="573"/>
      <c r="C140" s="573"/>
      <c r="D140" s="573"/>
      <c r="E140" s="573"/>
      <c r="F140" s="573"/>
      <c r="G140" s="573"/>
      <c r="H140" s="573"/>
      <c r="I140" s="573"/>
      <c r="J140" s="573"/>
      <c r="K140" s="658"/>
      <c r="L140" s="658"/>
      <c r="M140" s="573"/>
      <c r="N140" s="573"/>
      <c r="O140" s="573"/>
      <c r="P140" s="573"/>
      <c r="Q140" s="573"/>
      <c r="R140" s="573"/>
      <c r="S140" s="573"/>
      <c r="T140" s="573"/>
      <c r="U140" s="573"/>
      <c r="V140" s="573"/>
      <c r="W140" s="573"/>
      <c r="X140" s="573"/>
      <c r="Y140" s="573"/>
      <c r="Z140" s="573"/>
    </row>
    <row r="141" ht="15.75" customHeight="1">
      <c r="A141" s="573"/>
      <c r="B141" s="573"/>
      <c r="C141" s="573"/>
      <c r="D141" s="573"/>
      <c r="E141" s="573"/>
      <c r="F141" s="573"/>
      <c r="G141" s="573"/>
      <c r="H141" s="573"/>
      <c r="I141" s="573"/>
      <c r="J141" s="573"/>
      <c r="K141" s="658"/>
      <c r="L141" s="658"/>
      <c r="M141" s="573"/>
      <c r="N141" s="573"/>
      <c r="O141" s="573"/>
      <c r="P141" s="573"/>
      <c r="Q141" s="573"/>
      <c r="R141" s="573"/>
      <c r="S141" s="573"/>
      <c r="T141" s="573"/>
      <c r="U141" s="573"/>
      <c r="V141" s="573"/>
      <c r="W141" s="573"/>
      <c r="X141" s="573"/>
      <c r="Y141" s="573"/>
      <c r="Z141" s="573"/>
    </row>
    <row r="142" ht="15.75" customHeight="1">
      <c r="A142" s="573"/>
      <c r="B142" s="573"/>
      <c r="C142" s="573"/>
      <c r="D142" s="573"/>
      <c r="E142" s="573"/>
      <c r="F142" s="573"/>
      <c r="G142" s="573"/>
      <c r="H142" s="573"/>
      <c r="I142" s="573"/>
      <c r="J142" s="573"/>
      <c r="K142" s="658"/>
      <c r="L142" s="658"/>
      <c r="M142" s="573"/>
      <c r="N142" s="573"/>
      <c r="O142" s="573"/>
      <c r="P142" s="573"/>
      <c r="Q142" s="573"/>
      <c r="R142" s="573"/>
      <c r="S142" s="573"/>
      <c r="T142" s="573"/>
      <c r="U142" s="573"/>
      <c r="V142" s="573"/>
      <c r="W142" s="573"/>
      <c r="X142" s="573"/>
      <c r="Y142" s="573"/>
      <c r="Z142" s="573"/>
    </row>
    <row r="143" ht="15.75" customHeight="1">
      <c r="A143" s="573"/>
      <c r="B143" s="573"/>
      <c r="C143" s="573"/>
      <c r="D143" s="573"/>
      <c r="E143" s="573"/>
      <c r="F143" s="573"/>
      <c r="G143" s="573"/>
      <c r="H143" s="573"/>
      <c r="I143" s="573"/>
      <c r="J143" s="573"/>
      <c r="K143" s="658"/>
      <c r="L143" s="658"/>
      <c r="M143" s="573"/>
      <c r="N143" s="573"/>
      <c r="O143" s="573"/>
      <c r="P143" s="573"/>
      <c r="Q143" s="573"/>
      <c r="R143" s="573"/>
      <c r="S143" s="573"/>
      <c r="T143" s="573"/>
      <c r="U143" s="573"/>
      <c r="V143" s="573"/>
      <c r="W143" s="573"/>
      <c r="X143" s="573"/>
      <c r="Y143" s="573"/>
      <c r="Z143" s="573"/>
    </row>
    <row r="144" ht="15.75" customHeight="1">
      <c r="A144" s="573"/>
      <c r="B144" s="573"/>
      <c r="C144" s="573"/>
      <c r="D144" s="573"/>
      <c r="E144" s="573"/>
      <c r="F144" s="573"/>
      <c r="G144" s="573"/>
      <c r="H144" s="573"/>
      <c r="I144" s="573"/>
      <c r="J144" s="573"/>
      <c r="K144" s="658"/>
      <c r="L144" s="658"/>
      <c r="M144" s="573"/>
      <c r="N144" s="573"/>
      <c r="O144" s="573"/>
      <c r="P144" s="573"/>
      <c r="Q144" s="573"/>
      <c r="R144" s="573"/>
      <c r="S144" s="573"/>
      <c r="T144" s="573"/>
      <c r="U144" s="573"/>
      <c r="V144" s="573"/>
      <c r="W144" s="573"/>
      <c r="X144" s="573"/>
      <c r="Y144" s="573"/>
      <c r="Z144" s="573"/>
    </row>
    <row r="145" ht="15.75" customHeight="1">
      <c r="A145" s="573"/>
      <c r="B145" s="573"/>
      <c r="C145" s="573"/>
      <c r="D145" s="573"/>
      <c r="E145" s="573"/>
      <c r="F145" s="573"/>
      <c r="G145" s="573"/>
      <c r="H145" s="573"/>
      <c r="I145" s="573"/>
      <c r="J145" s="573"/>
      <c r="K145" s="658"/>
      <c r="L145" s="658"/>
      <c r="M145" s="573"/>
      <c r="N145" s="573"/>
      <c r="O145" s="573"/>
      <c r="P145" s="573"/>
      <c r="Q145" s="573"/>
      <c r="R145" s="573"/>
      <c r="S145" s="573"/>
      <c r="T145" s="573"/>
      <c r="U145" s="573"/>
      <c r="V145" s="573"/>
      <c r="W145" s="573"/>
      <c r="X145" s="573"/>
      <c r="Y145" s="573"/>
      <c r="Z145" s="573"/>
    </row>
    <row r="146" ht="15.75" customHeight="1">
      <c r="A146" s="573"/>
      <c r="B146" s="573"/>
      <c r="C146" s="573"/>
      <c r="D146" s="573"/>
      <c r="E146" s="573"/>
      <c r="F146" s="573"/>
      <c r="G146" s="573"/>
      <c r="H146" s="573"/>
      <c r="I146" s="573"/>
      <c r="J146" s="573"/>
      <c r="K146" s="658"/>
      <c r="L146" s="658"/>
      <c r="M146" s="573"/>
      <c r="N146" s="573"/>
      <c r="O146" s="573"/>
      <c r="P146" s="573"/>
      <c r="Q146" s="573"/>
      <c r="R146" s="573"/>
      <c r="S146" s="573"/>
      <c r="T146" s="573"/>
      <c r="U146" s="573"/>
      <c r="V146" s="573"/>
      <c r="W146" s="573"/>
      <c r="X146" s="573"/>
      <c r="Y146" s="573"/>
      <c r="Z146" s="573"/>
    </row>
    <row r="147" ht="15.75" customHeight="1">
      <c r="A147" s="573"/>
      <c r="B147" s="573"/>
      <c r="C147" s="573"/>
      <c r="D147" s="573"/>
      <c r="E147" s="573"/>
      <c r="F147" s="573"/>
      <c r="G147" s="573"/>
      <c r="H147" s="573"/>
      <c r="I147" s="573"/>
      <c r="J147" s="573"/>
      <c r="K147" s="658"/>
      <c r="L147" s="658"/>
      <c r="M147" s="573"/>
      <c r="N147" s="573"/>
      <c r="O147" s="573"/>
      <c r="P147" s="573"/>
      <c r="Q147" s="573"/>
      <c r="R147" s="573"/>
      <c r="S147" s="573"/>
      <c r="T147" s="573"/>
      <c r="U147" s="573"/>
      <c r="V147" s="573"/>
      <c r="W147" s="573"/>
      <c r="X147" s="573"/>
      <c r="Y147" s="573"/>
      <c r="Z147" s="573"/>
    </row>
    <row r="148" ht="15.75" customHeight="1">
      <c r="A148" s="573"/>
      <c r="B148" s="573"/>
      <c r="C148" s="573"/>
      <c r="D148" s="573"/>
      <c r="E148" s="573"/>
      <c r="F148" s="573"/>
      <c r="G148" s="573"/>
      <c r="H148" s="573"/>
      <c r="I148" s="573"/>
      <c r="J148" s="573"/>
      <c r="K148" s="658"/>
      <c r="L148" s="658"/>
      <c r="M148" s="573"/>
      <c r="N148" s="573"/>
      <c r="O148" s="573"/>
      <c r="P148" s="573"/>
      <c r="Q148" s="573"/>
      <c r="R148" s="573"/>
      <c r="S148" s="573"/>
      <c r="T148" s="573"/>
      <c r="U148" s="573"/>
      <c r="V148" s="573"/>
      <c r="W148" s="573"/>
      <c r="X148" s="573"/>
      <c r="Y148" s="573"/>
      <c r="Z148" s="573"/>
    </row>
    <row r="149" ht="15.75" customHeight="1">
      <c r="A149" s="573"/>
      <c r="B149" s="573"/>
      <c r="C149" s="573"/>
      <c r="D149" s="573"/>
      <c r="E149" s="573"/>
      <c r="F149" s="573"/>
      <c r="G149" s="573"/>
      <c r="H149" s="573"/>
      <c r="I149" s="573"/>
      <c r="J149" s="573"/>
      <c r="K149" s="658"/>
      <c r="L149" s="658"/>
      <c r="M149" s="573"/>
      <c r="N149" s="573"/>
      <c r="O149" s="573"/>
      <c r="P149" s="573"/>
      <c r="Q149" s="573"/>
      <c r="R149" s="573"/>
      <c r="S149" s="573"/>
      <c r="T149" s="573"/>
      <c r="U149" s="573"/>
      <c r="V149" s="573"/>
      <c r="W149" s="573"/>
      <c r="X149" s="573"/>
      <c r="Y149" s="573"/>
      <c r="Z149" s="573"/>
    </row>
    <row r="150" ht="15.75" customHeight="1">
      <c r="A150" s="573"/>
      <c r="B150" s="573"/>
      <c r="C150" s="573"/>
      <c r="D150" s="573"/>
      <c r="E150" s="573"/>
      <c r="F150" s="573"/>
      <c r="G150" s="573"/>
      <c r="H150" s="573"/>
      <c r="I150" s="573"/>
      <c r="J150" s="573"/>
      <c r="K150" s="658"/>
      <c r="L150" s="658"/>
      <c r="M150" s="573"/>
      <c r="N150" s="573"/>
      <c r="O150" s="573"/>
      <c r="P150" s="573"/>
      <c r="Q150" s="573"/>
      <c r="R150" s="573"/>
      <c r="S150" s="573"/>
      <c r="T150" s="573"/>
      <c r="U150" s="573"/>
      <c r="V150" s="573"/>
      <c r="W150" s="573"/>
      <c r="X150" s="573"/>
      <c r="Y150" s="573"/>
      <c r="Z150" s="573"/>
    </row>
    <row r="151" ht="15.75" customHeight="1">
      <c r="A151" s="573"/>
      <c r="B151" s="573"/>
      <c r="C151" s="573"/>
      <c r="D151" s="573"/>
      <c r="E151" s="573"/>
      <c r="F151" s="573"/>
      <c r="G151" s="573"/>
      <c r="H151" s="573"/>
      <c r="I151" s="573"/>
      <c r="J151" s="573"/>
      <c r="K151" s="658"/>
      <c r="L151" s="658"/>
      <c r="M151" s="573"/>
      <c r="N151" s="573"/>
      <c r="O151" s="573"/>
      <c r="P151" s="573"/>
      <c r="Q151" s="573"/>
      <c r="R151" s="573"/>
      <c r="S151" s="573"/>
      <c r="T151" s="573"/>
      <c r="U151" s="573"/>
      <c r="V151" s="573"/>
      <c r="W151" s="573"/>
      <c r="X151" s="573"/>
      <c r="Y151" s="573"/>
      <c r="Z151" s="573"/>
    </row>
    <row r="152" ht="15.75" customHeight="1">
      <c r="A152" s="573"/>
      <c r="B152" s="573"/>
      <c r="C152" s="573"/>
      <c r="D152" s="573"/>
      <c r="E152" s="573"/>
      <c r="F152" s="573"/>
      <c r="G152" s="573"/>
      <c r="H152" s="573"/>
      <c r="I152" s="573"/>
      <c r="J152" s="573"/>
      <c r="K152" s="658"/>
      <c r="L152" s="658"/>
      <c r="M152" s="573"/>
      <c r="N152" s="573"/>
      <c r="O152" s="573"/>
      <c r="P152" s="573"/>
      <c r="Q152" s="573"/>
      <c r="R152" s="573"/>
      <c r="S152" s="573"/>
      <c r="T152" s="573"/>
      <c r="U152" s="573"/>
      <c r="V152" s="573"/>
      <c r="W152" s="573"/>
      <c r="X152" s="573"/>
      <c r="Y152" s="573"/>
      <c r="Z152" s="573"/>
    </row>
    <row r="153" ht="15.75" customHeight="1">
      <c r="A153" s="573"/>
      <c r="B153" s="573"/>
      <c r="C153" s="573"/>
      <c r="D153" s="573"/>
      <c r="E153" s="573"/>
      <c r="F153" s="573"/>
      <c r="G153" s="573"/>
      <c r="H153" s="573"/>
      <c r="I153" s="573"/>
      <c r="J153" s="573"/>
      <c r="K153" s="658"/>
      <c r="L153" s="658"/>
      <c r="M153" s="573"/>
      <c r="N153" s="573"/>
      <c r="O153" s="573"/>
      <c r="P153" s="573"/>
      <c r="Q153" s="573"/>
      <c r="R153" s="573"/>
      <c r="S153" s="573"/>
      <c r="T153" s="573"/>
      <c r="U153" s="573"/>
      <c r="V153" s="573"/>
      <c r="W153" s="573"/>
      <c r="X153" s="573"/>
      <c r="Y153" s="573"/>
      <c r="Z153" s="573"/>
    </row>
    <row r="154" ht="15.75" customHeight="1">
      <c r="A154" s="573"/>
      <c r="B154" s="573"/>
      <c r="C154" s="573"/>
      <c r="D154" s="573"/>
      <c r="E154" s="573"/>
      <c r="F154" s="573"/>
      <c r="G154" s="573"/>
      <c r="H154" s="573"/>
      <c r="I154" s="573"/>
      <c r="J154" s="573"/>
      <c r="K154" s="658"/>
      <c r="L154" s="658"/>
      <c r="M154" s="573"/>
      <c r="N154" s="573"/>
      <c r="O154" s="573"/>
      <c r="P154" s="573"/>
      <c r="Q154" s="573"/>
      <c r="R154" s="573"/>
      <c r="S154" s="573"/>
      <c r="T154" s="573"/>
      <c r="U154" s="573"/>
      <c r="V154" s="573"/>
      <c r="W154" s="573"/>
      <c r="X154" s="573"/>
      <c r="Y154" s="573"/>
      <c r="Z154" s="573"/>
    </row>
    <row r="155" ht="15.75" customHeight="1">
      <c r="A155" s="573"/>
      <c r="B155" s="573"/>
      <c r="C155" s="573"/>
      <c r="D155" s="573"/>
      <c r="E155" s="573"/>
      <c r="F155" s="573"/>
      <c r="G155" s="573"/>
      <c r="H155" s="573"/>
      <c r="I155" s="573"/>
      <c r="J155" s="573"/>
      <c r="K155" s="658"/>
      <c r="L155" s="658"/>
      <c r="M155" s="573"/>
      <c r="N155" s="573"/>
      <c r="O155" s="573"/>
      <c r="P155" s="573"/>
      <c r="Q155" s="573"/>
      <c r="R155" s="573"/>
      <c r="S155" s="573"/>
      <c r="T155" s="573"/>
      <c r="U155" s="573"/>
      <c r="V155" s="573"/>
      <c r="W155" s="573"/>
      <c r="X155" s="573"/>
      <c r="Y155" s="573"/>
      <c r="Z155" s="573"/>
    </row>
    <row r="156" ht="15.75" customHeight="1">
      <c r="A156" s="573"/>
      <c r="B156" s="573"/>
      <c r="C156" s="573"/>
      <c r="D156" s="573"/>
      <c r="E156" s="573"/>
      <c r="F156" s="573"/>
      <c r="G156" s="573"/>
      <c r="H156" s="573"/>
      <c r="I156" s="573"/>
      <c r="J156" s="573"/>
      <c r="K156" s="658"/>
      <c r="L156" s="658"/>
      <c r="M156" s="573"/>
      <c r="N156" s="573"/>
      <c r="O156" s="573"/>
      <c r="P156" s="573"/>
      <c r="Q156" s="573"/>
      <c r="R156" s="573"/>
      <c r="S156" s="573"/>
      <c r="T156" s="573"/>
      <c r="U156" s="573"/>
      <c r="V156" s="573"/>
      <c r="W156" s="573"/>
      <c r="X156" s="573"/>
      <c r="Y156" s="573"/>
      <c r="Z156" s="573"/>
    </row>
    <row r="157" ht="15.75" customHeight="1">
      <c r="A157" s="573"/>
      <c r="B157" s="573"/>
      <c r="C157" s="573"/>
      <c r="D157" s="573"/>
      <c r="E157" s="573"/>
      <c r="F157" s="573"/>
      <c r="G157" s="573"/>
      <c r="H157" s="573"/>
      <c r="I157" s="573"/>
      <c r="J157" s="573"/>
      <c r="K157" s="658"/>
      <c r="L157" s="658"/>
      <c r="M157" s="573"/>
      <c r="N157" s="573"/>
      <c r="O157" s="573"/>
      <c r="P157" s="573"/>
      <c r="Q157" s="573"/>
      <c r="R157" s="573"/>
      <c r="S157" s="573"/>
      <c r="T157" s="573"/>
      <c r="U157" s="573"/>
      <c r="V157" s="573"/>
      <c r="W157" s="573"/>
      <c r="X157" s="573"/>
      <c r="Y157" s="573"/>
      <c r="Z157" s="573"/>
    </row>
    <row r="158" ht="15.75" customHeight="1">
      <c r="A158" s="573"/>
      <c r="B158" s="573"/>
      <c r="C158" s="573"/>
      <c r="D158" s="573"/>
      <c r="E158" s="573"/>
      <c r="F158" s="573"/>
      <c r="G158" s="573"/>
      <c r="H158" s="573"/>
      <c r="I158" s="573"/>
      <c r="J158" s="573"/>
      <c r="K158" s="658"/>
      <c r="L158" s="658"/>
      <c r="M158" s="573"/>
      <c r="N158" s="573"/>
      <c r="O158" s="573"/>
      <c r="P158" s="573"/>
      <c r="Q158" s="573"/>
      <c r="R158" s="573"/>
      <c r="S158" s="573"/>
      <c r="T158" s="573"/>
      <c r="U158" s="573"/>
      <c r="V158" s="573"/>
      <c r="W158" s="573"/>
      <c r="X158" s="573"/>
      <c r="Y158" s="573"/>
      <c r="Z158" s="573"/>
    </row>
    <row r="159" ht="15.75" customHeight="1">
      <c r="A159" s="573"/>
      <c r="B159" s="573"/>
      <c r="C159" s="573"/>
      <c r="D159" s="573"/>
      <c r="E159" s="573"/>
      <c r="F159" s="573"/>
      <c r="G159" s="573"/>
      <c r="H159" s="573"/>
      <c r="I159" s="573"/>
      <c r="J159" s="573"/>
      <c r="K159" s="658"/>
      <c r="L159" s="658"/>
      <c r="M159" s="573"/>
      <c r="N159" s="573"/>
      <c r="O159" s="573"/>
      <c r="P159" s="573"/>
      <c r="Q159" s="573"/>
      <c r="R159" s="573"/>
      <c r="S159" s="573"/>
      <c r="T159" s="573"/>
      <c r="U159" s="573"/>
      <c r="V159" s="573"/>
      <c r="W159" s="573"/>
      <c r="X159" s="573"/>
      <c r="Y159" s="573"/>
      <c r="Z159" s="573"/>
    </row>
    <row r="160" ht="15.75" customHeight="1">
      <c r="A160" s="573"/>
      <c r="B160" s="573"/>
      <c r="C160" s="573"/>
      <c r="D160" s="573"/>
      <c r="E160" s="573"/>
      <c r="F160" s="573"/>
      <c r="G160" s="573"/>
      <c r="H160" s="573"/>
      <c r="I160" s="573"/>
      <c r="J160" s="573"/>
      <c r="K160" s="658"/>
      <c r="L160" s="658"/>
      <c r="M160" s="573"/>
      <c r="N160" s="573"/>
      <c r="O160" s="573"/>
      <c r="P160" s="573"/>
      <c r="Q160" s="573"/>
      <c r="R160" s="573"/>
      <c r="S160" s="573"/>
      <c r="T160" s="573"/>
      <c r="U160" s="573"/>
      <c r="V160" s="573"/>
      <c r="W160" s="573"/>
      <c r="X160" s="573"/>
      <c r="Y160" s="573"/>
      <c r="Z160" s="573"/>
    </row>
    <row r="161" ht="15.75" customHeight="1">
      <c r="A161" s="573"/>
      <c r="B161" s="573"/>
      <c r="C161" s="573"/>
      <c r="D161" s="573"/>
      <c r="E161" s="573"/>
      <c r="F161" s="573"/>
      <c r="G161" s="573"/>
      <c r="H161" s="573"/>
      <c r="I161" s="573"/>
      <c r="J161" s="573"/>
      <c r="K161" s="658"/>
      <c r="L161" s="658"/>
      <c r="M161" s="573"/>
      <c r="N161" s="573"/>
      <c r="O161" s="573"/>
      <c r="P161" s="573"/>
      <c r="Q161" s="573"/>
      <c r="R161" s="573"/>
      <c r="S161" s="573"/>
      <c r="T161" s="573"/>
      <c r="U161" s="573"/>
      <c r="V161" s="573"/>
      <c r="W161" s="573"/>
      <c r="X161" s="573"/>
      <c r="Y161" s="573"/>
      <c r="Z161" s="573"/>
    </row>
    <row r="162" ht="15.75" customHeight="1">
      <c r="A162" s="573"/>
      <c r="B162" s="573"/>
      <c r="C162" s="573"/>
      <c r="D162" s="573"/>
      <c r="E162" s="573"/>
      <c r="F162" s="573"/>
      <c r="G162" s="573"/>
      <c r="H162" s="573"/>
      <c r="I162" s="573"/>
      <c r="J162" s="573"/>
      <c r="K162" s="658"/>
      <c r="L162" s="658"/>
      <c r="M162" s="573"/>
      <c r="N162" s="573"/>
      <c r="O162" s="573"/>
      <c r="P162" s="573"/>
      <c r="Q162" s="573"/>
      <c r="R162" s="573"/>
      <c r="S162" s="573"/>
      <c r="T162" s="573"/>
      <c r="U162" s="573"/>
      <c r="V162" s="573"/>
      <c r="W162" s="573"/>
      <c r="X162" s="573"/>
      <c r="Y162" s="573"/>
      <c r="Z162" s="573"/>
    </row>
    <row r="163" ht="15.75" customHeight="1">
      <c r="A163" s="573"/>
      <c r="B163" s="573"/>
      <c r="C163" s="573"/>
      <c r="D163" s="573"/>
      <c r="E163" s="573"/>
      <c r="F163" s="573"/>
      <c r="G163" s="573"/>
      <c r="H163" s="573"/>
      <c r="I163" s="573"/>
      <c r="J163" s="573"/>
      <c r="K163" s="658"/>
      <c r="L163" s="658"/>
      <c r="M163" s="573"/>
      <c r="N163" s="573"/>
      <c r="O163" s="573"/>
      <c r="P163" s="573"/>
      <c r="Q163" s="573"/>
      <c r="R163" s="573"/>
      <c r="S163" s="573"/>
      <c r="T163" s="573"/>
      <c r="U163" s="573"/>
      <c r="V163" s="573"/>
      <c r="W163" s="573"/>
      <c r="X163" s="573"/>
      <c r="Y163" s="573"/>
      <c r="Z163" s="573"/>
    </row>
    <row r="164" ht="15.75" customHeight="1">
      <c r="A164" s="573"/>
      <c r="B164" s="573"/>
      <c r="C164" s="573"/>
      <c r="D164" s="573"/>
      <c r="E164" s="573"/>
      <c r="F164" s="573"/>
      <c r="G164" s="573"/>
      <c r="H164" s="573"/>
      <c r="I164" s="573"/>
      <c r="J164" s="573"/>
      <c r="K164" s="658"/>
      <c r="L164" s="658"/>
      <c r="M164" s="573"/>
      <c r="N164" s="573"/>
      <c r="O164" s="573"/>
      <c r="P164" s="573"/>
      <c r="Q164" s="573"/>
      <c r="R164" s="573"/>
      <c r="S164" s="573"/>
      <c r="T164" s="573"/>
      <c r="U164" s="573"/>
      <c r="V164" s="573"/>
      <c r="W164" s="573"/>
      <c r="X164" s="573"/>
      <c r="Y164" s="573"/>
      <c r="Z164" s="573"/>
    </row>
    <row r="165" ht="15.75" customHeight="1">
      <c r="A165" s="573"/>
      <c r="B165" s="573"/>
      <c r="C165" s="573"/>
      <c r="D165" s="573"/>
      <c r="E165" s="573"/>
      <c r="F165" s="573"/>
      <c r="G165" s="573"/>
      <c r="H165" s="573"/>
      <c r="I165" s="573"/>
      <c r="J165" s="573"/>
      <c r="K165" s="658"/>
      <c r="L165" s="658"/>
      <c r="M165" s="573"/>
      <c r="N165" s="573"/>
      <c r="O165" s="573"/>
      <c r="P165" s="573"/>
      <c r="Q165" s="573"/>
      <c r="R165" s="573"/>
      <c r="S165" s="573"/>
      <c r="T165" s="573"/>
      <c r="U165" s="573"/>
      <c r="V165" s="573"/>
      <c r="W165" s="573"/>
      <c r="X165" s="573"/>
      <c r="Y165" s="573"/>
      <c r="Z165" s="573"/>
    </row>
    <row r="166" ht="15.75" customHeight="1">
      <c r="A166" s="573"/>
      <c r="B166" s="573"/>
      <c r="C166" s="573"/>
      <c r="D166" s="573"/>
      <c r="E166" s="573"/>
      <c r="F166" s="573"/>
      <c r="G166" s="573"/>
      <c r="H166" s="573"/>
      <c r="I166" s="573"/>
      <c r="J166" s="573"/>
      <c r="K166" s="658"/>
      <c r="L166" s="658"/>
      <c r="M166" s="573"/>
      <c r="N166" s="573"/>
      <c r="O166" s="573"/>
      <c r="P166" s="573"/>
      <c r="Q166" s="573"/>
      <c r="R166" s="573"/>
      <c r="S166" s="573"/>
      <c r="T166" s="573"/>
      <c r="U166" s="573"/>
      <c r="V166" s="573"/>
      <c r="W166" s="573"/>
      <c r="X166" s="573"/>
      <c r="Y166" s="573"/>
      <c r="Z166" s="573"/>
    </row>
    <row r="167" ht="15.75" customHeight="1">
      <c r="A167" s="573"/>
      <c r="B167" s="573"/>
      <c r="C167" s="573"/>
      <c r="D167" s="573"/>
      <c r="E167" s="573"/>
      <c r="F167" s="573"/>
      <c r="G167" s="573"/>
      <c r="H167" s="573"/>
      <c r="I167" s="573"/>
      <c r="J167" s="573"/>
      <c r="K167" s="658"/>
      <c r="L167" s="658"/>
      <c r="M167" s="573"/>
      <c r="N167" s="573"/>
      <c r="O167" s="573"/>
      <c r="P167" s="573"/>
      <c r="Q167" s="573"/>
      <c r="R167" s="573"/>
      <c r="S167" s="573"/>
      <c r="T167" s="573"/>
      <c r="U167" s="573"/>
      <c r="V167" s="573"/>
      <c r="W167" s="573"/>
      <c r="X167" s="573"/>
      <c r="Y167" s="573"/>
      <c r="Z167" s="573"/>
    </row>
    <row r="168" ht="15.75" customHeight="1">
      <c r="A168" s="573"/>
      <c r="B168" s="573"/>
      <c r="C168" s="573"/>
      <c r="D168" s="573"/>
      <c r="E168" s="573"/>
      <c r="F168" s="573"/>
      <c r="G168" s="573"/>
      <c r="H168" s="573"/>
      <c r="I168" s="573"/>
      <c r="J168" s="573"/>
      <c r="K168" s="658"/>
      <c r="L168" s="658"/>
      <c r="M168" s="573"/>
      <c r="N168" s="573"/>
      <c r="O168" s="573"/>
      <c r="P168" s="573"/>
      <c r="Q168" s="573"/>
      <c r="R168" s="573"/>
      <c r="S168" s="573"/>
      <c r="T168" s="573"/>
      <c r="U168" s="573"/>
      <c r="V168" s="573"/>
      <c r="W168" s="573"/>
      <c r="X168" s="573"/>
      <c r="Y168" s="573"/>
      <c r="Z168" s="573"/>
    </row>
    <row r="169" ht="15.75" customHeight="1">
      <c r="A169" s="573"/>
      <c r="B169" s="573"/>
      <c r="C169" s="573"/>
      <c r="D169" s="573"/>
      <c r="E169" s="573"/>
      <c r="F169" s="573"/>
      <c r="G169" s="573"/>
      <c r="H169" s="573"/>
      <c r="I169" s="573"/>
      <c r="J169" s="573"/>
      <c r="K169" s="658"/>
      <c r="L169" s="658"/>
      <c r="M169" s="573"/>
      <c r="N169" s="573"/>
      <c r="O169" s="573"/>
      <c r="P169" s="573"/>
      <c r="Q169" s="573"/>
      <c r="R169" s="573"/>
      <c r="S169" s="573"/>
      <c r="T169" s="573"/>
      <c r="U169" s="573"/>
      <c r="V169" s="573"/>
      <c r="W169" s="573"/>
      <c r="X169" s="573"/>
      <c r="Y169" s="573"/>
      <c r="Z169" s="573"/>
    </row>
    <row r="170" ht="15.75" customHeight="1">
      <c r="A170" s="573"/>
      <c r="B170" s="573"/>
      <c r="C170" s="573"/>
      <c r="D170" s="573"/>
      <c r="E170" s="573"/>
      <c r="F170" s="573"/>
      <c r="G170" s="573"/>
      <c r="H170" s="573"/>
      <c r="I170" s="573"/>
      <c r="J170" s="573"/>
      <c r="K170" s="658"/>
      <c r="L170" s="658"/>
      <c r="M170" s="573"/>
      <c r="N170" s="573"/>
      <c r="O170" s="573"/>
      <c r="P170" s="573"/>
      <c r="Q170" s="573"/>
      <c r="R170" s="573"/>
      <c r="S170" s="573"/>
      <c r="T170" s="573"/>
      <c r="U170" s="573"/>
      <c r="V170" s="573"/>
      <c r="W170" s="573"/>
      <c r="X170" s="573"/>
      <c r="Y170" s="573"/>
      <c r="Z170" s="573"/>
    </row>
    <row r="171" ht="15.75" customHeight="1">
      <c r="A171" s="573"/>
      <c r="B171" s="573"/>
      <c r="C171" s="573"/>
      <c r="D171" s="573"/>
      <c r="E171" s="573"/>
      <c r="F171" s="573"/>
      <c r="G171" s="573"/>
      <c r="H171" s="573"/>
      <c r="I171" s="573"/>
      <c r="J171" s="573"/>
      <c r="K171" s="658"/>
      <c r="L171" s="658"/>
      <c r="M171" s="573"/>
      <c r="N171" s="573"/>
      <c r="O171" s="573"/>
      <c r="P171" s="573"/>
      <c r="Q171" s="573"/>
      <c r="R171" s="573"/>
      <c r="S171" s="573"/>
      <c r="T171" s="573"/>
      <c r="U171" s="573"/>
      <c r="V171" s="573"/>
      <c r="W171" s="573"/>
      <c r="X171" s="573"/>
      <c r="Y171" s="573"/>
      <c r="Z171" s="573"/>
    </row>
    <row r="172" ht="15.75" customHeight="1">
      <c r="A172" s="573"/>
      <c r="B172" s="573"/>
      <c r="C172" s="573"/>
      <c r="D172" s="573"/>
      <c r="E172" s="573"/>
      <c r="F172" s="573"/>
      <c r="G172" s="573"/>
      <c r="H172" s="573"/>
      <c r="I172" s="573"/>
      <c r="J172" s="573"/>
      <c r="K172" s="658"/>
      <c r="L172" s="658"/>
      <c r="M172" s="573"/>
      <c r="N172" s="573"/>
      <c r="O172" s="573"/>
      <c r="P172" s="573"/>
      <c r="Q172" s="573"/>
      <c r="R172" s="573"/>
      <c r="S172" s="573"/>
      <c r="T172" s="573"/>
      <c r="U172" s="573"/>
      <c r="V172" s="573"/>
      <c r="W172" s="573"/>
      <c r="X172" s="573"/>
      <c r="Y172" s="573"/>
      <c r="Z172" s="573"/>
    </row>
    <row r="173" ht="15.75" customHeight="1">
      <c r="A173" s="573"/>
      <c r="B173" s="573"/>
      <c r="C173" s="573"/>
      <c r="D173" s="573"/>
      <c r="E173" s="573"/>
      <c r="F173" s="573"/>
      <c r="G173" s="573"/>
      <c r="H173" s="573"/>
      <c r="I173" s="573"/>
      <c r="J173" s="573"/>
      <c r="K173" s="658"/>
      <c r="L173" s="658"/>
      <c r="M173" s="573"/>
      <c r="N173" s="573"/>
      <c r="O173" s="573"/>
      <c r="P173" s="573"/>
      <c r="Q173" s="573"/>
      <c r="R173" s="573"/>
      <c r="S173" s="573"/>
      <c r="T173" s="573"/>
      <c r="U173" s="573"/>
      <c r="V173" s="573"/>
      <c r="W173" s="573"/>
      <c r="X173" s="573"/>
      <c r="Y173" s="573"/>
      <c r="Z173" s="573"/>
    </row>
    <row r="174" ht="15.75" customHeight="1">
      <c r="A174" s="573"/>
      <c r="B174" s="573"/>
      <c r="C174" s="573"/>
      <c r="D174" s="573"/>
      <c r="E174" s="573"/>
      <c r="F174" s="573"/>
      <c r="G174" s="573"/>
      <c r="H174" s="573"/>
      <c r="I174" s="573"/>
      <c r="J174" s="573"/>
      <c r="K174" s="658"/>
      <c r="L174" s="658"/>
      <c r="M174" s="573"/>
      <c r="N174" s="573"/>
      <c r="O174" s="573"/>
      <c r="P174" s="573"/>
      <c r="Q174" s="573"/>
      <c r="R174" s="573"/>
      <c r="S174" s="573"/>
      <c r="T174" s="573"/>
      <c r="U174" s="573"/>
      <c r="V174" s="573"/>
      <c r="W174" s="573"/>
      <c r="X174" s="573"/>
      <c r="Y174" s="573"/>
      <c r="Z174" s="573"/>
    </row>
    <row r="175" ht="15.75" customHeight="1">
      <c r="A175" s="573"/>
      <c r="B175" s="573"/>
      <c r="C175" s="573"/>
      <c r="D175" s="573"/>
      <c r="E175" s="573"/>
      <c r="F175" s="573"/>
      <c r="G175" s="573"/>
      <c r="H175" s="573"/>
      <c r="I175" s="573"/>
      <c r="J175" s="573"/>
      <c r="K175" s="658"/>
      <c r="L175" s="658"/>
      <c r="M175" s="573"/>
      <c r="N175" s="573"/>
      <c r="O175" s="573"/>
      <c r="P175" s="573"/>
      <c r="Q175" s="573"/>
      <c r="R175" s="573"/>
      <c r="S175" s="573"/>
      <c r="T175" s="573"/>
      <c r="U175" s="573"/>
      <c r="V175" s="573"/>
      <c r="W175" s="573"/>
      <c r="X175" s="573"/>
      <c r="Y175" s="573"/>
      <c r="Z175" s="573"/>
    </row>
    <row r="176" ht="15.75" customHeight="1">
      <c r="A176" s="573"/>
      <c r="B176" s="573"/>
      <c r="C176" s="573"/>
      <c r="D176" s="573"/>
      <c r="E176" s="573"/>
      <c r="F176" s="573"/>
      <c r="G176" s="573"/>
      <c r="H176" s="573"/>
      <c r="I176" s="573"/>
      <c r="J176" s="573"/>
      <c r="K176" s="658"/>
      <c r="L176" s="658"/>
      <c r="M176" s="573"/>
      <c r="N176" s="573"/>
      <c r="O176" s="573"/>
      <c r="P176" s="573"/>
      <c r="Q176" s="573"/>
      <c r="R176" s="573"/>
      <c r="S176" s="573"/>
      <c r="T176" s="573"/>
      <c r="U176" s="573"/>
      <c r="V176" s="573"/>
      <c r="W176" s="573"/>
      <c r="X176" s="573"/>
      <c r="Y176" s="573"/>
      <c r="Z176" s="573"/>
    </row>
    <row r="177" ht="15.75" customHeight="1">
      <c r="A177" s="573"/>
      <c r="B177" s="573"/>
      <c r="C177" s="573"/>
      <c r="D177" s="573"/>
      <c r="E177" s="573"/>
      <c r="F177" s="573"/>
      <c r="G177" s="573"/>
      <c r="H177" s="573"/>
      <c r="I177" s="573"/>
      <c r="J177" s="573"/>
      <c r="K177" s="658"/>
      <c r="L177" s="658"/>
      <c r="M177" s="573"/>
      <c r="N177" s="573"/>
      <c r="O177" s="573"/>
      <c r="P177" s="573"/>
      <c r="Q177" s="573"/>
      <c r="R177" s="573"/>
      <c r="S177" s="573"/>
      <c r="T177" s="573"/>
      <c r="U177" s="573"/>
      <c r="V177" s="573"/>
      <c r="W177" s="573"/>
      <c r="X177" s="573"/>
      <c r="Y177" s="573"/>
      <c r="Z177" s="573"/>
    </row>
    <row r="178" ht="15.75" customHeight="1">
      <c r="A178" s="573"/>
      <c r="B178" s="573"/>
      <c r="C178" s="573"/>
      <c r="D178" s="573"/>
      <c r="E178" s="573"/>
      <c r="F178" s="573"/>
      <c r="G178" s="573"/>
      <c r="H178" s="573"/>
      <c r="I178" s="573"/>
      <c r="J178" s="573"/>
      <c r="K178" s="658"/>
      <c r="L178" s="658"/>
      <c r="M178" s="573"/>
      <c r="N178" s="573"/>
      <c r="O178" s="573"/>
      <c r="P178" s="573"/>
      <c r="Q178" s="573"/>
      <c r="R178" s="573"/>
      <c r="S178" s="573"/>
      <c r="T178" s="573"/>
      <c r="U178" s="573"/>
      <c r="V178" s="573"/>
      <c r="W178" s="573"/>
      <c r="X178" s="573"/>
      <c r="Y178" s="573"/>
      <c r="Z178" s="573"/>
    </row>
    <row r="179" ht="15.75" customHeight="1">
      <c r="A179" s="573"/>
      <c r="B179" s="573"/>
      <c r="C179" s="573"/>
      <c r="D179" s="573"/>
      <c r="E179" s="573"/>
      <c r="F179" s="573"/>
      <c r="G179" s="573"/>
      <c r="H179" s="573"/>
      <c r="I179" s="573"/>
      <c r="J179" s="573"/>
      <c r="K179" s="658"/>
      <c r="L179" s="658"/>
      <c r="M179" s="573"/>
      <c r="N179" s="573"/>
      <c r="O179" s="573"/>
      <c r="P179" s="573"/>
      <c r="Q179" s="573"/>
      <c r="R179" s="573"/>
      <c r="S179" s="573"/>
      <c r="T179" s="573"/>
      <c r="U179" s="573"/>
      <c r="V179" s="573"/>
      <c r="W179" s="573"/>
      <c r="X179" s="573"/>
      <c r="Y179" s="573"/>
      <c r="Z179" s="573"/>
    </row>
    <row r="180" ht="15.75" customHeight="1">
      <c r="A180" s="573"/>
      <c r="B180" s="573"/>
      <c r="C180" s="573"/>
      <c r="D180" s="573"/>
      <c r="E180" s="573"/>
      <c r="F180" s="573"/>
      <c r="G180" s="573"/>
      <c r="H180" s="573"/>
      <c r="I180" s="573"/>
      <c r="J180" s="573"/>
      <c r="K180" s="658"/>
      <c r="L180" s="658"/>
      <c r="M180" s="573"/>
      <c r="N180" s="573"/>
      <c r="O180" s="573"/>
      <c r="P180" s="573"/>
      <c r="Q180" s="573"/>
      <c r="R180" s="573"/>
      <c r="S180" s="573"/>
      <c r="T180" s="573"/>
      <c r="U180" s="573"/>
      <c r="V180" s="573"/>
      <c r="W180" s="573"/>
      <c r="X180" s="573"/>
      <c r="Y180" s="573"/>
      <c r="Z180" s="573"/>
    </row>
    <row r="181" ht="15.75" customHeight="1">
      <c r="A181" s="573"/>
      <c r="B181" s="573"/>
      <c r="C181" s="573"/>
      <c r="D181" s="573"/>
      <c r="E181" s="573"/>
      <c r="F181" s="573"/>
      <c r="G181" s="573"/>
      <c r="H181" s="573"/>
      <c r="I181" s="573"/>
      <c r="J181" s="573"/>
      <c r="K181" s="658"/>
      <c r="L181" s="658"/>
      <c r="M181" s="573"/>
      <c r="N181" s="573"/>
      <c r="O181" s="573"/>
      <c r="P181" s="573"/>
      <c r="Q181" s="573"/>
      <c r="R181" s="573"/>
      <c r="S181" s="573"/>
      <c r="T181" s="573"/>
      <c r="U181" s="573"/>
      <c r="V181" s="573"/>
      <c r="W181" s="573"/>
      <c r="X181" s="573"/>
      <c r="Y181" s="573"/>
      <c r="Z181" s="573"/>
    </row>
    <row r="182" ht="15.75" customHeight="1">
      <c r="A182" s="573"/>
      <c r="B182" s="573"/>
      <c r="C182" s="573"/>
      <c r="D182" s="573"/>
      <c r="E182" s="573"/>
      <c r="F182" s="573"/>
      <c r="G182" s="573"/>
      <c r="H182" s="573"/>
      <c r="I182" s="573"/>
      <c r="J182" s="573"/>
      <c r="K182" s="658"/>
      <c r="L182" s="658"/>
      <c r="M182" s="573"/>
      <c r="N182" s="573"/>
      <c r="O182" s="573"/>
      <c r="P182" s="573"/>
      <c r="Q182" s="573"/>
      <c r="R182" s="573"/>
      <c r="S182" s="573"/>
      <c r="T182" s="573"/>
      <c r="U182" s="573"/>
      <c r="V182" s="573"/>
      <c r="W182" s="573"/>
      <c r="X182" s="573"/>
      <c r="Y182" s="573"/>
      <c r="Z182" s="573"/>
    </row>
    <row r="183" ht="15.75" customHeight="1">
      <c r="A183" s="573"/>
      <c r="B183" s="573"/>
      <c r="C183" s="573"/>
      <c r="D183" s="573"/>
      <c r="E183" s="573"/>
      <c r="F183" s="573"/>
      <c r="G183" s="573"/>
      <c r="H183" s="573"/>
      <c r="I183" s="573"/>
      <c r="J183" s="573"/>
      <c r="K183" s="658"/>
      <c r="L183" s="658"/>
      <c r="M183" s="573"/>
      <c r="N183" s="573"/>
      <c r="O183" s="573"/>
      <c r="P183" s="573"/>
      <c r="Q183" s="573"/>
      <c r="R183" s="573"/>
      <c r="S183" s="573"/>
      <c r="T183" s="573"/>
      <c r="U183" s="573"/>
      <c r="V183" s="573"/>
      <c r="W183" s="573"/>
      <c r="X183" s="573"/>
      <c r="Y183" s="573"/>
      <c r="Z183" s="573"/>
    </row>
    <row r="184" ht="15.75" customHeight="1">
      <c r="A184" s="573"/>
      <c r="B184" s="573"/>
      <c r="C184" s="573"/>
      <c r="D184" s="573"/>
      <c r="E184" s="573"/>
      <c r="F184" s="573"/>
      <c r="G184" s="573"/>
      <c r="H184" s="573"/>
      <c r="I184" s="573"/>
      <c r="J184" s="573"/>
      <c r="K184" s="658"/>
      <c r="L184" s="658"/>
      <c r="M184" s="573"/>
      <c r="N184" s="573"/>
      <c r="O184" s="573"/>
      <c r="P184" s="573"/>
      <c r="Q184" s="573"/>
      <c r="R184" s="573"/>
      <c r="S184" s="573"/>
      <c r="T184" s="573"/>
      <c r="U184" s="573"/>
      <c r="V184" s="573"/>
      <c r="W184" s="573"/>
      <c r="X184" s="573"/>
      <c r="Y184" s="573"/>
      <c r="Z184" s="573"/>
    </row>
    <row r="185" ht="15.75" customHeight="1">
      <c r="A185" s="573"/>
      <c r="B185" s="573"/>
      <c r="C185" s="573"/>
      <c r="D185" s="573"/>
      <c r="E185" s="573"/>
      <c r="F185" s="573"/>
      <c r="G185" s="573"/>
      <c r="H185" s="573"/>
      <c r="I185" s="573"/>
      <c r="J185" s="573"/>
      <c r="K185" s="658"/>
      <c r="L185" s="658"/>
      <c r="M185" s="573"/>
      <c r="N185" s="573"/>
      <c r="O185" s="573"/>
      <c r="P185" s="573"/>
      <c r="Q185" s="573"/>
      <c r="R185" s="573"/>
      <c r="S185" s="573"/>
      <c r="T185" s="573"/>
      <c r="U185" s="573"/>
      <c r="V185" s="573"/>
      <c r="W185" s="573"/>
      <c r="X185" s="573"/>
      <c r="Y185" s="573"/>
      <c r="Z185" s="573"/>
    </row>
    <row r="186" ht="15.75" customHeight="1">
      <c r="A186" s="573"/>
      <c r="B186" s="573"/>
      <c r="C186" s="573"/>
      <c r="D186" s="573"/>
      <c r="E186" s="573"/>
      <c r="F186" s="573"/>
      <c r="G186" s="573"/>
      <c r="H186" s="573"/>
      <c r="I186" s="573"/>
      <c r="J186" s="573"/>
      <c r="K186" s="658"/>
      <c r="L186" s="658"/>
      <c r="M186" s="573"/>
      <c r="N186" s="573"/>
      <c r="O186" s="573"/>
      <c r="P186" s="573"/>
      <c r="Q186" s="573"/>
      <c r="R186" s="573"/>
      <c r="S186" s="573"/>
      <c r="T186" s="573"/>
      <c r="U186" s="573"/>
      <c r="V186" s="573"/>
      <c r="W186" s="573"/>
      <c r="X186" s="573"/>
      <c r="Y186" s="573"/>
      <c r="Z186" s="573"/>
    </row>
    <row r="187" ht="15.75" customHeight="1">
      <c r="A187" s="573"/>
      <c r="B187" s="573"/>
      <c r="C187" s="573"/>
      <c r="D187" s="573"/>
      <c r="E187" s="573"/>
      <c r="F187" s="573"/>
      <c r="G187" s="573"/>
      <c r="H187" s="573"/>
      <c r="I187" s="573"/>
      <c r="J187" s="573"/>
      <c r="K187" s="658"/>
      <c r="L187" s="658"/>
      <c r="M187" s="573"/>
      <c r="N187" s="573"/>
      <c r="O187" s="573"/>
      <c r="P187" s="573"/>
      <c r="Q187" s="573"/>
      <c r="R187" s="573"/>
      <c r="S187" s="573"/>
      <c r="T187" s="573"/>
      <c r="U187" s="573"/>
      <c r="V187" s="573"/>
      <c r="W187" s="573"/>
      <c r="X187" s="573"/>
      <c r="Y187" s="573"/>
      <c r="Z187" s="573"/>
    </row>
    <row r="188" ht="15.75" customHeight="1">
      <c r="A188" s="573"/>
      <c r="B188" s="573"/>
      <c r="C188" s="573"/>
      <c r="D188" s="573"/>
      <c r="E188" s="573"/>
      <c r="F188" s="573"/>
      <c r="G188" s="573"/>
      <c r="H188" s="573"/>
      <c r="I188" s="573"/>
      <c r="J188" s="573"/>
      <c r="K188" s="658"/>
      <c r="L188" s="658"/>
      <c r="M188" s="573"/>
      <c r="N188" s="573"/>
      <c r="O188" s="573"/>
      <c r="P188" s="573"/>
      <c r="Q188" s="573"/>
      <c r="R188" s="573"/>
      <c r="S188" s="573"/>
      <c r="T188" s="573"/>
      <c r="U188" s="573"/>
      <c r="V188" s="573"/>
      <c r="W188" s="573"/>
      <c r="X188" s="573"/>
      <c r="Y188" s="573"/>
      <c r="Z188" s="573"/>
    </row>
    <row r="189" ht="15.75" customHeight="1">
      <c r="A189" s="573"/>
      <c r="B189" s="573"/>
      <c r="C189" s="573"/>
      <c r="D189" s="573"/>
      <c r="E189" s="573"/>
      <c r="F189" s="573"/>
      <c r="G189" s="573"/>
      <c r="H189" s="573"/>
      <c r="I189" s="573"/>
      <c r="J189" s="573"/>
      <c r="K189" s="658"/>
      <c r="L189" s="658"/>
      <c r="M189" s="573"/>
      <c r="N189" s="573"/>
      <c r="O189" s="573"/>
      <c r="P189" s="573"/>
      <c r="Q189" s="573"/>
      <c r="R189" s="573"/>
      <c r="S189" s="573"/>
      <c r="T189" s="573"/>
      <c r="U189" s="573"/>
      <c r="V189" s="573"/>
      <c r="W189" s="573"/>
      <c r="X189" s="573"/>
      <c r="Y189" s="573"/>
      <c r="Z189" s="573"/>
    </row>
    <row r="190" ht="15.75" customHeight="1">
      <c r="A190" s="573"/>
      <c r="B190" s="573"/>
      <c r="C190" s="573"/>
      <c r="D190" s="573"/>
      <c r="E190" s="573"/>
      <c r="F190" s="573"/>
      <c r="G190" s="573"/>
      <c r="H190" s="573"/>
      <c r="I190" s="573"/>
      <c r="J190" s="573"/>
      <c r="K190" s="658"/>
      <c r="L190" s="658"/>
      <c r="M190" s="573"/>
      <c r="N190" s="573"/>
      <c r="O190" s="573"/>
      <c r="P190" s="573"/>
      <c r="Q190" s="573"/>
      <c r="R190" s="573"/>
      <c r="S190" s="573"/>
      <c r="T190" s="573"/>
      <c r="U190" s="573"/>
      <c r="V190" s="573"/>
      <c r="W190" s="573"/>
      <c r="X190" s="573"/>
      <c r="Y190" s="573"/>
      <c r="Z190" s="573"/>
    </row>
    <row r="191" ht="15.75" customHeight="1">
      <c r="A191" s="573"/>
      <c r="B191" s="573"/>
      <c r="C191" s="573"/>
      <c r="D191" s="573"/>
      <c r="E191" s="573"/>
      <c r="F191" s="573"/>
      <c r="G191" s="573"/>
      <c r="H191" s="573"/>
      <c r="I191" s="573"/>
      <c r="J191" s="573"/>
      <c r="K191" s="658"/>
      <c r="L191" s="658"/>
      <c r="M191" s="573"/>
      <c r="N191" s="573"/>
      <c r="O191" s="573"/>
      <c r="P191" s="573"/>
      <c r="Q191" s="573"/>
      <c r="R191" s="573"/>
      <c r="S191" s="573"/>
      <c r="T191" s="573"/>
      <c r="U191" s="573"/>
      <c r="V191" s="573"/>
      <c r="W191" s="573"/>
      <c r="X191" s="573"/>
      <c r="Y191" s="573"/>
      <c r="Z191" s="573"/>
    </row>
    <row r="192" ht="15.75" customHeight="1">
      <c r="A192" s="573"/>
      <c r="B192" s="573"/>
      <c r="C192" s="573"/>
      <c r="D192" s="573"/>
      <c r="E192" s="573"/>
      <c r="F192" s="573"/>
      <c r="G192" s="573"/>
      <c r="H192" s="573"/>
      <c r="I192" s="573"/>
      <c r="J192" s="573"/>
      <c r="K192" s="658"/>
      <c r="L192" s="658"/>
      <c r="M192" s="573"/>
      <c r="N192" s="573"/>
      <c r="O192" s="573"/>
      <c r="P192" s="573"/>
      <c r="Q192" s="573"/>
      <c r="R192" s="573"/>
      <c r="S192" s="573"/>
      <c r="T192" s="573"/>
      <c r="U192" s="573"/>
      <c r="V192" s="573"/>
      <c r="W192" s="573"/>
      <c r="X192" s="573"/>
      <c r="Y192" s="573"/>
      <c r="Z192" s="573"/>
    </row>
    <row r="193" ht="15.75" customHeight="1">
      <c r="A193" s="573"/>
      <c r="B193" s="573"/>
      <c r="C193" s="573"/>
      <c r="D193" s="573"/>
      <c r="E193" s="573"/>
      <c r="F193" s="573"/>
      <c r="G193" s="573"/>
      <c r="H193" s="573"/>
      <c r="I193" s="573"/>
      <c r="J193" s="573"/>
      <c r="K193" s="658"/>
      <c r="L193" s="658"/>
      <c r="M193" s="573"/>
      <c r="N193" s="573"/>
      <c r="O193" s="573"/>
      <c r="P193" s="573"/>
      <c r="Q193" s="573"/>
      <c r="R193" s="573"/>
      <c r="S193" s="573"/>
      <c r="T193" s="573"/>
      <c r="U193" s="573"/>
      <c r="V193" s="573"/>
      <c r="W193" s="573"/>
      <c r="X193" s="573"/>
      <c r="Y193" s="573"/>
      <c r="Z193" s="573"/>
    </row>
    <row r="194" ht="15.75" customHeight="1">
      <c r="A194" s="573"/>
      <c r="B194" s="573"/>
      <c r="C194" s="573"/>
      <c r="D194" s="573"/>
      <c r="E194" s="573"/>
      <c r="F194" s="573"/>
      <c r="G194" s="573"/>
      <c r="H194" s="573"/>
      <c r="I194" s="573"/>
      <c r="J194" s="573"/>
      <c r="K194" s="658"/>
      <c r="L194" s="658"/>
      <c r="M194" s="573"/>
      <c r="N194" s="573"/>
      <c r="O194" s="573"/>
      <c r="P194" s="573"/>
      <c r="Q194" s="573"/>
      <c r="R194" s="573"/>
      <c r="S194" s="573"/>
      <c r="T194" s="573"/>
      <c r="U194" s="573"/>
      <c r="V194" s="573"/>
      <c r="W194" s="573"/>
      <c r="X194" s="573"/>
      <c r="Y194" s="573"/>
      <c r="Z194" s="573"/>
    </row>
    <row r="195" ht="15.75" customHeight="1">
      <c r="A195" s="573"/>
      <c r="B195" s="573"/>
      <c r="C195" s="573"/>
      <c r="D195" s="573"/>
      <c r="E195" s="573"/>
      <c r="F195" s="573"/>
      <c r="G195" s="573"/>
      <c r="H195" s="573"/>
      <c r="I195" s="573"/>
      <c r="J195" s="573"/>
      <c r="K195" s="658"/>
      <c r="L195" s="658"/>
      <c r="M195" s="573"/>
      <c r="N195" s="573"/>
      <c r="O195" s="573"/>
      <c r="P195" s="573"/>
      <c r="Q195" s="573"/>
      <c r="R195" s="573"/>
      <c r="S195" s="573"/>
      <c r="T195" s="573"/>
      <c r="U195" s="573"/>
      <c r="V195" s="573"/>
      <c r="W195" s="573"/>
      <c r="X195" s="573"/>
      <c r="Y195" s="573"/>
      <c r="Z195" s="573"/>
    </row>
    <row r="196" ht="15.75" customHeight="1">
      <c r="A196" s="573"/>
      <c r="B196" s="573"/>
      <c r="C196" s="573"/>
      <c r="D196" s="573"/>
      <c r="E196" s="573"/>
      <c r="F196" s="573"/>
      <c r="G196" s="573"/>
      <c r="H196" s="573"/>
      <c r="I196" s="573"/>
      <c r="J196" s="573"/>
      <c r="K196" s="658"/>
      <c r="L196" s="658"/>
      <c r="M196" s="573"/>
      <c r="N196" s="573"/>
      <c r="O196" s="573"/>
      <c r="P196" s="573"/>
      <c r="Q196" s="573"/>
      <c r="R196" s="573"/>
      <c r="S196" s="573"/>
      <c r="T196" s="573"/>
      <c r="U196" s="573"/>
      <c r="V196" s="573"/>
      <c r="W196" s="573"/>
      <c r="X196" s="573"/>
      <c r="Y196" s="573"/>
      <c r="Z196" s="573"/>
    </row>
    <row r="197" ht="15.75" customHeight="1">
      <c r="A197" s="573"/>
      <c r="B197" s="573"/>
      <c r="C197" s="573"/>
      <c r="D197" s="573"/>
      <c r="E197" s="573"/>
      <c r="F197" s="573"/>
      <c r="G197" s="573"/>
      <c r="H197" s="573"/>
      <c r="I197" s="573"/>
      <c r="J197" s="573"/>
      <c r="K197" s="658"/>
      <c r="L197" s="658"/>
      <c r="M197" s="573"/>
      <c r="N197" s="573"/>
      <c r="O197" s="573"/>
      <c r="P197" s="573"/>
      <c r="Q197" s="573"/>
      <c r="R197" s="573"/>
      <c r="S197" s="573"/>
      <c r="T197" s="573"/>
      <c r="U197" s="573"/>
      <c r="V197" s="573"/>
      <c r="W197" s="573"/>
      <c r="X197" s="573"/>
      <c r="Y197" s="573"/>
      <c r="Z197" s="573"/>
    </row>
    <row r="198" ht="15.75" customHeight="1">
      <c r="A198" s="573"/>
      <c r="B198" s="573"/>
      <c r="C198" s="573"/>
      <c r="D198" s="573"/>
      <c r="E198" s="573"/>
      <c r="F198" s="573"/>
      <c r="G198" s="573"/>
      <c r="H198" s="573"/>
      <c r="I198" s="573"/>
      <c r="J198" s="573"/>
      <c r="K198" s="658"/>
      <c r="L198" s="658"/>
      <c r="M198" s="573"/>
      <c r="N198" s="573"/>
      <c r="O198" s="573"/>
      <c r="P198" s="573"/>
      <c r="Q198" s="573"/>
      <c r="R198" s="573"/>
      <c r="S198" s="573"/>
      <c r="T198" s="573"/>
      <c r="U198" s="573"/>
      <c r="V198" s="573"/>
      <c r="W198" s="573"/>
      <c r="X198" s="573"/>
      <c r="Y198" s="573"/>
      <c r="Z198" s="573"/>
    </row>
    <row r="199" ht="15.75" customHeight="1">
      <c r="A199" s="573"/>
      <c r="B199" s="573"/>
      <c r="C199" s="573"/>
      <c r="D199" s="573"/>
      <c r="E199" s="573"/>
      <c r="F199" s="573"/>
      <c r="G199" s="573"/>
      <c r="H199" s="573"/>
      <c r="I199" s="573"/>
      <c r="J199" s="573"/>
      <c r="K199" s="658"/>
      <c r="L199" s="658"/>
      <c r="M199" s="573"/>
      <c r="N199" s="573"/>
      <c r="O199" s="573"/>
      <c r="P199" s="573"/>
      <c r="Q199" s="573"/>
      <c r="R199" s="573"/>
      <c r="S199" s="573"/>
      <c r="T199" s="573"/>
      <c r="U199" s="573"/>
      <c r="V199" s="573"/>
      <c r="W199" s="573"/>
      <c r="X199" s="573"/>
      <c r="Y199" s="573"/>
      <c r="Z199" s="573"/>
    </row>
    <row r="200" ht="15.75" customHeight="1">
      <c r="A200" s="573"/>
      <c r="B200" s="573"/>
      <c r="C200" s="573"/>
      <c r="D200" s="573"/>
      <c r="E200" s="573"/>
      <c r="F200" s="573"/>
      <c r="G200" s="573"/>
      <c r="H200" s="573"/>
      <c r="I200" s="573"/>
      <c r="J200" s="573"/>
      <c r="K200" s="658"/>
      <c r="L200" s="658"/>
      <c r="M200" s="573"/>
      <c r="N200" s="573"/>
      <c r="O200" s="573"/>
      <c r="P200" s="573"/>
      <c r="Q200" s="573"/>
      <c r="R200" s="573"/>
      <c r="S200" s="573"/>
      <c r="T200" s="573"/>
      <c r="U200" s="573"/>
      <c r="V200" s="573"/>
      <c r="W200" s="573"/>
      <c r="X200" s="573"/>
      <c r="Y200" s="573"/>
      <c r="Z200" s="573"/>
    </row>
    <row r="201" ht="15.75" customHeight="1">
      <c r="A201" s="573"/>
      <c r="B201" s="573"/>
      <c r="C201" s="573"/>
      <c r="D201" s="573"/>
      <c r="E201" s="573"/>
      <c r="F201" s="573"/>
      <c r="G201" s="573"/>
      <c r="H201" s="573"/>
      <c r="I201" s="573"/>
      <c r="J201" s="573"/>
      <c r="K201" s="658"/>
      <c r="L201" s="658"/>
      <c r="M201" s="573"/>
      <c r="N201" s="573"/>
      <c r="O201" s="573"/>
      <c r="P201" s="573"/>
      <c r="Q201" s="573"/>
      <c r="R201" s="573"/>
      <c r="S201" s="573"/>
      <c r="T201" s="573"/>
      <c r="U201" s="573"/>
      <c r="V201" s="573"/>
      <c r="W201" s="573"/>
      <c r="X201" s="573"/>
      <c r="Y201" s="573"/>
      <c r="Z201" s="573"/>
    </row>
    <row r="202" ht="15.75" customHeight="1">
      <c r="A202" s="573"/>
      <c r="B202" s="573"/>
      <c r="C202" s="573"/>
      <c r="D202" s="573"/>
      <c r="E202" s="573"/>
      <c r="F202" s="573"/>
      <c r="G202" s="573"/>
      <c r="H202" s="573"/>
      <c r="I202" s="573"/>
      <c r="J202" s="573"/>
      <c r="K202" s="658"/>
      <c r="L202" s="658"/>
      <c r="M202" s="573"/>
      <c r="N202" s="573"/>
      <c r="O202" s="573"/>
      <c r="P202" s="573"/>
      <c r="Q202" s="573"/>
      <c r="R202" s="573"/>
      <c r="S202" s="573"/>
      <c r="T202" s="573"/>
      <c r="U202" s="573"/>
      <c r="V202" s="573"/>
      <c r="W202" s="573"/>
      <c r="X202" s="573"/>
      <c r="Y202" s="573"/>
      <c r="Z202" s="573"/>
    </row>
    <row r="203" ht="15.75" customHeight="1">
      <c r="A203" s="573"/>
      <c r="B203" s="573"/>
      <c r="C203" s="573"/>
      <c r="D203" s="573"/>
      <c r="E203" s="573"/>
      <c r="F203" s="573"/>
      <c r="G203" s="573"/>
      <c r="H203" s="573"/>
      <c r="I203" s="573"/>
      <c r="J203" s="573"/>
      <c r="K203" s="658"/>
      <c r="L203" s="658"/>
      <c r="M203" s="573"/>
      <c r="N203" s="573"/>
      <c r="O203" s="573"/>
      <c r="P203" s="573"/>
      <c r="Q203" s="573"/>
      <c r="R203" s="573"/>
      <c r="S203" s="573"/>
      <c r="T203" s="573"/>
      <c r="U203" s="573"/>
      <c r="V203" s="573"/>
      <c r="W203" s="573"/>
      <c r="X203" s="573"/>
      <c r="Y203" s="573"/>
      <c r="Z203" s="573"/>
    </row>
    <row r="204" ht="15.75" customHeight="1">
      <c r="A204" s="573"/>
      <c r="B204" s="573"/>
      <c r="C204" s="573"/>
      <c r="D204" s="573"/>
      <c r="E204" s="573"/>
      <c r="F204" s="573"/>
      <c r="G204" s="573"/>
      <c r="H204" s="573"/>
      <c r="I204" s="573"/>
      <c r="J204" s="573"/>
      <c r="K204" s="658"/>
      <c r="L204" s="658"/>
      <c r="M204" s="573"/>
      <c r="N204" s="573"/>
      <c r="O204" s="573"/>
      <c r="P204" s="573"/>
      <c r="Q204" s="573"/>
      <c r="R204" s="573"/>
      <c r="S204" s="573"/>
      <c r="T204" s="573"/>
      <c r="U204" s="573"/>
      <c r="V204" s="573"/>
      <c r="W204" s="573"/>
      <c r="X204" s="573"/>
      <c r="Y204" s="573"/>
      <c r="Z204" s="573"/>
    </row>
    <row r="205" ht="15.75" customHeight="1">
      <c r="A205" s="573"/>
      <c r="B205" s="573"/>
      <c r="C205" s="573"/>
      <c r="D205" s="573"/>
      <c r="E205" s="573"/>
      <c r="F205" s="573"/>
      <c r="G205" s="573"/>
      <c r="H205" s="573"/>
      <c r="I205" s="573"/>
      <c r="J205" s="573"/>
      <c r="K205" s="658"/>
      <c r="L205" s="658"/>
      <c r="M205" s="573"/>
      <c r="N205" s="573"/>
      <c r="O205" s="573"/>
      <c r="P205" s="573"/>
      <c r="Q205" s="573"/>
      <c r="R205" s="573"/>
      <c r="S205" s="573"/>
      <c r="T205" s="573"/>
      <c r="U205" s="573"/>
      <c r="V205" s="573"/>
      <c r="W205" s="573"/>
      <c r="X205" s="573"/>
      <c r="Y205" s="573"/>
      <c r="Z205" s="573"/>
    </row>
    <row r="206" ht="15.75" customHeight="1">
      <c r="A206" s="573"/>
      <c r="B206" s="573"/>
      <c r="C206" s="573"/>
      <c r="D206" s="573"/>
      <c r="E206" s="573"/>
      <c r="F206" s="573"/>
      <c r="G206" s="573"/>
      <c r="H206" s="573"/>
      <c r="I206" s="573"/>
      <c r="J206" s="573"/>
      <c r="K206" s="658"/>
      <c r="L206" s="658"/>
      <c r="M206" s="573"/>
      <c r="N206" s="573"/>
      <c r="O206" s="573"/>
      <c r="P206" s="573"/>
      <c r="Q206" s="573"/>
      <c r="R206" s="573"/>
      <c r="S206" s="573"/>
      <c r="T206" s="573"/>
      <c r="U206" s="573"/>
      <c r="V206" s="573"/>
      <c r="W206" s="573"/>
      <c r="X206" s="573"/>
      <c r="Y206" s="573"/>
      <c r="Z206" s="573"/>
    </row>
    <row r="207" ht="15.75" customHeight="1">
      <c r="A207" s="573"/>
      <c r="B207" s="573"/>
      <c r="C207" s="573"/>
      <c r="D207" s="573"/>
      <c r="E207" s="573"/>
      <c r="F207" s="573"/>
      <c r="G207" s="573"/>
      <c r="H207" s="573"/>
      <c r="I207" s="573"/>
      <c r="J207" s="573"/>
      <c r="K207" s="658"/>
      <c r="L207" s="658"/>
      <c r="M207" s="573"/>
      <c r="N207" s="573"/>
      <c r="O207" s="573"/>
      <c r="P207" s="573"/>
      <c r="Q207" s="573"/>
      <c r="R207" s="573"/>
      <c r="S207" s="573"/>
      <c r="T207" s="573"/>
      <c r="U207" s="573"/>
      <c r="V207" s="573"/>
      <c r="W207" s="573"/>
      <c r="X207" s="573"/>
      <c r="Y207" s="573"/>
      <c r="Z207" s="573"/>
    </row>
    <row r="208" ht="15.75" customHeight="1">
      <c r="A208" s="573"/>
      <c r="B208" s="573"/>
      <c r="C208" s="573"/>
      <c r="D208" s="573"/>
      <c r="E208" s="573"/>
      <c r="F208" s="573"/>
      <c r="G208" s="573"/>
      <c r="H208" s="573"/>
      <c r="I208" s="573"/>
      <c r="J208" s="573"/>
      <c r="K208" s="658"/>
      <c r="L208" s="658"/>
      <c r="M208" s="573"/>
      <c r="N208" s="573"/>
      <c r="O208" s="573"/>
      <c r="P208" s="573"/>
      <c r="Q208" s="573"/>
      <c r="R208" s="573"/>
      <c r="S208" s="573"/>
      <c r="T208" s="573"/>
      <c r="U208" s="573"/>
      <c r="V208" s="573"/>
      <c r="W208" s="573"/>
      <c r="X208" s="573"/>
      <c r="Y208" s="573"/>
      <c r="Z208" s="573"/>
    </row>
    <row r="209" ht="15.75" customHeight="1">
      <c r="A209" s="573"/>
      <c r="B209" s="573"/>
      <c r="C209" s="573"/>
      <c r="D209" s="573"/>
      <c r="E209" s="573"/>
      <c r="F209" s="573"/>
      <c r="G209" s="573"/>
      <c r="H209" s="573"/>
      <c r="I209" s="573"/>
      <c r="J209" s="573"/>
      <c r="K209" s="658"/>
      <c r="L209" s="658"/>
      <c r="M209" s="573"/>
      <c r="N209" s="573"/>
      <c r="O209" s="573"/>
      <c r="P209" s="573"/>
      <c r="Q209" s="573"/>
      <c r="R209" s="573"/>
      <c r="S209" s="573"/>
      <c r="T209" s="573"/>
      <c r="U209" s="573"/>
      <c r="V209" s="573"/>
      <c r="W209" s="573"/>
      <c r="X209" s="573"/>
      <c r="Y209" s="573"/>
      <c r="Z209" s="573"/>
    </row>
    <row r="210" ht="15.75" customHeight="1">
      <c r="A210" s="573"/>
      <c r="B210" s="573"/>
      <c r="C210" s="573"/>
      <c r="D210" s="573"/>
      <c r="E210" s="573"/>
      <c r="F210" s="573"/>
      <c r="G210" s="573"/>
      <c r="H210" s="573"/>
      <c r="I210" s="573"/>
      <c r="J210" s="573"/>
      <c r="K210" s="658"/>
      <c r="L210" s="658"/>
      <c r="M210" s="573"/>
      <c r="N210" s="573"/>
      <c r="O210" s="573"/>
      <c r="P210" s="573"/>
      <c r="Q210" s="573"/>
      <c r="R210" s="573"/>
      <c r="S210" s="573"/>
      <c r="T210" s="573"/>
      <c r="U210" s="573"/>
      <c r="V210" s="573"/>
      <c r="W210" s="573"/>
      <c r="X210" s="573"/>
      <c r="Y210" s="573"/>
      <c r="Z210" s="573"/>
    </row>
    <row r="211" ht="15.75" customHeight="1">
      <c r="A211" s="573"/>
      <c r="B211" s="573"/>
      <c r="C211" s="573"/>
      <c r="D211" s="573"/>
      <c r="E211" s="573"/>
      <c r="F211" s="573"/>
      <c r="G211" s="573"/>
      <c r="H211" s="573"/>
      <c r="I211" s="573"/>
      <c r="J211" s="573"/>
      <c r="K211" s="658"/>
      <c r="L211" s="658"/>
      <c r="M211" s="573"/>
      <c r="N211" s="573"/>
      <c r="O211" s="573"/>
      <c r="P211" s="573"/>
      <c r="Q211" s="573"/>
      <c r="R211" s="573"/>
      <c r="S211" s="573"/>
      <c r="T211" s="573"/>
      <c r="U211" s="573"/>
      <c r="V211" s="573"/>
      <c r="W211" s="573"/>
      <c r="X211" s="573"/>
      <c r="Y211" s="573"/>
      <c r="Z211" s="573"/>
    </row>
    <row r="212" ht="15.75" customHeight="1">
      <c r="A212" s="573"/>
      <c r="B212" s="573"/>
      <c r="C212" s="573"/>
      <c r="D212" s="573"/>
      <c r="E212" s="573"/>
      <c r="F212" s="573"/>
      <c r="G212" s="573"/>
      <c r="H212" s="573"/>
      <c r="I212" s="573"/>
      <c r="J212" s="573"/>
      <c r="K212" s="658"/>
      <c r="L212" s="658"/>
      <c r="M212" s="573"/>
      <c r="N212" s="573"/>
      <c r="O212" s="573"/>
      <c r="P212" s="573"/>
      <c r="Q212" s="573"/>
      <c r="R212" s="573"/>
      <c r="S212" s="573"/>
      <c r="T212" s="573"/>
      <c r="U212" s="573"/>
      <c r="V212" s="573"/>
      <c r="W212" s="573"/>
      <c r="X212" s="573"/>
      <c r="Y212" s="573"/>
      <c r="Z212" s="573"/>
    </row>
    <row r="213" ht="15.75" customHeight="1">
      <c r="A213" s="573"/>
      <c r="B213" s="573"/>
      <c r="C213" s="573"/>
      <c r="D213" s="573"/>
      <c r="E213" s="573"/>
      <c r="F213" s="573"/>
      <c r="G213" s="573"/>
      <c r="H213" s="573"/>
      <c r="I213" s="573"/>
      <c r="J213" s="573"/>
      <c r="K213" s="658"/>
      <c r="L213" s="658"/>
      <c r="M213" s="573"/>
      <c r="N213" s="573"/>
      <c r="O213" s="573"/>
      <c r="P213" s="573"/>
      <c r="Q213" s="573"/>
      <c r="R213" s="573"/>
      <c r="S213" s="573"/>
      <c r="T213" s="573"/>
      <c r="U213" s="573"/>
      <c r="V213" s="573"/>
      <c r="W213" s="573"/>
      <c r="X213" s="573"/>
      <c r="Y213" s="573"/>
      <c r="Z213" s="573"/>
    </row>
    <row r="214" ht="15.75" customHeight="1">
      <c r="A214" s="573"/>
      <c r="B214" s="573"/>
      <c r="C214" s="573"/>
      <c r="D214" s="573"/>
      <c r="E214" s="573"/>
      <c r="F214" s="573"/>
      <c r="G214" s="573"/>
      <c r="H214" s="573"/>
      <c r="I214" s="573"/>
      <c r="J214" s="573"/>
      <c r="K214" s="658"/>
      <c r="L214" s="658"/>
      <c r="M214" s="573"/>
      <c r="N214" s="573"/>
      <c r="O214" s="573"/>
      <c r="P214" s="573"/>
      <c r="Q214" s="573"/>
      <c r="R214" s="573"/>
      <c r="S214" s="573"/>
      <c r="T214" s="573"/>
      <c r="U214" s="573"/>
      <c r="V214" s="573"/>
      <c r="W214" s="573"/>
      <c r="X214" s="573"/>
      <c r="Y214" s="573"/>
      <c r="Z214" s="573"/>
    </row>
    <row r="215" ht="15.75" customHeight="1">
      <c r="A215" s="573"/>
      <c r="B215" s="573"/>
      <c r="C215" s="573"/>
      <c r="D215" s="573"/>
      <c r="E215" s="573"/>
      <c r="F215" s="573"/>
      <c r="G215" s="573"/>
      <c r="H215" s="573"/>
      <c r="I215" s="573"/>
      <c r="J215" s="573"/>
      <c r="K215" s="658"/>
      <c r="L215" s="658"/>
      <c r="M215" s="573"/>
      <c r="N215" s="573"/>
      <c r="O215" s="573"/>
      <c r="P215" s="573"/>
      <c r="Q215" s="573"/>
      <c r="R215" s="573"/>
      <c r="S215" s="573"/>
      <c r="T215" s="573"/>
      <c r="U215" s="573"/>
      <c r="V215" s="573"/>
      <c r="W215" s="573"/>
      <c r="X215" s="573"/>
      <c r="Y215" s="573"/>
      <c r="Z215" s="573"/>
    </row>
    <row r="216" ht="15.75" customHeight="1">
      <c r="A216" s="573"/>
      <c r="B216" s="573"/>
      <c r="C216" s="573"/>
      <c r="D216" s="573"/>
      <c r="E216" s="573"/>
      <c r="F216" s="573"/>
      <c r="G216" s="573"/>
      <c r="H216" s="573"/>
      <c r="I216" s="573"/>
      <c r="J216" s="573"/>
      <c r="K216" s="658"/>
      <c r="L216" s="658"/>
      <c r="M216" s="573"/>
      <c r="N216" s="573"/>
      <c r="O216" s="573"/>
      <c r="P216" s="573"/>
      <c r="Q216" s="573"/>
      <c r="R216" s="573"/>
      <c r="S216" s="573"/>
      <c r="T216" s="573"/>
      <c r="U216" s="573"/>
      <c r="V216" s="573"/>
      <c r="W216" s="573"/>
      <c r="X216" s="573"/>
      <c r="Y216" s="573"/>
      <c r="Z216" s="573"/>
    </row>
    <row r="217" ht="15.75" customHeight="1">
      <c r="A217" s="573"/>
      <c r="B217" s="573"/>
      <c r="C217" s="573"/>
      <c r="D217" s="573"/>
      <c r="E217" s="573"/>
      <c r="F217" s="573"/>
      <c r="G217" s="573"/>
      <c r="H217" s="573"/>
      <c r="I217" s="573"/>
      <c r="J217" s="573"/>
      <c r="K217" s="658"/>
      <c r="L217" s="658"/>
      <c r="M217" s="573"/>
      <c r="N217" s="573"/>
      <c r="O217" s="573"/>
      <c r="P217" s="573"/>
      <c r="Q217" s="573"/>
      <c r="R217" s="573"/>
      <c r="S217" s="573"/>
      <c r="T217" s="573"/>
      <c r="U217" s="573"/>
      <c r="V217" s="573"/>
      <c r="W217" s="573"/>
      <c r="X217" s="573"/>
      <c r="Y217" s="573"/>
      <c r="Z217" s="573"/>
    </row>
    <row r="218" ht="15.75" customHeight="1">
      <c r="A218" s="573"/>
      <c r="B218" s="573"/>
      <c r="C218" s="573"/>
      <c r="D218" s="573"/>
      <c r="E218" s="573"/>
      <c r="F218" s="573"/>
      <c r="G218" s="573"/>
      <c r="H218" s="573"/>
      <c r="I218" s="573"/>
      <c r="J218" s="573"/>
      <c r="K218" s="658"/>
      <c r="L218" s="658"/>
      <c r="M218" s="573"/>
      <c r="N218" s="573"/>
      <c r="O218" s="573"/>
      <c r="P218" s="573"/>
      <c r="Q218" s="573"/>
      <c r="R218" s="573"/>
      <c r="S218" s="573"/>
      <c r="T218" s="573"/>
      <c r="U218" s="573"/>
      <c r="V218" s="573"/>
      <c r="W218" s="573"/>
      <c r="X218" s="573"/>
      <c r="Y218" s="573"/>
      <c r="Z218" s="573"/>
    </row>
    <row r="219" ht="15.75" customHeight="1">
      <c r="A219" s="573"/>
      <c r="B219" s="573"/>
      <c r="C219" s="573"/>
      <c r="D219" s="573"/>
      <c r="E219" s="573"/>
      <c r="F219" s="573"/>
      <c r="G219" s="573"/>
      <c r="H219" s="573"/>
      <c r="I219" s="573"/>
      <c r="J219" s="573"/>
      <c r="K219" s="658"/>
      <c r="L219" s="658"/>
      <c r="M219" s="573"/>
      <c r="N219" s="573"/>
      <c r="O219" s="573"/>
      <c r="P219" s="573"/>
      <c r="Q219" s="573"/>
      <c r="R219" s="573"/>
      <c r="S219" s="573"/>
      <c r="T219" s="573"/>
      <c r="U219" s="573"/>
      <c r="V219" s="573"/>
      <c r="W219" s="573"/>
      <c r="X219" s="573"/>
      <c r="Y219" s="573"/>
      <c r="Z219" s="573"/>
    </row>
    <row r="220" ht="15.75" customHeight="1">
      <c r="A220" s="573"/>
      <c r="B220" s="573"/>
      <c r="C220" s="573"/>
      <c r="D220" s="573"/>
      <c r="E220" s="573"/>
      <c r="F220" s="573"/>
      <c r="G220" s="573"/>
      <c r="H220" s="573"/>
      <c r="I220" s="573"/>
      <c r="J220" s="573"/>
      <c r="K220" s="658"/>
      <c r="L220" s="658"/>
      <c r="M220" s="573"/>
      <c r="N220" s="573"/>
      <c r="O220" s="573"/>
      <c r="P220" s="573"/>
      <c r="Q220" s="573"/>
      <c r="R220" s="573"/>
      <c r="S220" s="573"/>
      <c r="T220" s="573"/>
      <c r="U220" s="573"/>
      <c r="V220" s="573"/>
      <c r="W220" s="573"/>
      <c r="X220" s="573"/>
      <c r="Y220" s="573"/>
      <c r="Z220" s="573"/>
    </row>
    <row r="221" ht="15.75" customHeight="1">
      <c r="A221" s="573"/>
      <c r="B221" s="573"/>
      <c r="C221" s="573"/>
      <c r="D221" s="573"/>
      <c r="E221" s="573"/>
      <c r="F221" s="573"/>
      <c r="G221" s="573"/>
      <c r="H221" s="573"/>
      <c r="I221" s="573"/>
      <c r="J221" s="573"/>
      <c r="K221" s="658"/>
      <c r="L221" s="658"/>
      <c r="M221" s="573"/>
      <c r="N221" s="573"/>
      <c r="O221" s="573"/>
      <c r="P221" s="573"/>
      <c r="Q221" s="573"/>
      <c r="R221" s="573"/>
      <c r="S221" s="573"/>
      <c r="T221" s="573"/>
      <c r="U221" s="573"/>
      <c r="V221" s="573"/>
      <c r="W221" s="573"/>
      <c r="X221" s="573"/>
      <c r="Y221" s="573"/>
      <c r="Z221" s="573"/>
    </row>
    <row r="222" ht="15.75" customHeight="1">
      <c r="A222" s="573"/>
      <c r="B222" s="573"/>
      <c r="C222" s="573"/>
      <c r="D222" s="573"/>
      <c r="E222" s="573"/>
      <c r="F222" s="573"/>
      <c r="G222" s="573"/>
      <c r="H222" s="573"/>
      <c r="I222" s="573"/>
      <c r="J222" s="573"/>
      <c r="K222" s="658"/>
      <c r="L222" s="658"/>
      <c r="M222" s="573"/>
      <c r="N222" s="573"/>
      <c r="O222" s="573"/>
      <c r="P222" s="573"/>
      <c r="Q222" s="573"/>
      <c r="R222" s="573"/>
      <c r="S222" s="573"/>
      <c r="T222" s="573"/>
      <c r="U222" s="573"/>
      <c r="V222" s="573"/>
      <c r="W222" s="573"/>
      <c r="X222" s="573"/>
      <c r="Y222" s="573"/>
      <c r="Z222" s="573"/>
    </row>
    <row r="223" ht="15.75" customHeight="1">
      <c r="A223" s="573"/>
      <c r="B223" s="573"/>
      <c r="C223" s="573"/>
      <c r="D223" s="573"/>
      <c r="E223" s="573"/>
      <c r="F223" s="573"/>
      <c r="G223" s="573"/>
      <c r="H223" s="573"/>
      <c r="I223" s="573"/>
      <c r="J223" s="573"/>
      <c r="K223" s="658"/>
      <c r="L223" s="658"/>
      <c r="M223" s="573"/>
      <c r="N223" s="573"/>
      <c r="O223" s="573"/>
      <c r="P223" s="573"/>
      <c r="Q223" s="573"/>
      <c r="R223" s="573"/>
      <c r="S223" s="573"/>
      <c r="T223" s="573"/>
      <c r="U223" s="573"/>
      <c r="V223" s="573"/>
      <c r="W223" s="573"/>
      <c r="X223" s="573"/>
      <c r="Y223" s="573"/>
      <c r="Z223" s="573"/>
    </row>
    <row r="224" ht="15.75" customHeight="1">
      <c r="A224" s="573"/>
      <c r="B224" s="573"/>
      <c r="C224" s="573"/>
      <c r="D224" s="573"/>
      <c r="E224" s="573"/>
      <c r="F224" s="573"/>
      <c r="G224" s="573"/>
      <c r="H224" s="573"/>
      <c r="I224" s="573"/>
      <c r="J224" s="573"/>
      <c r="K224" s="658"/>
      <c r="L224" s="658"/>
      <c r="M224" s="573"/>
      <c r="N224" s="573"/>
      <c r="O224" s="573"/>
      <c r="P224" s="573"/>
      <c r="Q224" s="573"/>
      <c r="R224" s="573"/>
      <c r="S224" s="573"/>
      <c r="T224" s="573"/>
      <c r="U224" s="573"/>
      <c r="V224" s="573"/>
      <c r="W224" s="573"/>
      <c r="X224" s="573"/>
      <c r="Y224" s="573"/>
      <c r="Z224" s="573"/>
    </row>
    <row r="225" ht="15.75" customHeight="1">
      <c r="A225" s="573"/>
      <c r="B225" s="573"/>
      <c r="C225" s="573"/>
      <c r="D225" s="573"/>
      <c r="E225" s="573"/>
      <c r="F225" s="573"/>
      <c r="G225" s="573"/>
      <c r="H225" s="573"/>
      <c r="I225" s="573"/>
      <c r="J225" s="573"/>
      <c r="K225" s="658"/>
      <c r="L225" s="658"/>
      <c r="M225" s="573"/>
      <c r="N225" s="573"/>
      <c r="O225" s="573"/>
      <c r="P225" s="573"/>
      <c r="Q225" s="573"/>
      <c r="R225" s="573"/>
      <c r="S225" s="573"/>
      <c r="T225" s="573"/>
      <c r="U225" s="573"/>
      <c r="V225" s="573"/>
      <c r="W225" s="573"/>
      <c r="X225" s="573"/>
      <c r="Y225" s="573"/>
      <c r="Z225" s="573"/>
    </row>
    <row r="226" ht="15.75" customHeight="1">
      <c r="A226" s="573"/>
      <c r="B226" s="573"/>
      <c r="C226" s="573"/>
      <c r="D226" s="573"/>
      <c r="E226" s="573"/>
      <c r="F226" s="573"/>
      <c r="G226" s="573"/>
      <c r="H226" s="573"/>
      <c r="I226" s="573"/>
      <c r="J226" s="573"/>
      <c r="K226" s="658"/>
      <c r="L226" s="658"/>
      <c r="M226" s="573"/>
      <c r="N226" s="573"/>
      <c r="O226" s="573"/>
      <c r="P226" s="573"/>
      <c r="Q226" s="573"/>
      <c r="R226" s="573"/>
      <c r="S226" s="573"/>
      <c r="T226" s="573"/>
      <c r="U226" s="573"/>
      <c r="V226" s="573"/>
      <c r="W226" s="573"/>
      <c r="X226" s="573"/>
      <c r="Y226" s="573"/>
      <c r="Z226" s="573"/>
    </row>
    <row r="227" ht="15.75" customHeight="1">
      <c r="A227" s="573"/>
      <c r="B227" s="573"/>
      <c r="C227" s="573"/>
      <c r="D227" s="573"/>
      <c r="E227" s="573"/>
      <c r="F227" s="573"/>
      <c r="G227" s="573"/>
      <c r="H227" s="573"/>
      <c r="I227" s="573"/>
      <c r="J227" s="573"/>
      <c r="K227" s="658"/>
      <c r="L227" s="658"/>
      <c r="M227" s="573"/>
      <c r="N227" s="573"/>
      <c r="O227" s="573"/>
      <c r="P227" s="573"/>
      <c r="Q227" s="573"/>
      <c r="R227" s="573"/>
      <c r="S227" s="573"/>
      <c r="T227" s="573"/>
      <c r="U227" s="573"/>
      <c r="V227" s="573"/>
      <c r="W227" s="573"/>
      <c r="X227" s="573"/>
      <c r="Y227" s="573"/>
      <c r="Z227" s="573"/>
    </row>
    <row r="228" ht="15.75" customHeight="1">
      <c r="A228" s="573"/>
      <c r="B228" s="573"/>
      <c r="C228" s="573"/>
      <c r="D228" s="573"/>
      <c r="E228" s="573"/>
      <c r="F228" s="573"/>
      <c r="G228" s="573"/>
      <c r="H228" s="573"/>
      <c r="I228" s="573"/>
      <c r="J228" s="573"/>
      <c r="K228" s="658"/>
      <c r="L228" s="658"/>
      <c r="M228" s="573"/>
      <c r="N228" s="573"/>
      <c r="O228" s="573"/>
      <c r="P228" s="573"/>
      <c r="Q228" s="573"/>
      <c r="R228" s="573"/>
      <c r="S228" s="573"/>
      <c r="T228" s="573"/>
      <c r="U228" s="573"/>
      <c r="V228" s="573"/>
      <c r="W228" s="573"/>
      <c r="X228" s="573"/>
      <c r="Y228" s="573"/>
      <c r="Z228" s="573"/>
    </row>
    <row r="229" ht="15.75" customHeight="1">
      <c r="A229" s="573"/>
      <c r="B229" s="573"/>
      <c r="C229" s="573"/>
      <c r="D229" s="573"/>
      <c r="E229" s="573"/>
      <c r="F229" s="573"/>
      <c r="G229" s="573"/>
      <c r="H229" s="573"/>
      <c r="I229" s="573"/>
      <c r="J229" s="573"/>
      <c r="K229" s="658"/>
      <c r="L229" s="658"/>
      <c r="M229" s="573"/>
      <c r="N229" s="573"/>
      <c r="O229" s="573"/>
      <c r="P229" s="573"/>
      <c r="Q229" s="573"/>
      <c r="R229" s="573"/>
      <c r="S229" s="573"/>
      <c r="T229" s="573"/>
      <c r="U229" s="573"/>
      <c r="V229" s="573"/>
      <c r="W229" s="573"/>
      <c r="X229" s="573"/>
      <c r="Y229" s="573"/>
      <c r="Z229" s="573"/>
    </row>
    <row r="230" ht="15.75" customHeight="1">
      <c r="A230" s="573"/>
      <c r="B230" s="573"/>
      <c r="C230" s="573"/>
      <c r="D230" s="573"/>
      <c r="E230" s="573"/>
      <c r="F230" s="573"/>
      <c r="G230" s="573"/>
      <c r="H230" s="573"/>
      <c r="I230" s="573"/>
      <c r="J230" s="573"/>
      <c r="K230" s="658"/>
      <c r="L230" s="658"/>
      <c r="M230" s="573"/>
      <c r="N230" s="573"/>
      <c r="O230" s="573"/>
      <c r="P230" s="573"/>
      <c r="Q230" s="573"/>
      <c r="R230" s="573"/>
      <c r="S230" s="573"/>
      <c r="T230" s="573"/>
      <c r="U230" s="573"/>
      <c r="V230" s="573"/>
      <c r="W230" s="573"/>
      <c r="X230" s="573"/>
      <c r="Y230" s="573"/>
      <c r="Z230" s="573"/>
    </row>
    <row r="231" ht="15.75" customHeight="1">
      <c r="A231" s="573"/>
      <c r="B231" s="573"/>
      <c r="C231" s="573"/>
      <c r="D231" s="573"/>
      <c r="E231" s="573"/>
      <c r="F231" s="573"/>
      <c r="G231" s="573"/>
      <c r="H231" s="573"/>
      <c r="I231" s="573"/>
      <c r="J231" s="573"/>
      <c r="K231" s="658"/>
      <c r="L231" s="658"/>
      <c r="M231" s="573"/>
      <c r="N231" s="573"/>
      <c r="O231" s="573"/>
      <c r="P231" s="573"/>
      <c r="Q231" s="573"/>
      <c r="R231" s="573"/>
      <c r="S231" s="573"/>
      <c r="T231" s="573"/>
      <c r="U231" s="573"/>
      <c r="V231" s="573"/>
      <c r="W231" s="573"/>
      <c r="X231" s="573"/>
      <c r="Y231" s="573"/>
      <c r="Z231" s="573"/>
    </row>
    <row r="232" ht="15.75" customHeight="1">
      <c r="A232" s="573"/>
      <c r="B232" s="573"/>
      <c r="C232" s="573"/>
      <c r="D232" s="573"/>
      <c r="E232" s="573"/>
      <c r="F232" s="573"/>
      <c r="G232" s="573"/>
      <c r="H232" s="573"/>
      <c r="I232" s="573"/>
      <c r="J232" s="573"/>
      <c r="K232" s="658"/>
      <c r="L232" s="658"/>
      <c r="M232" s="573"/>
      <c r="N232" s="573"/>
      <c r="O232" s="573"/>
      <c r="P232" s="573"/>
      <c r="Q232" s="573"/>
      <c r="R232" s="573"/>
      <c r="S232" s="573"/>
      <c r="T232" s="573"/>
      <c r="U232" s="573"/>
      <c r="V232" s="573"/>
      <c r="W232" s="573"/>
      <c r="X232" s="573"/>
      <c r="Y232" s="573"/>
      <c r="Z232" s="573"/>
    </row>
    <row r="233" ht="15.75" customHeight="1">
      <c r="A233" s="573"/>
      <c r="B233" s="573"/>
      <c r="C233" s="573"/>
      <c r="D233" s="573"/>
      <c r="E233" s="573"/>
      <c r="F233" s="573"/>
      <c r="G233" s="573"/>
      <c r="H233" s="573"/>
      <c r="I233" s="573"/>
      <c r="J233" s="573"/>
      <c r="K233" s="658"/>
      <c r="L233" s="658"/>
      <c r="M233" s="573"/>
      <c r="N233" s="573"/>
      <c r="O233" s="573"/>
      <c r="P233" s="573"/>
      <c r="Q233" s="573"/>
      <c r="R233" s="573"/>
      <c r="S233" s="573"/>
      <c r="T233" s="573"/>
      <c r="U233" s="573"/>
      <c r="V233" s="573"/>
      <c r="W233" s="573"/>
      <c r="X233" s="573"/>
      <c r="Y233" s="573"/>
      <c r="Z233" s="573"/>
    </row>
    <row r="234" ht="15.75" customHeight="1">
      <c r="A234" s="573"/>
      <c r="B234" s="573"/>
      <c r="C234" s="573"/>
      <c r="D234" s="573"/>
      <c r="E234" s="573"/>
      <c r="F234" s="573"/>
      <c r="G234" s="573"/>
      <c r="H234" s="573"/>
      <c r="I234" s="573"/>
      <c r="J234" s="573"/>
      <c r="K234" s="658"/>
      <c r="L234" s="658"/>
      <c r="M234" s="573"/>
      <c r="N234" s="573"/>
      <c r="O234" s="573"/>
      <c r="P234" s="573"/>
      <c r="Q234" s="573"/>
      <c r="R234" s="573"/>
      <c r="S234" s="573"/>
      <c r="T234" s="573"/>
      <c r="U234" s="573"/>
      <c r="V234" s="573"/>
      <c r="W234" s="573"/>
      <c r="X234" s="573"/>
      <c r="Y234" s="573"/>
      <c r="Z234" s="573"/>
    </row>
    <row r="235" ht="15.75" customHeight="1">
      <c r="A235" s="573"/>
      <c r="B235" s="573"/>
      <c r="C235" s="573"/>
      <c r="D235" s="573"/>
      <c r="E235" s="573"/>
      <c r="F235" s="573"/>
      <c r="G235" s="573"/>
      <c r="H235" s="573"/>
      <c r="I235" s="573"/>
      <c r="J235" s="573"/>
      <c r="K235" s="658"/>
      <c r="L235" s="658"/>
      <c r="M235" s="573"/>
      <c r="N235" s="573"/>
      <c r="O235" s="573"/>
      <c r="P235" s="573"/>
      <c r="Q235" s="573"/>
      <c r="R235" s="573"/>
      <c r="S235" s="573"/>
      <c r="T235" s="573"/>
      <c r="U235" s="573"/>
      <c r="V235" s="573"/>
      <c r="W235" s="573"/>
      <c r="X235" s="573"/>
      <c r="Y235" s="573"/>
      <c r="Z235" s="573"/>
    </row>
    <row r="236" ht="15.75" customHeight="1">
      <c r="A236" s="573"/>
      <c r="B236" s="573"/>
      <c r="C236" s="573"/>
      <c r="D236" s="573"/>
      <c r="E236" s="573"/>
      <c r="F236" s="573"/>
      <c r="G236" s="573"/>
      <c r="H236" s="573"/>
      <c r="I236" s="573"/>
      <c r="J236" s="573"/>
      <c r="K236" s="658"/>
      <c r="L236" s="658"/>
      <c r="M236" s="573"/>
      <c r="N236" s="573"/>
      <c r="O236" s="573"/>
      <c r="P236" s="573"/>
      <c r="Q236" s="573"/>
      <c r="R236" s="573"/>
      <c r="S236" s="573"/>
      <c r="T236" s="573"/>
      <c r="U236" s="573"/>
      <c r="V236" s="573"/>
      <c r="W236" s="573"/>
      <c r="X236" s="573"/>
      <c r="Y236" s="573"/>
      <c r="Z236" s="573"/>
    </row>
    <row r="237" ht="15.75" customHeight="1">
      <c r="A237" s="573"/>
      <c r="B237" s="573"/>
      <c r="C237" s="573"/>
      <c r="D237" s="573"/>
      <c r="E237" s="573"/>
      <c r="F237" s="573"/>
      <c r="G237" s="573"/>
      <c r="H237" s="573"/>
      <c r="I237" s="573"/>
      <c r="J237" s="573"/>
      <c r="K237" s="658"/>
      <c r="L237" s="658"/>
      <c r="M237" s="573"/>
      <c r="N237" s="573"/>
      <c r="O237" s="573"/>
      <c r="P237" s="573"/>
      <c r="Q237" s="573"/>
      <c r="R237" s="573"/>
      <c r="S237" s="573"/>
      <c r="T237" s="573"/>
      <c r="U237" s="573"/>
      <c r="V237" s="573"/>
      <c r="W237" s="573"/>
      <c r="X237" s="573"/>
      <c r="Y237" s="573"/>
      <c r="Z237" s="573"/>
    </row>
    <row r="238" ht="15.75" customHeight="1">
      <c r="A238" s="573"/>
      <c r="B238" s="573"/>
      <c r="C238" s="573"/>
      <c r="D238" s="573"/>
      <c r="E238" s="573"/>
      <c r="F238" s="573"/>
      <c r="G238" s="573"/>
      <c r="H238" s="573"/>
      <c r="I238" s="573"/>
      <c r="J238" s="573"/>
      <c r="K238" s="658"/>
      <c r="L238" s="658"/>
      <c r="M238" s="573"/>
      <c r="N238" s="573"/>
      <c r="O238" s="573"/>
      <c r="P238" s="573"/>
      <c r="Q238" s="573"/>
      <c r="R238" s="573"/>
      <c r="S238" s="573"/>
      <c r="T238" s="573"/>
      <c r="U238" s="573"/>
      <c r="V238" s="573"/>
      <c r="W238" s="573"/>
      <c r="X238" s="573"/>
      <c r="Y238" s="573"/>
      <c r="Z238" s="573"/>
    </row>
    <row r="239" ht="15.75" customHeight="1">
      <c r="A239" s="573"/>
      <c r="B239" s="573"/>
      <c r="C239" s="573"/>
      <c r="D239" s="573"/>
      <c r="E239" s="573"/>
      <c r="F239" s="573"/>
      <c r="G239" s="573"/>
      <c r="H239" s="573"/>
      <c r="I239" s="573"/>
      <c r="J239" s="573"/>
      <c r="K239" s="658"/>
      <c r="L239" s="658"/>
      <c r="M239" s="573"/>
      <c r="N239" s="573"/>
      <c r="O239" s="573"/>
      <c r="P239" s="573"/>
      <c r="Q239" s="573"/>
      <c r="R239" s="573"/>
      <c r="S239" s="573"/>
      <c r="T239" s="573"/>
      <c r="U239" s="573"/>
      <c r="V239" s="573"/>
      <c r="W239" s="573"/>
      <c r="X239" s="573"/>
      <c r="Y239" s="573"/>
      <c r="Z239" s="573"/>
    </row>
    <row r="240" ht="15.75" customHeight="1">
      <c r="A240" s="573"/>
      <c r="B240" s="573"/>
      <c r="C240" s="573"/>
      <c r="D240" s="573"/>
      <c r="E240" s="573"/>
      <c r="F240" s="573"/>
      <c r="G240" s="573"/>
      <c r="H240" s="573"/>
      <c r="I240" s="573"/>
      <c r="J240" s="573"/>
      <c r="K240" s="658"/>
      <c r="L240" s="658"/>
      <c r="M240" s="573"/>
      <c r="N240" s="573"/>
      <c r="O240" s="573"/>
      <c r="P240" s="573"/>
      <c r="Q240" s="573"/>
      <c r="R240" s="573"/>
      <c r="S240" s="573"/>
      <c r="T240" s="573"/>
      <c r="U240" s="573"/>
      <c r="V240" s="573"/>
      <c r="W240" s="573"/>
      <c r="X240" s="573"/>
      <c r="Y240" s="573"/>
      <c r="Z240" s="573"/>
    </row>
    <row r="241" ht="15.75" customHeight="1">
      <c r="A241" s="573"/>
      <c r="B241" s="573"/>
      <c r="C241" s="573"/>
      <c r="D241" s="573"/>
      <c r="E241" s="573"/>
      <c r="F241" s="573"/>
      <c r="G241" s="573"/>
      <c r="H241" s="573"/>
      <c r="I241" s="573"/>
      <c r="J241" s="573"/>
      <c r="K241" s="658"/>
      <c r="L241" s="658"/>
      <c r="M241" s="573"/>
      <c r="N241" s="573"/>
      <c r="O241" s="573"/>
      <c r="P241" s="573"/>
      <c r="Q241" s="573"/>
      <c r="R241" s="573"/>
      <c r="S241" s="573"/>
      <c r="T241" s="573"/>
      <c r="U241" s="573"/>
      <c r="V241" s="573"/>
      <c r="W241" s="573"/>
      <c r="X241" s="573"/>
      <c r="Y241" s="573"/>
      <c r="Z241" s="573"/>
    </row>
    <row r="242" ht="15.75" customHeight="1">
      <c r="A242" s="573"/>
      <c r="B242" s="573"/>
      <c r="C242" s="573"/>
      <c r="D242" s="573"/>
      <c r="E242" s="573"/>
      <c r="F242" s="573"/>
      <c r="G242" s="573"/>
      <c r="H242" s="573"/>
      <c r="I242" s="573"/>
      <c r="J242" s="573"/>
      <c r="K242" s="658"/>
      <c r="L242" s="658"/>
      <c r="M242" s="573"/>
      <c r="N242" s="573"/>
      <c r="O242" s="573"/>
      <c r="P242" s="573"/>
      <c r="Q242" s="573"/>
      <c r="R242" s="573"/>
      <c r="S242" s="573"/>
      <c r="T242" s="573"/>
      <c r="U242" s="573"/>
      <c r="V242" s="573"/>
      <c r="W242" s="573"/>
      <c r="X242" s="573"/>
      <c r="Y242" s="573"/>
      <c r="Z242" s="573"/>
    </row>
    <row r="243" ht="15.75" customHeight="1">
      <c r="A243" s="573"/>
      <c r="B243" s="573"/>
      <c r="C243" s="573"/>
      <c r="D243" s="573"/>
      <c r="E243" s="573"/>
      <c r="F243" s="573"/>
      <c r="G243" s="573"/>
      <c r="H243" s="573"/>
      <c r="I243" s="573"/>
      <c r="J243" s="573"/>
      <c r="K243" s="658"/>
      <c r="L243" s="658"/>
      <c r="M243" s="573"/>
      <c r="N243" s="573"/>
      <c r="O243" s="573"/>
      <c r="P243" s="573"/>
      <c r="Q243" s="573"/>
      <c r="R243" s="573"/>
      <c r="S243" s="573"/>
      <c r="T243" s="573"/>
      <c r="U243" s="573"/>
      <c r="V243" s="573"/>
      <c r="W243" s="573"/>
      <c r="X243" s="573"/>
      <c r="Y243" s="573"/>
      <c r="Z243" s="573"/>
    </row>
    <row r="244" ht="15.75" customHeight="1">
      <c r="A244" s="573"/>
      <c r="B244" s="573"/>
      <c r="C244" s="573"/>
      <c r="D244" s="573"/>
      <c r="E244" s="573"/>
      <c r="F244" s="573"/>
      <c r="G244" s="573"/>
      <c r="H244" s="573"/>
      <c r="I244" s="573"/>
      <c r="J244" s="573"/>
      <c r="K244" s="658"/>
      <c r="L244" s="658"/>
      <c r="M244" s="573"/>
      <c r="N244" s="573"/>
      <c r="O244" s="573"/>
      <c r="P244" s="573"/>
      <c r="Q244" s="573"/>
      <c r="R244" s="573"/>
      <c r="S244" s="573"/>
      <c r="T244" s="573"/>
      <c r="U244" s="573"/>
      <c r="V244" s="573"/>
      <c r="W244" s="573"/>
      <c r="X244" s="573"/>
      <c r="Y244" s="573"/>
      <c r="Z244" s="573"/>
    </row>
    <row r="245" ht="15.75" customHeight="1">
      <c r="A245" s="573"/>
      <c r="B245" s="573"/>
      <c r="C245" s="573"/>
      <c r="D245" s="573"/>
      <c r="E245" s="573"/>
      <c r="F245" s="573"/>
      <c r="G245" s="573"/>
      <c r="H245" s="573"/>
      <c r="I245" s="573"/>
      <c r="J245" s="573"/>
      <c r="K245" s="658"/>
      <c r="L245" s="658"/>
      <c r="M245" s="573"/>
      <c r="N245" s="573"/>
      <c r="O245" s="573"/>
      <c r="P245" s="573"/>
      <c r="Q245" s="573"/>
      <c r="R245" s="573"/>
      <c r="S245" s="573"/>
      <c r="T245" s="573"/>
      <c r="U245" s="573"/>
      <c r="V245" s="573"/>
      <c r="W245" s="573"/>
      <c r="X245" s="573"/>
      <c r="Y245" s="573"/>
      <c r="Z245" s="573"/>
    </row>
    <row r="246" ht="15.75" customHeight="1">
      <c r="A246" s="573"/>
      <c r="B246" s="573"/>
      <c r="C246" s="573"/>
      <c r="D246" s="573"/>
      <c r="E246" s="573"/>
      <c r="F246" s="573"/>
      <c r="G246" s="573"/>
      <c r="H246" s="573"/>
      <c r="I246" s="573"/>
      <c r="J246" s="573"/>
      <c r="K246" s="658"/>
      <c r="L246" s="658"/>
      <c r="M246" s="573"/>
      <c r="N246" s="573"/>
      <c r="O246" s="573"/>
      <c r="P246" s="573"/>
      <c r="Q246" s="573"/>
      <c r="R246" s="573"/>
      <c r="S246" s="573"/>
      <c r="T246" s="573"/>
      <c r="U246" s="573"/>
      <c r="V246" s="573"/>
      <c r="W246" s="573"/>
      <c r="X246" s="573"/>
      <c r="Y246" s="573"/>
      <c r="Z246" s="573"/>
    </row>
    <row r="247" ht="15.75" customHeight="1">
      <c r="A247" s="573"/>
      <c r="B247" s="573"/>
      <c r="C247" s="573"/>
      <c r="D247" s="573"/>
      <c r="E247" s="573"/>
      <c r="F247" s="573"/>
      <c r="G247" s="573"/>
      <c r="H247" s="573"/>
      <c r="I247" s="573"/>
      <c r="J247" s="573"/>
      <c r="K247" s="658"/>
      <c r="L247" s="658"/>
      <c r="M247" s="573"/>
      <c r="N247" s="573"/>
      <c r="O247" s="573"/>
      <c r="P247" s="573"/>
      <c r="Q247" s="573"/>
      <c r="R247" s="573"/>
      <c r="S247" s="573"/>
      <c r="T247" s="573"/>
      <c r="U247" s="573"/>
      <c r="V247" s="573"/>
      <c r="W247" s="573"/>
      <c r="X247" s="573"/>
      <c r="Y247" s="573"/>
      <c r="Z247" s="573"/>
    </row>
    <row r="248" ht="15.75" customHeight="1">
      <c r="A248" s="573"/>
      <c r="B248" s="573"/>
      <c r="C248" s="573"/>
      <c r="D248" s="573"/>
      <c r="E248" s="573"/>
      <c r="F248" s="573"/>
      <c r="G248" s="573"/>
      <c r="H248" s="573"/>
      <c r="I248" s="573"/>
      <c r="J248" s="573"/>
      <c r="K248" s="658"/>
      <c r="L248" s="658"/>
      <c r="M248" s="573"/>
      <c r="N248" s="573"/>
      <c r="O248" s="573"/>
      <c r="P248" s="573"/>
      <c r="Q248" s="573"/>
      <c r="R248" s="573"/>
      <c r="S248" s="573"/>
      <c r="T248" s="573"/>
      <c r="U248" s="573"/>
      <c r="V248" s="573"/>
      <c r="W248" s="573"/>
      <c r="X248" s="573"/>
      <c r="Y248" s="573"/>
      <c r="Z248" s="573"/>
    </row>
    <row r="249" ht="15.75" customHeight="1">
      <c r="A249" s="573"/>
      <c r="B249" s="573"/>
      <c r="C249" s="573"/>
      <c r="D249" s="573"/>
      <c r="E249" s="573"/>
      <c r="F249" s="573"/>
      <c r="G249" s="573"/>
      <c r="H249" s="573"/>
      <c r="I249" s="573"/>
      <c r="J249" s="573"/>
      <c r="K249" s="658"/>
      <c r="L249" s="658"/>
      <c r="M249" s="573"/>
      <c r="N249" s="573"/>
      <c r="O249" s="573"/>
      <c r="P249" s="573"/>
      <c r="Q249" s="573"/>
      <c r="R249" s="573"/>
      <c r="S249" s="573"/>
      <c r="T249" s="573"/>
      <c r="U249" s="573"/>
      <c r="V249" s="573"/>
      <c r="W249" s="573"/>
      <c r="X249" s="573"/>
      <c r="Y249" s="573"/>
      <c r="Z249" s="573"/>
    </row>
    <row r="250" ht="15.75" customHeight="1">
      <c r="A250" s="573"/>
      <c r="B250" s="573"/>
      <c r="C250" s="573"/>
      <c r="D250" s="573"/>
      <c r="E250" s="573"/>
      <c r="F250" s="573"/>
      <c r="G250" s="573"/>
      <c r="H250" s="573"/>
      <c r="I250" s="573"/>
      <c r="J250" s="573"/>
      <c r="K250" s="658"/>
      <c r="L250" s="658"/>
      <c r="M250" s="573"/>
      <c r="N250" s="573"/>
      <c r="O250" s="573"/>
      <c r="P250" s="573"/>
      <c r="Q250" s="573"/>
      <c r="R250" s="573"/>
      <c r="S250" s="573"/>
      <c r="T250" s="573"/>
      <c r="U250" s="573"/>
      <c r="V250" s="573"/>
      <c r="W250" s="573"/>
      <c r="X250" s="573"/>
      <c r="Y250" s="573"/>
      <c r="Z250" s="573"/>
    </row>
    <row r="251" ht="15.75" customHeight="1">
      <c r="A251" s="573"/>
      <c r="B251" s="573"/>
      <c r="C251" s="573"/>
      <c r="D251" s="573"/>
      <c r="E251" s="573"/>
      <c r="F251" s="573"/>
      <c r="G251" s="573"/>
      <c r="H251" s="573"/>
      <c r="I251" s="573"/>
      <c r="J251" s="573"/>
      <c r="K251" s="658"/>
      <c r="L251" s="658"/>
      <c r="M251" s="573"/>
      <c r="N251" s="573"/>
      <c r="O251" s="573"/>
      <c r="P251" s="573"/>
      <c r="Q251" s="573"/>
      <c r="R251" s="573"/>
      <c r="S251" s="573"/>
      <c r="T251" s="573"/>
      <c r="U251" s="573"/>
      <c r="V251" s="573"/>
      <c r="W251" s="573"/>
      <c r="X251" s="573"/>
      <c r="Y251" s="573"/>
      <c r="Z251" s="573"/>
    </row>
    <row r="252" ht="15.75" customHeight="1">
      <c r="A252" s="573"/>
      <c r="B252" s="573"/>
      <c r="C252" s="573"/>
      <c r="D252" s="573"/>
      <c r="E252" s="573"/>
      <c r="F252" s="573"/>
      <c r="G252" s="573"/>
      <c r="H252" s="573"/>
      <c r="I252" s="573"/>
      <c r="J252" s="573"/>
      <c r="K252" s="658"/>
      <c r="L252" s="658"/>
      <c r="M252" s="573"/>
      <c r="N252" s="573"/>
      <c r="O252" s="573"/>
      <c r="P252" s="573"/>
      <c r="Q252" s="573"/>
      <c r="R252" s="573"/>
      <c r="S252" s="573"/>
      <c r="T252" s="573"/>
      <c r="U252" s="573"/>
      <c r="V252" s="573"/>
      <c r="W252" s="573"/>
      <c r="X252" s="573"/>
      <c r="Y252" s="573"/>
      <c r="Z252" s="573"/>
    </row>
    <row r="253" ht="15.75" customHeight="1">
      <c r="A253" s="573"/>
      <c r="B253" s="573"/>
      <c r="C253" s="573"/>
      <c r="D253" s="573"/>
      <c r="E253" s="573"/>
      <c r="F253" s="573"/>
      <c r="G253" s="573"/>
      <c r="H253" s="573"/>
      <c r="I253" s="573"/>
      <c r="J253" s="573"/>
      <c r="K253" s="658"/>
      <c r="L253" s="658"/>
      <c r="M253" s="573"/>
      <c r="N253" s="573"/>
      <c r="O253" s="573"/>
      <c r="P253" s="573"/>
      <c r="Q253" s="573"/>
      <c r="R253" s="573"/>
      <c r="S253" s="573"/>
      <c r="T253" s="573"/>
      <c r="U253" s="573"/>
      <c r="V253" s="573"/>
      <c r="W253" s="573"/>
      <c r="X253" s="573"/>
      <c r="Y253" s="573"/>
      <c r="Z253" s="573"/>
    </row>
    <row r="254" ht="15.75" customHeight="1">
      <c r="A254" s="573"/>
      <c r="B254" s="573"/>
      <c r="C254" s="573"/>
      <c r="D254" s="573"/>
      <c r="E254" s="573"/>
      <c r="F254" s="573"/>
      <c r="G254" s="573"/>
      <c r="H254" s="573"/>
      <c r="I254" s="573"/>
      <c r="J254" s="573"/>
      <c r="K254" s="658"/>
      <c r="L254" s="658"/>
      <c r="M254" s="573"/>
      <c r="N254" s="573"/>
      <c r="O254" s="573"/>
      <c r="P254" s="573"/>
      <c r="Q254" s="573"/>
      <c r="R254" s="573"/>
      <c r="S254" s="573"/>
      <c r="T254" s="573"/>
      <c r="U254" s="573"/>
      <c r="V254" s="573"/>
      <c r="W254" s="573"/>
      <c r="X254" s="573"/>
      <c r="Y254" s="573"/>
      <c r="Z254" s="573"/>
    </row>
    <row r="255" ht="15.75" customHeight="1">
      <c r="A255" s="573"/>
      <c r="B255" s="573"/>
      <c r="C255" s="573"/>
      <c r="D255" s="573"/>
      <c r="E255" s="573"/>
      <c r="F255" s="573"/>
      <c r="G255" s="573"/>
      <c r="H255" s="573"/>
      <c r="I255" s="573"/>
      <c r="J255" s="573"/>
      <c r="K255" s="658"/>
      <c r="L255" s="658"/>
      <c r="M255" s="573"/>
      <c r="N255" s="573"/>
      <c r="O255" s="573"/>
      <c r="P255" s="573"/>
      <c r="Q255" s="573"/>
      <c r="R255" s="573"/>
      <c r="S255" s="573"/>
      <c r="T255" s="573"/>
      <c r="U255" s="573"/>
      <c r="V255" s="573"/>
      <c r="W255" s="573"/>
      <c r="X255" s="573"/>
      <c r="Y255" s="573"/>
      <c r="Z255" s="573"/>
    </row>
    <row r="256" ht="15.75" customHeight="1">
      <c r="A256" s="573"/>
      <c r="B256" s="573"/>
      <c r="C256" s="573"/>
      <c r="D256" s="573"/>
      <c r="E256" s="573"/>
      <c r="F256" s="573"/>
      <c r="G256" s="573"/>
      <c r="H256" s="573"/>
      <c r="I256" s="573"/>
      <c r="J256" s="573"/>
      <c r="K256" s="658"/>
      <c r="L256" s="658"/>
      <c r="M256" s="573"/>
      <c r="N256" s="573"/>
      <c r="O256" s="573"/>
      <c r="P256" s="573"/>
      <c r="Q256" s="573"/>
      <c r="R256" s="573"/>
      <c r="S256" s="573"/>
      <c r="T256" s="573"/>
      <c r="U256" s="573"/>
      <c r="V256" s="573"/>
      <c r="W256" s="573"/>
      <c r="X256" s="573"/>
      <c r="Y256" s="573"/>
      <c r="Z256" s="573"/>
    </row>
    <row r="257" ht="15.75" customHeight="1">
      <c r="A257" s="573"/>
      <c r="B257" s="573"/>
      <c r="C257" s="573"/>
      <c r="D257" s="573"/>
      <c r="E257" s="573"/>
      <c r="F257" s="573"/>
      <c r="G257" s="573"/>
      <c r="H257" s="573"/>
      <c r="I257" s="573"/>
      <c r="J257" s="573"/>
      <c r="K257" s="658"/>
      <c r="L257" s="658"/>
      <c r="M257" s="573"/>
      <c r="N257" s="573"/>
      <c r="O257" s="573"/>
      <c r="P257" s="573"/>
      <c r="Q257" s="573"/>
      <c r="R257" s="573"/>
      <c r="S257" s="573"/>
      <c r="T257" s="573"/>
      <c r="U257" s="573"/>
      <c r="V257" s="573"/>
      <c r="W257" s="573"/>
      <c r="X257" s="573"/>
      <c r="Y257" s="573"/>
      <c r="Z257" s="573"/>
    </row>
    <row r="258" ht="15.75" customHeight="1">
      <c r="A258" s="573"/>
      <c r="B258" s="573"/>
      <c r="C258" s="573"/>
      <c r="D258" s="573"/>
      <c r="E258" s="573"/>
      <c r="F258" s="573"/>
      <c r="G258" s="573"/>
      <c r="H258" s="573"/>
      <c r="I258" s="573"/>
      <c r="J258" s="573"/>
      <c r="K258" s="658"/>
      <c r="L258" s="658"/>
      <c r="M258" s="573"/>
      <c r="N258" s="573"/>
      <c r="O258" s="573"/>
      <c r="P258" s="573"/>
      <c r="Q258" s="573"/>
      <c r="R258" s="573"/>
      <c r="S258" s="573"/>
      <c r="T258" s="573"/>
      <c r="U258" s="573"/>
      <c r="V258" s="573"/>
      <c r="W258" s="573"/>
      <c r="X258" s="573"/>
      <c r="Y258" s="573"/>
      <c r="Z258" s="573"/>
    </row>
    <row r="259" ht="15.75" customHeight="1">
      <c r="A259" s="573"/>
      <c r="B259" s="573"/>
      <c r="C259" s="573"/>
      <c r="D259" s="573"/>
      <c r="E259" s="573"/>
      <c r="F259" s="573"/>
      <c r="G259" s="573"/>
      <c r="H259" s="573"/>
      <c r="I259" s="573"/>
      <c r="J259" s="573"/>
      <c r="K259" s="658"/>
      <c r="L259" s="658"/>
      <c r="M259" s="573"/>
      <c r="N259" s="573"/>
      <c r="O259" s="573"/>
      <c r="P259" s="573"/>
      <c r="Q259" s="573"/>
      <c r="R259" s="573"/>
      <c r="S259" s="573"/>
      <c r="T259" s="573"/>
      <c r="U259" s="573"/>
      <c r="V259" s="573"/>
      <c r="W259" s="573"/>
      <c r="X259" s="573"/>
      <c r="Y259" s="573"/>
      <c r="Z259" s="573"/>
    </row>
    <row r="260" ht="15.75" customHeight="1">
      <c r="A260" s="573"/>
      <c r="B260" s="573"/>
      <c r="C260" s="573"/>
      <c r="D260" s="573"/>
      <c r="E260" s="573"/>
      <c r="F260" s="573"/>
      <c r="G260" s="573"/>
      <c r="H260" s="573"/>
      <c r="I260" s="573"/>
      <c r="J260" s="573"/>
      <c r="K260" s="658"/>
      <c r="L260" s="658"/>
      <c r="M260" s="573"/>
      <c r="N260" s="573"/>
      <c r="O260" s="573"/>
      <c r="P260" s="573"/>
      <c r="Q260" s="573"/>
      <c r="R260" s="573"/>
      <c r="S260" s="573"/>
      <c r="T260" s="573"/>
      <c r="U260" s="573"/>
      <c r="V260" s="573"/>
      <c r="W260" s="573"/>
      <c r="X260" s="573"/>
      <c r="Y260" s="573"/>
      <c r="Z260" s="573"/>
    </row>
    <row r="261" ht="15.75" customHeight="1">
      <c r="A261" s="573"/>
      <c r="B261" s="573"/>
      <c r="C261" s="573"/>
      <c r="D261" s="573"/>
      <c r="E261" s="573"/>
      <c r="F261" s="573"/>
      <c r="G261" s="573"/>
      <c r="H261" s="573"/>
      <c r="I261" s="573"/>
      <c r="J261" s="573"/>
      <c r="K261" s="658"/>
      <c r="L261" s="658"/>
      <c r="M261" s="573"/>
      <c r="N261" s="573"/>
      <c r="O261" s="573"/>
      <c r="P261" s="573"/>
      <c r="Q261" s="573"/>
      <c r="R261" s="573"/>
      <c r="S261" s="573"/>
      <c r="T261" s="573"/>
      <c r="U261" s="573"/>
      <c r="V261" s="573"/>
      <c r="W261" s="573"/>
      <c r="X261" s="573"/>
      <c r="Y261" s="573"/>
      <c r="Z261" s="573"/>
    </row>
    <row r="262" ht="15.75" customHeight="1">
      <c r="A262" s="573"/>
      <c r="B262" s="573"/>
      <c r="C262" s="573"/>
      <c r="D262" s="573"/>
      <c r="E262" s="573"/>
      <c r="F262" s="573"/>
      <c r="G262" s="573"/>
      <c r="H262" s="573"/>
      <c r="I262" s="573"/>
      <c r="J262" s="573"/>
      <c r="K262" s="658"/>
      <c r="L262" s="658"/>
      <c r="M262" s="573"/>
      <c r="N262" s="573"/>
      <c r="O262" s="573"/>
      <c r="P262" s="573"/>
      <c r="Q262" s="573"/>
      <c r="R262" s="573"/>
      <c r="S262" s="573"/>
      <c r="T262" s="573"/>
      <c r="U262" s="573"/>
      <c r="V262" s="573"/>
      <c r="W262" s="573"/>
      <c r="X262" s="573"/>
      <c r="Y262" s="573"/>
      <c r="Z262" s="573"/>
    </row>
    <row r="263" ht="15.75" customHeight="1">
      <c r="A263" s="573"/>
      <c r="B263" s="573"/>
      <c r="C263" s="573"/>
      <c r="D263" s="573"/>
      <c r="E263" s="573"/>
      <c r="F263" s="573"/>
      <c r="G263" s="573"/>
      <c r="H263" s="573"/>
      <c r="I263" s="573"/>
      <c r="J263" s="573"/>
      <c r="K263" s="658"/>
      <c r="L263" s="658"/>
      <c r="M263" s="573"/>
      <c r="N263" s="573"/>
      <c r="O263" s="573"/>
      <c r="P263" s="573"/>
      <c r="Q263" s="573"/>
      <c r="R263" s="573"/>
      <c r="S263" s="573"/>
      <c r="T263" s="573"/>
      <c r="U263" s="573"/>
      <c r="V263" s="573"/>
      <c r="W263" s="573"/>
      <c r="X263" s="573"/>
      <c r="Y263" s="573"/>
      <c r="Z263" s="573"/>
    </row>
    <row r="264" ht="15.75" customHeight="1">
      <c r="A264" s="573"/>
      <c r="B264" s="573"/>
      <c r="C264" s="573"/>
      <c r="D264" s="573"/>
      <c r="E264" s="573"/>
      <c r="F264" s="573"/>
      <c r="G264" s="573"/>
      <c r="H264" s="573"/>
      <c r="I264" s="573"/>
      <c r="J264" s="573"/>
      <c r="K264" s="658"/>
      <c r="L264" s="658"/>
      <c r="M264" s="573"/>
      <c r="N264" s="573"/>
      <c r="O264" s="573"/>
      <c r="P264" s="573"/>
      <c r="Q264" s="573"/>
      <c r="R264" s="573"/>
      <c r="S264" s="573"/>
      <c r="T264" s="573"/>
      <c r="U264" s="573"/>
      <c r="V264" s="573"/>
      <c r="W264" s="573"/>
      <c r="X264" s="573"/>
      <c r="Y264" s="573"/>
      <c r="Z264" s="573"/>
    </row>
    <row r="265" ht="15.75" customHeight="1">
      <c r="A265" s="573"/>
      <c r="B265" s="573"/>
      <c r="C265" s="573"/>
      <c r="D265" s="573"/>
      <c r="E265" s="573"/>
      <c r="F265" s="573"/>
      <c r="G265" s="573"/>
      <c r="H265" s="573"/>
      <c r="I265" s="573"/>
      <c r="J265" s="573"/>
      <c r="K265" s="658"/>
      <c r="L265" s="658"/>
      <c r="M265" s="573"/>
      <c r="N265" s="573"/>
      <c r="O265" s="573"/>
      <c r="P265" s="573"/>
      <c r="Q265" s="573"/>
      <c r="R265" s="573"/>
      <c r="S265" s="573"/>
      <c r="T265" s="573"/>
      <c r="U265" s="573"/>
      <c r="V265" s="573"/>
      <c r="W265" s="573"/>
      <c r="X265" s="573"/>
      <c r="Y265" s="573"/>
      <c r="Z265" s="573"/>
    </row>
    <row r="266" ht="15.75" customHeight="1">
      <c r="A266" s="573"/>
      <c r="B266" s="573"/>
      <c r="C266" s="573"/>
      <c r="D266" s="573"/>
      <c r="E266" s="573"/>
      <c r="F266" s="573"/>
      <c r="G266" s="573"/>
      <c r="H266" s="573"/>
      <c r="I266" s="573"/>
      <c r="J266" s="573"/>
      <c r="K266" s="658"/>
      <c r="L266" s="658"/>
      <c r="M266" s="573"/>
      <c r="N266" s="573"/>
      <c r="O266" s="573"/>
      <c r="P266" s="573"/>
      <c r="Q266" s="573"/>
      <c r="R266" s="573"/>
      <c r="S266" s="573"/>
      <c r="T266" s="573"/>
      <c r="U266" s="573"/>
      <c r="V266" s="573"/>
      <c r="W266" s="573"/>
      <c r="X266" s="573"/>
      <c r="Y266" s="573"/>
      <c r="Z266" s="573"/>
    </row>
    <row r="267" ht="15.75" customHeight="1">
      <c r="A267" s="573"/>
      <c r="B267" s="573"/>
      <c r="C267" s="573"/>
      <c r="D267" s="573"/>
      <c r="E267" s="573"/>
      <c r="F267" s="573"/>
      <c r="G267" s="573"/>
      <c r="H267" s="573"/>
      <c r="I267" s="573"/>
      <c r="J267" s="573"/>
      <c r="K267" s="658"/>
      <c r="L267" s="658"/>
      <c r="M267" s="573"/>
      <c r="N267" s="573"/>
      <c r="O267" s="573"/>
      <c r="P267" s="573"/>
      <c r="Q267" s="573"/>
      <c r="R267" s="573"/>
      <c r="S267" s="573"/>
      <c r="T267" s="573"/>
      <c r="U267" s="573"/>
      <c r="V267" s="573"/>
      <c r="W267" s="573"/>
      <c r="X267" s="573"/>
      <c r="Y267" s="573"/>
      <c r="Z267" s="573"/>
    </row>
    <row r="268" ht="15.75" customHeight="1">
      <c r="A268" s="573"/>
      <c r="B268" s="573"/>
      <c r="C268" s="573"/>
      <c r="D268" s="573"/>
      <c r="E268" s="573"/>
      <c r="F268" s="573"/>
      <c r="G268" s="573"/>
      <c r="H268" s="573"/>
      <c r="I268" s="573"/>
      <c r="J268" s="573"/>
      <c r="K268" s="658"/>
      <c r="L268" s="658"/>
      <c r="M268" s="573"/>
      <c r="N268" s="573"/>
      <c r="O268" s="573"/>
      <c r="P268" s="573"/>
      <c r="Q268" s="573"/>
      <c r="R268" s="573"/>
      <c r="S268" s="573"/>
      <c r="T268" s="573"/>
      <c r="U268" s="573"/>
      <c r="V268" s="573"/>
      <c r="W268" s="573"/>
      <c r="X268" s="573"/>
      <c r="Y268" s="573"/>
      <c r="Z268" s="573"/>
    </row>
    <row r="269" ht="15.75" customHeight="1">
      <c r="A269" s="573"/>
      <c r="B269" s="573"/>
      <c r="C269" s="573"/>
      <c r="D269" s="573"/>
      <c r="E269" s="573"/>
      <c r="F269" s="573"/>
      <c r="G269" s="573"/>
      <c r="H269" s="573"/>
      <c r="I269" s="573"/>
      <c r="J269" s="573"/>
      <c r="K269" s="658"/>
      <c r="L269" s="658"/>
      <c r="M269" s="573"/>
      <c r="N269" s="573"/>
      <c r="O269" s="573"/>
      <c r="P269" s="573"/>
      <c r="Q269" s="573"/>
      <c r="R269" s="573"/>
      <c r="S269" s="573"/>
      <c r="T269" s="573"/>
      <c r="U269" s="573"/>
      <c r="V269" s="573"/>
      <c r="W269" s="573"/>
      <c r="X269" s="573"/>
      <c r="Y269" s="573"/>
      <c r="Z269" s="573"/>
    </row>
    <row r="270" ht="15.75" customHeight="1">
      <c r="A270" s="573"/>
      <c r="B270" s="573"/>
      <c r="C270" s="573"/>
      <c r="D270" s="573"/>
      <c r="E270" s="573"/>
      <c r="F270" s="573"/>
      <c r="G270" s="573"/>
      <c r="H270" s="573"/>
      <c r="I270" s="573"/>
      <c r="J270" s="573"/>
      <c r="K270" s="658"/>
      <c r="L270" s="658"/>
      <c r="M270" s="573"/>
      <c r="N270" s="573"/>
      <c r="O270" s="573"/>
      <c r="P270" s="573"/>
      <c r="Q270" s="573"/>
      <c r="R270" s="573"/>
      <c r="S270" s="573"/>
      <c r="T270" s="573"/>
      <c r="U270" s="573"/>
      <c r="V270" s="573"/>
      <c r="W270" s="573"/>
      <c r="X270" s="573"/>
      <c r="Y270" s="573"/>
      <c r="Z270" s="573"/>
    </row>
    <row r="271" ht="15.75" customHeight="1">
      <c r="A271" s="573"/>
      <c r="B271" s="573"/>
      <c r="C271" s="573"/>
      <c r="D271" s="573"/>
      <c r="E271" s="573"/>
      <c r="F271" s="573"/>
      <c r="G271" s="573"/>
      <c r="H271" s="573"/>
      <c r="I271" s="573"/>
      <c r="J271" s="573"/>
      <c r="K271" s="658"/>
      <c r="L271" s="658"/>
      <c r="M271" s="573"/>
      <c r="N271" s="573"/>
      <c r="O271" s="573"/>
      <c r="P271" s="573"/>
      <c r="Q271" s="573"/>
      <c r="R271" s="573"/>
      <c r="S271" s="573"/>
      <c r="T271" s="573"/>
      <c r="U271" s="573"/>
      <c r="V271" s="573"/>
      <c r="W271" s="573"/>
      <c r="X271" s="573"/>
      <c r="Y271" s="573"/>
      <c r="Z271" s="573"/>
    </row>
    <row r="272" ht="15.75" customHeight="1">
      <c r="A272" s="573"/>
      <c r="B272" s="573"/>
      <c r="C272" s="573"/>
      <c r="D272" s="573"/>
      <c r="E272" s="573"/>
      <c r="F272" s="573"/>
      <c r="G272" s="573"/>
      <c r="H272" s="573"/>
      <c r="I272" s="573"/>
      <c r="J272" s="573"/>
      <c r="K272" s="658"/>
      <c r="L272" s="658"/>
      <c r="M272" s="573"/>
      <c r="N272" s="573"/>
      <c r="O272" s="573"/>
      <c r="P272" s="573"/>
      <c r="Q272" s="573"/>
      <c r="R272" s="573"/>
      <c r="S272" s="573"/>
      <c r="T272" s="573"/>
      <c r="U272" s="573"/>
      <c r="V272" s="573"/>
      <c r="W272" s="573"/>
      <c r="X272" s="573"/>
      <c r="Y272" s="573"/>
      <c r="Z272" s="573"/>
    </row>
    <row r="273" ht="15.75" customHeight="1">
      <c r="A273" s="573"/>
      <c r="B273" s="573"/>
      <c r="C273" s="573"/>
      <c r="D273" s="573"/>
      <c r="E273" s="573"/>
      <c r="F273" s="573"/>
      <c r="G273" s="573"/>
      <c r="H273" s="573"/>
      <c r="I273" s="573"/>
      <c r="J273" s="573"/>
      <c r="K273" s="658"/>
      <c r="L273" s="658"/>
      <c r="M273" s="573"/>
      <c r="N273" s="573"/>
      <c r="O273" s="573"/>
      <c r="P273" s="573"/>
      <c r="Q273" s="573"/>
      <c r="R273" s="573"/>
      <c r="S273" s="573"/>
      <c r="T273" s="573"/>
      <c r="U273" s="573"/>
      <c r="V273" s="573"/>
      <c r="W273" s="573"/>
      <c r="X273" s="573"/>
      <c r="Y273" s="573"/>
      <c r="Z273" s="573"/>
    </row>
    <row r="274" ht="15.75" customHeight="1">
      <c r="A274" s="573"/>
      <c r="B274" s="573"/>
      <c r="C274" s="573"/>
      <c r="D274" s="573"/>
      <c r="E274" s="573"/>
      <c r="F274" s="573"/>
      <c r="G274" s="573"/>
      <c r="H274" s="573"/>
      <c r="I274" s="573"/>
      <c r="J274" s="573"/>
      <c r="K274" s="658"/>
      <c r="L274" s="658"/>
      <c r="M274" s="573"/>
      <c r="N274" s="573"/>
      <c r="O274" s="573"/>
      <c r="P274" s="573"/>
      <c r="Q274" s="573"/>
      <c r="R274" s="573"/>
      <c r="S274" s="573"/>
      <c r="T274" s="573"/>
      <c r="U274" s="573"/>
      <c r="V274" s="573"/>
      <c r="W274" s="573"/>
      <c r="X274" s="573"/>
      <c r="Y274" s="573"/>
      <c r="Z274" s="573"/>
    </row>
    <row r="275" ht="15.75" customHeight="1">
      <c r="A275" s="573"/>
      <c r="B275" s="573"/>
      <c r="C275" s="573"/>
      <c r="D275" s="573"/>
      <c r="E275" s="573"/>
      <c r="F275" s="573"/>
      <c r="G275" s="573"/>
      <c r="H275" s="573"/>
      <c r="I275" s="573"/>
      <c r="J275" s="573"/>
      <c r="K275" s="658"/>
      <c r="L275" s="658"/>
      <c r="M275" s="573"/>
      <c r="N275" s="573"/>
      <c r="O275" s="573"/>
      <c r="P275" s="573"/>
      <c r="Q275" s="573"/>
      <c r="R275" s="573"/>
      <c r="S275" s="573"/>
      <c r="T275" s="573"/>
      <c r="U275" s="573"/>
      <c r="V275" s="573"/>
      <c r="W275" s="573"/>
      <c r="X275" s="573"/>
      <c r="Y275" s="573"/>
      <c r="Z275" s="573"/>
    </row>
    <row r="276" ht="15.75" customHeight="1">
      <c r="A276" s="573"/>
      <c r="B276" s="573"/>
      <c r="C276" s="573"/>
      <c r="D276" s="573"/>
      <c r="E276" s="573"/>
      <c r="F276" s="573"/>
      <c r="G276" s="573"/>
      <c r="H276" s="573"/>
      <c r="I276" s="573"/>
      <c r="J276" s="573"/>
      <c r="K276" s="658"/>
      <c r="L276" s="658"/>
      <c r="M276" s="573"/>
      <c r="N276" s="573"/>
      <c r="O276" s="573"/>
      <c r="P276" s="573"/>
      <c r="Q276" s="573"/>
      <c r="R276" s="573"/>
      <c r="S276" s="573"/>
      <c r="T276" s="573"/>
      <c r="U276" s="573"/>
      <c r="V276" s="573"/>
      <c r="W276" s="573"/>
      <c r="X276" s="573"/>
      <c r="Y276" s="573"/>
      <c r="Z276" s="573"/>
    </row>
    <row r="277" ht="15.75" customHeight="1">
      <c r="A277" s="573"/>
      <c r="B277" s="573"/>
      <c r="C277" s="573"/>
      <c r="D277" s="573"/>
      <c r="E277" s="573"/>
      <c r="F277" s="573"/>
      <c r="G277" s="573"/>
      <c r="H277" s="573"/>
      <c r="I277" s="573"/>
      <c r="J277" s="573"/>
      <c r="K277" s="658"/>
      <c r="L277" s="658"/>
      <c r="M277" s="573"/>
      <c r="N277" s="573"/>
      <c r="O277" s="573"/>
      <c r="P277" s="573"/>
      <c r="Q277" s="573"/>
      <c r="R277" s="573"/>
      <c r="S277" s="573"/>
      <c r="T277" s="573"/>
      <c r="U277" s="573"/>
      <c r="V277" s="573"/>
      <c r="W277" s="573"/>
      <c r="X277" s="573"/>
      <c r="Y277" s="573"/>
      <c r="Z277" s="573"/>
    </row>
    <row r="278" ht="15.75" customHeight="1">
      <c r="A278" s="573"/>
      <c r="B278" s="573"/>
      <c r="C278" s="573"/>
      <c r="D278" s="573"/>
      <c r="E278" s="573"/>
      <c r="F278" s="573"/>
      <c r="G278" s="573"/>
      <c r="H278" s="573"/>
      <c r="I278" s="573"/>
      <c r="J278" s="573"/>
      <c r="K278" s="658"/>
      <c r="L278" s="658"/>
      <c r="M278" s="573"/>
      <c r="N278" s="573"/>
      <c r="O278" s="573"/>
      <c r="P278" s="573"/>
      <c r="Q278" s="573"/>
      <c r="R278" s="573"/>
      <c r="S278" s="573"/>
      <c r="T278" s="573"/>
      <c r="U278" s="573"/>
      <c r="V278" s="573"/>
      <c r="W278" s="573"/>
      <c r="X278" s="573"/>
      <c r="Y278" s="573"/>
      <c r="Z278" s="573"/>
    </row>
    <row r="279" ht="15.75" customHeight="1">
      <c r="A279" s="573"/>
      <c r="B279" s="573"/>
      <c r="C279" s="573"/>
      <c r="D279" s="573"/>
      <c r="E279" s="573"/>
      <c r="F279" s="573"/>
      <c r="G279" s="573"/>
      <c r="H279" s="573"/>
      <c r="I279" s="573"/>
      <c r="J279" s="573"/>
      <c r="K279" s="658"/>
      <c r="L279" s="658"/>
      <c r="M279" s="573"/>
      <c r="N279" s="573"/>
      <c r="O279" s="573"/>
      <c r="P279" s="573"/>
      <c r="Q279" s="573"/>
      <c r="R279" s="573"/>
      <c r="S279" s="573"/>
      <c r="T279" s="573"/>
      <c r="U279" s="573"/>
      <c r="V279" s="573"/>
      <c r="W279" s="573"/>
      <c r="X279" s="573"/>
      <c r="Y279" s="573"/>
      <c r="Z279" s="573"/>
    </row>
    <row r="280" ht="15.75" customHeight="1">
      <c r="A280" s="573"/>
      <c r="B280" s="573"/>
      <c r="C280" s="573"/>
      <c r="D280" s="573"/>
      <c r="E280" s="573"/>
      <c r="F280" s="573"/>
      <c r="G280" s="573"/>
      <c r="H280" s="573"/>
      <c r="I280" s="573"/>
      <c r="J280" s="573"/>
      <c r="K280" s="658"/>
      <c r="L280" s="658"/>
      <c r="M280" s="573"/>
      <c r="N280" s="573"/>
      <c r="O280" s="573"/>
      <c r="P280" s="573"/>
      <c r="Q280" s="573"/>
      <c r="R280" s="573"/>
      <c r="S280" s="573"/>
      <c r="T280" s="573"/>
      <c r="U280" s="573"/>
      <c r="V280" s="573"/>
      <c r="W280" s="573"/>
      <c r="X280" s="573"/>
      <c r="Y280" s="573"/>
      <c r="Z280" s="573"/>
    </row>
    <row r="281" ht="15.75" customHeight="1">
      <c r="A281" s="573"/>
      <c r="B281" s="573"/>
      <c r="C281" s="573"/>
      <c r="D281" s="573"/>
      <c r="E281" s="573"/>
      <c r="F281" s="573"/>
      <c r="G281" s="573"/>
      <c r="H281" s="573"/>
      <c r="I281" s="573"/>
      <c r="J281" s="573"/>
      <c r="K281" s="658"/>
      <c r="L281" s="658"/>
      <c r="M281" s="573"/>
      <c r="N281" s="573"/>
      <c r="O281" s="573"/>
      <c r="P281" s="573"/>
      <c r="Q281" s="573"/>
      <c r="R281" s="573"/>
      <c r="S281" s="573"/>
      <c r="T281" s="573"/>
      <c r="U281" s="573"/>
      <c r="V281" s="573"/>
      <c r="W281" s="573"/>
      <c r="X281" s="573"/>
      <c r="Y281" s="573"/>
      <c r="Z281" s="573"/>
    </row>
    <row r="282" ht="15.75" customHeight="1">
      <c r="A282" s="573"/>
      <c r="B282" s="573"/>
      <c r="C282" s="573"/>
      <c r="D282" s="573"/>
      <c r="E282" s="573"/>
      <c r="F282" s="573"/>
      <c r="G282" s="573"/>
      <c r="H282" s="573"/>
      <c r="I282" s="573"/>
      <c r="J282" s="573"/>
      <c r="K282" s="658"/>
      <c r="L282" s="658"/>
      <c r="M282" s="573"/>
      <c r="N282" s="573"/>
      <c r="O282" s="573"/>
      <c r="P282" s="573"/>
      <c r="Q282" s="573"/>
      <c r="R282" s="573"/>
      <c r="S282" s="573"/>
      <c r="T282" s="573"/>
      <c r="U282" s="573"/>
      <c r="V282" s="573"/>
      <c r="W282" s="573"/>
      <c r="X282" s="573"/>
      <c r="Y282" s="573"/>
      <c r="Z282" s="573"/>
    </row>
    <row r="283" ht="15.75" customHeight="1">
      <c r="A283" s="573"/>
      <c r="B283" s="573"/>
      <c r="C283" s="573"/>
      <c r="D283" s="573"/>
      <c r="E283" s="573"/>
      <c r="F283" s="573"/>
      <c r="G283" s="573"/>
      <c r="H283" s="573"/>
      <c r="I283" s="573"/>
      <c r="J283" s="573"/>
      <c r="K283" s="658"/>
      <c r="L283" s="658"/>
      <c r="M283" s="573"/>
      <c r="N283" s="573"/>
      <c r="O283" s="573"/>
      <c r="P283" s="573"/>
      <c r="Q283" s="573"/>
      <c r="R283" s="573"/>
      <c r="S283" s="573"/>
      <c r="T283" s="573"/>
      <c r="U283" s="573"/>
      <c r="V283" s="573"/>
      <c r="W283" s="573"/>
      <c r="X283" s="573"/>
      <c r="Y283" s="573"/>
      <c r="Z283" s="573"/>
    </row>
    <row r="284" ht="15.75" customHeight="1">
      <c r="A284" s="573"/>
      <c r="B284" s="573"/>
      <c r="C284" s="573"/>
      <c r="D284" s="573"/>
      <c r="E284" s="573"/>
      <c r="F284" s="573"/>
      <c r="G284" s="573"/>
      <c r="H284" s="573"/>
      <c r="I284" s="573"/>
      <c r="J284" s="573"/>
      <c r="K284" s="658"/>
      <c r="L284" s="658"/>
      <c r="M284" s="573"/>
      <c r="N284" s="573"/>
      <c r="O284" s="573"/>
      <c r="P284" s="573"/>
      <c r="Q284" s="573"/>
      <c r="R284" s="573"/>
      <c r="S284" s="573"/>
      <c r="T284" s="573"/>
      <c r="U284" s="573"/>
      <c r="V284" s="573"/>
      <c r="W284" s="573"/>
      <c r="X284" s="573"/>
      <c r="Y284" s="573"/>
      <c r="Z284" s="573"/>
    </row>
    <row r="285" ht="15.75" customHeight="1">
      <c r="A285" s="573"/>
      <c r="B285" s="573"/>
      <c r="C285" s="573"/>
      <c r="D285" s="573"/>
      <c r="E285" s="573"/>
      <c r="F285" s="573"/>
      <c r="G285" s="573"/>
      <c r="H285" s="573"/>
      <c r="I285" s="573"/>
      <c r="J285" s="573"/>
      <c r="K285" s="658"/>
      <c r="L285" s="658"/>
      <c r="M285" s="573"/>
      <c r="N285" s="573"/>
      <c r="O285" s="573"/>
      <c r="P285" s="573"/>
      <c r="Q285" s="573"/>
      <c r="R285" s="573"/>
      <c r="S285" s="573"/>
      <c r="T285" s="573"/>
      <c r="U285" s="573"/>
      <c r="V285" s="573"/>
      <c r="W285" s="573"/>
      <c r="X285" s="573"/>
      <c r="Y285" s="573"/>
      <c r="Z285" s="573"/>
    </row>
    <row r="286" ht="15.75" customHeight="1">
      <c r="A286" s="573"/>
      <c r="B286" s="573"/>
      <c r="C286" s="573"/>
      <c r="D286" s="573"/>
      <c r="E286" s="573"/>
      <c r="F286" s="573"/>
      <c r="G286" s="573"/>
      <c r="H286" s="573"/>
      <c r="I286" s="573"/>
      <c r="J286" s="573"/>
      <c r="K286" s="658"/>
      <c r="L286" s="658"/>
      <c r="M286" s="573"/>
      <c r="N286" s="573"/>
      <c r="O286" s="573"/>
      <c r="P286" s="573"/>
      <c r="Q286" s="573"/>
      <c r="R286" s="573"/>
      <c r="S286" s="573"/>
      <c r="T286" s="573"/>
      <c r="U286" s="573"/>
      <c r="V286" s="573"/>
      <c r="W286" s="573"/>
      <c r="X286" s="573"/>
      <c r="Y286" s="573"/>
      <c r="Z286" s="573"/>
    </row>
    <row r="287" ht="15.75" customHeight="1">
      <c r="A287" s="573"/>
      <c r="B287" s="573"/>
      <c r="C287" s="573"/>
      <c r="D287" s="573"/>
      <c r="E287" s="573"/>
      <c r="F287" s="573"/>
      <c r="G287" s="573"/>
      <c r="H287" s="573"/>
      <c r="I287" s="573"/>
      <c r="J287" s="573"/>
      <c r="K287" s="658"/>
      <c r="L287" s="658"/>
      <c r="M287" s="573"/>
      <c r="N287" s="573"/>
      <c r="O287" s="573"/>
      <c r="P287" s="573"/>
      <c r="Q287" s="573"/>
      <c r="R287" s="573"/>
      <c r="S287" s="573"/>
      <c r="T287" s="573"/>
      <c r="U287" s="573"/>
      <c r="V287" s="573"/>
      <c r="W287" s="573"/>
      <c r="X287" s="573"/>
      <c r="Y287" s="573"/>
      <c r="Z287" s="573"/>
    </row>
    <row r="288" ht="15.75" customHeight="1">
      <c r="A288" s="573"/>
      <c r="B288" s="573"/>
      <c r="C288" s="573"/>
      <c r="D288" s="573"/>
      <c r="E288" s="573"/>
      <c r="F288" s="573"/>
      <c r="G288" s="573"/>
      <c r="H288" s="573"/>
      <c r="I288" s="573"/>
      <c r="J288" s="573"/>
      <c r="K288" s="658"/>
      <c r="L288" s="658"/>
      <c r="M288" s="573"/>
      <c r="N288" s="573"/>
      <c r="O288" s="573"/>
      <c r="P288" s="573"/>
      <c r="Q288" s="573"/>
      <c r="R288" s="573"/>
      <c r="S288" s="573"/>
      <c r="T288" s="573"/>
      <c r="U288" s="573"/>
      <c r="V288" s="573"/>
      <c r="W288" s="573"/>
      <c r="X288" s="573"/>
      <c r="Y288" s="573"/>
      <c r="Z288" s="573"/>
    </row>
    <row r="289" ht="15.75" customHeight="1">
      <c r="A289" s="573"/>
      <c r="B289" s="573"/>
      <c r="C289" s="573"/>
      <c r="D289" s="573"/>
      <c r="E289" s="573"/>
      <c r="F289" s="573"/>
      <c r="G289" s="573"/>
      <c r="H289" s="573"/>
      <c r="I289" s="573"/>
      <c r="J289" s="573"/>
      <c r="K289" s="658"/>
      <c r="L289" s="658"/>
      <c r="M289" s="573"/>
      <c r="N289" s="573"/>
      <c r="O289" s="573"/>
      <c r="P289" s="573"/>
      <c r="Q289" s="573"/>
      <c r="R289" s="573"/>
      <c r="S289" s="573"/>
      <c r="T289" s="573"/>
      <c r="U289" s="573"/>
      <c r="V289" s="573"/>
      <c r="W289" s="573"/>
      <c r="X289" s="573"/>
      <c r="Y289" s="573"/>
      <c r="Z289" s="573"/>
    </row>
    <row r="290" ht="15.75" customHeight="1">
      <c r="A290" s="573"/>
      <c r="B290" s="573"/>
      <c r="C290" s="573"/>
      <c r="D290" s="573"/>
      <c r="E290" s="573"/>
      <c r="F290" s="573"/>
      <c r="G290" s="573"/>
      <c r="H290" s="573"/>
      <c r="I290" s="573"/>
      <c r="J290" s="573"/>
      <c r="K290" s="658"/>
      <c r="L290" s="658"/>
      <c r="M290" s="573"/>
      <c r="N290" s="573"/>
      <c r="O290" s="573"/>
      <c r="P290" s="573"/>
      <c r="Q290" s="573"/>
      <c r="R290" s="573"/>
      <c r="S290" s="573"/>
      <c r="T290" s="573"/>
      <c r="U290" s="573"/>
      <c r="V290" s="573"/>
      <c r="W290" s="573"/>
      <c r="X290" s="573"/>
      <c r="Y290" s="573"/>
      <c r="Z290" s="573"/>
    </row>
    <row r="291" ht="15.75" customHeight="1">
      <c r="A291" s="573"/>
      <c r="B291" s="573"/>
      <c r="C291" s="573"/>
      <c r="D291" s="573"/>
      <c r="E291" s="573"/>
      <c r="F291" s="573"/>
      <c r="G291" s="573"/>
      <c r="H291" s="573"/>
      <c r="I291" s="573"/>
      <c r="J291" s="573"/>
      <c r="K291" s="658"/>
      <c r="L291" s="658"/>
      <c r="M291" s="573"/>
      <c r="N291" s="573"/>
      <c r="O291" s="573"/>
      <c r="P291" s="573"/>
      <c r="Q291" s="573"/>
      <c r="R291" s="573"/>
      <c r="S291" s="573"/>
      <c r="T291" s="573"/>
      <c r="U291" s="573"/>
      <c r="V291" s="573"/>
      <c r="W291" s="573"/>
      <c r="X291" s="573"/>
      <c r="Y291" s="573"/>
      <c r="Z291" s="573"/>
    </row>
    <row r="292" ht="15.75" customHeight="1">
      <c r="A292" s="573"/>
      <c r="B292" s="573"/>
      <c r="C292" s="573"/>
      <c r="D292" s="573"/>
      <c r="E292" s="573"/>
      <c r="F292" s="573"/>
      <c r="G292" s="573"/>
      <c r="H292" s="573"/>
      <c r="I292" s="573"/>
      <c r="J292" s="573"/>
      <c r="K292" s="658"/>
      <c r="L292" s="658"/>
      <c r="M292" s="573"/>
      <c r="N292" s="573"/>
      <c r="O292" s="573"/>
      <c r="P292" s="573"/>
      <c r="Q292" s="573"/>
      <c r="R292" s="573"/>
      <c r="S292" s="573"/>
      <c r="T292" s="573"/>
      <c r="U292" s="573"/>
      <c r="V292" s="573"/>
      <c r="W292" s="573"/>
      <c r="X292" s="573"/>
      <c r="Y292" s="573"/>
      <c r="Z292" s="573"/>
    </row>
    <row r="293" ht="15.75" customHeight="1">
      <c r="A293" s="573"/>
      <c r="B293" s="573"/>
      <c r="C293" s="573"/>
      <c r="D293" s="573"/>
      <c r="E293" s="573"/>
      <c r="F293" s="573"/>
      <c r="G293" s="573"/>
      <c r="H293" s="573"/>
      <c r="I293" s="573"/>
      <c r="J293" s="573"/>
      <c r="K293" s="658"/>
      <c r="L293" s="658"/>
      <c r="M293" s="573"/>
      <c r="N293" s="573"/>
      <c r="O293" s="573"/>
      <c r="P293" s="573"/>
      <c r="Q293" s="573"/>
      <c r="R293" s="573"/>
      <c r="S293" s="573"/>
      <c r="T293" s="573"/>
      <c r="U293" s="573"/>
      <c r="V293" s="573"/>
      <c r="W293" s="573"/>
      <c r="X293" s="573"/>
      <c r="Y293" s="573"/>
      <c r="Z293" s="573"/>
    </row>
    <row r="294" ht="15.75" customHeight="1">
      <c r="A294" s="573"/>
      <c r="B294" s="573"/>
      <c r="C294" s="573"/>
      <c r="D294" s="573"/>
      <c r="E294" s="573"/>
      <c r="F294" s="573"/>
      <c r="G294" s="573"/>
      <c r="H294" s="573"/>
      <c r="I294" s="573"/>
      <c r="J294" s="573"/>
      <c r="K294" s="658"/>
      <c r="L294" s="658"/>
      <c r="M294" s="573"/>
      <c r="N294" s="573"/>
      <c r="O294" s="573"/>
      <c r="P294" s="573"/>
      <c r="Q294" s="573"/>
      <c r="R294" s="573"/>
      <c r="S294" s="573"/>
      <c r="T294" s="573"/>
      <c r="U294" s="573"/>
      <c r="V294" s="573"/>
      <c r="W294" s="573"/>
      <c r="X294" s="573"/>
      <c r="Y294" s="573"/>
      <c r="Z294" s="573"/>
    </row>
    <row r="295" ht="15.75" customHeight="1">
      <c r="A295" s="573"/>
      <c r="B295" s="573"/>
      <c r="C295" s="573"/>
      <c r="D295" s="573"/>
      <c r="E295" s="573"/>
      <c r="F295" s="573"/>
      <c r="G295" s="573"/>
      <c r="H295" s="573"/>
      <c r="I295" s="573"/>
      <c r="J295" s="573"/>
      <c r="K295" s="658"/>
      <c r="L295" s="658"/>
      <c r="M295" s="573"/>
      <c r="N295" s="573"/>
      <c r="O295" s="573"/>
      <c r="P295" s="573"/>
      <c r="Q295" s="573"/>
      <c r="R295" s="573"/>
      <c r="S295" s="573"/>
      <c r="T295" s="573"/>
      <c r="U295" s="573"/>
      <c r="V295" s="573"/>
      <c r="W295" s="573"/>
      <c r="X295" s="573"/>
      <c r="Y295" s="573"/>
      <c r="Z295" s="573"/>
    </row>
    <row r="296" ht="15.75" customHeight="1">
      <c r="A296" s="573"/>
      <c r="B296" s="573"/>
      <c r="C296" s="573"/>
      <c r="D296" s="573"/>
      <c r="E296" s="573"/>
      <c r="F296" s="573"/>
      <c r="G296" s="573"/>
      <c r="H296" s="573"/>
      <c r="I296" s="573"/>
      <c r="J296" s="573"/>
      <c r="K296" s="658"/>
      <c r="L296" s="658"/>
      <c r="M296" s="573"/>
      <c r="N296" s="573"/>
      <c r="O296" s="573"/>
      <c r="P296" s="573"/>
      <c r="Q296" s="573"/>
      <c r="R296" s="573"/>
      <c r="S296" s="573"/>
      <c r="T296" s="573"/>
      <c r="U296" s="573"/>
      <c r="V296" s="573"/>
      <c r="W296" s="573"/>
      <c r="X296" s="573"/>
      <c r="Y296" s="573"/>
      <c r="Z296" s="573"/>
    </row>
    <row r="297" ht="15.75" customHeight="1">
      <c r="A297" s="573"/>
      <c r="B297" s="573"/>
      <c r="C297" s="573"/>
      <c r="D297" s="573"/>
      <c r="E297" s="573"/>
      <c r="F297" s="573"/>
      <c r="G297" s="573"/>
      <c r="H297" s="573"/>
      <c r="I297" s="573"/>
      <c r="J297" s="573"/>
      <c r="K297" s="658"/>
      <c r="L297" s="658"/>
      <c r="M297" s="573"/>
      <c r="N297" s="573"/>
      <c r="O297" s="573"/>
      <c r="P297" s="573"/>
      <c r="Q297" s="573"/>
      <c r="R297" s="573"/>
      <c r="S297" s="573"/>
      <c r="T297" s="573"/>
      <c r="U297" s="573"/>
      <c r="V297" s="573"/>
      <c r="W297" s="573"/>
      <c r="X297" s="573"/>
      <c r="Y297" s="573"/>
      <c r="Z297" s="573"/>
    </row>
    <row r="298" ht="15.75" customHeight="1">
      <c r="A298" s="573"/>
      <c r="B298" s="573"/>
      <c r="C298" s="573"/>
      <c r="D298" s="573"/>
      <c r="E298" s="573"/>
      <c r="F298" s="573"/>
      <c r="G298" s="573"/>
      <c r="H298" s="573"/>
      <c r="I298" s="573"/>
      <c r="J298" s="573"/>
      <c r="K298" s="658"/>
      <c r="L298" s="658"/>
      <c r="M298" s="573"/>
      <c r="N298" s="573"/>
      <c r="O298" s="573"/>
      <c r="P298" s="573"/>
      <c r="Q298" s="573"/>
      <c r="R298" s="573"/>
      <c r="S298" s="573"/>
      <c r="T298" s="573"/>
      <c r="U298" s="573"/>
      <c r="V298" s="573"/>
      <c r="W298" s="573"/>
      <c r="X298" s="573"/>
      <c r="Y298" s="573"/>
      <c r="Z298" s="573"/>
    </row>
    <row r="299" ht="15.75" customHeight="1">
      <c r="A299" s="573"/>
      <c r="B299" s="573"/>
      <c r="C299" s="573"/>
      <c r="D299" s="573"/>
      <c r="E299" s="573"/>
      <c r="F299" s="573"/>
      <c r="G299" s="573"/>
      <c r="H299" s="573"/>
      <c r="I299" s="573"/>
      <c r="J299" s="573"/>
      <c r="K299" s="658"/>
      <c r="L299" s="658"/>
      <c r="M299" s="573"/>
      <c r="N299" s="573"/>
      <c r="O299" s="573"/>
      <c r="P299" s="573"/>
      <c r="Q299" s="573"/>
      <c r="R299" s="573"/>
      <c r="S299" s="573"/>
      <c r="T299" s="573"/>
      <c r="U299" s="573"/>
      <c r="V299" s="573"/>
      <c r="W299" s="573"/>
      <c r="X299" s="573"/>
      <c r="Y299" s="573"/>
      <c r="Z299" s="573"/>
    </row>
    <row r="300" ht="15.75" customHeight="1">
      <c r="A300" s="573"/>
      <c r="B300" s="573"/>
      <c r="C300" s="573"/>
      <c r="D300" s="573"/>
      <c r="E300" s="573"/>
      <c r="F300" s="573"/>
      <c r="G300" s="573"/>
      <c r="H300" s="573"/>
      <c r="I300" s="573"/>
      <c r="J300" s="573"/>
      <c r="K300" s="658"/>
      <c r="L300" s="658"/>
      <c r="M300" s="573"/>
      <c r="N300" s="573"/>
      <c r="O300" s="573"/>
      <c r="P300" s="573"/>
      <c r="Q300" s="573"/>
      <c r="R300" s="573"/>
      <c r="S300" s="573"/>
      <c r="T300" s="573"/>
      <c r="U300" s="573"/>
      <c r="V300" s="573"/>
      <c r="W300" s="573"/>
      <c r="X300" s="573"/>
      <c r="Y300" s="573"/>
      <c r="Z300" s="573"/>
    </row>
    <row r="301" ht="15.75" customHeight="1">
      <c r="A301" s="573"/>
      <c r="B301" s="573"/>
      <c r="C301" s="573"/>
      <c r="D301" s="573"/>
      <c r="E301" s="573"/>
      <c r="F301" s="573"/>
      <c r="G301" s="573"/>
      <c r="H301" s="573"/>
      <c r="I301" s="573"/>
      <c r="J301" s="573"/>
      <c r="K301" s="658"/>
      <c r="L301" s="658"/>
      <c r="M301" s="573"/>
      <c r="N301" s="573"/>
      <c r="O301" s="573"/>
      <c r="P301" s="573"/>
      <c r="Q301" s="573"/>
      <c r="R301" s="573"/>
      <c r="S301" s="573"/>
      <c r="T301" s="573"/>
      <c r="U301" s="573"/>
      <c r="V301" s="573"/>
      <c r="W301" s="573"/>
      <c r="X301" s="573"/>
      <c r="Y301" s="573"/>
      <c r="Z301" s="573"/>
    </row>
    <row r="302" ht="15.75" customHeight="1">
      <c r="A302" s="573"/>
      <c r="B302" s="573"/>
      <c r="C302" s="573"/>
      <c r="D302" s="573"/>
      <c r="E302" s="573"/>
      <c r="F302" s="573"/>
      <c r="G302" s="573"/>
      <c r="H302" s="573"/>
      <c r="I302" s="573"/>
      <c r="J302" s="573"/>
      <c r="K302" s="658"/>
      <c r="L302" s="658"/>
      <c r="M302" s="573"/>
      <c r="N302" s="573"/>
      <c r="O302" s="573"/>
      <c r="P302" s="573"/>
      <c r="Q302" s="573"/>
      <c r="R302" s="573"/>
      <c r="S302" s="573"/>
      <c r="T302" s="573"/>
      <c r="U302" s="573"/>
      <c r="V302" s="573"/>
      <c r="W302" s="573"/>
      <c r="X302" s="573"/>
      <c r="Y302" s="573"/>
      <c r="Z302" s="573"/>
    </row>
    <row r="303" ht="15.75" customHeight="1">
      <c r="A303" s="573"/>
      <c r="B303" s="573"/>
      <c r="C303" s="573"/>
      <c r="D303" s="573"/>
      <c r="E303" s="573"/>
      <c r="F303" s="573"/>
      <c r="G303" s="573"/>
      <c r="H303" s="573"/>
      <c r="I303" s="573"/>
      <c r="J303" s="573"/>
      <c r="K303" s="658"/>
      <c r="L303" s="658"/>
      <c r="M303" s="573"/>
      <c r="N303" s="573"/>
      <c r="O303" s="573"/>
      <c r="P303" s="573"/>
      <c r="Q303" s="573"/>
      <c r="R303" s="573"/>
      <c r="S303" s="573"/>
      <c r="T303" s="573"/>
      <c r="U303" s="573"/>
      <c r="V303" s="573"/>
      <c r="W303" s="573"/>
      <c r="X303" s="573"/>
      <c r="Y303" s="573"/>
      <c r="Z303" s="573"/>
    </row>
    <row r="304" ht="15.75" customHeight="1">
      <c r="A304" s="573"/>
      <c r="B304" s="573"/>
      <c r="C304" s="573"/>
      <c r="D304" s="573"/>
      <c r="E304" s="573"/>
      <c r="F304" s="573"/>
      <c r="G304" s="573"/>
      <c r="H304" s="573"/>
      <c r="I304" s="573"/>
      <c r="J304" s="573"/>
      <c r="K304" s="658"/>
      <c r="L304" s="658"/>
      <c r="M304" s="573"/>
      <c r="N304" s="573"/>
      <c r="O304" s="573"/>
      <c r="P304" s="573"/>
      <c r="Q304" s="573"/>
      <c r="R304" s="573"/>
      <c r="S304" s="573"/>
      <c r="T304" s="573"/>
      <c r="U304" s="573"/>
      <c r="V304" s="573"/>
      <c r="W304" s="573"/>
      <c r="X304" s="573"/>
      <c r="Y304" s="573"/>
      <c r="Z304" s="573"/>
    </row>
    <row r="305" ht="15.75" customHeight="1">
      <c r="A305" s="573"/>
      <c r="B305" s="573"/>
      <c r="C305" s="573"/>
      <c r="D305" s="573"/>
      <c r="E305" s="573"/>
      <c r="F305" s="573"/>
      <c r="G305" s="573"/>
      <c r="H305" s="573"/>
      <c r="I305" s="573"/>
      <c r="J305" s="573"/>
      <c r="K305" s="658"/>
      <c r="L305" s="658"/>
      <c r="M305" s="573"/>
      <c r="N305" s="573"/>
      <c r="O305" s="573"/>
      <c r="P305" s="573"/>
      <c r="Q305" s="573"/>
      <c r="R305" s="573"/>
      <c r="S305" s="573"/>
      <c r="T305" s="573"/>
      <c r="U305" s="573"/>
      <c r="V305" s="573"/>
      <c r="W305" s="573"/>
      <c r="X305" s="573"/>
      <c r="Y305" s="573"/>
      <c r="Z305" s="573"/>
    </row>
    <row r="306" ht="15.75" customHeight="1">
      <c r="A306" s="573"/>
      <c r="B306" s="573"/>
      <c r="C306" s="573"/>
      <c r="D306" s="573"/>
      <c r="E306" s="573"/>
      <c r="F306" s="573"/>
      <c r="G306" s="573"/>
      <c r="H306" s="573"/>
      <c r="I306" s="573"/>
      <c r="J306" s="573"/>
      <c r="K306" s="658"/>
      <c r="L306" s="658"/>
      <c r="M306" s="573"/>
      <c r="N306" s="573"/>
      <c r="O306" s="573"/>
      <c r="P306" s="573"/>
      <c r="Q306" s="573"/>
      <c r="R306" s="573"/>
      <c r="S306" s="573"/>
      <c r="T306" s="573"/>
      <c r="U306" s="573"/>
      <c r="V306" s="573"/>
      <c r="W306" s="573"/>
      <c r="X306" s="573"/>
      <c r="Y306" s="573"/>
      <c r="Z306" s="573"/>
    </row>
    <row r="307" ht="15.75" customHeight="1">
      <c r="A307" s="573"/>
      <c r="B307" s="573"/>
      <c r="C307" s="573"/>
      <c r="D307" s="573"/>
      <c r="E307" s="573"/>
      <c r="F307" s="573"/>
      <c r="G307" s="573"/>
      <c r="H307" s="573"/>
      <c r="I307" s="573"/>
      <c r="J307" s="573"/>
      <c r="K307" s="658"/>
      <c r="L307" s="658"/>
      <c r="M307" s="573"/>
      <c r="N307" s="573"/>
      <c r="O307" s="573"/>
      <c r="P307" s="573"/>
      <c r="Q307" s="573"/>
      <c r="R307" s="573"/>
      <c r="S307" s="573"/>
      <c r="T307" s="573"/>
      <c r="U307" s="573"/>
      <c r="V307" s="573"/>
      <c r="W307" s="573"/>
      <c r="X307" s="573"/>
      <c r="Y307" s="573"/>
      <c r="Z307" s="573"/>
    </row>
    <row r="308" ht="15.75" customHeight="1">
      <c r="A308" s="573"/>
      <c r="B308" s="573"/>
      <c r="C308" s="573"/>
      <c r="D308" s="573"/>
      <c r="E308" s="573"/>
      <c r="F308" s="573"/>
      <c r="G308" s="573"/>
      <c r="H308" s="573"/>
      <c r="I308" s="573"/>
      <c r="J308" s="573"/>
      <c r="K308" s="658"/>
      <c r="L308" s="658"/>
      <c r="M308" s="573"/>
      <c r="N308" s="573"/>
      <c r="O308" s="573"/>
      <c r="P308" s="573"/>
      <c r="Q308" s="573"/>
      <c r="R308" s="573"/>
      <c r="S308" s="573"/>
      <c r="T308" s="573"/>
      <c r="U308" s="573"/>
      <c r="V308" s="573"/>
      <c r="W308" s="573"/>
      <c r="X308" s="573"/>
      <c r="Y308" s="573"/>
      <c r="Z308" s="573"/>
    </row>
    <row r="309" ht="15.75" customHeight="1">
      <c r="A309" s="573"/>
      <c r="B309" s="573"/>
      <c r="C309" s="573"/>
      <c r="D309" s="573"/>
      <c r="E309" s="573"/>
      <c r="F309" s="573"/>
      <c r="G309" s="573"/>
      <c r="H309" s="573"/>
      <c r="I309" s="573"/>
      <c r="J309" s="573"/>
      <c r="K309" s="658"/>
      <c r="L309" s="658"/>
      <c r="M309" s="573"/>
      <c r="N309" s="573"/>
      <c r="O309" s="573"/>
      <c r="P309" s="573"/>
      <c r="Q309" s="573"/>
      <c r="R309" s="573"/>
      <c r="S309" s="573"/>
      <c r="T309" s="573"/>
      <c r="U309" s="573"/>
      <c r="V309" s="573"/>
      <c r="W309" s="573"/>
      <c r="X309" s="573"/>
      <c r="Y309" s="573"/>
      <c r="Z309" s="573"/>
    </row>
    <row r="310" ht="15.75" customHeight="1">
      <c r="A310" s="573"/>
      <c r="B310" s="573"/>
      <c r="C310" s="573"/>
      <c r="D310" s="573"/>
      <c r="E310" s="573"/>
      <c r="F310" s="573"/>
      <c r="G310" s="573"/>
      <c r="H310" s="573"/>
      <c r="I310" s="573"/>
      <c r="J310" s="573"/>
      <c r="K310" s="658"/>
      <c r="L310" s="658"/>
      <c r="M310" s="573"/>
      <c r="N310" s="573"/>
      <c r="O310" s="573"/>
      <c r="P310" s="573"/>
      <c r="Q310" s="573"/>
      <c r="R310" s="573"/>
      <c r="S310" s="573"/>
      <c r="T310" s="573"/>
      <c r="U310" s="573"/>
      <c r="V310" s="573"/>
      <c r="W310" s="573"/>
      <c r="X310" s="573"/>
      <c r="Y310" s="573"/>
      <c r="Z310" s="573"/>
    </row>
    <row r="311" ht="15.75" customHeight="1">
      <c r="A311" s="573"/>
      <c r="B311" s="573"/>
      <c r="C311" s="573"/>
      <c r="D311" s="573"/>
      <c r="E311" s="573"/>
      <c r="F311" s="573"/>
      <c r="G311" s="573"/>
      <c r="H311" s="573"/>
      <c r="I311" s="573"/>
      <c r="J311" s="573"/>
      <c r="K311" s="658"/>
      <c r="L311" s="658"/>
      <c r="M311" s="573"/>
      <c r="N311" s="573"/>
      <c r="O311" s="573"/>
      <c r="P311" s="573"/>
      <c r="Q311" s="573"/>
      <c r="R311" s="573"/>
      <c r="S311" s="573"/>
      <c r="T311" s="573"/>
      <c r="U311" s="573"/>
      <c r="V311" s="573"/>
      <c r="W311" s="573"/>
      <c r="X311" s="573"/>
      <c r="Y311" s="573"/>
      <c r="Z311" s="573"/>
    </row>
    <row r="312" ht="15.75" customHeight="1">
      <c r="A312" s="573"/>
      <c r="B312" s="573"/>
      <c r="C312" s="573"/>
      <c r="D312" s="573"/>
      <c r="E312" s="573"/>
      <c r="F312" s="573"/>
      <c r="G312" s="573"/>
      <c r="H312" s="573"/>
      <c r="I312" s="573"/>
      <c r="J312" s="573"/>
      <c r="K312" s="658"/>
      <c r="L312" s="658"/>
      <c r="M312" s="573"/>
      <c r="N312" s="573"/>
      <c r="O312" s="573"/>
      <c r="P312" s="573"/>
      <c r="Q312" s="573"/>
      <c r="R312" s="573"/>
      <c r="S312" s="573"/>
      <c r="T312" s="573"/>
      <c r="U312" s="573"/>
      <c r="V312" s="573"/>
      <c r="W312" s="573"/>
      <c r="X312" s="573"/>
      <c r="Y312" s="573"/>
      <c r="Z312" s="573"/>
    </row>
    <row r="313" ht="15.75" customHeight="1">
      <c r="A313" s="573"/>
      <c r="B313" s="573"/>
      <c r="C313" s="573"/>
      <c r="D313" s="573"/>
      <c r="E313" s="573"/>
      <c r="F313" s="573"/>
      <c r="G313" s="573"/>
      <c r="H313" s="573"/>
      <c r="I313" s="573"/>
      <c r="J313" s="573"/>
      <c r="K313" s="658"/>
      <c r="L313" s="658"/>
      <c r="M313" s="573"/>
      <c r="N313" s="573"/>
      <c r="O313" s="573"/>
      <c r="P313" s="573"/>
      <c r="Q313" s="573"/>
      <c r="R313" s="573"/>
      <c r="S313" s="573"/>
      <c r="T313" s="573"/>
      <c r="U313" s="573"/>
      <c r="V313" s="573"/>
      <c r="W313" s="573"/>
      <c r="X313" s="573"/>
      <c r="Y313" s="573"/>
      <c r="Z313" s="573"/>
    </row>
    <row r="314" ht="15.75" customHeight="1">
      <c r="A314" s="573"/>
      <c r="B314" s="573"/>
      <c r="C314" s="573"/>
      <c r="D314" s="573"/>
      <c r="E314" s="573"/>
      <c r="F314" s="573"/>
      <c r="G314" s="573"/>
      <c r="H314" s="573"/>
      <c r="I314" s="573"/>
      <c r="J314" s="573"/>
      <c r="K314" s="658"/>
      <c r="L314" s="658"/>
      <c r="M314" s="573"/>
      <c r="N314" s="573"/>
      <c r="O314" s="573"/>
      <c r="P314" s="573"/>
      <c r="Q314" s="573"/>
      <c r="R314" s="573"/>
      <c r="S314" s="573"/>
      <c r="T314" s="573"/>
      <c r="U314" s="573"/>
      <c r="V314" s="573"/>
      <c r="W314" s="573"/>
      <c r="X314" s="573"/>
      <c r="Y314" s="573"/>
      <c r="Z314" s="573"/>
    </row>
    <row r="315" ht="15.75" customHeight="1">
      <c r="A315" s="573"/>
      <c r="B315" s="573"/>
      <c r="C315" s="573"/>
      <c r="D315" s="573"/>
      <c r="E315" s="573"/>
      <c r="F315" s="573"/>
      <c r="G315" s="573"/>
      <c r="H315" s="573"/>
      <c r="I315" s="573"/>
      <c r="J315" s="573"/>
      <c r="K315" s="658"/>
      <c r="L315" s="658"/>
      <c r="M315" s="573"/>
      <c r="N315" s="573"/>
      <c r="O315" s="573"/>
      <c r="P315" s="573"/>
      <c r="Q315" s="573"/>
      <c r="R315" s="573"/>
      <c r="S315" s="573"/>
      <c r="T315" s="573"/>
      <c r="U315" s="573"/>
      <c r="V315" s="573"/>
      <c r="W315" s="573"/>
      <c r="X315" s="573"/>
      <c r="Y315" s="573"/>
      <c r="Z315" s="573"/>
    </row>
    <row r="316" ht="15.75" customHeight="1">
      <c r="A316" s="573"/>
      <c r="B316" s="573"/>
      <c r="C316" s="573"/>
      <c r="D316" s="573"/>
      <c r="E316" s="573"/>
      <c r="F316" s="573"/>
      <c r="G316" s="573"/>
      <c r="H316" s="573"/>
      <c r="I316" s="573"/>
      <c r="J316" s="573"/>
      <c r="K316" s="658"/>
      <c r="L316" s="658"/>
      <c r="M316" s="573"/>
      <c r="N316" s="573"/>
      <c r="O316" s="573"/>
      <c r="P316" s="573"/>
      <c r="Q316" s="573"/>
      <c r="R316" s="573"/>
      <c r="S316" s="573"/>
      <c r="T316" s="573"/>
      <c r="U316" s="573"/>
      <c r="V316" s="573"/>
      <c r="W316" s="573"/>
      <c r="X316" s="573"/>
      <c r="Y316" s="573"/>
      <c r="Z316" s="573"/>
    </row>
    <row r="317" ht="15.75" customHeight="1">
      <c r="A317" s="573"/>
      <c r="B317" s="573"/>
      <c r="C317" s="573"/>
      <c r="D317" s="573"/>
      <c r="E317" s="573"/>
      <c r="F317" s="573"/>
      <c r="G317" s="573"/>
      <c r="H317" s="573"/>
      <c r="I317" s="573"/>
      <c r="J317" s="573"/>
      <c r="K317" s="658"/>
      <c r="L317" s="658"/>
      <c r="M317" s="573"/>
      <c r="N317" s="573"/>
      <c r="O317" s="573"/>
      <c r="P317" s="573"/>
      <c r="Q317" s="573"/>
      <c r="R317" s="573"/>
      <c r="S317" s="573"/>
      <c r="T317" s="573"/>
      <c r="U317" s="573"/>
      <c r="V317" s="573"/>
      <c r="W317" s="573"/>
      <c r="X317" s="573"/>
      <c r="Y317" s="573"/>
      <c r="Z317" s="573"/>
    </row>
    <row r="318" ht="15.75" customHeight="1">
      <c r="A318" s="573"/>
      <c r="B318" s="573"/>
      <c r="C318" s="573"/>
      <c r="D318" s="573"/>
      <c r="E318" s="573"/>
      <c r="F318" s="573"/>
      <c r="G318" s="573"/>
      <c r="H318" s="573"/>
      <c r="I318" s="573"/>
      <c r="J318" s="573"/>
      <c r="K318" s="658"/>
      <c r="L318" s="658"/>
      <c r="M318" s="573"/>
      <c r="N318" s="573"/>
      <c r="O318" s="573"/>
      <c r="P318" s="573"/>
      <c r="Q318" s="573"/>
      <c r="R318" s="573"/>
      <c r="S318" s="573"/>
      <c r="T318" s="573"/>
      <c r="U318" s="573"/>
      <c r="V318" s="573"/>
      <c r="W318" s="573"/>
      <c r="X318" s="573"/>
      <c r="Y318" s="573"/>
      <c r="Z318" s="573"/>
    </row>
    <row r="319" ht="15.75" customHeight="1">
      <c r="A319" s="573"/>
      <c r="B319" s="573"/>
      <c r="C319" s="573"/>
      <c r="D319" s="573"/>
      <c r="E319" s="573"/>
      <c r="F319" s="573"/>
      <c r="G319" s="573"/>
      <c r="H319" s="573"/>
      <c r="I319" s="573"/>
      <c r="J319" s="573"/>
      <c r="K319" s="658"/>
      <c r="L319" s="658"/>
      <c r="M319" s="573"/>
      <c r="N319" s="573"/>
      <c r="O319" s="573"/>
      <c r="P319" s="573"/>
      <c r="Q319" s="573"/>
      <c r="R319" s="573"/>
      <c r="S319" s="573"/>
      <c r="T319" s="573"/>
      <c r="U319" s="573"/>
      <c r="V319" s="573"/>
      <c r="W319" s="573"/>
      <c r="X319" s="573"/>
      <c r="Y319" s="573"/>
      <c r="Z319" s="573"/>
    </row>
    <row r="320" ht="15.75" customHeight="1">
      <c r="A320" s="573"/>
      <c r="B320" s="573"/>
      <c r="C320" s="573"/>
      <c r="D320" s="573"/>
      <c r="E320" s="573"/>
      <c r="F320" s="573"/>
      <c r="G320" s="573"/>
      <c r="H320" s="573"/>
      <c r="I320" s="573"/>
      <c r="J320" s="573"/>
      <c r="K320" s="658"/>
      <c r="L320" s="658"/>
      <c r="M320" s="573"/>
      <c r="N320" s="573"/>
      <c r="O320" s="573"/>
      <c r="P320" s="573"/>
      <c r="Q320" s="573"/>
      <c r="R320" s="573"/>
      <c r="S320" s="573"/>
      <c r="T320" s="573"/>
      <c r="U320" s="573"/>
      <c r="V320" s="573"/>
      <c r="W320" s="573"/>
      <c r="X320" s="573"/>
      <c r="Y320" s="573"/>
      <c r="Z320" s="573"/>
    </row>
    <row r="321" ht="15.75" customHeight="1">
      <c r="A321" s="573"/>
      <c r="B321" s="573"/>
      <c r="C321" s="573"/>
      <c r="D321" s="573"/>
      <c r="E321" s="573"/>
      <c r="F321" s="573"/>
      <c r="G321" s="573"/>
      <c r="H321" s="573"/>
      <c r="I321" s="573"/>
      <c r="J321" s="573"/>
      <c r="K321" s="658"/>
      <c r="L321" s="658"/>
      <c r="M321" s="573"/>
      <c r="N321" s="573"/>
      <c r="O321" s="573"/>
      <c r="P321" s="573"/>
      <c r="Q321" s="573"/>
      <c r="R321" s="573"/>
      <c r="S321" s="573"/>
      <c r="T321" s="573"/>
      <c r="U321" s="573"/>
      <c r="V321" s="573"/>
      <c r="W321" s="573"/>
      <c r="X321" s="573"/>
      <c r="Y321" s="573"/>
      <c r="Z321" s="573"/>
    </row>
    <row r="322" ht="15.75" customHeight="1">
      <c r="A322" s="573"/>
      <c r="B322" s="573"/>
      <c r="C322" s="573"/>
      <c r="D322" s="573"/>
      <c r="E322" s="573"/>
      <c r="F322" s="573"/>
      <c r="G322" s="573"/>
      <c r="H322" s="573"/>
      <c r="I322" s="573"/>
      <c r="J322" s="573"/>
      <c r="K322" s="658"/>
      <c r="L322" s="658"/>
      <c r="M322" s="573"/>
      <c r="N322" s="573"/>
      <c r="O322" s="573"/>
      <c r="P322" s="573"/>
      <c r="Q322" s="573"/>
      <c r="R322" s="573"/>
      <c r="S322" s="573"/>
      <c r="T322" s="573"/>
      <c r="U322" s="573"/>
      <c r="V322" s="573"/>
      <c r="W322" s="573"/>
      <c r="X322" s="573"/>
      <c r="Y322" s="573"/>
      <c r="Z322" s="573"/>
    </row>
    <row r="323" ht="15.75" customHeight="1">
      <c r="A323" s="573"/>
      <c r="B323" s="573"/>
      <c r="C323" s="573"/>
      <c r="D323" s="573"/>
      <c r="E323" s="573"/>
      <c r="F323" s="573"/>
      <c r="G323" s="573"/>
      <c r="H323" s="573"/>
      <c r="I323" s="573"/>
      <c r="J323" s="573"/>
      <c r="K323" s="658"/>
      <c r="L323" s="658"/>
      <c r="M323" s="573"/>
      <c r="N323" s="573"/>
      <c r="O323" s="573"/>
      <c r="P323" s="573"/>
      <c r="Q323" s="573"/>
      <c r="R323" s="573"/>
      <c r="S323" s="573"/>
      <c r="T323" s="573"/>
      <c r="U323" s="573"/>
      <c r="V323" s="573"/>
      <c r="W323" s="573"/>
      <c r="X323" s="573"/>
      <c r="Y323" s="573"/>
      <c r="Z323" s="573"/>
    </row>
    <row r="324" ht="15.75" customHeight="1">
      <c r="A324" s="573"/>
      <c r="B324" s="573"/>
      <c r="C324" s="573"/>
      <c r="D324" s="573"/>
      <c r="E324" s="573"/>
      <c r="F324" s="573"/>
      <c r="G324" s="573"/>
      <c r="H324" s="573"/>
      <c r="I324" s="573"/>
      <c r="J324" s="573"/>
      <c r="K324" s="658"/>
      <c r="L324" s="658"/>
      <c r="M324" s="573"/>
      <c r="N324" s="573"/>
      <c r="O324" s="573"/>
      <c r="P324" s="573"/>
      <c r="Q324" s="573"/>
      <c r="R324" s="573"/>
      <c r="S324" s="573"/>
      <c r="T324" s="573"/>
      <c r="U324" s="573"/>
      <c r="V324" s="573"/>
      <c r="W324" s="573"/>
      <c r="X324" s="573"/>
      <c r="Y324" s="573"/>
      <c r="Z324" s="573"/>
    </row>
    <row r="325" ht="15.75" customHeight="1">
      <c r="A325" s="573"/>
      <c r="B325" s="573"/>
      <c r="C325" s="573"/>
      <c r="D325" s="573"/>
      <c r="E325" s="573"/>
      <c r="F325" s="573"/>
      <c r="G325" s="573"/>
      <c r="H325" s="573"/>
      <c r="I325" s="573"/>
      <c r="J325" s="573"/>
      <c r="K325" s="658"/>
      <c r="L325" s="658"/>
      <c r="M325" s="573"/>
      <c r="N325" s="573"/>
      <c r="O325" s="573"/>
      <c r="P325" s="573"/>
      <c r="Q325" s="573"/>
      <c r="R325" s="573"/>
      <c r="S325" s="573"/>
      <c r="T325" s="573"/>
      <c r="U325" s="573"/>
      <c r="V325" s="573"/>
      <c r="W325" s="573"/>
      <c r="X325" s="573"/>
      <c r="Y325" s="573"/>
      <c r="Z325" s="573"/>
    </row>
    <row r="326" ht="15.75" customHeight="1">
      <c r="A326" s="573"/>
      <c r="B326" s="573"/>
      <c r="C326" s="573"/>
      <c r="D326" s="573"/>
      <c r="E326" s="573"/>
      <c r="F326" s="573"/>
      <c r="G326" s="573"/>
      <c r="H326" s="573"/>
      <c r="I326" s="573"/>
      <c r="J326" s="573"/>
      <c r="K326" s="658"/>
      <c r="L326" s="658"/>
      <c r="M326" s="573"/>
      <c r="N326" s="573"/>
      <c r="O326" s="573"/>
      <c r="P326" s="573"/>
      <c r="Q326" s="573"/>
      <c r="R326" s="573"/>
      <c r="S326" s="573"/>
      <c r="T326" s="573"/>
      <c r="U326" s="573"/>
      <c r="V326" s="573"/>
      <c r="W326" s="573"/>
      <c r="X326" s="573"/>
      <c r="Y326" s="573"/>
      <c r="Z326" s="573"/>
    </row>
    <row r="327" ht="15.75" customHeight="1">
      <c r="A327" s="573"/>
      <c r="B327" s="573"/>
      <c r="C327" s="573"/>
      <c r="D327" s="573"/>
      <c r="E327" s="573"/>
      <c r="F327" s="573"/>
      <c r="G327" s="573"/>
      <c r="H327" s="573"/>
      <c r="I327" s="573"/>
      <c r="J327" s="573"/>
      <c r="K327" s="658"/>
      <c r="L327" s="658"/>
      <c r="M327" s="573"/>
      <c r="N327" s="573"/>
      <c r="O327" s="573"/>
      <c r="P327" s="573"/>
      <c r="Q327" s="573"/>
      <c r="R327" s="573"/>
      <c r="S327" s="573"/>
      <c r="T327" s="573"/>
      <c r="U327" s="573"/>
      <c r="V327" s="573"/>
      <c r="W327" s="573"/>
      <c r="X327" s="573"/>
      <c r="Y327" s="573"/>
      <c r="Z327" s="573"/>
    </row>
    <row r="328" ht="15.75" customHeight="1">
      <c r="A328" s="573"/>
      <c r="B328" s="573"/>
      <c r="C328" s="573"/>
      <c r="D328" s="573"/>
      <c r="E328" s="573"/>
      <c r="F328" s="573"/>
      <c r="G328" s="573"/>
      <c r="H328" s="573"/>
      <c r="I328" s="573"/>
      <c r="J328" s="573"/>
      <c r="K328" s="658"/>
      <c r="L328" s="658"/>
      <c r="M328" s="573"/>
      <c r="N328" s="573"/>
      <c r="O328" s="573"/>
      <c r="P328" s="573"/>
      <c r="Q328" s="573"/>
      <c r="R328" s="573"/>
      <c r="S328" s="573"/>
      <c r="T328" s="573"/>
      <c r="U328" s="573"/>
      <c r="V328" s="573"/>
      <c r="W328" s="573"/>
      <c r="X328" s="573"/>
      <c r="Y328" s="573"/>
      <c r="Z328" s="573"/>
    </row>
    <row r="329" ht="15.75" customHeight="1">
      <c r="A329" s="573"/>
      <c r="B329" s="573"/>
      <c r="C329" s="573"/>
      <c r="D329" s="573"/>
      <c r="E329" s="573"/>
      <c r="F329" s="573"/>
      <c r="G329" s="573"/>
      <c r="H329" s="573"/>
      <c r="I329" s="573"/>
      <c r="J329" s="573"/>
      <c r="K329" s="658"/>
      <c r="L329" s="658"/>
      <c r="M329" s="573"/>
      <c r="N329" s="573"/>
      <c r="O329" s="573"/>
      <c r="P329" s="573"/>
      <c r="Q329" s="573"/>
      <c r="R329" s="573"/>
      <c r="S329" s="573"/>
      <c r="T329" s="573"/>
      <c r="U329" s="573"/>
      <c r="V329" s="573"/>
      <c r="W329" s="573"/>
      <c r="X329" s="573"/>
      <c r="Y329" s="573"/>
      <c r="Z329" s="573"/>
    </row>
    <row r="330" ht="15.75" customHeight="1">
      <c r="A330" s="573"/>
      <c r="B330" s="573"/>
      <c r="C330" s="573"/>
      <c r="D330" s="573"/>
      <c r="E330" s="573"/>
      <c r="F330" s="573"/>
      <c r="G330" s="573"/>
      <c r="H330" s="573"/>
      <c r="I330" s="573"/>
      <c r="J330" s="573"/>
      <c r="K330" s="658"/>
      <c r="L330" s="658"/>
      <c r="M330" s="573"/>
      <c r="N330" s="573"/>
      <c r="O330" s="573"/>
      <c r="P330" s="573"/>
      <c r="Q330" s="573"/>
      <c r="R330" s="573"/>
      <c r="S330" s="573"/>
      <c r="T330" s="573"/>
      <c r="U330" s="573"/>
      <c r="V330" s="573"/>
      <c r="W330" s="573"/>
      <c r="X330" s="573"/>
      <c r="Y330" s="573"/>
      <c r="Z330" s="573"/>
    </row>
    <row r="331" ht="15.75" customHeight="1">
      <c r="A331" s="573"/>
      <c r="B331" s="573"/>
      <c r="C331" s="573"/>
      <c r="D331" s="573"/>
      <c r="E331" s="573"/>
      <c r="F331" s="573"/>
      <c r="G331" s="573"/>
      <c r="H331" s="573"/>
      <c r="I331" s="573"/>
      <c r="J331" s="573"/>
      <c r="K331" s="658"/>
      <c r="L331" s="658"/>
      <c r="M331" s="573"/>
      <c r="N331" s="573"/>
      <c r="O331" s="573"/>
      <c r="P331" s="573"/>
      <c r="Q331" s="573"/>
      <c r="R331" s="573"/>
      <c r="S331" s="573"/>
      <c r="T331" s="573"/>
      <c r="U331" s="573"/>
      <c r="V331" s="573"/>
      <c r="W331" s="573"/>
      <c r="X331" s="573"/>
      <c r="Y331" s="573"/>
      <c r="Z331" s="573"/>
    </row>
    <row r="332" ht="15.75" customHeight="1">
      <c r="A332" s="573"/>
      <c r="B332" s="573"/>
      <c r="C332" s="573"/>
      <c r="D332" s="573"/>
      <c r="E332" s="573"/>
      <c r="F332" s="573"/>
      <c r="G332" s="573"/>
      <c r="H332" s="573"/>
      <c r="I332" s="573"/>
      <c r="J332" s="573"/>
      <c r="K332" s="658"/>
      <c r="L332" s="658"/>
      <c r="M332" s="573"/>
      <c r="N332" s="573"/>
      <c r="O332" s="573"/>
      <c r="P332" s="573"/>
      <c r="Q332" s="573"/>
      <c r="R332" s="573"/>
      <c r="S332" s="573"/>
      <c r="T332" s="573"/>
      <c r="U332" s="573"/>
      <c r="V332" s="573"/>
      <c r="W332" s="573"/>
      <c r="X332" s="573"/>
      <c r="Y332" s="573"/>
      <c r="Z332" s="573"/>
    </row>
    <row r="333" ht="15.75" customHeight="1">
      <c r="A333" s="573"/>
      <c r="B333" s="573"/>
      <c r="C333" s="573"/>
      <c r="D333" s="573"/>
      <c r="E333" s="573"/>
      <c r="F333" s="573"/>
      <c r="G333" s="573"/>
      <c r="H333" s="573"/>
      <c r="I333" s="573"/>
      <c r="J333" s="573"/>
      <c r="K333" s="658"/>
      <c r="L333" s="658"/>
      <c r="M333" s="573"/>
      <c r="N333" s="573"/>
      <c r="O333" s="573"/>
      <c r="P333" s="573"/>
      <c r="Q333" s="573"/>
      <c r="R333" s="573"/>
      <c r="S333" s="573"/>
      <c r="T333" s="573"/>
      <c r="U333" s="573"/>
      <c r="V333" s="573"/>
      <c r="W333" s="573"/>
      <c r="X333" s="573"/>
      <c r="Y333" s="573"/>
      <c r="Z333" s="573"/>
    </row>
    <row r="334" ht="15.75" customHeight="1">
      <c r="A334" s="573"/>
      <c r="B334" s="573"/>
      <c r="C334" s="573"/>
      <c r="D334" s="573"/>
      <c r="E334" s="573"/>
      <c r="F334" s="573"/>
      <c r="G334" s="573"/>
      <c r="H334" s="573"/>
      <c r="I334" s="573"/>
      <c r="J334" s="573"/>
      <c r="K334" s="658"/>
      <c r="L334" s="658"/>
      <c r="M334" s="573"/>
      <c r="N334" s="573"/>
      <c r="O334" s="573"/>
      <c r="P334" s="573"/>
      <c r="Q334" s="573"/>
      <c r="R334" s="573"/>
      <c r="S334" s="573"/>
      <c r="T334" s="573"/>
      <c r="U334" s="573"/>
      <c r="V334" s="573"/>
      <c r="W334" s="573"/>
      <c r="X334" s="573"/>
      <c r="Y334" s="573"/>
      <c r="Z334" s="573"/>
    </row>
    <row r="335" ht="15.75" customHeight="1">
      <c r="A335" s="573"/>
      <c r="B335" s="573"/>
      <c r="C335" s="573"/>
      <c r="D335" s="573"/>
      <c r="E335" s="573"/>
      <c r="F335" s="573"/>
      <c r="G335" s="573"/>
      <c r="H335" s="573"/>
      <c r="I335" s="573"/>
      <c r="J335" s="573"/>
      <c r="K335" s="658"/>
      <c r="L335" s="658"/>
      <c r="M335" s="573"/>
      <c r="N335" s="573"/>
      <c r="O335" s="573"/>
      <c r="P335" s="573"/>
      <c r="Q335" s="573"/>
      <c r="R335" s="573"/>
      <c r="S335" s="573"/>
      <c r="T335" s="573"/>
      <c r="U335" s="573"/>
      <c r="V335" s="573"/>
      <c r="W335" s="573"/>
      <c r="X335" s="573"/>
      <c r="Y335" s="573"/>
      <c r="Z335" s="573"/>
    </row>
    <row r="336" ht="15.75" customHeight="1">
      <c r="A336" s="573"/>
      <c r="B336" s="573"/>
      <c r="C336" s="573"/>
      <c r="D336" s="573"/>
      <c r="E336" s="573"/>
      <c r="F336" s="573"/>
      <c r="G336" s="573"/>
      <c r="H336" s="573"/>
      <c r="I336" s="573"/>
      <c r="J336" s="573"/>
      <c r="K336" s="658"/>
      <c r="L336" s="658"/>
      <c r="M336" s="573"/>
      <c r="N336" s="573"/>
      <c r="O336" s="573"/>
      <c r="P336" s="573"/>
      <c r="Q336" s="573"/>
      <c r="R336" s="573"/>
      <c r="S336" s="573"/>
      <c r="T336" s="573"/>
      <c r="U336" s="573"/>
      <c r="V336" s="573"/>
      <c r="W336" s="573"/>
      <c r="X336" s="573"/>
      <c r="Y336" s="573"/>
      <c r="Z336" s="573"/>
    </row>
    <row r="337" ht="15.75" customHeight="1">
      <c r="A337" s="573"/>
      <c r="B337" s="573"/>
      <c r="C337" s="573"/>
      <c r="D337" s="573"/>
      <c r="E337" s="573"/>
      <c r="F337" s="573"/>
      <c r="G337" s="573"/>
      <c r="H337" s="573"/>
      <c r="I337" s="573"/>
      <c r="J337" s="573"/>
      <c r="K337" s="658"/>
      <c r="L337" s="658"/>
      <c r="M337" s="573"/>
      <c r="N337" s="573"/>
      <c r="O337" s="573"/>
      <c r="P337" s="573"/>
      <c r="Q337" s="573"/>
      <c r="R337" s="573"/>
      <c r="S337" s="573"/>
      <c r="T337" s="573"/>
      <c r="U337" s="573"/>
      <c r="V337" s="573"/>
      <c r="W337" s="573"/>
      <c r="X337" s="573"/>
      <c r="Y337" s="573"/>
      <c r="Z337" s="573"/>
    </row>
    <row r="338" ht="15.75" customHeight="1">
      <c r="A338" s="573"/>
      <c r="B338" s="573"/>
      <c r="C338" s="573"/>
      <c r="D338" s="573"/>
      <c r="E338" s="573"/>
      <c r="F338" s="573"/>
      <c r="G338" s="573"/>
      <c r="H338" s="573"/>
      <c r="I338" s="573"/>
      <c r="J338" s="573"/>
      <c r="K338" s="658"/>
      <c r="L338" s="658"/>
      <c r="M338" s="573"/>
      <c r="N338" s="573"/>
      <c r="O338" s="573"/>
      <c r="P338" s="573"/>
      <c r="Q338" s="573"/>
      <c r="R338" s="573"/>
      <c r="S338" s="573"/>
      <c r="T338" s="573"/>
      <c r="U338" s="573"/>
      <c r="V338" s="573"/>
      <c r="W338" s="573"/>
      <c r="X338" s="573"/>
      <c r="Y338" s="573"/>
      <c r="Z338" s="573"/>
    </row>
    <row r="339" ht="15.75" customHeight="1">
      <c r="A339" s="573"/>
      <c r="B339" s="573"/>
      <c r="C339" s="573"/>
      <c r="D339" s="573"/>
      <c r="E339" s="573"/>
      <c r="F339" s="573"/>
      <c r="G339" s="573"/>
      <c r="H339" s="573"/>
      <c r="I339" s="573"/>
      <c r="J339" s="573"/>
      <c r="K339" s="658"/>
      <c r="L339" s="658"/>
      <c r="M339" s="573"/>
      <c r="N339" s="573"/>
      <c r="O339" s="573"/>
      <c r="P339" s="573"/>
      <c r="Q339" s="573"/>
      <c r="R339" s="573"/>
      <c r="S339" s="573"/>
      <c r="T339" s="573"/>
      <c r="U339" s="573"/>
      <c r="V339" s="573"/>
      <c r="W339" s="573"/>
      <c r="X339" s="573"/>
      <c r="Y339" s="573"/>
      <c r="Z339" s="573"/>
    </row>
    <row r="340" ht="15.75" customHeight="1">
      <c r="A340" s="573"/>
      <c r="B340" s="573"/>
      <c r="C340" s="573"/>
      <c r="D340" s="573"/>
      <c r="E340" s="573"/>
      <c r="F340" s="573"/>
      <c r="G340" s="573"/>
      <c r="H340" s="573"/>
      <c r="I340" s="573"/>
      <c r="J340" s="573"/>
      <c r="K340" s="658"/>
      <c r="L340" s="658"/>
      <c r="M340" s="573"/>
      <c r="N340" s="573"/>
      <c r="O340" s="573"/>
      <c r="P340" s="573"/>
      <c r="Q340" s="573"/>
      <c r="R340" s="573"/>
      <c r="S340" s="573"/>
      <c r="T340" s="573"/>
      <c r="U340" s="573"/>
      <c r="V340" s="573"/>
      <c r="W340" s="573"/>
      <c r="X340" s="573"/>
      <c r="Y340" s="573"/>
      <c r="Z340" s="573"/>
    </row>
    <row r="341" ht="15.75" customHeight="1">
      <c r="A341" s="573"/>
      <c r="B341" s="573"/>
      <c r="C341" s="573"/>
      <c r="D341" s="573"/>
      <c r="E341" s="573"/>
      <c r="F341" s="573"/>
      <c r="G341" s="573"/>
      <c r="H341" s="573"/>
      <c r="I341" s="573"/>
      <c r="J341" s="573"/>
      <c r="K341" s="658"/>
      <c r="L341" s="658"/>
      <c r="M341" s="573"/>
      <c r="N341" s="573"/>
      <c r="O341" s="573"/>
      <c r="P341" s="573"/>
      <c r="Q341" s="573"/>
      <c r="R341" s="573"/>
      <c r="S341" s="573"/>
      <c r="T341" s="573"/>
      <c r="U341" s="573"/>
      <c r="V341" s="573"/>
      <c r="W341" s="573"/>
      <c r="X341" s="573"/>
      <c r="Y341" s="573"/>
      <c r="Z341" s="573"/>
    </row>
    <row r="342" ht="15.75" customHeight="1">
      <c r="A342" s="573"/>
      <c r="B342" s="573"/>
      <c r="C342" s="573"/>
      <c r="D342" s="573"/>
      <c r="E342" s="573"/>
      <c r="F342" s="573"/>
      <c r="G342" s="573"/>
      <c r="H342" s="573"/>
      <c r="I342" s="573"/>
      <c r="J342" s="573"/>
      <c r="K342" s="658"/>
      <c r="L342" s="658"/>
      <c r="M342" s="573"/>
      <c r="N342" s="573"/>
      <c r="O342" s="573"/>
      <c r="P342" s="573"/>
      <c r="Q342" s="573"/>
      <c r="R342" s="573"/>
      <c r="S342" s="573"/>
      <c r="T342" s="573"/>
      <c r="U342" s="573"/>
      <c r="V342" s="573"/>
      <c r="W342" s="573"/>
      <c r="X342" s="573"/>
      <c r="Y342" s="573"/>
      <c r="Z342" s="573"/>
    </row>
    <row r="343" ht="15.75" customHeight="1">
      <c r="A343" s="573"/>
      <c r="B343" s="573"/>
      <c r="C343" s="573"/>
      <c r="D343" s="573"/>
      <c r="E343" s="573"/>
      <c r="F343" s="573"/>
      <c r="G343" s="573"/>
      <c r="H343" s="573"/>
      <c r="I343" s="573"/>
      <c r="J343" s="573"/>
      <c r="K343" s="658"/>
      <c r="L343" s="658"/>
      <c r="M343" s="573"/>
      <c r="N343" s="573"/>
      <c r="O343" s="573"/>
      <c r="P343" s="573"/>
      <c r="Q343" s="573"/>
      <c r="R343" s="573"/>
      <c r="S343" s="573"/>
      <c r="T343" s="573"/>
      <c r="U343" s="573"/>
      <c r="V343" s="573"/>
      <c r="W343" s="573"/>
      <c r="X343" s="573"/>
      <c r="Y343" s="573"/>
      <c r="Z343" s="573"/>
    </row>
    <row r="344" ht="15.75" customHeight="1">
      <c r="A344" s="573"/>
      <c r="B344" s="573"/>
      <c r="C344" s="573"/>
      <c r="D344" s="573"/>
      <c r="E344" s="573"/>
      <c r="F344" s="573"/>
      <c r="G344" s="573"/>
      <c r="H344" s="573"/>
      <c r="I344" s="573"/>
      <c r="J344" s="573"/>
      <c r="K344" s="658"/>
      <c r="L344" s="658"/>
      <c r="M344" s="573"/>
      <c r="N344" s="573"/>
      <c r="O344" s="573"/>
      <c r="P344" s="573"/>
      <c r="Q344" s="573"/>
      <c r="R344" s="573"/>
      <c r="S344" s="573"/>
      <c r="T344" s="573"/>
      <c r="U344" s="573"/>
      <c r="V344" s="573"/>
      <c r="W344" s="573"/>
      <c r="X344" s="573"/>
      <c r="Y344" s="573"/>
      <c r="Z344" s="573"/>
    </row>
    <row r="345" ht="15.75" customHeight="1">
      <c r="A345" s="573"/>
      <c r="B345" s="573"/>
      <c r="C345" s="573"/>
      <c r="D345" s="573"/>
      <c r="E345" s="573"/>
      <c r="F345" s="573"/>
      <c r="G345" s="573"/>
      <c r="H345" s="573"/>
      <c r="I345" s="573"/>
      <c r="J345" s="573"/>
      <c r="K345" s="658"/>
      <c r="L345" s="658"/>
      <c r="M345" s="573"/>
      <c r="N345" s="573"/>
      <c r="O345" s="573"/>
      <c r="P345" s="573"/>
      <c r="Q345" s="573"/>
      <c r="R345" s="573"/>
      <c r="S345" s="573"/>
      <c r="T345" s="573"/>
      <c r="U345" s="573"/>
      <c r="V345" s="573"/>
      <c r="W345" s="573"/>
      <c r="X345" s="573"/>
      <c r="Y345" s="573"/>
      <c r="Z345" s="573"/>
    </row>
    <row r="346" ht="15.75" customHeight="1">
      <c r="A346" s="573"/>
      <c r="B346" s="573"/>
      <c r="C346" s="573"/>
      <c r="D346" s="573"/>
      <c r="E346" s="573"/>
      <c r="F346" s="573"/>
      <c r="G346" s="573"/>
      <c r="H346" s="573"/>
      <c r="I346" s="573"/>
      <c r="J346" s="573"/>
      <c r="K346" s="658"/>
      <c r="L346" s="658"/>
      <c r="M346" s="573"/>
      <c r="N346" s="573"/>
      <c r="O346" s="573"/>
      <c r="P346" s="573"/>
      <c r="Q346" s="573"/>
      <c r="R346" s="573"/>
      <c r="S346" s="573"/>
      <c r="T346" s="573"/>
      <c r="U346" s="573"/>
      <c r="V346" s="573"/>
      <c r="W346" s="573"/>
      <c r="X346" s="573"/>
      <c r="Y346" s="573"/>
      <c r="Z346" s="573"/>
    </row>
    <row r="347" ht="15.75" customHeight="1">
      <c r="A347" s="573"/>
      <c r="B347" s="573"/>
      <c r="C347" s="573"/>
      <c r="D347" s="573"/>
      <c r="E347" s="573"/>
      <c r="F347" s="573"/>
      <c r="G347" s="573"/>
      <c r="H347" s="573"/>
      <c r="I347" s="573"/>
      <c r="J347" s="573"/>
      <c r="K347" s="658"/>
      <c r="L347" s="658"/>
      <c r="M347" s="573"/>
      <c r="N347" s="573"/>
      <c r="O347" s="573"/>
      <c r="P347" s="573"/>
      <c r="Q347" s="573"/>
      <c r="R347" s="573"/>
      <c r="S347" s="573"/>
      <c r="T347" s="573"/>
      <c r="U347" s="573"/>
      <c r="V347" s="573"/>
      <c r="W347" s="573"/>
      <c r="X347" s="573"/>
      <c r="Y347" s="573"/>
      <c r="Z347" s="573"/>
    </row>
    <row r="348" ht="15.75" customHeight="1">
      <c r="A348" s="573"/>
      <c r="B348" s="573"/>
      <c r="C348" s="573"/>
      <c r="D348" s="573"/>
      <c r="E348" s="573"/>
      <c r="F348" s="573"/>
      <c r="G348" s="573"/>
      <c r="H348" s="573"/>
      <c r="I348" s="573"/>
      <c r="J348" s="573"/>
      <c r="K348" s="658"/>
      <c r="L348" s="658"/>
      <c r="M348" s="573"/>
      <c r="N348" s="573"/>
      <c r="O348" s="573"/>
      <c r="P348" s="573"/>
      <c r="Q348" s="573"/>
      <c r="R348" s="573"/>
      <c r="S348" s="573"/>
      <c r="T348" s="573"/>
      <c r="U348" s="573"/>
      <c r="V348" s="573"/>
      <c r="W348" s="573"/>
      <c r="X348" s="573"/>
      <c r="Y348" s="573"/>
      <c r="Z348" s="573"/>
    </row>
    <row r="349" ht="15.75" customHeight="1">
      <c r="A349" s="573"/>
      <c r="B349" s="573"/>
      <c r="C349" s="573"/>
      <c r="D349" s="573"/>
      <c r="E349" s="573"/>
      <c r="F349" s="573"/>
      <c r="G349" s="573"/>
      <c r="H349" s="573"/>
      <c r="I349" s="573"/>
      <c r="J349" s="573"/>
      <c r="K349" s="658"/>
      <c r="L349" s="658"/>
      <c r="M349" s="573"/>
      <c r="N349" s="573"/>
      <c r="O349" s="573"/>
      <c r="P349" s="573"/>
      <c r="Q349" s="573"/>
      <c r="R349" s="573"/>
      <c r="S349" s="573"/>
      <c r="T349" s="573"/>
      <c r="U349" s="573"/>
      <c r="V349" s="573"/>
      <c r="W349" s="573"/>
      <c r="X349" s="573"/>
      <c r="Y349" s="573"/>
      <c r="Z349" s="573"/>
    </row>
    <row r="350" ht="15.75" customHeight="1">
      <c r="A350" s="573"/>
      <c r="B350" s="573"/>
      <c r="C350" s="573"/>
      <c r="D350" s="573"/>
      <c r="E350" s="573"/>
      <c r="F350" s="573"/>
      <c r="G350" s="573"/>
      <c r="H350" s="573"/>
      <c r="I350" s="573"/>
      <c r="J350" s="573"/>
      <c r="K350" s="658"/>
      <c r="L350" s="658"/>
      <c r="M350" s="573"/>
      <c r="N350" s="573"/>
      <c r="O350" s="573"/>
      <c r="P350" s="573"/>
      <c r="Q350" s="573"/>
      <c r="R350" s="573"/>
      <c r="S350" s="573"/>
      <c r="T350" s="573"/>
      <c r="U350" s="573"/>
      <c r="V350" s="573"/>
      <c r="W350" s="573"/>
      <c r="X350" s="573"/>
      <c r="Y350" s="573"/>
      <c r="Z350" s="573"/>
    </row>
    <row r="351" ht="15.75" customHeight="1">
      <c r="A351" s="573"/>
      <c r="B351" s="573"/>
      <c r="C351" s="573"/>
      <c r="D351" s="573"/>
      <c r="E351" s="573"/>
      <c r="F351" s="573"/>
      <c r="G351" s="573"/>
      <c r="H351" s="573"/>
      <c r="I351" s="573"/>
      <c r="J351" s="573"/>
      <c r="K351" s="658"/>
      <c r="L351" s="658"/>
      <c r="M351" s="573"/>
      <c r="N351" s="573"/>
      <c r="O351" s="573"/>
      <c r="P351" s="573"/>
      <c r="Q351" s="573"/>
      <c r="R351" s="573"/>
      <c r="S351" s="573"/>
      <c r="T351" s="573"/>
      <c r="U351" s="573"/>
      <c r="V351" s="573"/>
      <c r="W351" s="573"/>
      <c r="X351" s="573"/>
      <c r="Y351" s="573"/>
      <c r="Z351" s="573"/>
    </row>
    <row r="352" ht="15.75" customHeight="1">
      <c r="A352" s="573"/>
      <c r="B352" s="573"/>
      <c r="C352" s="573"/>
      <c r="D352" s="573"/>
      <c r="E352" s="573"/>
      <c r="F352" s="573"/>
      <c r="G352" s="573"/>
      <c r="H352" s="573"/>
      <c r="I352" s="573"/>
      <c r="J352" s="573"/>
      <c r="K352" s="658"/>
      <c r="L352" s="658"/>
      <c r="M352" s="573"/>
      <c r="N352" s="573"/>
      <c r="O352" s="573"/>
      <c r="P352" s="573"/>
      <c r="Q352" s="573"/>
      <c r="R352" s="573"/>
      <c r="S352" s="573"/>
      <c r="T352" s="573"/>
      <c r="U352" s="573"/>
      <c r="V352" s="573"/>
      <c r="W352" s="573"/>
      <c r="X352" s="573"/>
      <c r="Y352" s="573"/>
      <c r="Z352" s="573"/>
    </row>
    <row r="353" ht="15.75" customHeight="1">
      <c r="A353" s="573"/>
      <c r="B353" s="573"/>
      <c r="C353" s="573"/>
      <c r="D353" s="573"/>
      <c r="E353" s="573"/>
      <c r="F353" s="573"/>
      <c r="G353" s="573"/>
      <c r="H353" s="573"/>
      <c r="I353" s="573"/>
      <c r="J353" s="573"/>
      <c r="K353" s="658"/>
      <c r="L353" s="658"/>
      <c r="M353" s="573"/>
      <c r="N353" s="573"/>
      <c r="O353" s="573"/>
      <c r="P353" s="573"/>
      <c r="Q353" s="573"/>
      <c r="R353" s="573"/>
      <c r="S353" s="573"/>
      <c r="T353" s="573"/>
      <c r="U353" s="573"/>
      <c r="V353" s="573"/>
      <c r="W353" s="573"/>
      <c r="X353" s="573"/>
      <c r="Y353" s="573"/>
      <c r="Z353" s="573"/>
    </row>
    <row r="354" ht="15.75" customHeight="1">
      <c r="A354" s="573"/>
      <c r="B354" s="573"/>
      <c r="C354" s="573"/>
      <c r="D354" s="573"/>
      <c r="E354" s="573"/>
      <c r="F354" s="573"/>
      <c r="G354" s="573"/>
      <c r="H354" s="573"/>
      <c r="I354" s="573"/>
      <c r="J354" s="573"/>
      <c r="K354" s="658"/>
      <c r="L354" s="658"/>
      <c r="M354" s="573"/>
      <c r="N354" s="573"/>
      <c r="O354" s="573"/>
      <c r="P354" s="573"/>
      <c r="Q354" s="573"/>
      <c r="R354" s="573"/>
      <c r="S354" s="573"/>
      <c r="T354" s="573"/>
      <c r="U354" s="573"/>
      <c r="V354" s="573"/>
      <c r="W354" s="573"/>
      <c r="X354" s="573"/>
      <c r="Y354" s="573"/>
      <c r="Z354" s="573"/>
    </row>
    <row r="355" ht="15.75" customHeight="1">
      <c r="A355" s="573"/>
      <c r="B355" s="573"/>
      <c r="C355" s="573"/>
      <c r="D355" s="573"/>
      <c r="E355" s="573"/>
      <c r="F355" s="573"/>
      <c r="G355" s="573"/>
      <c r="H355" s="573"/>
      <c r="I355" s="573"/>
      <c r="J355" s="573"/>
      <c r="K355" s="658"/>
      <c r="L355" s="658"/>
      <c r="M355" s="573"/>
      <c r="N355" s="573"/>
      <c r="O355" s="573"/>
      <c r="P355" s="573"/>
      <c r="Q355" s="573"/>
      <c r="R355" s="573"/>
      <c r="S355" s="573"/>
      <c r="T355" s="573"/>
      <c r="U355" s="573"/>
      <c r="V355" s="573"/>
      <c r="W355" s="573"/>
      <c r="X355" s="573"/>
      <c r="Y355" s="573"/>
      <c r="Z355" s="573"/>
    </row>
    <row r="356" ht="15.75" customHeight="1">
      <c r="A356" s="573"/>
      <c r="B356" s="573"/>
      <c r="C356" s="573"/>
      <c r="D356" s="573"/>
      <c r="E356" s="573"/>
      <c r="F356" s="573"/>
      <c r="G356" s="573"/>
      <c r="H356" s="573"/>
      <c r="I356" s="573"/>
      <c r="J356" s="573"/>
      <c r="K356" s="658"/>
      <c r="L356" s="658"/>
      <c r="M356" s="573"/>
      <c r="N356" s="573"/>
      <c r="O356" s="573"/>
      <c r="P356" s="573"/>
      <c r="Q356" s="573"/>
      <c r="R356" s="573"/>
      <c r="S356" s="573"/>
      <c r="T356" s="573"/>
      <c r="U356" s="573"/>
      <c r="V356" s="573"/>
      <c r="W356" s="573"/>
      <c r="X356" s="573"/>
      <c r="Y356" s="573"/>
      <c r="Z356" s="573"/>
    </row>
    <row r="357" ht="15.75" customHeight="1">
      <c r="A357" s="573"/>
      <c r="B357" s="573"/>
      <c r="C357" s="573"/>
      <c r="D357" s="573"/>
      <c r="E357" s="573"/>
      <c r="F357" s="573"/>
      <c r="G357" s="573"/>
      <c r="H357" s="573"/>
      <c r="I357" s="573"/>
      <c r="J357" s="573"/>
      <c r="K357" s="658"/>
      <c r="L357" s="658"/>
      <c r="M357" s="573"/>
      <c r="N357" s="573"/>
      <c r="O357" s="573"/>
      <c r="P357" s="573"/>
      <c r="Q357" s="573"/>
      <c r="R357" s="573"/>
      <c r="S357" s="573"/>
      <c r="T357" s="573"/>
      <c r="U357" s="573"/>
      <c r="V357" s="573"/>
      <c r="W357" s="573"/>
      <c r="X357" s="573"/>
      <c r="Y357" s="573"/>
      <c r="Z357" s="573"/>
    </row>
    <row r="358" ht="15.75" customHeight="1">
      <c r="A358" s="573"/>
      <c r="B358" s="573"/>
      <c r="C358" s="573"/>
      <c r="D358" s="573"/>
      <c r="E358" s="573"/>
      <c r="F358" s="573"/>
      <c r="G358" s="573"/>
      <c r="H358" s="573"/>
      <c r="I358" s="573"/>
      <c r="J358" s="573"/>
      <c r="K358" s="658"/>
      <c r="L358" s="658"/>
      <c r="M358" s="573"/>
      <c r="N358" s="573"/>
      <c r="O358" s="573"/>
      <c r="P358" s="573"/>
      <c r="Q358" s="573"/>
      <c r="R358" s="573"/>
      <c r="S358" s="573"/>
      <c r="T358" s="573"/>
      <c r="U358" s="573"/>
      <c r="V358" s="573"/>
      <c r="W358" s="573"/>
      <c r="X358" s="573"/>
      <c r="Y358" s="573"/>
      <c r="Z358" s="573"/>
    </row>
    <row r="359" ht="15.75" customHeight="1">
      <c r="A359" s="573"/>
      <c r="B359" s="573"/>
      <c r="C359" s="573"/>
      <c r="D359" s="573"/>
      <c r="E359" s="573"/>
      <c r="F359" s="573"/>
      <c r="G359" s="573"/>
      <c r="H359" s="573"/>
      <c r="I359" s="573"/>
      <c r="J359" s="573"/>
      <c r="K359" s="658"/>
      <c r="L359" s="658"/>
      <c r="M359" s="573"/>
      <c r="N359" s="573"/>
      <c r="O359" s="573"/>
      <c r="P359" s="573"/>
      <c r="Q359" s="573"/>
      <c r="R359" s="573"/>
      <c r="S359" s="573"/>
      <c r="T359" s="573"/>
      <c r="U359" s="573"/>
      <c r="V359" s="573"/>
      <c r="W359" s="573"/>
      <c r="X359" s="573"/>
      <c r="Y359" s="573"/>
      <c r="Z359" s="573"/>
    </row>
    <row r="360" ht="15.75" customHeight="1">
      <c r="A360" s="573"/>
      <c r="B360" s="573"/>
      <c r="C360" s="573"/>
      <c r="D360" s="573"/>
      <c r="E360" s="573"/>
      <c r="F360" s="573"/>
      <c r="G360" s="573"/>
      <c r="H360" s="573"/>
      <c r="I360" s="573"/>
      <c r="J360" s="573"/>
      <c r="K360" s="658"/>
      <c r="L360" s="658"/>
      <c r="M360" s="573"/>
      <c r="N360" s="573"/>
      <c r="O360" s="573"/>
      <c r="P360" s="573"/>
      <c r="Q360" s="573"/>
      <c r="R360" s="573"/>
      <c r="S360" s="573"/>
      <c r="T360" s="573"/>
      <c r="U360" s="573"/>
      <c r="V360" s="573"/>
      <c r="W360" s="573"/>
      <c r="X360" s="573"/>
      <c r="Y360" s="573"/>
      <c r="Z360" s="573"/>
    </row>
    <row r="361" ht="15.75" customHeight="1">
      <c r="A361" s="573"/>
      <c r="B361" s="573"/>
      <c r="C361" s="573"/>
      <c r="D361" s="573"/>
      <c r="E361" s="573"/>
      <c r="F361" s="573"/>
      <c r="G361" s="573"/>
      <c r="H361" s="573"/>
      <c r="I361" s="573"/>
      <c r="J361" s="573"/>
      <c r="K361" s="658"/>
      <c r="L361" s="658"/>
      <c r="M361" s="573"/>
      <c r="N361" s="573"/>
      <c r="O361" s="573"/>
      <c r="P361" s="573"/>
      <c r="Q361" s="573"/>
      <c r="R361" s="573"/>
      <c r="S361" s="573"/>
      <c r="T361" s="573"/>
      <c r="U361" s="573"/>
      <c r="V361" s="573"/>
      <c r="W361" s="573"/>
      <c r="X361" s="573"/>
      <c r="Y361" s="573"/>
      <c r="Z361" s="573"/>
    </row>
    <row r="362" ht="15.75" customHeight="1">
      <c r="A362" s="573"/>
      <c r="B362" s="573"/>
      <c r="C362" s="573"/>
      <c r="D362" s="573"/>
      <c r="E362" s="573"/>
      <c r="F362" s="573"/>
      <c r="G362" s="573"/>
      <c r="H362" s="573"/>
      <c r="I362" s="573"/>
      <c r="J362" s="573"/>
      <c r="K362" s="658"/>
      <c r="L362" s="658"/>
      <c r="M362" s="573"/>
      <c r="N362" s="573"/>
      <c r="O362" s="573"/>
      <c r="P362" s="573"/>
      <c r="Q362" s="573"/>
      <c r="R362" s="573"/>
      <c r="S362" s="573"/>
      <c r="T362" s="573"/>
      <c r="U362" s="573"/>
      <c r="V362" s="573"/>
      <c r="W362" s="573"/>
      <c r="X362" s="573"/>
      <c r="Y362" s="573"/>
      <c r="Z362" s="573"/>
    </row>
    <row r="363" ht="15.75" customHeight="1">
      <c r="A363" s="573"/>
      <c r="B363" s="573"/>
      <c r="C363" s="573"/>
      <c r="D363" s="573"/>
      <c r="E363" s="573"/>
      <c r="F363" s="573"/>
      <c r="G363" s="573"/>
      <c r="H363" s="573"/>
      <c r="I363" s="573"/>
      <c r="J363" s="573"/>
      <c r="K363" s="658"/>
      <c r="L363" s="658"/>
      <c r="M363" s="573"/>
      <c r="N363" s="573"/>
      <c r="O363" s="573"/>
      <c r="P363" s="573"/>
      <c r="Q363" s="573"/>
      <c r="R363" s="573"/>
      <c r="S363" s="573"/>
      <c r="T363" s="573"/>
      <c r="U363" s="573"/>
      <c r="V363" s="573"/>
      <c r="W363" s="573"/>
      <c r="X363" s="573"/>
      <c r="Y363" s="573"/>
      <c r="Z363" s="573"/>
    </row>
    <row r="364" ht="15.75" customHeight="1">
      <c r="A364" s="573"/>
      <c r="B364" s="573"/>
      <c r="C364" s="573"/>
      <c r="D364" s="573"/>
      <c r="E364" s="573"/>
      <c r="F364" s="573"/>
      <c r="G364" s="573"/>
      <c r="H364" s="573"/>
      <c r="I364" s="573"/>
      <c r="J364" s="573"/>
      <c r="K364" s="658"/>
      <c r="L364" s="658"/>
      <c r="M364" s="573"/>
      <c r="N364" s="573"/>
      <c r="O364" s="573"/>
      <c r="P364" s="573"/>
      <c r="Q364" s="573"/>
      <c r="R364" s="573"/>
      <c r="S364" s="573"/>
      <c r="T364" s="573"/>
      <c r="U364" s="573"/>
      <c r="V364" s="573"/>
      <c r="W364" s="573"/>
      <c r="X364" s="573"/>
      <c r="Y364" s="573"/>
      <c r="Z364" s="573"/>
    </row>
    <row r="365" ht="15.75" customHeight="1">
      <c r="A365" s="573"/>
      <c r="B365" s="573"/>
      <c r="C365" s="573"/>
      <c r="D365" s="573"/>
      <c r="E365" s="573"/>
      <c r="F365" s="573"/>
      <c r="G365" s="573"/>
      <c r="H365" s="573"/>
      <c r="I365" s="573"/>
      <c r="J365" s="573"/>
      <c r="K365" s="658"/>
      <c r="L365" s="658"/>
      <c r="M365" s="573"/>
      <c r="N365" s="573"/>
      <c r="O365" s="573"/>
      <c r="P365" s="573"/>
      <c r="Q365" s="573"/>
      <c r="R365" s="573"/>
      <c r="S365" s="573"/>
      <c r="T365" s="573"/>
      <c r="U365" s="573"/>
      <c r="V365" s="573"/>
      <c r="W365" s="573"/>
      <c r="X365" s="573"/>
      <c r="Y365" s="573"/>
      <c r="Z365" s="573"/>
    </row>
    <row r="366" ht="15.75" customHeight="1">
      <c r="A366" s="573"/>
      <c r="B366" s="573"/>
      <c r="C366" s="573"/>
      <c r="D366" s="573"/>
      <c r="E366" s="573"/>
      <c r="F366" s="573"/>
      <c r="G366" s="573"/>
      <c r="H366" s="573"/>
      <c r="I366" s="573"/>
      <c r="J366" s="573"/>
      <c r="K366" s="658"/>
      <c r="L366" s="658"/>
      <c r="M366" s="573"/>
      <c r="N366" s="573"/>
      <c r="O366" s="573"/>
      <c r="P366" s="573"/>
      <c r="Q366" s="573"/>
      <c r="R366" s="573"/>
      <c r="S366" s="573"/>
      <c r="T366" s="573"/>
      <c r="U366" s="573"/>
      <c r="V366" s="573"/>
      <c r="W366" s="573"/>
      <c r="X366" s="573"/>
      <c r="Y366" s="573"/>
      <c r="Z366" s="573"/>
    </row>
    <row r="367" ht="15.75" customHeight="1">
      <c r="A367" s="573"/>
      <c r="B367" s="573"/>
      <c r="C367" s="573"/>
      <c r="D367" s="573"/>
      <c r="E367" s="573"/>
      <c r="F367" s="573"/>
      <c r="G367" s="573"/>
      <c r="H367" s="573"/>
      <c r="I367" s="573"/>
      <c r="J367" s="573"/>
      <c r="K367" s="658"/>
      <c r="L367" s="658"/>
      <c r="M367" s="573"/>
      <c r="N367" s="573"/>
      <c r="O367" s="573"/>
      <c r="P367" s="573"/>
      <c r="Q367" s="573"/>
      <c r="R367" s="573"/>
      <c r="S367" s="573"/>
      <c r="T367" s="573"/>
      <c r="U367" s="573"/>
      <c r="V367" s="573"/>
      <c r="W367" s="573"/>
      <c r="X367" s="573"/>
      <c r="Y367" s="573"/>
      <c r="Z367" s="573"/>
    </row>
    <row r="368" ht="15.75" customHeight="1">
      <c r="A368" s="573"/>
      <c r="B368" s="573"/>
      <c r="C368" s="573"/>
      <c r="D368" s="573"/>
      <c r="E368" s="573"/>
      <c r="F368" s="573"/>
      <c r="G368" s="573"/>
      <c r="H368" s="573"/>
      <c r="I368" s="573"/>
      <c r="J368" s="573"/>
      <c r="K368" s="658"/>
      <c r="L368" s="658"/>
      <c r="M368" s="573"/>
      <c r="N368" s="573"/>
      <c r="O368" s="573"/>
      <c r="P368" s="573"/>
      <c r="Q368" s="573"/>
      <c r="R368" s="573"/>
      <c r="S368" s="573"/>
      <c r="T368" s="573"/>
      <c r="U368" s="573"/>
      <c r="V368" s="573"/>
      <c r="W368" s="573"/>
      <c r="X368" s="573"/>
      <c r="Y368" s="573"/>
      <c r="Z368" s="573"/>
    </row>
    <row r="369" ht="15.75" customHeight="1">
      <c r="A369" s="573"/>
      <c r="B369" s="573"/>
      <c r="C369" s="573"/>
      <c r="D369" s="573"/>
      <c r="E369" s="573"/>
      <c r="F369" s="573"/>
      <c r="G369" s="573"/>
      <c r="H369" s="573"/>
      <c r="I369" s="573"/>
      <c r="J369" s="573"/>
      <c r="K369" s="658"/>
      <c r="L369" s="658"/>
      <c r="M369" s="573"/>
      <c r="N369" s="573"/>
      <c r="O369" s="573"/>
      <c r="P369" s="573"/>
      <c r="Q369" s="573"/>
      <c r="R369" s="573"/>
      <c r="S369" s="573"/>
      <c r="T369" s="573"/>
      <c r="U369" s="573"/>
      <c r="V369" s="573"/>
      <c r="W369" s="573"/>
      <c r="X369" s="573"/>
      <c r="Y369" s="573"/>
      <c r="Z369" s="573"/>
    </row>
    <row r="370" ht="15.75" customHeight="1">
      <c r="A370" s="573"/>
      <c r="B370" s="573"/>
      <c r="C370" s="573"/>
      <c r="D370" s="573"/>
      <c r="E370" s="573"/>
      <c r="F370" s="573"/>
      <c r="G370" s="573"/>
      <c r="H370" s="573"/>
      <c r="I370" s="573"/>
      <c r="J370" s="573"/>
      <c r="K370" s="658"/>
      <c r="L370" s="658"/>
      <c r="M370" s="573"/>
      <c r="N370" s="573"/>
      <c r="O370" s="573"/>
      <c r="P370" s="573"/>
      <c r="Q370" s="573"/>
      <c r="R370" s="573"/>
      <c r="S370" s="573"/>
      <c r="T370" s="573"/>
      <c r="U370" s="573"/>
      <c r="V370" s="573"/>
      <c r="W370" s="573"/>
      <c r="X370" s="573"/>
      <c r="Y370" s="573"/>
      <c r="Z370" s="573"/>
    </row>
    <row r="371" ht="15.75" customHeight="1">
      <c r="A371" s="573"/>
      <c r="B371" s="573"/>
      <c r="C371" s="573"/>
      <c r="D371" s="573"/>
      <c r="E371" s="573"/>
      <c r="F371" s="573"/>
      <c r="G371" s="573"/>
      <c r="H371" s="573"/>
      <c r="I371" s="573"/>
      <c r="J371" s="573"/>
      <c r="K371" s="658"/>
      <c r="L371" s="658"/>
      <c r="M371" s="573"/>
      <c r="N371" s="573"/>
      <c r="O371" s="573"/>
      <c r="P371" s="573"/>
      <c r="Q371" s="573"/>
      <c r="R371" s="573"/>
      <c r="S371" s="573"/>
      <c r="T371" s="573"/>
      <c r="U371" s="573"/>
      <c r="V371" s="573"/>
      <c r="W371" s="573"/>
      <c r="X371" s="573"/>
      <c r="Y371" s="573"/>
      <c r="Z371" s="573"/>
    </row>
    <row r="372" ht="15.75" customHeight="1">
      <c r="A372" s="573"/>
      <c r="B372" s="573"/>
      <c r="C372" s="573"/>
      <c r="D372" s="573"/>
      <c r="E372" s="573"/>
      <c r="F372" s="573"/>
      <c r="G372" s="573"/>
      <c r="H372" s="573"/>
      <c r="I372" s="573"/>
      <c r="J372" s="573"/>
      <c r="K372" s="658"/>
      <c r="L372" s="658"/>
      <c r="M372" s="573"/>
      <c r="N372" s="573"/>
      <c r="O372" s="573"/>
      <c r="P372" s="573"/>
      <c r="Q372" s="573"/>
      <c r="R372" s="573"/>
      <c r="S372" s="573"/>
      <c r="T372" s="573"/>
      <c r="U372" s="573"/>
      <c r="V372" s="573"/>
      <c r="W372" s="573"/>
      <c r="X372" s="573"/>
      <c r="Y372" s="573"/>
      <c r="Z372" s="573"/>
    </row>
    <row r="373" ht="15.75" customHeight="1">
      <c r="A373" s="573"/>
      <c r="B373" s="573"/>
      <c r="C373" s="573"/>
      <c r="D373" s="573"/>
      <c r="E373" s="573"/>
      <c r="F373" s="573"/>
      <c r="G373" s="573"/>
      <c r="H373" s="573"/>
      <c r="I373" s="573"/>
      <c r="J373" s="573"/>
      <c r="K373" s="658"/>
      <c r="L373" s="658"/>
      <c r="M373" s="573"/>
      <c r="N373" s="573"/>
      <c r="O373" s="573"/>
      <c r="P373" s="573"/>
      <c r="Q373" s="573"/>
      <c r="R373" s="573"/>
      <c r="S373" s="573"/>
      <c r="T373" s="573"/>
      <c r="U373" s="573"/>
      <c r="V373" s="573"/>
      <c r="W373" s="573"/>
      <c r="X373" s="573"/>
      <c r="Y373" s="573"/>
      <c r="Z373" s="573"/>
    </row>
    <row r="374" ht="15.75" customHeight="1">
      <c r="A374" s="573"/>
      <c r="B374" s="573"/>
      <c r="C374" s="573"/>
      <c r="D374" s="573"/>
      <c r="E374" s="573"/>
      <c r="F374" s="573"/>
      <c r="G374" s="573"/>
      <c r="H374" s="573"/>
      <c r="I374" s="573"/>
      <c r="J374" s="573"/>
      <c r="K374" s="658"/>
      <c r="L374" s="658"/>
      <c r="M374" s="573"/>
      <c r="N374" s="573"/>
      <c r="O374" s="573"/>
      <c r="P374" s="573"/>
      <c r="Q374" s="573"/>
      <c r="R374" s="573"/>
      <c r="S374" s="573"/>
      <c r="T374" s="573"/>
      <c r="U374" s="573"/>
      <c r="V374" s="573"/>
      <c r="W374" s="573"/>
      <c r="X374" s="573"/>
      <c r="Y374" s="573"/>
      <c r="Z374" s="573"/>
    </row>
    <row r="375" ht="15.75" customHeight="1">
      <c r="A375" s="573"/>
      <c r="B375" s="573"/>
      <c r="C375" s="573"/>
      <c r="D375" s="573"/>
      <c r="E375" s="573"/>
      <c r="F375" s="573"/>
      <c r="G375" s="573"/>
      <c r="H375" s="573"/>
      <c r="I375" s="573"/>
      <c r="J375" s="573"/>
      <c r="K375" s="658"/>
      <c r="L375" s="658"/>
      <c r="M375" s="573"/>
      <c r="N375" s="573"/>
      <c r="O375" s="573"/>
      <c r="P375" s="573"/>
      <c r="Q375" s="573"/>
      <c r="R375" s="573"/>
      <c r="S375" s="573"/>
      <c r="T375" s="573"/>
      <c r="U375" s="573"/>
      <c r="V375" s="573"/>
      <c r="W375" s="573"/>
      <c r="X375" s="573"/>
      <c r="Y375" s="573"/>
      <c r="Z375" s="573"/>
    </row>
    <row r="376" ht="15.75" customHeight="1">
      <c r="A376" s="573"/>
      <c r="B376" s="573"/>
      <c r="C376" s="573"/>
      <c r="D376" s="573"/>
      <c r="E376" s="573"/>
      <c r="F376" s="573"/>
      <c r="G376" s="573"/>
      <c r="H376" s="573"/>
      <c r="I376" s="573"/>
      <c r="J376" s="573"/>
      <c r="K376" s="658"/>
      <c r="L376" s="658"/>
      <c r="M376" s="573"/>
      <c r="N376" s="573"/>
      <c r="O376" s="573"/>
      <c r="P376" s="573"/>
      <c r="Q376" s="573"/>
      <c r="R376" s="573"/>
      <c r="S376" s="573"/>
      <c r="T376" s="573"/>
      <c r="U376" s="573"/>
      <c r="V376" s="573"/>
      <c r="W376" s="573"/>
      <c r="X376" s="573"/>
      <c r="Y376" s="573"/>
      <c r="Z376" s="573"/>
    </row>
    <row r="377" ht="15.75" customHeight="1">
      <c r="A377" s="573"/>
      <c r="B377" s="573"/>
      <c r="C377" s="573"/>
      <c r="D377" s="573"/>
      <c r="E377" s="573"/>
      <c r="F377" s="573"/>
      <c r="G377" s="573"/>
      <c r="H377" s="573"/>
      <c r="I377" s="573"/>
      <c r="J377" s="573"/>
      <c r="K377" s="658"/>
      <c r="L377" s="658"/>
      <c r="M377" s="573"/>
      <c r="N377" s="573"/>
      <c r="O377" s="573"/>
      <c r="P377" s="573"/>
      <c r="Q377" s="573"/>
      <c r="R377" s="573"/>
      <c r="S377" s="573"/>
      <c r="T377" s="573"/>
      <c r="U377" s="573"/>
      <c r="V377" s="573"/>
      <c r="W377" s="573"/>
      <c r="X377" s="573"/>
      <c r="Y377" s="573"/>
      <c r="Z377" s="573"/>
    </row>
    <row r="378" ht="15.75" customHeight="1">
      <c r="A378" s="573"/>
      <c r="B378" s="573"/>
      <c r="C378" s="573"/>
      <c r="D378" s="573"/>
      <c r="E378" s="573"/>
      <c r="F378" s="573"/>
      <c r="G378" s="573"/>
      <c r="H378" s="573"/>
      <c r="I378" s="573"/>
      <c r="J378" s="573"/>
      <c r="K378" s="658"/>
      <c r="L378" s="658"/>
      <c r="M378" s="573"/>
      <c r="N378" s="573"/>
      <c r="O378" s="573"/>
      <c r="P378" s="573"/>
      <c r="Q378" s="573"/>
      <c r="R378" s="573"/>
      <c r="S378" s="573"/>
      <c r="T378" s="573"/>
      <c r="U378" s="573"/>
      <c r="V378" s="573"/>
      <c r="W378" s="573"/>
      <c r="X378" s="573"/>
      <c r="Y378" s="573"/>
      <c r="Z378" s="573"/>
    </row>
    <row r="379" ht="15.75" customHeight="1">
      <c r="A379" s="573"/>
      <c r="B379" s="573"/>
      <c r="C379" s="573"/>
      <c r="D379" s="573"/>
      <c r="E379" s="573"/>
      <c r="F379" s="573"/>
      <c r="G379" s="573"/>
      <c r="H379" s="573"/>
      <c r="I379" s="573"/>
      <c r="J379" s="573"/>
      <c r="K379" s="658"/>
      <c r="L379" s="658"/>
      <c r="M379" s="573"/>
      <c r="N379" s="573"/>
      <c r="O379" s="573"/>
      <c r="P379" s="573"/>
      <c r="Q379" s="573"/>
      <c r="R379" s="573"/>
      <c r="S379" s="573"/>
      <c r="T379" s="573"/>
      <c r="U379" s="573"/>
      <c r="V379" s="573"/>
      <c r="W379" s="573"/>
      <c r="X379" s="573"/>
      <c r="Y379" s="573"/>
      <c r="Z379" s="573"/>
    </row>
    <row r="380" ht="15.75" customHeight="1">
      <c r="A380" s="573"/>
      <c r="B380" s="573"/>
      <c r="C380" s="573"/>
      <c r="D380" s="573"/>
      <c r="E380" s="573"/>
      <c r="F380" s="573"/>
      <c r="G380" s="573"/>
      <c r="H380" s="573"/>
      <c r="I380" s="573"/>
      <c r="J380" s="573"/>
      <c r="K380" s="658"/>
      <c r="L380" s="658"/>
      <c r="M380" s="573"/>
      <c r="N380" s="573"/>
      <c r="O380" s="573"/>
      <c r="P380" s="573"/>
      <c r="Q380" s="573"/>
      <c r="R380" s="573"/>
      <c r="S380" s="573"/>
      <c r="T380" s="573"/>
      <c r="U380" s="573"/>
      <c r="V380" s="573"/>
      <c r="W380" s="573"/>
      <c r="X380" s="573"/>
      <c r="Y380" s="573"/>
      <c r="Z380" s="573"/>
    </row>
    <row r="381" ht="15.75" customHeight="1">
      <c r="A381" s="573"/>
      <c r="B381" s="573"/>
      <c r="C381" s="573"/>
      <c r="D381" s="573"/>
      <c r="E381" s="573"/>
      <c r="F381" s="573"/>
      <c r="G381" s="573"/>
      <c r="H381" s="573"/>
      <c r="I381" s="573"/>
      <c r="J381" s="573"/>
      <c r="K381" s="658"/>
      <c r="L381" s="658"/>
      <c r="M381" s="573"/>
      <c r="N381" s="573"/>
      <c r="O381" s="573"/>
      <c r="P381" s="573"/>
      <c r="Q381" s="573"/>
      <c r="R381" s="573"/>
      <c r="S381" s="573"/>
      <c r="T381" s="573"/>
      <c r="U381" s="573"/>
      <c r="V381" s="573"/>
      <c r="W381" s="573"/>
      <c r="X381" s="573"/>
      <c r="Y381" s="573"/>
      <c r="Z381" s="573"/>
    </row>
    <row r="382" ht="15.75" customHeight="1">
      <c r="A382" s="573"/>
      <c r="B382" s="573"/>
      <c r="C382" s="573"/>
      <c r="D382" s="573"/>
      <c r="E382" s="573"/>
      <c r="F382" s="573"/>
      <c r="G382" s="573"/>
      <c r="H382" s="573"/>
      <c r="I382" s="573"/>
      <c r="J382" s="573"/>
      <c r="K382" s="658"/>
      <c r="L382" s="658"/>
      <c r="M382" s="573"/>
      <c r="N382" s="573"/>
      <c r="O382" s="573"/>
      <c r="P382" s="573"/>
      <c r="Q382" s="573"/>
      <c r="R382" s="573"/>
      <c r="S382" s="573"/>
      <c r="T382" s="573"/>
      <c r="U382" s="573"/>
      <c r="V382" s="573"/>
      <c r="W382" s="573"/>
      <c r="X382" s="573"/>
      <c r="Y382" s="573"/>
      <c r="Z382" s="573"/>
    </row>
    <row r="383" ht="15.75" customHeight="1">
      <c r="A383" s="573"/>
      <c r="B383" s="573"/>
      <c r="C383" s="573"/>
      <c r="D383" s="573"/>
      <c r="E383" s="573"/>
      <c r="F383" s="573"/>
      <c r="G383" s="573"/>
      <c r="H383" s="573"/>
      <c r="I383" s="573"/>
      <c r="J383" s="573"/>
      <c r="K383" s="658"/>
      <c r="L383" s="658"/>
      <c r="M383" s="573"/>
      <c r="N383" s="573"/>
      <c r="O383" s="573"/>
      <c r="P383" s="573"/>
      <c r="Q383" s="573"/>
      <c r="R383" s="573"/>
      <c r="S383" s="573"/>
      <c r="T383" s="573"/>
      <c r="U383" s="573"/>
      <c r="V383" s="573"/>
      <c r="W383" s="573"/>
      <c r="X383" s="573"/>
      <c r="Y383" s="573"/>
      <c r="Z383" s="573"/>
    </row>
    <row r="384" ht="15.75" customHeight="1">
      <c r="A384" s="573"/>
      <c r="B384" s="573"/>
      <c r="C384" s="573"/>
      <c r="D384" s="573"/>
      <c r="E384" s="573"/>
      <c r="F384" s="573"/>
      <c r="G384" s="573"/>
      <c r="H384" s="573"/>
      <c r="I384" s="573"/>
      <c r="J384" s="573"/>
      <c r="K384" s="658"/>
      <c r="L384" s="658"/>
      <c r="M384" s="573"/>
      <c r="N384" s="573"/>
      <c r="O384" s="573"/>
      <c r="P384" s="573"/>
      <c r="Q384" s="573"/>
      <c r="R384" s="573"/>
      <c r="S384" s="573"/>
      <c r="T384" s="573"/>
      <c r="U384" s="573"/>
      <c r="V384" s="573"/>
      <c r="W384" s="573"/>
      <c r="X384" s="573"/>
      <c r="Y384" s="573"/>
      <c r="Z384" s="573"/>
    </row>
    <row r="385" ht="15.75" customHeight="1">
      <c r="A385" s="573"/>
      <c r="B385" s="573"/>
      <c r="C385" s="573"/>
      <c r="D385" s="573"/>
      <c r="E385" s="573"/>
      <c r="F385" s="573"/>
      <c r="G385" s="573"/>
      <c r="H385" s="573"/>
      <c r="I385" s="573"/>
      <c r="J385" s="573"/>
      <c r="K385" s="658"/>
      <c r="L385" s="658"/>
      <c r="M385" s="573"/>
      <c r="N385" s="573"/>
      <c r="O385" s="573"/>
      <c r="P385" s="573"/>
      <c r="Q385" s="573"/>
      <c r="R385" s="573"/>
      <c r="S385" s="573"/>
      <c r="T385" s="573"/>
      <c r="U385" s="573"/>
      <c r="V385" s="573"/>
      <c r="W385" s="573"/>
      <c r="X385" s="573"/>
      <c r="Y385" s="573"/>
      <c r="Z385" s="573"/>
    </row>
    <row r="386" ht="15.75" customHeight="1">
      <c r="A386" s="573"/>
      <c r="B386" s="573"/>
      <c r="C386" s="573"/>
      <c r="D386" s="573"/>
      <c r="E386" s="573"/>
      <c r="F386" s="573"/>
      <c r="G386" s="573"/>
      <c r="H386" s="573"/>
      <c r="I386" s="573"/>
      <c r="J386" s="573"/>
      <c r="K386" s="658"/>
      <c r="L386" s="658"/>
      <c r="M386" s="573"/>
      <c r="N386" s="573"/>
      <c r="O386" s="573"/>
      <c r="P386" s="573"/>
      <c r="Q386" s="573"/>
      <c r="R386" s="573"/>
      <c r="S386" s="573"/>
      <c r="T386" s="573"/>
      <c r="U386" s="573"/>
      <c r="V386" s="573"/>
      <c r="W386" s="573"/>
      <c r="X386" s="573"/>
      <c r="Y386" s="573"/>
      <c r="Z386" s="573"/>
    </row>
    <row r="387" ht="15.75" customHeight="1">
      <c r="A387" s="573"/>
      <c r="B387" s="573"/>
      <c r="C387" s="573"/>
      <c r="D387" s="573"/>
      <c r="E387" s="573"/>
      <c r="F387" s="573"/>
      <c r="G387" s="573"/>
      <c r="H387" s="573"/>
      <c r="I387" s="573"/>
      <c r="J387" s="573"/>
      <c r="K387" s="658"/>
      <c r="L387" s="658"/>
      <c r="M387" s="573"/>
      <c r="N387" s="573"/>
      <c r="O387" s="573"/>
      <c r="P387" s="573"/>
      <c r="Q387" s="573"/>
      <c r="R387" s="573"/>
      <c r="S387" s="573"/>
      <c r="T387" s="573"/>
      <c r="U387" s="573"/>
      <c r="V387" s="573"/>
      <c r="W387" s="573"/>
      <c r="X387" s="573"/>
      <c r="Y387" s="573"/>
      <c r="Z387" s="573"/>
    </row>
    <row r="388" ht="15.75" customHeight="1">
      <c r="A388" s="573"/>
      <c r="B388" s="573"/>
      <c r="C388" s="573"/>
      <c r="D388" s="573"/>
      <c r="E388" s="573"/>
      <c r="F388" s="573"/>
      <c r="G388" s="573"/>
      <c r="H388" s="573"/>
      <c r="I388" s="573"/>
      <c r="J388" s="573"/>
      <c r="K388" s="658"/>
      <c r="L388" s="658"/>
      <c r="M388" s="573"/>
      <c r="N388" s="573"/>
      <c r="O388" s="573"/>
      <c r="P388" s="573"/>
      <c r="Q388" s="573"/>
      <c r="R388" s="573"/>
      <c r="S388" s="573"/>
      <c r="T388" s="573"/>
      <c r="U388" s="573"/>
      <c r="V388" s="573"/>
      <c r="W388" s="573"/>
      <c r="X388" s="573"/>
      <c r="Y388" s="573"/>
      <c r="Z388" s="573"/>
    </row>
    <row r="389" ht="15.75" customHeight="1">
      <c r="A389" s="573"/>
      <c r="B389" s="573"/>
      <c r="C389" s="573"/>
      <c r="D389" s="573"/>
      <c r="E389" s="573"/>
      <c r="F389" s="573"/>
      <c r="G389" s="573"/>
      <c r="H389" s="573"/>
      <c r="I389" s="573"/>
      <c r="J389" s="573"/>
      <c r="K389" s="658"/>
      <c r="L389" s="658"/>
      <c r="M389" s="573"/>
      <c r="N389" s="573"/>
      <c r="O389" s="573"/>
      <c r="P389" s="573"/>
      <c r="Q389" s="573"/>
      <c r="R389" s="573"/>
      <c r="S389" s="573"/>
      <c r="T389" s="573"/>
      <c r="U389" s="573"/>
      <c r="V389" s="573"/>
      <c r="W389" s="573"/>
      <c r="X389" s="573"/>
      <c r="Y389" s="573"/>
      <c r="Z389" s="573"/>
    </row>
    <row r="390" ht="15.75" customHeight="1">
      <c r="A390" s="573"/>
      <c r="B390" s="573"/>
      <c r="C390" s="573"/>
      <c r="D390" s="573"/>
      <c r="E390" s="573"/>
      <c r="F390" s="573"/>
      <c r="G390" s="573"/>
      <c r="H390" s="573"/>
      <c r="I390" s="573"/>
      <c r="J390" s="573"/>
      <c r="K390" s="658"/>
      <c r="L390" s="658"/>
      <c r="M390" s="573"/>
      <c r="N390" s="573"/>
      <c r="O390" s="573"/>
      <c r="P390" s="573"/>
      <c r="Q390" s="573"/>
      <c r="R390" s="573"/>
      <c r="S390" s="573"/>
      <c r="T390" s="573"/>
      <c r="U390" s="573"/>
      <c r="V390" s="573"/>
      <c r="W390" s="573"/>
      <c r="X390" s="573"/>
      <c r="Y390" s="573"/>
      <c r="Z390" s="573"/>
    </row>
    <row r="391" ht="15.75" customHeight="1">
      <c r="A391" s="573"/>
      <c r="B391" s="573"/>
      <c r="C391" s="573"/>
      <c r="D391" s="573"/>
      <c r="E391" s="573"/>
      <c r="F391" s="573"/>
      <c r="G391" s="573"/>
      <c r="H391" s="573"/>
      <c r="I391" s="573"/>
      <c r="J391" s="573"/>
      <c r="K391" s="658"/>
      <c r="L391" s="658"/>
      <c r="M391" s="573"/>
      <c r="N391" s="573"/>
      <c r="O391" s="573"/>
      <c r="P391" s="573"/>
      <c r="Q391" s="573"/>
      <c r="R391" s="573"/>
      <c r="S391" s="573"/>
      <c r="T391" s="573"/>
      <c r="U391" s="573"/>
      <c r="V391" s="573"/>
      <c r="W391" s="573"/>
      <c r="X391" s="573"/>
      <c r="Y391" s="573"/>
      <c r="Z391" s="573"/>
    </row>
    <row r="392" ht="15.75" customHeight="1">
      <c r="A392" s="573"/>
      <c r="B392" s="573"/>
      <c r="C392" s="573"/>
      <c r="D392" s="573"/>
      <c r="E392" s="573"/>
      <c r="F392" s="573"/>
      <c r="G392" s="573"/>
      <c r="H392" s="573"/>
      <c r="I392" s="573"/>
      <c r="J392" s="573"/>
      <c r="K392" s="658"/>
      <c r="L392" s="658"/>
      <c r="M392" s="573"/>
      <c r="N392" s="573"/>
      <c r="O392" s="573"/>
      <c r="P392" s="573"/>
      <c r="Q392" s="573"/>
      <c r="R392" s="573"/>
      <c r="S392" s="573"/>
      <c r="T392" s="573"/>
      <c r="U392" s="573"/>
      <c r="V392" s="573"/>
      <c r="W392" s="573"/>
      <c r="X392" s="573"/>
      <c r="Y392" s="573"/>
      <c r="Z392" s="573"/>
    </row>
    <row r="393" ht="15.75" customHeight="1">
      <c r="A393" s="573"/>
      <c r="B393" s="573"/>
      <c r="C393" s="573"/>
      <c r="D393" s="573"/>
      <c r="E393" s="573"/>
      <c r="F393" s="573"/>
      <c r="G393" s="573"/>
      <c r="H393" s="573"/>
      <c r="I393" s="573"/>
      <c r="J393" s="573"/>
      <c r="K393" s="658"/>
      <c r="L393" s="658"/>
      <c r="M393" s="573"/>
      <c r="N393" s="573"/>
      <c r="O393" s="573"/>
      <c r="P393" s="573"/>
      <c r="Q393" s="573"/>
      <c r="R393" s="573"/>
      <c r="S393" s="573"/>
      <c r="T393" s="573"/>
      <c r="U393" s="573"/>
      <c r="V393" s="573"/>
      <c r="W393" s="573"/>
      <c r="X393" s="573"/>
      <c r="Y393" s="573"/>
      <c r="Z393" s="573"/>
    </row>
    <row r="394" ht="15.75" customHeight="1">
      <c r="A394" s="573"/>
      <c r="B394" s="573"/>
      <c r="C394" s="573"/>
      <c r="D394" s="573"/>
      <c r="E394" s="573"/>
      <c r="F394" s="573"/>
      <c r="G394" s="573"/>
      <c r="H394" s="573"/>
      <c r="I394" s="573"/>
      <c r="J394" s="573"/>
      <c r="K394" s="658"/>
      <c r="L394" s="658"/>
      <c r="M394" s="573"/>
      <c r="N394" s="573"/>
      <c r="O394" s="573"/>
      <c r="P394" s="573"/>
      <c r="Q394" s="573"/>
      <c r="R394" s="573"/>
      <c r="S394" s="573"/>
      <c r="T394" s="573"/>
      <c r="U394" s="573"/>
      <c r="V394" s="573"/>
      <c r="W394" s="573"/>
      <c r="X394" s="573"/>
      <c r="Y394" s="573"/>
      <c r="Z394" s="573"/>
    </row>
    <row r="395" ht="15.75" customHeight="1">
      <c r="A395" s="573"/>
      <c r="B395" s="573"/>
      <c r="C395" s="573"/>
      <c r="D395" s="573"/>
      <c r="E395" s="573"/>
      <c r="F395" s="573"/>
      <c r="G395" s="573"/>
      <c r="H395" s="573"/>
      <c r="I395" s="573"/>
      <c r="J395" s="573"/>
      <c r="K395" s="658"/>
      <c r="L395" s="658"/>
      <c r="M395" s="573"/>
      <c r="N395" s="573"/>
      <c r="O395" s="573"/>
      <c r="P395" s="573"/>
      <c r="Q395" s="573"/>
      <c r="R395" s="573"/>
      <c r="S395" s="573"/>
      <c r="T395" s="573"/>
      <c r="U395" s="573"/>
      <c r="V395" s="573"/>
      <c r="W395" s="573"/>
      <c r="X395" s="573"/>
      <c r="Y395" s="573"/>
      <c r="Z395" s="573"/>
    </row>
    <row r="396" ht="15.75" customHeight="1">
      <c r="A396" s="573"/>
      <c r="B396" s="573"/>
      <c r="C396" s="573"/>
      <c r="D396" s="573"/>
      <c r="E396" s="573"/>
      <c r="F396" s="573"/>
      <c r="G396" s="573"/>
      <c r="H396" s="573"/>
      <c r="I396" s="573"/>
      <c r="J396" s="573"/>
      <c r="K396" s="658"/>
      <c r="L396" s="658"/>
      <c r="M396" s="573"/>
      <c r="N396" s="573"/>
      <c r="O396" s="573"/>
      <c r="P396" s="573"/>
      <c r="Q396" s="573"/>
      <c r="R396" s="573"/>
      <c r="S396" s="573"/>
      <c r="T396" s="573"/>
      <c r="U396" s="573"/>
      <c r="V396" s="573"/>
      <c r="W396" s="573"/>
      <c r="X396" s="573"/>
      <c r="Y396" s="573"/>
      <c r="Z396" s="573"/>
    </row>
    <row r="397" ht="15.75" customHeight="1">
      <c r="A397" s="573"/>
      <c r="B397" s="573"/>
      <c r="C397" s="573"/>
      <c r="D397" s="573"/>
      <c r="E397" s="573"/>
      <c r="F397" s="573"/>
      <c r="G397" s="573"/>
      <c r="H397" s="573"/>
      <c r="I397" s="573"/>
      <c r="J397" s="573"/>
      <c r="K397" s="658"/>
      <c r="L397" s="658"/>
      <c r="M397" s="573"/>
      <c r="N397" s="573"/>
      <c r="O397" s="573"/>
      <c r="P397" s="573"/>
      <c r="Q397" s="573"/>
      <c r="R397" s="573"/>
      <c r="S397" s="573"/>
      <c r="T397" s="573"/>
      <c r="U397" s="573"/>
      <c r="V397" s="573"/>
      <c r="W397" s="573"/>
      <c r="X397" s="573"/>
      <c r="Y397" s="573"/>
      <c r="Z397" s="573"/>
    </row>
    <row r="398" ht="15.75" customHeight="1">
      <c r="A398" s="573"/>
      <c r="B398" s="573"/>
      <c r="C398" s="573"/>
      <c r="D398" s="573"/>
      <c r="E398" s="573"/>
      <c r="F398" s="573"/>
      <c r="G398" s="573"/>
      <c r="H398" s="573"/>
      <c r="I398" s="573"/>
      <c r="J398" s="573"/>
      <c r="K398" s="658"/>
      <c r="L398" s="658"/>
      <c r="M398" s="573"/>
      <c r="N398" s="573"/>
      <c r="O398" s="573"/>
      <c r="P398" s="573"/>
      <c r="Q398" s="573"/>
      <c r="R398" s="573"/>
      <c r="S398" s="573"/>
      <c r="T398" s="573"/>
      <c r="U398" s="573"/>
      <c r="V398" s="573"/>
      <c r="W398" s="573"/>
      <c r="X398" s="573"/>
      <c r="Y398" s="573"/>
      <c r="Z398" s="573"/>
    </row>
    <row r="399" ht="15.75" customHeight="1">
      <c r="A399" s="573"/>
      <c r="B399" s="573"/>
      <c r="C399" s="573"/>
      <c r="D399" s="573"/>
      <c r="E399" s="573"/>
      <c r="F399" s="573"/>
      <c r="G399" s="573"/>
      <c r="H399" s="573"/>
      <c r="I399" s="573"/>
      <c r="J399" s="573"/>
      <c r="K399" s="658"/>
      <c r="L399" s="658"/>
      <c r="M399" s="573"/>
      <c r="N399" s="573"/>
      <c r="O399" s="573"/>
      <c r="P399" s="573"/>
      <c r="Q399" s="573"/>
      <c r="R399" s="573"/>
      <c r="S399" s="573"/>
      <c r="T399" s="573"/>
      <c r="U399" s="573"/>
      <c r="V399" s="573"/>
      <c r="W399" s="573"/>
      <c r="X399" s="573"/>
      <c r="Y399" s="573"/>
      <c r="Z399" s="573"/>
    </row>
    <row r="400" ht="15.75" customHeight="1">
      <c r="A400" s="573"/>
      <c r="B400" s="573"/>
      <c r="C400" s="573"/>
      <c r="D400" s="573"/>
      <c r="E400" s="573"/>
      <c r="F400" s="573"/>
      <c r="G400" s="573"/>
      <c r="H400" s="573"/>
      <c r="I400" s="573"/>
      <c r="J400" s="573"/>
      <c r="K400" s="658"/>
      <c r="L400" s="658"/>
      <c r="M400" s="573"/>
      <c r="N400" s="573"/>
      <c r="O400" s="573"/>
      <c r="P400" s="573"/>
      <c r="Q400" s="573"/>
      <c r="R400" s="573"/>
      <c r="S400" s="573"/>
      <c r="T400" s="573"/>
      <c r="U400" s="573"/>
      <c r="V400" s="573"/>
      <c r="W400" s="573"/>
      <c r="X400" s="573"/>
      <c r="Y400" s="573"/>
      <c r="Z400" s="573"/>
    </row>
    <row r="401" ht="15.75" customHeight="1">
      <c r="A401" s="573"/>
      <c r="B401" s="573"/>
      <c r="C401" s="573"/>
      <c r="D401" s="573"/>
      <c r="E401" s="573"/>
      <c r="F401" s="573"/>
      <c r="G401" s="573"/>
      <c r="H401" s="573"/>
      <c r="I401" s="573"/>
      <c r="J401" s="573"/>
      <c r="K401" s="658"/>
      <c r="L401" s="658"/>
      <c r="M401" s="573"/>
      <c r="N401" s="573"/>
      <c r="O401" s="573"/>
      <c r="P401" s="573"/>
      <c r="Q401" s="573"/>
      <c r="R401" s="573"/>
      <c r="S401" s="573"/>
      <c r="T401" s="573"/>
      <c r="U401" s="573"/>
      <c r="V401" s="573"/>
      <c r="W401" s="573"/>
      <c r="X401" s="573"/>
      <c r="Y401" s="573"/>
      <c r="Z401" s="573"/>
    </row>
    <row r="402" ht="15.75" customHeight="1">
      <c r="A402" s="573"/>
      <c r="B402" s="573"/>
      <c r="C402" s="573"/>
      <c r="D402" s="573"/>
      <c r="E402" s="573"/>
      <c r="F402" s="573"/>
      <c r="G402" s="573"/>
      <c r="H402" s="573"/>
      <c r="I402" s="573"/>
      <c r="J402" s="573"/>
      <c r="K402" s="658"/>
      <c r="L402" s="658"/>
      <c r="M402" s="573"/>
      <c r="N402" s="573"/>
      <c r="O402" s="573"/>
      <c r="P402" s="573"/>
      <c r="Q402" s="573"/>
      <c r="R402" s="573"/>
      <c r="S402" s="573"/>
      <c r="T402" s="573"/>
      <c r="U402" s="573"/>
      <c r="V402" s="573"/>
      <c r="W402" s="573"/>
      <c r="X402" s="573"/>
      <c r="Y402" s="573"/>
      <c r="Z402" s="573"/>
    </row>
    <row r="403" ht="15.75" customHeight="1">
      <c r="A403" s="573"/>
      <c r="B403" s="573"/>
      <c r="C403" s="573"/>
      <c r="D403" s="573"/>
      <c r="E403" s="573"/>
      <c r="F403" s="573"/>
      <c r="G403" s="573"/>
      <c r="H403" s="573"/>
      <c r="I403" s="573"/>
      <c r="J403" s="573"/>
      <c r="K403" s="658"/>
      <c r="L403" s="658"/>
      <c r="M403" s="573"/>
      <c r="N403" s="573"/>
      <c r="O403" s="573"/>
      <c r="P403" s="573"/>
      <c r="Q403" s="573"/>
      <c r="R403" s="573"/>
      <c r="S403" s="573"/>
      <c r="T403" s="573"/>
      <c r="U403" s="573"/>
      <c r="V403" s="573"/>
      <c r="W403" s="573"/>
      <c r="X403" s="573"/>
      <c r="Y403" s="573"/>
      <c r="Z403" s="573"/>
    </row>
    <row r="404" ht="15.75" customHeight="1">
      <c r="A404" s="573"/>
      <c r="B404" s="573"/>
      <c r="C404" s="573"/>
      <c r="D404" s="573"/>
      <c r="E404" s="573"/>
      <c r="F404" s="573"/>
      <c r="G404" s="573"/>
      <c r="H404" s="573"/>
      <c r="I404" s="573"/>
      <c r="J404" s="573"/>
      <c r="K404" s="658"/>
      <c r="L404" s="658"/>
      <c r="M404" s="573"/>
      <c r="N404" s="573"/>
      <c r="O404" s="573"/>
      <c r="P404" s="573"/>
      <c r="Q404" s="573"/>
      <c r="R404" s="573"/>
      <c r="S404" s="573"/>
      <c r="T404" s="573"/>
      <c r="U404" s="573"/>
      <c r="V404" s="573"/>
      <c r="W404" s="573"/>
      <c r="X404" s="573"/>
      <c r="Y404" s="573"/>
      <c r="Z404" s="573"/>
    </row>
    <row r="405" ht="15.75" customHeight="1">
      <c r="A405" s="573"/>
      <c r="B405" s="573"/>
      <c r="C405" s="573"/>
      <c r="D405" s="573"/>
      <c r="E405" s="573"/>
      <c r="F405" s="573"/>
      <c r="G405" s="573"/>
      <c r="H405" s="573"/>
      <c r="I405" s="573"/>
      <c r="J405" s="573"/>
      <c r="K405" s="658"/>
      <c r="L405" s="658"/>
      <c r="M405" s="573"/>
      <c r="N405" s="573"/>
      <c r="O405" s="573"/>
      <c r="P405" s="573"/>
      <c r="Q405" s="573"/>
      <c r="R405" s="573"/>
      <c r="S405" s="573"/>
      <c r="T405" s="573"/>
      <c r="U405" s="573"/>
      <c r="V405" s="573"/>
      <c r="W405" s="573"/>
      <c r="X405" s="573"/>
      <c r="Y405" s="573"/>
      <c r="Z405" s="573"/>
    </row>
    <row r="406" ht="15.75" customHeight="1">
      <c r="A406" s="573"/>
      <c r="B406" s="573"/>
      <c r="C406" s="573"/>
      <c r="D406" s="573"/>
      <c r="E406" s="573"/>
      <c r="F406" s="573"/>
      <c r="G406" s="573"/>
      <c r="H406" s="573"/>
      <c r="I406" s="573"/>
      <c r="J406" s="573"/>
      <c r="K406" s="658"/>
      <c r="L406" s="658"/>
      <c r="M406" s="573"/>
      <c r="N406" s="573"/>
      <c r="O406" s="573"/>
      <c r="P406" s="573"/>
      <c r="Q406" s="573"/>
      <c r="R406" s="573"/>
      <c r="S406" s="573"/>
      <c r="T406" s="573"/>
      <c r="U406" s="573"/>
      <c r="V406" s="573"/>
      <c r="W406" s="573"/>
      <c r="X406" s="573"/>
      <c r="Y406" s="573"/>
      <c r="Z406" s="573"/>
    </row>
    <row r="407" ht="15.75" customHeight="1">
      <c r="A407" s="573"/>
      <c r="B407" s="573"/>
      <c r="C407" s="573"/>
      <c r="D407" s="573"/>
      <c r="E407" s="573"/>
      <c r="F407" s="573"/>
      <c r="G407" s="573"/>
      <c r="H407" s="573"/>
      <c r="I407" s="573"/>
      <c r="J407" s="573"/>
      <c r="K407" s="658"/>
      <c r="L407" s="658"/>
      <c r="M407" s="573"/>
      <c r="N407" s="573"/>
      <c r="O407" s="573"/>
      <c r="P407" s="573"/>
      <c r="Q407" s="573"/>
      <c r="R407" s="573"/>
      <c r="S407" s="573"/>
      <c r="T407" s="573"/>
      <c r="U407" s="573"/>
      <c r="V407" s="573"/>
      <c r="W407" s="573"/>
      <c r="X407" s="573"/>
      <c r="Y407" s="573"/>
      <c r="Z407" s="573"/>
    </row>
    <row r="408" ht="15.75" customHeight="1">
      <c r="A408" s="573"/>
      <c r="B408" s="573"/>
      <c r="C408" s="573"/>
      <c r="D408" s="573"/>
      <c r="E408" s="573"/>
      <c r="F408" s="573"/>
      <c r="G408" s="573"/>
      <c r="H408" s="573"/>
      <c r="I408" s="573"/>
      <c r="J408" s="573"/>
      <c r="K408" s="658"/>
      <c r="L408" s="658"/>
      <c r="M408" s="573"/>
      <c r="N408" s="573"/>
      <c r="O408" s="573"/>
      <c r="P408" s="573"/>
      <c r="Q408" s="573"/>
      <c r="R408" s="573"/>
      <c r="S408" s="573"/>
      <c r="T408" s="573"/>
      <c r="U408" s="573"/>
      <c r="V408" s="573"/>
      <c r="W408" s="573"/>
      <c r="X408" s="573"/>
      <c r="Y408" s="573"/>
      <c r="Z408" s="573"/>
    </row>
    <row r="409" ht="15.75" customHeight="1">
      <c r="A409" s="573"/>
      <c r="B409" s="573"/>
      <c r="C409" s="573"/>
      <c r="D409" s="573"/>
      <c r="E409" s="573"/>
      <c r="F409" s="573"/>
      <c r="G409" s="573"/>
      <c r="H409" s="573"/>
      <c r="I409" s="573"/>
      <c r="J409" s="573"/>
      <c r="K409" s="658"/>
      <c r="L409" s="658"/>
      <c r="M409" s="573"/>
      <c r="N409" s="573"/>
      <c r="O409" s="573"/>
      <c r="P409" s="573"/>
      <c r="Q409" s="573"/>
      <c r="R409" s="573"/>
      <c r="S409" s="573"/>
      <c r="T409" s="573"/>
      <c r="U409" s="573"/>
      <c r="V409" s="573"/>
      <c r="W409" s="573"/>
      <c r="X409" s="573"/>
      <c r="Y409" s="573"/>
      <c r="Z409" s="573"/>
    </row>
    <row r="410" ht="15.75" customHeight="1">
      <c r="A410" s="573"/>
      <c r="B410" s="573"/>
      <c r="C410" s="573"/>
      <c r="D410" s="573"/>
      <c r="E410" s="573"/>
      <c r="F410" s="573"/>
      <c r="G410" s="573"/>
      <c r="H410" s="573"/>
      <c r="I410" s="573"/>
      <c r="J410" s="573"/>
      <c r="K410" s="658"/>
      <c r="L410" s="658"/>
      <c r="M410" s="573"/>
      <c r="N410" s="573"/>
      <c r="O410" s="573"/>
      <c r="P410" s="573"/>
      <c r="Q410" s="573"/>
      <c r="R410" s="573"/>
      <c r="S410" s="573"/>
      <c r="T410" s="573"/>
      <c r="U410" s="573"/>
      <c r="V410" s="573"/>
      <c r="W410" s="573"/>
      <c r="X410" s="573"/>
      <c r="Y410" s="573"/>
      <c r="Z410" s="573"/>
    </row>
    <row r="411" ht="15.75" customHeight="1">
      <c r="A411" s="573"/>
      <c r="B411" s="573"/>
      <c r="C411" s="573"/>
      <c r="D411" s="573"/>
      <c r="E411" s="573"/>
      <c r="F411" s="573"/>
      <c r="G411" s="573"/>
      <c r="H411" s="573"/>
      <c r="I411" s="573"/>
      <c r="J411" s="573"/>
      <c r="K411" s="658"/>
      <c r="L411" s="658"/>
      <c r="M411" s="573"/>
      <c r="N411" s="573"/>
      <c r="O411" s="573"/>
      <c r="P411" s="573"/>
      <c r="Q411" s="573"/>
      <c r="R411" s="573"/>
      <c r="S411" s="573"/>
      <c r="T411" s="573"/>
      <c r="U411" s="573"/>
      <c r="V411" s="573"/>
      <c r="W411" s="573"/>
      <c r="X411" s="573"/>
      <c r="Y411" s="573"/>
      <c r="Z411" s="573"/>
    </row>
    <row r="412" ht="15.75" customHeight="1">
      <c r="A412" s="573"/>
      <c r="B412" s="573"/>
      <c r="C412" s="573"/>
      <c r="D412" s="573"/>
      <c r="E412" s="573"/>
      <c r="F412" s="573"/>
      <c r="G412" s="573"/>
      <c r="H412" s="573"/>
      <c r="I412" s="573"/>
      <c r="J412" s="573"/>
      <c r="K412" s="658"/>
      <c r="L412" s="658"/>
      <c r="M412" s="573"/>
      <c r="N412" s="573"/>
      <c r="O412" s="573"/>
      <c r="P412" s="573"/>
      <c r="Q412" s="573"/>
      <c r="R412" s="573"/>
      <c r="S412" s="573"/>
      <c r="T412" s="573"/>
      <c r="U412" s="573"/>
      <c r="V412" s="573"/>
      <c r="W412" s="573"/>
      <c r="X412" s="573"/>
      <c r="Y412" s="573"/>
      <c r="Z412" s="573"/>
    </row>
    <row r="413" ht="15.75" customHeight="1">
      <c r="A413" s="573"/>
      <c r="B413" s="573"/>
      <c r="C413" s="573"/>
      <c r="D413" s="573"/>
      <c r="E413" s="573"/>
      <c r="F413" s="573"/>
      <c r="G413" s="573"/>
      <c r="H413" s="573"/>
      <c r="I413" s="573"/>
      <c r="J413" s="573"/>
      <c r="K413" s="658"/>
      <c r="L413" s="658"/>
      <c r="M413" s="573"/>
      <c r="N413" s="573"/>
      <c r="O413" s="573"/>
      <c r="P413" s="573"/>
      <c r="Q413" s="573"/>
      <c r="R413" s="573"/>
      <c r="S413" s="573"/>
      <c r="T413" s="573"/>
      <c r="U413" s="573"/>
      <c r="V413" s="573"/>
      <c r="W413" s="573"/>
      <c r="X413" s="573"/>
      <c r="Y413" s="573"/>
      <c r="Z413" s="573"/>
    </row>
    <row r="414" ht="15.75" customHeight="1">
      <c r="A414" s="573"/>
      <c r="B414" s="573"/>
      <c r="C414" s="573"/>
      <c r="D414" s="573"/>
      <c r="E414" s="573"/>
      <c r="F414" s="573"/>
      <c r="G414" s="573"/>
      <c r="H414" s="573"/>
      <c r="I414" s="573"/>
      <c r="J414" s="573"/>
      <c r="K414" s="658"/>
      <c r="L414" s="658"/>
      <c r="M414" s="573"/>
      <c r="N414" s="573"/>
      <c r="O414" s="573"/>
      <c r="P414" s="573"/>
      <c r="Q414" s="573"/>
      <c r="R414" s="573"/>
      <c r="S414" s="573"/>
      <c r="T414" s="573"/>
      <c r="U414" s="573"/>
      <c r="V414" s="573"/>
      <c r="W414" s="573"/>
      <c r="X414" s="573"/>
      <c r="Y414" s="573"/>
      <c r="Z414" s="573"/>
    </row>
    <row r="415" ht="15.75" customHeight="1">
      <c r="A415" s="573"/>
      <c r="B415" s="573"/>
      <c r="C415" s="573"/>
      <c r="D415" s="573"/>
      <c r="E415" s="573"/>
      <c r="F415" s="573"/>
      <c r="G415" s="573"/>
      <c r="H415" s="573"/>
      <c r="I415" s="573"/>
      <c r="J415" s="573"/>
      <c r="K415" s="658"/>
      <c r="L415" s="658"/>
      <c r="M415" s="573"/>
      <c r="N415" s="573"/>
      <c r="O415" s="573"/>
      <c r="P415" s="573"/>
      <c r="Q415" s="573"/>
      <c r="R415" s="573"/>
      <c r="S415" s="573"/>
      <c r="T415" s="573"/>
      <c r="U415" s="573"/>
      <c r="V415" s="573"/>
      <c r="W415" s="573"/>
      <c r="X415" s="573"/>
      <c r="Y415" s="573"/>
      <c r="Z415" s="573"/>
    </row>
    <row r="416" ht="15.75" customHeight="1">
      <c r="A416" s="573"/>
      <c r="B416" s="573"/>
      <c r="C416" s="573"/>
      <c r="D416" s="573"/>
      <c r="E416" s="573"/>
      <c r="F416" s="573"/>
      <c r="G416" s="573"/>
      <c r="H416" s="573"/>
      <c r="I416" s="573"/>
      <c r="J416" s="573"/>
      <c r="K416" s="658"/>
      <c r="L416" s="658"/>
      <c r="M416" s="573"/>
      <c r="N416" s="573"/>
      <c r="O416" s="573"/>
      <c r="P416" s="573"/>
      <c r="Q416" s="573"/>
      <c r="R416" s="573"/>
      <c r="S416" s="573"/>
      <c r="T416" s="573"/>
      <c r="U416" s="573"/>
      <c r="V416" s="573"/>
      <c r="W416" s="573"/>
      <c r="X416" s="573"/>
      <c r="Y416" s="573"/>
      <c r="Z416" s="573"/>
    </row>
    <row r="417" ht="15.75" customHeight="1">
      <c r="A417" s="573"/>
      <c r="B417" s="573"/>
      <c r="C417" s="573"/>
      <c r="D417" s="573"/>
      <c r="E417" s="573"/>
      <c r="F417" s="573"/>
      <c r="G417" s="573"/>
      <c r="H417" s="573"/>
      <c r="I417" s="573"/>
      <c r="J417" s="573"/>
      <c r="K417" s="658"/>
      <c r="L417" s="658"/>
      <c r="M417" s="573"/>
      <c r="N417" s="573"/>
      <c r="O417" s="573"/>
      <c r="P417" s="573"/>
      <c r="Q417" s="573"/>
      <c r="R417" s="573"/>
      <c r="S417" s="573"/>
      <c r="T417" s="573"/>
      <c r="U417" s="573"/>
      <c r="V417" s="573"/>
      <c r="W417" s="573"/>
      <c r="X417" s="573"/>
      <c r="Y417" s="573"/>
      <c r="Z417" s="573"/>
    </row>
    <row r="418" ht="15.75" customHeight="1">
      <c r="A418" s="573"/>
      <c r="B418" s="573"/>
      <c r="C418" s="573"/>
      <c r="D418" s="573"/>
      <c r="E418" s="573"/>
      <c r="F418" s="573"/>
      <c r="G418" s="573"/>
      <c r="H418" s="573"/>
      <c r="I418" s="573"/>
      <c r="J418" s="573"/>
      <c r="K418" s="658"/>
      <c r="L418" s="658"/>
      <c r="M418" s="573"/>
      <c r="N418" s="573"/>
      <c r="O418" s="573"/>
      <c r="P418" s="573"/>
      <c r="Q418" s="573"/>
      <c r="R418" s="573"/>
      <c r="S418" s="573"/>
      <c r="T418" s="573"/>
      <c r="U418" s="573"/>
      <c r="V418" s="573"/>
      <c r="W418" s="573"/>
      <c r="X418" s="573"/>
      <c r="Y418" s="573"/>
      <c r="Z418" s="573"/>
    </row>
    <row r="419" ht="15.75" customHeight="1">
      <c r="A419" s="573"/>
      <c r="B419" s="573"/>
      <c r="C419" s="573"/>
      <c r="D419" s="573"/>
      <c r="E419" s="573"/>
      <c r="F419" s="573"/>
      <c r="G419" s="573"/>
      <c r="H419" s="573"/>
      <c r="I419" s="573"/>
      <c r="J419" s="573"/>
      <c r="K419" s="658"/>
      <c r="L419" s="658"/>
      <c r="M419" s="573"/>
      <c r="N419" s="573"/>
      <c r="O419" s="573"/>
      <c r="P419" s="573"/>
      <c r="Q419" s="573"/>
      <c r="R419" s="573"/>
      <c r="S419" s="573"/>
      <c r="T419" s="573"/>
      <c r="U419" s="573"/>
      <c r="V419" s="573"/>
      <c r="W419" s="573"/>
      <c r="X419" s="573"/>
      <c r="Y419" s="573"/>
      <c r="Z419" s="573"/>
    </row>
    <row r="420" ht="15.75" customHeight="1">
      <c r="A420" s="573"/>
      <c r="B420" s="573"/>
      <c r="C420" s="573"/>
      <c r="D420" s="573"/>
      <c r="E420" s="573"/>
      <c r="F420" s="573"/>
      <c r="G420" s="573"/>
      <c r="H420" s="573"/>
      <c r="I420" s="573"/>
      <c r="J420" s="573"/>
      <c r="K420" s="658"/>
      <c r="L420" s="658"/>
      <c r="M420" s="573"/>
      <c r="N420" s="573"/>
      <c r="O420" s="573"/>
      <c r="P420" s="573"/>
      <c r="Q420" s="573"/>
      <c r="R420" s="573"/>
      <c r="S420" s="573"/>
      <c r="T420" s="573"/>
      <c r="U420" s="573"/>
      <c r="V420" s="573"/>
      <c r="W420" s="573"/>
      <c r="X420" s="573"/>
      <c r="Y420" s="573"/>
      <c r="Z420" s="573"/>
    </row>
    <row r="421" ht="15.75" customHeight="1">
      <c r="A421" s="573"/>
      <c r="B421" s="573"/>
      <c r="C421" s="573"/>
      <c r="D421" s="573"/>
      <c r="E421" s="573"/>
      <c r="F421" s="573"/>
      <c r="G421" s="573"/>
      <c r="H421" s="573"/>
      <c r="I421" s="573"/>
      <c r="J421" s="573"/>
      <c r="K421" s="658"/>
      <c r="L421" s="658"/>
      <c r="M421" s="573"/>
      <c r="N421" s="573"/>
      <c r="O421" s="573"/>
      <c r="P421" s="573"/>
      <c r="Q421" s="573"/>
      <c r="R421" s="573"/>
      <c r="S421" s="573"/>
      <c r="T421" s="573"/>
      <c r="U421" s="573"/>
      <c r="V421" s="573"/>
      <c r="W421" s="573"/>
      <c r="X421" s="573"/>
      <c r="Y421" s="573"/>
      <c r="Z421" s="573"/>
    </row>
    <row r="422" ht="15.75" customHeight="1">
      <c r="A422" s="573"/>
      <c r="B422" s="573"/>
      <c r="C422" s="573"/>
      <c r="D422" s="573"/>
      <c r="E422" s="573"/>
      <c r="F422" s="573"/>
      <c r="G422" s="573"/>
      <c r="H422" s="573"/>
      <c r="I422" s="573"/>
      <c r="J422" s="573"/>
      <c r="K422" s="658"/>
      <c r="L422" s="658"/>
      <c r="M422" s="573"/>
      <c r="N422" s="573"/>
      <c r="O422" s="573"/>
      <c r="P422" s="573"/>
      <c r="Q422" s="573"/>
      <c r="R422" s="573"/>
      <c r="S422" s="573"/>
      <c r="T422" s="573"/>
      <c r="U422" s="573"/>
      <c r="V422" s="573"/>
      <c r="W422" s="573"/>
      <c r="X422" s="573"/>
      <c r="Y422" s="573"/>
      <c r="Z422" s="573"/>
    </row>
    <row r="423" ht="15.75" customHeight="1">
      <c r="A423" s="573"/>
      <c r="B423" s="573"/>
      <c r="C423" s="573"/>
      <c r="D423" s="573"/>
      <c r="E423" s="573"/>
      <c r="F423" s="573"/>
      <c r="G423" s="573"/>
      <c r="H423" s="573"/>
      <c r="I423" s="573"/>
      <c r="J423" s="573"/>
      <c r="K423" s="658"/>
      <c r="L423" s="658"/>
      <c r="M423" s="573"/>
      <c r="N423" s="573"/>
      <c r="O423" s="573"/>
      <c r="P423" s="573"/>
      <c r="Q423" s="573"/>
      <c r="R423" s="573"/>
      <c r="S423" s="573"/>
      <c r="T423" s="573"/>
      <c r="U423" s="573"/>
      <c r="V423" s="573"/>
      <c r="W423" s="573"/>
      <c r="X423" s="573"/>
      <c r="Y423" s="573"/>
      <c r="Z423" s="573"/>
    </row>
    <row r="424" ht="15.75" customHeight="1">
      <c r="A424" s="573"/>
      <c r="B424" s="573"/>
      <c r="C424" s="573"/>
      <c r="D424" s="573"/>
      <c r="E424" s="573"/>
      <c r="F424" s="573"/>
      <c r="G424" s="573"/>
      <c r="H424" s="573"/>
      <c r="I424" s="573"/>
      <c r="J424" s="573"/>
      <c r="K424" s="658"/>
      <c r="L424" s="658"/>
      <c r="M424" s="573"/>
      <c r="N424" s="573"/>
      <c r="O424" s="573"/>
      <c r="P424" s="573"/>
      <c r="Q424" s="573"/>
      <c r="R424" s="573"/>
      <c r="S424" s="573"/>
      <c r="T424" s="573"/>
      <c r="U424" s="573"/>
      <c r="V424" s="573"/>
      <c r="W424" s="573"/>
      <c r="X424" s="573"/>
      <c r="Y424" s="573"/>
      <c r="Z424" s="573"/>
    </row>
    <row r="425" ht="15.75" customHeight="1">
      <c r="A425" s="573"/>
      <c r="B425" s="573"/>
      <c r="C425" s="573"/>
      <c r="D425" s="573"/>
      <c r="E425" s="573"/>
      <c r="F425" s="573"/>
      <c r="G425" s="573"/>
      <c r="H425" s="573"/>
      <c r="I425" s="573"/>
      <c r="J425" s="573"/>
      <c r="K425" s="658"/>
      <c r="L425" s="658"/>
      <c r="M425" s="573"/>
      <c r="N425" s="573"/>
      <c r="O425" s="573"/>
      <c r="P425" s="573"/>
      <c r="Q425" s="573"/>
      <c r="R425" s="573"/>
      <c r="S425" s="573"/>
      <c r="T425" s="573"/>
      <c r="U425" s="573"/>
      <c r="V425" s="573"/>
      <c r="W425" s="573"/>
      <c r="X425" s="573"/>
      <c r="Y425" s="573"/>
      <c r="Z425" s="573"/>
    </row>
    <row r="426" ht="15.75" customHeight="1">
      <c r="A426" s="573"/>
      <c r="B426" s="573"/>
      <c r="C426" s="573"/>
      <c r="D426" s="573"/>
      <c r="E426" s="573"/>
      <c r="F426" s="573"/>
      <c r="G426" s="573"/>
      <c r="H426" s="573"/>
      <c r="I426" s="573"/>
      <c r="J426" s="573"/>
      <c r="K426" s="658"/>
      <c r="L426" s="658"/>
      <c r="M426" s="573"/>
      <c r="N426" s="573"/>
      <c r="O426" s="573"/>
      <c r="P426" s="573"/>
      <c r="Q426" s="573"/>
      <c r="R426" s="573"/>
      <c r="S426" s="573"/>
      <c r="T426" s="573"/>
      <c r="U426" s="573"/>
      <c r="V426" s="573"/>
      <c r="W426" s="573"/>
      <c r="X426" s="573"/>
      <c r="Y426" s="573"/>
      <c r="Z426" s="573"/>
    </row>
    <row r="427" ht="15.75" customHeight="1">
      <c r="A427" s="573"/>
      <c r="B427" s="573"/>
      <c r="C427" s="573"/>
      <c r="D427" s="573"/>
      <c r="E427" s="573"/>
      <c r="F427" s="573"/>
      <c r="G427" s="573"/>
      <c r="H427" s="573"/>
      <c r="I427" s="573"/>
      <c r="J427" s="573"/>
      <c r="K427" s="658"/>
      <c r="L427" s="658"/>
      <c r="M427" s="573"/>
      <c r="N427" s="573"/>
      <c r="O427" s="573"/>
      <c r="P427" s="573"/>
      <c r="Q427" s="573"/>
      <c r="R427" s="573"/>
      <c r="S427" s="573"/>
      <c r="T427" s="573"/>
      <c r="U427" s="573"/>
      <c r="V427" s="573"/>
      <c r="W427" s="573"/>
      <c r="X427" s="573"/>
      <c r="Y427" s="573"/>
      <c r="Z427" s="573"/>
    </row>
    <row r="428" ht="15.75" customHeight="1">
      <c r="A428" s="573"/>
      <c r="B428" s="573"/>
      <c r="C428" s="573"/>
      <c r="D428" s="573"/>
      <c r="E428" s="573"/>
      <c r="F428" s="573"/>
      <c r="G428" s="573"/>
      <c r="H428" s="573"/>
      <c r="I428" s="573"/>
      <c r="J428" s="573"/>
      <c r="K428" s="658"/>
      <c r="L428" s="658"/>
      <c r="M428" s="573"/>
      <c r="N428" s="573"/>
      <c r="O428" s="573"/>
      <c r="P428" s="573"/>
      <c r="Q428" s="573"/>
      <c r="R428" s="573"/>
      <c r="S428" s="573"/>
      <c r="T428" s="573"/>
      <c r="U428" s="573"/>
      <c r="V428" s="573"/>
      <c r="W428" s="573"/>
      <c r="X428" s="573"/>
      <c r="Y428" s="573"/>
      <c r="Z428" s="573"/>
    </row>
    <row r="429" ht="15.75" customHeight="1">
      <c r="A429" s="573"/>
      <c r="B429" s="573"/>
      <c r="C429" s="573"/>
      <c r="D429" s="573"/>
      <c r="E429" s="573"/>
      <c r="F429" s="573"/>
      <c r="G429" s="573"/>
      <c r="H429" s="573"/>
      <c r="I429" s="573"/>
      <c r="J429" s="573"/>
      <c r="K429" s="658"/>
      <c r="L429" s="658"/>
      <c r="M429" s="573"/>
      <c r="N429" s="573"/>
      <c r="O429" s="573"/>
      <c r="P429" s="573"/>
      <c r="Q429" s="573"/>
      <c r="R429" s="573"/>
      <c r="S429" s="573"/>
      <c r="T429" s="573"/>
      <c r="U429" s="573"/>
      <c r="V429" s="573"/>
      <c r="W429" s="573"/>
      <c r="X429" s="573"/>
      <c r="Y429" s="573"/>
      <c r="Z429" s="573"/>
    </row>
    <row r="430" ht="15.75" customHeight="1">
      <c r="A430" s="573"/>
      <c r="B430" s="573"/>
      <c r="C430" s="573"/>
      <c r="D430" s="573"/>
      <c r="E430" s="573"/>
      <c r="F430" s="573"/>
      <c r="G430" s="573"/>
      <c r="H430" s="573"/>
      <c r="I430" s="573"/>
      <c r="J430" s="573"/>
      <c r="K430" s="658"/>
      <c r="L430" s="658"/>
      <c r="M430" s="573"/>
      <c r="N430" s="573"/>
      <c r="O430" s="573"/>
      <c r="P430" s="573"/>
      <c r="Q430" s="573"/>
      <c r="R430" s="573"/>
      <c r="S430" s="573"/>
      <c r="T430" s="573"/>
      <c r="U430" s="573"/>
      <c r="V430" s="573"/>
      <c r="W430" s="573"/>
      <c r="X430" s="573"/>
      <c r="Y430" s="573"/>
      <c r="Z430" s="573"/>
    </row>
    <row r="431" ht="15.75" customHeight="1">
      <c r="A431" s="573"/>
      <c r="B431" s="573"/>
      <c r="C431" s="573"/>
      <c r="D431" s="573"/>
      <c r="E431" s="573"/>
      <c r="F431" s="573"/>
      <c r="G431" s="573"/>
      <c r="H431" s="573"/>
      <c r="I431" s="573"/>
      <c r="J431" s="573"/>
      <c r="K431" s="658"/>
      <c r="L431" s="658"/>
      <c r="M431" s="573"/>
      <c r="N431" s="573"/>
      <c r="O431" s="573"/>
      <c r="P431" s="573"/>
      <c r="Q431" s="573"/>
      <c r="R431" s="573"/>
      <c r="S431" s="573"/>
      <c r="T431" s="573"/>
      <c r="U431" s="573"/>
      <c r="V431" s="573"/>
      <c r="W431" s="573"/>
      <c r="X431" s="573"/>
      <c r="Y431" s="573"/>
      <c r="Z431" s="573"/>
    </row>
    <row r="432" ht="15.75" customHeight="1">
      <c r="A432" s="573"/>
      <c r="B432" s="573"/>
      <c r="C432" s="573"/>
      <c r="D432" s="573"/>
      <c r="E432" s="573"/>
      <c r="F432" s="573"/>
      <c r="G432" s="573"/>
      <c r="H432" s="573"/>
      <c r="I432" s="573"/>
      <c r="J432" s="573"/>
      <c r="K432" s="658"/>
      <c r="L432" s="658"/>
      <c r="M432" s="573"/>
      <c r="N432" s="573"/>
      <c r="O432" s="573"/>
      <c r="P432" s="573"/>
      <c r="Q432" s="573"/>
      <c r="R432" s="573"/>
      <c r="S432" s="573"/>
      <c r="T432" s="573"/>
      <c r="U432" s="573"/>
      <c r="V432" s="573"/>
      <c r="W432" s="573"/>
      <c r="X432" s="573"/>
      <c r="Y432" s="573"/>
      <c r="Z432" s="573"/>
    </row>
    <row r="433" ht="15.75" customHeight="1">
      <c r="A433" s="573"/>
      <c r="B433" s="573"/>
      <c r="C433" s="573"/>
      <c r="D433" s="573"/>
      <c r="E433" s="573"/>
      <c r="F433" s="573"/>
      <c r="G433" s="573"/>
      <c r="H433" s="573"/>
      <c r="I433" s="573"/>
      <c r="J433" s="573"/>
      <c r="K433" s="658"/>
      <c r="L433" s="658"/>
      <c r="M433" s="573"/>
      <c r="N433" s="573"/>
      <c r="O433" s="573"/>
      <c r="P433" s="573"/>
      <c r="Q433" s="573"/>
      <c r="R433" s="573"/>
      <c r="S433" s="573"/>
      <c r="T433" s="573"/>
      <c r="U433" s="573"/>
      <c r="V433" s="573"/>
      <c r="W433" s="573"/>
      <c r="X433" s="573"/>
      <c r="Y433" s="573"/>
      <c r="Z433" s="573"/>
    </row>
    <row r="434" ht="15.75" customHeight="1">
      <c r="A434" s="573"/>
      <c r="B434" s="573"/>
      <c r="C434" s="573"/>
      <c r="D434" s="573"/>
      <c r="E434" s="573"/>
      <c r="F434" s="573"/>
      <c r="G434" s="573"/>
      <c r="H434" s="573"/>
      <c r="I434" s="573"/>
      <c r="J434" s="573"/>
      <c r="K434" s="658"/>
      <c r="L434" s="658"/>
      <c r="M434" s="573"/>
      <c r="N434" s="573"/>
      <c r="O434" s="573"/>
      <c r="P434" s="573"/>
      <c r="Q434" s="573"/>
      <c r="R434" s="573"/>
      <c r="S434" s="573"/>
      <c r="T434" s="573"/>
      <c r="U434" s="573"/>
      <c r="V434" s="573"/>
      <c r="W434" s="573"/>
      <c r="X434" s="573"/>
      <c r="Y434" s="573"/>
      <c r="Z434" s="573"/>
    </row>
    <row r="435" ht="15.75" customHeight="1">
      <c r="A435" s="573"/>
      <c r="B435" s="573"/>
      <c r="C435" s="573"/>
      <c r="D435" s="573"/>
      <c r="E435" s="573"/>
      <c r="F435" s="573"/>
      <c r="G435" s="573"/>
      <c r="H435" s="573"/>
      <c r="I435" s="573"/>
      <c r="J435" s="573"/>
      <c r="K435" s="658"/>
      <c r="L435" s="658"/>
      <c r="M435" s="573"/>
      <c r="N435" s="573"/>
      <c r="O435" s="573"/>
      <c r="P435" s="573"/>
      <c r="Q435" s="573"/>
      <c r="R435" s="573"/>
      <c r="S435" s="573"/>
      <c r="T435" s="573"/>
      <c r="U435" s="573"/>
      <c r="V435" s="573"/>
      <c r="W435" s="573"/>
      <c r="X435" s="573"/>
      <c r="Y435" s="573"/>
      <c r="Z435" s="573"/>
    </row>
    <row r="436" ht="15.75" customHeight="1">
      <c r="A436" s="573"/>
      <c r="B436" s="573"/>
      <c r="C436" s="573"/>
      <c r="D436" s="573"/>
      <c r="E436" s="573"/>
      <c r="F436" s="573"/>
      <c r="G436" s="573"/>
      <c r="H436" s="573"/>
      <c r="I436" s="573"/>
      <c r="J436" s="573"/>
      <c r="K436" s="658"/>
      <c r="L436" s="658"/>
      <c r="M436" s="573"/>
      <c r="N436" s="573"/>
      <c r="O436" s="573"/>
      <c r="P436" s="573"/>
      <c r="Q436" s="573"/>
      <c r="R436" s="573"/>
      <c r="S436" s="573"/>
      <c r="T436" s="573"/>
      <c r="U436" s="573"/>
      <c r="V436" s="573"/>
      <c r="W436" s="573"/>
      <c r="X436" s="573"/>
      <c r="Y436" s="573"/>
      <c r="Z436" s="573"/>
    </row>
    <row r="437" ht="15.75" customHeight="1">
      <c r="A437" s="573"/>
      <c r="B437" s="573"/>
      <c r="C437" s="573"/>
      <c r="D437" s="573"/>
      <c r="E437" s="573"/>
      <c r="F437" s="573"/>
      <c r="G437" s="573"/>
      <c r="H437" s="573"/>
      <c r="I437" s="573"/>
      <c r="J437" s="573"/>
      <c r="K437" s="658"/>
      <c r="L437" s="658"/>
      <c r="M437" s="573"/>
      <c r="N437" s="573"/>
      <c r="O437" s="573"/>
      <c r="P437" s="573"/>
      <c r="Q437" s="573"/>
      <c r="R437" s="573"/>
      <c r="S437" s="573"/>
      <c r="T437" s="573"/>
      <c r="U437" s="573"/>
      <c r="V437" s="573"/>
      <c r="W437" s="573"/>
      <c r="X437" s="573"/>
      <c r="Y437" s="573"/>
      <c r="Z437" s="573"/>
    </row>
    <row r="438" ht="15.75" customHeight="1">
      <c r="A438" s="573"/>
      <c r="B438" s="573"/>
      <c r="C438" s="573"/>
      <c r="D438" s="573"/>
      <c r="E438" s="573"/>
      <c r="F438" s="573"/>
      <c r="G438" s="573"/>
      <c r="H438" s="573"/>
      <c r="I438" s="573"/>
      <c r="J438" s="573"/>
      <c r="K438" s="658"/>
      <c r="L438" s="658"/>
      <c r="M438" s="573"/>
      <c r="N438" s="573"/>
      <c r="O438" s="573"/>
      <c r="P438" s="573"/>
      <c r="Q438" s="573"/>
      <c r="R438" s="573"/>
      <c r="S438" s="573"/>
      <c r="T438" s="573"/>
      <c r="U438" s="573"/>
      <c r="V438" s="573"/>
      <c r="W438" s="573"/>
      <c r="X438" s="573"/>
      <c r="Y438" s="573"/>
      <c r="Z438" s="573"/>
    </row>
    <row r="439" ht="15.75" customHeight="1">
      <c r="A439" s="573"/>
      <c r="B439" s="573"/>
      <c r="C439" s="573"/>
      <c r="D439" s="573"/>
      <c r="E439" s="573"/>
      <c r="F439" s="573"/>
      <c r="G439" s="573"/>
      <c r="H439" s="573"/>
      <c r="I439" s="573"/>
      <c r="J439" s="573"/>
      <c r="K439" s="658"/>
      <c r="L439" s="658"/>
      <c r="M439" s="573"/>
      <c r="N439" s="573"/>
      <c r="O439" s="573"/>
      <c r="P439" s="573"/>
      <c r="Q439" s="573"/>
      <c r="R439" s="573"/>
      <c r="S439" s="573"/>
      <c r="T439" s="573"/>
      <c r="U439" s="573"/>
      <c r="V439" s="573"/>
      <c r="W439" s="573"/>
      <c r="X439" s="573"/>
      <c r="Y439" s="573"/>
      <c r="Z439" s="573"/>
    </row>
    <row r="440" ht="15.75" customHeight="1">
      <c r="A440" s="573"/>
      <c r="B440" s="573"/>
      <c r="C440" s="573"/>
      <c r="D440" s="573"/>
      <c r="E440" s="573"/>
      <c r="F440" s="573"/>
      <c r="G440" s="573"/>
      <c r="H440" s="573"/>
      <c r="I440" s="573"/>
      <c r="J440" s="573"/>
      <c r="K440" s="658"/>
      <c r="L440" s="658"/>
      <c r="M440" s="573"/>
      <c r="N440" s="573"/>
      <c r="O440" s="573"/>
      <c r="P440" s="573"/>
      <c r="Q440" s="573"/>
      <c r="R440" s="573"/>
      <c r="S440" s="573"/>
      <c r="T440" s="573"/>
      <c r="U440" s="573"/>
      <c r="V440" s="573"/>
      <c r="W440" s="573"/>
      <c r="X440" s="573"/>
      <c r="Y440" s="573"/>
      <c r="Z440" s="573"/>
    </row>
    <row r="441" ht="15.75" customHeight="1">
      <c r="A441" s="573"/>
      <c r="B441" s="573"/>
      <c r="C441" s="573"/>
      <c r="D441" s="573"/>
      <c r="E441" s="573"/>
      <c r="F441" s="573"/>
      <c r="G441" s="573"/>
      <c r="H441" s="573"/>
      <c r="I441" s="573"/>
      <c r="J441" s="573"/>
      <c r="K441" s="658"/>
      <c r="L441" s="658"/>
      <c r="M441" s="573"/>
      <c r="N441" s="573"/>
      <c r="O441" s="573"/>
      <c r="P441" s="573"/>
      <c r="Q441" s="573"/>
      <c r="R441" s="573"/>
      <c r="S441" s="573"/>
      <c r="T441" s="573"/>
      <c r="U441" s="573"/>
      <c r="V441" s="573"/>
      <c r="W441" s="573"/>
      <c r="X441" s="573"/>
      <c r="Y441" s="573"/>
      <c r="Z441" s="573"/>
    </row>
    <row r="442" ht="15.75" customHeight="1">
      <c r="A442" s="573"/>
      <c r="B442" s="573"/>
      <c r="C442" s="573"/>
      <c r="D442" s="573"/>
      <c r="E442" s="573"/>
      <c r="F442" s="573"/>
      <c r="G442" s="573"/>
      <c r="H442" s="573"/>
      <c r="I442" s="573"/>
      <c r="J442" s="573"/>
      <c r="K442" s="658"/>
      <c r="L442" s="658"/>
      <c r="M442" s="573"/>
      <c r="N442" s="573"/>
      <c r="O442" s="573"/>
      <c r="P442" s="573"/>
      <c r="Q442" s="573"/>
      <c r="R442" s="573"/>
      <c r="S442" s="573"/>
      <c r="T442" s="573"/>
      <c r="U442" s="573"/>
      <c r="V442" s="573"/>
      <c r="W442" s="573"/>
      <c r="X442" s="573"/>
      <c r="Y442" s="573"/>
      <c r="Z442" s="573"/>
    </row>
    <row r="443" ht="15.75" customHeight="1">
      <c r="A443" s="573"/>
      <c r="B443" s="573"/>
      <c r="C443" s="573"/>
      <c r="D443" s="573"/>
      <c r="E443" s="573"/>
      <c r="F443" s="573"/>
      <c r="G443" s="573"/>
      <c r="H443" s="573"/>
      <c r="I443" s="573"/>
      <c r="J443" s="573"/>
      <c r="K443" s="658"/>
      <c r="L443" s="658"/>
      <c r="M443" s="573"/>
      <c r="N443" s="573"/>
      <c r="O443" s="573"/>
      <c r="P443" s="573"/>
      <c r="Q443" s="573"/>
      <c r="R443" s="573"/>
      <c r="S443" s="573"/>
      <c r="T443" s="573"/>
      <c r="U443" s="573"/>
      <c r="V443" s="573"/>
      <c r="W443" s="573"/>
      <c r="X443" s="573"/>
      <c r="Y443" s="573"/>
      <c r="Z443" s="573"/>
    </row>
    <row r="444" ht="15.75" customHeight="1">
      <c r="A444" s="573"/>
      <c r="B444" s="573"/>
      <c r="C444" s="573"/>
      <c r="D444" s="573"/>
      <c r="E444" s="573"/>
      <c r="F444" s="573"/>
      <c r="G444" s="573"/>
      <c r="H444" s="573"/>
      <c r="I444" s="573"/>
      <c r="J444" s="573"/>
      <c r="K444" s="658"/>
      <c r="L444" s="658"/>
      <c r="M444" s="573"/>
      <c r="N444" s="573"/>
      <c r="O444" s="573"/>
      <c r="P444" s="573"/>
      <c r="Q444" s="573"/>
      <c r="R444" s="573"/>
      <c r="S444" s="573"/>
      <c r="T444" s="573"/>
      <c r="U444" s="573"/>
      <c r="V444" s="573"/>
      <c r="W444" s="573"/>
      <c r="X444" s="573"/>
      <c r="Y444" s="573"/>
      <c r="Z444" s="573"/>
    </row>
    <row r="445" ht="15.75" customHeight="1">
      <c r="A445" s="573"/>
      <c r="B445" s="573"/>
      <c r="C445" s="573"/>
      <c r="D445" s="573"/>
      <c r="E445" s="573"/>
      <c r="F445" s="573"/>
      <c r="G445" s="573"/>
      <c r="H445" s="573"/>
      <c r="I445" s="573"/>
      <c r="J445" s="573"/>
      <c r="K445" s="658"/>
      <c r="L445" s="658"/>
      <c r="M445" s="573"/>
      <c r="N445" s="573"/>
      <c r="O445" s="573"/>
      <c r="P445" s="573"/>
      <c r="Q445" s="573"/>
      <c r="R445" s="573"/>
      <c r="S445" s="573"/>
      <c r="T445" s="573"/>
      <c r="U445" s="573"/>
      <c r="V445" s="573"/>
      <c r="W445" s="573"/>
      <c r="X445" s="573"/>
      <c r="Y445" s="573"/>
      <c r="Z445" s="573"/>
    </row>
    <row r="446" ht="15.75" customHeight="1">
      <c r="A446" s="573"/>
      <c r="B446" s="573"/>
      <c r="C446" s="573"/>
      <c r="D446" s="573"/>
      <c r="E446" s="573"/>
      <c r="F446" s="573"/>
      <c r="G446" s="573"/>
      <c r="H446" s="573"/>
      <c r="I446" s="573"/>
      <c r="J446" s="573"/>
      <c r="K446" s="658"/>
      <c r="L446" s="658"/>
      <c r="M446" s="573"/>
      <c r="N446" s="573"/>
      <c r="O446" s="573"/>
      <c r="P446" s="573"/>
      <c r="Q446" s="573"/>
      <c r="R446" s="573"/>
      <c r="S446" s="573"/>
      <c r="T446" s="573"/>
      <c r="U446" s="573"/>
      <c r="V446" s="573"/>
      <c r="W446" s="573"/>
      <c r="X446" s="573"/>
      <c r="Y446" s="573"/>
      <c r="Z446" s="573"/>
    </row>
    <row r="447" ht="15.75" customHeight="1">
      <c r="A447" s="573"/>
      <c r="B447" s="573"/>
      <c r="C447" s="573"/>
      <c r="D447" s="573"/>
      <c r="E447" s="573"/>
      <c r="F447" s="573"/>
      <c r="G447" s="573"/>
      <c r="H447" s="573"/>
      <c r="I447" s="573"/>
      <c r="J447" s="573"/>
      <c r="K447" s="658"/>
      <c r="L447" s="658"/>
      <c r="M447" s="573"/>
      <c r="N447" s="573"/>
      <c r="O447" s="573"/>
      <c r="P447" s="573"/>
      <c r="Q447" s="573"/>
      <c r="R447" s="573"/>
      <c r="S447" s="573"/>
      <c r="T447" s="573"/>
      <c r="U447" s="573"/>
      <c r="V447" s="573"/>
      <c r="W447" s="573"/>
      <c r="X447" s="573"/>
      <c r="Y447" s="573"/>
      <c r="Z447" s="573"/>
    </row>
    <row r="448" ht="15.75" customHeight="1">
      <c r="A448" s="573"/>
      <c r="B448" s="573"/>
      <c r="C448" s="573"/>
      <c r="D448" s="573"/>
      <c r="E448" s="573"/>
      <c r="F448" s="573"/>
      <c r="G448" s="573"/>
      <c r="H448" s="573"/>
      <c r="I448" s="573"/>
      <c r="J448" s="573"/>
      <c r="K448" s="658"/>
      <c r="L448" s="658"/>
      <c r="M448" s="573"/>
      <c r="N448" s="573"/>
      <c r="O448" s="573"/>
      <c r="P448" s="573"/>
      <c r="Q448" s="573"/>
      <c r="R448" s="573"/>
      <c r="S448" s="573"/>
      <c r="T448" s="573"/>
      <c r="U448" s="573"/>
      <c r="V448" s="573"/>
      <c r="W448" s="573"/>
      <c r="X448" s="573"/>
      <c r="Y448" s="573"/>
      <c r="Z448" s="573"/>
    </row>
    <row r="449" ht="15.75" customHeight="1">
      <c r="A449" s="573"/>
      <c r="B449" s="573"/>
      <c r="C449" s="573"/>
      <c r="D449" s="573"/>
      <c r="E449" s="573"/>
      <c r="F449" s="573"/>
      <c r="G449" s="573"/>
      <c r="H449" s="573"/>
      <c r="I449" s="573"/>
      <c r="J449" s="573"/>
      <c r="K449" s="658"/>
      <c r="L449" s="658"/>
      <c r="M449" s="573"/>
      <c r="N449" s="573"/>
      <c r="O449" s="573"/>
      <c r="P449" s="573"/>
      <c r="Q449" s="573"/>
      <c r="R449" s="573"/>
      <c r="S449" s="573"/>
      <c r="T449" s="573"/>
      <c r="U449" s="573"/>
      <c r="V449" s="573"/>
      <c r="W449" s="573"/>
      <c r="X449" s="573"/>
      <c r="Y449" s="573"/>
      <c r="Z449" s="573"/>
    </row>
    <row r="450" ht="15.75" customHeight="1">
      <c r="A450" s="573"/>
      <c r="B450" s="573"/>
      <c r="C450" s="573"/>
      <c r="D450" s="573"/>
      <c r="E450" s="573"/>
      <c r="F450" s="573"/>
      <c r="G450" s="573"/>
      <c r="H450" s="573"/>
      <c r="I450" s="573"/>
      <c r="J450" s="573"/>
      <c r="K450" s="658"/>
      <c r="L450" s="658"/>
      <c r="M450" s="573"/>
      <c r="N450" s="573"/>
      <c r="O450" s="573"/>
      <c r="P450" s="573"/>
      <c r="Q450" s="573"/>
      <c r="R450" s="573"/>
      <c r="S450" s="573"/>
      <c r="T450" s="573"/>
      <c r="U450" s="573"/>
      <c r="V450" s="573"/>
      <c r="W450" s="573"/>
      <c r="X450" s="573"/>
      <c r="Y450" s="573"/>
      <c r="Z450" s="573"/>
    </row>
    <row r="451" ht="15.75" customHeight="1">
      <c r="A451" s="573"/>
      <c r="B451" s="573"/>
      <c r="C451" s="573"/>
      <c r="D451" s="573"/>
      <c r="E451" s="573"/>
      <c r="F451" s="573"/>
      <c r="G451" s="573"/>
      <c r="H451" s="573"/>
      <c r="I451" s="573"/>
      <c r="J451" s="573"/>
      <c r="K451" s="658"/>
      <c r="L451" s="658"/>
      <c r="M451" s="573"/>
      <c r="N451" s="573"/>
      <c r="O451" s="573"/>
      <c r="P451" s="573"/>
      <c r="Q451" s="573"/>
      <c r="R451" s="573"/>
      <c r="S451" s="573"/>
      <c r="T451" s="573"/>
      <c r="U451" s="573"/>
      <c r="V451" s="573"/>
      <c r="W451" s="573"/>
      <c r="X451" s="573"/>
      <c r="Y451" s="573"/>
      <c r="Z451" s="573"/>
    </row>
    <row r="452" ht="15.75" customHeight="1">
      <c r="A452" s="573"/>
      <c r="B452" s="573"/>
      <c r="C452" s="573"/>
      <c r="D452" s="573"/>
      <c r="E452" s="573"/>
      <c r="F452" s="573"/>
      <c r="G452" s="573"/>
      <c r="H452" s="573"/>
      <c r="I452" s="573"/>
      <c r="J452" s="573"/>
      <c r="K452" s="658"/>
      <c r="L452" s="658"/>
      <c r="M452" s="573"/>
      <c r="N452" s="573"/>
      <c r="O452" s="573"/>
      <c r="P452" s="573"/>
      <c r="Q452" s="573"/>
      <c r="R452" s="573"/>
      <c r="S452" s="573"/>
      <c r="T452" s="573"/>
      <c r="U452" s="573"/>
      <c r="V452" s="573"/>
      <c r="W452" s="573"/>
      <c r="X452" s="573"/>
      <c r="Y452" s="573"/>
      <c r="Z452" s="573"/>
    </row>
    <row r="453" ht="15.75" customHeight="1">
      <c r="A453" s="573"/>
      <c r="B453" s="573"/>
      <c r="C453" s="573"/>
      <c r="D453" s="573"/>
      <c r="E453" s="573"/>
      <c r="F453" s="573"/>
      <c r="G453" s="573"/>
      <c r="H453" s="573"/>
      <c r="I453" s="573"/>
      <c r="J453" s="573"/>
      <c r="K453" s="658"/>
      <c r="L453" s="658"/>
      <c r="M453" s="573"/>
      <c r="N453" s="573"/>
      <c r="O453" s="573"/>
      <c r="P453" s="573"/>
      <c r="Q453" s="573"/>
      <c r="R453" s="573"/>
      <c r="S453" s="573"/>
      <c r="T453" s="573"/>
      <c r="U453" s="573"/>
      <c r="V453" s="573"/>
      <c r="W453" s="573"/>
      <c r="X453" s="573"/>
      <c r="Y453" s="573"/>
      <c r="Z453" s="573"/>
    </row>
    <row r="454" ht="15.75" customHeight="1">
      <c r="A454" s="573"/>
      <c r="B454" s="573"/>
      <c r="C454" s="573"/>
      <c r="D454" s="573"/>
      <c r="E454" s="573"/>
      <c r="F454" s="573"/>
      <c r="G454" s="573"/>
      <c r="H454" s="573"/>
      <c r="I454" s="573"/>
      <c r="J454" s="573"/>
      <c r="K454" s="658"/>
      <c r="L454" s="658"/>
      <c r="M454" s="573"/>
      <c r="N454" s="573"/>
      <c r="O454" s="573"/>
      <c r="P454" s="573"/>
      <c r="Q454" s="573"/>
      <c r="R454" s="573"/>
      <c r="S454" s="573"/>
      <c r="T454" s="573"/>
      <c r="U454" s="573"/>
      <c r="V454" s="573"/>
      <c r="W454" s="573"/>
      <c r="X454" s="573"/>
      <c r="Y454" s="573"/>
      <c r="Z454" s="573"/>
    </row>
    <row r="455" ht="15.75" customHeight="1">
      <c r="A455" s="573"/>
      <c r="B455" s="573"/>
      <c r="C455" s="573"/>
      <c r="D455" s="573"/>
      <c r="E455" s="573"/>
      <c r="F455" s="573"/>
      <c r="G455" s="573"/>
      <c r="H455" s="573"/>
      <c r="I455" s="573"/>
      <c r="J455" s="573"/>
      <c r="K455" s="658"/>
      <c r="L455" s="658"/>
      <c r="M455" s="573"/>
      <c r="N455" s="573"/>
      <c r="O455" s="573"/>
      <c r="P455" s="573"/>
      <c r="Q455" s="573"/>
      <c r="R455" s="573"/>
      <c r="S455" s="573"/>
      <c r="T455" s="573"/>
      <c r="U455" s="573"/>
      <c r="V455" s="573"/>
      <c r="W455" s="573"/>
      <c r="X455" s="573"/>
      <c r="Y455" s="573"/>
      <c r="Z455" s="573"/>
    </row>
    <row r="456" ht="15.75" customHeight="1">
      <c r="A456" s="573"/>
      <c r="B456" s="573"/>
      <c r="C456" s="573"/>
      <c r="D456" s="573"/>
      <c r="E456" s="573"/>
      <c r="F456" s="573"/>
      <c r="G456" s="573"/>
      <c r="H456" s="573"/>
      <c r="I456" s="573"/>
      <c r="J456" s="573"/>
      <c r="K456" s="658"/>
      <c r="L456" s="658"/>
      <c r="M456" s="573"/>
      <c r="N456" s="573"/>
      <c r="O456" s="573"/>
      <c r="P456" s="573"/>
      <c r="Q456" s="573"/>
      <c r="R456" s="573"/>
      <c r="S456" s="573"/>
      <c r="T456" s="573"/>
      <c r="U456" s="573"/>
      <c r="V456" s="573"/>
      <c r="W456" s="573"/>
      <c r="X456" s="573"/>
      <c r="Y456" s="573"/>
      <c r="Z456" s="573"/>
    </row>
    <row r="457" ht="15.75" customHeight="1">
      <c r="A457" s="573"/>
      <c r="B457" s="573"/>
      <c r="C457" s="573"/>
      <c r="D457" s="573"/>
      <c r="E457" s="573"/>
      <c r="F457" s="573"/>
      <c r="G457" s="573"/>
      <c r="H457" s="573"/>
      <c r="I457" s="573"/>
      <c r="J457" s="573"/>
      <c r="K457" s="658"/>
      <c r="L457" s="658"/>
      <c r="M457" s="573"/>
      <c r="N457" s="573"/>
      <c r="O457" s="573"/>
      <c r="P457" s="573"/>
      <c r="Q457" s="573"/>
      <c r="R457" s="573"/>
      <c r="S457" s="573"/>
      <c r="T457" s="573"/>
      <c r="U457" s="573"/>
      <c r="V457" s="573"/>
      <c r="W457" s="573"/>
      <c r="X457" s="573"/>
      <c r="Y457" s="573"/>
      <c r="Z457" s="573"/>
    </row>
    <row r="458" ht="15.75" customHeight="1">
      <c r="A458" s="573"/>
      <c r="B458" s="573"/>
      <c r="C458" s="573"/>
      <c r="D458" s="573"/>
      <c r="E458" s="573"/>
      <c r="F458" s="573"/>
      <c r="G458" s="573"/>
      <c r="H458" s="573"/>
      <c r="I458" s="573"/>
      <c r="J458" s="573"/>
      <c r="K458" s="658"/>
      <c r="L458" s="658"/>
      <c r="M458" s="573"/>
      <c r="N458" s="573"/>
      <c r="O458" s="573"/>
      <c r="P458" s="573"/>
      <c r="Q458" s="573"/>
      <c r="R458" s="573"/>
      <c r="S458" s="573"/>
      <c r="T458" s="573"/>
      <c r="U458" s="573"/>
      <c r="V458" s="573"/>
      <c r="W458" s="573"/>
      <c r="X458" s="573"/>
      <c r="Y458" s="573"/>
      <c r="Z458" s="573"/>
    </row>
    <row r="459" ht="15.75" customHeight="1">
      <c r="A459" s="573"/>
      <c r="B459" s="573"/>
      <c r="C459" s="573"/>
      <c r="D459" s="573"/>
      <c r="E459" s="573"/>
      <c r="F459" s="573"/>
      <c r="G459" s="573"/>
      <c r="H459" s="573"/>
      <c r="I459" s="573"/>
      <c r="J459" s="573"/>
      <c r="K459" s="658"/>
      <c r="L459" s="658"/>
      <c r="M459" s="573"/>
      <c r="N459" s="573"/>
      <c r="O459" s="573"/>
      <c r="P459" s="573"/>
      <c r="Q459" s="573"/>
      <c r="R459" s="573"/>
      <c r="S459" s="573"/>
      <c r="T459" s="573"/>
      <c r="U459" s="573"/>
      <c r="V459" s="573"/>
      <c r="W459" s="573"/>
      <c r="X459" s="573"/>
      <c r="Y459" s="573"/>
      <c r="Z459" s="573"/>
    </row>
    <row r="460" ht="15.75" customHeight="1">
      <c r="A460" s="573"/>
      <c r="B460" s="573"/>
      <c r="C460" s="573"/>
      <c r="D460" s="573"/>
      <c r="E460" s="573"/>
      <c r="F460" s="573"/>
      <c r="G460" s="573"/>
      <c r="H460" s="573"/>
      <c r="I460" s="573"/>
      <c r="J460" s="573"/>
      <c r="K460" s="658"/>
      <c r="L460" s="658"/>
      <c r="M460" s="573"/>
      <c r="N460" s="573"/>
      <c r="O460" s="573"/>
      <c r="P460" s="573"/>
      <c r="Q460" s="573"/>
      <c r="R460" s="573"/>
      <c r="S460" s="573"/>
      <c r="T460" s="573"/>
      <c r="U460" s="573"/>
      <c r="V460" s="573"/>
      <c r="W460" s="573"/>
      <c r="X460" s="573"/>
      <c r="Y460" s="573"/>
      <c r="Z460" s="573"/>
    </row>
    <row r="461" ht="15.75" customHeight="1">
      <c r="A461" s="573"/>
      <c r="B461" s="573"/>
      <c r="C461" s="573"/>
      <c r="D461" s="573"/>
      <c r="E461" s="573"/>
      <c r="F461" s="573"/>
      <c r="G461" s="573"/>
      <c r="H461" s="573"/>
      <c r="I461" s="573"/>
      <c r="J461" s="573"/>
      <c r="K461" s="658"/>
      <c r="L461" s="658"/>
      <c r="M461" s="573"/>
      <c r="N461" s="573"/>
      <c r="O461" s="573"/>
      <c r="P461" s="573"/>
      <c r="Q461" s="573"/>
      <c r="R461" s="573"/>
      <c r="S461" s="573"/>
      <c r="T461" s="573"/>
      <c r="U461" s="573"/>
      <c r="V461" s="573"/>
      <c r="W461" s="573"/>
      <c r="X461" s="573"/>
      <c r="Y461" s="573"/>
      <c r="Z461" s="573"/>
    </row>
    <row r="462" ht="15.75" customHeight="1">
      <c r="A462" s="573"/>
      <c r="B462" s="573"/>
      <c r="C462" s="573"/>
      <c r="D462" s="573"/>
      <c r="E462" s="573"/>
      <c r="F462" s="573"/>
      <c r="G462" s="573"/>
      <c r="H462" s="573"/>
      <c r="I462" s="573"/>
      <c r="J462" s="573"/>
      <c r="K462" s="658"/>
      <c r="L462" s="658"/>
      <c r="M462" s="573"/>
      <c r="N462" s="573"/>
      <c r="O462" s="573"/>
      <c r="P462" s="573"/>
      <c r="Q462" s="573"/>
      <c r="R462" s="573"/>
      <c r="S462" s="573"/>
      <c r="T462" s="573"/>
      <c r="U462" s="573"/>
      <c r="V462" s="573"/>
      <c r="W462" s="573"/>
      <c r="X462" s="573"/>
      <c r="Y462" s="573"/>
      <c r="Z462" s="573"/>
    </row>
    <row r="463" ht="15.75" customHeight="1">
      <c r="A463" s="573"/>
      <c r="B463" s="573"/>
      <c r="C463" s="573"/>
      <c r="D463" s="573"/>
      <c r="E463" s="573"/>
      <c r="F463" s="573"/>
      <c r="G463" s="573"/>
      <c r="H463" s="573"/>
      <c r="I463" s="573"/>
      <c r="J463" s="573"/>
      <c r="K463" s="658"/>
      <c r="L463" s="658"/>
      <c r="M463" s="573"/>
      <c r="N463" s="573"/>
      <c r="O463" s="573"/>
      <c r="P463" s="573"/>
      <c r="Q463" s="573"/>
      <c r="R463" s="573"/>
      <c r="S463" s="573"/>
      <c r="T463" s="573"/>
      <c r="U463" s="573"/>
      <c r="V463" s="573"/>
      <c r="W463" s="573"/>
      <c r="X463" s="573"/>
      <c r="Y463" s="573"/>
      <c r="Z463" s="573"/>
    </row>
    <row r="464" ht="15.75" customHeight="1">
      <c r="A464" s="573"/>
      <c r="B464" s="573"/>
      <c r="C464" s="573"/>
      <c r="D464" s="573"/>
      <c r="E464" s="573"/>
      <c r="F464" s="573"/>
      <c r="G464" s="573"/>
      <c r="H464" s="573"/>
      <c r="I464" s="573"/>
      <c r="J464" s="573"/>
      <c r="K464" s="658"/>
      <c r="L464" s="658"/>
      <c r="M464" s="573"/>
      <c r="N464" s="573"/>
      <c r="O464" s="573"/>
      <c r="P464" s="573"/>
      <c r="Q464" s="573"/>
      <c r="R464" s="573"/>
      <c r="S464" s="573"/>
      <c r="T464" s="573"/>
      <c r="U464" s="573"/>
      <c r="V464" s="573"/>
      <c r="W464" s="573"/>
      <c r="X464" s="573"/>
      <c r="Y464" s="573"/>
      <c r="Z464" s="573"/>
    </row>
    <row r="465" ht="15.75" customHeight="1">
      <c r="A465" s="573"/>
      <c r="B465" s="573"/>
      <c r="C465" s="573"/>
      <c r="D465" s="573"/>
      <c r="E465" s="573"/>
      <c r="F465" s="573"/>
      <c r="G465" s="573"/>
      <c r="H465" s="573"/>
      <c r="I465" s="573"/>
      <c r="J465" s="573"/>
      <c r="K465" s="658"/>
      <c r="L465" s="658"/>
      <c r="M465" s="573"/>
      <c r="N465" s="573"/>
      <c r="O465" s="573"/>
      <c r="P465" s="573"/>
      <c r="Q465" s="573"/>
      <c r="R465" s="573"/>
      <c r="S465" s="573"/>
      <c r="T465" s="573"/>
      <c r="U465" s="573"/>
      <c r="V465" s="573"/>
      <c r="W465" s="573"/>
      <c r="X465" s="573"/>
      <c r="Y465" s="573"/>
      <c r="Z465" s="573"/>
    </row>
    <row r="466" ht="15.75" customHeight="1">
      <c r="A466" s="573"/>
      <c r="B466" s="573"/>
      <c r="C466" s="573"/>
      <c r="D466" s="573"/>
      <c r="E466" s="573"/>
      <c r="F466" s="573"/>
      <c r="G466" s="573"/>
      <c r="H466" s="573"/>
      <c r="I466" s="573"/>
      <c r="J466" s="573"/>
      <c r="K466" s="658"/>
      <c r="L466" s="658"/>
      <c r="M466" s="573"/>
      <c r="N466" s="573"/>
      <c r="O466" s="573"/>
      <c r="P466" s="573"/>
      <c r="Q466" s="573"/>
      <c r="R466" s="573"/>
      <c r="S466" s="573"/>
      <c r="T466" s="573"/>
      <c r="U466" s="573"/>
      <c r="V466" s="573"/>
      <c r="W466" s="573"/>
      <c r="X466" s="573"/>
      <c r="Y466" s="573"/>
      <c r="Z466" s="573"/>
    </row>
    <row r="467" ht="15.75" customHeight="1">
      <c r="A467" s="573"/>
      <c r="B467" s="573"/>
      <c r="C467" s="573"/>
      <c r="D467" s="573"/>
      <c r="E467" s="573"/>
      <c r="F467" s="573"/>
      <c r="G467" s="573"/>
      <c r="H467" s="573"/>
      <c r="I467" s="573"/>
      <c r="J467" s="573"/>
      <c r="K467" s="658"/>
      <c r="L467" s="658"/>
      <c r="M467" s="573"/>
      <c r="N467" s="573"/>
      <c r="O467" s="573"/>
      <c r="P467" s="573"/>
      <c r="Q467" s="573"/>
      <c r="R467" s="573"/>
      <c r="S467" s="573"/>
      <c r="T467" s="573"/>
      <c r="U467" s="573"/>
      <c r="V467" s="573"/>
      <c r="W467" s="573"/>
      <c r="X467" s="573"/>
      <c r="Y467" s="573"/>
      <c r="Z467" s="573"/>
    </row>
    <row r="468" ht="15.75" customHeight="1">
      <c r="A468" s="573"/>
      <c r="B468" s="573"/>
      <c r="C468" s="573"/>
      <c r="D468" s="573"/>
      <c r="E468" s="573"/>
      <c r="F468" s="573"/>
      <c r="G468" s="573"/>
      <c r="H468" s="573"/>
      <c r="I468" s="573"/>
      <c r="J468" s="573"/>
      <c r="K468" s="658"/>
      <c r="L468" s="658"/>
      <c r="M468" s="573"/>
      <c r="N468" s="573"/>
      <c r="O468" s="573"/>
      <c r="P468" s="573"/>
      <c r="Q468" s="573"/>
      <c r="R468" s="573"/>
      <c r="S468" s="573"/>
      <c r="T468" s="573"/>
      <c r="U468" s="573"/>
      <c r="V468" s="573"/>
      <c r="W468" s="573"/>
      <c r="X468" s="573"/>
      <c r="Y468" s="573"/>
      <c r="Z468" s="573"/>
    </row>
    <row r="469" ht="15.75" customHeight="1">
      <c r="A469" s="573"/>
      <c r="B469" s="573"/>
      <c r="C469" s="573"/>
      <c r="D469" s="573"/>
      <c r="E469" s="573"/>
      <c r="F469" s="573"/>
      <c r="G469" s="573"/>
      <c r="H469" s="573"/>
      <c r="I469" s="573"/>
      <c r="J469" s="573"/>
      <c r="K469" s="658"/>
      <c r="L469" s="658"/>
      <c r="M469" s="573"/>
      <c r="N469" s="573"/>
      <c r="O469" s="573"/>
      <c r="P469" s="573"/>
      <c r="Q469" s="573"/>
      <c r="R469" s="573"/>
      <c r="S469" s="573"/>
      <c r="T469" s="573"/>
      <c r="U469" s="573"/>
      <c r="V469" s="573"/>
      <c r="W469" s="573"/>
      <c r="X469" s="573"/>
      <c r="Y469" s="573"/>
      <c r="Z469" s="573"/>
    </row>
    <row r="470" ht="15.75" customHeight="1">
      <c r="A470" s="573"/>
      <c r="B470" s="573"/>
      <c r="C470" s="573"/>
      <c r="D470" s="573"/>
      <c r="E470" s="573"/>
      <c r="F470" s="573"/>
      <c r="G470" s="573"/>
      <c r="H470" s="573"/>
      <c r="I470" s="573"/>
      <c r="J470" s="573"/>
      <c r="K470" s="658"/>
      <c r="L470" s="658"/>
      <c r="M470" s="573"/>
      <c r="N470" s="573"/>
      <c r="O470" s="573"/>
      <c r="P470" s="573"/>
      <c r="Q470" s="573"/>
      <c r="R470" s="573"/>
      <c r="S470" s="573"/>
      <c r="T470" s="573"/>
      <c r="U470" s="573"/>
      <c r="V470" s="573"/>
      <c r="W470" s="573"/>
      <c r="X470" s="573"/>
      <c r="Y470" s="573"/>
      <c r="Z470" s="573"/>
    </row>
    <row r="471" ht="15.75" customHeight="1">
      <c r="A471" s="573"/>
      <c r="B471" s="573"/>
      <c r="C471" s="573"/>
      <c r="D471" s="573"/>
      <c r="E471" s="573"/>
      <c r="F471" s="573"/>
      <c r="G471" s="573"/>
      <c r="H471" s="573"/>
      <c r="I471" s="573"/>
      <c r="J471" s="573"/>
      <c r="K471" s="658"/>
      <c r="L471" s="658"/>
      <c r="M471" s="573"/>
      <c r="N471" s="573"/>
      <c r="O471" s="573"/>
      <c r="P471" s="573"/>
      <c r="Q471" s="573"/>
      <c r="R471" s="573"/>
      <c r="S471" s="573"/>
      <c r="T471" s="573"/>
      <c r="U471" s="573"/>
      <c r="V471" s="573"/>
      <c r="W471" s="573"/>
      <c r="X471" s="573"/>
      <c r="Y471" s="573"/>
      <c r="Z471" s="573"/>
    </row>
    <row r="472" ht="15.75" customHeight="1">
      <c r="A472" s="573"/>
      <c r="B472" s="573"/>
      <c r="C472" s="573"/>
      <c r="D472" s="573"/>
      <c r="E472" s="573"/>
      <c r="F472" s="573"/>
      <c r="G472" s="573"/>
      <c r="H472" s="573"/>
      <c r="I472" s="573"/>
      <c r="J472" s="573"/>
      <c r="K472" s="658"/>
      <c r="L472" s="658"/>
      <c r="M472" s="573"/>
      <c r="N472" s="573"/>
      <c r="O472" s="573"/>
      <c r="P472" s="573"/>
      <c r="Q472" s="573"/>
      <c r="R472" s="573"/>
      <c r="S472" s="573"/>
      <c r="T472" s="573"/>
      <c r="U472" s="573"/>
      <c r="V472" s="573"/>
      <c r="W472" s="573"/>
      <c r="X472" s="573"/>
      <c r="Y472" s="573"/>
      <c r="Z472" s="573"/>
    </row>
    <row r="473" ht="15.75" customHeight="1">
      <c r="A473" s="573"/>
      <c r="B473" s="573"/>
      <c r="C473" s="573"/>
      <c r="D473" s="573"/>
      <c r="E473" s="573"/>
      <c r="F473" s="573"/>
      <c r="G473" s="573"/>
      <c r="H473" s="573"/>
      <c r="I473" s="573"/>
      <c r="J473" s="573"/>
      <c r="K473" s="658"/>
      <c r="L473" s="658"/>
      <c r="M473" s="573"/>
      <c r="N473" s="573"/>
      <c r="O473" s="573"/>
      <c r="P473" s="573"/>
      <c r="Q473" s="573"/>
      <c r="R473" s="573"/>
      <c r="S473" s="573"/>
      <c r="T473" s="573"/>
      <c r="U473" s="573"/>
      <c r="V473" s="573"/>
      <c r="W473" s="573"/>
      <c r="X473" s="573"/>
      <c r="Y473" s="573"/>
      <c r="Z473" s="573"/>
    </row>
    <row r="474" ht="15.75" customHeight="1">
      <c r="A474" s="573"/>
      <c r="B474" s="573"/>
      <c r="C474" s="573"/>
      <c r="D474" s="573"/>
      <c r="E474" s="573"/>
      <c r="F474" s="573"/>
      <c r="G474" s="573"/>
      <c r="H474" s="573"/>
      <c r="I474" s="573"/>
      <c r="J474" s="573"/>
      <c r="K474" s="658"/>
      <c r="L474" s="658"/>
      <c r="M474" s="573"/>
      <c r="N474" s="573"/>
      <c r="O474" s="573"/>
      <c r="P474" s="573"/>
      <c r="Q474" s="573"/>
      <c r="R474" s="573"/>
      <c r="S474" s="573"/>
      <c r="T474" s="573"/>
      <c r="U474" s="573"/>
      <c r="V474" s="573"/>
      <c r="W474" s="573"/>
      <c r="X474" s="573"/>
      <c r="Y474" s="573"/>
      <c r="Z474" s="573"/>
    </row>
    <row r="475" ht="15.75" customHeight="1">
      <c r="A475" s="573"/>
      <c r="B475" s="573"/>
      <c r="C475" s="573"/>
      <c r="D475" s="573"/>
      <c r="E475" s="573"/>
      <c r="F475" s="573"/>
      <c r="G475" s="573"/>
      <c r="H475" s="573"/>
      <c r="I475" s="573"/>
      <c r="J475" s="573"/>
      <c r="K475" s="658"/>
      <c r="L475" s="658"/>
      <c r="M475" s="573"/>
      <c r="N475" s="573"/>
      <c r="O475" s="573"/>
      <c r="P475" s="573"/>
      <c r="Q475" s="573"/>
      <c r="R475" s="573"/>
      <c r="S475" s="573"/>
      <c r="T475" s="573"/>
      <c r="U475" s="573"/>
      <c r="V475" s="573"/>
      <c r="W475" s="573"/>
      <c r="X475" s="573"/>
      <c r="Y475" s="573"/>
      <c r="Z475" s="573"/>
    </row>
    <row r="476" ht="15.75" customHeight="1">
      <c r="A476" s="573"/>
      <c r="B476" s="573"/>
      <c r="C476" s="573"/>
      <c r="D476" s="573"/>
      <c r="E476" s="573"/>
      <c r="F476" s="573"/>
      <c r="G476" s="573"/>
      <c r="H476" s="573"/>
      <c r="I476" s="573"/>
      <c r="J476" s="573"/>
      <c r="K476" s="658"/>
      <c r="L476" s="658"/>
      <c r="M476" s="573"/>
      <c r="N476" s="573"/>
      <c r="O476" s="573"/>
      <c r="P476" s="573"/>
      <c r="Q476" s="573"/>
      <c r="R476" s="573"/>
      <c r="S476" s="573"/>
      <c r="T476" s="573"/>
      <c r="U476" s="573"/>
      <c r="V476" s="573"/>
      <c r="W476" s="573"/>
      <c r="X476" s="573"/>
      <c r="Y476" s="573"/>
      <c r="Z476" s="573"/>
    </row>
    <row r="477" ht="15.75" customHeight="1">
      <c r="A477" s="573"/>
      <c r="B477" s="573"/>
      <c r="C477" s="573"/>
      <c r="D477" s="573"/>
      <c r="E477" s="573"/>
      <c r="F477" s="573"/>
      <c r="G477" s="573"/>
      <c r="H477" s="573"/>
      <c r="I477" s="573"/>
      <c r="J477" s="573"/>
      <c r="K477" s="658"/>
      <c r="L477" s="658"/>
      <c r="M477" s="573"/>
      <c r="N477" s="573"/>
      <c r="O477" s="573"/>
      <c r="P477" s="573"/>
      <c r="Q477" s="573"/>
      <c r="R477" s="573"/>
      <c r="S477" s="573"/>
      <c r="T477" s="573"/>
      <c r="U477" s="573"/>
      <c r="V477" s="573"/>
      <c r="W477" s="573"/>
      <c r="X477" s="573"/>
      <c r="Y477" s="573"/>
      <c r="Z477" s="573"/>
    </row>
    <row r="478" ht="15.75" customHeight="1">
      <c r="A478" s="573"/>
      <c r="B478" s="573"/>
      <c r="C478" s="573"/>
      <c r="D478" s="573"/>
      <c r="E478" s="573"/>
      <c r="F478" s="573"/>
      <c r="G478" s="573"/>
      <c r="H478" s="573"/>
      <c r="I478" s="573"/>
      <c r="J478" s="573"/>
      <c r="K478" s="658"/>
      <c r="L478" s="658"/>
      <c r="M478" s="573"/>
      <c r="N478" s="573"/>
      <c r="O478" s="573"/>
      <c r="P478" s="573"/>
      <c r="Q478" s="573"/>
      <c r="R478" s="573"/>
      <c r="S478" s="573"/>
      <c r="T478" s="573"/>
      <c r="U478" s="573"/>
      <c r="V478" s="573"/>
      <c r="W478" s="573"/>
      <c r="X478" s="573"/>
      <c r="Y478" s="573"/>
      <c r="Z478" s="573"/>
    </row>
    <row r="479" ht="15.75" customHeight="1">
      <c r="A479" s="573"/>
      <c r="B479" s="573"/>
      <c r="C479" s="573"/>
      <c r="D479" s="573"/>
      <c r="E479" s="573"/>
      <c r="F479" s="573"/>
      <c r="G479" s="573"/>
      <c r="H479" s="573"/>
      <c r="I479" s="573"/>
      <c r="J479" s="573"/>
      <c r="K479" s="658"/>
      <c r="L479" s="658"/>
      <c r="M479" s="573"/>
      <c r="N479" s="573"/>
      <c r="O479" s="573"/>
      <c r="P479" s="573"/>
      <c r="Q479" s="573"/>
      <c r="R479" s="573"/>
      <c r="S479" s="573"/>
      <c r="T479" s="573"/>
      <c r="U479" s="573"/>
      <c r="V479" s="573"/>
      <c r="W479" s="573"/>
      <c r="X479" s="573"/>
      <c r="Y479" s="573"/>
      <c r="Z479" s="573"/>
    </row>
    <row r="480" ht="15.75" customHeight="1">
      <c r="A480" s="573"/>
      <c r="B480" s="573"/>
      <c r="C480" s="573"/>
      <c r="D480" s="573"/>
      <c r="E480" s="573"/>
      <c r="F480" s="573"/>
      <c r="G480" s="573"/>
      <c r="H480" s="573"/>
      <c r="I480" s="573"/>
      <c r="J480" s="573"/>
      <c r="K480" s="658"/>
      <c r="L480" s="658"/>
      <c r="M480" s="573"/>
      <c r="N480" s="573"/>
      <c r="O480" s="573"/>
      <c r="P480" s="573"/>
      <c r="Q480" s="573"/>
      <c r="R480" s="573"/>
      <c r="S480" s="573"/>
      <c r="T480" s="573"/>
      <c r="U480" s="573"/>
      <c r="V480" s="573"/>
      <c r="W480" s="573"/>
      <c r="X480" s="573"/>
      <c r="Y480" s="573"/>
      <c r="Z480" s="573"/>
    </row>
    <row r="481" ht="15.75" customHeight="1">
      <c r="A481" s="573"/>
      <c r="B481" s="573"/>
      <c r="C481" s="573"/>
      <c r="D481" s="573"/>
      <c r="E481" s="573"/>
      <c r="F481" s="573"/>
      <c r="G481" s="573"/>
      <c r="H481" s="573"/>
      <c r="I481" s="573"/>
      <c r="J481" s="573"/>
      <c r="K481" s="658"/>
      <c r="L481" s="658"/>
      <c r="M481" s="573"/>
      <c r="N481" s="573"/>
      <c r="O481" s="573"/>
      <c r="P481" s="573"/>
      <c r="Q481" s="573"/>
      <c r="R481" s="573"/>
      <c r="S481" s="573"/>
      <c r="T481" s="573"/>
      <c r="U481" s="573"/>
      <c r="V481" s="573"/>
      <c r="W481" s="573"/>
      <c r="X481" s="573"/>
      <c r="Y481" s="573"/>
      <c r="Z481" s="573"/>
    </row>
    <row r="482" ht="15.75" customHeight="1">
      <c r="A482" s="573"/>
      <c r="B482" s="573"/>
      <c r="C482" s="573"/>
      <c r="D482" s="573"/>
      <c r="E482" s="573"/>
      <c r="F482" s="573"/>
      <c r="G482" s="573"/>
      <c r="H482" s="573"/>
      <c r="I482" s="573"/>
      <c r="J482" s="573"/>
      <c r="K482" s="658"/>
      <c r="L482" s="658"/>
      <c r="M482" s="573"/>
      <c r="N482" s="573"/>
      <c r="O482" s="573"/>
      <c r="P482" s="573"/>
      <c r="Q482" s="573"/>
      <c r="R482" s="573"/>
      <c r="S482" s="573"/>
      <c r="T482" s="573"/>
      <c r="U482" s="573"/>
      <c r="V482" s="573"/>
      <c r="W482" s="573"/>
      <c r="X482" s="573"/>
      <c r="Y482" s="573"/>
      <c r="Z482" s="573"/>
    </row>
    <row r="483" ht="15.75" customHeight="1">
      <c r="A483" s="573"/>
      <c r="B483" s="573"/>
      <c r="C483" s="573"/>
      <c r="D483" s="573"/>
      <c r="E483" s="573"/>
      <c r="F483" s="573"/>
      <c r="G483" s="573"/>
      <c r="H483" s="573"/>
      <c r="I483" s="573"/>
      <c r="J483" s="573"/>
      <c r="K483" s="658"/>
      <c r="L483" s="658"/>
      <c r="M483" s="573"/>
      <c r="N483" s="573"/>
      <c r="O483" s="573"/>
      <c r="P483" s="573"/>
      <c r="Q483" s="573"/>
      <c r="R483" s="573"/>
      <c r="S483" s="573"/>
      <c r="T483" s="573"/>
      <c r="U483" s="573"/>
      <c r="V483" s="573"/>
      <c r="W483" s="573"/>
      <c r="X483" s="573"/>
      <c r="Y483" s="573"/>
      <c r="Z483" s="573"/>
    </row>
    <row r="484" ht="15.75" customHeight="1">
      <c r="A484" s="573"/>
      <c r="B484" s="573"/>
      <c r="C484" s="573"/>
      <c r="D484" s="573"/>
      <c r="E484" s="573"/>
      <c r="F484" s="573"/>
      <c r="G484" s="573"/>
      <c r="H484" s="573"/>
      <c r="I484" s="573"/>
      <c r="J484" s="573"/>
      <c r="K484" s="658"/>
      <c r="L484" s="658"/>
      <c r="M484" s="573"/>
      <c r="N484" s="573"/>
      <c r="O484" s="573"/>
      <c r="P484" s="573"/>
      <c r="Q484" s="573"/>
      <c r="R484" s="573"/>
      <c r="S484" s="573"/>
      <c r="T484" s="573"/>
      <c r="U484" s="573"/>
      <c r="V484" s="573"/>
      <c r="W484" s="573"/>
      <c r="X484" s="573"/>
      <c r="Y484" s="573"/>
      <c r="Z484" s="573"/>
    </row>
    <row r="485" ht="15.75" customHeight="1">
      <c r="A485" s="573"/>
      <c r="B485" s="573"/>
      <c r="C485" s="573"/>
      <c r="D485" s="573"/>
      <c r="E485" s="573"/>
      <c r="F485" s="573"/>
      <c r="G485" s="573"/>
      <c r="H485" s="573"/>
      <c r="I485" s="573"/>
      <c r="J485" s="573"/>
      <c r="K485" s="658"/>
      <c r="L485" s="658"/>
      <c r="M485" s="573"/>
      <c r="N485" s="573"/>
      <c r="O485" s="573"/>
      <c r="P485" s="573"/>
      <c r="Q485" s="573"/>
      <c r="R485" s="573"/>
      <c r="S485" s="573"/>
      <c r="T485" s="573"/>
      <c r="U485" s="573"/>
      <c r="V485" s="573"/>
      <c r="W485" s="573"/>
      <c r="X485" s="573"/>
      <c r="Y485" s="573"/>
      <c r="Z485" s="573"/>
    </row>
    <row r="486" ht="15.75" customHeight="1">
      <c r="A486" s="573"/>
      <c r="B486" s="573"/>
      <c r="C486" s="573"/>
      <c r="D486" s="573"/>
      <c r="E486" s="573"/>
      <c r="F486" s="573"/>
      <c r="G486" s="573"/>
      <c r="H486" s="573"/>
      <c r="I486" s="573"/>
      <c r="J486" s="573"/>
      <c r="K486" s="658"/>
      <c r="L486" s="658"/>
      <c r="M486" s="573"/>
      <c r="N486" s="573"/>
      <c r="O486" s="573"/>
      <c r="P486" s="573"/>
      <c r="Q486" s="573"/>
      <c r="R486" s="573"/>
      <c r="S486" s="573"/>
      <c r="T486" s="573"/>
      <c r="U486" s="573"/>
      <c r="V486" s="573"/>
      <c r="W486" s="573"/>
      <c r="X486" s="573"/>
      <c r="Y486" s="573"/>
      <c r="Z486" s="573"/>
    </row>
    <row r="487" ht="15.75" customHeight="1">
      <c r="A487" s="573"/>
      <c r="B487" s="573"/>
      <c r="C487" s="573"/>
      <c r="D487" s="573"/>
      <c r="E487" s="573"/>
      <c r="F487" s="573"/>
      <c r="G487" s="573"/>
      <c r="H487" s="573"/>
      <c r="I487" s="573"/>
      <c r="J487" s="573"/>
      <c r="K487" s="658"/>
      <c r="L487" s="658"/>
      <c r="M487" s="573"/>
      <c r="N487" s="573"/>
      <c r="O487" s="573"/>
      <c r="P487" s="573"/>
      <c r="Q487" s="573"/>
      <c r="R487" s="573"/>
      <c r="S487" s="573"/>
      <c r="T487" s="573"/>
      <c r="U487" s="573"/>
      <c r="V487" s="573"/>
      <c r="W487" s="573"/>
      <c r="X487" s="573"/>
      <c r="Y487" s="573"/>
      <c r="Z487" s="573"/>
    </row>
    <row r="488" ht="15.75" customHeight="1">
      <c r="A488" s="573"/>
      <c r="B488" s="573"/>
      <c r="C488" s="573"/>
      <c r="D488" s="573"/>
      <c r="E488" s="573"/>
      <c r="F488" s="573"/>
      <c r="G488" s="573"/>
      <c r="H488" s="573"/>
      <c r="I488" s="573"/>
      <c r="J488" s="573"/>
      <c r="K488" s="658"/>
      <c r="L488" s="658"/>
      <c r="M488" s="573"/>
      <c r="N488" s="573"/>
      <c r="O488" s="573"/>
      <c r="P488" s="573"/>
      <c r="Q488" s="573"/>
      <c r="R488" s="573"/>
      <c r="S488" s="573"/>
      <c r="T488" s="573"/>
      <c r="U488" s="573"/>
      <c r="V488" s="573"/>
      <c r="W488" s="573"/>
      <c r="X488" s="573"/>
      <c r="Y488" s="573"/>
      <c r="Z488" s="573"/>
    </row>
    <row r="489" ht="15.75" customHeight="1">
      <c r="A489" s="573"/>
      <c r="B489" s="573"/>
      <c r="C489" s="573"/>
      <c r="D489" s="573"/>
      <c r="E489" s="573"/>
      <c r="F489" s="573"/>
      <c r="G489" s="573"/>
      <c r="H489" s="573"/>
      <c r="I489" s="573"/>
      <c r="J489" s="573"/>
      <c r="K489" s="658"/>
      <c r="L489" s="658"/>
      <c r="M489" s="573"/>
      <c r="N489" s="573"/>
      <c r="O489" s="573"/>
      <c r="P489" s="573"/>
      <c r="Q489" s="573"/>
      <c r="R489" s="573"/>
      <c r="S489" s="573"/>
      <c r="T489" s="573"/>
      <c r="U489" s="573"/>
      <c r="V489" s="573"/>
      <c r="W489" s="573"/>
      <c r="X489" s="573"/>
      <c r="Y489" s="573"/>
      <c r="Z489" s="573"/>
    </row>
    <row r="490" ht="15.75" customHeight="1">
      <c r="A490" s="573"/>
      <c r="B490" s="573"/>
      <c r="C490" s="573"/>
      <c r="D490" s="573"/>
      <c r="E490" s="573"/>
      <c r="F490" s="573"/>
      <c r="G490" s="573"/>
      <c r="H490" s="573"/>
      <c r="I490" s="573"/>
      <c r="J490" s="573"/>
      <c r="K490" s="658"/>
      <c r="L490" s="658"/>
      <c r="M490" s="573"/>
      <c r="N490" s="573"/>
      <c r="O490" s="573"/>
      <c r="P490" s="573"/>
      <c r="Q490" s="573"/>
      <c r="R490" s="573"/>
      <c r="S490" s="573"/>
      <c r="T490" s="573"/>
      <c r="U490" s="573"/>
      <c r="V490" s="573"/>
      <c r="W490" s="573"/>
      <c r="X490" s="573"/>
      <c r="Y490" s="573"/>
      <c r="Z490" s="573"/>
    </row>
    <row r="491" ht="15.75" customHeight="1">
      <c r="A491" s="573"/>
      <c r="B491" s="573"/>
      <c r="C491" s="573"/>
      <c r="D491" s="573"/>
      <c r="E491" s="573"/>
      <c r="F491" s="573"/>
      <c r="G491" s="573"/>
      <c r="H491" s="573"/>
      <c r="I491" s="573"/>
      <c r="J491" s="573"/>
      <c r="K491" s="658"/>
      <c r="L491" s="658"/>
      <c r="M491" s="573"/>
      <c r="N491" s="573"/>
      <c r="O491" s="573"/>
      <c r="P491" s="573"/>
      <c r="Q491" s="573"/>
      <c r="R491" s="573"/>
      <c r="S491" s="573"/>
      <c r="T491" s="573"/>
      <c r="U491" s="573"/>
      <c r="V491" s="573"/>
      <c r="W491" s="573"/>
      <c r="X491" s="573"/>
      <c r="Y491" s="573"/>
      <c r="Z491" s="573"/>
    </row>
    <row r="492" ht="15.75" customHeight="1">
      <c r="A492" s="573"/>
      <c r="B492" s="573"/>
      <c r="C492" s="573"/>
      <c r="D492" s="573"/>
      <c r="E492" s="573"/>
      <c r="F492" s="573"/>
      <c r="G492" s="573"/>
      <c r="H492" s="573"/>
      <c r="I492" s="573"/>
      <c r="J492" s="573"/>
      <c r="K492" s="658"/>
      <c r="L492" s="658"/>
      <c r="M492" s="573"/>
      <c r="N492" s="573"/>
      <c r="O492" s="573"/>
      <c r="P492" s="573"/>
      <c r="Q492" s="573"/>
      <c r="R492" s="573"/>
      <c r="S492" s="573"/>
      <c r="T492" s="573"/>
      <c r="U492" s="573"/>
      <c r="V492" s="573"/>
      <c r="W492" s="573"/>
      <c r="X492" s="573"/>
      <c r="Y492" s="573"/>
      <c r="Z492" s="573"/>
    </row>
    <row r="493" ht="15.75" customHeight="1">
      <c r="A493" s="573"/>
      <c r="B493" s="573"/>
      <c r="C493" s="573"/>
      <c r="D493" s="573"/>
      <c r="E493" s="573"/>
      <c r="F493" s="573"/>
      <c r="G493" s="573"/>
      <c r="H493" s="573"/>
      <c r="I493" s="573"/>
      <c r="J493" s="573"/>
      <c r="K493" s="658"/>
      <c r="L493" s="658"/>
      <c r="M493" s="573"/>
      <c r="N493" s="573"/>
      <c r="O493" s="573"/>
      <c r="P493" s="573"/>
      <c r="Q493" s="573"/>
      <c r="R493" s="573"/>
      <c r="S493" s="573"/>
      <c r="T493" s="573"/>
      <c r="U493" s="573"/>
      <c r="V493" s="573"/>
      <c r="W493" s="573"/>
      <c r="X493" s="573"/>
      <c r="Y493" s="573"/>
      <c r="Z493" s="573"/>
    </row>
    <row r="494" ht="15.75" customHeight="1">
      <c r="A494" s="573"/>
      <c r="B494" s="573"/>
      <c r="C494" s="573"/>
      <c r="D494" s="573"/>
      <c r="E494" s="573"/>
      <c r="F494" s="573"/>
      <c r="G494" s="573"/>
      <c r="H494" s="573"/>
      <c r="I494" s="573"/>
      <c r="J494" s="573"/>
      <c r="K494" s="658"/>
      <c r="L494" s="658"/>
      <c r="M494" s="573"/>
      <c r="N494" s="573"/>
      <c r="O494" s="573"/>
      <c r="P494" s="573"/>
      <c r="Q494" s="573"/>
      <c r="R494" s="573"/>
      <c r="S494" s="573"/>
      <c r="T494" s="573"/>
      <c r="U494" s="573"/>
      <c r="V494" s="573"/>
      <c r="W494" s="573"/>
      <c r="X494" s="573"/>
      <c r="Y494" s="573"/>
      <c r="Z494" s="573"/>
    </row>
    <row r="495" ht="15.75" customHeight="1">
      <c r="A495" s="573"/>
      <c r="B495" s="573"/>
      <c r="C495" s="573"/>
      <c r="D495" s="573"/>
      <c r="E495" s="573"/>
      <c r="F495" s="573"/>
      <c r="G495" s="573"/>
      <c r="H495" s="573"/>
      <c r="I495" s="573"/>
      <c r="J495" s="573"/>
      <c r="K495" s="658"/>
      <c r="L495" s="658"/>
      <c r="M495" s="573"/>
      <c r="N495" s="573"/>
      <c r="O495" s="573"/>
      <c r="P495" s="573"/>
      <c r="Q495" s="573"/>
      <c r="R495" s="573"/>
      <c r="S495" s="573"/>
      <c r="T495" s="573"/>
      <c r="U495" s="573"/>
      <c r="V495" s="573"/>
      <c r="W495" s="573"/>
      <c r="X495" s="573"/>
      <c r="Y495" s="573"/>
      <c r="Z495" s="573"/>
    </row>
    <row r="496" ht="15.75" customHeight="1">
      <c r="A496" s="573"/>
      <c r="B496" s="573"/>
      <c r="C496" s="573"/>
      <c r="D496" s="573"/>
      <c r="E496" s="573"/>
      <c r="F496" s="573"/>
      <c r="G496" s="573"/>
      <c r="H496" s="573"/>
      <c r="I496" s="573"/>
      <c r="J496" s="573"/>
      <c r="K496" s="658"/>
      <c r="L496" s="658"/>
      <c r="M496" s="573"/>
      <c r="N496" s="573"/>
      <c r="O496" s="573"/>
      <c r="P496" s="573"/>
      <c r="Q496" s="573"/>
      <c r="R496" s="573"/>
      <c r="S496" s="573"/>
      <c r="T496" s="573"/>
      <c r="U496" s="573"/>
      <c r="V496" s="573"/>
      <c r="W496" s="573"/>
      <c r="X496" s="573"/>
      <c r="Y496" s="573"/>
      <c r="Z496" s="573"/>
    </row>
    <row r="497" ht="15.75" customHeight="1">
      <c r="A497" s="573"/>
      <c r="B497" s="573"/>
      <c r="C497" s="573"/>
      <c r="D497" s="573"/>
      <c r="E497" s="573"/>
      <c r="F497" s="573"/>
      <c r="G497" s="573"/>
      <c r="H497" s="573"/>
      <c r="I497" s="573"/>
      <c r="J497" s="573"/>
      <c r="K497" s="658"/>
      <c r="L497" s="658"/>
      <c r="M497" s="573"/>
      <c r="N497" s="573"/>
      <c r="O497" s="573"/>
      <c r="P497" s="573"/>
      <c r="Q497" s="573"/>
      <c r="R497" s="573"/>
      <c r="S497" s="573"/>
      <c r="T497" s="573"/>
      <c r="U497" s="573"/>
      <c r="V497" s="573"/>
      <c r="W497" s="573"/>
      <c r="X497" s="573"/>
      <c r="Y497" s="573"/>
      <c r="Z497" s="573"/>
    </row>
    <row r="498" ht="15.75" customHeight="1">
      <c r="A498" s="573"/>
      <c r="B498" s="573"/>
      <c r="C498" s="573"/>
      <c r="D498" s="573"/>
      <c r="E498" s="573"/>
      <c r="F498" s="573"/>
      <c r="G498" s="573"/>
      <c r="H498" s="573"/>
      <c r="I498" s="573"/>
      <c r="J498" s="573"/>
      <c r="K498" s="658"/>
      <c r="L498" s="658"/>
      <c r="M498" s="573"/>
      <c r="N498" s="573"/>
      <c r="O498" s="573"/>
      <c r="P498" s="573"/>
      <c r="Q498" s="573"/>
      <c r="R498" s="573"/>
      <c r="S498" s="573"/>
      <c r="T498" s="573"/>
      <c r="U498" s="573"/>
      <c r="V498" s="573"/>
      <c r="W498" s="573"/>
      <c r="X498" s="573"/>
      <c r="Y498" s="573"/>
      <c r="Z498" s="573"/>
    </row>
    <row r="499" ht="15.75" customHeight="1">
      <c r="A499" s="573"/>
      <c r="B499" s="573"/>
      <c r="C499" s="573"/>
      <c r="D499" s="573"/>
      <c r="E499" s="573"/>
      <c r="F499" s="573"/>
      <c r="G499" s="573"/>
      <c r="H499" s="573"/>
      <c r="I499" s="573"/>
      <c r="J499" s="573"/>
      <c r="K499" s="658"/>
      <c r="L499" s="658"/>
      <c r="M499" s="573"/>
      <c r="N499" s="573"/>
      <c r="O499" s="573"/>
      <c r="P499" s="573"/>
      <c r="Q499" s="573"/>
      <c r="R499" s="573"/>
      <c r="S499" s="573"/>
      <c r="T499" s="573"/>
      <c r="U499" s="573"/>
      <c r="V499" s="573"/>
      <c r="W499" s="573"/>
      <c r="X499" s="573"/>
      <c r="Y499" s="573"/>
      <c r="Z499" s="573"/>
    </row>
    <row r="500" ht="15.75" customHeight="1">
      <c r="A500" s="573"/>
      <c r="B500" s="573"/>
      <c r="C500" s="573"/>
      <c r="D500" s="573"/>
      <c r="E500" s="573"/>
      <c r="F500" s="573"/>
      <c r="G500" s="573"/>
      <c r="H500" s="573"/>
      <c r="I500" s="573"/>
      <c r="J500" s="573"/>
      <c r="K500" s="658"/>
      <c r="L500" s="658"/>
      <c r="M500" s="573"/>
      <c r="N500" s="573"/>
      <c r="O500" s="573"/>
      <c r="P500" s="573"/>
      <c r="Q500" s="573"/>
      <c r="R500" s="573"/>
      <c r="S500" s="573"/>
      <c r="T500" s="573"/>
      <c r="U500" s="573"/>
      <c r="V500" s="573"/>
      <c r="W500" s="573"/>
      <c r="X500" s="573"/>
      <c r="Y500" s="573"/>
      <c r="Z500" s="573"/>
    </row>
    <row r="501" ht="15.75" customHeight="1">
      <c r="A501" s="573"/>
      <c r="B501" s="573"/>
      <c r="C501" s="573"/>
      <c r="D501" s="573"/>
      <c r="E501" s="573"/>
      <c r="F501" s="573"/>
      <c r="G501" s="573"/>
      <c r="H501" s="573"/>
      <c r="I501" s="573"/>
      <c r="J501" s="573"/>
      <c r="K501" s="658"/>
      <c r="L501" s="658"/>
      <c r="M501" s="573"/>
      <c r="N501" s="573"/>
      <c r="O501" s="573"/>
      <c r="P501" s="573"/>
      <c r="Q501" s="573"/>
      <c r="R501" s="573"/>
      <c r="S501" s="573"/>
      <c r="T501" s="573"/>
      <c r="U501" s="573"/>
      <c r="V501" s="573"/>
      <c r="W501" s="573"/>
      <c r="X501" s="573"/>
      <c r="Y501" s="573"/>
      <c r="Z501" s="573"/>
    </row>
    <row r="502" ht="15.75" customHeight="1">
      <c r="A502" s="573"/>
      <c r="B502" s="573"/>
      <c r="C502" s="573"/>
      <c r="D502" s="573"/>
      <c r="E502" s="573"/>
      <c r="F502" s="573"/>
      <c r="G502" s="573"/>
      <c r="H502" s="573"/>
      <c r="I502" s="573"/>
      <c r="J502" s="573"/>
      <c r="K502" s="658"/>
      <c r="L502" s="658"/>
      <c r="M502" s="573"/>
      <c r="N502" s="573"/>
      <c r="O502" s="573"/>
      <c r="P502" s="573"/>
      <c r="Q502" s="573"/>
      <c r="R502" s="573"/>
      <c r="S502" s="573"/>
      <c r="T502" s="573"/>
      <c r="U502" s="573"/>
      <c r="V502" s="573"/>
      <c r="W502" s="573"/>
      <c r="X502" s="573"/>
      <c r="Y502" s="573"/>
      <c r="Z502" s="573"/>
    </row>
    <row r="503" ht="15.75" customHeight="1">
      <c r="A503" s="573"/>
      <c r="B503" s="573"/>
      <c r="C503" s="573"/>
      <c r="D503" s="573"/>
      <c r="E503" s="573"/>
      <c r="F503" s="573"/>
      <c r="G503" s="573"/>
      <c r="H503" s="573"/>
      <c r="I503" s="573"/>
      <c r="J503" s="573"/>
      <c r="K503" s="658"/>
      <c r="L503" s="658"/>
      <c r="M503" s="573"/>
      <c r="N503" s="573"/>
      <c r="O503" s="573"/>
      <c r="P503" s="573"/>
      <c r="Q503" s="573"/>
      <c r="R503" s="573"/>
      <c r="S503" s="573"/>
      <c r="T503" s="573"/>
      <c r="U503" s="573"/>
      <c r="V503" s="573"/>
      <c r="W503" s="573"/>
      <c r="X503" s="573"/>
      <c r="Y503" s="573"/>
      <c r="Z503" s="573"/>
    </row>
    <row r="504" ht="15.75" customHeight="1">
      <c r="A504" s="573"/>
      <c r="B504" s="573"/>
      <c r="C504" s="573"/>
      <c r="D504" s="573"/>
      <c r="E504" s="573"/>
      <c r="F504" s="573"/>
      <c r="G504" s="573"/>
      <c r="H504" s="573"/>
      <c r="I504" s="573"/>
      <c r="J504" s="573"/>
      <c r="K504" s="658"/>
      <c r="L504" s="658"/>
      <c r="M504" s="573"/>
      <c r="N504" s="573"/>
      <c r="O504" s="573"/>
      <c r="P504" s="573"/>
      <c r="Q504" s="573"/>
      <c r="R504" s="573"/>
      <c r="S504" s="573"/>
      <c r="T504" s="573"/>
      <c r="U504" s="573"/>
      <c r="V504" s="573"/>
      <c r="W504" s="573"/>
      <c r="X504" s="573"/>
      <c r="Y504" s="573"/>
      <c r="Z504" s="573"/>
    </row>
    <row r="505" ht="15.75" customHeight="1">
      <c r="A505" s="573"/>
      <c r="B505" s="573"/>
      <c r="C505" s="573"/>
      <c r="D505" s="573"/>
      <c r="E505" s="573"/>
      <c r="F505" s="573"/>
      <c r="G505" s="573"/>
      <c r="H505" s="573"/>
      <c r="I505" s="573"/>
      <c r="J505" s="573"/>
      <c r="K505" s="658"/>
      <c r="L505" s="658"/>
      <c r="M505" s="573"/>
      <c r="N505" s="573"/>
      <c r="O505" s="573"/>
      <c r="P505" s="573"/>
      <c r="Q505" s="573"/>
      <c r="R505" s="573"/>
      <c r="S505" s="573"/>
      <c r="T505" s="573"/>
      <c r="U505" s="573"/>
      <c r="V505" s="573"/>
      <c r="W505" s="573"/>
      <c r="X505" s="573"/>
      <c r="Y505" s="573"/>
      <c r="Z505" s="573"/>
    </row>
    <row r="506" ht="15.75" customHeight="1">
      <c r="A506" s="573"/>
      <c r="B506" s="573"/>
      <c r="C506" s="573"/>
      <c r="D506" s="573"/>
      <c r="E506" s="573"/>
      <c r="F506" s="573"/>
      <c r="G506" s="573"/>
      <c r="H506" s="573"/>
      <c r="I506" s="573"/>
      <c r="J506" s="573"/>
      <c r="K506" s="658"/>
      <c r="L506" s="658"/>
      <c r="M506" s="573"/>
      <c r="N506" s="573"/>
      <c r="O506" s="573"/>
      <c r="P506" s="573"/>
      <c r="Q506" s="573"/>
      <c r="R506" s="573"/>
      <c r="S506" s="573"/>
      <c r="T506" s="573"/>
      <c r="U506" s="573"/>
      <c r="V506" s="573"/>
      <c r="W506" s="573"/>
      <c r="X506" s="573"/>
      <c r="Y506" s="573"/>
      <c r="Z506" s="573"/>
    </row>
    <row r="507" ht="15.75" customHeight="1">
      <c r="A507" s="573"/>
      <c r="B507" s="573"/>
      <c r="C507" s="573"/>
      <c r="D507" s="573"/>
      <c r="E507" s="573"/>
      <c r="F507" s="573"/>
      <c r="G507" s="573"/>
      <c r="H507" s="573"/>
      <c r="I507" s="573"/>
      <c r="J507" s="573"/>
      <c r="K507" s="658"/>
      <c r="L507" s="658"/>
      <c r="M507" s="573"/>
      <c r="N507" s="573"/>
      <c r="O507" s="573"/>
      <c r="P507" s="573"/>
      <c r="Q507" s="573"/>
      <c r="R507" s="573"/>
      <c r="S507" s="573"/>
      <c r="T507" s="573"/>
      <c r="U507" s="573"/>
      <c r="V507" s="573"/>
      <c r="W507" s="573"/>
      <c r="X507" s="573"/>
      <c r="Y507" s="573"/>
      <c r="Z507" s="573"/>
    </row>
    <row r="508" ht="15.75" customHeight="1">
      <c r="A508" s="573"/>
      <c r="B508" s="573"/>
      <c r="C508" s="573"/>
      <c r="D508" s="573"/>
      <c r="E508" s="573"/>
      <c r="F508" s="573"/>
      <c r="G508" s="573"/>
      <c r="H508" s="573"/>
      <c r="I508" s="573"/>
      <c r="J508" s="573"/>
      <c r="K508" s="658"/>
      <c r="L508" s="658"/>
      <c r="M508" s="573"/>
      <c r="N508" s="573"/>
      <c r="O508" s="573"/>
      <c r="P508" s="573"/>
      <c r="Q508" s="573"/>
      <c r="R508" s="573"/>
      <c r="S508" s="573"/>
      <c r="T508" s="573"/>
      <c r="U508" s="573"/>
      <c r="V508" s="573"/>
      <c r="W508" s="573"/>
      <c r="X508" s="573"/>
      <c r="Y508" s="573"/>
      <c r="Z508" s="573"/>
    </row>
    <row r="509" ht="15.75" customHeight="1">
      <c r="A509" s="573"/>
      <c r="B509" s="573"/>
      <c r="C509" s="573"/>
      <c r="D509" s="573"/>
      <c r="E509" s="573"/>
      <c r="F509" s="573"/>
      <c r="G509" s="573"/>
      <c r="H509" s="573"/>
      <c r="I509" s="573"/>
      <c r="J509" s="573"/>
      <c r="K509" s="658"/>
      <c r="L509" s="658"/>
      <c r="M509" s="573"/>
      <c r="N509" s="573"/>
      <c r="O509" s="573"/>
      <c r="P509" s="573"/>
      <c r="Q509" s="573"/>
      <c r="R509" s="573"/>
      <c r="S509" s="573"/>
      <c r="T509" s="573"/>
      <c r="U509" s="573"/>
      <c r="V509" s="573"/>
      <c r="W509" s="573"/>
      <c r="X509" s="573"/>
      <c r="Y509" s="573"/>
      <c r="Z509" s="573"/>
    </row>
    <row r="510" ht="15.75" customHeight="1">
      <c r="A510" s="573"/>
      <c r="B510" s="573"/>
      <c r="C510" s="573"/>
      <c r="D510" s="573"/>
      <c r="E510" s="573"/>
      <c r="F510" s="573"/>
      <c r="G510" s="573"/>
      <c r="H510" s="573"/>
      <c r="I510" s="573"/>
      <c r="J510" s="573"/>
      <c r="K510" s="658"/>
      <c r="L510" s="658"/>
      <c r="M510" s="573"/>
      <c r="N510" s="573"/>
      <c r="O510" s="573"/>
      <c r="P510" s="573"/>
      <c r="Q510" s="573"/>
      <c r="R510" s="573"/>
      <c r="S510" s="573"/>
      <c r="T510" s="573"/>
      <c r="U510" s="573"/>
      <c r="V510" s="573"/>
      <c r="W510" s="573"/>
      <c r="X510" s="573"/>
      <c r="Y510" s="573"/>
      <c r="Z510" s="573"/>
    </row>
    <row r="511" ht="15.75" customHeight="1">
      <c r="A511" s="573"/>
      <c r="B511" s="573"/>
      <c r="C511" s="573"/>
      <c r="D511" s="573"/>
      <c r="E511" s="573"/>
      <c r="F511" s="573"/>
      <c r="G511" s="573"/>
      <c r="H511" s="573"/>
      <c r="I511" s="573"/>
      <c r="J511" s="573"/>
      <c r="K511" s="658"/>
      <c r="L511" s="658"/>
      <c r="M511" s="573"/>
      <c r="N511" s="573"/>
      <c r="O511" s="573"/>
      <c r="P511" s="573"/>
      <c r="Q511" s="573"/>
      <c r="R511" s="573"/>
      <c r="S511" s="573"/>
      <c r="T511" s="573"/>
      <c r="U511" s="573"/>
      <c r="V511" s="573"/>
      <c r="W511" s="573"/>
      <c r="X511" s="573"/>
      <c r="Y511" s="573"/>
      <c r="Z511" s="573"/>
    </row>
    <row r="512" ht="15.75" customHeight="1">
      <c r="A512" s="573"/>
      <c r="B512" s="573"/>
      <c r="C512" s="573"/>
      <c r="D512" s="573"/>
      <c r="E512" s="573"/>
      <c r="F512" s="573"/>
      <c r="G512" s="573"/>
      <c r="H512" s="573"/>
      <c r="I512" s="573"/>
      <c r="J512" s="573"/>
      <c r="K512" s="658"/>
      <c r="L512" s="658"/>
      <c r="M512" s="573"/>
      <c r="N512" s="573"/>
      <c r="O512" s="573"/>
      <c r="P512" s="573"/>
      <c r="Q512" s="573"/>
      <c r="R512" s="573"/>
      <c r="S512" s="573"/>
      <c r="T512" s="573"/>
      <c r="U512" s="573"/>
      <c r="V512" s="573"/>
      <c r="W512" s="573"/>
      <c r="X512" s="573"/>
      <c r="Y512" s="573"/>
      <c r="Z512" s="573"/>
    </row>
    <row r="513" ht="15.75" customHeight="1">
      <c r="A513" s="573"/>
      <c r="B513" s="573"/>
      <c r="C513" s="573"/>
      <c r="D513" s="573"/>
      <c r="E513" s="573"/>
      <c r="F513" s="573"/>
      <c r="G513" s="573"/>
      <c r="H513" s="573"/>
      <c r="I513" s="573"/>
      <c r="J513" s="573"/>
      <c r="K513" s="658"/>
      <c r="L513" s="658"/>
      <c r="M513" s="573"/>
      <c r="N513" s="573"/>
      <c r="O513" s="573"/>
      <c r="P513" s="573"/>
      <c r="Q513" s="573"/>
      <c r="R513" s="573"/>
      <c r="S513" s="573"/>
      <c r="T513" s="573"/>
      <c r="U513" s="573"/>
      <c r="V513" s="573"/>
      <c r="W513" s="573"/>
      <c r="X513" s="573"/>
      <c r="Y513" s="573"/>
      <c r="Z513" s="573"/>
    </row>
    <row r="514" ht="15.75" customHeight="1">
      <c r="A514" s="573"/>
      <c r="B514" s="573"/>
      <c r="C514" s="573"/>
      <c r="D514" s="573"/>
      <c r="E514" s="573"/>
      <c r="F514" s="573"/>
      <c r="G514" s="573"/>
      <c r="H514" s="573"/>
      <c r="I514" s="573"/>
      <c r="J514" s="573"/>
      <c r="K514" s="658"/>
      <c r="L514" s="658"/>
      <c r="M514" s="573"/>
      <c r="N514" s="573"/>
      <c r="O514" s="573"/>
      <c r="P514" s="573"/>
      <c r="Q514" s="573"/>
      <c r="R514" s="573"/>
      <c r="S514" s="573"/>
      <c r="T514" s="573"/>
      <c r="U514" s="573"/>
      <c r="V514" s="573"/>
      <c r="W514" s="573"/>
      <c r="X514" s="573"/>
      <c r="Y514" s="573"/>
      <c r="Z514" s="573"/>
    </row>
    <row r="515" ht="15.75" customHeight="1">
      <c r="A515" s="573"/>
      <c r="B515" s="573"/>
      <c r="C515" s="573"/>
      <c r="D515" s="573"/>
      <c r="E515" s="573"/>
      <c r="F515" s="573"/>
      <c r="G515" s="573"/>
      <c r="H515" s="573"/>
      <c r="I515" s="573"/>
      <c r="J515" s="573"/>
      <c r="K515" s="658"/>
      <c r="L515" s="658"/>
      <c r="M515" s="573"/>
      <c r="N515" s="573"/>
      <c r="O515" s="573"/>
      <c r="P515" s="573"/>
      <c r="Q515" s="573"/>
      <c r="R515" s="573"/>
      <c r="S515" s="573"/>
      <c r="T515" s="573"/>
      <c r="U515" s="573"/>
      <c r="V515" s="573"/>
      <c r="W515" s="573"/>
      <c r="X515" s="573"/>
      <c r="Y515" s="573"/>
      <c r="Z515" s="573"/>
    </row>
    <row r="516" ht="15.75" customHeight="1">
      <c r="A516" s="573"/>
      <c r="B516" s="573"/>
      <c r="C516" s="573"/>
      <c r="D516" s="573"/>
      <c r="E516" s="573"/>
      <c r="F516" s="573"/>
      <c r="G516" s="573"/>
      <c r="H516" s="573"/>
      <c r="I516" s="573"/>
      <c r="J516" s="573"/>
      <c r="K516" s="658"/>
      <c r="L516" s="658"/>
      <c r="M516" s="573"/>
      <c r="N516" s="573"/>
      <c r="O516" s="573"/>
      <c r="P516" s="573"/>
      <c r="Q516" s="573"/>
      <c r="R516" s="573"/>
      <c r="S516" s="573"/>
      <c r="T516" s="573"/>
      <c r="U516" s="573"/>
      <c r="V516" s="573"/>
      <c r="W516" s="573"/>
      <c r="X516" s="573"/>
      <c r="Y516" s="573"/>
      <c r="Z516" s="573"/>
    </row>
    <row r="517" ht="15.75" customHeight="1">
      <c r="A517" s="573"/>
      <c r="B517" s="573"/>
      <c r="C517" s="573"/>
      <c r="D517" s="573"/>
      <c r="E517" s="573"/>
      <c r="F517" s="573"/>
      <c r="G517" s="573"/>
      <c r="H517" s="573"/>
      <c r="I517" s="573"/>
      <c r="J517" s="573"/>
      <c r="K517" s="658"/>
      <c r="L517" s="658"/>
      <c r="M517" s="573"/>
      <c r="N517" s="573"/>
      <c r="O517" s="573"/>
      <c r="P517" s="573"/>
      <c r="Q517" s="573"/>
      <c r="R517" s="573"/>
      <c r="S517" s="573"/>
      <c r="T517" s="573"/>
      <c r="U517" s="573"/>
      <c r="V517" s="573"/>
      <c r="W517" s="573"/>
      <c r="X517" s="573"/>
      <c r="Y517" s="573"/>
      <c r="Z517" s="573"/>
    </row>
    <row r="518" ht="15.75" customHeight="1">
      <c r="A518" s="573"/>
      <c r="B518" s="573"/>
      <c r="C518" s="573"/>
      <c r="D518" s="573"/>
      <c r="E518" s="573"/>
      <c r="F518" s="573"/>
      <c r="G518" s="573"/>
      <c r="H518" s="573"/>
      <c r="I518" s="573"/>
      <c r="J518" s="573"/>
      <c r="K518" s="658"/>
      <c r="L518" s="658"/>
      <c r="M518" s="573"/>
      <c r="N518" s="573"/>
      <c r="O518" s="573"/>
      <c r="P518" s="573"/>
      <c r="Q518" s="573"/>
      <c r="R518" s="573"/>
      <c r="S518" s="573"/>
      <c r="T518" s="573"/>
      <c r="U518" s="573"/>
      <c r="V518" s="573"/>
      <c r="W518" s="573"/>
      <c r="X518" s="573"/>
      <c r="Y518" s="573"/>
      <c r="Z518" s="573"/>
    </row>
    <row r="519" ht="15.75" customHeight="1">
      <c r="A519" s="573"/>
      <c r="B519" s="573"/>
      <c r="C519" s="573"/>
      <c r="D519" s="573"/>
      <c r="E519" s="573"/>
      <c r="F519" s="573"/>
      <c r="G519" s="573"/>
      <c r="H519" s="573"/>
      <c r="I519" s="573"/>
      <c r="J519" s="573"/>
      <c r="K519" s="658"/>
      <c r="L519" s="658"/>
      <c r="M519" s="573"/>
      <c r="N519" s="573"/>
      <c r="O519" s="573"/>
      <c r="P519" s="573"/>
      <c r="Q519" s="573"/>
      <c r="R519" s="573"/>
      <c r="S519" s="573"/>
      <c r="T519" s="573"/>
      <c r="U519" s="573"/>
      <c r="V519" s="573"/>
      <c r="W519" s="573"/>
      <c r="X519" s="573"/>
      <c r="Y519" s="573"/>
      <c r="Z519" s="573"/>
    </row>
    <row r="520" ht="15.75" customHeight="1">
      <c r="A520" s="573"/>
      <c r="B520" s="573"/>
      <c r="C520" s="573"/>
      <c r="D520" s="573"/>
      <c r="E520" s="573"/>
      <c r="F520" s="573"/>
      <c r="G520" s="573"/>
      <c r="H520" s="573"/>
      <c r="I520" s="573"/>
      <c r="J520" s="573"/>
      <c r="K520" s="658"/>
      <c r="L520" s="658"/>
      <c r="M520" s="573"/>
      <c r="N520" s="573"/>
      <c r="O520" s="573"/>
      <c r="P520" s="573"/>
      <c r="Q520" s="573"/>
      <c r="R520" s="573"/>
      <c r="S520" s="573"/>
      <c r="T520" s="573"/>
      <c r="U520" s="573"/>
      <c r="V520" s="573"/>
      <c r="W520" s="573"/>
      <c r="X520" s="573"/>
      <c r="Y520" s="573"/>
      <c r="Z520" s="573"/>
    </row>
    <row r="521" ht="15.75" customHeight="1">
      <c r="A521" s="573"/>
      <c r="B521" s="573"/>
      <c r="C521" s="573"/>
      <c r="D521" s="573"/>
      <c r="E521" s="573"/>
      <c r="F521" s="573"/>
      <c r="G521" s="573"/>
      <c r="H521" s="573"/>
      <c r="I521" s="573"/>
      <c r="J521" s="573"/>
      <c r="K521" s="658"/>
      <c r="L521" s="658"/>
      <c r="M521" s="573"/>
      <c r="N521" s="573"/>
      <c r="O521" s="573"/>
      <c r="P521" s="573"/>
      <c r="Q521" s="573"/>
      <c r="R521" s="573"/>
      <c r="S521" s="573"/>
      <c r="T521" s="573"/>
      <c r="U521" s="573"/>
      <c r="V521" s="573"/>
      <c r="W521" s="573"/>
      <c r="X521" s="573"/>
      <c r="Y521" s="573"/>
      <c r="Z521" s="573"/>
    </row>
    <row r="522" ht="15.75" customHeight="1">
      <c r="A522" s="573"/>
      <c r="B522" s="573"/>
      <c r="C522" s="573"/>
      <c r="D522" s="573"/>
      <c r="E522" s="573"/>
      <c r="F522" s="573"/>
      <c r="G522" s="573"/>
      <c r="H522" s="573"/>
      <c r="I522" s="573"/>
      <c r="J522" s="573"/>
      <c r="K522" s="658"/>
      <c r="L522" s="658"/>
      <c r="M522" s="573"/>
      <c r="N522" s="573"/>
      <c r="O522" s="573"/>
      <c r="P522" s="573"/>
      <c r="Q522" s="573"/>
      <c r="R522" s="573"/>
      <c r="S522" s="573"/>
      <c r="T522" s="573"/>
      <c r="U522" s="573"/>
      <c r="V522" s="573"/>
      <c r="W522" s="573"/>
      <c r="X522" s="573"/>
      <c r="Y522" s="573"/>
      <c r="Z522" s="573"/>
    </row>
    <row r="523" ht="15.75" customHeight="1">
      <c r="A523" s="573"/>
      <c r="B523" s="573"/>
      <c r="C523" s="573"/>
      <c r="D523" s="573"/>
      <c r="E523" s="573"/>
      <c r="F523" s="573"/>
      <c r="G523" s="573"/>
      <c r="H523" s="573"/>
      <c r="I523" s="573"/>
      <c r="J523" s="573"/>
      <c r="K523" s="658"/>
      <c r="L523" s="658"/>
      <c r="M523" s="573"/>
      <c r="N523" s="573"/>
      <c r="O523" s="573"/>
      <c r="P523" s="573"/>
      <c r="Q523" s="573"/>
      <c r="R523" s="573"/>
      <c r="S523" s="573"/>
      <c r="T523" s="573"/>
      <c r="U523" s="573"/>
      <c r="V523" s="573"/>
      <c r="W523" s="573"/>
      <c r="X523" s="573"/>
      <c r="Y523" s="573"/>
      <c r="Z523" s="573"/>
    </row>
    <row r="524" ht="15.75" customHeight="1">
      <c r="A524" s="573"/>
      <c r="B524" s="573"/>
      <c r="C524" s="573"/>
      <c r="D524" s="573"/>
      <c r="E524" s="573"/>
      <c r="F524" s="573"/>
      <c r="G524" s="573"/>
      <c r="H524" s="573"/>
      <c r="I524" s="573"/>
      <c r="J524" s="573"/>
      <c r="K524" s="658"/>
      <c r="L524" s="658"/>
      <c r="M524" s="573"/>
      <c r="N524" s="573"/>
      <c r="O524" s="573"/>
      <c r="P524" s="573"/>
      <c r="Q524" s="573"/>
      <c r="R524" s="573"/>
      <c r="S524" s="573"/>
      <c r="T524" s="573"/>
      <c r="U524" s="573"/>
      <c r="V524" s="573"/>
      <c r="W524" s="573"/>
      <c r="X524" s="573"/>
      <c r="Y524" s="573"/>
      <c r="Z524" s="573"/>
    </row>
    <row r="525" ht="15.75" customHeight="1">
      <c r="A525" s="573"/>
      <c r="B525" s="573"/>
      <c r="C525" s="573"/>
      <c r="D525" s="573"/>
      <c r="E525" s="573"/>
      <c r="F525" s="573"/>
      <c r="G525" s="573"/>
      <c r="H525" s="573"/>
      <c r="I525" s="573"/>
      <c r="J525" s="573"/>
      <c r="K525" s="658"/>
      <c r="L525" s="658"/>
      <c r="M525" s="573"/>
      <c r="N525" s="573"/>
      <c r="O525" s="573"/>
      <c r="P525" s="573"/>
      <c r="Q525" s="573"/>
      <c r="R525" s="573"/>
      <c r="S525" s="573"/>
      <c r="T525" s="573"/>
      <c r="U525" s="573"/>
      <c r="V525" s="573"/>
      <c r="W525" s="573"/>
      <c r="X525" s="573"/>
      <c r="Y525" s="573"/>
      <c r="Z525" s="573"/>
    </row>
    <row r="526" ht="15.75" customHeight="1">
      <c r="A526" s="573"/>
      <c r="B526" s="573"/>
      <c r="C526" s="573"/>
      <c r="D526" s="573"/>
      <c r="E526" s="573"/>
      <c r="F526" s="573"/>
      <c r="G526" s="573"/>
      <c r="H526" s="573"/>
      <c r="I526" s="573"/>
      <c r="J526" s="573"/>
      <c r="K526" s="658"/>
      <c r="L526" s="658"/>
      <c r="M526" s="573"/>
      <c r="N526" s="573"/>
      <c r="O526" s="573"/>
      <c r="P526" s="573"/>
      <c r="Q526" s="573"/>
      <c r="R526" s="573"/>
      <c r="S526" s="573"/>
      <c r="T526" s="573"/>
      <c r="U526" s="573"/>
      <c r="V526" s="573"/>
      <c r="W526" s="573"/>
      <c r="X526" s="573"/>
      <c r="Y526" s="573"/>
      <c r="Z526" s="573"/>
    </row>
    <row r="527" ht="15.75" customHeight="1">
      <c r="A527" s="573"/>
      <c r="B527" s="573"/>
      <c r="C527" s="573"/>
      <c r="D527" s="573"/>
      <c r="E527" s="573"/>
      <c r="F527" s="573"/>
      <c r="G527" s="573"/>
      <c r="H527" s="573"/>
      <c r="I527" s="573"/>
      <c r="J527" s="573"/>
      <c r="K527" s="658"/>
      <c r="L527" s="658"/>
      <c r="M527" s="573"/>
      <c r="N527" s="573"/>
      <c r="O527" s="573"/>
      <c r="P527" s="573"/>
      <c r="Q527" s="573"/>
      <c r="R527" s="573"/>
      <c r="S527" s="573"/>
      <c r="T527" s="573"/>
      <c r="U527" s="573"/>
      <c r="V527" s="573"/>
      <c r="W527" s="573"/>
      <c r="X527" s="573"/>
      <c r="Y527" s="573"/>
      <c r="Z527" s="573"/>
    </row>
    <row r="528" ht="15.75" customHeight="1">
      <c r="A528" s="573"/>
      <c r="B528" s="573"/>
      <c r="C528" s="573"/>
      <c r="D528" s="573"/>
      <c r="E528" s="573"/>
      <c r="F528" s="573"/>
      <c r="G528" s="573"/>
      <c r="H528" s="573"/>
      <c r="I528" s="573"/>
      <c r="J528" s="573"/>
      <c r="K528" s="658"/>
      <c r="L528" s="658"/>
      <c r="M528" s="573"/>
      <c r="N528" s="573"/>
      <c r="O528" s="573"/>
      <c r="P528" s="573"/>
      <c r="Q528" s="573"/>
      <c r="R528" s="573"/>
      <c r="S528" s="573"/>
      <c r="T528" s="573"/>
      <c r="U528" s="573"/>
      <c r="V528" s="573"/>
      <c r="W528" s="573"/>
      <c r="X528" s="573"/>
      <c r="Y528" s="573"/>
      <c r="Z528" s="573"/>
    </row>
    <row r="529" ht="15.75" customHeight="1">
      <c r="A529" s="573"/>
      <c r="B529" s="573"/>
      <c r="C529" s="573"/>
      <c r="D529" s="573"/>
      <c r="E529" s="573"/>
      <c r="F529" s="573"/>
      <c r="G529" s="573"/>
      <c r="H529" s="573"/>
      <c r="I529" s="573"/>
      <c r="J529" s="573"/>
      <c r="K529" s="658"/>
      <c r="L529" s="658"/>
      <c r="M529" s="573"/>
      <c r="N529" s="573"/>
      <c r="O529" s="573"/>
      <c r="P529" s="573"/>
      <c r="Q529" s="573"/>
      <c r="R529" s="573"/>
      <c r="S529" s="573"/>
      <c r="T529" s="573"/>
      <c r="U529" s="573"/>
      <c r="V529" s="573"/>
      <c r="W529" s="573"/>
      <c r="X529" s="573"/>
      <c r="Y529" s="573"/>
      <c r="Z529" s="573"/>
    </row>
    <row r="530" ht="15.75" customHeight="1">
      <c r="A530" s="573"/>
      <c r="B530" s="573"/>
      <c r="C530" s="573"/>
      <c r="D530" s="573"/>
      <c r="E530" s="573"/>
      <c r="F530" s="573"/>
      <c r="G530" s="573"/>
      <c r="H530" s="573"/>
      <c r="I530" s="573"/>
      <c r="J530" s="573"/>
      <c r="K530" s="658"/>
      <c r="L530" s="658"/>
      <c r="M530" s="573"/>
      <c r="N530" s="573"/>
      <c r="O530" s="573"/>
      <c r="P530" s="573"/>
      <c r="Q530" s="573"/>
      <c r="R530" s="573"/>
      <c r="S530" s="573"/>
      <c r="T530" s="573"/>
      <c r="U530" s="573"/>
      <c r="V530" s="573"/>
      <c r="W530" s="573"/>
      <c r="X530" s="573"/>
      <c r="Y530" s="573"/>
      <c r="Z530" s="573"/>
    </row>
    <row r="531" ht="15.75" customHeight="1">
      <c r="A531" s="573"/>
      <c r="B531" s="573"/>
      <c r="C531" s="573"/>
      <c r="D531" s="573"/>
      <c r="E531" s="573"/>
      <c r="F531" s="573"/>
      <c r="G531" s="573"/>
      <c r="H531" s="573"/>
      <c r="I531" s="573"/>
      <c r="J531" s="573"/>
      <c r="K531" s="658"/>
      <c r="L531" s="658"/>
      <c r="M531" s="573"/>
      <c r="N531" s="573"/>
      <c r="O531" s="573"/>
      <c r="P531" s="573"/>
      <c r="Q531" s="573"/>
      <c r="R531" s="573"/>
      <c r="S531" s="573"/>
      <c r="T531" s="573"/>
      <c r="U531" s="573"/>
      <c r="V531" s="573"/>
      <c r="W531" s="573"/>
      <c r="X531" s="573"/>
      <c r="Y531" s="573"/>
      <c r="Z531" s="573"/>
    </row>
    <row r="532" ht="15.75" customHeight="1">
      <c r="A532" s="573"/>
      <c r="B532" s="573"/>
      <c r="C532" s="573"/>
      <c r="D532" s="573"/>
      <c r="E532" s="573"/>
      <c r="F532" s="573"/>
      <c r="G532" s="573"/>
      <c r="H532" s="573"/>
      <c r="I532" s="573"/>
      <c r="J532" s="573"/>
      <c r="K532" s="658"/>
      <c r="L532" s="658"/>
      <c r="M532" s="573"/>
      <c r="N532" s="573"/>
      <c r="O532" s="573"/>
      <c r="P532" s="573"/>
      <c r="Q532" s="573"/>
      <c r="R532" s="573"/>
      <c r="S532" s="573"/>
      <c r="T532" s="573"/>
      <c r="U532" s="573"/>
      <c r="V532" s="573"/>
      <c r="W532" s="573"/>
      <c r="X532" s="573"/>
      <c r="Y532" s="573"/>
      <c r="Z532" s="573"/>
    </row>
    <row r="533" ht="15.75" customHeight="1">
      <c r="A533" s="573"/>
      <c r="B533" s="573"/>
      <c r="C533" s="573"/>
      <c r="D533" s="573"/>
      <c r="E533" s="573"/>
      <c r="F533" s="573"/>
      <c r="G533" s="573"/>
      <c r="H533" s="573"/>
      <c r="I533" s="573"/>
      <c r="J533" s="573"/>
      <c r="K533" s="658"/>
      <c r="L533" s="658"/>
      <c r="M533" s="573"/>
      <c r="N533" s="573"/>
      <c r="O533" s="573"/>
      <c r="P533" s="573"/>
      <c r="Q533" s="573"/>
      <c r="R533" s="573"/>
      <c r="S533" s="573"/>
      <c r="T533" s="573"/>
      <c r="U533" s="573"/>
      <c r="V533" s="573"/>
      <c r="W533" s="573"/>
      <c r="X533" s="573"/>
      <c r="Y533" s="573"/>
      <c r="Z533" s="573"/>
    </row>
    <row r="534" ht="15.75" customHeight="1">
      <c r="A534" s="573"/>
      <c r="B534" s="573"/>
      <c r="C534" s="573"/>
      <c r="D534" s="573"/>
      <c r="E534" s="573"/>
      <c r="F534" s="573"/>
      <c r="G534" s="573"/>
      <c r="H534" s="573"/>
      <c r="I534" s="573"/>
      <c r="J534" s="573"/>
      <c r="K534" s="658"/>
      <c r="L534" s="658"/>
      <c r="M534" s="573"/>
      <c r="N534" s="573"/>
      <c r="O534" s="573"/>
      <c r="P534" s="573"/>
      <c r="Q534" s="573"/>
      <c r="R534" s="573"/>
      <c r="S534" s="573"/>
      <c r="T534" s="573"/>
      <c r="U534" s="573"/>
      <c r="V534" s="573"/>
      <c r="W534" s="573"/>
      <c r="X534" s="573"/>
      <c r="Y534" s="573"/>
      <c r="Z534" s="573"/>
    </row>
    <row r="535" ht="15.75" customHeight="1">
      <c r="A535" s="573"/>
      <c r="B535" s="573"/>
      <c r="C535" s="573"/>
      <c r="D535" s="573"/>
      <c r="E535" s="573"/>
      <c r="F535" s="573"/>
      <c r="G535" s="573"/>
      <c r="H535" s="573"/>
      <c r="I535" s="573"/>
      <c r="J535" s="573"/>
      <c r="K535" s="658"/>
      <c r="L535" s="658"/>
      <c r="M535" s="573"/>
      <c r="N535" s="573"/>
      <c r="O535" s="573"/>
      <c r="P535" s="573"/>
      <c r="Q535" s="573"/>
      <c r="R535" s="573"/>
      <c r="S535" s="573"/>
      <c r="T535" s="573"/>
      <c r="U535" s="573"/>
      <c r="V535" s="573"/>
      <c r="W535" s="573"/>
      <c r="X535" s="573"/>
      <c r="Y535" s="573"/>
      <c r="Z535" s="573"/>
    </row>
    <row r="536" ht="15.75" customHeight="1">
      <c r="A536" s="573"/>
      <c r="B536" s="573"/>
      <c r="C536" s="573"/>
      <c r="D536" s="573"/>
      <c r="E536" s="573"/>
      <c r="F536" s="573"/>
      <c r="G536" s="573"/>
      <c r="H536" s="573"/>
      <c r="I536" s="573"/>
      <c r="J536" s="573"/>
      <c r="K536" s="658"/>
      <c r="L536" s="658"/>
      <c r="M536" s="573"/>
      <c r="N536" s="573"/>
      <c r="O536" s="573"/>
      <c r="P536" s="573"/>
      <c r="Q536" s="573"/>
      <c r="R536" s="573"/>
      <c r="S536" s="573"/>
      <c r="T536" s="573"/>
      <c r="U536" s="573"/>
      <c r="V536" s="573"/>
      <c r="W536" s="573"/>
      <c r="X536" s="573"/>
      <c r="Y536" s="573"/>
      <c r="Z536" s="573"/>
    </row>
    <row r="537" ht="15.75" customHeight="1">
      <c r="A537" s="573"/>
      <c r="B537" s="573"/>
      <c r="C537" s="573"/>
      <c r="D537" s="573"/>
      <c r="E537" s="573"/>
      <c r="F537" s="573"/>
      <c r="G537" s="573"/>
      <c r="H537" s="573"/>
      <c r="I537" s="573"/>
      <c r="J537" s="573"/>
      <c r="K537" s="658"/>
      <c r="L537" s="658"/>
      <c r="M537" s="573"/>
      <c r="N537" s="573"/>
      <c r="O537" s="573"/>
      <c r="P537" s="573"/>
      <c r="Q537" s="573"/>
      <c r="R537" s="573"/>
      <c r="S537" s="573"/>
      <c r="T537" s="573"/>
      <c r="U537" s="573"/>
      <c r="V537" s="573"/>
      <c r="W537" s="573"/>
      <c r="X537" s="573"/>
      <c r="Y537" s="573"/>
      <c r="Z537" s="573"/>
    </row>
    <row r="538" ht="15.75" customHeight="1">
      <c r="A538" s="573"/>
      <c r="B538" s="573"/>
      <c r="C538" s="573"/>
      <c r="D538" s="573"/>
      <c r="E538" s="573"/>
      <c r="F538" s="573"/>
      <c r="G538" s="573"/>
      <c r="H538" s="573"/>
      <c r="I538" s="573"/>
      <c r="J538" s="573"/>
      <c r="K538" s="658"/>
      <c r="L538" s="658"/>
      <c r="M538" s="573"/>
      <c r="N538" s="573"/>
      <c r="O538" s="573"/>
      <c r="P538" s="573"/>
      <c r="Q538" s="573"/>
      <c r="R538" s="573"/>
      <c r="S538" s="573"/>
      <c r="T538" s="573"/>
      <c r="U538" s="573"/>
      <c r="V538" s="573"/>
      <c r="W538" s="573"/>
      <c r="X538" s="573"/>
      <c r="Y538" s="573"/>
      <c r="Z538" s="573"/>
    </row>
    <row r="539" ht="15.75" customHeight="1">
      <c r="A539" s="573"/>
      <c r="B539" s="573"/>
      <c r="C539" s="573"/>
      <c r="D539" s="573"/>
      <c r="E539" s="573"/>
      <c r="F539" s="573"/>
      <c r="G539" s="573"/>
      <c r="H539" s="573"/>
      <c r="I539" s="573"/>
      <c r="J539" s="573"/>
      <c r="K539" s="658"/>
      <c r="L539" s="658"/>
      <c r="M539" s="573"/>
      <c r="N539" s="573"/>
      <c r="O539" s="573"/>
      <c r="P539" s="573"/>
      <c r="Q539" s="573"/>
      <c r="R539" s="573"/>
      <c r="S539" s="573"/>
      <c r="T539" s="573"/>
      <c r="U539" s="573"/>
      <c r="V539" s="573"/>
      <c r="W539" s="573"/>
      <c r="X539" s="573"/>
      <c r="Y539" s="573"/>
      <c r="Z539" s="573"/>
    </row>
    <row r="540" ht="15.75" customHeight="1">
      <c r="A540" s="573"/>
      <c r="B540" s="573"/>
      <c r="C540" s="573"/>
      <c r="D540" s="573"/>
      <c r="E540" s="573"/>
      <c r="F540" s="573"/>
      <c r="G540" s="573"/>
      <c r="H540" s="573"/>
      <c r="I540" s="573"/>
      <c r="J540" s="573"/>
      <c r="K540" s="658"/>
      <c r="L540" s="658"/>
      <c r="M540" s="573"/>
      <c r="N540" s="573"/>
      <c r="O540" s="573"/>
      <c r="P540" s="573"/>
      <c r="Q540" s="573"/>
      <c r="R540" s="573"/>
      <c r="S540" s="573"/>
      <c r="T540" s="573"/>
      <c r="U540" s="573"/>
      <c r="V540" s="573"/>
      <c r="W540" s="573"/>
      <c r="X540" s="573"/>
      <c r="Y540" s="573"/>
      <c r="Z540" s="573"/>
    </row>
    <row r="541" ht="15.75" customHeight="1">
      <c r="A541" s="573"/>
      <c r="B541" s="573"/>
      <c r="C541" s="573"/>
      <c r="D541" s="573"/>
      <c r="E541" s="573"/>
      <c r="F541" s="573"/>
      <c r="G541" s="573"/>
      <c r="H541" s="573"/>
      <c r="I541" s="573"/>
      <c r="J541" s="573"/>
      <c r="K541" s="658"/>
      <c r="L541" s="658"/>
      <c r="M541" s="573"/>
      <c r="N541" s="573"/>
      <c r="O541" s="573"/>
      <c r="P541" s="573"/>
      <c r="Q541" s="573"/>
      <c r="R541" s="573"/>
      <c r="S541" s="573"/>
      <c r="T541" s="573"/>
      <c r="U541" s="573"/>
      <c r="V541" s="573"/>
      <c r="W541" s="573"/>
      <c r="X541" s="573"/>
      <c r="Y541" s="573"/>
      <c r="Z541" s="573"/>
    </row>
    <row r="542" ht="15.75" customHeight="1">
      <c r="A542" s="573"/>
      <c r="B542" s="573"/>
      <c r="C542" s="573"/>
      <c r="D542" s="573"/>
      <c r="E542" s="573"/>
      <c r="F542" s="573"/>
      <c r="G542" s="573"/>
      <c r="H542" s="573"/>
      <c r="I542" s="573"/>
      <c r="J542" s="573"/>
      <c r="K542" s="658"/>
      <c r="L542" s="658"/>
      <c r="M542" s="573"/>
      <c r="N542" s="573"/>
      <c r="O542" s="573"/>
      <c r="P542" s="573"/>
      <c r="Q542" s="573"/>
      <c r="R542" s="573"/>
      <c r="S542" s="573"/>
      <c r="T542" s="573"/>
      <c r="U542" s="573"/>
      <c r="V542" s="573"/>
      <c r="W542" s="573"/>
      <c r="X542" s="573"/>
      <c r="Y542" s="573"/>
      <c r="Z542" s="573"/>
    </row>
    <row r="543" ht="15.75" customHeight="1">
      <c r="A543" s="573"/>
      <c r="B543" s="573"/>
      <c r="C543" s="573"/>
      <c r="D543" s="573"/>
      <c r="E543" s="573"/>
      <c r="F543" s="573"/>
      <c r="G543" s="573"/>
      <c r="H543" s="573"/>
      <c r="I543" s="573"/>
      <c r="J543" s="573"/>
      <c r="K543" s="658"/>
      <c r="L543" s="658"/>
      <c r="M543" s="573"/>
      <c r="N543" s="573"/>
      <c r="O543" s="573"/>
      <c r="P543" s="573"/>
      <c r="Q543" s="573"/>
      <c r="R543" s="573"/>
      <c r="S543" s="573"/>
      <c r="T543" s="573"/>
      <c r="U543" s="573"/>
      <c r="V543" s="573"/>
      <c r="W543" s="573"/>
      <c r="X543" s="573"/>
      <c r="Y543" s="573"/>
      <c r="Z543" s="573"/>
    </row>
    <row r="544" ht="15.75" customHeight="1">
      <c r="A544" s="573"/>
      <c r="B544" s="573"/>
      <c r="C544" s="573"/>
      <c r="D544" s="573"/>
      <c r="E544" s="573"/>
      <c r="F544" s="573"/>
      <c r="G544" s="573"/>
      <c r="H544" s="573"/>
      <c r="I544" s="573"/>
      <c r="J544" s="573"/>
      <c r="K544" s="658"/>
      <c r="L544" s="658"/>
      <c r="M544" s="573"/>
      <c r="N544" s="573"/>
      <c r="O544" s="573"/>
      <c r="P544" s="573"/>
      <c r="Q544" s="573"/>
      <c r="R544" s="573"/>
      <c r="S544" s="573"/>
      <c r="T544" s="573"/>
      <c r="U544" s="573"/>
      <c r="V544" s="573"/>
      <c r="W544" s="573"/>
      <c r="X544" s="573"/>
      <c r="Y544" s="573"/>
      <c r="Z544" s="573"/>
    </row>
    <row r="545" ht="15.75" customHeight="1">
      <c r="A545" s="573"/>
      <c r="B545" s="573"/>
      <c r="C545" s="573"/>
      <c r="D545" s="573"/>
      <c r="E545" s="573"/>
      <c r="F545" s="573"/>
      <c r="G545" s="573"/>
      <c r="H545" s="573"/>
      <c r="I545" s="573"/>
      <c r="J545" s="573"/>
      <c r="K545" s="658"/>
      <c r="L545" s="658"/>
      <c r="M545" s="573"/>
      <c r="N545" s="573"/>
      <c r="O545" s="573"/>
      <c r="P545" s="573"/>
      <c r="Q545" s="573"/>
      <c r="R545" s="573"/>
      <c r="S545" s="573"/>
      <c r="T545" s="573"/>
      <c r="U545" s="573"/>
      <c r="V545" s="573"/>
      <c r="W545" s="573"/>
      <c r="X545" s="573"/>
      <c r="Y545" s="573"/>
      <c r="Z545" s="573"/>
    </row>
    <row r="546" ht="15.75" customHeight="1">
      <c r="A546" s="573"/>
      <c r="B546" s="573"/>
      <c r="C546" s="573"/>
      <c r="D546" s="573"/>
      <c r="E546" s="573"/>
      <c r="F546" s="573"/>
      <c r="G546" s="573"/>
      <c r="H546" s="573"/>
      <c r="I546" s="573"/>
      <c r="J546" s="573"/>
      <c r="K546" s="658"/>
      <c r="L546" s="658"/>
      <c r="M546" s="573"/>
      <c r="N546" s="573"/>
      <c r="O546" s="573"/>
      <c r="P546" s="573"/>
      <c r="Q546" s="573"/>
      <c r="R546" s="573"/>
      <c r="S546" s="573"/>
      <c r="T546" s="573"/>
      <c r="U546" s="573"/>
      <c r="V546" s="573"/>
      <c r="W546" s="573"/>
      <c r="X546" s="573"/>
      <c r="Y546" s="573"/>
      <c r="Z546" s="573"/>
    </row>
    <row r="547" ht="15.75" customHeight="1">
      <c r="A547" s="573"/>
      <c r="B547" s="573"/>
      <c r="C547" s="573"/>
      <c r="D547" s="573"/>
      <c r="E547" s="573"/>
      <c r="F547" s="573"/>
      <c r="G547" s="573"/>
      <c r="H547" s="573"/>
      <c r="I547" s="573"/>
      <c r="J547" s="573"/>
      <c r="K547" s="658"/>
      <c r="L547" s="658"/>
      <c r="M547" s="573"/>
      <c r="N547" s="573"/>
      <c r="O547" s="573"/>
      <c r="P547" s="573"/>
      <c r="Q547" s="573"/>
      <c r="R547" s="573"/>
      <c r="S547" s="573"/>
      <c r="T547" s="573"/>
      <c r="U547" s="573"/>
      <c r="V547" s="573"/>
      <c r="W547" s="573"/>
      <c r="X547" s="573"/>
      <c r="Y547" s="573"/>
      <c r="Z547" s="573"/>
    </row>
    <row r="548" ht="15.75" customHeight="1">
      <c r="A548" s="573"/>
      <c r="B548" s="573"/>
      <c r="C548" s="573"/>
      <c r="D548" s="573"/>
      <c r="E548" s="573"/>
      <c r="F548" s="573"/>
      <c r="G548" s="573"/>
      <c r="H548" s="573"/>
      <c r="I548" s="573"/>
      <c r="J548" s="573"/>
      <c r="K548" s="658"/>
      <c r="L548" s="658"/>
      <c r="M548" s="573"/>
      <c r="N548" s="573"/>
      <c r="O548" s="573"/>
      <c r="P548" s="573"/>
      <c r="Q548" s="573"/>
      <c r="R548" s="573"/>
      <c r="S548" s="573"/>
      <c r="T548" s="573"/>
      <c r="U548" s="573"/>
      <c r="V548" s="573"/>
      <c r="W548" s="573"/>
      <c r="X548" s="573"/>
      <c r="Y548" s="573"/>
      <c r="Z548" s="573"/>
    </row>
    <row r="549" ht="15.75" customHeight="1">
      <c r="A549" s="573"/>
      <c r="B549" s="573"/>
      <c r="C549" s="573"/>
      <c r="D549" s="573"/>
      <c r="E549" s="573"/>
      <c r="F549" s="573"/>
      <c r="G549" s="573"/>
      <c r="H549" s="573"/>
      <c r="I549" s="573"/>
      <c r="J549" s="573"/>
      <c r="K549" s="658"/>
      <c r="L549" s="658"/>
      <c r="M549" s="573"/>
      <c r="N549" s="573"/>
      <c r="O549" s="573"/>
      <c r="P549" s="573"/>
      <c r="Q549" s="573"/>
      <c r="R549" s="573"/>
      <c r="S549" s="573"/>
      <c r="T549" s="573"/>
      <c r="U549" s="573"/>
      <c r="V549" s="573"/>
      <c r="W549" s="573"/>
      <c r="X549" s="573"/>
      <c r="Y549" s="573"/>
      <c r="Z549" s="573"/>
    </row>
    <row r="550" ht="15.75" customHeight="1">
      <c r="A550" s="573"/>
      <c r="B550" s="573"/>
      <c r="C550" s="573"/>
      <c r="D550" s="573"/>
      <c r="E550" s="573"/>
      <c r="F550" s="573"/>
      <c r="G550" s="573"/>
      <c r="H550" s="573"/>
      <c r="I550" s="573"/>
      <c r="J550" s="573"/>
      <c r="K550" s="658"/>
      <c r="L550" s="658"/>
      <c r="M550" s="573"/>
      <c r="N550" s="573"/>
      <c r="O550" s="573"/>
      <c r="P550" s="573"/>
      <c r="Q550" s="573"/>
      <c r="R550" s="573"/>
      <c r="S550" s="573"/>
      <c r="T550" s="573"/>
      <c r="U550" s="573"/>
      <c r="V550" s="573"/>
      <c r="W550" s="573"/>
      <c r="X550" s="573"/>
      <c r="Y550" s="573"/>
      <c r="Z550" s="573"/>
    </row>
    <row r="551" ht="15.75" customHeight="1">
      <c r="A551" s="573"/>
      <c r="B551" s="573"/>
      <c r="C551" s="573"/>
      <c r="D551" s="573"/>
      <c r="E551" s="573"/>
      <c r="F551" s="573"/>
      <c r="G551" s="573"/>
      <c r="H551" s="573"/>
      <c r="I551" s="573"/>
      <c r="J551" s="573"/>
      <c r="K551" s="658"/>
      <c r="L551" s="658"/>
      <c r="M551" s="573"/>
      <c r="N551" s="573"/>
      <c r="O551" s="573"/>
      <c r="P551" s="573"/>
      <c r="Q551" s="573"/>
      <c r="R551" s="573"/>
      <c r="S551" s="573"/>
      <c r="T551" s="573"/>
      <c r="U551" s="573"/>
      <c r="V551" s="573"/>
      <c r="W551" s="573"/>
      <c r="X551" s="573"/>
      <c r="Y551" s="573"/>
      <c r="Z551" s="573"/>
    </row>
    <row r="552" ht="15.75" customHeight="1">
      <c r="A552" s="573"/>
      <c r="B552" s="573"/>
      <c r="C552" s="573"/>
      <c r="D552" s="573"/>
      <c r="E552" s="573"/>
      <c r="F552" s="573"/>
      <c r="G552" s="573"/>
      <c r="H552" s="573"/>
      <c r="I552" s="573"/>
      <c r="J552" s="573"/>
      <c r="K552" s="658"/>
      <c r="L552" s="658"/>
      <c r="M552" s="573"/>
      <c r="N552" s="573"/>
      <c r="O552" s="573"/>
      <c r="P552" s="573"/>
      <c r="Q552" s="573"/>
      <c r="R552" s="573"/>
      <c r="S552" s="573"/>
      <c r="T552" s="573"/>
      <c r="U552" s="573"/>
      <c r="V552" s="573"/>
      <c r="W552" s="573"/>
      <c r="X552" s="573"/>
      <c r="Y552" s="573"/>
      <c r="Z552" s="573"/>
    </row>
    <row r="553" ht="15.75" customHeight="1">
      <c r="A553" s="573"/>
      <c r="B553" s="573"/>
      <c r="C553" s="573"/>
      <c r="D553" s="573"/>
      <c r="E553" s="573"/>
      <c r="F553" s="573"/>
      <c r="G553" s="573"/>
      <c r="H553" s="573"/>
      <c r="I553" s="573"/>
      <c r="J553" s="573"/>
      <c r="K553" s="658"/>
      <c r="L553" s="658"/>
      <c r="M553" s="573"/>
      <c r="N553" s="573"/>
      <c r="O553" s="573"/>
      <c r="P553" s="573"/>
      <c r="Q553" s="573"/>
      <c r="R553" s="573"/>
      <c r="S553" s="573"/>
      <c r="T553" s="573"/>
      <c r="U553" s="573"/>
      <c r="V553" s="573"/>
      <c r="W553" s="573"/>
      <c r="X553" s="573"/>
      <c r="Y553" s="573"/>
      <c r="Z553" s="573"/>
    </row>
    <row r="554" ht="15.75" customHeight="1">
      <c r="A554" s="573"/>
      <c r="B554" s="573"/>
      <c r="C554" s="573"/>
      <c r="D554" s="573"/>
      <c r="E554" s="573"/>
      <c r="F554" s="573"/>
      <c r="G554" s="573"/>
      <c r="H554" s="573"/>
      <c r="I554" s="573"/>
      <c r="J554" s="573"/>
      <c r="K554" s="658"/>
      <c r="L554" s="658"/>
      <c r="M554" s="573"/>
      <c r="N554" s="573"/>
      <c r="O554" s="573"/>
      <c r="P554" s="573"/>
      <c r="Q554" s="573"/>
      <c r="R554" s="573"/>
      <c r="S554" s="573"/>
      <c r="T554" s="573"/>
      <c r="U554" s="573"/>
      <c r="V554" s="573"/>
      <c r="W554" s="573"/>
      <c r="X554" s="573"/>
      <c r="Y554" s="573"/>
      <c r="Z554" s="573"/>
    </row>
    <row r="555" ht="15.75" customHeight="1">
      <c r="A555" s="573"/>
      <c r="B555" s="573"/>
      <c r="C555" s="573"/>
      <c r="D555" s="573"/>
      <c r="E555" s="573"/>
      <c r="F555" s="573"/>
      <c r="G555" s="573"/>
      <c r="H555" s="573"/>
      <c r="I555" s="573"/>
      <c r="J555" s="573"/>
      <c r="K555" s="658"/>
      <c r="L555" s="658"/>
      <c r="M555" s="573"/>
      <c r="N555" s="573"/>
      <c r="O555" s="573"/>
      <c r="P555" s="573"/>
      <c r="Q555" s="573"/>
      <c r="R555" s="573"/>
      <c r="S555" s="573"/>
      <c r="T555" s="573"/>
      <c r="U555" s="573"/>
      <c r="V555" s="573"/>
      <c r="W555" s="573"/>
      <c r="X555" s="573"/>
      <c r="Y555" s="573"/>
      <c r="Z555" s="573"/>
    </row>
    <row r="556" ht="15.75" customHeight="1">
      <c r="A556" s="573"/>
      <c r="B556" s="573"/>
      <c r="C556" s="573"/>
      <c r="D556" s="573"/>
      <c r="E556" s="573"/>
      <c r="F556" s="573"/>
      <c r="G556" s="573"/>
      <c r="H556" s="573"/>
      <c r="I556" s="573"/>
      <c r="J556" s="573"/>
      <c r="K556" s="658"/>
      <c r="L556" s="658"/>
      <c r="M556" s="573"/>
      <c r="N556" s="573"/>
      <c r="O556" s="573"/>
      <c r="P556" s="573"/>
      <c r="Q556" s="573"/>
      <c r="R556" s="573"/>
      <c r="S556" s="573"/>
      <c r="T556" s="573"/>
      <c r="U556" s="573"/>
      <c r="V556" s="573"/>
      <c r="W556" s="573"/>
      <c r="X556" s="573"/>
      <c r="Y556" s="573"/>
      <c r="Z556" s="573"/>
    </row>
    <row r="557" ht="15.75" customHeight="1">
      <c r="A557" s="573"/>
      <c r="B557" s="573"/>
      <c r="C557" s="573"/>
      <c r="D557" s="573"/>
      <c r="E557" s="573"/>
      <c r="F557" s="573"/>
      <c r="G557" s="573"/>
      <c r="H557" s="573"/>
      <c r="I557" s="573"/>
      <c r="J557" s="573"/>
      <c r="K557" s="658"/>
      <c r="L557" s="658"/>
      <c r="M557" s="573"/>
      <c r="N557" s="573"/>
      <c r="O557" s="573"/>
      <c r="P557" s="573"/>
      <c r="Q557" s="573"/>
      <c r="R557" s="573"/>
      <c r="S557" s="573"/>
      <c r="T557" s="573"/>
      <c r="U557" s="573"/>
      <c r="V557" s="573"/>
      <c r="W557" s="573"/>
      <c r="X557" s="573"/>
      <c r="Y557" s="573"/>
      <c r="Z557" s="573"/>
    </row>
    <row r="558" ht="15.75" customHeight="1">
      <c r="A558" s="573"/>
      <c r="B558" s="573"/>
      <c r="C558" s="573"/>
      <c r="D558" s="573"/>
      <c r="E558" s="573"/>
      <c r="F558" s="573"/>
      <c r="G558" s="573"/>
      <c r="H558" s="573"/>
      <c r="I558" s="573"/>
      <c r="J558" s="573"/>
      <c r="K558" s="658"/>
      <c r="L558" s="658"/>
      <c r="M558" s="573"/>
      <c r="N558" s="573"/>
      <c r="O558" s="573"/>
      <c r="P558" s="573"/>
      <c r="Q558" s="573"/>
      <c r="R558" s="573"/>
      <c r="S558" s="573"/>
      <c r="T558" s="573"/>
      <c r="U558" s="573"/>
      <c r="V558" s="573"/>
      <c r="W558" s="573"/>
      <c r="X558" s="573"/>
      <c r="Y558" s="573"/>
      <c r="Z558" s="573"/>
    </row>
    <row r="559" ht="15.75" customHeight="1">
      <c r="A559" s="573"/>
      <c r="B559" s="573"/>
      <c r="C559" s="573"/>
      <c r="D559" s="573"/>
      <c r="E559" s="573"/>
      <c r="F559" s="573"/>
      <c r="G559" s="573"/>
      <c r="H559" s="573"/>
      <c r="I559" s="573"/>
      <c r="J559" s="573"/>
      <c r="K559" s="658"/>
      <c r="L559" s="658"/>
      <c r="M559" s="573"/>
      <c r="N559" s="573"/>
      <c r="O559" s="573"/>
      <c r="P559" s="573"/>
      <c r="Q559" s="573"/>
      <c r="R559" s="573"/>
      <c r="S559" s="573"/>
      <c r="T559" s="573"/>
      <c r="U559" s="573"/>
      <c r="V559" s="573"/>
      <c r="W559" s="573"/>
      <c r="X559" s="573"/>
      <c r="Y559" s="573"/>
      <c r="Z559" s="573"/>
    </row>
    <row r="560" ht="15.75" customHeight="1">
      <c r="A560" s="573"/>
      <c r="B560" s="573"/>
      <c r="C560" s="573"/>
      <c r="D560" s="573"/>
      <c r="E560" s="573"/>
      <c r="F560" s="573"/>
      <c r="G560" s="573"/>
      <c r="H560" s="573"/>
      <c r="I560" s="573"/>
      <c r="J560" s="573"/>
      <c r="K560" s="658"/>
      <c r="L560" s="658"/>
      <c r="M560" s="573"/>
      <c r="N560" s="573"/>
      <c r="O560" s="573"/>
      <c r="P560" s="573"/>
      <c r="Q560" s="573"/>
      <c r="R560" s="573"/>
      <c r="S560" s="573"/>
      <c r="T560" s="573"/>
      <c r="U560" s="573"/>
      <c r="V560" s="573"/>
      <c r="W560" s="573"/>
      <c r="X560" s="573"/>
      <c r="Y560" s="573"/>
      <c r="Z560" s="573"/>
    </row>
    <row r="561" ht="15.75" customHeight="1">
      <c r="A561" s="573"/>
      <c r="B561" s="573"/>
      <c r="C561" s="573"/>
      <c r="D561" s="573"/>
      <c r="E561" s="573"/>
      <c r="F561" s="573"/>
      <c r="G561" s="573"/>
      <c r="H561" s="573"/>
      <c r="I561" s="573"/>
      <c r="J561" s="573"/>
      <c r="K561" s="658"/>
      <c r="L561" s="658"/>
      <c r="M561" s="573"/>
      <c r="N561" s="573"/>
      <c r="O561" s="573"/>
      <c r="P561" s="573"/>
      <c r="Q561" s="573"/>
      <c r="R561" s="573"/>
      <c r="S561" s="573"/>
      <c r="T561" s="573"/>
      <c r="U561" s="573"/>
      <c r="V561" s="573"/>
      <c r="W561" s="573"/>
      <c r="X561" s="573"/>
      <c r="Y561" s="573"/>
      <c r="Z561" s="573"/>
    </row>
    <row r="562" ht="15.75" customHeight="1">
      <c r="A562" s="573"/>
      <c r="B562" s="573"/>
      <c r="C562" s="573"/>
      <c r="D562" s="573"/>
      <c r="E562" s="573"/>
      <c r="F562" s="573"/>
      <c r="G562" s="573"/>
      <c r="H562" s="573"/>
      <c r="I562" s="573"/>
      <c r="J562" s="573"/>
      <c r="K562" s="658"/>
      <c r="L562" s="658"/>
      <c r="M562" s="573"/>
      <c r="N562" s="573"/>
      <c r="O562" s="573"/>
      <c r="P562" s="573"/>
      <c r="Q562" s="573"/>
      <c r="R562" s="573"/>
      <c r="S562" s="573"/>
      <c r="T562" s="573"/>
      <c r="U562" s="573"/>
      <c r="V562" s="573"/>
      <c r="W562" s="573"/>
      <c r="X562" s="573"/>
      <c r="Y562" s="573"/>
      <c r="Z562" s="573"/>
    </row>
    <row r="563" ht="15.75" customHeight="1">
      <c r="A563" s="573"/>
      <c r="B563" s="573"/>
      <c r="C563" s="573"/>
      <c r="D563" s="573"/>
      <c r="E563" s="573"/>
      <c r="F563" s="573"/>
      <c r="G563" s="573"/>
      <c r="H563" s="573"/>
      <c r="I563" s="573"/>
      <c r="J563" s="573"/>
      <c r="K563" s="658"/>
      <c r="L563" s="658"/>
      <c r="M563" s="573"/>
      <c r="N563" s="573"/>
      <c r="O563" s="573"/>
      <c r="P563" s="573"/>
      <c r="Q563" s="573"/>
      <c r="R563" s="573"/>
      <c r="S563" s="573"/>
      <c r="T563" s="573"/>
      <c r="U563" s="573"/>
      <c r="V563" s="573"/>
      <c r="W563" s="573"/>
      <c r="X563" s="573"/>
      <c r="Y563" s="573"/>
      <c r="Z563" s="573"/>
    </row>
    <row r="564" ht="15.75" customHeight="1">
      <c r="A564" s="573"/>
      <c r="B564" s="573"/>
      <c r="C564" s="573"/>
      <c r="D564" s="573"/>
      <c r="E564" s="573"/>
      <c r="F564" s="573"/>
      <c r="G564" s="573"/>
      <c r="H564" s="573"/>
      <c r="I564" s="573"/>
      <c r="J564" s="573"/>
      <c r="K564" s="658"/>
      <c r="L564" s="658"/>
      <c r="M564" s="573"/>
      <c r="N564" s="573"/>
      <c r="O564" s="573"/>
      <c r="P564" s="573"/>
      <c r="Q564" s="573"/>
      <c r="R564" s="573"/>
      <c r="S564" s="573"/>
      <c r="T564" s="573"/>
      <c r="U564" s="573"/>
      <c r="V564" s="573"/>
      <c r="W564" s="573"/>
      <c r="X564" s="573"/>
      <c r="Y564" s="573"/>
      <c r="Z564" s="573"/>
    </row>
    <row r="565" ht="15.75" customHeight="1">
      <c r="A565" s="573"/>
      <c r="B565" s="573"/>
      <c r="C565" s="573"/>
      <c r="D565" s="573"/>
      <c r="E565" s="573"/>
      <c r="F565" s="573"/>
      <c r="G565" s="573"/>
      <c r="H565" s="573"/>
      <c r="I565" s="573"/>
      <c r="J565" s="573"/>
      <c r="K565" s="658"/>
      <c r="L565" s="658"/>
      <c r="M565" s="573"/>
      <c r="N565" s="573"/>
      <c r="O565" s="573"/>
      <c r="P565" s="573"/>
      <c r="Q565" s="573"/>
      <c r="R565" s="573"/>
      <c r="S565" s="573"/>
      <c r="T565" s="573"/>
      <c r="U565" s="573"/>
      <c r="V565" s="573"/>
      <c r="W565" s="573"/>
      <c r="X565" s="573"/>
      <c r="Y565" s="573"/>
      <c r="Z565" s="573"/>
    </row>
    <row r="566" ht="15.75" customHeight="1">
      <c r="A566" s="573"/>
      <c r="B566" s="573"/>
      <c r="C566" s="573"/>
      <c r="D566" s="573"/>
      <c r="E566" s="573"/>
      <c r="F566" s="573"/>
      <c r="G566" s="573"/>
      <c r="H566" s="573"/>
      <c r="I566" s="573"/>
      <c r="J566" s="573"/>
      <c r="K566" s="658"/>
      <c r="L566" s="658"/>
      <c r="M566" s="573"/>
      <c r="N566" s="573"/>
      <c r="O566" s="573"/>
      <c r="P566" s="573"/>
      <c r="Q566" s="573"/>
      <c r="R566" s="573"/>
      <c r="S566" s="573"/>
      <c r="T566" s="573"/>
      <c r="U566" s="573"/>
      <c r="V566" s="573"/>
      <c r="W566" s="573"/>
      <c r="X566" s="573"/>
      <c r="Y566" s="573"/>
      <c r="Z566" s="573"/>
    </row>
    <row r="567" ht="15.75" customHeight="1">
      <c r="A567" s="573"/>
      <c r="B567" s="573"/>
      <c r="C567" s="573"/>
      <c r="D567" s="573"/>
      <c r="E567" s="573"/>
      <c r="F567" s="573"/>
      <c r="G567" s="573"/>
      <c r="H567" s="573"/>
      <c r="I567" s="573"/>
      <c r="J567" s="573"/>
      <c r="K567" s="658"/>
      <c r="L567" s="658"/>
      <c r="M567" s="573"/>
      <c r="N567" s="573"/>
      <c r="O567" s="573"/>
      <c r="P567" s="573"/>
      <c r="Q567" s="573"/>
      <c r="R567" s="573"/>
      <c r="S567" s="573"/>
      <c r="T567" s="573"/>
      <c r="U567" s="573"/>
      <c r="V567" s="573"/>
      <c r="W567" s="573"/>
      <c r="X567" s="573"/>
      <c r="Y567" s="573"/>
      <c r="Z567" s="573"/>
    </row>
    <row r="568" ht="15.75" customHeight="1">
      <c r="A568" s="573"/>
      <c r="B568" s="573"/>
      <c r="C568" s="573"/>
      <c r="D568" s="573"/>
      <c r="E568" s="573"/>
      <c r="F568" s="573"/>
      <c r="G568" s="573"/>
      <c r="H568" s="573"/>
      <c r="I568" s="573"/>
      <c r="J568" s="573"/>
      <c r="K568" s="658"/>
      <c r="L568" s="658"/>
      <c r="M568" s="573"/>
      <c r="N568" s="573"/>
      <c r="O568" s="573"/>
      <c r="P568" s="573"/>
      <c r="Q568" s="573"/>
      <c r="R568" s="573"/>
      <c r="S568" s="573"/>
      <c r="T568" s="573"/>
      <c r="U568" s="573"/>
      <c r="V568" s="573"/>
      <c r="W568" s="573"/>
      <c r="X568" s="573"/>
      <c r="Y568" s="573"/>
      <c r="Z568" s="573"/>
    </row>
    <row r="569" ht="15.75" customHeight="1">
      <c r="A569" s="573"/>
      <c r="B569" s="573"/>
      <c r="C569" s="573"/>
      <c r="D569" s="573"/>
      <c r="E569" s="573"/>
      <c r="F569" s="573"/>
      <c r="G569" s="573"/>
      <c r="H569" s="573"/>
      <c r="I569" s="573"/>
      <c r="J569" s="573"/>
      <c r="K569" s="658"/>
      <c r="L569" s="658"/>
      <c r="M569" s="573"/>
      <c r="N569" s="573"/>
      <c r="O569" s="573"/>
      <c r="P569" s="573"/>
      <c r="Q569" s="573"/>
      <c r="R569" s="573"/>
      <c r="S569" s="573"/>
      <c r="T569" s="573"/>
      <c r="U569" s="573"/>
      <c r="V569" s="573"/>
      <c r="W569" s="573"/>
      <c r="X569" s="573"/>
      <c r="Y569" s="573"/>
      <c r="Z569" s="573"/>
    </row>
    <row r="570" ht="15.75" customHeight="1">
      <c r="A570" s="573"/>
      <c r="B570" s="573"/>
      <c r="C570" s="573"/>
      <c r="D570" s="573"/>
      <c r="E570" s="573"/>
      <c r="F570" s="573"/>
      <c r="G570" s="573"/>
      <c r="H570" s="573"/>
      <c r="I570" s="573"/>
      <c r="J570" s="573"/>
      <c r="K570" s="658"/>
      <c r="L570" s="658"/>
      <c r="M570" s="573"/>
      <c r="N570" s="573"/>
      <c r="O570" s="573"/>
      <c r="P570" s="573"/>
      <c r="Q570" s="573"/>
      <c r="R570" s="573"/>
      <c r="S570" s="573"/>
      <c r="T570" s="573"/>
      <c r="U570" s="573"/>
      <c r="V570" s="573"/>
      <c r="W570" s="573"/>
      <c r="X570" s="573"/>
      <c r="Y570" s="573"/>
      <c r="Z570" s="573"/>
    </row>
    <row r="571" ht="15.75" customHeight="1">
      <c r="A571" s="573"/>
      <c r="B571" s="573"/>
      <c r="C571" s="573"/>
      <c r="D571" s="573"/>
      <c r="E571" s="573"/>
      <c r="F571" s="573"/>
      <c r="G571" s="573"/>
      <c r="H571" s="573"/>
      <c r="I571" s="573"/>
      <c r="J571" s="573"/>
      <c r="K571" s="658"/>
      <c r="L571" s="658"/>
      <c r="M571" s="573"/>
      <c r="N571" s="573"/>
      <c r="O571" s="573"/>
      <c r="P571" s="573"/>
      <c r="Q571" s="573"/>
      <c r="R571" s="573"/>
      <c r="S571" s="573"/>
      <c r="T571" s="573"/>
      <c r="U571" s="573"/>
      <c r="V571" s="573"/>
      <c r="W571" s="573"/>
      <c r="X571" s="573"/>
      <c r="Y571" s="573"/>
      <c r="Z571" s="573"/>
    </row>
    <row r="572" ht="15.75" customHeight="1">
      <c r="A572" s="573"/>
      <c r="B572" s="573"/>
      <c r="C572" s="573"/>
      <c r="D572" s="573"/>
      <c r="E572" s="573"/>
      <c r="F572" s="573"/>
      <c r="G572" s="573"/>
      <c r="H572" s="573"/>
      <c r="I572" s="573"/>
      <c r="J572" s="573"/>
      <c r="K572" s="658"/>
      <c r="L572" s="658"/>
      <c r="M572" s="573"/>
      <c r="N572" s="573"/>
      <c r="O572" s="573"/>
      <c r="P572" s="573"/>
      <c r="Q572" s="573"/>
      <c r="R572" s="573"/>
      <c r="S572" s="573"/>
      <c r="T572" s="573"/>
      <c r="U572" s="573"/>
      <c r="V572" s="573"/>
      <c r="W572" s="573"/>
      <c r="X572" s="573"/>
      <c r="Y572" s="573"/>
      <c r="Z572" s="573"/>
    </row>
    <row r="573" ht="15.75" customHeight="1">
      <c r="A573" s="573"/>
      <c r="B573" s="573"/>
      <c r="C573" s="573"/>
      <c r="D573" s="573"/>
      <c r="E573" s="573"/>
      <c r="F573" s="573"/>
      <c r="G573" s="573"/>
      <c r="H573" s="573"/>
      <c r="I573" s="573"/>
      <c r="J573" s="573"/>
      <c r="K573" s="658"/>
      <c r="L573" s="658"/>
      <c r="M573" s="573"/>
      <c r="N573" s="573"/>
      <c r="O573" s="573"/>
      <c r="P573" s="573"/>
      <c r="Q573" s="573"/>
      <c r="R573" s="573"/>
      <c r="S573" s="573"/>
      <c r="T573" s="573"/>
      <c r="U573" s="573"/>
      <c r="V573" s="573"/>
      <c r="W573" s="573"/>
      <c r="X573" s="573"/>
      <c r="Y573" s="573"/>
      <c r="Z573" s="573"/>
    </row>
    <row r="574" ht="15.75" customHeight="1">
      <c r="A574" s="573"/>
      <c r="B574" s="573"/>
      <c r="C574" s="573"/>
      <c r="D574" s="573"/>
      <c r="E574" s="573"/>
      <c r="F574" s="573"/>
      <c r="G574" s="573"/>
      <c r="H574" s="573"/>
      <c r="I574" s="573"/>
      <c r="J574" s="573"/>
      <c r="K574" s="658"/>
      <c r="L574" s="658"/>
      <c r="M574" s="573"/>
      <c r="N574" s="573"/>
      <c r="O574" s="573"/>
      <c r="P574" s="573"/>
      <c r="Q574" s="573"/>
      <c r="R574" s="573"/>
      <c r="S574" s="573"/>
      <c r="T574" s="573"/>
      <c r="U574" s="573"/>
      <c r="V574" s="573"/>
      <c r="W574" s="573"/>
      <c r="X574" s="573"/>
      <c r="Y574" s="573"/>
      <c r="Z574" s="573"/>
    </row>
    <row r="575" ht="15.75" customHeight="1">
      <c r="A575" s="573"/>
      <c r="B575" s="573"/>
      <c r="C575" s="573"/>
      <c r="D575" s="573"/>
      <c r="E575" s="573"/>
      <c r="F575" s="573"/>
      <c r="G575" s="573"/>
      <c r="H575" s="573"/>
      <c r="I575" s="573"/>
      <c r="J575" s="573"/>
      <c r="K575" s="658"/>
      <c r="L575" s="658"/>
      <c r="M575" s="573"/>
      <c r="N575" s="573"/>
      <c r="O575" s="573"/>
      <c r="P575" s="573"/>
      <c r="Q575" s="573"/>
      <c r="R575" s="573"/>
      <c r="S575" s="573"/>
      <c r="T575" s="573"/>
      <c r="U575" s="573"/>
      <c r="V575" s="573"/>
      <c r="W575" s="573"/>
      <c r="X575" s="573"/>
      <c r="Y575" s="573"/>
      <c r="Z575" s="573"/>
    </row>
    <row r="576" ht="15.75" customHeight="1">
      <c r="A576" s="573"/>
      <c r="B576" s="573"/>
      <c r="C576" s="573"/>
      <c r="D576" s="573"/>
      <c r="E576" s="573"/>
      <c r="F576" s="573"/>
      <c r="G576" s="573"/>
      <c r="H576" s="573"/>
      <c r="I576" s="573"/>
      <c r="J576" s="573"/>
      <c r="K576" s="658"/>
      <c r="L576" s="658"/>
      <c r="M576" s="573"/>
      <c r="N576" s="573"/>
      <c r="O576" s="573"/>
      <c r="P576" s="573"/>
      <c r="Q576" s="573"/>
      <c r="R576" s="573"/>
      <c r="S576" s="573"/>
      <c r="T576" s="573"/>
      <c r="U576" s="573"/>
      <c r="V576" s="573"/>
      <c r="W576" s="573"/>
      <c r="X576" s="573"/>
      <c r="Y576" s="573"/>
      <c r="Z576" s="573"/>
    </row>
    <row r="577" ht="15.75" customHeight="1">
      <c r="A577" s="573"/>
      <c r="B577" s="573"/>
      <c r="C577" s="573"/>
      <c r="D577" s="573"/>
      <c r="E577" s="573"/>
      <c r="F577" s="573"/>
      <c r="G577" s="573"/>
      <c r="H577" s="573"/>
      <c r="I577" s="573"/>
      <c r="J577" s="573"/>
      <c r="K577" s="658"/>
      <c r="L577" s="658"/>
      <c r="M577" s="573"/>
      <c r="N577" s="573"/>
      <c r="O577" s="573"/>
      <c r="P577" s="573"/>
      <c r="Q577" s="573"/>
      <c r="R577" s="573"/>
      <c r="S577" s="573"/>
      <c r="T577" s="573"/>
      <c r="U577" s="573"/>
      <c r="V577" s="573"/>
      <c r="W577" s="573"/>
      <c r="X577" s="573"/>
      <c r="Y577" s="573"/>
      <c r="Z577" s="573"/>
    </row>
    <row r="578" ht="15.75" customHeight="1">
      <c r="A578" s="573"/>
      <c r="B578" s="573"/>
      <c r="C578" s="573"/>
      <c r="D578" s="573"/>
      <c r="E578" s="573"/>
      <c r="F578" s="573"/>
      <c r="G578" s="573"/>
      <c r="H578" s="573"/>
      <c r="I578" s="573"/>
      <c r="J578" s="573"/>
      <c r="K578" s="658"/>
      <c r="L578" s="658"/>
      <c r="M578" s="573"/>
      <c r="N578" s="573"/>
      <c r="O578" s="573"/>
      <c r="P578" s="573"/>
      <c r="Q578" s="573"/>
      <c r="R578" s="573"/>
      <c r="S578" s="573"/>
      <c r="T578" s="573"/>
      <c r="U578" s="573"/>
      <c r="V578" s="573"/>
      <c r="W578" s="573"/>
      <c r="X578" s="573"/>
      <c r="Y578" s="573"/>
      <c r="Z578" s="573"/>
    </row>
    <row r="579" ht="15.75" customHeight="1">
      <c r="A579" s="573"/>
      <c r="B579" s="573"/>
      <c r="C579" s="573"/>
      <c r="D579" s="573"/>
      <c r="E579" s="573"/>
      <c r="F579" s="573"/>
      <c r="G579" s="573"/>
      <c r="H579" s="573"/>
      <c r="I579" s="573"/>
      <c r="J579" s="573"/>
      <c r="K579" s="658"/>
      <c r="L579" s="658"/>
      <c r="M579" s="573"/>
      <c r="N579" s="573"/>
      <c r="O579" s="573"/>
      <c r="P579" s="573"/>
      <c r="Q579" s="573"/>
      <c r="R579" s="573"/>
      <c r="S579" s="573"/>
      <c r="T579" s="573"/>
      <c r="U579" s="573"/>
      <c r="V579" s="573"/>
      <c r="W579" s="573"/>
      <c r="X579" s="573"/>
      <c r="Y579" s="573"/>
      <c r="Z579" s="573"/>
    </row>
    <row r="580" ht="15.75" customHeight="1">
      <c r="A580" s="573"/>
      <c r="B580" s="573"/>
      <c r="C580" s="573"/>
      <c r="D580" s="573"/>
      <c r="E580" s="573"/>
      <c r="F580" s="573"/>
      <c r="G580" s="573"/>
      <c r="H580" s="573"/>
      <c r="I580" s="573"/>
      <c r="J580" s="573"/>
      <c r="K580" s="658"/>
      <c r="L580" s="658"/>
      <c r="M580" s="573"/>
      <c r="N580" s="573"/>
      <c r="O580" s="573"/>
      <c r="P580" s="573"/>
      <c r="Q580" s="573"/>
      <c r="R580" s="573"/>
      <c r="S580" s="573"/>
      <c r="T580" s="573"/>
      <c r="U580" s="573"/>
      <c r="V580" s="573"/>
      <c r="W580" s="573"/>
      <c r="X580" s="573"/>
      <c r="Y580" s="573"/>
      <c r="Z580" s="573"/>
    </row>
    <row r="581" ht="15.75" customHeight="1">
      <c r="A581" s="573"/>
      <c r="B581" s="573"/>
      <c r="C581" s="573"/>
      <c r="D581" s="573"/>
      <c r="E581" s="573"/>
      <c r="F581" s="573"/>
      <c r="G581" s="573"/>
      <c r="H581" s="573"/>
      <c r="I581" s="573"/>
      <c r="J581" s="573"/>
      <c r="K581" s="658"/>
      <c r="L581" s="658"/>
      <c r="M581" s="573"/>
      <c r="N581" s="573"/>
      <c r="O581" s="573"/>
      <c r="P581" s="573"/>
      <c r="Q581" s="573"/>
      <c r="R581" s="573"/>
      <c r="S581" s="573"/>
      <c r="T581" s="573"/>
      <c r="U581" s="573"/>
      <c r="V581" s="573"/>
      <c r="W581" s="573"/>
      <c r="X581" s="573"/>
      <c r="Y581" s="573"/>
      <c r="Z581" s="573"/>
    </row>
    <row r="582" ht="15.75" customHeight="1">
      <c r="A582" s="573"/>
      <c r="B582" s="573"/>
      <c r="C582" s="573"/>
      <c r="D582" s="573"/>
      <c r="E582" s="573"/>
      <c r="F582" s="573"/>
      <c r="G582" s="573"/>
      <c r="H582" s="573"/>
      <c r="I582" s="573"/>
      <c r="J582" s="573"/>
      <c r="K582" s="658"/>
      <c r="L582" s="658"/>
      <c r="M582" s="573"/>
      <c r="N582" s="573"/>
      <c r="O582" s="573"/>
      <c r="P582" s="573"/>
      <c r="Q582" s="573"/>
      <c r="R582" s="573"/>
      <c r="S582" s="573"/>
      <c r="T582" s="573"/>
      <c r="U582" s="573"/>
      <c r="V582" s="573"/>
      <c r="W582" s="573"/>
      <c r="X582" s="573"/>
      <c r="Y582" s="573"/>
      <c r="Z582" s="573"/>
    </row>
    <row r="583" ht="15.75" customHeight="1">
      <c r="A583" s="573"/>
      <c r="B583" s="573"/>
      <c r="C583" s="573"/>
      <c r="D583" s="573"/>
      <c r="E583" s="573"/>
      <c r="F583" s="573"/>
      <c r="G583" s="573"/>
      <c r="H583" s="573"/>
      <c r="I583" s="573"/>
      <c r="J583" s="573"/>
      <c r="K583" s="658"/>
      <c r="L583" s="658"/>
      <c r="M583" s="573"/>
      <c r="N583" s="573"/>
      <c r="O583" s="573"/>
      <c r="P583" s="573"/>
      <c r="Q583" s="573"/>
      <c r="R583" s="573"/>
      <c r="S583" s="573"/>
      <c r="T583" s="573"/>
      <c r="U583" s="573"/>
      <c r="V583" s="573"/>
      <c r="W583" s="573"/>
      <c r="X583" s="573"/>
      <c r="Y583" s="573"/>
      <c r="Z583" s="573"/>
    </row>
    <row r="584" ht="15.75" customHeight="1">
      <c r="A584" s="573"/>
      <c r="B584" s="573"/>
      <c r="C584" s="573"/>
      <c r="D584" s="573"/>
      <c r="E584" s="573"/>
      <c r="F584" s="573"/>
      <c r="G584" s="573"/>
      <c r="H584" s="573"/>
      <c r="I584" s="573"/>
      <c r="J584" s="573"/>
      <c r="K584" s="658"/>
      <c r="L584" s="658"/>
      <c r="M584" s="573"/>
      <c r="N584" s="573"/>
      <c r="O584" s="573"/>
      <c r="P584" s="573"/>
      <c r="Q584" s="573"/>
      <c r="R584" s="573"/>
      <c r="S584" s="573"/>
      <c r="T584" s="573"/>
      <c r="U584" s="573"/>
      <c r="V584" s="573"/>
      <c r="W584" s="573"/>
      <c r="X584" s="573"/>
      <c r="Y584" s="573"/>
      <c r="Z584" s="573"/>
    </row>
    <row r="585" ht="15.75" customHeight="1">
      <c r="A585" s="573"/>
      <c r="B585" s="573"/>
      <c r="C585" s="573"/>
      <c r="D585" s="573"/>
      <c r="E585" s="573"/>
      <c r="F585" s="573"/>
      <c r="G585" s="573"/>
      <c r="H585" s="573"/>
      <c r="I585" s="573"/>
      <c r="J585" s="573"/>
      <c r="K585" s="658"/>
      <c r="L585" s="658"/>
      <c r="M585" s="573"/>
      <c r="N585" s="573"/>
      <c r="O585" s="573"/>
      <c r="P585" s="573"/>
      <c r="Q585" s="573"/>
      <c r="R585" s="573"/>
      <c r="S585" s="573"/>
      <c r="T585" s="573"/>
      <c r="U585" s="573"/>
      <c r="V585" s="573"/>
      <c r="W585" s="573"/>
      <c r="X585" s="573"/>
      <c r="Y585" s="573"/>
      <c r="Z585" s="573"/>
    </row>
    <row r="586" ht="15.75" customHeight="1">
      <c r="A586" s="573"/>
      <c r="B586" s="573"/>
      <c r="C586" s="573"/>
      <c r="D586" s="573"/>
      <c r="E586" s="573"/>
      <c r="F586" s="573"/>
      <c r="G586" s="573"/>
      <c r="H586" s="573"/>
      <c r="I586" s="573"/>
      <c r="J586" s="573"/>
      <c r="K586" s="658"/>
      <c r="L586" s="658"/>
      <c r="M586" s="573"/>
      <c r="N586" s="573"/>
      <c r="O586" s="573"/>
      <c r="P586" s="573"/>
      <c r="Q586" s="573"/>
      <c r="R586" s="573"/>
      <c r="S586" s="573"/>
      <c r="T586" s="573"/>
      <c r="U586" s="573"/>
      <c r="V586" s="573"/>
      <c r="W586" s="573"/>
      <c r="X586" s="573"/>
      <c r="Y586" s="573"/>
      <c r="Z586" s="573"/>
    </row>
    <row r="587" ht="15.75" customHeight="1">
      <c r="A587" s="573"/>
      <c r="B587" s="573"/>
      <c r="C587" s="573"/>
      <c r="D587" s="573"/>
      <c r="E587" s="573"/>
      <c r="F587" s="573"/>
      <c r="G587" s="573"/>
      <c r="H587" s="573"/>
      <c r="I587" s="573"/>
      <c r="J587" s="573"/>
      <c r="K587" s="658"/>
      <c r="L587" s="658"/>
      <c r="M587" s="573"/>
      <c r="N587" s="573"/>
      <c r="O587" s="573"/>
      <c r="P587" s="573"/>
      <c r="Q587" s="573"/>
      <c r="R587" s="573"/>
      <c r="S587" s="573"/>
      <c r="T587" s="573"/>
      <c r="U587" s="573"/>
      <c r="V587" s="573"/>
      <c r="W587" s="573"/>
      <c r="X587" s="573"/>
      <c r="Y587" s="573"/>
      <c r="Z587" s="573"/>
    </row>
    <row r="588" ht="15.75" customHeight="1">
      <c r="A588" s="573"/>
      <c r="B588" s="573"/>
      <c r="C588" s="573"/>
      <c r="D588" s="573"/>
      <c r="E588" s="573"/>
      <c r="F588" s="573"/>
      <c r="G588" s="573"/>
      <c r="H588" s="573"/>
      <c r="I588" s="573"/>
      <c r="J588" s="573"/>
      <c r="K588" s="658"/>
      <c r="L588" s="658"/>
      <c r="M588" s="573"/>
      <c r="N588" s="573"/>
      <c r="O588" s="573"/>
      <c r="P588" s="573"/>
      <c r="Q588" s="573"/>
      <c r="R588" s="573"/>
      <c r="S588" s="573"/>
      <c r="T588" s="573"/>
      <c r="U588" s="573"/>
      <c r="V588" s="573"/>
      <c r="W588" s="573"/>
      <c r="X588" s="573"/>
      <c r="Y588" s="573"/>
      <c r="Z588" s="573"/>
    </row>
    <row r="589" ht="15.75" customHeight="1">
      <c r="A589" s="573"/>
      <c r="B589" s="573"/>
      <c r="C589" s="573"/>
      <c r="D589" s="573"/>
      <c r="E589" s="573"/>
      <c r="F589" s="573"/>
      <c r="G589" s="573"/>
      <c r="H589" s="573"/>
      <c r="I589" s="573"/>
      <c r="J589" s="573"/>
      <c r="K589" s="658"/>
      <c r="L589" s="658"/>
      <c r="M589" s="573"/>
      <c r="N589" s="573"/>
      <c r="O589" s="573"/>
      <c r="P589" s="573"/>
      <c r="Q589" s="573"/>
      <c r="R589" s="573"/>
      <c r="S589" s="573"/>
      <c r="T589" s="573"/>
      <c r="U589" s="573"/>
      <c r="V589" s="573"/>
      <c r="W589" s="573"/>
      <c r="X589" s="573"/>
      <c r="Y589" s="573"/>
      <c r="Z589" s="573"/>
    </row>
    <row r="590" ht="15.75" customHeight="1">
      <c r="A590" s="573"/>
      <c r="B590" s="573"/>
      <c r="C590" s="573"/>
      <c r="D590" s="573"/>
      <c r="E590" s="573"/>
      <c r="F590" s="573"/>
      <c r="G590" s="573"/>
      <c r="H590" s="573"/>
      <c r="I590" s="573"/>
      <c r="J590" s="573"/>
      <c r="K590" s="658"/>
      <c r="L590" s="658"/>
      <c r="M590" s="573"/>
      <c r="N590" s="573"/>
      <c r="O590" s="573"/>
      <c r="P590" s="573"/>
      <c r="Q590" s="573"/>
      <c r="R590" s="573"/>
      <c r="S590" s="573"/>
      <c r="T590" s="573"/>
      <c r="U590" s="573"/>
      <c r="V590" s="573"/>
      <c r="W590" s="573"/>
      <c r="X590" s="573"/>
      <c r="Y590" s="573"/>
      <c r="Z590" s="573"/>
    </row>
    <row r="591" ht="15.75" customHeight="1">
      <c r="A591" s="573"/>
      <c r="B591" s="573"/>
      <c r="C591" s="573"/>
      <c r="D591" s="573"/>
      <c r="E591" s="573"/>
      <c r="F591" s="573"/>
      <c r="G591" s="573"/>
      <c r="H591" s="573"/>
      <c r="I591" s="573"/>
      <c r="J591" s="573"/>
      <c r="K591" s="658"/>
      <c r="L591" s="658"/>
      <c r="M591" s="573"/>
      <c r="N591" s="573"/>
      <c r="O591" s="573"/>
      <c r="P591" s="573"/>
      <c r="Q591" s="573"/>
      <c r="R591" s="573"/>
      <c r="S591" s="573"/>
      <c r="T591" s="573"/>
      <c r="U591" s="573"/>
      <c r="V591" s="573"/>
      <c r="W591" s="573"/>
      <c r="X591" s="573"/>
      <c r="Y591" s="573"/>
      <c r="Z591" s="573"/>
    </row>
    <row r="592" ht="15.75" customHeight="1">
      <c r="A592" s="573"/>
      <c r="B592" s="573"/>
      <c r="C592" s="573"/>
      <c r="D592" s="573"/>
      <c r="E592" s="573"/>
      <c r="F592" s="573"/>
      <c r="G592" s="573"/>
      <c r="H592" s="573"/>
      <c r="I592" s="573"/>
      <c r="J592" s="573"/>
      <c r="K592" s="658"/>
      <c r="L592" s="658"/>
      <c r="M592" s="573"/>
      <c r="N592" s="573"/>
      <c r="O592" s="573"/>
      <c r="P592" s="573"/>
      <c r="Q592" s="573"/>
      <c r="R592" s="573"/>
      <c r="S592" s="573"/>
      <c r="T592" s="573"/>
      <c r="U592" s="573"/>
      <c r="V592" s="573"/>
      <c r="W592" s="573"/>
      <c r="X592" s="573"/>
      <c r="Y592" s="573"/>
      <c r="Z592" s="573"/>
    </row>
    <row r="593" ht="15.75" customHeight="1">
      <c r="A593" s="573"/>
      <c r="B593" s="573"/>
      <c r="C593" s="573"/>
      <c r="D593" s="573"/>
      <c r="E593" s="573"/>
      <c r="F593" s="573"/>
      <c r="G593" s="573"/>
      <c r="H593" s="573"/>
      <c r="I593" s="573"/>
      <c r="J593" s="573"/>
      <c r="K593" s="658"/>
      <c r="L593" s="658"/>
      <c r="M593" s="573"/>
      <c r="N593" s="573"/>
      <c r="O593" s="573"/>
      <c r="P593" s="573"/>
      <c r="Q593" s="573"/>
      <c r="R593" s="573"/>
      <c r="S593" s="573"/>
      <c r="T593" s="573"/>
      <c r="U593" s="573"/>
      <c r="V593" s="573"/>
      <c r="W593" s="573"/>
      <c r="X593" s="573"/>
      <c r="Y593" s="573"/>
      <c r="Z593" s="573"/>
    </row>
    <row r="594" ht="15.75" customHeight="1">
      <c r="A594" s="573"/>
      <c r="B594" s="573"/>
      <c r="C594" s="573"/>
      <c r="D594" s="573"/>
      <c r="E594" s="573"/>
      <c r="F594" s="573"/>
      <c r="G594" s="573"/>
      <c r="H594" s="573"/>
      <c r="I594" s="573"/>
      <c r="J594" s="573"/>
      <c r="K594" s="658"/>
      <c r="L594" s="658"/>
      <c r="M594" s="573"/>
      <c r="N594" s="573"/>
      <c r="O594" s="573"/>
      <c r="P594" s="573"/>
      <c r="Q594" s="573"/>
      <c r="R594" s="573"/>
      <c r="S594" s="573"/>
      <c r="T594" s="573"/>
      <c r="U594" s="573"/>
      <c r="V594" s="573"/>
      <c r="W594" s="573"/>
      <c r="X594" s="573"/>
      <c r="Y594" s="573"/>
      <c r="Z594" s="573"/>
    </row>
    <row r="595" ht="15.75" customHeight="1">
      <c r="A595" s="573"/>
      <c r="B595" s="573"/>
      <c r="C595" s="573"/>
      <c r="D595" s="573"/>
      <c r="E595" s="573"/>
      <c r="F595" s="573"/>
      <c r="G595" s="573"/>
      <c r="H595" s="573"/>
      <c r="I595" s="573"/>
      <c r="J595" s="573"/>
      <c r="K595" s="658"/>
      <c r="L595" s="658"/>
      <c r="M595" s="573"/>
      <c r="N595" s="573"/>
      <c r="O595" s="573"/>
      <c r="P595" s="573"/>
      <c r="Q595" s="573"/>
      <c r="R595" s="573"/>
      <c r="S595" s="573"/>
      <c r="T595" s="573"/>
      <c r="U595" s="573"/>
      <c r="V595" s="573"/>
      <c r="W595" s="573"/>
      <c r="X595" s="573"/>
      <c r="Y595" s="573"/>
      <c r="Z595" s="573"/>
    </row>
    <row r="596" ht="15.75" customHeight="1">
      <c r="A596" s="573"/>
      <c r="B596" s="573"/>
      <c r="C596" s="573"/>
      <c r="D596" s="573"/>
      <c r="E596" s="573"/>
      <c r="F596" s="573"/>
      <c r="G596" s="573"/>
      <c r="H596" s="573"/>
      <c r="I596" s="573"/>
      <c r="J596" s="573"/>
      <c r="K596" s="658"/>
      <c r="L596" s="658"/>
      <c r="M596" s="573"/>
      <c r="N596" s="573"/>
      <c r="O596" s="573"/>
      <c r="P596" s="573"/>
      <c r="Q596" s="573"/>
      <c r="R596" s="573"/>
      <c r="S596" s="573"/>
      <c r="T596" s="573"/>
      <c r="U596" s="573"/>
      <c r="V596" s="573"/>
      <c r="W596" s="573"/>
      <c r="X596" s="573"/>
      <c r="Y596" s="573"/>
      <c r="Z596" s="573"/>
    </row>
    <row r="597" ht="15.75" customHeight="1">
      <c r="A597" s="573"/>
      <c r="B597" s="573"/>
      <c r="C597" s="573"/>
      <c r="D597" s="573"/>
      <c r="E597" s="573"/>
      <c r="F597" s="573"/>
      <c r="G597" s="573"/>
      <c r="H597" s="573"/>
      <c r="I597" s="573"/>
      <c r="J597" s="573"/>
      <c r="K597" s="658"/>
      <c r="L597" s="658"/>
      <c r="M597" s="573"/>
      <c r="N597" s="573"/>
      <c r="O597" s="573"/>
      <c r="P597" s="573"/>
      <c r="Q597" s="573"/>
      <c r="R597" s="573"/>
      <c r="S597" s="573"/>
      <c r="T597" s="573"/>
      <c r="U597" s="573"/>
      <c r="V597" s="573"/>
      <c r="W597" s="573"/>
      <c r="X597" s="573"/>
      <c r="Y597" s="573"/>
      <c r="Z597" s="573"/>
    </row>
    <row r="598" ht="15.75" customHeight="1">
      <c r="A598" s="573"/>
      <c r="B598" s="573"/>
      <c r="C598" s="573"/>
      <c r="D598" s="573"/>
      <c r="E598" s="573"/>
      <c r="F598" s="573"/>
      <c r="G598" s="573"/>
      <c r="H598" s="573"/>
      <c r="I598" s="573"/>
      <c r="J598" s="573"/>
      <c r="K598" s="658"/>
      <c r="L598" s="658"/>
      <c r="M598" s="573"/>
      <c r="N598" s="573"/>
      <c r="O598" s="573"/>
      <c r="P598" s="573"/>
      <c r="Q598" s="573"/>
      <c r="R598" s="573"/>
      <c r="S598" s="573"/>
      <c r="T598" s="573"/>
      <c r="U598" s="573"/>
      <c r="V598" s="573"/>
      <c r="W598" s="573"/>
      <c r="X598" s="573"/>
      <c r="Y598" s="573"/>
      <c r="Z598" s="573"/>
    </row>
    <row r="599" ht="15.75" customHeight="1">
      <c r="A599" s="573"/>
      <c r="B599" s="573"/>
      <c r="C599" s="573"/>
      <c r="D599" s="573"/>
      <c r="E599" s="573"/>
      <c r="F599" s="573"/>
      <c r="G599" s="573"/>
      <c r="H599" s="573"/>
      <c r="I599" s="573"/>
      <c r="J599" s="573"/>
      <c r="K599" s="658"/>
      <c r="L599" s="658"/>
      <c r="M599" s="573"/>
      <c r="N599" s="573"/>
      <c r="O599" s="573"/>
      <c r="P599" s="573"/>
      <c r="Q599" s="573"/>
      <c r="R599" s="573"/>
      <c r="S599" s="573"/>
      <c r="T599" s="573"/>
      <c r="U599" s="573"/>
      <c r="V599" s="573"/>
      <c r="W599" s="573"/>
      <c r="X599" s="573"/>
      <c r="Y599" s="573"/>
      <c r="Z599" s="573"/>
    </row>
    <row r="600" ht="15.75" customHeight="1">
      <c r="A600" s="573"/>
      <c r="B600" s="573"/>
      <c r="C600" s="573"/>
      <c r="D600" s="573"/>
      <c r="E600" s="573"/>
      <c r="F600" s="573"/>
      <c r="G600" s="573"/>
      <c r="H600" s="573"/>
      <c r="I600" s="573"/>
      <c r="J600" s="573"/>
      <c r="K600" s="658"/>
      <c r="L600" s="658"/>
      <c r="M600" s="573"/>
      <c r="N600" s="573"/>
      <c r="O600" s="573"/>
      <c r="P600" s="573"/>
      <c r="Q600" s="573"/>
      <c r="R600" s="573"/>
      <c r="S600" s="573"/>
      <c r="T600" s="573"/>
      <c r="U600" s="573"/>
      <c r="V600" s="573"/>
      <c r="W600" s="573"/>
      <c r="X600" s="573"/>
      <c r="Y600" s="573"/>
      <c r="Z600" s="573"/>
    </row>
    <row r="601" ht="15.75" customHeight="1">
      <c r="A601" s="573"/>
      <c r="B601" s="573"/>
      <c r="C601" s="573"/>
      <c r="D601" s="573"/>
      <c r="E601" s="573"/>
      <c r="F601" s="573"/>
      <c r="G601" s="573"/>
      <c r="H601" s="573"/>
      <c r="I601" s="573"/>
      <c r="J601" s="573"/>
      <c r="K601" s="658"/>
      <c r="L601" s="658"/>
      <c r="M601" s="573"/>
      <c r="N601" s="573"/>
      <c r="O601" s="573"/>
      <c r="P601" s="573"/>
      <c r="Q601" s="573"/>
      <c r="R601" s="573"/>
      <c r="S601" s="573"/>
      <c r="T601" s="573"/>
      <c r="U601" s="573"/>
      <c r="V601" s="573"/>
      <c r="W601" s="573"/>
      <c r="X601" s="573"/>
      <c r="Y601" s="573"/>
      <c r="Z601" s="573"/>
    </row>
    <row r="602" ht="15.75" customHeight="1">
      <c r="A602" s="573"/>
      <c r="B602" s="573"/>
      <c r="C602" s="573"/>
      <c r="D602" s="573"/>
      <c r="E602" s="573"/>
      <c r="F602" s="573"/>
      <c r="G602" s="573"/>
      <c r="H602" s="573"/>
      <c r="I602" s="573"/>
      <c r="J602" s="573"/>
      <c r="K602" s="658"/>
      <c r="L602" s="658"/>
      <c r="M602" s="573"/>
      <c r="N602" s="573"/>
      <c r="O602" s="573"/>
      <c r="P602" s="573"/>
      <c r="Q602" s="573"/>
      <c r="R602" s="573"/>
      <c r="S602" s="573"/>
      <c r="T602" s="573"/>
      <c r="U602" s="573"/>
      <c r="V602" s="573"/>
      <c r="W602" s="573"/>
      <c r="X602" s="573"/>
      <c r="Y602" s="573"/>
      <c r="Z602" s="573"/>
    </row>
    <row r="603" ht="15.75" customHeight="1">
      <c r="A603" s="573"/>
      <c r="B603" s="573"/>
      <c r="C603" s="573"/>
      <c r="D603" s="573"/>
      <c r="E603" s="573"/>
      <c r="F603" s="573"/>
      <c r="G603" s="573"/>
      <c r="H603" s="573"/>
      <c r="I603" s="573"/>
      <c r="J603" s="573"/>
      <c r="K603" s="658"/>
      <c r="L603" s="658"/>
      <c r="M603" s="573"/>
      <c r="N603" s="573"/>
      <c r="O603" s="573"/>
      <c r="P603" s="573"/>
      <c r="Q603" s="573"/>
      <c r="R603" s="573"/>
      <c r="S603" s="573"/>
      <c r="T603" s="573"/>
      <c r="U603" s="573"/>
      <c r="V603" s="573"/>
      <c r="W603" s="573"/>
      <c r="X603" s="573"/>
      <c r="Y603" s="573"/>
      <c r="Z603" s="573"/>
    </row>
    <row r="604" ht="15.75" customHeight="1">
      <c r="A604" s="573"/>
      <c r="B604" s="573"/>
      <c r="C604" s="573"/>
      <c r="D604" s="573"/>
      <c r="E604" s="573"/>
      <c r="F604" s="573"/>
      <c r="G604" s="573"/>
      <c r="H604" s="573"/>
      <c r="I604" s="573"/>
      <c r="J604" s="573"/>
      <c r="K604" s="658"/>
      <c r="L604" s="658"/>
      <c r="M604" s="573"/>
      <c r="N604" s="573"/>
      <c r="O604" s="573"/>
      <c r="P604" s="573"/>
      <c r="Q604" s="573"/>
      <c r="R604" s="573"/>
      <c r="S604" s="573"/>
      <c r="T604" s="573"/>
      <c r="U604" s="573"/>
      <c r="V604" s="573"/>
      <c r="W604" s="573"/>
      <c r="X604" s="573"/>
      <c r="Y604" s="573"/>
      <c r="Z604" s="573"/>
    </row>
    <row r="605" ht="15.75" customHeight="1">
      <c r="A605" s="573"/>
      <c r="B605" s="573"/>
      <c r="C605" s="573"/>
      <c r="D605" s="573"/>
      <c r="E605" s="573"/>
      <c r="F605" s="573"/>
      <c r="G605" s="573"/>
      <c r="H605" s="573"/>
      <c r="I605" s="573"/>
      <c r="J605" s="573"/>
      <c r="K605" s="658"/>
      <c r="L605" s="658"/>
      <c r="M605" s="573"/>
      <c r="N605" s="573"/>
      <c r="O605" s="573"/>
      <c r="P605" s="573"/>
      <c r="Q605" s="573"/>
      <c r="R605" s="573"/>
      <c r="S605" s="573"/>
      <c r="T605" s="573"/>
      <c r="U605" s="573"/>
      <c r="V605" s="573"/>
      <c r="W605" s="573"/>
      <c r="X605" s="573"/>
      <c r="Y605" s="573"/>
      <c r="Z605" s="573"/>
    </row>
    <row r="606" ht="15.75" customHeight="1">
      <c r="A606" s="573"/>
      <c r="B606" s="573"/>
      <c r="C606" s="573"/>
      <c r="D606" s="573"/>
      <c r="E606" s="573"/>
      <c r="F606" s="573"/>
      <c r="G606" s="573"/>
      <c r="H606" s="573"/>
      <c r="I606" s="573"/>
      <c r="J606" s="573"/>
      <c r="K606" s="658"/>
      <c r="L606" s="658"/>
      <c r="M606" s="573"/>
      <c r="N606" s="573"/>
      <c r="O606" s="573"/>
      <c r="P606" s="573"/>
      <c r="Q606" s="573"/>
      <c r="R606" s="573"/>
      <c r="S606" s="573"/>
      <c r="T606" s="573"/>
      <c r="U606" s="573"/>
      <c r="V606" s="573"/>
      <c r="W606" s="573"/>
      <c r="X606" s="573"/>
      <c r="Y606" s="573"/>
      <c r="Z606" s="573"/>
    </row>
    <row r="607" ht="15.75" customHeight="1">
      <c r="A607" s="573"/>
      <c r="B607" s="573"/>
      <c r="C607" s="573"/>
      <c r="D607" s="573"/>
      <c r="E607" s="573"/>
      <c r="F607" s="573"/>
      <c r="G607" s="573"/>
      <c r="H607" s="573"/>
      <c r="I607" s="573"/>
      <c r="J607" s="573"/>
      <c r="K607" s="658"/>
      <c r="L607" s="658"/>
      <c r="M607" s="573"/>
      <c r="N607" s="573"/>
      <c r="O607" s="573"/>
      <c r="P607" s="573"/>
      <c r="Q607" s="573"/>
      <c r="R607" s="573"/>
      <c r="S607" s="573"/>
      <c r="T607" s="573"/>
      <c r="U607" s="573"/>
      <c r="V607" s="573"/>
      <c r="W607" s="573"/>
      <c r="X607" s="573"/>
      <c r="Y607" s="573"/>
      <c r="Z607" s="573"/>
    </row>
    <row r="608" ht="15.75" customHeight="1">
      <c r="A608" s="573"/>
      <c r="B608" s="573"/>
      <c r="C608" s="573"/>
      <c r="D608" s="573"/>
      <c r="E608" s="573"/>
      <c r="F608" s="573"/>
      <c r="G608" s="573"/>
      <c r="H608" s="573"/>
      <c r="I608" s="573"/>
      <c r="J608" s="573"/>
      <c r="K608" s="658"/>
      <c r="L608" s="658"/>
      <c r="M608" s="573"/>
      <c r="N608" s="573"/>
      <c r="O608" s="573"/>
      <c r="P608" s="573"/>
      <c r="Q608" s="573"/>
      <c r="R608" s="573"/>
      <c r="S608" s="573"/>
      <c r="T608" s="573"/>
      <c r="U608" s="573"/>
      <c r="V608" s="573"/>
      <c r="W608" s="573"/>
      <c r="X608" s="573"/>
      <c r="Y608" s="573"/>
      <c r="Z608" s="573"/>
    </row>
    <row r="609" ht="15.75" customHeight="1">
      <c r="A609" s="573"/>
      <c r="B609" s="573"/>
      <c r="C609" s="573"/>
      <c r="D609" s="573"/>
      <c r="E609" s="573"/>
      <c r="F609" s="573"/>
      <c r="G609" s="573"/>
      <c r="H609" s="573"/>
      <c r="I609" s="573"/>
      <c r="J609" s="573"/>
      <c r="K609" s="658"/>
      <c r="L609" s="658"/>
      <c r="M609" s="573"/>
      <c r="N609" s="573"/>
      <c r="O609" s="573"/>
      <c r="P609" s="573"/>
      <c r="Q609" s="573"/>
      <c r="R609" s="573"/>
      <c r="S609" s="573"/>
      <c r="T609" s="573"/>
      <c r="U609" s="573"/>
      <c r="V609" s="573"/>
      <c r="W609" s="573"/>
      <c r="X609" s="573"/>
      <c r="Y609" s="573"/>
      <c r="Z609" s="573"/>
    </row>
    <row r="610" ht="15.75" customHeight="1">
      <c r="A610" s="573"/>
      <c r="B610" s="573"/>
      <c r="C610" s="573"/>
      <c r="D610" s="573"/>
      <c r="E610" s="573"/>
      <c r="F610" s="573"/>
      <c r="G610" s="573"/>
      <c r="H610" s="573"/>
      <c r="I610" s="573"/>
      <c r="J610" s="573"/>
      <c r="K610" s="658"/>
      <c r="L610" s="658"/>
      <c r="M610" s="573"/>
      <c r="N610" s="573"/>
      <c r="O610" s="573"/>
      <c r="P610" s="573"/>
      <c r="Q610" s="573"/>
      <c r="R610" s="573"/>
      <c r="S610" s="573"/>
      <c r="T610" s="573"/>
      <c r="U610" s="573"/>
      <c r="V610" s="573"/>
      <c r="W610" s="573"/>
      <c r="X610" s="573"/>
      <c r="Y610" s="573"/>
      <c r="Z610" s="573"/>
    </row>
    <row r="611" ht="15.75" customHeight="1">
      <c r="A611" s="573"/>
      <c r="B611" s="573"/>
      <c r="C611" s="573"/>
      <c r="D611" s="573"/>
      <c r="E611" s="573"/>
      <c r="F611" s="573"/>
      <c r="G611" s="573"/>
      <c r="H611" s="573"/>
      <c r="I611" s="573"/>
      <c r="J611" s="573"/>
      <c r="K611" s="658"/>
      <c r="L611" s="658"/>
      <c r="M611" s="573"/>
      <c r="N611" s="573"/>
      <c r="O611" s="573"/>
      <c r="P611" s="573"/>
      <c r="Q611" s="573"/>
      <c r="R611" s="573"/>
      <c r="S611" s="573"/>
      <c r="T611" s="573"/>
      <c r="U611" s="573"/>
      <c r="V611" s="573"/>
      <c r="W611" s="573"/>
      <c r="X611" s="573"/>
      <c r="Y611" s="573"/>
      <c r="Z611" s="573"/>
    </row>
    <row r="612" ht="15.75" customHeight="1">
      <c r="A612" s="573"/>
      <c r="B612" s="573"/>
      <c r="C612" s="573"/>
      <c r="D612" s="573"/>
      <c r="E612" s="573"/>
      <c r="F612" s="573"/>
      <c r="G612" s="573"/>
      <c r="H612" s="573"/>
      <c r="I612" s="573"/>
      <c r="J612" s="573"/>
      <c r="K612" s="658"/>
      <c r="L612" s="658"/>
      <c r="M612" s="573"/>
      <c r="N612" s="573"/>
      <c r="O612" s="573"/>
      <c r="P612" s="573"/>
      <c r="Q612" s="573"/>
      <c r="R612" s="573"/>
      <c r="S612" s="573"/>
      <c r="T612" s="573"/>
      <c r="U612" s="573"/>
      <c r="V612" s="573"/>
      <c r="W612" s="573"/>
      <c r="X612" s="573"/>
      <c r="Y612" s="573"/>
      <c r="Z612" s="573"/>
    </row>
    <row r="613" ht="15.75" customHeight="1">
      <c r="A613" s="573"/>
      <c r="B613" s="573"/>
      <c r="C613" s="573"/>
      <c r="D613" s="573"/>
      <c r="E613" s="573"/>
      <c r="F613" s="573"/>
      <c r="G613" s="573"/>
      <c r="H613" s="573"/>
      <c r="I613" s="573"/>
      <c r="J613" s="573"/>
      <c r="K613" s="658"/>
      <c r="L613" s="658"/>
      <c r="M613" s="573"/>
      <c r="N613" s="573"/>
      <c r="O613" s="573"/>
      <c r="P613" s="573"/>
      <c r="Q613" s="573"/>
      <c r="R613" s="573"/>
      <c r="S613" s="573"/>
      <c r="T613" s="573"/>
      <c r="U613" s="573"/>
      <c r="V613" s="573"/>
      <c r="W613" s="573"/>
      <c r="X613" s="573"/>
      <c r="Y613" s="573"/>
      <c r="Z613" s="573"/>
    </row>
    <row r="614" ht="15.75" customHeight="1">
      <c r="A614" s="573"/>
      <c r="B614" s="573"/>
      <c r="C614" s="573"/>
      <c r="D614" s="573"/>
      <c r="E614" s="573"/>
      <c r="F614" s="573"/>
      <c r="G614" s="573"/>
      <c r="H614" s="573"/>
      <c r="I614" s="573"/>
      <c r="J614" s="573"/>
      <c r="K614" s="658"/>
      <c r="L614" s="658"/>
      <c r="M614" s="573"/>
      <c r="N614" s="573"/>
      <c r="O614" s="573"/>
      <c r="P614" s="573"/>
      <c r="Q614" s="573"/>
      <c r="R614" s="573"/>
      <c r="S614" s="573"/>
      <c r="T614" s="573"/>
      <c r="U614" s="573"/>
      <c r="V614" s="573"/>
      <c r="W614" s="573"/>
      <c r="X614" s="573"/>
      <c r="Y614" s="573"/>
      <c r="Z614" s="573"/>
    </row>
    <row r="615" ht="15.75" customHeight="1">
      <c r="A615" s="573"/>
      <c r="B615" s="573"/>
      <c r="C615" s="573"/>
      <c r="D615" s="573"/>
      <c r="E615" s="573"/>
      <c r="F615" s="573"/>
      <c r="G615" s="573"/>
      <c r="H615" s="573"/>
      <c r="I615" s="573"/>
      <c r="J615" s="573"/>
      <c r="K615" s="658"/>
      <c r="L615" s="658"/>
      <c r="M615" s="573"/>
      <c r="N615" s="573"/>
      <c r="O615" s="573"/>
      <c r="P615" s="573"/>
      <c r="Q615" s="573"/>
      <c r="R615" s="573"/>
      <c r="S615" s="573"/>
      <c r="T615" s="573"/>
      <c r="U615" s="573"/>
      <c r="V615" s="573"/>
      <c r="W615" s="573"/>
      <c r="X615" s="573"/>
      <c r="Y615" s="573"/>
      <c r="Z615" s="573"/>
    </row>
    <row r="616" ht="15.75" customHeight="1">
      <c r="A616" s="573"/>
      <c r="B616" s="573"/>
      <c r="C616" s="573"/>
      <c r="D616" s="573"/>
      <c r="E616" s="573"/>
      <c r="F616" s="573"/>
      <c r="G616" s="573"/>
      <c r="H616" s="573"/>
      <c r="I616" s="573"/>
      <c r="J616" s="573"/>
      <c r="K616" s="658"/>
      <c r="L616" s="658"/>
      <c r="M616" s="573"/>
      <c r="N616" s="573"/>
      <c r="O616" s="573"/>
      <c r="P616" s="573"/>
      <c r="Q616" s="573"/>
      <c r="R616" s="573"/>
      <c r="S616" s="573"/>
      <c r="T616" s="573"/>
      <c r="U616" s="573"/>
      <c r="V616" s="573"/>
      <c r="W616" s="573"/>
      <c r="X616" s="573"/>
      <c r="Y616" s="573"/>
      <c r="Z616" s="573"/>
    </row>
    <row r="617" ht="15.75" customHeight="1">
      <c r="A617" s="573"/>
      <c r="B617" s="573"/>
      <c r="C617" s="573"/>
      <c r="D617" s="573"/>
      <c r="E617" s="573"/>
      <c r="F617" s="573"/>
      <c r="G617" s="573"/>
      <c r="H617" s="573"/>
      <c r="I617" s="573"/>
      <c r="J617" s="573"/>
      <c r="K617" s="658"/>
      <c r="L617" s="658"/>
      <c r="M617" s="573"/>
      <c r="N617" s="573"/>
      <c r="O617" s="573"/>
      <c r="P617" s="573"/>
      <c r="Q617" s="573"/>
      <c r="R617" s="573"/>
      <c r="S617" s="573"/>
      <c r="T617" s="573"/>
      <c r="U617" s="573"/>
      <c r="V617" s="573"/>
      <c r="W617" s="573"/>
      <c r="X617" s="573"/>
      <c r="Y617" s="573"/>
      <c r="Z617" s="573"/>
    </row>
    <row r="618" ht="15.75" customHeight="1">
      <c r="A618" s="573"/>
      <c r="B618" s="573"/>
      <c r="C618" s="573"/>
      <c r="D618" s="573"/>
      <c r="E618" s="573"/>
      <c r="F618" s="573"/>
      <c r="G618" s="573"/>
      <c r="H618" s="573"/>
      <c r="I618" s="573"/>
      <c r="J618" s="573"/>
      <c r="K618" s="658"/>
      <c r="L618" s="658"/>
      <c r="M618" s="573"/>
      <c r="N618" s="573"/>
      <c r="O618" s="573"/>
      <c r="P618" s="573"/>
      <c r="Q618" s="573"/>
      <c r="R618" s="573"/>
      <c r="S618" s="573"/>
      <c r="T618" s="573"/>
      <c r="U618" s="573"/>
      <c r="V618" s="573"/>
      <c r="W618" s="573"/>
      <c r="X618" s="573"/>
      <c r="Y618" s="573"/>
      <c r="Z618" s="573"/>
    </row>
    <row r="619" ht="15.75" customHeight="1">
      <c r="A619" s="573"/>
      <c r="B619" s="573"/>
      <c r="C619" s="573"/>
      <c r="D619" s="573"/>
      <c r="E619" s="573"/>
      <c r="F619" s="573"/>
      <c r="G619" s="573"/>
      <c r="H619" s="573"/>
      <c r="I619" s="573"/>
      <c r="J619" s="573"/>
      <c r="K619" s="658"/>
      <c r="L619" s="658"/>
      <c r="M619" s="573"/>
      <c r="N619" s="573"/>
      <c r="O619" s="573"/>
      <c r="P619" s="573"/>
      <c r="Q619" s="573"/>
      <c r="R619" s="573"/>
      <c r="S619" s="573"/>
      <c r="T619" s="573"/>
      <c r="U619" s="573"/>
      <c r="V619" s="573"/>
      <c r="W619" s="573"/>
      <c r="X619" s="573"/>
      <c r="Y619" s="573"/>
      <c r="Z619" s="573"/>
    </row>
    <row r="620" ht="15.75" customHeight="1">
      <c r="A620" s="573"/>
      <c r="B620" s="573"/>
      <c r="C620" s="573"/>
      <c r="D620" s="573"/>
      <c r="E620" s="573"/>
      <c r="F620" s="573"/>
      <c r="G620" s="573"/>
      <c r="H620" s="573"/>
      <c r="I620" s="573"/>
      <c r="J620" s="573"/>
      <c r="K620" s="658"/>
      <c r="L620" s="658"/>
      <c r="M620" s="573"/>
      <c r="N620" s="573"/>
      <c r="O620" s="573"/>
      <c r="P620" s="573"/>
      <c r="Q620" s="573"/>
      <c r="R620" s="573"/>
      <c r="S620" s="573"/>
      <c r="T620" s="573"/>
      <c r="U620" s="573"/>
      <c r="V620" s="573"/>
      <c r="W620" s="573"/>
      <c r="X620" s="573"/>
      <c r="Y620" s="573"/>
      <c r="Z620" s="573"/>
    </row>
    <row r="621" ht="15.75" customHeight="1">
      <c r="A621" s="573"/>
      <c r="B621" s="573"/>
      <c r="C621" s="573"/>
      <c r="D621" s="573"/>
      <c r="E621" s="573"/>
      <c r="F621" s="573"/>
      <c r="G621" s="573"/>
      <c r="H621" s="573"/>
      <c r="I621" s="573"/>
      <c r="J621" s="573"/>
      <c r="K621" s="658"/>
      <c r="L621" s="658"/>
      <c r="M621" s="573"/>
      <c r="N621" s="573"/>
      <c r="O621" s="573"/>
      <c r="P621" s="573"/>
      <c r="Q621" s="573"/>
      <c r="R621" s="573"/>
      <c r="S621" s="573"/>
      <c r="T621" s="573"/>
      <c r="U621" s="573"/>
      <c r="V621" s="573"/>
      <c r="W621" s="573"/>
      <c r="X621" s="573"/>
      <c r="Y621" s="573"/>
      <c r="Z621" s="573"/>
    </row>
    <row r="622" ht="15.75" customHeight="1">
      <c r="A622" s="573"/>
      <c r="B622" s="573"/>
      <c r="C622" s="573"/>
      <c r="D622" s="573"/>
      <c r="E622" s="573"/>
      <c r="F622" s="573"/>
      <c r="G622" s="573"/>
      <c r="H622" s="573"/>
      <c r="I622" s="573"/>
      <c r="J622" s="573"/>
      <c r="K622" s="658"/>
      <c r="L622" s="658"/>
      <c r="M622" s="573"/>
      <c r="N622" s="573"/>
      <c r="O622" s="573"/>
      <c r="P622" s="573"/>
      <c r="Q622" s="573"/>
      <c r="R622" s="573"/>
      <c r="S622" s="573"/>
      <c r="T622" s="573"/>
      <c r="U622" s="573"/>
      <c r="V622" s="573"/>
      <c r="W622" s="573"/>
      <c r="X622" s="573"/>
      <c r="Y622" s="573"/>
      <c r="Z622" s="573"/>
    </row>
    <row r="623" ht="15.75" customHeight="1">
      <c r="A623" s="573"/>
      <c r="B623" s="573"/>
      <c r="C623" s="573"/>
      <c r="D623" s="573"/>
      <c r="E623" s="573"/>
      <c r="F623" s="573"/>
      <c r="G623" s="573"/>
      <c r="H623" s="573"/>
      <c r="I623" s="573"/>
      <c r="J623" s="573"/>
      <c r="K623" s="658"/>
      <c r="L623" s="658"/>
      <c r="M623" s="573"/>
      <c r="N623" s="573"/>
      <c r="O623" s="573"/>
      <c r="P623" s="573"/>
      <c r="Q623" s="573"/>
      <c r="R623" s="573"/>
      <c r="S623" s="573"/>
      <c r="T623" s="573"/>
      <c r="U623" s="573"/>
      <c r="V623" s="573"/>
      <c r="W623" s="573"/>
      <c r="X623" s="573"/>
      <c r="Y623" s="573"/>
      <c r="Z623" s="573"/>
    </row>
    <row r="624" ht="15.75" customHeight="1">
      <c r="A624" s="573"/>
      <c r="B624" s="573"/>
      <c r="C624" s="573"/>
      <c r="D624" s="573"/>
      <c r="E624" s="573"/>
      <c r="F624" s="573"/>
      <c r="G624" s="573"/>
      <c r="H624" s="573"/>
      <c r="I624" s="573"/>
      <c r="J624" s="573"/>
      <c r="K624" s="658"/>
      <c r="L624" s="658"/>
      <c r="M624" s="573"/>
      <c r="N624" s="573"/>
      <c r="O624" s="573"/>
      <c r="P624" s="573"/>
      <c r="Q624" s="573"/>
      <c r="R624" s="573"/>
      <c r="S624" s="573"/>
      <c r="T624" s="573"/>
      <c r="U624" s="573"/>
      <c r="V624" s="573"/>
      <c r="W624" s="573"/>
      <c r="X624" s="573"/>
      <c r="Y624" s="573"/>
      <c r="Z624" s="573"/>
    </row>
    <row r="625" ht="15.75" customHeight="1">
      <c r="A625" s="573"/>
      <c r="B625" s="573"/>
      <c r="C625" s="573"/>
      <c r="D625" s="573"/>
      <c r="E625" s="573"/>
      <c r="F625" s="573"/>
      <c r="G625" s="573"/>
      <c r="H625" s="573"/>
      <c r="I625" s="573"/>
      <c r="J625" s="573"/>
      <c r="K625" s="658"/>
      <c r="L625" s="658"/>
      <c r="M625" s="573"/>
      <c r="N625" s="573"/>
      <c r="O625" s="573"/>
      <c r="P625" s="573"/>
      <c r="Q625" s="573"/>
      <c r="R625" s="573"/>
      <c r="S625" s="573"/>
      <c r="T625" s="573"/>
      <c r="U625" s="573"/>
      <c r="V625" s="573"/>
      <c r="W625" s="573"/>
      <c r="X625" s="573"/>
      <c r="Y625" s="573"/>
      <c r="Z625" s="573"/>
    </row>
    <row r="626" ht="15.75" customHeight="1">
      <c r="A626" s="573"/>
      <c r="B626" s="573"/>
      <c r="C626" s="573"/>
      <c r="D626" s="573"/>
      <c r="E626" s="573"/>
      <c r="F626" s="573"/>
      <c r="G626" s="573"/>
      <c r="H626" s="573"/>
      <c r="I626" s="573"/>
      <c r="J626" s="573"/>
      <c r="K626" s="658"/>
      <c r="L626" s="658"/>
      <c r="M626" s="573"/>
      <c r="N626" s="573"/>
      <c r="O626" s="573"/>
      <c r="P626" s="573"/>
      <c r="Q626" s="573"/>
      <c r="R626" s="573"/>
      <c r="S626" s="573"/>
      <c r="T626" s="573"/>
      <c r="U626" s="573"/>
      <c r="V626" s="573"/>
      <c r="W626" s="573"/>
      <c r="X626" s="573"/>
      <c r="Y626" s="573"/>
      <c r="Z626" s="573"/>
    </row>
    <row r="627" ht="15.75" customHeight="1">
      <c r="A627" s="573"/>
      <c r="B627" s="573"/>
      <c r="C627" s="573"/>
      <c r="D627" s="573"/>
      <c r="E627" s="573"/>
      <c r="F627" s="573"/>
      <c r="G627" s="573"/>
      <c r="H627" s="573"/>
      <c r="I627" s="573"/>
      <c r="J627" s="573"/>
      <c r="K627" s="658"/>
      <c r="L627" s="658"/>
      <c r="M627" s="573"/>
      <c r="N627" s="573"/>
      <c r="O627" s="573"/>
      <c r="P627" s="573"/>
      <c r="Q627" s="573"/>
      <c r="R627" s="573"/>
      <c r="S627" s="573"/>
      <c r="T627" s="573"/>
      <c r="U627" s="573"/>
      <c r="V627" s="573"/>
      <c r="W627" s="573"/>
      <c r="X627" s="573"/>
      <c r="Y627" s="573"/>
      <c r="Z627" s="573"/>
    </row>
    <row r="628" ht="15.75" customHeight="1">
      <c r="A628" s="573"/>
      <c r="B628" s="573"/>
      <c r="C628" s="573"/>
      <c r="D628" s="573"/>
      <c r="E628" s="573"/>
      <c r="F628" s="573"/>
      <c r="G628" s="573"/>
      <c r="H628" s="573"/>
      <c r="I628" s="573"/>
      <c r="J628" s="573"/>
      <c r="K628" s="658"/>
      <c r="L628" s="658"/>
      <c r="M628" s="573"/>
      <c r="N628" s="573"/>
      <c r="O628" s="573"/>
      <c r="P628" s="573"/>
      <c r="Q628" s="573"/>
      <c r="R628" s="573"/>
      <c r="S628" s="573"/>
      <c r="T628" s="573"/>
      <c r="U628" s="573"/>
      <c r="V628" s="573"/>
      <c r="W628" s="573"/>
      <c r="X628" s="573"/>
      <c r="Y628" s="573"/>
      <c r="Z628" s="573"/>
    </row>
    <row r="629" ht="15.75" customHeight="1">
      <c r="A629" s="573"/>
      <c r="B629" s="573"/>
      <c r="C629" s="573"/>
      <c r="D629" s="573"/>
      <c r="E629" s="573"/>
      <c r="F629" s="573"/>
      <c r="G629" s="573"/>
      <c r="H629" s="573"/>
      <c r="I629" s="573"/>
      <c r="J629" s="573"/>
      <c r="K629" s="658"/>
      <c r="L629" s="658"/>
      <c r="M629" s="573"/>
      <c r="N629" s="573"/>
      <c r="O629" s="573"/>
      <c r="P629" s="573"/>
      <c r="Q629" s="573"/>
      <c r="R629" s="573"/>
      <c r="S629" s="573"/>
      <c r="T629" s="573"/>
      <c r="U629" s="573"/>
      <c r="V629" s="573"/>
      <c r="W629" s="573"/>
      <c r="X629" s="573"/>
      <c r="Y629" s="573"/>
      <c r="Z629" s="573"/>
    </row>
    <row r="630" ht="15.75" customHeight="1">
      <c r="A630" s="573"/>
      <c r="B630" s="573"/>
      <c r="C630" s="573"/>
      <c r="D630" s="573"/>
      <c r="E630" s="573"/>
      <c r="F630" s="573"/>
      <c r="G630" s="573"/>
      <c r="H630" s="573"/>
      <c r="I630" s="573"/>
      <c r="J630" s="573"/>
      <c r="K630" s="658"/>
      <c r="L630" s="658"/>
      <c r="M630" s="573"/>
      <c r="N630" s="573"/>
      <c r="O630" s="573"/>
      <c r="P630" s="573"/>
      <c r="Q630" s="573"/>
      <c r="R630" s="573"/>
      <c r="S630" s="573"/>
      <c r="T630" s="573"/>
      <c r="U630" s="573"/>
      <c r="V630" s="573"/>
      <c r="W630" s="573"/>
      <c r="X630" s="573"/>
      <c r="Y630" s="573"/>
      <c r="Z630" s="573"/>
    </row>
    <row r="631" ht="15.75" customHeight="1">
      <c r="A631" s="573"/>
      <c r="B631" s="573"/>
      <c r="C631" s="573"/>
      <c r="D631" s="573"/>
      <c r="E631" s="573"/>
      <c r="F631" s="573"/>
      <c r="G631" s="573"/>
      <c r="H631" s="573"/>
      <c r="I631" s="573"/>
      <c r="J631" s="573"/>
      <c r="K631" s="658"/>
      <c r="L631" s="658"/>
      <c r="M631" s="573"/>
      <c r="N631" s="573"/>
      <c r="O631" s="573"/>
      <c r="P631" s="573"/>
      <c r="Q631" s="573"/>
      <c r="R631" s="573"/>
      <c r="S631" s="573"/>
      <c r="T631" s="573"/>
      <c r="U631" s="573"/>
      <c r="V631" s="573"/>
      <c r="W631" s="573"/>
      <c r="X631" s="573"/>
      <c r="Y631" s="573"/>
      <c r="Z631" s="573"/>
    </row>
    <row r="632" ht="15.75" customHeight="1">
      <c r="A632" s="573"/>
      <c r="B632" s="573"/>
      <c r="C632" s="573"/>
      <c r="D632" s="573"/>
      <c r="E632" s="573"/>
      <c r="F632" s="573"/>
      <c r="G632" s="573"/>
      <c r="H632" s="573"/>
      <c r="I632" s="573"/>
      <c r="J632" s="573"/>
      <c r="K632" s="658"/>
      <c r="L632" s="658"/>
      <c r="M632" s="573"/>
      <c r="N632" s="573"/>
      <c r="O632" s="573"/>
      <c r="P632" s="573"/>
      <c r="Q632" s="573"/>
      <c r="R632" s="573"/>
      <c r="S632" s="573"/>
      <c r="T632" s="573"/>
      <c r="U632" s="573"/>
      <c r="V632" s="573"/>
      <c r="W632" s="573"/>
      <c r="X632" s="573"/>
      <c r="Y632" s="573"/>
      <c r="Z632" s="573"/>
    </row>
    <row r="633" ht="15.75" customHeight="1">
      <c r="A633" s="573"/>
      <c r="B633" s="573"/>
      <c r="C633" s="573"/>
      <c r="D633" s="573"/>
      <c r="E633" s="573"/>
      <c r="F633" s="573"/>
      <c r="G633" s="573"/>
      <c r="H633" s="573"/>
      <c r="I633" s="573"/>
      <c r="J633" s="573"/>
      <c r="K633" s="658"/>
      <c r="L633" s="658"/>
      <c r="M633" s="573"/>
      <c r="N633" s="573"/>
      <c r="O633" s="573"/>
      <c r="P633" s="573"/>
      <c r="Q633" s="573"/>
      <c r="R633" s="573"/>
      <c r="S633" s="573"/>
      <c r="T633" s="573"/>
      <c r="U633" s="573"/>
      <c r="V633" s="573"/>
      <c r="W633" s="573"/>
      <c r="X633" s="573"/>
      <c r="Y633" s="573"/>
      <c r="Z633" s="573"/>
    </row>
    <row r="634" ht="15.75" customHeight="1">
      <c r="A634" s="573"/>
      <c r="B634" s="573"/>
      <c r="C634" s="573"/>
      <c r="D634" s="573"/>
      <c r="E634" s="573"/>
      <c r="F634" s="573"/>
      <c r="G634" s="573"/>
      <c r="H634" s="573"/>
      <c r="I634" s="573"/>
      <c r="J634" s="573"/>
      <c r="K634" s="658"/>
      <c r="L634" s="658"/>
      <c r="M634" s="573"/>
      <c r="N634" s="573"/>
      <c r="O634" s="573"/>
      <c r="P634" s="573"/>
      <c r="Q634" s="573"/>
      <c r="R634" s="573"/>
      <c r="S634" s="573"/>
      <c r="T634" s="573"/>
      <c r="U634" s="573"/>
      <c r="V634" s="573"/>
      <c r="W634" s="573"/>
      <c r="X634" s="573"/>
      <c r="Y634" s="573"/>
      <c r="Z634" s="573"/>
    </row>
    <row r="635" ht="15.75" customHeight="1">
      <c r="A635" s="573"/>
      <c r="B635" s="573"/>
      <c r="C635" s="573"/>
      <c r="D635" s="573"/>
      <c r="E635" s="573"/>
      <c r="F635" s="573"/>
      <c r="G635" s="573"/>
      <c r="H635" s="573"/>
      <c r="I635" s="573"/>
      <c r="J635" s="573"/>
      <c r="K635" s="658"/>
      <c r="L635" s="658"/>
      <c r="M635" s="573"/>
      <c r="N635" s="573"/>
      <c r="O635" s="573"/>
      <c r="P635" s="573"/>
      <c r="Q635" s="573"/>
      <c r="R635" s="573"/>
      <c r="S635" s="573"/>
      <c r="T635" s="573"/>
      <c r="U635" s="573"/>
      <c r="V635" s="573"/>
      <c r="W635" s="573"/>
      <c r="X635" s="573"/>
      <c r="Y635" s="573"/>
      <c r="Z635" s="573"/>
    </row>
    <row r="636" ht="15.75" customHeight="1">
      <c r="A636" s="573"/>
      <c r="B636" s="573"/>
      <c r="C636" s="573"/>
      <c r="D636" s="573"/>
      <c r="E636" s="573"/>
      <c r="F636" s="573"/>
      <c r="G636" s="573"/>
      <c r="H636" s="573"/>
      <c r="I636" s="573"/>
      <c r="J636" s="573"/>
      <c r="K636" s="658"/>
      <c r="L636" s="658"/>
      <c r="M636" s="573"/>
      <c r="N636" s="573"/>
      <c r="O636" s="573"/>
      <c r="P636" s="573"/>
      <c r="Q636" s="573"/>
      <c r="R636" s="573"/>
      <c r="S636" s="573"/>
      <c r="T636" s="573"/>
      <c r="U636" s="573"/>
      <c r="V636" s="573"/>
      <c r="W636" s="573"/>
      <c r="X636" s="573"/>
      <c r="Y636" s="573"/>
      <c r="Z636" s="573"/>
    </row>
    <row r="637" ht="15.75" customHeight="1">
      <c r="A637" s="573"/>
      <c r="B637" s="573"/>
      <c r="C637" s="573"/>
      <c r="D637" s="573"/>
      <c r="E637" s="573"/>
      <c r="F637" s="573"/>
      <c r="G637" s="573"/>
      <c r="H637" s="573"/>
      <c r="I637" s="573"/>
      <c r="J637" s="573"/>
      <c r="K637" s="658"/>
      <c r="L637" s="658"/>
      <c r="M637" s="573"/>
      <c r="N637" s="573"/>
      <c r="O637" s="573"/>
      <c r="P637" s="573"/>
      <c r="Q637" s="573"/>
      <c r="R637" s="573"/>
      <c r="S637" s="573"/>
      <c r="T637" s="573"/>
      <c r="U637" s="573"/>
      <c r="V637" s="573"/>
      <c r="W637" s="573"/>
      <c r="X637" s="573"/>
      <c r="Y637" s="573"/>
      <c r="Z637" s="573"/>
    </row>
    <row r="638" ht="15.75" customHeight="1">
      <c r="A638" s="573"/>
      <c r="B638" s="573"/>
      <c r="C638" s="573"/>
      <c r="D638" s="573"/>
      <c r="E638" s="573"/>
      <c r="F638" s="573"/>
      <c r="G638" s="573"/>
      <c r="H638" s="573"/>
      <c r="I638" s="573"/>
      <c r="J638" s="573"/>
      <c r="K638" s="658"/>
      <c r="L638" s="658"/>
      <c r="M638" s="573"/>
      <c r="N638" s="573"/>
      <c r="O638" s="573"/>
      <c r="P638" s="573"/>
      <c r="Q638" s="573"/>
      <c r="R638" s="573"/>
      <c r="S638" s="573"/>
      <c r="T638" s="573"/>
      <c r="U638" s="573"/>
      <c r="V638" s="573"/>
      <c r="W638" s="573"/>
      <c r="X638" s="573"/>
      <c r="Y638" s="573"/>
      <c r="Z638" s="573"/>
    </row>
    <row r="639" ht="15.75" customHeight="1">
      <c r="A639" s="573"/>
      <c r="B639" s="573"/>
      <c r="C639" s="573"/>
      <c r="D639" s="573"/>
      <c r="E639" s="573"/>
      <c r="F639" s="573"/>
      <c r="G639" s="573"/>
      <c r="H639" s="573"/>
      <c r="I639" s="573"/>
      <c r="J639" s="573"/>
      <c r="K639" s="658"/>
      <c r="L639" s="658"/>
      <c r="M639" s="573"/>
      <c r="N639" s="573"/>
      <c r="O639" s="573"/>
      <c r="P639" s="573"/>
      <c r="Q639" s="573"/>
      <c r="R639" s="573"/>
      <c r="S639" s="573"/>
      <c r="T639" s="573"/>
      <c r="U639" s="573"/>
      <c r="V639" s="573"/>
      <c r="W639" s="573"/>
      <c r="X639" s="573"/>
      <c r="Y639" s="573"/>
      <c r="Z639" s="573"/>
    </row>
    <row r="640" ht="15.75" customHeight="1">
      <c r="A640" s="573"/>
      <c r="B640" s="573"/>
      <c r="C640" s="573"/>
      <c r="D640" s="573"/>
      <c r="E640" s="573"/>
      <c r="F640" s="573"/>
      <c r="G640" s="573"/>
      <c r="H640" s="573"/>
      <c r="I640" s="573"/>
      <c r="J640" s="573"/>
      <c r="K640" s="658"/>
      <c r="L640" s="658"/>
      <c r="M640" s="573"/>
      <c r="N640" s="573"/>
      <c r="O640" s="573"/>
      <c r="P640" s="573"/>
      <c r="Q640" s="573"/>
      <c r="R640" s="573"/>
      <c r="S640" s="573"/>
      <c r="T640" s="573"/>
      <c r="U640" s="573"/>
      <c r="V640" s="573"/>
      <c r="W640" s="573"/>
      <c r="X640" s="573"/>
      <c r="Y640" s="573"/>
      <c r="Z640" s="573"/>
    </row>
    <row r="641" ht="15.75" customHeight="1">
      <c r="A641" s="573"/>
      <c r="B641" s="573"/>
      <c r="C641" s="573"/>
      <c r="D641" s="573"/>
      <c r="E641" s="573"/>
      <c r="F641" s="573"/>
      <c r="G641" s="573"/>
      <c r="H641" s="573"/>
      <c r="I641" s="573"/>
      <c r="J641" s="573"/>
      <c r="K641" s="658"/>
      <c r="L641" s="658"/>
      <c r="M641" s="573"/>
      <c r="N641" s="573"/>
      <c r="O641" s="573"/>
      <c r="P641" s="573"/>
      <c r="Q641" s="573"/>
      <c r="R641" s="573"/>
      <c r="S641" s="573"/>
      <c r="T641" s="573"/>
      <c r="U641" s="573"/>
      <c r="V641" s="573"/>
      <c r="W641" s="573"/>
      <c r="X641" s="573"/>
      <c r="Y641" s="573"/>
      <c r="Z641" s="573"/>
    </row>
    <row r="642" ht="15.75" customHeight="1">
      <c r="A642" s="573"/>
      <c r="B642" s="573"/>
      <c r="C642" s="573"/>
      <c r="D642" s="573"/>
      <c r="E642" s="573"/>
      <c r="F642" s="573"/>
      <c r="G642" s="573"/>
      <c r="H642" s="573"/>
      <c r="I642" s="573"/>
      <c r="J642" s="573"/>
      <c r="K642" s="658"/>
      <c r="L642" s="658"/>
      <c r="M642" s="573"/>
      <c r="N642" s="573"/>
      <c r="O642" s="573"/>
      <c r="P642" s="573"/>
      <c r="Q642" s="573"/>
      <c r="R642" s="573"/>
      <c r="S642" s="573"/>
      <c r="T642" s="573"/>
      <c r="U642" s="573"/>
      <c r="V642" s="573"/>
      <c r="W642" s="573"/>
      <c r="X642" s="573"/>
      <c r="Y642" s="573"/>
      <c r="Z642" s="573"/>
    </row>
    <row r="643" ht="15.75" customHeight="1">
      <c r="A643" s="573"/>
      <c r="B643" s="573"/>
      <c r="C643" s="573"/>
      <c r="D643" s="573"/>
      <c r="E643" s="573"/>
      <c r="F643" s="573"/>
      <c r="G643" s="573"/>
      <c r="H643" s="573"/>
      <c r="I643" s="573"/>
      <c r="J643" s="573"/>
      <c r="K643" s="658"/>
      <c r="L643" s="658"/>
      <c r="M643" s="573"/>
      <c r="N643" s="573"/>
      <c r="O643" s="573"/>
      <c r="P643" s="573"/>
      <c r="Q643" s="573"/>
      <c r="R643" s="573"/>
      <c r="S643" s="573"/>
      <c r="T643" s="573"/>
      <c r="U643" s="573"/>
      <c r="V643" s="573"/>
      <c r="W643" s="573"/>
      <c r="X643" s="573"/>
      <c r="Y643" s="573"/>
      <c r="Z643" s="573"/>
    </row>
    <row r="644" ht="15.75" customHeight="1">
      <c r="A644" s="573"/>
      <c r="B644" s="573"/>
      <c r="C644" s="573"/>
      <c r="D644" s="573"/>
      <c r="E644" s="573"/>
      <c r="F644" s="573"/>
      <c r="G644" s="573"/>
      <c r="H644" s="573"/>
      <c r="I644" s="573"/>
      <c r="J644" s="573"/>
      <c r="K644" s="658"/>
      <c r="L644" s="658"/>
      <c r="M644" s="573"/>
      <c r="N644" s="573"/>
      <c r="O644" s="573"/>
      <c r="P644" s="573"/>
      <c r="Q644" s="573"/>
      <c r="R644" s="573"/>
      <c r="S644" s="573"/>
      <c r="T644" s="573"/>
      <c r="U644" s="573"/>
      <c r="V644" s="573"/>
      <c r="W644" s="573"/>
      <c r="X644" s="573"/>
      <c r="Y644" s="573"/>
      <c r="Z644" s="573"/>
    </row>
    <row r="645" ht="15.75" customHeight="1">
      <c r="A645" s="573"/>
      <c r="B645" s="573"/>
      <c r="C645" s="573"/>
      <c r="D645" s="573"/>
      <c r="E645" s="573"/>
      <c r="F645" s="573"/>
      <c r="G645" s="573"/>
      <c r="H645" s="573"/>
      <c r="I645" s="573"/>
      <c r="J645" s="573"/>
      <c r="K645" s="658"/>
      <c r="L645" s="658"/>
      <c r="M645" s="573"/>
      <c r="N645" s="573"/>
      <c r="O645" s="573"/>
      <c r="P645" s="573"/>
      <c r="Q645" s="573"/>
      <c r="R645" s="573"/>
      <c r="S645" s="573"/>
      <c r="T645" s="573"/>
      <c r="U645" s="573"/>
      <c r="V645" s="573"/>
      <c r="W645" s="573"/>
      <c r="X645" s="573"/>
      <c r="Y645" s="573"/>
      <c r="Z645" s="573"/>
    </row>
    <row r="646" ht="15.75" customHeight="1">
      <c r="A646" s="573"/>
      <c r="B646" s="573"/>
      <c r="C646" s="573"/>
      <c r="D646" s="573"/>
      <c r="E646" s="573"/>
      <c r="F646" s="573"/>
      <c r="G646" s="573"/>
      <c r="H646" s="573"/>
      <c r="I646" s="573"/>
      <c r="J646" s="573"/>
      <c r="K646" s="658"/>
      <c r="L646" s="658"/>
      <c r="M646" s="573"/>
      <c r="N646" s="573"/>
      <c r="O646" s="573"/>
      <c r="P646" s="573"/>
      <c r="Q646" s="573"/>
      <c r="R646" s="573"/>
      <c r="S646" s="573"/>
      <c r="T646" s="573"/>
      <c r="U646" s="573"/>
      <c r="V646" s="573"/>
      <c r="W646" s="573"/>
      <c r="X646" s="573"/>
      <c r="Y646" s="573"/>
      <c r="Z646" s="573"/>
    </row>
    <row r="647" ht="15.75" customHeight="1">
      <c r="A647" s="573"/>
      <c r="B647" s="573"/>
      <c r="C647" s="573"/>
      <c r="D647" s="573"/>
      <c r="E647" s="573"/>
      <c r="F647" s="573"/>
      <c r="G647" s="573"/>
      <c r="H647" s="573"/>
      <c r="I647" s="573"/>
      <c r="J647" s="573"/>
      <c r="K647" s="658"/>
      <c r="L647" s="658"/>
      <c r="M647" s="573"/>
      <c r="N647" s="573"/>
      <c r="O647" s="573"/>
      <c r="P647" s="573"/>
      <c r="Q647" s="573"/>
      <c r="R647" s="573"/>
      <c r="S647" s="573"/>
      <c r="T647" s="573"/>
      <c r="U647" s="573"/>
      <c r="V647" s="573"/>
      <c r="W647" s="573"/>
      <c r="X647" s="573"/>
      <c r="Y647" s="573"/>
      <c r="Z647" s="573"/>
    </row>
    <row r="648" ht="15.75" customHeight="1">
      <c r="A648" s="573"/>
      <c r="B648" s="573"/>
      <c r="C648" s="573"/>
      <c r="D648" s="573"/>
      <c r="E648" s="573"/>
      <c r="F648" s="573"/>
      <c r="G648" s="573"/>
      <c r="H648" s="573"/>
      <c r="I648" s="573"/>
      <c r="J648" s="573"/>
      <c r="K648" s="658"/>
      <c r="L648" s="658"/>
      <c r="M648" s="573"/>
      <c r="N648" s="573"/>
      <c r="O648" s="573"/>
      <c r="P648" s="573"/>
      <c r="Q648" s="573"/>
      <c r="R648" s="573"/>
      <c r="S648" s="573"/>
      <c r="T648" s="573"/>
      <c r="U648" s="573"/>
      <c r="V648" s="573"/>
      <c r="W648" s="573"/>
      <c r="X648" s="573"/>
      <c r="Y648" s="573"/>
      <c r="Z648" s="573"/>
    </row>
    <row r="649" ht="15.75" customHeight="1">
      <c r="A649" s="573"/>
      <c r="B649" s="573"/>
      <c r="C649" s="573"/>
      <c r="D649" s="573"/>
      <c r="E649" s="573"/>
      <c r="F649" s="573"/>
      <c r="G649" s="573"/>
      <c r="H649" s="573"/>
      <c r="I649" s="573"/>
      <c r="J649" s="573"/>
      <c r="K649" s="658"/>
      <c r="L649" s="658"/>
      <c r="M649" s="573"/>
      <c r="N649" s="573"/>
      <c r="O649" s="573"/>
      <c r="P649" s="573"/>
      <c r="Q649" s="573"/>
      <c r="R649" s="573"/>
      <c r="S649" s="573"/>
      <c r="T649" s="573"/>
      <c r="U649" s="573"/>
      <c r="V649" s="573"/>
      <c r="W649" s="573"/>
      <c r="X649" s="573"/>
      <c r="Y649" s="573"/>
      <c r="Z649" s="573"/>
    </row>
    <row r="650" ht="15.75" customHeight="1">
      <c r="A650" s="573"/>
      <c r="B650" s="573"/>
      <c r="C650" s="573"/>
      <c r="D650" s="573"/>
      <c r="E650" s="573"/>
      <c r="F650" s="573"/>
      <c r="G650" s="573"/>
      <c r="H650" s="573"/>
      <c r="I650" s="573"/>
      <c r="J650" s="573"/>
      <c r="K650" s="658"/>
      <c r="L650" s="658"/>
      <c r="M650" s="573"/>
      <c r="N650" s="573"/>
      <c r="O650" s="573"/>
      <c r="P650" s="573"/>
      <c r="Q650" s="573"/>
      <c r="R650" s="573"/>
      <c r="S650" s="573"/>
      <c r="T650" s="573"/>
      <c r="U650" s="573"/>
      <c r="V650" s="573"/>
      <c r="W650" s="573"/>
      <c r="X650" s="573"/>
      <c r="Y650" s="573"/>
      <c r="Z650" s="573"/>
    </row>
    <row r="651" ht="15.75" customHeight="1">
      <c r="A651" s="573"/>
      <c r="B651" s="573"/>
      <c r="C651" s="573"/>
      <c r="D651" s="573"/>
      <c r="E651" s="573"/>
      <c r="F651" s="573"/>
      <c r="G651" s="573"/>
      <c r="H651" s="573"/>
      <c r="I651" s="573"/>
      <c r="J651" s="573"/>
      <c r="K651" s="658"/>
      <c r="L651" s="658"/>
      <c r="M651" s="573"/>
      <c r="N651" s="573"/>
      <c r="O651" s="573"/>
      <c r="P651" s="573"/>
      <c r="Q651" s="573"/>
      <c r="R651" s="573"/>
      <c r="S651" s="573"/>
      <c r="T651" s="573"/>
      <c r="U651" s="573"/>
      <c r="V651" s="573"/>
      <c r="W651" s="573"/>
      <c r="X651" s="573"/>
      <c r="Y651" s="573"/>
      <c r="Z651" s="573"/>
    </row>
    <row r="652" ht="15.75" customHeight="1">
      <c r="A652" s="573"/>
      <c r="B652" s="573"/>
      <c r="C652" s="573"/>
      <c r="D652" s="573"/>
      <c r="E652" s="573"/>
      <c r="F652" s="573"/>
      <c r="G652" s="573"/>
      <c r="H652" s="573"/>
      <c r="I652" s="573"/>
      <c r="J652" s="573"/>
      <c r="K652" s="658"/>
      <c r="L652" s="658"/>
      <c r="M652" s="573"/>
      <c r="N652" s="573"/>
      <c r="O652" s="573"/>
      <c r="P652" s="573"/>
      <c r="Q652" s="573"/>
      <c r="R652" s="573"/>
      <c r="S652" s="573"/>
      <c r="T652" s="573"/>
      <c r="U652" s="573"/>
      <c r="V652" s="573"/>
      <c r="W652" s="573"/>
      <c r="X652" s="573"/>
      <c r="Y652" s="573"/>
      <c r="Z652" s="573"/>
    </row>
    <row r="653" ht="15.75" customHeight="1">
      <c r="A653" s="573"/>
      <c r="B653" s="573"/>
      <c r="C653" s="573"/>
      <c r="D653" s="573"/>
      <c r="E653" s="573"/>
      <c r="F653" s="573"/>
      <c r="G653" s="573"/>
      <c r="H653" s="573"/>
      <c r="I653" s="573"/>
      <c r="J653" s="573"/>
      <c r="K653" s="658"/>
      <c r="L653" s="658"/>
      <c r="M653" s="573"/>
      <c r="N653" s="573"/>
      <c r="O653" s="573"/>
      <c r="P653" s="573"/>
      <c r="Q653" s="573"/>
      <c r="R653" s="573"/>
      <c r="S653" s="573"/>
      <c r="T653" s="573"/>
      <c r="U653" s="573"/>
      <c r="V653" s="573"/>
      <c r="W653" s="573"/>
      <c r="X653" s="573"/>
      <c r="Y653" s="573"/>
      <c r="Z653" s="573"/>
    </row>
    <row r="654" ht="15.75" customHeight="1">
      <c r="A654" s="573"/>
      <c r="B654" s="573"/>
      <c r="C654" s="573"/>
      <c r="D654" s="573"/>
      <c r="E654" s="573"/>
      <c r="F654" s="573"/>
      <c r="G654" s="573"/>
      <c r="H654" s="573"/>
      <c r="I654" s="573"/>
      <c r="J654" s="573"/>
      <c r="K654" s="658"/>
      <c r="L654" s="658"/>
      <c r="M654" s="573"/>
      <c r="N654" s="573"/>
      <c r="O654" s="573"/>
      <c r="P654" s="573"/>
      <c r="Q654" s="573"/>
      <c r="R654" s="573"/>
      <c r="S654" s="573"/>
      <c r="T654" s="573"/>
      <c r="U654" s="573"/>
      <c r="V654" s="573"/>
      <c r="W654" s="573"/>
      <c r="X654" s="573"/>
      <c r="Y654" s="573"/>
      <c r="Z654" s="573"/>
    </row>
    <row r="655" ht="15.75" customHeight="1">
      <c r="A655" s="573"/>
      <c r="B655" s="573"/>
      <c r="C655" s="573"/>
      <c r="D655" s="573"/>
      <c r="E655" s="573"/>
      <c r="F655" s="573"/>
      <c r="G655" s="573"/>
      <c r="H655" s="573"/>
      <c r="I655" s="573"/>
      <c r="J655" s="573"/>
      <c r="K655" s="658"/>
      <c r="L655" s="658"/>
      <c r="M655" s="573"/>
      <c r="N655" s="573"/>
      <c r="O655" s="573"/>
      <c r="P655" s="573"/>
      <c r="Q655" s="573"/>
      <c r="R655" s="573"/>
      <c r="S655" s="573"/>
      <c r="T655" s="573"/>
      <c r="U655" s="573"/>
      <c r="V655" s="573"/>
      <c r="W655" s="573"/>
      <c r="X655" s="573"/>
      <c r="Y655" s="573"/>
      <c r="Z655" s="573"/>
    </row>
    <row r="656" ht="15.75" customHeight="1">
      <c r="A656" s="573"/>
      <c r="B656" s="573"/>
      <c r="C656" s="573"/>
      <c r="D656" s="573"/>
      <c r="E656" s="573"/>
      <c r="F656" s="573"/>
      <c r="G656" s="573"/>
      <c r="H656" s="573"/>
      <c r="I656" s="573"/>
      <c r="J656" s="573"/>
      <c r="K656" s="658"/>
      <c r="L656" s="658"/>
      <c r="M656" s="573"/>
      <c r="N656" s="573"/>
      <c r="O656" s="573"/>
      <c r="P656" s="573"/>
      <c r="Q656" s="573"/>
      <c r="R656" s="573"/>
      <c r="S656" s="573"/>
      <c r="T656" s="573"/>
      <c r="U656" s="573"/>
      <c r="V656" s="573"/>
      <c r="W656" s="573"/>
      <c r="X656" s="573"/>
      <c r="Y656" s="573"/>
      <c r="Z656" s="573"/>
    </row>
    <row r="657" ht="15.75" customHeight="1">
      <c r="A657" s="573"/>
      <c r="B657" s="573"/>
      <c r="C657" s="573"/>
      <c r="D657" s="573"/>
      <c r="E657" s="573"/>
      <c r="F657" s="573"/>
      <c r="G657" s="573"/>
      <c r="H657" s="573"/>
      <c r="I657" s="573"/>
      <c r="J657" s="573"/>
      <c r="K657" s="658"/>
      <c r="L657" s="658"/>
      <c r="M657" s="573"/>
      <c r="N657" s="573"/>
      <c r="O657" s="573"/>
      <c r="P657" s="573"/>
      <c r="Q657" s="573"/>
      <c r="R657" s="573"/>
      <c r="S657" s="573"/>
      <c r="T657" s="573"/>
      <c r="U657" s="573"/>
      <c r="V657" s="573"/>
      <c r="W657" s="573"/>
      <c r="X657" s="573"/>
      <c r="Y657" s="573"/>
      <c r="Z657" s="573"/>
    </row>
    <row r="658" ht="15.75" customHeight="1">
      <c r="A658" s="573"/>
      <c r="B658" s="573"/>
      <c r="C658" s="573"/>
      <c r="D658" s="573"/>
      <c r="E658" s="573"/>
      <c r="F658" s="573"/>
      <c r="G658" s="573"/>
      <c r="H658" s="573"/>
      <c r="I658" s="573"/>
      <c r="J658" s="573"/>
      <c r="K658" s="658"/>
      <c r="L658" s="658"/>
      <c r="M658" s="573"/>
      <c r="N658" s="573"/>
      <c r="O658" s="573"/>
      <c r="P658" s="573"/>
      <c r="Q658" s="573"/>
      <c r="R658" s="573"/>
      <c r="S658" s="573"/>
      <c r="T658" s="573"/>
      <c r="U658" s="573"/>
      <c r="V658" s="573"/>
      <c r="W658" s="573"/>
      <c r="X658" s="573"/>
      <c r="Y658" s="573"/>
      <c r="Z658" s="573"/>
    </row>
    <row r="659" ht="15.75" customHeight="1">
      <c r="A659" s="573"/>
      <c r="B659" s="573"/>
      <c r="C659" s="573"/>
      <c r="D659" s="573"/>
      <c r="E659" s="573"/>
      <c r="F659" s="573"/>
      <c r="G659" s="573"/>
      <c r="H659" s="573"/>
      <c r="I659" s="573"/>
      <c r="J659" s="573"/>
      <c r="K659" s="658"/>
      <c r="L659" s="658"/>
      <c r="M659" s="573"/>
      <c r="N659" s="573"/>
      <c r="O659" s="573"/>
      <c r="P659" s="573"/>
      <c r="Q659" s="573"/>
      <c r="R659" s="573"/>
      <c r="S659" s="573"/>
      <c r="T659" s="573"/>
      <c r="U659" s="573"/>
      <c r="V659" s="573"/>
      <c r="W659" s="573"/>
      <c r="X659" s="573"/>
      <c r="Y659" s="573"/>
      <c r="Z659" s="573"/>
    </row>
    <row r="660" ht="15.75" customHeight="1">
      <c r="A660" s="573"/>
      <c r="B660" s="573"/>
      <c r="C660" s="573"/>
      <c r="D660" s="573"/>
      <c r="E660" s="573"/>
      <c r="F660" s="573"/>
      <c r="G660" s="573"/>
      <c r="H660" s="573"/>
      <c r="I660" s="573"/>
      <c r="J660" s="573"/>
      <c r="K660" s="658"/>
      <c r="L660" s="658"/>
      <c r="M660" s="573"/>
      <c r="N660" s="573"/>
      <c r="O660" s="573"/>
      <c r="P660" s="573"/>
      <c r="Q660" s="573"/>
      <c r="R660" s="573"/>
      <c r="S660" s="573"/>
      <c r="T660" s="573"/>
      <c r="U660" s="573"/>
      <c r="V660" s="573"/>
      <c r="W660" s="573"/>
      <c r="X660" s="573"/>
      <c r="Y660" s="573"/>
      <c r="Z660" s="573"/>
    </row>
    <row r="661" ht="15.75" customHeight="1">
      <c r="A661" s="573"/>
      <c r="B661" s="573"/>
      <c r="C661" s="573"/>
      <c r="D661" s="573"/>
      <c r="E661" s="573"/>
      <c r="F661" s="573"/>
      <c r="G661" s="573"/>
      <c r="H661" s="573"/>
      <c r="I661" s="573"/>
      <c r="J661" s="573"/>
      <c r="K661" s="658"/>
      <c r="L661" s="658"/>
      <c r="M661" s="573"/>
      <c r="N661" s="573"/>
      <c r="O661" s="573"/>
      <c r="P661" s="573"/>
      <c r="Q661" s="573"/>
      <c r="R661" s="573"/>
      <c r="S661" s="573"/>
      <c r="T661" s="573"/>
      <c r="U661" s="573"/>
      <c r="V661" s="573"/>
      <c r="W661" s="573"/>
      <c r="X661" s="573"/>
      <c r="Y661" s="573"/>
      <c r="Z661" s="573"/>
    </row>
    <row r="662" ht="15.75" customHeight="1">
      <c r="A662" s="573"/>
      <c r="B662" s="573"/>
      <c r="C662" s="573"/>
      <c r="D662" s="573"/>
      <c r="E662" s="573"/>
      <c r="F662" s="573"/>
      <c r="G662" s="573"/>
      <c r="H662" s="573"/>
      <c r="I662" s="573"/>
      <c r="J662" s="573"/>
      <c r="K662" s="658"/>
      <c r="L662" s="658"/>
      <c r="M662" s="573"/>
      <c r="N662" s="573"/>
      <c r="O662" s="573"/>
      <c r="P662" s="573"/>
      <c r="Q662" s="573"/>
      <c r="R662" s="573"/>
      <c r="S662" s="573"/>
      <c r="T662" s="573"/>
      <c r="U662" s="573"/>
      <c r="V662" s="573"/>
      <c r="W662" s="573"/>
      <c r="X662" s="573"/>
      <c r="Y662" s="573"/>
      <c r="Z662" s="573"/>
    </row>
    <row r="663" ht="15.75" customHeight="1">
      <c r="A663" s="573"/>
      <c r="B663" s="573"/>
      <c r="C663" s="573"/>
      <c r="D663" s="573"/>
      <c r="E663" s="573"/>
      <c r="F663" s="573"/>
      <c r="G663" s="573"/>
      <c r="H663" s="573"/>
      <c r="I663" s="573"/>
      <c r="J663" s="573"/>
      <c r="K663" s="658"/>
      <c r="L663" s="658"/>
      <c r="M663" s="573"/>
      <c r="N663" s="573"/>
      <c r="O663" s="573"/>
      <c r="P663" s="573"/>
      <c r="Q663" s="573"/>
      <c r="R663" s="573"/>
      <c r="S663" s="573"/>
      <c r="T663" s="573"/>
      <c r="U663" s="573"/>
      <c r="V663" s="573"/>
      <c r="W663" s="573"/>
      <c r="X663" s="573"/>
      <c r="Y663" s="573"/>
      <c r="Z663" s="573"/>
    </row>
    <row r="664" ht="15.75" customHeight="1">
      <c r="A664" s="573"/>
      <c r="B664" s="573"/>
      <c r="C664" s="573"/>
      <c r="D664" s="573"/>
      <c r="E664" s="573"/>
      <c r="F664" s="573"/>
      <c r="G664" s="573"/>
      <c r="H664" s="573"/>
      <c r="I664" s="573"/>
      <c r="J664" s="573"/>
      <c r="K664" s="658"/>
      <c r="L664" s="658"/>
      <c r="M664" s="573"/>
      <c r="N664" s="573"/>
      <c r="O664" s="573"/>
      <c r="P664" s="573"/>
      <c r="Q664" s="573"/>
      <c r="R664" s="573"/>
      <c r="S664" s="573"/>
      <c r="T664" s="573"/>
      <c r="U664" s="573"/>
      <c r="V664" s="573"/>
      <c r="W664" s="573"/>
      <c r="X664" s="573"/>
      <c r="Y664" s="573"/>
      <c r="Z664" s="573"/>
    </row>
    <row r="665" ht="15.75" customHeight="1">
      <c r="A665" s="573"/>
      <c r="B665" s="573"/>
      <c r="C665" s="573"/>
      <c r="D665" s="573"/>
      <c r="E665" s="573"/>
      <c r="F665" s="573"/>
      <c r="G665" s="573"/>
      <c r="H665" s="573"/>
      <c r="I665" s="573"/>
      <c r="J665" s="573"/>
      <c r="K665" s="658"/>
      <c r="L665" s="658"/>
      <c r="M665" s="573"/>
      <c r="N665" s="573"/>
      <c r="O665" s="573"/>
      <c r="P665" s="573"/>
      <c r="Q665" s="573"/>
      <c r="R665" s="573"/>
      <c r="S665" s="573"/>
      <c r="T665" s="573"/>
      <c r="U665" s="573"/>
      <c r="V665" s="573"/>
      <c r="W665" s="573"/>
      <c r="X665" s="573"/>
      <c r="Y665" s="573"/>
      <c r="Z665" s="573"/>
    </row>
    <row r="666" ht="15.75" customHeight="1">
      <c r="A666" s="573"/>
      <c r="B666" s="573"/>
      <c r="C666" s="573"/>
      <c r="D666" s="573"/>
      <c r="E666" s="573"/>
      <c r="F666" s="573"/>
      <c r="G666" s="573"/>
      <c r="H666" s="573"/>
      <c r="I666" s="573"/>
      <c r="J666" s="573"/>
      <c r="K666" s="658"/>
      <c r="L666" s="658"/>
      <c r="M666" s="573"/>
      <c r="N666" s="573"/>
      <c r="O666" s="573"/>
      <c r="P666" s="573"/>
      <c r="Q666" s="573"/>
      <c r="R666" s="573"/>
      <c r="S666" s="573"/>
      <c r="T666" s="573"/>
      <c r="U666" s="573"/>
      <c r="V666" s="573"/>
      <c r="W666" s="573"/>
      <c r="X666" s="573"/>
      <c r="Y666" s="573"/>
      <c r="Z666" s="573"/>
    </row>
    <row r="667" ht="15.75" customHeight="1">
      <c r="A667" s="573"/>
      <c r="B667" s="573"/>
      <c r="C667" s="573"/>
      <c r="D667" s="573"/>
      <c r="E667" s="573"/>
      <c r="F667" s="573"/>
      <c r="G667" s="573"/>
      <c r="H667" s="573"/>
      <c r="I667" s="573"/>
      <c r="J667" s="573"/>
      <c r="K667" s="658"/>
      <c r="L667" s="658"/>
      <c r="M667" s="573"/>
      <c r="N667" s="573"/>
      <c r="O667" s="573"/>
      <c r="P667" s="573"/>
      <c r="Q667" s="573"/>
      <c r="R667" s="573"/>
      <c r="S667" s="573"/>
      <c r="T667" s="573"/>
      <c r="U667" s="573"/>
      <c r="V667" s="573"/>
      <c r="W667" s="573"/>
      <c r="X667" s="573"/>
      <c r="Y667" s="573"/>
      <c r="Z667" s="573"/>
    </row>
    <row r="668" ht="15.75" customHeight="1">
      <c r="A668" s="573"/>
      <c r="B668" s="573"/>
      <c r="C668" s="573"/>
      <c r="D668" s="573"/>
      <c r="E668" s="573"/>
      <c r="F668" s="573"/>
      <c r="G668" s="573"/>
      <c r="H668" s="573"/>
      <c r="I668" s="573"/>
      <c r="J668" s="573"/>
      <c r="K668" s="658"/>
      <c r="L668" s="658"/>
      <c r="M668" s="573"/>
      <c r="N668" s="573"/>
      <c r="O668" s="573"/>
      <c r="P668" s="573"/>
      <c r="Q668" s="573"/>
      <c r="R668" s="573"/>
      <c r="S668" s="573"/>
      <c r="T668" s="573"/>
      <c r="U668" s="573"/>
      <c r="V668" s="573"/>
      <c r="W668" s="573"/>
      <c r="X668" s="573"/>
      <c r="Y668" s="573"/>
      <c r="Z668" s="573"/>
    </row>
    <row r="669" ht="15.75" customHeight="1">
      <c r="A669" s="573"/>
      <c r="B669" s="573"/>
      <c r="C669" s="573"/>
      <c r="D669" s="573"/>
      <c r="E669" s="573"/>
      <c r="F669" s="573"/>
      <c r="G669" s="573"/>
      <c r="H669" s="573"/>
      <c r="I669" s="573"/>
      <c r="J669" s="573"/>
      <c r="K669" s="658"/>
      <c r="L669" s="658"/>
      <c r="M669" s="573"/>
      <c r="N669" s="573"/>
      <c r="O669" s="573"/>
      <c r="P669" s="573"/>
      <c r="Q669" s="573"/>
      <c r="R669" s="573"/>
      <c r="S669" s="573"/>
      <c r="T669" s="573"/>
      <c r="U669" s="573"/>
      <c r="V669" s="573"/>
      <c r="W669" s="573"/>
      <c r="X669" s="573"/>
      <c r="Y669" s="573"/>
      <c r="Z669" s="573"/>
    </row>
    <row r="670" ht="15.75" customHeight="1">
      <c r="A670" s="573"/>
      <c r="B670" s="573"/>
      <c r="C670" s="573"/>
      <c r="D670" s="573"/>
      <c r="E670" s="573"/>
      <c r="F670" s="573"/>
      <c r="G670" s="573"/>
      <c r="H670" s="573"/>
      <c r="I670" s="573"/>
      <c r="J670" s="573"/>
      <c r="K670" s="658"/>
      <c r="L670" s="658"/>
      <c r="M670" s="573"/>
      <c r="N670" s="573"/>
      <c r="O670" s="573"/>
      <c r="P670" s="573"/>
      <c r="Q670" s="573"/>
      <c r="R670" s="573"/>
      <c r="S670" s="573"/>
      <c r="T670" s="573"/>
      <c r="U670" s="573"/>
      <c r="V670" s="573"/>
      <c r="W670" s="573"/>
      <c r="X670" s="573"/>
      <c r="Y670" s="573"/>
      <c r="Z670" s="573"/>
    </row>
    <row r="671" ht="15.75" customHeight="1">
      <c r="A671" s="573"/>
      <c r="B671" s="573"/>
      <c r="C671" s="573"/>
      <c r="D671" s="573"/>
      <c r="E671" s="573"/>
      <c r="F671" s="573"/>
      <c r="G671" s="573"/>
      <c r="H671" s="573"/>
      <c r="I671" s="573"/>
      <c r="J671" s="573"/>
      <c r="K671" s="658"/>
      <c r="L671" s="658"/>
      <c r="M671" s="573"/>
      <c r="N671" s="573"/>
      <c r="O671" s="573"/>
      <c r="P671" s="573"/>
      <c r="Q671" s="573"/>
      <c r="R671" s="573"/>
      <c r="S671" s="573"/>
      <c r="T671" s="573"/>
      <c r="U671" s="573"/>
      <c r="V671" s="573"/>
      <c r="W671" s="573"/>
      <c r="X671" s="573"/>
      <c r="Y671" s="573"/>
      <c r="Z671" s="573"/>
    </row>
    <row r="672" ht="15.75" customHeight="1">
      <c r="A672" s="573"/>
      <c r="B672" s="573"/>
      <c r="C672" s="573"/>
      <c r="D672" s="573"/>
      <c r="E672" s="573"/>
      <c r="F672" s="573"/>
      <c r="G672" s="573"/>
      <c r="H672" s="573"/>
      <c r="I672" s="573"/>
      <c r="J672" s="573"/>
      <c r="K672" s="658"/>
      <c r="L672" s="658"/>
      <c r="M672" s="573"/>
      <c r="N672" s="573"/>
      <c r="O672" s="573"/>
      <c r="P672" s="573"/>
      <c r="Q672" s="573"/>
      <c r="R672" s="573"/>
      <c r="S672" s="573"/>
      <c r="T672" s="573"/>
      <c r="U672" s="573"/>
      <c r="V672" s="573"/>
      <c r="W672" s="573"/>
      <c r="X672" s="573"/>
      <c r="Y672" s="573"/>
      <c r="Z672" s="573"/>
    </row>
    <row r="673" ht="15.75" customHeight="1">
      <c r="A673" s="573"/>
      <c r="B673" s="573"/>
      <c r="C673" s="573"/>
      <c r="D673" s="573"/>
      <c r="E673" s="573"/>
      <c r="F673" s="573"/>
      <c r="G673" s="573"/>
      <c r="H673" s="573"/>
      <c r="I673" s="573"/>
      <c r="J673" s="573"/>
      <c r="K673" s="658"/>
      <c r="L673" s="658"/>
      <c r="M673" s="573"/>
      <c r="N673" s="573"/>
      <c r="O673" s="573"/>
      <c r="P673" s="573"/>
      <c r="Q673" s="573"/>
      <c r="R673" s="573"/>
      <c r="S673" s="573"/>
      <c r="T673" s="573"/>
      <c r="U673" s="573"/>
      <c r="V673" s="573"/>
      <c r="W673" s="573"/>
      <c r="X673" s="573"/>
      <c r="Y673" s="573"/>
      <c r="Z673" s="573"/>
    </row>
    <row r="674" ht="15.75" customHeight="1">
      <c r="A674" s="573"/>
      <c r="B674" s="573"/>
      <c r="C674" s="573"/>
      <c r="D674" s="573"/>
      <c r="E674" s="573"/>
      <c r="F674" s="573"/>
      <c r="G674" s="573"/>
      <c r="H674" s="573"/>
      <c r="I674" s="573"/>
      <c r="J674" s="573"/>
      <c r="K674" s="658"/>
      <c r="L674" s="658"/>
      <c r="M674" s="573"/>
      <c r="N674" s="573"/>
      <c r="O674" s="573"/>
      <c r="P674" s="573"/>
      <c r="Q674" s="573"/>
      <c r="R674" s="573"/>
      <c r="S674" s="573"/>
      <c r="T674" s="573"/>
      <c r="U674" s="573"/>
      <c r="V674" s="573"/>
      <c r="W674" s="573"/>
      <c r="X674" s="573"/>
      <c r="Y674" s="573"/>
      <c r="Z674" s="573"/>
    </row>
    <row r="675" ht="15.75" customHeight="1">
      <c r="A675" s="573"/>
      <c r="B675" s="573"/>
      <c r="C675" s="573"/>
      <c r="D675" s="573"/>
      <c r="E675" s="573"/>
      <c r="F675" s="573"/>
      <c r="G675" s="573"/>
      <c r="H675" s="573"/>
      <c r="I675" s="573"/>
      <c r="J675" s="573"/>
      <c r="K675" s="658"/>
      <c r="L675" s="658"/>
      <c r="M675" s="573"/>
      <c r="N675" s="573"/>
      <c r="O675" s="573"/>
      <c r="P675" s="573"/>
      <c r="Q675" s="573"/>
      <c r="R675" s="573"/>
      <c r="S675" s="573"/>
      <c r="T675" s="573"/>
      <c r="U675" s="573"/>
      <c r="V675" s="573"/>
      <c r="W675" s="573"/>
      <c r="X675" s="573"/>
      <c r="Y675" s="573"/>
      <c r="Z675" s="573"/>
    </row>
    <row r="676" ht="15.75" customHeight="1">
      <c r="A676" s="573"/>
      <c r="B676" s="573"/>
      <c r="C676" s="573"/>
      <c r="D676" s="573"/>
      <c r="E676" s="573"/>
      <c r="F676" s="573"/>
      <c r="G676" s="573"/>
      <c r="H676" s="573"/>
      <c r="I676" s="573"/>
      <c r="J676" s="573"/>
      <c r="K676" s="658"/>
      <c r="L676" s="658"/>
      <c r="M676" s="573"/>
      <c r="N676" s="573"/>
      <c r="O676" s="573"/>
      <c r="P676" s="573"/>
      <c r="Q676" s="573"/>
      <c r="R676" s="573"/>
      <c r="S676" s="573"/>
      <c r="T676" s="573"/>
      <c r="U676" s="573"/>
      <c r="V676" s="573"/>
      <c r="W676" s="573"/>
      <c r="X676" s="573"/>
      <c r="Y676" s="573"/>
      <c r="Z676" s="573"/>
    </row>
    <row r="677" ht="15.75" customHeight="1">
      <c r="A677" s="573"/>
      <c r="B677" s="573"/>
      <c r="C677" s="573"/>
      <c r="D677" s="573"/>
      <c r="E677" s="573"/>
      <c r="F677" s="573"/>
      <c r="G677" s="573"/>
      <c r="H677" s="573"/>
      <c r="I677" s="573"/>
      <c r="J677" s="573"/>
      <c r="K677" s="658"/>
      <c r="L677" s="658"/>
      <c r="M677" s="573"/>
      <c r="N677" s="573"/>
      <c r="O677" s="573"/>
      <c r="P677" s="573"/>
      <c r="Q677" s="573"/>
      <c r="R677" s="573"/>
      <c r="S677" s="573"/>
      <c r="T677" s="573"/>
      <c r="U677" s="573"/>
      <c r="V677" s="573"/>
      <c r="W677" s="573"/>
      <c r="X677" s="573"/>
      <c r="Y677" s="573"/>
      <c r="Z677" s="573"/>
    </row>
    <row r="678" ht="15.75" customHeight="1">
      <c r="A678" s="573"/>
      <c r="B678" s="573"/>
      <c r="C678" s="573"/>
      <c r="D678" s="573"/>
      <c r="E678" s="573"/>
      <c r="F678" s="573"/>
      <c r="G678" s="573"/>
      <c r="H678" s="573"/>
      <c r="I678" s="573"/>
      <c r="J678" s="573"/>
      <c r="K678" s="658"/>
      <c r="L678" s="658"/>
      <c r="M678" s="573"/>
      <c r="N678" s="573"/>
      <c r="O678" s="573"/>
      <c r="P678" s="573"/>
      <c r="Q678" s="573"/>
      <c r="R678" s="573"/>
      <c r="S678" s="573"/>
      <c r="T678" s="573"/>
      <c r="U678" s="573"/>
      <c r="V678" s="573"/>
      <c r="W678" s="573"/>
      <c r="X678" s="573"/>
      <c r="Y678" s="573"/>
      <c r="Z678" s="573"/>
    </row>
    <row r="679" ht="15.75" customHeight="1">
      <c r="A679" s="573"/>
      <c r="B679" s="573"/>
      <c r="C679" s="573"/>
      <c r="D679" s="573"/>
      <c r="E679" s="573"/>
      <c r="F679" s="573"/>
      <c r="G679" s="573"/>
      <c r="H679" s="573"/>
      <c r="I679" s="573"/>
      <c r="J679" s="573"/>
      <c r="K679" s="658"/>
      <c r="L679" s="658"/>
      <c r="M679" s="573"/>
      <c r="N679" s="573"/>
      <c r="O679" s="573"/>
      <c r="P679" s="573"/>
      <c r="Q679" s="573"/>
      <c r="R679" s="573"/>
      <c r="S679" s="573"/>
      <c r="T679" s="573"/>
      <c r="U679" s="573"/>
      <c r="V679" s="573"/>
      <c r="W679" s="573"/>
      <c r="X679" s="573"/>
      <c r="Y679" s="573"/>
      <c r="Z679" s="573"/>
    </row>
    <row r="680" ht="15.75" customHeight="1">
      <c r="A680" s="573"/>
      <c r="B680" s="573"/>
      <c r="C680" s="573"/>
      <c r="D680" s="573"/>
      <c r="E680" s="573"/>
      <c r="F680" s="573"/>
      <c r="G680" s="573"/>
      <c r="H680" s="573"/>
      <c r="I680" s="573"/>
      <c r="J680" s="573"/>
      <c r="K680" s="658"/>
      <c r="L680" s="658"/>
      <c r="M680" s="573"/>
      <c r="N680" s="573"/>
      <c r="O680" s="573"/>
      <c r="P680" s="573"/>
      <c r="Q680" s="573"/>
      <c r="R680" s="573"/>
      <c r="S680" s="573"/>
      <c r="T680" s="573"/>
      <c r="U680" s="573"/>
      <c r="V680" s="573"/>
      <c r="W680" s="573"/>
      <c r="X680" s="573"/>
      <c r="Y680" s="573"/>
      <c r="Z680" s="573"/>
    </row>
    <row r="681" ht="15.75" customHeight="1">
      <c r="A681" s="573"/>
      <c r="B681" s="573"/>
      <c r="C681" s="573"/>
      <c r="D681" s="573"/>
      <c r="E681" s="573"/>
      <c r="F681" s="573"/>
      <c r="G681" s="573"/>
      <c r="H681" s="573"/>
      <c r="I681" s="573"/>
      <c r="J681" s="573"/>
      <c r="K681" s="658"/>
      <c r="L681" s="658"/>
      <c r="M681" s="573"/>
      <c r="N681" s="573"/>
      <c r="O681" s="573"/>
      <c r="P681" s="573"/>
      <c r="Q681" s="573"/>
      <c r="R681" s="573"/>
      <c r="S681" s="573"/>
      <c r="T681" s="573"/>
      <c r="U681" s="573"/>
      <c r="V681" s="573"/>
      <c r="W681" s="573"/>
      <c r="X681" s="573"/>
      <c r="Y681" s="573"/>
      <c r="Z681" s="573"/>
    </row>
    <row r="682" ht="15.75" customHeight="1">
      <c r="A682" s="573"/>
      <c r="B682" s="573"/>
      <c r="C682" s="573"/>
      <c r="D682" s="573"/>
      <c r="E682" s="573"/>
      <c r="F682" s="573"/>
      <c r="G682" s="573"/>
      <c r="H682" s="573"/>
      <c r="I682" s="573"/>
      <c r="J682" s="573"/>
      <c r="K682" s="658"/>
      <c r="L682" s="658"/>
      <c r="M682" s="573"/>
      <c r="N682" s="573"/>
      <c r="O682" s="573"/>
      <c r="P682" s="573"/>
      <c r="Q682" s="573"/>
      <c r="R682" s="573"/>
      <c r="S682" s="573"/>
      <c r="T682" s="573"/>
      <c r="U682" s="573"/>
      <c r="V682" s="573"/>
      <c r="W682" s="573"/>
      <c r="X682" s="573"/>
      <c r="Y682" s="573"/>
      <c r="Z682" s="573"/>
    </row>
    <row r="683" ht="15.75" customHeight="1">
      <c r="A683" s="573"/>
      <c r="B683" s="573"/>
      <c r="C683" s="573"/>
      <c r="D683" s="573"/>
      <c r="E683" s="573"/>
      <c r="F683" s="573"/>
      <c r="G683" s="573"/>
      <c r="H683" s="573"/>
      <c r="I683" s="573"/>
      <c r="J683" s="573"/>
      <c r="K683" s="658"/>
      <c r="L683" s="658"/>
      <c r="M683" s="573"/>
      <c r="N683" s="573"/>
      <c r="O683" s="573"/>
      <c r="P683" s="573"/>
      <c r="Q683" s="573"/>
      <c r="R683" s="573"/>
      <c r="S683" s="573"/>
      <c r="T683" s="573"/>
      <c r="U683" s="573"/>
      <c r="V683" s="573"/>
      <c r="W683" s="573"/>
      <c r="X683" s="573"/>
      <c r="Y683" s="573"/>
      <c r="Z683" s="573"/>
    </row>
    <row r="684" ht="15.75" customHeight="1">
      <c r="A684" s="573"/>
      <c r="B684" s="573"/>
      <c r="C684" s="573"/>
      <c r="D684" s="573"/>
      <c r="E684" s="573"/>
      <c r="F684" s="573"/>
      <c r="G684" s="573"/>
      <c r="H684" s="573"/>
      <c r="I684" s="573"/>
      <c r="J684" s="573"/>
      <c r="K684" s="658"/>
      <c r="L684" s="658"/>
      <c r="M684" s="573"/>
      <c r="N684" s="573"/>
      <c r="O684" s="573"/>
      <c r="P684" s="573"/>
      <c r="Q684" s="573"/>
      <c r="R684" s="573"/>
      <c r="S684" s="573"/>
      <c r="T684" s="573"/>
      <c r="U684" s="573"/>
      <c r="V684" s="573"/>
      <c r="W684" s="573"/>
      <c r="X684" s="573"/>
      <c r="Y684" s="573"/>
      <c r="Z684" s="573"/>
    </row>
    <row r="685" ht="15.75" customHeight="1">
      <c r="A685" s="573"/>
      <c r="B685" s="573"/>
      <c r="C685" s="573"/>
      <c r="D685" s="573"/>
      <c r="E685" s="573"/>
      <c r="F685" s="573"/>
      <c r="G685" s="573"/>
      <c r="H685" s="573"/>
      <c r="I685" s="573"/>
      <c r="J685" s="573"/>
      <c r="K685" s="658"/>
      <c r="L685" s="658"/>
      <c r="M685" s="573"/>
      <c r="N685" s="573"/>
      <c r="O685" s="573"/>
      <c r="P685" s="573"/>
      <c r="Q685" s="573"/>
      <c r="R685" s="573"/>
      <c r="S685" s="573"/>
      <c r="T685" s="573"/>
      <c r="U685" s="573"/>
      <c r="V685" s="573"/>
      <c r="W685" s="573"/>
      <c r="X685" s="573"/>
      <c r="Y685" s="573"/>
      <c r="Z685" s="573"/>
    </row>
    <row r="686" ht="15.75" customHeight="1">
      <c r="A686" s="573"/>
      <c r="B686" s="573"/>
      <c r="C686" s="573"/>
      <c r="D686" s="573"/>
      <c r="E686" s="573"/>
      <c r="F686" s="573"/>
      <c r="G686" s="573"/>
      <c r="H686" s="573"/>
      <c r="I686" s="573"/>
      <c r="J686" s="573"/>
      <c r="K686" s="658"/>
      <c r="L686" s="658"/>
      <c r="M686" s="573"/>
      <c r="N686" s="573"/>
      <c r="O686" s="573"/>
      <c r="P686" s="573"/>
      <c r="Q686" s="573"/>
      <c r="R686" s="573"/>
      <c r="S686" s="573"/>
      <c r="T686" s="573"/>
      <c r="U686" s="573"/>
      <c r="V686" s="573"/>
      <c r="W686" s="573"/>
      <c r="X686" s="573"/>
      <c r="Y686" s="573"/>
      <c r="Z686" s="573"/>
    </row>
    <row r="687" ht="15.75" customHeight="1">
      <c r="A687" s="573"/>
      <c r="B687" s="573"/>
      <c r="C687" s="573"/>
      <c r="D687" s="573"/>
      <c r="E687" s="573"/>
      <c r="F687" s="573"/>
      <c r="G687" s="573"/>
      <c r="H687" s="573"/>
      <c r="I687" s="573"/>
      <c r="J687" s="573"/>
      <c r="K687" s="658"/>
      <c r="L687" s="658"/>
      <c r="M687" s="573"/>
      <c r="N687" s="573"/>
      <c r="O687" s="573"/>
      <c r="P687" s="573"/>
      <c r="Q687" s="573"/>
      <c r="R687" s="573"/>
      <c r="S687" s="573"/>
      <c r="T687" s="573"/>
      <c r="U687" s="573"/>
      <c r="V687" s="573"/>
      <c r="W687" s="573"/>
      <c r="X687" s="573"/>
      <c r="Y687" s="573"/>
      <c r="Z687" s="573"/>
    </row>
    <row r="688" ht="15.75" customHeight="1">
      <c r="A688" s="573"/>
      <c r="B688" s="573"/>
      <c r="C688" s="573"/>
      <c r="D688" s="573"/>
      <c r="E688" s="573"/>
      <c r="F688" s="573"/>
      <c r="G688" s="573"/>
      <c r="H688" s="573"/>
      <c r="I688" s="573"/>
      <c r="J688" s="573"/>
      <c r="K688" s="658"/>
      <c r="L688" s="658"/>
      <c r="M688" s="573"/>
      <c r="N688" s="573"/>
      <c r="O688" s="573"/>
      <c r="P688" s="573"/>
      <c r="Q688" s="573"/>
      <c r="R688" s="573"/>
      <c r="S688" s="573"/>
      <c r="T688" s="573"/>
      <c r="U688" s="573"/>
      <c r="V688" s="573"/>
      <c r="W688" s="573"/>
      <c r="X688" s="573"/>
      <c r="Y688" s="573"/>
      <c r="Z688" s="573"/>
    </row>
    <row r="689" ht="15.75" customHeight="1">
      <c r="A689" s="573"/>
      <c r="B689" s="573"/>
      <c r="C689" s="573"/>
      <c r="D689" s="573"/>
      <c r="E689" s="573"/>
      <c r="F689" s="573"/>
      <c r="G689" s="573"/>
      <c r="H689" s="573"/>
      <c r="I689" s="573"/>
      <c r="J689" s="573"/>
      <c r="K689" s="658"/>
      <c r="L689" s="658"/>
      <c r="M689" s="573"/>
      <c r="N689" s="573"/>
      <c r="O689" s="573"/>
      <c r="P689" s="573"/>
      <c r="Q689" s="573"/>
      <c r="R689" s="573"/>
      <c r="S689" s="573"/>
      <c r="T689" s="573"/>
      <c r="U689" s="573"/>
      <c r="V689" s="573"/>
      <c r="W689" s="573"/>
      <c r="X689" s="573"/>
      <c r="Y689" s="573"/>
      <c r="Z689" s="573"/>
    </row>
    <row r="690" ht="15.75" customHeight="1">
      <c r="A690" s="573"/>
      <c r="B690" s="573"/>
      <c r="C690" s="573"/>
      <c r="D690" s="573"/>
      <c r="E690" s="573"/>
      <c r="F690" s="573"/>
      <c r="G690" s="573"/>
      <c r="H690" s="573"/>
      <c r="I690" s="573"/>
      <c r="J690" s="573"/>
      <c r="K690" s="658"/>
      <c r="L690" s="658"/>
      <c r="M690" s="573"/>
      <c r="N690" s="573"/>
      <c r="O690" s="573"/>
      <c r="P690" s="573"/>
      <c r="Q690" s="573"/>
      <c r="R690" s="573"/>
      <c r="S690" s="573"/>
      <c r="T690" s="573"/>
      <c r="U690" s="573"/>
      <c r="V690" s="573"/>
      <c r="W690" s="573"/>
      <c r="X690" s="573"/>
      <c r="Y690" s="573"/>
      <c r="Z690" s="573"/>
    </row>
    <row r="691" ht="15.75" customHeight="1">
      <c r="A691" s="573"/>
      <c r="B691" s="573"/>
      <c r="C691" s="573"/>
      <c r="D691" s="573"/>
      <c r="E691" s="573"/>
      <c r="F691" s="573"/>
      <c r="G691" s="573"/>
      <c r="H691" s="573"/>
      <c r="I691" s="573"/>
      <c r="J691" s="573"/>
      <c r="K691" s="658"/>
      <c r="L691" s="658"/>
      <c r="M691" s="573"/>
      <c r="N691" s="573"/>
      <c r="O691" s="573"/>
      <c r="P691" s="573"/>
      <c r="Q691" s="573"/>
      <c r="R691" s="573"/>
      <c r="S691" s="573"/>
      <c r="T691" s="573"/>
      <c r="U691" s="573"/>
      <c r="V691" s="573"/>
      <c r="W691" s="573"/>
      <c r="X691" s="573"/>
      <c r="Y691" s="573"/>
      <c r="Z691" s="573"/>
    </row>
    <row r="692" ht="15.75" customHeight="1">
      <c r="A692" s="573"/>
      <c r="B692" s="573"/>
      <c r="C692" s="573"/>
      <c r="D692" s="573"/>
      <c r="E692" s="573"/>
      <c r="F692" s="573"/>
      <c r="G692" s="573"/>
      <c r="H692" s="573"/>
      <c r="I692" s="573"/>
      <c r="J692" s="573"/>
      <c r="K692" s="658"/>
      <c r="L692" s="658"/>
      <c r="M692" s="573"/>
      <c r="N692" s="573"/>
      <c r="O692" s="573"/>
      <c r="P692" s="573"/>
      <c r="Q692" s="573"/>
      <c r="R692" s="573"/>
      <c r="S692" s="573"/>
      <c r="T692" s="573"/>
      <c r="U692" s="573"/>
      <c r="V692" s="573"/>
      <c r="W692" s="573"/>
      <c r="X692" s="573"/>
      <c r="Y692" s="573"/>
      <c r="Z692" s="573"/>
    </row>
    <row r="693" ht="15.75" customHeight="1">
      <c r="A693" s="573"/>
      <c r="B693" s="573"/>
      <c r="C693" s="573"/>
      <c r="D693" s="573"/>
      <c r="E693" s="573"/>
      <c r="F693" s="573"/>
      <c r="G693" s="573"/>
      <c r="H693" s="573"/>
      <c r="I693" s="573"/>
      <c r="J693" s="573"/>
      <c r="K693" s="658"/>
      <c r="L693" s="658"/>
      <c r="M693" s="573"/>
      <c r="N693" s="573"/>
      <c r="O693" s="573"/>
      <c r="P693" s="573"/>
      <c r="Q693" s="573"/>
      <c r="R693" s="573"/>
      <c r="S693" s="573"/>
      <c r="T693" s="573"/>
      <c r="U693" s="573"/>
      <c r="V693" s="573"/>
      <c r="W693" s="573"/>
      <c r="X693" s="573"/>
      <c r="Y693" s="573"/>
      <c r="Z693" s="573"/>
    </row>
    <row r="694" ht="15.75" customHeight="1">
      <c r="A694" s="573"/>
      <c r="B694" s="573"/>
      <c r="C694" s="573"/>
      <c r="D694" s="573"/>
      <c r="E694" s="573"/>
      <c r="F694" s="573"/>
      <c r="G694" s="573"/>
      <c r="H694" s="573"/>
      <c r="I694" s="573"/>
      <c r="J694" s="573"/>
      <c r="K694" s="658"/>
      <c r="L694" s="658"/>
      <c r="M694" s="573"/>
      <c r="N694" s="573"/>
      <c r="O694" s="573"/>
      <c r="P694" s="573"/>
      <c r="Q694" s="573"/>
      <c r="R694" s="573"/>
      <c r="S694" s="573"/>
      <c r="T694" s="573"/>
      <c r="U694" s="573"/>
      <c r="V694" s="573"/>
      <c r="W694" s="573"/>
      <c r="X694" s="573"/>
      <c r="Y694" s="573"/>
      <c r="Z694" s="573"/>
    </row>
    <row r="695" ht="15.75" customHeight="1">
      <c r="A695" s="573"/>
      <c r="B695" s="573"/>
      <c r="C695" s="573"/>
      <c r="D695" s="573"/>
      <c r="E695" s="573"/>
      <c r="F695" s="573"/>
      <c r="G695" s="573"/>
      <c r="H695" s="573"/>
      <c r="I695" s="573"/>
      <c r="J695" s="573"/>
      <c r="K695" s="658"/>
      <c r="L695" s="658"/>
      <c r="M695" s="573"/>
      <c r="N695" s="573"/>
      <c r="O695" s="573"/>
      <c r="P695" s="573"/>
      <c r="Q695" s="573"/>
      <c r="R695" s="573"/>
      <c r="S695" s="573"/>
      <c r="T695" s="573"/>
      <c r="U695" s="573"/>
      <c r="V695" s="573"/>
      <c r="W695" s="573"/>
      <c r="X695" s="573"/>
      <c r="Y695" s="573"/>
      <c r="Z695" s="573"/>
    </row>
    <row r="696" ht="15.75" customHeight="1">
      <c r="A696" s="573"/>
      <c r="B696" s="573"/>
      <c r="C696" s="573"/>
      <c r="D696" s="573"/>
      <c r="E696" s="573"/>
      <c r="F696" s="573"/>
      <c r="G696" s="573"/>
      <c r="H696" s="573"/>
      <c r="I696" s="573"/>
      <c r="J696" s="573"/>
      <c r="K696" s="658"/>
      <c r="L696" s="658"/>
      <c r="M696" s="573"/>
      <c r="N696" s="573"/>
      <c r="O696" s="573"/>
      <c r="P696" s="573"/>
      <c r="Q696" s="573"/>
      <c r="R696" s="573"/>
      <c r="S696" s="573"/>
      <c r="T696" s="573"/>
      <c r="U696" s="573"/>
      <c r="V696" s="573"/>
      <c r="W696" s="573"/>
      <c r="X696" s="573"/>
      <c r="Y696" s="573"/>
      <c r="Z696" s="573"/>
    </row>
    <row r="697" ht="15.75" customHeight="1">
      <c r="A697" s="573"/>
      <c r="B697" s="573"/>
      <c r="C697" s="573"/>
      <c r="D697" s="573"/>
      <c r="E697" s="573"/>
      <c r="F697" s="573"/>
      <c r="G697" s="573"/>
      <c r="H697" s="573"/>
      <c r="I697" s="573"/>
      <c r="J697" s="573"/>
      <c r="K697" s="658"/>
      <c r="L697" s="658"/>
      <c r="M697" s="573"/>
      <c r="N697" s="573"/>
      <c r="O697" s="573"/>
      <c r="P697" s="573"/>
      <c r="Q697" s="573"/>
      <c r="R697" s="573"/>
      <c r="S697" s="573"/>
      <c r="T697" s="573"/>
      <c r="U697" s="573"/>
      <c r="V697" s="573"/>
      <c r="W697" s="573"/>
      <c r="X697" s="573"/>
      <c r="Y697" s="573"/>
      <c r="Z697" s="573"/>
    </row>
    <row r="698" ht="15.75" customHeight="1">
      <c r="A698" s="573"/>
      <c r="B698" s="573"/>
      <c r="C698" s="573"/>
      <c r="D698" s="573"/>
      <c r="E698" s="573"/>
      <c r="F698" s="573"/>
      <c r="G698" s="573"/>
      <c r="H698" s="573"/>
      <c r="I698" s="573"/>
      <c r="J698" s="573"/>
      <c r="K698" s="658"/>
      <c r="L698" s="658"/>
      <c r="M698" s="573"/>
      <c r="N698" s="573"/>
      <c r="O698" s="573"/>
      <c r="P698" s="573"/>
      <c r="Q698" s="573"/>
      <c r="R698" s="573"/>
      <c r="S698" s="573"/>
      <c r="T698" s="573"/>
      <c r="U698" s="573"/>
      <c r="V698" s="573"/>
      <c r="W698" s="573"/>
      <c r="X698" s="573"/>
      <c r="Y698" s="573"/>
      <c r="Z698" s="573"/>
    </row>
    <row r="699" ht="15.75" customHeight="1">
      <c r="A699" s="573"/>
      <c r="B699" s="573"/>
      <c r="C699" s="573"/>
      <c r="D699" s="573"/>
      <c r="E699" s="573"/>
      <c r="F699" s="573"/>
      <c r="G699" s="573"/>
      <c r="H699" s="573"/>
      <c r="I699" s="573"/>
      <c r="J699" s="573"/>
      <c r="K699" s="658"/>
      <c r="L699" s="658"/>
      <c r="M699" s="573"/>
      <c r="N699" s="573"/>
      <c r="O699" s="573"/>
      <c r="P699" s="573"/>
      <c r="Q699" s="573"/>
      <c r="R699" s="573"/>
      <c r="S699" s="573"/>
      <c r="T699" s="573"/>
      <c r="U699" s="573"/>
      <c r="V699" s="573"/>
      <c r="W699" s="573"/>
      <c r="X699" s="573"/>
      <c r="Y699" s="573"/>
      <c r="Z699" s="573"/>
    </row>
    <row r="700" ht="15.75" customHeight="1">
      <c r="A700" s="573"/>
      <c r="B700" s="573"/>
      <c r="C700" s="573"/>
      <c r="D700" s="573"/>
      <c r="E700" s="573"/>
      <c r="F700" s="573"/>
      <c r="G700" s="573"/>
      <c r="H700" s="573"/>
      <c r="I700" s="573"/>
      <c r="J700" s="573"/>
      <c r="K700" s="658"/>
      <c r="L700" s="658"/>
      <c r="M700" s="573"/>
      <c r="N700" s="573"/>
      <c r="O700" s="573"/>
      <c r="P700" s="573"/>
      <c r="Q700" s="573"/>
      <c r="R700" s="573"/>
      <c r="S700" s="573"/>
      <c r="T700" s="573"/>
      <c r="U700" s="573"/>
      <c r="V700" s="573"/>
      <c r="W700" s="573"/>
      <c r="X700" s="573"/>
      <c r="Y700" s="573"/>
      <c r="Z700" s="573"/>
    </row>
    <row r="701" ht="15.75" customHeight="1">
      <c r="A701" s="573"/>
      <c r="B701" s="573"/>
      <c r="C701" s="573"/>
      <c r="D701" s="573"/>
      <c r="E701" s="573"/>
      <c r="F701" s="573"/>
      <c r="G701" s="573"/>
      <c r="H701" s="573"/>
      <c r="I701" s="573"/>
      <c r="J701" s="573"/>
      <c r="K701" s="658"/>
      <c r="L701" s="658"/>
      <c r="M701" s="573"/>
      <c r="N701" s="573"/>
      <c r="O701" s="573"/>
      <c r="P701" s="573"/>
      <c r="Q701" s="573"/>
      <c r="R701" s="573"/>
      <c r="S701" s="573"/>
      <c r="T701" s="573"/>
      <c r="U701" s="573"/>
      <c r="V701" s="573"/>
      <c r="W701" s="573"/>
      <c r="X701" s="573"/>
      <c r="Y701" s="573"/>
      <c r="Z701" s="573"/>
    </row>
    <row r="702" ht="15.75" customHeight="1">
      <c r="A702" s="573"/>
      <c r="B702" s="573"/>
      <c r="C702" s="573"/>
      <c r="D702" s="573"/>
      <c r="E702" s="573"/>
      <c r="F702" s="573"/>
      <c r="G702" s="573"/>
      <c r="H702" s="573"/>
      <c r="I702" s="573"/>
      <c r="J702" s="573"/>
      <c r="K702" s="658"/>
      <c r="L702" s="658"/>
      <c r="M702" s="573"/>
      <c r="N702" s="573"/>
      <c r="O702" s="573"/>
      <c r="P702" s="573"/>
      <c r="Q702" s="573"/>
      <c r="R702" s="573"/>
      <c r="S702" s="573"/>
      <c r="T702" s="573"/>
      <c r="U702" s="573"/>
      <c r="V702" s="573"/>
      <c r="W702" s="573"/>
      <c r="X702" s="573"/>
      <c r="Y702" s="573"/>
      <c r="Z702" s="573"/>
    </row>
    <row r="703" ht="15.75" customHeight="1">
      <c r="A703" s="573"/>
      <c r="B703" s="573"/>
      <c r="C703" s="573"/>
      <c r="D703" s="573"/>
      <c r="E703" s="573"/>
      <c r="F703" s="573"/>
      <c r="G703" s="573"/>
      <c r="H703" s="573"/>
      <c r="I703" s="573"/>
      <c r="J703" s="573"/>
      <c r="K703" s="658"/>
      <c r="L703" s="658"/>
      <c r="M703" s="573"/>
      <c r="N703" s="573"/>
      <c r="O703" s="573"/>
      <c r="P703" s="573"/>
      <c r="Q703" s="573"/>
      <c r="R703" s="573"/>
      <c r="S703" s="573"/>
      <c r="T703" s="573"/>
      <c r="U703" s="573"/>
      <c r="V703" s="573"/>
      <c r="W703" s="573"/>
      <c r="X703" s="573"/>
      <c r="Y703" s="573"/>
      <c r="Z703" s="573"/>
    </row>
    <row r="704" ht="15.75" customHeight="1">
      <c r="A704" s="573"/>
      <c r="B704" s="573"/>
      <c r="C704" s="573"/>
      <c r="D704" s="573"/>
      <c r="E704" s="573"/>
      <c r="F704" s="573"/>
      <c r="G704" s="573"/>
      <c r="H704" s="573"/>
      <c r="I704" s="573"/>
      <c r="J704" s="573"/>
      <c r="K704" s="658"/>
      <c r="L704" s="658"/>
      <c r="M704" s="573"/>
      <c r="N704" s="573"/>
      <c r="O704" s="573"/>
      <c r="P704" s="573"/>
      <c r="Q704" s="573"/>
      <c r="R704" s="573"/>
      <c r="S704" s="573"/>
      <c r="T704" s="573"/>
      <c r="U704" s="573"/>
      <c r="V704" s="573"/>
      <c r="W704" s="573"/>
      <c r="X704" s="573"/>
      <c r="Y704" s="573"/>
      <c r="Z704" s="573"/>
    </row>
    <row r="705" ht="15.75" customHeight="1">
      <c r="A705" s="573"/>
      <c r="B705" s="573"/>
      <c r="C705" s="573"/>
      <c r="D705" s="573"/>
      <c r="E705" s="573"/>
      <c r="F705" s="573"/>
      <c r="G705" s="573"/>
      <c r="H705" s="573"/>
      <c r="I705" s="573"/>
      <c r="J705" s="573"/>
      <c r="K705" s="658"/>
      <c r="L705" s="658"/>
      <c r="M705" s="573"/>
      <c r="N705" s="573"/>
      <c r="O705" s="573"/>
      <c r="P705" s="573"/>
      <c r="Q705" s="573"/>
      <c r="R705" s="573"/>
      <c r="S705" s="573"/>
      <c r="T705" s="573"/>
      <c r="U705" s="573"/>
      <c r="V705" s="573"/>
      <c r="W705" s="573"/>
      <c r="X705" s="573"/>
      <c r="Y705" s="573"/>
      <c r="Z705" s="573"/>
    </row>
    <row r="706" ht="15.75" customHeight="1">
      <c r="A706" s="573"/>
      <c r="B706" s="573"/>
      <c r="C706" s="573"/>
      <c r="D706" s="573"/>
      <c r="E706" s="573"/>
      <c r="F706" s="573"/>
      <c r="G706" s="573"/>
      <c r="H706" s="573"/>
      <c r="I706" s="573"/>
      <c r="J706" s="573"/>
      <c r="K706" s="658"/>
      <c r="L706" s="658"/>
      <c r="M706" s="573"/>
      <c r="N706" s="573"/>
      <c r="O706" s="573"/>
      <c r="P706" s="573"/>
      <c r="Q706" s="573"/>
      <c r="R706" s="573"/>
      <c r="S706" s="573"/>
      <c r="T706" s="573"/>
      <c r="U706" s="573"/>
      <c r="V706" s="573"/>
      <c r="W706" s="573"/>
      <c r="X706" s="573"/>
      <c r="Y706" s="573"/>
      <c r="Z706" s="573"/>
    </row>
    <row r="707" ht="15.75" customHeight="1">
      <c r="A707" s="573"/>
      <c r="B707" s="573"/>
      <c r="C707" s="573"/>
      <c r="D707" s="573"/>
      <c r="E707" s="573"/>
      <c r="F707" s="573"/>
      <c r="G707" s="573"/>
      <c r="H707" s="573"/>
      <c r="I707" s="573"/>
      <c r="J707" s="573"/>
      <c r="K707" s="658"/>
      <c r="L707" s="658"/>
      <c r="M707" s="573"/>
      <c r="N707" s="573"/>
      <c r="O707" s="573"/>
      <c r="P707" s="573"/>
      <c r="Q707" s="573"/>
      <c r="R707" s="573"/>
      <c r="S707" s="573"/>
      <c r="T707" s="573"/>
      <c r="U707" s="573"/>
      <c r="V707" s="573"/>
      <c r="W707" s="573"/>
      <c r="X707" s="573"/>
      <c r="Y707" s="573"/>
      <c r="Z707" s="573"/>
    </row>
    <row r="708" ht="15.75" customHeight="1">
      <c r="A708" s="573"/>
      <c r="B708" s="573"/>
      <c r="C708" s="573"/>
      <c r="D708" s="573"/>
      <c r="E708" s="573"/>
      <c r="F708" s="573"/>
      <c r="G708" s="573"/>
      <c r="H708" s="573"/>
      <c r="I708" s="573"/>
      <c r="J708" s="573"/>
      <c r="K708" s="658"/>
      <c r="L708" s="658"/>
      <c r="M708" s="573"/>
      <c r="N708" s="573"/>
      <c r="O708" s="573"/>
      <c r="P708" s="573"/>
      <c r="Q708" s="573"/>
      <c r="R708" s="573"/>
      <c r="S708" s="573"/>
      <c r="T708" s="573"/>
      <c r="U708" s="573"/>
      <c r="V708" s="573"/>
      <c r="W708" s="573"/>
      <c r="X708" s="573"/>
      <c r="Y708" s="573"/>
      <c r="Z708" s="573"/>
    </row>
    <row r="709" ht="15.75" customHeight="1">
      <c r="A709" s="573"/>
      <c r="B709" s="573"/>
      <c r="C709" s="573"/>
      <c r="D709" s="573"/>
      <c r="E709" s="573"/>
      <c r="F709" s="573"/>
      <c r="G709" s="573"/>
      <c r="H709" s="573"/>
      <c r="I709" s="573"/>
      <c r="J709" s="573"/>
      <c r="K709" s="658"/>
      <c r="L709" s="658"/>
      <c r="M709" s="573"/>
      <c r="N709" s="573"/>
      <c r="O709" s="573"/>
      <c r="P709" s="573"/>
      <c r="Q709" s="573"/>
      <c r="R709" s="573"/>
      <c r="S709" s="573"/>
      <c r="T709" s="573"/>
      <c r="U709" s="573"/>
      <c r="V709" s="573"/>
      <c r="W709" s="573"/>
      <c r="X709" s="573"/>
      <c r="Y709" s="573"/>
      <c r="Z709" s="573"/>
    </row>
    <row r="710" ht="15.75" customHeight="1">
      <c r="A710" s="573"/>
      <c r="B710" s="573"/>
      <c r="C710" s="573"/>
      <c r="D710" s="573"/>
      <c r="E710" s="573"/>
      <c r="F710" s="573"/>
      <c r="G710" s="573"/>
      <c r="H710" s="573"/>
      <c r="I710" s="573"/>
      <c r="J710" s="573"/>
      <c r="K710" s="658"/>
      <c r="L710" s="658"/>
      <c r="M710" s="573"/>
      <c r="N710" s="573"/>
      <c r="O710" s="573"/>
      <c r="P710" s="573"/>
      <c r="Q710" s="573"/>
      <c r="R710" s="573"/>
      <c r="S710" s="573"/>
      <c r="T710" s="573"/>
      <c r="U710" s="573"/>
      <c r="V710" s="573"/>
      <c r="W710" s="573"/>
      <c r="X710" s="573"/>
      <c r="Y710" s="573"/>
      <c r="Z710" s="573"/>
    </row>
    <row r="711" ht="15.75" customHeight="1">
      <c r="A711" s="573"/>
      <c r="B711" s="573"/>
      <c r="C711" s="573"/>
      <c r="D711" s="573"/>
      <c r="E711" s="573"/>
      <c r="F711" s="573"/>
      <c r="G711" s="573"/>
      <c r="H711" s="573"/>
      <c r="I711" s="573"/>
      <c r="J711" s="573"/>
      <c r="K711" s="658"/>
      <c r="L711" s="658"/>
      <c r="M711" s="573"/>
      <c r="N711" s="573"/>
      <c r="O711" s="573"/>
      <c r="P711" s="573"/>
      <c r="Q711" s="573"/>
      <c r="R711" s="573"/>
      <c r="S711" s="573"/>
      <c r="T711" s="573"/>
      <c r="U711" s="573"/>
      <c r="V711" s="573"/>
      <c r="W711" s="573"/>
      <c r="X711" s="573"/>
      <c r="Y711" s="573"/>
      <c r="Z711" s="573"/>
    </row>
    <row r="712" ht="15.75" customHeight="1">
      <c r="A712" s="573"/>
      <c r="B712" s="573"/>
      <c r="C712" s="573"/>
      <c r="D712" s="573"/>
      <c r="E712" s="573"/>
      <c r="F712" s="573"/>
      <c r="G712" s="573"/>
      <c r="H712" s="573"/>
      <c r="I712" s="573"/>
      <c r="J712" s="573"/>
      <c r="K712" s="658"/>
      <c r="L712" s="658"/>
      <c r="M712" s="573"/>
      <c r="N712" s="573"/>
      <c r="O712" s="573"/>
      <c r="P712" s="573"/>
      <c r="Q712" s="573"/>
      <c r="R712" s="573"/>
      <c r="S712" s="573"/>
      <c r="T712" s="573"/>
      <c r="U712" s="573"/>
      <c r="V712" s="573"/>
      <c r="W712" s="573"/>
      <c r="X712" s="573"/>
      <c r="Y712" s="573"/>
      <c r="Z712" s="573"/>
    </row>
    <row r="713" ht="15.75" customHeight="1">
      <c r="A713" s="573"/>
      <c r="B713" s="573"/>
      <c r="C713" s="573"/>
      <c r="D713" s="573"/>
      <c r="E713" s="573"/>
      <c r="F713" s="573"/>
      <c r="G713" s="573"/>
      <c r="H713" s="573"/>
      <c r="I713" s="573"/>
      <c r="J713" s="573"/>
      <c r="K713" s="658"/>
      <c r="L713" s="658"/>
      <c r="M713" s="573"/>
      <c r="N713" s="573"/>
      <c r="O713" s="573"/>
      <c r="P713" s="573"/>
      <c r="Q713" s="573"/>
      <c r="R713" s="573"/>
      <c r="S713" s="573"/>
      <c r="T713" s="573"/>
      <c r="U713" s="573"/>
      <c r="V713" s="573"/>
      <c r="W713" s="573"/>
      <c r="X713" s="573"/>
      <c r="Y713" s="573"/>
      <c r="Z713" s="573"/>
    </row>
    <row r="714" ht="15.75" customHeight="1">
      <c r="A714" s="573"/>
      <c r="B714" s="573"/>
      <c r="C714" s="573"/>
      <c r="D714" s="573"/>
      <c r="E714" s="573"/>
      <c r="F714" s="573"/>
      <c r="G714" s="573"/>
      <c r="H714" s="573"/>
      <c r="I714" s="573"/>
      <c r="J714" s="573"/>
      <c r="K714" s="658"/>
      <c r="L714" s="658"/>
      <c r="M714" s="573"/>
      <c r="N714" s="573"/>
      <c r="O714" s="573"/>
      <c r="P714" s="573"/>
      <c r="Q714" s="573"/>
      <c r="R714" s="573"/>
      <c r="S714" s="573"/>
      <c r="T714" s="573"/>
      <c r="U714" s="573"/>
      <c r="V714" s="573"/>
      <c r="W714" s="573"/>
      <c r="X714" s="573"/>
      <c r="Y714" s="573"/>
      <c r="Z714" s="573"/>
    </row>
    <row r="715" ht="15.75" customHeight="1">
      <c r="A715" s="573"/>
      <c r="B715" s="573"/>
      <c r="C715" s="573"/>
      <c r="D715" s="573"/>
      <c r="E715" s="573"/>
      <c r="F715" s="573"/>
      <c r="G715" s="573"/>
      <c r="H715" s="573"/>
      <c r="I715" s="573"/>
      <c r="J715" s="573"/>
      <c r="K715" s="658"/>
      <c r="L715" s="658"/>
      <c r="M715" s="573"/>
      <c r="N715" s="573"/>
      <c r="O715" s="573"/>
      <c r="P715" s="573"/>
      <c r="Q715" s="573"/>
      <c r="R715" s="573"/>
      <c r="S715" s="573"/>
      <c r="T715" s="573"/>
      <c r="U715" s="573"/>
      <c r="V715" s="573"/>
      <c r="W715" s="573"/>
      <c r="X715" s="573"/>
      <c r="Y715" s="573"/>
      <c r="Z715" s="573"/>
    </row>
    <row r="716" ht="15.75" customHeight="1">
      <c r="A716" s="573"/>
      <c r="B716" s="573"/>
      <c r="C716" s="573"/>
      <c r="D716" s="573"/>
      <c r="E716" s="573"/>
      <c r="F716" s="573"/>
      <c r="G716" s="573"/>
      <c r="H716" s="573"/>
      <c r="I716" s="573"/>
      <c r="J716" s="573"/>
      <c r="K716" s="658"/>
      <c r="L716" s="658"/>
      <c r="M716" s="573"/>
      <c r="N716" s="573"/>
      <c r="O716" s="573"/>
      <c r="P716" s="573"/>
      <c r="Q716" s="573"/>
      <c r="R716" s="573"/>
      <c r="S716" s="573"/>
      <c r="T716" s="573"/>
      <c r="U716" s="573"/>
      <c r="V716" s="573"/>
      <c r="W716" s="573"/>
      <c r="X716" s="573"/>
      <c r="Y716" s="573"/>
      <c r="Z716" s="573"/>
    </row>
    <row r="717" ht="15.75" customHeight="1">
      <c r="A717" s="573"/>
      <c r="B717" s="573"/>
      <c r="C717" s="573"/>
      <c r="D717" s="573"/>
      <c r="E717" s="573"/>
      <c r="F717" s="573"/>
      <c r="G717" s="573"/>
      <c r="H717" s="573"/>
      <c r="I717" s="573"/>
      <c r="J717" s="573"/>
      <c r="K717" s="658"/>
      <c r="L717" s="658"/>
      <c r="M717" s="573"/>
      <c r="N717" s="573"/>
      <c r="O717" s="573"/>
      <c r="P717" s="573"/>
      <c r="Q717" s="573"/>
      <c r="R717" s="573"/>
      <c r="S717" s="573"/>
      <c r="T717" s="573"/>
      <c r="U717" s="573"/>
      <c r="V717" s="573"/>
      <c r="W717" s="573"/>
      <c r="X717" s="573"/>
      <c r="Y717" s="573"/>
      <c r="Z717" s="573"/>
    </row>
    <row r="718" ht="15.75" customHeight="1">
      <c r="A718" s="573"/>
      <c r="B718" s="573"/>
      <c r="C718" s="573"/>
      <c r="D718" s="573"/>
      <c r="E718" s="573"/>
      <c r="F718" s="573"/>
      <c r="G718" s="573"/>
      <c r="H718" s="573"/>
      <c r="I718" s="573"/>
      <c r="J718" s="573"/>
      <c r="K718" s="658"/>
      <c r="L718" s="658"/>
      <c r="M718" s="573"/>
      <c r="N718" s="573"/>
      <c r="O718" s="573"/>
      <c r="P718" s="573"/>
      <c r="Q718" s="573"/>
      <c r="R718" s="573"/>
      <c r="S718" s="573"/>
      <c r="T718" s="573"/>
      <c r="U718" s="573"/>
      <c r="V718" s="573"/>
      <c r="W718" s="573"/>
      <c r="X718" s="573"/>
      <c r="Y718" s="573"/>
      <c r="Z718" s="573"/>
    </row>
    <row r="719" ht="15.75" customHeight="1">
      <c r="A719" s="573"/>
      <c r="B719" s="573"/>
      <c r="C719" s="573"/>
      <c r="D719" s="573"/>
      <c r="E719" s="573"/>
      <c r="F719" s="573"/>
      <c r="G719" s="573"/>
      <c r="H719" s="573"/>
      <c r="I719" s="573"/>
      <c r="J719" s="573"/>
      <c r="K719" s="658"/>
      <c r="L719" s="658"/>
      <c r="M719" s="573"/>
      <c r="N719" s="573"/>
      <c r="O719" s="573"/>
      <c r="P719" s="573"/>
      <c r="Q719" s="573"/>
      <c r="R719" s="573"/>
      <c r="S719" s="573"/>
      <c r="T719" s="573"/>
      <c r="U719" s="573"/>
      <c r="V719" s="573"/>
      <c r="W719" s="573"/>
      <c r="X719" s="573"/>
      <c r="Y719" s="573"/>
      <c r="Z719" s="573"/>
    </row>
    <row r="720" ht="15.75" customHeight="1">
      <c r="A720" s="573"/>
      <c r="B720" s="573"/>
      <c r="C720" s="573"/>
      <c r="D720" s="573"/>
      <c r="E720" s="573"/>
      <c r="F720" s="573"/>
      <c r="G720" s="573"/>
      <c r="H720" s="573"/>
      <c r="I720" s="573"/>
      <c r="J720" s="573"/>
      <c r="K720" s="658"/>
      <c r="L720" s="658"/>
      <c r="M720" s="573"/>
      <c r="N720" s="573"/>
      <c r="O720" s="573"/>
      <c r="P720" s="573"/>
      <c r="Q720" s="573"/>
      <c r="R720" s="573"/>
      <c r="S720" s="573"/>
      <c r="T720" s="573"/>
      <c r="U720" s="573"/>
      <c r="V720" s="573"/>
      <c r="W720" s="573"/>
      <c r="X720" s="573"/>
      <c r="Y720" s="573"/>
      <c r="Z720" s="573"/>
    </row>
    <row r="721" ht="15.75" customHeight="1">
      <c r="A721" s="573"/>
      <c r="B721" s="573"/>
      <c r="C721" s="573"/>
      <c r="D721" s="573"/>
      <c r="E721" s="573"/>
      <c r="F721" s="573"/>
      <c r="G721" s="573"/>
      <c r="H721" s="573"/>
      <c r="I721" s="573"/>
      <c r="J721" s="573"/>
      <c r="K721" s="658"/>
      <c r="L721" s="658"/>
      <c r="M721" s="573"/>
      <c r="N721" s="573"/>
      <c r="O721" s="573"/>
      <c r="P721" s="573"/>
      <c r="Q721" s="573"/>
      <c r="R721" s="573"/>
      <c r="S721" s="573"/>
      <c r="T721" s="573"/>
      <c r="U721" s="573"/>
      <c r="V721" s="573"/>
      <c r="W721" s="573"/>
      <c r="X721" s="573"/>
      <c r="Y721" s="573"/>
      <c r="Z721" s="573"/>
    </row>
    <row r="722" ht="15.75" customHeight="1">
      <c r="A722" s="573"/>
      <c r="B722" s="573"/>
      <c r="C722" s="573"/>
      <c r="D722" s="573"/>
      <c r="E722" s="573"/>
      <c r="F722" s="573"/>
      <c r="G722" s="573"/>
      <c r="H722" s="573"/>
      <c r="I722" s="573"/>
      <c r="J722" s="573"/>
      <c r="K722" s="658"/>
      <c r="L722" s="658"/>
      <c r="M722" s="573"/>
      <c r="N722" s="573"/>
      <c r="O722" s="573"/>
      <c r="P722" s="573"/>
      <c r="Q722" s="573"/>
      <c r="R722" s="573"/>
      <c r="S722" s="573"/>
      <c r="T722" s="573"/>
      <c r="U722" s="573"/>
      <c r="V722" s="573"/>
      <c r="W722" s="573"/>
      <c r="X722" s="573"/>
      <c r="Y722" s="573"/>
      <c r="Z722" s="573"/>
    </row>
    <row r="723" ht="15.75" customHeight="1">
      <c r="A723" s="573"/>
      <c r="B723" s="573"/>
      <c r="C723" s="573"/>
      <c r="D723" s="573"/>
      <c r="E723" s="573"/>
      <c r="F723" s="573"/>
      <c r="G723" s="573"/>
      <c r="H723" s="573"/>
      <c r="I723" s="573"/>
      <c r="J723" s="573"/>
      <c r="K723" s="658"/>
      <c r="L723" s="658"/>
      <c r="M723" s="573"/>
      <c r="N723" s="573"/>
      <c r="O723" s="573"/>
      <c r="P723" s="573"/>
      <c r="Q723" s="573"/>
      <c r="R723" s="573"/>
      <c r="S723" s="573"/>
      <c r="T723" s="573"/>
      <c r="U723" s="573"/>
      <c r="V723" s="573"/>
      <c r="W723" s="573"/>
      <c r="X723" s="573"/>
      <c r="Y723" s="573"/>
      <c r="Z723" s="573"/>
    </row>
    <row r="724" ht="15.75" customHeight="1">
      <c r="A724" s="573"/>
      <c r="B724" s="573"/>
      <c r="C724" s="573"/>
      <c r="D724" s="573"/>
      <c r="E724" s="573"/>
      <c r="F724" s="573"/>
      <c r="G724" s="573"/>
      <c r="H724" s="573"/>
      <c r="I724" s="573"/>
      <c r="J724" s="573"/>
      <c r="K724" s="658"/>
      <c r="L724" s="658"/>
      <c r="M724" s="573"/>
      <c r="N724" s="573"/>
      <c r="O724" s="573"/>
      <c r="P724" s="573"/>
      <c r="Q724" s="573"/>
      <c r="R724" s="573"/>
      <c r="S724" s="573"/>
      <c r="T724" s="573"/>
      <c r="U724" s="573"/>
      <c r="V724" s="573"/>
      <c r="W724" s="573"/>
      <c r="X724" s="573"/>
      <c r="Y724" s="573"/>
      <c r="Z724" s="573"/>
    </row>
    <row r="725" ht="15.75" customHeight="1">
      <c r="A725" s="573"/>
      <c r="B725" s="573"/>
      <c r="C725" s="573"/>
      <c r="D725" s="573"/>
      <c r="E725" s="573"/>
      <c r="F725" s="573"/>
      <c r="G725" s="573"/>
      <c r="H725" s="573"/>
      <c r="I725" s="573"/>
      <c r="J725" s="573"/>
      <c r="K725" s="658"/>
      <c r="L725" s="658"/>
      <c r="M725" s="573"/>
      <c r="N725" s="573"/>
      <c r="O725" s="573"/>
      <c r="P725" s="573"/>
      <c r="Q725" s="573"/>
      <c r="R725" s="573"/>
      <c r="S725" s="573"/>
      <c r="T725" s="573"/>
      <c r="U725" s="573"/>
      <c r="V725" s="573"/>
      <c r="W725" s="573"/>
      <c r="X725" s="573"/>
      <c r="Y725" s="573"/>
      <c r="Z725" s="573"/>
    </row>
    <row r="726" ht="15.75" customHeight="1">
      <c r="A726" s="573"/>
      <c r="B726" s="573"/>
      <c r="C726" s="573"/>
      <c r="D726" s="573"/>
      <c r="E726" s="573"/>
      <c r="F726" s="573"/>
      <c r="G726" s="573"/>
      <c r="H726" s="573"/>
      <c r="I726" s="573"/>
      <c r="J726" s="573"/>
      <c r="K726" s="658"/>
      <c r="L726" s="658"/>
      <c r="M726" s="573"/>
      <c r="N726" s="573"/>
      <c r="O726" s="573"/>
      <c r="P726" s="573"/>
      <c r="Q726" s="573"/>
      <c r="R726" s="573"/>
      <c r="S726" s="573"/>
      <c r="T726" s="573"/>
      <c r="U726" s="573"/>
      <c r="V726" s="573"/>
      <c r="W726" s="573"/>
      <c r="X726" s="573"/>
      <c r="Y726" s="573"/>
      <c r="Z726" s="573"/>
    </row>
    <row r="727" ht="15.75" customHeight="1">
      <c r="A727" s="573"/>
      <c r="B727" s="573"/>
      <c r="C727" s="573"/>
      <c r="D727" s="573"/>
      <c r="E727" s="573"/>
      <c r="F727" s="573"/>
      <c r="G727" s="573"/>
      <c r="H727" s="573"/>
      <c r="I727" s="573"/>
      <c r="J727" s="573"/>
      <c r="K727" s="658"/>
      <c r="L727" s="658"/>
      <c r="M727" s="573"/>
      <c r="N727" s="573"/>
      <c r="O727" s="573"/>
      <c r="P727" s="573"/>
      <c r="Q727" s="573"/>
      <c r="R727" s="573"/>
      <c r="S727" s="573"/>
      <c r="T727" s="573"/>
      <c r="U727" s="573"/>
      <c r="V727" s="573"/>
      <c r="W727" s="573"/>
      <c r="X727" s="573"/>
      <c r="Y727" s="573"/>
      <c r="Z727" s="573"/>
    </row>
    <row r="728" ht="15.75" customHeight="1">
      <c r="A728" s="573"/>
      <c r="B728" s="573"/>
      <c r="C728" s="573"/>
      <c r="D728" s="573"/>
      <c r="E728" s="573"/>
      <c r="F728" s="573"/>
      <c r="G728" s="573"/>
      <c r="H728" s="573"/>
      <c r="I728" s="573"/>
      <c r="J728" s="573"/>
      <c r="K728" s="658"/>
      <c r="L728" s="658"/>
      <c r="M728" s="573"/>
      <c r="N728" s="573"/>
      <c r="O728" s="573"/>
      <c r="P728" s="573"/>
      <c r="Q728" s="573"/>
      <c r="R728" s="573"/>
      <c r="S728" s="573"/>
      <c r="T728" s="573"/>
      <c r="U728" s="573"/>
      <c r="V728" s="573"/>
      <c r="W728" s="573"/>
      <c r="X728" s="573"/>
      <c r="Y728" s="573"/>
      <c r="Z728" s="573"/>
    </row>
    <row r="729" ht="15.75" customHeight="1">
      <c r="A729" s="573"/>
      <c r="B729" s="573"/>
      <c r="C729" s="573"/>
      <c r="D729" s="573"/>
      <c r="E729" s="573"/>
      <c r="F729" s="573"/>
      <c r="G729" s="573"/>
      <c r="H729" s="573"/>
      <c r="I729" s="573"/>
      <c r="J729" s="573"/>
      <c r="K729" s="658"/>
      <c r="L729" s="658"/>
      <c r="M729" s="573"/>
      <c r="N729" s="573"/>
      <c r="O729" s="573"/>
      <c r="P729" s="573"/>
      <c r="Q729" s="573"/>
      <c r="R729" s="573"/>
      <c r="S729" s="573"/>
      <c r="T729" s="573"/>
      <c r="U729" s="573"/>
      <c r="V729" s="573"/>
      <c r="W729" s="573"/>
      <c r="X729" s="573"/>
      <c r="Y729" s="573"/>
      <c r="Z729" s="573"/>
    </row>
    <row r="730" ht="15.75" customHeight="1">
      <c r="A730" s="573"/>
      <c r="B730" s="573"/>
      <c r="C730" s="573"/>
      <c r="D730" s="573"/>
      <c r="E730" s="573"/>
      <c r="F730" s="573"/>
      <c r="G730" s="573"/>
      <c r="H730" s="573"/>
      <c r="I730" s="573"/>
      <c r="J730" s="573"/>
      <c r="K730" s="658"/>
      <c r="L730" s="658"/>
      <c r="M730" s="573"/>
      <c r="N730" s="573"/>
      <c r="O730" s="573"/>
      <c r="P730" s="573"/>
      <c r="Q730" s="573"/>
      <c r="R730" s="573"/>
      <c r="S730" s="573"/>
      <c r="T730" s="573"/>
      <c r="U730" s="573"/>
      <c r="V730" s="573"/>
      <c r="W730" s="573"/>
      <c r="X730" s="573"/>
      <c r="Y730" s="573"/>
      <c r="Z730" s="573"/>
    </row>
    <row r="731" ht="15.75" customHeight="1">
      <c r="A731" s="573"/>
      <c r="B731" s="573"/>
      <c r="C731" s="573"/>
      <c r="D731" s="573"/>
      <c r="E731" s="573"/>
      <c r="F731" s="573"/>
      <c r="G731" s="573"/>
      <c r="H731" s="573"/>
      <c r="I731" s="573"/>
      <c r="J731" s="573"/>
      <c r="K731" s="658"/>
      <c r="L731" s="658"/>
      <c r="M731" s="573"/>
      <c r="N731" s="573"/>
      <c r="O731" s="573"/>
      <c r="P731" s="573"/>
      <c r="Q731" s="573"/>
      <c r="R731" s="573"/>
      <c r="S731" s="573"/>
      <c r="T731" s="573"/>
      <c r="U731" s="573"/>
      <c r="V731" s="573"/>
      <c r="W731" s="573"/>
      <c r="X731" s="573"/>
      <c r="Y731" s="573"/>
      <c r="Z731" s="573"/>
    </row>
    <row r="732" ht="15.75" customHeight="1">
      <c r="A732" s="573"/>
      <c r="B732" s="573"/>
      <c r="C732" s="573"/>
      <c r="D732" s="573"/>
      <c r="E732" s="573"/>
      <c r="F732" s="573"/>
      <c r="G732" s="573"/>
      <c r="H732" s="573"/>
      <c r="I732" s="573"/>
      <c r="J732" s="573"/>
      <c r="K732" s="658"/>
      <c r="L732" s="658"/>
      <c r="M732" s="573"/>
      <c r="N732" s="573"/>
      <c r="O732" s="573"/>
      <c r="P732" s="573"/>
      <c r="Q732" s="573"/>
      <c r="R732" s="573"/>
      <c r="S732" s="573"/>
      <c r="T732" s="573"/>
      <c r="U732" s="573"/>
      <c r="V732" s="573"/>
      <c r="W732" s="573"/>
      <c r="X732" s="573"/>
      <c r="Y732" s="573"/>
      <c r="Z732" s="573"/>
    </row>
    <row r="733" ht="15.75" customHeight="1">
      <c r="A733" s="573"/>
      <c r="B733" s="573"/>
      <c r="C733" s="573"/>
      <c r="D733" s="573"/>
      <c r="E733" s="573"/>
      <c r="F733" s="573"/>
      <c r="G733" s="573"/>
      <c r="H733" s="573"/>
      <c r="I733" s="573"/>
      <c r="J733" s="573"/>
      <c r="K733" s="658"/>
      <c r="L733" s="658"/>
      <c r="M733" s="573"/>
      <c r="N733" s="573"/>
      <c r="O733" s="573"/>
      <c r="P733" s="573"/>
      <c r="Q733" s="573"/>
      <c r="R733" s="573"/>
      <c r="S733" s="573"/>
      <c r="T733" s="573"/>
      <c r="U733" s="573"/>
      <c r="V733" s="573"/>
      <c r="W733" s="573"/>
      <c r="X733" s="573"/>
      <c r="Y733" s="573"/>
      <c r="Z733" s="573"/>
    </row>
    <row r="734" ht="15.75" customHeight="1">
      <c r="A734" s="573"/>
      <c r="B734" s="573"/>
      <c r="C734" s="573"/>
      <c r="D734" s="573"/>
      <c r="E734" s="573"/>
      <c r="F734" s="573"/>
      <c r="G734" s="573"/>
      <c r="H734" s="573"/>
      <c r="I734" s="573"/>
      <c r="J734" s="573"/>
      <c r="K734" s="658"/>
      <c r="L734" s="658"/>
      <c r="M734" s="573"/>
      <c r="N734" s="573"/>
      <c r="O734" s="573"/>
      <c r="P734" s="573"/>
      <c r="Q734" s="573"/>
      <c r="R734" s="573"/>
      <c r="S734" s="573"/>
      <c r="T734" s="573"/>
      <c r="U734" s="573"/>
      <c r="V734" s="573"/>
      <c r="W734" s="573"/>
      <c r="X734" s="573"/>
      <c r="Y734" s="573"/>
      <c r="Z734" s="573"/>
    </row>
    <row r="735" ht="15.75" customHeight="1">
      <c r="A735" s="573"/>
      <c r="B735" s="573"/>
      <c r="C735" s="573"/>
      <c r="D735" s="573"/>
      <c r="E735" s="573"/>
      <c r="F735" s="573"/>
      <c r="G735" s="573"/>
      <c r="H735" s="573"/>
      <c r="I735" s="573"/>
      <c r="J735" s="573"/>
      <c r="K735" s="658"/>
      <c r="L735" s="658"/>
      <c r="M735" s="573"/>
      <c r="N735" s="573"/>
      <c r="O735" s="573"/>
      <c r="P735" s="573"/>
      <c r="Q735" s="573"/>
      <c r="R735" s="573"/>
      <c r="S735" s="573"/>
      <c r="T735" s="573"/>
      <c r="U735" s="573"/>
      <c r="V735" s="573"/>
      <c r="W735" s="573"/>
      <c r="X735" s="573"/>
      <c r="Y735" s="573"/>
      <c r="Z735" s="573"/>
    </row>
    <row r="736" ht="15.75" customHeight="1">
      <c r="A736" s="573"/>
      <c r="B736" s="573"/>
      <c r="C736" s="573"/>
      <c r="D736" s="573"/>
      <c r="E736" s="573"/>
      <c r="F736" s="573"/>
      <c r="G736" s="573"/>
      <c r="H736" s="573"/>
      <c r="I736" s="573"/>
      <c r="J736" s="573"/>
      <c r="K736" s="658"/>
      <c r="L736" s="658"/>
      <c r="M736" s="573"/>
      <c r="N736" s="573"/>
      <c r="O736" s="573"/>
      <c r="P736" s="573"/>
      <c r="Q736" s="573"/>
      <c r="R736" s="573"/>
      <c r="S736" s="573"/>
      <c r="T736" s="573"/>
      <c r="U736" s="573"/>
      <c r="V736" s="573"/>
      <c r="W736" s="573"/>
      <c r="X736" s="573"/>
      <c r="Y736" s="573"/>
      <c r="Z736" s="573"/>
    </row>
    <row r="737" ht="15.75" customHeight="1">
      <c r="A737" s="573"/>
      <c r="B737" s="573"/>
      <c r="C737" s="573"/>
      <c r="D737" s="573"/>
      <c r="E737" s="573"/>
      <c r="F737" s="573"/>
      <c r="G737" s="573"/>
      <c r="H737" s="573"/>
      <c r="I737" s="573"/>
      <c r="J737" s="573"/>
      <c r="K737" s="658"/>
      <c r="L737" s="658"/>
      <c r="M737" s="573"/>
      <c r="N737" s="573"/>
      <c r="O737" s="573"/>
      <c r="P737" s="573"/>
      <c r="Q737" s="573"/>
      <c r="R737" s="573"/>
      <c r="S737" s="573"/>
      <c r="T737" s="573"/>
      <c r="U737" s="573"/>
      <c r="V737" s="573"/>
      <c r="W737" s="573"/>
      <c r="X737" s="573"/>
      <c r="Y737" s="573"/>
      <c r="Z737" s="573"/>
    </row>
    <row r="738" ht="15.75" customHeight="1">
      <c r="A738" s="573"/>
      <c r="B738" s="573"/>
      <c r="C738" s="573"/>
      <c r="D738" s="573"/>
      <c r="E738" s="573"/>
      <c r="F738" s="573"/>
      <c r="G738" s="573"/>
      <c r="H738" s="573"/>
      <c r="I738" s="573"/>
      <c r="J738" s="573"/>
      <c r="K738" s="658"/>
      <c r="L738" s="658"/>
      <c r="M738" s="573"/>
      <c r="N738" s="573"/>
      <c r="O738" s="573"/>
      <c r="P738" s="573"/>
      <c r="Q738" s="573"/>
      <c r="R738" s="573"/>
      <c r="S738" s="573"/>
      <c r="T738" s="573"/>
      <c r="U738" s="573"/>
      <c r="V738" s="573"/>
      <c r="W738" s="573"/>
      <c r="X738" s="573"/>
      <c r="Y738" s="573"/>
      <c r="Z738" s="573"/>
    </row>
    <row r="739" ht="15.75" customHeight="1">
      <c r="A739" s="573"/>
      <c r="B739" s="573"/>
      <c r="C739" s="573"/>
      <c r="D739" s="573"/>
      <c r="E739" s="573"/>
      <c r="F739" s="573"/>
      <c r="G739" s="573"/>
      <c r="H739" s="573"/>
      <c r="I739" s="573"/>
      <c r="J739" s="573"/>
      <c r="K739" s="658"/>
      <c r="L739" s="658"/>
      <c r="M739" s="573"/>
      <c r="N739" s="573"/>
      <c r="O739" s="573"/>
      <c r="P739" s="573"/>
      <c r="Q739" s="573"/>
      <c r="R739" s="573"/>
      <c r="S739" s="573"/>
      <c r="T739" s="573"/>
      <c r="U739" s="573"/>
      <c r="V739" s="573"/>
      <c r="W739" s="573"/>
      <c r="X739" s="573"/>
      <c r="Y739" s="573"/>
      <c r="Z739" s="573"/>
    </row>
    <row r="740" ht="15.75" customHeight="1">
      <c r="A740" s="573"/>
      <c r="B740" s="573"/>
      <c r="C740" s="573"/>
      <c r="D740" s="573"/>
      <c r="E740" s="573"/>
      <c r="F740" s="573"/>
      <c r="G740" s="573"/>
      <c r="H740" s="573"/>
      <c r="I740" s="573"/>
      <c r="J740" s="573"/>
      <c r="K740" s="658"/>
      <c r="L740" s="658"/>
      <c r="M740" s="573"/>
      <c r="N740" s="573"/>
      <c r="O740" s="573"/>
      <c r="P740" s="573"/>
      <c r="Q740" s="573"/>
      <c r="R740" s="573"/>
      <c r="S740" s="573"/>
      <c r="T740" s="573"/>
      <c r="U740" s="573"/>
      <c r="V740" s="573"/>
      <c r="W740" s="573"/>
      <c r="X740" s="573"/>
      <c r="Y740" s="573"/>
      <c r="Z740" s="573"/>
    </row>
    <row r="741" ht="15.75" customHeight="1">
      <c r="A741" s="573"/>
      <c r="B741" s="573"/>
      <c r="C741" s="573"/>
      <c r="D741" s="573"/>
      <c r="E741" s="573"/>
      <c r="F741" s="573"/>
      <c r="G741" s="573"/>
      <c r="H741" s="573"/>
      <c r="I741" s="573"/>
      <c r="J741" s="573"/>
      <c r="K741" s="658"/>
      <c r="L741" s="658"/>
      <c r="M741" s="573"/>
      <c r="N741" s="573"/>
      <c r="O741" s="573"/>
      <c r="P741" s="573"/>
      <c r="Q741" s="573"/>
      <c r="R741" s="573"/>
      <c r="S741" s="573"/>
      <c r="T741" s="573"/>
      <c r="U741" s="573"/>
      <c r="V741" s="573"/>
      <c r="W741" s="573"/>
      <c r="X741" s="573"/>
      <c r="Y741" s="573"/>
      <c r="Z741" s="573"/>
    </row>
    <row r="742" ht="15.75" customHeight="1">
      <c r="A742" s="573"/>
      <c r="B742" s="573"/>
      <c r="C742" s="573"/>
      <c r="D742" s="573"/>
      <c r="E742" s="573"/>
      <c r="F742" s="573"/>
      <c r="G742" s="573"/>
      <c r="H742" s="573"/>
      <c r="I742" s="573"/>
      <c r="J742" s="573"/>
      <c r="K742" s="658"/>
      <c r="L742" s="658"/>
      <c r="M742" s="573"/>
      <c r="N742" s="573"/>
      <c r="O742" s="573"/>
      <c r="P742" s="573"/>
      <c r="Q742" s="573"/>
      <c r="R742" s="573"/>
      <c r="S742" s="573"/>
      <c r="T742" s="573"/>
      <c r="U742" s="573"/>
      <c r="V742" s="573"/>
      <c r="W742" s="573"/>
      <c r="X742" s="573"/>
      <c r="Y742" s="573"/>
      <c r="Z742" s="573"/>
    </row>
    <row r="743" ht="15.75" customHeight="1">
      <c r="A743" s="573"/>
      <c r="B743" s="573"/>
      <c r="C743" s="573"/>
      <c r="D743" s="573"/>
      <c r="E743" s="573"/>
      <c r="F743" s="573"/>
      <c r="G743" s="573"/>
      <c r="H743" s="573"/>
      <c r="I743" s="573"/>
      <c r="J743" s="573"/>
      <c r="K743" s="658"/>
      <c r="L743" s="658"/>
      <c r="M743" s="573"/>
      <c r="N743" s="573"/>
      <c r="O743" s="573"/>
      <c r="P743" s="573"/>
      <c r="Q743" s="573"/>
      <c r="R743" s="573"/>
      <c r="S743" s="573"/>
      <c r="T743" s="573"/>
      <c r="U743" s="573"/>
      <c r="V743" s="573"/>
      <c r="W743" s="573"/>
      <c r="X743" s="573"/>
      <c r="Y743" s="573"/>
      <c r="Z743" s="573"/>
    </row>
    <row r="744" ht="15.75" customHeight="1">
      <c r="A744" s="573"/>
      <c r="B744" s="573"/>
      <c r="C744" s="573"/>
      <c r="D744" s="573"/>
      <c r="E744" s="573"/>
      <c r="F744" s="573"/>
      <c r="G744" s="573"/>
      <c r="H744" s="573"/>
      <c r="I744" s="573"/>
      <c r="J744" s="573"/>
      <c r="K744" s="658"/>
      <c r="L744" s="658"/>
      <c r="M744" s="573"/>
      <c r="N744" s="573"/>
      <c r="O744" s="573"/>
      <c r="P744" s="573"/>
      <c r="Q744" s="573"/>
      <c r="R744" s="573"/>
      <c r="S744" s="573"/>
      <c r="T744" s="573"/>
      <c r="U744" s="573"/>
      <c r="V744" s="573"/>
      <c r="W744" s="573"/>
      <c r="X744" s="573"/>
      <c r="Y744" s="573"/>
      <c r="Z744" s="573"/>
    </row>
    <row r="745" ht="15.75" customHeight="1">
      <c r="A745" s="573"/>
      <c r="B745" s="573"/>
      <c r="C745" s="573"/>
      <c r="D745" s="573"/>
      <c r="E745" s="573"/>
      <c r="F745" s="573"/>
      <c r="G745" s="573"/>
      <c r="H745" s="573"/>
      <c r="I745" s="573"/>
      <c r="J745" s="573"/>
      <c r="K745" s="658"/>
      <c r="L745" s="658"/>
      <c r="M745" s="573"/>
      <c r="N745" s="573"/>
      <c r="O745" s="573"/>
      <c r="P745" s="573"/>
      <c r="Q745" s="573"/>
      <c r="R745" s="573"/>
      <c r="S745" s="573"/>
      <c r="T745" s="573"/>
      <c r="U745" s="573"/>
      <c r="V745" s="573"/>
      <c r="W745" s="573"/>
      <c r="X745" s="573"/>
      <c r="Y745" s="573"/>
      <c r="Z745" s="573"/>
    </row>
    <row r="746" ht="15.75" customHeight="1">
      <c r="A746" s="573"/>
      <c r="B746" s="573"/>
      <c r="C746" s="573"/>
      <c r="D746" s="573"/>
      <c r="E746" s="573"/>
      <c r="F746" s="573"/>
      <c r="G746" s="573"/>
      <c r="H746" s="573"/>
      <c r="I746" s="573"/>
      <c r="J746" s="573"/>
      <c r="K746" s="658"/>
      <c r="L746" s="658"/>
      <c r="M746" s="573"/>
      <c r="N746" s="573"/>
      <c r="O746" s="573"/>
      <c r="P746" s="573"/>
      <c r="Q746" s="573"/>
      <c r="R746" s="573"/>
      <c r="S746" s="573"/>
      <c r="T746" s="573"/>
      <c r="U746" s="573"/>
      <c r="V746" s="573"/>
      <c r="W746" s="573"/>
      <c r="X746" s="573"/>
      <c r="Y746" s="573"/>
      <c r="Z746" s="573"/>
    </row>
    <row r="747" ht="15.75" customHeight="1">
      <c r="A747" s="573"/>
      <c r="B747" s="573"/>
      <c r="C747" s="573"/>
      <c r="D747" s="573"/>
      <c r="E747" s="573"/>
      <c r="F747" s="573"/>
      <c r="G747" s="573"/>
      <c r="H747" s="573"/>
      <c r="I747" s="573"/>
      <c r="J747" s="573"/>
      <c r="K747" s="658"/>
      <c r="L747" s="658"/>
      <c r="M747" s="573"/>
      <c r="N747" s="573"/>
      <c r="O747" s="573"/>
      <c r="P747" s="573"/>
      <c r="Q747" s="573"/>
      <c r="R747" s="573"/>
      <c r="S747" s="573"/>
      <c r="T747" s="573"/>
      <c r="U747" s="573"/>
      <c r="V747" s="573"/>
      <c r="W747" s="573"/>
      <c r="X747" s="573"/>
      <c r="Y747" s="573"/>
      <c r="Z747" s="573"/>
    </row>
    <row r="748" ht="15.75" customHeight="1">
      <c r="A748" s="573"/>
      <c r="B748" s="573"/>
      <c r="C748" s="573"/>
      <c r="D748" s="573"/>
      <c r="E748" s="573"/>
      <c r="F748" s="573"/>
      <c r="G748" s="573"/>
      <c r="H748" s="573"/>
      <c r="I748" s="573"/>
      <c r="J748" s="573"/>
      <c r="K748" s="658"/>
      <c r="L748" s="658"/>
      <c r="M748" s="573"/>
      <c r="N748" s="573"/>
      <c r="O748" s="573"/>
      <c r="P748" s="573"/>
      <c r="Q748" s="573"/>
      <c r="R748" s="573"/>
      <c r="S748" s="573"/>
      <c r="T748" s="573"/>
      <c r="U748" s="573"/>
      <c r="V748" s="573"/>
      <c r="W748" s="573"/>
      <c r="X748" s="573"/>
      <c r="Y748" s="573"/>
      <c r="Z748" s="573"/>
    </row>
    <row r="749" ht="15.75" customHeight="1">
      <c r="A749" s="573"/>
      <c r="B749" s="573"/>
      <c r="C749" s="573"/>
      <c r="D749" s="573"/>
      <c r="E749" s="573"/>
      <c r="F749" s="573"/>
      <c r="G749" s="573"/>
      <c r="H749" s="573"/>
      <c r="I749" s="573"/>
      <c r="J749" s="573"/>
      <c r="K749" s="658"/>
      <c r="L749" s="658"/>
      <c r="M749" s="573"/>
      <c r="N749" s="573"/>
      <c r="O749" s="573"/>
      <c r="P749" s="573"/>
      <c r="Q749" s="573"/>
      <c r="R749" s="573"/>
      <c r="S749" s="573"/>
      <c r="T749" s="573"/>
      <c r="U749" s="573"/>
      <c r="V749" s="573"/>
      <c r="W749" s="573"/>
      <c r="X749" s="573"/>
      <c r="Y749" s="573"/>
      <c r="Z749" s="573"/>
    </row>
    <row r="750" ht="15.75" customHeight="1">
      <c r="A750" s="573"/>
      <c r="B750" s="573"/>
      <c r="C750" s="573"/>
      <c r="D750" s="573"/>
      <c r="E750" s="573"/>
      <c r="F750" s="573"/>
      <c r="G750" s="573"/>
      <c r="H750" s="573"/>
      <c r="I750" s="573"/>
      <c r="J750" s="573"/>
      <c r="K750" s="658"/>
      <c r="L750" s="658"/>
      <c r="M750" s="573"/>
      <c r="N750" s="573"/>
      <c r="O750" s="573"/>
      <c r="P750" s="573"/>
      <c r="Q750" s="573"/>
      <c r="R750" s="573"/>
      <c r="S750" s="573"/>
      <c r="T750" s="573"/>
      <c r="U750" s="573"/>
      <c r="V750" s="573"/>
      <c r="W750" s="573"/>
      <c r="X750" s="573"/>
      <c r="Y750" s="573"/>
      <c r="Z750" s="573"/>
    </row>
    <row r="751" ht="15.75" customHeight="1">
      <c r="A751" s="573"/>
      <c r="B751" s="573"/>
      <c r="C751" s="573"/>
      <c r="D751" s="573"/>
      <c r="E751" s="573"/>
      <c r="F751" s="573"/>
      <c r="G751" s="573"/>
      <c r="H751" s="573"/>
      <c r="I751" s="573"/>
      <c r="J751" s="573"/>
      <c r="K751" s="658"/>
      <c r="L751" s="658"/>
      <c r="M751" s="573"/>
      <c r="N751" s="573"/>
      <c r="O751" s="573"/>
      <c r="P751" s="573"/>
      <c r="Q751" s="573"/>
      <c r="R751" s="573"/>
      <c r="S751" s="573"/>
      <c r="T751" s="573"/>
      <c r="U751" s="573"/>
      <c r="V751" s="573"/>
      <c r="W751" s="573"/>
      <c r="X751" s="573"/>
      <c r="Y751" s="573"/>
      <c r="Z751" s="573"/>
    </row>
    <row r="752" ht="15.75" customHeight="1">
      <c r="A752" s="573"/>
      <c r="B752" s="573"/>
      <c r="C752" s="573"/>
      <c r="D752" s="573"/>
      <c r="E752" s="573"/>
      <c r="F752" s="573"/>
      <c r="G752" s="573"/>
      <c r="H752" s="573"/>
      <c r="I752" s="573"/>
      <c r="J752" s="573"/>
      <c r="K752" s="658"/>
      <c r="L752" s="658"/>
      <c r="M752" s="573"/>
      <c r="N752" s="573"/>
      <c r="O752" s="573"/>
      <c r="P752" s="573"/>
      <c r="Q752" s="573"/>
      <c r="R752" s="573"/>
      <c r="S752" s="573"/>
      <c r="T752" s="573"/>
      <c r="U752" s="573"/>
      <c r="V752" s="573"/>
      <c r="W752" s="573"/>
      <c r="X752" s="573"/>
      <c r="Y752" s="573"/>
      <c r="Z752" s="573"/>
    </row>
    <row r="753" ht="15.75" customHeight="1">
      <c r="A753" s="573"/>
      <c r="B753" s="573"/>
      <c r="C753" s="573"/>
      <c r="D753" s="573"/>
      <c r="E753" s="573"/>
      <c r="F753" s="573"/>
      <c r="G753" s="573"/>
      <c r="H753" s="573"/>
      <c r="I753" s="573"/>
      <c r="J753" s="573"/>
      <c r="K753" s="658"/>
      <c r="L753" s="658"/>
      <c r="M753" s="573"/>
      <c r="N753" s="573"/>
      <c r="O753" s="573"/>
      <c r="P753" s="573"/>
      <c r="Q753" s="573"/>
      <c r="R753" s="573"/>
      <c r="S753" s="573"/>
      <c r="T753" s="573"/>
      <c r="U753" s="573"/>
      <c r="V753" s="573"/>
      <c r="W753" s="573"/>
      <c r="X753" s="573"/>
      <c r="Y753" s="573"/>
      <c r="Z753" s="573"/>
    </row>
    <row r="754" ht="15.75" customHeight="1">
      <c r="A754" s="573"/>
      <c r="B754" s="573"/>
      <c r="C754" s="573"/>
      <c r="D754" s="573"/>
      <c r="E754" s="573"/>
      <c r="F754" s="573"/>
      <c r="G754" s="573"/>
      <c r="H754" s="573"/>
      <c r="I754" s="573"/>
      <c r="J754" s="573"/>
      <c r="K754" s="658"/>
      <c r="L754" s="658"/>
      <c r="M754" s="573"/>
      <c r="N754" s="573"/>
      <c r="O754" s="573"/>
      <c r="P754" s="573"/>
      <c r="Q754" s="573"/>
      <c r="R754" s="573"/>
      <c r="S754" s="573"/>
      <c r="T754" s="573"/>
      <c r="U754" s="573"/>
      <c r="V754" s="573"/>
      <c r="W754" s="573"/>
      <c r="X754" s="573"/>
      <c r="Y754" s="573"/>
      <c r="Z754" s="573"/>
    </row>
    <row r="755" ht="15.75" customHeight="1">
      <c r="A755" s="573"/>
      <c r="B755" s="573"/>
      <c r="C755" s="573"/>
      <c r="D755" s="573"/>
      <c r="E755" s="573"/>
      <c r="F755" s="573"/>
      <c r="G755" s="573"/>
      <c r="H755" s="573"/>
      <c r="I755" s="573"/>
      <c r="J755" s="573"/>
      <c r="K755" s="658"/>
      <c r="L755" s="658"/>
      <c r="M755" s="573"/>
      <c r="N755" s="573"/>
      <c r="O755" s="573"/>
      <c r="P755" s="573"/>
      <c r="Q755" s="573"/>
      <c r="R755" s="573"/>
      <c r="S755" s="573"/>
      <c r="T755" s="573"/>
      <c r="U755" s="573"/>
      <c r="V755" s="573"/>
      <c r="W755" s="573"/>
      <c r="X755" s="573"/>
      <c r="Y755" s="573"/>
      <c r="Z755" s="573"/>
    </row>
    <row r="756" ht="15.75" customHeight="1">
      <c r="A756" s="573"/>
      <c r="B756" s="573"/>
      <c r="C756" s="573"/>
      <c r="D756" s="573"/>
      <c r="E756" s="573"/>
      <c r="F756" s="573"/>
      <c r="G756" s="573"/>
      <c r="H756" s="573"/>
      <c r="I756" s="573"/>
      <c r="J756" s="573"/>
      <c r="K756" s="658"/>
      <c r="L756" s="658"/>
      <c r="M756" s="573"/>
      <c r="N756" s="573"/>
      <c r="O756" s="573"/>
      <c r="P756" s="573"/>
      <c r="Q756" s="573"/>
      <c r="R756" s="573"/>
      <c r="S756" s="573"/>
      <c r="T756" s="573"/>
      <c r="U756" s="573"/>
      <c r="V756" s="573"/>
      <c r="W756" s="573"/>
      <c r="X756" s="573"/>
      <c r="Y756" s="573"/>
      <c r="Z756" s="573"/>
    </row>
    <row r="757" ht="15.75" customHeight="1">
      <c r="A757" s="573"/>
      <c r="B757" s="573"/>
      <c r="C757" s="573"/>
      <c r="D757" s="573"/>
      <c r="E757" s="573"/>
      <c r="F757" s="573"/>
      <c r="G757" s="573"/>
      <c r="H757" s="573"/>
      <c r="I757" s="573"/>
      <c r="J757" s="573"/>
      <c r="K757" s="658"/>
      <c r="L757" s="658"/>
      <c r="M757" s="573"/>
      <c r="N757" s="573"/>
      <c r="O757" s="573"/>
      <c r="P757" s="573"/>
      <c r="Q757" s="573"/>
      <c r="R757" s="573"/>
      <c r="S757" s="573"/>
      <c r="T757" s="573"/>
      <c r="U757" s="573"/>
      <c r="V757" s="573"/>
      <c r="W757" s="573"/>
      <c r="X757" s="573"/>
      <c r="Y757" s="573"/>
      <c r="Z757" s="573"/>
    </row>
    <row r="758" ht="15.75" customHeight="1">
      <c r="A758" s="573"/>
      <c r="B758" s="573"/>
      <c r="C758" s="573"/>
      <c r="D758" s="573"/>
      <c r="E758" s="573"/>
      <c r="F758" s="573"/>
      <c r="G758" s="573"/>
      <c r="H758" s="573"/>
      <c r="I758" s="573"/>
      <c r="J758" s="573"/>
      <c r="K758" s="658"/>
      <c r="L758" s="658"/>
      <c r="M758" s="573"/>
      <c r="N758" s="573"/>
      <c r="O758" s="573"/>
      <c r="P758" s="573"/>
      <c r="Q758" s="573"/>
      <c r="R758" s="573"/>
      <c r="S758" s="573"/>
      <c r="T758" s="573"/>
      <c r="U758" s="573"/>
      <c r="V758" s="573"/>
      <c r="W758" s="573"/>
      <c r="X758" s="573"/>
      <c r="Y758" s="573"/>
      <c r="Z758" s="573"/>
    </row>
    <row r="759" ht="15.75" customHeight="1">
      <c r="A759" s="573"/>
      <c r="B759" s="573"/>
      <c r="C759" s="573"/>
      <c r="D759" s="573"/>
      <c r="E759" s="573"/>
      <c r="F759" s="573"/>
      <c r="G759" s="573"/>
      <c r="H759" s="573"/>
      <c r="I759" s="573"/>
      <c r="J759" s="573"/>
      <c r="K759" s="658"/>
      <c r="L759" s="658"/>
      <c r="M759" s="573"/>
      <c r="N759" s="573"/>
      <c r="O759" s="573"/>
      <c r="P759" s="573"/>
      <c r="Q759" s="573"/>
      <c r="R759" s="573"/>
      <c r="S759" s="573"/>
      <c r="T759" s="573"/>
      <c r="U759" s="573"/>
      <c r="V759" s="573"/>
      <c r="W759" s="573"/>
      <c r="X759" s="573"/>
      <c r="Y759" s="573"/>
      <c r="Z759" s="573"/>
    </row>
    <row r="760" ht="15.75" customHeight="1">
      <c r="A760" s="573"/>
      <c r="B760" s="573"/>
      <c r="C760" s="573"/>
      <c r="D760" s="573"/>
      <c r="E760" s="573"/>
      <c r="F760" s="573"/>
      <c r="G760" s="573"/>
      <c r="H760" s="573"/>
      <c r="I760" s="573"/>
      <c r="J760" s="573"/>
      <c r="K760" s="658"/>
      <c r="L760" s="658"/>
      <c r="M760" s="573"/>
      <c r="N760" s="573"/>
      <c r="O760" s="573"/>
      <c r="P760" s="573"/>
      <c r="Q760" s="573"/>
      <c r="R760" s="573"/>
      <c r="S760" s="573"/>
      <c r="T760" s="573"/>
      <c r="U760" s="573"/>
      <c r="V760" s="573"/>
      <c r="W760" s="573"/>
      <c r="X760" s="573"/>
      <c r="Y760" s="573"/>
      <c r="Z760" s="573"/>
    </row>
    <row r="761" ht="15.75" customHeight="1">
      <c r="A761" s="573"/>
      <c r="B761" s="573"/>
      <c r="C761" s="573"/>
      <c r="D761" s="573"/>
      <c r="E761" s="573"/>
      <c r="F761" s="573"/>
      <c r="G761" s="573"/>
      <c r="H761" s="573"/>
      <c r="I761" s="573"/>
      <c r="J761" s="573"/>
      <c r="K761" s="658"/>
      <c r="L761" s="658"/>
      <c r="M761" s="573"/>
      <c r="N761" s="573"/>
      <c r="O761" s="573"/>
      <c r="P761" s="573"/>
      <c r="Q761" s="573"/>
      <c r="R761" s="573"/>
      <c r="S761" s="573"/>
      <c r="T761" s="573"/>
      <c r="U761" s="573"/>
      <c r="V761" s="573"/>
      <c r="W761" s="573"/>
      <c r="X761" s="573"/>
      <c r="Y761" s="573"/>
      <c r="Z761" s="573"/>
    </row>
    <row r="762" ht="15.75" customHeight="1">
      <c r="A762" s="573"/>
      <c r="B762" s="573"/>
      <c r="C762" s="573"/>
      <c r="D762" s="573"/>
      <c r="E762" s="573"/>
      <c r="F762" s="573"/>
      <c r="G762" s="573"/>
      <c r="H762" s="573"/>
      <c r="I762" s="573"/>
      <c r="J762" s="573"/>
      <c r="K762" s="658"/>
      <c r="L762" s="658"/>
      <c r="M762" s="573"/>
      <c r="N762" s="573"/>
      <c r="O762" s="573"/>
      <c r="P762" s="573"/>
      <c r="Q762" s="573"/>
      <c r="R762" s="573"/>
      <c r="S762" s="573"/>
      <c r="T762" s="573"/>
      <c r="U762" s="573"/>
      <c r="V762" s="573"/>
      <c r="W762" s="573"/>
      <c r="X762" s="573"/>
      <c r="Y762" s="573"/>
      <c r="Z762" s="573"/>
    </row>
    <row r="763" ht="15.75" customHeight="1">
      <c r="A763" s="573"/>
      <c r="B763" s="573"/>
      <c r="C763" s="573"/>
      <c r="D763" s="573"/>
      <c r="E763" s="573"/>
      <c r="F763" s="573"/>
      <c r="G763" s="573"/>
      <c r="H763" s="573"/>
      <c r="I763" s="573"/>
      <c r="J763" s="573"/>
      <c r="K763" s="658"/>
      <c r="L763" s="658"/>
      <c r="M763" s="573"/>
      <c r="N763" s="573"/>
      <c r="O763" s="573"/>
      <c r="P763" s="573"/>
      <c r="Q763" s="573"/>
      <c r="R763" s="573"/>
      <c r="S763" s="573"/>
      <c r="T763" s="573"/>
      <c r="U763" s="573"/>
      <c r="V763" s="573"/>
      <c r="W763" s="573"/>
      <c r="X763" s="573"/>
      <c r="Y763" s="573"/>
      <c r="Z763" s="573"/>
    </row>
    <row r="764" ht="15.75" customHeight="1">
      <c r="A764" s="573"/>
      <c r="B764" s="573"/>
      <c r="C764" s="573"/>
      <c r="D764" s="573"/>
      <c r="E764" s="573"/>
      <c r="F764" s="573"/>
      <c r="G764" s="573"/>
      <c r="H764" s="573"/>
      <c r="I764" s="573"/>
      <c r="J764" s="573"/>
      <c r="K764" s="658"/>
      <c r="L764" s="658"/>
      <c r="M764" s="573"/>
      <c r="N764" s="573"/>
      <c r="O764" s="573"/>
      <c r="P764" s="573"/>
      <c r="Q764" s="573"/>
      <c r="R764" s="573"/>
      <c r="S764" s="573"/>
      <c r="T764" s="573"/>
      <c r="U764" s="573"/>
      <c r="V764" s="573"/>
      <c r="W764" s="573"/>
      <c r="X764" s="573"/>
      <c r="Y764" s="573"/>
      <c r="Z764" s="573"/>
    </row>
    <row r="765" ht="15.75" customHeight="1">
      <c r="A765" s="573"/>
      <c r="B765" s="573"/>
      <c r="C765" s="573"/>
      <c r="D765" s="573"/>
      <c r="E765" s="573"/>
      <c r="F765" s="573"/>
      <c r="G765" s="573"/>
      <c r="H765" s="573"/>
      <c r="I765" s="573"/>
      <c r="J765" s="573"/>
      <c r="K765" s="658"/>
      <c r="L765" s="658"/>
      <c r="M765" s="573"/>
      <c r="N765" s="573"/>
      <c r="O765" s="573"/>
      <c r="P765" s="573"/>
      <c r="Q765" s="573"/>
      <c r="R765" s="573"/>
      <c r="S765" s="573"/>
      <c r="T765" s="573"/>
      <c r="U765" s="573"/>
      <c r="V765" s="573"/>
      <c r="W765" s="573"/>
      <c r="X765" s="573"/>
      <c r="Y765" s="573"/>
      <c r="Z765" s="573"/>
    </row>
    <row r="766" ht="15.75" customHeight="1">
      <c r="A766" s="573"/>
      <c r="B766" s="573"/>
      <c r="C766" s="573"/>
      <c r="D766" s="573"/>
      <c r="E766" s="573"/>
      <c r="F766" s="573"/>
      <c r="G766" s="573"/>
      <c r="H766" s="573"/>
      <c r="I766" s="573"/>
      <c r="J766" s="573"/>
      <c r="K766" s="658"/>
      <c r="L766" s="658"/>
      <c r="M766" s="573"/>
      <c r="N766" s="573"/>
      <c r="O766" s="573"/>
      <c r="P766" s="573"/>
      <c r="Q766" s="573"/>
      <c r="R766" s="573"/>
      <c r="S766" s="573"/>
      <c r="T766" s="573"/>
      <c r="U766" s="573"/>
      <c r="V766" s="573"/>
      <c r="W766" s="573"/>
      <c r="X766" s="573"/>
      <c r="Y766" s="573"/>
      <c r="Z766" s="573"/>
    </row>
    <row r="767" ht="15.75" customHeight="1">
      <c r="A767" s="573"/>
      <c r="B767" s="573"/>
      <c r="C767" s="573"/>
      <c r="D767" s="573"/>
      <c r="E767" s="573"/>
      <c r="F767" s="573"/>
      <c r="G767" s="573"/>
      <c r="H767" s="573"/>
      <c r="I767" s="573"/>
      <c r="J767" s="573"/>
      <c r="K767" s="658"/>
      <c r="L767" s="658"/>
      <c r="M767" s="573"/>
      <c r="N767" s="573"/>
      <c r="O767" s="573"/>
      <c r="P767" s="573"/>
      <c r="Q767" s="573"/>
      <c r="R767" s="573"/>
      <c r="S767" s="573"/>
      <c r="T767" s="573"/>
      <c r="U767" s="573"/>
      <c r="V767" s="573"/>
      <c r="W767" s="573"/>
      <c r="X767" s="573"/>
      <c r="Y767" s="573"/>
      <c r="Z767" s="573"/>
    </row>
    <row r="768" ht="15.75" customHeight="1">
      <c r="A768" s="573"/>
      <c r="B768" s="573"/>
      <c r="C768" s="573"/>
      <c r="D768" s="573"/>
      <c r="E768" s="573"/>
      <c r="F768" s="573"/>
      <c r="G768" s="573"/>
      <c r="H768" s="573"/>
      <c r="I768" s="573"/>
      <c r="J768" s="573"/>
      <c r="K768" s="658"/>
      <c r="L768" s="658"/>
      <c r="M768" s="573"/>
      <c r="N768" s="573"/>
      <c r="O768" s="573"/>
      <c r="P768" s="573"/>
      <c r="Q768" s="573"/>
      <c r="R768" s="573"/>
      <c r="S768" s="573"/>
      <c r="T768" s="573"/>
      <c r="U768" s="573"/>
      <c r="V768" s="573"/>
      <c r="W768" s="573"/>
      <c r="X768" s="573"/>
      <c r="Y768" s="573"/>
      <c r="Z768" s="573"/>
    </row>
    <row r="769" ht="15.75" customHeight="1">
      <c r="A769" s="573"/>
      <c r="B769" s="573"/>
      <c r="C769" s="573"/>
      <c r="D769" s="573"/>
      <c r="E769" s="573"/>
      <c r="F769" s="573"/>
      <c r="G769" s="573"/>
      <c r="H769" s="573"/>
      <c r="I769" s="573"/>
      <c r="J769" s="573"/>
      <c r="K769" s="658"/>
      <c r="L769" s="658"/>
      <c r="M769" s="573"/>
      <c r="N769" s="573"/>
      <c r="O769" s="573"/>
      <c r="P769" s="573"/>
      <c r="Q769" s="573"/>
      <c r="R769" s="573"/>
      <c r="S769" s="573"/>
      <c r="T769" s="573"/>
      <c r="U769" s="573"/>
      <c r="V769" s="573"/>
      <c r="W769" s="573"/>
      <c r="X769" s="573"/>
      <c r="Y769" s="573"/>
      <c r="Z769" s="573"/>
    </row>
    <row r="770" ht="15.75" customHeight="1">
      <c r="A770" s="573"/>
      <c r="B770" s="573"/>
      <c r="C770" s="573"/>
      <c r="D770" s="573"/>
      <c r="E770" s="573"/>
      <c r="F770" s="573"/>
      <c r="G770" s="573"/>
      <c r="H770" s="573"/>
      <c r="I770" s="573"/>
      <c r="J770" s="573"/>
      <c r="K770" s="658"/>
      <c r="L770" s="658"/>
      <c r="M770" s="573"/>
      <c r="N770" s="573"/>
      <c r="O770" s="573"/>
      <c r="P770" s="573"/>
      <c r="Q770" s="573"/>
      <c r="R770" s="573"/>
      <c r="S770" s="573"/>
      <c r="T770" s="573"/>
      <c r="U770" s="573"/>
      <c r="V770" s="573"/>
      <c r="W770" s="573"/>
      <c r="X770" s="573"/>
      <c r="Y770" s="573"/>
      <c r="Z770" s="573"/>
    </row>
    <row r="771" ht="15.75" customHeight="1">
      <c r="A771" s="573"/>
      <c r="B771" s="573"/>
      <c r="C771" s="573"/>
      <c r="D771" s="573"/>
      <c r="E771" s="573"/>
      <c r="F771" s="573"/>
      <c r="G771" s="573"/>
      <c r="H771" s="573"/>
      <c r="I771" s="573"/>
      <c r="J771" s="573"/>
      <c r="K771" s="658"/>
      <c r="L771" s="658"/>
      <c r="M771" s="573"/>
      <c r="N771" s="573"/>
      <c r="O771" s="573"/>
      <c r="P771" s="573"/>
      <c r="Q771" s="573"/>
      <c r="R771" s="573"/>
      <c r="S771" s="573"/>
      <c r="T771" s="573"/>
      <c r="U771" s="573"/>
      <c r="V771" s="573"/>
      <c r="W771" s="573"/>
      <c r="X771" s="573"/>
      <c r="Y771" s="573"/>
      <c r="Z771" s="573"/>
    </row>
    <row r="772" ht="15.75" customHeight="1">
      <c r="A772" s="573"/>
      <c r="B772" s="573"/>
      <c r="C772" s="573"/>
      <c r="D772" s="573"/>
      <c r="E772" s="573"/>
      <c r="F772" s="573"/>
      <c r="G772" s="573"/>
      <c r="H772" s="573"/>
      <c r="I772" s="573"/>
      <c r="J772" s="573"/>
      <c r="K772" s="658"/>
      <c r="L772" s="658"/>
      <c r="M772" s="573"/>
      <c r="N772" s="573"/>
      <c r="O772" s="573"/>
      <c r="P772" s="573"/>
      <c r="Q772" s="573"/>
      <c r="R772" s="573"/>
      <c r="S772" s="573"/>
      <c r="T772" s="573"/>
      <c r="U772" s="573"/>
      <c r="V772" s="573"/>
      <c r="W772" s="573"/>
      <c r="X772" s="573"/>
      <c r="Y772" s="573"/>
      <c r="Z772" s="573"/>
    </row>
    <row r="773" ht="15.75" customHeight="1">
      <c r="A773" s="573"/>
      <c r="B773" s="573"/>
      <c r="C773" s="573"/>
      <c r="D773" s="573"/>
      <c r="E773" s="573"/>
      <c r="F773" s="573"/>
      <c r="G773" s="573"/>
      <c r="H773" s="573"/>
      <c r="I773" s="573"/>
      <c r="J773" s="573"/>
      <c r="K773" s="658"/>
      <c r="L773" s="658"/>
      <c r="M773" s="573"/>
      <c r="N773" s="573"/>
      <c r="O773" s="573"/>
      <c r="P773" s="573"/>
      <c r="Q773" s="573"/>
      <c r="R773" s="573"/>
      <c r="S773" s="573"/>
      <c r="T773" s="573"/>
      <c r="U773" s="573"/>
      <c r="V773" s="573"/>
      <c r="W773" s="573"/>
      <c r="X773" s="573"/>
      <c r="Y773" s="573"/>
      <c r="Z773" s="573"/>
    </row>
    <row r="774" ht="15.75" customHeight="1">
      <c r="A774" s="573"/>
      <c r="B774" s="573"/>
      <c r="C774" s="573"/>
      <c r="D774" s="573"/>
      <c r="E774" s="573"/>
      <c r="F774" s="573"/>
      <c r="G774" s="573"/>
      <c r="H774" s="573"/>
      <c r="I774" s="573"/>
      <c r="J774" s="573"/>
      <c r="K774" s="658"/>
      <c r="L774" s="658"/>
      <c r="M774" s="573"/>
      <c r="N774" s="573"/>
      <c r="O774" s="573"/>
      <c r="P774" s="573"/>
      <c r="Q774" s="573"/>
      <c r="R774" s="573"/>
      <c r="S774" s="573"/>
      <c r="T774" s="573"/>
      <c r="U774" s="573"/>
      <c r="V774" s="573"/>
      <c r="W774" s="573"/>
      <c r="X774" s="573"/>
      <c r="Y774" s="573"/>
      <c r="Z774" s="573"/>
    </row>
    <row r="775" ht="15.75" customHeight="1">
      <c r="A775" s="573"/>
      <c r="B775" s="573"/>
      <c r="C775" s="573"/>
      <c r="D775" s="573"/>
      <c r="E775" s="573"/>
      <c r="F775" s="573"/>
      <c r="G775" s="573"/>
      <c r="H775" s="573"/>
      <c r="I775" s="573"/>
      <c r="J775" s="573"/>
      <c r="K775" s="658"/>
      <c r="L775" s="658"/>
      <c r="M775" s="573"/>
      <c r="N775" s="573"/>
      <c r="O775" s="573"/>
      <c r="P775" s="573"/>
      <c r="Q775" s="573"/>
      <c r="R775" s="573"/>
      <c r="S775" s="573"/>
      <c r="T775" s="573"/>
      <c r="U775" s="573"/>
      <c r="V775" s="573"/>
      <c r="W775" s="573"/>
      <c r="X775" s="573"/>
      <c r="Y775" s="573"/>
      <c r="Z775" s="573"/>
    </row>
    <row r="776" ht="15.75" customHeight="1">
      <c r="A776" s="573"/>
      <c r="B776" s="573"/>
      <c r="C776" s="573"/>
      <c r="D776" s="573"/>
      <c r="E776" s="573"/>
      <c r="F776" s="573"/>
      <c r="G776" s="573"/>
      <c r="H776" s="573"/>
      <c r="I776" s="573"/>
      <c r="J776" s="573"/>
      <c r="K776" s="658"/>
      <c r="L776" s="658"/>
      <c r="M776" s="573"/>
      <c r="N776" s="573"/>
      <c r="O776" s="573"/>
      <c r="P776" s="573"/>
      <c r="Q776" s="573"/>
      <c r="R776" s="573"/>
      <c r="S776" s="573"/>
      <c r="T776" s="573"/>
      <c r="U776" s="573"/>
      <c r="V776" s="573"/>
      <c r="W776" s="573"/>
      <c r="X776" s="573"/>
      <c r="Y776" s="573"/>
      <c r="Z776" s="573"/>
    </row>
    <row r="777" ht="15.75" customHeight="1">
      <c r="A777" s="573"/>
      <c r="B777" s="573"/>
      <c r="C777" s="573"/>
      <c r="D777" s="573"/>
      <c r="E777" s="573"/>
      <c r="F777" s="573"/>
      <c r="G777" s="573"/>
      <c r="H777" s="573"/>
      <c r="I777" s="573"/>
      <c r="J777" s="573"/>
      <c r="K777" s="658"/>
      <c r="L777" s="658"/>
      <c r="M777" s="573"/>
      <c r="N777" s="573"/>
      <c r="O777" s="573"/>
      <c r="P777" s="573"/>
      <c r="Q777" s="573"/>
      <c r="R777" s="573"/>
      <c r="S777" s="573"/>
      <c r="T777" s="573"/>
      <c r="U777" s="573"/>
      <c r="V777" s="573"/>
      <c r="W777" s="573"/>
      <c r="X777" s="573"/>
      <c r="Y777" s="573"/>
      <c r="Z777" s="573"/>
    </row>
    <row r="778" ht="15.75" customHeight="1">
      <c r="A778" s="573"/>
      <c r="B778" s="573"/>
      <c r="C778" s="573"/>
      <c r="D778" s="573"/>
      <c r="E778" s="573"/>
      <c r="F778" s="573"/>
      <c r="G778" s="573"/>
      <c r="H778" s="573"/>
      <c r="I778" s="573"/>
      <c r="J778" s="573"/>
      <c r="K778" s="658"/>
      <c r="L778" s="658"/>
      <c r="M778" s="573"/>
      <c r="N778" s="573"/>
      <c r="O778" s="573"/>
      <c r="P778" s="573"/>
      <c r="Q778" s="573"/>
      <c r="R778" s="573"/>
      <c r="S778" s="573"/>
      <c r="T778" s="573"/>
      <c r="U778" s="573"/>
      <c r="V778" s="573"/>
      <c r="W778" s="573"/>
      <c r="X778" s="573"/>
      <c r="Y778" s="573"/>
      <c r="Z778" s="573"/>
    </row>
    <row r="779" ht="15.75" customHeight="1">
      <c r="A779" s="573"/>
      <c r="B779" s="573"/>
      <c r="C779" s="573"/>
      <c r="D779" s="573"/>
      <c r="E779" s="573"/>
      <c r="F779" s="573"/>
      <c r="G779" s="573"/>
      <c r="H779" s="573"/>
      <c r="I779" s="573"/>
      <c r="J779" s="573"/>
      <c r="K779" s="658"/>
      <c r="L779" s="658"/>
      <c r="M779" s="573"/>
      <c r="N779" s="573"/>
      <c r="O779" s="573"/>
      <c r="P779" s="573"/>
      <c r="Q779" s="573"/>
      <c r="R779" s="573"/>
      <c r="S779" s="573"/>
      <c r="T779" s="573"/>
      <c r="U779" s="573"/>
      <c r="V779" s="573"/>
      <c r="W779" s="573"/>
      <c r="X779" s="573"/>
      <c r="Y779" s="573"/>
      <c r="Z779" s="573"/>
    </row>
    <row r="780" ht="15.75" customHeight="1">
      <c r="A780" s="573"/>
      <c r="B780" s="573"/>
      <c r="C780" s="573"/>
      <c r="D780" s="573"/>
      <c r="E780" s="573"/>
      <c r="F780" s="573"/>
      <c r="G780" s="573"/>
      <c r="H780" s="573"/>
      <c r="I780" s="573"/>
      <c r="J780" s="573"/>
      <c r="K780" s="658"/>
      <c r="L780" s="658"/>
      <c r="M780" s="573"/>
      <c r="N780" s="573"/>
      <c r="O780" s="573"/>
      <c r="P780" s="573"/>
      <c r="Q780" s="573"/>
      <c r="R780" s="573"/>
      <c r="S780" s="573"/>
      <c r="T780" s="573"/>
      <c r="U780" s="573"/>
      <c r="V780" s="573"/>
      <c r="W780" s="573"/>
      <c r="X780" s="573"/>
      <c r="Y780" s="573"/>
      <c r="Z780" s="573"/>
    </row>
    <row r="781" ht="15.75" customHeight="1">
      <c r="A781" s="573"/>
      <c r="B781" s="573"/>
      <c r="C781" s="573"/>
      <c r="D781" s="573"/>
      <c r="E781" s="573"/>
      <c r="F781" s="573"/>
      <c r="G781" s="573"/>
      <c r="H781" s="573"/>
      <c r="I781" s="573"/>
      <c r="J781" s="573"/>
      <c r="K781" s="658"/>
      <c r="L781" s="658"/>
      <c r="M781" s="573"/>
      <c r="N781" s="573"/>
      <c r="O781" s="573"/>
      <c r="P781" s="573"/>
      <c r="Q781" s="573"/>
      <c r="R781" s="573"/>
      <c r="S781" s="573"/>
      <c r="T781" s="573"/>
      <c r="U781" s="573"/>
      <c r="V781" s="573"/>
      <c r="W781" s="573"/>
      <c r="X781" s="573"/>
      <c r="Y781" s="573"/>
      <c r="Z781" s="573"/>
    </row>
    <row r="782" ht="15.75" customHeight="1">
      <c r="A782" s="573"/>
      <c r="B782" s="573"/>
      <c r="C782" s="573"/>
      <c r="D782" s="573"/>
      <c r="E782" s="573"/>
      <c r="F782" s="573"/>
      <c r="G782" s="573"/>
      <c r="H782" s="573"/>
      <c r="I782" s="573"/>
      <c r="J782" s="573"/>
      <c r="K782" s="658"/>
      <c r="L782" s="658"/>
      <c r="M782" s="573"/>
      <c r="N782" s="573"/>
      <c r="O782" s="573"/>
      <c r="P782" s="573"/>
      <c r="Q782" s="573"/>
      <c r="R782" s="573"/>
      <c r="S782" s="573"/>
      <c r="T782" s="573"/>
      <c r="U782" s="573"/>
      <c r="V782" s="573"/>
      <c r="W782" s="573"/>
      <c r="X782" s="573"/>
      <c r="Y782" s="573"/>
      <c r="Z782" s="573"/>
    </row>
    <row r="783" ht="15.75" customHeight="1">
      <c r="A783" s="573"/>
      <c r="B783" s="573"/>
      <c r="C783" s="573"/>
      <c r="D783" s="573"/>
      <c r="E783" s="573"/>
      <c r="F783" s="573"/>
      <c r="G783" s="573"/>
      <c r="H783" s="573"/>
      <c r="I783" s="573"/>
      <c r="J783" s="573"/>
      <c r="K783" s="658"/>
      <c r="L783" s="658"/>
      <c r="M783" s="573"/>
      <c r="N783" s="573"/>
      <c r="O783" s="573"/>
      <c r="P783" s="573"/>
      <c r="Q783" s="573"/>
      <c r="R783" s="573"/>
      <c r="S783" s="573"/>
      <c r="T783" s="573"/>
      <c r="U783" s="573"/>
      <c r="V783" s="573"/>
      <c r="W783" s="573"/>
      <c r="X783" s="573"/>
      <c r="Y783" s="573"/>
      <c r="Z783" s="573"/>
    </row>
    <row r="784" ht="15.75" customHeight="1">
      <c r="A784" s="573"/>
      <c r="B784" s="573"/>
      <c r="C784" s="573"/>
      <c r="D784" s="573"/>
      <c r="E784" s="573"/>
      <c r="F784" s="573"/>
      <c r="G784" s="573"/>
      <c r="H784" s="573"/>
      <c r="I784" s="573"/>
      <c r="J784" s="573"/>
      <c r="K784" s="658"/>
      <c r="L784" s="658"/>
      <c r="M784" s="573"/>
      <c r="N784" s="573"/>
      <c r="O784" s="573"/>
      <c r="P784" s="573"/>
      <c r="Q784" s="573"/>
      <c r="R784" s="573"/>
      <c r="S784" s="573"/>
      <c r="T784" s="573"/>
      <c r="U784" s="573"/>
      <c r="V784" s="573"/>
      <c r="W784" s="573"/>
      <c r="X784" s="573"/>
      <c r="Y784" s="573"/>
      <c r="Z784" s="573"/>
    </row>
    <row r="785" ht="15.75" customHeight="1">
      <c r="A785" s="573"/>
      <c r="B785" s="573"/>
      <c r="C785" s="573"/>
      <c r="D785" s="573"/>
      <c r="E785" s="573"/>
      <c r="F785" s="573"/>
      <c r="G785" s="573"/>
      <c r="H785" s="573"/>
      <c r="I785" s="573"/>
      <c r="J785" s="573"/>
      <c r="K785" s="658"/>
      <c r="L785" s="658"/>
      <c r="M785" s="573"/>
      <c r="N785" s="573"/>
      <c r="O785" s="573"/>
      <c r="P785" s="573"/>
      <c r="Q785" s="573"/>
      <c r="R785" s="573"/>
      <c r="S785" s="573"/>
      <c r="T785" s="573"/>
      <c r="U785" s="573"/>
      <c r="V785" s="573"/>
      <c r="W785" s="573"/>
      <c r="X785" s="573"/>
      <c r="Y785" s="573"/>
      <c r="Z785" s="573"/>
    </row>
    <row r="786" ht="15.75" customHeight="1">
      <c r="A786" s="573"/>
      <c r="B786" s="573"/>
      <c r="C786" s="573"/>
      <c r="D786" s="573"/>
      <c r="E786" s="573"/>
      <c r="F786" s="573"/>
      <c r="G786" s="573"/>
      <c r="H786" s="573"/>
      <c r="I786" s="573"/>
      <c r="J786" s="573"/>
      <c r="K786" s="658"/>
      <c r="L786" s="658"/>
      <c r="M786" s="573"/>
      <c r="N786" s="573"/>
      <c r="O786" s="573"/>
      <c r="P786" s="573"/>
      <c r="Q786" s="573"/>
      <c r="R786" s="573"/>
      <c r="S786" s="573"/>
      <c r="T786" s="573"/>
      <c r="U786" s="573"/>
      <c r="V786" s="573"/>
      <c r="W786" s="573"/>
      <c r="X786" s="573"/>
      <c r="Y786" s="573"/>
      <c r="Z786" s="573"/>
    </row>
    <row r="787" ht="15.75" customHeight="1">
      <c r="A787" s="573"/>
      <c r="B787" s="573"/>
      <c r="C787" s="573"/>
      <c r="D787" s="573"/>
      <c r="E787" s="573"/>
      <c r="F787" s="573"/>
      <c r="G787" s="573"/>
      <c r="H787" s="573"/>
      <c r="I787" s="573"/>
      <c r="J787" s="573"/>
      <c r="K787" s="658"/>
      <c r="L787" s="658"/>
      <c r="M787" s="573"/>
      <c r="N787" s="573"/>
      <c r="O787" s="573"/>
      <c r="P787" s="573"/>
      <c r="Q787" s="573"/>
      <c r="R787" s="573"/>
      <c r="S787" s="573"/>
      <c r="T787" s="573"/>
      <c r="U787" s="573"/>
      <c r="V787" s="573"/>
      <c r="W787" s="573"/>
      <c r="X787" s="573"/>
      <c r="Y787" s="573"/>
      <c r="Z787" s="573"/>
    </row>
    <row r="788" ht="15.75" customHeight="1">
      <c r="A788" s="573"/>
      <c r="B788" s="573"/>
      <c r="C788" s="573"/>
      <c r="D788" s="573"/>
      <c r="E788" s="573"/>
      <c r="F788" s="573"/>
      <c r="G788" s="573"/>
      <c r="H788" s="573"/>
      <c r="I788" s="573"/>
      <c r="J788" s="573"/>
      <c r="K788" s="658"/>
      <c r="L788" s="658"/>
      <c r="M788" s="573"/>
      <c r="N788" s="573"/>
      <c r="O788" s="573"/>
      <c r="P788" s="573"/>
      <c r="Q788" s="573"/>
      <c r="R788" s="573"/>
      <c r="S788" s="573"/>
      <c r="T788" s="573"/>
      <c r="U788" s="573"/>
      <c r="V788" s="573"/>
      <c r="W788" s="573"/>
      <c r="X788" s="573"/>
      <c r="Y788" s="573"/>
      <c r="Z788" s="573"/>
    </row>
    <row r="789" ht="15.75" customHeight="1">
      <c r="A789" s="573"/>
      <c r="B789" s="573"/>
      <c r="C789" s="573"/>
      <c r="D789" s="573"/>
      <c r="E789" s="573"/>
      <c r="F789" s="573"/>
      <c r="G789" s="573"/>
      <c r="H789" s="573"/>
      <c r="I789" s="573"/>
      <c r="J789" s="573"/>
      <c r="K789" s="658"/>
      <c r="L789" s="658"/>
      <c r="M789" s="573"/>
      <c r="N789" s="573"/>
      <c r="O789" s="573"/>
      <c r="P789" s="573"/>
      <c r="Q789" s="573"/>
      <c r="R789" s="573"/>
      <c r="S789" s="573"/>
      <c r="T789" s="573"/>
      <c r="U789" s="573"/>
      <c r="V789" s="573"/>
      <c r="W789" s="573"/>
      <c r="X789" s="573"/>
      <c r="Y789" s="573"/>
      <c r="Z789" s="573"/>
    </row>
    <row r="790" ht="15.75" customHeight="1">
      <c r="A790" s="573"/>
      <c r="B790" s="573"/>
      <c r="C790" s="573"/>
      <c r="D790" s="573"/>
      <c r="E790" s="573"/>
      <c r="F790" s="573"/>
      <c r="G790" s="573"/>
      <c r="H790" s="573"/>
      <c r="I790" s="573"/>
      <c r="J790" s="573"/>
      <c r="K790" s="658"/>
      <c r="L790" s="658"/>
      <c r="M790" s="573"/>
      <c r="N790" s="573"/>
      <c r="O790" s="573"/>
      <c r="P790" s="573"/>
      <c r="Q790" s="573"/>
      <c r="R790" s="573"/>
      <c r="S790" s="573"/>
      <c r="T790" s="573"/>
      <c r="U790" s="573"/>
      <c r="V790" s="573"/>
      <c r="W790" s="573"/>
      <c r="X790" s="573"/>
      <c r="Y790" s="573"/>
      <c r="Z790" s="573"/>
    </row>
    <row r="791" ht="15.75" customHeight="1">
      <c r="A791" s="573"/>
      <c r="B791" s="573"/>
      <c r="C791" s="573"/>
      <c r="D791" s="573"/>
      <c r="E791" s="573"/>
      <c r="F791" s="573"/>
      <c r="G791" s="573"/>
      <c r="H791" s="573"/>
      <c r="I791" s="573"/>
      <c r="J791" s="573"/>
      <c r="K791" s="658"/>
      <c r="L791" s="658"/>
      <c r="M791" s="573"/>
      <c r="N791" s="573"/>
      <c r="O791" s="573"/>
      <c r="P791" s="573"/>
      <c r="Q791" s="573"/>
      <c r="R791" s="573"/>
      <c r="S791" s="573"/>
      <c r="T791" s="573"/>
      <c r="U791" s="573"/>
      <c r="V791" s="573"/>
      <c r="W791" s="573"/>
      <c r="X791" s="573"/>
      <c r="Y791" s="573"/>
      <c r="Z791" s="573"/>
    </row>
    <row r="792" ht="15.75" customHeight="1">
      <c r="A792" s="573"/>
      <c r="B792" s="573"/>
      <c r="C792" s="573"/>
      <c r="D792" s="573"/>
      <c r="E792" s="573"/>
      <c r="F792" s="573"/>
      <c r="G792" s="573"/>
      <c r="H792" s="573"/>
      <c r="I792" s="573"/>
      <c r="J792" s="573"/>
      <c r="K792" s="658"/>
      <c r="L792" s="658"/>
      <c r="M792" s="573"/>
      <c r="N792" s="573"/>
      <c r="O792" s="573"/>
      <c r="P792" s="573"/>
      <c r="Q792" s="573"/>
      <c r="R792" s="573"/>
      <c r="S792" s="573"/>
      <c r="T792" s="573"/>
      <c r="U792" s="573"/>
      <c r="V792" s="573"/>
      <c r="W792" s="573"/>
      <c r="X792" s="573"/>
      <c r="Y792" s="573"/>
      <c r="Z792" s="573"/>
    </row>
    <row r="793" ht="15.75" customHeight="1">
      <c r="A793" s="573"/>
      <c r="B793" s="573"/>
      <c r="C793" s="573"/>
      <c r="D793" s="573"/>
      <c r="E793" s="573"/>
      <c r="F793" s="573"/>
      <c r="G793" s="573"/>
      <c r="H793" s="573"/>
      <c r="I793" s="573"/>
      <c r="J793" s="573"/>
      <c r="K793" s="658"/>
      <c r="L793" s="658"/>
      <c r="M793" s="573"/>
      <c r="N793" s="573"/>
      <c r="O793" s="573"/>
      <c r="P793" s="573"/>
      <c r="Q793" s="573"/>
      <c r="R793" s="573"/>
      <c r="S793" s="573"/>
      <c r="T793" s="573"/>
      <c r="U793" s="573"/>
      <c r="V793" s="573"/>
      <c r="W793" s="573"/>
      <c r="X793" s="573"/>
      <c r="Y793" s="573"/>
      <c r="Z793" s="573"/>
    </row>
    <row r="794" ht="15.75" customHeight="1">
      <c r="A794" s="573"/>
      <c r="B794" s="573"/>
      <c r="C794" s="573"/>
      <c r="D794" s="573"/>
      <c r="E794" s="573"/>
      <c r="F794" s="573"/>
      <c r="G794" s="573"/>
      <c r="H794" s="573"/>
      <c r="I794" s="573"/>
      <c r="J794" s="573"/>
      <c r="K794" s="658"/>
      <c r="L794" s="658"/>
      <c r="M794" s="573"/>
      <c r="N794" s="573"/>
      <c r="O794" s="573"/>
      <c r="P794" s="573"/>
      <c r="Q794" s="573"/>
      <c r="R794" s="573"/>
      <c r="S794" s="573"/>
      <c r="T794" s="573"/>
      <c r="U794" s="573"/>
      <c r="V794" s="573"/>
      <c r="W794" s="573"/>
      <c r="X794" s="573"/>
      <c r="Y794" s="573"/>
      <c r="Z794" s="573"/>
    </row>
    <row r="795" ht="15.75" customHeight="1">
      <c r="A795" s="573"/>
      <c r="B795" s="573"/>
      <c r="C795" s="573"/>
      <c r="D795" s="573"/>
      <c r="E795" s="573"/>
      <c r="F795" s="573"/>
      <c r="G795" s="573"/>
      <c r="H795" s="573"/>
      <c r="I795" s="573"/>
      <c r="J795" s="573"/>
      <c r="K795" s="658"/>
      <c r="L795" s="658"/>
      <c r="M795" s="573"/>
      <c r="N795" s="573"/>
      <c r="O795" s="573"/>
      <c r="P795" s="573"/>
      <c r="Q795" s="573"/>
      <c r="R795" s="573"/>
      <c r="S795" s="573"/>
      <c r="T795" s="573"/>
      <c r="U795" s="573"/>
      <c r="V795" s="573"/>
      <c r="W795" s="573"/>
      <c r="X795" s="573"/>
      <c r="Y795" s="573"/>
      <c r="Z795" s="573"/>
    </row>
    <row r="796" ht="15.75" customHeight="1">
      <c r="A796" s="573"/>
      <c r="B796" s="573"/>
      <c r="C796" s="573"/>
      <c r="D796" s="573"/>
      <c r="E796" s="573"/>
      <c r="F796" s="573"/>
      <c r="G796" s="573"/>
      <c r="H796" s="573"/>
      <c r="I796" s="573"/>
      <c r="J796" s="573"/>
      <c r="K796" s="658"/>
      <c r="L796" s="658"/>
      <c r="M796" s="573"/>
      <c r="N796" s="573"/>
      <c r="O796" s="573"/>
      <c r="P796" s="573"/>
      <c r="Q796" s="573"/>
      <c r="R796" s="573"/>
      <c r="S796" s="573"/>
      <c r="T796" s="573"/>
      <c r="U796" s="573"/>
      <c r="V796" s="573"/>
      <c r="W796" s="573"/>
      <c r="X796" s="573"/>
      <c r="Y796" s="573"/>
      <c r="Z796" s="573"/>
    </row>
    <row r="797" ht="15.75" customHeight="1">
      <c r="A797" s="573"/>
      <c r="B797" s="573"/>
      <c r="C797" s="573"/>
      <c r="D797" s="573"/>
      <c r="E797" s="573"/>
      <c r="F797" s="573"/>
      <c r="G797" s="573"/>
      <c r="H797" s="573"/>
      <c r="I797" s="573"/>
      <c r="J797" s="573"/>
      <c r="K797" s="658"/>
      <c r="L797" s="658"/>
      <c r="M797" s="573"/>
      <c r="N797" s="573"/>
      <c r="O797" s="573"/>
      <c r="P797" s="573"/>
      <c r="Q797" s="573"/>
      <c r="R797" s="573"/>
      <c r="S797" s="573"/>
      <c r="T797" s="573"/>
      <c r="U797" s="573"/>
      <c r="V797" s="573"/>
      <c r="W797" s="573"/>
      <c r="X797" s="573"/>
      <c r="Y797" s="573"/>
      <c r="Z797" s="573"/>
    </row>
    <row r="798" ht="15.75" customHeight="1">
      <c r="A798" s="573"/>
      <c r="B798" s="573"/>
      <c r="C798" s="573"/>
      <c r="D798" s="573"/>
      <c r="E798" s="573"/>
      <c r="F798" s="573"/>
      <c r="G798" s="573"/>
      <c r="H798" s="573"/>
      <c r="I798" s="573"/>
      <c r="J798" s="573"/>
      <c r="K798" s="658"/>
      <c r="L798" s="658"/>
      <c r="M798" s="573"/>
      <c r="N798" s="573"/>
      <c r="O798" s="573"/>
      <c r="P798" s="573"/>
      <c r="Q798" s="573"/>
      <c r="R798" s="573"/>
      <c r="S798" s="573"/>
      <c r="T798" s="573"/>
      <c r="U798" s="573"/>
      <c r="V798" s="573"/>
      <c r="W798" s="573"/>
      <c r="X798" s="573"/>
      <c r="Y798" s="573"/>
      <c r="Z798" s="573"/>
    </row>
    <row r="799" ht="15.75" customHeight="1">
      <c r="A799" s="573"/>
      <c r="B799" s="573"/>
      <c r="C799" s="573"/>
      <c r="D799" s="573"/>
      <c r="E799" s="573"/>
      <c r="F799" s="573"/>
      <c r="G799" s="573"/>
      <c r="H799" s="573"/>
      <c r="I799" s="573"/>
      <c r="J799" s="573"/>
      <c r="K799" s="658"/>
      <c r="L799" s="658"/>
      <c r="M799" s="573"/>
      <c r="N799" s="573"/>
      <c r="O799" s="573"/>
      <c r="P799" s="573"/>
      <c r="Q799" s="573"/>
      <c r="R799" s="573"/>
      <c r="S799" s="573"/>
      <c r="T799" s="573"/>
      <c r="U799" s="573"/>
      <c r="V799" s="573"/>
      <c r="W799" s="573"/>
      <c r="X799" s="573"/>
      <c r="Y799" s="573"/>
      <c r="Z799" s="573"/>
    </row>
    <row r="800" ht="15.75" customHeight="1">
      <c r="A800" s="573"/>
      <c r="B800" s="573"/>
      <c r="C800" s="573"/>
      <c r="D800" s="573"/>
      <c r="E800" s="573"/>
      <c r="F800" s="573"/>
      <c r="G800" s="573"/>
      <c r="H800" s="573"/>
      <c r="I800" s="573"/>
      <c r="J800" s="573"/>
      <c r="K800" s="658"/>
      <c r="L800" s="658"/>
      <c r="M800" s="573"/>
      <c r="N800" s="573"/>
      <c r="O800" s="573"/>
      <c r="P800" s="573"/>
      <c r="Q800" s="573"/>
      <c r="R800" s="573"/>
      <c r="S800" s="573"/>
      <c r="T800" s="573"/>
      <c r="U800" s="573"/>
      <c r="V800" s="573"/>
      <c r="W800" s="573"/>
      <c r="X800" s="573"/>
      <c r="Y800" s="573"/>
      <c r="Z800" s="573"/>
    </row>
    <row r="801" ht="15.75" customHeight="1">
      <c r="A801" s="573"/>
      <c r="B801" s="573"/>
      <c r="C801" s="573"/>
      <c r="D801" s="573"/>
      <c r="E801" s="573"/>
      <c r="F801" s="573"/>
      <c r="G801" s="573"/>
      <c r="H801" s="573"/>
      <c r="I801" s="573"/>
      <c r="J801" s="573"/>
      <c r="K801" s="658"/>
      <c r="L801" s="658"/>
      <c r="M801" s="573"/>
      <c r="N801" s="573"/>
      <c r="O801" s="573"/>
      <c r="P801" s="573"/>
      <c r="Q801" s="573"/>
      <c r="R801" s="573"/>
      <c r="S801" s="573"/>
      <c r="T801" s="573"/>
      <c r="U801" s="573"/>
      <c r="V801" s="573"/>
      <c r="W801" s="573"/>
      <c r="X801" s="573"/>
      <c r="Y801" s="573"/>
      <c r="Z801" s="573"/>
    </row>
    <row r="802" ht="15.75" customHeight="1">
      <c r="A802" s="573"/>
      <c r="B802" s="573"/>
      <c r="C802" s="573"/>
      <c r="D802" s="573"/>
      <c r="E802" s="573"/>
      <c r="F802" s="573"/>
      <c r="G802" s="573"/>
      <c r="H802" s="573"/>
      <c r="I802" s="573"/>
      <c r="J802" s="573"/>
      <c r="K802" s="658"/>
      <c r="L802" s="658"/>
      <c r="M802" s="573"/>
      <c r="N802" s="573"/>
      <c r="O802" s="573"/>
      <c r="P802" s="573"/>
      <c r="Q802" s="573"/>
      <c r="R802" s="573"/>
      <c r="S802" s="573"/>
      <c r="T802" s="573"/>
      <c r="U802" s="573"/>
      <c r="V802" s="573"/>
      <c r="W802" s="573"/>
      <c r="X802" s="573"/>
      <c r="Y802" s="573"/>
      <c r="Z802" s="573"/>
    </row>
    <row r="803" ht="15.75" customHeight="1">
      <c r="A803" s="573"/>
      <c r="B803" s="573"/>
      <c r="C803" s="573"/>
      <c r="D803" s="573"/>
      <c r="E803" s="573"/>
      <c r="F803" s="573"/>
      <c r="G803" s="573"/>
      <c r="H803" s="573"/>
      <c r="I803" s="573"/>
      <c r="J803" s="573"/>
      <c r="K803" s="658"/>
      <c r="L803" s="658"/>
      <c r="M803" s="573"/>
      <c r="N803" s="573"/>
      <c r="O803" s="573"/>
      <c r="P803" s="573"/>
      <c r="Q803" s="573"/>
      <c r="R803" s="573"/>
      <c r="S803" s="573"/>
      <c r="T803" s="573"/>
      <c r="U803" s="573"/>
      <c r="V803" s="573"/>
      <c r="W803" s="573"/>
      <c r="X803" s="573"/>
      <c r="Y803" s="573"/>
      <c r="Z803" s="573"/>
    </row>
    <row r="804" ht="15.75" customHeight="1">
      <c r="A804" s="573"/>
      <c r="B804" s="573"/>
      <c r="C804" s="573"/>
      <c r="D804" s="573"/>
      <c r="E804" s="573"/>
      <c r="F804" s="573"/>
      <c r="G804" s="573"/>
      <c r="H804" s="573"/>
      <c r="I804" s="573"/>
      <c r="J804" s="573"/>
      <c r="K804" s="658"/>
      <c r="L804" s="658"/>
      <c r="M804" s="573"/>
      <c r="N804" s="573"/>
      <c r="O804" s="573"/>
      <c r="P804" s="573"/>
      <c r="Q804" s="573"/>
      <c r="R804" s="573"/>
      <c r="S804" s="573"/>
      <c r="T804" s="573"/>
      <c r="U804" s="573"/>
      <c r="V804" s="573"/>
      <c r="W804" s="573"/>
      <c r="X804" s="573"/>
      <c r="Y804" s="573"/>
      <c r="Z804" s="573"/>
    </row>
    <row r="805" ht="15.75" customHeight="1">
      <c r="A805" s="573"/>
      <c r="B805" s="573"/>
      <c r="C805" s="573"/>
      <c r="D805" s="573"/>
      <c r="E805" s="573"/>
      <c r="F805" s="573"/>
      <c r="G805" s="573"/>
      <c r="H805" s="573"/>
      <c r="I805" s="573"/>
      <c r="J805" s="573"/>
      <c r="K805" s="658"/>
      <c r="L805" s="658"/>
      <c r="M805" s="573"/>
      <c r="N805" s="573"/>
      <c r="O805" s="573"/>
      <c r="P805" s="573"/>
      <c r="Q805" s="573"/>
      <c r="R805" s="573"/>
      <c r="S805" s="573"/>
      <c r="T805" s="573"/>
      <c r="U805" s="573"/>
      <c r="V805" s="573"/>
      <c r="W805" s="573"/>
      <c r="X805" s="573"/>
      <c r="Y805" s="573"/>
      <c r="Z805" s="573"/>
    </row>
    <row r="806" ht="15.75" customHeight="1">
      <c r="A806" s="573"/>
      <c r="B806" s="573"/>
      <c r="C806" s="573"/>
      <c r="D806" s="573"/>
      <c r="E806" s="573"/>
      <c r="F806" s="573"/>
      <c r="G806" s="573"/>
      <c r="H806" s="573"/>
      <c r="I806" s="573"/>
      <c r="J806" s="573"/>
      <c r="K806" s="658"/>
      <c r="L806" s="658"/>
      <c r="M806" s="573"/>
      <c r="N806" s="573"/>
      <c r="O806" s="573"/>
      <c r="P806" s="573"/>
      <c r="Q806" s="573"/>
      <c r="R806" s="573"/>
      <c r="S806" s="573"/>
      <c r="T806" s="573"/>
      <c r="U806" s="573"/>
      <c r="V806" s="573"/>
      <c r="W806" s="573"/>
      <c r="X806" s="573"/>
      <c r="Y806" s="573"/>
      <c r="Z806" s="573"/>
    </row>
    <row r="807" ht="15.75" customHeight="1">
      <c r="A807" s="573"/>
      <c r="B807" s="573"/>
      <c r="C807" s="573"/>
      <c r="D807" s="573"/>
      <c r="E807" s="573"/>
      <c r="F807" s="573"/>
      <c r="G807" s="573"/>
      <c r="H807" s="573"/>
      <c r="I807" s="573"/>
      <c r="J807" s="573"/>
      <c r="K807" s="658"/>
      <c r="L807" s="658"/>
      <c r="M807" s="573"/>
      <c r="N807" s="573"/>
      <c r="O807" s="573"/>
      <c r="P807" s="573"/>
      <c r="Q807" s="573"/>
      <c r="R807" s="573"/>
      <c r="S807" s="573"/>
      <c r="T807" s="573"/>
      <c r="U807" s="573"/>
      <c r="V807" s="573"/>
      <c r="W807" s="573"/>
      <c r="X807" s="573"/>
      <c r="Y807" s="573"/>
      <c r="Z807" s="573"/>
    </row>
    <row r="808" ht="15.75" customHeight="1">
      <c r="A808" s="573"/>
      <c r="B808" s="573"/>
      <c r="C808" s="573"/>
      <c r="D808" s="573"/>
      <c r="E808" s="573"/>
      <c r="F808" s="573"/>
      <c r="G808" s="573"/>
      <c r="H808" s="573"/>
      <c r="I808" s="573"/>
      <c r="J808" s="573"/>
      <c r="K808" s="658"/>
      <c r="L808" s="658"/>
      <c r="M808" s="573"/>
      <c r="N808" s="573"/>
      <c r="O808" s="573"/>
      <c r="P808" s="573"/>
      <c r="Q808" s="573"/>
      <c r="R808" s="573"/>
      <c r="S808" s="573"/>
      <c r="T808" s="573"/>
      <c r="U808" s="573"/>
      <c r="V808" s="573"/>
      <c r="W808" s="573"/>
      <c r="X808" s="573"/>
      <c r="Y808" s="573"/>
      <c r="Z808" s="573"/>
    </row>
    <row r="809" ht="15.75" customHeight="1">
      <c r="A809" s="573"/>
      <c r="B809" s="573"/>
      <c r="C809" s="573"/>
      <c r="D809" s="573"/>
      <c r="E809" s="573"/>
      <c r="F809" s="573"/>
      <c r="G809" s="573"/>
      <c r="H809" s="573"/>
      <c r="I809" s="573"/>
      <c r="J809" s="573"/>
      <c r="K809" s="658"/>
      <c r="L809" s="658"/>
      <c r="M809" s="573"/>
      <c r="N809" s="573"/>
      <c r="O809" s="573"/>
      <c r="P809" s="573"/>
      <c r="Q809" s="573"/>
      <c r="R809" s="573"/>
      <c r="S809" s="573"/>
      <c r="T809" s="573"/>
      <c r="U809" s="573"/>
      <c r="V809" s="573"/>
      <c r="W809" s="573"/>
      <c r="X809" s="573"/>
      <c r="Y809" s="573"/>
      <c r="Z809" s="573"/>
    </row>
    <row r="810" ht="15.75" customHeight="1">
      <c r="A810" s="573"/>
      <c r="B810" s="573"/>
      <c r="C810" s="573"/>
      <c r="D810" s="573"/>
      <c r="E810" s="573"/>
      <c r="F810" s="573"/>
      <c r="G810" s="573"/>
      <c r="H810" s="573"/>
      <c r="I810" s="573"/>
      <c r="J810" s="573"/>
      <c r="K810" s="658"/>
      <c r="L810" s="658"/>
      <c r="M810" s="573"/>
      <c r="N810" s="573"/>
      <c r="O810" s="573"/>
      <c r="P810" s="573"/>
      <c r="Q810" s="573"/>
      <c r="R810" s="573"/>
      <c r="S810" s="573"/>
      <c r="T810" s="573"/>
      <c r="U810" s="573"/>
      <c r="V810" s="573"/>
      <c r="W810" s="573"/>
      <c r="X810" s="573"/>
      <c r="Y810" s="573"/>
      <c r="Z810" s="573"/>
    </row>
    <row r="811" ht="15.75" customHeight="1">
      <c r="A811" s="573"/>
      <c r="B811" s="573"/>
      <c r="C811" s="573"/>
      <c r="D811" s="573"/>
      <c r="E811" s="573"/>
      <c r="F811" s="573"/>
      <c r="G811" s="573"/>
      <c r="H811" s="573"/>
      <c r="I811" s="573"/>
      <c r="J811" s="573"/>
      <c r="K811" s="658"/>
      <c r="L811" s="658"/>
      <c r="M811" s="573"/>
      <c r="N811" s="573"/>
      <c r="O811" s="573"/>
      <c r="P811" s="573"/>
      <c r="Q811" s="573"/>
      <c r="R811" s="573"/>
      <c r="S811" s="573"/>
      <c r="T811" s="573"/>
      <c r="U811" s="573"/>
      <c r="V811" s="573"/>
      <c r="W811" s="573"/>
      <c r="X811" s="573"/>
      <c r="Y811" s="573"/>
      <c r="Z811" s="573"/>
    </row>
    <row r="812" ht="15.75" customHeight="1">
      <c r="A812" s="573"/>
      <c r="B812" s="573"/>
      <c r="C812" s="573"/>
      <c r="D812" s="573"/>
      <c r="E812" s="573"/>
      <c r="F812" s="573"/>
      <c r="G812" s="573"/>
      <c r="H812" s="573"/>
      <c r="I812" s="573"/>
      <c r="J812" s="573"/>
      <c r="K812" s="658"/>
      <c r="L812" s="658"/>
      <c r="M812" s="573"/>
      <c r="N812" s="573"/>
      <c r="O812" s="573"/>
      <c r="P812" s="573"/>
      <c r="Q812" s="573"/>
      <c r="R812" s="573"/>
      <c r="S812" s="573"/>
      <c r="T812" s="573"/>
      <c r="U812" s="573"/>
      <c r="V812" s="573"/>
      <c r="W812" s="573"/>
      <c r="X812" s="573"/>
      <c r="Y812" s="573"/>
      <c r="Z812" s="573"/>
    </row>
    <row r="813" ht="15.75" customHeight="1">
      <c r="A813" s="573"/>
      <c r="B813" s="573"/>
      <c r="C813" s="573"/>
      <c r="D813" s="573"/>
      <c r="E813" s="573"/>
      <c r="F813" s="573"/>
      <c r="G813" s="573"/>
      <c r="H813" s="573"/>
      <c r="I813" s="573"/>
      <c r="J813" s="573"/>
      <c r="K813" s="658"/>
      <c r="L813" s="658"/>
      <c r="M813" s="573"/>
      <c r="N813" s="573"/>
      <c r="O813" s="573"/>
      <c r="P813" s="573"/>
      <c r="Q813" s="573"/>
      <c r="R813" s="573"/>
      <c r="S813" s="573"/>
      <c r="T813" s="573"/>
      <c r="U813" s="573"/>
      <c r="V813" s="573"/>
      <c r="W813" s="573"/>
      <c r="X813" s="573"/>
      <c r="Y813" s="573"/>
      <c r="Z813" s="573"/>
    </row>
    <row r="814" ht="15.75" customHeight="1">
      <c r="A814" s="573"/>
      <c r="B814" s="573"/>
      <c r="C814" s="573"/>
      <c r="D814" s="573"/>
      <c r="E814" s="573"/>
      <c r="F814" s="573"/>
      <c r="G814" s="573"/>
      <c r="H814" s="573"/>
      <c r="I814" s="573"/>
      <c r="J814" s="573"/>
      <c r="K814" s="658"/>
      <c r="L814" s="658"/>
      <c r="M814" s="573"/>
      <c r="N814" s="573"/>
      <c r="O814" s="573"/>
      <c r="P814" s="573"/>
      <c r="Q814" s="573"/>
      <c r="R814" s="573"/>
      <c r="S814" s="573"/>
      <c r="T814" s="573"/>
      <c r="U814" s="573"/>
      <c r="V814" s="573"/>
      <c r="W814" s="573"/>
      <c r="X814" s="573"/>
      <c r="Y814" s="573"/>
      <c r="Z814" s="573"/>
    </row>
    <row r="815" ht="15.75" customHeight="1">
      <c r="A815" s="573"/>
      <c r="B815" s="573"/>
      <c r="C815" s="573"/>
      <c r="D815" s="573"/>
      <c r="E815" s="573"/>
      <c r="F815" s="573"/>
      <c r="G815" s="573"/>
      <c r="H815" s="573"/>
      <c r="I815" s="573"/>
      <c r="J815" s="573"/>
      <c r="K815" s="658"/>
      <c r="L815" s="658"/>
      <c r="M815" s="573"/>
      <c r="N815" s="573"/>
      <c r="O815" s="573"/>
      <c r="P815" s="573"/>
      <c r="Q815" s="573"/>
      <c r="R815" s="573"/>
      <c r="S815" s="573"/>
      <c r="T815" s="573"/>
      <c r="U815" s="573"/>
      <c r="V815" s="573"/>
      <c r="W815" s="573"/>
      <c r="X815" s="573"/>
      <c r="Y815" s="573"/>
      <c r="Z815" s="573"/>
    </row>
    <row r="816" ht="15.75" customHeight="1">
      <c r="A816" s="573"/>
      <c r="B816" s="573"/>
      <c r="C816" s="573"/>
      <c r="D816" s="573"/>
      <c r="E816" s="573"/>
      <c r="F816" s="573"/>
      <c r="G816" s="573"/>
      <c r="H816" s="573"/>
      <c r="I816" s="573"/>
      <c r="J816" s="573"/>
      <c r="K816" s="658"/>
      <c r="L816" s="658"/>
      <c r="M816" s="573"/>
      <c r="N816" s="573"/>
      <c r="O816" s="573"/>
      <c r="P816" s="573"/>
      <c r="Q816" s="573"/>
      <c r="R816" s="573"/>
      <c r="S816" s="573"/>
      <c r="T816" s="573"/>
      <c r="U816" s="573"/>
      <c r="V816" s="573"/>
      <c r="W816" s="573"/>
      <c r="X816" s="573"/>
      <c r="Y816" s="573"/>
      <c r="Z816" s="573"/>
    </row>
    <row r="817" ht="15.75" customHeight="1">
      <c r="A817" s="573"/>
      <c r="B817" s="573"/>
      <c r="C817" s="573"/>
      <c r="D817" s="573"/>
      <c r="E817" s="573"/>
      <c r="F817" s="573"/>
      <c r="G817" s="573"/>
      <c r="H817" s="573"/>
      <c r="I817" s="573"/>
      <c r="J817" s="573"/>
      <c r="K817" s="658"/>
      <c r="L817" s="658"/>
      <c r="M817" s="573"/>
      <c r="N817" s="573"/>
      <c r="O817" s="573"/>
      <c r="P817" s="573"/>
      <c r="Q817" s="573"/>
      <c r="R817" s="573"/>
      <c r="S817" s="573"/>
      <c r="T817" s="573"/>
      <c r="U817" s="573"/>
      <c r="V817" s="573"/>
      <c r="W817" s="573"/>
      <c r="X817" s="573"/>
      <c r="Y817" s="573"/>
      <c r="Z817" s="573"/>
    </row>
    <row r="818" ht="15.75" customHeight="1">
      <c r="A818" s="573"/>
      <c r="B818" s="573"/>
      <c r="C818" s="573"/>
      <c r="D818" s="573"/>
      <c r="E818" s="573"/>
      <c r="F818" s="573"/>
      <c r="G818" s="573"/>
      <c r="H818" s="573"/>
      <c r="I818" s="573"/>
      <c r="J818" s="573"/>
      <c r="K818" s="658"/>
      <c r="L818" s="658"/>
      <c r="M818" s="573"/>
      <c r="N818" s="573"/>
      <c r="O818" s="573"/>
      <c r="P818" s="573"/>
      <c r="Q818" s="573"/>
      <c r="R818" s="573"/>
      <c r="S818" s="573"/>
      <c r="T818" s="573"/>
      <c r="U818" s="573"/>
      <c r="V818" s="573"/>
      <c r="W818" s="573"/>
      <c r="X818" s="573"/>
      <c r="Y818" s="573"/>
      <c r="Z818" s="573"/>
    </row>
    <row r="819" ht="15.75" customHeight="1">
      <c r="A819" s="573"/>
      <c r="B819" s="573"/>
      <c r="C819" s="573"/>
      <c r="D819" s="573"/>
      <c r="E819" s="573"/>
      <c r="F819" s="573"/>
      <c r="G819" s="573"/>
      <c r="H819" s="573"/>
      <c r="I819" s="573"/>
      <c r="J819" s="573"/>
      <c r="K819" s="658"/>
      <c r="L819" s="658"/>
      <c r="M819" s="573"/>
      <c r="N819" s="573"/>
      <c r="O819" s="573"/>
      <c r="P819" s="573"/>
      <c r="Q819" s="573"/>
      <c r="R819" s="573"/>
      <c r="S819" s="573"/>
      <c r="T819" s="573"/>
      <c r="U819" s="573"/>
      <c r="V819" s="573"/>
      <c r="W819" s="573"/>
      <c r="X819" s="573"/>
      <c r="Y819" s="573"/>
      <c r="Z819" s="573"/>
    </row>
    <row r="820" ht="15.75" customHeight="1">
      <c r="A820" s="573"/>
      <c r="B820" s="573"/>
      <c r="C820" s="573"/>
      <c r="D820" s="573"/>
      <c r="E820" s="573"/>
      <c r="F820" s="573"/>
      <c r="G820" s="573"/>
      <c r="H820" s="573"/>
      <c r="I820" s="573"/>
      <c r="J820" s="573"/>
      <c r="K820" s="658"/>
      <c r="L820" s="658"/>
      <c r="M820" s="573"/>
      <c r="N820" s="573"/>
      <c r="O820" s="573"/>
      <c r="P820" s="573"/>
      <c r="Q820" s="573"/>
      <c r="R820" s="573"/>
      <c r="S820" s="573"/>
      <c r="T820" s="573"/>
      <c r="U820" s="573"/>
      <c r="V820" s="573"/>
      <c r="W820" s="573"/>
      <c r="X820" s="573"/>
      <c r="Y820" s="573"/>
      <c r="Z820" s="573"/>
    </row>
    <row r="821" ht="15.75" customHeight="1">
      <c r="A821" s="573"/>
      <c r="B821" s="573"/>
      <c r="C821" s="573"/>
      <c r="D821" s="573"/>
      <c r="E821" s="573"/>
      <c r="F821" s="573"/>
      <c r="G821" s="573"/>
      <c r="H821" s="573"/>
      <c r="I821" s="573"/>
      <c r="J821" s="573"/>
      <c r="K821" s="658"/>
      <c r="L821" s="658"/>
      <c r="M821" s="573"/>
      <c r="N821" s="573"/>
      <c r="O821" s="573"/>
      <c r="P821" s="573"/>
      <c r="Q821" s="573"/>
      <c r="R821" s="573"/>
      <c r="S821" s="573"/>
      <c r="T821" s="573"/>
      <c r="U821" s="573"/>
      <c r="V821" s="573"/>
      <c r="W821" s="573"/>
      <c r="X821" s="573"/>
      <c r="Y821" s="573"/>
      <c r="Z821" s="573"/>
    </row>
    <row r="822" ht="15.75" customHeight="1">
      <c r="A822" s="573"/>
      <c r="B822" s="573"/>
      <c r="C822" s="573"/>
      <c r="D822" s="573"/>
      <c r="E822" s="573"/>
      <c r="F822" s="573"/>
      <c r="G822" s="573"/>
      <c r="H822" s="573"/>
      <c r="I822" s="573"/>
      <c r="J822" s="573"/>
      <c r="K822" s="658"/>
      <c r="L822" s="658"/>
      <c r="M822" s="573"/>
      <c r="N822" s="573"/>
      <c r="O822" s="573"/>
      <c r="P822" s="573"/>
      <c r="Q822" s="573"/>
      <c r="R822" s="573"/>
      <c r="S822" s="573"/>
      <c r="T822" s="573"/>
      <c r="U822" s="573"/>
      <c r="V822" s="573"/>
      <c r="W822" s="573"/>
      <c r="X822" s="573"/>
      <c r="Y822" s="573"/>
      <c r="Z822" s="573"/>
    </row>
    <row r="823" ht="15.75" customHeight="1">
      <c r="A823" s="573"/>
      <c r="B823" s="573"/>
      <c r="C823" s="573"/>
      <c r="D823" s="573"/>
      <c r="E823" s="573"/>
      <c r="F823" s="573"/>
      <c r="G823" s="573"/>
      <c r="H823" s="573"/>
      <c r="I823" s="573"/>
      <c r="J823" s="573"/>
      <c r="K823" s="658"/>
      <c r="L823" s="658"/>
      <c r="M823" s="573"/>
      <c r="N823" s="573"/>
      <c r="O823" s="573"/>
      <c r="P823" s="573"/>
      <c r="Q823" s="573"/>
      <c r="R823" s="573"/>
      <c r="S823" s="573"/>
      <c r="T823" s="573"/>
      <c r="U823" s="573"/>
      <c r="V823" s="573"/>
      <c r="W823" s="573"/>
      <c r="X823" s="573"/>
      <c r="Y823" s="573"/>
      <c r="Z823" s="573"/>
    </row>
    <row r="824" ht="15.75" customHeight="1">
      <c r="A824" s="573"/>
      <c r="B824" s="573"/>
      <c r="C824" s="573"/>
      <c r="D824" s="573"/>
      <c r="E824" s="573"/>
      <c r="F824" s="573"/>
      <c r="G824" s="573"/>
      <c r="H824" s="573"/>
      <c r="I824" s="573"/>
      <c r="J824" s="573"/>
      <c r="K824" s="658"/>
      <c r="L824" s="658"/>
      <c r="M824" s="573"/>
      <c r="N824" s="573"/>
      <c r="O824" s="573"/>
      <c r="P824" s="573"/>
      <c r="Q824" s="573"/>
      <c r="R824" s="573"/>
      <c r="S824" s="573"/>
      <c r="T824" s="573"/>
      <c r="U824" s="573"/>
      <c r="V824" s="573"/>
      <c r="W824" s="573"/>
      <c r="X824" s="573"/>
      <c r="Y824" s="573"/>
      <c r="Z824" s="573"/>
    </row>
    <row r="825" ht="15.75" customHeight="1">
      <c r="A825" s="573"/>
      <c r="B825" s="573"/>
      <c r="C825" s="573"/>
      <c r="D825" s="573"/>
      <c r="E825" s="573"/>
      <c r="F825" s="573"/>
      <c r="G825" s="573"/>
      <c r="H825" s="573"/>
      <c r="I825" s="573"/>
      <c r="J825" s="573"/>
      <c r="K825" s="658"/>
      <c r="L825" s="658"/>
      <c r="M825" s="573"/>
      <c r="N825" s="573"/>
      <c r="O825" s="573"/>
      <c r="P825" s="573"/>
      <c r="Q825" s="573"/>
      <c r="R825" s="573"/>
      <c r="S825" s="573"/>
      <c r="T825" s="573"/>
      <c r="U825" s="573"/>
      <c r="V825" s="573"/>
      <c r="W825" s="573"/>
      <c r="X825" s="573"/>
      <c r="Y825" s="573"/>
      <c r="Z825" s="573"/>
    </row>
    <row r="826" ht="15.75" customHeight="1">
      <c r="A826" s="573"/>
      <c r="B826" s="573"/>
      <c r="C826" s="573"/>
      <c r="D826" s="573"/>
      <c r="E826" s="573"/>
      <c r="F826" s="573"/>
      <c r="G826" s="573"/>
      <c r="H826" s="573"/>
      <c r="I826" s="573"/>
      <c r="J826" s="573"/>
      <c r="K826" s="658"/>
      <c r="L826" s="658"/>
      <c r="M826" s="573"/>
      <c r="N826" s="573"/>
      <c r="O826" s="573"/>
      <c r="P826" s="573"/>
      <c r="Q826" s="573"/>
      <c r="R826" s="573"/>
      <c r="S826" s="573"/>
      <c r="T826" s="573"/>
      <c r="U826" s="573"/>
      <c r="V826" s="573"/>
      <c r="W826" s="573"/>
      <c r="X826" s="573"/>
      <c r="Y826" s="573"/>
      <c r="Z826" s="573"/>
    </row>
    <row r="827" ht="15.75" customHeight="1">
      <c r="A827" s="573"/>
      <c r="B827" s="573"/>
      <c r="C827" s="573"/>
      <c r="D827" s="573"/>
      <c r="E827" s="573"/>
      <c r="F827" s="573"/>
      <c r="G827" s="573"/>
      <c r="H827" s="573"/>
      <c r="I827" s="573"/>
      <c r="J827" s="573"/>
      <c r="K827" s="658"/>
      <c r="L827" s="658"/>
      <c r="M827" s="573"/>
      <c r="N827" s="573"/>
      <c r="O827" s="573"/>
      <c r="P827" s="573"/>
      <c r="Q827" s="573"/>
      <c r="R827" s="573"/>
      <c r="S827" s="573"/>
      <c r="T827" s="573"/>
      <c r="U827" s="573"/>
      <c r="V827" s="573"/>
      <c r="W827" s="573"/>
      <c r="X827" s="573"/>
      <c r="Y827" s="573"/>
      <c r="Z827" s="573"/>
    </row>
    <row r="828" ht="15.75" customHeight="1">
      <c r="A828" s="573"/>
      <c r="B828" s="573"/>
      <c r="C828" s="573"/>
      <c r="D828" s="573"/>
      <c r="E828" s="573"/>
      <c r="F828" s="573"/>
      <c r="G828" s="573"/>
      <c r="H828" s="573"/>
      <c r="I828" s="573"/>
      <c r="J828" s="573"/>
      <c r="K828" s="658"/>
      <c r="L828" s="658"/>
      <c r="M828" s="573"/>
      <c r="N828" s="573"/>
      <c r="O828" s="573"/>
      <c r="P828" s="573"/>
      <c r="Q828" s="573"/>
      <c r="R828" s="573"/>
      <c r="S828" s="573"/>
      <c r="T828" s="573"/>
      <c r="U828" s="573"/>
      <c r="V828" s="573"/>
      <c r="W828" s="573"/>
      <c r="X828" s="573"/>
      <c r="Y828" s="573"/>
      <c r="Z828" s="573"/>
    </row>
    <row r="829" ht="15.75" customHeight="1">
      <c r="A829" s="573"/>
      <c r="B829" s="573"/>
      <c r="C829" s="573"/>
      <c r="D829" s="573"/>
      <c r="E829" s="573"/>
      <c r="F829" s="573"/>
      <c r="G829" s="573"/>
      <c r="H829" s="573"/>
      <c r="I829" s="573"/>
      <c r="J829" s="573"/>
      <c r="K829" s="658"/>
      <c r="L829" s="658"/>
      <c r="M829" s="573"/>
      <c r="N829" s="573"/>
      <c r="O829" s="573"/>
      <c r="P829" s="573"/>
      <c r="Q829" s="573"/>
      <c r="R829" s="573"/>
      <c r="S829" s="573"/>
      <c r="T829" s="573"/>
      <c r="U829" s="573"/>
      <c r="V829" s="573"/>
      <c r="W829" s="573"/>
      <c r="X829" s="573"/>
      <c r="Y829" s="573"/>
      <c r="Z829" s="573"/>
    </row>
    <row r="830" ht="15.75" customHeight="1">
      <c r="A830" s="573"/>
      <c r="B830" s="573"/>
      <c r="C830" s="573"/>
      <c r="D830" s="573"/>
      <c r="E830" s="573"/>
      <c r="F830" s="573"/>
      <c r="G830" s="573"/>
      <c r="H830" s="573"/>
      <c r="I830" s="573"/>
      <c r="J830" s="573"/>
      <c r="K830" s="658"/>
      <c r="L830" s="658"/>
      <c r="M830" s="573"/>
      <c r="N830" s="573"/>
      <c r="O830" s="573"/>
      <c r="P830" s="573"/>
      <c r="Q830" s="573"/>
      <c r="R830" s="573"/>
      <c r="S830" s="573"/>
      <c r="T830" s="573"/>
      <c r="U830" s="573"/>
      <c r="V830" s="573"/>
      <c r="W830" s="573"/>
      <c r="X830" s="573"/>
      <c r="Y830" s="573"/>
      <c r="Z830" s="573"/>
    </row>
    <row r="831" ht="15.75" customHeight="1">
      <c r="A831" s="573"/>
      <c r="B831" s="573"/>
      <c r="C831" s="573"/>
      <c r="D831" s="573"/>
      <c r="E831" s="573"/>
      <c r="F831" s="573"/>
      <c r="G831" s="573"/>
      <c r="H831" s="573"/>
      <c r="I831" s="573"/>
      <c r="J831" s="573"/>
      <c r="K831" s="658"/>
      <c r="L831" s="658"/>
      <c r="M831" s="573"/>
      <c r="N831" s="573"/>
      <c r="O831" s="573"/>
      <c r="P831" s="573"/>
      <c r="Q831" s="573"/>
      <c r="R831" s="573"/>
      <c r="S831" s="573"/>
      <c r="T831" s="573"/>
      <c r="U831" s="573"/>
      <c r="V831" s="573"/>
      <c r="W831" s="573"/>
      <c r="X831" s="573"/>
      <c r="Y831" s="573"/>
      <c r="Z831" s="573"/>
    </row>
    <row r="832" ht="15.75" customHeight="1">
      <c r="A832" s="573"/>
      <c r="B832" s="573"/>
      <c r="C832" s="573"/>
      <c r="D832" s="573"/>
      <c r="E832" s="573"/>
      <c r="F832" s="573"/>
      <c r="G832" s="573"/>
      <c r="H832" s="573"/>
      <c r="I832" s="573"/>
      <c r="J832" s="573"/>
      <c r="K832" s="658"/>
      <c r="L832" s="658"/>
      <c r="M832" s="573"/>
      <c r="N832" s="573"/>
      <c r="O832" s="573"/>
      <c r="P832" s="573"/>
      <c r="Q832" s="573"/>
      <c r="R832" s="573"/>
      <c r="S832" s="573"/>
      <c r="T832" s="573"/>
      <c r="U832" s="573"/>
      <c r="V832" s="573"/>
      <c r="W832" s="573"/>
      <c r="X832" s="573"/>
      <c r="Y832" s="573"/>
      <c r="Z832" s="573"/>
    </row>
    <row r="833" ht="15.75" customHeight="1">
      <c r="A833" s="573"/>
      <c r="B833" s="573"/>
      <c r="C833" s="573"/>
      <c r="D833" s="573"/>
      <c r="E833" s="573"/>
      <c r="F833" s="573"/>
      <c r="G833" s="573"/>
      <c r="H833" s="573"/>
      <c r="I833" s="573"/>
      <c r="J833" s="573"/>
      <c r="K833" s="658"/>
      <c r="L833" s="658"/>
      <c r="M833" s="573"/>
      <c r="N833" s="573"/>
      <c r="O833" s="573"/>
      <c r="P833" s="573"/>
      <c r="Q833" s="573"/>
      <c r="R833" s="573"/>
      <c r="S833" s="573"/>
      <c r="T833" s="573"/>
      <c r="U833" s="573"/>
      <c r="V833" s="573"/>
      <c r="W833" s="573"/>
      <c r="X833" s="573"/>
      <c r="Y833" s="573"/>
      <c r="Z833" s="573"/>
    </row>
    <row r="834" ht="15.75" customHeight="1">
      <c r="A834" s="573"/>
      <c r="B834" s="573"/>
      <c r="C834" s="573"/>
      <c r="D834" s="573"/>
      <c r="E834" s="573"/>
      <c r="F834" s="573"/>
      <c r="G834" s="573"/>
      <c r="H834" s="573"/>
      <c r="I834" s="573"/>
      <c r="J834" s="573"/>
      <c r="K834" s="658"/>
      <c r="L834" s="658"/>
      <c r="M834" s="573"/>
      <c r="N834" s="573"/>
      <c r="O834" s="573"/>
      <c r="P834" s="573"/>
      <c r="Q834" s="573"/>
      <c r="R834" s="573"/>
      <c r="S834" s="573"/>
      <c r="T834" s="573"/>
      <c r="U834" s="573"/>
      <c r="V834" s="573"/>
      <c r="W834" s="573"/>
      <c r="X834" s="573"/>
      <c r="Y834" s="573"/>
      <c r="Z834" s="573"/>
    </row>
    <row r="835" ht="15.75" customHeight="1">
      <c r="A835" s="573"/>
      <c r="B835" s="573"/>
      <c r="C835" s="573"/>
      <c r="D835" s="573"/>
      <c r="E835" s="573"/>
      <c r="F835" s="573"/>
      <c r="G835" s="573"/>
      <c r="H835" s="573"/>
      <c r="I835" s="573"/>
      <c r="J835" s="573"/>
      <c r="K835" s="658"/>
      <c r="L835" s="658"/>
      <c r="M835" s="573"/>
      <c r="N835" s="573"/>
      <c r="O835" s="573"/>
      <c r="P835" s="573"/>
      <c r="Q835" s="573"/>
      <c r="R835" s="573"/>
      <c r="S835" s="573"/>
      <c r="T835" s="573"/>
      <c r="U835" s="573"/>
      <c r="V835" s="573"/>
      <c r="W835" s="573"/>
      <c r="X835" s="573"/>
      <c r="Y835" s="573"/>
      <c r="Z835" s="573"/>
    </row>
    <row r="836" ht="15.75" customHeight="1">
      <c r="A836" s="573"/>
      <c r="B836" s="573"/>
      <c r="C836" s="573"/>
      <c r="D836" s="573"/>
      <c r="E836" s="573"/>
      <c r="F836" s="573"/>
      <c r="G836" s="573"/>
      <c r="H836" s="573"/>
      <c r="I836" s="573"/>
      <c r="J836" s="573"/>
      <c r="K836" s="658"/>
      <c r="L836" s="658"/>
      <c r="M836" s="573"/>
      <c r="N836" s="573"/>
      <c r="O836" s="573"/>
      <c r="P836" s="573"/>
      <c r="Q836" s="573"/>
      <c r="R836" s="573"/>
      <c r="S836" s="573"/>
      <c r="T836" s="573"/>
      <c r="U836" s="573"/>
      <c r="V836" s="573"/>
      <c r="W836" s="573"/>
      <c r="X836" s="573"/>
      <c r="Y836" s="573"/>
      <c r="Z836" s="573"/>
    </row>
    <row r="837" ht="15.75" customHeight="1">
      <c r="A837" s="573"/>
      <c r="B837" s="573"/>
      <c r="C837" s="573"/>
      <c r="D837" s="573"/>
      <c r="E837" s="573"/>
      <c r="F837" s="573"/>
      <c r="G837" s="573"/>
      <c r="H837" s="573"/>
      <c r="I837" s="573"/>
      <c r="J837" s="573"/>
      <c r="K837" s="658"/>
      <c r="L837" s="658"/>
      <c r="M837" s="573"/>
      <c r="N837" s="573"/>
      <c r="O837" s="573"/>
      <c r="P837" s="573"/>
      <c r="Q837" s="573"/>
      <c r="R837" s="573"/>
      <c r="S837" s="573"/>
      <c r="T837" s="573"/>
      <c r="U837" s="573"/>
      <c r="V837" s="573"/>
      <c r="W837" s="573"/>
      <c r="X837" s="573"/>
      <c r="Y837" s="573"/>
      <c r="Z837" s="573"/>
    </row>
    <row r="838" ht="15.75" customHeight="1">
      <c r="A838" s="573"/>
      <c r="B838" s="573"/>
      <c r="C838" s="573"/>
      <c r="D838" s="573"/>
      <c r="E838" s="573"/>
      <c r="F838" s="573"/>
      <c r="G838" s="573"/>
      <c r="H838" s="573"/>
      <c r="I838" s="573"/>
      <c r="J838" s="573"/>
      <c r="K838" s="658"/>
      <c r="L838" s="658"/>
      <c r="M838" s="573"/>
      <c r="N838" s="573"/>
      <c r="O838" s="573"/>
      <c r="P838" s="573"/>
      <c r="Q838" s="573"/>
      <c r="R838" s="573"/>
      <c r="S838" s="573"/>
      <c r="T838" s="573"/>
      <c r="U838" s="573"/>
      <c r="V838" s="573"/>
      <c r="W838" s="573"/>
      <c r="X838" s="573"/>
      <c r="Y838" s="573"/>
      <c r="Z838" s="573"/>
    </row>
    <row r="839" ht="15.75" customHeight="1">
      <c r="A839" s="573"/>
      <c r="B839" s="573"/>
      <c r="C839" s="573"/>
      <c r="D839" s="573"/>
      <c r="E839" s="573"/>
      <c r="F839" s="573"/>
      <c r="G839" s="573"/>
      <c r="H839" s="573"/>
      <c r="I839" s="573"/>
      <c r="J839" s="573"/>
      <c r="K839" s="658"/>
      <c r="L839" s="658"/>
      <c r="M839" s="573"/>
      <c r="N839" s="573"/>
      <c r="O839" s="573"/>
      <c r="P839" s="573"/>
      <c r="Q839" s="573"/>
      <c r="R839" s="573"/>
      <c r="S839" s="573"/>
      <c r="T839" s="573"/>
      <c r="U839" s="573"/>
      <c r="V839" s="573"/>
      <c r="W839" s="573"/>
      <c r="X839" s="573"/>
      <c r="Y839" s="573"/>
      <c r="Z839" s="573"/>
    </row>
    <row r="840" ht="15.75" customHeight="1">
      <c r="A840" s="573"/>
      <c r="B840" s="573"/>
      <c r="C840" s="573"/>
      <c r="D840" s="573"/>
      <c r="E840" s="573"/>
      <c r="F840" s="573"/>
      <c r="G840" s="573"/>
      <c r="H840" s="573"/>
      <c r="I840" s="573"/>
      <c r="J840" s="573"/>
      <c r="K840" s="658"/>
      <c r="L840" s="658"/>
      <c r="M840" s="573"/>
      <c r="N840" s="573"/>
      <c r="O840" s="573"/>
      <c r="P840" s="573"/>
      <c r="Q840" s="573"/>
      <c r="R840" s="573"/>
      <c r="S840" s="573"/>
      <c r="T840" s="573"/>
      <c r="U840" s="573"/>
      <c r="V840" s="573"/>
      <c r="W840" s="573"/>
      <c r="X840" s="573"/>
      <c r="Y840" s="573"/>
      <c r="Z840" s="573"/>
    </row>
    <row r="841" ht="15.75" customHeight="1">
      <c r="A841" s="573"/>
      <c r="B841" s="573"/>
      <c r="C841" s="573"/>
      <c r="D841" s="573"/>
      <c r="E841" s="573"/>
      <c r="F841" s="573"/>
      <c r="G841" s="573"/>
      <c r="H841" s="573"/>
      <c r="I841" s="573"/>
      <c r="J841" s="573"/>
      <c r="K841" s="658"/>
      <c r="L841" s="658"/>
      <c r="M841" s="573"/>
      <c r="N841" s="573"/>
      <c r="O841" s="573"/>
      <c r="P841" s="573"/>
      <c r="Q841" s="573"/>
      <c r="R841" s="573"/>
      <c r="S841" s="573"/>
      <c r="T841" s="573"/>
      <c r="U841" s="573"/>
      <c r="V841" s="573"/>
      <c r="W841" s="573"/>
      <c r="X841" s="573"/>
      <c r="Y841" s="573"/>
      <c r="Z841" s="573"/>
    </row>
    <row r="842" ht="15.75" customHeight="1">
      <c r="A842" s="573"/>
      <c r="B842" s="573"/>
      <c r="C842" s="573"/>
      <c r="D842" s="573"/>
      <c r="E842" s="573"/>
      <c r="F842" s="573"/>
      <c r="G842" s="573"/>
      <c r="H842" s="573"/>
      <c r="I842" s="573"/>
      <c r="J842" s="573"/>
      <c r="K842" s="658"/>
      <c r="L842" s="658"/>
      <c r="M842" s="573"/>
      <c r="N842" s="573"/>
      <c r="O842" s="573"/>
      <c r="P842" s="573"/>
      <c r="Q842" s="573"/>
      <c r="R842" s="573"/>
      <c r="S842" s="573"/>
      <c r="T842" s="573"/>
      <c r="U842" s="573"/>
      <c r="V842" s="573"/>
      <c r="W842" s="573"/>
      <c r="X842" s="573"/>
      <c r="Y842" s="573"/>
      <c r="Z842" s="573"/>
    </row>
    <row r="843" ht="15.75" customHeight="1">
      <c r="A843" s="573"/>
      <c r="B843" s="573"/>
      <c r="C843" s="573"/>
      <c r="D843" s="573"/>
      <c r="E843" s="573"/>
      <c r="F843" s="573"/>
      <c r="G843" s="573"/>
      <c r="H843" s="573"/>
      <c r="I843" s="573"/>
      <c r="J843" s="573"/>
      <c r="K843" s="658"/>
      <c r="L843" s="658"/>
      <c r="M843" s="573"/>
      <c r="N843" s="573"/>
      <c r="O843" s="573"/>
      <c r="P843" s="573"/>
      <c r="Q843" s="573"/>
      <c r="R843" s="573"/>
      <c r="S843" s="573"/>
      <c r="T843" s="573"/>
      <c r="U843" s="573"/>
      <c r="V843" s="573"/>
      <c r="W843" s="573"/>
      <c r="X843" s="573"/>
      <c r="Y843" s="573"/>
      <c r="Z843" s="573"/>
    </row>
    <row r="844" ht="15.75" customHeight="1">
      <c r="A844" s="573"/>
      <c r="B844" s="573"/>
      <c r="C844" s="573"/>
      <c r="D844" s="573"/>
      <c r="E844" s="573"/>
      <c r="F844" s="573"/>
      <c r="G844" s="573"/>
      <c r="H844" s="573"/>
      <c r="I844" s="573"/>
      <c r="J844" s="573"/>
      <c r="K844" s="658"/>
      <c r="L844" s="658"/>
      <c r="M844" s="573"/>
      <c r="N844" s="573"/>
      <c r="O844" s="573"/>
      <c r="P844" s="573"/>
      <c r="Q844" s="573"/>
      <c r="R844" s="573"/>
      <c r="S844" s="573"/>
      <c r="T844" s="573"/>
      <c r="U844" s="573"/>
      <c r="V844" s="573"/>
      <c r="W844" s="573"/>
      <c r="X844" s="573"/>
      <c r="Y844" s="573"/>
      <c r="Z844" s="573"/>
    </row>
    <row r="845" ht="15.75" customHeight="1">
      <c r="A845" s="573"/>
      <c r="B845" s="573"/>
      <c r="C845" s="573"/>
      <c r="D845" s="573"/>
      <c r="E845" s="573"/>
      <c r="F845" s="573"/>
      <c r="G845" s="573"/>
      <c r="H845" s="573"/>
      <c r="I845" s="573"/>
      <c r="J845" s="573"/>
      <c r="K845" s="658"/>
      <c r="L845" s="658"/>
      <c r="M845" s="573"/>
      <c r="N845" s="573"/>
      <c r="O845" s="573"/>
      <c r="P845" s="573"/>
      <c r="Q845" s="573"/>
      <c r="R845" s="573"/>
      <c r="S845" s="573"/>
      <c r="T845" s="573"/>
      <c r="U845" s="573"/>
      <c r="V845" s="573"/>
      <c r="W845" s="573"/>
      <c r="X845" s="573"/>
      <c r="Y845" s="573"/>
      <c r="Z845" s="573"/>
    </row>
    <row r="846" ht="15.75" customHeight="1">
      <c r="A846" s="573"/>
      <c r="B846" s="573"/>
      <c r="C846" s="573"/>
      <c r="D846" s="573"/>
      <c r="E846" s="573"/>
      <c r="F846" s="573"/>
      <c r="G846" s="573"/>
      <c r="H846" s="573"/>
      <c r="I846" s="573"/>
      <c r="J846" s="573"/>
      <c r="K846" s="658"/>
      <c r="L846" s="658"/>
      <c r="M846" s="573"/>
      <c r="N846" s="573"/>
      <c r="O846" s="573"/>
      <c r="P846" s="573"/>
      <c r="Q846" s="573"/>
      <c r="R846" s="573"/>
      <c r="S846" s="573"/>
      <c r="T846" s="573"/>
      <c r="U846" s="573"/>
      <c r="V846" s="573"/>
      <c r="W846" s="573"/>
      <c r="X846" s="573"/>
      <c r="Y846" s="573"/>
      <c r="Z846" s="573"/>
    </row>
    <row r="847" ht="15.75" customHeight="1">
      <c r="A847" s="573"/>
      <c r="B847" s="573"/>
      <c r="C847" s="573"/>
      <c r="D847" s="573"/>
      <c r="E847" s="573"/>
      <c r="F847" s="573"/>
      <c r="G847" s="573"/>
      <c r="H847" s="573"/>
      <c r="I847" s="573"/>
      <c r="J847" s="573"/>
      <c r="K847" s="658"/>
      <c r="L847" s="658"/>
      <c r="M847" s="573"/>
      <c r="N847" s="573"/>
      <c r="O847" s="573"/>
      <c r="P847" s="573"/>
      <c r="Q847" s="573"/>
      <c r="R847" s="573"/>
      <c r="S847" s="573"/>
      <c r="T847" s="573"/>
      <c r="U847" s="573"/>
      <c r="V847" s="573"/>
      <c r="W847" s="573"/>
      <c r="X847" s="573"/>
      <c r="Y847" s="573"/>
      <c r="Z847" s="573"/>
    </row>
    <row r="848" ht="15.75" customHeight="1">
      <c r="A848" s="573"/>
      <c r="B848" s="573"/>
      <c r="C848" s="573"/>
      <c r="D848" s="573"/>
      <c r="E848" s="573"/>
      <c r="F848" s="573"/>
      <c r="G848" s="573"/>
      <c r="H848" s="573"/>
      <c r="I848" s="573"/>
      <c r="J848" s="573"/>
      <c r="K848" s="658"/>
      <c r="L848" s="658"/>
      <c r="M848" s="573"/>
      <c r="N848" s="573"/>
      <c r="O848" s="573"/>
      <c r="P848" s="573"/>
      <c r="Q848" s="573"/>
      <c r="R848" s="573"/>
      <c r="S848" s="573"/>
      <c r="T848" s="573"/>
      <c r="U848" s="573"/>
      <c r="V848" s="573"/>
      <c r="W848" s="573"/>
      <c r="X848" s="573"/>
      <c r="Y848" s="573"/>
      <c r="Z848" s="573"/>
    </row>
    <row r="849" ht="15.75" customHeight="1">
      <c r="A849" s="573"/>
      <c r="B849" s="573"/>
      <c r="C849" s="573"/>
      <c r="D849" s="573"/>
      <c r="E849" s="573"/>
      <c r="F849" s="573"/>
      <c r="G849" s="573"/>
      <c r="H849" s="573"/>
      <c r="I849" s="573"/>
      <c r="J849" s="573"/>
      <c r="K849" s="658"/>
      <c r="L849" s="658"/>
      <c r="M849" s="573"/>
      <c r="N849" s="573"/>
      <c r="O849" s="573"/>
      <c r="P849" s="573"/>
      <c r="Q849" s="573"/>
      <c r="R849" s="573"/>
      <c r="S849" s="573"/>
      <c r="T849" s="573"/>
      <c r="U849" s="573"/>
      <c r="V849" s="573"/>
      <c r="W849" s="573"/>
      <c r="X849" s="573"/>
      <c r="Y849" s="573"/>
      <c r="Z849" s="573"/>
    </row>
    <row r="850" ht="15.75" customHeight="1">
      <c r="A850" s="573"/>
      <c r="B850" s="573"/>
      <c r="C850" s="573"/>
      <c r="D850" s="573"/>
      <c r="E850" s="573"/>
      <c r="F850" s="573"/>
      <c r="G850" s="573"/>
      <c r="H850" s="573"/>
      <c r="I850" s="573"/>
      <c r="J850" s="573"/>
      <c r="K850" s="658"/>
      <c r="L850" s="658"/>
      <c r="M850" s="573"/>
      <c r="N850" s="573"/>
      <c r="O850" s="573"/>
      <c r="P850" s="573"/>
      <c r="Q850" s="573"/>
      <c r="R850" s="573"/>
      <c r="S850" s="573"/>
      <c r="T850" s="573"/>
      <c r="U850" s="573"/>
      <c r="V850" s="573"/>
      <c r="W850" s="573"/>
      <c r="X850" s="573"/>
      <c r="Y850" s="573"/>
      <c r="Z850" s="573"/>
    </row>
    <row r="851" ht="15.75" customHeight="1">
      <c r="A851" s="573"/>
      <c r="B851" s="573"/>
      <c r="C851" s="573"/>
      <c r="D851" s="573"/>
      <c r="E851" s="573"/>
      <c r="F851" s="573"/>
      <c r="G851" s="573"/>
      <c r="H851" s="573"/>
      <c r="I851" s="573"/>
      <c r="J851" s="573"/>
      <c r="K851" s="658"/>
      <c r="L851" s="658"/>
      <c r="M851" s="573"/>
      <c r="N851" s="573"/>
      <c r="O851" s="573"/>
      <c r="P851" s="573"/>
      <c r="Q851" s="573"/>
      <c r="R851" s="573"/>
      <c r="S851" s="573"/>
      <c r="T851" s="573"/>
      <c r="U851" s="573"/>
      <c r="V851" s="573"/>
      <c r="W851" s="573"/>
      <c r="X851" s="573"/>
      <c r="Y851" s="573"/>
      <c r="Z851" s="573"/>
    </row>
    <row r="852" ht="15.75" customHeight="1">
      <c r="A852" s="573"/>
      <c r="B852" s="573"/>
      <c r="C852" s="573"/>
      <c r="D852" s="573"/>
      <c r="E852" s="573"/>
      <c r="F852" s="573"/>
      <c r="G852" s="573"/>
      <c r="H852" s="573"/>
      <c r="I852" s="573"/>
      <c r="J852" s="573"/>
      <c r="K852" s="658"/>
      <c r="L852" s="658"/>
      <c r="M852" s="573"/>
      <c r="N852" s="573"/>
      <c r="O852" s="573"/>
      <c r="P852" s="573"/>
      <c r="Q852" s="573"/>
      <c r="R852" s="573"/>
      <c r="S852" s="573"/>
      <c r="T852" s="573"/>
      <c r="U852" s="573"/>
      <c r="V852" s="573"/>
      <c r="W852" s="573"/>
      <c r="X852" s="573"/>
      <c r="Y852" s="573"/>
      <c r="Z852" s="573"/>
    </row>
    <row r="853" ht="15.75" customHeight="1">
      <c r="A853" s="573"/>
      <c r="B853" s="573"/>
      <c r="C853" s="573"/>
      <c r="D853" s="573"/>
      <c r="E853" s="573"/>
      <c r="F853" s="573"/>
      <c r="G853" s="573"/>
      <c r="H853" s="573"/>
      <c r="I853" s="573"/>
      <c r="J853" s="573"/>
      <c r="K853" s="658"/>
      <c r="L853" s="658"/>
      <c r="M853" s="573"/>
      <c r="N853" s="573"/>
      <c r="O853" s="573"/>
      <c r="P853" s="573"/>
      <c r="Q853" s="573"/>
      <c r="R853" s="573"/>
      <c r="S853" s="573"/>
      <c r="T853" s="573"/>
      <c r="U853" s="573"/>
      <c r="V853" s="573"/>
      <c r="W853" s="573"/>
      <c r="X853" s="573"/>
      <c r="Y853" s="573"/>
      <c r="Z853" s="573"/>
    </row>
    <row r="854" ht="15.75" customHeight="1">
      <c r="A854" s="573"/>
      <c r="B854" s="573"/>
      <c r="C854" s="573"/>
      <c r="D854" s="573"/>
      <c r="E854" s="573"/>
      <c r="F854" s="573"/>
      <c r="G854" s="573"/>
      <c r="H854" s="573"/>
      <c r="I854" s="573"/>
      <c r="J854" s="573"/>
      <c r="K854" s="658"/>
      <c r="L854" s="658"/>
      <c r="M854" s="573"/>
      <c r="N854" s="573"/>
      <c r="O854" s="573"/>
      <c r="P854" s="573"/>
      <c r="Q854" s="573"/>
      <c r="R854" s="573"/>
      <c r="S854" s="573"/>
      <c r="T854" s="573"/>
      <c r="U854" s="573"/>
      <c r="V854" s="573"/>
      <c r="W854" s="573"/>
      <c r="X854" s="573"/>
      <c r="Y854" s="573"/>
      <c r="Z854" s="573"/>
    </row>
    <row r="855" ht="15.75" customHeight="1">
      <c r="A855" s="573"/>
      <c r="B855" s="573"/>
      <c r="C855" s="573"/>
      <c r="D855" s="573"/>
      <c r="E855" s="573"/>
      <c r="F855" s="573"/>
      <c r="G855" s="573"/>
      <c r="H855" s="573"/>
      <c r="I855" s="573"/>
      <c r="J855" s="573"/>
      <c r="K855" s="658"/>
      <c r="L855" s="658"/>
      <c r="M855" s="573"/>
      <c r="N855" s="573"/>
      <c r="O855" s="573"/>
      <c r="P855" s="573"/>
      <c r="Q855" s="573"/>
      <c r="R855" s="573"/>
      <c r="S855" s="573"/>
      <c r="T855" s="573"/>
      <c r="U855" s="573"/>
      <c r="V855" s="573"/>
      <c r="W855" s="573"/>
      <c r="X855" s="573"/>
      <c r="Y855" s="573"/>
      <c r="Z855" s="573"/>
    </row>
    <row r="856" ht="15.75" customHeight="1">
      <c r="A856" s="573"/>
      <c r="B856" s="573"/>
      <c r="C856" s="573"/>
      <c r="D856" s="573"/>
      <c r="E856" s="573"/>
      <c r="F856" s="573"/>
      <c r="G856" s="573"/>
      <c r="H856" s="573"/>
      <c r="I856" s="573"/>
      <c r="J856" s="573"/>
      <c r="K856" s="658"/>
      <c r="L856" s="658"/>
      <c r="M856" s="573"/>
      <c r="N856" s="573"/>
      <c r="O856" s="573"/>
      <c r="P856" s="573"/>
      <c r="Q856" s="573"/>
      <c r="R856" s="573"/>
      <c r="S856" s="573"/>
      <c r="T856" s="573"/>
      <c r="U856" s="573"/>
      <c r="V856" s="573"/>
      <c r="W856" s="573"/>
      <c r="X856" s="573"/>
      <c r="Y856" s="573"/>
      <c r="Z856" s="573"/>
    </row>
    <row r="857" ht="15.75" customHeight="1">
      <c r="A857" s="573"/>
      <c r="B857" s="573"/>
      <c r="C857" s="573"/>
      <c r="D857" s="573"/>
      <c r="E857" s="573"/>
      <c r="F857" s="573"/>
      <c r="G857" s="573"/>
      <c r="H857" s="573"/>
      <c r="I857" s="573"/>
      <c r="J857" s="573"/>
      <c r="K857" s="658"/>
      <c r="L857" s="658"/>
      <c r="M857" s="573"/>
      <c r="N857" s="573"/>
      <c r="O857" s="573"/>
      <c r="P857" s="573"/>
      <c r="Q857" s="573"/>
      <c r="R857" s="573"/>
      <c r="S857" s="573"/>
      <c r="T857" s="573"/>
      <c r="U857" s="573"/>
      <c r="V857" s="573"/>
      <c r="W857" s="573"/>
      <c r="X857" s="573"/>
      <c r="Y857" s="573"/>
      <c r="Z857" s="573"/>
    </row>
    <row r="858" ht="15.75" customHeight="1">
      <c r="A858" s="573"/>
      <c r="B858" s="573"/>
      <c r="C858" s="573"/>
      <c r="D858" s="573"/>
      <c r="E858" s="573"/>
      <c r="F858" s="573"/>
      <c r="G858" s="573"/>
      <c r="H858" s="573"/>
      <c r="I858" s="573"/>
      <c r="J858" s="573"/>
      <c r="K858" s="658"/>
      <c r="L858" s="658"/>
      <c r="M858" s="573"/>
      <c r="N858" s="573"/>
      <c r="O858" s="573"/>
      <c r="P858" s="573"/>
      <c r="Q858" s="573"/>
      <c r="R858" s="573"/>
      <c r="S858" s="573"/>
      <c r="T858" s="573"/>
      <c r="U858" s="573"/>
      <c r="V858" s="573"/>
      <c r="W858" s="573"/>
      <c r="X858" s="573"/>
      <c r="Y858" s="573"/>
      <c r="Z858" s="573"/>
    </row>
    <row r="859" ht="15.75" customHeight="1">
      <c r="A859" s="573"/>
      <c r="B859" s="573"/>
      <c r="C859" s="573"/>
      <c r="D859" s="573"/>
      <c r="E859" s="573"/>
      <c r="F859" s="573"/>
      <c r="G859" s="573"/>
      <c r="H859" s="573"/>
      <c r="I859" s="573"/>
      <c r="J859" s="573"/>
      <c r="K859" s="658"/>
      <c r="L859" s="658"/>
      <c r="M859" s="573"/>
      <c r="N859" s="573"/>
      <c r="O859" s="573"/>
      <c r="P859" s="573"/>
      <c r="Q859" s="573"/>
      <c r="R859" s="573"/>
      <c r="S859" s="573"/>
      <c r="T859" s="573"/>
      <c r="U859" s="573"/>
      <c r="V859" s="573"/>
      <c r="W859" s="573"/>
      <c r="X859" s="573"/>
      <c r="Y859" s="573"/>
      <c r="Z859" s="573"/>
    </row>
    <row r="860" ht="15.75" customHeight="1">
      <c r="A860" s="573"/>
      <c r="B860" s="573"/>
      <c r="C860" s="573"/>
      <c r="D860" s="573"/>
      <c r="E860" s="573"/>
      <c r="F860" s="573"/>
      <c r="G860" s="573"/>
      <c r="H860" s="573"/>
      <c r="I860" s="573"/>
      <c r="J860" s="573"/>
      <c r="K860" s="658"/>
      <c r="L860" s="658"/>
      <c r="M860" s="573"/>
      <c r="N860" s="573"/>
      <c r="O860" s="573"/>
      <c r="P860" s="573"/>
      <c r="Q860" s="573"/>
      <c r="R860" s="573"/>
      <c r="S860" s="573"/>
      <c r="T860" s="573"/>
      <c r="U860" s="573"/>
      <c r="V860" s="573"/>
      <c r="W860" s="573"/>
      <c r="X860" s="573"/>
      <c r="Y860" s="573"/>
      <c r="Z860" s="573"/>
    </row>
    <row r="861" ht="15.75" customHeight="1">
      <c r="A861" s="573"/>
      <c r="B861" s="573"/>
      <c r="C861" s="573"/>
      <c r="D861" s="573"/>
      <c r="E861" s="573"/>
      <c r="F861" s="573"/>
      <c r="G861" s="573"/>
      <c r="H861" s="573"/>
      <c r="I861" s="573"/>
      <c r="J861" s="573"/>
      <c r="K861" s="658"/>
      <c r="L861" s="658"/>
      <c r="M861" s="573"/>
      <c r="N861" s="573"/>
      <c r="O861" s="573"/>
      <c r="P861" s="573"/>
      <c r="Q861" s="573"/>
      <c r="R861" s="573"/>
      <c r="S861" s="573"/>
      <c r="T861" s="573"/>
      <c r="U861" s="573"/>
      <c r="V861" s="573"/>
      <c r="W861" s="573"/>
      <c r="X861" s="573"/>
      <c r="Y861" s="573"/>
      <c r="Z861" s="573"/>
    </row>
    <row r="862" ht="15.75" customHeight="1">
      <c r="A862" s="573"/>
      <c r="B862" s="573"/>
      <c r="C862" s="573"/>
      <c r="D862" s="573"/>
      <c r="E862" s="573"/>
      <c r="F862" s="573"/>
      <c r="G862" s="573"/>
      <c r="H862" s="573"/>
      <c r="I862" s="573"/>
      <c r="J862" s="573"/>
      <c r="K862" s="658"/>
      <c r="L862" s="658"/>
      <c r="M862" s="573"/>
      <c r="N862" s="573"/>
      <c r="O862" s="573"/>
      <c r="P862" s="573"/>
      <c r="Q862" s="573"/>
      <c r="R862" s="573"/>
      <c r="S862" s="573"/>
      <c r="T862" s="573"/>
      <c r="U862" s="573"/>
      <c r="V862" s="573"/>
      <c r="W862" s="573"/>
      <c r="X862" s="573"/>
      <c r="Y862" s="573"/>
      <c r="Z862" s="573"/>
    </row>
    <row r="863" ht="15.75" customHeight="1">
      <c r="A863" s="573"/>
      <c r="B863" s="573"/>
      <c r="C863" s="573"/>
      <c r="D863" s="573"/>
      <c r="E863" s="573"/>
      <c r="F863" s="573"/>
      <c r="G863" s="573"/>
      <c r="H863" s="573"/>
      <c r="I863" s="573"/>
      <c r="J863" s="573"/>
      <c r="K863" s="658"/>
      <c r="L863" s="658"/>
      <c r="M863" s="573"/>
      <c r="N863" s="573"/>
      <c r="O863" s="573"/>
      <c r="P863" s="573"/>
      <c r="Q863" s="573"/>
      <c r="R863" s="573"/>
      <c r="S863" s="573"/>
      <c r="T863" s="573"/>
      <c r="U863" s="573"/>
      <c r="V863" s="573"/>
      <c r="W863" s="573"/>
      <c r="X863" s="573"/>
      <c r="Y863" s="573"/>
      <c r="Z863" s="573"/>
    </row>
    <row r="864" ht="15.75" customHeight="1">
      <c r="A864" s="573"/>
      <c r="B864" s="573"/>
      <c r="C864" s="573"/>
      <c r="D864" s="573"/>
      <c r="E864" s="573"/>
      <c r="F864" s="573"/>
      <c r="G864" s="573"/>
      <c r="H864" s="573"/>
      <c r="I864" s="573"/>
      <c r="J864" s="573"/>
      <c r="K864" s="658"/>
      <c r="L864" s="658"/>
      <c r="M864" s="573"/>
      <c r="N864" s="573"/>
      <c r="O864" s="573"/>
      <c r="P864" s="573"/>
      <c r="Q864" s="573"/>
      <c r="R864" s="573"/>
      <c r="S864" s="573"/>
      <c r="T864" s="573"/>
      <c r="U864" s="573"/>
      <c r="V864" s="573"/>
      <c r="W864" s="573"/>
      <c r="X864" s="573"/>
      <c r="Y864" s="573"/>
      <c r="Z864" s="573"/>
    </row>
    <row r="865" ht="15.75" customHeight="1">
      <c r="A865" s="573"/>
      <c r="B865" s="573"/>
      <c r="C865" s="573"/>
      <c r="D865" s="573"/>
      <c r="E865" s="573"/>
      <c r="F865" s="573"/>
      <c r="G865" s="573"/>
      <c r="H865" s="573"/>
      <c r="I865" s="573"/>
      <c r="J865" s="573"/>
      <c r="K865" s="658"/>
      <c r="L865" s="658"/>
      <c r="M865" s="573"/>
      <c r="N865" s="573"/>
      <c r="O865" s="573"/>
      <c r="P865" s="573"/>
      <c r="Q865" s="573"/>
      <c r="R865" s="573"/>
      <c r="S865" s="573"/>
      <c r="T865" s="573"/>
      <c r="U865" s="573"/>
      <c r="V865" s="573"/>
      <c r="W865" s="573"/>
      <c r="X865" s="573"/>
      <c r="Y865" s="573"/>
      <c r="Z865" s="573"/>
    </row>
    <row r="866" ht="15.75" customHeight="1">
      <c r="A866" s="573"/>
      <c r="B866" s="573"/>
      <c r="C866" s="573"/>
      <c r="D866" s="573"/>
      <c r="E866" s="573"/>
      <c r="F866" s="573"/>
      <c r="G866" s="573"/>
      <c r="H866" s="573"/>
      <c r="I866" s="573"/>
      <c r="J866" s="573"/>
      <c r="K866" s="658"/>
      <c r="L866" s="658"/>
      <c r="M866" s="573"/>
      <c r="N866" s="573"/>
      <c r="O866" s="573"/>
      <c r="P866" s="573"/>
      <c r="Q866" s="573"/>
      <c r="R866" s="573"/>
      <c r="S866" s="573"/>
      <c r="T866" s="573"/>
      <c r="U866" s="573"/>
      <c r="V866" s="573"/>
      <c r="W866" s="573"/>
      <c r="X866" s="573"/>
      <c r="Y866" s="573"/>
      <c r="Z866" s="573"/>
    </row>
    <row r="867" ht="15.75" customHeight="1">
      <c r="A867" s="573"/>
      <c r="B867" s="573"/>
      <c r="C867" s="573"/>
      <c r="D867" s="573"/>
      <c r="E867" s="573"/>
      <c r="F867" s="573"/>
      <c r="G867" s="573"/>
      <c r="H867" s="573"/>
      <c r="I867" s="573"/>
      <c r="J867" s="573"/>
      <c r="K867" s="658"/>
      <c r="L867" s="658"/>
      <c r="M867" s="573"/>
      <c r="N867" s="573"/>
      <c r="O867" s="573"/>
      <c r="P867" s="573"/>
      <c r="Q867" s="573"/>
      <c r="R867" s="573"/>
      <c r="S867" s="573"/>
      <c r="T867" s="573"/>
      <c r="U867" s="573"/>
      <c r="V867" s="573"/>
      <c r="W867" s="573"/>
      <c r="X867" s="573"/>
      <c r="Y867" s="573"/>
      <c r="Z867" s="573"/>
    </row>
    <row r="868" ht="15.75" customHeight="1">
      <c r="A868" s="573"/>
      <c r="B868" s="573"/>
      <c r="C868" s="573"/>
      <c r="D868" s="573"/>
      <c r="E868" s="573"/>
      <c r="F868" s="573"/>
      <c r="G868" s="573"/>
      <c r="H868" s="573"/>
      <c r="I868" s="573"/>
      <c r="J868" s="573"/>
      <c r="K868" s="658"/>
      <c r="L868" s="658"/>
      <c r="M868" s="573"/>
      <c r="N868" s="573"/>
      <c r="O868" s="573"/>
      <c r="P868" s="573"/>
      <c r="Q868" s="573"/>
      <c r="R868" s="573"/>
      <c r="S868" s="573"/>
      <c r="T868" s="573"/>
      <c r="U868" s="573"/>
      <c r="V868" s="573"/>
      <c r="W868" s="573"/>
      <c r="X868" s="573"/>
      <c r="Y868" s="573"/>
      <c r="Z868" s="573"/>
    </row>
    <row r="869" ht="15.75" customHeight="1">
      <c r="A869" s="573"/>
      <c r="B869" s="573"/>
      <c r="C869" s="573"/>
      <c r="D869" s="573"/>
      <c r="E869" s="573"/>
      <c r="F869" s="573"/>
      <c r="G869" s="573"/>
      <c r="H869" s="573"/>
      <c r="I869" s="573"/>
      <c r="J869" s="573"/>
      <c r="K869" s="658"/>
      <c r="L869" s="658"/>
      <c r="M869" s="573"/>
      <c r="N869" s="573"/>
      <c r="O869" s="573"/>
      <c r="P869" s="573"/>
      <c r="Q869" s="573"/>
      <c r="R869" s="573"/>
      <c r="S869" s="573"/>
      <c r="T869" s="573"/>
      <c r="U869" s="573"/>
      <c r="V869" s="573"/>
      <c r="W869" s="573"/>
      <c r="X869" s="573"/>
      <c r="Y869" s="573"/>
      <c r="Z869" s="573"/>
    </row>
    <row r="870" ht="15.75" customHeight="1">
      <c r="A870" s="573"/>
      <c r="B870" s="573"/>
      <c r="C870" s="573"/>
      <c r="D870" s="573"/>
      <c r="E870" s="573"/>
      <c r="F870" s="573"/>
      <c r="G870" s="573"/>
      <c r="H870" s="573"/>
      <c r="I870" s="573"/>
      <c r="J870" s="573"/>
      <c r="K870" s="658"/>
      <c r="L870" s="658"/>
      <c r="M870" s="573"/>
      <c r="N870" s="573"/>
      <c r="O870" s="573"/>
      <c r="P870" s="573"/>
      <c r="Q870" s="573"/>
      <c r="R870" s="573"/>
      <c r="S870" s="573"/>
      <c r="T870" s="573"/>
      <c r="U870" s="573"/>
      <c r="V870" s="573"/>
      <c r="W870" s="573"/>
      <c r="X870" s="573"/>
      <c r="Y870" s="573"/>
      <c r="Z870" s="573"/>
    </row>
    <row r="871" ht="15.75" customHeight="1">
      <c r="A871" s="573"/>
      <c r="B871" s="573"/>
      <c r="C871" s="573"/>
      <c r="D871" s="573"/>
      <c r="E871" s="573"/>
      <c r="F871" s="573"/>
      <c r="G871" s="573"/>
      <c r="H871" s="573"/>
      <c r="I871" s="573"/>
      <c r="J871" s="573"/>
      <c r="K871" s="658"/>
      <c r="L871" s="658"/>
      <c r="M871" s="573"/>
      <c r="N871" s="573"/>
      <c r="O871" s="573"/>
      <c r="P871" s="573"/>
      <c r="Q871" s="573"/>
      <c r="R871" s="573"/>
      <c r="S871" s="573"/>
      <c r="T871" s="573"/>
      <c r="U871" s="573"/>
      <c r="V871" s="573"/>
      <c r="W871" s="573"/>
      <c r="X871" s="573"/>
      <c r="Y871" s="573"/>
      <c r="Z871" s="573"/>
    </row>
    <row r="872" ht="15.75" customHeight="1">
      <c r="A872" s="573"/>
      <c r="B872" s="573"/>
      <c r="C872" s="573"/>
      <c r="D872" s="573"/>
      <c r="E872" s="573"/>
      <c r="F872" s="573"/>
      <c r="G872" s="573"/>
      <c r="H872" s="573"/>
      <c r="I872" s="573"/>
      <c r="J872" s="573"/>
      <c r="K872" s="658"/>
      <c r="L872" s="658"/>
      <c r="M872" s="573"/>
      <c r="N872" s="573"/>
      <c r="O872" s="573"/>
      <c r="P872" s="573"/>
      <c r="Q872" s="573"/>
      <c r="R872" s="573"/>
      <c r="S872" s="573"/>
      <c r="T872" s="573"/>
      <c r="U872" s="573"/>
      <c r="V872" s="573"/>
      <c r="W872" s="573"/>
      <c r="X872" s="573"/>
      <c r="Y872" s="573"/>
      <c r="Z872" s="573"/>
    </row>
    <row r="873" ht="15.75" customHeight="1">
      <c r="A873" s="573"/>
      <c r="B873" s="573"/>
      <c r="C873" s="573"/>
      <c r="D873" s="573"/>
      <c r="E873" s="573"/>
      <c r="F873" s="573"/>
      <c r="G873" s="573"/>
      <c r="H873" s="573"/>
      <c r="I873" s="573"/>
      <c r="J873" s="573"/>
      <c r="K873" s="658"/>
      <c r="L873" s="658"/>
      <c r="M873" s="573"/>
      <c r="N873" s="573"/>
      <c r="O873" s="573"/>
      <c r="P873" s="573"/>
      <c r="Q873" s="573"/>
      <c r="R873" s="573"/>
      <c r="S873" s="573"/>
      <c r="T873" s="573"/>
      <c r="U873" s="573"/>
      <c r="V873" s="573"/>
      <c r="W873" s="573"/>
      <c r="X873" s="573"/>
      <c r="Y873" s="573"/>
      <c r="Z873" s="573"/>
    </row>
    <row r="874" ht="15.75" customHeight="1">
      <c r="A874" s="573"/>
      <c r="B874" s="573"/>
      <c r="C874" s="573"/>
      <c r="D874" s="573"/>
      <c r="E874" s="573"/>
      <c r="F874" s="573"/>
      <c r="G874" s="573"/>
      <c r="H874" s="573"/>
      <c r="I874" s="573"/>
      <c r="J874" s="573"/>
      <c r="K874" s="658"/>
      <c r="L874" s="658"/>
      <c r="M874" s="573"/>
      <c r="N874" s="573"/>
      <c r="O874" s="573"/>
      <c r="P874" s="573"/>
      <c r="Q874" s="573"/>
      <c r="R874" s="573"/>
      <c r="S874" s="573"/>
      <c r="T874" s="573"/>
      <c r="U874" s="573"/>
      <c r="V874" s="573"/>
      <c r="W874" s="573"/>
      <c r="X874" s="573"/>
      <c r="Y874" s="573"/>
      <c r="Z874" s="573"/>
    </row>
    <row r="875" ht="15.75" customHeight="1">
      <c r="A875" s="573"/>
      <c r="B875" s="573"/>
      <c r="C875" s="573"/>
      <c r="D875" s="573"/>
      <c r="E875" s="573"/>
      <c r="F875" s="573"/>
      <c r="G875" s="573"/>
      <c r="H875" s="573"/>
      <c r="I875" s="573"/>
      <c r="J875" s="573"/>
      <c r="K875" s="658"/>
      <c r="L875" s="658"/>
      <c r="M875" s="573"/>
      <c r="N875" s="573"/>
      <c r="O875" s="573"/>
      <c r="P875" s="573"/>
      <c r="Q875" s="573"/>
      <c r="R875" s="573"/>
      <c r="S875" s="573"/>
      <c r="T875" s="573"/>
      <c r="U875" s="573"/>
      <c r="V875" s="573"/>
      <c r="W875" s="573"/>
      <c r="X875" s="573"/>
      <c r="Y875" s="573"/>
      <c r="Z875" s="573"/>
    </row>
    <row r="876" ht="15.75" customHeight="1">
      <c r="A876" s="573"/>
      <c r="B876" s="573"/>
      <c r="C876" s="573"/>
      <c r="D876" s="573"/>
      <c r="E876" s="573"/>
      <c r="F876" s="573"/>
      <c r="G876" s="573"/>
      <c r="H876" s="573"/>
      <c r="I876" s="573"/>
      <c r="J876" s="573"/>
      <c r="K876" s="658"/>
      <c r="L876" s="658"/>
      <c r="M876" s="573"/>
      <c r="N876" s="573"/>
      <c r="O876" s="573"/>
      <c r="P876" s="573"/>
      <c r="Q876" s="573"/>
      <c r="R876" s="573"/>
      <c r="S876" s="573"/>
      <c r="T876" s="573"/>
      <c r="U876" s="573"/>
      <c r="V876" s="573"/>
      <c r="W876" s="573"/>
      <c r="X876" s="573"/>
      <c r="Y876" s="573"/>
      <c r="Z876" s="573"/>
    </row>
    <row r="877" ht="15.75" customHeight="1">
      <c r="A877" s="573"/>
      <c r="B877" s="573"/>
      <c r="C877" s="573"/>
      <c r="D877" s="573"/>
      <c r="E877" s="573"/>
      <c r="F877" s="573"/>
      <c r="G877" s="573"/>
      <c r="H877" s="573"/>
      <c r="I877" s="573"/>
      <c r="J877" s="573"/>
      <c r="K877" s="658"/>
      <c r="L877" s="658"/>
      <c r="M877" s="573"/>
      <c r="N877" s="573"/>
      <c r="O877" s="573"/>
      <c r="P877" s="573"/>
      <c r="Q877" s="573"/>
      <c r="R877" s="573"/>
      <c r="S877" s="573"/>
      <c r="T877" s="573"/>
      <c r="U877" s="573"/>
      <c r="V877" s="573"/>
      <c r="W877" s="573"/>
      <c r="X877" s="573"/>
      <c r="Y877" s="573"/>
      <c r="Z877" s="573"/>
    </row>
    <row r="878" ht="15.75" customHeight="1">
      <c r="A878" s="573"/>
      <c r="B878" s="573"/>
      <c r="C878" s="573"/>
      <c r="D878" s="573"/>
      <c r="E878" s="573"/>
      <c r="F878" s="573"/>
      <c r="G878" s="573"/>
      <c r="H878" s="573"/>
      <c r="I878" s="573"/>
      <c r="J878" s="573"/>
      <c r="K878" s="658"/>
      <c r="L878" s="658"/>
      <c r="M878" s="573"/>
      <c r="N878" s="573"/>
      <c r="O878" s="573"/>
      <c r="P878" s="573"/>
      <c r="Q878" s="573"/>
      <c r="R878" s="573"/>
      <c r="S878" s="573"/>
      <c r="T878" s="573"/>
      <c r="U878" s="573"/>
      <c r="V878" s="573"/>
      <c r="W878" s="573"/>
      <c r="X878" s="573"/>
      <c r="Y878" s="573"/>
      <c r="Z878" s="573"/>
    </row>
    <row r="879" ht="15.75" customHeight="1">
      <c r="A879" s="573"/>
      <c r="B879" s="573"/>
      <c r="C879" s="573"/>
      <c r="D879" s="573"/>
      <c r="E879" s="573"/>
      <c r="F879" s="573"/>
      <c r="G879" s="573"/>
      <c r="H879" s="573"/>
      <c r="I879" s="573"/>
      <c r="J879" s="573"/>
      <c r="K879" s="658"/>
      <c r="L879" s="658"/>
      <c r="M879" s="573"/>
      <c r="N879" s="573"/>
      <c r="O879" s="573"/>
      <c r="P879" s="573"/>
      <c r="Q879" s="573"/>
      <c r="R879" s="573"/>
      <c r="S879" s="573"/>
      <c r="T879" s="573"/>
      <c r="U879" s="573"/>
      <c r="V879" s="573"/>
      <c r="W879" s="573"/>
      <c r="X879" s="573"/>
      <c r="Y879" s="573"/>
      <c r="Z879" s="573"/>
    </row>
    <row r="880" ht="15.75" customHeight="1">
      <c r="A880" s="573"/>
      <c r="B880" s="573"/>
      <c r="C880" s="573"/>
      <c r="D880" s="573"/>
      <c r="E880" s="573"/>
      <c r="F880" s="573"/>
      <c r="G880" s="573"/>
      <c r="H880" s="573"/>
      <c r="I880" s="573"/>
      <c r="J880" s="573"/>
      <c r="K880" s="658"/>
      <c r="L880" s="658"/>
      <c r="M880" s="573"/>
      <c r="N880" s="573"/>
      <c r="O880" s="573"/>
      <c r="P880" s="573"/>
      <c r="Q880" s="573"/>
      <c r="R880" s="573"/>
      <c r="S880" s="573"/>
      <c r="T880" s="573"/>
      <c r="U880" s="573"/>
      <c r="V880" s="573"/>
      <c r="W880" s="573"/>
      <c r="X880" s="573"/>
      <c r="Y880" s="573"/>
      <c r="Z880" s="573"/>
    </row>
    <row r="881" ht="15.75" customHeight="1">
      <c r="A881" s="573"/>
      <c r="B881" s="573"/>
      <c r="C881" s="573"/>
      <c r="D881" s="573"/>
      <c r="E881" s="573"/>
      <c r="F881" s="573"/>
      <c r="G881" s="573"/>
      <c r="H881" s="573"/>
      <c r="I881" s="573"/>
      <c r="J881" s="573"/>
      <c r="K881" s="658"/>
      <c r="L881" s="658"/>
      <c r="M881" s="573"/>
      <c r="N881" s="573"/>
      <c r="O881" s="573"/>
      <c r="P881" s="573"/>
      <c r="Q881" s="573"/>
      <c r="R881" s="573"/>
      <c r="S881" s="573"/>
      <c r="T881" s="573"/>
      <c r="U881" s="573"/>
      <c r="V881" s="573"/>
      <c r="W881" s="573"/>
      <c r="X881" s="573"/>
      <c r="Y881" s="573"/>
      <c r="Z881" s="573"/>
    </row>
    <row r="882" ht="15.75" customHeight="1">
      <c r="A882" s="573"/>
      <c r="B882" s="573"/>
      <c r="C882" s="573"/>
      <c r="D882" s="573"/>
      <c r="E882" s="573"/>
      <c r="F882" s="573"/>
      <c r="G882" s="573"/>
      <c r="H882" s="573"/>
      <c r="I882" s="573"/>
      <c r="J882" s="573"/>
      <c r="K882" s="658"/>
      <c r="L882" s="658"/>
      <c r="M882" s="573"/>
      <c r="N882" s="573"/>
      <c r="O882" s="573"/>
      <c r="P882" s="573"/>
      <c r="Q882" s="573"/>
      <c r="R882" s="573"/>
      <c r="S882" s="573"/>
      <c r="T882" s="573"/>
      <c r="U882" s="573"/>
      <c r="V882" s="573"/>
      <c r="W882" s="573"/>
      <c r="X882" s="573"/>
      <c r="Y882" s="573"/>
      <c r="Z882" s="573"/>
    </row>
    <row r="883" ht="15.75" customHeight="1">
      <c r="A883" s="573"/>
      <c r="B883" s="573"/>
      <c r="C883" s="573"/>
      <c r="D883" s="573"/>
      <c r="E883" s="573"/>
      <c r="F883" s="573"/>
      <c r="G883" s="573"/>
      <c r="H883" s="573"/>
      <c r="I883" s="573"/>
      <c r="J883" s="573"/>
      <c r="K883" s="658"/>
      <c r="L883" s="658"/>
      <c r="M883" s="573"/>
      <c r="N883" s="573"/>
      <c r="O883" s="573"/>
      <c r="P883" s="573"/>
      <c r="Q883" s="573"/>
      <c r="R883" s="573"/>
      <c r="S883" s="573"/>
      <c r="T883" s="573"/>
      <c r="U883" s="573"/>
      <c r="V883" s="573"/>
      <c r="W883" s="573"/>
      <c r="X883" s="573"/>
      <c r="Y883" s="573"/>
      <c r="Z883" s="573"/>
    </row>
    <row r="884" ht="15.75" customHeight="1">
      <c r="A884" s="573"/>
      <c r="B884" s="573"/>
      <c r="C884" s="573"/>
      <c r="D884" s="573"/>
      <c r="E884" s="573"/>
      <c r="F884" s="573"/>
      <c r="G884" s="573"/>
      <c r="H884" s="573"/>
      <c r="I884" s="573"/>
      <c r="J884" s="573"/>
      <c r="K884" s="658"/>
      <c r="L884" s="658"/>
      <c r="M884" s="573"/>
      <c r="N884" s="573"/>
      <c r="O884" s="573"/>
      <c r="P884" s="573"/>
      <c r="Q884" s="573"/>
      <c r="R884" s="573"/>
      <c r="S884" s="573"/>
      <c r="T884" s="573"/>
      <c r="U884" s="573"/>
      <c r="V884" s="573"/>
      <c r="W884" s="573"/>
      <c r="X884" s="573"/>
      <c r="Y884" s="573"/>
      <c r="Z884" s="573"/>
    </row>
    <row r="885" ht="15.75" customHeight="1">
      <c r="A885" s="573"/>
      <c r="B885" s="573"/>
      <c r="C885" s="573"/>
      <c r="D885" s="573"/>
      <c r="E885" s="573"/>
      <c r="F885" s="573"/>
      <c r="G885" s="573"/>
      <c r="H885" s="573"/>
      <c r="I885" s="573"/>
      <c r="J885" s="573"/>
      <c r="K885" s="658"/>
      <c r="L885" s="658"/>
      <c r="M885" s="573"/>
      <c r="N885" s="573"/>
      <c r="O885" s="573"/>
      <c r="P885" s="573"/>
      <c r="Q885" s="573"/>
      <c r="R885" s="573"/>
      <c r="S885" s="573"/>
      <c r="T885" s="573"/>
      <c r="U885" s="573"/>
      <c r="V885" s="573"/>
      <c r="W885" s="573"/>
      <c r="X885" s="573"/>
      <c r="Y885" s="573"/>
      <c r="Z885" s="573"/>
    </row>
    <row r="886" ht="15.75" customHeight="1">
      <c r="A886" s="573"/>
      <c r="B886" s="573"/>
      <c r="C886" s="573"/>
      <c r="D886" s="573"/>
      <c r="E886" s="573"/>
      <c r="F886" s="573"/>
      <c r="G886" s="573"/>
      <c r="H886" s="573"/>
      <c r="I886" s="573"/>
      <c r="J886" s="573"/>
      <c r="K886" s="658"/>
      <c r="L886" s="658"/>
      <c r="M886" s="573"/>
      <c r="N886" s="573"/>
      <c r="O886" s="573"/>
      <c r="P886" s="573"/>
      <c r="Q886" s="573"/>
      <c r="R886" s="573"/>
      <c r="S886" s="573"/>
      <c r="T886" s="573"/>
      <c r="U886" s="573"/>
      <c r="V886" s="573"/>
      <c r="W886" s="573"/>
      <c r="X886" s="573"/>
      <c r="Y886" s="573"/>
      <c r="Z886" s="573"/>
    </row>
    <row r="887" ht="15.75" customHeight="1">
      <c r="A887" s="573"/>
      <c r="B887" s="573"/>
      <c r="C887" s="573"/>
      <c r="D887" s="573"/>
      <c r="E887" s="573"/>
      <c r="F887" s="573"/>
      <c r="G887" s="573"/>
      <c r="H887" s="573"/>
      <c r="I887" s="573"/>
      <c r="J887" s="573"/>
      <c r="K887" s="658"/>
      <c r="L887" s="658"/>
      <c r="M887" s="573"/>
      <c r="N887" s="573"/>
      <c r="O887" s="573"/>
      <c r="P887" s="573"/>
      <c r="Q887" s="573"/>
      <c r="R887" s="573"/>
      <c r="S887" s="573"/>
      <c r="T887" s="573"/>
      <c r="U887" s="573"/>
      <c r="V887" s="573"/>
      <c r="W887" s="573"/>
      <c r="X887" s="573"/>
      <c r="Y887" s="573"/>
      <c r="Z887" s="573"/>
    </row>
    <row r="888" ht="15.75" customHeight="1">
      <c r="A888" s="573"/>
      <c r="B888" s="573"/>
      <c r="C888" s="573"/>
      <c r="D888" s="573"/>
      <c r="E888" s="573"/>
      <c r="F888" s="573"/>
      <c r="G888" s="573"/>
      <c r="H888" s="573"/>
      <c r="I888" s="573"/>
      <c r="J888" s="573"/>
      <c r="K888" s="658"/>
      <c r="L888" s="658"/>
      <c r="M888" s="573"/>
      <c r="N888" s="573"/>
      <c r="O888" s="573"/>
      <c r="P888" s="573"/>
      <c r="Q888" s="573"/>
      <c r="R888" s="573"/>
      <c r="S888" s="573"/>
      <c r="T888" s="573"/>
      <c r="U888" s="573"/>
      <c r="V888" s="573"/>
      <c r="W888" s="573"/>
      <c r="X888" s="573"/>
      <c r="Y888" s="573"/>
      <c r="Z888" s="573"/>
    </row>
    <row r="889" ht="15.75" customHeight="1">
      <c r="A889" s="573"/>
      <c r="B889" s="573"/>
      <c r="C889" s="573"/>
      <c r="D889" s="573"/>
      <c r="E889" s="573"/>
      <c r="F889" s="573"/>
      <c r="G889" s="573"/>
      <c r="H889" s="573"/>
      <c r="I889" s="573"/>
      <c r="J889" s="573"/>
      <c r="K889" s="658"/>
      <c r="L889" s="658"/>
      <c r="M889" s="573"/>
      <c r="N889" s="573"/>
      <c r="O889" s="573"/>
      <c r="P889" s="573"/>
      <c r="Q889" s="573"/>
      <c r="R889" s="573"/>
      <c r="S889" s="573"/>
      <c r="T889" s="573"/>
      <c r="U889" s="573"/>
      <c r="V889" s="573"/>
      <c r="W889" s="573"/>
      <c r="X889" s="573"/>
      <c r="Y889" s="573"/>
      <c r="Z889" s="573"/>
    </row>
    <row r="890" ht="15.75" customHeight="1">
      <c r="A890" s="573"/>
      <c r="B890" s="573"/>
      <c r="C890" s="573"/>
      <c r="D890" s="573"/>
      <c r="E890" s="573"/>
      <c r="F890" s="573"/>
      <c r="G890" s="573"/>
      <c r="H890" s="573"/>
      <c r="I890" s="573"/>
      <c r="J890" s="573"/>
      <c r="K890" s="658"/>
      <c r="L890" s="658"/>
      <c r="M890" s="573"/>
      <c r="N890" s="573"/>
      <c r="O890" s="573"/>
      <c r="P890" s="573"/>
      <c r="Q890" s="573"/>
      <c r="R890" s="573"/>
      <c r="S890" s="573"/>
      <c r="T890" s="573"/>
      <c r="U890" s="573"/>
      <c r="V890" s="573"/>
      <c r="W890" s="573"/>
      <c r="X890" s="573"/>
      <c r="Y890" s="573"/>
      <c r="Z890" s="573"/>
    </row>
    <row r="891" ht="15.75" customHeight="1">
      <c r="A891" s="573"/>
      <c r="B891" s="573"/>
      <c r="C891" s="573"/>
      <c r="D891" s="573"/>
      <c r="E891" s="573"/>
      <c r="F891" s="573"/>
      <c r="G891" s="573"/>
      <c r="H891" s="573"/>
      <c r="I891" s="573"/>
      <c r="J891" s="573"/>
      <c r="K891" s="658"/>
      <c r="L891" s="658"/>
      <c r="M891" s="573"/>
      <c r="N891" s="573"/>
      <c r="O891" s="573"/>
      <c r="P891" s="573"/>
      <c r="Q891" s="573"/>
      <c r="R891" s="573"/>
      <c r="S891" s="573"/>
      <c r="T891" s="573"/>
      <c r="U891" s="573"/>
      <c r="V891" s="573"/>
      <c r="W891" s="573"/>
      <c r="X891" s="573"/>
      <c r="Y891" s="573"/>
      <c r="Z891" s="573"/>
    </row>
    <row r="892" ht="15.75" customHeight="1">
      <c r="A892" s="573"/>
      <c r="B892" s="573"/>
      <c r="C892" s="573"/>
      <c r="D892" s="573"/>
      <c r="E892" s="573"/>
      <c r="F892" s="573"/>
      <c r="G892" s="573"/>
      <c r="H892" s="573"/>
      <c r="I892" s="573"/>
      <c r="J892" s="573"/>
      <c r="K892" s="658"/>
      <c r="L892" s="658"/>
      <c r="M892" s="573"/>
      <c r="N892" s="573"/>
      <c r="O892" s="573"/>
      <c r="P892" s="573"/>
      <c r="Q892" s="573"/>
      <c r="R892" s="573"/>
      <c r="S892" s="573"/>
      <c r="T892" s="573"/>
      <c r="U892" s="573"/>
      <c r="V892" s="573"/>
      <c r="W892" s="573"/>
      <c r="X892" s="573"/>
      <c r="Y892" s="573"/>
      <c r="Z892" s="573"/>
    </row>
    <row r="893" ht="15.75" customHeight="1">
      <c r="A893" s="573"/>
      <c r="B893" s="573"/>
      <c r="C893" s="573"/>
      <c r="D893" s="573"/>
      <c r="E893" s="573"/>
      <c r="F893" s="573"/>
      <c r="G893" s="573"/>
      <c r="H893" s="573"/>
      <c r="I893" s="573"/>
      <c r="J893" s="573"/>
      <c r="K893" s="658"/>
      <c r="L893" s="658"/>
      <c r="M893" s="573"/>
      <c r="N893" s="573"/>
      <c r="O893" s="573"/>
      <c r="P893" s="573"/>
      <c r="Q893" s="573"/>
      <c r="R893" s="573"/>
      <c r="S893" s="573"/>
      <c r="T893" s="573"/>
      <c r="U893" s="573"/>
      <c r="V893" s="573"/>
      <c r="W893" s="573"/>
      <c r="X893" s="573"/>
      <c r="Y893" s="573"/>
      <c r="Z893" s="573"/>
    </row>
    <row r="894" ht="15.75" customHeight="1">
      <c r="A894" s="573"/>
      <c r="B894" s="573"/>
      <c r="C894" s="573"/>
      <c r="D894" s="573"/>
      <c r="E894" s="573"/>
      <c r="F894" s="573"/>
      <c r="G894" s="573"/>
      <c r="H894" s="573"/>
      <c r="I894" s="573"/>
      <c r="J894" s="573"/>
      <c r="K894" s="658"/>
      <c r="L894" s="658"/>
      <c r="M894" s="573"/>
      <c r="N894" s="573"/>
      <c r="O894" s="573"/>
      <c r="P894" s="573"/>
      <c r="Q894" s="573"/>
      <c r="R894" s="573"/>
      <c r="S894" s="573"/>
      <c r="T894" s="573"/>
      <c r="U894" s="573"/>
      <c r="V894" s="573"/>
      <c r="W894" s="573"/>
      <c r="X894" s="573"/>
      <c r="Y894" s="573"/>
      <c r="Z894" s="573"/>
    </row>
    <row r="895" ht="15.75" customHeight="1">
      <c r="A895" s="573"/>
      <c r="B895" s="573"/>
      <c r="C895" s="573"/>
      <c r="D895" s="573"/>
      <c r="E895" s="573"/>
      <c r="F895" s="573"/>
      <c r="G895" s="573"/>
      <c r="H895" s="573"/>
      <c r="I895" s="573"/>
      <c r="J895" s="573"/>
      <c r="K895" s="658"/>
      <c r="L895" s="658"/>
      <c r="M895" s="573"/>
      <c r="N895" s="573"/>
      <c r="O895" s="573"/>
      <c r="P895" s="573"/>
      <c r="Q895" s="573"/>
      <c r="R895" s="573"/>
      <c r="S895" s="573"/>
      <c r="T895" s="573"/>
      <c r="U895" s="573"/>
      <c r="V895" s="573"/>
      <c r="W895" s="573"/>
      <c r="X895" s="573"/>
      <c r="Y895" s="573"/>
      <c r="Z895" s="573"/>
    </row>
    <row r="896" ht="15.75" customHeight="1">
      <c r="A896" s="573"/>
      <c r="B896" s="573"/>
      <c r="C896" s="573"/>
      <c r="D896" s="573"/>
      <c r="E896" s="573"/>
      <c r="F896" s="573"/>
      <c r="G896" s="573"/>
      <c r="H896" s="573"/>
      <c r="I896" s="573"/>
      <c r="J896" s="573"/>
      <c r="K896" s="658"/>
      <c r="L896" s="658"/>
      <c r="M896" s="573"/>
      <c r="N896" s="573"/>
      <c r="O896" s="573"/>
      <c r="P896" s="573"/>
      <c r="Q896" s="573"/>
      <c r="R896" s="573"/>
      <c r="S896" s="573"/>
      <c r="T896" s="573"/>
      <c r="U896" s="573"/>
      <c r="V896" s="573"/>
      <c r="W896" s="573"/>
      <c r="X896" s="573"/>
      <c r="Y896" s="573"/>
      <c r="Z896" s="573"/>
    </row>
    <row r="897" ht="15.75" customHeight="1">
      <c r="A897" s="573"/>
      <c r="B897" s="573"/>
      <c r="C897" s="573"/>
      <c r="D897" s="573"/>
      <c r="E897" s="573"/>
      <c r="F897" s="573"/>
      <c r="G897" s="573"/>
      <c r="H897" s="573"/>
      <c r="I897" s="573"/>
      <c r="J897" s="573"/>
      <c r="K897" s="658"/>
      <c r="L897" s="658"/>
      <c r="M897" s="573"/>
      <c r="N897" s="573"/>
      <c r="O897" s="573"/>
      <c r="P897" s="573"/>
      <c r="Q897" s="573"/>
      <c r="R897" s="573"/>
      <c r="S897" s="573"/>
      <c r="T897" s="573"/>
      <c r="U897" s="573"/>
      <c r="V897" s="573"/>
      <c r="W897" s="573"/>
      <c r="X897" s="573"/>
      <c r="Y897" s="573"/>
      <c r="Z897" s="573"/>
    </row>
    <row r="898" ht="15.75" customHeight="1">
      <c r="A898" s="573"/>
      <c r="B898" s="573"/>
      <c r="C898" s="573"/>
      <c r="D898" s="573"/>
      <c r="E898" s="573"/>
      <c r="F898" s="573"/>
      <c r="G898" s="573"/>
      <c r="H898" s="573"/>
      <c r="I898" s="573"/>
      <c r="J898" s="573"/>
      <c r="K898" s="658"/>
      <c r="L898" s="658"/>
      <c r="M898" s="573"/>
      <c r="N898" s="573"/>
      <c r="O898" s="573"/>
      <c r="P898" s="573"/>
      <c r="Q898" s="573"/>
      <c r="R898" s="573"/>
      <c r="S898" s="573"/>
      <c r="T898" s="573"/>
      <c r="U898" s="573"/>
      <c r="V898" s="573"/>
      <c r="W898" s="573"/>
      <c r="X898" s="573"/>
      <c r="Y898" s="573"/>
      <c r="Z898" s="573"/>
    </row>
    <row r="899" ht="15.75" customHeight="1">
      <c r="A899" s="573"/>
      <c r="B899" s="573"/>
      <c r="C899" s="573"/>
      <c r="D899" s="573"/>
      <c r="E899" s="573"/>
      <c r="F899" s="573"/>
      <c r="G899" s="573"/>
      <c r="H899" s="573"/>
      <c r="I899" s="573"/>
      <c r="J899" s="573"/>
      <c r="K899" s="658"/>
      <c r="L899" s="658"/>
      <c r="M899" s="573"/>
      <c r="N899" s="573"/>
      <c r="O899" s="573"/>
      <c r="P899" s="573"/>
      <c r="Q899" s="573"/>
      <c r="R899" s="573"/>
      <c r="S899" s="573"/>
      <c r="T899" s="573"/>
      <c r="U899" s="573"/>
      <c r="V899" s="573"/>
      <c r="W899" s="573"/>
      <c r="X899" s="573"/>
      <c r="Y899" s="573"/>
      <c r="Z899" s="573"/>
    </row>
    <row r="900" ht="15.75" customHeight="1">
      <c r="A900" s="573"/>
      <c r="B900" s="573"/>
      <c r="C900" s="573"/>
      <c r="D900" s="573"/>
      <c r="E900" s="573"/>
      <c r="F900" s="573"/>
      <c r="G900" s="573"/>
      <c r="H900" s="573"/>
      <c r="I900" s="573"/>
      <c r="J900" s="573"/>
      <c r="K900" s="658"/>
      <c r="L900" s="658"/>
      <c r="M900" s="573"/>
      <c r="N900" s="573"/>
      <c r="O900" s="573"/>
      <c r="P900" s="573"/>
      <c r="Q900" s="573"/>
      <c r="R900" s="573"/>
      <c r="S900" s="573"/>
      <c r="T900" s="573"/>
      <c r="U900" s="573"/>
      <c r="V900" s="573"/>
      <c r="W900" s="573"/>
      <c r="X900" s="573"/>
      <c r="Y900" s="573"/>
      <c r="Z900" s="573"/>
    </row>
    <row r="901" ht="15.75" customHeight="1">
      <c r="A901" s="573"/>
      <c r="B901" s="573"/>
      <c r="C901" s="573"/>
      <c r="D901" s="573"/>
      <c r="E901" s="573"/>
      <c r="F901" s="573"/>
      <c r="G901" s="573"/>
      <c r="H901" s="573"/>
      <c r="I901" s="573"/>
      <c r="J901" s="573"/>
      <c r="K901" s="658"/>
      <c r="L901" s="658"/>
      <c r="M901" s="573"/>
      <c r="N901" s="573"/>
      <c r="O901" s="573"/>
      <c r="P901" s="573"/>
      <c r="Q901" s="573"/>
      <c r="R901" s="573"/>
      <c r="S901" s="573"/>
      <c r="T901" s="573"/>
      <c r="U901" s="573"/>
      <c r="V901" s="573"/>
      <c r="W901" s="573"/>
      <c r="X901" s="573"/>
      <c r="Y901" s="573"/>
      <c r="Z901" s="573"/>
    </row>
    <row r="902" ht="15.75" customHeight="1">
      <c r="A902" s="573"/>
      <c r="B902" s="573"/>
      <c r="C902" s="573"/>
      <c r="D902" s="573"/>
      <c r="E902" s="573"/>
      <c r="F902" s="573"/>
      <c r="G902" s="573"/>
      <c r="H902" s="573"/>
      <c r="I902" s="573"/>
      <c r="J902" s="573"/>
      <c r="K902" s="658"/>
      <c r="L902" s="658"/>
      <c r="M902" s="573"/>
      <c r="N902" s="573"/>
      <c r="O902" s="573"/>
      <c r="P902" s="573"/>
      <c r="Q902" s="573"/>
      <c r="R902" s="573"/>
      <c r="S902" s="573"/>
      <c r="T902" s="573"/>
      <c r="U902" s="573"/>
      <c r="V902" s="573"/>
      <c r="W902" s="573"/>
      <c r="X902" s="573"/>
      <c r="Y902" s="573"/>
      <c r="Z902" s="573"/>
    </row>
    <row r="903" ht="15.75" customHeight="1">
      <c r="A903" s="573"/>
      <c r="B903" s="573"/>
      <c r="C903" s="573"/>
      <c r="D903" s="573"/>
      <c r="E903" s="573"/>
      <c r="F903" s="573"/>
      <c r="G903" s="573"/>
      <c r="H903" s="573"/>
      <c r="I903" s="573"/>
      <c r="J903" s="573"/>
      <c r="K903" s="658"/>
      <c r="L903" s="658"/>
      <c r="M903" s="573"/>
      <c r="N903" s="573"/>
      <c r="O903" s="573"/>
      <c r="P903" s="573"/>
      <c r="Q903" s="573"/>
      <c r="R903" s="573"/>
      <c r="S903" s="573"/>
      <c r="T903" s="573"/>
      <c r="U903" s="573"/>
      <c r="V903" s="573"/>
      <c r="W903" s="573"/>
      <c r="X903" s="573"/>
      <c r="Y903" s="573"/>
      <c r="Z903" s="573"/>
    </row>
    <row r="904" ht="15.75" customHeight="1">
      <c r="A904" s="573"/>
      <c r="B904" s="573"/>
      <c r="C904" s="573"/>
      <c r="D904" s="573"/>
      <c r="E904" s="573"/>
      <c r="F904" s="573"/>
      <c r="G904" s="573"/>
      <c r="H904" s="573"/>
      <c r="I904" s="573"/>
      <c r="J904" s="573"/>
      <c r="K904" s="658"/>
      <c r="L904" s="658"/>
      <c r="M904" s="573"/>
      <c r="N904" s="573"/>
      <c r="O904" s="573"/>
      <c r="P904" s="573"/>
      <c r="Q904" s="573"/>
      <c r="R904" s="573"/>
      <c r="S904" s="573"/>
      <c r="T904" s="573"/>
      <c r="U904" s="573"/>
      <c r="V904" s="573"/>
      <c r="W904" s="573"/>
      <c r="X904" s="573"/>
      <c r="Y904" s="573"/>
      <c r="Z904" s="573"/>
    </row>
    <row r="905" ht="15.75" customHeight="1">
      <c r="A905" s="573"/>
      <c r="B905" s="573"/>
      <c r="C905" s="573"/>
      <c r="D905" s="573"/>
      <c r="E905" s="573"/>
      <c r="F905" s="573"/>
      <c r="G905" s="573"/>
      <c r="H905" s="573"/>
      <c r="I905" s="573"/>
      <c r="J905" s="573"/>
      <c r="K905" s="658"/>
      <c r="L905" s="658"/>
      <c r="M905" s="573"/>
      <c r="N905" s="573"/>
      <c r="O905" s="573"/>
      <c r="P905" s="573"/>
      <c r="Q905" s="573"/>
      <c r="R905" s="573"/>
      <c r="S905" s="573"/>
      <c r="T905" s="573"/>
      <c r="U905" s="573"/>
      <c r="V905" s="573"/>
      <c r="W905" s="573"/>
      <c r="X905" s="573"/>
      <c r="Y905" s="573"/>
      <c r="Z905" s="573"/>
    </row>
    <row r="906" ht="15.75" customHeight="1">
      <c r="A906" s="573"/>
      <c r="B906" s="573"/>
      <c r="C906" s="573"/>
      <c r="D906" s="573"/>
      <c r="E906" s="573"/>
      <c r="F906" s="573"/>
      <c r="G906" s="573"/>
      <c r="H906" s="573"/>
      <c r="I906" s="573"/>
      <c r="J906" s="573"/>
      <c r="K906" s="658"/>
      <c r="L906" s="658"/>
      <c r="M906" s="573"/>
      <c r="N906" s="573"/>
      <c r="O906" s="573"/>
      <c r="P906" s="573"/>
      <c r="Q906" s="573"/>
      <c r="R906" s="573"/>
      <c r="S906" s="573"/>
      <c r="T906" s="573"/>
      <c r="U906" s="573"/>
      <c r="V906" s="573"/>
      <c r="W906" s="573"/>
      <c r="X906" s="573"/>
      <c r="Y906" s="573"/>
      <c r="Z906" s="573"/>
    </row>
    <row r="907" ht="15.75" customHeight="1">
      <c r="A907" s="573"/>
      <c r="B907" s="573"/>
      <c r="C907" s="573"/>
      <c r="D907" s="573"/>
      <c r="E907" s="573"/>
      <c r="F907" s="573"/>
      <c r="G907" s="573"/>
      <c r="H907" s="573"/>
      <c r="I907" s="573"/>
      <c r="J907" s="573"/>
      <c r="K907" s="658"/>
      <c r="L907" s="658"/>
      <c r="M907" s="573"/>
      <c r="N907" s="573"/>
      <c r="O907" s="573"/>
      <c r="P907" s="573"/>
      <c r="Q907" s="573"/>
      <c r="R907" s="573"/>
      <c r="S907" s="573"/>
      <c r="T907" s="573"/>
      <c r="U907" s="573"/>
      <c r="V907" s="573"/>
      <c r="W907" s="573"/>
      <c r="X907" s="573"/>
      <c r="Y907" s="573"/>
      <c r="Z907" s="573"/>
    </row>
    <row r="908" ht="15.75" customHeight="1">
      <c r="A908" s="573"/>
      <c r="B908" s="573"/>
      <c r="C908" s="573"/>
      <c r="D908" s="573"/>
      <c r="E908" s="573"/>
      <c r="F908" s="573"/>
      <c r="G908" s="573"/>
      <c r="H908" s="573"/>
      <c r="I908" s="573"/>
      <c r="J908" s="573"/>
      <c r="K908" s="658"/>
      <c r="L908" s="658"/>
      <c r="M908" s="573"/>
      <c r="N908" s="573"/>
      <c r="O908" s="573"/>
      <c r="P908" s="573"/>
      <c r="Q908" s="573"/>
      <c r="R908" s="573"/>
      <c r="S908" s="573"/>
      <c r="T908" s="573"/>
      <c r="U908" s="573"/>
      <c r="V908" s="573"/>
      <c r="W908" s="573"/>
      <c r="X908" s="573"/>
      <c r="Y908" s="573"/>
      <c r="Z908" s="573"/>
    </row>
    <row r="909" ht="15.75" customHeight="1">
      <c r="A909" s="573"/>
      <c r="B909" s="573"/>
      <c r="C909" s="573"/>
      <c r="D909" s="573"/>
      <c r="E909" s="573"/>
      <c r="F909" s="573"/>
      <c r="G909" s="573"/>
      <c r="H909" s="573"/>
      <c r="I909" s="573"/>
      <c r="J909" s="573"/>
      <c r="K909" s="658"/>
      <c r="L909" s="658"/>
      <c r="M909" s="573"/>
      <c r="N909" s="573"/>
      <c r="O909" s="573"/>
      <c r="P909" s="573"/>
      <c r="Q909" s="573"/>
      <c r="R909" s="573"/>
      <c r="S909" s="573"/>
      <c r="T909" s="573"/>
      <c r="U909" s="573"/>
      <c r="V909" s="573"/>
      <c r="W909" s="573"/>
      <c r="X909" s="573"/>
      <c r="Y909" s="573"/>
      <c r="Z909" s="573"/>
    </row>
    <row r="910" ht="15.75" customHeight="1">
      <c r="A910" s="573"/>
      <c r="B910" s="573"/>
      <c r="C910" s="573"/>
      <c r="D910" s="573"/>
      <c r="E910" s="573"/>
      <c r="F910" s="573"/>
      <c r="G910" s="573"/>
      <c r="H910" s="573"/>
      <c r="I910" s="573"/>
      <c r="J910" s="573"/>
      <c r="K910" s="658"/>
      <c r="L910" s="658"/>
      <c r="M910" s="573"/>
      <c r="N910" s="573"/>
      <c r="O910" s="573"/>
      <c r="P910" s="573"/>
      <c r="Q910" s="573"/>
      <c r="R910" s="573"/>
      <c r="S910" s="573"/>
      <c r="T910" s="573"/>
      <c r="U910" s="573"/>
      <c r="V910" s="573"/>
      <c r="W910" s="573"/>
      <c r="X910" s="573"/>
      <c r="Y910" s="573"/>
      <c r="Z910" s="573"/>
    </row>
    <row r="911" ht="15.75" customHeight="1">
      <c r="A911" s="573"/>
      <c r="B911" s="573"/>
      <c r="C911" s="573"/>
      <c r="D911" s="573"/>
      <c r="E911" s="573"/>
      <c r="F911" s="573"/>
      <c r="G911" s="573"/>
      <c r="H911" s="573"/>
      <c r="I911" s="573"/>
      <c r="J911" s="573"/>
      <c r="K911" s="658"/>
      <c r="L911" s="658"/>
      <c r="M911" s="573"/>
      <c r="N911" s="573"/>
      <c r="O911" s="573"/>
      <c r="P911" s="573"/>
      <c r="Q911" s="573"/>
      <c r="R911" s="573"/>
      <c r="S911" s="573"/>
      <c r="T911" s="573"/>
      <c r="U911" s="573"/>
      <c r="V911" s="573"/>
      <c r="W911" s="573"/>
      <c r="X911" s="573"/>
      <c r="Y911" s="573"/>
      <c r="Z911" s="573"/>
    </row>
    <row r="912" ht="15.75" customHeight="1">
      <c r="A912" s="573"/>
      <c r="B912" s="573"/>
      <c r="C912" s="573"/>
      <c r="D912" s="573"/>
      <c r="E912" s="573"/>
      <c r="F912" s="573"/>
      <c r="G912" s="573"/>
      <c r="H912" s="573"/>
      <c r="I912" s="573"/>
      <c r="J912" s="573"/>
      <c r="K912" s="658"/>
      <c r="L912" s="658"/>
      <c r="M912" s="573"/>
      <c r="N912" s="573"/>
      <c r="O912" s="573"/>
      <c r="P912" s="573"/>
      <c r="Q912" s="573"/>
      <c r="R912" s="573"/>
      <c r="S912" s="573"/>
      <c r="T912" s="573"/>
      <c r="U912" s="573"/>
      <c r="V912" s="573"/>
      <c r="W912" s="573"/>
      <c r="X912" s="573"/>
      <c r="Y912" s="573"/>
      <c r="Z912" s="573"/>
    </row>
    <row r="913" ht="15.75" customHeight="1">
      <c r="A913" s="573"/>
      <c r="B913" s="573"/>
      <c r="C913" s="573"/>
      <c r="D913" s="573"/>
      <c r="E913" s="573"/>
      <c r="F913" s="573"/>
      <c r="G913" s="573"/>
      <c r="H913" s="573"/>
      <c r="I913" s="573"/>
      <c r="J913" s="573"/>
      <c r="K913" s="658"/>
      <c r="L913" s="658"/>
      <c r="M913" s="573"/>
      <c r="N913" s="573"/>
      <c r="O913" s="573"/>
      <c r="P913" s="573"/>
      <c r="Q913" s="573"/>
      <c r="R913" s="573"/>
      <c r="S913" s="573"/>
      <c r="T913" s="573"/>
      <c r="U913" s="573"/>
      <c r="V913" s="573"/>
      <c r="W913" s="573"/>
      <c r="X913" s="573"/>
      <c r="Y913" s="573"/>
      <c r="Z913" s="573"/>
    </row>
    <row r="914" ht="15.75" customHeight="1">
      <c r="A914" s="573"/>
      <c r="B914" s="573"/>
      <c r="C914" s="573"/>
      <c r="D914" s="573"/>
      <c r="E914" s="573"/>
      <c r="F914" s="573"/>
      <c r="G914" s="573"/>
      <c r="H914" s="573"/>
      <c r="I914" s="573"/>
      <c r="J914" s="573"/>
      <c r="K914" s="658"/>
      <c r="L914" s="658"/>
      <c r="M914" s="573"/>
      <c r="N914" s="573"/>
      <c r="O914" s="573"/>
      <c r="P914" s="573"/>
      <c r="Q914" s="573"/>
      <c r="R914" s="573"/>
      <c r="S914" s="573"/>
      <c r="T914" s="573"/>
      <c r="U914" s="573"/>
      <c r="V914" s="573"/>
      <c r="W914" s="573"/>
      <c r="X914" s="573"/>
      <c r="Y914" s="573"/>
      <c r="Z914" s="573"/>
    </row>
    <row r="915" ht="15.75" customHeight="1">
      <c r="A915" s="573"/>
      <c r="B915" s="573"/>
      <c r="C915" s="573"/>
      <c r="D915" s="573"/>
      <c r="E915" s="573"/>
      <c r="F915" s="573"/>
      <c r="G915" s="573"/>
      <c r="H915" s="573"/>
      <c r="I915" s="573"/>
      <c r="J915" s="573"/>
      <c r="K915" s="658"/>
      <c r="L915" s="658"/>
      <c r="M915" s="573"/>
      <c r="N915" s="573"/>
      <c r="O915" s="573"/>
      <c r="P915" s="573"/>
      <c r="Q915" s="573"/>
      <c r="R915" s="573"/>
      <c r="S915" s="573"/>
      <c r="T915" s="573"/>
      <c r="U915" s="573"/>
      <c r="V915" s="573"/>
      <c r="W915" s="573"/>
      <c r="X915" s="573"/>
      <c r="Y915" s="573"/>
      <c r="Z915" s="573"/>
    </row>
    <row r="916" ht="15.75" customHeight="1">
      <c r="A916" s="573"/>
      <c r="B916" s="573"/>
      <c r="C916" s="573"/>
      <c r="D916" s="573"/>
      <c r="E916" s="573"/>
      <c r="F916" s="573"/>
      <c r="G916" s="573"/>
      <c r="H916" s="573"/>
      <c r="I916" s="573"/>
      <c r="J916" s="573"/>
      <c r="K916" s="658"/>
      <c r="L916" s="658"/>
      <c r="M916" s="573"/>
      <c r="N916" s="573"/>
      <c r="O916" s="573"/>
      <c r="P916" s="573"/>
      <c r="Q916" s="573"/>
      <c r="R916" s="573"/>
      <c r="S916" s="573"/>
      <c r="T916" s="573"/>
      <c r="U916" s="573"/>
      <c r="V916" s="573"/>
      <c r="W916" s="573"/>
      <c r="X916" s="573"/>
      <c r="Y916" s="573"/>
      <c r="Z916" s="573"/>
    </row>
    <row r="917" ht="15.75" customHeight="1">
      <c r="A917" s="573"/>
      <c r="B917" s="573"/>
      <c r="C917" s="573"/>
      <c r="D917" s="573"/>
      <c r="E917" s="573"/>
      <c r="F917" s="573"/>
      <c r="G917" s="573"/>
      <c r="H917" s="573"/>
      <c r="I917" s="573"/>
      <c r="J917" s="573"/>
      <c r="K917" s="658"/>
      <c r="L917" s="658"/>
      <c r="M917" s="573"/>
      <c r="N917" s="573"/>
      <c r="O917" s="573"/>
      <c r="P917" s="573"/>
      <c r="Q917" s="573"/>
      <c r="R917" s="573"/>
      <c r="S917" s="573"/>
      <c r="T917" s="573"/>
      <c r="U917" s="573"/>
      <c r="V917" s="573"/>
      <c r="W917" s="573"/>
      <c r="X917" s="573"/>
      <c r="Y917" s="573"/>
      <c r="Z917" s="573"/>
    </row>
    <row r="918" ht="15.75" customHeight="1">
      <c r="A918" s="573"/>
      <c r="B918" s="573"/>
      <c r="C918" s="573"/>
      <c r="D918" s="573"/>
      <c r="E918" s="573"/>
      <c r="F918" s="573"/>
      <c r="G918" s="573"/>
      <c r="H918" s="573"/>
      <c r="I918" s="573"/>
      <c r="J918" s="573"/>
      <c r="K918" s="658"/>
      <c r="L918" s="658"/>
      <c r="M918" s="573"/>
      <c r="N918" s="573"/>
      <c r="O918" s="573"/>
      <c r="P918" s="573"/>
      <c r="Q918" s="573"/>
      <c r="R918" s="573"/>
      <c r="S918" s="573"/>
      <c r="T918" s="573"/>
      <c r="U918" s="573"/>
      <c r="V918" s="573"/>
      <c r="W918" s="573"/>
      <c r="X918" s="573"/>
      <c r="Y918" s="573"/>
      <c r="Z918" s="573"/>
    </row>
    <row r="919" ht="15.75" customHeight="1">
      <c r="A919" s="573"/>
      <c r="B919" s="573"/>
      <c r="C919" s="573"/>
      <c r="D919" s="573"/>
      <c r="E919" s="573"/>
      <c r="F919" s="573"/>
      <c r="G919" s="573"/>
      <c r="H919" s="573"/>
      <c r="I919" s="573"/>
      <c r="J919" s="573"/>
      <c r="K919" s="658"/>
      <c r="L919" s="658"/>
      <c r="M919" s="573"/>
      <c r="N919" s="573"/>
      <c r="O919" s="573"/>
      <c r="P919" s="573"/>
      <c r="Q919" s="573"/>
      <c r="R919" s="573"/>
      <c r="S919" s="573"/>
      <c r="T919" s="573"/>
      <c r="U919" s="573"/>
      <c r="V919" s="573"/>
      <c r="W919" s="573"/>
      <c r="X919" s="573"/>
      <c r="Y919" s="573"/>
      <c r="Z919" s="573"/>
    </row>
    <row r="920" ht="15.75" customHeight="1">
      <c r="A920" s="573"/>
      <c r="B920" s="573"/>
      <c r="C920" s="573"/>
      <c r="D920" s="573"/>
      <c r="E920" s="573"/>
      <c r="F920" s="573"/>
      <c r="G920" s="573"/>
      <c r="H920" s="573"/>
      <c r="I920" s="573"/>
      <c r="J920" s="573"/>
      <c r="K920" s="658"/>
      <c r="L920" s="658"/>
      <c r="M920" s="573"/>
      <c r="N920" s="573"/>
      <c r="O920" s="573"/>
      <c r="P920" s="573"/>
      <c r="Q920" s="573"/>
      <c r="R920" s="573"/>
      <c r="S920" s="573"/>
      <c r="T920" s="573"/>
      <c r="U920" s="573"/>
      <c r="V920" s="573"/>
      <c r="W920" s="573"/>
      <c r="X920" s="573"/>
      <c r="Y920" s="573"/>
      <c r="Z920" s="573"/>
    </row>
    <row r="921" ht="15.75" customHeight="1">
      <c r="A921" s="573"/>
      <c r="B921" s="573"/>
      <c r="C921" s="573"/>
      <c r="D921" s="573"/>
      <c r="E921" s="573"/>
      <c r="F921" s="573"/>
      <c r="G921" s="573"/>
      <c r="H921" s="573"/>
      <c r="I921" s="573"/>
      <c r="J921" s="573"/>
      <c r="K921" s="658"/>
      <c r="L921" s="658"/>
      <c r="M921" s="573"/>
      <c r="N921" s="573"/>
      <c r="O921" s="573"/>
      <c r="P921" s="573"/>
      <c r="Q921" s="573"/>
      <c r="R921" s="573"/>
      <c r="S921" s="573"/>
      <c r="T921" s="573"/>
      <c r="U921" s="573"/>
      <c r="V921" s="573"/>
      <c r="W921" s="573"/>
      <c r="X921" s="573"/>
      <c r="Y921" s="573"/>
      <c r="Z921" s="573"/>
    </row>
    <row r="922" ht="15.75" customHeight="1">
      <c r="A922" s="573"/>
      <c r="B922" s="573"/>
      <c r="C922" s="573"/>
      <c r="D922" s="573"/>
      <c r="E922" s="573"/>
      <c r="F922" s="573"/>
      <c r="G922" s="573"/>
      <c r="H922" s="573"/>
      <c r="I922" s="573"/>
      <c r="J922" s="573"/>
      <c r="K922" s="658"/>
      <c r="L922" s="658"/>
      <c r="M922" s="573"/>
      <c r="N922" s="573"/>
      <c r="O922" s="573"/>
      <c r="P922" s="573"/>
      <c r="Q922" s="573"/>
      <c r="R922" s="573"/>
      <c r="S922" s="573"/>
      <c r="T922" s="573"/>
      <c r="U922" s="573"/>
      <c r="V922" s="573"/>
      <c r="W922" s="573"/>
      <c r="X922" s="573"/>
      <c r="Y922" s="573"/>
      <c r="Z922" s="573"/>
    </row>
    <row r="923" ht="15.75" customHeight="1">
      <c r="A923" s="573"/>
      <c r="B923" s="573"/>
      <c r="C923" s="573"/>
      <c r="D923" s="573"/>
      <c r="E923" s="573"/>
      <c r="F923" s="573"/>
      <c r="G923" s="573"/>
      <c r="H923" s="573"/>
      <c r="I923" s="573"/>
      <c r="J923" s="573"/>
      <c r="K923" s="658"/>
      <c r="L923" s="658"/>
      <c r="M923" s="573"/>
      <c r="N923" s="573"/>
      <c r="O923" s="573"/>
      <c r="P923" s="573"/>
      <c r="Q923" s="573"/>
      <c r="R923" s="573"/>
      <c r="S923" s="573"/>
      <c r="T923" s="573"/>
      <c r="U923" s="573"/>
      <c r="V923" s="573"/>
      <c r="W923" s="573"/>
      <c r="X923" s="573"/>
      <c r="Y923" s="573"/>
      <c r="Z923" s="573"/>
    </row>
    <row r="924" ht="15.75" customHeight="1">
      <c r="A924" s="573"/>
      <c r="B924" s="573"/>
      <c r="C924" s="573"/>
      <c r="D924" s="573"/>
      <c r="E924" s="573"/>
      <c r="F924" s="573"/>
      <c r="G924" s="573"/>
      <c r="H924" s="573"/>
      <c r="I924" s="573"/>
      <c r="J924" s="573"/>
      <c r="K924" s="658"/>
      <c r="L924" s="658"/>
      <c r="M924" s="573"/>
      <c r="N924" s="573"/>
      <c r="O924" s="573"/>
      <c r="P924" s="573"/>
      <c r="Q924" s="573"/>
      <c r="R924" s="573"/>
      <c r="S924" s="573"/>
      <c r="T924" s="573"/>
      <c r="U924" s="573"/>
      <c r="V924" s="573"/>
      <c r="W924" s="573"/>
      <c r="X924" s="573"/>
      <c r="Y924" s="573"/>
      <c r="Z924" s="573"/>
    </row>
    <row r="925" ht="15.75" customHeight="1">
      <c r="A925" s="573"/>
      <c r="B925" s="573"/>
      <c r="C925" s="573"/>
      <c r="D925" s="573"/>
      <c r="E925" s="573"/>
      <c r="F925" s="573"/>
      <c r="G925" s="573"/>
      <c r="H925" s="573"/>
      <c r="I925" s="573"/>
      <c r="J925" s="573"/>
      <c r="K925" s="658"/>
      <c r="L925" s="658"/>
      <c r="M925" s="573"/>
      <c r="N925" s="573"/>
      <c r="O925" s="573"/>
      <c r="P925" s="573"/>
      <c r="Q925" s="573"/>
      <c r="R925" s="573"/>
      <c r="S925" s="573"/>
      <c r="T925" s="573"/>
      <c r="U925" s="573"/>
      <c r="V925" s="573"/>
      <c r="W925" s="573"/>
      <c r="X925" s="573"/>
      <c r="Y925" s="573"/>
      <c r="Z925" s="573"/>
    </row>
    <row r="926" ht="15.75" customHeight="1">
      <c r="A926" s="573"/>
      <c r="B926" s="573"/>
      <c r="C926" s="573"/>
      <c r="D926" s="573"/>
      <c r="E926" s="573"/>
      <c r="F926" s="573"/>
      <c r="G926" s="573"/>
      <c r="H926" s="573"/>
      <c r="I926" s="573"/>
      <c r="J926" s="573"/>
      <c r="K926" s="658"/>
      <c r="L926" s="658"/>
      <c r="M926" s="573"/>
      <c r="N926" s="573"/>
      <c r="O926" s="573"/>
      <c r="P926" s="573"/>
      <c r="Q926" s="573"/>
      <c r="R926" s="573"/>
      <c r="S926" s="573"/>
      <c r="T926" s="573"/>
      <c r="U926" s="573"/>
      <c r="V926" s="573"/>
      <c r="W926" s="573"/>
      <c r="X926" s="573"/>
      <c r="Y926" s="573"/>
      <c r="Z926" s="573"/>
    </row>
    <row r="927" ht="15.75" customHeight="1">
      <c r="A927" s="573"/>
      <c r="B927" s="573"/>
      <c r="C927" s="573"/>
      <c r="D927" s="573"/>
      <c r="E927" s="573"/>
      <c r="F927" s="573"/>
      <c r="G927" s="573"/>
      <c r="H927" s="573"/>
      <c r="I927" s="573"/>
      <c r="J927" s="573"/>
      <c r="K927" s="658"/>
      <c r="L927" s="658"/>
      <c r="M927" s="573"/>
      <c r="N927" s="573"/>
      <c r="O927" s="573"/>
      <c r="P927" s="573"/>
      <c r="Q927" s="573"/>
      <c r="R927" s="573"/>
      <c r="S927" s="573"/>
      <c r="T927" s="573"/>
      <c r="U927" s="573"/>
      <c r="V927" s="573"/>
      <c r="W927" s="573"/>
      <c r="X927" s="573"/>
      <c r="Y927" s="573"/>
      <c r="Z927" s="573"/>
    </row>
    <row r="928" ht="15.75" customHeight="1">
      <c r="A928" s="573"/>
      <c r="B928" s="573"/>
      <c r="C928" s="573"/>
      <c r="D928" s="573"/>
      <c r="E928" s="573"/>
      <c r="F928" s="573"/>
      <c r="G928" s="573"/>
      <c r="H928" s="573"/>
      <c r="I928" s="573"/>
      <c r="J928" s="573"/>
      <c r="K928" s="658"/>
      <c r="L928" s="658"/>
      <c r="M928" s="573"/>
      <c r="N928" s="573"/>
      <c r="O928" s="573"/>
      <c r="P928" s="573"/>
      <c r="Q928" s="573"/>
      <c r="R928" s="573"/>
      <c r="S928" s="573"/>
      <c r="T928" s="573"/>
      <c r="U928" s="573"/>
      <c r="V928" s="573"/>
      <c r="W928" s="573"/>
      <c r="X928" s="573"/>
      <c r="Y928" s="573"/>
      <c r="Z928" s="573"/>
    </row>
    <row r="929" ht="15.75" customHeight="1">
      <c r="A929" s="573"/>
      <c r="B929" s="573"/>
      <c r="C929" s="573"/>
      <c r="D929" s="573"/>
      <c r="E929" s="573"/>
      <c r="F929" s="573"/>
      <c r="G929" s="573"/>
      <c r="H929" s="573"/>
      <c r="I929" s="573"/>
      <c r="J929" s="573"/>
      <c r="K929" s="658"/>
      <c r="L929" s="658"/>
      <c r="M929" s="573"/>
      <c r="N929" s="573"/>
      <c r="O929" s="573"/>
      <c r="P929" s="573"/>
      <c r="Q929" s="573"/>
      <c r="R929" s="573"/>
      <c r="S929" s="573"/>
      <c r="T929" s="573"/>
      <c r="U929" s="573"/>
      <c r="V929" s="573"/>
      <c r="W929" s="573"/>
      <c r="X929" s="573"/>
      <c r="Y929" s="573"/>
      <c r="Z929" s="573"/>
    </row>
    <row r="930" ht="15.75" customHeight="1">
      <c r="A930" s="573"/>
      <c r="B930" s="573"/>
      <c r="C930" s="573"/>
      <c r="D930" s="573"/>
      <c r="E930" s="573"/>
      <c r="F930" s="573"/>
      <c r="G930" s="573"/>
      <c r="H930" s="573"/>
      <c r="I930" s="573"/>
      <c r="J930" s="573"/>
      <c r="K930" s="658"/>
      <c r="L930" s="658"/>
      <c r="M930" s="573"/>
      <c r="N930" s="573"/>
      <c r="O930" s="573"/>
      <c r="P930" s="573"/>
      <c r="Q930" s="573"/>
      <c r="R930" s="573"/>
      <c r="S930" s="573"/>
      <c r="T930" s="573"/>
      <c r="U930" s="573"/>
      <c r="V930" s="573"/>
      <c r="W930" s="573"/>
      <c r="X930" s="573"/>
      <c r="Y930" s="573"/>
      <c r="Z930" s="573"/>
    </row>
    <row r="931" ht="15.75" customHeight="1">
      <c r="A931" s="573"/>
      <c r="B931" s="573"/>
      <c r="C931" s="573"/>
      <c r="D931" s="573"/>
      <c r="E931" s="573"/>
      <c r="F931" s="573"/>
      <c r="G931" s="573"/>
      <c r="H931" s="573"/>
      <c r="I931" s="573"/>
      <c r="J931" s="573"/>
      <c r="K931" s="658"/>
      <c r="L931" s="658"/>
      <c r="M931" s="573"/>
      <c r="N931" s="573"/>
      <c r="O931" s="573"/>
      <c r="P931" s="573"/>
      <c r="Q931" s="573"/>
      <c r="R931" s="573"/>
      <c r="S931" s="573"/>
      <c r="T931" s="573"/>
      <c r="U931" s="573"/>
      <c r="V931" s="573"/>
      <c r="W931" s="573"/>
      <c r="X931" s="573"/>
      <c r="Y931" s="573"/>
      <c r="Z931" s="573"/>
    </row>
    <row r="932" ht="15.75" customHeight="1">
      <c r="A932" s="573"/>
      <c r="B932" s="573"/>
      <c r="C932" s="573"/>
      <c r="D932" s="573"/>
      <c r="E932" s="573"/>
      <c r="F932" s="573"/>
      <c r="G932" s="573"/>
      <c r="H932" s="573"/>
      <c r="I932" s="573"/>
      <c r="J932" s="573"/>
      <c r="K932" s="658"/>
      <c r="L932" s="658"/>
      <c r="M932" s="573"/>
      <c r="N932" s="573"/>
      <c r="O932" s="573"/>
      <c r="P932" s="573"/>
      <c r="Q932" s="573"/>
      <c r="R932" s="573"/>
      <c r="S932" s="573"/>
      <c r="T932" s="573"/>
      <c r="U932" s="573"/>
      <c r="V932" s="573"/>
      <c r="W932" s="573"/>
      <c r="X932" s="573"/>
      <c r="Y932" s="573"/>
      <c r="Z932" s="573"/>
    </row>
    <row r="933" ht="15.75" customHeight="1">
      <c r="A933" s="573"/>
      <c r="B933" s="573"/>
      <c r="C933" s="573"/>
      <c r="D933" s="573"/>
      <c r="E933" s="573"/>
      <c r="F933" s="573"/>
      <c r="G933" s="573"/>
      <c r="H933" s="573"/>
      <c r="I933" s="573"/>
      <c r="J933" s="573"/>
      <c r="K933" s="658"/>
      <c r="L933" s="658"/>
      <c r="M933" s="573"/>
      <c r="N933" s="573"/>
      <c r="O933" s="573"/>
      <c r="P933" s="573"/>
      <c r="Q933" s="573"/>
      <c r="R933" s="573"/>
      <c r="S933" s="573"/>
      <c r="T933" s="573"/>
      <c r="U933" s="573"/>
      <c r="V933" s="573"/>
      <c r="W933" s="573"/>
      <c r="X933" s="573"/>
      <c r="Y933" s="573"/>
      <c r="Z933" s="573"/>
    </row>
    <row r="934" ht="15.75" customHeight="1">
      <c r="A934" s="573"/>
      <c r="B934" s="573"/>
      <c r="C934" s="573"/>
      <c r="D934" s="573"/>
      <c r="E934" s="573"/>
      <c r="F934" s="573"/>
      <c r="G934" s="573"/>
      <c r="H934" s="573"/>
      <c r="I934" s="573"/>
      <c r="J934" s="573"/>
      <c r="K934" s="658"/>
      <c r="L934" s="658"/>
      <c r="M934" s="573"/>
      <c r="N934" s="573"/>
      <c r="O934" s="573"/>
      <c r="P934" s="573"/>
      <c r="Q934" s="573"/>
      <c r="R934" s="573"/>
      <c r="S934" s="573"/>
      <c r="T934" s="573"/>
      <c r="U934" s="573"/>
      <c r="V934" s="573"/>
      <c r="W934" s="573"/>
      <c r="X934" s="573"/>
      <c r="Y934" s="573"/>
      <c r="Z934" s="573"/>
    </row>
    <row r="935" ht="15.75" customHeight="1">
      <c r="A935" s="573"/>
      <c r="B935" s="573"/>
      <c r="C935" s="573"/>
      <c r="D935" s="573"/>
      <c r="E935" s="573"/>
      <c r="F935" s="573"/>
      <c r="G935" s="573"/>
      <c r="H935" s="573"/>
      <c r="I935" s="573"/>
      <c r="J935" s="573"/>
      <c r="K935" s="658"/>
      <c r="L935" s="658"/>
      <c r="M935" s="573"/>
      <c r="N935" s="573"/>
      <c r="O935" s="573"/>
      <c r="P935" s="573"/>
      <c r="Q935" s="573"/>
      <c r="R935" s="573"/>
      <c r="S935" s="573"/>
      <c r="T935" s="573"/>
      <c r="U935" s="573"/>
      <c r="V935" s="573"/>
      <c r="W935" s="573"/>
      <c r="X935" s="573"/>
      <c r="Y935" s="573"/>
      <c r="Z935" s="573"/>
    </row>
    <row r="936" ht="15.75" customHeight="1">
      <c r="A936" s="573"/>
      <c r="B936" s="573"/>
      <c r="C936" s="573"/>
      <c r="D936" s="573"/>
      <c r="E936" s="573"/>
      <c r="F936" s="573"/>
      <c r="G936" s="573"/>
      <c r="H936" s="573"/>
      <c r="I936" s="573"/>
      <c r="J936" s="573"/>
      <c r="K936" s="658"/>
      <c r="L936" s="658"/>
      <c r="M936" s="573"/>
      <c r="N936" s="573"/>
      <c r="O936" s="573"/>
      <c r="P936" s="573"/>
      <c r="Q936" s="573"/>
      <c r="R936" s="573"/>
      <c r="S936" s="573"/>
      <c r="T936" s="573"/>
      <c r="U936" s="573"/>
      <c r="V936" s="573"/>
      <c r="W936" s="573"/>
      <c r="X936" s="573"/>
      <c r="Y936" s="573"/>
      <c r="Z936" s="573"/>
    </row>
    <row r="937" ht="15.75" customHeight="1">
      <c r="A937" s="573"/>
      <c r="B937" s="573"/>
      <c r="C937" s="573"/>
      <c r="D937" s="573"/>
      <c r="E937" s="573"/>
      <c r="F937" s="573"/>
      <c r="G937" s="573"/>
      <c r="H937" s="573"/>
      <c r="I937" s="573"/>
      <c r="J937" s="573"/>
      <c r="K937" s="658"/>
      <c r="L937" s="658"/>
      <c r="M937" s="573"/>
      <c r="N937" s="573"/>
      <c r="O937" s="573"/>
      <c r="P937" s="573"/>
      <c r="Q937" s="573"/>
      <c r="R937" s="573"/>
      <c r="S937" s="573"/>
      <c r="T937" s="573"/>
      <c r="U937" s="573"/>
      <c r="V937" s="573"/>
      <c r="W937" s="573"/>
      <c r="X937" s="573"/>
      <c r="Y937" s="573"/>
      <c r="Z937" s="573"/>
    </row>
    <row r="938" ht="15.75" customHeight="1">
      <c r="A938" s="573"/>
      <c r="B938" s="573"/>
      <c r="C938" s="573"/>
      <c r="D938" s="573"/>
      <c r="E938" s="573"/>
      <c r="F938" s="573"/>
      <c r="G938" s="573"/>
      <c r="H938" s="573"/>
      <c r="I938" s="573"/>
      <c r="J938" s="573"/>
      <c r="K938" s="658"/>
      <c r="L938" s="658"/>
      <c r="M938" s="573"/>
      <c r="N938" s="573"/>
      <c r="O938" s="573"/>
      <c r="P938" s="573"/>
      <c r="Q938" s="573"/>
      <c r="R938" s="573"/>
      <c r="S938" s="573"/>
      <c r="T938" s="573"/>
      <c r="U938" s="573"/>
      <c r="V938" s="573"/>
      <c r="W938" s="573"/>
      <c r="X938" s="573"/>
      <c r="Y938" s="573"/>
      <c r="Z938" s="573"/>
    </row>
    <row r="939" ht="15.75" customHeight="1">
      <c r="A939" s="573"/>
      <c r="B939" s="573"/>
      <c r="C939" s="573"/>
      <c r="D939" s="573"/>
      <c r="E939" s="573"/>
      <c r="F939" s="573"/>
      <c r="G939" s="573"/>
      <c r="H939" s="573"/>
      <c r="I939" s="573"/>
      <c r="J939" s="573"/>
      <c r="K939" s="658"/>
      <c r="L939" s="658"/>
      <c r="M939" s="573"/>
      <c r="N939" s="573"/>
      <c r="O939" s="573"/>
      <c r="P939" s="573"/>
      <c r="Q939" s="573"/>
      <c r="R939" s="573"/>
      <c r="S939" s="573"/>
      <c r="T939" s="573"/>
      <c r="U939" s="573"/>
      <c r="V939" s="573"/>
      <c r="W939" s="573"/>
      <c r="X939" s="573"/>
      <c r="Y939" s="573"/>
      <c r="Z939" s="573"/>
    </row>
    <row r="940" ht="15.75" customHeight="1">
      <c r="A940" s="573"/>
      <c r="B940" s="573"/>
      <c r="C940" s="573"/>
      <c r="D940" s="573"/>
      <c r="E940" s="573"/>
      <c r="F940" s="573"/>
      <c r="G940" s="573"/>
      <c r="H940" s="573"/>
      <c r="I940" s="573"/>
      <c r="J940" s="573"/>
      <c r="K940" s="658"/>
      <c r="L940" s="658"/>
      <c r="M940" s="573"/>
      <c r="N940" s="573"/>
      <c r="O940" s="573"/>
      <c r="P940" s="573"/>
      <c r="Q940" s="573"/>
      <c r="R940" s="573"/>
      <c r="S940" s="573"/>
      <c r="T940" s="573"/>
      <c r="U940" s="573"/>
      <c r="V940" s="573"/>
      <c r="W940" s="573"/>
      <c r="X940" s="573"/>
      <c r="Y940" s="573"/>
      <c r="Z940" s="573"/>
    </row>
    <row r="941" ht="15.75" customHeight="1">
      <c r="A941" s="573"/>
      <c r="B941" s="573"/>
      <c r="C941" s="573"/>
      <c r="D941" s="573"/>
      <c r="E941" s="573"/>
      <c r="F941" s="573"/>
      <c r="G941" s="573"/>
      <c r="H941" s="573"/>
      <c r="I941" s="573"/>
      <c r="J941" s="573"/>
      <c r="K941" s="658"/>
      <c r="L941" s="658"/>
      <c r="M941" s="573"/>
      <c r="N941" s="573"/>
      <c r="O941" s="573"/>
      <c r="P941" s="573"/>
      <c r="Q941" s="573"/>
      <c r="R941" s="573"/>
      <c r="S941" s="573"/>
      <c r="T941" s="573"/>
      <c r="U941" s="573"/>
      <c r="V941" s="573"/>
      <c r="W941" s="573"/>
      <c r="X941" s="573"/>
      <c r="Y941" s="573"/>
      <c r="Z941" s="573"/>
    </row>
    <row r="942" ht="15.75" customHeight="1">
      <c r="A942" s="573"/>
      <c r="B942" s="573"/>
      <c r="C942" s="573"/>
      <c r="D942" s="573"/>
      <c r="E942" s="573"/>
      <c r="F942" s="573"/>
      <c r="G942" s="573"/>
      <c r="H942" s="573"/>
      <c r="I942" s="573"/>
      <c r="J942" s="573"/>
      <c r="K942" s="658"/>
      <c r="L942" s="658"/>
      <c r="M942" s="573"/>
      <c r="N942" s="573"/>
      <c r="O942" s="573"/>
      <c r="P942" s="573"/>
      <c r="Q942" s="573"/>
      <c r="R942" s="573"/>
      <c r="S942" s="573"/>
      <c r="T942" s="573"/>
      <c r="U942" s="573"/>
      <c r="V942" s="573"/>
      <c r="W942" s="573"/>
      <c r="X942" s="573"/>
      <c r="Y942" s="573"/>
      <c r="Z942" s="573"/>
    </row>
    <row r="943" ht="15.75" customHeight="1">
      <c r="A943" s="573"/>
      <c r="B943" s="573"/>
      <c r="C943" s="573"/>
      <c r="D943" s="573"/>
      <c r="E943" s="573"/>
      <c r="F943" s="573"/>
      <c r="G943" s="573"/>
      <c r="H943" s="573"/>
      <c r="I943" s="573"/>
      <c r="J943" s="573"/>
      <c r="K943" s="658"/>
      <c r="L943" s="658"/>
      <c r="M943" s="573"/>
      <c r="N943" s="573"/>
      <c r="O943" s="573"/>
      <c r="P943" s="573"/>
      <c r="Q943" s="573"/>
      <c r="R943" s="573"/>
      <c r="S943" s="573"/>
      <c r="T943" s="573"/>
      <c r="U943" s="573"/>
      <c r="V943" s="573"/>
      <c r="W943" s="573"/>
      <c r="X943" s="573"/>
      <c r="Y943" s="573"/>
      <c r="Z943" s="573"/>
    </row>
    <row r="944" ht="15.75" customHeight="1">
      <c r="A944" s="573"/>
      <c r="B944" s="573"/>
      <c r="C944" s="573"/>
      <c r="D944" s="573"/>
      <c r="E944" s="573"/>
      <c r="F944" s="573"/>
      <c r="G944" s="573"/>
      <c r="H944" s="573"/>
      <c r="I944" s="573"/>
      <c r="J944" s="573"/>
      <c r="K944" s="658"/>
      <c r="L944" s="658"/>
      <c r="M944" s="573"/>
      <c r="N944" s="573"/>
      <c r="O944" s="573"/>
      <c r="P944" s="573"/>
      <c r="Q944" s="573"/>
      <c r="R944" s="573"/>
      <c r="S944" s="573"/>
      <c r="T944" s="573"/>
      <c r="U944" s="573"/>
      <c r="V944" s="573"/>
      <c r="W944" s="573"/>
      <c r="X944" s="573"/>
      <c r="Y944" s="573"/>
      <c r="Z944" s="573"/>
    </row>
    <row r="945" ht="15.75" customHeight="1">
      <c r="A945" s="573"/>
      <c r="B945" s="573"/>
      <c r="C945" s="573"/>
      <c r="D945" s="573"/>
      <c r="E945" s="573"/>
      <c r="F945" s="573"/>
      <c r="G945" s="573"/>
      <c r="H945" s="573"/>
      <c r="I945" s="573"/>
      <c r="J945" s="573"/>
      <c r="K945" s="658"/>
      <c r="L945" s="658"/>
      <c r="M945" s="573"/>
      <c r="N945" s="573"/>
      <c r="O945" s="573"/>
      <c r="P945" s="573"/>
      <c r="Q945" s="573"/>
      <c r="R945" s="573"/>
      <c r="S945" s="573"/>
      <c r="T945" s="573"/>
      <c r="U945" s="573"/>
      <c r="V945" s="573"/>
      <c r="W945" s="573"/>
      <c r="X945" s="573"/>
      <c r="Y945" s="573"/>
      <c r="Z945" s="573"/>
    </row>
    <row r="946" ht="15.75" customHeight="1">
      <c r="A946" s="573"/>
      <c r="B946" s="573"/>
      <c r="C946" s="573"/>
      <c r="D946" s="573"/>
      <c r="E946" s="573"/>
      <c r="F946" s="573"/>
      <c r="G946" s="573"/>
      <c r="H946" s="573"/>
      <c r="I946" s="573"/>
      <c r="J946" s="573"/>
      <c r="K946" s="658"/>
      <c r="L946" s="658"/>
      <c r="M946" s="573"/>
      <c r="N946" s="573"/>
      <c r="O946" s="573"/>
      <c r="P946" s="573"/>
      <c r="Q946" s="573"/>
      <c r="R946" s="573"/>
      <c r="S946" s="573"/>
      <c r="T946" s="573"/>
      <c r="U946" s="573"/>
      <c r="V946" s="573"/>
      <c r="W946" s="573"/>
      <c r="X946" s="573"/>
      <c r="Y946" s="573"/>
      <c r="Z946" s="573"/>
    </row>
  </sheetData>
  <mergeCells count="57">
    <mergeCell ref="B7:B8"/>
    <mergeCell ref="C7:C8"/>
    <mergeCell ref="A11:D12"/>
    <mergeCell ref="E11:F11"/>
    <mergeCell ref="H11:H12"/>
    <mergeCell ref="I11:J11"/>
    <mergeCell ref="K11:L11"/>
    <mergeCell ref="E3:F3"/>
    <mergeCell ref="H3:H4"/>
    <mergeCell ref="A5:A6"/>
    <mergeCell ref="B5:B6"/>
    <mergeCell ref="C5:C6"/>
    <mergeCell ref="D5:D6"/>
    <mergeCell ref="A7:A8"/>
    <mergeCell ref="O21:P21"/>
    <mergeCell ref="Q21:R21"/>
    <mergeCell ref="S21:T21"/>
    <mergeCell ref="U21:V21"/>
    <mergeCell ref="W21:X21"/>
    <mergeCell ref="B23:C23"/>
    <mergeCell ref="B24:C24"/>
    <mergeCell ref="D7:D8"/>
    <mergeCell ref="A21:D22"/>
    <mergeCell ref="E21:F21"/>
    <mergeCell ref="H21:H22"/>
    <mergeCell ref="I21:J21"/>
    <mergeCell ref="K21:L21"/>
    <mergeCell ref="M21:N21"/>
    <mergeCell ref="I3:J3"/>
    <mergeCell ref="K3:L3"/>
    <mergeCell ref="M3:N3"/>
    <mergeCell ref="O3:P3"/>
    <mergeCell ref="Q3:R3"/>
    <mergeCell ref="S3:T3"/>
    <mergeCell ref="U3:V3"/>
    <mergeCell ref="W3:X3"/>
    <mergeCell ref="A1:F1"/>
    <mergeCell ref="O1:P1"/>
    <mergeCell ref="Q1:R1"/>
    <mergeCell ref="S1:T1"/>
    <mergeCell ref="U1:V1"/>
    <mergeCell ref="W1:X1"/>
    <mergeCell ref="A3:D4"/>
    <mergeCell ref="M11:N11"/>
    <mergeCell ref="O11:P11"/>
    <mergeCell ref="Q11:R11"/>
    <mergeCell ref="S11:T11"/>
    <mergeCell ref="U11:V11"/>
    <mergeCell ref="W11:X11"/>
    <mergeCell ref="A13:A14"/>
    <mergeCell ref="B13:B14"/>
    <mergeCell ref="C13:C14"/>
    <mergeCell ref="D13:D14"/>
    <mergeCell ref="A15:A16"/>
    <mergeCell ref="B15:B16"/>
    <mergeCell ref="C15:C16"/>
    <mergeCell ref="D15:D16"/>
  </mergeCells>
  <printOptions/>
  <pageMargins bottom="0.2362204724409449" footer="0.0" header="0.0" left="0.5511811023622047" right="0.35433070866141736" top="0.2362204724409449"/>
  <pageSetup fitToHeight="0" paperSize="9"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8" width="12.0"/>
    <col customWidth="1" min="9" max="9" width="11.86"/>
    <col customWidth="1" min="10" max="10" width="6.86"/>
    <col customWidth="1" min="11" max="15" width="11.29"/>
  </cols>
  <sheetData>
    <row r="1">
      <c r="A1" s="329" t="s">
        <v>689</v>
      </c>
      <c r="B1" s="2"/>
      <c r="C1" s="2"/>
      <c r="D1" s="2"/>
      <c r="E1" s="2"/>
      <c r="F1" s="3"/>
      <c r="G1" s="4"/>
      <c r="H1" s="5"/>
      <c r="I1" s="6"/>
      <c r="J1" s="7"/>
      <c r="K1" s="662"/>
      <c r="L1" s="662"/>
      <c r="M1" s="662"/>
      <c r="N1" s="662"/>
      <c r="O1" s="663"/>
    </row>
    <row r="2" ht="17.25" customHeight="1">
      <c r="A2" s="10"/>
      <c r="B2" s="11"/>
      <c r="C2" s="10"/>
      <c r="D2" s="12"/>
      <c r="E2" s="10"/>
      <c r="F2" s="10"/>
      <c r="H2" s="15"/>
      <c r="I2" s="15"/>
      <c r="J2" s="330"/>
      <c r="K2" s="664"/>
      <c r="L2" s="79"/>
      <c r="M2" s="665"/>
      <c r="N2" s="666"/>
      <c r="O2" s="665"/>
    </row>
    <row r="3" ht="38.25" customHeight="1">
      <c r="A3" s="22" t="s">
        <v>11</v>
      </c>
      <c r="B3" s="23"/>
      <c r="C3" s="23"/>
      <c r="D3" s="24"/>
      <c r="E3" s="22" t="s">
        <v>12</v>
      </c>
      <c r="F3" s="24"/>
      <c r="H3" s="497" t="s">
        <v>137</v>
      </c>
      <c r="I3" s="27"/>
      <c r="J3" s="667"/>
      <c r="K3" s="668" t="s">
        <v>690</v>
      </c>
      <c r="L3" s="24"/>
      <c r="M3" s="669"/>
      <c r="N3" s="668" t="s">
        <v>691</v>
      </c>
      <c r="O3" s="24"/>
    </row>
    <row r="4" ht="51.75" customHeight="1">
      <c r="A4" s="30"/>
      <c r="B4" s="31"/>
      <c r="C4" s="31"/>
      <c r="D4" s="32"/>
      <c r="E4" s="33" t="s">
        <v>25</v>
      </c>
      <c r="F4" s="34" t="s">
        <v>26</v>
      </c>
      <c r="H4" s="500" t="s">
        <v>27</v>
      </c>
      <c r="I4" s="501" t="s">
        <v>28</v>
      </c>
      <c r="J4" s="670"/>
      <c r="K4" s="671" t="s">
        <v>27</v>
      </c>
      <c r="L4" s="672" t="s">
        <v>28</v>
      </c>
      <c r="M4" s="673"/>
      <c r="N4" s="674" t="s">
        <v>27</v>
      </c>
      <c r="O4" s="672" t="s">
        <v>28</v>
      </c>
    </row>
    <row r="5" ht="15.75" customHeight="1">
      <c r="A5" s="40" t="s">
        <v>29</v>
      </c>
      <c r="B5" s="41" t="s">
        <v>30</v>
      </c>
      <c r="C5" s="42" t="s">
        <v>31</v>
      </c>
      <c r="D5" s="504" t="s">
        <v>32</v>
      </c>
      <c r="E5" s="44" t="s">
        <v>33</v>
      </c>
      <c r="F5" s="45">
        <v>100.0</v>
      </c>
      <c r="H5" s="179">
        <v>73.0</v>
      </c>
      <c r="I5" s="72">
        <v>0.73</v>
      </c>
      <c r="J5" s="675"/>
      <c r="K5" s="676" t="s">
        <v>285</v>
      </c>
      <c r="L5" s="677" t="s">
        <v>256</v>
      </c>
      <c r="M5" s="678"/>
      <c r="N5" s="679">
        <v>70.87499999999999</v>
      </c>
      <c r="O5" s="680">
        <v>0.7087499999999999</v>
      </c>
    </row>
    <row r="6" ht="15.75" customHeight="1">
      <c r="A6" s="55"/>
      <c r="D6" s="56"/>
      <c r="E6" s="57" t="s">
        <v>34</v>
      </c>
      <c r="F6" s="58">
        <v>500.0</v>
      </c>
      <c r="H6" s="181">
        <v>290.0</v>
      </c>
      <c r="I6" s="76">
        <v>0.58</v>
      </c>
      <c r="J6" s="202"/>
      <c r="K6" s="676" t="s">
        <v>692</v>
      </c>
      <c r="L6" s="681" t="s">
        <v>693</v>
      </c>
      <c r="M6" s="682"/>
      <c r="N6" s="683">
        <v>306.18</v>
      </c>
      <c r="O6" s="684">
        <v>0.61236</v>
      </c>
    </row>
    <row r="7" ht="15.75" customHeight="1">
      <c r="A7" s="55"/>
      <c r="D7" s="56"/>
      <c r="E7" s="64" t="s">
        <v>35</v>
      </c>
      <c r="F7" s="58">
        <v>1000.0</v>
      </c>
      <c r="H7" s="181">
        <v>608.0</v>
      </c>
      <c r="I7" s="76">
        <v>0.61</v>
      </c>
      <c r="J7" s="202"/>
      <c r="K7" s="676" t="s">
        <v>694</v>
      </c>
      <c r="L7" s="681" t="s">
        <v>695</v>
      </c>
      <c r="M7" s="682"/>
      <c r="N7" s="683">
        <v>608.1075</v>
      </c>
      <c r="O7" s="684">
        <v>0.6081074999999999</v>
      </c>
    </row>
    <row r="8" ht="15.75" customHeight="1">
      <c r="A8" s="55"/>
      <c r="D8" s="56"/>
      <c r="E8" s="64" t="s">
        <v>36</v>
      </c>
      <c r="F8" s="58">
        <v>3000.0</v>
      </c>
      <c r="H8" s="181">
        <v>1812.0</v>
      </c>
      <c r="I8" s="76">
        <v>0.6</v>
      </c>
      <c r="J8" s="202"/>
      <c r="K8" s="685" t="s">
        <v>696</v>
      </c>
      <c r="L8" s="686" t="s">
        <v>697</v>
      </c>
      <c r="M8" s="682"/>
      <c r="N8" s="687">
        <v>1811.5649999999998</v>
      </c>
      <c r="O8" s="686">
        <v>0.6038549999999999</v>
      </c>
    </row>
    <row r="9" ht="15.75" customHeight="1">
      <c r="A9" s="40" t="s">
        <v>38</v>
      </c>
      <c r="B9" s="41" t="s">
        <v>39</v>
      </c>
      <c r="C9" s="42" t="s">
        <v>40</v>
      </c>
      <c r="D9" s="504" t="s">
        <v>41</v>
      </c>
      <c r="E9" s="71">
        <v>40.0</v>
      </c>
      <c r="F9" s="45">
        <v>50.0</v>
      </c>
      <c r="H9" s="179">
        <v>124.0</v>
      </c>
      <c r="I9" s="72">
        <v>2.48</v>
      </c>
      <c r="J9" s="202"/>
      <c r="K9" s="676" t="s">
        <v>698</v>
      </c>
      <c r="L9" s="681" t="s">
        <v>699</v>
      </c>
      <c r="M9" s="682"/>
      <c r="N9" s="679">
        <v>124.2</v>
      </c>
      <c r="O9" s="680">
        <v>2.484</v>
      </c>
    </row>
    <row r="10" ht="15.75" customHeight="1">
      <c r="A10" s="55"/>
      <c r="D10" s="56"/>
      <c r="E10" s="74">
        <v>10.0</v>
      </c>
      <c r="F10" s="58">
        <v>200.0</v>
      </c>
      <c r="H10" s="181">
        <v>196.0</v>
      </c>
      <c r="I10" s="76">
        <v>0.98</v>
      </c>
      <c r="J10" s="202"/>
      <c r="K10" s="676" t="s">
        <v>700</v>
      </c>
      <c r="L10" s="681" t="s">
        <v>701</v>
      </c>
      <c r="M10" s="682"/>
      <c r="N10" s="683">
        <v>459.0</v>
      </c>
      <c r="O10" s="684">
        <v>2.295</v>
      </c>
    </row>
    <row r="11" ht="15.75" customHeight="1">
      <c r="A11" s="55"/>
      <c r="D11" s="56"/>
      <c r="E11" s="74">
        <v>3.0</v>
      </c>
      <c r="F11" s="58">
        <v>500.0</v>
      </c>
      <c r="H11" s="181">
        <v>1134.0</v>
      </c>
      <c r="I11" s="76">
        <v>2.27</v>
      </c>
      <c r="J11" s="202"/>
      <c r="K11" s="676" t="s">
        <v>702</v>
      </c>
      <c r="L11" s="681" t="s">
        <v>703</v>
      </c>
      <c r="M11" s="682"/>
      <c r="N11" s="683">
        <v>1134.0</v>
      </c>
      <c r="O11" s="684">
        <v>2.268</v>
      </c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181">
        <v>3402.0</v>
      </c>
      <c r="I12" s="76">
        <v>2.27</v>
      </c>
      <c r="J12" s="202"/>
      <c r="K12" s="685" t="s">
        <v>704</v>
      </c>
      <c r="L12" s="686" t="s">
        <v>703</v>
      </c>
      <c r="M12" s="682"/>
      <c r="N12" s="687">
        <v>3402.0</v>
      </c>
      <c r="O12" s="686">
        <v>2.268</v>
      </c>
    </row>
    <row r="13" ht="39.75" customHeight="1">
      <c r="A13" s="82" t="s">
        <v>42</v>
      </c>
      <c r="B13" s="83" t="s">
        <v>39</v>
      </c>
      <c r="C13" s="84" t="s">
        <v>43</v>
      </c>
      <c r="D13" s="507" t="s">
        <v>44</v>
      </c>
      <c r="E13" s="86">
        <v>30.0</v>
      </c>
      <c r="F13" s="87" t="s">
        <v>45</v>
      </c>
      <c r="G13" s="81"/>
      <c r="H13" s="93">
        <v>87.0</v>
      </c>
      <c r="I13" s="91"/>
      <c r="J13" s="202"/>
      <c r="K13" s="685" t="s">
        <v>705</v>
      </c>
      <c r="L13" s="686"/>
      <c r="M13" s="682"/>
      <c r="N13" s="688">
        <v>157.815</v>
      </c>
      <c r="O13" s="689"/>
    </row>
    <row r="14" ht="21.75" customHeight="1">
      <c r="A14" s="94"/>
      <c r="B14" s="94"/>
      <c r="C14" s="94"/>
      <c r="D14" s="81"/>
      <c r="E14" s="94"/>
      <c r="F14" s="94"/>
      <c r="J14" s="98"/>
      <c r="K14" s="690"/>
      <c r="L14" s="690"/>
      <c r="M14" s="691"/>
      <c r="N14" s="692"/>
      <c r="O14" s="691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497" t="s">
        <v>137</v>
      </c>
      <c r="I15" s="27"/>
      <c r="J15" s="667"/>
      <c r="K15" s="668" t="s">
        <v>690</v>
      </c>
      <c r="L15" s="24"/>
      <c r="M15" s="669"/>
      <c r="N15" s="668" t="s">
        <v>691</v>
      </c>
      <c r="O15" s="24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500" t="s">
        <v>27</v>
      </c>
      <c r="I16" s="501" t="s">
        <v>28</v>
      </c>
      <c r="J16" s="670"/>
      <c r="K16" s="671" t="s">
        <v>27</v>
      </c>
      <c r="L16" s="672" t="s">
        <v>28</v>
      </c>
      <c r="M16" s="673"/>
      <c r="N16" s="674" t="s">
        <v>27</v>
      </c>
      <c r="O16" s="672" t="s">
        <v>28</v>
      </c>
    </row>
    <row r="17" ht="15.75" customHeight="1">
      <c r="A17" s="40" t="s">
        <v>48</v>
      </c>
      <c r="B17" s="41" t="s">
        <v>49</v>
      </c>
      <c r="C17" s="42" t="s">
        <v>50</v>
      </c>
      <c r="D17" s="508" t="s">
        <v>706</v>
      </c>
      <c r="E17" s="71">
        <v>40.0</v>
      </c>
      <c r="F17" s="45">
        <v>100.0</v>
      </c>
      <c r="H17" s="179">
        <v>73.0</v>
      </c>
      <c r="I17" s="72">
        <v>0.73</v>
      </c>
      <c r="J17" s="177"/>
      <c r="K17" s="676" t="s">
        <v>707</v>
      </c>
      <c r="L17" s="681" t="s">
        <v>708</v>
      </c>
      <c r="M17" s="682"/>
      <c r="N17" s="679">
        <v>78.67125</v>
      </c>
      <c r="O17" s="680">
        <v>0.7867125</v>
      </c>
    </row>
    <row r="18" ht="15.75" customHeight="1">
      <c r="A18" s="55"/>
      <c r="E18" s="74">
        <v>10.0</v>
      </c>
      <c r="F18" s="58">
        <v>500.0</v>
      </c>
      <c r="H18" s="181">
        <v>265.0</v>
      </c>
      <c r="I18" s="76">
        <v>0.53</v>
      </c>
      <c r="J18" s="177"/>
      <c r="K18" s="676" t="s">
        <v>709</v>
      </c>
      <c r="L18" s="681" t="s">
        <v>710</v>
      </c>
      <c r="M18" s="682"/>
      <c r="N18" s="683">
        <v>357.21</v>
      </c>
      <c r="O18" s="684">
        <v>0.7144199999999999</v>
      </c>
    </row>
    <row r="19" ht="15.75" customHeight="1">
      <c r="A19" s="55"/>
      <c r="E19" s="74">
        <v>4.0</v>
      </c>
      <c r="F19" s="58">
        <v>1000.0</v>
      </c>
      <c r="H19" s="181">
        <v>697.0</v>
      </c>
      <c r="I19" s="76">
        <v>0.7</v>
      </c>
      <c r="J19" s="177"/>
      <c r="K19" s="676" t="s">
        <v>711</v>
      </c>
      <c r="L19" s="681" t="s">
        <v>712</v>
      </c>
      <c r="M19" s="682"/>
      <c r="N19" s="683">
        <v>697.41</v>
      </c>
      <c r="O19" s="684">
        <v>0.69741</v>
      </c>
    </row>
    <row r="20" ht="15.75" customHeight="1">
      <c r="A20" s="55"/>
      <c r="E20" s="123">
        <v>1.0</v>
      </c>
      <c r="F20" s="113">
        <v>4000.0</v>
      </c>
      <c r="H20" s="181">
        <v>2773.0</v>
      </c>
      <c r="I20" s="76">
        <v>0.69</v>
      </c>
      <c r="J20" s="177"/>
      <c r="K20" s="685" t="s">
        <v>713</v>
      </c>
      <c r="L20" s="686" t="s">
        <v>714</v>
      </c>
      <c r="M20" s="682"/>
      <c r="N20" s="687">
        <v>2772.6299999999997</v>
      </c>
      <c r="O20" s="686">
        <v>0.6931574999999999</v>
      </c>
    </row>
    <row r="21" ht="15.75" customHeight="1">
      <c r="A21" s="40" t="s">
        <v>52</v>
      </c>
      <c r="B21" s="41" t="s">
        <v>53</v>
      </c>
      <c r="C21" s="42" t="s">
        <v>40</v>
      </c>
      <c r="D21" s="504" t="s">
        <v>41</v>
      </c>
      <c r="E21" s="71">
        <v>30.0</v>
      </c>
      <c r="F21" s="45">
        <v>100.0</v>
      </c>
      <c r="H21" s="179">
        <v>98.0</v>
      </c>
      <c r="I21" s="72">
        <v>0.98</v>
      </c>
      <c r="J21" s="177"/>
      <c r="K21" s="676" t="s">
        <v>715</v>
      </c>
      <c r="L21" s="681" t="s">
        <v>716</v>
      </c>
      <c r="M21" s="682"/>
      <c r="N21" s="679">
        <v>141.075</v>
      </c>
      <c r="O21" s="680">
        <v>1.41075</v>
      </c>
    </row>
    <row r="22" ht="15.75" customHeight="1">
      <c r="A22" s="55"/>
      <c r="D22" s="56"/>
      <c r="E22" s="74">
        <v>15.0</v>
      </c>
      <c r="F22" s="58">
        <v>200.0</v>
      </c>
      <c r="H22" s="181">
        <v>196.0</v>
      </c>
      <c r="I22" s="76">
        <v>0.98</v>
      </c>
      <c r="J22" s="177"/>
      <c r="K22" s="676" t="s">
        <v>717</v>
      </c>
      <c r="L22" s="681" t="s">
        <v>718</v>
      </c>
      <c r="M22" s="682"/>
      <c r="N22" s="683">
        <v>267.3</v>
      </c>
      <c r="O22" s="684">
        <v>1.3365</v>
      </c>
    </row>
    <row r="23" ht="15.75" customHeight="1">
      <c r="A23" s="55"/>
      <c r="D23" s="56"/>
      <c r="E23" s="74">
        <v>5.0</v>
      </c>
      <c r="F23" s="58">
        <v>500.0</v>
      </c>
      <c r="H23" s="181">
        <v>653.0</v>
      </c>
      <c r="I23" s="76">
        <v>1.31</v>
      </c>
      <c r="J23" s="177"/>
      <c r="K23" s="676" t="s">
        <v>719</v>
      </c>
      <c r="L23" s="681" t="s">
        <v>720</v>
      </c>
      <c r="M23" s="682"/>
      <c r="N23" s="683">
        <v>653.4</v>
      </c>
      <c r="O23" s="684">
        <v>1.3068</v>
      </c>
    </row>
    <row r="24" ht="15.75" customHeight="1">
      <c r="A24" s="55"/>
      <c r="D24" s="56"/>
      <c r="E24" s="74">
        <v>1.0</v>
      </c>
      <c r="F24" s="58">
        <v>2500.0</v>
      </c>
      <c r="H24" s="181">
        <v>3218.0</v>
      </c>
      <c r="I24" s="76">
        <v>1.29</v>
      </c>
      <c r="J24" s="177"/>
      <c r="K24" s="685" t="s">
        <v>721</v>
      </c>
      <c r="L24" s="686" t="s">
        <v>722</v>
      </c>
      <c r="M24" s="682"/>
      <c r="N24" s="687">
        <v>3217.5</v>
      </c>
      <c r="O24" s="686">
        <v>1.287</v>
      </c>
    </row>
    <row r="25">
      <c r="A25" s="82" t="s">
        <v>42</v>
      </c>
      <c r="B25" s="84" t="s">
        <v>54</v>
      </c>
      <c r="C25" s="84" t="s">
        <v>50</v>
      </c>
      <c r="D25" s="507" t="s">
        <v>44</v>
      </c>
      <c r="E25" s="86">
        <v>40.0</v>
      </c>
      <c r="F25" s="87" t="s">
        <v>45</v>
      </c>
      <c r="G25" s="81"/>
      <c r="H25" s="93">
        <v>87.0</v>
      </c>
      <c r="I25" s="91"/>
      <c r="J25" s="177"/>
      <c r="K25" s="685" t="s">
        <v>723</v>
      </c>
      <c r="L25" s="686"/>
      <c r="M25" s="682"/>
      <c r="N25" s="688">
        <v>108.0</v>
      </c>
      <c r="O25" s="689"/>
    </row>
    <row r="26" ht="15.75" customHeight="1">
      <c r="A26" s="94"/>
      <c r="B26" s="94"/>
      <c r="C26" s="94"/>
      <c r="D26" s="81"/>
      <c r="E26" s="94"/>
      <c r="F26" s="94"/>
      <c r="K26" s="690"/>
      <c r="L26" s="690"/>
      <c r="M26" s="691"/>
      <c r="N26" s="691"/>
      <c r="O26" s="691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497" t="s">
        <v>137</v>
      </c>
      <c r="I27" s="27"/>
      <c r="J27" s="667"/>
      <c r="K27" s="668" t="s">
        <v>690</v>
      </c>
      <c r="L27" s="24"/>
      <c r="M27" s="669"/>
      <c r="N27" s="668" t="s">
        <v>691</v>
      </c>
      <c r="O27" s="24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500" t="s">
        <v>27</v>
      </c>
      <c r="I28" s="501" t="s">
        <v>28</v>
      </c>
      <c r="J28" s="670"/>
      <c r="K28" s="671" t="s">
        <v>27</v>
      </c>
      <c r="L28" s="672" t="s">
        <v>28</v>
      </c>
      <c r="M28" s="673"/>
      <c r="N28" s="674" t="s">
        <v>27</v>
      </c>
      <c r="O28" s="672" t="s">
        <v>28</v>
      </c>
    </row>
    <row r="29" ht="15.75" customHeight="1">
      <c r="A29" s="40" t="s">
        <v>48</v>
      </c>
      <c r="B29" s="41" t="s">
        <v>56</v>
      </c>
      <c r="C29" s="42">
        <v>1.0</v>
      </c>
      <c r="D29" s="504" t="s">
        <v>57</v>
      </c>
      <c r="E29" s="108"/>
      <c r="F29" s="45">
        <v>50.0</v>
      </c>
      <c r="H29" s="179">
        <v>74.0</v>
      </c>
      <c r="I29" s="72">
        <v>1.48</v>
      </c>
      <c r="J29" s="177"/>
      <c r="K29" s="676" t="s">
        <v>724</v>
      </c>
      <c r="L29" s="681" t="s">
        <v>725</v>
      </c>
      <c r="M29" s="682"/>
      <c r="N29" s="679">
        <v>74.844</v>
      </c>
      <c r="O29" s="680">
        <v>1.49688</v>
      </c>
    </row>
    <row r="30" ht="15.75" customHeight="1">
      <c r="A30" s="55"/>
      <c r="D30" s="56"/>
      <c r="E30" s="110"/>
      <c r="F30" s="58">
        <v>200.0</v>
      </c>
      <c r="H30" s="181">
        <v>268.0</v>
      </c>
      <c r="I30" s="76">
        <v>1.34</v>
      </c>
      <c r="J30" s="177"/>
      <c r="K30" s="676" t="s">
        <v>726</v>
      </c>
      <c r="L30" s="681" t="s">
        <v>727</v>
      </c>
      <c r="M30" s="682"/>
      <c r="N30" s="683">
        <v>272.15999999999997</v>
      </c>
      <c r="O30" s="684">
        <v>1.3607999999999998</v>
      </c>
    </row>
    <row r="31" ht="15.75" customHeight="1">
      <c r="A31" s="55"/>
      <c r="D31" s="56"/>
      <c r="E31" s="112"/>
      <c r="F31" s="113">
        <v>500.0</v>
      </c>
      <c r="H31" s="181">
        <v>654.0</v>
      </c>
      <c r="I31" s="76">
        <v>1.31</v>
      </c>
      <c r="J31" s="177"/>
      <c r="K31" s="676" t="s">
        <v>728</v>
      </c>
      <c r="L31" s="681" t="s">
        <v>729</v>
      </c>
      <c r="M31" s="682"/>
      <c r="N31" s="683">
        <v>667.6424999999999</v>
      </c>
      <c r="O31" s="684">
        <v>1.3352849999999998</v>
      </c>
    </row>
    <row r="32" ht="15.75" customHeight="1">
      <c r="A32" s="78"/>
      <c r="B32" s="79"/>
      <c r="C32" s="79"/>
      <c r="D32" s="80"/>
      <c r="E32" s="114"/>
      <c r="F32" s="34">
        <v>2000.0</v>
      </c>
      <c r="H32" s="400">
        <v>2637.0</v>
      </c>
      <c r="I32" s="401">
        <v>1.32</v>
      </c>
      <c r="J32" s="372"/>
      <c r="K32" s="685" t="s">
        <v>730</v>
      </c>
      <c r="L32" s="686" t="s">
        <v>731</v>
      </c>
      <c r="M32" s="682"/>
      <c r="N32" s="687">
        <v>2636.5499999999997</v>
      </c>
      <c r="O32" s="686">
        <v>1.3182749999999999</v>
      </c>
    </row>
    <row r="33" ht="15.75" customHeight="1">
      <c r="A33" s="119" t="s">
        <v>48</v>
      </c>
      <c r="B33" s="120" t="s">
        <v>58</v>
      </c>
      <c r="C33" s="121">
        <v>1.0</v>
      </c>
      <c r="D33" s="511" t="s">
        <v>57</v>
      </c>
      <c r="E33" s="71">
        <v>40.0</v>
      </c>
      <c r="F33" s="45">
        <v>50.0</v>
      </c>
      <c r="H33" s="179">
        <v>75.0</v>
      </c>
      <c r="I33" s="72">
        <v>1.5</v>
      </c>
      <c r="J33" s="177"/>
      <c r="K33" s="676" t="s">
        <v>732</v>
      </c>
      <c r="L33" s="681" t="s">
        <v>733</v>
      </c>
      <c r="M33" s="682"/>
      <c r="N33" s="679">
        <v>87.60149999999999</v>
      </c>
      <c r="O33" s="680">
        <v>1.7520299999999998</v>
      </c>
    </row>
    <row r="34" ht="15.75" customHeight="1">
      <c r="A34" s="55"/>
      <c r="D34" s="56"/>
      <c r="E34" s="74">
        <v>12.0</v>
      </c>
      <c r="F34" s="58">
        <v>200.0</v>
      </c>
      <c r="H34" s="181">
        <v>277.0</v>
      </c>
      <c r="I34" s="76">
        <v>1.39</v>
      </c>
      <c r="J34" s="177"/>
      <c r="K34" s="676" t="s">
        <v>734</v>
      </c>
      <c r="L34" s="681" t="s">
        <v>735</v>
      </c>
      <c r="M34" s="682"/>
      <c r="N34" s="683">
        <v>323.18999999999994</v>
      </c>
      <c r="O34" s="684">
        <v>1.6159499999999998</v>
      </c>
    </row>
    <row r="35" ht="15.75" customHeight="1">
      <c r="A35" s="55"/>
      <c r="D35" s="56"/>
      <c r="E35" s="123">
        <v>4.0</v>
      </c>
      <c r="F35" s="113">
        <v>500.0</v>
      </c>
      <c r="H35" s="181">
        <v>680.0</v>
      </c>
      <c r="I35" s="76">
        <v>1.36</v>
      </c>
      <c r="J35" s="177"/>
      <c r="K35" s="676" t="s">
        <v>736</v>
      </c>
      <c r="L35" s="681" t="s">
        <v>737</v>
      </c>
      <c r="M35" s="682"/>
      <c r="N35" s="683">
        <v>790.9649999999999</v>
      </c>
      <c r="O35" s="684">
        <v>1.5819299999999998</v>
      </c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181">
        <v>2258.0</v>
      </c>
      <c r="I36" s="76">
        <v>1.51</v>
      </c>
      <c r="J36" s="177"/>
      <c r="K36" s="685" t="s">
        <v>738</v>
      </c>
      <c r="L36" s="686" t="s">
        <v>739</v>
      </c>
      <c r="M36" s="682"/>
      <c r="N36" s="687">
        <v>2258.0775</v>
      </c>
      <c r="O36" s="686">
        <v>1.505385</v>
      </c>
    </row>
    <row r="37">
      <c r="A37" s="693" t="s">
        <v>52</v>
      </c>
      <c r="B37" s="694" t="s">
        <v>59</v>
      </c>
      <c r="C37" s="695" t="s">
        <v>40</v>
      </c>
      <c r="D37" s="696" t="s">
        <v>60</v>
      </c>
      <c r="E37" s="71"/>
      <c r="F37" s="45">
        <v>30.0</v>
      </c>
      <c r="H37" s="179">
        <v>91.0</v>
      </c>
      <c r="I37" s="72">
        <v>3.04</v>
      </c>
      <c r="J37" s="177"/>
      <c r="K37" s="676" t="s">
        <v>740</v>
      </c>
      <c r="L37" s="681" t="s">
        <v>741</v>
      </c>
      <c r="M37" s="682"/>
      <c r="N37" s="679">
        <v>102.69787499999998</v>
      </c>
      <c r="O37" s="680">
        <v>3.4232624999999994</v>
      </c>
    </row>
    <row r="38">
      <c r="A38" s="55"/>
      <c r="D38" s="56"/>
      <c r="E38" s="123"/>
      <c r="F38" s="113">
        <v>100.0</v>
      </c>
      <c r="H38" s="181">
        <v>286.0</v>
      </c>
      <c r="I38" s="76">
        <v>2.86</v>
      </c>
      <c r="J38" s="177"/>
      <c r="K38" s="676" t="s">
        <v>742</v>
      </c>
      <c r="L38" s="681" t="s">
        <v>743</v>
      </c>
      <c r="M38" s="682"/>
      <c r="N38" s="683">
        <v>321.93551249999996</v>
      </c>
      <c r="O38" s="684">
        <v>3.2193551249999994</v>
      </c>
    </row>
    <row r="39">
      <c r="A39" s="78"/>
      <c r="B39" s="79"/>
      <c r="C39" s="79"/>
      <c r="D39" s="80"/>
      <c r="E39" s="124"/>
      <c r="F39" s="34">
        <v>300.0</v>
      </c>
      <c r="H39" s="210">
        <v>834.0</v>
      </c>
      <c r="I39" s="211">
        <v>2.78</v>
      </c>
      <c r="J39" s="177"/>
      <c r="K39" s="685" t="s">
        <v>744</v>
      </c>
      <c r="L39" s="686" t="s">
        <v>745</v>
      </c>
      <c r="M39" s="682"/>
      <c r="N39" s="687">
        <v>931.8715875</v>
      </c>
      <c r="O39" s="686">
        <v>3.106238625</v>
      </c>
    </row>
    <row r="40" ht="15.75" customHeight="1">
      <c r="A40" s="94"/>
      <c r="B40" s="94"/>
      <c r="C40" s="94"/>
      <c r="D40" s="81"/>
      <c r="E40" s="94"/>
      <c r="F40" s="94"/>
      <c r="K40" s="691"/>
      <c r="L40" s="691"/>
      <c r="M40" s="691"/>
      <c r="N40" s="691"/>
      <c r="O40" s="691"/>
    </row>
    <row r="41" ht="15.75" customHeight="1">
      <c r="A41" s="94"/>
      <c r="B41" s="94"/>
      <c r="C41" s="94"/>
      <c r="D41" s="81"/>
      <c r="E41" s="94"/>
      <c r="F41" s="94"/>
      <c r="K41" s="690"/>
      <c r="L41" s="690"/>
      <c r="M41" s="691"/>
      <c r="N41" s="691"/>
      <c r="O41" s="691"/>
    </row>
    <row r="42" ht="43.5" customHeight="1">
      <c r="A42" s="22" t="s">
        <v>61</v>
      </c>
      <c r="B42" s="23"/>
      <c r="C42" s="23"/>
      <c r="D42" s="24"/>
      <c r="E42" s="22" t="s">
        <v>12</v>
      </c>
      <c r="F42" s="24"/>
      <c r="H42" s="497" t="s">
        <v>137</v>
      </c>
      <c r="I42" s="27"/>
      <c r="J42" s="667"/>
      <c r="K42" s="668" t="s">
        <v>690</v>
      </c>
      <c r="L42" s="24"/>
      <c r="M42" s="669"/>
      <c r="N42" s="668" t="s">
        <v>691</v>
      </c>
      <c r="O42" s="24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500" t="s">
        <v>27</v>
      </c>
      <c r="I43" s="501" t="s">
        <v>28</v>
      </c>
      <c r="J43" s="670"/>
      <c r="K43" s="671" t="s">
        <v>27</v>
      </c>
      <c r="L43" s="672" t="s">
        <v>28</v>
      </c>
      <c r="M43" s="673"/>
      <c r="N43" s="674" t="s">
        <v>27</v>
      </c>
      <c r="O43" s="672" t="s">
        <v>28</v>
      </c>
    </row>
    <row r="44">
      <c r="A44" s="40" t="s">
        <v>62</v>
      </c>
      <c r="B44" s="132" t="s">
        <v>63</v>
      </c>
      <c r="C44" s="23"/>
      <c r="D44" s="516" t="s">
        <v>64</v>
      </c>
      <c r="E44" s="71">
        <v>50.0</v>
      </c>
      <c r="F44" s="45">
        <v>50.0</v>
      </c>
      <c r="H44" s="204">
        <v>93.0</v>
      </c>
      <c r="I44" s="91">
        <v>1.86</v>
      </c>
      <c r="J44" s="177"/>
      <c r="K44" s="685" t="s">
        <v>746</v>
      </c>
      <c r="L44" s="686" t="s">
        <v>703</v>
      </c>
      <c r="M44" s="682"/>
      <c r="N44" s="688">
        <v>89.3025</v>
      </c>
      <c r="O44" s="689">
        <v>1.78605</v>
      </c>
    </row>
    <row r="45">
      <c r="A45" s="40" t="s">
        <v>65</v>
      </c>
      <c r="B45" s="132"/>
      <c r="C45" s="23"/>
      <c r="D45" s="516" t="s">
        <v>66</v>
      </c>
      <c r="E45" s="71">
        <v>50.0</v>
      </c>
      <c r="F45" s="45">
        <v>50.0</v>
      </c>
      <c r="H45" s="204">
        <v>57.0</v>
      </c>
      <c r="I45" s="91">
        <v>1.14</v>
      </c>
      <c r="J45" s="177"/>
      <c r="K45" s="685" t="s">
        <v>747</v>
      </c>
      <c r="L45" s="686" t="s">
        <v>748</v>
      </c>
      <c r="M45" s="682"/>
      <c r="N45" s="688">
        <v>51.02999999999999</v>
      </c>
      <c r="O45" s="689">
        <v>1.0205999999999997</v>
      </c>
    </row>
    <row r="46">
      <c r="A46" s="40" t="s">
        <v>181</v>
      </c>
      <c r="B46" s="41" t="s">
        <v>182</v>
      </c>
      <c r="C46" s="23"/>
      <c r="D46" s="516" t="s">
        <v>68</v>
      </c>
      <c r="E46" s="71">
        <v>40.0</v>
      </c>
      <c r="F46" s="45">
        <v>40.0</v>
      </c>
      <c r="H46" s="204">
        <v>170.0</v>
      </c>
      <c r="I46" s="91">
        <v>4.25</v>
      </c>
      <c r="J46" s="177"/>
      <c r="K46" s="685" t="s">
        <v>749</v>
      </c>
      <c r="L46" s="686" t="s">
        <v>750</v>
      </c>
      <c r="M46" s="682"/>
      <c r="N46" s="688">
        <v>170.09999999999997</v>
      </c>
      <c r="O46" s="689">
        <v>4.2524999999999995</v>
      </c>
    </row>
    <row r="47" ht="39.0" customHeight="1">
      <c r="A47" s="697" t="s">
        <v>69</v>
      </c>
      <c r="B47" s="698" t="s">
        <v>70</v>
      </c>
      <c r="C47" s="2"/>
      <c r="D47" s="699" t="s">
        <v>71</v>
      </c>
      <c r="E47" s="142">
        <v>50.0</v>
      </c>
      <c r="F47" s="87">
        <v>1.0</v>
      </c>
      <c r="H47" s="93">
        <v>800.0</v>
      </c>
      <c r="I47" s="374">
        <v>800.0</v>
      </c>
      <c r="J47" s="177"/>
      <c r="K47" s="685" t="s">
        <v>751</v>
      </c>
      <c r="L47" s="686" t="s">
        <v>751</v>
      </c>
      <c r="M47" s="682"/>
      <c r="N47" s="688">
        <v>782.46</v>
      </c>
      <c r="O47" s="700">
        <v>782.46</v>
      </c>
    </row>
    <row r="48">
      <c r="A48" s="693" t="s">
        <v>73</v>
      </c>
      <c r="B48" s="698" t="s">
        <v>72</v>
      </c>
      <c r="C48" s="2"/>
      <c r="D48" s="699" t="s">
        <v>74</v>
      </c>
      <c r="E48" s="71">
        <v>50.0</v>
      </c>
      <c r="F48" s="45">
        <v>100.0</v>
      </c>
      <c r="H48" s="93">
        <v>222.0</v>
      </c>
      <c r="I48" s="91">
        <v>2.22</v>
      </c>
      <c r="J48" s="177"/>
      <c r="K48" s="685" t="s">
        <v>752</v>
      </c>
      <c r="L48" s="686" t="s">
        <v>753</v>
      </c>
      <c r="M48" s="682"/>
      <c r="N48" s="688">
        <v>221.76000000000002</v>
      </c>
      <c r="O48" s="689">
        <v>2.2176</v>
      </c>
    </row>
    <row r="49">
      <c r="A49" s="693" t="s">
        <v>73</v>
      </c>
      <c r="B49" s="698" t="s">
        <v>72</v>
      </c>
      <c r="C49" s="2"/>
      <c r="D49" s="699" t="s">
        <v>74</v>
      </c>
      <c r="E49" s="71">
        <v>100.0</v>
      </c>
      <c r="F49" s="45">
        <v>50.0</v>
      </c>
      <c r="H49" s="93">
        <v>121.0</v>
      </c>
      <c r="I49" s="91">
        <v>2.42</v>
      </c>
      <c r="J49" s="177"/>
      <c r="K49" s="685" t="s">
        <v>754</v>
      </c>
      <c r="L49" s="686" t="s">
        <v>755</v>
      </c>
      <c r="M49" s="682"/>
      <c r="N49" s="688">
        <v>120.96000000000001</v>
      </c>
      <c r="O49" s="689">
        <v>2.4192</v>
      </c>
    </row>
    <row r="50" ht="39.0" customHeight="1">
      <c r="A50" s="40" t="s">
        <v>73</v>
      </c>
      <c r="B50" s="83" t="s">
        <v>96</v>
      </c>
      <c r="C50" s="2"/>
      <c r="D50" s="521"/>
      <c r="E50" s="71">
        <v>60.0</v>
      </c>
      <c r="F50" s="45">
        <v>100.0</v>
      </c>
      <c r="H50" s="204">
        <v>175.0</v>
      </c>
      <c r="I50" s="91">
        <v>1.75</v>
      </c>
      <c r="J50" s="177"/>
      <c r="K50" s="685" t="s">
        <v>756</v>
      </c>
      <c r="L50" s="686" t="s">
        <v>757</v>
      </c>
      <c r="M50" s="682"/>
      <c r="N50" s="688" t="s">
        <v>285</v>
      </c>
      <c r="O50" s="689" t="s">
        <v>256</v>
      </c>
    </row>
    <row r="51">
      <c r="A51" s="40" t="s">
        <v>75</v>
      </c>
      <c r="B51" s="41" t="s">
        <v>76</v>
      </c>
      <c r="C51" s="23"/>
      <c r="D51" s="516" t="s">
        <v>72</v>
      </c>
      <c r="E51" s="147">
        <v>300.0</v>
      </c>
      <c r="F51" s="45">
        <v>100.0</v>
      </c>
      <c r="H51" s="179">
        <v>27.0</v>
      </c>
      <c r="I51" s="72">
        <v>0.27</v>
      </c>
      <c r="J51" s="177"/>
      <c r="K51" s="676" t="s">
        <v>758</v>
      </c>
      <c r="L51" s="681" t="s">
        <v>759</v>
      </c>
      <c r="M51" s="682"/>
      <c r="N51" s="701" t="s">
        <v>286</v>
      </c>
      <c r="O51" s="680" t="s">
        <v>263</v>
      </c>
    </row>
    <row r="52">
      <c r="A52" s="78"/>
      <c r="B52" s="79"/>
      <c r="C52" s="79"/>
      <c r="D52" s="80"/>
      <c r="E52" s="151">
        <v>200.0</v>
      </c>
      <c r="F52" s="34">
        <v>200.0</v>
      </c>
      <c r="H52" s="210">
        <v>39.0</v>
      </c>
      <c r="I52" s="211">
        <v>0.19</v>
      </c>
      <c r="J52" s="177"/>
      <c r="K52" s="685" t="s">
        <v>760</v>
      </c>
      <c r="L52" s="686" t="s">
        <v>761</v>
      </c>
      <c r="M52" s="682"/>
      <c r="N52" s="702" t="s">
        <v>287</v>
      </c>
      <c r="O52" s="686" t="s">
        <v>264</v>
      </c>
    </row>
    <row r="53">
      <c r="A53" s="40" t="s">
        <v>75</v>
      </c>
      <c r="B53" s="41" t="s">
        <v>77</v>
      </c>
      <c r="C53" s="23"/>
      <c r="D53" s="516" t="s">
        <v>72</v>
      </c>
      <c r="E53" s="147">
        <v>100.0</v>
      </c>
      <c r="F53" s="45">
        <v>100.0</v>
      </c>
      <c r="H53" s="181">
        <v>50.0</v>
      </c>
      <c r="I53" s="72">
        <v>0.5</v>
      </c>
      <c r="J53" s="177"/>
      <c r="K53" s="676" t="s">
        <v>762</v>
      </c>
      <c r="L53" s="681" t="s">
        <v>763</v>
      </c>
      <c r="M53" s="682"/>
      <c r="N53" s="701" t="s">
        <v>288</v>
      </c>
      <c r="O53" s="680" t="s">
        <v>265</v>
      </c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181">
        <v>88.0</v>
      </c>
      <c r="I54" s="211">
        <v>0.44</v>
      </c>
      <c r="J54" s="177"/>
      <c r="K54" s="685" t="s">
        <v>764</v>
      </c>
      <c r="L54" s="686" t="s">
        <v>765</v>
      </c>
      <c r="M54" s="682"/>
      <c r="N54" s="702" t="s">
        <v>289</v>
      </c>
      <c r="O54" s="686" t="s">
        <v>266</v>
      </c>
    </row>
    <row r="55">
      <c r="A55" s="40" t="s">
        <v>78</v>
      </c>
      <c r="B55" s="41" t="s">
        <v>79</v>
      </c>
      <c r="C55" s="23"/>
      <c r="D55" s="516" t="s">
        <v>72</v>
      </c>
      <c r="E55" s="147">
        <v>300.0</v>
      </c>
      <c r="F55" s="45">
        <v>100.0</v>
      </c>
      <c r="H55" s="179">
        <v>20.0</v>
      </c>
      <c r="I55" s="72">
        <v>0.2</v>
      </c>
      <c r="J55" s="177"/>
      <c r="K55" s="676" t="s">
        <v>293</v>
      </c>
      <c r="L55" s="681" t="s">
        <v>761</v>
      </c>
      <c r="M55" s="682"/>
      <c r="N55" s="701" t="s">
        <v>290</v>
      </c>
      <c r="O55" s="680" t="s">
        <v>267</v>
      </c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210">
        <v>26.0</v>
      </c>
      <c r="I56" s="211">
        <v>0.13</v>
      </c>
      <c r="J56" s="177"/>
      <c r="K56" s="685" t="s">
        <v>287</v>
      </c>
      <c r="L56" s="686" t="s">
        <v>264</v>
      </c>
      <c r="M56" s="682"/>
      <c r="N56" s="702" t="s">
        <v>291</v>
      </c>
      <c r="O56" s="686" t="s">
        <v>268</v>
      </c>
    </row>
    <row r="57">
      <c r="A57" s="40" t="s">
        <v>78</v>
      </c>
      <c r="B57" s="41" t="s">
        <v>80</v>
      </c>
      <c r="C57" s="23"/>
      <c r="D57" s="516" t="s">
        <v>72</v>
      </c>
      <c r="E57" s="147">
        <v>300.0</v>
      </c>
      <c r="F57" s="45">
        <v>100.0</v>
      </c>
      <c r="H57" s="181">
        <v>21.0</v>
      </c>
      <c r="I57" s="72">
        <v>0.21</v>
      </c>
      <c r="J57" s="177"/>
      <c r="K57" s="676" t="s">
        <v>294</v>
      </c>
      <c r="L57" s="681" t="s">
        <v>766</v>
      </c>
      <c r="M57" s="682"/>
      <c r="N57" s="701" t="s">
        <v>292</v>
      </c>
      <c r="O57" s="680" t="s">
        <v>269</v>
      </c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181">
        <v>29.0</v>
      </c>
      <c r="I58" s="211">
        <v>0.15</v>
      </c>
      <c r="J58" s="177"/>
      <c r="K58" s="685" t="s">
        <v>767</v>
      </c>
      <c r="L58" s="686" t="s">
        <v>768</v>
      </c>
      <c r="M58" s="682"/>
      <c r="N58" s="702" t="s">
        <v>293</v>
      </c>
      <c r="O58" s="686" t="s">
        <v>270</v>
      </c>
    </row>
    <row r="59">
      <c r="A59" s="40" t="s">
        <v>78</v>
      </c>
      <c r="B59" s="41" t="s">
        <v>81</v>
      </c>
      <c r="C59" s="23"/>
      <c r="D59" s="516" t="s">
        <v>72</v>
      </c>
      <c r="E59" s="147">
        <v>300.0</v>
      </c>
      <c r="F59" s="45">
        <v>100.0</v>
      </c>
      <c r="H59" s="179">
        <v>21.0</v>
      </c>
      <c r="I59" s="72">
        <v>0.21</v>
      </c>
      <c r="J59" s="177"/>
      <c r="K59" s="676" t="s">
        <v>294</v>
      </c>
      <c r="L59" s="681" t="s">
        <v>766</v>
      </c>
      <c r="M59" s="682"/>
      <c r="N59" s="701" t="s">
        <v>292</v>
      </c>
      <c r="O59" s="680" t="s">
        <v>269</v>
      </c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210">
        <v>32.0</v>
      </c>
      <c r="I60" s="211">
        <f>H60/E60</f>
        <v>0.16</v>
      </c>
      <c r="J60" s="177"/>
      <c r="K60" s="685" t="s">
        <v>769</v>
      </c>
      <c r="L60" s="686" t="s">
        <v>770</v>
      </c>
      <c r="M60" s="682"/>
      <c r="N60" s="702" t="s">
        <v>294</v>
      </c>
      <c r="O60" s="686" t="s">
        <v>271</v>
      </c>
    </row>
    <row r="61" ht="15.75" customHeight="1">
      <c r="A61" s="94"/>
      <c r="B61" s="94"/>
      <c r="C61" s="94"/>
      <c r="D61" s="81"/>
      <c r="E61" s="94"/>
      <c r="F61" s="94"/>
      <c r="K61" s="691"/>
      <c r="L61" s="691"/>
      <c r="M61" s="691"/>
      <c r="N61" s="691"/>
      <c r="O61" s="691"/>
    </row>
    <row r="62" ht="15.75" customHeight="1">
      <c r="A62" s="94"/>
      <c r="B62" s="94"/>
      <c r="C62" s="94"/>
      <c r="D62" s="81"/>
      <c r="E62" s="94"/>
      <c r="F62" s="94"/>
      <c r="K62" s="691"/>
      <c r="L62" s="691"/>
      <c r="M62" s="691"/>
      <c r="N62" s="691"/>
      <c r="O62" s="691"/>
    </row>
    <row r="63" ht="15.75" customHeight="1">
      <c r="A63" s="94"/>
      <c r="B63" s="94"/>
      <c r="C63" s="94"/>
      <c r="D63" s="81"/>
      <c r="E63" s="94"/>
      <c r="F63" s="94"/>
      <c r="K63" s="691"/>
      <c r="L63" s="691"/>
      <c r="M63" s="691"/>
      <c r="N63" s="691"/>
      <c r="O63" s="691"/>
    </row>
    <row r="64" ht="15.75" customHeight="1">
      <c r="A64" s="94"/>
      <c r="B64" s="94"/>
      <c r="C64" s="94"/>
      <c r="D64" s="81"/>
      <c r="E64" s="94"/>
      <c r="F64" s="94"/>
      <c r="K64" s="691"/>
      <c r="L64" s="691"/>
      <c r="M64" s="691"/>
      <c r="N64" s="691"/>
      <c r="O64" s="691"/>
    </row>
    <row r="65" ht="15.75" customHeight="1">
      <c r="A65" s="94"/>
      <c r="B65" s="94"/>
      <c r="C65" s="94"/>
      <c r="D65" s="81"/>
      <c r="E65" s="94"/>
      <c r="F65" s="94"/>
      <c r="K65" s="691"/>
      <c r="L65" s="691"/>
      <c r="M65" s="691"/>
      <c r="N65" s="691"/>
      <c r="O65" s="691"/>
    </row>
    <row r="66" ht="15.75" customHeight="1">
      <c r="A66" s="94"/>
      <c r="B66" s="94"/>
      <c r="C66" s="94"/>
      <c r="D66" s="81"/>
      <c r="E66" s="94"/>
      <c r="F66" s="94"/>
      <c r="K66" s="691"/>
      <c r="L66" s="691"/>
      <c r="M66" s="691"/>
      <c r="N66" s="691"/>
      <c r="O66" s="691"/>
    </row>
    <row r="67" ht="15.75" customHeight="1">
      <c r="A67" s="94"/>
      <c r="B67" s="94"/>
      <c r="C67" s="94"/>
      <c r="D67" s="81"/>
      <c r="E67" s="94"/>
      <c r="F67" s="94"/>
      <c r="K67" s="691"/>
      <c r="L67" s="691"/>
      <c r="M67" s="691"/>
      <c r="N67" s="691"/>
      <c r="O67" s="691"/>
    </row>
    <row r="68" ht="15.75" customHeight="1">
      <c r="A68" s="94"/>
      <c r="B68" s="94"/>
      <c r="C68" s="94"/>
      <c r="D68" s="81"/>
      <c r="E68" s="94"/>
      <c r="F68" s="94"/>
      <c r="K68" s="691"/>
      <c r="L68" s="691"/>
      <c r="M68" s="691"/>
      <c r="N68" s="691"/>
      <c r="O68" s="691"/>
    </row>
    <row r="69" ht="15.75" customHeight="1">
      <c r="A69" s="94"/>
      <c r="B69" s="94"/>
      <c r="C69" s="94"/>
      <c r="D69" s="81"/>
      <c r="E69" s="94"/>
      <c r="F69" s="94"/>
      <c r="K69" s="691"/>
      <c r="L69" s="691"/>
      <c r="M69" s="691"/>
      <c r="N69" s="691"/>
      <c r="O69" s="691"/>
    </row>
    <row r="70" ht="15.75" customHeight="1">
      <c r="A70" s="94"/>
      <c r="B70" s="94"/>
      <c r="C70" s="94"/>
      <c r="D70" s="81"/>
      <c r="E70" s="94"/>
      <c r="F70" s="94"/>
      <c r="K70" s="691"/>
      <c r="L70" s="691"/>
      <c r="M70" s="691"/>
      <c r="N70" s="691"/>
      <c r="O70" s="691"/>
    </row>
    <row r="71" ht="15.75" customHeight="1">
      <c r="A71" s="94"/>
      <c r="B71" s="94"/>
      <c r="C71" s="94"/>
      <c r="D71" s="81"/>
      <c r="E71" s="94"/>
      <c r="F71" s="94"/>
      <c r="K71" s="691"/>
      <c r="L71" s="691"/>
      <c r="M71" s="691"/>
      <c r="N71" s="691"/>
      <c r="O71" s="691"/>
    </row>
    <row r="72" ht="15.75" customHeight="1">
      <c r="A72" s="94"/>
      <c r="B72" s="94"/>
      <c r="C72" s="94"/>
      <c r="D72" s="81"/>
      <c r="E72" s="94"/>
      <c r="F72" s="94"/>
      <c r="K72" s="691"/>
      <c r="L72" s="691"/>
      <c r="M72" s="691"/>
      <c r="N72" s="691"/>
      <c r="O72" s="691"/>
    </row>
    <row r="73" ht="15.75" customHeight="1">
      <c r="A73" s="94"/>
      <c r="B73" s="94"/>
      <c r="C73" s="94"/>
      <c r="D73" s="81"/>
      <c r="E73" s="94"/>
      <c r="F73" s="94"/>
      <c r="K73" s="691"/>
      <c r="L73" s="691"/>
      <c r="M73" s="691"/>
      <c r="N73" s="691"/>
      <c r="O73" s="691"/>
    </row>
    <row r="74" ht="15.75" customHeight="1">
      <c r="A74" s="94"/>
      <c r="B74" s="94"/>
      <c r="C74" s="94"/>
      <c r="D74" s="81"/>
      <c r="E74" s="94"/>
      <c r="F74" s="94"/>
      <c r="K74" s="691"/>
      <c r="L74" s="691"/>
      <c r="M74" s="691"/>
      <c r="N74" s="691"/>
      <c r="O74" s="691"/>
    </row>
    <row r="75" ht="15.75" customHeight="1">
      <c r="A75" s="94"/>
      <c r="B75" s="94"/>
      <c r="C75" s="94"/>
      <c r="D75" s="81"/>
      <c r="E75" s="94"/>
      <c r="F75" s="94"/>
      <c r="K75" s="691"/>
      <c r="L75" s="691"/>
      <c r="M75" s="691"/>
      <c r="N75" s="691"/>
      <c r="O75" s="691"/>
    </row>
    <row r="76" ht="15.75" customHeight="1">
      <c r="A76" s="94"/>
      <c r="B76" s="94"/>
      <c r="C76" s="94"/>
      <c r="D76" s="81"/>
      <c r="E76" s="94"/>
      <c r="F76" s="94"/>
      <c r="K76" s="691"/>
      <c r="L76" s="691"/>
      <c r="M76" s="691"/>
      <c r="N76" s="691"/>
      <c r="O76" s="691"/>
    </row>
    <row r="77" ht="15.75" customHeight="1">
      <c r="A77" s="94"/>
      <c r="B77" s="94"/>
      <c r="C77" s="94"/>
      <c r="D77" s="81"/>
      <c r="E77" s="94"/>
      <c r="F77" s="94"/>
      <c r="K77" s="691"/>
      <c r="L77" s="691"/>
      <c r="M77" s="691"/>
      <c r="N77" s="691"/>
      <c r="O77" s="691"/>
    </row>
    <row r="78" ht="15.75" customHeight="1">
      <c r="A78" s="94"/>
      <c r="B78" s="94"/>
      <c r="C78" s="94"/>
      <c r="D78" s="81"/>
      <c r="E78" s="94"/>
      <c r="F78" s="94"/>
      <c r="K78" s="691"/>
      <c r="L78" s="691"/>
      <c r="M78" s="691"/>
      <c r="N78" s="691"/>
      <c r="O78" s="691"/>
    </row>
    <row r="79" ht="15.75" customHeight="1">
      <c r="A79" s="94"/>
      <c r="B79" s="94"/>
      <c r="C79" s="94"/>
      <c r="D79" s="81"/>
      <c r="E79" s="94"/>
      <c r="F79" s="94"/>
      <c r="K79" s="691"/>
      <c r="L79" s="691"/>
      <c r="M79" s="691"/>
      <c r="N79" s="691"/>
      <c r="O79" s="691"/>
    </row>
    <row r="80" ht="15.75" customHeight="1">
      <c r="A80" s="94"/>
      <c r="B80" s="94"/>
      <c r="C80" s="94"/>
      <c r="D80" s="81"/>
      <c r="E80" s="94"/>
      <c r="F80" s="94"/>
      <c r="K80" s="691"/>
      <c r="L80" s="691"/>
      <c r="M80" s="691"/>
      <c r="N80" s="691"/>
      <c r="O80" s="691"/>
    </row>
    <row r="81" ht="15.75" customHeight="1">
      <c r="A81" s="94"/>
      <c r="B81" s="94"/>
      <c r="C81" s="94"/>
      <c r="D81" s="81"/>
      <c r="E81" s="94"/>
      <c r="F81" s="94"/>
      <c r="K81" s="691"/>
      <c r="L81" s="691"/>
      <c r="M81" s="691"/>
      <c r="N81" s="691"/>
      <c r="O81" s="691"/>
    </row>
    <row r="82" ht="15.75" customHeight="1">
      <c r="A82" s="94"/>
      <c r="B82" s="94"/>
      <c r="C82" s="94"/>
      <c r="D82" s="81"/>
      <c r="E82" s="94"/>
      <c r="F82" s="94"/>
      <c r="K82" s="691"/>
      <c r="L82" s="691"/>
      <c r="M82" s="691"/>
      <c r="N82" s="691"/>
      <c r="O82" s="691"/>
    </row>
    <row r="83" ht="15.75" customHeight="1">
      <c r="A83" s="94"/>
      <c r="B83" s="94"/>
      <c r="C83" s="94"/>
      <c r="D83" s="81"/>
      <c r="E83" s="94"/>
      <c r="F83" s="94"/>
      <c r="K83" s="691"/>
      <c r="L83" s="691"/>
      <c r="M83" s="691"/>
      <c r="N83" s="691"/>
      <c r="O83" s="691"/>
    </row>
    <row r="84" ht="15.75" customHeight="1">
      <c r="A84" s="94"/>
      <c r="B84" s="94"/>
      <c r="C84" s="94"/>
      <c r="D84" s="81"/>
      <c r="E84" s="94"/>
      <c r="F84" s="94"/>
      <c r="K84" s="691"/>
      <c r="L84" s="691"/>
      <c r="M84" s="691"/>
      <c r="N84" s="691"/>
      <c r="O84" s="691"/>
    </row>
    <row r="85" ht="15.75" customHeight="1">
      <c r="A85" s="94"/>
      <c r="B85" s="94"/>
      <c r="C85" s="94"/>
      <c r="D85" s="81"/>
      <c r="E85" s="94"/>
      <c r="F85" s="94"/>
      <c r="K85" s="691"/>
      <c r="L85" s="691"/>
      <c r="M85" s="691"/>
      <c r="N85" s="691"/>
      <c r="O85" s="691"/>
    </row>
    <row r="86" ht="15.75" customHeight="1">
      <c r="A86" s="94"/>
      <c r="B86" s="94"/>
      <c r="C86" s="94"/>
      <c r="D86" s="81"/>
      <c r="E86" s="94"/>
      <c r="F86" s="94"/>
      <c r="K86" s="691"/>
      <c r="L86" s="691"/>
      <c r="M86" s="691"/>
      <c r="N86" s="691"/>
      <c r="O86" s="691"/>
    </row>
    <row r="87" ht="15.75" customHeight="1">
      <c r="A87" s="94"/>
      <c r="B87" s="94"/>
      <c r="C87" s="94"/>
      <c r="D87" s="81"/>
      <c r="E87" s="94"/>
      <c r="F87" s="94"/>
      <c r="K87" s="691"/>
      <c r="L87" s="691"/>
      <c r="M87" s="691"/>
      <c r="N87" s="691"/>
      <c r="O87" s="691"/>
    </row>
    <row r="88" ht="15.75" customHeight="1">
      <c r="A88" s="94"/>
      <c r="B88" s="94"/>
      <c r="C88" s="94"/>
      <c r="D88" s="81"/>
      <c r="E88" s="94"/>
      <c r="F88" s="94"/>
      <c r="K88" s="691"/>
      <c r="L88" s="691"/>
      <c r="M88" s="691"/>
      <c r="N88" s="691"/>
      <c r="O88" s="691"/>
    </row>
    <row r="89" ht="15.75" customHeight="1">
      <c r="A89" s="94"/>
      <c r="B89" s="94"/>
      <c r="C89" s="94"/>
      <c r="D89" s="81"/>
      <c r="E89" s="94"/>
      <c r="F89" s="94"/>
      <c r="K89" s="691"/>
      <c r="L89" s="691"/>
      <c r="M89" s="691"/>
      <c r="N89" s="691"/>
      <c r="O89" s="691"/>
    </row>
    <row r="90" ht="15.75" customHeight="1">
      <c r="A90" s="94"/>
      <c r="B90" s="94"/>
      <c r="C90" s="94"/>
      <c r="D90" s="81"/>
      <c r="E90" s="94"/>
      <c r="F90" s="94"/>
      <c r="K90" s="691"/>
      <c r="L90" s="691"/>
      <c r="M90" s="691"/>
      <c r="N90" s="691"/>
      <c r="O90" s="691"/>
    </row>
    <row r="91" ht="15.75" customHeight="1">
      <c r="A91" s="94"/>
      <c r="B91" s="94"/>
      <c r="C91" s="94"/>
      <c r="D91" s="81"/>
      <c r="E91" s="94"/>
      <c r="F91" s="94"/>
      <c r="K91" s="691"/>
      <c r="L91" s="691"/>
      <c r="M91" s="691"/>
      <c r="N91" s="691"/>
      <c r="O91" s="691"/>
    </row>
    <row r="92" ht="15.75" customHeight="1">
      <c r="A92" s="94"/>
      <c r="B92" s="94"/>
      <c r="C92" s="94"/>
      <c r="D92" s="81"/>
      <c r="E92" s="94"/>
      <c r="F92" s="94"/>
      <c r="K92" s="691"/>
      <c r="L92" s="691"/>
      <c r="M92" s="691"/>
      <c r="N92" s="691"/>
      <c r="O92" s="691"/>
    </row>
    <row r="93" ht="15.75" customHeight="1">
      <c r="A93" s="94"/>
      <c r="B93" s="94"/>
      <c r="C93" s="94"/>
      <c r="D93" s="81"/>
      <c r="E93" s="94"/>
      <c r="F93" s="94"/>
      <c r="K93" s="691"/>
      <c r="L93" s="691"/>
      <c r="M93" s="691"/>
      <c r="N93" s="691"/>
      <c r="O93" s="691"/>
    </row>
    <row r="94" ht="15.75" customHeight="1">
      <c r="A94" s="94"/>
      <c r="B94" s="94"/>
      <c r="C94" s="94"/>
      <c r="D94" s="81"/>
      <c r="E94" s="94"/>
      <c r="F94" s="94"/>
      <c r="K94" s="691"/>
      <c r="L94" s="691"/>
      <c r="M94" s="691"/>
      <c r="N94" s="691"/>
      <c r="O94" s="691"/>
    </row>
    <row r="95" ht="15.75" customHeight="1">
      <c r="A95" s="94"/>
      <c r="B95" s="94"/>
      <c r="C95" s="94"/>
      <c r="D95" s="81"/>
      <c r="E95" s="94"/>
      <c r="F95" s="94"/>
      <c r="K95" s="691"/>
      <c r="L95" s="691"/>
      <c r="M95" s="691"/>
      <c r="N95" s="691"/>
      <c r="O95" s="691"/>
    </row>
    <row r="96" ht="15.75" customHeight="1">
      <c r="A96" s="94"/>
      <c r="B96" s="94"/>
      <c r="C96" s="94"/>
      <c r="D96" s="81"/>
      <c r="E96" s="94"/>
      <c r="F96" s="94"/>
      <c r="K96" s="691"/>
      <c r="L96" s="691"/>
      <c r="M96" s="691"/>
      <c r="N96" s="691"/>
      <c r="O96" s="691"/>
    </row>
    <row r="97" ht="15.75" customHeight="1">
      <c r="A97" s="94"/>
      <c r="B97" s="94"/>
      <c r="C97" s="94"/>
      <c r="D97" s="81"/>
      <c r="E97" s="94"/>
      <c r="F97" s="94"/>
      <c r="K97" s="691"/>
      <c r="L97" s="691"/>
      <c r="M97" s="691"/>
      <c r="N97" s="691"/>
      <c r="O97" s="691"/>
    </row>
    <row r="98" ht="15.75" customHeight="1">
      <c r="A98" s="94"/>
      <c r="B98" s="94"/>
      <c r="C98" s="94"/>
      <c r="D98" s="81"/>
      <c r="E98" s="94"/>
      <c r="F98" s="94"/>
      <c r="K98" s="691"/>
      <c r="L98" s="691"/>
      <c r="M98" s="691"/>
      <c r="N98" s="691"/>
      <c r="O98" s="691"/>
    </row>
    <row r="99" ht="15.75" customHeight="1">
      <c r="A99" s="94"/>
      <c r="B99" s="94"/>
      <c r="C99" s="94"/>
      <c r="D99" s="81"/>
      <c r="E99" s="94"/>
      <c r="F99" s="94"/>
      <c r="K99" s="691"/>
      <c r="L99" s="691"/>
      <c r="M99" s="691"/>
      <c r="N99" s="691"/>
      <c r="O99" s="691"/>
    </row>
    <row r="100" ht="15.75" customHeight="1">
      <c r="A100" s="94"/>
      <c r="B100" s="94"/>
      <c r="C100" s="94"/>
      <c r="D100" s="81"/>
      <c r="E100" s="94"/>
      <c r="F100" s="94"/>
      <c r="K100" s="691"/>
      <c r="L100" s="691"/>
      <c r="M100" s="691"/>
      <c r="N100" s="691"/>
      <c r="O100" s="691"/>
    </row>
    <row r="101" ht="15.75" customHeight="1">
      <c r="A101" s="94"/>
      <c r="B101" s="94"/>
      <c r="C101" s="94"/>
      <c r="D101" s="81"/>
      <c r="E101" s="94"/>
      <c r="F101" s="94"/>
      <c r="K101" s="691"/>
      <c r="L101" s="691"/>
      <c r="M101" s="691"/>
      <c r="N101" s="691"/>
      <c r="O101" s="691"/>
    </row>
    <row r="102" ht="15.75" customHeight="1">
      <c r="A102" s="94"/>
      <c r="B102" s="94"/>
      <c r="C102" s="94"/>
      <c r="D102" s="81"/>
      <c r="E102" s="94"/>
      <c r="F102" s="94"/>
      <c r="K102" s="691"/>
      <c r="L102" s="691"/>
      <c r="M102" s="691"/>
      <c r="N102" s="691"/>
      <c r="O102" s="691"/>
    </row>
    <row r="103" ht="15.75" customHeight="1">
      <c r="A103" s="94"/>
      <c r="B103" s="94"/>
      <c r="C103" s="94"/>
      <c r="D103" s="81"/>
      <c r="E103" s="94"/>
      <c r="F103" s="94"/>
      <c r="K103" s="691"/>
      <c r="L103" s="691"/>
      <c r="M103" s="691"/>
      <c r="N103" s="691"/>
      <c r="O103" s="691"/>
    </row>
    <row r="104" ht="15.75" customHeight="1">
      <c r="A104" s="94"/>
      <c r="B104" s="94"/>
      <c r="C104" s="94"/>
      <c r="D104" s="81"/>
      <c r="E104" s="94"/>
      <c r="F104" s="94"/>
      <c r="K104" s="691"/>
      <c r="L104" s="691"/>
      <c r="M104" s="691"/>
      <c r="N104" s="691"/>
      <c r="O104" s="691"/>
    </row>
    <row r="105" ht="15.75" customHeight="1">
      <c r="A105" s="94"/>
      <c r="B105" s="94"/>
      <c r="C105" s="94"/>
      <c r="D105" s="81"/>
      <c r="E105" s="94"/>
      <c r="F105" s="94"/>
      <c r="K105" s="691"/>
      <c r="L105" s="691"/>
      <c r="M105" s="691"/>
      <c r="N105" s="691"/>
      <c r="O105" s="691"/>
    </row>
    <row r="106" ht="15.75" customHeight="1">
      <c r="A106" s="94"/>
      <c r="B106" s="94"/>
      <c r="C106" s="94"/>
      <c r="D106" s="81"/>
      <c r="E106" s="94"/>
      <c r="F106" s="94"/>
      <c r="K106" s="691"/>
      <c r="L106" s="691"/>
      <c r="M106" s="691"/>
      <c r="N106" s="691"/>
      <c r="O106" s="691"/>
    </row>
    <row r="107" ht="15.75" customHeight="1">
      <c r="A107" s="94"/>
      <c r="B107" s="94"/>
      <c r="C107" s="94"/>
      <c r="D107" s="81"/>
      <c r="E107" s="94"/>
      <c r="F107" s="94"/>
      <c r="K107" s="691"/>
      <c r="L107" s="691"/>
      <c r="M107" s="691"/>
      <c r="N107" s="691"/>
      <c r="O107" s="691"/>
    </row>
    <row r="108" ht="15.75" customHeight="1">
      <c r="A108" s="94"/>
      <c r="B108" s="94"/>
      <c r="C108" s="94"/>
      <c r="D108" s="81"/>
      <c r="E108" s="94"/>
      <c r="F108" s="94"/>
      <c r="K108" s="691"/>
      <c r="L108" s="691"/>
      <c r="M108" s="691"/>
      <c r="N108" s="691"/>
      <c r="O108" s="691"/>
    </row>
    <row r="109" ht="15.75" customHeight="1">
      <c r="A109" s="94"/>
      <c r="B109" s="94"/>
      <c r="C109" s="94"/>
      <c r="D109" s="81"/>
      <c r="E109" s="94"/>
      <c r="F109" s="94"/>
      <c r="K109" s="691"/>
      <c r="L109" s="691"/>
      <c r="M109" s="691"/>
      <c r="N109" s="691"/>
      <c r="O109" s="691"/>
    </row>
    <row r="110" ht="15.75" customHeight="1">
      <c r="A110" s="94"/>
      <c r="B110" s="94"/>
      <c r="C110" s="94"/>
      <c r="D110" s="81"/>
      <c r="E110" s="94"/>
      <c r="F110" s="94"/>
      <c r="K110" s="691"/>
      <c r="L110" s="691"/>
      <c r="M110" s="691"/>
      <c r="N110" s="691"/>
      <c r="O110" s="691"/>
    </row>
    <row r="111" ht="15.75" customHeight="1">
      <c r="A111" s="94"/>
      <c r="B111" s="94"/>
      <c r="C111" s="94"/>
      <c r="D111" s="81"/>
      <c r="E111" s="94"/>
      <c r="F111" s="94"/>
      <c r="K111" s="691"/>
      <c r="L111" s="691"/>
      <c r="M111" s="691"/>
      <c r="N111" s="691"/>
      <c r="O111" s="691"/>
    </row>
    <row r="112" ht="15.75" customHeight="1">
      <c r="A112" s="94"/>
      <c r="B112" s="94"/>
      <c r="C112" s="94"/>
      <c r="D112" s="81"/>
      <c r="E112" s="94"/>
      <c r="F112" s="94"/>
      <c r="K112" s="691"/>
      <c r="L112" s="691"/>
      <c r="M112" s="691"/>
      <c r="N112" s="691"/>
      <c r="O112" s="691"/>
    </row>
    <row r="113" ht="15.75" customHeight="1">
      <c r="A113" s="94"/>
      <c r="B113" s="94"/>
      <c r="C113" s="94"/>
      <c r="D113" s="81"/>
      <c r="E113" s="94"/>
      <c r="F113" s="94"/>
      <c r="K113" s="691"/>
      <c r="L113" s="691"/>
      <c r="M113" s="691"/>
      <c r="N113" s="691"/>
      <c r="O113" s="691"/>
    </row>
    <row r="114" ht="15.75" customHeight="1">
      <c r="A114" s="94"/>
      <c r="B114" s="94"/>
      <c r="C114" s="94"/>
      <c r="D114" s="81"/>
      <c r="E114" s="94"/>
      <c r="F114" s="94"/>
      <c r="K114" s="691"/>
      <c r="L114" s="691"/>
      <c r="M114" s="691"/>
      <c r="N114" s="691"/>
      <c r="O114" s="691"/>
    </row>
    <row r="115" ht="15.75" customHeight="1">
      <c r="A115" s="94"/>
      <c r="B115" s="94"/>
      <c r="C115" s="94"/>
      <c r="D115" s="81"/>
      <c r="E115" s="94"/>
      <c r="F115" s="94"/>
      <c r="K115" s="691"/>
      <c r="L115" s="691"/>
      <c r="M115" s="691"/>
      <c r="N115" s="691"/>
      <c r="O115" s="691"/>
    </row>
    <row r="116" ht="15.75" customHeight="1">
      <c r="A116" s="94"/>
      <c r="B116" s="94"/>
      <c r="C116" s="94"/>
      <c r="D116" s="81"/>
      <c r="E116" s="94"/>
      <c r="F116" s="94"/>
      <c r="K116" s="691"/>
      <c r="L116" s="691"/>
      <c r="M116" s="691"/>
      <c r="N116" s="691"/>
      <c r="O116" s="691"/>
    </row>
    <row r="117" ht="15.75" customHeight="1">
      <c r="A117" s="94"/>
      <c r="B117" s="94"/>
      <c r="C117" s="94"/>
      <c r="D117" s="81"/>
      <c r="E117" s="94"/>
      <c r="F117" s="94"/>
      <c r="K117" s="691"/>
      <c r="L117" s="691"/>
      <c r="M117" s="691"/>
      <c r="N117" s="691"/>
      <c r="O117" s="691"/>
    </row>
    <row r="118" ht="15.75" customHeight="1">
      <c r="A118" s="94"/>
      <c r="B118" s="94"/>
      <c r="C118" s="94"/>
      <c r="D118" s="81"/>
      <c r="E118" s="94"/>
      <c r="F118" s="94"/>
      <c r="K118" s="691"/>
      <c r="L118" s="691"/>
      <c r="M118" s="691"/>
      <c r="N118" s="691"/>
      <c r="O118" s="691"/>
    </row>
    <row r="119" ht="15.75" customHeight="1">
      <c r="A119" s="94"/>
      <c r="B119" s="94"/>
      <c r="C119" s="94"/>
      <c r="D119" s="81"/>
      <c r="E119" s="94"/>
      <c r="F119" s="94"/>
      <c r="K119" s="691"/>
      <c r="L119" s="691"/>
      <c r="M119" s="691"/>
      <c r="N119" s="691"/>
      <c r="O119" s="691"/>
    </row>
    <row r="120" ht="15.75" customHeight="1">
      <c r="A120" s="94"/>
      <c r="B120" s="94"/>
      <c r="C120" s="94"/>
      <c r="D120" s="81"/>
      <c r="E120" s="94"/>
      <c r="F120" s="94"/>
      <c r="K120" s="691"/>
      <c r="L120" s="691"/>
      <c r="M120" s="691"/>
      <c r="N120" s="691"/>
      <c r="O120" s="691"/>
    </row>
    <row r="121" ht="15.75" customHeight="1">
      <c r="A121" s="94"/>
      <c r="B121" s="94"/>
      <c r="C121" s="94"/>
      <c r="D121" s="81"/>
      <c r="E121" s="94"/>
      <c r="F121" s="94"/>
      <c r="K121" s="691"/>
      <c r="L121" s="691"/>
      <c r="M121" s="691"/>
      <c r="N121" s="691"/>
      <c r="O121" s="691"/>
    </row>
    <row r="122" ht="15.75" customHeight="1">
      <c r="A122" s="94"/>
      <c r="B122" s="94"/>
      <c r="C122" s="94"/>
      <c r="D122" s="81"/>
      <c r="E122" s="94"/>
      <c r="F122" s="94"/>
      <c r="K122" s="691"/>
      <c r="L122" s="691"/>
      <c r="M122" s="691"/>
      <c r="N122" s="691"/>
      <c r="O122" s="691"/>
    </row>
    <row r="123" ht="15.75" customHeight="1">
      <c r="A123" s="94"/>
      <c r="B123" s="94"/>
      <c r="C123" s="94"/>
      <c r="D123" s="81"/>
      <c r="E123" s="94"/>
      <c r="F123" s="94"/>
      <c r="K123" s="691"/>
      <c r="L123" s="691"/>
      <c r="M123" s="691"/>
      <c r="N123" s="691"/>
      <c r="O123" s="691"/>
    </row>
    <row r="124" ht="15.75" customHeight="1">
      <c r="A124" s="94"/>
      <c r="B124" s="94"/>
      <c r="C124" s="94"/>
      <c r="D124" s="81"/>
      <c r="E124" s="94"/>
      <c r="F124" s="94"/>
      <c r="K124" s="691"/>
      <c r="L124" s="691"/>
      <c r="M124" s="691"/>
      <c r="N124" s="691"/>
      <c r="O124" s="691"/>
    </row>
    <row r="125" ht="15.75" customHeight="1">
      <c r="A125" s="94"/>
      <c r="B125" s="94"/>
      <c r="C125" s="94"/>
      <c r="D125" s="81"/>
      <c r="E125" s="94"/>
      <c r="F125" s="94"/>
      <c r="K125" s="691"/>
      <c r="L125" s="691"/>
      <c r="M125" s="691"/>
      <c r="N125" s="691"/>
      <c r="O125" s="691"/>
    </row>
    <row r="126" ht="15.75" customHeight="1">
      <c r="A126" s="94"/>
      <c r="B126" s="94"/>
      <c r="C126" s="94"/>
      <c r="D126" s="81"/>
      <c r="E126" s="94"/>
      <c r="F126" s="94"/>
      <c r="K126" s="691"/>
      <c r="L126" s="691"/>
      <c r="M126" s="691"/>
      <c r="N126" s="691"/>
      <c r="O126" s="691"/>
    </row>
    <row r="127" ht="15.75" customHeight="1">
      <c r="A127" s="94"/>
      <c r="B127" s="94"/>
      <c r="C127" s="94"/>
      <c r="D127" s="81"/>
      <c r="E127" s="94"/>
      <c r="F127" s="94"/>
      <c r="K127" s="691"/>
      <c r="L127" s="691"/>
      <c r="M127" s="691"/>
      <c r="N127" s="691"/>
      <c r="O127" s="691"/>
    </row>
    <row r="128" ht="15.75" customHeight="1">
      <c r="A128" s="94"/>
      <c r="B128" s="94"/>
      <c r="C128" s="94"/>
      <c r="D128" s="81"/>
      <c r="E128" s="94"/>
      <c r="F128" s="94"/>
      <c r="K128" s="691"/>
      <c r="L128" s="691"/>
      <c r="M128" s="691"/>
      <c r="N128" s="691"/>
      <c r="O128" s="691"/>
    </row>
    <row r="129" ht="15.75" customHeight="1">
      <c r="A129" s="94"/>
      <c r="B129" s="94"/>
      <c r="C129" s="94"/>
      <c r="D129" s="81"/>
      <c r="E129" s="94"/>
      <c r="F129" s="94"/>
      <c r="K129" s="691"/>
      <c r="L129" s="691"/>
      <c r="M129" s="691"/>
      <c r="N129" s="691"/>
      <c r="O129" s="691"/>
    </row>
    <row r="130" ht="15.75" customHeight="1">
      <c r="A130" s="94"/>
      <c r="B130" s="94"/>
      <c r="C130" s="94"/>
      <c r="D130" s="81"/>
      <c r="E130" s="94"/>
      <c r="F130" s="94"/>
      <c r="K130" s="691"/>
      <c r="L130" s="691"/>
      <c r="M130" s="691"/>
      <c r="N130" s="691"/>
      <c r="O130" s="691"/>
    </row>
    <row r="131" ht="15.75" customHeight="1">
      <c r="A131" s="94"/>
      <c r="B131" s="94"/>
      <c r="C131" s="94"/>
      <c r="D131" s="81"/>
      <c r="E131" s="94"/>
      <c r="F131" s="94"/>
      <c r="K131" s="691"/>
      <c r="L131" s="691"/>
      <c r="M131" s="691"/>
      <c r="N131" s="691"/>
      <c r="O131" s="691"/>
    </row>
    <row r="132" ht="15.75" customHeight="1">
      <c r="A132" s="94"/>
      <c r="B132" s="94"/>
      <c r="C132" s="94"/>
      <c r="D132" s="81"/>
      <c r="E132" s="94"/>
      <c r="F132" s="94"/>
      <c r="K132" s="691"/>
      <c r="L132" s="691"/>
      <c r="M132" s="691"/>
      <c r="N132" s="691"/>
      <c r="O132" s="691"/>
    </row>
    <row r="133" ht="15.75" customHeight="1">
      <c r="A133" s="94"/>
      <c r="B133" s="94"/>
      <c r="C133" s="94"/>
      <c r="D133" s="81"/>
      <c r="E133" s="94"/>
      <c r="F133" s="94"/>
      <c r="K133" s="691"/>
      <c r="L133" s="691"/>
      <c r="M133" s="691"/>
      <c r="N133" s="691"/>
      <c r="O133" s="691"/>
    </row>
    <row r="134" ht="15.75" customHeight="1">
      <c r="A134" s="94"/>
      <c r="B134" s="94"/>
      <c r="C134" s="94"/>
      <c r="D134" s="81"/>
      <c r="E134" s="94"/>
      <c r="F134" s="94"/>
      <c r="K134" s="691"/>
      <c r="L134" s="691"/>
      <c r="M134" s="691"/>
      <c r="N134" s="691"/>
      <c r="O134" s="691"/>
    </row>
    <row r="135" ht="15.75" customHeight="1">
      <c r="A135" s="94"/>
      <c r="B135" s="94"/>
      <c r="C135" s="94"/>
      <c r="D135" s="81"/>
      <c r="E135" s="94"/>
      <c r="F135" s="94"/>
      <c r="K135" s="691"/>
      <c r="L135" s="691"/>
      <c r="M135" s="691"/>
      <c r="N135" s="691"/>
      <c r="O135" s="691"/>
    </row>
    <row r="136" ht="15.75" customHeight="1">
      <c r="A136" s="94"/>
      <c r="B136" s="94"/>
      <c r="C136" s="94"/>
      <c r="D136" s="81"/>
      <c r="E136" s="94"/>
      <c r="F136" s="94"/>
      <c r="K136" s="691"/>
      <c r="L136" s="691"/>
      <c r="M136" s="691"/>
      <c r="N136" s="691"/>
      <c r="O136" s="691"/>
    </row>
    <row r="137" ht="15.75" customHeight="1">
      <c r="A137" s="94"/>
      <c r="B137" s="94"/>
      <c r="C137" s="94"/>
      <c r="D137" s="81"/>
      <c r="E137" s="94"/>
      <c r="F137" s="94"/>
      <c r="K137" s="691"/>
      <c r="L137" s="691"/>
      <c r="M137" s="691"/>
      <c r="N137" s="691"/>
      <c r="O137" s="691"/>
    </row>
    <row r="138" ht="15.75" customHeight="1">
      <c r="A138" s="94"/>
      <c r="B138" s="94"/>
      <c r="C138" s="94"/>
      <c r="D138" s="81"/>
      <c r="E138" s="94"/>
      <c r="F138" s="94"/>
      <c r="K138" s="691"/>
      <c r="L138" s="691"/>
      <c r="M138" s="691"/>
      <c r="N138" s="691"/>
      <c r="O138" s="691"/>
    </row>
    <row r="139" ht="15.75" customHeight="1">
      <c r="A139" s="94"/>
      <c r="B139" s="94"/>
      <c r="C139" s="94"/>
      <c r="D139" s="81"/>
      <c r="E139" s="94"/>
      <c r="F139" s="94"/>
      <c r="K139" s="691"/>
      <c r="L139" s="691"/>
      <c r="M139" s="691"/>
      <c r="N139" s="691"/>
      <c r="O139" s="691"/>
    </row>
    <row r="140" ht="15.75" customHeight="1">
      <c r="A140" s="94"/>
      <c r="B140" s="94"/>
      <c r="C140" s="94"/>
      <c r="D140" s="81"/>
      <c r="E140" s="94"/>
      <c r="F140" s="94"/>
      <c r="K140" s="691"/>
      <c r="L140" s="691"/>
      <c r="M140" s="691"/>
      <c r="N140" s="691"/>
      <c r="O140" s="691"/>
    </row>
    <row r="141" ht="15.75" customHeight="1">
      <c r="A141" s="94"/>
      <c r="B141" s="94"/>
      <c r="C141" s="94"/>
      <c r="D141" s="81"/>
      <c r="E141" s="94"/>
      <c r="F141" s="94"/>
      <c r="K141" s="691"/>
      <c r="L141" s="691"/>
      <c r="M141" s="691"/>
      <c r="N141" s="691"/>
      <c r="O141" s="691"/>
    </row>
    <row r="142" ht="15.75" customHeight="1">
      <c r="A142" s="94"/>
      <c r="B142" s="94"/>
      <c r="C142" s="94"/>
      <c r="D142" s="81"/>
      <c r="E142" s="94"/>
      <c r="F142" s="94"/>
      <c r="K142" s="691"/>
      <c r="L142" s="691"/>
      <c r="M142" s="691"/>
      <c r="N142" s="691"/>
      <c r="O142" s="691"/>
    </row>
    <row r="143" ht="15.75" customHeight="1">
      <c r="A143" s="94"/>
      <c r="B143" s="94"/>
      <c r="C143" s="94"/>
      <c r="D143" s="81"/>
      <c r="E143" s="94"/>
      <c r="F143" s="94"/>
      <c r="K143" s="691"/>
      <c r="L143" s="691"/>
      <c r="M143" s="691"/>
      <c r="N143" s="691"/>
      <c r="O143" s="691"/>
    </row>
    <row r="144" ht="15.75" customHeight="1">
      <c r="A144" s="94"/>
      <c r="B144" s="94"/>
      <c r="C144" s="94"/>
      <c r="D144" s="81"/>
      <c r="E144" s="94"/>
      <c r="F144" s="94"/>
      <c r="K144" s="691"/>
      <c r="L144" s="691"/>
      <c r="M144" s="691"/>
      <c r="N144" s="691"/>
      <c r="O144" s="691"/>
    </row>
    <row r="145" ht="15.75" customHeight="1">
      <c r="A145" s="94"/>
      <c r="B145" s="94"/>
      <c r="C145" s="94"/>
      <c r="D145" s="81"/>
      <c r="E145" s="94"/>
      <c r="F145" s="94"/>
      <c r="K145" s="691"/>
      <c r="L145" s="691"/>
      <c r="M145" s="691"/>
      <c r="N145" s="691"/>
      <c r="O145" s="691"/>
    </row>
    <row r="146" ht="15.75" customHeight="1">
      <c r="A146" s="94"/>
      <c r="B146" s="94"/>
      <c r="C146" s="94"/>
      <c r="D146" s="81"/>
      <c r="E146" s="94"/>
      <c r="F146" s="94"/>
      <c r="K146" s="691"/>
      <c r="L146" s="691"/>
      <c r="M146" s="691"/>
      <c r="N146" s="691"/>
      <c r="O146" s="691"/>
    </row>
    <row r="147" ht="15.75" customHeight="1">
      <c r="A147" s="94"/>
      <c r="B147" s="94"/>
      <c r="C147" s="94"/>
      <c r="D147" s="81"/>
      <c r="E147" s="94"/>
      <c r="F147" s="94"/>
      <c r="K147" s="691"/>
      <c r="L147" s="691"/>
      <c r="M147" s="691"/>
      <c r="N147" s="691"/>
      <c r="O147" s="691"/>
    </row>
    <row r="148" ht="15.75" customHeight="1">
      <c r="A148" s="94"/>
      <c r="B148" s="94"/>
      <c r="C148" s="94"/>
      <c r="D148" s="81"/>
      <c r="E148" s="94"/>
      <c r="F148" s="94"/>
      <c r="K148" s="691"/>
      <c r="L148" s="691"/>
      <c r="M148" s="691"/>
      <c r="N148" s="691"/>
      <c r="O148" s="691"/>
    </row>
    <row r="149" ht="15.75" customHeight="1">
      <c r="A149" s="94"/>
      <c r="B149" s="94"/>
      <c r="C149" s="94"/>
      <c r="D149" s="81"/>
      <c r="E149" s="94"/>
      <c r="F149" s="94"/>
      <c r="K149" s="691"/>
      <c r="L149" s="691"/>
      <c r="M149" s="691"/>
      <c r="N149" s="691"/>
      <c r="O149" s="691"/>
    </row>
    <row r="150" ht="15.75" customHeight="1">
      <c r="A150" s="94"/>
      <c r="B150" s="94"/>
      <c r="C150" s="94"/>
      <c r="D150" s="81"/>
      <c r="E150" s="94"/>
      <c r="F150" s="94"/>
      <c r="K150" s="691"/>
      <c r="L150" s="691"/>
      <c r="M150" s="691"/>
      <c r="N150" s="691"/>
      <c r="O150" s="691"/>
    </row>
    <row r="151" ht="15.75" customHeight="1">
      <c r="A151" s="94"/>
      <c r="B151" s="94"/>
      <c r="C151" s="94"/>
      <c r="D151" s="81"/>
      <c r="E151" s="94"/>
      <c r="F151" s="94"/>
      <c r="K151" s="691"/>
      <c r="L151" s="691"/>
      <c r="M151" s="691"/>
      <c r="N151" s="691"/>
      <c r="O151" s="691"/>
    </row>
    <row r="152" ht="15.75" customHeight="1">
      <c r="A152" s="94"/>
      <c r="B152" s="94"/>
      <c r="C152" s="94"/>
      <c r="D152" s="81"/>
      <c r="E152" s="94"/>
      <c r="F152" s="94"/>
      <c r="K152" s="691"/>
      <c r="L152" s="691"/>
      <c r="M152" s="691"/>
      <c r="N152" s="691"/>
      <c r="O152" s="691"/>
    </row>
    <row r="153" ht="15.75" customHeight="1">
      <c r="A153" s="94"/>
      <c r="B153" s="94"/>
      <c r="C153" s="94"/>
      <c r="D153" s="81"/>
      <c r="E153" s="94"/>
      <c r="F153" s="94"/>
      <c r="K153" s="691"/>
      <c r="L153" s="691"/>
      <c r="M153" s="691"/>
      <c r="N153" s="691"/>
      <c r="O153" s="691"/>
    </row>
    <row r="154" ht="15.75" customHeight="1">
      <c r="A154" s="94"/>
      <c r="B154" s="94"/>
      <c r="C154" s="94"/>
      <c r="D154" s="81"/>
      <c r="E154" s="94"/>
      <c r="F154" s="94"/>
      <c r="K154" s="691"/>
      <c r="L154" s="691"/>
      <c r="M154" s="691"/>
      <c r="N154" s="691"/>
      <c r="O154" s="691"/>
    </row>
    <row r="155" ht="15.75" customHeight="1">
      <c r="A155" s="94"/>
      <c r="B155" s="94"/>
      <c r="C155" s="94"/>
      <c r="D155" s="81"/>
      <c r="E155" s="94"/>
      <c r="F155" s="94"/>
      <c r="K155" s="691"/>
      <c r="L155" s="691"/>
      <c r="M155" s="691"/>
      <c r="N155" s="691"/>
      <c r="O155" s="691"/>
    </row>
    <row r="156" ht="15.75" customHeight="1">
      <c r="A156" s="94"/>
      <c r="B156" s="94"/>
      <c r="C156" s="94"/>
      <c r="D156" s="81"/>
      <c r="E156" s="94"/>
      <c r="F156" s="94"/>
      <c r="K156" s="691"/>
      <c r="L156" s="691"/>
      <c r="M156" s="691"/>
      <c r="N156" s="691"/>
      <c r="O156" s="691"/>
    </row>
    <row r="157" ht="15.75" customHeight="1">
      <c r="A157" s="94"/>
      <c r="B157" s="94"/>
      <c r="C157" s="94"/>
      <c r="D157" s="81"/>
      <c r="E157" s="94"/>
      <c r="F157" s="94"/>
      <c r="K157" s="691"/>
      <c r="L157" s="691"/>
      <c r="M157" s="691"/>
      <c r="N157" s="691"/>
      <c r="O157" s="691"/>
    </row>
    <row r="158" ht="15.75" customHeight="1">
      <c r="A158" s="94"/>
      <c r="B158" s="94"/>
      <c r="C158" s="94"/>
      <c r="D158" s="81"/>
      <c r="E158" s="94"/>
      <c r="F158" s="94"/>
      <c r="K158" s="691"/>
      <c r="L158" s="691"/>
      <c r="M158" s="691"/>
      <c r="N158" s="691"/>
      <c r="O158" s="691"/>
    </row>
    <row r="159" ht="15.75" customHeight="1">
      <c r="A159" s="94"/>
      <c r="B159" s="94"/>
      <c r="C159" s="94"/>
      <c r="D159" s="81"/>
      <c r="E159" s="94"/>
      <c r="F159" s="94"/>
      <c r="K159" s="691"/>
      <c r="L159" s="691"/>
      <c r="M159" s="691"/>
      <c r="N159" s="691"/>
      <c r="O159" s="691"/>
    </row>
    <row r="160" ht="15.75" customHeight="1">
      <c r="A160" s="94"/>
      <c r="B160" s="94"/>
      <c r="C160" s="94"/>
      <c r="D160" s="81"/>
      <c r="E160" s="94"/>
      <c r="F160" s="94"/>
      <c r="K160" s="691"/>
      <c r="L160" s="691"/>
      <c r="M160" s="691"/>
      <c r="N160" s="691"/>
      <c r="O160" s="691"/>
    </row>
    <row r="161" ht="15.75" customHeight="1">
      <c r="A161" s="94"/>
      <c r="B161" s="94"/>
      <c r="C161" s="94"/>
      <c r="D161" s="81"/>
      <c r="E161" s="94"/>
      <c r="F161" s="94"/>
      <c r="K161" s="691"/>
      <c r="L161" s="691"/>
      <c r="M161" s="691"/>
      <c r="N161" s="691"/>
      <c r="O161" s="691"/>
    </row>
    <row r="162" ht="15.75" customHeight="1">
      <c r="A162" s="94"/>
      <c r="B162" s="94"/>
      <c r="C162" s="94"/>
      <c r="D162" s="81"/>
      <c r="E162" s="94"/>
      <c r="F162" s="94"/>
      <c r="K162" s="691"/>
      <c r="L162" s="691"/>
      <c r="M162" s="691"/>
      <c r="N162" s="691"/>
      <c r="O162" s="691"/>
    </row>
    <row r="163" ht="15.75" customHeight="1">
      <c r="A163" s="94"/>
      <c r="B163" s="94"/>
      <c r="C163" s="94"/>
      <c r="D163" s="81"/>
      <c r="E163" s="94"/>
      <c r="F163" s="94"/>
      <c r="K163" s="691"/>
      <c r="L163" s="691"/>
      <c r="M163" s="691"/>
      <c r="N163" s="691"/>
      <c r="O163" s="691"/>
    </row>
    <row r="164" ht="15.75" customHeight="1">
      <c r="A164" s="94"/>
      <c r="B164" s="94"/>
      <c r="C164" s="94"/>
      <c r="D164" s="81"/>
      <c r="E164" s="94"/>
      <c r="F164" s="94"/>
      <c r="K164" s="691"/>
      <c r="L164" s="691"/>
      <c r="M164" s="691"/>
      <c r="N164" s="691"/>
      <c r="O164" s="691"/>
    </row>
    <row r="165" ht="15.75" customHeight="1">
      <c r="A165" s="94"/>
      <c r="B165" s="94"/>
      <c r="C165" s="94"/>
      <c r="D165" s="81"/>
      <c r="E165" s="94"/>
      <c r="F165" s="94"/>
      <c r="K165" s="691"/>
      <c r="L165" s="691"/>
      <c r="M165" s="691"/>
      <c r="N165" s="691"/>
      <c r="O165" s="691"/>
    </row>
    <row r="166" ht="15.75" customHeight="1">
      <c r="A166" s="94"/>
      <c r="B166" s="94"/>
      <c r="C166" s="94"/>
      <c r="D166" s="81"/>
      <c r="E166" s="94"/>
      <c r="F166" s="94"/>
      <c r="K166" s="691"/>
      <c r="L166" s="691"/>
      <c r="M166" s="691"/>
      <c r="N166" s="691"/>
      <c r="O166" s="691"/>
    </row>
    <row r="167" ht="15.75" customHeight="1">
      <c r="A167" s="94"/>
      <c r="B167" s="94"/>
      <c r="C167" s="94"/>
      <c r="D167" s="81"/>
      <c r="E167" s="94"/>
      <c r="F167" s="94"/>
      <c r="K167" s="691"/>
      <c r="L167" s="691"/>
      <c r="M167" s="691"/>
      <c r="N167" s="691"/>
      <c r="O167" s="691"/>
    </row>
    <row r="168" ht="15.75" customHeight="1">
      <c r="A168" s="94"/>
      <c r="B168" s="94"/>
      <c r="C168" s="94"/>
      <c r="D168" s="81"/>
      <c r="E168" s="94"/>
      <c r="F168" s="94"/>
      <c r="K168" s="691"/>
      <c r="L168" s="691"/>
      <c r="M168" s="691"/>
      <c r="N168" s="691"/>
      <c r="O168" s="691"/>
    </row>
    <row r="169" ht="15.75" customHeight="1">
      <c r="A169" s="94"/>
      <c r="B169" s="94"/>
      <c r="C169" s="94"/>
      <c r="D169" s="81"/>
      <c r="E169" s="94"/>
      <c r="F169" s="94"/>
      <c r="K169" s="691"/>
      <c r="L169" s="691"/>
      <c r="M169" s="691"/>
      <c r="N169" s="691"/>
      <c r="O169" s="691"/>
    </row>
    <row r="170" ht="15.75" customHeight="1">
      <c r="A170" s="94"/>
      <c r="B170" s="94"/>
      <c r="C170" s="94"/>
      <c r="D170" s="81"/>
      <c r="E170" s="94"/>
      <c r="F170" s="94"/>
      <c r="K170" s="691"/>
      <c r="L170" s="691"/>
      <c r="M170" s="691"/>
      <c r="N170" s="691"/>
      <c r="O170" s="691"/>
    </row>
    <row r="171" ht="15.75" customHeight="1">
      <c r="A171" s="94"/>
      <c r="B171" s="94"/>
      <c r="C171" s="94"/>
      <c r="D171" s="81"/>
      <c r="E171" s="94"/>
      <c r="F171" s="94"/>
      <c r="K171" s="691"/>
      <c r="L171" s="691"/>
      <c r="M171" s="691"/>
      <c r="N171" s="691"/>
      <c r="O171" s="691"/>
    </row>
    <row r="172" ht="15.75" customHeight="1">
      <c r="A172" s="94"/>
      <c r="B172" s="94"/>
      <c r="C172" s="94"/>
      <c r="D172" s="81"/>
      <c r="E172" s="94"/>
      <c r="F172" s="94"/>
      <c r="K172" s="691"/>
      <c r="L172" s="691"/>
      <c r="M172" s="691"/>
      <c r="N172" s="691"/>
      <c r="O172" s="691"/>
    </row>
    <row r="173" ht="15.75" customHeight="1">
      <c r="A173" s="94"/>
      <c r="B173" s="94"/>
      <c r="C173" s="94"/>
      <c r="D173" s="81"/>
      <c r="E173" s="94"/>
      <c r="F173" s="94"/>
      <c r="K173" s="691"/>
      <c r="L173" s="691"/>
      <c r="M173" s="691"/>
      <c r="N173" s="691"/>
      <c r="O173" s="691"/>
    </row>
    <row r="174" ht="15.75" customHeight="1">
      <c r="A174" s="94"/>
      <c r="B174" s="94"/>
      <c r="C174" s="94"/>
      <c r="D174" s="81"/>
      <c r="E174" s="94"/>
      <c r="F174" s="94"/>
      <c r="K174" s="691"/>
      <c r="L174" s="691"/>
      <c r="M174" s="691"/>
      <c r="N174" s="691"/>
      <c r="O174" s="691"/>
    </row>
    <row r="175" ht="15.75" customHeight="1">
      <c r="A175" s="94"/>
      <c r="B175" s="94"/>
      <c r="C175" s="94"/>
      <c r="D175" s="81"/>
      <c r="E175" s="94"/>
      <c r="F175" s="94"/>
      <c r="K175" s="691"/>
      <c r="L175" s="691"/>
      <c r="M175" s="691"/>
      <c r="N175" s="691"/>
      <c r="O175" s="691"/>
    </row>
    <row r="176" ht="15.75" customHeight="1">
      <c r="A176" s="94"/>
      <c r="B176" s="94"/>
      <c r="C176" s="94"/>
      <c r="D176" s="81"/>
      <c r="E176" s="94"/>
      <c r="F176" s="94"/>
      <c r="K176" s="691"/>
      <c r="L176" s="691"/>
      <c r="M176" s="691"/>
      <c r="N176" s="691"/>
      <c r="O176" s="691"/>
    </row>
    <row r="177" ht="15.75" customHeight="1">
      <c r="A177" s="94"/>
      <c r="B177" s="94"/>
      <c r="C177" s="94"/>
      <c r="D177" s="81"/>
      <c r="E177" s="94"/>
      <c r="F177" s="94"/>
      <c r="K177" s="691"/>
      <c r="L177" s="691"/>
      <c r="M177" s="691"/>
      <c r="N177" s="691"/>
      <c r="O177" s="691"/>
    </row>
    <row r="178" ht="15.75" customHeight="1">
      <c r="A178" s="94"/>
      <c r="B178" s="94"/>
      <c r="C178" s="94"/>
      <c r="D178" s="81"/>
      <c r="E178" s="94"/>
      <c r="F178" s="94"/>
      <c r="K178" s="691"/>
      <c r="L178" s="691"/>
      <c r="M178" s="691"/>
      <c r="N178" s="691"/>
      <c r="O178" s="691"/>
    </row>
    <row r="179" ht="15.75" customHeight="1">
      <c r="A179" s="94"/>
      <c r="B179" s="94"/>
      <c r="C179" s="94"/>
      <c r="D179" s="81"/>
      <c r="E179" s="94"/>
      <c r="F179" s="94"/>
      <c r="K179" s="691"/>
      <c r="L179" s="691"/>
      <c r="M179" s="691"/>
      <c r="N179" s="691"/>
      <c r="O179" s="691"/>
    </row>
    <row r="180" ht="15.75" customHeight="1">
      <c r="A180" s="94"/>
      <c r="B180" s="94"/>
      <c r="C180" s="94"/>
      <c r="D180" s="81"/>
      <c r="E180" s="94"/>
      <c r="F180" s="94"/>
      <c r="K180" s="691"/>
      <c r="L180" s="691"/>
      <c r="M180" s="691"/>
      <c r="N180" s="691"/>
      <c r="O180" s="691"/>
    </row>
    <row r="181" ht="15.75" customHeight="1">
      <c r="A181" s="94"/>
      <c r="B181" s="94"/>
      <c r="C181" s="94"/>
      <c r="D181" s="81"/>
      <c r="E181" s="94"/>
      <c r="F181" s="94"/>
      <c r="K181" s="691"/>
      <c r="L181" s="691"/>
      <c r="M181" s="691"/>
      <c r="N181" s="691"/>
      <c r="O181" s="691"/>
    </row>
    <row r="182" ht="15.75" customHeight="1">
      <c r="A182" s="94"/>
      <c r="B182" s="94"/>
      <c r="C182" s="94"/>
      <c r="D182" s="81"/>
      <c r="E182" s="94"/>
      <c r="F182" s="94"/>
      <c r="K182" s="691"/>
      <c r="L182" s="691"/>
      <c r="M182" s="691"/>
      <c r="N182" s="691"/>
      <c r="O182" s="691"/>
    </row>
    <row r="183" ht="15.75" customHeight="1">
      <c r="A183" s="94"/>
      <c r="B183" s="94"/>
      <c r="C183" s="94"/>
      <c r="D183" s="81"/>
      <c r="E183" s="94"/>
      <c r="F183" s="94"/>
      <c r="K183" s="691"/>
      <c r="L183" s="691"/>
      <c r="M183" s="691"/>
      <c r="N183" s="691"/>
      <c r="O183" s="691"/>
    </row>
    <row r="184" ht="15.75" customHeight="1">
      <c r="A184" s="94"/>
      <c r="B184" s="94"/>
      <c r="C184" s="94"/>
      <c r="D184" s="81"/>
      <c r="E184" s="94"/>
      <c r="F184" s="94"/>
      <c r="K184" s="691"/>
      <c r="L184" s="691"/>
      <c r="M184" s="691"/>
      <c r="N184" s="691"/>
      <c r="O184" s="691"/>
    </row>
    <row r="185" ht="15.75" customHeight="1">
      <c r="A185" s="94"/>
      <c r="B185" s="94"/>
      <c r="C185" s="94"/>
      <c r="D185" s="81"/>
      <c r="E185" s="94"/>
      <c r="F185" s="94"/>
      <c r="K185" s="691"/>
      <c r="L185" s="691"/>
      <c r="M185" s="691"/>
      <c r="N185" s="691"/>
      <c r="O185" s="691"/>
    </row>
    <row r="186" ht="15.75" customHeight="1">
      <c r="A186" s="94"/>
      <c r="B186" s="94"/>
      <c r="C186" s="94"/>
      <c r="D186" s="81"/>
      <c r="E186" s="94"/>
      <c r="F186" s="94"/>
      <c r="K186" s="691"/>
      <c r="L186" s="691"/>
      <c r="M186" s="691"/>
      <c r="N186" s="691"/>
      <c r="O186" s="691"/>
    </row>
    <row r="187" ht="15.75" customHeight="1">
      <c r="A187" s="94"/>
      <c r="B187" s="94"/>
      <c r="C187" s="94"/>
      <c r="D187" s="81"/>
      <c r="E187" s="94"/>
      <c r="F187" s="94"/>
      <c r="K187" s="691"/>
      <c r="L187" s="691"/>
      <c r="M187" s="691"/>
      <c r="N187" s="691"/>
      <c r="O187" s="691"/>
    </row>
    <row r="188" ht="15.75" customHeight="1">
      <c r="A188" s="94"/>
      <c r="B188" s="94"/>
      <c r="C188" s="94"/>
      <c r="D188" s="81"/>
      <c r="E188" s="94"/>
      <c r="F188" s="94"/>
      <c r="K188" s="691"/>
      <c r="L188" s="691"/>
      <c r="M188" s="691"/>
      <c r="N188" s="691"/>
      <c r="O188" s="691"/>
    </row>
    <row r="189" ht="15.75" customHeight="1">
      <c r="A189" s="94"/>
      <c r="B189" s="94"/>
      <c r="C189" s="94"/>
      <c r="D189" s="81"/>
      <c r="E189" s="94"/>
      <c r="F189" s="94"/>
      <c r="K189" s="691"/>
      <c r="L189" s="691"/>
      <c r="M189" s="691"/>
      <c r="N189" s="691"/>
      <c r="O189" s="691"/>
    </row>
    <row r="190" ht="15.75" customHeight="1">
      <c r="A190" s="94"/>
      <c r="B190" s="94"/>
      <c r="C190" s="94"/>
      <c r="D190" s="81"/>
      <c r="E190" s="94"/>
      <c r="F190" s="94"/>
      <c r="K190" s="691"/>
      <c r="L190" s="691"/>
      <c r="M190" s="691"/>
      <c r="N190" s="691"/>
      <c r="O190" s="691"/>
    </row>
    <row r="191" ht="15.75" customHeight="1">
      <c r="A191" s="94"/>
      <c r="B191" s="94"/>
      <c r="C191" s="94"/>
      <c r="D191" s="81"/>
      <c r="E191" s="94"/>
      <c r="F191" s="94"/>
      <c r="K191" s="691"/>
      <c r="L191" s="691"/>
      <c r="M191" s="691"/>
      <c r="N191" s="691"/>
      <c r="O191" s="691"/>
    </row>
    <row r="192" ht="15.75" customHeight="1">
      <c r="A192" s="94"/>
      <c r="B192" s="94"/>
      <c r="C192" s="94"/>
      <c r="D192" s="81"/>
      <c r="E192" s="94"/>
      <c r="F192" s="94"/>
      <c r="K192" s="691"/>
      <c r="L192" s="691"/>
      <c r="M192" s="691"/>
      <c r="N192" s="691"/>
      <c r="O192" s="691"/>
    </row>
    <row r="193" ht="15.75" customHeight="1">
      <c r="A193" s="94"/>
      <c r="B193" s="94"/>
      <c r="C193" s="94"/>
      <c r="D193" s="81"/>
      <c r="E193" s="94"/>
      <c r="F193" s="94"/>
      <c r="K193" s="691"/>
      <c r="L193" s="691"/>
      <c r="M193" s="691"/>
      <c r="N193" s="691"/>
      <c r="O193" s="691"/>
    </row>
    <row r="194" ht="15.75" customHeight="1">
      <c r="A194" s="94"/>
      <c r="B194" s="94"/>
      <c r="C194" s="94"/>
      <c r="D194" s="81"/>
      <c r="E194" s="94"/>
      <c r="F194" s="94"/>
      <c r="K194" s="691"/>
      <c r="L194" s="691"/>
      <c r="M194" s="691"/>
      <c r="N194" s="691"/>
      <c r="O194" s="691"/>
    </row>
    <row r="195" ht="15.75" customHeight="1">
      <c r="A195" s="94"/>
      <c r="B195" s="94"/>
      <c r="C195" s="94"/>
      <c r="D195" s="81"/>
      <c r="E195" s="94"/>
      <c r="F195" s="94"/>
      <c r="K195" s="691"/>
      <c r="L195" s="691"/>
      <c r="M195" s="691"/>
      <c r="N195" s="691"/>
      <c r="O195" s="691"/>
    </row>
    <row r="196" ht="15.75" customHeight="1">
      <c r="A196" s="94"/>
      <c r="B196" s="94"/>
      <c r="C196" s="94"/>
      <c r="D196" s="81"/>
      <c r="E196" s="94"/>
      <c r="F196" s="94"/>
      <c r="K196" s="691"/>
      <c r="L196" s="691"/>
      <c r="M196" s="691"/>
      <c r="N196" s="691"/>
      <c r="O196" s="691"/>
    </row>
    <row r="197" ht="15.75" customHeight="1">
      <c r="A197" s="94"/>
      <c r="B197" s="94"/>
      <c r="C197" s="94"/>
      <c r="D197" s="81"/>
      <c r="E197" s="94"/>
      <c r="F197" s="94"/>
      <c r="K197" s="691"/>
      <c r="L197" s="691"/>
      <c r="M197" s="691"/>
      <c r="N197" s="691"/>
      <c r="O197" s="691"/>
    </row>
    <row r="198" ht="15.75" customHeight="1">
      <c r="A198" s="94"/>
      <c r="B198" s="94"/>
      <c r="C198" s="94"/>
      <c r="D198" s="81"/>
      <c r="E198" s="94"/>
      <c r="F198" s="94"/>
      <c r="K198" s="691"/>
      <c r="L198" s="691"/>
      <c r="M198" s="691"/>
      <c r="N198" s="691"/>
      <c r="O198" s="691"/>
    </row>
    <row r="199" ht="15.75" customHeight="1">
      <c r="A199" s="94"/>
      <c r="B199" s="94"/>
      <c r="C199" s="94"/>
      <c r="D199" s="81"/>
      <c r="E199" s="94"/>
      <c r="F199" s="94"/>
      <c r="K199" s="691"/>
      <c r="L199" s="691"/>
      <c r="M199" s="691"/>
      <c r="N199" s="691"/>
      <c r="O199" s="691"/>
    </row>
    <row r="200" ht="15.75" customHeight="1">
      <c r="A200" s="94"/>
      <c r="B200" s="94"/>
      <c r="C200" s="94"/>
      <c r="D200" s="81"/>
      <c r="E200" s="94"/>
      <c r="F200" s="94"/>
      <c r="K200" s="691"/>
      <c r="L200" s="691"/>
      <c r="M200" s="691"/>
      <c r="N200" s="691"/>
      <c r="O200" s="691"/>
    </row>
    <row r="201" ht="15.75" customHeight="1">
      <c r="A201" s="94"/>
      <c r="B201" s="94"/>
      <c r="C201" s="94"/>
      <c r="D201" s="81"/>
      <c r="E201" s="94"/>
      <c r="F201" s="94"/>
      <c r="K201" s="691"/>
      <c r="L201" s="691"/>
      <c r="M201" s="691"/>
      <c r="N201" s="691"/>
      <c r="O201" s="691"/>
    </row>
    <row r="202" ht="15.75" customHeight="1">
      <c r="A202" s="94"/>
      <c r="B202" s="94"/>
      <c r="C202" s="94"/>
      <c r="D202" s="81"/>
      <c r="E202" s="94"/>
      <c r="F202" s="94"/>
      <c r="K202" s="691"/>
      <c r="L202" s="691"/>
      <c r="M202" s="691"/>
      <c r="N202" s="691"/>
      <c r="O202" s="691"/>
    </row>
    <row r="203" ht="15.75" customHeight="1">
      <c r="A203" s="94"/>
      <c r="B203" s="94"/>
      <c r="C203" s="94"/>
      <c r="D203" s="81"/>
      <c r="E203" s="94"/>
      <c r="F203" s="94"/>
      <c r="K203" s="691"/>
      <c r="L203" s="691"/>
      <c r="M203" s="691"/>
      <c r="N203" s="691"/>
      <c r="O203" s="691"/>
    </row>
    <row r="204" ht="15.75" customHeight="1">
      <c r="A204" s="94"/>
      <c r="B204" s="94"/>
      <c r="C204" s="94"/>
      <c r="D204" s="81"/>
      <c r="E204" s="94"/>
      <c r="F204" s="94"/>
      <c r="K204" s="691"/>
      <c r="L204" s="691"/>
      <c r="M204" s="691"/>
      <c r="N204" s="691"/>
      <c r="O204" s="691"/>
    </row>
    <row r="205" ht="15.75" customHeight="1">
      <c r="A205" s="94"/>
      <c r="B205" s="94"/>
      <c r="C205" s="94"/>
      <c r="D205" s="81"/>
      <c r="E205" s="94"/>
      <c r="F205" s="94"/>
      <c r="K205" s="691"/>
      <c r="L205" s="691"/>
      <c r="M205" s="691"/>
      <c r="N205" s="691"/>
      <c r="O205" s="691"/>
    </row>
    <row r="206" ht="15.75" customHeight="1">
      <c r="A206" s="94"/>
      <c r="B206" s="94"/>
      <c r="C206" s="94"/>
      <c r="D206" s="81"/>
      <c r="E206" s="94"/>
      <c r="F206" s="94"/>
      <c r="K206" s="691"/>
      <c r="L206" s="691"/>
      <c r="M206" s="691"/>
      <c r="N206" s="691"/>
      <c r="O206" s="691"/>
    </row>
    <row r="207" ht="15.75" customHeight="1">
      <c r="A207" s="94"/>
      <c r="B207" s="94"/>
      <c r="C207" s="94"/>
      <c r="D207" s="81"/>
      <c r="E207" s="94"/>
      <c r="F207" s="94"/>
      <c r="K207" s="691"/>
      <c r="L207" s="691"/>
      <c r="M207" s="691"/>
      <c r="N207" s="691"/>
      <c r="O207" s="691"/>
    </row>
    <row r="208" ht="15.75" customHeight="1">
      <c r="A208" s="94"/>
      <c r="B208" s="94"/>
      <c r="C208" s="94"/>
      <c r="D208" s="81"/>
      <c r="E208" s="94"/>
      <c r="F208" s="94"/>
      <c r="K208" s="691"/>
      <c r="L208" s="691"/>
      <c r="M208" s="691"/>
      <c r="N208" s="691"/>
      <c r="O208" s="691"/>
    </row>
    <row r="209" ht="15.75" customHeight="1">
      <c r="A209" s="94"/>
      <c r="B209" s="94"/>
      <c r="C209" s="94"/>
      <c r="D209" s="81"/>
      <c r="E209" s="94"/>
      <c r="F209" s="94"/>
      <c r="K209" s="691"/>
      <c r="L209" s="691"/>
      <c r="M209" s="691"/>
      <c r="N209" s="691"/>
      <c r="O209" s="691"/>
    </row>
    <row r="210" ht="15.75" customHeight="1">
      <c r="A210" s="94"/>
      <c r="B210" s="94"/>
      <c r="C210" s="94"/>
      <c r="D210" s="81"/>
      <c r="E210" s="94"/>
      <c r="F210" s="94"/>
      <c r="K210" s="691"/>
      <c r="L210" s="691"/>
      <c r="M210" s="691"/>
      <c r="N210" s="691"/>
      <c r="O210" s="691"/>
    </row>
    <row r="211" ht="15.75" customHeight="1">
      <c r="A211" s="94"/>
      <c r="B211" s="94"/>
      <c r="C211" s="94"/>
      <c r="D211" s="81"/>
      <c r="E211" s="94"/>
      <c r="F211" s="94"/>
      <c r="K211" s="691"/>
      <c r="L211" s="691"/>
      <c r="M211" s="691"/>
      <c r="N211" s="691"/>
      <c r="O211" s="691"/>
    </row>
    <row r="212" ht="15.75" customHeight="1">
      <c r="A212" s="94"/>
      <c r="B212" s="94"/>
      <c r="C212" s="94"/>
      <c r="D212" s="81"/>
      <c r="E212" s="94"/>
      <c r="F212" s="94"/>
      <c r="K212" s="691"/>
      <c r="L212" s="691"/>
      <c r="M212" s="691"/>
      <c r="N212" s="691"/>
      <c r="O212" s="691"/>
    </row>
    <row r="213" ht="15.75" customHeight="1">
      <c r="A213" s="94"/>
      <c r="B213" s="94"/>
      <c r="C213" s="94"/>
      <c r="D213" s="81"/>
      <c r="E213" s="94"/>
      <c r="F213" s="94"/>
      <c r="K213" s="691"/>
      <c r="L213" s="691"/>
      <c r="M213" s="691"/>
      <c r="N213" s="691"/>
      <c r="O213" s="691"/>
    </row>
    <row r="214" ht="15.75" customHeight="1">
      <c r="A214" s="94"/>
      <c r="B214" s="94"/>
      <c r="C214" s="94"/>
      <c r="D214" s="81"/>
      <c r="E214" s="94"/>
      <c r="F214" s="94"/>
      <c r="K214" s="691"/>
      <c r="L214" s="691"/>
      <c r="M214" s="691"/>
      <c r="N214" s="691"/>
      <c r="O214" s="691"/>
    </row>
    <row r="215" ht="15.75" customHeight="1">
      <c r="A215" s="94"/>
      <c r="B215" s="94"/>
      <c r="C215" s="94"/>
      <c r="D215" s="81"/>
      <c r="E215" s="94"/>
      <c r="F215" s="94"/>
      <c r="K215" s="691"/>
      <c r="L215" s="691"/>
      <c r="M215" s="691"/>
      <c r="N215" s="691"/>
      <c r="O215" s="691"/>
    </row>
    <row r="216" ht="15.75" customHeight="1">
      <c r="A216" s="94"/>
      <c r="B216" s="94"/>
      <c r="C216" s="94"/>
      <c r="D216" s="81"/>
      <c r="E216" s="94"/>
      <c r="F216" s="94"/>
      <c r="K216" s="691"/>
      <c r="L216" s="691"/>
      <c r="M216" s="691"/>
      <c r="N216" s="691"/>
      <c r="O216" s="691"/>
    </row>
    <row r="217" ht="15.75" customHeight="1">
      <c r="A217" s="94"/>
      <c r="B217" s="94"/>
      <c r="C217" s="94"/>
      <c r="D217" s="81"/>
      <c r="E217" s="94"/>
      <c r="F217" s="94"/>
      <c r="K217" s="691"/>
      <c r="L217" s="691"/>
      <c r="M217" s="691"/>
      <c r="N217" s="691"/>
      <c r="O217" s="691"/>
    </row>
    <row r="218" ht="15.75" customHeight="1">
      <c r="A218" s="94"/>
      <c r="B218" s="94"/>
      <c r="C218" s="94"/>
      <c r="D218" s="81"/>
      <c r="E218" s="94"/>
      <c r="F218" s="94"/>
      <c r="K218" s="691"/>
      <c r="L218" s="691"/>
      <c r="M218" s="691"/>
      <c r="N218" s="691"/>
      <c r="O218" s="691"/>
    </row>
    <row r="219" ht="15.75" customHeight="1">
      <c r="A219" s="94"/>
      <c r="B219" s="94"/>
      <c r="C219" s="94"/>
      <c r="D219" s="81"/>
      <c r="E219" s="94"/>
      <c r="F219" s="94"/>
      <c r="K219" s="691"/>
      <c r="L219" s="691"/>
      <c r="M219" s="691"/>
      <c r="N219" s="691"/>
      <c r="O219" s="691"/>
    </row>
    <row r="220" ht="15.75" customHeight="1">
      <c r="A220" s="94"/>
      <c r="B220" s="94"/>
      <c r="C220" s="94"/>
      <c r="D220" s="81"/>
      <c r="E220" s="94"/>
      <c r="F220" s="94"/>
      <c r="K220" s="691"/>
      <c r="L220" s="691"/>
      <c r="M220" s="691"/>
      <c r="N220" s="691"/>
      <c r="O220" s="691"/>
    </row>
    <row r="221" ht="15.75" customHeight="1">
      <c r="A221" s="94"/>
      <c r="B221" s="94"/>
      <c r="C221" s="94"/>
      <c r="D221" s="81"/>
      <c r="E221" s="94"/>
      <c r="F221" s="94"/>
      <c r="K221" s="691"/>
      <c r="L221" s="691"/>
      <c r="M221" s="691"/>
      <c r="N221" s="691"/>
      <c r="O221" s="691"/>
    </row>
    <row r="222" ht="15.75" customHeight="1">
      <c r="A222" s="94"/>
      <c r="B222" s="94"/>
      <c r="C222" s="94"/>
      <c r="D222" s="81"/>
      <c r="E222" s="94"/>
      <c r="F222" s="94"/>
      <c r="K222" s="691"/>
      <c r="L222" s="691"/>
      <c r="M222" s="691"/>
      <c r="N222" s="691"/>
      <c r="O222" s="691"/>
    </row>
    <row r="223" ht="15.75" customHeight="1">
      <c r="A223" s="94"/>
      <c r="B223" s="94"/>
      <c r="C223" s="94"/>
      <c r="D223" s="81"/>
      <c r="E223" s="94"/>
      <c r="F223" s="94"/>
      <c r="K223" s="691"/>
      <c r="L223" s="691"/>
      <c r="M223" s="691"/>
      <c r="N223" s="691"/>
      <c r="O223" s="691"/>
    </row>
    <row r="224" ht="15.75" customHeight="1">
      <c r="A224" s="94"/>
      <c r="B224" s="94"/>
      <c r="C224" s="94"/>
      <c r="D224" s="81"/>
      <c r="E224" s="94"/>
      <c r="F224" s="94"/>
      <c r="K224" s="691"/>
      <c r="L224" s="691"/>
      <c r="M224" s="691"/>
      <c r="N224" s="691"/>
      <c r="O224" s="691"/>
    </row>
    <row r="225" ht="15.75" customHeight="1">
      <c r="A225" s="94"/>
      <c r="B225" s="94"/>
      <c r="C225" s="94"/>
      <c r="D225" s="81"/>
      <c r="E225" s="94"/>
      <c r="F225" s="94"/>
      <c r="K225" s="691"/>
      <c r="L225" s="691"/>
      <c r="M225" s="691"/>
      <c r="N225" s="691"/>
      <c r="O225" s="691"/>
    </row>
    <row r="226" ht="15.75" customHeight="1">
      <c r="A226" s="94"/>
      <c r="B226" s="94"/>
      <c r="C226" s="94"/>
      <c r="D226" s="81"/>
      <c r="E226" s="94"/>
      <c r="F226" s="94"/>
      <c r="K226" s="691"/>
      <c r="L226" s="691"/>
      <c r="M226" s="691"/>
      <c r="N226" s="691"/>
      <c r="O226" s="691"/>
    </row>
    <row r="227" ht="15.75" customHeight="1">
      <c r="A227" s="94"/>
      <c r="B227" s="94"/>
      <c r="C227" s="94"/>
      <c r="D227" s="81"/>
      <c r="E227" s="94"/>
      <c r="F227" s="94"/>
      <c r="K227" s="691"/>
      <c r="L227" s="691"/>
      <c r="M227" s="691"/>
      <c r="N227" s="691"/>
      <c r="O227" s="691"/>
    </row>
    <row r="228" ht="15.75" customHeight="1">
      <c r="A228" s="94"/>
      <c r="B228" s="94"/>
      <c r="C228" s="94"/>
      <c r="D228" s="81"/>
      <c r="E228" s="94"/>
      <c r="F228" s="94"/>
      <c r="K228" s="691"/>
      <c r="L228" s="691"/>
      <c r="M228" s="691"/>
      <c r="N228" s="691"/>
      <c r="O228" s="691"/>
    </row>
    <row r="229" ht="15.75" customHeight="1">
      <c r="A229" s="94"/>
      <c r="B229" s="94"/>
      <c r="C229" s="94"/>
      <c r="D229" s="81"/>
      <c r="E229" s="94"/>
      <c r="F229" s="94"/>
      <c r="K229" s="691"/>
      <c r="L229" s="691"/>
      <c r="M229" s="691"/>
      <c r="N229" s="691"/>
      <c r="O229" s="691"/>
    </row>
    <row r="230" ht="15.75" customHeight="1">
      <c r="A230" s="94"/>
      <c r="B230" s="94"/>
      <c r="C230" s="94"/>
      <c r="D230" s="81"/>
      <c r="E230" s="94"/>
      <c r="F230" s="94"/>
      <c r="K230" s="691"/>
      <c r="L230" s="691"/>
      <c r="M230" s="691"/>
      <c r="N230" s="691"/>
      <c r="O230" s="691"/>
    </row>
    <row r="231" ht="15.75" customHeight="1">
      <c r="A231" s="94"/>
      <c r="B231" s="94"/>
      <c r="C231" s="94"/>
      <c r="D231" s="81"/>
      <c r="E231" s="94"/>
      <c r="F231" s="94"/>
      <c r="K231" s="691"/>
      <c r="L231" s="691"/>
      <c r="M231" s="691"/>
      <c r="N231" s="691"/>
      <c r="O231" s="691"/>
    </row>
    <row r="232" ht="15.75" customHeight="1">
      <c r="A232" s="94"/>
      <c r="B232" s="94"/>
      <c r="C232" s="94"/>
      <c r="D232" s="81"/>
      <c r="E232" s="94"/>
      <c r="F232" s="94"/>
      <c r="K232" s="691"/>
      <c r="L232" s="691"/>
      <c r="M232" s="691"/>
      <c r="N232" s="691"/>
      <c r="O232" s="691"/>
    </row>
    <row r="233" ht="15.75" customHeight="1">
      <c r="A233" s="94"/>
      <c r="B233" s="94"/>
      <c r="C233" s="94"/>
      <c r="D233" s="81"/>
      <c r="E233" s="94"/>
      <c r="F233" s="94"/>
      <c r="K233" s="691"/>
      <c r="L233" s="691"/>
      <c r="M233" s="691"/>
      <c r="N233" s="691"/>
      <c r="O233" s="691"/>
    </row>
    <row r="234" ht="15.75" customHeight="1">
      <c r="A234" s="94"/>
      <c r="B234" s="94"/>
      <c r="C234" s="94"/>
      <c r="D234" s="81"/>
      <c r="E234" s="94"/>
      <c r="F234" s="94"/>
      <c r="K234" s="691"/>
      <c r="L234" s="691"/>
      <c r="M234" s="691"/>
      <c r="N234" s="691"/>
      <c r="O234" s="691"/>
    </row>
    <row r="235" ht="15.75" customHeight="1">
      <c r="A235" s="94"/>
      <c r="B235" s="94"/>
      <c r="C235" s="94"/>
      <c r="D235" s="81"/>
      <c r="E235" s="94"/>
      <c r="F235" s="94"/>
      <c r="K235" s="691"/>
      <c r="L235" s="691"/>
      <c r="M235" s="691"/>
      <c r="N235" s="691"/>
      <c r="O235" s="691"/>
    </row>
    <row r="236" ht="15.75" customHeight="1">
      <c r="A236" s="94"/>
      <c r="B236" s="94"/>
      <c r="C236" s="94"/>
      <c r="D236" s="81"/>
      <c r="E236" s="94"/>
      <c r="F236" s="94"/>
      <c r="K236" s="691"/>
      <c r="L236" s="691"/>
      <c r="M236" s="691"/>
      <c r="N236" s="691"/>
      <c r="O236" s="691"/>
    </row>
    <row r="237" ht="15.75" customHeight="1">
      <c r="A237" s="94"/>
      <c r="B237" s="94"/>
      <c r="C237" s="94"/>
      <c r="D237" s="81"/>
      <c r="E237" s="94"/>
      <c r="F237" s="94"/>
      <c r="K237" s="691"/>
      <c r="L237" s="691"/>
      <c r="M237" s="691"/>
      <c r="N237" s="691"/>
      <c r="O237" s="691"/>
    </row>
    <row r="238" ht="15.75" customHeight="1">
      <c r="A238" s="94"/>
      <c r="B238" s="94"/>
      <c r="C238" s="94"/>
      <c r="D238" s="81"/>
      <c r="E238" s="94"/>
      <c r="F238" s="94"/>
      <c r="K238" s="691"/>
      <c r="L238" s="691"/>
      <c r="M238" s="691"/>
      <c r="N238" s="691"/>
      <c r="O238" s="691"/>
    </row>
    <row r="239" ht="15.75" customHeight="1">
      <c r="A239" s="94"/>
      <c r="B239" s="94"/>
      <c r="C239" s="94"/>
      <c r="D239" s="81"/>
      <c r="E239" s="94"/>
      <c r="F239" s="94"/>
      <c r="K239" s="691"/>
      <c r="L239" s="691"/>
      <c r="M239" s="691"/>
      <c r="N239" s="691"/>
      <c r="O239" s="691"/>
    </row>
    <row r="240" ht="15.75" customHeight="1">
      <c r="A240" s="94"/>
      <c r="B240" s="94"/>
      <c r="C240" s="94"/>
      <c r="D240" s="81"/>
      <c r="E240" s="94"/>
      <c r="F240" s="94"/>
      <c r="K240" s="691"/>
      <c r="L240" s="691"/>
      <c r="M240" s="691"/>
      <c r="N240" s="691"/>
      <c r="O240" s="691"/>
    </row>
    <row r="241" ht="15.75" customHeight="1">
      <c r="A241" s="94"/>
      <c r="B241" s="94"/>
      <c r="C241" s="94"/>
      <c r="D241" s="81"/>
      <c r="E241" s="94"/>
      <c r="F241" s="94"/>
      <c r="K241" s="691"/>
      <c r="L241" s="691"/>
      <c r="M241" s="691"/>
      <c r="N241" s="691"/>
      <c r="O241" s="691"/>
    </row>
    <row r="242" ht="15.75" customHeight="1">
      <c r="A242" s="94"/>
      <c r="B242" s="94"/>
      <c r="C242" s="94"/>
      <c r="D242" s="81"/>
      <c r="E242" s="94"/>
      <c r="F242" s="94"/>
      <c r="K242" s="691"/>
      <c r="L242" s="691"/>
      <c r="M242" s="691"/>
      <c r="N242" s="691"/>
      <c r="O242" s="691"/>
    </row>
    <row r="243" ht="15.75" customHeight="1">
      <c r="A243" s="94"/>
      <c r="B243" s="94"/>
      <c r="C243" s="94"/>
      <c r="D243" s="81"/>
      <c r="E243" s="94"/>
      <c r="F243" s="94"/>
      <c r="K243" s="691"/>
      <c r="L243" s="691"/>
      <c r="M243" s="691"/>
      <c r="N243" s="691"/>
      <c r="O243" s="691"/>
    </row>
    <row r="244" ht="15.75" customHeight="1">
      <c r="A244" s="94"/>
      <c r="B244" s="94"/>
      <c r="C244" s="94"/>
      <c r="D244" s="81"/>
      <c r="E244" s="94"/>
      <c r="F244" s="94"/>
      <c r="K244" s="691"/>
      <c r="L244" s="691"/>
      <c r="M244" s="691"/>
      <c r="N244" s="691"/>
      <c r="O244" s="691"/>
    </row>
    <row r="245" ht="15.75" customHeight="1">
      <c r="A245" s="94"/>
      <c r="B245" s="94"/>
      <c r="C245" s="94"/>
      <c r="D245" s="81"/>
      <c r="E245" s="94"/>
      <c r="F245" s="94"/>
      <c r="K245" s="691"/>
      <c r="L245" s="691"/>
      <c r="M245" s="691"/>
      <c r="N245" s="691"/>
      <c r="O245" s="691"/>
    </row>
    <row r="246" ht="15.75" customHeight="1">
      <c r="A246" s="94"/>
      <c r="B246" s="94"/>
      <c r="C246" s="94"/>
      <c r="D246" s="81"/>
      <c r="E246" s="94"/>
      <c r="F246" s="94"/>
      <c r="K246" s="691"/>
      <c r="L246" s="691"/>
      <c r="M246" s="691"/>
      <c r="N246" s="691"/>
      <c r="O246" s="691"/>
    </row>
    <row r="247" ht="15.75" customHeight="1">
      <c r="A247" s="94"/>
      <c r="B247" s="94"/>
      <c r="C247" s="94"/>
      <c r="D247" s="81"/>
      <c r="E247" s="94"/>
      <c r="F247" s="94"/>
      <c r="K247" s="691"/>
      <c r="L247" s="691"/>
      <c r="M247" s="691"/>
      <c r="N247" s="691"/>
      <c r="O247" s="691"/>
    </row>
    <row r="248" ht="15.75" customHeight="1">
      <c r="A248" s="94"/>
      <c r="B248" s="94"/>
      <c r="C248" s="94"/>
      <c r="D248" s="81"/>
      <c r="E248" s="94"/>
      <c r="F248" s="94"/>
      <c r="K248" s="691"/>
      <c r="L248" s="691"/>
      <c r="M248" s="691"/>
      <c r="N248" s="691"/>
      <c r="O248" s="691"/>
    </row>
    <row r="249" ht="15.75" customHeight="1">
      <c r="A249" s="94"/>
      <c r="B249" s="94"/>
      <c r="C249" s="94"/>
      <c r="D249" s="81"/>
      <c r="E249" s="94"/>
      <c r="F249" s="94"/>
      <c r="K249" s="691"/>
      <c r="L249" s="691"/>
      <c r="M249" s="691"/>
      <c r="N249" s="691"/>
      <c r="O249" s="691"/>
    </row>
    <row r="250" ht="15.75" customHeight="1">
      <c r="A250" s="94"/>
      <c r="B250" s="94"/>
      <c r="C250" s="94"/>
      <c r="D250" s="81"/>
      <c r="E250" s="94"/>
      <c r="F250" s="94"/>
      <c r="K250" s="691"/>
      <c r="L250" s="691"/>
      <c r="M250" s="691"/>
      <c r="N250" s="691"/>
      <c r="O250" s="691"/>
    </row>
    <row r="251" ht="15.75" customHeight="1">
      <c r="A251" s="94"/>
      <c r="B251" s="94"/>
      <c r="C251" s="94"/>
      <c r="D251" s="81"/>
      <c r="E251" s="94"/>
      <c r="F251" s="94"/>
      <c r="K251" s="691"/>
      <c r="L251" s="691"/>
      <c r="M251" s="691"/>
      <c r="N251" s="691"/>
      <c r="O251" s="691"/>
    </row>
    <row r="252" ht="15.75" customHeight="1">
      <c r="A252" s="94"/>
      <c r="B252" s="94"/>
      <c r="C252" s="94"/>
      <c r="D252" s="81"/>
      <c r="E252" s="94"/>
      <c r="F252" s="94"/>
      <c r="K252" s="691"/>
      <c r="L252" s="691"/>
      <c r="M252" s="691"/>
      <c r="N252" s="691"/>
      <c r="O252" s="691"/>
    </row>
    <row r="253" ht="15.75" customHeight="1">
      <c r="A253" s="94"/>
      <c r="B253" s="94"/>
      <c r="C253" s="94"/>
      <c r="D253" s="81"/>
      <c r="E253" s="94"/>
      <c r="F253" s="94"/>
      <c r="K253" s="691"/>
      <c r="L253" s="691"/>
      <c r="M253" s="691"/>
      <c r="N253" s="691"/>
      <c r="O253" s="691"/>
    </row>
    <row r="254" ht="15.75" customHeight="1">
      <c r="A254" s="94"/>
      <c r="B254" s="94"/>
      <c r="C254" s="94"/>
      <c r="D254" s="81"/>
      <c r="E254" s="94"/>
      <c r="F254" s="94"/>
      <c r="K254" s="691"/>
      <c r="L254" s="691"/>
      <c r="M254" s="691"/>
      <c r="N254" s="691"/>
      <c r="O254" s="691"/>
    </row>
    <row r="255" ht="15.75" customHeight="1">
      <c r="A255" s="94"/>
      <c r="B255" s="94"/>
      <c r="C255" s="94"/>
      <c r="D255" s="81"/>
      <c r="E255" s="94"/>
      <c r="F255" s="94"/>
      <c r="K255" s="691"/>
      <c r="L255" s="691"/>
      <c r="M255" s="691"/>
      <c r="N255" s="691"/>
      <c r="O255" s="691"/>
    </row>
    <row r="256" ht="15.75" customHeight="1">
      <c r="A256" s="94"/>
      <c r="B256" s="94"/>
      <c r="C256" s="94"/>
      <c r="D256" s="81"/>
      <c r="E256" s="94"/>
      <c r="F256" s="94"/>
      <c r="K256" s="691"/>
      <c r="L256" s="691"/>
      <c r="M256" s="691"/>
      <c r="N256" s="691"/>
      <c r="O256" s="691"/>
    </row>
    <row r="257" ht="15.75" customHeight="1">
      <c r="A257" s="94"/>
      <c r="B257" s="94"/>
      <c r="C257" s="94"/>
      <c r="D257" s="81"/>
      <c r="E257" s="94"/>
      <c r="F257" s="94"/>
      <c r="K257" s="691"/>
      <c r="L257" s="691"/>
      <c r="M257" s="691"/>
      <c r="N257" s="691"/>
      <c r="O257" s="691"/>
    </row>
    <row r="258" ht="15.75" customHeight="1">
      <c r="A258" s="94"/>
      <c r="B258" s="94"/>
      <c r="C258" s="94"/>
      <c r="D258" s="81"/>
      <c r="E258" s="94"/>
      <c r="F258" s="94"/>
      <c r="K258" s="691"/>
      <c r="L258" s="691"/>
      <c r="M258" s="691"/>
      <c r="N258" s="691"/>
      <c r="O258" s="691"/>
    </row>
    <row r="259" ht="15.75" customHeight="1">
      <c r="A259" s="94"/>
      <c r="B259" s="94"/>
      <c r="C259" s="94"/>
      <c r="D259" s="81"/>
      <c r="E259" s="94"/>
      <c r="F259" s="94"/>
      <c r="K259" s="691"/>
      <c r="L259" s="691"/>
      <c r="M259" s="691"/>
      <c r="N259" s="691"/>
      <c r="O259" s="691"/>
    </row>
    <row r="260" ht="15.75" customHeight="1">
      <c r="A260" s="94"/>
      <c r="B260" s="94"/>
      <c r="C260" s="94"/>
      <c r="D260" s="81"/>
      <c r="E260" s="94"/>
      <c r="F260" s="94"/>
      <c r="K260" s="691"/>
      <c r="L260" s="691"/>
      <c r="M260" s="691"/>
      <c r="N260" s="691"/>
      <c r="O260" s="691"/>
    </row>
    <row r="261" ht="15.75" customHeight="1">
      <c r="A261" s="94"/>
      <c r="B261" s="94"/>
      <c r="C261" s="94"/>
      <c r="D261" s="81"/>
      <c r="E261" s="94"/>
      <c r="F261" s="94"/>
      <c r="K261" s="691"/>
      <c r="L261" s="691"/>
      <c r="M261" s="691"/>
      <c r="N261" s="691"/>
      <c r="O261" s="691"/>
    </row>
    <row r="262" ht="15.75" customHeight="1">
      <c r="A262" s="94"/>
      <c r="B262" s="94"/>
      <c r="C262" s="94"/>
      <c r="D262" s="81"/>
      <c r="E262" s="94"/>
      <c r="F262" s="94"/>
      <c r="K262" s="691"/>
      <c r="L262" s="691"/>
      <c r="M262" s="691"/>
      <c r="N262" s="691"/>
      <c r="O262" s="691"/>
    </row>
    <row r="263" ht="15.75" customHeight="1">
      <c r="A263" s="94"/>
      <c r="B263" s="94"/>
      <c r="C263" s="94"/>
      <c r="D263" s="81"/>
      <c r="E263" s="94"/>
      <c r="F263" s="94"/>
      <c r="K263" s="691"/>
      <c r="L263" s="691"/>
      <c r="M263" s="691"/>
      <c r="N263" s="691"/>
      <c r="O263" s="691"/>
    </row>
    <row r="264" ht="15.75" customHeight="1">
      <c r="A264" s="94"/>
      <c r="B264" s="94"/>
      <c r="C264" s="94"/>
      <c r="D264" s="81"/>
      <c r="E264" s="94"/>
      <c r="F264" s="94"/>
      <c r="K264" s="691"/>
      <c r="L264" s="691"/>
      <c r="M264" s="691"/>
      <c r="N264" s="691"/>
      <c r="O264" s="691"/>
    </row>
    <row r="265" ht="15.75" customHeight="1">
      <c r="A265" s="94"/>
      <c r="B265" s="94"/>
      <c r="C265" s="94"/>
      <c r="D265" s="81"/>
      <c r="E265" s="94"/>
      <c r="F265" s="94"/>
      <c r="K265" s="691"/>
      <c r="L265" s="691"/>
      <c r="M265" s="691"/>
      <c r="N265" s="691"/>
      <c r="O265" s="691"/>
    </row>
    <row r="266" ht="15.75" customHeight="1">
      <c r="A266" s="94"/>
      <c r="B266" s="94"/>
      <c r="C266" s="94"/>
      <c r="D266" s="81"/>
      <c r="E266" s="94"/>
      <c r="F266" s="94"/>
      <c r="K266" s="691"/>
      <c r="L266" s="691"/>
      <c r="M266" s="691"/>
      <c r="N266" s="691"/>
      <c r="O266" s="691"/>
    </row>
    <row r="267" ht="15.75" customHeight="1">
      <c r="A267" s="94"/>
      <c r="B267" s="94"/>
      <c r="C267" s="94"/>
      <c r="D267" s="81"/>
      <c r="E267" s="94"/>
      <c r="F267" s="94"/>
      <c r="K267" s="691"/>
      <c r="L267" s="691"/>
      <c r="M267" s="691"/>
      <c r="N267" s="691"/>
      <c r="O267" s="691"/>
    </row>
    <row r="268" ht="15.75" customHeight="1">
      <c r="A268" s="94"/>
      <c r="B268" s="94"/>
      <c r="C268" s="94"/>
      <c r="D268" s="81"/>
      <c r="E268" s="94"/>
      <c r="F268" s="94"/>
      <c r="K268" s="691"/>
      <c r="L268" s="691"/>
      <c r="M268" s="691"/>
      <c r="N268" s="691"/>
      <c r="O268" s="691"/>
    </row>
    <row r="269" ht="15.75" customHeight="1">
      <c r="A269" s="94"/>
      <c r="B269" s="94"/>
      <c r="C269" s="94"/>
      <c r="D269" s="81"/>
      <c r="E269" s="94"/>
      <c r="F269" s="94"/>
      <c r="K269" s="691"/>
      <c r="L269" s="691"/>
      <c r="M269" s="691"/>
      <c r="N269" s="691"/>
      <c r="O269" s="691"/>
    </row>
    <row r="270" ht="15.75" customHeight="1">
      <c r="A270" s="94"/>
      <c r="B270" s="94"/>
      <c r="C270" s="94"/>
      <c r="D270" s="81"/>
      <c r="E270" s="94"/>
      <c r="F270" s="94"/>
      <c r="K270" s="691"/>
      <c r="L270" s="691"/>
      <c r="M270" s="691"/>
      <c r="N270" s="691"/>
      <c r="O270" s="691"/>
    </row>
    <row r="271" ht="15.75" customHeight="1">
      <c r="A271" s="94"/>
      <c r="B271" s="94"/>
      <c r="C271" s="94"/>
      <c r="D271" s="81"/>
      <c r="E271" s="94"/>
      <c r="F271" s="94"/>
      <c r="K271" s="691"/>
      <c r="L271" s="691"/>
      <c r="M271" s="691"/>
      <c r="N271" s="691"/>
      <c r="O271" s="691"/>
    </row>
    <row r="272" ht="15.75" customHeight="1">
      <c r="A272" s="94"/>
      <c r="B272" s="94"/>
      <c r="C272" s="94"/>
      <c r="D272" s="81"/>
      <c r="E272" s="94"/>
      <c r="F272" s="94"/>
      <c r="K272" s="691"/>
      <c r="L272" s="691"/>
      <c r="M272" s="691"/>
      <c r="N272" s="691"/>
      <c r="O272" s="691"/>
    </row>
    <row r="273" ht="15.75" customHeight="1">
      <c r="A273" s="94"/>
      <c r="B273" s="94"/>
      <c r="C273" s="94"/>
      <c r="D273" s="81"/>
      <c r="E273" s="94"/>
      <c r="F273" s="94"/>
      <c r="K273" s="691"/>
      <c r="L273" s="691"/>
      <c r="M273" s="691"/>
      <c r="N273" s="691"/>
      <c r="O273" s="691"/>
    </row>
    <row r="274" ht="15.75" customHeight="1">
      <c r="A274" s="94"/>
      <c r="B274" s="94"/>
      <c r="C274" s="94"/>
      <c r="D274" s="81"/>
      <c r="E274" s="94"/>
      <c r="F274" s="94"/>
      <c r="K274" s="691"/>
      <c r="L274" s="691"/>
      <c r="M274" s="691"/>
      <c r="N274" s="691"/>
      <c r="O274" s="691"/>
    </row>
    <row r="275" ht="15.75" customHeight="1">
      <c r="A275" s="94"/>
      <c r="B275" s="94"/>
      <c r="C275" s="94"/>
      <c r="D275" s="81"/>
      <c r="E275" s="94"/>
      <c r="F275" s="94"/>
      <c r="K275" s="691"/>
      <c r="L275" s="691"/>
      <c r="M275" s="691"/>
      <c r="N275" s="691"/>
      <c r="O275" s="691"/>
    </row>
    <row r="276" ht="15.75" customHeight="1">
      <c r="A276" s="94"/>
      <c r="B276" s="94"/>
      <c r="C276" s="94"/>
      <c r="D276" s="81"/>
      <c r="E276" s="94"/>
      <c r="F276" s="94"/>
      <c r="K276" s="691"/>
      <c r="L276" s="691"/>
      <c r="M276" s="691"/>
      <c r="N276" s="691"/>
      <c r="O276" s="691"/>
    </row>
    <row r="277" ht="15.75" customHeight="1">
      <c r="A277" s="94"/>
      <c r="B277" s="94"/>
      <c r="C277" s="94"/>
      <c r="D277" s="81"/>
      <c r="E277" s="94"/>
      <c r="F277" s="94"/>
      <c r="K277" s="691"/>
      <c r="L277" s="691"/>
      <c r="M277" s="691"/>
      <c r="N277" s="691"/>
      <c r="O277" s="691"/>
    </row>
    <row r="278" ht="15.75" customHeight="1">
      <c r="A278" s="94"/>
      <c r="B278" s="94"/>
      <c r="C278" s="94"/>
      <c r="D278" s="81"/>
      <c r="E278" s="94"/>
      <c r="F278" s="94"/>
      <c r="K278" s="691"/>
      <c r="L278" s="691"/>
      <c r="M278" s="691"/>
      <c r="N278" s="691"/>
      <c r="O278" s="691"/>
    </row>
    <row r="279" ht="15.75" customHeight="1">
      <c r="A279" s="94"/>
      <c r="B279" s="94"/>
      <c r="C279" s="94"/>
      <c r="D279" s="81"/>
      <c r="E279" s="94"/>
      <c r="F279" s="94"/>
      <c r="K279" s="691"/>
      <c r="L279" s="691"/>
      <c r="M279" s="691"/>
      <c r="N279" s="691"/>
      <c r="O279" s="691"/>
    </row>
    <row r="280" ht="15.75" customHeight="1">
      <c r="A280" s="94"/>
      <c r="B280" s="94"/>
      <c r="C280" s="94"/>
      <c r="D280" s="81"/>
      <c r="E280" s="94"/>
      <c r="F280" s="94"/>
      <c r="K280" s="691"/>
      <c r="L280" s="691"/>
      <c r="M280" s="691"/>
      <c r="N280" s="691"/>
      <c r="O280" s="691"/>
    </row>
    <row r="281" ht="15.75" customHeight="1">
      <c r="A281" s="94"/>
      <c r="B281" s="94"/>
      <c r="C281" s="94"/>
      <c r="D281" s="81"/>
      <c r="E281" s="94"/>
      <c r="F281" s="94"/>
      <c r="K281" s="691"/>
      <c r="L281" s="691"/>
      <c r="M281" s="691"/>
      <c r="N281" s="691"/>
      <c r="O281" s="691"/>
    </row>
    <row r="282" ht="15.75" customHeight="1">
      <c r="A282" s="94"/>
      <c r="B282" s="94"/>
      <c r="C282" s="94"/>
      <c r="D282" s="81"/>
      <c r="E282" s="94"/>
      <c r="F282" s="94"/>
      <c r="K282" s="691"/>
      <c r="L282" s="691"/>
      <c r="M282" s="691"/>
      <c r="N282" s="691"/>
      <c r="O282" s="691"/>
    </row>
    <row r="283" ht="15.75" customHeight="1">
      <c r="A283" s="94"/>
      <c r="B283" s="94"/>
      <c r="C283" s="94"/>
      <c r="D283" s="81"/>
      <c r="E283" s="94"/>
      <c r="F283" s="94"/>
      <c r="K283" s="691"/>
      <c r="L283" s="691"/>
      <c r="M283" s="691"/>
      <c r="N283" s="691"/>
      <c r="O283" s="691"/>
    </row>
    <row r="284" ht="15.75" customHeight="1">
      <c r="A284" s="94"/>
      <c r="B284" s="94"/>
      <c r="C284" s="94"/>
      <c r="D284" s="81"/>
      <c r="E284" s="94"/>
      <c r="F284" s="94"/>
      <c r="K284" s="691"/>
      <c r="L284" s="691"/>
      <c r="M284" s="691"/>
      <c r="N284" s="691"/>
      <c r="O284" s="691"/>
    </row>
    <row r="285" ht="15.75" customHeight="1">
      <c r="A285" s="94"/>
      <c r="B285" s="94"/>
      <c r="C285" s="94"/>
      <c r="D285" s="81"/>
      <c r="E285" s="94"/>
      <c r="F285" s="94"/>
      <c r="K285" s="691"/>
      <c r="L285" s="691"/>
      <c r="M285" s="691"/>
      <c r="N285" s="691"/>
      <c r="O285" s="691"/>
    </row>
    <row r="286" ht="15.75" customHeight="1">
      <c r="A286" s="94"/>
      <c r="B286" s="94"/>
      <c r="C286" s="94"/>
      <c r="D286" s="81"/>
      <c r="E286" s="94"/>
      <c r="F286" s="94"/>
      <c r="K286" s="691"/>
      <c r="L286" s="691"/>
      <c r="M286" s="691"/>
      <c r="N286" s="691"/>
      <c r="O286" s="691"/>
    </row>
    <row r="287" ht="15.75" customHeight="1">
      <c r="A287" s="94"/>
      <c r="B287" s="94"/>
      <c r="C287" s="94"/>
      <c r="D287" s="81"/>
      <c r="E287" s="94"/>
      <c r="F287" s="94"/>
      <c r="K287" s="691"/>
      <c r="L287" s="691"/>
      <c r="M287" s="691"/>
      <c r="N287" s="691"/>
      <c r="O287" s="691"/>
    </row>
    <row r="288" ht="15.75" customHeight="1">
      <c r="A288" s="94"/>
      <c r="B288" s="94"/>
      <c r="C288" s="94"/>
      <c r="D288" s="81"/>
      <c r="E288" s="94"/>
      <c r="F288" s="94"/>
      <c r="K288" s="691"/>
      <c r="L288" s="691"/>
      <c r="M288" s="691"/>
      <c r="N288" s="691"/>
      <c r="O288" s="691"/>
    </row>
    <row r="289" ht="15.75" customHeight="1">
      <c r="A289" s="94"/>
      <c r="B289" s="94"/>
      <c r="C289" s="94"/>
      <c r="D289" s="81"/>
      <c r="E289" s="94"/>
      <c r="F289" s="94"/>
      <c r="K289" s="691"/>
      <c r="L289" s="691"/>
      <c r="M289" s="691"/>
      <c r="N289" s="691"/>
      <c r="O289" s="691"/>
    </row>
    <row r="290" ht="15.75" customHeight="1">
      <c r="A290" s="94"/>
      <c r="B290" s="94"/>
      <c r="C290" s="94"/>
      <c r="D290" s="81"/>
      <c r="E290" s="94"/>
      <c r="F290" s="94"/>
      <c r="K290" s="691"/>
      <c r="L290" s="691"/>
      <c r="M290" s="691"/>
      <c r="N290" s="691"/>
      <c r="O290" s="691"/>
    </row>
    <row r="291" ht="15.75" customHeight="1">
      <c r="A291" s="94"/>
      <c r="B291" s="94"/>
      <c r="C291" s="94"/>
      <c r="D291" s="81"/>
      <c r="E291" s="94"/>
      <c r="F291" s="94"/>
      <c r="K291" s="691"/>
      <c r="L291" s="691"/>
      <c r="M291" s="691"/>
      <c r="N291" s="691"/>
      <c r="O291" s="691"/>
    </row>
    <row r="292" ht="15.75" customHeight="1">
      <c r="A292" s="94"/>
      <c r="B292" s="94"/>
      <c r="C292" s="94"/>
      <c r="D292" s="81"/>
      <c r="E292" s="94"/>
      <c r="F292" s="94"/>
      <c r="K292" s="691"/>
      <c r="L292" s="691"/>
      <c r="M292" s="691"/>
      <c r="N292" s="691"/>
      <c r="O292" s="691"/>
    </row>
    <row r="293" ht="15.75" customHeight="1">
      <c r="A293" s="94"/>
      <c r="B293" s="94"/>
      <c r="C293" s="94"/>
      <c r="D293" s="81"/>
      <c r="E293" s="94"/>
      <c r="F293" s="94"/>
      <c r="K293" s="691"/>
      <c r="L293" s="691"/>
      <c r="M293" s="691"/>
      <c r="N293" s="691"/>
      <c r="O293" s="691"/>
    </row>
    <row r="294" ht="15.75" customHeight="1">
      <c r="A294" s="94"/>
      <c r="B294" s="94"/>
      <c r="C294" s="94"/>
      <c r="D294" s="81"/>
      <c r="E294" s="94"/>
      <c r="F294" s="94"/>
      <c r="K294" s="691"/>
      <c r="L294" s="691"/>
      <c r="M294" s="691"/>
      <c r="N294" s="691"/>
      <c r="O294" s="691"/>
    </row>
    <row r="295" ht="15.75" customHeight="1">
      <c r="A295" s="94"/>
      <c r="B295" s="94"/>
      <c r="C295" s="94"/>
      <c r="D295" s="81"/>
      <c r="E295" s="94"/>
      <c r="F295" s="94"/>
      <c r="K295" s="691"/>
      <c r="L295" s="691"/>
      <c r="M295" s="691"/>
      <c r="N295" s="691"/>
      <c r="O295" s="691"/>
    </row>
    <row r="296" ht="15.75" customHeight="1">
      <c r="A296" s="94"/>
      <c r="B296" s="94"/>
      <c r="C296" s="94"/>
      <c r="D296" s="81"/>
      <c r="E296" s="94"/>
      <c r="F296" s="94"/>
      <c r="K296" s="691"/>
      <c r="L296" s="691"/>
      <c r="M296" s="691"/>
      <c r="N296" s="691"/>
      <c r="O296" s="691"/>
    </row>
    <row r="297" ht="15.75" customHeight="1">
      <c r="A297" s="94"/>
      <c r="B297" s="94"/>
      <c r="C297" s="94"/>
      <c r="D297" s="81"/>
      <c r="E297" s="94"/>
      <c r="F297" s="94"/>
      <c r="K297" s="691"/>
      <c r="L297" s="691"/>
      <c r="M297" s="691"/>
      <c r="N297" s="691"/>
      <c r="O297" s="691"/>
    </row>
    <row r="298" ht="15.75" customHeight="1">
      <c r="A298" s="94"/>
      <c r="B298" s="94"/>
      <c r="C298" s="94"/>
      <c r="D298" s="81"/>
      <c r="E298" s="94"/>
      <c r="F298" s="94"/>
      <c r="K298" s="691"/>
      <c r="L298" s="691"/>
      <c r="M298" s="691"/>
      <c r="N298" s="691"/>
      <c r="O298" s="691"/>
    </row>
    <row r="299" ht="15.75" customHeight="1">
      <c r="A299" s="94"/>
      <c r="B299" s="94"/>
      <c r="C299" s="94"/>
      <c r="D299" s="81"/>
      <c r="E299" s="94"/>
      <c r="F299" s="94"/>
      <c r="K299" s="691"/>
      <c r="L299" s="691"/>
      <c r="M299" s="691"/>
      <c r="N299" s="691"/>
      <c r="O299" s="691"/>
    </row>
    <row r="300" ht="15.75" customHeight="1">
      <c r="A300" s="94"/>
      <c r="B300" s="94"/>
      <c r="C300" s="94"/>
      <c r="D300" s="81"/>
      <c r="E300" s="94"/>
      <c r="F300" s="94"/>
      <c r="K300" s="691"/>
      <c r="L300" s="691"/>
      <c r="M300" s="691"/>
      <c r="N300" s="691"/>
      <c r="O300" s="691"/>
    </row>
    <row r="301" ht="15.75" customHeight="1">
      <c r="A301" s="94"/>
      <c r="B301" s="94"/>
      <c r="C301" s="94"/>
      <c r="D301" s="81"/>
      <c r="E301" s="94"/>
      <c r="F301" s="94"/>
      <c r="K301" s="691"/>
      <c r="L301" s="691"/>
      <c r="M301" s="691"/>
      <c r="N301" s="691"/>
      <c r="O301" s="691"/>
    </row>
    <row r="302" ht="15.75" customHeight="1">
      <c r="A302" s="94"/>
      <c r="B302" s="94"/>
      <c r="C302" s="94"/>
      <c r="D302" s="81"/>
      <c r="E302" s="94"/>
      <c r="F302" s="94"/>
      <c r="K302" s="691"/>
      <c r="L302" s="691"/>
      <c r="M302" s="691"/>
      <c r="N302" s="691"/>
      <c r="O302" s="691"/>
    </row>
    <row r="303" ht="15.75" customHeight="1">
      <c r="A303" s="94"/>
      <c r="B303" s="94"/>
      <c r="C303" s="94"/>
      <c r="D303" s="81"/>
      <c r="E303" s="94"/>
      <c r="F303" s="94"/>
      <c r="K303" s="691"/>
      <c r="L303" s="691"/>
      <c r="M303" s="691"/>
      <c r="N303" s="691"/>
      <c r="O303" s="691"/>
    </row>
    <row r="304" ht="15.75" customHeight="1">
      <c r="A304" s="94"/>
      <c r="B304" s="94"/>
      <c r="C304" s="94"/>
      <c r="D304" s="81"/>
      <c r="E304" s="94"/>
      <c r="F304" s="94"/>
      <c r="K304" s="691"/>
      <c r="L304" s="691"/>
      <c r="M304" s="691"/>
      <c r="N304" s="691"/>
      <c r="O304" s="691"/>
    </row>
    <row r="305" ht="15.75" customHeight="1">
      <c r="A305" s="94"/>
      <c r="B305" s="94"/>
      <c r="C305" s="94"/>
      <c r="D305" s="81"/>
      <c r="E305" s="94"/>
      <c r="F305" s="94"/>
      <c r="K305" s="691"/>
      <c r="L305" s="691"/>
      <c r="M305" s="691"/>
      <c r="N305" s="691"/>
      <c r="O305" s="691"/>
    </row>
    <row r="306" ht="15.75" customHeight="1">
      <c r="A306" s="94"/>
      <c r="B306" s="94"/>
      <c r="C306" s="94"/>
      <c r="D306" s="81"/>
      <c r="E306" s="94"/>
      <c r="F306" s="94"/>
      <c r="K306" s="691"/>
      <c r="L306" s="691"/>
      <c r="M306" s="691"/>
      <c r="N306" s="691"/>
      <c r="O306" s="691"/>
    </row>
    <row r="307" ht="15.75" customHeight="1">
      <c r="A307" s="94"/>
      <c r="B307" s="94"/>
      <c r="C307" s="94"/>
      <c r="D307" s="81"/>
      <c r="E307" s="94"/>
      <c r="F307" s="94"/>
      <c r="K307" s="691"/>
      <c r="L307" s="691"/>
      <c r="M307" s="691"/>
      <c r="N307" s="691"/>
      <c r="O307" s="691"/>
    </row>
    <row r="308" ht="15.75" customHeight="1">
      <c r="A308" s="94"/>
      <c r="B308" s="94"/>
      <c r="C308" s="94"/>
      <c r="D308" s="81"/>
      <c r="E308" s="94"/>
      <c r="F308" s="94"/>
      <c r="K308" s="691"/>
      <c r="L308" s="691"/>
      <c r="M308" s="691"/>
      <c r="N308" s="691"/>
      <c r="O308" s="691"/>
    </row>
    <row r="309" ht="15.75" customHeight="1">
      <c r="A309" s="94"/>
      <c r="B309" s="94"/>
      <c r="C309" s="94"/>
      <c r="D309" s="81"/>
      <c r="E309" s="94"/>
      <c r="F309" s="94"/>
      <c r="K309" s="691"/>
      <c r="L309" s="691"/>
      <c r="M309" s="691"/>
      <c r="N309" s="691"/>
      <c r="O309" s="691"/>
    </row>
    <row r="310" ht="15.75" customHeight="1">
      <c r="A310" s="94"/>
      <c r="B310" s="94"/>
      <c r="C310" s="94"/>
      <c r="D310" s="81"/>
      <c r="E310" s="94"/>
      <c r="F310" s="94"/>
      <c r="K310" s="691"/>
      <c r="L310" s="691"/>
      <c r="M310" s="691"/>
      <c r="N310" s="691"/>
      <c r="O310" s="691"/>
    </row>
    <row r="311" ht="15.75" customHeight="1">
      <c r="A311" s="94"/>
      <c r="B311" s="94"/>
      <c r="C311" s="94"/>
      <c r="D311" s="81"/>
      <c r="E311" s="94"/>
      <c r="F311" s="94"/>
      <c r="K311" s="691"/>
      <c r="L311" s="691"/>
      <c r="M311" s="691"/>
      <c r="N311" s="691"/>
      <c r="O311" s="691"/>
    </row>
    <row r="312" ht="15.75" customHeight="1">
      <c r="A312" s="94"/>
      <c r="B312" s="94"/>
      <c r="C312" s="94"/>
      <c r="D312" s="81"/>
      <c r="E312" s="94"/>
      <c r="F312" s="94"/>
      <c r="K312" s="691"/>
      <c r="L312" s="691"/>
      <c r="M312" s="691"/>
      <c r="N312" s="691"/>
      <c r="O312" s="691"/>
    </row>
    <row r="313" ht="15.75" customHeight="1">
      <c r="A313" s="94"/>
      <c r="B313" s="94"/>
      <c r="C313" s="94"/>
      <c r="D313" s="81"/>
      <c r="E313" s="94"/>
      <c r="F313" s="94"/>
      <c r="K313" s="691"/>
      <c r="L313" s="691"/>
      <c r="M313" s="691"/>
      <c r="N313" s="691"/>
      <c r="O313" s="691"/>
    </row>
    <row r="314" ht="15.75" customHeight="1">
      <c r="A314" s="94"/>
      <c r="B314" s="94"/>
      <c r="C314" s="94"/>
      <c r="D314" s="81"/>
      <c r="E314" s="94"/>
      <c r="F314" s="94"/>
      <c r="K314" s="691"/>
      <c r="L314" s="691"/>
      <c r="M314" s="691"/>
      <c r="N314" s="691"/>
      <c r="O314" s="691"/>
    </row>
    <row r="315" ht="15.75" customHeight="1">
      <c r="A315" s="94"/>
      <c r="B315" s="94"/>
      <c r="C315" s="94"/>
      <c r="D315" s="81"/>
      <c r="E315" s="94"/>
      <c r="F315" s="94"/>
      <c r="K315" s="691"/>
      <c r="L315" s="691"/>
      <c r="M315" s="691"/>
      <c r="N315" s="691"/>
      <c r="O315" s="691"/>
    </row>
    <row r="316" ht="15.75" customHeight="1">
      <c r="A316" s="94"/>
      <c r="B316" s="94"/>
      <c r="C316" s="94"/>
      <c r="D316" s="81"/>
      <c r="E316" s="94"/>
      <c r="F316" s="94"/>
      <c r="K316" s="691"/>
      <c r="L316" s="691"/>
      <c r="M316" s="691"/>
      <c r="N316" s="691"/>
      <c r="O316" s="691"/>
    </row>
    <row r="317" ht="15.75" customHeight="1">
      <c r="A317" s="94"/>
      <c r="B317" s="94"/>
      <c r="C317" s="94"/>
      <c r="D317" s="81"/>
      <c r="E317" s="94"/>
      <c r="F317" s="94"/>
      <c r="K317" s="691"/>
      <c r="L317" s="691"/>
      <c r="M317" s="691"/>
      <c r="N317" s="691"/>
      <c r="O317" s="691"/>
    </row>
    <row r="318" ht="15.75" customHeight="1">
      <c r="A318" s="94"/>
      <c r="B318" s="94"/>
      <c r="C318" s="94"/>
      <c r="D318" s="81"/>
      <c r="E318" s="94"/>
      <c r="F318" s="94"/>
      <c r="K318" s="691"/>
      <c r="L318" s="691"/>
      <c r="M318" s="691"/>
      <c r="N318" s="691"/>
      <c r="O318" s="691"/>
    </row>
    <row r="319" ht="15.75" customHeight="1">
      <c r="A319" s="94"/>
      <c r="B319" s="94"/>
      <c r="C319" s="94"/>
      <c r="D319" s="81"/>
      <c r="E319" s="94"/>
      <c r="F319" s="94"/>
      <c r="K319" s="691"/>
      <c r="L319" s="691"/>
      <c r="M319" s="691"/>
      <c r="N319" s="691"/>
      <c r="O319" s="691"/>
    </row>
    <row r="320" ht="15.75" customHeight="1">
      <c r="A320" s="94"/>
      <c r="B320" s="94"/>
      <c r="C320" s="94"/>
      <c r="D320" s="81"/>
      <c r="E320" s="94"/>
      <c r="F320" s="94"/>
      <c r="K320" s="691"/>
      <c r="L320" s="691"/>
      <c r="M320" s="691"/>
      <c r="N320" s="691"/>
      <c r="O320" s="691"/>
    </row>
    <row r="321" ht="15.75" customHeight="1">
      <c r="A321" s="94"/>
      <c r="B321" s="94"/>
      <c r="C321" s="94"/>
      <c r="D321" s="81"/>
      <c r="E321" s="94"/>
      <c r="F321" s="94"/>
      <c r="K321" s="691"/>
      <c r="L321" s="691"/>
      <c r="M321" s="691"/>
      <c r="N321" s="691"/>
      <c r="O321" s="691"/>
    </row>
    <row r="322" ht="15.75" customHeight="1">
      <c r="A322" s="94"/>
      <c r="B322" s="94"/>
      <c r="C322" s="94"/>
      <c r="D322" s="81"/>
      <c r="E322" s="94"/>
      <c r="F322" s="94"/>
      <c r="K322" s="691"/>
      <c r="L322" s="691"/>
      <c r="M322" s="691"/>
      <c r="N322" s="691"/>
      <c r="O322" s="691"/>
    </row>
    <row r="323" ht="15.75" customHeight="1">
      <c r="A323" s="94"/>
      <c r="B323" s="94"/>
      <c r="C323" s="94"/>
      <c r="D323" s="81"/>
      <c r="E323" s="94"/>
      <c r="F323" s="94"/>
      <c r="K323" s="691"/>
      <c r="L323" s="691"/>
      <c r="M323" s="691"/>
      <c r="N323" s="691"/>
      <c r="O323" s="691"/>
    </row>
    <row r="324" ht="15.75" customHeight="1">
      <c r="A324" s="94"/>
      <c r="B324" s="94"/>
      <c r="C324" s="94"/>
      <c r="D324" s="81"/>
      <c r="E324" s="94"/>
      <c r="F324" s="94"/>
      <c r="K324" s="691"/>
      <c r="L324" s="691"/>
      <c r="M324" s="691"/>
      <c r="N324" s="691"/>
      <c r="O324" s="691"/>
    </row>
    <row r="325" ht="15.75" customHeight="1">
      <c r="A325" s="94"/>
      <c r="B325" s="94"/>
      <c r="C325" s="94"/>
      <c r="D325" s="81"/>
      <c r="E325" s="94"/>
      <c r="F325" s="94"/>
      <c r="K325" s="691"/>
      <c r="L325" s="691"/>
      <c r="M325" s="691"/>
      <c r="N325" s="691"/>
      <c r="O325" s="691"/>
    </row>
    <row r="326" ht="15.75" customHeight="1">
      <c r="A326" s="94"/>
      <c r="B326" s="94"/>
      <c r="C326" s="94"/>
      <c r="D326" s="81"/>
      <c r="E326" s="94"/>
      <c r="F326" s="94"/>
      <c r="K326" s="691"/>
      <c r="L326" s="691"/>
      <c r="M326" s="691"/>
      <c r="N326" s="691"/>
      <c r="O326" s="691"/>
    </row>
    <row r="327" ht="15.75" customHeight="1">
      <c r="A327" s="94"/>
      <c r="B327" s="94"/>
      <c r="C327" s="94"/>
      <c r="D327" s="81"/>
      <c r="E327" s="94"/>
      <c r="F327" s="94"/>
      <c r="K327" s="691"/>
      <c r="L327" s="691"/>
      <c r="M327" s="691"/>
      <c r="N327" s="691"/>
      <c r="O327" s="691"/>
    </row>
    <row r="328" ht="15.75" customHeight="1">
      <c r="A328" s="94"/>
      <c r="B328" s="94"/>
      <c r="C328" s="94"/>
      <c r="D328" s="81"/>
      <c r="E328" s="94"/>
      <c r="F328" s="94"/>
      <c r="K328" s="691"/>
      <c r="L328" s="691"/>
      <c r="M328" s="691"/>
      <c r="N328" s="691"/>
      <c r="O328" s="691"/>
    </row>
    <row r="329" ht="15.75" customHeight="1">
      <c r="A329" s="94"/>
      <c r="B329" s="94"/>
      <c r="C329" s="94"/>
      <c r="D329" s="81"/>
      <c r="E329" s="94"/>
      <c r="F329" s="94"/>
      <c r="K329" s="691"/>
      <c r="L329" s="691"/>
      <c r="M329" s="691"/>
      <c r="N329" s="691"/>
      <c r="O329" s="691"/>
    </row>
    <row r="330" ht="15.75" customHeight="1">
      <c r="A330" s="94"/>
      <c r="B330" s="94"/>
      <c r="C330" s="94"/>
      <c r="D330" s="81"/>
      <c r="E330" s="94"/>
      <c r="F330" s="94"/>
      <c r="K330" s="691"/>
      <c r="L330" s="691"/>
      <c r="M330" s="691"/>
      <c r="N330" s="691"/>
      <c r="O330" s="691"/>
    </row>
    <row r="331" ht="15.75" customHeight="1">
      <c r="A331" s="94"/>
      <c r="B331" s="94"/>
      <c r="C331" s="94"/>
      <c r="D331" s="81"/>
      <c r="E331" s="94"/>
      <c r="F331" s="94"/>
      <c r="K331" s="691"/>
      <c r="L331" s="691"/>
      <c r="M331" s="691"/>
      <c r="N331" s="691"/>
      <c r="O331" s="691"/>
    </row>
    <row r="332" ht="15.75" customHeight="1">
      <c r="A332" s="94"/>
      <c r="B332" s="94"/>
      <c r="C332" s="94"/>
      <c r="D332" s="81"/>
      <c r="E332" s="94"/>
      <c r="F332" s="94"/>
      <c r="K332" s="691"/>
      <c r="L332" s="691"/>
      <c r="M332" s="691"/>
      <c r="N332" s="691"/>
      <c r="O332" s="691"/>
    </row>
    <row r="333" ht="15.75" customHeight="1">
      <c r="A333" s="94"/>
      <c r="B333" s="94"/>
      <c r="C333" s="94"/>
      <c r="D333" s="81"/>
      <c r="E333" s="94"/>
      <c r="F333" s="94"/>
      <c r="K333" s="691"/>
      <c r="L333" s="691"/>
      <c r="M333" s="691"/>
      <c r="N333" s="691"/>
      <c r="O333" s="691"/>
    </row>
    <row r="334" ht="15.75" customHeight="1">
      <c r="A334" s="94"/>
      <c r="B334" s="94"/>
      <c r="C334" s="94"/>
      <c r="D334" s="81"/>
      <c r="E334" s="94"/>
      <c r="F334" s="94"/>
      <c r="K334" s="691"/>
      <c r="L334" s="691"/>
      <c r="M334" s="691"/>
      <c r="N334" s="691"/>
      <c r="O334" s="691"/>
    </row>
    <row r="335" ht="15.75" customHeight="1">
      <c r="A335" s="94"/>
      <c r="B335" s="94"/>
      <c r="C335" s="94"/>
      <c r="D335" s="81"/>
      <c r="E335" s="94"/>
      <c r="F335" s="94"/>
      <c r="K335" s="691"/>
      <c r="L335" s="691"/>
      <c r="M335" s="691"/>
      <c r="N335" s="691"/>
      <c r="O335" s="691"/>
    </row>
    <row r="336" ht="15.75" customHeight="1">
      <c r="A336" s="94"/>
      <c r="B336" s="94"/>
      <c r="C336" s="94"/>
      <c r="D336" s="81"/>
      <c r="E336" s="94"/>
      <c r="F336" s="94"/>
      <c r="K336" s="691"/>
      <c r="L336" s="691"/>
      <c r="M336" s="691"/>
      <c r="N336" s="691"/>
      <c r="O336" s="691"/>
    </row>
    <row r="337" ht="15.75" customHeight="1">
      <c r="A337" s="94"/>
      <c r="B337" s="94"/>
      <c r="C337" s="94"/>
      <c r="D337" s="81"/>
      <c r="E337" s="94"/>
      <c r="F337" s="94"/>
      <c r="K337" s="691"/>
      <c r="L337" s="691"/>
      <c r="M337" s="691"/>
      <c r="N337" s="691"/>
      <c r="O337" s="691"/>
    </row>
    <row r="338" ht="15.75" customHeight="1">
      <c r="A338" s="94"/>
      <c r="B338" s="94"/>
      <c r="C338" s="94"/>
      <c r="D338" s="81"/>
      <c r="E338" s="94"/>
      <c r="F338" s="94"/>
      <c r="K338" s="691"/>
      <c r="L338" s="691"/>
      <c r="M338" s="691"/>
      <c r="N338" s="691"/>
      <c r="O338" s="691"/>
    </row>
    <row r="339" ht="15.75" customHeight="1">
      <c r="A339" s="94"/>
      <c r="B339" s="94"/>
      <c r="C339" s="94"/>
      <c r="D339" s="81"/>
      <c r="E339" s="94"/>
      <c r="F339" s="94"/>
      <c r="K339" s="691"/>
      <c r="L339" s="691"/>
      <c r="M339" s="691"/>
      <c r="N339" s="691"/>
      <c r="O339" s="691"/>
    </row>
    <row r="340" ht="15.75" customHeight="1">
      <c r="A340" s="94"/>
      <c r="B340" s="94"/>
      <c r="C340" s="94"/>
      <c r="D340" s="81"/>
      <c r="E340" s="94"/>
      <c r="F340" s="94"/>
      <c r="K340" s="691"/>
      <c r="L340" s="691"/>
      <c r="M340" s="691"/>
      <c r="N340" s="691"/>
      <c r="O340" s="691"/>
    </row>
    <row r="341" ht="15.75" customHeight="1">
      <c r="A341" s="94"/>
      <c r="B341" s="94"/>
      <c r="C341" s="94"/>
      <c r="D341" s="81"/>
      <c r="E341" s="94"/>
      <c r="F341" s="94"/>
      <c r="K341" s="691"/>
      <c r="L341" s="691"/>
      <c r="M341" s="691"/>
      <c r="N341" s="691"/>
      <c r="O341" s="691"/>
    </row>
    <row r="342" ht="15.75" customHeight="1">
      <c r="A342" s="94"/>
      <c r="B342" s="94"/>
      <c r="C342" s="94"/>
      <c r="D342" s="81"/>
      <c r="E342" s="94"/>
      <c r="F342" s="94"/>
      <c r="K342" s="691"/>
      <c r="L342" s="691"/>
      <c r="M342" s="691"/>
      <c r="N342" s="691"/>
      <c r="O342" s="691"/>
    </row>
    <row r="343" ht="15.75" customHeight="1">
      <c r="A343" s="94"/>
      <c r="B343" s="94"/>
      <c r="C343" s="94"/>
      <c r="D343" s="81"/>
      <c r="E343" s="94"/>
      <c r="F343" s="94"/>
      <c r="K343" s="691"/>
      <c r="L343" s="691"/>
      <c r="M343" s="691"/>
      <c r="N343" s="691"/>
      <c r="O343" s="691"/>
    </row>
    <row r="344" ht="15.75" customHeight="1">
      <c r="A344" s="94"/>
      <c r="B344" s="94"/>
      <c r="C344" s="94"/>
      <c r="D344" s="81"/>
      <c r="E344" s="94"/>
      <c r="F344" s="94"/>
      <c r="K344" s="691"/>
      <c r="L344" s="691"/>
      <c r="M344" s="691"/>
      <c r="N344" s="691"/>
      <c r="O344" s="691"/>
    </row>
    <row r="345" ht="15.75" customHeight="1">
      <c r="A345" s="94"/>
      <c r="B345" s="94"/>
      <c r="C345" s="94"/>
      <c r="D345" s="81"/>
      <c r="E345" s="94"/>
      <c r="F345" s="94"/>
      <c r="K345" s="691"/>
      <c r="L345" s="691"/>
      <c r="M345" s="691"/>
      <c r="N345" s="691"/>
      <c r="O345" s="691"/>
    </row>
    <row r="346" ht="15.75" customHeight="1">
      <c r="A346" s="94"/>
      <c r="B346" s="94"/>
      <c r="C346" s="94"/>
      <c r="D346" s="81"/>
      <c r="E346" s="94"/>
      <c r="F346" s="94"/>
      <c r="K346" s="691"/>
      <c r="L346" s="691"/>
      <c r="M346" s="691"/>
      <c r="N346" s="691"/>
      <c r="O346" s="691"/>
    </row>
    <row r="347" ht="15.75" customHeight="1">
      <c r="A347" s="94"/>
      <c r="B347" s="94"/>
      <c r="C347" s="94"/>
      <c r="D347" s="81"/>
      <c r="E347" s="94"/>
      <c r="F347" s="94"/>
      <c r="K347" s="691"/>
      <c r="L347" s="691"/>
      <c r="M347" s="691"/>
      <c r="N347" s="691"/>
      <c r="O347" s="691"/>
    </row>
    <row r="348" ht="15.75" customHeight="1">
      <c r="A348" s="94"/>
      <c r="B348" s="94"/>
      <c r="C348" s="94"/>
      <c r="D348" s="81"/>
      <c r="E348" s="94"/>
      <c r="F348" s="94"/>
      <c r="K348" s="691"/>
      <c r="L348" s="691"/>
      <c r="M348" s="691"/>
      <c r="N348" s="691"/>
      <c r="O348" s="691"/>
    </row>
    <row r="349" ht="15.75" customHeight="1">
      <c r="A349" s="94"/>
      <c r="B349" s="94"/>
      <c r="C349" s="94"/>
      <c r="D349" s="81"/>
      <c r="E349" s="94"/>
      <c r="F349" s="94"/>
      <c r="K349" s="691"/>
      <c r="L349" s="691"/>
      <c r="M349" s="691"/>
      <c r="N349" s="691"/>
      <c r="O349" s="691"/>
    </row>
    <row r="350" ht="15.75" customHeight="1">
      <c r="A350" s="94"/>
      <c r="B350" s="94"/>
      <c r="C350" s="94"/>
      <c r="D350" s="81"/>
      <c r="E350" s="94"/>
      <c r="F350" s="94"/>
      <c r="K350" s="691"/>
      <c r="L350" s="691"/>
      <c r="M350" s="691"/>
      <c r="N350" s="691"/>
      <c r="O350" s="691"/>
    </row>
    <row r="351" ht="15.75" customHeight="1">
      <c r="A351" s="94"/>
      <c r="B351" s="94"/>
      <c r="C351" s="94"/>
      <c r="D351" s="81"/>
      <c r="E351" s="94"/>
      <c r="F351" s="94"/>
      <c r="K351" s="691"/>
      <c r="L351" s="691"/>
      <c r="M351" s="691"/>
      <c r="N351" s="691"/>
      <c r="O351" s="691"/>
    </row>
    <row r="352" ht="15.75" customHeight="1">
      <c r="A352" s="94"/>
      <c r="B352" s="94"/>
      <c r="C352" s="94"/>
      <c r="D352" s="81"/>
      <c r="E352" s="94"/>
      <c r="F352" s="94"/>
      <c r="K352" s="691"/>
      <c r="L352" s="691"/>
      <c r="M352" s="691"/>
      <c r="N352" s="691"/>
      <c r="O352" s="691"/>
    </row>
    <row r="353" ht="15.75" customHeight="1">
      <c r="A353" s="94"/>
      <c r="B353" s="94"/>
      <c r="C353" s="94"/>
      <c r="D353" s="81"/>
      <c r="E353" s="94"/>
      <c r="F353" s="94"/>
      <c r="K353" s="691"/>
      <c r="L353" s="691"/>
      <c r="M353" s="691"/>
      <c r="N353" s="691"/>
      <c r="O353" s="691"/>
    </row>
    <row r="354" ht="15.75" customHeight="1">
      <c r="A354" s="94"/>
      <c r="B354" s="94"/>
      <c r="C354" s="94"/>
      <c r="D354" s="81"/>
      <c r="E354" s="94"/>
      <c r="F354" s="94"/>
      <c r="K354" s="691"/>
      <c r="L354" s="691"/>
      <c r="M354" s="691"/>
      <c r="N354" s="691"/>
      <c r="O354" s="691"/>
    </row>
    <row r="355" ht="15.75" customHeight="1">
      <c r="A355" s="94"/>
      <c r="B355" s="94"/>
      <c r="C355" s="94"/>
      <c r="D355" s="81"/>
      <c r="E355" s="94"/>
      <c r="F355" s="94"/>
      <c r="K355" s="691"/>
      <c r="L355" s="691"/>
      <c r="M355" s="691"/>
      <c r="N355" s="691"/>
      <c r="O355" s="691"/>
    </row>
    <row r="356" ht="15.75" customHeight="1">
      <c r="A356" s="94"/>
      <c r="B356" s="94"/>
      <c r="C356" s="94"/>
      <c r="D356" s="81"/>
      <c r="E356" s="94"/>
      <c r="F356" s="94"/>
      <c r="K356" s="691"/>
      <c r="L356" s="691"/>
      <c r="M356" s="691"/>
      <c r="N356" s="691"/>
      <c r="O356" s="691"/>
    </row>
    <row r="357" ht="15.75" customHeight="1">
      <c r="A357" s="94"/>
      <c r="B357" s="94"/>
      <c r="C357" s="94"/>
      <c r="D357" s="81"/>
      <c r="E357" s="94"/>
      <c r="F357" s="94"/>
      <c r="K357" s="691"/>
      <c r="L357" s="691"/>
      <c r="M357" s="691"/>
      <c r="N357" s="691"/>
      <c r="O357" s="691"/>
    </row>
    <row r="358" ht="15.75" customHeight="1">
      <c r="A358" s="94"/>
      <c r="B358" s="94"/>
      <c r="C358" s="94"/>
      <c r="D358" s="81"/>
      <c r="E358" s="94"/>
      <c r="F358" s="94"/>
      <c r="K358" s="691"/>
      <c r="L358" s="691"/>
      <c r="M358" s="691"/>
      <c r="N358" s="691"/>
      <c r="O358" s="691"/>
    </row>
    <row r="359" ht="15.75" customHeight="1">
      <c r="A359" s="94"/>
      <c r="B359" s="94"/>
      <c r="C359" s="94"/>
      <c r="D359" s="81"/>
      <c r="E359" s="94"/>
      <c r="F359" s="94"/>
      <c r="K359" s="691"/>
      <c r="L359" s="691"/>
      <c r="M359" s="691"/>
      <c r="N359" s="691"/>
      <c r="O359" s="691"/>
    </row>
    <row r="360" ht="15.75" customHeight="1">
      <c r="A360" s="94"/>
      <c r="B360" s="94"/>
      <c r="C360" s="94"/>
      <c r="D360" s="81"/>
      <c r="E360" s="94"/>
      <c r="F360" s="94"/>
      <c r="K360" s="691"/>
      <c r="L360" s="691"/>
      <c r="M360" s="691"/>
      <c r="N360" s="691"/>
      <c r="O360" s="691"/>
    </row>
    <row r="361" ht="15.75" customHeight="1">
      <c r="A361" s="94"/>
      <c r="B361" s="94"/>
      <c r="C361" s="94"/>
      <c r="D361" s="81"/>
      <c r="E361" s="94"/>
      <c r="F361" s="94"/>
      <c r="K361" s="691"/>
      <c r="L361" s="691"/>
      <c r="M361" s="691"/>
      <c r="N361" s="691"/>
      <c r="O361" s="691"/>
    </row>
    <row r="362" ht="15.75" customHeight="1">
      <c r="A362" s="94"/>
      <c r="B362" s="94"/>
      <c r="C362" s="94"/>
      <c r="D362" s="81"/>
      <c r="E362" s="94"/>
      <c r="F362" s="94"/>
      <c r="K362" s="691"/>
      <c r="L362" s="691"/>
      <c r="M362" s="691"/>
      <c r="N362" s="691"/>
      <c r="O362" s="691"/>
    </row>
    <row r="363" ht="15.75" customHeight="1">
      <c r="A363" s="94"/>
      <c r="B363" s="94"/>
      <c r="C363" s="94"/>
      <c r="D363" s="81"/>
      <c r="E363" s="94"/>
      <c r="F363" s="94"/>
      <c r="K363" s="691"/>
      <c r="L363" s="691"/>
      <c r="M363" s="691"/>
      <c r="N363" s="691"/>
      <c r="O363" s="691"/>
    </row>
    <row r="364" ht="15.75" customHeight="1">
      <c r="A364" s="94"/>
      <c r="B364" s="94"/>
      <c r="C364" s="94"/>
      <c r="D364" s="81"/>
      <c r="E364" s="94"/>
      <c r="F364" s="94"/>
      <c r="K364" s="691"/>
      <c r="L364" s="691"/>
      <c r="M364" s="691"/>
      <c r="N364" s="691"/>
      <c r="O364" s="691"/>
    </row>
    <row r="365" ht="15.75" customHeight="1">
      <c r="A365" s="94"/>
      <c r="B365" s="94"/>
      <c r="C365" s="94"/>
      <c r="D365" s="81"/>
      <c r="E365" s="94"/>
      <c r="F365" s="94"/>
      <c r="K365" s="691"/>
      <c r="L365" s="691"/>
      <c r="M365" s="691"/>
      <c r="N365" s="691"/>
      <c r="O365" s="691"/>
    </row>
    <row r="366" ht="15.75" customHeight="1">
      <c r="A366" s="94"/>
      <c r="B366" s="94"/>
      <c r="C366" s="94"/>
      <c r="D366" s="81"/>
      <c r="E366" s="94"/>
      <c r="F366" s="94"/>
      <c r="K366" s="691"/>
      <c r="L366" s="691"/>
      <c r="M366" s="691"/>
      <c r="N366" s="691"/>
      <c r="O366" s="691"/>
    </row>
    <row r="367" ht="15.75" customHeight="1">
      <c r="A367" s="94"/>
      <c r="B367" s="94"/>
      <c r="C367" s="94"/>
      <c r="D367" s="81"/>
      <c r="E367" s="94"/>
      <c r="F367" s="94"/>
      <c r="K367" s="691"/>
      <c r="L367" s="691"/>
      <c r="M367" s="691"/>
      <c r="N367" s="691"/>
      <c r="O367" s="691"/>
    </row>
    <row r="368" ht="15.75" customHeight="1">
      <c r="A368" s="94"/>
      <c r="B368" s="94"/>
      <c r="C368" s="94"/>
      <c r="D368" s="81"/>
      <c r="E368" s="94"/>
      <c r="F368" s="94"/>
      <c r="K368" s="691"/>
      <c r="L368" s="691"/>
      <c r="M368" s="691"/>
      <c r="N368" s="691"/>
      <c r="O368" s="691"/>
    </row>
    <row r="369" ht="15.75" customHeight="1">
      <c r="A369" s="94"/>
      <c r="B369" s="94"/>
      <c r="C369" s="94"/>
      <c r="D369" s="81"/>
      <c r="E369" s="94"/>
      <c r="F369" s="94"/>
      <c r="K369" s="691"/>
      <c r="L369" s="691"/>
      <c r="M369" s="691"/>
      <c r="N369" s="691"/>
      <c r="O369" s="691"/>
    </row>
    <row r="370" ht="15.75" customHeight="1">
      <c r="A370" s="94"/>
      <c r="B370" s="94"/>
      <c r="C370" s="94"/>
      <c r="D370" s="81"/>
      <c r="E370" s="94"/>
      <c r="F370" s="94"/>
      <c r="K370" s="691"/>
      <c r="L370" s="691"/>
      <c r="M370" s="691"/>
      <c r="N370" s="691"/>
      <c r="O370" s="691"/>
    </row>
    <row r="371" ht="15.75" customHeight="1">
      <c r="A371" s="94"/>
      <c r="B371" s="94"/>
      <c r="C371" s="94"/>
      <c r="D371" s="81"/>
      <c r="E371" s="94"/>
      <c r="F371" s="94"/>
      <c r="K371" s="691"/>
      <c r="L371" s="691"/>
      <c r="M371" s="691"/>
      <c r="N371" s="691"/>
      <c r="O371" s="691"/>
    </row>
    <row r="372" ht="15.75" customHeight="1">
      <c r="A372" s="94"/>
      <c r="B372" s="94"/>
      <c r="C372" s="94"/>
      <c r="D372" s="81"/>
      <c r="E372" s="94"/>
      <c r="F372" s="94"/>
      <c r="K372" s="691"/>
      <c r="L372" s="691"/>
      <c r="M372" s="691"/>
      <c r="N372" s="691"/>
      <c r="O372" s="691"/>
    </row>
    <row r="373" ht="15.75" customHeight="1">
      <c r="A373" s="94"/>
      <c r="B373" s="94"/>
      <c r="C373" s="94"/>
      <c r="D373" s="81"/>
      <c r="E373" s="94"/>
      <c r="F373" s="94"/>
      <c r="K373" s="691"/>
      <c r="L373" s="691"/>
      <c r="M373" s="691"/>
      <c r="N373" s="691"/>
      <c r="O373" s="691"/>
    </row>
    <row r="374" ht="15.75" customHeight="1">
      <c r="A374" s="94"/>
      <c r="B374" s="94"/>
      <c r="C374" s="94"/>
      <c r="D374" s="81"/>
      <c r="E374" s="94"/>
      <c r="F374" s="94"/>
      <c r="K374" s="691"/>
      <c r="L374" s="691"/>
      <c r="M374" s="691"/>
      <c r="N374" s="691"/>
      <c r="O374" s="691"/>
    </row>
    <row r="375" ht="15.75" customHeight="1">
      <c r="A375" s="94"/>
      <c r="B375" s="94"/>
      <c r="C375" s="94"/>
      <c r="D375" s="81"/>
      <c r="E375" s="94"/>
      <c r="F375" s="94"/>
      <c r="K375" s="691"/>
      <c r="L375" s="691"/>
      <c r="M375" s="691"/>
      <c r="N375" s="691"/>
      <c r="O375" s="691"/>
    </row>
    <row r="376" ht="15.75" customHeight="1">
      <c r="A376" s="94"/>
      <c r="B376" s="94"/>
      <c r="C376" s="94"/>
      <c r="D376" s="81"/>
      <c r="E376" s="94"/>
      <c r="F376" s="94"/>
      <c r="K376" s="691"/>
      <c r="L376" s="691"/>
      <c r="M376" s="691"/>
      <c r="N376" s="691"/>
      <c r="O376" s="691"/>
    </row>
    <row r="377" ht="15.75" customHeight="1">
      <c r="A377" s="94"/>
      <c r="B377" s="94"/>
      <c r="C377" s="94"/>
      <c r="D377" s="81"/>
      <c r="E377" s="94"/>
      <c r="F377" s="94"/>
      <c r="K377" s="691"/>
      <c r="L377" s="691"/>
      <c r="M377" s="691"/>
      <c r="N377" s="691"/>
      <c r="O377" s="691"/>
    </row>
    <row r="378" ht="15.75" customHeight="1">
      <c r="A378" s="94"/>
      <c r="B378" s="94"/>
      <c r="C378" s="94"/>
      <c r="D378" s="81"/>
      <c r="E378" s="94"/>
      <c r="F378" s="94"/>
      <c r="K378" s="691"/>
      <c r="L378" s="691"/>
      <c r="M378" s="691"/>
      <c r="N378" s="691"/>
      <c r="O378" s="691"/>
    </row>
    <row r="379" ht="15.75" customHeight="1">
      <c r="A379" s="94"/>
      <c r="B379" s="94"/>
      <c r="C379" s="94"/>
      <c r="D379" s="81"/>
      <c r="E379" s="94"/>
      <c r="F379" s="94"/>
      <c r="K379" s="691"/>
      <c r="L379" s="691"/>
      <c r="M379" s="691"/>
      <c r="N379" s="691"/>
      <c r="O379" s="691"/>
    </row>
    <row r="380" ht="15.75" customHeight="1">
      <c r="A380" s="94"/>
      <c r="B380" s="94"/>
      <c r="C380" s="94"/>
      <c r="D380" s="81"/>
      <c r="E380" s="94"/>
      <c r="F380" s="94"/>
      <c r="K380" s="691"/>
      <c r="L380" s="691"/>
      <c r="M380" s="691"/>
      <c r="N380" s="691"/>
      <c r="O380" s="691"/>
    </row>
    <row r="381" ht="15.75" customHeight="1">
      <c r="A381" s="94"/>
      <c r="B381" s="94"/>
      <c r="C381" s="94"/>
      <c r="D381" s="81"/>
      <c r="E381" s="94"/>
      <c r="F381" s="94"/>
      <c r="K381" s="691"/>
      <c r="L381" s="691"/>
      <c r="M381" s="691"/>
      <c r="N381" s="691"/>
      <c r="O381" s="691"/>
    </row>
    <row r="382" ht="15.75" customHeight="1">
      <c r="A382" s="94"/>
      <c r="B382" s="94"/>
      <c r="C382" s="94"/>
      <c r="D382" s="81"/>
      <c r="E382" s="94"/>
      <c r="F382" s="94"/>
      <c r="K382" s="691"/>
      <c r="L382" s="691"/>
      <c r="M382" s="691"/>
      <c r="N382" s="691"/>
      <c r="O382" s="691"/>
    </row>
    <row r="383" ht="15.75" customHeight="1">
      <c r="A383" s="94"/>
      <c r="B383" s="94"/>
      <c r="C383" s="94"/>
      <c r="D383" s="81"/>
      <c r="E383" s="94"/>
      <c r="F383" s="94"/>
      <c r="K383" s="691"/>
      <c r="L383" s="691"/>
      <c r="M383" s="691"/>
      <c r="N383" s="691"/>
      <c r="O383" s="691"/>
    </row>
    <row r="384" ht="15.75" customHeight="1">
      <c r="A384" s="94"/>
      <c r="B384" s="94"/>
      <c r="C384" s="94"/>
      <c r="D384" s="81"/>
      <c r="E384" s="94"/>
      <c r="F384" s="94"/>
      <c r="K384" s="691"/>
      <c r="L384" s="691"/>
      <c r="M384" s="691"/>
      <c r="N384" s="691"/>
      <c r="O384" s="691"/>
    </row>
    <row r="385" ht="15.75" customHeight="1">
      <c r="A385" s="94"/>
      <c r="B385" s="94"/>
      <c r="C385" s="94"/>
      <c r="D385" s="81"/>
      <c r="E385" s="94"/>
      <c r="F385" s="94"/>
      <c r="K385" s="691"/>
      <c r="L385" s="691"/>
      <c r="M385" s="691"/>
      <c r="N385" s="691"/>
      <c r="O385" s="691"/>
    </row>
    <row r="386" ht="15.75" customHeight="1">
      <c r="A386" s="94"/>
      <c r="B386" s="94"/>
      <c r="C386" s="94"/>
      <c r="D386" s="81"/>
      <c r="E386" s="94"/>
      <c r="F386" s="94"/>
      <c r="K386" s="691"/>
      <c r="L386" s="691"/>
      <c r="M386" s="691"/>
      <c r="N386" s="691"/>
      <c r="O386" s="691"/>
    </row>
    <row r="387" ht="15.75" customHeight="1">
      <c r="A387" s="94"/>
      <c r="B387" s="94"/>
      <c r="C387" s="94"/>
      <c r="D387" s="81"/>
      <c r="E387" s="94"/>
      <c r="F387" s="94"/>
      <c r="K387" s="691"/>
      <c r="L387" s="691"/>
      <c r="M387" s="691"/>
      <c r="N387" s="691"/>
      <c r="O387" s="691"/>
    </row>
    <row r="388" ht="15.75" customHeight="1">
      <c r="A388" s="94"/>
      <c r="B388" s="94"/>
      <c r="C388" s="94"/>
      <c r="D388" s="81"/>
      <c r="E388" s="94"/>
      <c r="F388" s="94"/>
      <c r="K388" s="691"/>
      <c r="L388" s="691"/>
      <c r="M388" s="691"/>
      <c r="N388" s="691"/>
      <c r="O388" s="691"/>
    </row>
    <row r="389" ht="15.75" customHeight="1">
      <c r="A389" s="94"/>
      <c r="B389" s="94"/>
      <c r="C389" s="94"/>
      <c r="D389" s="81"/>
      <c r="E389" s="94"/>
      <c r="F389" s="94"/>
      <c r="K389" s="691"/>
      <c r="L389" s="691"/>
      <c r="M389" s="691"/>
      <c r="N389" s="691"/>
      <c r="O389" s="691"/>
    </row>
    <row r="390" ht="15.75" customHeight="1">
      <c r="A390" s="94"/>
      <c r="B390" s="94"/>
      <c r="C390" s="94"/>
      <c r="D390" s="81"/>
      <c r="E390" s="94"/>
      <c r="F390" s="94"/>
      <c r="K390" s="691"/>
      <c r="L390" s="691"/>
      <c r="M390" s="691"/>
      <c r="N390" s="691"/>
      <c r="O390" s="691"/>
    </row>
    <row r="391" ht="15.75" customHeight="1">
      <c r="A391" s="94"/>
      <c r="B391" s="94"/>
      <c r="C391" s="94"/>
      <c r="D391" s="81"/>
      <c r="E391" s="94"/>
      <c r="F391" s="94"/>
      <c r="K391" s="691"/>
      <c r="L391" s="691"/>
      <c r="M391" s="691"/>
      <c r="N391" s="691"/>
      <c r="O391" s="691"/>
    </row>
    <row r="392" ht="15.75" customHeight="1">
      <c r="A392" s="94"/>
      <c r="B392" s="94"/>
      <c r="C392" s="94"/>
      <c r="D392" s="81"/>
      <c r="E392" s="94"/>
      <c r="F392" s="94"/>
      <c r="K392" s="691"/>
      <c r="L392" s="691"/>
      <c r="M392" s="691"/>
      <c r="N392" s="691"/>
      <c r="O392" s="691"/>
    </row>
    <row r="393" ht="15.75" customHeight="1">
      <c r="A393" s="94"/>
      <c r="B393" s="94"/>
      <c r="C393" s="94"/>
      <c r="D393" s="81"/>
      <c r="E393" s="94"/>
      <c r="F393" s="94"/>
      <c r="K393" s="691"/>
      <c r="L393" s="691"/>
      <c r="M393" s="691"/>
      <c r="N393" s="691"/>
      <c r="O393" s="691"/>
    </row>
    <row r="394" ht="15.75" customHeight="1">
      <c r="A394" s="94"/>
      <c r="B394" s="94"/>
      <c r="C394" s="94"/>
      <c r="D394" s="81"/>
      <c r="E394" s="94"/>
      <c r="F394" s="94"/>
      <c r="K394" s="691"/>
      <c r="L394" s="691"/>
      <c r="M394" s="691"/>
      <c r="N394" s="691"/>
      <c r="O394" s="691"/>
    </row>
    <row r="395" ht="15.75" customHeight="1">
      <c r="A395" s="94"/>
      <c r="B395" s="94"/>
      <c r="C395" s="94"/>
      <c r="D395" s="81"/>
      <c r="E395" s="94"/>
      <c r="F395" s="94"/>
      <c r="K395" s="691"/>
      <c r="L395" s="691"/>
      <c r="M395" s="691"/>
      <c r="N395" s="691"/>
      <c r="O395" s="691"/>
    </row>
    <row r="396" ht="15.75" customHeight="1">
      <c r="A396" s="94"/>
      <c r="B396" s="94"/>
      <c r="C396" s="94"/>
      <c r="D396" s="81"/>
      <c r="E396" s="94"/>
      <c r="F396" s="94"/>
      <c r="K396" s="691"/>
      <c r="L396" s="691"/>
      <c r="M396" s="691"/>
      <c r="N396" s="691"/>
      <c r="O396" s="691"/>
    </row>
    <row r="397" ht="15.75" customHeight="1">
      <c r="A397" s="94"/>
      <c r="B397" s="94"/>
      <c r="C397" s="94"/>
      <c r="D397" s="81"/>
      <c r="E397" s="94"/>
      <c r="F397" s="94"/>
      <c r="K397" s="691"/>
      <c r="L397" s="691"/>
      <c r="M397" s="691"/>
      <c r="N397" s="691"/>
      <c r="O397" s="691"/>
    </row>
    <row r="398" ht="15.75" customHeight="1">
      <c r="A398" s="94"/>
      <c r="B398" s="94"/>
      <c r="C398" s="94"/>
      <c r="D398" s="81"/>
      <c r="E398" s="94"/>
      <c r="F398" s="94"/>
      <c r="K398" s="691"/>
      <c r="L398" s="691"/>
      <c r="M398" s="691"/>
      <c r="N398" s="691"/>
      <c r="O398" s="691"/>
    </row>
    <row r="399" ht="15.75" customHeight="1">
      <c r="A399" s="94"/>
      <c r="B399" s="94"/>
      <c r="C399" s="94"/>
      <c r="D399" s="81"/>
      <c r="E399" s="94"/>
      <c r="F399" s="94"/>
      <c r="K399" s="691"/>
      <c r="L399" s="691"/>
      <c r="M399" s="691"/>
      <c r="N399" s="691"/>
      <c r="O399" s="691"/>
    </row>
    <row r="400" ht="15.75" customHeight="1">
      <c r="A400" s="94"/>
      <c r="B400" s="94"/>
      <c r="C400" s="94"/>
      <c r="D400" s="81"/>
      <c r="E400" s="94"/>
      <c r="F400" s="94"/>
      <c r="K400" s="691"/>
      <c r="L400" s="691"/>
      <c r="M400" s="691"/>
      <c r="N400" s="691"/>
      <c r="O400" s="691"/>
    </row>
    <row r="401" ht="15.75" customHeight="1">
      <c r="A401" s="94"/>
      <c r="B401" s="94"/>
      <c r="C401" s="94"/>
      <c r="D401" s="81"/>
      <c r="E401" s="94"/>
      <c r="F401" s="94"/>
      <c r="K401" s="691"/>
      <c r="L401" s="691"/>
      <c r="M401" s="691"/>
      <c r="N401" s="691"/>
      <c r="O401" s="691"/>
    </row>
    <row r="402" ht="15.75" customHeight="1">
      <c r="A402" s="94"/>
      <c r="B402" s="94"/>
      <c r="C402" s="94"/>
      <c r="D402" s="81"/>
      <c r="E402" s="94"/>
      <c r="F402" s="94"/>
      <c r="K402" s="691"/>
      <c r="L402" s="691"/>
      <c r="M402" s="691"/>
      <c r="N402" s="691"/>
      <c r="O402" s="691"/>
    </row>
    <row r="403" ht="15.75" customHeight="1">
      <c r="A403" s="94"/>
      <c r="B403" s="94"/>
      <c r="C403" s="94"/>
      <c r="D403" s="81"/>
      <c r="E403" s="94"/>
      <c r="F403" s="94"/>
      <c r="K403" s="691"/>
      <c r="L403" s="691"/>
      <c r="M403" s="691"/>
      <c r="N403" s="691"/>
      <c r="O403" s="691"/>
    </row>
    <row r="404" ht="15.75" customHeight="1">
      <c r="A404" s="94"/>
      <c r="B404" s="94"/>
      <c r="C404" s="94"/>
      <c r="D404" s="81"/>
      <c r="E404" s="94"/>
      <c r="F404" s="94"/>
      <c r="K404" s="691"/>
      <c r="L404" s="691"/>
      <c r="M404" s="691"/>
      <c r="N404" s="691"/>
      <c r="O404" s="691"/>
    </row>
    <row r="405" ht="15.75" customHeight="1">
      <c r="A405" s="94"/>
      <c r="B405" s="94"/>
      <c r="C405" s="94"/>
      <c r="D405" s="81"/>
      <c r="E405" s="94"/>
      <c r="F405" s="94"/>
      <c r="K405" s="691"/>
      <c r="L405" s="691"/>
      <c r="M405" s="691"/>
      <c r="N405" s="691"/>
      <c r="O405" s="691"/>
    </row>
    <row r="406" ht="15.75" customHeight="1">
      <c r="A406" s="94"/>
      <c r="B406" s="94"/>
      <c r="C406" s="94"/>
      <c r="D406" s="81"/>
      <c r="E406" s="94"/>
      <c r="F406" s="94"/>
      <c r="K406" s="691"/>
      <c r="L406" s="691"/>
      <c r="M406" s="691"/>
      <c r="N406" s="691"/>
      <c r="O406" s="691"/>
    </row>
    <row r="407" ht="15.75" customHeight="1">
      <c r="A407" s="94"/>
      <c r="B407" s="94"/>
      <c r="C407" s="94"/>
      <c r="D407" s="81"/>
      <c r="E407" s="94"/>
      <c r="F407" s="94"/>
      <c r="K407" s="691"/>
      <c r="L407" s="691"/>
      <c r="M407" s="691"/>
      <c r="N407" s="691"/>
      <c r="O407" s="691"/>
    </row>
    <row r="408" ht="15.75" customHeight="1">
      <c r="A408" s="94"/>
      <c r="B408" s="94"/>
      <c r="C408" s="94"/>
      <c r="D408" s="81"/>
      <c r="E408" s="94"/>
      <c r="F408" s="94"/>
      <c r="K408" s="691"/>
      <c r="L408" s="691"/>
      <c r="M408" s="691"/>
      <c r="N408" s="691"/>
      <c r="O408" s="691"/>
    </row>
    <row r="409" ht="15.75" customHeight="1">
      <c r="A409" s="94"/>
      <c r="B409" s="94"/>
      <c r="C409" s="94"/>
      <c r="D409" s="81"/>
      <c r="E409" s="94"/>
      <c r="F409" s="94"/>
      <c r="K409" s="691"/>
      <c r="L409" s="691"/>
      <c r="M409" s="691"/>
      <c r="N409" s="691"/>
      <c r="O409" s="691"/>
    </row>
    <row r="410" ht="15.75" customHeight="1">
      <c r="A410" s="94"/>
      <c r="B410" s="94"/>
      <c r="C410" s="94"/>
      <c r="D410" s="81"/>
      <c r="E410" s="94"/>
      <c r="F410" s="94"/>
      <c r="K410" s="691"/>
      <c r="L410" s="691"/>
      <c r="M410" s="691"/>
      <c r="N410" s="691"/>
      <c r="O410" s="691"/>
    </row>
    <row r="411" ht="15.75" customHeight="1">
      <c r="A411" s="94"/>
      <c r="B411" s="94"/>
      <c r="C411" s="94"/>
      <c r="D411" s="81"/>
      <c r="E411" s="94"/>
      <c r="F411" s="94"/>
      <c r="K411" s="691"/>
      <c r="L411" s="691"/>
      <c r="M411" s="691"/>
      <c r="N411" s="691"/>
      <c r="O411" s="691"/>
    </row>
    <row r="412" ht="15.75" customHeight="1">
      <c r="A412" s="94"/>
      <c r="B412" s="94"/>
      <c r="C412" s="94"/>
      <c r="D412" s="81"/>
      <c r="E412" s="94"/>
      <c r="F412" s="94"/>
      <c r="K412" s="691"/>
      <c r="L412" s="691"/>
      <c r="M412" s="691"/>
      <c r="N412" s="691"/>
      <c r="O412" s="691"/>
    </row>
    <row r="413" ht="15.75" customHeight="1">
      <c r="A413" s="94"/>
      <c r="B413" s="94"/>
      <c r="C413" s="94"/>
      <c r="D413" s="81"/>
      <c r="E413" s="94"/>
      <c r="F413" s="94"/>
      <c r="K413" s="691"/>
      <c r="L413" s="691"/>
      <c r="M413" s="691"/>
      <c r="N413" s="691"/>
      <c r="O413" s="691"/>
    </row>
    <row r="414" ht="15.75" customHeight="1">
      <c r="A414" s="94"/>
      <c r="B414" s="94"/>
      <c r="C414" s="94"/>
      <c r="D414" s="81"/>
      <c r="E414" s="94"/>
      <c r="F414" s="94"/>
      <c r="K414" s="691"/>
      <c r="L414" s="691"/>
      <c r="M414" s="691"/>
      <c r="N414" s="691"/>
      <c r="O414" s="691"/>
    </row>
    <row r="415" ht="15.75" customHeight="1">
      <c r="A415" s="94"/>
      <c r="B415" s="94"/>
      <c r="C415" s="94"/>
      <c r="D415" s="81"/>
      <c r="E415" s="94"/>
      <c r="F415" s="94"/>
      <c r="K415" s="691"/>
      <c r="L415" s="691"/>
      <c r="M415" s="691"/>
      <c r="N415" s="691"/>
      <c r="O415" s="691"/>
    </row>
    <row r="416" ht="15.75" customHeight="1">
      <c r="A416" s="94"/>
      <c r="B416" s="94"/>
      <c r="C416" s="94"/>
      <c r="D416" s="81"/>
      <c r="E416" s="94"/>
      <c r="F416" s="94"/>
      <c r="K416" s="691"/>
      <c r="L416" s="691"/>
      <c r="M416" s="691"/>
      <c r="N416" s="691"/>
      <c r="O416" s="691"/>
    </row>
    <row r="417" ht="15.75" customHeight="1">
      <c r="A417" s="94"/>
      <c r="B417" s="94"/>
      <c r="C417" s="94"/>
      <c r="D417" s="81"/>
      <c r="E417" s="94"/>
      <c r="F417" s="94"/>
      <c r="K417" s="691"/>
      <c r="L417" s="691"/>
      <c r="M417" s="691"/>
      <c r="N417" s="691"/>
      <c r="O417" s="691"/>
    </row>
    <row r="418" ht="15.75" customHeight="1">
      <c r="A418" s="94"/>
      <c r="B418" s="94"/>
      <c r="C418" s="94"/>
      <c r="D418" s="81"/>
      <c r="E418" s="94"/>
      <c r="F418" s="94"/>
      <c r="K418" s="691"/>
      <c r="L418" s="691"/>
      <c r="M418" s="691"/>
      <c r="N418" s="691"/>
      <c r="O418" s="691"/>
    </row>
    <row r="419" ht="15.75" customHeight="1">
      <c r="A419" s="94"/>
      <c r="B419" s="94"/>
      <c r="C419" s="94"/>
      <c r="D419" s="81"/>
      <c r="E419" s="94"/>
      <c r="F419" s="94"/>
      <c r="K419" s="691"/>
      <c r="L419" s="691"/>
      <c r="M419" s="691"/>
      <c r="N419" s="691"/>
      <c r="O419" s="691"/>
    </row>
    <row r="420" ht="15.75" customHeight="1">
      <c r="A420" s="94"/>
      <c r="B420" s="94"/>
      <c r="C420" s="94"/>
      <c r="D420" s="81"/>
      <c r="E420" s="94"/>
      <c r="F420" s="94"/>
      <c r="K420" s="691"/>
      <c r="L420" s="691"/>
      <c r="M420" s="691"/>
      <c r="N420" s="691"/>
      <c r="O420" s="691"/>
    </row>
    <row r="421" ht="15.75" customHeight="1">
      <c r="A421" s="94"/>
      <c r="B421" s="94"/>
      <c r="C421" s="94"/>
      <c r="D421" s="81"/>
      <c r="E421" s="94"/>
      <c r="F421" s="94"/>
      <c r="K421" s="691"/>
      <c r="L421" s="691"/>
      <c r="M421" s="691"/>
      <c r="N421" s="691"/>
      <c r="O421" s="691"/>
    </row>
    <row r="422" ht="15.75" customHeight="1">
      <c r="A422" s="94"/>
      <c r="B422" s="94"/>
      <c r="C422" s="94"/>
      <c r="D422" s="81"/>
      <c r="E422" s="94"/>
      <c r="F422" s="94"/>
      <c r="K422" s="691"/>
      <c r="L422" s="691"/>
      <c r="M422" s="691"/>
      <c r="N422" s="691"/>
      <c r="O422" s="691"/>
    </row>
    <row r="423" ht="15.75" customHeight="1">
      <c r="A423" s="94"/>
      <c r="B423" s="94"/>
      <c r="C423" s="94"/>
      <c r="D423" s="81"/>
      <c r="E423" s="94"/>
      <c r="F423" s="94"/>
      <c r="K423" s="691"/>
      <c r="L423" s="691"/>
      <c r="M423" s="691"/>
      <c r="N423" s="691"/>
      <c r="O423" s="691"/>
    </row>
    <row r="424" ht="15.75" customHeight="1">
      <c r="A424" s="94"/>
      <c r="B424" s="94"/>
      <c r="C424" s="94"/>
      <c r="D424" s="81"/>
      <c r="E424" s="94"/>
      <c r="F424" s="94"/>
      <c r="K424" s="691"/>
      <c r="L424" s="691"/>
      <c r="M424" s="691"/>
      <c r="N424" s="691"/>
      <c r="O424" s="691"/>
    </row>
    <row r="425" ht="15.75" customHeight="1">
      <c r="A425" s="94"/>
      <c r="B425" s="94"/>
      <c r="C425" s="94"/>
      <c r="D425" s="81"/>
      <c r="E425" s="94"/>
      <c r="F425" s="94"/>
      <c r="K425" s="691"/>
      <c r="L425" s="691"/>
      <c r="M425" s="691"/>
      <c r="N425" s="691"/>
      <c r="O425" s="691"/>
    </row>
    <row r="426" ht="15.75" customHeight="1">
      <c r="A426" s="94"/>
      <c r="B426" s="94"/>
      <c r="C426" s="94"/>
      <c r="D426" s="81"/>
      <c r="E426" s="94"/>
      <c r="F426" s="94"/>
      <c r="K426" s="691"/>
      <c r="L426" s="691"/>
      <c r="M426" s="691"/>
      <c r="N426" s="691"/>
      <c r="O426" s="691"/>
    </row>
    <row r="427" ht="15.75" customHeight="1">
      <c r="A427" s="94"/>
      <c r="B427" s="94"/>
      <c r="C427" s="94"/>
      <c r="D427" s="81"/>
      <c r="E427" s="94"/>
      <c r="F427" s="94"/>
      <c r="K427" s="691"/>
      <c r="L427" s="691"/>
      <c r="M427" s="691"/>
      <c r="N427" s="691"/>
      <c r="O427" s="691"/>
    </row>
    <row r="428" ht="15.75" customHeight="1">
      <c r="A428" s="94"/>
      <c r="B428" s="94"/>
      <c r="C428" s="94"/>
      <c r="D428" s="81"/>
      <c r="E428" s="94"/>
      <c r="F428" s="94"/>
      <c r="K428" s="691"/>
      <c r="L428" s="691"/>
      <c r="M428" s="691"/>
      <c r="N428" s="691"/>
      <c r="O428" s="691"/>
    </row>
    <row r="429" ht="15.75" customHeight="1">
      <c r="A429" s="94"/>
      <c r="B429" s="94"/>
      <c r="C429" s="94"/>
      <c r="D429" s="81"/>
      <c r="E429" s="94"/>
      <c r="F429" s="94"/>
      <c r="K429" s="691"/>
      <c r="L429" s="691"/>
      <c r="M429" s="691"/>
      <c r="N429" s="691"/>
      <c r="O429" s="691"/>
    </row>
    <row r="430" ht="15.75" customHeight="1">
      <c r="A430" s="94"/>
      <c r="B430" s="94"/>
      <c r="C430" s="94"/>
      <c r="D430" s="81"/>
      <c r="E430" s="94"/>
      <c r="F430" s="94"/>
      <c r="K430" s="691"/>
      <c r="L430" s="691"/>
      <c r="M430" s="691"/>
      <c r="N430" s="691"/>
      <c r="O430" s="691"/>
    </row>
    <row r="431" ht="15.75" customHeight="1">
      <c r="A431" s="94"/>
      <c r="B431" s="94"/>
      <c r="C431" s="94"/>
      <c r="D431" s="81"/>
      <c r="E431" s="94"/>
      <c r="F431" s="94"/>
      <c r="K431" s="691"/>
      <c r="L431" s="691"/>
      <c r="M431" s="691"/>
      <c r="N431" s="691"/>
      <c r="O431" s="691"/>
    </row>
    <row r="432" ht="15.75" customHeight="1">
      <c r="A432" s="94"/>
      <c r="B432" s="94"/>
      <c r="C432" s="94"/>
      <c r="D432" s="81"/>
      <c r="E432" s="94"/>
      <c r="F432" s="94"/>
      <c r="K432" s="691"/>
      <c r="L432" s="691"/>
      <c r="M432" s="691"/>
      <c r="N432" s="691"/>
      <c r="O432" s="691"/>
    </row>
    <row r="433" ht="15.75" customHeight="1">
      <c r="A433" s="94"/>
      <c r="B433" s="94"/>
      <c r="C433" s="94"/>
      <c r="D433" s="81"/>
      <c r="E433" s="94"/>
      <c r="F433" s="94"/>
      <c r="K433" s="691"/>
      <c r="L433" s="691"/>
      <c r="M433" s="691"/>
      <c r="N433" s="691"/>
      <c r="O433" s="691"/>
    </row>
    <row r="434" ht="15.75" customHeight="1">
      <c r="A434" s="94"/>
      <c r="B434" s="94"/>
      <c r="C434" s="94"/>
      <c r="D434" s="81"/>
      <c r="E434" s="94"/>
      <c r="F434" s="94"/>
      <c r="K434" s="691"/>
      <c r="L434" s="691"/>
      <c r="M434" s="691"/>
      <c r="N434" s="691"/>
      <c r="O434" s="691"/>
    </row>
    <row r="435" ht="15.75" customHeight="1">
      <c r="A435" s="94"/>
      <c r="B435" s="94"/>
      <c r="C435" s="94"/>
      <c r="D435" s="81"/>
      <c r="E435" s="94"/>
      <c r="F435" s="94"/>
      <c r="K435" s="691"/>
      <c r="L435" s="691"/>
      <c r="M435" s="691"/>
      <c r="N435" s="691"/>
      <c r="O435" s="691"/>
    </row>
    <row r="436" ht="15.75" customHeight="1">
      <c r="A436" s="94"/>
      <c r="B436" s="94"/>
      <c r="C436" s="94"/>
      <c r="D436" s="81"/>
      <c r="E436" s="94"/>
      <c r="F436" s="94"/>
      <c r="K436" s="691"/>
      <c r="L436" s="691"/>
      <c r="M436" s="691"/>
      <c r="N436" s="691"/>
      <c r="O436" s="691"/>
    </row>
    <row r="437" ht="15.75" customHeight="1">
      <c r="A437" s="94"/>
      <c r="B437" s="94"/>
      <c r="C437" s="94"/>
      <c r="D437" s="81"/>
      <c r="E437" s="94"/>
      <c r="F437" s="94"/>
      <c r="K437" s="691"/>
      <c r="L437" s="691"/>
      <c r="M437" s="691"/>
      <c r="N437" s="691"/>
      <c r="O437" s="691"/>
    </row>
    <row r="438" ht="15.75" customHeight="1">
      <c r="A438" s="94"/>
      <c r="B438" s="94"/>
      <c r="C438" s="94"/>
      <c r="D438" s="81"/>
      <c r="E438" s="94"/>
      <c r="F438" s="94"/>
      <c r="K438" s="691"/>
      <c r="L438" s="691"/>
      <c r="M438" s="691"/>
      <c r="N438" s="691"/>
      <c r="O438" s="691"/>
    </row>
    <row r="439" ht="15.75" customHeight="1">
      <c r="A439" s="94"/>
      <c r="B439" s="94"/>
      <c r="C439" s="94"/>
      <c r="D439" s="81"/>
      <c r="E439" s="94"/>
      <c r="F439" s="94"/>
      <c r="K439" s="691"/>
      <c r="L439" s="691"/>
      <c r="M439" s="691"/>
      <c r="N439" s="691"/>
      <c r="O439" s="691"/>
    </row>
    <row r="440" ht="15.75" customHeight="1">
      <c r="A440" s="94"/>
      <c r="B440" s="94"/>
      <c r="C440" s="94"/>
      <c r="D440" s="81"/>
      <c r="E440" s="94"/>
      <c r="F440" s="94"/>
      <c r="K440" s="691"/>
      <c r="L440" s="691"/>
      <c r="M440" s="691"/>
      <c r="N440" s="691"/>
      <c r="O440" s="691"/>
    </row>
    <row r="441" ht="15.75" customHeight="1">
      <c r="A441" s="94"/>
      <c r="B441" s="94"/>
      <c r="C441" s="94"/>
      <c r="D441" s="81"/>
      <c r="E441" s="94"/>
      <c r="F441" s="94"/>
      <c r="K441" s="691"/>
      <c r="L441" s="691"/>
      <c r="M441" s="691"/>
      <c r="N441" s="691"/>
      <c r="O441" s="691"/>
    </row>
    <row r="442" ht="15.75" customHeight="1">
      <c r="A442" s="94"/>
      <c r="B442" s="94"/>
      <c r="C442" s="94"/>
      <c r="D442" s="81"/>
      <c r="E442" s="94"/>
      <c r="F442" s="94"/>
      <c r="K442" s="691"/>
      <c r="L442" s="691"/>
      <c r="M442" s="691"/>
      <c r="N442" s="691"/>
      <c r="O442" s="691"/>
    </row>
    <row r="443" ht="15.75" customHeight="1">
      <c r="A443" s="94"/>
      <c r="B443" s="94"/>
      <c r="C443" s="94"/>
      <c r="D443" s="81"/>
      <c r="E443" s="94"/>
      <c r="F443" s="94"/>
      <c r="K443" s="691"/>
      <c r="L443" s="691"/>
      <c r="M443" s="691"/>
      <c r="N443" s="691"/>
      <c r="O443" s="691"/>
    </row>
    <row r="444" ht="15.75" customHeight="1">
      <c r="A444" s="94"/>
      <c r="B444" s="94"/>
      <c r="C444" s="94"/>
      <c r="D444" s="81"/>
      <c r="E444" s="94"/>
      <c r="F444" s="94"/>
      <c r="K444" s="691"/>
      <c r="L444" s="691"/>
      <c r="M444" s="691"/>
      <c r="N444" s="691"/>
      <c r="O444" s="691"/>
    </row>
    <row r="445" ht="15.75" customHeight="1">
      <c r="A445" s="94"/>
      <c r="B445" s="94"/>
      <c r="C445" s="94"/>
      <c r="D445" s="81"/>
      <c r="E445" s="94"/>
      <c r="F445" s="94"/>
      <c r="K445" s="691"/>
      <c r="L445" s="691"/>
      <c r="M445" s="691"/>
      <c r="N445" s="691"/>
      <c r="O445" s="691"/>
    </row>
    <row r="446" ht="15.75" customHeight="1">
      <c r="A446" s="94"/>
      <c r="B446" s="94"/>
      <c r="C446" s="94"/>
      <c r="D446" s="81"/>
      <c r="E446" s="94"/>
      <c r="F446" s="94"/>
      <c r="K446" s="691"/>
      <c r="L446" s="691"/>
      <c r="M446" s="691"/>
      <c r="N446" s="691"/>
      <c r="O446" s="691"/>
    </row>
    <row r="447" ht="15.75" customHeight="1">
      <c r="A447" s="94"/>
      <c r="B447" s="94"/>
      <c r="C447" s="94"/>
      <c r="D447" s="81"/>
      <c r="E447" s="94"/>
      <c r="F447" s="94"/>
      <c r="K447" s="691"/>
      <c r="L447" s="691"/>
      <c r="M447" s="691"/>
      <c r="N447" s="691"/>
      <c r="O447" s="691"/>
    </row>
    <row r="448" ht="15.75" customHeight="1">
      <c r="A448" s="94"/>
      <c r="B448" s="94"/>
      <c r="C448" s="94"/>
      <c r="D448" s="81"/>
      <c r="E448" s="94"/>
      <c r="F448" s="94"/>
      <c r="K448" s="691"/>
      <c r="L448" s="691"/>
      <c r="M448" s="691"/>
      <c r="N448" s="691"/>
      <c r="O448" s="691"/>
    </row>
    <row r="449" ht="15.75" customHeight="1">
      <c r="A449" s="94"/>
      <c r="B449" s="94"/>
      <c r="C449" s="94"/>
      <c r="D449" s="81"/>
      <c r="E449" s="94"/>
      <c r="F449" s="94"/>
      <c r="K449" s="691"/>
      <c r="L449" s="691"/>
      <c r="M449" s="691"/>
      <c r="N449" s="691"/>
      <c r="O449" s="691"/>
    </row>
    <row r="450" ht="15.75" customHeight="1">
      <c r="A450" s="94"/>
      <c r="B450" s="94"/>
      <c r="C450" s="94"/>
      <c r="D450" s="81"/>
      <c r="E450" s="94"/>
      <c r="F450" s="94"/>
      <c r="K450" s="691"/>
      <c r="L450" s="691"/>
      <c r="M450" s="691"/>
      <c r="N450" s="691"/>
      <c r="O450" s="691"/>
    </row>
    <row r="451" ht="15.75" customHeight="1">
      <c r="A451" s="94"/>
      <c r="B451" s="94"/>
      <c r="C451" s="94"/>
      <c r="D451" s="81"/>
      <c r="E451" s="94"/>
      <c r="F451" s="94"/>
      <c r="K451" s="691"/>
      <c r="L451" s="691"/>
      <c r="M451" s="691"/>
      <c r="N451" s="691"/>
      <c r="O451" s="691"/>
    </row>
    <row r="452" ht="15.75" customHeight="1">
      <c r="A452" s="94"/>
      <c r="B452" s="94"/>
      <c r="C452" s="94"/>
      <c r="D452" s="81"/>
      <c r="E452" s="94"/>
      <c r="F452" s="94"/>
      <c r="K452" s="691"/>
      <c r="L452" s="691"/>
      <c r="M452" s="691"/>
      <c r="N452" s="691"/>
      <c r="O452" s="691"/>
    </row>
    <row r="453" ht="15.75" customHeight="1">
      <c r="A453" s="94"/>
      <c r="B453" s="94"/>
      <c r="C453" s="94"/>
      <c r="D453" s="81"/>
      <c r="E453" s="94"/>
      <c r="F453" s="94"/>
      <c r="K453" s="691"/>
      <c r="L453" s="691"/>
      <c r="M453" s="691"/>
      <c r="N453" s="691"/>
      <c r="O453" s="691"/>
    </row>
    <row r="454" ht="15.75" customHeight="1">
      <c r="A454" s="94"/>
      <c r="B454" s="94"/>
      <c r="C454" s="94"/>
      <c r="D454" s="81"/>
      <c r="E454" s="94"/>
      <c r="F454" s="94"/>
      <c r="K454" s="691"/>
      <c r="L454" s="691"/>
      <c r="M454" s="691"/>
      <c r="N454" s="691"/>
      <c r="O454" s="691"/>
    </row>
    <row r="455" ht="15.75" customHeight="1">
      <c r="A455" s="94"/>
      <c r="B455" s="94"/>
      <c r="C455" s="94"/>
      <c r="D455" s="81"/>
      <c r="E455" s="94"/>
      <c r="F455" s="94"/>
      <c r="K455" s="691"/>
      <c r="L455" s="691"/>
      <c r="M455" s="691"/>
      <c r="N455" s="691"/>
      <c r="O455" s="691"/>
    </row>
    <row r="456" ht="15.75" customHeight="1">
      <c r="A456" s="94"/>
      <c r="B456" s="94"/>
      <c r="C456" s="94"/>
      <c r="D456" s="81"/>
      <c r="E456" s="94"/>
      <c r="F456" s="94"/>
      <c r="K456" s="691"/>
      <c r="L456" s="691"/>
      <c r="M456" s="691"/>
      <c r="N456" s="691"/>
      <c r="O456" s="691"/>
    </row>
    <row r="457" ht="15.75" customHeight="1">
      <c r="A457" s="94"/>
      <c r="B457" s="94"/>
      <c r="C457" s="94"/>
      <c r="D457" s="81"/>
      <c r="E457" s="94"/>
      <c r="F457" s="94"/>
      <c r="K457" s="691"/>
      <c r="L457" s="691"/>
      <c r="M457" s="691"/>
      <c r="N457" s="691"/>
      <c r="O457" s="691"/>
    </row>
    <row r="458" ht="15.75" customHeight="1">
      <c r="A458" s="94"/>
      <c r="B458" s="94"/>
      <c r="C458" s="94"/>
      <c r="D458" s="81"/>
      <c r="E458" s="94"/>
      <c r="F458" s="94"/>
      <c r="K458" s="691"/>
      <c r="L458" s="691"/>
      <c r="M458" s="691"/>
      <c r="N458" s="691"/>
      <c r="O458" s="691"/>
    </row>
    <row r="459" ht="15.75" customHeight="1">
      <c r="A459" s="94"/>
      <c r="B459" s="94"/>
      <c r="C459" s="94"/>
      <c r="D459" s="81"/>
      <c r="E459" s="94"/>
      <c r="F459" s="94"/>
      <c r="K459" s="691"/>
      <c r="L459" s="691"/>
      <c r="M459" s="691"/>
      <c r="N459" s="691"/>
      <c r="O459" s="691"/>
    </row>
    <row r="460" ht="15.75" customHeight="1">
      <c r="A460" s="94"/>
      <c r="B460" s="94"/>
      <c r="C460" s="94"/>
      <c r="D460" s="81"/>
      <c r="E460" s="94"/>
      <c r="F460" s="94"/>
      <c r="K460" s="691"/>
      <c r="L460" s="691"/>
      <c r="M460" s="691"/>
      <c r="N460" s="691"/>
      <c r="O460" s="691"/>
    </row>
    <row r="461" ht="15.75" customHeight="1">
      <c r="A461" s="94"/>
      <c r="B461" s="94"/>
      <c r="C461" s="94"/>
      <c r="D461" s="81"/>
      <c r="E461" s="94"/>
      <c r="F461" s="94"/>
      <c r="K461" s="691"/>
      <c r="L461" s="691"/>
      <c r="M461" s="691"/>
      <c r="N461" s="691"/>
      <c r="O461" s="691"/>
    </row>
    <row r="462" ht="15.75" customHeight="1">
      <c r="A462" s="94"/>
      <c r="B462" s="94"/>
      <c r="C462" s="94"/>
      <c r="D462" s="81"/>
      <c r="E462" s="94"/>
      <c r="F462" s="94"/>
      <c r="K462" s="691"/>
      <c r="L462" s="691"/>
      <c r="M462" s="691"/>
      <c r="N462" s="691"/>
      <c r="O462" s="691"/>
    </row>
    <row r="463" ht="15.75" customHeight="1">
      <c r="A463" s="94"/>
      <c r="B463" s="94"/>
      <c r="C463" s="94"/>
      <c r="D463" s="81"/>
      <c r="E463" s="94"/>
      <c r="F463" s="94"/>
      <c r="K463" s="691"/>
      <c r="L463" s="691"/>
      <c r="M463" s="691"/>
      <c r="N463" s="691"/>
      <c r="O463" s="691"/>
    </row>
    <row r="464" ht="15.75" customHeight="1">
      <c r="A464" s="94"/>
      <c r="B464" s="94"/>
      <c r="C464" s="94"/>
      <c r="D464" s="81"/>
      <c r="E464" s="94"/>
      <c r="F464" s="94"/>
      <c r="K464" s="691"/>
      <c r="L464" s="691"/>
      <c r="M464" s="691"/>
      <c r="N464" s="691"/>
      <c r="O464" s="691"/>
    </row>
    <row r="465" ht="15.75" customHeight="1">
      <c r="A465" s="94"/>
      <c r="B465" s="94"/>
      <c r="C465" s="94"/>
      <c r="D465" s="81"/>
      <c r="E465" s="94"/>
      <c r="F465" s="94"/>
      <c r="K465" s="691"/>
      <c r="L465" s="691"/>
      <c r="M465" s="691"/>
      <c r="N465" s="691"/>
      <c r="O465" s="691"/>
    </row>
    <row r="466" ht="15.75" customHeight="1">
      <c r="A466" s="94"/>
      <c r="B466" s="94"/>
      <c r="C466" s="94"/>
      <c r="D466" s="81"/>
      <c r="E466" s="94"/>
      <c r="F466" s="94"/>
      <c r="K466" s="691"/>
      <c r="L466" s="691"/>
      <c r="M466" s="691"/>
      <c r="N466" s="691"/>
      <c r="O466" s="691"/>
    </row>
    <row r="467" ht="15.75" customHeight="1">
      <c r="A467" s="94"/>
      <c r="B467" s="94"/>
      <c r="C467" s="94"/>
      <c r="D467" s="81"/>
      <c r="E467" s="94"/>
      <c r="F467" s="94"/>
      <c r="K467" s="691"/>
      <c r="L467" s="691"/>
      <c r="M467" s="691"/>
      <c r="N467" s="691"/>
      <c r="O467" s="691"/>
    </row>
    <row r="468" ht="15.75" customHeight="1">
      <c r="A468" s="94"/>
      <c r="B468" s="94"/>
      <c r="C468" s="94"/>
      <c r="D468" s="81"/>
      <c r="E468" s="94"/>
      <c r="F468" s="94"/>
      <c r="K468" s="691"/>
      <c r="L468" s="691"/>
      <c r="M468" s="691"/>
      <c r="N468" s="691"/>
      <c r="O468" s="691"/>
    </row>
    <row r="469" ht="15.75" customHeight="1">
      <c r="A469" s="94"/>
      <c r="B469" s="94"/>
      <c r="C469" s="94"/>
      <c r="D469" s="81"/>
      <c r="E469" s="94"/>
      <c r="F469" s="94"/>
      <c r="K469" s="691"/>
      <c r="L469" s="691"/>
      <c r="M469" s="691"/>
      <c r="N469" s="691"/>
      <c r="O469" s="691"/>
    </row>
    <row r="470" ht="15.75" customHeight="1">
      <c r="A470" s="94"/>
      <c r="B470" s="94"/>
      <c r="C470" s="94"/>
      <c r="D470" s="81"/>
      <c r="E470" s="94"/>
      <c r="F470" s="94"/>
      <c r="K470" s="691"/>
      <c r="L470" s="691"/>
      <c r="M470" s="691"/>
      <c r="N470" s="691"/>
      <c r="O470" s="691"/>
    </row>
    <row r="471" ht="15.75" customHeight="1">
      <c r="A471" s="94"/>
      <c r="B471" s="94"/>
      <c r="C471" s="94"/>
      <c r="D471" s="81"/>
      <c r="E471" s="94"/>
      <c r="F471" s="94"/>
      <c r="K471" s="691"/>
      <c r="L471" s="691"/>
      <c r="M471" s="691"/>
      <c r="N471" s="691"/>
      <c r="O471" s="691"/>
    </row>
    <row r="472" ht="15.75" customHeight="1">
      <c r="A472" s="94"/>
      <c r="B472" s="94"/>
      <c r="C472" s="94"/>
      <c r="D472" s="81"/>
      <c r="E472" s="94"/>
      <c r="F472" s="94"/>
      <c r="K472" s="691"/>
      <c r="L472" s="691"/>
      <c r="M472" s="691"/>
      <c r="N472" s="691"/>
      <c r="O472" s="691"/>
    </row>
    <row r="473" ht="15.75" customHeight="1">
      <c r="A473" s="94"/>
      <c r="B473" s="94"/>
      <c r="C473" s="94"/>
      <c r="D473" s="81"/>
      <c r="E473" s="94"/>
      <c r="F473" s="94"/>
      <c r="K473" s="691"/>
      <c r="L473" s="691"/>
      <c r="M473" s="691"/>
      <c r="N473" s="691"/>
      <c r="O473" s="691"/>
    </row>
    <row r="474" ht="15.75" customHeight="1">
      <c r="A474" s="94"/>
      <c r="B474" s="94"/>
      <c r="C474" s="94"/>
      <c r="D474" s="81"/>
      <c r="E474" s="94"/>
      <c r="F474" s="94"/>
      <c r="K474" s="691"/>
      <c r="L474" s="691"/>
      <c r="M474" s="691"/>
      <c r="N474" s="691"/>
      <c r="O474" s="691"/>
    </row>
    <row r="475" ht="15.75" customHeight="1">
      <c r="A475" s="94"/>
      <c r="B475" s="94"/>
      <c r="C475" s="94"/>
      <c r="D475" s="81"/>
      <c r="E475" s="94"/>
      <c r="F475" s="94"/>
      <c r="K475" s="691"/>
      <c r="L475" s="691"/>
      <c r="M475" s="691"/>
      <c r="N475" s="691"/>
      <c r="O475" s="691"/>
    </row>
    <row r="476" ht="15.75" customHeight="1">
      <c r="A476" s="94"/>
      <c r="B476" s="94"/>
      <c r="C476" s="94"/>
      <c r="D476" s="81"/>
      <c r="E476" s="94"/>
      <c r="F476" s="94"/>
      <c r="K476" s="691"/>
      <c r="L476" s="691"/>
      <c r="M476" s="691"/>
      <c r="N476" s="691"/>
      <c r="O476" s="691"/>
    </row>
    <row r="477" ht="15.75" customHeight="1">
      <c r="A477" s="94"/>
      <c r="B477" s="94"/>
      <c r="C477" s="94"/>
      <c r="D477" s="81"/>
      <c r="E477" s="94"/>
      <c r="F477" s="94"/>
      <c r="K477" s="691"/>
      <c r="L477" s="691"/>
      <c r="M477" s="691"/>
      <c r="N477" s="691"/>
      <c r="O477" s="691"/>
    </row>
    <row r="478" ht="15.75" customHeight="1">
      <c r="A478" s="94"/>
      <c r="B478" s="94"/>
      <c r="C478" s="94"/>
      <c r="D478" s="81"/>
      <c r="E478" s="94"/>
      <c r="F478" s="94"/>
      <c r="K478" s="691"/>
      <c r="L478" s="691"/>
      <c r="M478" s="691"/>
      <c r="N478" s="691"/>
      <c r="O478" s="691"/>
    </row>
    <row r="479" ht="15.75" customHeight="1">
      <c r="A479" s="94"/>
      <c r="B479" s="94"/>
      <c r="C479" s="94"/>
      <c r="D479" s="81"/>
      <c r="E479" s="94"/>
      <c r="F479" s="94"/>
      <c r="K479" s="691"/>
      <c r="L479" s="691"/>
      <c r="M479" s="691"/>
      <c r="N479" s="691"/>
      <c r="O479" s="691"/>
    </row>
    <row r="480" ht="15.75" customHeight="1">
      <c r="A480" s="94"/>
      <c r="B480" s="94"/>
      <c r="C480" s="94"/>
      <c r="D480" s="81"/>
      <c r="E480" s="94"/>
      <c r="F480" s="94"/>
      <c r="K480" s="691"/>
      <c r="L480" s="691"/>
      <c r="M480" s="691"/>
      <c r="N480" s="691"/>
      <c r="O480" s="691"/>
    </row>
    <row r="481" ht="15.75" customHeight="1">
      <c r="A481" s="94"/>
      <c r="B481" s="94"/>
      <c r="C481" s="94"/>
      <c r="D481" s="81"/>
      <c r="E481" s="94"/>
      <c r="F481" s="94"/>
      <c r="K481" s="691"/>
      <c r="L481" s="691"/>
      <c r="M481" s="691"/>
      <c r="N481" s="691"/>
      <c r="O481" s="691"/>
    </row>
    <row r="482" ht="15.75" customHeight="1">
      <c r="A482" s="94"/>
      <c r="B482" s="94"/>
      <c r="C482" s="94"/>
      <c r="D482" s="81"/>
      <c r="E482" s="94"/>
      <c r="F482" s="94"/>
      <c r="K482" s="691"/>
      <c r="L482" s="691"/>
      <c r="M482" s="691"/>
      <c r="N482" s="691"/>
      <c r="O482" s="691"/>
    </row>
    <row r="483" ht="15.75" customHeight="1">
      <c r="A483" s="94"/>
      <c r="B483" s="94"/>
      <c r="C483" s="94"/>
      <c r="D483" s="81"/>
      <c r="E483" s="94"/>
      <c r="F483" s="94"/>
      <c r="K483" s="691"/>
      <c r="L483" s="691"/>
      <c r="M483" s="691"/>
      <c r="N483" s="691"/>
      <c r="O483" s="691"/>
    </row>
    <row r="484" ht="15.75" customHeight="1">
      <c r="A484" s="94"/>
      <c r="B484" s="94"/>
      <c r="C484" s="94"/>
      <c r="D484" s="81"/>
      <c r="E484" s="94"/>
      <c r="F484" s="94"/>
      <c r="K484" s="691"/>
      <c r="L484" s="691"/>
      <c r="M484" s="691"/>
      <c r="N484" s="691"/>
      <c r="O484" s="691"/>
    </row>
    <row r="485" ht="15.75" customHeight="1">
      <c r="A485" s="94"/>
      <c r="B485" s="94"/>
      <c r="C485" s="94"/>
      <c r="D485" s="81"/>
      <c r="E485" s="94"/>
      <c r="F485" s="94"/>
      <c r="K485" s="691"/>
      <c r="L485" s="691"/>
      <c r="M485" s="691"/>
      <c r="N485" s="691"/>
      <c r="O485" s="691"/>
    </row>
    <row r="486" ht="15.75" customHeight="1">
      <c r="A486" s="94"/>
      <c r="B486" s="94"/>
      <c r="C486" s="94"/>
      <c r="D486" s="81"/>
      <c r="E486" s="94"/>
      <c r="F486" s="94"/>
      <c r="K486" s="691"/>
      <c r="L486" s="691"/>
      <c r="M486" s="691"/>
      <c r="N486" s="691"/>
      <c r="O486" s="691"/>
    </row>
    <row r="487" ht="15.75" customHeight="1">
      <c r="A487" s="94"/>
      <c r="B487" s="94"/>
      <c r="C487" s="94"/>
      <c r="D487" s="81"/>
      <c r="E487" s="94"/>
      <c r="F487" s="94"/>
      <c r="K487" s="691"/>
      <c r="L487" s="691"/>
      <c r="M487" s="691"/>
      <c r="N487" s="691"/>
      <c r="O487" s="691"/>
    </row>
    <row r="488" ht="15.75" customHeight="1">
      <c r="A488" s="94"/>
      <c r="B488" s="94"/>
      <c r="C488" s="94"/>
      <c r="D488" s="81"/>
      <c r="E488" s="94"/>
      <c r="F488" s="94"/>
      <c r="K488" s="691"/>
      <c r="L488" s="691"/>
      <c r="M488" s="691"/>
      <c r="N488" s="691"/>
      <c r="O488" s="691"/>
    </row>
    <row r="489" ht="15.75" customHeight="1">
      <c r="A489" s="94"/>
      <c r="B489" s="94"/>
      <c r="C489" s="94"/>
      <c r="D489" s="81"/>
      <c r="E489" s="94"/>
      <c r="F489" s="94"/>
      <c r="K489" s="691"/>
      <c r="L489" s="691"/>
      <c r="M489" s="691"/>
      <c r="N489" s="691"/>
      <c r="O489" s="691"/>
    </row>
    <row r="490" ht="15.75" customHeight="1">
      <c r="A490" s="94"/>
      <c r="B490" s="94"/>
      <c r="C490" s="94"/>
      <c r="D490" s="81"/>
      <c r="E490" s="94"/>
      <c r="F490" s="94"/>
      <c r="K490" s="691"/>
      <c r="L490" s="691"/>
      <c r="M490" s="691"/>
      <c r="N490" s="691"/>
      <c r="O490" s="691"/>
    </row>
    <row r="491" ht="15.75" customHeight="1">
      <c r="A491" s="94"/>
      <c r="B491" s="94"/>
      <c r="C491" s="94"/>
      <c r="D491" s="81"/>
      <c r="E491" s="94"/>
      <c r="F491" s="94"/>
      <c r="K491" s="691"/>
      <c r="L491" s="691"/>
      <c r="M491" s="691"/>
      <c r="N491" s="691"/>
      <c r="O491" s="691"/>
    </row>
    <row r="492" ht="15.75" customHeight="1">
      <c r="A492" s="94"/>
      <c r="B492" s="94"/>
      <c r="C492" s="94"/>
      <c r="D492" s="81"/>
      <c r="E492" s="94"/>
      <c r="F492" s="94"/>
      <c r="K492" s="691"/>
      <c r="L492" s="691"/>
      <c r="M492" s="691"/>
      <c r="N492" s="691"/>
      <c r="O492" s="691"/>
    </row>
    <row r="493" ht="15.75" customHeight="1">
      <c r="A493" s="94"/>
      <c r="B493" s="94"/>
      <c r="C493" s="94"/>
      <c r="D493" s="81"/>
      <c r="E493" s="94"/>
      <c r="F493" s="94"/>
      <c r="K493" s="691"/>
      <c r="L493" s="691"/>
      <c r="M493" s="691"/>
      <c r="N493" s="691"/>
      <c r="O493" s="691"/>
    </row>
    <row r="494" ht="15.75" customHeight="1">
      <c r="A494" s="94"/>
      <c r="B494" s="94"/>
      <c r="C494" s="94"/>
      <c r="D494" s="81"/>
      <c r="E494" s="94"/>
      <c r="F494" s="94"/>
      <c r="K494" s="691"/>
      <c r="L494" s="691"/>
      <c r="M494" s="691"/>
      <c r="N494" s="691"/>
      <c r="O494" s="691"/>
    </row>
    <row r="495" ht="15.75" customHeight="1">
      <c r="A495" s="94"/>
      <c r="B495" s="94"/>
      <c r="C495" s="94"/>
      <c r="D495" s="81"/>
      <c r="E495" s="94"/>
      <c r="F495" s="94"/>
      <c r="K495" s="691"/>
      <c r="L495" s="691"/>
      <c r="M495" s="691"/>
      <c r="N495" s="691"/>
      <c r="O495" s="691"/>
    </row>
    <row r="496" ht="15.75" customHeight="1">
      <c r="A496" s="94"/>
      <c r="B496" s="94"/>
      <c r="C496" s="94"/>
      <c r="D496" s="81"/>
      <c r="E496" s="94"/>
      <c r="F496" s="94"/>
      <c r="K496" s="691"/>
      <c r="L496" s="691"/>
      <c r="M496" s="691"/>
      <c r="N496" s="691"/>
      <c r="O496" s="691"/>
    </row>
    <row r="497" ht="15.75" customHeight="1">
      <c r="A497" s="94"/>
      <c r="B497" s="94"/>
      <c r="C497" s="94"/>
      <c r="D497" s="81"/>
      <c r="E497" s="94"/>
      <c r="F497" s="94"/>
      <c r="K497" s="691"/>
      <c r="L497" s="691"/>
      <c r="M497" s="691"/>
      <c r="N497" s="691"/>
      <c r="O497" s="691"/>
    </row>
    <row r="498" ht="15.75" customHeight="1">
      <c r="A498" s="94"/>
      <c r="B498" s="94"/>
      <c r="C498" s="94"/>
      <c r="D498" s="81"/>
      <c r="E498" s="94"/>
      <c r="F498" s="94"/>
      <c r="K498" s="691"/>
      <c r="L498" s="691"/>
      <c r="M498" s="691"/>
      <c r="N498" s="691"/>
      <c r="O498" s="691"/>
    </row>
    <row r="499" ht="15.75" customHeight="1">
      <c r="A499" s="94"/>
      <c r="B499" s="94"/>
      <c r="C499" s="94"/>
      <c r="D499" s="81"/>
      <c r="E499" s="94"/>
      <c r="F499" s="94"/>
      <c r="K499" s="691"/>
      <c r="L499" s="691"/>
      <c r="M499" s="691"/>
      <c r="N499" s="691"/>
      <c r="O499" s="691"/>
    </row>
    <row r="500" ht="15.75" customHeight="1">
      <c r="A500" s="94"/>
      <c r="B500" s="94"/>
      <c r="C500" s="94"/>
      <c r="D500" s="81"/>
      <c r="E500" s="94"/>
      <c r="F500" s="94"/>
      <c r="K500" s="691"/>
      <c r="L500" s="691"/>
      <c r="M500" s="691"/>
      <c r="N500" s="691"/>
      <c r="O500" s="691"/>
    </row>
    <row r="501" ht="15.75" customHeight="1">
      <c r="A501" s="94"/>
      <c r="B501" s="94"/>
      <c r="C501" s="94"/>
      <c r="D501" s="81"/>
      <c r="E501" s="94"/>
      <c r="F501" s="94"/>
      <c r="K501" s="691"/>
      <c r="L501" s="691"/>
      <c r="M501" s="691"/>
      <c r="N501" s="691"/>
      <c r="O501" s="691"/>
    </row>
    <row r="502" ht="15.75" customHeight="1">
      <c r="A502" s="94"/>
      <c r="B502" s="94"/>
      <c r="C502" s="94"/>
      <c r="D502" s="81"/>
      <c r="E502" s="94"/>
      <c r="F502" s="94"/>
      <c r="K502" s="691"/>
      <c r="L502" s="691"/>
      <c r="M502" s="691"/>
      <c r="N502" s="691"/>
      <c r="O502" s="691"/>
    </row>
    <row r="503" ht="15.75" customHeight="1">
      <c r="A503" s="94"/>
      <c r="B503" s="94"/>
      <c r="C503" s="94"/>
      <c r="D503" s="81"/>
      <c r="E503" s="94"/>
      <c r="F503" s="94"/>
      <c r="K503" s="691"/>
      <c r="L503" s="691"/>
      <c r="M503" s="691"/>
      <c r="N503" s="691"/>
      <c r="O503" s="691"/>
    </row>
    <row r="504" ht="15.75" customHeight="1">
      <c r="A504" s="94"/>
      <c r="B504" s="94"/>
      <c r="C504" s="94"/>
      <c r="D504" s="81"/>
      <c r="E504" s="94"/>
      <c r="F504" s="94"/>
      <c r="K504" s="691"/>
      <c r="L504" s="691"/>
      <c r="M504" s="691"/>
      <c r="N504" s="691"/>
      <c r="O504" s="691"/>
    </row>
    <row r="505" ht="15.75" customHeight="1">
      <c r="A505" s="94"/>
      <c r="B505" s="94"/>
      <c r="C505" s="94"/>
      <c r="D505" s="81"/>
      <c r="E505" s="94"/>
      <c r="F505" s="94"/>
      <c r="K505" s="691"/>
      <c r="L505" s="691"/>
      <c r="M505" s="691"/>
      <c r="N505" s="691"/>
      <c r="O505" s="691"/>
    </row>
    <row r="506" ht="15.75" customHeight="1">
      <c r="A506" s="94"/>
      <c r="B506" s="94"/>
      <c r="C506" s="94"/>
      <c r="D506" s="81"/>
      <c r="E506" s="94"/>
      <c r="F506" s="94"/>
      <c r="K506" s="691"/>
      <c r="L506" s="691"/>
      <c r="M506" s="691"/>
      <c r="N506" s="691"/>
      <c r="O506" s="691"/>
    </row>
    <row r="507" ht="15.75" customHeight="1">
      <c r="A507" s="94"/>
      <c r="B507" s="94"/>
      <c r="C507" s="94"/>
      <c r="D507" s="81"/>
      <c r="E507" s="94"/>
      <c r="F507" s="94"/>
      <c r="K507" s="691"/>
      <c r="L507" s="691"/>
      <c r="M507" s="691"/>
      <c r="N507" s="691"/>
      <c r="O507" s="691"/>
    </row>
    <row r="508" ht="15.75" customHeight="1">
      <c r="A508" s="94"/>
      <c r="B508" s="94"/>
      <c r="C508" s="94"/>
      <c r="D508" s="81"/>
      <c r="E508" s="94"/>
      <c r="F508" s="94"/>
      <c r="K508" s="691"/>
      <c r="L508" s="691"/>
      <c r="M508" s="691"/>
      <c r="N508" s="691"/>
      <c r="O508" s="691"/>
    </row>
    <row r="509" ht="15.75" customHeight="1">
      <c r="A509" s="94"/>
      <c r="B509" s="94"/>
      <c r="C509" s="94"/>
      <c r="D509" s="81"/>
      <c r="E509" s="94"/>
      <c r="F509" s="94"/>
      <c r="K509" s="691"/>
      <c r="L509" s="691"/>
      <c r="M509" s="691"/>
      <c r="N509" s="691"/>
      <c r="O509" s="691"/>
    </row>
    <row r="510" ht="15.75" customHeight="1">
      <c r="A510" s="94"/>
      <c r="B510" s="94"/>
      <c r="C510" s="94"/>
      <c r="D510" s="81"/>
      <c r="E510" s="94"/>
      <c r="F510" s="94"/>
      <c r="K510" s="691"/>
      <c r="L510" s="691"/>
      <c r="M510" s="691"/>
      <c r="N510" s="691"/>
      <c r="O510" s="691"/>
    </row>
    <row r="511" ht="15.75" customHeight="1">
      <c r="A511" s="94"/>
      <c r="B511" s="94"/>
      <c r="C511" s="94"/>
      <c r="D511" s="81"/>
      <c r="E511" s="94"/>
      <c r="F511" s="94"/>
      <c r="K511" s="691"/>
      <c r="L511" s="691"/>
      <c r="M511" s="691"/>
      <c r="N511" s="691"/>
      <c r="O511" s="691"/>
    </row>
    <row r="512" ht="15.75" customHeight="1">
      <c r="A512" s="94"/>
      <c r="B512" s="94"/>
      <c r="C512" s="94"/>
      <c r="D512" s="81"/>
      <c r="E512" s="94"/>
      <c r="F512" s="94"/>
      <c r="K512" s="691"/>
      <c r="L512" s="691"/>
      <c r="M512" s="691"/>
      <c r="N512" s="691"/>
      <c r="O512" s="691"/>
    </row>
    <row r="513" ht="15.75" customHeight="1">
      <c r="A513" s="94"/>
      <c r="B513" s="94"/>
      <c r="C513" s="94"/>
      <c r="D513" s="81"/>
      <c r="E513" s="94"/>
      <c r="F513" s="94"/>
      <c r="K513" s="691"/>
      <c r="L513" s="691"/>
      <c r="M513" s="691"/>
      <c r="N513" s="691"/>
      <c r="O513" s="691"/>
    </row>
    <row r="514" ht="15.75" customHeight="1">
      <c r="A514" s="94"/>
      <c r="B514" s="94"/>
      <c r="C514" s="94"/>
      <c r="D514" s="81"/>
      <c r="E514" s="94"/>
      <c r="F514" s="94"/>
      <c r="K514" s="691"/>
      <c r="L514" s="691"/>
      <c r="M514" s="691"/>
      <c r="N514" s="691"/>
      <c r="O514" s="691"/>
    </row>
    <row r="515" ht="15.75" customHeight="1">
      <c r="A515" s="94"/>
      <c r="B515" s="94"/>
      <c r="C515" s="94"/>
      <c r="D515" s="81"/>
      <c r="E515" s="94"/>
      <c r="F515" s="94"/>
      <c r="K515" s="691"/>
      <c r="L515" s="691"/>
      <c r="M515" s="691"/>
      <c r="N515" s="691"/>
      <c r="O515" s="691"/>
    </row>
    <row r="516" ht="15.75" customHeight="1">
      <c r="A516" s="94"/>
      <c r="B516" s="94"/>
      <c r="C516" s="94"/>
      <c r="D516" s="81"/>
      <c r="E516" s="94"/>
      <c r="F516" s="94"/>
      <c r="K516" s="691"/>
      <c r="L516" s="691"/>
      <c r="M516" s="691"/>
      <c r="N516" s="691"/>
      <c r="O516" s="691"/>
    </row>
    <row r="517" ht="15.75" customHeight="1">
      <c r="A517" s="94"/>
      <c r="B517" s="94"/>
      <c r="C517" s="94"/>
      <c r="D517" s="81"/>
      <c r="E517" s="94"/>
      <c r="F517" s="94"/>
      <c r="K517" s="691"/>
      <c r="L517" s="691"/>
      <c r="M517" s="691"/>
      <c r="N517" s="691"/>
      <c r="O517" s="691"/>
    </row>
    <row r="518" ht="15.75" customHeight="1">
      <c r="A518" s="94"/>
      <c r="B518" s="94"/>
      <c r="C518" s="94"/>
      <c r="D518" s="81"/>
      <c r="E518" s="94"/>
      <c r="F518" s="94"/>
      <c r="K518" s="691"/>
      <c r="L518" s="691"/>
      <c r="M518" s="691"/>
      <c r="N518" s="691"/>
      <c r="O518" s="691"/>
    </row>
    <row r="519" ht="15.75" customHeight="1">
      <c r="A519" s="94"/>
      <c r="B519" s="94"/>
      <c r="C519" s="94"/>
      <c r="D519" s="81"/>
      <c r="E519" s="94"/>
      <c r="F519" s="94"/>
      <c r="K519" s="691"/>
      <c r="L519" s="691"/>
      <c r="M519" s="691"/>
      <c r="N519" s="691"/>
      <c r="O519" s="691"/>
    </row>
    <row r="520" ht="15.75" customHeight="1">
      <c r="A520" s="94"/>
      <c r="B520" s="94"/>
      <c r="C520" s="94"/>
      <c r="D520" s="81"/>
      <c r="E520" s="94"/>
      <c r="F520" s="94"/>
      <c r="K520" s="691"/>
      <c r="L520" s="691"/>
      <c r="M520" s="691"/>
      <c r="N520" s="691"/>
      <c r="O520" s="691"/>
    </row>
    <row r="521" ht="15.75" customHeight="1">
      <c r="A521" s="94"/>
      <c r="B521" s="94"/>
      <c r="C521" s="94"/>
      <c r="D521" s="81"/>
      <c r="E521" s="94"/>
      <c r="F521" s="94"/>
      <c r="K521" s="691"/>
      <c r="L521" s="691"/>
      <c r="M521" s="691"/>
      <c r="N521" s="691"/>
      <c r="O521" s="691"/>
    </row>
    <row r="522" ht="15.75" customHeight="1">
      <c r="A522" s="94"/>
      <c r="B522" s="94"/>
      <c r="C522" s="94"/>
      <c r="D522" s="81"/>
      <c r="E522" s="94"/>
      <c r="F522" s="94"/>
      <c r="K522" s="691"/>
      <c r="L522" s="691"/>
      <c r="M522" s="691"/>
      <c r="N522" s="691"/>
      <c r="O522" s="691"/>
    </row>
    <row r="523" ht="15.75" customHeight="1">
      <c r="A523" s="94"/>
      <c r="B523" s="94"/>
      <c r="C523" s="94"/>
      <c r="D523" s="81"/>
      <c r="E523" s="94"/>
      <c r="F523" s="94"/>
      <c r="K523" s="691"/>
      <c r="L523" s="691"/>
      <c r="M523" s="691"/>
      <c r="N523" s="691"/>
      <c r="O523" s="691"/>
    </row>
    <row r="524" ht="15.75" customHeight="1">
      <c r="A524" s="94"/>
      <c r="B524" s="94"/>
      <c r="C524" s="94"/>
      <c r="D524" s="81"/>
      <c r="E524" s="94"/>
      <c r="F524" s="94"/>
      <c r="K524" s="691"/>
      <c r="L524" s="691"/>
      <c r="M524" s="691"/>
      <c r="N524" s="691"/>
      <c r="O524" s="691"/>
    </row>
    <row r="525" ht="15.75" customHeight="1">
      <c r="A525" s="94"/>
      <c r="B525" s="94"/>
      <c r="C525" s="94"/>
      <c r="D525" s="81"/>
      <c r="E525" s="94"/>
      <c r="F525" s="94"/>
      <c r="K525" s="691"/>
      <c r="L525" s="691"/>
      <c r="M525" s="691"/>
      <c r="N525" s="691"/>
      <c r="O525" s="691"/>
    </row>
    <row r="526" ht="15.75" customHeight="1">
      <c r="A526" s="94"/>
      <c r="B526" s="94"/>
      <c r="C526" s="94"/>
      <c r="D526" s="81"/>
      <c r="E526" s="94"/>
      <c r="F526" s="94"/>
      <c r="K526" s="691"/>
      <c r="L526" s="691"/>
      <c r="M526" s="691"/>
      <c r="N526" s="691"/>
      <c r="O526" s="691"/>
    </row>
    <row r="527" ht="15.75" customHeight="1">
      <c r="A527" s="94"/>
      <c r="B527" s="94"/>
      <c r="C527" s="94"/>
      <c r="D527" s="81"/>
      <c r="E527" s="94"/>
      <c r="F527" s="94"/>
      <c r="K527" s="691"/>
      <c r="L527" s="691"/>
      <c r="M527" s="691"/>
      <c r="N527" s="691"/>
      <c r="O527" s="691"/>
    </row>
    <row r="528" ht="15.75" customHeight="1">
      <c r="A528" s="94"/>
      <c r="B528" s="94"/>
      <c r="C528" s="94"/>
      <c r="D528" s="81"/>
      <c r="E528" s="94"/>
      <c r="F528" s="94"/>
      <c r="K528" s="691"/>
      <c r="L528" s="691"/>
      <c r="M528" s="691"/>
      <c r="N528" s="691"/>
      <c r="O528" s="691"/>
    </row>
    <row r="529" ht="15.75" customHeight="1">
      <c r="A529" s="94"/>
      <c r="B529" s="94"/>
      <c r="C529" s="94"/>
      <c r="D529" s="81"/>
      <c r="E529" s="94"/>
      <c r="F529" s="94"/>
      <c r="K529" s="691"/>
      <c r="L529" s="691"/>
      <c r="M529" s="691"/>
      <c r="N529" s="691"/>
      <c r="O529" s="691"/>
    </row>
    <row r="530" ht="15.75" customHeight="1">
      <c r="A530" s="94"/>
      <c r="B530" s="94"/>
      <c r="C530" s="94"/>
      <c r="D530" s="81"/>
      <c r="E530" s="94"/>
      <c r="F530" s="94"/>
      <c r="K530" s="691"/>
      <c r="L530" s="691"/>
      <c r="M530" s="691"/>
      <c r="N530" s="691"/>
      <c r="O530" s="691"/>
    </row>
    <row r="531" ht="15.75" customHeight="1">
      <c r="A531" s="94"/>
      <c r="B531" s="94"/>
      <c r="C531" s="94"/>
      <c r="D531" s="81"/>
      <c r="E531" s="94"/>
      <c r="F531" s="94"/>
      <c r="K531" s="691"/>
      <c r="L531" s="691"/>
      <c r="M531" s="691"/>
      <c r="N531" s="691"/>
      <c r="O531" s="691"/>
    </row>
    <row r="532" ht="15.75" customHeight="1">
      <c r="A532" s="94"/>
      <c r="B532" s="94"/>
      <c r="C532" s="94"/>
      <c r="D532" s="81"/>
      <c r="E532" s="94"/>
      <c r="F532" s="94"/>
      <c r="K532" s="691"/>
      <c r="L532" s="691"/>
      <c r="M532" s="691"/>
      <c r="N532" s="691"/>
      <c r="O532" s="691"/>
    </row>
    <row r="533" ht="15.75" customHeight="1">
      <c r="A533" s="94"/>
      <c r="B533" s="94"/>
      <c r="C533" s="94"/>
      <c r="D533" s="81"/>
      <c r="E533" s="94"/>
      <c r="F533" s="94"/>
      <c r="K533" s="691"/>
      <c r="L533" s="691"/>
      <c r="M533" s="691"/>
      <c r="N533" s="691"/>
      <c r="O533" s="691"/>
    </row>
    <row r="534" ht="15.75" customHeight="1">
      <c r="A534" s="94"/>
      <c r="B534" s="94"/>
      <c r="C534" s="94"/>
      <c r="D534" s="81"/>
      <c r="E534" s="94"/>
      <c r="F534" s="94"/>
      <c r="K534" s="691"/>
      <c r="L534" s="691"/>
      <c r="M534" s="691"/>
      <c r="N534" s="691"/>
      <c r="O534" s="691"/>
    </row>
    <row r="535" ht="15.75" customHeight="1">
      <c r="A535" s="94"/>
      <c r="B535" s="94"/>
      <c r="C535" s="94"/>
      <c r="D535" s="81"/>
      <c r="E535" s="94"/>
      <c r="F535" s="94"/>
      <c r="K535" s="691"/>
      <c r="L535" s="691"/>
      <c r="M535" s="691"/>
      <c r="N535" s="691"/>
      <c r="O535" s="691"/>
    </row>
    <row r="536" ht="15.75" customHeight="1">
      <c r="A536" s="94"/>
      <c r="B536" s="94"/>
      <c r="C536" s="94"/>
      <c r="D536" s="81"/>
      <c r="E536" s="94"/>
      <c r="F536" s="94"/>
      <c r="K536" s="691"/>
      <c r="L536" s="691"/>
      <c r="M536" s="691"/>
      <c r="N536" s="691"/>
      <c r="O536" s="691"/>
    </row>
    <row r="537" ht="15.75" customHeight="1">
      <c r="A537" s="94"/>
      <c r="B537" s="94"/>
      <c r="C537" s="94"/>
      <c r="D537" s="81"/>
      <c r="E537" s="94"/>
      <c r="F537" s="94"/>
      <c r="K537" s="691"/>
      <c r="L537" s="691"/>
      <c r="M537" s="691"/>
      <c r="N537" s="691"/>
      <c r="O537" s="691"/>
    </row>
    <row r="538" ht="15.75" customHeight="1">
      <c r="A538" s="94"/>
      <c r="B538" s="94"/>
      <c r="C538" s="94"/>
      <c r="D538" s="81"/>
      <c r="E538" s="94"/>
      <c r="F538" s="94"/>
      <c r="K538" s="691"/>
      <c r="L538" s="691"/>
      <c r="M538" s="691"/>
      <c r="N538" s="691"/>
      <c r="O538" s="691"/>
    </row>
    <row r="539" ht="15.75" customHeight="1">
      <c r="A539" s="94"/>
      <c r="B539" s="94"/>
      <c r="C539" s="94"/>
      <c r="D539" s="81"/>
      <c r="E539" s="94"/>
      <c r="F539" s="94"/>
      <c r="K539" s="691"/>
      <c r="L539" s="691"/>
      <c r="M539" s="691"/>
      <c r="N539" s="691"/>
      <c r="O539" s="691"/>
    </row>
    <row r="540" ht="15.75" customHeight="1">
      <c r="A540" s="94"/>
      <c r="B540" s="94"/>
      <c r="C540" s="94"/>
      <c r="D540" s="81"/>
      <c r="E540" s="94"/>
      <c r="F540" s="94"/>
      <c r="K540" s="691"/>
      <c r="L540" s="691"/>
      <c r="M540" s="691"/>
      <c r="N540" s="691"/>
      <c r="O540" s="691"/>
    </row>
    <row r="541" ht="15.75" customHeight="1">
      <c r="A541" s="94"/>
      <c r="B541" s="94"/>
      <c r="C541" s="94"/>
      <c r="D541" s="81"/>
      <c r="E541" s="94"/>
      <c r="F541" s="94"/>
      <c r="K541" s="691"/>
      <c r="L541" s="691"/>
      <c r="M541" s="691"/>
      <c r="N541" s="691"/>
      <c r="O541" s="691"/>
    </row>
    <row r="542" ht="15.75" customHeight="1">
      <c r="A542" s="94"/>
      <c r="B542" s="94"/>
      <c r="C542" s="94"/>
      <c r="D542" s="81"/>
      <c r="E542" s="94"/>
      <c r="F542" s="94"/>
      <c r="K542" s="691"/>
      <c r="L542" s="691"/>
      <c r="M542" s="691"/>
      <c r="N542" s="691"/>
      <c r="O542" s="691"/>
    </row>
    <row r="543" ht="15.75" customHeight="1">
      <c r="A543" s="94"/>
      <c r="B543" s="94"/>
      <c r="C543" s="94"/>
      <c r="D543" s="81"/>
      <c r="E543" s="94"/>
      <c r="F543" s="94"/>
      <c r="K543" s="691"/>
      <c r="L543" s="691"/>
      <c r="M543" s="691"/>
      <c r="N543" s="691"/>
      <c r="O543" s="691"/>
    </row>
    <row r="544" ht="15.75" customHeight="1">
      <c r="A544" s="94"/>
      <c r="B544" s="94"/>
      <c r="C544" s="94"/>
      <c r="D544" s="81"/>
      <c r="E544" s="94"/>
      <c r="F544" s="94"/>
      <c r="K544" s="691"/>
      <c r="L544" s="691"/>
      <c r="M544" s="691"/>
      <c r="N544" s="691"/>
      <c r="O544" s="691"/>
    </row>
    <row r="545" ht="15.75" customHeight="1">
      <c r="A545" s="94"/>
      <c r="B545" s="94"/>
      <c r="C545" s="94"/>
      <c r="D545" s="81"/>
      <c r="E545" s="94"/>
      <c r="F545" s="94"/>
      <c r="K545" s="691"/>
      <c r="L545" s="691"/>
      <c r="M545" s="691"/>
      <c r="N545" s="691"/>
      <c r="O545" s="691"/>
    </row>
    <row r="546" ht="15.75" customHeight="1">
      <c r="A546" s="94"/>
      <c r="B546" s="94"/>
      <c r="C546" s="94"/>
      <c r="D546" s="81"/>
      <c r="E546" s="94"/>
      <c r="F546" s="94"/>
      <c r="K546" s="691"/>
      <c r="L546" s="691"/>
      <c r="M546" s="691"/>
      <c r="N546" s="691"/>
      <c r="O546" s="691"/>
    </row>
    <row r="547" ht="15.75" customHeight="1">
      <c r="A547" s="94"/>
      <c r="B547" s="94"/>
      <c r="C547" s="94"/>
      <c r="D547" s="81"/>
      <c r="E547" s="94"/>
      <c r="F547" s="94"/>
      <c r="K547" s="691"/>
      <c r="L547" s="691"/>
      <c r="M547" s="691"/>
      <c r="N547" s="691"/>
      <c r="O547" s="691"/>
    </row>
    <row r="548" ht="15.75" customHeight="1">
      <c r="A548" s="94"/>
      <c r="B548" s="94"/>
      <c r="C548" s="94"/>
      <c r="D548" s="81"/>
      <c r="E548" s="94"/>
      <c r="F548" s="94"/>
      <c r="K548" s="691"/>
      <c r="L548" s="691"/>
      <c r="M548" s="691"/>
      <c r="N548" s="691"/>
      <c r="O548" s="691"/>
    </row>
    <row r="549" ht="15.75" customHeight="1">
      <c r="A549" s="94"/>
      <c r="B549" s="94"/>
      <c r="C549" s="94"/>
      <c r="D549" s="81"/>
      <c r="E549" s="94"/>
      <c r="F549" s="94"/>
      <c r="K549" s="691"/>
      <c r="L549" s="691"/>
      <c r="M549" s="691"/>
      <c r="N549" s="691"/>
      <c r="O549" s="691"/>
    </row>
    <row r="550" ht="15.75" customHeight="1">
      <c r="A550" s="94"/>
      <c r="B550" s="94"/>
      <c r="C550" s="94"/>
      <c r="D550" s="81"/>
      <c r="E550" s="94"/>
      <c r="F550" s="94"/>
      <c r="K550" s="691"/>
      <c r="L550" s="691"/>
      <c r="M550" s="691"/>
      <c r="N550" s="691"/>
      <c r="O550" s="691"/>
    </row>
    <row r="551" ht="15.75" customHeight="1">
      <c r="A551" s="94"/>
      <c r="B551" s="94"/>
      <c r="C551" s="94"/>
      <c r="D551" s="81"/>
      <c r="E551" s="94"/>
      <c r="F551" s="94"/>
      <c r="K551" s="691"/>
      <c r="L551" s="691"/>
      <c r="M551" s="691"/>
      <c r="N551" s="691"/>
      <c r="O551" s="691"/>
    </row>
    <row r="552" ht="15.75" customHeight="1">
      <c r="A552" s="94"/>
      <c r="B552" s="94"/>
      <c r="C552" s="94"/>
      <c r="D552" s="81"/>
      <c r="E552" s="94"/>
      <c r="F552" s="94"/>
      <c r="K552" s="691"/>
      <c r="L552" s="691"/>
      <c r="M552" s="691"/>
      <c r="N552" s="691"/>
      <c r="O552" s="691"/>
    </row>
    <row r="553" ht="15.75" customHeight="1">
      <c r="A553" s="94"/>
      <c r="B553" s="94"/>
      <c r="C553" s="94"/>
      <c r="D553" s="81"/>
      <c r="E553" s="94"/>
      <c r="F553" s="94"/>
      <c r="K553" s="691"/>
      <c r="L553" s="691"/>
      <c r="M553" s="691"/>
      <c r="N553" s="691"/>
      <c r="O553" s="691"/>
    </row>
    <row r="554" ht="15.75" customHeight="1">
      <c r="A554" s="94"/>
      <c r="B554" s="94"/>
      <c r="C554" s="94"/>
      <c r="D554" s="81"/>
      <c r="E554" s="94"/>
      <c r="F554" s="94"/>
      <c r="K554" s="691"/>
      <c r="L554" s="691"/>
      <c r="M554" s="691"/>
      <c r="N554" s="691"/>
      <c r="O554" s="691"/>
    </row>
    <row r="555" ht="15.75" customHeight="1">
      <c r="A555" s="94"/>
      <c r="B555" s="94"/>
      <c r="C555" s="94"/>
      <c r="D555" s="81"/>
      <c r="E555" s="94"/>
      <c r="F555" s="94"/>
      <c r="K555" s="691"/>
      <c r="L555" s="691"/>
      <c r="M555" s="691"/>
      <c r="N555" s="691"/>
      <c r="O555" s="691"/>
    </row>
    <row r="556" ht="15.75" customHeight="1">
      <c r="A556" s="94"/>
      <c r="B556" s="94"/>
      <c r="C556" s="94"/>
      <c r="D556" s="81"/>
      <c r="E556" s="94"/>
      <c r="F556" s="94"/>
      <c r="K556" s="691"/>
      <c r="L556" s="691"/>
      <c r="M556" s="691"/>
      <c r="N556" s="691"/>
      <c r="O556" s="691"/>
    </row>
    <row r="557" ht="15.75" customHeight="1">
      <c r="A557" s="94"/>
      <c r="B557" s="94"/>
      <c r="C557" s="94"/>
      <c r="D557" s="81"/>
      <c r="E557" s="94"/>
      <c r="F557" s="94"/>
      <c r="K557" s="691"/>
      <c r="L557" s="691"/>
      <c r="M557" s="691"/>
      <c r="N557" s="691"/>
      <c r="O557" s="691"/>
    </row>
    <row r="558" ht="15.75" customHeight="1">
      <c r="A558" s="94"/>
      <c r="B558" s="94"/>
      <c r="C558" s="94"/>
      <c r="D558" s="81"/>
      <c r="E558" s="94"/>
      <c r="F558" s="94"/>
      <c r="K558" s="691"/>
      <c r="L558" s="691"/>
      <c r="M558" s="691"/>
      <c r="N558" s="691"/>
      <c r="O558" s="691"/>
    </row>
    <row r="559" ht="15.75" customHeight="1">
      <c r="A559" s="94"/>
      <c r="B559" s="94"/>
      <c r="C559" s="94"/>
      <c r="D559" s="81"/>
      <c r="E559" s="94"/>
      <c r="F559" s="94"/>
      <c r="K559" s="691"/>
      <c r="L559" s="691"/>
      <c r="M559" s="691"/>
      <c r="N559" s="691"/>
      <c r="O559" s="691"/>
    </row>
    <row r="560" ht="15.75" customHeight="1">
      <c r="A560" s="94"/>
      <c r="B560" s="94"/>
      <c r="C560" s="94"/>
      <c r="D560" s="81"/>
      <c r="E560" s="94"/>
      <c r="F560" s="94"/>
      <c r="K560" s="691"/>
      <c r="L560" s="691"/>
      <c r="M560" s="691"/>
      <c r="N560" s="691"/>
      <c r="O560" s="691"/>
    </row>
    <row r="561" ht="15.75" customHeight="1">
      <c r="A561" s="94"/>
      <c r="B561" s="94"/>
      <c r="C561" s="94"/>
      <c r="D561" s="81"/>
      <c r="E561" s="94"/>
      <c r="F561" s="94"/>
      <c r="K561" s="691"/>
      <c r="L561" s="691"/>
      <c r="M561" s="691"/>
      <c r="N561" s="691"/>
      <c r="O561" s="691"/>
    </row>
    <row r="562" ht="15.75" customHeight="1">
      <c r="A562" s="94"/>
      <c r="B562" s="94"/>
      <c r="C562" s="94"/>
      <c r="D562" s="81"/>
      <c r="E562" s="94"/>
      <c r="F562" s="94"/>
      <c r="K562" s="691"/>
      <c r="L562" s="691"/>
      <c r="M562" s="691"/>
      <c r="N562" s="691"/>
      <c r="O562" s="691"/>
    </row>
    <row r="563" ht="15.75" customHeight="1">
      <c r="A563" s="94"/>
      <c r="B563" s="94"/>
      <c r="C563" s="94"/>
      <c r="D563" s="81"/>
      <c r="E563" s="94"/>
      <c r="F563" s="94"/>
      <c r="K563" s="691"/>
      <c r="L563" s="691"/>
      <c r="M563" s="691"/>
      <c r="N563" s="691"/>
      <c r="O563" s="691"/>
    </row>
    <row r="564" ht="15.75" customHeight="1">
      <c r="A564" s="94"/>
      <c r="B564" s="94"/>
      <c r="C564" s="94"/>
      <c r="D564" s="81"/>
      <c r="E564" s="94"/>
      <c r="F564" s="94"/>
      <c r="K564" s="691"/>
      <c r="L564" s="691"/>
      <c r="M564" s="691"/>
      <c r="N564" s="691"/>
      <c r="O564" s="691"/>
    </row>
    <row r="565" ht="15.75" customHeight="1">
      <c r="A565" s="94"/>
      <c r="B565" s="94"/>
      <c r="C565" s="94"/>
      <c r="D565" s="81"/>
      <c r="E565" s="94"/>
      <c r="F565" s="94"/>
      <c r="K565" s="691"/>
      <c r="L565" s="691"/>
      <c r="M565" s="691"/>
      <c r="N565" s="691"/>
      <c r="O565" s="691"/>
    </row>
    <row r="566" ht="15.75" customHeight="1">
      <c r="A566" s="94"/>
      <c r="B566" s="94"/>
      <c r="C566" s="94"/>
      <c r="D566" s="81"/>
      <c r="E566" s="94"/>
      <c r="F566" s="94"/>
      <c r="K566" s="691"/>
      <c r="L566" s="691"/>
      <c r="M566" s="691"/>
      <c r="N566" s="691"/>
      <c r="O566" s="691"/>
    </row>
    <row r="567" ht="15.75" customHeight="1">
      <c r="A567" s="94"/>
      <c r="B567" s="94"/>
      <c r="C567" s="94"/>
      <c r="D567" s="81"/>
      <c r="E567" s="94"/>
      <c r="F567" s="94"/>
      <c r="K567" s="691"/>
      <c r="L567" s="691"/>
      <c r="M567" s="691"/>
      <c r="N567" s="691"/>
      <c r="O567" s="691"/>
    </row>
    <row r="568" ht="15.75" customHeight="1">
      <c r="A568" s="94"/>
      <c r="B568" s="94"/>
      <c r="C568" s="94"/>
      <c r="D568" s="81"/>
      <c r="E568" s="94"/>
      <c r="F568" s="94"/>
      <c r="K568" s="691"/>
      <c r="L568" s="691"/>
      <c r="M568" s="691"/>
      <c r="N568" s="691"/>
      <c r="O568" s="691"/>
    </row>
    <row r="569" ht="15.75" customHeight="1">
      <c r="A569" s="94"/>
      <c r="B569" s="94"/>
      <c r="C569" s="94"/>
      <c r="D569" s="81"/>
      <c r="E569" s="94"/>
      <c r="F569" s="94"/>
      <c r="K569" s="691"/>
      <c r="L569" s="691"/>
      <c r="M569" s="691"/>
      <c r="N569" s="691"/>
      <c r="O569" s="691"/>
    </row>
    <row r="570" ht="15.75" customHeight="1">
      <c r="A570" s="94"/>
      <c r="B570" s="94"/>
      <c r="C570" s="94"/>
      <c r="D570" s="81"/>
      <c r="E570" s="94"/>
      <c r="F570" s="94"/>
      <c r="K570" s="691"/>
      <c r="L570" s="691"/>
      <c r="M570" s="691"/>
      <c r="N570" s="691"/>
      <c r="O570" s="691"/>
    </row>
    <row r="571" ht="15.75" customHeight="1">
      <c r="A571" s="94"/>
      <c r="B571" s="94"/>
      <c r="C571" s="94"/>
      <c r="D571" s="81"/>
      <c r="E571" s="94"/>
      <c r="F571" s="94"/>
      <c r="K571" s="691"/>
      <c r="L571" s="691"/>
      <c r="M571" s="691"/>
      <c r="N571" s="691"/>
      <c r="O571" s="691"/>
    </row>
    <row r="572" ht="15.75" customHeight="1">
      <c r="A572" s="94"/>
      <c r="B572" s="94"/>
      <c r="C572" s="94"/>
      <c r="D572" s="81"/>
      <c r="E572" s="94"/>
      <c r="F572" s="94"/>
      <c r="K572" s="691"/>
      <c r="L572" s="691"/>
      <c r="M572" s="691"/>
      <c r="N572" s="691"/>
      <c r="O572" s="691"/>
    </row>
    <row r="573" ht="15.75" customHeight="1">
      <c r="A573" s="94"/>
      <c r="B573" s="94"/>
      <c r="C573" s="94"/>
      <c r="D573" s="81"/>
      <c r="E573" s="94"/>
      <c r="F573" s="94"/>
      <c r="K573" s="691"/>
      <c r="L573" s="691"/>
      <c r="M573" s="691"/>
      <c r="N573" s="691"/>
      <c r="O573" s="691"/>
    </row>
    <row r="574" ht="15.75" customHeight="1">
      <c r="A574" s="94"/>
      <c r="B574" s="94"/>
      <c r="C574" s="94"/>
      <c r="D574" s="81"/>
      <c r="E574" s="94"/>
      <c r="F574" s="94"/>
      <c r="K574" s="691"/>
      <c r="L574" s="691"/>
      <c r="M574" s="691"/>
      <c r="N574" s="691"/>
      <c r="O574" s="691"/>
    </row>
    <row r="575" ht="15.75" customHeight="1">
      <c r="A575" s="94"/>
      <c r="B575" s="94"/>
      <c r="C575" s="94"/>
      <c r="D575" s="81"/>
      <c r="E575" s="94"/>
      <c r="F575" s="94"/>
      <c r="K575" s="691"/>
      <c r="L575" s="691"/>
      <c r="M575" s="691"/>
      <c r="N575" s="691"/>
      <c r="O575" s="691"/>
    </row>
    <row r="576" ht="15.75" customHeight="1">
      <c r="A576" s="94"/>
      <c r="B576" s="94"/>
      <c r="C576" s="94"/>
      <c r="D576" s="81"/>
      <c r="E576" s="94"/>
      <c r="F576" s="94"/>
      <c r="K576" s="691"/>
      <c r="L576" s="691"/>
      <c r="M576" s="691"/>
      <c r="N576" s="691"/>
      <c r="O576" s="691"/>
    </row>
    <row r="577" ht="15.75" customHeight="1">
      <c r="A577" s="94"/>
      <c r="B577" s="94"/>
      <c r="C577" s="94"/>
      <c r="D577" s="81"/>
      <c r="E577" s="94"/>
      <c r="F577" s="94"/>
      <c r="K577" s="691"/>
      <c r="L577" s="691"/>
      <c r="M577" s="691"/>
      <c r="N577" s="691"/>
      <c r="O577" s="691"/>
    </row>
    <row r="578" ht="15.75" customHeight="1">
      <c r="A578" s="94"/>
      <c r="B578" s="94"/>
      <c r="C578" s="94"/>
      <c r="D578" s="81"/>
      <c r="E578" s="94"/>
      <c r="F578" s="94"/>
      <c r="K578" s="691"/>
      <c r="L578" s="691"/>
      <c r="M578" s="691"/>
      <c r="N578" s="691"/>
      <c r="O578" s="691"/>
    </row>
    <row r="579" ht="15.75" customHeight="1">
      <c r="A579" s="94"/>
      <c r="B579" s="94"/>
      <c r="C579" s="94"/>
      <c r="D579" s="81"/>
      <c r="E579" s="94"/>
      <c r="F579" s="94"/>
      <c r="K579" s="691"/>
      <c r="L579" s="691"/>
      <c r="M579" s="691"/>
      <c r="N579" s="691"/>
      <c r="O579" s="691"/>
    </row>
    <row r="580" ht="15.75" customHeight="1">
      <c r="A580" s="94"/>
      <c r="B580" s="94"/>
      <c r="C580" s="94"/>
      <c r="D580" s="81"/>
      <c r="E580" s="94"/>
      <c r="F580" s="94"/>
      <c r="K580" s="691"/>
      <c r="L580" s="691"/>
      <c r="M580" s="691"/>
      <c r="N580" s="691"/>
      <c r="O580" s="691"/>
    </row>
    <row r="581" ht="15.75" customHeight="1">
      <c r="A581" s="94"/>
      <c r="B581" s="94"/>
      <c r="C581" s="94"/>
      <c r="D581" s="81"/>
      <c r="E581" s="94"/>
      <c r="F581" s="94"/>
      <c r="K581" s="691"/>
      <c r="L581" s="691"/>
      <c r="M581" s="691"/>
      <c r="N581" s="691"/>
      <c r="O581" s="691"/>
    </row>
    <row r="582" ht="15.75" customHeight="1">
      <c r="A582" s="94"/>
      <c r="B582" s="94"/>
      <c r="C582" s="94"/>
      <c r="D582" s="81"/>
      <c r="E582" s="94"/>
      <c r="F582" s="94"/>
      <c r="K582" s="691"/>
      <c r="L582" s="691"/>
      <c r="M582" s="691"/>
      <c r="N582" s="691"/>
      <c r="O582" s="691"/>
    </row>
    <row r="583" ht="15.75" customHeight="1">
      <c r="A583" s="94"/>
      <c r="B583" s="94"/>
      <c r="C583" s="94"/>
      <c r="D583" s="81"/>
      <c r="E583" s="94"/>
      <c r="F583" s="94"/>
      <c r="K583" s="691"/>
      <c r="L583" s="691"/>
      <c r="M583" s="691"/>
      <c r="N583" s="691"/>
      <c r="O583" s="691"/>
    </row>
    <row r="584" ht="15.75" customHeight="1">
      <c r="A584" s="94"/>
      <c r="B584" s="94"/>
      <c r="C584" s="94"/>
      <c r="D584" s="81"/>
      <c r="E584" s="94"/>
      <c r="F584" s="94"/>
      <c r="K584" s="691"/>
      <c r="L584" s="691"/>
      <c r="M584" s="691"/>
      <c r="N584" s="691"/>
      <c r="O584" s="691"/>
    </row>
    <row r="585" ht="15.75" customHeight="1">
      <c r="A585" s="94"/>
      <c r="B585" s="94"/>
      <c r="C585" s="94"/>
      <c r="D585" s="81"/>
      <c r="E585" s="94"/>
      <c r="F585" s="94"/>
      <c r="K585" s="691"/>
      <c r="L585" s="691"/>
      <c r="M585" s="691"/>
      <c r="N585" s="691"/>
      <c r="O585" s="691"/>
    </row>
    <row r="586" ht="15.75" customHeight="1">
      <c r="A586" s="94"/>
      <c r="B586" s="94"/>
      <c r="C586" s="94"/>
      <c r="D586" s="81"/>
      <c r="E586" s="94"/>
      <c r="F586" s="94"/>
      <c r="K586" s="691"/>
      <c r="L586" s="691"/>
      <c r="M586" s="691"/>
      <c r="N586" s="691"/>
      <c r="O586" s="691"/>
    </row>
    <row r="587" ht="15.75" customHeight="1">
      <c r="A587" s="94"/>
      <c r="B587" s="94"/>
      <c r="C587" s="94"/>
      <c r="D587" s="81"/>
      <c r="E587" s="94"/>
      <c r="F587" s="94"/>
      <c r="K587" s="691"/>
      <c r="L587" s="691"/>
      <c r="M587" s="691"/>
      <c r="N587" s="691"/>
      <c r="O587" s="691"/>
    </row>
    <row r="588" ht="15.75" customHeight="1">
      <c r="A588" s="94"/>
      <c r="B588" s="94"/>
      <c r="C588" s="94"/>
      <c r="D588" s="81"/>
      <c r="E588" s="94"/>
      <c r="F588" s="94"/>
      <c r="K588" s="691"/>
      <c r="L588" s="691"/>
      <c r="M588" s="691"/>
      <c r="N588" s="691"/>
      <c r="O588" s="691"/>
    </row>
    <row r="589" ht="15.75" customHeight="1">
      <c r="A589" s="94"/>
      <c r="B589" s="94"/>
      <c r="C589" s="94"/>
      <c r="D589" s="81"/>
      <c r="E589" s="94"/>
      <c r="F589" s="94"/>
      <c r="K589" s="691"/>
      <c r="L589" s="691"/>
      <c r="M589" s="691"/>
      <c r="N589" s="691"/>
      <c r="O589" s="691"/>
    </row>
    <row r="590" ht="15.75" customHeight="1">
      <c r="A590" s="94"/>
      <c r="B590" s="94"/>
      <c r="C590" s="94"/>
      <c r="D590" s="81"/>
      <c r="E590" s="94"/>
      <c r="F590" s="94"/>
      <c r="K590" s="691"/>
      <c r="L590" s="691"/>
      <c r="M590" s="691"/>
      <c r="N590" s="691"/>
      <c r="O590" s="691"/>
    </row>
    <row r="591" ht="15.75" customHeight="1">
      <c r="A591" s="94"/>
      <c r="B591" s="94"/>
      <c r="C591" s="94"/>
      <c r="D591" s="81"/>
      <c r="E591" s="94"/>
      <c r="F591" s="94"/>
      <c r="K591" s="691"/>
      <c r="L591" s="691"/>
      <c r="M591" s="691"/>
      <c r="N591" s="691"/>
      <c r="O591" s="691"/>
    </row>
    <row r="592" ht="15.75" customHeight="1">
      <c r="A592" s="94"/>
      <c r="B592" s="94"/>
      <c r="C592" s="94"/>
      <c r="D592" s="81"/>
      <c r="E592" s="94"/>
      <c r="F592" s="94"/>
      <c r="K592" s="691"/>
      <c r="L592" s="691"/>
      <c r="M592" s="691"/>
      <c r="N592" s="691"/>
      <c r="O592" s="691"/>
    </row>
    <row r="593" ht="15.75" customHeight="1">
      <c r="A593" s="94"/>
      <c r="B593" s="94"/>
      <c r="C593" s="94"/>
      <c r="D593" s="81"/>
      <c r="E593" s="94"/>
      <c r="F593" s="94"/>
      <c r="K593" s="691"/>
      <c r="L593" s="691"/>
      <c r="M593" s="691"/>
      <c r="N593" s="691"/>
      <c r="O593" s="691"/>
    </row>
    <row r="594" ht="15.75" customHeight="1">
      <c r="A594" s="94"/>
      <c r="B594" s="94"/>
      <c r="C594" s="94"/>
      <c r="D594" s="81"/>
      <c r="E594" s="94"/>
      <c r="F594" s="94"/>
      <c r="K594" s="691"/>
      <c r="L594" s="691"/>
      <c r="M594" s="691"/>
      <c r="N594" s="691"/>
      <c r="O594" s="691"/>
    </row>
    <row r="595" ht="15.75" customHeight="1">
      <c r="A595" s="94"/>
      <c r="B595" s="94"/>
      <c r="C595" s="94"/>
      <c r="D595" s="81"/>
      <c r="E595" s="94"/>
      <c r="F595" s="94"/>
      <c r="K595" s="691"/>
      <c r="L595" s="691"/>
      <c r="M595" s="691"/>
      <c r="N595" s="691"/>
      <c r="O595" s="691"/>
    </row>
    <row r="596" ht="15.75" customHeight="1">
      <c r="A596" s="94"/>
      <c r="B596" s="94"/>
      <c r="C596" s="94"/>
      <c r="D596" s="81"/>
      <c r="E596" s="94"/>
      <c r="F596" s="94"/>
      <c r="K596" s="691"/>
      <c r="L596" s="691"/>
      <c r="M596" s="691"/>
      <c r="N596" s="691"/>
      <c r="O596" s="691"/>
    </row>
    <row r="597" ht="15.75" customHeight="1">
      <c r="A597" s="94"/>
      <c r="B597" s="94"/>
      <c r="C597" s="94"/>
      <c r="D597" s="81"/>
      <c r="E597" s="94"/>
      <c r="F597" s="94"/>
      <c r="K597" s="691"/>
      <c r="L597" s="691"/>
      <c r="M597" s="691"/>
      <c r="N597" s="691"/>
      <c r="O597" s="691"/>
    </row>
    <row r="598" ht="15.75" customHeight="1">
      <c r="A598" s="94"/>
      <c r="B598" s="94"/>
      <c r="C598" s="94"/>
      <c r="D598" s="81"/>
      <c r="E598" s="94"/>
      <c r="F598" s="94"/>
      <c r="K598" s="691"/>
      <c r="L598" s="691"/>
      <c r="M598" s="691"/>
      <c r="N598" s="691"/>
      <c r="O598" s="691"/>
    </row>
    <row r="599" ht="15.75" customHeight="1">
      <c r="A599" s="94"/>
      <c r="B599" s="94"/>
      <c r="C599" s="94"/>
      <c r="D599" s="81"/>
      <c r="E599" s="94"/>
      <c r="F599" s="94"/>
      <c r="K599" s="691"/>
      <c r="L599" s="691"/>
      <c r="M599" s="691"/>
      <c r="N599" s="691"/>
      <c r="O599" s="691"/>
    </row>
    <row r="600" ht="15.75" customHeight="1">
      <c r="A600" s="94"/>
      <c r="B600" s="94"/>
      <c r="C600" s="94"/>
      <c r="D600" s="81"/>
      <c r="E600" s="94"/>
      <c r="F600" s="94"/>
      <c r="K600" s="691"/>
      <c r="L600" s="691"/>
      <c r="M600" s="691"/>
      <c r="N600" s="691"/>
      <c r="O600" s="691"/>
    </row>
    <row r="601" ht="15.75" customHeight="1">
      <c r="A601" s="94"/>
      <c r="B601" s="94"/>
      <c r="C601" s="94"/>
      <c r="D601" s="81"/>
      <c r="E601" s="94"/>
      <c r="F601" s="94"/>
      <c r="K601" s="691"/>
      <c r="L601" s="691"/>
      <c r="M601" s="691"/>
      <c r="N601" s="691"/>
      <c r="O601" s="691"/>
    </row>
    <row r="602" ht="15.75" customHeight="1">
      <c r="A602" s="94"/>
      <c r="B602" s="94"/>
      <c r="C602" s="94"/>
      <c r="D602" s="81"/>
      <c r="E602" s="94"/>
      <c r="F602" s="94"/>
      <c r="K602" s="691"/>
      <c r="L602" s="691"/>
      <c r="M602" s="691"/>
      <c r="N602" s="691"/>
      <c r="O602" s="691"/>
    </row>
    <row r="603" ht="15.75" customHeight="1">
      <c r="A603" s="94"/>
      <c r="B603" s="94"/>
      <c r="C603" s="94"/>
      <c r="D603" s="81"/>
      <c r="E603" s="94"/>
      <c r="F603" s="94"/>
      <c r="K603" s="691"/>
      <c r="L603" s="691"/>
      <c r="M603" s="691"/>
      <c r="N603" s="691"/>
      <c r="O603" s="691"/>
    </row>
    <row r="604" ht="15.75" customHeight="1">
      <c r="A604" s="94"/>
      <c r="B604" s="94"/>
      <c r="C604" s="94"/>
      <c r="D604" s="81"/>
      <c r="E604" s="94"/>
      <c r="F604" s="94"/>
      <c r="K604" s="691"/>
      <c r="L604" s="691"/>
      <c r="M604" s="691"/>
      <c r="N604" s="691"/>
      <c r="O604" s="691"/>
    </row>
    <row r="605" ht="15.75" customHeight="1">
      <c r="A605" s="94"/>
      <c r="B605" s="94"/>
      <c r="C605" s="94"/>
      <c r="D605" s="81"/>
      <c r="E605" s="94"/>
      <c r="F605" s="94"/>
      <c r="K605" s="691"/>
      <c r="L605" s="691"/>
      <c r="M605" s="691"/>
      <c r="N605" s="691"/>
      <c r="O605" s="691"/>
    </row>
    <row r="606" ht="15.75" customHeight="1">
      <c r="A606" s="94"/>
      <c r="B606" s="94"/>
      <c r="C606" s="94"/>
      <c r="D606" s="81"/>
      <c r="E606" s="94"/>
      <c r="F606" s="94"/>
      <c r="K606" s="691"/>
      <c r="L606" s="691"/>
      <c r="M606" s="691"/>
      <c r="N606" s="691"/>
      <c r="O606" s="691"/>
    </row>
    <row r="607" ht="15.75" customHeight="1">
      <c r="A607" s="94"/>
      <c r="B607" s="94"/>
      <c r="C607" s="94"/>
      <c r="D607" s="81"/>
      <c r="E607" s="94"/>
      <c r="F607" s="94"/>
      <c r="K607" s="691"/>
      <c r="L607" s="691"/>
      <c r="M607" s="691"/>
      <c r="N607" s="691"/>
      <c r="O607" s="691"/>
    </row>
    <row r="608" ht="15.75" customHeight="1">
      <c r="A608" s="94"/>
      <c r="B608" s="94"/>
      <c r="C608" s="94"/>
      <c r="D608" s="81"/>
      <c r="E608" s="94"/>
      <c r="F608" s="94"/>
      <c r="K608" s="691"/>
      <c r="L608" s="691"/>
      <c r="M608" s="691"/>
      <c r="N608" s="691"/>
      <c r="O608" s="691"/>
    </row>
    <row r="609" ht="15.75" customHeight="1">
      <c r="A609" s="94"/>
      <c r="B609" s="94"/>
      <c r="C609" s="94"/>
      <c r="D609" s="81"/>
      <c r="E609" s="94"/>
      <c r="F609" s="94"/>
      <c r="K609" s="691"/>
      <c r="L609" s="691"/>
      <c r="M609" s="691"/>
      <c r="N609" s="691"/>
      <c r="O609" s="691"/>
    </row>
    <row r="610" ht="15.75" customHeight="1">
      <c r="A610" s="94"/>
      <c r="B610" s="94"/>
      <c r="C610" s="94"/>
      <c r="D610" s="81"/>
      <c r="E610" s="94"/>
      <c r="F610" s="94"/>
      <c r="K610" s="691"/>
      <c r="L610" s="691"/>
      <c r="M610" s="691"/>
      <c r="N610" s="691"/>
      <c r="O610" s="691"/>
    </row>
    <row r="611" ht="15.75" customHeight="1">
      <c r="A611" s="94"/>
      <c r="B611" s="94"/>
      <c r="C611" s="94"/>
      <c r="D611" s="81"/>
      <c r="E611" s="94"/>
      <c r="F611" s="94"/>
      <c r="K611" s="691"/>
      <c r="L611" s="691"/>
      <c r="M611" s="691"/>
      <c r="N611" s="691"/>
      <c r="O611" s="691"/>
    </row>
    <row r="612" ht="15.75" customHeight="1">
      <c r="A612" s="94"/>
      <c r="B612" s="94"/>
      <c r="C612" s="94"/>
      <c r="D612" s="81"/>
      <c r="E612" s="94"/>
      <c r="F612" s="94"/>
      <c r="K612" s="691"/>
      <c r="L612" s="691"/>
      <c r="M612" s="691"/>
      <c r="N612" s="691"/>
      <c r="O612" s="691"/>
    </row>
    <row r="613" ht="15.75" customHeight="1">
      <c r="A613" s="94"/>
      <c r="B613" s="94"/>
      <c r="C613" s="94"/>
      <c r="D613" s="81"/>
      <c r="E613" s="94"/>
      <c r="F613" s="94"/>
      <c r="K613" s="691"/>
      <c r="L613" s="691"/>
      <c r="M613" s="691"/>
      <c r="N613" s="691"/>
      <c r="O613" s="691"/>
    </row>
    <row r="614" ht="15.75" customHeight="1">
      <c r="A614" s="94"/>
      <c r="B614" s="94"/>
      <c r="C614" s="94"/>
      <c r="D614" s="81"/>
      <c r="E614" s="94"/>
      <c r="F614" s="94"/>
      <c r="K614" s="691"/>
      <c r="L614" s="691"/>
      <c r="M614" s="691"/>
      <c r="N614" s="691"/>
      <c r="O614" s="691"/>
    </row>
    <row r="615" ht="15.75" customHeight="1">
      <c r="A615" s="94"/>
      <c r="B615" s="94"/>
      <c r="C615" s="94"/>
      <c r="D615" s="81"/>
      <c r="E615" s="94"/>
      <c r="F615" s="94"/>
      <c r="K615" s="691"/>
      <c r="L615" s="691"/>
      <c r="M615" s="691"/>
      <c r="N615" s="691"/>
      <c r="O615" s="691"/>
    </row>
    <row r="616" ht="15.75" customHeight="1">
      <c r="A616" s="94"/>
      <c r="B616" s="94"/>
      <c r="C616" s="94"/>
      <c r="D616" s="81"/>
      <c r="E616" s="94"/>
      <c r="F616" s="94"/>
      <c r="K616" s="691"/>
      <c r="L616" s="691"/>
      <c r="M616" s="691"/>
      <c r="N616" s="691"/>
      <c r="O616" s="691"/>
    </row>
    <row r="617" ht="15.75" customHeight="1">
      <c r="A617" s="94"/>
      <c r="B617" s="94"/>
      <c r="C617" s="94"/>
      <c r="D617" s="81"/>
      <c r="E617" s="94"/>
      <c r="F617" s="94"/>
      <c r="K617" s="691"/>
      <c r="L617" s="691"/>
      <c r="M617" s="691"/>
      <c r="N617" s="691"/>
      <c r="O617" s="691"/>
    </row>
    <row r="618" ht="15.75" customHeight="1">
      <c r="A618" s="94"/>
      <c r="B618" s="94"/>
      <c r="C618" s="94"/>
      <c r="D618" s="81"/>
      <c r="E618" s="94"/>
      <c r="F618" s="94"/>
      <c r="K618" s="691"/>
      <c r="L618" s="691"/>
      <c r="M618" s="691"/>
      <c r="N618" s="691"/>
      <c r="O618" s="691"/>
    </row>
    <row r="619" ht="15.75" customHeight="1">
      <c r="A619" s="94"/>
      <c r="B619" s="94"/>
      <c r="C619" s="94"/>
      <c r="D619" s="81"/>
      <c r="E619" s="94"/>
      <c r="F619" s="94"/>
      <c r="K619" s="691"/>
      <c r="L619" s="691"/>
      <c r="M619" s="691"/>
      <c r="N619" s="691"/>
      <c r="O619" s="691"/>
    </row>
    <row r="620" ht="15.75" customHeight="1">
      <c r="A620" s="94"/>
      <c r="B620" s="94"/>
      <c r="C620" s="94"/>
      <c r="D620" s="81"/>
      <c r="E620" s="94"/>
      <c r="F620" s="94"/>
      <c r="K620" s="691"/>
      <c r="L620" s="691"/>
      <c r="M620" s="691"/>
      <c r="N620" s="691"/>
      <c r="O620" s="691"/>
    </row>
    <row r="621" ht="15.75" customHeight="1">
      <c r="A621" s="94"/>
      <c r="B621" s="94"/>
      <c r="C621" s="94"/>
      <c r="D621" s="81"/>
      <c r="E621" s="94"/>
      <c r="F621" s="94"/>
      <c r="K621" s="691"/>
      <c r="L621" s="691"/>
      <c r="M621" s="691"/>
      <c r="N621" s="691"/>
      <c r="O621" s="691"/>
    </row>
    <row r="622" ht="15.75" customHeight="1">
      <c r="A622" s="94"/>
      <c r="B622" s="94"/>
      <c r="C622" s="94"/>
      <c r="D622" s="81"/>
      <c r="E622" s="94"/>
      <c r="F622" s="94"/>
      <c r="K622" s="691"/>
      <c r="L622" s="691"/>
      <c r="M622" s="691"/>
      <c r="N622" s="691"/>
      <c r="O622" s="691"/>
    </row>
    <row r="623" ht="15.75" customHeight="1">
      <c r="A623" s="94"/>
      <c r="B623" s="94"/>
      <c r="C623" s="94"/>
      <c r="D623" s="81"/>
      <c r="E623" s="94"/>
      <c r="F623" s="94"/>
      <c r="K623" s="691"/>
      <c r="L623" s="691"/>
      <c r="M623" s="691"/>
      <c r="N623" s="691"/>
      <c r="O623" s="691"/>
    </row>
    <row r="624" ht="15.75" customHeight="1">
      <c r="A624" s="94"/>
      <c r="B624" s="94"/>
      <c r="C624" s="94"/>
      <c r="D624" s="81"/>
      <c r="E624" s="94"/>
      <c r="F624" s="94"/>
      <c r="K624" s="691"/>
      <c r="L624" s="691"/>
      <c r="M624" s="691"/>
      <c r="N624" s="691"/>
      <c r="O624" s="691"/>
    </row>
    <row r="625" ht="15.75" customHeight="1">
      <c r="A625" s="94"/>
      <c r="B625" s="94"/>
      <c r="C625" s="94"/>
      <c r="D625" s="81"/>
      <c r="E625" s="94"/>
      <c r="F625" s="94"/>
      <c r="K625" s="691"/>
      <c r="L625" s="691"/>
      <c r="M625" s="691"/>
      <c r="N625" s="691"/>
      <c r="O625" s="691"/>
    </row>
    <row r="626" ht="15.75" customHeight="1">
      <c r="A626" s="94"/>
      <c r="B626" s="94"/>
      <c r="C626" s="94"/>
      <c r="D626" s="81"/>
      <c r="E626" s="94"/>
      <c r="F626" s="94"/>
      <c r="K626" s="691"/>
      <c r="L626" s="691"/>
      <c r="M626" s="691"/>
      <c r="N626" s="691"/>
      <c r="O626" s="691"/>
    </row>
    <row r="627" ht="15.75" customHeight="1">
      <c r="A627" s="94"/>
      <c r="B627" s="94"/>
      <c r="C627" s="94"/>
      <c r="D627" s="81"/>
      <c r="E627" s="94"/>
      <c r="F627" s="94"/>
      <c r="K627" s="691"/>
      <c r="L627" s="691"/>
      <c r="M627" s="691"/>
      <c r="N627" s="691"/>
      <c r="O627" s="691"/>
    </row>
    <row r="628" ht="15.75" customHeight="1">
      <c r="A628" s="94"/>
      <c r="B628" s="94"/>
      <c r="C628" s="94"/>
      <c r="D628" s="81"/>
      <c r="E628" s="94"/>
      <c r="F628" s="94"/>
      <c r="K628" s="691"/>
      <c r="L628" s="691"/>
      <c r="M628" s="691"/>
      <c r="N628" s="691"/>
      <c r="O628" s="691"/>
    </row>
    <row r="629" ht="15.75" customHeight="1">
      <c r="A629" s="94"/>
      <c r="B629" s="94"/>
      <c r="C629" s="94"/>
      <c r="D629" s="81"/>
      <c r="E629" s="94"/>
      <c r="F629" s="94"/>
      <c r="K629" s="691"/>
      <c r="L629" s="691"/>
      <c r="M629" s="691"/>
      <c r="N629" s="691"/>
      <c r="O629" s="691"/>
    </row>
    <row r="630" ht="15.75" customHeight="1">
      <c r="A630" s="94"/>
      <c r="B630" s="94"/>
      <c r="C630" s="94"/>
      <c r="D630" s="81"/>
      <c r="E630" s="94"/>
      <c r="F630" s="94"/>
      <c r="K630" s="691"/>
      <c r="L630" s="691"/>
      <c r="M630" s="691"/>
      <c r="N630" s="691"/>
      <c r="O630" s="691"/>
    </row>
    <row r="631" ht="15.75" customHeight="1">
      <c r="A631" s="94"/>
      <c r="B631" s="94"/>
      <c r="C631" s="94"/>
      <c r="D631" s="81"/>
      <c r="E631" s="94"/>
      <c r="F631" s="94"/>
      <c r="K631" s="691"/>
      <c r="L631" s="691"/>
      <c r="M631" s="691"/>
      <c r="N631" s="691"/>
      <c r="O631" s="691"/>
    </row>
    <row r="632" ht="15.75" customHeight="1">
      <c r="A632" s="94"/>
      <c r="B632" s="94"/>
      <c r="C632" s="94"/>
      <c r="D632" s="81"/>
      <c r="E632" s="94"/>
      <c r="F632" s="94"/>
      <c r="K632" s="691"/>
      <c r="L632" s="691"/>
      <c r="M632" s="691"/>
      <c r="N632" s="691"/>
      <c r="O632" s="691"/>
    </row>
    <row r="633" ht="15.75" customHeight="1">
      <c r="A633" s="94"/>
      <c r="B633" s="94"/>
      <c r="C633" s="94"/>
      <c r="D633" s="81"/>
      <c r="E633" s="94"/>
      <c r="F633" s="94"/>
      <c r="K633" s="691"/>
      <c r="L633" s="691"/>
      <c r="M633" s="691"/>
      <c r="N633" s="691"/>
      <c r="O633" s="691"/>
    </row>
    <row r="634" ht="15.75" customHeight="1">
      <c r="A634" s="94"/>
      <c r="B634" s="94"/>
      <c r="C634" s="94"/>
      <c r="D634" s="81"/>
      <c r="E634" s="94"/>
      <c r="F634" s="94"/>
      <c r="K634" s="691"/>
      <c r="L634" s="691"/>
      <c r="M634" s="691"/>
      <c r="N634" s="691"/>
      <c r="O634" s="691"/>
    </row>
    <row r="635" ht="15.75" customHeight="1">
      <c r="A635" s="94"/>
      <c r="B635" s="94"/>
      <c r="C635" s="94"/>
      <c r="D635" s="81"/>
      <c r="E635" s="94"/>
      <c r="F635" s="94"/>
      <c r="K635" s="691"/>
      <c r="L635" s="691"/>
      <c r="M635" s="691"/>
      <c r="N635" s="691"/>
      <c r="O635" s="691"/>
    </row>
    <row r="636" ht="15.75" customHeight="1">
      <c r="A636" s="94"/>
      <c r="B636" s="94"/>
      <c r="C636" s="94"/>
      <c r="D636" s="81"/>
      <c r="E636" s="94"/>
      <c r="F636" s="94"/>
      <c r="K636" s="691"/>
      <c r="L636" s="691"/>
      <c r="M636" s="691"/>
      <c r="N636" s="691"/>
      <c r="O636" s="691"/>
    </row>
    <row r="637" ht="15.75" customHeight="1">
      <c r="A637" s="94"/>
      <c r="B637" s="94"/>
      <c r="C637" s="94"/>
      <c r="D637" s="81"/>
      <c r="E637" s="94"/>
      <c r="F637" s="94"/>
      <c r="K637" s="691"/>
      <c r="L637" s="691"/>
      <c r="M637" s="691"/>
      <c r="N637" s="691"/>
      <c r="O637" s="691"/>
    </row>
    <row r="638" ht="15.75" customHeight="1">
      <c r="A638" s="94"/>
      <c r="B638" s="94"/>
      <c r="C638" s="94"/>
      <c r="D638" s="81"/>
      <c r="E638" s="94"/>
      <c r="F638" s="94"/>
      <c r="K638" s="691"/>
      <c r="L638" s="691"/>
      <c r="M638" s="691"/>
      <c r="N638" s="691"/>
      <c r="O638" s="691"/>
    </row>
    <row r="639" ht="15.75" customHeight="1">
      <c r="A639" s="94"/>
      <c r="B639" s="94"/>
      <c r="C639" s="94"/>
      <c r="D639" s="81"/>
      <c r="E639" s="94"/>
      <c r="F639" s="94"/>
      <c r="K639" s="691"/>
      <c r="L639" s="691"/>
      <c r="M639" s="691"/>
      <c r="N639" s="691"/>
      <c r="O639" s="691"/>
    </row>
    <row r="640" ht="15.75" customHeight="1">
      <c r="A640" s="94"/>
      <c r="B640" s="94"/>
      <c r="C640" s="94"/>
      <c r="D640" s="81"/>
      <c r="E640" s="94"/>
      <c r="F640" s="94"/>
      <c r="K640" s="691"/>
      <c r="L640" s="691"/>
      <c r="M640" s="691"/>
      <c r="N640" s="691"/>
      <c r="O640" s="691"/>
    </row>
    <row r="641" ht="15.75" customHeight="1">
      <c r="A641" s="94"/>
      <c r="B641" s="94"/>
      <c r="C641" s="94"/>
      <c r="D641" s="81"/>
      <c r="E641" s="94"/>
      <c r="F641" s="94"/>
      <c r="K641" s="691"/>
      <c r="L641" s="691"/>
      <c r="M641" s="691"/>
      <c r="N641" s="691"/>
      <c r="O641" s="691"/>
    </row>
    <row r="642" ht="15.75" customHeight="1">
      <c r="A642" s="94"/>
      <c r="B642" s="94"/>
      <c r="C642" s="94"/>
      <c r="D642" s="81"/>
      <c r="E642" s="94"/>
      <c r="F642" s="94"/>
      <c r="K642" s="691"/>
      <c r="L642" s="691"/>
      <c r="M642" s="691"/>
      <c r="N642" s="691"/>
      <c r="O642" s="691"/>
    </row>
    <row r="643" ht="15.75" customHeight="1">
      <c r="A643" s="94"/>
      <c r="B643" s="94"/>
      <c r="C643" s="94"/>
      <c r="D643" s="81"/>
      <c r="E643" s="94"/>
      <c r="F643" s="94"/>
      <c r="K643" s="691"/>
      <c r="L643" s="691"/>
      <c r="M643" s="691"/>
      <c r="N643" s="691"/>
      <c r="O643" s="691"/>
    </row>
    <row r="644" ht="15.75" customHeight="1">
      <c r="A644" s="94"/>
      <c r="B644" s="94"/>
      <c r="C644" s="94"/>
      <c r="D644" s="81"/>
      <c r="E644" s="94"/>
      <c r="F644" s="94"/>
      <c r="K644" s="691"/>
      <c r="L644" s="691"/>
      <c r="M644" s="691"/>
      <c r="N644" s="691"/>
      <c r="O644" s="691"/>
    </row>
    <row r="645" ht="15.75" customHeight="1">
      <c r="A645" s="94"/>
      <c r="B645" s="94"/>
      <c r="C645" s="94"/>
      <c r="D645" s="81"/>
      <c r="E645" s="94"/>
      <c r="F645" s="94"/>
      <c r="K645" s="691"/>
      <c r="L645" s="691"/>
      <c r="M645" s="691"/>
      <c r="N645" s="691"/>
      <c r="O645" s="691"/>
    </row>
    <row r="646" ht="15.75" customHeight="1">
      <c r="A646" s="94"/>
      <c r="B646" s="94"/>
      <c r="C646" s="94"/>
      <c r="D646" s="81"/>
      <c r="E646" s="94"/>
      <c r="F646" s="94"/>
      <c r="K646" s="691"/>
      <c r="L646" s="691"/>
      <c r="M646" s="691"/>
      <c r="N646" s="691"/>
      <c r="O646" s="691"/>
    </row>
    <row r="647" ht="15.75" customHeight="1">
      <c r="A647" s="94"/>
      <c r="B647" s="94"/>
      <c r="C647" s="94"/>
      <c r="D647" s="81"/>
      <c r="E647" s="94"/>
      <c r="F647" s="94"/>
      <c r="K647" s="691"/>
      <c r="L647" s="691"/>
      <c r="M647" s="691"/>
      <c r="N647" s="691"/>
      <c r="O647" s="691"/>
    </row>
    <row r="648" ht="15.75" customHeight="1">
      <c r="A648" s="94"/>
      <c r="B648" s="94"/>
      <c r="C648" s="94"/>
      <c r="D648" s="81"/>
      <c r="E648" s="94"/>
      <c r="F648" s="94"/>
      <c r="K648" s="691"/>
      <c r="L648" s="691"/>
      <c r="M648" s="691"/>
      <c r="N648" s="691"/>
      <c r="O648" s="691"/>
    </row>
    <row r="649" ht="15.75" customHeight="1">
      <c r="A649" s="94"/>
      <c r="B649" s="94"/>
      <c r="C649" s="94"/>
      <c r="D649" s="81"/>
      <c r="E649" s="94"/>
      <c r="F649" s="94"/>
      <c r="K649" s="691"/>
      <c r="L649" s="691"/>
      <c r="M649" s="691"/>
      <c r="N649" s="691"/>
      <c r="O649" s="691"/>
    </row>
    <row r="650" ht="15.75" customHeight="1">
      <c r="A650" s="94"/>
      <c r="B650" s="94"/>
      <c r="C650" s="94"/>
      <c r="D650" s="81"/>
      <c r="E650" s="94"/>
      <c r="F650" s="94"/>
      <c r="K650" s="691"/>
      <c r="L650" s="691"/>
      <c r="M650" s="691"/>
      <c r="N650" s="691"/>
      <c r="O650" s="691"/>
    </row>
    <row r="651" ht="15.75" customHeight="1">
      <c r="A651" s="94"/>
      <c r="B651" s="94"/>
      <c r="C651" s="94"/>
      <c r="D651" s="81"/>
      <c r="E651" s="94"/>
      <c r="F651" s="94"/>
      <c r="K651" s="691"/>
      <c r="L651" s="691"/>
      <c r="M651" s="691"/>
      <c r="N651" s="691"/>
      <c r="O651" s="691"/>
    </row>
    <row r="652" ht="15.75" customHeight="1">
      <c r="A652" s="94"/>
      <c r="B652" s="94"/>
      <c r="C652" s="94"/>
      <c r="D652" s="81"/>
      <c r="E652" s="94"/>
      <c r="F652" s="94"/>
      <c r="K652" s="691"/>
      <c r="L652" s="691"/>
      <c r="M652" s="691"/>
      <c r="N652" s="691"/>
      <c r="O652" s="691"/>
    </row>
    <row r="653" ht="15.75" customHeight="1">
      <c r="A653" s="94"/>
      <c r="B653" s="94"/>
      <c r="C653" s="94"/>
      <c r="D653" s="81"/>
      <c r="E653" s="94"/>
      <c r="F653" s="94"/>
      <c r="K653" s="691"/>
      <c r="L653" s="691"/>
      <c r="M653" s="691"/>
      <c r="N653" s="691"/>
      <c r="O653" s="691"/>
    </row>
    <row r="654" ht="15.75" customHeight="1">
      <c r="A654" s="94"/>
      <c r="B654" s="94"/>
      <c r="C654" s="94"/>
      <c r="D654" s="81"/>
      <c r="E654" s="94"/>
      <c r="F654" s="94"/>
      <c r="K654" s="691"/>
      <c r="L654" s="691"/>
      <c r="M654" s="691"/>
      <c r="N654" s="691"/>
      <c r="O654" s="691"/>
    </row>
    <row r="655" ht="15.75" customHeight="1">
      <c r="A655" s="94"/>
      <c r="B655" s="94"/>
      <c r="C655" s="94"/>
      <c r="D655" s="81"/>
      <c r="E655" s="94"/>
      <c r="F655" s="94"/>
      <c r="K655" s="691"/>
      <c r="L655" s="691"/>
      <c r="M655" s="691"/>
      <c r="N655" s="691"/>
      <c r="O655" s="691"/>
    </row>
    <row r="656" ht="15.75" customHeight="1">
      <c r="A656" s="94"/>
      <c r="B656" s="94"/>
      <c r="C656" s="94"/>
      <c r="D656" s="81"/>
      <c r="E656" s="94"/>
      <c r="F656" s="94"/>
      <c r="K656" s="691"/>
      <c r="L656" s="691"/>
      <c r="M656" s="691"/>
      <c r="N656" s="691"/>
      <c r="O656" s="691"/>
    </row>
    <row r="657" ht="15.75" customHeight="1">
      <c r="A657" s="94"/>
      <c r="B657" s="94"/>
      <c r="C657" s="94"/>
      <c r="D657" s="81"/>
      <c r="E657" s="94"/>
      <c r="F657" s="94"/>
      <c r="K657" s="691"/>
      <c r="L657" s="691"/>
      <c r="M657" s="691"/>
      <c r="N657" s="691"/>
      <c r="O657" s="691"/>
    </row>
    <row r="658" ht="15.75" customHeight="1">
      <c r="A658" s="94"/>
      <c r="B658" s="94"/>
      <c r="C658" s="94"/>
      <c r="D658" s="81"/>
      <c r="E658" s="94"/>
      <c r="F658" s="94"/>
      <c r="K658" s="691"/>
      <c r="L658" s="691"/>
      <c r="M658" s="691"/>
      <c r="N658" s="691"/>
      <c r="O658" s="691"/>
    </row>
    <row r="659" ht="15.75" customHeight="1">
      <c r="A659" s="94"/>
      <c r="B659" s="94"/>
      <c r="C659" s="94"/>
      <c r="D659" s="81"/>
      <c r="E659" s="94"/>
      <c r="F659" s="94"/>
      <c r="K659" s="691"/>
      <c r="L659" s="691"/>
      <c r="M659" s="691"/>
      <c r="N659" s="691"/>
      <c r="O659" s="691"/>
    </row>
    <row r="660" ht="15.75" customHeight="1">
      <c r="A660" s="94"/>
      <c r="B660" s="94"/>
      <c r="C660" s="94"/>
      <c r="D660" s="81"/>
      <c r="E660" s="94"/>
      <c r="F660" s="94"/>
      <c r="K660" s="691"/>
      <c r="L660" s="691"/>
      <c r="M660" s="691"/>
      <c r="N660" s="691"/>
      <c r="O660" s="691"/>
    </row>
    <row r="661" ht="15.75" customHeight="1">
      <c r="A661" s="94"/>
      <c r="B661" s="94"/>
      <c r="C661" s="94"/>
      <c r="D661" s="81"/>
      <c r="E661" s="94"/>
      <c r="F661" s="94"/>
      <c r="K661" s="691"/>
      <c r="L661" s="691"/>
      <c r="M661" s="691"/>
      <c r="N661" s="691"/>
      <c r="O661" s="691"/>
    </row>
    <row r="662" ht="15.75" customHeight="1">
      <c r="A662" s="94"/>
      <c r="B662" s="94"/>
      <c r="C662" s="94"/>
      <c r="D662" s="81"/>
      <c r="E662" s="94"/>
      <c r="F662" s="94"/>
      <c r="K662" s="691"/>
      <c r="L662" s="691"/>
      <c r="M662" s="691"/>
      <c r="N662" s="691"/>
      <c r="O662" s="691"/>
    </row>
    <row r="663" ht="15.75" customHeight="1">
      <c r="A663" s="94"/>
      <c r="B663" s="94"/>
      <c r="C663" s="94"/>
      <c r="D663" s="81"/>
      <c r="E663" s="94"/>
      <c r="F663" s="94"/>
      <c r="K663" s="691"/>
      <c r="L663" s="691"/>
      <c r="M663" s="691"/>
      <c r="N663" s="691"/>
      <c r="O663" s="691"/>
    </row>
    <row r="664" ht="15.75" customHeight="1">
      <c r="A664" s="94"/>
      <c r="B664" s="94"/>
      <c r="C664" s="94"/>
      <c r="D664" s="81"/>
      <c r="E664" s="94"/>
      <c r="F664" s="94"/>
      <c r="K664" s="691"/>
      <c r="L664" s="691"/>
      <c r="M664" s="691"/>
      <c r="N664" s="691"/>
      <c r="O664" s="691"/>
    </row>
    <row r="665" ht="15.75" customHeight="1">
      <c r="A665" s="94"/>
      <c r="B665" s="94"/>
      <c r="C665" s="94"/>
      <c r="D665" s="81"/>
      <c r="E665" s="94"/>
      <c r="F665" s="94"/>
      <c r="K665" s="691"/>
      <c r="L665" s="691"/>
      <c r="M665" s="691"/>
      <c r="N665" s="691"/>
      <c r="O665" s="691"/>
    </row>
    <row r="666" ht="15.75" customHeight="1">
      <c r="A666" s="94"/>
      <c r="B666" s="94"/>
      <c r="C666" s="94"/>
      <c r="D666" s="81"/>
      <c r="E666" s="94"/>
      <c r="F666" s="94"/>
      <c r="K666" s="691"/>
      <c r="L666" s="691"/>
      <c r="M666" s="691"/>
      <c r="N666" s="691"/>
      <c r="O666" s="691"/>
    </row>
    <row r="667" ht="15.75" customHeight="1">
      <c r="A667" s="94"/>
      <c r="B667" s="94"/>
      <c r="C667" s="94"/>
      <c r="D667" s="81"/>
      <c r="E667" s="94"/>
      <c r="F667" s="94"/>
      <c r="K667" s="691"/>
      <c r="L667" s="691"/>
      <c r="M667" s="691"/>
      <c r="N667" s="691"/>
      <c r="O667" s="691"/>
    </row>
    <row r="668" ht="15.75" customHeight="1">
      <c r="A668" s="94"/>
      <c r="B668" s="94"/>
      <c r="C668" s="94"/>
      <c r="D668" s="81"/>
      <c r="E668" s="94"/>
      <c r="F668" s="94"/>
      <c r="K668" s="691"/>
      <c r="L668" s="691"/>
      <c r="M668" s="691"/>
      <c r="N668" s="691"/>
      <c r="O668" s="691"/>
    </row>
    <row r="669" ht="15.75" customHeight="1">
      <c r="A669" s="94"/>
      <c r="B669" s="94"/>
      <c r="C669" s="94"/>
      <c r="D669" s="81"/>
      <c r="E669" s="94"/>
      <c r="F669" s="94"/>
      <c r="K669" s="691"/>
      <c r="L669" s="691"/>
      <c r="M669" s="691"/>
      <c r="N669" s="691"/>
      <c r="O669" s="691"/>
    </row>
    <row r="670" ht="15.75" customHeight="1">
      <c r="A670" s="94"/>
      <c r="B670" s="94"/>
      <c r="C670" s="94"/>
      <c r="D670" s="81"/>
      <c r="E670" s="94"/>
      <c r="F670" s="94"/>
      <c r="K670" s="691"/>
      <c r="L670" s="691"/>
      <c r="M670" s="691"/>
      <c r="N670" s="691"/>
      <c r="O670" s="691"/>
    </row>
    <row r="671" ht="15.75" customHeight="1">
      <c r="A671" s="94"/>
      <c r="B671" s="94"/>
      <c r="C671" s="94"/>
      <c r="D671" s="81"/>
      <c r="E671" s="94"/>
      <c r="F671" s="94"/>
      <c r="K671" s="691"/>
      <c r="L671" s="691"/>
      <c r="M671" s="691"/>
      <c r="N671" s="691"/>
      <c r="O671" s="691"/>
    </row>
    <row r="672" ht="15.75" customHeight="1">
      <c r="A672" s="94"/>
      <c r="B672" s="94"/>
      <c r="C672" s="94"/>
      <c r="D672" s="81"/>
      <c r="E672" s="94"/>
      <c r="F672" s="94"/>
      <c r="K672" s="691"/>
      <c r="L672" s="691"/>
      <c r="M672" s="691"/>
      <c r="N672" s="691"/>
      <c r="O672" s="691"/>
    </row>
    <row r="673" ht="15.75" customHeight="1">
      <c r="A673" s="94"/>
      <c r="B673" s="94"/>
      <c r="C673" s="94"/>
      <c r="D673" s="81"/>
      <c r="E673" s="94"/>
      <c r="F673" s="94"/>
      <c r="K673" s="691"/>
      <c r="L673" s="691"/>
      <c r="M673" s="691"/>
      <c r="N673" s="691"/>
      <c r="O673" s="691"/>
    </row>
    <row r="674" ht="15.75" customHeight="1">
      <c r="A674" s="94"/>
      <c r="B674" s="94"/>
      <c r="C674" s="94"/>
      <c r="D674" s="81"/>
      <c r="E674" s="94"/>
      <c r="F674" s="94"/>
      <c r="K674" s="691"/>
      <c r="L674" s="691"/>
      <c r="M674" s="691"/>
      <c r="N674" s="691"/>
      <c r="O674" s="691"/>
    </row>
    <row r="675" ht="15.75" customHeight="1">
      <c r="A675" s="94"/>
      <c r="B675" s="94"/>
      <c r="C675" s="94"/>
      <c r="D675" s="81"/>
      <c r="E675" s="94"/>
      <c r="F675" s="94"/>
      <c r="K675" s="691"/>
      <c r="L675" s="691"/>
      <c r="M675" s="691"/>
      <c r="N675" s="691"/>
      <c r="O675" s="691"/>
    </row>
    <row r="676" ht="15.75" customHeight="1">
      <c r="A676" s="94"/>
      <c r="B676" s="94"/>
      <c r="C676" s="94"/>
      <c r="D676" s="81"/>
      <c r="E676" s="94"/>
      <c r="F676" s="94"/>
      <c r="K676" s="691"/>
      <c r="L676" s="691"/>
      <c r="M676" s="691"/>
      <c r="N676" s="691"/>
      <c r="O676" s="691"/>
    </row>
    <row r="677" ht="15.75" customHeight="1">
      <c r="A677" s="94"/>
      <c r="B677" s="94"/>
      <c r="C677" s="94"/>
      <c r="D677" s="81"/>
      <c r="E677" s="94"/>
      <c r="F677" s="94"/>
      <c r="K677" s="691"/>
      <c r="L677" s="691"/>
      <c r="M677" s="691"/>
      <c r="N677" s="691"/>
      <c r="O677" s="691"/>
    </row>
    <row r="678" ht="15.75" customHeight="1">
      <c r="A678" s="94"/>
      <c r="B678" s="94"/>
      <c r="C678" s="94"/>
      <c r="D678" s="81"/>
      <c r="E678" s="94"/>
      <c r="F678" s="94"/>
      <c r="K678" s="691"/>
      <c r="L678" s="691"/>
      <c r="M678" s="691"/>
      <c r="N678" s="691"/>
      <c r="O678" s="691"/>
    </row>
    <row r="679" ht="15.75" customHeight="1">
      <c r="A679" s="94"/>
      <c r="B679" s="94"/>
      <c r="C679" s="94"/>
      <c r="D679" s="81"/>
      <c r="E679" s="94"/>
      <c r="F679" s="94"/>
      <c r="K679" s="691"/>
      <c r="L679" s="691"/>
      <c r="M679" s="691"/>
      <c r="N679" s="691"/>
      <c r="O679" s="691"/>
    </row>
    <row r="680" ht="15.75" customHeight="1">
      <c r="A680" s="94"/>
      <c r="B680" s="94"/>
      <c r="C680" s="94"/>
      <c r="D680" s="81"/>
      <c r="E680" s="94"/>
      <c r="F680" s="94"/>
      <c r="K680" s="691"/>
      <c r="L680" s="691"/>
      <c r="M680" s="691"/>
      <c r="N680" s="691"/>
      <c r="O680" s="691"/>
    </row>
    <row r="681" ht="15.75" customHeight="1">
      <c r="A681" s="94"/>
      <c r="B681" s="94"/>
      <c r="C681" s="94"/>
      <c r="D681" s="81"/>
      <c r="E681" s="94"/>
      <c r="F681" s="94"/>
      <c r="K681" s="691"/>
      <c r="L681" s="691"/>
      <c r="M681" s="691"/>
      <c r="N681" s="691"/>
      <c r="O681" s="691"/>
    </row>
    <row r="682" ht="15.75" customHeight="1">
      <c r="A682" s="94"/>
      <c r="B682" s="94"/>
      <c r="C682" s="94"/>
      <c r="D682" s="81"/>
      <c r="E682" s="94"/>
      <c r="F682" s="94"/>
      <c r="K682" s="691"/>
      <c r="L682" s="691"/>
      <c r="M682" s="691"/>
      <c r="N682" s="691"/>
      <c r="O682" s="691"/>
    </row>
    <row r="683" ht="15.75" customHeight="1">
      <c r="A683" s="94"/>
      <c r="B683" s="94"/>
      <c r="C683" s="94"/>
      <c r="D683" s="81"/>
      <c r="E683" s="94"/>
      <c r="F683" s="94"/>
      <c r="K683" s="691"/>
      <c r="L683" s="691"/>
      <c r="M683" s="691"/>
      <c r="N683" s="691"/>
      <c r="O683" s="691"/>
    </row>
    <row r="684" ht="15.75" customHeight="1">
      <c r="A684" s="94"/>
      <c r="B684" s="94"/>
      <c r="C684" s="94"/>
      <c r="D684" s="81"/>
      <c r="E684" s="94"/>
      <c r="F684" s="94"/>
      <c r="K684" s="691"/>
      <c r="L684" s="691"/>
      <c r="M684" s="691"/>
      <c r="N684" s="691"/>
      <c r="O684" s="691"/>
    </row>
    <row r="685" ht="15.75" customHeight="1">
      <c r="A685" s="94"/>
      <c r="B685" s="94"/>
      <c r="C685" s="94"/>
      <c r="D685" s="81"/>
      <c r="E685" s="94"/>
      <c r="F685" s="94"/>
      <c r="K685" s="691"/>
      <c r="L685" s="691"/>
      <c r="M685" s="691"/>
      <c r="N685" s="691"/>
      <c r="O685" s="691"/>
    </row>
    <row r="686" ht="15.75" customHeight="1">
      <c r="A686" s="94"/>
      <c r="B686" s="94"/>
      <c r="C686" s="94"/>
      <c r="D686" s="81"/>
      <c r="E686" s="94"/>
      <c r="F686" s="94"/>
      <c r="K686" s="691"/>
      <c r="L686" s="691"/>
      <c r="M686" s="691"/>
      <c r="N686" s="691"/>
      <c r="O686" s="691"/>
    </row>
    <row r="687" ht="15.75" customHeight="1">
      <c r="A687" s="94"/>
      <c r="B687" s="94"/>
      <c r="C687" s="94"/>
      <c r="D687" s="81"/>
      <c r="E687" s="94"/>
      <c r="F687" s="94"/>
      <c r="K687" s="691"/>
      <c r="L687" s="691"/>
      <c r="M687" s="691"/>
      <c r="N687" s="691"/>
      <c r="O687" s="691"/>
    </row>
    <row r="688" ht="15.75" customHeight="1">
      <c r="A688" s="94"/>
      <c r="B688" s="94"/>
      <c r="C688" s="94"/>
      <c r="D688" s="81"/>
      <c r="E688" s="94"/>
      <c r="F688" s="94"/>
      <c r="K688" s="691"/>
      <c r="L688" s="691"/>
      <c r="M688" s="691"/>
      <c r="N688" s="691"/>
      <c r="O688" s="691"/>
    </row>
    <row r="689" ht="15.75" customHeight="1">
      <c r="A689" s="94"/>
      <c r="B689" s="94"/>
      <c r="C689" s="94"/>
      <c r="D689" s="81"/>
      <c r="E689" s="94"/>
      <c r="F689" s="94"/>
      <c r="K689" s="691"/>
      <c r="L689" s="691"/>
      <c r="M689" s="691"/>
      <c r="N689" s="691"/>
      <c r="O689" s="691"/>
    </row>
    <row r="690" ht="15.75" customHeight="1">
      <c r="A690" s="94"/>
      <c r="B690" s="94"/>
      <c r="C690" s="94"/>
      <c r="D690" s="81"/>
      <c r="E690" s="94"/>
      <c r="F690" s="94"/>
      <c r="K690" s="691"/>
      <c r="L690" s="691"/>
      <c r="M690" s="691"/>
      <c r="N690" s="691"/>
      <c r="O690" s="691"/>
    </row>
    <row r="691" ht="15.75" customHeight="1">
      <c r="A691" s="94"/>
      <c r="B691" s="94"/>
      <c r="C691" s="94"/>
      <c r="D691" s="81"/>
      <c r="E691" s="94"/>
      <c r="F691" s="94"/>
      <c r="K691" s="691"/>
      <c r="L691" s="691"/>
      <c r="M691" s="691"/>
      <c r="N691" s="691"/>
      <c r="O691" s="691"/>
    </row>
    <row r="692" ht="15.75" customHeight="1">
      <c r="A692" s="94"/>
      <c r="B692" s="94"/>
      <c r="C692" s="94"/>
      <c r="D692" s="81"/>
      <c r="E692" s="94"/>
      <c r="F692" s="94"/>
      <c r="K692" s="691"/>
      <c r="L692" s="691"/>
      <c r="M692" s="691"/>
      <c r="N692" s="691"/>
      <c r="O692" s="691"/>
    </row>
    <row r="693" ht="15.75" customHeight="1">
      <c r="A693" s="94"/>
      <c r="B693" s="94"/>
      <c r="C693" s="94"/>
      <c r="D693" s="81"/>
      <c r="E693" s="94"/>
      <c r="F693" s="94"/>
      <c r="K693" s="691"/>
      <c r="L693" s="691"/>
      <c r="M693" s="691"/>
      <c r="N693" s="691"/>
      <c r="O693" s="691"/>
    </row>
    <row r="694" ht="15.75" customHeight="1">
      <c r="A694" s="94"/>
      <c r="B694" s="94"/>
      <c r="C694" s="94"/>
      <c r="D694" s="81"/>
      <c r="E694" s="94"/>
      <c r="F694" s="94"/>
      <c r="K694" s="691"/>
      <c r="L694" s="691"/>
      <c r="M694" s="691"/>
      <c r="N694" s="691"/>
      <c r="O694" s="691"/>
    </row>
    <row r="695" ht="15.75" customHeight="1">
      <c r="A695" s="94"/>
      <c r="B695" s="94"/>
      <c r="C695" s="94"/>
      <c r="D695" s="81"/>
      <c r="E695" s="94"/>
      <c r="F695" s="94"/>
      <c r="K695" s="691"/>
      <c r="L695" s="691"/>
      <c r="M695" s="691"/>
      <c r="N695" s="691"/>
      <c r="O695" s="691"/>
    </row>
    <row r="696" ht="15.75" customHeight="1">
      <c r="A696" s="94"/>
      <c r="B696" s="94"/>
      <c r="C696" s="94"/>
      <c r="D696" s="81"/>
      <c r="E696" s="94"/>
      <c r="F696" s="94"/>
      <c r="K696" s="691"/>
      <c r="L696" s="691"/>
      <c r="M696" s="691"/>
      <c r="N696" s="691"/>
      <c r="O696" s="691"/>
    </row>
    <row r="697" ht="15.75" customHeight="1">
      <c r="A697" s="94"/>
      <c r="B697" s="94"/>
      <c r="C697" s="94"/>
      <c r="D697" s="81"/>
      <c r="E697" s="94"/>
      <c r="F697" s="94"/>
      <c r="K697" s="691"/>
      <c r="L697" s="691"/>
      <c r="M697" s="691"/>
      <c r="N697" s="691"/>
      <c r="O697" s="691"/>
    </row>
    <row r="698" ht="15.75" customHeight="1">
      <c r="A698" s="94"/>
      <c r="B698" s="94"/>
      <c r="C698" s="94"/>
      <c r="D698" s="81"/>
      <c r="E698" s="94"/>
      <c r="F698" s="94"/>
      <c r="K698" s="691"/>
      <c r="L698" s="691"/>
      <c r="M698" s="691"/>
      <c r="N698" s="691"/>
      <c r="O698" s="691"/>
    </row>
    <row r="699" ht="15.75" customHeight="1">
      <c r="A699" s="94"/>
      <c r="B699" s="94"/>
      <c r="C699" s="94"/>
      <c r="D699" s="81"/>
      <c r="E699" s="94"/>
      <c r="F699" s="94"/>
      <c r="K699" s="691"/>
      <c r="L699" s="691"/>
      <c r="M699" s="691"/>
      <c r="N699" s="691"/>
      <c r="O699" s="691"/>
    </row>
    <row r="700" ht="15.75" customHeight="1">
      <c r="A700" s="94"/>
      <c r="B700" s="94"/>
      <c r="C700" s="94"/>
      <c r="D700" s="81"/>
      <c r="E700" s="94"/>
      <c r="F700" s="94"/>
      <c r="K700" s="691"/>
      <c r="L700" s="691"/>
      <c r="M700" s="691"/>
      <c r="N700" s="691"/>
      <c r="O700" s="691"/>
    </row>
    <row r="701" ht="15.75" customHeight="1">
      <c r="A701" s="94"/>
      <c r="B701" s="94"/>
      <c r="C701" s="94"/>
      <c r="D701" s="81"/>
      <c r="E701" s="94"/>
      <c r="F701" s="94"/>
      <c r="K701" s="691"/>
      <c r="L701" s="691"/>
      <c r="M701" s="691"/>
      <c r="N701" s="691"/>
      <c r="O701" s="691"/>
    </row>
    <row r="702" ht="15.75" customHeight="1">
      <c r="A702" s="94"/>
      <c r="B702" s="94"/>
      <c r="C702" s="94"/>
      <c r="D702" s="81"/>
      <c r="E702" s="94"/>
      <c r="F702" s="94"/>
      <c r="K702" s="691"/>
      <c r="L702" s="691"/>
      <c r="M702" s="691"/>
      <c r="N702" s="691"/>
      <c r="O702" s="691"/>
    </row>
    <row r="703" ht="15.75" customHeight="1">
      <c r="A703" s="94"/>
      <c r="B703" s="94"/>
      <c r="C703" s="94"/>
      <c r="D703" s="81"/>
      <c r="E703" s="94"/>
      <c r="F703" s="94"/>
      <c r="K703" s="691"/>
      <c r="L703" s="691"/>
      <c r="M703" s="691"/>
      <c r="N703" s="691"/>
      <c r="O703" s="691"/>
    </row>
    <row r="704" ht="15.75" customHeight="1">
      <c r="A704" s="94"/>
      <c r="B704" s="94"/>
      <c r="C704" s="94"/>
      <c r="D704" s="81"/>
      <c r="E704" s="94"/>
      <c r="F704" s="94"/>
      <c r="K704" s="691"/>
      <c r="L704" s="691"/>
      <c r="M704" s="691"/>
      <c r="N704" s="691"/>
      <c r="O704" s="691"/>
    </row>
    <row r="705" ht="15.75" customHeight="1">
      <c r="A705" s="94"/>
      <c r="B705" s="94"/>
      <c r="C705" s="94"/>
      <c r="D705" s="81"/>
      <c r="E705" s="94"/>
      <c r="F705" s="94"/>
      <c r="K705" s="691"/>
      <c r="L705" s="691"/>
      <c r="M705" s="691"/>
      <c r="N705" s="691"/>
      <c r="O705" s="691"/>
    </row>
    <row r="706" ht="15.75" customHeight="1">
      <c r="A706" s="94"/>
      <c r="B706" s="94"/>
      <c r="C706" s="94"/>
      <c r="D706" s="81"/>
      <c r="E706" s="94"/>
      <c r="F706" s="94"/>
      <c r="K706" s="691"/>
      <c r="L706" s="691"/>
      <c r="M706" s="691"/>
      <c r="N706" s="691"/>
      <c r="O706" s="691"/>
    </row>
    <row r="707" ht="15.75" customHeight="1">
      <c r="A707" s="94"/>
      <c r="B707" s="94"/>
      <c r="C707" s="94"/>
      <c r="D707" s="81"/>
      <c r="E707" s="94"/>
      <c r="F707" s="94"/>
      <c r="K707" s="691"/>
      <c r="L707" s="691"/>
      <c r="M707" s="691"/>
      <c r="N707" s="691"/>
      <c r="O707" s="691"/>
    </row>
    <row r="708" ht="15.75" customHeight="1">
      <c r="A708" s="94"/>
      <c r="B708" s="94"/>
      <c r="C708" s="94"/>
      <c r="D708" s="81"/>
      <c r="E708" s="94"/>
      <c r="F708" s="94"/>
      <c r="K708" s="691"/>
      <c r="L708" s="691"/>
      <c r="M708" s="691"/>
      <c r="N708" s="691"/>
      <c r="O708" s="691"/>
    </row>
    <row r="709" ht="15.75" customHeight="1">
      <c r="A709" s="94"/>
      <c r="B709" s="94"/>
      <c r="C709" s="94"/>
      <c r="D709" s="81"/>
      <c r="E709" s="94"/>
      <c r="F709" s="94"/>
      <c r="K709" s="691"/>
      <c r="L709" s="691"/>
      <c r="M709" s="691"/>
      <c r="N709" s="691"/>
      <c r="O709" s="691"/>
    </row>
    <row r="710" ht="15.75" customHeight="1">
      <c r="A710" s="94"/>
      <c r="B710" s="94"/>
      <c r="C710" s="94"/>
      <c r="D710" s="81"/>
      <c r="E710" s="94"/>
      <c r="F710" s="94"/>
      <c r="K710" s="691"/>
      <c r="L710" s="691"/>
      <c r="M710" s="691"/>
      <c r="N710" s="691"/>
      <c r="O710" s="691"/>
    </row>
    <row r="711" ht="15.75" customHeight="1">
      <c r="A711" s="94"/>
      <c r="B711" s="94"/>
      <c r="C711" s="94"/>
      <c r="D711" s="81"/>
      <c r="E711" s="94"/>
      <c r="F711" s="94"/>
      <c r="K711" s="691"/>
      <c r="L711" s="691"/>
      <c r="M711" s="691"/>
      <c r="N711" s="691"/>
      <c r="O711" s="691"/>
    </row>
    <row r="712" ht="15.75" customHeight="1">
      <c r="A712" s="94"/>
      <c r="B712" s="94"/>
      <c r="C712" s="94"/>
      <c r="D712" s="81"/>
      <c r="E712" s="94"/>
      <c r="F712" s="94"/>
      <c r="K712" s="691"/>
      <c r="L712" s="691"/>
      <c r="M712" s="691"/>
      <c r="N712" s="691"/>
      <c r="O712" s="691"/>
    </row>
    <row r="713" ht="15.75" customHeight="1">
      <c r="A713" s="94"/>
      <c r="B713" s="94"/>
      <c r="C713" s="94"/>
      <c r="D713" s="81"/>
      <c r="E713" s="94"/>
      <c r="F713" s="94"/>
      <c r="K713" s="691"/>
      <c r="L713" s="691"/>
      <c r="M713" s="691"/>
      <c r="N713" s="691"/>
      <c r="O713" s="691"/>
    </row>
    <row r="714" ht="15.75" customHeight="1">
      <c r="A714" s="94"/>
      <c r="B714" s="94"/>
      <c r="C714" s="94"/>
      <c r="D714" s="81"/>
      <c r="E714" s="94"/>
      <c r="F714" s="94"/>
      <c r="K714" s="691"/>
      <c r="L714" s="691"/>
      <c r="M714" s="691"/>
      <c r="N714" s="691"/>
      <c r="O714" s="691"/>
    </row>
    <row r="715" ht="15.75" customHeight="1">
      <c r="A715" s="94"/>
      <c r="B715" s="94"/>
      <c r="C715" s="94"/>
      <c r="D715" s="81"/>
      <c r="E715" s="94"/>
      <c r="F715" s="94"/>
      <c r="K715" s="691"/>
      <c r="L715" s="691"/>
      <c r="M715" s="691"/>
      <c r="N715" s="691"/>
      <c r="O715" s="691"/>
    </row>
    <row r="716" ht="15.75" customHeight="1">
      <c r="A716" s="94"/>
      <c r="B716" s="94"/>
      <c r="C716" s="94"/>
      <c r="D716" s="81"/>
      <c r="E716" s="94"/>
      <c r="F716" s="94"/>
      <c r="K716" s="691"/>
      <c r="L716" s="691"/>
      <c r="M716" s="691"/>
      <c r="N716" s="691"/>
      <c r="O716" s="691"/>
    </row>
    <row r="717" ht="15.75" customHeight="1">
      <c r="A717" s="94"/>
      <c r="B717" s="94"/>
      <c r="C717" s="94"/>
      <c r="D717" s="81"/>
      <c r="E717" s="94"/>
      <c r="F717" s="94"/>
      <c r="K717" s="691"/>
      <c r="L717" s="691"/>
      <c r="M717" s="691"/>
      <c r="N717" s="691"/>
      <c r="O717" s="691"/>
    </row>
    <row r="718" ht="15.75" customHeight="1">
      <c r="A718" s="94"/>
      <c r="B718" s="94"/>
      <c r="C718" s="94"/>
      <c r="D718" s="81"/>
      <c r="E718" s="94"/>
      <c r="F718" s="94"/>
      <c r="K718" s="691"/>
      <c r="L718" s="691"/>
      <c r="M718" s="691"/>
      <c r="N718" s="691"/>
      <c r="O718" s="691"/>
    </row>
    <row r="719" ht="15.75" customHeight="1">
      <c r="A719" s="94"/>
      <c r="B719" s="94"/>
      <c r="C719" s="94"/>
      <c r="D719" s="81"/>
      <c r="E719" s="94"/>
      <c r="F719" s="94"/>
      <c r="K719" s="691"/>
      <c r="L719" s="691"/>
      <c r="M719" s="691"/>
      <c r="N719" s="691"/>
      <c r="O719" s="691"/>
    </row>
    <row r="720" ht="15.75" customHeight="1">
      <c r="A720" s="94"/>
      <c r="B720" s="94"/>
      <c r="C720" s="94"/>
      <c r="D720" s="81"/>
      <c r="E720" s="94"/>
      <c r="F720" s="94"/>
      <c r="K720" s="691"/>
      <c r="L720" s="691"/>
      <c r="M720" s="691"/>
      <c r="N720" s="691"/>
      <c r="O720" s="691"/>
    </row>
    <row r="721" ht="15.75" customHeight="1">
      <c r="A721" s="94"/>
      <c r="B721" s="94"/>
      <c r="C721" s="94"/>
      <c r="D721" s="81"/>
      <c r="E721" s="94"/>
      <c r="F721" s="94"/>
      <c r="K721" s="691"/>
      <c r="L721" s="691"/>
      <c r="M721" s="691"/>
      <c r="N721" s="691"/>
      <c r="O721" s="691"/>
    </row>
    <row r="722" ht="15.75" customHeight="1">
      <c r="A722" s="94"/>
      <c r="B722" s="94"/>
      <c r="C722" s="94"/>
      <c r="D722" s="81"/>
      <c r="E722" s="94"/>
      <c r="F722" s="94"/>
      <c r="K722" s="691"/>
      <c r="L722" s="691"/>
      <c r="M722" s="691"/>
      <c r="N722" s="691"/>
      <c r="O722" s="691"/>
    </row>
    <row r="723" ht="15.75" customHeight="1">
      <c r="A723" s="94"/>
      <c r="B723" s="94"/>
      <c r="C723" s="94"/>
      <c r="D723" s="81"/>
      <c r="E723" s="94"/>
      <c r="F723" s="94"/>
      <c r="K723" s="691"/>
      <c r="L723" s="691"/>
      <c r="M723" s="691"/>
      <c r="N723" s="691"/>
      <c r="O723" s="691"/>
    </row>
    <row r="724" ht="15.75" customHeight="1">
      <c r="A724" s="94"/>
      <c r="B724" s="94"/>
      <c r="C724" s="94"/>
      <c r="D724" s="81"/>
      <c r="E724" s="94"/>
      <c r="F724" s="94"/>
      <c r="K724" s="691"/>
      <c r="L724" s="691"/>
      <c r="M724" s="691"/>
      <c r="N724" s="691"/>
      <c r="O724" s="691"/>
    </row>
    <row r="725" ht="15.75" customHeight="1">
      <c r="A725" s="94"/>
      <c r="B725" s="94"/>
      <c r="C725" s="94"/>
      <c r="D725" s="81"/>
      <c r="E725" s="94"/>
      <c r="F725" s="94"/>
      <c r="K725" s="691"/>
      <c r="L725" s="691"/>
      <c r="M725" s="691"/>
      <c r="N725" s="691"/>
      <c r="O725" s="691"/>
    </row>
    <row r="726" ht="15.75" customHeight="1">
      <c r="A726" s="94"/>
      <c r="B726" s="94"/>
      <c r="C726" s="94"/>
      <c r="D726" s="81"/>
      <c r="E726" s="94"/>
      <c r="F726" s="94"/>
      <c r="K726" s="691"/>
      <c r="L726" s="691"/>
      <c r="M726" s="691"/>
      <c r="N726" s="691"/>
      <c r="O726" s="691"/>
    </row>
    <row r="727" ht="15.75" customHeight="1">
      <c r="A727" s="94"/>
      <c r="B727" s="94"/>
      <c r="C727" s="94"/>
      <c r="D727" s="81"/>
      <c r="E727" s="94"/>
      <c r="F727" s="94"/>
      <c r="K727" s="691"/>
      <c r="L727" s="691"/>
      <c r="M727" s="691"/>
      <c r="N727" s="691"/>
      <c r="O727" s="691"/>
    </row>
    <row r="728" ht="15.75" customHeight="1">
      <c r="A728" s="94"/>
      <c r="B728" s="94"/>
      <c r="C728" s="94"/>
      <c r="D728" s="81"/>
      <c r="E728" s="94"/>
      <c r="F728" s="94"/>
      <c r="K728" s="691"/>
      <c r="L728" s="691"/>
      <c r="M728" s="691"/>
      <c r="N728" s="691"/>
      <c r="O728" s="691"/>
    </row>
    <row r="729" ht="15.75" customHeight="1">
      <c r="A729" s="94"/>
      <c r="B729" s="94"/>
      <c r="C729" s="94"/>
      <c r="D729" s="81"/>
      <c r="E729" s="94"/>
      <c r="F729" s="94"/>
      <c r="K729" s="691"/>
      <c r="L729" s="691"/>
      <c r="M729" s="691"/>
      <c r="N729" s="691"/>
      <c r="O729" s="691"/>
    </row>
    <row r="730" ht="15.75" customHeight="1">
      <c r="A730" s="94"/>
      <c r="B730" s="94"/>
      <c r="C730" s="94"/>
      <c r="D730" s="81"/>
      <c r="E730" s="94"/>
      <c r="F730" s="94"/>
      <c r="K730" s="691"/>
      <c r="L730" s="691"/>
      <c r="M730" s="691"/>
      <c r="N730" s="691"/>
      <c r="O730" s="691"/>
    </row>
    <row r="731" ht="15.75" customHeight="1">
      <c r="A731" s="94"/>
      <c r="B731" s="94"/>
      <c r="C731" s="94"/>
      <c r="D731" s="81"/>
      <c r="E731" s="94"/>
      <c r="F731" s="94"/>
      <c r="K731" s="691"/>
      <c r="L731" s="691"/>
      <c r="M731" s="691"/>
      <c r="N731" s="691"/>
      <c r="O731" s="691"/>
    </row>
    <row r="732" ht="15.75" customHeight="1">
      <c r="A732" s="94"/>
      <c r="B732" s="94"/>
      <c r="C732" s="94"/>
      <c r="D732" s="81"/>
      <c r="E732" s="94"/>
      <c r="F732" s="94"/>
      <c r="K732" s="691"/>
      <c r="L732" s="691"/>
      <c r="M732" s="691"/>
      <c r="N732" s="691"/>
      <c r="O732" s="691"/>
    </row>
    <row r="733" ht="15.75" customHeight="1">
      <c r="A733" s="94"/>
      <c r="B733" s="94"/>
      <c r="C733" s="94"/>
      <c r="D733" s="81"/>
      <c r="E733" s="94"/>
      <c r="F733" s="94"/>
      <c r="K733" s="691"/>
      <c r="L733" s="691"/>
      <c r="M733" s="691"/>
      <c r="N733" s="691"/>
      <c r="O733" s="691"/>
    </row>
    <row r="734" ht="15.75" customHeight="1">
      <c r="A734" s="94"/>
      <c r="B734" s="94"/>
      <c r="C734" s="94"/>
      <c r="D734" s="81"/>
      <c r="E734" s="94"/>
      <c r="F734" s="94"/>
      <c r="K734" s="691"/>
      <c r="L734" s="691"/>
      <c r="M734" s="691"/>
      <c r="N734" s="691"/>
      <c r="O734" s="691"/>
    </row>
    <row r="735" ht="15.75" customHeight="1">
      <c r="A735" s="94"/>
      <c r="B735" s="94"/>
      <c r="C735" s="94"/>
      <c r="D735" s="81"/>
      <c r="E735" s="94"/>
      <c r="F735" s="94"/>
      <c r="K735" s="691"/>
      <c r="L735" s="691"/>
      <c r="M735" s="691"/>
      <c r="N735" s="691"/>
      <c r="O735" s="691"/>
    </row>
    <row r="736" ht="15.75" customHeight="1">
      <c r="A736" s="94"/>
      <c r="B736" s="94"/>
      <c r="C736" s="94"/>
      <c r="D736" s="81"/>
      <c r="E736" s="94"/>
      <c r="F736" s="94"/>
      <c r="K736" s="691"/>
      <c r="L736" s="691"/>
      <c r="M736" s="691"/>
      <c r="N736" s="691"/>
      <c r="O736" s="691"/>
    </row>
    <row r="737" ht="15.75" customHeight="1">
      <c r="A737" s="94"/>
      <c r="B737" s="94"/>
      <c r="C737" s="94"/>
      <c r="D737" s="81"/>
      <c r="E737" s="94"/>
      <c r="F737" s="94"/>
      <c r="K737" s="691"/>
      <c r="L737" s="691"/>
      <c r="M737" s="691"/>
      <c r="N737" s="691"/>
      <c r="O737" s="691"/>
    </row>
    <row r="738" ht="15.75" customHeight="1">
      <c r="A738" s="94"/>
      <c r="B738" s="94"/>
      <c r="C738" s="94"/>
      <c r="D738" s="81"/>
      <c r="E738" s="94"/>
      <c r="F738" s="94"/>
      <c r="K738" s="691"/>
      <c r="L738" s="691"/>
      <c r="M738" s="691"/>
      <c r="N738" s="691"/>
      <c r="O738" s="691"/>
    </row>
    <row r="739" ht="15.75" customHeight="1">
      <c r="A739" s="94"/>
      <c r="B739" s="94"/>
      <c r="C739" s="94"/>
      <c r="D739" s="81"/>
      <c r="E739" s="94"/>
      <c r="F739" s="94"/>
      <c r="K739" s="691"/>
      <c r="L739" s="691"/>
      <c r="M739" s="691"/>
      <c r="N739" s="691"/>
      <c r="O739" s="691"/>
    </row>
    <row r="740" ht="15.75" customHeight="1">
      <c r="A740" s="94"/>
      <c r="B740" s="94"/>
      <c r="C740" s="94"/>
      <c r="D740" s="81"/>
      <c r="E740" s="94"/>
      <c r="F740" s="94"/>
      <c r="K740" s="691"/>
      <c r="L740" s="691"/>
      <c r="M740" s="691"/>
      <c r="N740" s="691"/>
      <c r="O740" s="691"/>
    </row>
    <row r="741" ht="15.75" customHeight="1">
      <c r="A741" s="94"/>
      <c r="B741" s="94"/>
      <c r="C741" s="94"/>
      <c r="D741" s="81"/>
      <c r="E741" s="94"/>
      <c r="F741" s="94"/>
      <c r="K741" s="691"/>
      <c r="L741" s="691"/>
      <c r="M741" s="691"/>
      <c r="N741" s="691"/>
      <c r="O741" s="691"/>
    </row>
    <row r="742" ht="15.75" customHeight="1">
      <c r="A742" s="94"/>
      <c r="B742" s="94"/>
      <c r="C742" s="94"/>
      <c r="D742" s="81"/>
      <c r="E742" s="94"/>
      <c r="F742" s="94"/>
      <c r="K742" s="691"/>
      <c r="L742" s="691"/>
      <c r="M742" s="691"/>
      <c r="N742" s="691"/>
      <c r="O742" s="691"/>
    </row>
    <row r="743" ht="15.75" customHeight="1">
      <c r="A743" s="94"/>
      <c r="B743" s="94"/>
      <c r="C743" s="94"/>
      <c r="D743" s="81"/>
      <c r="E743" s="94"/>
      <c r="F743" s="94"/>
      <c r="K743" s="691"/>
      <c r="L743" s="691"/>
      <c r="M743" s="691"/>
      <c r="N743" s="691"/>
      <c r="O743" s="691"/>
    </row>
    <row r="744" ht="15.75" customHeight="1">
      <c r="A744" s="94"/>
      <c r="B744" s="94"/>
      <c r="C744" s="94"/>
      <c r="D744" s="81"/>
      <c r="E744" s="94"/>
      <c r="F744" s="94"/>
      <c r="K744" s="691"/>
      <c r="L744" s="691"/>
      <c r="M744" s="691"/>
      <c r="N744" s="691"/>
      <c r="O744" s="691"/>
    </row>
    <row r="745" ht="15.75" customHeight="1">
      <c r="A745" s="94"/>
      <c r="B745" s="94"/>
      <c r="C745" s="94"/>
      <c r="D745" s="81"/>
      <c r="E745" s="94"/>
      <c r="F745" s="94"/>
      <c r="K745" s="691"/>
      <c r="L745" s="691"/>
      <c r="M745" s="691"/>
      <c r="N745" s="691"/>
      <c r="O745" s="691"/>
    </row>
    <row r="746" ht="15.75" customHeight="1">
      <c r="A746" s="94"/>
      <c r="B746" s="94"/>
      <c r="C746" s="94"/>
      <c r="D746" s="81"/>
      <c r="E746" s="94"/>
      <c r="F746" s="94"/>
      <c r="K746" s="691"/>
      <c r="L746" s="691"/>
      <c r="M746" s="691"/>
      <c r="N746" s="691"/>
      <c r="O746" s="691"/>
    </row>
    <row r="747" ht="15.75" customHeight="1">
      <c r="A747" s="94"/>
      <c r="B747" s="94"/>
      <c r="C747" s="94"/>
      <c r="D747" s="81"/>
      <c r="E747" s="94"/>
      <c r="F747" s="94"/>
      <c r="K747" s="691"/>
      <c r="L747" s="691"/>
      <c r="M747" s="691"/>
      <c r="N747" s="691"/>
      <c r="O747" s="691"/>
    </row>
    <row r="748" ht="15.75" customHeight="1">
      <c r="A748" s="94"/>
      <c r="B748" s="94"/>
      <c r="C748" s="94"/>
      <c r="D748" s="81"/>
      <c r="E748" s="94"/>
      <c r="F748" s="94"/>
      <c r="K748" s="691"/>
      <c r="L748" s="691"/>
      <c r="M748" s="691"/>
      <c r="N748" s="691"/>
      <c r="O748" s="691"/>
    </row>
    <row r="749" ht="15.75" customHeight="1">
      <c r="A749" s="94"/>
      <c r="B749" s="94"/>
      <c r="C749" s="94"/>
      <c r="D749" s="81"/>
      <c r="E749" s="94"/>
      <c r="F749" s="94"/>
      <c r="K749" s="691"/>
      <c r="L749" s="691"/>
      <c r="M749" s="691"/>
      <c r="N749" s="691"/>
      <c r="O749" s="691"/>
    </row>
    <row r="750" ht="15.75" customHeight="1">
      <c r="A750" s="94"/>
      <c r="B750" s="94"/>
      <c r="C750" s="94"/>
      <c r="D750" s="81"/>
      <c r="E750" s="94"/>
      <c r="F750" s="94"/>
      <c r="K750" s="691"/>
      <c r="L750" s="691"/>
      <c r="M750" s="691"/>
      <c r="N750" s="691"/>
      <c r="O750" s="691"/>
    </row>
    <row r="751" ht="15.75" customHeight="1">
      <c r="A751" s="94"/>
      <c r="B751" s="94"/>
      <c r="C751" s="94"/>
      <c r="D751" s="81"/>
      <c r="E751" s="94"/>
      <c r="F751" s="94"/>
      <c r="K751" s="691"/>
      <c r="L751" s="691"/>
      <c r="M751" s="691"/>
      <c r="N751" s="691"/>
      <c r="O751" s="691"/>
    </row>
    <row r="752" ht="15.75" customHeight="1">
      <c r="A752" s="94"/>
      <c r="B752" s="94"/>
      <c r="C752" s="94"/>
      <c r="D752" s="81"/>
      <c r="E752" s="94"/>
      <c r="F752" s="94"/>
      <c r="K752" s="691"/>
      <c r="L752" s="691"/>
      <c r="M752" s="691"/>
      <c r="N752" s="691"/>
      <c r="O752" s="691"/>
    </row>
    <row r="753" ht="15.75" customHeight="1">
      <c r="A753" s="94"/>
      <c r="B753" s="94"/>
      <c r="C753" s="94"/>
      <c r="D753" s="81"/>
      <c r="E753" s="94"/>
      <c r="F753" s="94"/>
      <c r="K753" s="691"/>
      <c r="L753" s="691"/>
      <c r="M753" s="691"/>
      <c r="N753" s="691"/>
      <c r="O753" s="691"/>
    </row>
    <row r="754" ht="15.75" customHeight="1">
      <c r="A754" s="94"/>
      <c r="B754" s="94"/>
      <c r="C754" s="94"/>
      <c r="D754" s="81"/>
      <c r="E754" s="94"/>
      <c r="F754" s="94"/>
      <c r="K754" s="691"/>
      <c r="L754" s="691"/>
      <c r="M754" s="691"/>
      <c r="N754" s="691"/>
      <c r="O754" s="691"/>
    </row>
    <row r="755" ht="15.75" customHeight="1">
      <c r="A755" s="94"/>
      <c r="B755" s="94"/>
      <c r="C755" s="94"/>
      <c r="D755" s="81"/>
      <c r="E755" s="94"/>
      <c r="F755" s="94"/>
      <c r="K755" s="691"/>
      <c r="L755" s="691"/>
      <c r="M755" s="691"/>
      <c r="N755" s="691"/>
      <c r="O755" s="691"/>
    </row>
    <row r="756" ht="15.75" customHeight="1">
      <c r="A756" s="94"/>
      <c r="B756" s="94"/>
      <c r="C756" s="94"/>
      <c r="D756" s="81"/>
      <c r="E756" s="94"/>
      <c r="F756" s="94"/>
      <c r="K756" s="691"/>
      <c r="L756" s="691"/>
      <c r="M756" s="691"/>
      <c r="N756" s="691"/>
      <c r="O756" s="691"/>
    </row>
    <row r="757" ht="15.75" customHeight="1">
      <c r="A757" s="94"/>
      <c r="B757" s="94"/>
      <c r="C757" s="94"/>
      <c r="D757" s="81"/>
      <c r="E757" s="94"/>
      <c r="F757" s="94"/>
      <c r="K757" s="691"/>
      <c r="L757" s="691"/>
      <c r="M757" s="691"/>
      <c r="N757" s="691"/>
      <c r="O757" s="691"/>
    </row>
    <row r="758" ht="15.75" customHeight="1">
      <c r="A758" s="94"/>
      <c r="B758" s="94"/>
      <c r="C758" s="94"/>
      <c r="D758" s="81"/>
      <c r="E758" s="94"/>
      <c r="F758" s="94"/>
      <c r="K758" s="691"/>
      <c r="L758" s="691"/>
      <c r="M758" s="691"/>
      <c r="N758" s="691"/>
      <c r="O758" s="691"/>
    </row>
    <row r="759" ht="15.75" customHeight="1">
      <c r="A759" s="94"/>
      <c r="B759" s="94"/>
      <c r="C759" s="94"/>
      <c r="D759" s="81"/>
      <c r="E759" s="94"/>
      <c r="F759" s="94"/>
      <c r="K759" s="691"/>
      <c r="L759" s="691"/>
      <c r="M759" s="691"/>
      <c r="N759" s="691"/>
      <c r="O759" s="691"/>
    </row>
    <row r="760" ht="15.75" customHeight="1">
      <c r="A760" s="94"/>
      <c r="B760" s="94"/>
      <c r="C760" s="94"/>
      <c r="D760" s="81"/>
      <c r="E760" s="94"/>
      <c r="F760" s="94"/>
      <c r="K760" s="691"/>
      <c r="L760" s="691"/>
      <c r="M760" s="691"/>
      <c r="N760" s="691"/>
      <c r="O760" s="691"/>
    </row>
    <row r="761" ht="15.75" customHeight="1">
      <c r="A761" s="94"/>
      <c r="B761" s="94"/>
      <c r="C761" s="94"/>
      <c r="D761" s="81"/>
      <c r="E761" s="94"/>
      <c r="F761" s="94"/>
      <c r="K761" s="691"/>
      <c r="L761" s="691"/>
      <c r="M761" s="691"/>
      <c r="N761" s="691"/>
      <c r="O761" s="691"/>
    </row>
    <row r="762" ht="15.75" customHeight="1">
      <c r="A762" s="94"/>
      <c r="B762" s="94"/>
      <c r="C762" s="94"/>
      <c r="D762" s="81"/>
      <c r="E762" s="94"/>
      <c r="F762" s="94"/>
      <c r="K762" s="691"/>
      <c r="L762" s="691"/>
      <c r="M762" s="691"/>
      <c r="N762" s="691"/>
      <c r="O762" s="691"/>
    </row>
    <row r="763" ht="15.75" customHeight="1">
      <c r="A763" s="94"/>
      <c r="B763" s="94"/>
      <c r="C763" s="94"/>
      <c r="D763" s="81"/>
      <c r="E763" s="94"/>
      <c r="F763" s="94"/>
      <c r="K763" s="691"/>
      <c r="L763" s="691"/>
      <c r="M763" s="691"/>
      <c r="N763" s="691"/>
      <c r="O763" s="691"/>
    </row>
    <row r="764" ht="15.75" customHeight="1">
      <c r="A764" s="94"/>
      <c r="B764" s="94"/>
      <c r="C764" s="94"/>
      <c r="D764" s="81"/>
      <c r="E764" s="94"/>
      <c r="F764" s="94"/>
      <c r="K764" s="691"/>
      <c r="L764" s="691"/>
      <c r="M764" s="691"/>
      <c r="N764" s="691"/>
      <c r="O764" s="691"/>
    </row>
    <row r="765" ht="15.75" customHeight="1">
      <c r="A765" s="94"/>
      <c r="B765" s="94"/>
      <c r="C765" s="94"/>
      <c r="D765" s="81"/>
      <c r="E765" s="94"/>
      <c r="F765" s="94"/>
      <c r="K765" s="691"/>
      <c r="L765" s="691"/>
      <c r="M765" s="691"/>
      <c r="N765" s="691"/>
      <c r="O765" s="691"/>
    </row>
    <row r="766" ht="15.75" customHeight="1">
      <c r="A766" s="94"/>
      <c r="B766" s="94"/>
      <c r="C766" s="94"/>
      <c r="D766" s="81"/>
      <c r="E766" s="94"/>
      <c r="F766" s="94"/>
      <c r="K766" s="691"/>
      <c r="L766" s="691"/>
      <c r="M766" s="691"/>
      <c r="N766" s="691"/>
      <c r="O766" s="691"/>
    </row>
    <row r="767" ht="15.75" customHeight="1">
      <c r="A767" s="94"/>
      <c r="B767" s="94"/>
      <c r="C767" s="94"/>
      <c r="D767" s="81"/>
      <c r="E767" s="94"/>
      <c r="F767" s="94"/>
      <c r="K767" s="691"/>
      <c r="L767" s="691"/>
      <c r="M767" s="691"/>
      <c r="N767" s="691"/>
      <c r="O767" s="691"/>
    </row>
    <row r="768" ht="15.75" customHeight="1">
      <c r="A768" s="94"/>
      <c r="B768" s="94"/>
      <c r="C768" s="94"/>
      <c r="D768" s="81"/>
      <c r="E768" s="94"/>
      <c r="F768" s="94"/>
      <c r="K768" s="691"/>
      <c r="L768" s="691"/>
      <c r="M768" s="691"/>
      <c r="N768" s="691"/>
      <c r="O768" s="691"/>
    </row>
    <row r="769" ht="15.75" customHeight="1">
      <c r="A769" s="94"/>
      <c r="B769" s="94"/>
      <c r="C769" s="94"/>
      <c r="D769" s="81"/>
      <c r="E769" s="94"/>
      <c r="F769" s="94"/>
      <c r="K769" s="691"/>
      <c r="L769" s="691"/>
      <c r="M769" s="691"/>
      <c r="N769" s="691"/>
      <c r="O769" s="691"/>
    </row>
    <row r="770" ht="15.75" customHeight="1">
      <c r="A770" s="94"/>
      <c r="B770" s="94"/>
      <c r="C770" s="94"/>
      <c r="D770" s="81"/>
      <c r="E770" s="94"/>
      <c r="F770" s="94"/>
      <c r="K770" s="691"/>
      <c r="L770" s="691"/>
      <c r="M770" s="691"/>
      <c r="N770" s="691"/>
      <c r="O770" s="691"/>
    </row>
    <row r="771" ht="15.75" customHeight="1">
      <c r="A771" s="94"/>
      <c r="B771" s="94"/>
      <c r="C771" s="94"/>
      <c r="D771" s="81"/>
      <c r="E771" s="94"/>
      <c r="F771" s="94"/>
      <c r="K771" s="691"/>
      <c r="L771" s="691"/>
      <c r="M771" s="691"/>
      <c r="N771" s="691"/>
      <c r="O771" s="691"/>
    </row>
    <row r="772" ht="15.75" customHeight="1">
      <c r="A772" s="94"/>
      <c r="B772" s="94"/>
      <c r="C772" s="94"/>
      <c r="D772" s="81"/>
      <c r="E772" s="94"/>
      <c r="F772" s="94"/>
      <c r="K772" s="691"/>
      <c r="L772" s="691"/>
      <c r="M772" s="691"/>
      <c r="N772" s="691"/>
      <c r="O772" s="691"/>
    </row>
    <row r="773" ht="15.75" customHeight="1">
      <c r="A773" s="94"/>
      <c r="B773" s="94"/>
      <c r="C773" s="94"/>
      <c r="D773" s="81"/>
      <c r="E773" s="94"/>
      <c r="F773" s="94"/>
      <c r="K773" s="691"/>
      <c r="L773" s="691"/>
      <c r="M773" s="691"/>
      <c r="N773" s="691"/>
      <c r="O773" s="691"/>
    </row>
    <row r="774" ht="15.75" customHeight="1">
      <c r="A774" s="94"/>
      <c r="B774" s="94"/>
      <c r="C774" s="94"/>
      <c r="D774" s="81"/>
      <c r="E774" s="94"/>
      <c r="F774" s="94"/>
      <c r="K774" s="691"/>
      <c r="L774" s="691"/>
      <c r="M774" s="691"/>
      <c r="N774" s="691"/>
      <c r="O774" s="691"/>
    </row>
    <row r="775" ht="15.75" customHeight="1">
      <c r="A775" s="94"/>
      <c r="B775" s="94"/>
      <c r="C775" s="94"/>
      <c r="D775" s="81"/>
      <c r="E775" s="94"/>
      <c r="F775" s="94"/>
      <c r="K775" s="691"/>
      <c r="L775" s="691"/>
      <c r="M775" s="691"/>
      <c r="N775" s="691"/>
      <c r="O775" s="691"/>
    </row>
    <row r="776" ht="15.75" customHeight="1">
      <c r="A776" s="94"/>
      <c r="B776" s="94"/>
      <c r="C776" s="94"/>
      <c r="D776" s="81"/>
      <c r="E776" s="94"/>
      <c r="F776" s="94"/>
      <c r="K776" s="691"/>
      <c r="L776" s="691"/>
      <c r="M776" s="691"/>
      <c r="N776" s="691"/>
      <c r="O776" s="691"/>
    </row>
    <row r="777" ht="15.75" customHeight="1">
      <c r="A777" s="94"/>
      <c r="B777" s="94"/>
      <c r="C777" s="94"/>
      <c r="D777" s="81"/>
      <c r="E777" s="94"/>
      <c r="F777" s="94"/>
      <c r="K777" s="691"/>
      <c r="L777" s="691"/>
      <c r="M777" s="691"/>
      <c r="N777" s="691"/>
      <c r="O777" s="691"/>
    </row>
    <row r="778" ht="15.75" customHeight="1">
      <c r="A778" s="94"/>
      <c r="B778" s="94"/>
      <c r="C778" s="94"/>
      <c r="D778" s="81"/>
      <c r="E778" s="94"/>
      <c r="F778" s="94"/>
      <c r="K778" s="691"/>
      <c r="L778" s="691"/>
      <c r="M778" s="691"/>
      <c r="N778" s="691"/>
      <c r="O778" s="691"/>
    </row>
    <row r="779" ht="15.75" customHeight="1">
      <c r="A779" s="94"/>
      <c r="B779" s="94"/>
      <c r="C779" s="94"/>
      <c r="D779" s="81"/>
      <c r="E779" s="94"/>
      <c r="F779" s="94"/>
      <c r="K779" s="691"/>
      <c r="L779" s="691"/>
      <c r="M779" s="691"/>
      <c r="N779" s="691"/>
      <c r="O779" s="691"/>
    </row>
    <row r="780" ht="15.75" customHeight="1">
      <c r="A780" s="94"/>
      <c r="B780" s="94"/>
      <c r="C780" s="94"/>
      <c r="D780" s="81"/>
      <c r="E780" s="94"/>
      <c r="F780" s="94"/>
      <c r="K780" s="691"/>
      <c r="L780" s="691"/>
      <c r="M780" s="691"/>
      <c r="N780" s="691"/>
      <c r="O780" s="691"/>
    </row>
    <row r="781" ht="15.75" customHeight="1">
      <c r="A781" s="94"/>
      <c r="B781" s="94"/>
      <c r="C781" s="94"/>
      <c r="D781" s="81"/>
      <c r="E781" s="94"/>
      <c r="F781" s="94"/>
      <c r="K781" s="691"/>
      <c r="L781" s="691"/>
      <c r="M781" s="691"/>
      <c r="N781" s="691"/>
      <c r="O781" s="691"/>
    </row>
    <row r="782" ht="15.75" customHeight="1">
      <c r="A782" s="94"/>
      <c r="B782" s="94"/>
      <c r="C782" s="94"/>
      <c r="D782" s="81"/>
      <c r="E782" s="94"/>
      <c r="F782" s="94"/>
      <c r="K782" s="691"/>
      <c r="L782" s="691"/>
      <c r="M782" s="691"/>
      <c r="N782" s="691"/>
      <c r="O782" s="691"/>
    </row>
    <row r="783" ht="15.75" customHeight="1">
      <c r="A783" s="94"/>
      <c r="B783" s="94"/>
      <c r="C783" s="94"/>
      <c r="D783" s="81"/>
      <c r="E783" s="94"/>
      <c r="F783" s="94"/>
      <c r="K783" s="691"/>
      <c r="L783" s="691"/>
      <c r="M783" s="691"/>
      <c r="N783" s="691"/>
      <c r="O783" s="691"/>
    </row>
    <row r="784" ht="15.75" customHeight="1">
      <c r="A784" s="94"/>
      <c r="B784" s="94"/>
      <c r="C784" s="94"/>
      <c r="D784" s="81"/>
      <c r="E784" s="94"/>
      <c r="F784" s="94"/>
      <c r="K784" s="691"/>
      <c r="L784" s="691"/>
      <c r="M784" s="691"/>
      <c r="N784" s="691"/>
      <c r="O784" s="691"/>
    </row>
    <row r="785" ht="15.75" customHeight="1">
      <c r="A785" s="94"/>
      <c r="B785" s="94"/>
      <c r="C785" s="94"/>
      <c r="D785" s="81"/>
      <c r="E785" s="94"/>
      <c r="F785" s="94"/>
      <c r="K785" s="691"/>
      <c r="L785" s="691"/>
      <c r="M785" s="691"/>
      <c r="N785" s="691"/>
      <c r="O785" s="691"/>
    </row>
    <row r="786" ht="15.75" customHeight="1">
      <c r="A786" s="94"/>
      <c r="B786" s="94"/>
      <c r="C786" s="94"/>
      <c r="D786" s="81"/>
      <c r="E786" s="94"/>
      <c r="F786" s="94"/>
      <c r="K786" s="691"/>
      <c r="L786" s="691"/>
      <c r="M786" s="691"/>
      <c r="N786" s="691"/>
      <c r="O786" s="691"/>
    </row>
    <row r="787" ht="15.75" customHeight="1">
      <c r="A787" s="94"/>
      <c r="B787" s="94"/>
      <c r="C787" s="94"/>
      <c r="D787" s="81"/>
      <c r="E787" s="94"/>
      <c r="F787" s="94"/>
      <c r="K787" s="691"/>
      <c r="L787" s="691"/>
      <c r="M787" s="691"/>
      <c r="N787" s="691"/>
      <c r="O787" s="691"/>
    </row>
    <row r="788" ht="15.75" customHeight="1">
      <c r="A788" s="94"/>
      <c r="B788" s="94"/>
      <c r="C788" s="94"/>
      <c r="D788" s="81"/>
      <c r="E788" s="94"/>
      <c r="F788" s="94"/>
      <c r="K788" s="691"/>
      <c r="L788" s="691"/>
      <c r="M788" s="691"/>
      <c r="N788" s="691"/>
      <c r="O788" s="691"/>
    </row>
    <row r="789" ht="15.75" customHeight="1">
      <c r="A789" s="94"/>
      <c r="B789" s="94"/>
      <c r="C789" s="94"/>
      <c r="D789" s="81"/>
      <c r="E789" s="94"/>
      <c r="F789" s="94"/>
      <c r="K789" s="691"/>
      <c r="L789" s="691"/>
      <c r="M789" s="691"/>
      <c r="N789" s="691"/>
      <c r="O789" s="691"/>
    </row>
    <row r="790" ht="15.75" customHeight="1">
      <c r="A790" s="94"/>
      <c r="B790" s="94"/>
      <c r="C790" s="94"/>
      <c r="D790" s="81"/>
      <c r="E790" s="94"/>
      <c r="F790" s="94"/>
      <c r="K790" s="691"/>
      <c r="L790" s="691"/>
      <c r="M790" s="691"/>
      <c r="N790" s="691"/>
      <c r="O790" s="691"/>
    </row>
    <row r="791" ht="15.75" customHeight="1">
      <c r="A791" s="94"/>
      <c r="B791" s="94"/>
      <c r="C791" s="94"/>
      <c r="D791" s="81"/>
      <c r="E791" s="94"/>
      <c r="F791" s="94"/>
      <c r="K791" s="691"/>
      <c r="L791" s="691"/>
      <c r="M791" s="691"/>
      <c r="N791" s="691"/>
      <c r="O791" s="691"/>
    </row>
    <row r="792" ht="15.75" customHeight="1">
      <c r="A792" s="94"/>
      <c r="B792" s="94"/>
      <c r="C792" s="94"/>
      <c r="D792" s="81"/>
      <c r="E792" s="94"/>
      <c r="F792" s="94"/>
      <c r="K792" s="691"/>
      <c r="L792" s="691"/>
      <c r="M792" s="691"/>
      <c r="N792" s="691"/>
      <c r="O792" s="691"/>
    </row>
    <row r="793" ht="15.75" customHeight="1">
      <c r="A793" s="94"/>
      <c r="B793" s="94"/>
      <c r="C793" s="94"/>
      <c r="D793" s="81"/>
      <c r="E793" s="94"/>
      <c r="F793" s="94"/>
      <c r="K793" s="691"/>
      <c r="L793" s="691"/>
      <c r="M793" s="691"/>
      <c r="N793" s="691"/>
      <c r="O793" s="691"/>
    </row>
    <row r="794" ht="15.75" customHeight="1">
      <c r="A794" s="94"/>
      <c r="B794" s="94"/>
      <c r="C794" s="94"/>
      <c r="D794" s="81"/>
      <c r="E794" s="94"/>
      <c r="F794" s="94"/>
      <c r="K794" s="691"/>
      <c r="L794" s="691"/>
      <c r="M794" s="691"/>
      <c r="N794" s="691"/>
      <c r="O794" s="691"/>
    </row>
    <row r="795" ht="15.75" customHeight="1">
      <c r="A795" s="94"/>
      <c r="B795" s="94"/>
      <c r="C795" s="94"/>
      <c r="D795" s="81"/>
      <c r="E795" s="94"/>
      <c r="F795" s="94"/>
      <c r="K795" s="691"/>
      <c r="L795" s="691"/>
      <c r="M795" s="691"/>
      <c r="N795" s="691"/>
      <c r="O795" s="691"/>
    </row>
    <row r="796" ht="15.75" customHeight="1">
      <c r="A796" s="94"/>
      <c r="B796" s="94"/>
      <c r="C796" s="94"/>
      <c r="D796" s="81"/>
      <c r="E796" s="94"/>
      <c r="F796" s="94"/>
      <c r="K796" s="691"/>
      <c r="L796" s="691"/>
      <c r="M796" s="691"/>
      <c r="N796" s="691"/>
      <c r="O796" s="691"/>
    </row>
    <row r="797" ht="15.75" customHeight="1">
      <c r="A797" s="94"/>
      <c r="B797" s="94"/>
      <c r="C797" s="94"/>
      <c r="D797" s="81"/>
      <c r="E797" s="94"/>
      <c r="F797" s="94"/>
      <c r="K797" s="691"/>
      <c r="L797" s="691"/>
      <c r="M797" s="691"/>
      <c r="N797" s="691"/>
      <c r="O797" s="691"/>
    </row>
    <row r="798" ht="15.75" customHeight="1">
      <c r="A798" s="94"/>
      <c r="B798" s="94"/>
      <c r="C798" s="94"/>
      <c r="D798" s="81"/>
      <c r="E798" s="94"/>
      <c r="F798" s="94"/>
      <c r="K798" s="691"/>
      <c r="L798" s="691"/>
      <c r="M798" s="691"/>
      <c r="N798" s="691"/>
      <c r="O798" s="691"/>
    </row>
    <row r="799" ht="15.75" customHeight="1">
      <c r="A799" s="94"/>
      <c r="B799" s="94"/>
      <c r="C799" s="94"/>
      <c r="D799" s="81"/>
      <c r="E799" s="94"/>
      <c r="F799" s="94"/>
      <c r="K799" s="691"/>
      <c r="L799" s="691"/>
      <c r="M799" s="691"/>
      <c r="N799" s="691"/>
      <c r="O799" s="691"/>
    </row>
    <row r="800" ht="15.75" customHeight="1">
      <c r="A800" s="94"/>
      <c r="B800" s="94"/>
      <c r="C800" s="94"/>
      <c r="D800" s="81"/>
      <c r="E800" s="94"/>
      <c r="F800" s="94"/>
      <c r="K800" s="691"/>
      <c r="L800" s="691"/>
      <c r="M800" s="691"/>
      <c r="N800" s="691"/>
      <c r="O800" s="691"/>
    </row>
    <row r="801" ht="15.75" customHeight="1">
      <c r="A801" s="94"/>
      <c r="B801" s="94"/>
      <c r="C801" s="94"/>
      <c r="D801" s="81"/>
      <c r="E801" s="94"/>
      <c r="F801" s="94"/>
      <c r="K801" s="691"/>
      <c r="L801" s="691"/>
      <c r="M801" s="691"/>
      <c r="N801" s="691"/>
      <c r="O801" s="691"/>
    </row>
    <row r="802" ht="15.75" customHeight="1">
      <c r="A802" s="94"/>
      <c r="B802" s="94"/>
      <c r="C802" s="94"/>
      <c r="D802" s="81"/>
      <c r="E802" s="94"/>
      <c r="F802" s="94"/>
      <c r="K802" s="691"/>
      <c r="L802" s="691"/>
      <c r="M802" s="691"/>
      <c r="N802" s="691"/>
      <c r="O802" s="691"/>
    </row>
    <row r="803" ht="15.75" customHeight="1">
      <c r="A803" s="94"/>
      <c r="B803" s="94"/>
      <c r="C803" s="94"/>
      <c r="D803" s="81"/>
      <c r="E803" s="94"/>
      <c r="F803" s="94"/>
      <c r="K803" s="691"/>
      <c r="L803" s="691"/>
      <c r="M803" s="691"/>
      <c r="N803" s="691"/>
      <c r="O803" s="691"/>
    </row>
    <row r="804" ht="15.75" customHeight="1">
      <c r="A804" s="94"/>
      <c r="B804" s="94"/>
      <c r="C804" s="94"/>
      <c r="D804" s="81"/>
      <c r="E804" s="94"/>
      <c r="F804" s="94"/>
      <c r="K804" s="691"/>
      <c r="L804" s="691"/>
      <c r="M804" s="691"/>
      <c r="N804" s="691"/>
      <c r="O804" s="691"/>
    </row>
    <row r="805" ht="15.75" customHeight="1">
      <c r="A805" s="94"/>
      <c r="B805" s="94"/>
      <c r="C805" s="94"/>
      <c r="D805" s="81"/>
      <c r="E805" s="94"/>
      <c r="F805" s="94"/>
      <c r="K805" s="691"/>
      <c r="L805" s="691"/>
      <c r="M805" s="691"/>
      <c r="N805" s="691"/>
      <c r="O805" s="691"/>
    </row>
    <row r="806" ht="15.75" customHeight="1">
      <c r="A806" s="94"/>
      <c r="B806" s="94"/>
      <c r="C806" s="94"/>
      <c r="D806" s="81"/>
      <c r="E806" s="94"/>
      <c r="F806" s="94"/>
      <c r="K806" s="691"/>
      <c r="L806" s="691"/>
      <c r="M806" s="691"/>
      <c r="N806" s="691"/>
      <c r="O806" s="691"/>
    </row>
    <row r="807" ht="15.75" customHeight="1">
      <c r="A807" s="94"/>
      <c r="B807" s="94"/>
      <c r="C807" s="94"/>
      <c r="D807" s="81"/>
      <c r="E807" s="94"/>
      <c r="F807" s="94"/>
      <c r="K807" s="691"/>
      <c r="L807" s="691"/>
      <c r="M807" s="691"/>
      <c r="N807" s="691"/>
      <c r="O807" s="691"/>
    </row>
    <row r="808" ht="15.75" customHeight="1">
      <c r="A808" s="94"/>
      <c r="B808" s="94"/>
      <c r="C808" s="94"/>
      <c r="D808" s="81"/>
      <c r="E808" s="94"/>
      <c r="F808" s="94"/>
      <c r="K808" s="691"/>
      <c r="L808" s="691"/>
      <c r="M808" s="691"/>
      <c r="N808" s="691"/>
      <c r="O808" s="691"/>
    </row>
    <row r="809" ht="15.75" customHeight="1">
      <c r="A809" s="94"/>
      <c r="B809" s="94"/>
      <c r="C809" s="94"/>
      <c r="D809" s="81"/>
      <c r="E809" s="94"/>
      <c r="F809" s="94"/>
      <c r="K809" s="691"/>
      <c r="L809" s="691"/>
      <c r="M809" s="691"/>
      <c r="N809" s="691"/>
      <c r="O809" s="691"/>
    </row>
    <row r="810" ht="15.75" customHeight="1">
      <c r="A810" s="94"/>
      <c r="B810" s="94"/>
      <c r="C810" s="94"/>
      <c r="D810" s="81"/>
      <c r="E810" s="94"/>
      <c r="F810" s="94"/>
      <c r="K810" s="691"/>
      <c r="L810" s="691"/>
      <c r="M810" s="691"/>
      <c r="N810" s="691"/>
      <c r="O810" s="691"/>
    </row>
    <row r="811" ht="15.75" customHeight="1">
      <c r="A811" s="94"/>
      <c r="B811" s="94"/>
      <c r="C811" s="94"/>
      <c r="D811" s="81"/>
      <c r="E811" s="94"/>
      <c r="F811" s="94"/>
      <c r="K811" s="691"/>
      <c r="L811" s="691"/>
      <c r="M811" s="691"/>
      <c r="N811" s="691"/>
      <c r="O811" s="691"/>
    </row>
    <row r="812" ht="15.75" customHeight="1">
      <c r="A812" s="94"/>
      <c r="B812" s="94"/>
      <c r="C812" s="94"/>
      <c r="D812" s="81"/>
      <c r="E812" s="94"/>
      <c r="F812" s="94"/>
      <c r="K812" s="691"/>
      <c r="L812" s="691"/>
      <c r="M812" s="691"/>
      <c r="N812" s="691"/>
      <c r="O812" s="691"/>
    </row>
    <row r="813" ht="15.75" customHeight="1">
      <c r="A813" s="94"/>
      <c r="B813" s="94"/>
      <c r="C813" s="94"/>
      <c r="D813" s="81"/>
      <c r="E813" s="94"/>
      <c r="F813" s="94"/>
      <c r="K813" s="691"/>
      <c r="L813" s="691"/>
      <c r="M813" s="691"/>
      <c r="N813" s="691"/>
      <c r="O813" s="691"/>
    </row>
    <row r="814" ht="15.75" customHeight="1">
      <c r="A814" s="94"/>
      <c r="B814" s="94"/>
      <c r="C814" s="94"/>
      <c r="D814" s="81"/>
      <c r="E814" s="94"/>
      <c r="F814" s="94"/>
      <c r="K814" s="691"/>
      <c r="L814" s="691"/>
      <c r="M814" s="691"/>
      <c r="N814" s="691"/>
      <c r="O814" s="691"/>
    </row>
    <row r="815" ht="15.75" customHeight="1">
      <c r="A815" s="94"/>
      <c r="B815" s="94"/>
      <c r="C815" s="94"/>
      <c r="D815" s="81"/>
      <c r="E815" s="94"/>
      <c r="F815" s="94"/>
      <c r="K815" s="691"/>
      <c r="L815" s="691"/>
      <c r="M815" s="691"/>
      <c r="N815" s="691"/>
      <c r="O815" s="691"/>
    </row>
    <row r="816" ht="15.75" customHeight="1">
      <c r="A816" s="94"/>
      <c r="B816" s="94"/>
      <c r="C816" s="94"/>
      <c r="D816" s="81"/>
      <c r="E816" s="94"/>
      <c r="F816" s="94"/>
      <c r="K816" s="691"/>
      <c r="L816" s="691"/>
      <c r="M816" s="691"/>
      <c r="N816" s="691"/>
      <c r="O816" s="691"/>
    </row>
    <row r="817" ht="15.75" customHeight="1">
      <c r="A817" s="94"/>
      <c r="B817" s="94"/>
      <c r="C817" s="94"/>
      <c r="D817" s="81"/>
      <c r="E817" s="94"/>
      <c r="F817" s="94"/>
      <c r="K817" s="691"/>
      <c r="L817" s="691"/>
      <c r="M817" s="691"/>
      <c r="N817" s="691"/>
      <c r="O817" s="691"/>
    </row>
    <row r="818" ht="15.75" customHeight="1">
      <c r="A818" s="94"/>
      <c r="B818" s="94"/>
      <c r="C818" s="94"/>
      <c r="D818" s="81"/>
      <c r="E818" s="94"/>
      <c r="F818" s="94"/>
      <c r="K818" s="691"/>
      <c r="L818" s="691"/>
      <c r="M818" s="691"/>
      <c r="N818" s="691"/>
      <c r="O818" s="691"/>
    </row>
    <row r="819" ht="15.75" customHeight="1">
      <c r="A819" s="94"/>
      <c r="B819" s="94"/>
      <c r="C819" s="94"/>
      <c r="D819" s="81"/>
      <c r="E819" s="94"/>
      <c r="F819" s="94"/>
      <c r="K819" s="691"/>
      <c r="L819" s="691"/>
      <c r="M819" s="691"/>
      <c r="N819" s="691"/>
      <c r="O819" s="691"/>
    </row>
    <row r="820" ht="15.75" customHeight="1">
      <c r="A820" s="94"/>
      <c r="B820" s="94"/>
      <c r="C820" s="94"/>
      <c r="D820" s="81"/>
      <c r="E820" s="94"/>
      <c r="F820" s="94"/>
      <c r="K820" s="691"/>
      <c r="L820" s="691"/>
      <c r="M820" s="691"/>
      <c r="N820" s="691"/>
      <c r="O820" s="691"/>
    </row>
    <row r="821" ht="15.75" customHeight="1">
      <c r="A821" s="94"/>
      <c r="B821" s="94"/>
      <c r="C821" s="94"/>
      <c r="D821" s="81"/>
      <c r="E821" s="94"/>
      <c r="F821" s="94"/>
      <c r="K821" s="691"/>
      <c r="L821" s="691"/>
      <c r="M821" s="691"/>
      <c r="N821" s="691"/>
      <c r="O821" s="691"/>
    </row>
    <row r="822" ht="15.75" customHeight="1">
      <c r="A822" s="94"/>
      <c r="B822" s="94"/>
      <c r="C822" s="94"/>
      <c r="D822" s="81"/>
      <c r="E822" s="94"/>
      <c r="F822" s="94"/>
      <c r="K822" s="691"/>
      <c r="L822" s="691"/>
      <c r="M822" s="691"/>
      <c r="N822" s="691"/>
      <c r="O822" s="691"/>
    </row>
    <row r="823" ht="15.75" customHeight="1">
      <c r="A823" s="94"/>
      <c r="B823" s="94"/>
      <c r="C823" s="94"/>
      <c r="D823" s="81"/>
      <c r="E823" s="94"/>
      <c r="F823" s="94"/>
      <c r="K823" s="691"/>
      <c r="L823" s="691"/>
      <c r="M823" s="691"/>
      <c r="N823" s="691"/>
      <c r="O823" s="691"/>
    </row>
    <row r="824" ht="15.75" customHeight="1">
      <c r="A824" s="94"/>
      <c r="B824" s="94"/>
      <c r="C824" s="94"/>
      <c r="D824" s="81"/>
      <c r="E824" s="94"/>
      <c r="F824" s="94"/>
      <c r="K824" s="691"/>
      <c r="L824" s="691"/>
      <c r="M824" s="691"/>
      <c r="N824" s="691"/>
      <c r="O824" s="691"/>
    </row>
    <row r="825" ht="15.75" customHeight="1">
      <c r="A825" s="94"/>
      <c r="B825" s="94"/>
      <c r="C825" s="94"/>
      <c r="D825" s="81"/>
      <c r="E825" s="94"/>
      <c r="F825" s="94"/>
      <c r="K825" s="691"/>
      <c r="L825" s="691"/>
      <c r="M825" s="691"/>
      <c r="N825" s="691"/>
      <c r="O825" s="691"/>
    </row>
    <row r="826" ht="15.75" customHeight="1">
      <c r="A826" s="94"/>
      <c r="B826" s="94"/>
      <c r="C826" s="94"/>
      <c r="D826" s="81"/>
      <c r="E826" s="94"/>
      <c r="F826" s="94"/>
      <c r="K826" s="691"/>
      <c r="L826" s="691"/>
      <c r="M826" s="691"/>
      <c r="N826" s="691"/>
      <c r="O826" s="691"/>
    </row>
    <row r="827" ht="15.75" customHeight="1">
      <c r="A827" s="94"/>
      <c r="B827" s="94"/>
      <c r="C827" s="94"/>
      <c r="D827" s="81"/>
      <c r="E827" s="94"/>
      <c r="F827" s="94"/>
      <c r="K827" s="691"/>
      <c r="L827" s="691"/>
      <c r="M827" s="691"/>
      <c r="N827" s="691"/>
      <c r="O827" s="691"/>
    </row>
    <row r="828" ht="15.75" customHeight="1">
      <c r="A828" s="94"/>
      <c r="B828" s="94"/>
      <c r="C828" s="94"/>
      <c r="D828" s="81"/>
      <c r="E828" s="94"/>
      <c r="F828" s="94"/>
      <c r="K828" s="691"/>
      <c r="L828" s="691"/>
      <c r="M828" s="691"/>
      <c r="N828" s="691"/>
      <c r="O828" s="691"/>
    </row>
    <row r="829" ht="15.75" customHeight="1">
      <c r="A829" s="94"/>
      <c r="B829" s="94"/>
      <c r="C829" s="94"/>
      <c r="D829" s="81"/>
      <c r="E829" s="94"/>
      <c r="F829" s="94"/>
      <c r="K829" s="691"/>
      <c r="L829" s="691"/>
      <c r="M829" s="691"/>
      <c r="N829" s="691"/>
      <c r="O829" s="691"/>
    </row>
    <row r="830" ht="15.75" customHeight="1">
      <c r="A830" s="94"/>
      <c r="B830" s="94"/>
      <c r="C830" s="94"/>
      <c r="D830" s="81"/>
      <c r="E830" s="94"/>
      <c r="F830" s="94"/>
      <c r="K830" s="691"/>
      <c r="L830" s="691"/>
      <c r="M830" s="691"/>
      <c r="N830" s="691"/>
      <c r="O830" s="691"/>
    </row>
    <row r="831" ht="15.75" customHeight="1">
      <c r="A831" s="94"/>
      <c r="B831" s="94"/>
      <c r="C831" s="94"/>
      <c r="D831" s="81"/>
      <c r="E831" s="94"/>
      <c r="F831" s="94"/>
      <c r="K831" s="691"/>
      <c r="L831" s="691"/>
      <c r="M831" s="691"/>
      <c r="N831" s="691"/>
      <c r="O831" s="691"/>
    </row>
    <row r="832" ht="15.75" customHeight="1">
      <c r="A832" s="94"/>
      <c r="B832" s="94"/>
      <c r="C832" s="94"/>
      <c r="D832" s="81"/>
      <c r="E832" s="94"/>
      <c r="F832" s="94"/>
      <c r="K832" s="691"/>
      <c r="L832" s="691"/>
      <c r="M832" s="691"/>
      <c r="N832" s="691"/>
      <c r="O832" s="691"/>
    </row>
    <row r="833" ht="15.75" customHeight="1">
      <c r="A833" s="94"/>
      <c r="B833" s="94"/>
      <c r="C833" s="94"/>
      <c r="D833" s="81"/>
      <c r="E833" s="94"/>
      <c r="F833" s="94"/>
      <c r="K833" s="691"/>
      <c r="L833" s="691"/>
      <c r="M833" s="691"/>
      <c r="N833" s="691"/>
      <c r="O833" s="691"/>
    </row>
    <row r="834" ht="15.75" customHeight="1">
      <c r="A834" s="94"/>
      <c r="B834" s="94"/>
      <c r="C834" s="94"/>
      <c r="D834" s="81"/>
      <c r="E834" s="94"/>
      <c r="F834" s="94"/>
      <c r="K834" s="691"/>
      <c r="L834" s="691"/>
      <c r="M834" s="691"/>
      <c r="N834" s="691"/>
      <c r="O834" s="691"/>
    </row>
    <row r="835" ht="15.75" customHeight="1">
      <c r="A835" s="94"/>
      <c r="B835" s="94"/>
      <c r="C835" s="94"/>
      <c r="D835" s="81"/>
      <c r="E835" s="94"/>
      <c r="F835" s="94"/>
      <c r="K835" s="691"/>
      <c r="L835" s="691"/>
      <c r="M835" s="691"/>
      <c r="N835" s="691"/>
      <c r="O835" s="691"/>
    </row>
    <row r="836" ht="15.75" customHeight="1">
      <c r="A836" s="94"/>
      <c r="B836" s="94"/>
      <c r="C836" s="94"/>
      <c r="D836" s="81"/>
      <c r="E836" s="94"/>
      <c r="F836" s="94"/>
      <c r="K836" s="691"/>
      <c r="L836" s="691"/>
      <c r="M836" s="691"/>
      <c r="N836" s="691"/>
      <c r="O836" s="691"/>
    </row>
    <row r="837" ht="15.75" customHeight="1">
      <c r="A837" s="94"/>
      <c r="B837" s="94"/>
      <c r="C837" s="94"/>
      <c r="D837" s="81"/>
      <c r="E837" s="94"/>
      <c r="F837" s="94"/>
      <c r="K837" s="691"/>
      <c r="L837" s="691"/>
      <c r="M837" s="691"/>
      <c r="N837" s="691"/>
      <c r="O837" s="691"/>
    </row>
    <row r="838" ht="15.75" customHeight="1">
      <c r="A838" s="94"/>
      <c r="B838" s="94"/>
      <c r="C838" s="94"/>
      <c r="D838" s="81"/>
      <c r="E838" s="94"/>
      <c r="F838" s="94"/>
      <c r="K838" s="691"/>
      <c r="L838" s="691"/>
      <c r="M838" s="691"/>
      <c r="N838" s="691"/>
      <c r="O838" s="691"/>
    </row>
    <row r="839" ht="15.75" customHeight="1">
      <c r="A839" s="94"/>
      <c r="B839" s="94"/>
      <c r="C839" s="94"/>
      <c r="D839" s="81"/>
      <c r="E839" s="94"/>
      <c r="F839" s="94"/>
      <c r="K839" s="691"/>
      <c r="L839" s="691"/>
      <c r="M839" s="691"/>
      <c r="N839" s="691"/>
      <c r="O839" s="691"/>
    </row>
    <row r="840" ht="15.75" customHeight="1">
      <c r="A840" s="94"/>
      <c r="B840" s="94"/>
      <c r="C840" s="94"/>
      <c r="D840" s="81"/>
      <c r="E840" s="94"/>
      <c r="F840" s="94"/>
      <c r="K840" s="691"/>
      <c r="L840" s="691"/>
      <c r="M840" s="691"/>
      <c r="N840" s="691"/>
      <c r="O840" s="691"/>
    </row>
    <row r="841" ht="15.75" customHeight="1">
      <c r="A841" s="94"/>
      <c r="B841" s="94"/>
      <c r="C841" s="94"/>
      <c r="D841" s="81"/>
      <c r="E841" s="94"/>
      <c r="F841" s="94"/>
      <c r="K841" s="691"/>
      <c r="L841" s="691"/>
      <c r="M841" s="691"/>
      <c r="N841" s="691"/>
      <c r="O841" s="691"/>
    </row>
    <row r="842" ht="15.75" customHeight="1">
      <c r="A842" s="94"/>
      <c r="B842" s="94"/>
      <c r="C842" s="94"/>
      <c r="D842" s="81"/>
      <c r="E842" s="94"/>
      <c r="F842" s="94"/>
      <c r="K842" s="691"/>
      <c r="L842" s="691"/>
      <c r="M842" s="691"/>
      <c r="N842" s="691"/>
      <c r="O842" s="691"/>
    </row>
    <row r="843" ht="15.75" customHeight="1">
      <c r="A843" s="94"/>
      <c r="B843" s="94"/>
      <c r="C843" s="94"/>
      <c r="D843" s="81"/>
      <c r="E843" s="94"/>
      <c r="F843" s="94"/>
      <c r="K843" s="691"/>
      <c r="L843" s="691"/>
      <c r="M843" s="691"/>
      <c r="N843" s="691"/>
      <c r="O843" s="691"/>
    </row>
    <row r="844" ht="15.75" customHeight="1">
      <c r="A844" s="94"/>
      <c r="B844" s="94"/>
      <c r="C844" s="94"/>
      <c r="D844" s="81"/>
      <c r="E844" s="94"/>
      <c r="F844" s="94"/>
      <c r="K844" s="691"/>
      <c r="L844" s="691"/>
      <c r="M844" s="691"/>
      <c r="N844" s="691"/>
      <c r="O844" s="691"/>
    </row>
    <row r="845" ht="15.75" customHeight="1">
      <c r="A845" s="94"/>
      <c r="B845" s="94"/>
      <c r="C845" s="94"/>
      <c r="D845" s="81"/>
      <c r="E845" s="94"/>
      <c r="F845" s="94"/>
      <c r="K845" s="691"/>
      <c r="L845" s="691"/>
      <c r="M845" s="691"/>
      <c r="N845" s="691"/>
      <c r="O845" s="691"/>
    </row>
    <row r="846" ht="15.75" customHeight="1">
      <c r="A846" s="94"/>
      <c r="B846" s="94"/>
      <c r="C846" s="94"/>
      <c r="D846" s="81"/>
      <c r="E846" s="94"/>
      <c r="F846" s="94"/>
      <c r="K846" s="691"/>
      <c r="L846" s="691"/>
      <c r="M846" s="691"/>
      <c r="N846" s="691"/>
      <c r="O846" s="691"/>
    </row>
    <row r="847" ht="15.75" customHeight="1">
      <c r="A847" s="94"/>
      <c r="B847" s="94"/>
      <c r="C847" s="94"/>
      <c r="D847" s="81"/>
      <c r="E847" s="94"/>
      <c r="F847" s="94"/>
      <c r="K847" s="691"/>
      <c r="L847" s="691"/>
      <c r="M847" s="691"/>
      <c r="N847" s="691"/>
      <c r="O847" s="691"/>
    </row>
    <row r="848" ht="15.75" customHeight="1">
      <c r="A848" s="94"/>
      <c r="B848" s="94"/>
      <c r="C848" s="94"/>
      <c r="D848" s="81"/>
      <c r="E848" s="94"/>
      <c r="F848" s="94"/>
      <c r="K848" s="691"/>
      <c r="L848" s="691"/>
      <c r="M848" s="691"/>
      <c r="N848" s="691"/>
      <c r="O848" s="691"/>
    </row>
    <row r="849" ht="15.75" customHeight="1">
      <c r="A849" s="94"/>
      <c r="B849" s="94"/>
      <c r="C849" s="94"/>
      <c r="D849" s="81"/>
      <c r="E849" s="94"/>
      <c r="F849" s="94"/>
      <c r="K849" s="691"/>
      <c r="L849" s="691"/>
      <c r="M849" s="691"/>
      <c r="N849" s="691"/>
      <c r="O849" s="691"/>
    </row>
    <row r="850" ht="15.75" customHeight="1">
      <c r="A850" s="94"/>
      <c r="B850" s="94"/>
      <c r="C850" s="94"/>
      <c r="D850" s="81"/>
      <c r="E850" s="94"/>
      <c r="F850" s="94"/>
      <c r="K850" s="691"/>
      <c r="L850" s="691"/>
      <c r="M850" s="691"/>
      <c r="N850" s="691"/>
      <c r="O850" s="691"/>
    </row>
    <row r="851" ht="15.75" customHeight="1">
      <c r="A851" s="94"/>
      <c r="B851" s="94"/>
      <c r="C851" s="94"/>
      <c r="D851" s="81"/>
      <c r="E851" s="94"/>
      <c r="F851" s="94"/>
      <c r="K851" s="691"/>
      <c r="L851" s="691"/>
      <c r="M851" s="691"/>
      <c r="N851" s="691"/>
      <c r="O851" s="691"/>
    </row>
    <row r="852" ht="15.75" customHeight="1">
      <c r="A852" s="94"/>
      <c r="B852" s="94"/>
      <c r="C852" s="94"/>
      <c r="D852" s="81"/>
      <c r="E852" s="94"/>
      <c r="F852" s="94"/>
      <c r="K852" s="691"/>
      <c r="L852" s="691"/>
      <c r="M852" s="691"/>
      <c r="N852" s="691"/>
      <c r="O852" s="691"/>
    </row>
    <row r="853" ht="15.75" customHeight="1">
      <c r="A853" s="94"/>
      <c r="B853" s="94"/>
      <c r="C853" s="94"/>
      <c r="D853" s="81"/>
      <c r="E853" s="94"/>
      <c r="F853" s="94"/>
      <c r="K853" s="691"/>
      <c r="L853" s="691"/>
      <c r="M853" s="691"/>
      <c r="N853" s="691"/>
      <c r="O853" s="691"/>
    </row>
    <row r="854" ht="15.75" customHeight="1">
      <c r="A854" s="94"/>
      <c r="B854" s="94"/>
      <c r="C854" s="94"/>
      <c r="D854" s="81"/>
      <c r="E854" s="94"/>
      <c r="F854" s="94"/>
      <c r="K854" s="691"/>
      <c r="L854" s="691"/>
      <c r="M854" s="691"/>
      <c r="N854" s="691"/>
      <c r="O854" s="691"/>
    </row>
    <row r="855" ht="15.75" customHeight="1">
      <c r="A855" s="94"/>
      <c r="B855" s="94"/>
      <c r="C855" s="94"/>
      <c r="D855" s="81"/>
      <c r="E855" s="94"/>
      <c r="F855" s="94"/>
      <c r="K855" s="691"/>
      <c r="L855" s="691"/>
      <c r="M855" s="691"/>
      <c r="N855" s="691"/>
      <c r="O855" s="691"/>
    </row>
    <row r="856" ht="15.75" customHeight="1">
      <c r="A856" s="94"/>
      <c r="B856" s="94"/>
      <c r="C856" s="94"/>
      <c r="D856" s="81"/>
      <c r="E856" s="94"/>
      <c r="F856" s="94"/>
      <c r="K856" s="691"/>
      <c r="L856" s="691"/>
      <c r="M856" s="691"/>
      <c r="N856" s="691"/>
      <c r="O856" s="691"/>
    </row>
    <row r="857" ht="15.75" customHeight="1">
      <c r="A857" s="94"/>
      <c r="B857" s="94"/>
      <c r="C857" s="94"/>
      <c r="D857" s="81"/>
      <c r="E857" s="94"/>
      <c r="F857" s="94"/>
      <c r="K857" s="691"/>
      <c r="L857" s="691"/>
      <c r="M857" s="691"/>
      <c r="N857" s="691"/>
      <c r="O857" s="691"/>
    </row>
    <row r="858" ht="15.75" customHeight="1">
      <c r="A858" s="94"/>
      <c r="B858" s="94"/>
      <c r="C858" s="94"/>
      <c r="D858" s="81"/>
      <c r="E858" s="94"/>
      <c r="F858" s="94"/>
      <c r="K858" s="691"/>
      <c r="L858" s="691"/>
      <c r="M858" s="691"/>
      <c r="N858" s="691"/>
      <c r="O858" s="691"/>
    </row>
    <row r="859" ht="15.75" customHeight="1">
      <c r="A859" s="94"/>
      <c r="B859" s="94"/>
      <c r="C859" s="94"/>
      <c r="D859" s="81"/>
      <c r="E859" s="94"/>
      <c r="F859" s="94"/>
      <c r="K859" s="691"/>
      <c r="L859" s="691"/>
      <c r="M859" s="691"/>
      <c r="N859" s="691"/>
      <c r="O859" s="691"/>
    </row>
    <row r="860" ht="15.75" customHeight="1">
      <c r="A860" s="94"/>
      <c r="B860" s="94"/>
      <c r="C860" s="94"/>
      <c r="D860" s="81"/>
      <c r="E860" s="94"/>
      <c r="F860" s="94"/>
      <c r="K860" s="691"/>
      <c r="L860" s="691"/>
      <c r="M860" s="691"/>
      <c r="N860" s="691"/>
      <c r="O860" s="691"/>
    </row>
    <row r="861" ht="15.75" customHeight="1">
      <c r="A861" s="94"/>
      <c r="B861" s="94"/>
      <c r="C861" s="94"/>
      <c r="D861" s="81"/>
      <c r="E861" s="94"/>
      <c r="F861" s="94"/>
      <c r="K861" s="691"/>
      <c r="L861" s="691"/>
      <c r="M861" s="691"/>
      <c r="N861" s="691"/>
      <c r="O861" s="691"/>
    </row>
    <row r="862" ht="15.75" customHeight="1">
      <c r="A862" s="94"/>
      <c r="B862" s="94"/>
      <c r="C862" s="94"/>
      <c r="D862" s="81"/>
      <c r="E862" s="94"/>
      <c r="F862" s="94"/>
      <c r="K862" s="691"/>
      <c r="L862" s="691"/>
      <c r="M862" s="691"/>
      <c r="N862" s="691"/>
      <c r="O862" s="691"/>
    </row>
    <row r="863" ht="15.75" customHeight="1">
      <c r="A863" s="94"/>
      <c r="B863" s="94"/>
      <c r="C863" s="94"/>
      <c r="D863" s="81"/>
      <c r="E863" s="94"/>
      <c r="F863" s="94"/>
      <c r="K863" s="691"/>
      <c r="L863" s="691"/>
      <c r="M863" s="691"/>
      <c r="N863" s="691"/>
      <c r="O863" s="691"/>
    </row>
    <row r="864" ht="15.75" customHeight="1">
      <c r="A864" s="94"/>
      <c r="B864" s="94"/>
      <c r="C864" s="94"/>
      <c r="D864" s="81"/>
      <c r="E864" s="94"/>
      <c r="F864" s="94"/>
      <c r="K864" s="691"/>
      <c r="L864" s="691"/>
      <c r="M864" s="691"/>
      <c r="N864" s="691"/>
      <c r="O864" s="691"/>
    </row>
    <row r="865" ht="15.75" customHeight="1">
      <c r="A865" s="94"/>
      <c r="B865" s="94"/>
      <c r="C865" s="94"/>
      <c r="D865" s="81"/>
      <c r="E865" s="94"/>
      <c r="F865" s="94"/>
      <c r="K865" s="691"/>
      <c r="L865" s="691"/>
      <c r="M865" s="691"/>
      <c r="N865" s="691"/>
      <c r="O865" s="691"/>
    </row>
    <row r="866" ht="15.75" customHeight="1">
      <c r="A866" s="94"/>
      <c r="B866" s="94"/>
      <c r="C866" s="94"/>
      <c r="D866" s="81"/>
      <c r="E866" s="94"/>
      <c r="F866" s="94"/>
      <c r="K866" s="691"/>
      <c r="L866" s="691"/>
      <c r="M866" s="691"/>
      <c r="N866" s="691"/>
      <c r="O866" s="691"/>
    </row>
    <row r="867" ht="15.75" customHeight="1">
      <c r="A867" s="94"/>
      <c r="B867" s="94"/>
      <c r="C867" s="94"/>
      <c r="D867" s="81"/>
      <c r="E867" s="94"/>
      <c r="F867" s="94"/>
      <c r="K867" s="691"/>
      <c r="L867" s="691"/>
      <c r="M867" s="691"/>
      <c r="N867" s="691"/>
      <c r="O867" s="691"/>
    </row>
    <row r="868" ht="15.75" customHeight="1">
      <c r="A868" s="94"/>
      <c r="B868" s="94"/>
      <c r="C868" s="94"/>
      <c r="D868" s="81"/>
      <c r="E868" s="94"/>
      <c r="F868" s="94"/>
      <c r="K868" s="691"/>
      <c r="L868" s="691"/>
      <c r="M868" s="691"/>
      <c r="N868" s="691"/>
      <c r="O868" s="691"/>
    </row>
    <row r="869" ht="15.75" customHeight="1">
      <c r="A869" s="94"/>
      <c r="B869" s="94"/>
      <c r="C869" s="94"/>
      <c r="D869" s="81"/>
      <c r="E869" s="94"/>
      <c r="F869" s="94"/>
      <c r="K869" s="691"/>
      <c r="L869" s="691"/>
      <c r="M869" s="691"/>
      <c r="N869" s="691"/>
      <c r="O869" s="691"/>
    </row>
    <row r="870" ht="15.75" customHeight="1">
      <c r="A870" s="94"/>
      <c r="B870" s="94"/>
      <c r="C870" s="94"/>
      <c r="D870" s="81"/>
      <c r="E870" s="94"/>
      <c r="F870" s="94"/>
      <c r="K870" s="691"/>
      <c r="L870" s="691"/>
      <c r="M870" s="691"/>
      <c r="N870" s="691"/>
      <c r="O870" s="691"/>
    </row>
    <row r="871" ht="15.75" customHeight="1">
      <c r="A871" s="94"/>
      <c r="B871" s="94"/>
      <c r="C871" s="94"/>
      <c r="D871" s="81"/>
      <c r="E871" s="94"/>
      <c r="F871" s="94"/>
      <c r="K871" s="691"/>
      <c r="L871" s="691"/>
      <c r="M871" s="691"/>
      <c r="N871" s="691"/>
      <c r="O871" s="691"/>
    </row>
    <row r="872" ht="15.75" customHeight="1">
      <c r="A872" s="94"/>
      <c r="B872" s="94"/>
      <c r="C872" s="94"/>
      <c r="D872" s="81"/>
      <c r="E872" s="94"/>
      <c r="F872" s="94"/>
      <c r="K872" s="691"/>
      <c r="L872" s="691"/>
      <c r="M872" s="691"/>
      <c r="N872" s="691"/>
      <c r="O872" s="691"/>
    </row>
    <row r="873" ht="15.75" customHeight="1">
      <c r="A873" s="94"/>
      <c r="B873" s="94"/>
      <c r="C873" s="94"/>
      <c r="D873" s="81"/>
      <c r="E873" s="94"/>
      <c r="F873" s="94"/>
      <c r="K873" s="691"/>
      <c r="L873" s="691"/>
      <c r="M873" s="691"/>
      <c r="N873" s="691"/>
      <c r="O873" s="691"/>
    </row>
    <row r="874" ht="15.75" customHeight="1">
      <c r="A874" s="94"/>
      <c r="B874" s="94"/>
      <c r="C874" s="94"/>
      <c r="D874" s="81"/>
      <c r="E874" s="94"/>
      <c r="F874" s="94"/>
      <c r="K874" s="691"/>
      <c r="L874" s="691"/>
      <c r="M874" s="691"/>
      <c r="N874" s="691"/>
      <c r="O874" s="691"/>
    </row>
    <row r="875" ht="15.75" customHeight="1">
      <c r="A875" s="94"/>
      <c r="B875" s="94"/>
      <c r="C875" s="94"/>
      <c r="D875" s="81"/>
      <c r="E875" s="94"/>
      <c r="F875" s="94"/>
      <c r="K875" s="691"/>
      <c r="L875" s="691"/>
      <c r="M875" s="691"/>
      <c r="N875" s="691"/>
      <c r="O875" s="691"/>
    </row>
    <row r="876" ht="15.75" customHeight="1">
      <c r="A876" s="94"/>
      <c r="B876" s="94"/>
      <c r="C876" s="94"/>
      <c r="D876" s="81"/>
      <c r="E876" s="94"/>
      <c r="F876" s="94"/>
      <c r="K876" s="691"/>
      <c r="L876" s="691"/>
      <c r="M876" s="691"/>
      <c r="N876" s="691"/>
      <c r="O876" s="691"/>
    </row>
    <row r="877" ht="15.75" customHeight="1">
      <c r="A877" s="94"/>
      <c r="B877" s="94"/>
      <c r="C877" s="94"/>
      <c r="D877" s="81"/>
      <c r="E877" s="94"/>
      <c r="F877" s="94"/>
      <c r="K877" s="691"/>
      <c r="L877" s="691"/>
      <c r="M877" s="691"/>
      <c r="N877" s="691"/>
      <c r="O877" s="691"/>
    </row>
    <row r="878" ht="15.75" customHeight="1">
      <c r="A878" s="94"/>
      <c r="B878" s="94"/>
      <c r="C878" s="94"/>
      <c r="D878" s="81"/>
      <c r="E878" s="94"/>
      <c r="F878" s="94"/>
      <c r="K878" s="691"/>
      <c r="L878" s="691"/>
      <c r="M878" s="691"/>
      <c r="N878" s="691"/>
      <c r="O878" s="691"/>
    </row>
    <row r="879" ht="15.75" customHeight="1">
      <c r="A879" s="94"/>
      <c r="B879" s="94"/>
      <c r="C879" s="94"/>
      <c r="D879" s="81"/>
      <c r="E879" s="94"/>
      <c r="F879" s="94"/>
      <c r="K879" s="691"/>
      <c r="L879" s="691"/>
      <c r="M879" s="691"/>
      <c r="N879" s="691"/>
      <c r="O879" s="691"/>
    </row>
    <row r="880" ht="15.75" customHeight="1">
      <c r="A880" s="94"/>
      <c r="B880" s="94"/>
      <c r="C880" s="94"/>
      <c r="D880" s="81"/>
      <c r="E880" s="94"/>
      <c r="F880" s="94"/>
      <c r="K880" s="691"/>
      <c r="L880" s="691"/>
      <c r="M880" s="691"/>
      <c r="N880" s="691"/>
      <c r="O880" s="691"/>
    </row>
    <row r="881" ht="15.75" customHeight="1">
      <c r="A881" s="94"/>
      <c r="B881" s="94"/>
      <c r="C881" s="94"/>
      <c r="D881" s="81"/>
      <c r="E881" s="94"/>
      <c r="F881" s="94"/>
      <c r="K881" s="691"/>
      <c r="L881" s="691"/>
      <c r="M881" s="691"/>
      <c r="N881" s="691"/>
      <c r="O881" s="691"/>
    </row>
    <row r="882" ht="15.75" customHeight="1">
      <c r="A882" s="94"/>
      <c r="B882" s="94"/>
      <c r="C882" s="94"/>
      <c r="D882" s="81"/>
      <c r="E882" s="94"/>
      <c r="F882" s="94"/>
      <c r="K882" s="691"/>
      <c r="L882" s="691"/>
      <c r="M882" s="691"/>
      <c r="N882" s="691"/>
      <c r="O882" s="691"/>
    </row>
    <row r="883" ht="15.75" customHeight="1">
      <c r="A883" s="94"/>
      <c r="B883" s="94"/>
      <c r="C883" s="94"/>
      <c r="D883" s="81"/>
      <c r="E883" s="94"/>
      <c r="F883" s="94"/>
      <c r="K883" s="691"/>
      <c r="L883" s="691"/>
      <c r="M883" s="691"/>
      <c r="N883" s="691"/>
      <c r="O883" s="691"/>
    </row>
    <row r="884" ht="15.75" customHeight="1">
      <c r="A884" s="94"/>
      <c r="B884" s="94"/>
      <c r="C884" s="94"/>
      <c r="D884" s="81"/>
      <c r="E884" s="94"/>
      <c r="F884" s="94"/>
      <c r="K884" s="691"/>
      <c r="L884" s="691"/>
      <c r="M884" s="691"/>
      <c r="N884" s="691"/>
      <c r="O884" s="691"/>
    </row>
    <row r="885" ht="15.75" customHeight="1">
      <c r="A885" s="94"/>
      <c r="B885" s="94"/>
      <c r="C885" s="94"/>
      <c r="D885" s="81"/>
      <c r="E885" s="94"/>
      <c r="F885" s="94"/>
      <c r="K885" s="691"/>
      <c r="L885" s="691"/>
      <c r="M885" s="691"/>
      <c r="N885" s="691"/>
      <c r="O885" s="691"/>
    </row>
    <row r="886" ht="15.75" customHeight="1">
      <c r="A886" s="94"/>
      <c r="B886" s="94"/>
      <c r="C886" s="94"/>
      <c r="D886" s="81"/>
      <c r="E886" s="94"/>
      <c r="F886" s="94"/>
      <c r="K886" s="691"/>
      <c r="L886" s="691"/>
      <c r="M886" s="691"/>
      <c r="N886" s="691"/>
      <c r="O886" s="691"/>
    </row>
    <row r="887" ht="15.75" customHeight="1">
      <c r="A887" s="94"/>
      <c r="B887" s="94"/>
      <c r="C887" s="94"/>
      <c r="D887" s="81"/>
      <c r="E887" s="94"/>
      <c r="F887" s="94"/>
      <c r="K887" s="691"/>
      <c r="L887" s="691"/>
      <c r="M887" s="691"/>
      <c r="N887" s="691"/>
      <c r="O887" s="691"/>
    </row>
    <row r="888" ht="15.75" customHeight="1">
      <c r="A888" s="94"/>
      <c r="B888" s="94"/>
      <c r="C888" s="94"/>
      <c r="D888" s="81"/>
      <c r="E888" s="94"/>
      <c r="F888" s="94"/>
      <c r="K888" s="691"/>
      <c r="L888" s="691"/>
      <c r="M888" s="691"/>
      <c r="N888" s="691"/>
      <c r="O888" s="691"/>
    </row>
    <row r="889" ht="15.75" customHeight="1">
      <c r="A889" s="94"/>
      <c r="B889" s="94"/>
      <c r="C889" s="94"/>
      <c r="D889" s="81"/>
      <c r="E889" s="94"/>
      <c r="F889" s="94"/>
      <c r="K889" s="691"/>
      <c r="L889" s="691"/>
      <c r="M889" s="691"/>
      <c r="N889" s="691"/>
      <c r="O889" s="691"/>
    </row>
    <row r="890" ht="15.75" customHeight="1">
      <c r="A890" s="94"/>
      <c r="B890" s="94"/>
      <c r="C890" s="94"/>
      <c r="D890" s="81"/>
      <c r="E890" s="94"/>
      <c r="F890" s="94"/>
      <c r="K890" s="691"/>
      <c r="L890" s="691"/>
      <c r="M890" s="691"/>
      <c r="N890" s="691"/>
      <c r="O890" s="691"/>
    </row>
    <row r="891" ht="15.75" customHeight="1">
      <c r="A891" s="94"/>
      <c r="B891" s="94"/>
      <c r="C891" s="94"/>
      <c r="D891" s="81"/>
      <c r="E891" s="94"/>
      <c r="F891" s="94"/>
      <c r="K891" s="691"/>
      <c r="L891" s="691"/>
      <c r="M891" s="691"/>
      <c r="N891" s="691"/>
      <c r="O891" s="691"/>
    </row>
    <row r="892" ht="15.75" customHeight="1">
      <c r="A892" s="94"/>
      <c r="B892" s="94"/>
      <c r="C892" s="94"/>
      <c r="D892" s="81"/>
      <c r="E892" s="94"/>
      <c r="F892" s="94"/>
      <c r="K892" s="691"/>
      <c r="L892" s="691"/>
      <c r="M892" s="691"/>
      <c r="N892" s="691"/>
      <c r="O892" s="691"/>
    </row>
    <row r="893" ht="15.75" customHeight="1">
      <c r="A893" s="94"/>
      <c r="B893" s="94"/>
      <c r="C893" s="94"/>
      <c r="D893" s="81"/>
      <c r="E893" s="94"/>
      <c r="F893" s="94"/>
      <c r="K893" s="691"/>
      <c r="L893" s="691"/>
      <c r="M893" s="691"/>
      <c r="N893" s="691"/>
      <c r="O893" s="691"/>
    </row>
    <row r="894" ht="15.75" customHeight="1">
      <c r="A894" s="94"/>
      <c r="B894" s="94"/>
      <c r="C894" s="94"/>
      <c r="D894" s="81"/>
      <c r="E894" s="94"/>
      <c r="F894" s="94"/>
      <c r="K894" s="691"/>
      <c r="L894" s="691"/>
      <c r="M894" s="691"/>
      <c r="N894" s="691"/>
      <c r="O894" s="691"/>
    </row>
    <row r="895" ht="15.75" customHeight="1">
      <c r="A895" s="94"/>
      <c r="B895" s="94"/>
      <c r="C895" s="94"/>
      <c r="D895" s="81"/>
      <c r="E895" s="94"/>
      <c r="F895" s="94"/>
      <c r="K895" s="691"/>
      <c r="L895" s="691"/>
      <c r="M895" s="691"/>
      <c r="N895" s="691"/>
      <c r="O895" s="691"/>
    </row>
    <row r="896" ht="15.75" customHeight="1">
      <c r="A896" s="94"/>
      <c r="B896" s="94"/>
      <c r="C896" s="94"/>
      <c r="D896" s="81"/>
      <c r="E896" s="94"/>
      <c r="F896" s="94"/>
      <c r="K896" s="691"/>
      <c r="L896" s="691"/>
      <c r="M896" s="691"/>
      <c r="N896" s="691"/>
      <c r="O896" s="691"/>
    </row>
    <row r="897" ht="15.75" customHeight="1">
      <c r="A897" s="94"/>
      <c r="B897" s="94"/>
      <c r="C897" s="94"/>
      <c r="D897" s="81"/>
      <c r="E897" s="94"/>
      <c r="F897" s="94"/>
      <c r="K897" s="691"/>
      <c r="L897" s="691"/>
      <c r="M897" s="691"/>
      <c r="N897" s="691"/>
      <c r="O897" s="691"/>
    </row>
    <row r="898" ht="15.75" customHeight="1">
      <c r="A898" s="94"/>
      <c r="B898" s="94"/>
      <c r="C898" s="94"/>
      <c r="D898" s="81"/>
      <c r="E898" s="94"/>
      <c r="F898" s="94"/>
      <c r="K898" s="691"/>
      <c r="L898" s="691"/>
      <c r="M898" s="691"/>
      <c r="N898" s="691"/>
      <c r="O898" s="691"/>
    </row>
    <row r="899" ht="15.75" customHeight="1">
      <c r="A899" s="94"/>
      <c r="B899" s="94"/>
      <c r="C899" s="94"/>
      <c r="D899" s="81"/>
      <c r="E899" s="94"/>
      <c r="F899" s="94"/>
      <c r="K899" s="691"/>
      <c r="L899" s="691"/>
      <c r="M899" s="691"/>
      <c r="N899" s="691"/>
      <c r="O899" s="691"/>
    </row>
    <row r="900" ht="15.75" customHeight="1">
      <c r="A900" s="94"/>
      <c r="B900" s="94"/>
      <c r="C900" s="94"/>
      <c r="D900" s="81"/>
      <c r="E900" s="94"/>
      <c r="F900" s="94"/>
      <c r="K900" s="691"/>
      <c r="L900" s="691"/>
      <c r="M900" s="691"/>
      <c r="N900" s="691"/>
      <c r="O900" s="691"/>
    </row>
    <row r="901" ht="15.75" customHeight="1">
      <c r="A901" s="94"/>
      <c r="B901" s="94"/>
      <c r="C901" s="94"/>
      <c r="D901" s="81"/>
      <c r="E901" s="94"/>
      <c r="F901" s="94"/>
      <c r="K901" s="691"/>
      <c r="L901" s="691"/>
      <c r="M901" s="691"/>
      <c r="N901" s="691"/>
      <c r="O901" s="691"/>
    </row>
    <row r="902" ht="15.75" customHeight="1">
      <c r="A902" s="94"/>
      <c r="B902" s="94"/>
      <c r="C902" s="94"/>
      <c r="D902" s="81"/>
      <c r="E902" s="94"/>
      <c r="F902" s="94"/>
      <c r="K902" s="691"/>
      <c r="L902" s="691"/>
      <c r="M902" s="691"/>
      <c r="N902" s="691"/>
      <c r="O902" s="691"/>
    </row>
    <row r="903" ht="15.75" customHeight="1">
      <c r="A903" s="94"/>
      <c r="B903" s="94"/>
      <c r="C903" s="94"/>
      <c r="D903" s="81"/>
      <c r="E903" s="94"/>
      <c r="F903" s="94"/>
      <c r="K903" s="691"/>
      <c r="L903" s="691"/>
      <c r="M903" s="691"/>
      <c r="N903" s="691"/>
      <c r="O903" s="691"/>
    </row>
    <row r="904" ht="15.75" customHeight="1">
      <c r="A904" s="94"/>
      <c r="B904" s="94"/>
      <c r="C904" s="94"/>
      <c r="D904" s="81"/>
      <c r="E904" s="94"/>
      <c r="F904" s="94"/>
      <c r="K904" s="691"/>
      <c r="L904" s="691"/>
      <c r="M904" s="691"/>
      <c r="N904" s="691"/>
      <c r="O904" s="691"/>
    </row>
    <row r="905" ht="15.75" customHeight="1">
      <c r="A905" s="94"/>
      <c r="B905" s="94"/>
      <c r="C905" s="94"/>
      <c r="D905" s="81"/>
      <c r="E905" s="94"/>
      <c r="F905" s="94"/>
      <c r="K905" s="691"/>
      <c r="L905" s="691"/>
      <c r="M905" s="691"/>
      <c r="N905" s="691"/>
      <c r="O905" s="691"/>
    </row>
    <row r="906" ht="15.75" customHeight="1">
      <c r="A906" s="94"/>
      <c r="B906" s="94"/>
      <c r="C906" s="94"/>
      <c r="D906" s="81"/>
      <c r="E906" s="94"/>
      <c r="F906" s="94"/>
      <c r="K906" s="691"/>
      <c r="L906" s="691"/>
      <c r="M906" s="691"/>
      <c r="N906" s="691"/>
      <c r="O906" s="691"/>
    </row>
    <row r="907" ht="15.75" customHeight="1">
      <c r="A907" s="94"/>
      <c r="B907" s="94"/>
      <c r="C907" s="94"/>
      <c r="D907" s="81"/>
      <c r="E907" s="94"/>
      <c r="F907" s="94"/>
      <c r="K907" s="691"/>
      <c r="L907" s="691"/>
      <c r="M907" s="691"/>
      <c r="N907" s="691"/>
      <c r="O907" s="691"/>
    </row>
    <row r="908" ht="15.75" customHeight="1">
      <c r="A908" s="94"/>
      <c r="B908" s="94"/>
      <c r="C908" s="94"/>
      <c r="D908" s="81"/>
      <c r="E908" s="94"/>
      <c r="F908" s="94"/>
      <c r="K908" s="691"/>
      <c r="L908" s="691"/>
      <c r="M908" s="691"/>
      <c r="N908" s="691"/>
      <c r="O908" s="691"/>
    </row>
    <row r="909" ht="15.75" customHeight="1">
      <c r="A909" s="94"/>
      <c r="B909" s="94"/>
      <c r="C909" s="94"/>
      <c r="D909" s="81"/>
      <c r="E909" s="94"/>
      <c r="F909" s="94"/>
      <c r="K909" s="691"/>
      <c r="L909" s="691"/>
      <c r="M909" s="691"/>
      <c r="N909" s="691"/>
      <c r="O909" s="691"/>
    </row>
    <row r="910" ht="15.75" customHeight="1">
      <c r="A910" s="94"/>
      <c r="B910" s="94"/>
      <c r="C910" s="94"/>
      <c r="D910" s="81"/>
      <c r="E910" s="94"/>
      <c r="F910" s="94"/>
      <c r="K910" s="691"/>
      <c r="L910" s="691"/>
      <c r="M910" s="691"/>
      <c r="N910" s="691"/>
      <c r="O910" s="691"/>
    </row>
    <row r="911" ht="15.75" customHeight="1">
      <c r="A911" s="94"/>
      <c r="B911" s="94"/>
      <c r="C911" s="94"/>
      <c r="D911" s="81"/>
      <c r="E911" s="94"/>
      <c r="F911" s="94"/>
      <c r="K911" s="691"/>
      <c r="L911" s="691"/>
      <c r="M911" s="691"/>
      <c r="N911" s="691"/>
      <c r="O911" s="691"/>
    </row>
    <row r="912" ht="15.75" customHeight="1">
      <c r="A912" s="94"/>
      <c r="B912" s="94"/>
      <c r="C912" s="94"/>
      <c r="D912" s="81"/>
      <c r="E912" s="94"/>
      <c r="F912" s="94"/>
      <c r="K912" s="691"/>
      <c r="L912" s="691"/>
      <c r="M912" s="691"/>
      <c r="N912" s="691"/>
      <c r="O912" s="691"/>
    </row>
    <row r="913" ht="15.75" customHeight="1">
      <c r="A913" s="94"/>
      <c r="B913" s="94"/>
      <c r="C913" s="94"/>
      <c r="D913" s="81"/>
      <c r="E913" s="94"/>
      <c r="F913" s="94"/>
      <c r="K913" s="691"/>
      <c r="L913" s="691"/>
      <c r="M913" s="691"/>
      <c r="N913" s="691"/>
      <c r="O913" s="691"/>
    </row>
    <row r="914" ht="15.75" customHeight="1">
      <c r="A914" s="94"/>
      <c r="B914" s="94"/>
      <c r="C914" s="94"/>
      <c r="D914" s="81"/>
      <c r="E914" s="94"/>
      <c r="F914" s="94"/>
      <c r="K914" s="691"/>
      <c r="L914" s="691"/>
      <c r="M914" s="691"/>
      <c r="N914" s="691"/>
      <c r="O914" s="691"/>
    </row>
    <row r="915" ht="15.75" customHeight="1">
      <c r="A915" s="94"/>
      <c r="B915" s="94"/>
      <c r="C915" s="94"/>
      <c r="D915" s="81"/>
      <c r="E915" s="94"/>
      <c r="F915" s="94"/>
      <c r="K915" s="691"/>
      <c r="L915" s="691"/>
      <c r="M915" s="691"/>
      <c r="N915" s="691"/>
      <c r="O915" s="691"/>
    </row>
    <row r="916" ht="15.75" customHeight="1">
      <c r="A916" s="94"/>
      <c r="B916" s="94"/>
      <c r="C916" s="94"/>
      <c r="D916" s="81"/>
      <c r="E916" s="94"/>
      <c r="F916" s="94"/>
      <c r="K916" s="691"/>
      <c r="L916" s="691"/>
      <c r="M916" s="691"/>
      <c r="N916" s="691"/>
      <c r="O916" s="691"/>
    </row>
    <row r="917" ht="15.75" customHeight="1">
      <c r="A917" s="94"/>
      <c r="B917" s="94"/>
      <c r="C917" s="94"/>
      <c r="D917" s="81"/>
      <c r="E917" s="94"/>
      <c r="F917" s="94"/>
      <c r="K917" s="691"/>
      <c r="L917" s="691"/>
      <c r="M917" s="691"/>
      <c r="N917" s="691"/>
      <c r="O917" s="691"/>
    </row>
    <row r="918" ht="15.75" customHeight="1">
      <c r="A918" s="94"/>
      <c r="B918" s="94"/>
      <c r="C918" s="94"/>
      <c r="D918" s="81"/>
      <c r="E918" s="94"/>
      <c r="F918" s="94"/>
      <c r="K918" s="691"/>
      <c r="L918" s="691"/>
      <c r="M918" s="691"/>
      <c r="N918" s="691"/>
      <c r="O918" s="691"/>
    </row>
    <row r="919" ht="15.75" customHeight="1">
      <c r="A919" s="94"/>
      <c r="B919" s="94"/>
      <c r="C919" s="94"/>
      <c r="D919" s="81"/>
      <c r="E919" s="94"/>
      <c r="F919" s="94"/>
      <c r="K919" s="691"/>
      <c r="L919" s="691"/>
      <c r="M919" s="691"/>
      <c r="N919" s="691"/>
      <c r="O919" s="691"/>
    </row>
    <row r="920" ht="15.75" customHeight="1">
      <c r="A920" s="94"/>
      <c r="B920" s="94"/>
      <c r="C920" s="94"/>
      <c r="D920" s="81"/>
      <c r="E920" s="94"/>
      <c r="F920" s="94"/>
      <c r="K920" s="691"/>
      <c r="L920" s="691"/>
      <c r="M920" s="691"/>
      <c r="N920" s="691"/>
      <c r="O920" s="691"/>
    </row>
    <row r="921" ht="15.75" customHeight="1">
      <c r="A921" s="94"/>
      <c r="B921" s="94"/>
      <c r="C921" s="94"/>
      <c r="D921" s="81"/>
      <c r="E921" s="94"/>
      <c r="F921" s="94"/>
      <c r="K921" s="691"/>
      <c r="L921" s="691"/>
      <c r="M921" s="691"/>
      <c r="N921" s="691"/>
      <c r="O921" s="691"/>
    </row>
    <row r="922" ht="15.75" customHeight="1">
      <c r="A922" s="94"/>
      <c r="B922" s="94"/>
      <c r="C922" s="94"/>
      <c r="D922" s="81"/>
      <c r="E922" s="94"/>
      <c r="F922" s="94"/>
      <c r="K922" s="691"/>
      <c r="L922" s="691"/>
      <c r="M922" s="691"/>
      <c r="N922" s="691"/>
      <c r="O922" s="691"/>
    </row>
    <row r="923" ht="15.75" customHeight="1">
      <c r="A923" s="94"/>
      <c r="B923" s="94"/>
      <c r="C923" s="94"/>
      <c r="D923" s="81"/>
      <c r="E923" s="94"/>
      <c r="F923" s="94"/>
      <c r="K923" s="691"/>
      <c r="L923" s="691"/>
      <c r="M923" s="691"/>
      <c r="N923" s="691"/>
      <c r="O923" s="691"/>
    </row>
    <row r="924" ht="15.75" customHeight="1">
      <c r="A924" s="94"/>
      <c r="B924" s="94"/>
      <c r="C924" s="94"/>
      <c r="D924" s="81"/>
      <c r="E924" s="94"/>
      <c r="F924" s="94"/>
      <c r="K924" s="691"/>
      <c r="L924" s="691"/>
      <c r="M924" s="691"/>
      <c r="N924" s="691"/>
      <c r="O924" s="691"/>
    </row>
    <row r="925" ht="15.75" customHeight="1">
      <c r="A925" s="94"/>
      <c r="B925" s="94"/>
      <c r="C925" s="94"/>
      <c r="D925" s="81"/>
      <c r="E925" s="94"/>
      <c r="F925" s="94"/>
      <c r="K925" s="691"/>
      <c r="L925" s="691"/>
      <c r="M925" s="691"/>
      <c r="N925" s="691"/>
      <c r="O925" s="691"/>
    </row>
    <row r="926" ht="15.75" customHeight="1">
      <c r="A926" s="94"/>
      <c r="B926" s="94"/>
      <c r="C926" s="94"/>
      <c r="D926" s="81"/>
      <c r="E926" s="94"/>
      <c r="F926" s="94"/>
      <c r="K926" s="691"/>
      <c r="L926" s="691"/>
      <c r="M926" s="691"/>
      <c r="N926" s="691"/>
      <c r="O926" s="691"/>
    </row>
    <row r="927" ht="15.75" customHeight="1">
      <c r="A927" s="94"/>
      <c r="B927" s="94"/>
      <c r="C927" s="94"/>
      <c r="D927" s="81"/>
      <c r="E927" s="94"/>
      <c r="F927" s="94"/>
      <c r="K927" s="691"/>
      <c r="L927" s="691"/>
      <c r="M927" s="691"/>
      <c r="N927" s="691"/>
      <c r="O927" s="691"/>
    </row>
    <row r="928" ht="15.75" customHeight="1">
      <c r="A928" s="94"/>
      <c r="B928" s="94"/>
      <c r="C928" s="94"/>
      <c r="D928" s="81"/>
      <c r="E928" s="94"/>
      <c r="F928" s="94"/>
      <c r="K928" s="691"/>
      <c r="L928" s="691"/>
      <c r="M928" s="691"/>
      <c r="N928" s="691"/>
      <c r="O928" s="691"/>
    </row>
    <row r="929" ht="15.75" customHeight="1">
      <c r="A929" s="94"/>
      <c r="B929" s="94"/>
      <c r="C929" s="94"/>
      <c r="D929" s="81"/>
      <c r="E929" s="94"/>
      <c r="F929" s="94"/>
      <c r="K929" s="691"/>
      <c r="L929" s="691"/>
      <c r="M929" s="691"/>
      <c r="N929" s="691"/>
      <c r="O929" s="691"/>
    </row>
    <row r="930" ht="15.75" customHeight="1">
      <c r="A930" s="94"/>
      <c r="B930" s="94"/>
      <c r="C930" s="94"/>
      <c r="D930" s="81"/>
      <c r="E930" s="94"/>
      <c r="F930" s="94"/>
      <c r="K930" s="691"/>
      <c r="L930" s="691"/>
      <c r="M930" s="691"/>
      <c r="N930" s="691"/>
      <c r="O930" s="691"/>
    </row>
    <row r="931" ht="15.75" customHeight="1">
      <c r="A931" s="94"/>
      <c r="B931" s="94"/>
      <c r="C931" s="94"/>
      <c r="D931" s="81"/>
      <c r="E931" s="94"/>
      <c r="F931" s="94"/>
      <c r="K931" s="691"/>
      <c r="L931" s="691"/>
      <c r="M931" s="691"/>
      <c r="N931" s="691"/>
      <c r="O931" s="691"/>
    </row>
    <row r="932" ht="15.75" customHeight="1">
      <c r="A932" s="94"/>
      <c r="B932" s="94"/>
      <c r="C932" s="94"/>
      <c r="D932" s="81"/>
      <c r="E932" s="94"/>
      <c r="F932" s="94"/>
      <c r="K932" s="691"/>
      <c r="L932" s="691"/>
      <c r="M932" s="691"/>
      <c r="N932" s="691"/>
      <c r="O932" s="691"/>
    </row>
    <row r="933" ht="15.75" customHeight="1">
      <c r="A933" s="94"/>
      <c r="B933" s="94"/>
      <c r="C933" s="94"/>
      <c r="D933" s="81"/>
      <c r="E933" s="94"/>
      <c r="F933" s="94"/>
      <c r="K933" s="691"/>
      <c r="L933" s="691"/>
      <c r="M933" s="691"/>
      <c r="N933" s="691"/>
      <c r="O933" s="691"/>
    </row>
    <row r="934" ht="15.75" customHeight="1">
      <c r="A934" s="94"/>
      <c r="B934" s="94"/>
      <c r="C934" s="94"/>
      <c r="D934" s="81"/>
      <c r="E934" s="94"/>
      <c r="F934" s="94"/>
      <c r="K934" s="691"/>
      <c r="L934" s="691"/>
      <c r="M934" s="691"/>
      <c r="N934" s="691"/>
      <c r="O934" s="691"/>
    </row>
    <row r="935" ht="15.75" customHeight="1">
      <c r="A935" s="94"/>
      <c r="B935" s="94"/>
      <c r="C935" s="94"/>
      <c r="D935" s="81"/>
      <c r="E935" s="94"/>
      <c r="F935" s="94"/>
      <c r="K935" s="691"/>
      <c r="L935" s="691"/>
      <c r="M935" s="691"/>
      <c r="N935" s="691"/>
      <c r="O935" s="691"/>
    </row>
    <row r="936" ht="15.75" customHeight="1">
      <c r="A936" s="94"/>
      <c r="B936" s="94"/>
      <c r="C936" s="94"/>
      <c r="D936" s="81"/>
      <c r="E936" s="94"/>
      <c r="F936" s="94"/>
      <c r="K936" s="691"/>
      <c r="L936" s="691"/>
      <c r="M936" s="691"/>
      <c r="N936" s="691"/>
      <c r="O936" s="691"/>
    </row>
    <row r="937" ht="15.75" customHeight="1">
      <c r="A937" s="94"/>
      <c r="B937" s="94"/>
      <c r="C937" s="94"/>
      <c r="D937" s="81"/>
      <c r="E937" s="94"/>
      <c r="F937" s="94"/>
      <c r="K937" s="691"/>
      <c r="L937" s="691"/>
      <c r="M937" s="691"/>
      <c r="N937" s="691"/>
      <c r="O937" s="691"/>
    </row>
    <row r="938" ht="15.75" customHeight="1">
      <c r="A938" s="94"/>
      <c r="B938" s="94"/>
      <c r="C938" s="94"/>
      <c r="D938" s="81"/>
      <c r="E938" s="94"/>
      <c r="F938" s="94"/>
      <c r="K938" s="691"/>
      <c r="L938" s="691"/>
      <c r="M938" s="691"/>
      <c r="N938" s="691"/>
      <c r="O938" s="691"/>
    </row>
    <row r="939" ht="15.75" customHeight="1">
      <c r="A939" s="94"/>
      <c r="B939" s="94"/>
      <c r="C939" s="94"/>
      <c r="D939" s="81"/>
      <c r="E939" s="94"/>
      <c r="F939" s="94"/>
      <c r="K939" s="691"/>
      <c r="L939" s="691"/>
      <c r="M939" s="691"/>
      <c r="N939" s="691"/>
      <c r="O939" s="691"/>
    </row>
    <row r="940" ht="15.75" customHeight="1">
      <c r="A940" s="94"/>
      <c r="B940" s="94"/>
      <c r="C940" s="94"/>
      <c r="D940" s="81"/>
      <c r="E940" s="94"/>
      <c r="F940" s="94"/>
      <c r="K940" s="691"/>
      <c r="L940" s="691"/>
      <c r="M940" s="691"/>
      <c r="N940" s="691"/>
      <c r="O940" s="691"/>
    </row>
    <row r="941" ht="15.75" customHeight="1">
      <c r="A941" s="94"/>
      <c r="B941" s="94"/>
      <c r="C941" s="94"/>
      <c r="D941" s="81"/>
      <c r="E941" s="94"/>
      <c r="F941" s="94"/>
      <c r="K941" s="691"/>
      <c r="L941" s="691"/>
      <c r="M941" s="691"/>
      <c r="N941" s="691"/>
      <c r="O941" s="691"/>
    </row>
    <row r="942" ht="15.75" customHeight="1">
      <c r="A942" s="94"/>
      <c r="B942" s="94"/>
      <c r="C942" s="94"/>
      <c r="D942" s="81"/>
      <c r="E942" s="94"/>
      <c r="F942" s="94"/>
      <c r="K942" s="691"/>
      <c r="L942" s="691"/>
      <c r="M942" s="691"/>
      <c r="N942" s="691"/>
      <c r="O942" s="691"/>
    </row>
    <row r="943" ht="15.75" customHeight="1">
      <c r="A943" s="94"/>
      <c r="B943" s="94"/>
      <c r="C943" s="94"/>
      <c r="D943" s="81"/>
      <c r="E943" s="94"/>
      <c r="F943" s="94"/>
      <c r="K943" s="691"/>
      <c r="L943" s="691"/>
      <c r="M943" s="691"/>
      <c r="N943" s="691"/>
      <c r="O943" s="691"/>
    </row>
    <row r="944" ht="15.75" customHeight="1">
      <c r="A944" s="94"/>
      <c r="B944" s="94"/>
      <c r="C944" s="94"/>
      <c r="D944" s="81"/>
      <c r="E944" s="94"/>
      <c r="F944" s="94"/>
      <c r="K944" s="691"/>
      <c r="L944" s="691"/>
      <c r="M944" s="691"/>
      <c r="N944" s="691"/>
      <c r="O944" s="691"/>
    </row>
    <row r="945" ht="15.75" customHeight="1">
      <c r="A945" s="94"/>
      <c r="B945" s="94"/>
      <c r="C945" s="94"/>
      <c r="D945" s="81"/>
      <c r="E945" s="94"/>
      <c r="F945" s="94"/>
      <c r="K945" s="691"/>
      <c r="L945" s="691"/>
      <c r="M945" s="691"/>
      <c r="N945" s="691"/>
      <c r="O945" s="691"/>
    </row>
    <row r="946" ht="15.75" customHeight="1">
      <c r="A946" s="94"/>
      <c r="B946" s="94"/>
      <c r="C946" s="94"/>
      <c r="D946" s="81"/>
      <c r="E946" s="94"/>
      <c r="F946" s="94"/>
      <c r="K946" s="691"/>
      <c r="L946" s="691"/>
      <c r="M946" s="691"/>
      <c r="N946" s="691"/>
      <c r="O946" s="691"/>
    </row>
    <row r="947" ht="15.75" customHeight="1">
      <c r="A947" s="94"/>
      <c r="B947" s="94"/>
      <c r="C947" s="94"/>
      <c r="D947" s="81"/>
      <c r="E947" s="94"/>
      <c r="F947" s="94"/>
      <c r="K947" s="691"/>
      <c r="L947" s="691"/>
      <c r="M947" s="691"/>
      <c r="N947" s="691"/>
      <c r="O947" s="691"/>
    </row>
    <row r="948" ht="15.75" customHeight="1">
      <c r="A948" s="94"/>
      <c r="B948" s="94"/>
      <c r="C948" s="94"/>
      <c r="D948" s="81"/>
      <c r="E948" s="94"/>
      <c r="F948" s="94"/>
      <c r="K948" s="691"/>
      <c r="L948" s="691"/>
      <c r="M948" s="691"/>
      <c r="N948" s="691"/>
      <c r="O948" s="691"/>
    </row>
    <row r="949" ht="15.75" customHeight="1">
      <c r="A949" s="94"/>
      <c r="B949" s="94"/>
      <c r="C949" s="94"/>
      <c r="D949" s="81"/>
      <c r="E949" s="94"/>
      <c r="F949" s="94"/>
      <c r="K949" s="691"/>
      <c r="L949" s="691"/>
      <c r="M949" s="691"/>
      <c r="N949" s="691"/>
      <c r="O949" s="691"/>
    </row>
    <row r="950" ht="15.75" customHeight="1">
      <c r="A950" s="94"/>
      <c r="B950" s="94"/>
      <c r="C950" s="94"/>
      <c r="D950" s="81"/>
      <c r="E950" s="94"/>
      <c r="F950" s="94"/>
      <c r="K950" s="691"/>
      <c r="L950" s="691"/>
      <c r="M950" s="691"/>
      <c r="N950" s="691"/>
      <c r="O950" s="691"/>
    </row>
    <row r="951" ht="15.75" customHeight="1">
      <c r="A951" s="94"/>
      <c r="B951" s="94"/>
      <c r="C951" s="94"/>
      <c r="D951" s="81"/>
      <c r="E951" s="94"/>
      <c r="F951" s="94"/>
      <c r="K951" s="691"/>
      <c r="L951" s="691"/>
      <c r="M951" s="691"/>
      <c r="N951" s="691"/>
      <c r="O951" s="691"/>
    </row>
    <row r="952" ht="15.75" customHeight="1">
      <c r="A952" s="94"/>
      <c r="B952" s="94"/>
      <c r="C952" s="94"/>
      <c r="D952" s="81"/>
      <c r="E952" s="94"/>
      <c r="F952" s="94"/>
      <c r="K952" s="691"/>
      <c r="L952" s="691"/>
      <c r="M952" s="691"/>
      <c r="N952" s="691"/>
      <c r="O952" s="691"/>
    </row>
    <row r="953" ht="15.75" customHeight="1">
      <c r="A953" s="94"/>
      <c r="B953" s="94"/>
      <c r="C953" s="94"/>
      <c r="D953" s="81"/>
      <c r="E953" s="94"/>
      <c r="F953" s="94"/>
      <c r="K953" s="691"/>
      <c r="L953" s="691"/>
      <c r="M953" s="691"/>
      <c r="N953" s="691"/>
      <c r="O953" s="691"/>
    </row>
    <row r="954" ht="15.75" customHeight="1">
      <c r="A954" s="94"/>
      <c r="B954" s="94"/>
      <c r="C954" s="94"/>
      <c r="D954" s="81"/>
      <c r="E954" s="94"/>
      <c r="F954" s="94"/>
      <c r="K954" s="691"/>
      <c r="L954" s="691"/>
      <c r="M954" s="691"/>
      <c r="N954" s="691"/>
      <c r="O954" s="691"/>
    </row>
    <row r="955" ht="15.75" customHeight="1">
      <c r="A955" s="94"/>
      <c r="B955" s="94"/>
      <c r="C955" s="94"/>
      <c r="D955" s="81"/>
      <c r="E955" s="94"/>
      <c r="F955" s="94"/>
      <c r="K955" s="691"/>
      <c r="L955" s="691"/>
      <c r="M955" s="691"/>
      <c r="N955" s="691"/>
      <c r="O955" s="691"/>
    </row>
    <row r="956" ht="15.75" customHeight="1">
      <c r="A956" s="94"/>
      <c r="B956" s="94"/>
      <c r="C956" s="94"/>
      <c r="D956" s="81"/>
      <c r="E956" s="94"/>
      <c r="F956" s="94"/>
      <c r="K956" s="691"/>
      <c r="L956" s="691"/>
      <c r="M956" s="691"/>
      <c r="N956" s="691"/>
      <c r="O956" s="691"/>
    </row>
    <row r="957" ht="15.75" customHeight="1">
      <c r="A957" s="94"/>
      <c r="B957" s="94"/>
      <c r="C957" s="94"/>
      <c r="D957" s="81"/>
      <c r="E957" s="94"/>
      <c r="F957" s="94"/>
      <c r="K957" s="691"/>
      <c r="L957" s="691"/>
      <c r="M957" s="691"/>
      <c r="N957" s="691"/>
      <c r="O957" s="691"/>
    </row>
    <row r="958" ht="15.75" customHeight="1">
      <c r="A958" s="94"/>
      <c r="B958" s="94"/>
      <c r="C958" s="94"/>
      <c r="D958" s="81"/>
      <c r="E958" s="94"/>
      <c r="F958" s="94"/>
      <c r="K958" s="691"/>
      <c r="L958" s="691"/>
      <c r="M958" s="691"/>
      <c r="N958" s="691"/>
      <c r="O958" s="691"/>
    </row>
    <row r="959" ht="15.75" customHeight="1">
      <c r="A959" s="94"/>
      <c r="B959" s="94"/>
      <c r="C959" s="94"/>
      <c r="D959" s="81"/>
      <c r="E959" s="94"/>
      <c r="F959" s="94"/>
      <c r="K959" s="691"/>
      <c r="L959" s="691"/>
      <c r="M959" s="691"/>
      <c r="N959" s="691"/>
      <c r="O959" s="691"/>
    </row>
    <row r="960" ht="15.75" customHeight="1">
      <c r="A960" s="94"/>
      <c r="B960" s="94"/>
      <c r="C960" s="94"/>
      <c r="D960" s="81"/>
      <c r="E960" s="94"/>
      <c r="F960" s="94"/>
      <c r="K960" s="691"/>
      <c r="L960" s="691"/>
      <c r="M960" s="691"/>
      <c r="N960" s="691"/>
      <c r="O960" s="691"/>
    </row>
    <row r="961" ht="15.75" customHeight="1">
      <c r="A961" s="94"/>
      <c r="B961" s="94"/>
      <c r="C961" s="94"/>
      <c r="D961" s="81"/>
      <c r="E961" s="94"/>
      <c r="F961" s="94"/>
      <c r="K961" s="691"/>
      <c r="L961" s="691"/>
      <c r="M961" s="691"/>
      <c r="N961" s="691"/>
      <c r="O961" s="691"/>
    </row>
    <row r="962" ht="15.75" customHeight="1">
      <c r="A962" s="94"/>
      <c r="B962" s="94"/>
      <c r="C962" s="94"/>
      <c r="D962" s="81"/>
      <c r="E962" s="94"/>
      <c r="F962" s="94"/>
      <c r="K962" s="691"/>
      <c r="L962" s="691"/>
      <c r="M962" s="691"/>
      <c r="N962" s="691"/>
      <c r="O962" s="691"/>
    </row>
    <row r="963" ht="15.75" customHeight="1">
      <c r="A963" s="94"/>
      <c r="B963" s="94"/>
      <c r="C963" s="94"/>
      <c r="D963" s="81"/>
      <c r="E963" s="94"/>
      <c r="F963" s="94"/>
      <c r="K963" s="691"/>
      <c r="L963" s="691"/>
      <c r="M963" s="691"/>
      <c r="N963" s="691"/>
      <c r="O963" s="691"/>
    </row>
    <row r="964" ht="15.75" customHeight="1">
      <c r="A964" s="94"/>
      <c r="B964" s="94"/>
      <c r="C964" s="94"/>
      <c r="D964" s="81"/>
      <c r="E964" s="94"/>
      <c r="F964" s="94"/>
      <c r="K964" s="691"/>
      <c r="L964" s="691"/>
      <c r="M964" s="691"/>
      <c r="N964" s="691"/>
      <c r="O964" s="691"/>
    </row>
    <row r="965" ht="15.75" customHeight="1">
      <c r="A965" s="94"/>
      <c r="B965" s="94"/>
      <c r="C965" s="94"/>
      <c r="D965" s="81"/>
      <c r="E965" s="94"/>
      <c r="F965" s="94"/>
      <c r="K965" s="691"/>
      <c r="L965" s="691"/>
      <c r="M965" s="691"/>
      <c r="N965" s="691"/>
      <c r="O965" s="691"/>
    </row>
    <row r="966" ht="15.75" customHeight="1">
      <c r="A966" s="94"/>
      <c r="B966" s="94"/>
      <c r="C966" s="94"/>
      <c r="D966" s="81"/>
      <c r="E966" s="94"/>
      <c r="F966" s="94"/>
      <c r="K966" s="691"/>
      <c r="L966" s="691"/>
      <c r="M966" s="691"/>
      <c r="N966" s="691"/>
      <c r="O966" s="691"/>
    </row>
    <row r="967" ht="15.75" customHeight="1">
      <c r="A967" s="94"/>
      <c r="B967" s="94"/>
      <c r="C967" s="94"/>
      <c r="D967" s="81"/>
      <c r="E967" s="94"/>
      <c r="F967" s="94"/>
      <c r="K967" s="691"/>
      <c r="L967" s="691"/>
      <c r="M967" s="691"/>
      <c r="N967" s="691"/>
      <c r="O967" s="691"/>
    </row>
    <row r="968" ht="15.75" customHeight="1">
      <c r="A968" s="94"/>
      <c r="B968" s="94"/>
      <c r="C968" s="94"/>
      <c r="D968" s="81"/>
      <c r="E968" s="94"/>
      <c r="F968" s="94"/>
      <c r="K968" s="691"/>
      <c r="L968" s="691"/>
      <c r="M968" s="691"/>
      <c r="N968" s="691"/>
      <c r="O968" s="691"/>
    </row>
    <row r="969" ht="15.75" customHeight="1">
      <c r="A969" s="94"/>
      <c r="B969" s="94"/>
      <c r="C969" s="94"/>
      <c r="D969" s="81"/>
      <c r="E969" s="94"/>
      <c r="F969" s="94"/>
      <c r="K969" s="691"/>
      <c r="L969" s="691"/>
      <c r="M969" s="691"/>
      <c r="N969" s="691"/>
      <c r="O969" s="691"/>
    </row>
    <row r="970" ht="15.75" customHeight="1">
      <c r="A970" s="94"/>
      <c r="B970" s="94"/>
      <c r="C970" s="94"/>
      <c r="D970" s="81"/>
      <c r="E970" s="94"/>
      <c r="F970" s="94"/>
      <c r="K970" s="691"/>
      <c r="L970" s="691"/>
      <c r="M970" s="691"/>
      <c r="N970" s="691"/>
      <c r="O970" s="691"/>
    </row>
    <row r="971" ht="15.75" customHeight="1">
      <c r="A971" s="94"/>
      <c r="B971" s="94"/>
      <c r="C971" s="94"/>
      <c r="D971" s="81"/>
      <c r="E971" s="94"/>
      <c r="F971" s="94"/>
      <c r="K971" s="691"/>
      <c r="L971" s="691"/>
      <c r="M971" s="691"/>
      <c r="N971" s="691"/>
      <c r="O971" s="691"/>
    </row>
    <row r="972" ht="15.75" customHeight="1">
      <c r="A972" s="94"/>
      <c r="B972" s="94"/>
      <c r="C972" s="94"/>
      <c r="D972" s="81"/>
      <c r="E972" s="94"/>
      <c r="F972" s="94"/>
      <c r="K972" s="691"/>
      <c r="L972" s="691"/>
      <c r="M972" s="691"/>
      <c r="N972" s="691"/>
      <c r="O972" s="691"/>
    </row>
    <row r="973" ht="15.75" customHeight="1">
      <c r="A973" s="94"/>
      <c r="B973" s="94"/>
      <c r="C973" s="94"/>
      <c r="D973" s="81"/>
      <c r="E973" s="94"/>
      <c r="F973" s="94"/>
      <c r="K973" s="691"/>
      <c r="L973" s="691"/>
      <c r="M973" s="691"/>
      <c r="N973" s="691"/>
      <c r="O973" s="691"/>
    </row>
    <row r="974" ht="15.75" customHeight="1">
      <c r="A974" s="94"/>
      <c r="B974" s="94"/>
      <c r="C974" s="94"/>
      <c r="D974" s="81"/>
      <c r="E974" s="94"/>
      <c r="F974" s="94"/>
      <c r="K974" s="691"/>
      <c r="L974" s="691"/>
      <c r="M974" s="691"/>
      <c r="N974" s="691"/>
      <c r="O974" s="691"/>
    </row>
    <row r="975" ht="15.75" customHeight="1">
      <c r="A975" s="94"/>
      <c r="B975" s="94"/>
      <c r="C975" s="94"/>
      <c r="D975" s="81"/>
      <c r="E975" s="94"/>
      <c r="F975" s="94"/>
      <c r="K975" s="691"/>
      <c r="L975" s="691"/>
      <c r="M975" s="691"/>
      <c r="N975" s="691"/>
      <c r="O975" s="691"/>
    </row>
    <row r="976" ht="15.75" customHeight="1">
      <c r="A976" s="94"/>
      <c r="B976" s="94"/>
      <c r="C976" s="94"/>
      <c r="D976" s="81"/>
      <c r="E976" s="94"/>
      <c r="F976" s="94"/>
      <c r="K976" s="691"/>
      <c r="L976" s="691"/>
      <c r="M976" s="691"/>
      <c r="N976" s="691"/>
      <c r="O976" s="691"/>
    </row>
    <row r="977" ht="15.75" customHeight="1">
      <c r="A977" s="94"/>
      <c r="B977" s="94"/>
      <c r="C977" s="94"/>
      <c r="D977" s="81"/>
      <c r="E977" s="94"/>
      <c r="F977" s="94"/>
      <c r="K977" s="691"/>
      <c r="L977" s="691"/>
      <c r="M977" s="691"/>
      <c r="N977" s="691"/>
      <c r="O977" s="691"/>
    </row>
    <row r="978" ht="15.75" customHeight="1">
      <c r="A978" s="94"/>
      <c r="B978" s="94"/>
      <c r="C978" s="94"/>
      <c r="D978" s="81"/>
      <c r="E978" s="94"/>
      <c r="F978" s="94"/>
      <c r="K978" s="691"/>
      <c r="L978" s="691"/>
      <c r="M978" s="691"/>
      <c r="N978" s="691"/>
      <c r="O978" s="691"/>
    </row>
    <row r="979" ht="15.75" customHeight="1">
      <c r="A979" s="94"/>
      <c r="B979" s="94"/>
      <c r="C979" s="94"/>
      <c r="D979" s="81"/>
      <c r="E979" s="94"/>
      <c r="F979" s="94"/>
      <c r="K979" s="691"/>
      <c r="L979" s="691"/>
      <c r="M979" s="691"/>
      <c r="N979" s="691"/>
      <c r="O979" s="691"/>
    </row>
    <row r="980" ht="15.75" customHeight="1">
      <c r="A980" s="94"/>
      <c r="B980" s="94"/>
      <c r="C980" s="94"/>
      <c r="D980" s="81"/>
      <c r="E980" s="94"/>
      <c r="F980" s="94"/>
      <c r="K980" s="691"/>
      <c r="L980" s="691"/>
      <c r="M980" s="691"/>
      <c r="N980" s="691"/>
      <c r="O980" s="691"/>
    </row>
    <row r="981" ht="15.75" customHeight="1">
      <c r="A981" s="94"/>
      <c r="B981" s="94"/>
      <c r="C981" s="94"/>
      <c r="D981" s="81"/>
      <c r="E981" s="94"/>
      <c r="F981" s="94"/>
      <c r="K981" s="691"/>
      <c r="L981" s="691"/>
      <c r="M981" s="691"/>
      <c r="N981" s="691"/>
      <c r="O981" s="691"/>
    </row>
    <row r="982" ht="15.75" customHeight="1">
      <c r="A982" s="94"/>
      <c r="B982" s="94"/>
      <c r="C982" s="94"/>
      <c r="D982" s="81"/>
      <c r="E982" s="94"/>
      <c r="F982" s="94"/>
      <c r="K982" s="691"/>
      <c r="L982" s="691"/>
      <c r="M982" s="691"/>
      <c r="N982" s="691"/>
      <c r="O982" s="691"/>
    </row>
    <row r="983" ht="15.75" customHeight="1">
      <c r="A983" s="94"/>
      <c r="B983" s="94"/>
      <c r="C983" s="94"/>
      <c r="D983" s="81"/>
      <c r="E983" s="94"/>
      <c r="F983" s="94"/>
      <c r="K983" s="691"/>
      <c r="L983" s="691"/>
      <c r="M983" s="691"/>
      <c r="N983" s="691"/>
      <c r="O983" s="691"/>
    </row>
    <row r="984" ht="15.75" customHeight="1">
      <c r="A984" s="94"/>
      <c r="B984" s="94"/>
      <c r="C984" s="94"/>
      <c r="D984" s="81"/>
      <c r="E984" s="94"/>
      <c r="F984" s="94"/>
      <c r="K984" s="691"/>
      <c r="L984" s="691"/>
      <c r="M984" s="691"/>
      <c r="N984" s="691"/>
      <c r="O984" s="691"/>
    </row>
    <row r="985" ht="15.75" customHeight="1">
      <c r="A985" s="94"/>
      <c r="B985" s="94"/>
      <c r="C985" s="94"/>
      <c r="D985" s="81"/>
      <c r="E985" s="94"/>
      <c r="F985" s="94"/>
      <c r="K985" s="691"/>
      <c r="L985" s="691"/>
      <c r="M985" s="691"/>
      <c r="N985" s="691"/>
      <c r="O985" s="691"/>
    </row>
    <row r="986" ht="15.75" customHeight="1">
      <c r="A986" s="94"/>
      <c r="B986" s="94"/>
      <c r="C986" s="94"/>
      <c r="D986" s="81"/>
      <c r="E986" s="94"/>
      <c r="F986" s="94"/>
      <c r="K986" s="691"/>
      <c r="L986" s="691"/>
      <c r="M986" s="691"/>
      <c r="N986" s="691"/>
      <c r="O986" s="691"/>
    </row>
    <row r="987" ht="15.75" customHeight="1">
      <c r="A987" s="94"/>
      <c r="B987" s="94"/>
      <c r="C987" s="94"/>
      <c r="D987" s="81"/>
      <c r="E987" s="94"/>
      <c r="F987" s="94"/>
      <c r="K987" s="691"/>
      <c r="L987" s="691"/>
      <c r="M987" s="691"/>
      <c r="N987" s="691"/>
      <c r="O987" s="691"/>
    </row>
    <row r="988" ht="15.75" customHeight="1">
      <c r="A988" s="94"/>
      <c r="B988" s="94"/>
      <c r="C988" s="94"/>
      <c r="D988" s="81"/>
      <c r="E988" s="94"/>
      <c r="F988" s="94"/>
      <c r="K988" s="691"/>
      <c r="L988" s="691"/>
      <c r="M988" s="691"/>
      <c r="N988" s="691"/>
      <c r="O988" s="691"/>
    </row>
    <row r="989" ht="15.75" customHeight="1">
      <c r="A989" s="94"/>
      <c r="B989" s="94"/>
      <c r="C989" s="94"/>
      <c r="D989" s="81"/>
      <c r="E989" s="94"/>
      <c r="F989" s="94"/>
      <c r="K989" s="691"/>
      <c r="L989" s="691"/>
      <c r="M989" s="691"/>
      <c r="N989" s="691"/>
      <c r="O989" s="691"/>
    </row>
    <row r="990" ht="15.75" customHeight="1">
      <c r="A990" s="94"/>
      <c r="B990" s="94"/>
      <c r="C990" s="94"/>
      <c r="D990" s="81"/>
      <c r="E990" s="94"/>
      <c r="F990" s="94"/>
      <c r="K990" s="691"/>
      <c r="L990" s="691"/>
      <c r="M990" s="691"/>
      <c r="N990" s="691"/>
      <c r="O990" s="691"/>
    </row>
    <row r="991" ht="15.75" customHeight="1">
      <c r="A991" s="94"/>
      <c r="B991" s="94"/>
      <c r="C991" s="94"/>
      <c r="D991" s="81"/>
      <c r="E991" s="94"/>
      <c r="F991" s="94"/>
      <c r="K991" s="691"/>
      <c r="L991" s="691"/>
      <c r="M991" s="691"/>
      <c r="N991" s="691"/>
      <c r="O991" s="691"/>
    </row>
    <row r="992" ht="15.75" customHeight="1">
      <c r="A992" s="94"/>
      <c r="B992" s="94"/>
      <c r="C992" s="94"/>
      <c r="D992" s="81"/>
      <c r="E992" s="94"/>
      <c r="F992" s="94"/>
      <c r="K992" s="691"/>
      <c r="L992" s="691"/>
      <c r="M992" s="691"/>
      <c r="N992" s="691"/>
      <c r="O992" s="691"/>
    </row>
    <row r="993" ht="15.75" customHeight="1">
      <c r="A993" s="94"/>
      <c r="B993" s="94"/>
      <c r="C993" s="94"/>
      <c r="D993" s="81"/>
      <c r="E993" s="94"/>
      <c r="F993" s="94"/>
      <c r="K993" s="691"/>
      <c r="L993" s="691"/>
      <c r="M993" s="691"/>
      <c r="N993" s="691"/>
      <c r="O993" s="691"/>
    </row>
    <row r="994" ht="15.75" customHeight="1">
      <c r="A994" s="94"/>
      <c r="B994" s="94"/>
      <c r="C994" s="94"/>
      <c r="D994" s="81"/>
      <c r="E994" s="94"/>
      <c r="F994" s="94"/>
      <c r="K994" s="691"/>
      <c r="L994" s="691"/>
      <c r="M994" s="691"/>
      <c r="N994" s="691"/>
      <c r="O994" s="691"/>
    </row>
    <row r="995" ht="15.75" customHeight="1">
      <c r="A995" s="94"/>
      <c r="B995" s="94"/>
      <c r="C995" s="94"/>
      <c r="D995" s="81"/>
      <c r="E995" s="94"/>
      <c r="F995" s="94"/>
      <c r="K995" s="691"/>
      <c r="L995" s="691"/>
      <c r="M995" s="691"/>
      <c r="N995" s="691"/>
      <c r="O995" s="691"/>
    </row>
    <row r="996" ht="15.75" customHeight="1">
      <c r="A996" s="94"/>
      <c r="B996" s="94"/>
      <c r="C996" s="94"/>
      <c r="D996" s="81"/>
      <c r="E996" s="94"/>
      <c r="F996" s="94"/>
      <c r="K996" s="691"/>
      <c r="L996" s="691"/>
      <c r="M996" s="691"/>
      <c r="N996" s="691"/>
      <c r="O996" s="691"/>
    </row>
    <row r="997" ht="15.75" customHeight="1">
      <c r="A997" s="94"/>
      <c r="B997" s="94"/>
      <c r="C997" s="94"/>
      <c r="D997" s="81"/>
      <c r="E997" s="94"/>
      <c r="F997" s="94"/>
      <c r="K997" s="691"/>
      <c r="L997" s="691"/>
      <c r="M997" s="691"/>
      <c r="N997" s="691"/>
      <c r="O997" s="691"/>
    </row>
    <row r="998" ht="15.75" customHeight="1">
      <c r="A998" s="94"/>
      <c r="B998" s="94"/>
      <c r="C998" s="94"/>
      <c r="D998" s="81"/>
      <c r="E998" s="94"/>
      <c r="F998" s="94"/>
      <c r="K998" s="691"/>
      <c r="L998" s="691"/>
      <c r="M998" s="691"/>
      <c r="N998" s="691"/>
      <c r="O998" s="691"/>
    </row>
    <row r="999" ht="15.75" customHeight="1">
      <c r="A999" s="94"/>
      <c r="B999" s="94"/>
      <c r="C999" s="94"/>
      <c r="D999" s="81"/>
      <c r="E999" s="94"/>
      <c r="F999" s="94"/>
      <c r="K999" s="691"/>
      <c r="L999" s="691"/>
      <c r="M999" s="691"/>
      <c r="N999" s="691"/>
      <c r="O999" s="691"/>
    </row>
    <row r="1000" ht="15.75" customHeight="1">
      <c r="A1000" s="94"/>
      <c r="B1000" s="94"/>
      <c r="C1000" s="94"/>
      <c r="D1000" s="81"/>
      <c r="E1000" s="94"/>
      <c r="F1000" s="94"/>
      <c r="K1000" s="691"/>
      <c r="L1000" s="691"/>
      <c r="M1000" s="691"/>
      <c r="N1000" s="691"/>
      <c r="O1000" s="691"/>
    </row>
    <row r="1001" ht="15.75" customHeight="1">
      <c r="A1001" s="94"/>
      <c r="B1001" s="94"/>
      <c r="C1001" s="94"/>
      <c r="D1001" s="81"/>
      <c r="E1001" s="94"/>
      <c r="F1001" s="94"/>
      <c r="K1001" s="691"/>
      <c r="L1001" s="691"/>
      <c r="M1001" s="691"/>
      <c r="N1001" s="691"/>
      <c r="O1001" s="691"/>
    </row>
    <row r="1002" ht="15.75" customHeight="1">
      <c r="A1002" s="94"/>
      <c r="B1002" s="94"/>
      <c r="C1002" s="94"/>
      <c r="D1002" s="81"/>
      <c r="E1002" s="94"/>
      <c r="F1002" s="94"/>
      <c r="K1002" s="691"/>
      <c r="L1002" s="691"/>
      <c r="M1002" s="691"/>
      <c r="N1002" s="691"/>
      <c r="O1002" s="691"/>
    </row>
  </sheetData>
  <mergeCells count="72">
    <mergeCell ref="A29:A32"/>
    <mergeCell ref="B29:B32"/>
    <mergeCell ref="C29:C32"/>
    <mergeCell ref="D29:D32"/>
    <mergeCell ref="B33:B36"/>
    <mergeCell ref="C33:C36"/>
    <mergeCell ref="D33:D36"/>
    <mergeCell ref="A33:A36"/>
    <mergeCell ref="A37:A39"/>
    <mergeCell ref="B37:B39"/>
    <mergeCell ref="C37:C39"/>
    <mergeCell ref="D37:D39"/>
    <mergeCell ref="A42:D43"/>
    <mergeCell ref="E42:F42"/>
    <mergeCell ref="B55:C56"/>
    <mergeCell ref="D55:D56"/>
    <mergeCell ref="A57:A58"/>
    <mergeCell ref="B57:C58"/>
    <mergeCell ref="D57:D58"/>
    <mergeCell ref="A59:A60"/>
    <mergeCell ref="B59:C60"/>
    <mergeCell ref="D59:D60"/>
    <mergeCell ref="A51:A52"/>
    <mergeCell ref="B51:C52"/>
    <mergeCell ref="D51:D52"/>
    <mergeCell ref="A53:A54"/>
    <mergeCell ref="B53:C54"/>
    <mergeCell ref="D53:D54"/>
    <mergeCell ref="A55:A56"/>
    <mergeCell ref="A1:F1"/>
    <mergeCell ref="K2:L2"/>
    <mergeCell ref="A3:D4"/>
    <mergeCell ref="E3:F3"/>
    <mergeCell ref="H3:I3"/>
    <mergeCell ref="K3:L3"/>
    <mergeCell ref="N3:O3"/>
    <mergeCell ref="D9:D12"/>
    <mergeCell ref="A15:D16"/>
    <mergeCell ref="E15:F15"/>
    <mergeCell ref="H15:I15"/>
    <mergeCell ref="K15:L15"/>
    <mergeCell ref="N15:O15"/>
    <mergeCell ref="A5:A8"/>
    <mergeCell ref="B5:B8"/>
    <mergeCell ref="C5:C8"/>
    <mergeCell ref="D5:D8"/>
    <mergeCell ref="A9:A12"/>
    <mergeCell ref="B9:B12"/>
    <mergeCell ref="C9:C12"/>
    <mergeCell ref="D21:D24"/>
    <mergeCell ref="A27:D28"/>
    <mergeCell ref="E27:F27"/>
    <mergeCell ref="H27:I27"/>
    <mergeCell ref="K27:L27"/>
    <mergeCell ref="N27:O27"/>
    <mergeCell ref="A17:A20"/>
    <mergeCell ref="B17:B20"/>
    <mergeCell ref="C17:C20"/>
    <mergeCell ref="D17:D20"/>
    <mergeCell ref="A21:A24"/>
    <mergeCell ref="B21:B24"/>
    <mergeCell ref="C21:C24"/>
    <mergeCell ref="H42:I42"/>
    <mergeCell ref="K42:L42"/>
    <mergeCell ref="N42:O42"/>
    <mergeCell ref="B44:C44"/>
    <mergeCell ref="B45:C45"/>
    <mergeCell ref="B46:C46"/>
    <mergeCell ref="B47:C47"/>
    <mergeCell ref="B48:C48"/>
    <mergeCell ref="B49:C49"/>
    <mergeCell ref="B50:C50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8" width="12.0"/>
    <col customWidth="1" min="9" max="9" width="11.86"/>
    <col customWidth="1" min="10" max="10" width="12.0"/>
    <col customWidth="1" min="11" max="11" width="11.86"/>
    <col customWidth="1" min="12" max="12" width="12.0"/>
    <col customWidth="1" min="13" max="13" width="11.86"/>
    <col customWidth="1" min="14" max="14" width="12.0"/>
    <col customWidth="1" min="15" max="15" width="11.86"/>
    <col customWidth="1" min="16" max="16" width="12.0"/>
    <col customWidth="1" min="17" max="17" width="11.29"/>
    <col customWidth="1" min="18" max="18" width="12.0"/>
    <col customWidth="1" min="19" max="21" width="11.29"/>
  </cols>
  <sheetData>
    <row r="1">
      <c r="A1" s="329" t="s">
        <v>771</v>
      </c>
      <c r="B1" s="2"/>
      <c r="C1" s="2"/>
      <c r="D1" s="2"/>
      <c r="E1" s="2"/>
      <c r="F1" s="3"/>
      <c r="G1" s="4"/>
      <c r="H1" s="5"/>
      <c r="I1" s="6"/>
      <c r="J1" s="7" t="s">
        <v>1</v>
      </c>
      <c r="L1" s="7" t="s">
        <v>2</v>
      </c>
      <c r="N1" s="7" t="s">
        <v>3</v>
      </c>
      <c r="P1" s="7" t="s">
        <v>4</v>
      </c>
      <c r="R1" s="7" t="s">
        <v>88</v>
      </c>
      <c r="T1" s="7"/>
      <c r="U1" s="7"/>
    </row>
    <row r="2" ht="17.25" customHeight="1">
      <c r="A2" s="10"/>
      <c r="B2" s="11"/>
      <c r="C2" s="10"/>
      <c r="D2" s="12"/>
      <c r="E2" s="10"/>
      <c r="F2" s="10"/>
      <c r="H2" s="15"/>
      <c r="I2" s="15"/>
      <c r="J2" s="16">
        <v>0.3</v>
      </c>
      <c r="K2" s="330" t="s">
        <v>9</v>
      </c>
      <c r="L2" s="16">
        <v>0.4</v>
      </c>
      <c r="M2" s="330" t="s">
        <v>9</v>
      </c>
      <c r="N2" s="16">
        <v>0.5</v>
      </c>
      <c r="O2" s="330" t="s">
        <v>9</v>
      </c>
      <c r="P2" s="16">
        <v>0.55</v>
      </c>
      <c r="Q2" s="330" t="s">
        <v>9</v>
      </c>
      <c r="R2" s="19">
        <v>0.1</v>
      </c>
      <c r="S2" s="173" t="s">
        <v>89</v>
      </c>
      <c r="T2" s="330"/>
      <c r="U2" s="330"/>
    </row>
    <row r="3" ht="40.5" customHeight="1">
      <c r="A3" s="22" t="s">
        <v>11</v>
      </c>
      <c r="B3" s="23"/>
      <c r="C3" s="23"/>
      <c r="D3" s="24"/>
      <c r="E3" s="22" t="s">
        <v>12</v>
      </c>
      <c r="F3" s="24"/>
      <c r="H3" s="497" t="s">
        <v>16</v>
      </c>
      <c r="I3" s="27"/>
      <c r="J3" s="497" t="s">
        <v>17</v>
      </c>
      <c r="K3" s="27"/>
      <c r="L3" s="497" t="s">
        <v>18</v>
      </c>
      <c r="M3" s="27"/>
      <c r="N3" s="497" t="s">
        <v>90</v>
      </c>
      <c r="O3" s="27"/>
      <c r="P3" s="497" t="s">
        <v>91</v>
      </c>
      <c r="Q3" s="27"/>
      <c r="R3" s="497" t="s">
        <v>95</v>
      </c>
      <c r="S3" s="27"/>
      <c r="T3" s="499"/>
      <c r="U3" s="499"/>
    </row>
    <row r="4" ht="21.0" customHeight="1">
      <c r="A4" s="30"/>
      <c r="B4" s="31"/>
      <c r="C4" s="31"/>
      <c r="D4" s="32"/>
      <c r="E4" s="33" t="s">
        <v>25</v>
      </c>
      <c r="F4" s="34" t="s">
        <v>26</v>
      </c>
      <c r="H4" s="500" t="s">
        <v>27</v>
      </c>
      <c r="I4" s="501" t="s">
        <v>28</v>
      </c>
      <c r="J4" s="500" t="s">
        <v>27</v>
      </c>
      <c r="K4" s="501" t="s">
        <v>28</v>
      </c>
      <c r="L4" s="500" t="s">
        <v>27</v>
      </c>
      <c r="M4" s="501" t="s">
        <v>28</v>
      </c>
      <c r="N4" s="500" t="s">
        <v>27</v>
      </c>
      <c r="O4" s="501" t="s">
        <v>28</v>
      </c>
      <c r="P4" s="500" t="s">
        <v>27</v>
      </c>
      <c r="Q4" s="501" t="s">
        <v>28</v>
      </c>
      <c r="R4" s="500" t="s">
        <v>27</v>
      </c>
      <c r="S4" s="501" t="s">
        <v>28</v>
      </c>
      <c r="T4" s="503"/>
      <c r="U4" s="503"/>
    </row>
    <row r="5" ht="15.75" customHeight="1">
      <c r="A5" s="40" t="s">
        <v>29</v>
      </c>
      <c r="B5" s="41" t="s">
        <v>30</v>
      </c>
      <c r="C5" s="42" t="s">
        <v>31</v>
      </c>
      <c r="D5" s="504" t="s">
        <v>32</v>
      </c>
      <c r="E5" s="44" t="s">
        <v>33</v>
      </c>
      <c r="F5" s="45">
        <v>100.0</v>
      </c>
      <c r="H5" s="404">
        <v>175.0</v>
      </c>
      <c r="I5" s="72">
        <f t="shared" ref="I5:I12" si="1">H5/F5</f>
        <v>1.75</v>
      </c>
      <c r="J5" s="404">
        <f>H5-H5*J2</f>
        <v>122.5</v>
      </c>
      <c r="K5" s="72">
        <f t="shared" ref="K5:K12" si="2">J5/F5</f>
        <v>1.225</v>
      </c>
      <c r="L5" s="404">
        <f>H5-H5*L2</f>
        <v>105</v>
      </c>
      <c r="M5" s="72">
        <f t="shared" ref="M5:M12" si="3">L5/F5</f>
        <v>1.05</v>
      </c>
      <c r="N5" s="404">
        <f>H5-H5*N2</f>
        <v>87.5</v>
      </c>
      <c r="O5" s="72">
        <f t="shared" ref="O5:O12" si="4">N5/F5</f>
        <v>0.875</v>
      </c>
      <c r="P5" s="404">
        <f>H5-H5*P2</f>
        <v>78.75</v>
      </c>
      <c r="Q5" s="72">
        <f t="shared" ref="Q5:Q12" si="5">P5/F5</f>
        <v>0.7875</v>
      </c>
      <c r="R5" s="179">
        <f t="shared" ref="R5:R13" si="6">P5-P5*$R$2</f>
        <v>70.875</v>
      </c>
      <c r="S5" s="72">
        <f t="shared" ref="S5:S12" si="7">R5/F5</f>
        <v>0.70875</v>
      </c>
      <c r="T5" s="177"/>
      <c r="U5" s="177"/>
    </row>
    <row r="6" ht="15.75" customHeight="1">
      <c r="A6" s="55"/>
      <c r="D6" s="56"/>
      <c r="E6" s="57" t="s">
        <v>34</v>
      </c>
      <c r="F6" s="58">
        <v>500.0</v>
      </c>
      <c r="H6" s="406">
        <v>756.0</v>
      </c>
      <c r="I6" s="76">
        <f t="shared" si="1"/>
        <v>1.512</v>
      </c>
      <c r="J6" s="406">
        <f>H6-H6*J2</f>
        <v>529.2</v>
      </c>
      <c r="K6" s="76">
        <f t="shared" si="2"/>
        <v>1.0584</v>
      </c>
      <c r="L6" s="406">
        <f>H6-H6*L2</f>
        <v>453.6</v>
      </c>
      <c r="M6" s="76">
        <f t="shared" si="3"/>
        <v>0.9072</v>
      </c>
      <c r="N6" s="406">
        <f>H6-H6*N2</f>
        <v>378</v>
      </c>
      <c r="O6" s="76">
        <f t="shared" si="4"/>
        <v>0.756</v>
      </c>
      <c r="P6" s="406">
        <f>H6-H6*P2</f>
        <v>340.2</v>
      </c>
      <c r="Q6" s="76">
        <f t="shared" si="5"/>
        <v>0.6804</v>
      </c>
      <c r="R6" s="181">
        <f t="shared" si="6"/>
        <v>306.18</v>
      </c>
      <c r="S6" s="76">
        <f t="shared" si="7"/>
        <v>0.61236</v>
      </c>
      <c r="T6" s="177"/>
      <c r="U6" s="177"/>
    </row>
    <row r="7" ht="15.75" customHeight="1">
      <c r="A7" s="55"/>
      <c r="D7" s="56"/>
      <c r="E7" s="64" t="s">
        <v>35</v>
      </c>
      <c r="F7" s="58">
        <v>1000.0</v>
      </c>
      <c r="H7" s="406">
        <v>1501.5</v>
      </c>
      <c r="I7" s="76">
        <f t="shared" si="1"/>
        <v>1.5015</v>
      </c>
      <c r="J7" s="406">
        <f>H7-H7*J2</f>
        <v>1051.05</v>
      </c>
      <c r="K7" s="76">
        <f t="shared" si="2"/>
        <v>1.05105</v>
      </c>
      <c r="L7" s="406">
        <f>H7-H7*L2</f>
        <v>900.9</v>
      </c>
      <c r="M7" s="76">
        <f t="shared" si="3"/>
        <v>0.9009</v>
      </c>
      <c r="N7" s="406">
        <f>H7-H7*N2</f>
        <v>750.75</v>
      </c>
      <c r="O7" s="76">
        <f t="shared" si="4"/>
        <v>0.75075</v>
      </c>
      <c r="P7" s="406">
        <f>H7-H7*P2</f>
        <v>675.675</v>
      </c>
      <c r="Q7" s="76">
        <f t="shared" si="5"/>
        <v>0.675675</v>
      </c>
      <c r="R7" s="181">
        <f t="shared" si="6"/>
        <v>608.1075</v>
      </c>
      <c r="S7" s="76">
        <f t="shared" si="7"/>
        <v>0.6081075</v>
      </c>
      <c r="T7" s="177"/>
      <c r="U7" s="177"/>
    </row>
    <row r="8" ht="15.75" customHeight="1">
      <c r="A8" s="55"/>
      <c r="D8" s="56"/>
      <c r="E8" s="64" t="s">
        <v>36</v>
      </c>
      <c r="F8" s="58">
        <v>3000.0</v>
      </c>
      <c r="H8" s="406">
        <v>4473.0</v>
      </c>
      <c r="I8" s="76">
        <f t="shared" si="1"/>
        <v>1.491</v>
      </c>
      <c r="J8" s="406">
        <f>H8-H8*J2</f>
        <v>3131.1</v>
      </c>
      <c r="K8" s="76">
        <f t="shared" si="2"/>
        <v>1.0437</v>
      </c>
      <c r="L8" s="406">
        <f>H8-H8*L2</f>
        <v>2683.8</v>
      </c>
      <c r="M8" s="76">
        <f t="shared" si="3"/>
        <v>0.8946</v>
      </c>
      <c r="N8" s="406">
        <f>H8-H8*N2</f>
        <v>2236.5</v>
      </c>
      <c r="O8" s="76">
        <f t="shared" si="4"/>
        <v>0.7455</v>
      </c>
      <c r="P8" s="406">
        <f>H8-H8*P2</f>
        <v>2012.85</v>
      </c>
      <c r="Q8" s="76">
        <f t="shared" si="5"/>
        <v>0.67095</v>
      </c>
      <c r="R8" s="181">
        <f t="shared" si="6"/>
        <v>1811.565</v>
      </c>
      <c r="S8" s="76">
        <f t="shared" si="7"/>
        <v>0.603855</v>
      </c>
      <c r="T8" s="177"/>
      <c r="U8" s="177"/>
    </row>
    <row r="9" ht="15.75" customHeight="1">
      <c r="A9" s="40" t="s">
        <v>38</v>
      </c>
      <c r="B9" s="41" t="s">
        <v>39</v>
      </c>
      <c r="C9" s="42" t="s">
        <v>40</v>
      </c>
      <c r="D9" s="504" t="s">
        <v>41</v>
      </c>
      <c r="E9" s="71">
        <v>40.0</v>
      </c>
      <c r="F9" s="45">
        <v>50.0</v>
      </c>
      <c r="H9" s="404">
        <v>241.5</v>
      </c>
      <c r="I9" s="72">
        <f t="shared" si="1"/>
        <v>4.83</v>
      </c>
      <c r="J9" s="404">
        <f>H9-H9*J2</f>
        <v>169.05</v>
      </c>
      <c r="K9" s="72">
        <f t="shared" si="2"/>
        <v>3.381</v>
      </c>
      <c r="L9" s="404">
        <f>H9-H9*L2</f>
        <v>144.9</v>
      </c>
      <c r="M9" s="72">
        <f t="shared" si="3"/>
        <v>2.898</v>
      </c>
      <c r="N9" s="404">
        <v>138.0</v>
      </c>
      <c r="O9" s="72">
        <f t="shared" si="4"/>
        <v>2.76</v>
      </c>
      <c r="P9" s="404">
        <v>138.0</v>
      </c>
      <c r="Q9" s="72">
        <f t="shared" si="5"/>
        <v>2.76</v>
      </c>
      <c r="R9" s="179">
        <f t="shared" si="6"/>
        <v>124.2</v>
      </c>
      <c r="S9" s="72">
        <f t="shared" si="7"/>
        <v>2.484</v>
      </c>
      <c r="T9" s="177"/>
      <c r="U9" s="177"/>
    </row>
    <row r="10" ht="15.75" customHeight="1">
      <c r="A10" s="55"/>
      <c r="D10" s="56"/>
      <c r="E10" s="74">
        <v>10.0</v>
      </c>
      <c r="F10" s="58">
        <v>200.0</v>
      </c>
      <c r="H10" s="406">
        <v>892.5</v>
      </c>
      <c r="I10" s="76">
        <f t="shared" si="1"/>
        <v>4.4625</v>
      </c>
      <c r="J10" s="406">
        <f>H10-H10*J2</f>
        <v>624.75</v>
      </c>
      <c r="K10" s="76">
        <f t="shared" si="2"/>
        <v>3.12375</v>
      </c>
      <c r="L10" s="406">
        <f>H10-H10*L2</f>
        <v>535.5</v>
      </c>
      <c r="M10" s="76">
        <f t="shared" si="3"/>
        <v>2.6775</v>
      </c>
      <c r="N10" s="406">
        <v>510.0</v>
      </c>
      <c r="O10" s="76">
        <f t="shared" si="4"/>
        <v>2.55</v>
      </c>
      <c r="P10" s="406">
        <v>510.0</v>
      </c>
      <c r="Q10" s="76">
        <f t="shared" si="5"/>
        <v>2.55</v>
      </c>
      <c r="R10" s="181">
        <f t="shared" si="6"/>
        <v>459</v>
      </c>
      <c r="S10" s="76">
        <f t="shared" si="7"/>
        <v>2.295</v>
      </c>
      <c r="T10" s="177"/>
      <c r="U10" s="177"/>
    </row>
    <row r="11" ht="15.75" customHeight="1">
      <c r="A11" s="55"/>
      <c r="D11" s="56"/>
      <c r="E11" s="74">
        <v>3.0</v>
      </c>
      <c r="F11" s="58">
        <v>500.0</v>
      </c>
      <c r="H11" s="406">
        <v>2205.0</v>
      </c>
      <c r="I11" s="76">
        <f t="shared" si="1"/>
        <v>4.41</v>
      </c>
      <c r="J11" s="406">
        <f>H11-H11*J2</f>
        <v>1543.5</v>
      </c>
      <c r="K11" s="76">
        <f t="shared" si="2"/>
        <v>3.087</v>
      </c>
      <c r="L11" s="406">
        <f>H11-H11*L2</f>
        <v>1323</v>
      </c>
      <c r="M11" s="76">
        <f t="shared" si="3"/>
        <v>2.646</v>
      </c>
      <c r="N11" s="406">
        <v>1260.0</v>
      </c>
      <c r="O11" s="76">
        <f t="shared" si="4"/>
        <v>2.52</v>
      </c>
      <c r="P11" s="406">
        <v>1260.0</v>
      </c>
      <c r="Q11" s="76">
        <f t="shared" si="5"/>
        <v>2.52</v>
      </c>
      <c r="R11" s="181">
        <f t="shared" si="6"/>
        <v>1134</v>
      </c>
      <c r="S11" s="76">
        <f t="shared" si="7"/>
        <v>2.268</v>
      </c>
      <c r="T11" s="177"/>
      <c r="U11" s="177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406">
        <v>6615.0</v>
      </c>
      <c r="I12" s="76">
        <f t="shared" si="1"/>
        <v>4.41</v>
      </c>
      <c r="J12" s="406">
        <f>H12-H12*J2</f>
        <v>4630.5</v>
      </c>
      <c r="K12" s="76">
        <f t="shared" si="2"/>
        <v>3.087</v>
      </c>
      <c r="L12" s="406">
        <f>H12-H12*L2</f>
        <v>3969</v>
      </c>
      <c r="M12" s="76">
        <f t="shared" si="3"/>
        <v>2.646</v>
      </c>
      <c r="N12" s="406">
        <v>3780.0</v>
      </c>
      <c r="O12" s="76">
        <f t="shared" si="4"/>
        <v>2.52</v>
      </c>
      <c r="P12" s="406">
        <v>3780.0</v>
      </c>
      <c r="Q12" s="76">
        <f t="shared" si="5"/>
        <v>2.52</v>
      </c>
      <c r="R12" s="181">
        <f t="shared" si="6"/>
        <v>3402</v>
      </c>
      <c r="S12" s="76">
        <f t="shared" si="7"/>
        <v>2.268</v>
      </c>
      <c r="T12" s="177"/>
      <c r="U12" s="177"/>
    </row>
    <row r="13" ht="39.75" customHeight="1">
      <c r="A13" s="82" t="s">
        <v>42</v>
      </c>
      <c r="B13" s="83" t="s">
        <v>39</v>
      </c>
      <c r="C13" s="84" t="s">
        <v>43</v>
      </c>
      <c r="D13" s="507" t="s">
        <v>44</v>
      </c>
      <c r="E13" s="86">
        <v>30.0</v>
      </c>
      <c r="F13" s="87" t="s">
        <v>45</v>
      </c>
      <c r="G13" s="81"/>
      <c r="H13" s="204">
        <v>328.65</v>
      </c>
      <c r="I13" s="91">
        <f>H13/50</f>
        <v>6.573</v>
      </c>
      <c r="J13" s="204">
        <f>H13-H13*J2</f>
        <v>230.055</v>
      </c>
      <c r="K13" s="91">
        <f>J13/50</f>
        <v>4.6011</v>
      </c>
      <c r="L13" s="204">
        <f>H13-H13*L2</f>
        <v>197.19</v>
      </c>
      <c r="M13" s="91">
        <f>L13/50</f>
        <v>3.9438</v>
      </c>
      <c r="N13" s="204">
        <v>179.5</v>
      </c>
      <c r="O13" s="91">
        <f>N13/50</f>
        <v>3.59</v>
      </c>
      <c r="P13" s="204">
        <v>175.35</v>
      </c>
      <c r="Q13" s="91">
        <f>P13/50</f>
        <v>3.507</v>
      </c>
      <c r="R13" s="93">
        <f t="shared" si="6"/>
        <v>157.815</v>
      </c>
      <c r="S13" s="91"/>
      <c r="T13" s="177"/>
      <c r="U13" s="177"/>
    </row>
    <row r="14" ht="21.75" customHeight="1">
      <c r="A14" s="94"/>
      <c r="B14" s="94"/>
      <c r="C14" s="94"/>
      <c r="D14" s="81"/>
      <c r="E14" s="94"/>
      <c r="F14" s="94"/>
      <c r="P14" s="96"/>
      <c r="R14" s="399"/>
      <c r="S14" s="107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497" t="s">
        <v>16</v>
      </c>
      <c r="I15" s="27"/>
      <c r="J15" s="497" t="s">
        <v>17</v>
      </c>
      <c r="K15" s="27"/>
      <c r="L15" s="497" t="s">
        <v>18</v>
      </c>
      <c r="M15" s="27"/>
      <c r="N15" s="497" t="s">
        <v>90</v>
      </c>
      <c r="O15" s="27"/>
      <c r="P15" s="497" t="s">
        <v>91</v>
      </c>
      <c r="Q15" s="27"/>
      <c r="R15" s="497" t="s">
        <v>95</v>
      </c>
      <c r="S15" s="27"/>
      <c r="T15" s="499"/>
      <c r="U15" s="499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500" t="s">
        <v>27</v>
      </c>
      <c r="I16" s="501" t="s">
        <v>28</v>
      </c>
      <c r="J16" s="500" t="s">
        <v>27</v>
      </c>
      <c r="K16" s="501" t="s">
        <v>28</v>
      </c>
      <c r="L16" s="500" t="s">
        <v>27</v>
      </c>
      <c r="M16" s="501" t="s">
        <v>28</v>
      </c>
      <c r="N16" s="500" t="s">
        <v>27</v>
      </c>
      <c r="O16" s="501" t="s">
        <v>28</v>
      </c>
      <c r="P16" s="500" t="s">
        <v>27</v>
      </c>
      <c r="Q16" s="501" t="s">
        <v>28</v>
      </c>
      <c r="R16" s="500" t="s">
        <v>27</v>
      </c>
      <c r="S16" s="501" t="s">
        <v>28</v>
      </c>
      <c r="T16" s="503"/>
      <c r="U16" s="503"/>
    </row>
    <row r="17" ht="15.75" customHeight="1">
      <c r="A17" s="40" t="s">
        <v>48</v>
      </c>
      <c r="B17" s="41" t="s">
        <v>49</v>
      </c>
      <c r="C17" s="42" t="s">
        <v>50</v>
      </c>
      <c r="D17" s="508" t="s">
        <v>772</v>
      </c>
      <c r="E17" s="71">
        <v>40.0</v>
      </c>
      <c r="F17" s="45">
        <v>100.0</v>
      </c>
      <c r="H17" s="404">
        <v>194.25</v>
      </c>
      <c r="I17" s="72">
        <f t="shared" ref="I17:I24" si="8">H17/F17</f>
        <v>1.9425</v>
      </c>
      <c r="J17" s="404">
        <f>H17-H17*J2</f>
        <v>135.975</v>
      </c>
      <c r="K17" s="72">
        <f t="shared" ref="K17:K24" si="9">J17/F17</f>
        <v>1.35975</v>
      </c>
      <c r="L17" s="404">
        <f>H17-H17*L2</f>
        <v>116.55</v>
      </c>
      <c r="M17" s="72">
        <f t="shared" ref="M17:M24" si="10">L17/F17</f>
        <v>1.1655</v>
      </c>
      <c r="N17" s="404">
        <f>H17-H17*N2</f>
        <v>97.125</v>
      </c>
      <c r="O17" s="72">
        <f t="shared" ref="O17:O24" si="11">N17/F17</f>
        <v>0.97125</v>
      </c>
      <c r="P17" s="404">
        <f>H17-H17*P2</f>
        <v>87.4125</v>
      </c>
      <c r="Q17" s="72">
        <f t="shared" ref="Q17:Q24" si="12">P17/F17</f>
        <v>0.874125</v>
      </c>
      <c r="R17" s="179">
        <f t="shared" ref="R17:R25" si="13">P17-P17*$R$2</f>
        <v>78.67125</v>
      </c>
      <c r="S17" s="72">
        <f t="shared" ref="S17:S24" si="14">R17/F17</f>
        <v>0.7867125</v>
      </c>
      <c r="T17" s="177"/>
      <c r="U17" s="177"/>
    </row>
    <row r="18" ht="15.75" customHeight="1">
      <c r="A18" s="55"/>
      <c r="E18" s="74">
        <v>10.0</v>
      </c>
      <c r="F18" s="58">
        <v>500.0</v>
      </c>
      <c r="H18" s="406">
        <v>882.0</v>
      </c>
      <c r="I18" s="76">
        <f t="shared" si="8"/>
        <v>1.764</v>
      </c>
      <c r="J18" s="406">
        <f>H18-H18*J2</f>
        <v>617.4</v>
      </c>
      <c r="K18" s="76">
        <f t="shared" si="9"/>
        <v>1.2348</v>
      </c>
      <c r="L18" s="406">
        <f>H18-H18*L2</f>
        <v>529.2</v>
      </c>
      <c r="M18" s="76">
        <f t="shared" si="10"/>
        <v>1.0584</v>
      </c>
      <c r="N18" s="406">
        <f>H18-H18*N2</f>
        <v>441</v>
      </c>
      <c r="O18" s="76">
        <f t="shared" si="11"/>
        <v>0.882</v>
      </c>
      <c r="P18" s="406">
        <f>H18-H18*P2</f>
        <v>396.9</v>
      </c>
      <c r="Q18" s="76">
        <f t="shared" si="12"/>
        <v>0.7938</v>
      </c>
      <c r="R18" s="181">
        <f t="shared" si="13"/>
        <v>357.21</v>
      </c>
      <c r="S18" s="76">
        <f t="shared" si="14"/>
        <v>0.71442</v>
      </c>
      <c r="T18" s="177"/>
      <c r="U18" s="177"/>
    </row>
    <row r="19" ht="15.75" customHeight="1">
      <c r="A19" s="55"/>
      <c r="E19" s="74">
        <v>4.0</v>
      </c>
      <c r="F19" s="58">
        <v>1000.0</v>
      </c>
      <c r="H19" s="406">
        <v>1722.0</v>
      </c>
      <c r="I19" s="76">
        <f t="shared" si="8"/>
        <v>1.722</v>
      </c>
      <c r="J19" s="406">
        <f>H19-H19*J2</f>
        <v>1205.4</v>
      </c>
      <c r="K19" s="76">
        <f t="shared" si="9"/>
        <v>1.2054</v>
      </c>
      <c r="L19" s="406">
        <f>H19-H19*L2</f>
        <v>1033.2</v>
      </c>
      <c r="M19" s="76">
        <f t="shared" si="10"/>
        <v>1.0332</v>
      </c>
      <c r="N19" s="406">
        <f>H19-H19*N2</f>
        <v>861</v>
      </c>
      <c r="O19" s="76">
        <f t="shared" si="11"/>
        <v>0.861</v>
      </c>
      <c r="P19" s="406">
        <f>H19-H19*P2</f>
        <v>774.9</v>
      </c>
      <c r="Q19" s="76">
        <f t="shared" si="12"/>
        <v>0.7749</v>
      </c>
      <c r="R19" s="181">
        <f t="shared" si="13"/>
        <v>697.41</v>
      </c>
      <c r="S19" s="76">
        <f t="shared" si="14"/>
        <v>0.69741</v>
      </c>
      <c r="T19" s="177"/>
      <c r="U19" s="177"/>
    </row>
    <row r="20" ht="15.75" customHeight="1">
      <c r="A20" s="55"/>
      <c r="E20" s="123">
        <v>1.0</v>
      </c>
      <c r="F20" s="113">
        <v>4000.0</v>
      </c>
      <c r="H20" s="406">
        <v>6846.0</v>
      </c>
      <c r="I20" s="76">
        <f t="shared" si="8"/>
        <v>1.7115</v>
      </c>
      <c r="J20" s="406">
        <f>H20-H20*J2</f>
        <v>4792.2</v>
      </c>
      <c r="K20" s="76">
        <f t="shared" si="9"/>
        <v>1.19805</v>
      </c>
      <c r="L20" s="406">
        <f>H20-H20*L2</f>
        <v>4107.6</v>
      </c>
      <c r="M20" s="76">
        <f t="shared" si="10"/>
        <v>1.0269</v>
      </c>
      <c r="N20" s="406">
        <f>H20-H20*N2</f>
        <v>3423</v>
      </c>
      <c r="O20" s="76">
        <f t="shared" si="11"/>
        <v>0.85575</v>
      </c>
      <c r="P20" s="406">
        <f>H20-H20*P2</f>
        <v>3080.7</v>
      </c>
      <c r="Q20" s="76">
        <f t="shared" si="12"/>
        <v>0.770175</v>
      </c>
      <c r="R20" s="181">
        <f t="shared" si="13"/>
        <v>2772.63</v>
      </c>
      <c r="S20" s="76">
        <f t="shared" si="14"/>
        <v>0.6931575</v>
      </c>
      <c r="T20" s="177"/>
      <c r="U20" s="177"/>
    </row>
    <row r="21" ht="15.75" customHeight="1">
      <c r="A21" s="40" t="s">
        <v>52</v>
      </c>
      <c r="B21" s="41" t="s">
        <v>53</v>
      </c>
      <c r="C21" s="42" t="s">
        <v>40</v>
      </c>
      <c r="D21" s="504" t="s">
        <v>41</v>
      </c>
      <c r="E21" s="71">
        <v>30.0</v>
      </c>
      <c r="F21" s="45">
        <v>100.0</v>
      </c>
      <c r="H21" s="404">
        <v>299.25</v>
      </c>
      <c r="I21" s="72">
        <f t="shared" si="8"/>
        <v>2.9925</v>
      </c>
      <c r="J21" s="404">
        <f>H21-H21*J2</f>
        <v>209.475</v>
      </c>
      <c r="K21" s="72">
        <f t="shared" si="9"/>
        <v>2.09475</v>
      </c>
      <c r="L21" s="404">
        <f>H21-H21*L2</f>
        <v>179.55</v>
      </c>
      <c r="M21" s="72">
        <f t="shared" si="10"/>
        <v>1.7955</v>
      </c>
      <c r="N21" s="404">
        <v>156.75</v>
      </c>
      <c r="O21" s="72">
        <f t="shared" si="11"/>
        <v>1.5675</v>
      </c>
      <c r="P21" s="404">
        <v>156.75</v>
      </c>
      <c r="Q21" s="72">
        <f t="shared" si="12"/>
        <v>1.5675</v>
      </c>
      <c r="R21" s="179">
        <f t="shared" si="13"/>
        <v>141.075</v>
      </c>
      <c r="S21" s="72">
        <f t="shared" si="14"/>
        <v>1.41075</v>
      </c>
      <c r="T21" s="177"/>
      <c r="U21" s="177"/>
    </row>
    <row r="22" ht="15.75" customHeight="1">
      <c r="A22" s="55"/>
      <c r="D22" s="56"/>
      <c r="E22" s="74">
        <v>15.0</v>
      </c>
      <c r="F22" s="58">
        <v>200.0</v>
      </c>
      <c r="H22" s="406">
        <v>567.0</v>
      </c>
      <c r="I22" s="76">
        <f t="shared" si="8"/>
        <v>2.835</v>
      </c>
      <c r="J22" s="406">
        <f>H22-H22*J2</f>
        <v>396.9</v>
      </c>
      <c r="K22" s="76">
        <f t="shared" si="9"/>
        <v>1.9845</v>
      </c>
      <c r="L22" s="406">
        <f>H22-H22*L2</f>
        <v>340.2</v>
      </c>
      <c r="M22" s="76">
        <f t="shared" si="10"/>
        <v>1.701</v>
      </c>
      <c r="N22" s="406">
        <v>297.0</v>
      </c>
      <c r="O22" s="76">
        <f t="shared" si="11"/>
        <v>1.485</v>
      </c>
      <c r="P22" s="406">
        <v>297.0</v>
      </c>
      <c r="Q22" s="76">
        <f t="shared" si="12"/>
        <v>1.485</v>
      </c>
      <c r="R22" s="181">
        <f t="shared" si="13"/>
        <v>267.3</v>
      </c>
      <c r="S22" s="76">
        <f t="shared" si="14"/>
        <v>1.3365</v>
      </c>
      <c r="T22" s="177"/>
      <c r="U22" s="177"/>
    </row>
    <row r="23" ht="15.75" customHeight="1">
      <c r="A23" s="55"/>
      <c r="D23" s="56"/>
      <c r="E23" s="74">
        <v>5.0</v>
      </c>
      <c r="F23" s="58">
        <v>500.0</v>
      </c>
      <c r="H23" s="406">
        <v>1386.0</v>
      </c>
      <c r="I23" s="76">
        <f t="shared" si="8"/>
        <v>2.772</v>
      </c>
      <c r="J23" s="406">
        <f>H23-H23*J2</f>
        <v>970.2</v>
      </c>
      <c r="K23" s="76">
        <f t="shared" si="9"/>
        <v>1.9404</v>
      </c>
      <c r="L23" s="406">
        <f>H23-H23*L2</f>
        <v>831.6</v>
      </c>
      <c r="M23" s="76">
        <f t="shared" si="10"/>
        <v>1.6632</v>
      </c>
      <c r="N23" s="406">
        <v>726.0</v>
      </c>
      <c r="O23" s="76">
        <f t="shared" si="11"/>
        <v>1.452</v>
      </c>
      <c r="P23" s="406">
        <v>726.0</v>
      </c>
      <c r="Q23" s="76">
        <f t="shared" si="12"/>
        <v>1.452</v>
      </c>
      <c r="R23" s="181">
        <f t="shared" si="13"/>
        <v>653.4</v>
      </c>
      <c r="S23" s="76">
        <f t="shared" si="14"/>
        <v>1.3068</v>
      </c>
      <c r="T23" s="177"/>
      <c r="U23" s="177"/>
    </row>
    <row r="24" ht="15.75" customHeight="1">
      <c r="A24" s="55"/>
      <c r="D24" s="56"/>
      <c r="E24" s="74">
        <v>1.0</v>
      </c>
      <c r="F24" s="58">
        <v>2500.0</v>
      </c>
      <c r="H24" s="406">
        <v>6825.0</v>
      </c>
      <c r="I24" s="76">
        <f t="shared" si="8"/>
        <v>2.73</v>
      </c>
      <c r="J24" s="406">
        <f>H24-H24*J2</f>
        <v>4777.5</v>
      </c>
      <c r="K24" s="76">
        <f t="shared" si="9"/>
        <v>1.911</v>
      </c>
      <c r="L24" s="406">
        <f>H24-H24*L2</f>
        <v>4095</v>
      </c>
      <c r="M24" s="76">
        <f t="shared" si="10"/>
        <v>1.638</v>
      </c>
      <c r="N24" s="406">
        <v>3575.0</v>
      </c>
      <c r="O24" s="76">
        <f t="shared" si="11"/>
        <v>1.43</v>
      </c>
      <c r="P24" s="406">
        <v>3575.0</v>
      </c>
      <c r="Q24" s="76">
        <f t="shared" si="12"/>
        <v>1.43</v>
      </c>
      <c r="R24" s="181">
        <f t="shared" si="13"/>
        <v>3217.5</v>
      </c>
      <c r="S24" s="76">
        <f t="shared" si="14"/>
        <v>1.287</v>
      </c>
      <c r="T24" s="177"/>
      <c r="U24" s="177"/>
    </row>
    <row r="25">
      <c r="A25" s="82" t="s">
        <v>42</v>
      </c>
      <c r="B25" s="84" t="s">
        <v>54</v>
      </c>
      <c r="C25" s="84" t="s">
        <v>50</v>
      </c>
      <c r="D25" s="507" t="s">
        <v>44</v>
      </c>
      <c r="E25" s="86">
        <v>40.0</v>
      </c>
      <c r="F25" s="87" t="s">
        <v>45</v>
      </c>
      <c r="G25" s="81"/>
      <c r="H25" s="204">
        <v>246.75000000000003</v>
      </c>
      <c r="I25" s="91">
        <f>H25/50</f>
        <v>4.935</v>
      </c>
      <c r="J25" s="204">
        <f>H25-H25*J2</f>
        <v>172.725</v>
      </c>
      <c r="K25" s="91">
        <f>J25/50</f>
        <v>3.4545</v>
      </c>
      <c r="L25" s="204">
        <f>H25-H25*L2</f>
        <v>148.05</v>
      </c>
      <c r="M25" s="91">
        <f>L25/50</f>
        <v>2.961</v>
      </c>
      <c r="N25" s="204">
        <v>124.63</v>
      </c>
      <c r="O25" s="91">
        <f>N25/50</f>
        <v>2.4926</v>
      </c>
      <c r="P25" s="204">
        <v>120.0</v>
      </c>
      <c r="Q25" s="91">
        <f>P25/50</f>
        <v>2.4</v>
      </c>
      <c r="R25" s="93">
        <f t="shared" si="13"/>
        <v>108</v>
      </c>
      <c r="S25" s="91"/>
      <c r="T25" s="177"/>
      <c r="U25" s="177"/>
    </row>
    <row r="26" ht="15.75" customHeight="1">
      <c r="A26" s="94"/>
      <c r="B26" s="94"/>
      <c r="C26" s="94"/>
      <c r="D26" s="81"/>
      <c r="E26" s="94"/>
      <c r="F26" s="94"/>
      <c r="R26" s="107"/>
      <c r="S26" s="107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497" t="s">
        <v>16</v>
      </c>
      <c r="I27" s="27"/>
      <c r="J27" s="497" t="s">
        <v>17</v>
      </c>
      <c r="K27" s="27"/>
      <c r="L27" s="497" t="s">
        <v>18</v>
      </c>
      <c r="M27" s="27"/>
      <c r="N27" s="497" t="s">
        <v>90</v>
      </c>
      <c r="O27" s="27"/>
      <c r="P27" s="497" t="s">
        <v>91</v>
      </c>
      <c r="Q27" s="27"/>
      <c r="R27" s="497" t="s">
        <v>95</v>
      </c>
      <c r="S27" s="27"/>
      <c r="T27" s="499"/>
      <c r="U27" s="499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500" t="s">
        <v>27</v>
      </c>
      <c r="I28" s="501" t="s">
        <v>28</v>
      </c>
      <c r="J28" s="500" t="s">
        <v>27</v>
      </c>
      <c r="K28" s="501" t="s">
        <v>28</v>
      </c>
      <c r="L28" s="500" t="s">
        <v>27</v>
      </c>
      <c r="M28" s="501" t="s">
        <v>28</v>
      </c>
      <c r="N28" s="500" t="s">
        <v>27</v>
      </c>
      <c r="O28" s="501" t="s">
        <v>28</v>
      </c>
      <c r="P28" s="500" t="s">
        <v>27</v>
      </c>
      <c r="Q28" s="501" t="s">
        <v>28</v>
      </c>
      <c r="R28" s="500" t="s">
        <v>27</v>
      </c>
      <c r="S28" s="501" t="s">
        <v>28</v>
      </c>
      <c r="T28" s="503"/>
      <c r="U28" s="503"/>
    </row>
    <row r="29" ht="15.75" customHeight="1">
      <c r="A29" s="40" t="s">
        <v>48</v>
      </c>
      <c r="B29" s="41" t="s">
        <v>56</v>
      </c>
      <c r="C29" s="42">
        <v>1.0</v>
      </c>
      <c r="D29" s="504" t="s">
        <v>57</v>
      </c>
      <c r="E29" s="108"/>
      <c r="F29" s="45">
        <v>50.0</v>
      </c>
      <c r="H29" s="404">
        <v>184.8</v>
      </c>
      <c r="I29" s="72">
        <f t="shared" ref="I29:I39" si="15">H29/F29</f>
        <v>3.696</v>
      </c>
      <c r="J29" s="404">
        <f>H29-H29*J2</f>
        <v>129.36</v>
      </c>
      <c r="K29" s="72">
        <f t="shared" ref="K29:K39" si="16">J29/F29</f>
        <v>2.5872</v>
      </c>
      <c r="L29" s="404">
        <f>H29-H29*L2</f>
        <v>110.88</v>
      </c>
      <c r="M29" s="72">
        <f t="shared" ref="M29:M39" si="17">L29/F29</f>
        <v>2.2176</v>
      </c>
      <c r="N29" s="404">
        <f>H29-H29*N2</f>
        <v>92.4</v>
      </c>
      <c r="O29" s="72">
        <f t="shared" ref="O29:O39" si="18">N29/F29</f>
        <v>1.848</v>
      </c>
      <c r="P29" s="404">
        <f>H29-H29*P2</f>
        <v>83.16</v>
      </c>
      <c r="Q29" s="72">
        <f t="shared" ref="Q29:Q39" si="19">P29/F29</f>
        <v>1.6632</v>
      </c>
      <c r="R29" s="179">
        <f t="shared" ref="R29:R39" si="20">P29-P29*$R$2</f>
        <v>74.844</v>
      </c>
      <c r="S29" s="72">
        <f t="shared" ref="S29:S39" si="21">R29/F29</f>
        <v>1.49688</v>
      </c>
      <c r="T29" s="177"/>
      <c r="U29" s="177"/>
    </row>
    <row r="30" ht="15.75" customHeight="1">
      <c r="A30" s="55"/>
      <c r="D30" s="56"/>
      <c r="E30" s="110"/>
      <c r="F30" s="58">
        <v>200.0</v>
      </c>
      <c r="H30" s="406">
        <v>672.0</v>
      </c>
      <c r="I30" s="76">
        <f t="shared" si="15"/>
        <v>3.36</v>
      </c>
      <c r="J30" s="406">
        <f>H30-H30*J2</f>
        <v>470.4</v>
      </c>
      <c r="K30" s="76">
        <f t="shared" si="16"/>
        <v>2.352</v>
      </c>
      <c r="L30" s="406">
        <f>H30-H30*L2</f>
        <v>403.2</v>
      </c>
      <c r="M30" s="76">
        <f t="shared" si="17"/>
        <v>2.016</v>
      </c>
      <c r="N30" s="406">
        <f>H30-H30*N2</f>
        <v>336</v>
      </c>
      <c r="O30" s="76">
        <f t="shared" si="18"/>
        <v>1.68</v>
      </c>
      <c r="P30" s="406">
        <f>H30-H30*P2</f>
        <v>302.4</v>
      </c>
      <c r="Q30" s="76">
        <f t="shared" si="19"/>
        <v>1.512</v>
      </c>
      <c r="R30" s="181">
        <f t="shared" si="20"/>
        <v>272.16</v>
      </c>
      <c r="S30" s="76">
        <f t="shared" si="21"/>
        <v>1.3608</v>
      </c>
      <c r="T30" s="177"/>
      <c r="U30" s="177"/>
    </row>
    <row r="31" ht="15.75" customHeight="1">
      <c r="A31" s="55"/>
      <c r="D31" s="56"/>
      <c r="E31" s="112"/>
      <c r="F31" s="113">
        <v>500.0</v>
      </c>
      <c r="H31" s="406">
        <v>1648.5</v>
      </c>
      <c r="I31" s="76">
        <f t="shared" si="15"/>
        <v>3.297</v>
      </c>
      <c r="J31" s="406">
        <f>H31-H31*J2</f>
        <v>1153.95</v>
      </c>
      <c r="K31" s="76">
        <f t="shared" si="16"/>
        <v>2.3079</v>
      </c>
      <c r="L31" s="406">
        <f>H31-H31*L2</f>
        <v>989.1</v>
      </c>
      <c r="M31" s="76">
        <f t="shared" si="17"/>
        <v>1.9782</v>
      </c>
      <c r="N31" s="406">
        <f>H31-H31*N2</f>
        <v>824.25</v>
      </c>
      <c r="O31" s="76">
        <f t="shared" si="18"/>
        <v>1.6485</v>
      </c>
      <c r="P31" s="406">
        <f>H31-H31*P2</f>
        <v>741.825</v>
      </c>
      <c r="Q31" s="76">
        <f t="shared" si="19"/>
        <v>1.48365</v>
      </c>
      <c r="R31" s="181">
        <f t="shared" si="20"/>
        <v>667.6425</v>
      </c>
      <c r="S31" s="76">
        <f t="shared" si="21"/>
        <v>1.335285</v>
      </c>
      <c r="T31" s="177"/>
      <c r="U31" s="177"/>
    </row>
    <row r="32" ht="15.75" customHeight="1">
      <c r="A32" s="78"/>
      <c r="B32" s="79"/>
      <c r="C32" s="79"/>
      <c r="D32" s="80"/>
      <c r="E32" s="114"/>
      <c r="F32" s="34">
        <v>2000.0</v>
      </c>
      <c r="H32" s="703">
        <v>6510.0</v>
      </c>
      <c r="I32" s="401">
        <f t="shared" si="15"/>
        <v>3.255</v>
      </c>
      <c r="J32" s="703">
        <f>H32-H32*J2</f>
        <v>4557</v>
      </c>
      <c r="K32" s="402">
        <f t="shared" si="16"/>
        <v>2.2785</v>
      </c>
      <c r="L32" s="703">
        <f>H32-H32*L2</f>
        <v>3906</v>
      </c>
      <c r="M32" s="402">
        <f t="shared" si="17"/>
        <v>1.953</v>
      </c>
      <c r="N32" s="703">
        <f>H32-H32*N2</f>
        <v>3255</v>
      </c>
      <c r="O32" s="402">
        <f t="shared" si="18"/>
        <v>1.6275</v>
      </c>
      <c r="P32" s="703">
        <f>H32-H32*P2</f>
        <v>2929.5</v>
      </c>
      <c r="Q32" s="402">
        <f t="shared" si="19"/>
        <v>1.46475</v>
      </c>
      <c r="R32" s="400">
        <f t="shared" si="20"/>
        <v>2636.55</v>
      </c>
      <c r="S32" s="76">
        <f t="shared" si="21"/>
        <v>1.318275</v>
      </c>
      <c r="T32" s="372"/>
      <c r="U32" s="372"/>
    </row>
    <row r="33" ht="15.75" customHeight="1">
      <c r="A33" s="119" t="s">
        <v>48</v>
      </c>
      <c r="B33" s="120" t="s">
        <v>58</v>
      </c>
      <c r="C33" s="121">
        <v>1.0</v>
      </c>
      <c r="D33" s="511" t="s">
        <v>57</v>
      </c>
      <c r="E33" s="71">
        <v>40.0</v>
      </c>
      <c r="F33" s="45">
        <v>50.0</v>
      </c>
      <c r="H33" s="404">
        <v>216.3</v>
      </c>
      <c r="I33" s="72">
        <f t="shared" si="15"/>
        <v>4.326</v>
      </c>
      <c r="J33" s="404">
        <f>H33-H33*J2</f>
        <v>151.41</v>
      </c>
      <c r="K33" s="72">
        <f t="shared" si="16"/>
        <v>3.0282</v>
      </c>
      <c r="L33" s="404">
        <f>H33-H33*L2</f>
        <v>129.78</v>
      </c>
      <c r="M33" s="72">
        <f t="shared" si="17"/>
        <v>2.5956</v>
      </c>
      <c r="N33" s="404">
        <f>H33-H33*N2</f>
        <v>108.15</v>
      </c>
      <c r="O33" s="72">
        <f t="shared" si="18"/>
        <v>2.163</v>
      </c>
      <c r="P33" s="404">
        <f>H33-H33*P2</f>
        <v>97.335</v>
      </c>
      <c r="Q33" s="72">
        <f t="shared" si="19"/>
        <v>1.9467</v>
      </c>
      <c r="R33" s="179">
        <f t="shared" si="20"/>
        <v>87.6015</v>
      </c>
      <c r="S33" s="72">
        <f t="shared" si="21"/>
        <v>1.75203</v>
      </c>
      <c r="T33" s="177"/>
      <c r="U33" s="177"/>
    </row>
    <row r="34" ht="15.75" customHeight="1">
      <c r="A34" s="55"/>
      <c r="D34" s="56"/>
      <c r="E34" s="74">
        <v>12.0</v>
      </c>
      <c r="F34" s="58">
        <v>200.0</v>
      </c>
      <c r="H34" s="406">
        <v>798.0</v>
      </c>
      <c r="I34" s="76">
        <f t="shared" si="15"/>
        <v>3.99</v>
      </c>
      <c r="J34" s="406">
        <f>H34-H34*$J$2</f>
        <v>558.6</v>
      </c>
      <c r="K34" s="76">
        <f t="shared" si="16"/>
        <v>2.793</v>
      </c>
      <c r="L34" s="406">
        <f>H34-H34*L2</f>
        <v>478.8</v>
      </c>
      <c r="M34" s="76">
        <f t="shared" si="17"/>
        <v>2.394</v>
      </c>
      <c r="N34" s="406">
        <f>H34-H34*$N$2</f>
        <v>399</v>
      </c>
      <c r="O34" s="76">
        <f t="shared" si="18"/>
        <v>1.995</v>
      </c>
      <c r="P34" s="406">
        <f>H34-H34*$P$2</f>
        <v>359.1</v>
      </c>
      <c r="Q34" s="76">
        <f t="shared" si="19"/>
        <v>1.7955</v>
      </c>
      <c r="R34" s="181">
        <f t="shared" si="20"/>
        <v>323.19</v>
      </c>
      <c r="S34" s="76">
        <f t="shared" si="21"/>
        <v>1.61595</v>
      </c>
      <c r="T34" s="177"/>
      <c r="U34" s="177"/>
    </row>
    <row r="35" ht="15.75" customHeight="1">
      <c r="A35" s="55"/>
      <c r="D35" s="56"/>
      <c r="E35" s="123">
        <v>4.0</v>
      </c>
      <c r="F35" s="113">
        <v>500.0</v>
      </c>
      <c r="H35" s="406">
        <v>1953.0</v>
      </c>
      <c r="I35" s="76">
        <f t="shared" si="15"/>
        <v>3.906</v>
      </c>
      <c r="J35" s="406">
        <f>H35-H35*J2</f>
        <v>1367.1</v>
      </c>
      <c r="K35" s="76">
        <f t="shared" si="16"/>
        <v>2.7342</v>
      </c>
      <c r="L35" s="406">
        <f>H35-H35*$L$2</f>
        <v>1171.8</v>
      </c>
      <c r="M35" s="76">
        <f t="shared" si="17"/>
        <v>2.3436</v>
      </c>
      <c r="N35" s="406">
        <f>H35-H35*N2</f>
        <v>976.5</v>
      </c>
      <c r="O35" s="76">
        <f t="shared" si="18"/>
        <v>1.953</v>
      </c>
      <c r="P35" s="406">
        <f>H35-H35*P2</f>
        <v>878.85</v>
      </c>
      <c r="Q35" s="76">
        <f t="shared" si="19"/>
        <v>1.7577</v>
      </c>
      <c r="R35" s="181">
        <f t="shared" si="20"/>
        <v>790.965</v>
      </c>
      <c r="S35" s="76">
        <f t="shared" si="21"/>
        <v>1.58193</v>
      </c>
      <c r="T35" s="177"/>
      <c r="U35" s="177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406">
        <v>5575.5</v>
      </c>
      <c r="I36" s="76">
        <f t="shared" si="15"/>
        <v>3.717</v>
      </c>
      <c r="J36" s="406">
        <f>H36-H36*J2</f>
        <v>3902.85</v>
      </c>
      <c r="K36" s="76">
        <f t="shared" si="16"/>
        <v>2.6019</v>
      </c>
      <c r="L36" s="406">
        <f>H36-H36*L2</f>
        <v>3345.3</v>
      </c>
      <c r="M36" s="76">
        <f t="shared" si="17"/>
        <v>2.2302</v>
      </c>
      <c r="N36" s="406">
        <f>H36-H36*N2</f>
        <v>2787.75</v>
      </c>
      <c r="O36" s="76">
        <f t="shared" si="18"/>
        <v>1.8585</v>
      </c>
      <c r="P36" s="406">
        <f>H36-H36*P2</f>
        <v>2508.975</v>
      </c>
      <c r="Q36" s="76">
        <f t="shared" si="19"/>
        <v>1.67265</v>
      </c>
      <c r="R36" s="181">
        <f t="shared" si="20"/>
        <v>2258.0775</v>
      </c>
      <c r="S36" s="76">
        <f t="shared" si="21"/>
        <v>1.505385</v>
      </c>
      <c r="T36" s="177"/>
      <c r="U36" s="177"/>
    </row>
    <row r="37">
      <c r="A37" s="40" t="s">
        <v>52</v>
      </c>
      <c r="B37" s="41" t="s">
        <v>59</v>
      </c>
      <c r="C37" s="42" t="s">
        <v>40</v>
      </c>
      <c r="D37" s="504" t="s">
        <v>60</v>
      </c>
      <c r="E37" s="71"/>
      <c r="F37" s="45">
        <v>30.0</v>
      </c>
      <c r="H37" s="404">
        <v>241.5</v>
      </c>
      <c r="I37" s="72">
        <f t="shared" si="15"/>
        <v>8.05</v>
      </c>
      <c r="J37" s="404">
        <f t="shared" ref="J37:J39" si="22">H37-H37*$J$2</f>
        <v>169.05</v>
      </c>
      <c r="K37" s="72">
        <f t="shared" si="16"/>
        <v>5.635</v>
      </c>
      <c r="L37" s="404">
        <f t="shared" ref="L37:L39" si="23">H37-H37*$L$2</f>
        <v>144.9</v>
      </c>
      <c r="M37" s="72">
        <f t="shared" si="17"/>
        <v>4.83</v>
      </c>
      <c r="N37" s="404">
        <f t="shared" ref="N37:N39" si="24">H37-H37*$N$2</f>
        <v>120.75</v>
      </c>
      <c r="O37" s="72">
        <f t="shared" si="18"/>
        <v>4.025</v>
      </c>
      <c r="P37" s="404">
        <f t="shared" ref="P37:P39" si="25">H37-H37*$P$2</f>
        <v>108.675</v>
      </c>
      <c r="Q37" s="72">
        <f t="shared" si="19"/>
        <v>3.6225</v>
      </c>
      <c r="R37" s="179">
        <f t="shared" si="20"/>
        <v>97.8075</v>
      </c>
      <c r="S37" s="72">
        <f t="shared" si="21"/>
        <v>3.26025</v>
      </c>
      <c r="T37" s="177"/>
      <c r="U37" s="177"/>
    </row>
    <row r="38">
      <c r="A38" s="55"/>
      <c r="D38" s="56"/>
      <c r="E38" s="123"/>
      <c r="F38" s="113">
        <v>100.0</v>
      </c>
      <c r="H38" s="406">
        <v>757.05</v>
      </c>
      <c r="I38" s="76">
        <f t="shared" si="15"/>
        <v>7.5705</v>
      </c>
      <c r="J38" s="406">
        <f t="shared" si="22"/>
        <v>529.935</v>
      </c>
      <c r="K38" s="76">
        <f t="shared" si="16"/>
        <v>5.29935</v>
      </c>
      <c r="L38" s="406">
        <f t="shared" si="23"/>
        <v>454.23</v>
      </c>
      <c r="M38" s="76">
        <f t="shared" si="17"/>
        <v>4.5423</v>
      </c>
      <c r="N38" s="406">
        <f t="shared" si="24"/>
        <v>378.525</v>
      </c>
      <c r="O38" s="76">
        <f t="shared" si="18"/>
        <v>3.78525</v>
      </c>
      <c r="P38" s="406">
        <f t="shared" si="25"/>
        <v>340.6725</v>
      </c>
      <c r="Q38" s="76">
        <f t="shared" si="19"/>
        <v>3.406725</v>
      </c>
      <c r="R38" s="181">
        <f t="shared" si="20"/>
        <v>306.60525</v>
      </c>
      <c r="S38" s="76">
        <f t="shared" si="21"/>
        <v>3.0660525</v>
      </c>
      <c r="T38" s="177"/>
      <c r="U38" s="177"/>
    </row>
    <row r="39">
      <c r="A39" s="78"/>
      <c r="B39" s="79"/>
      <c r="C39" s="79"/>
      <c r="D39" s="80"/>
      <c r="E39" s="124"/>
      <c r="F39" s="34">
        <v>300.0</v>
      </c>
      <c r="H39" s="405">
        <v>2191.35</v>
      </c>
      <c r="I39" s="211">
        <f t="shared" si="15"/>
        <v>7.3045</v>
      </c>
      <c r="J39" s="405">
        <f t="shared" si="22"/>
        <v>1533.945</v>
      </c>
      <c r="K39" s="211">
        <f t="shared" si="16"/>
        <v>5.11315</v>
      </c>
      <c r="L39" s="405">
        <f t="shared" si="23"/>
        <v>1314.81</v>
      </c>
      <c r="M39" s="211">
        <f t="shared" si="17"/>
        <v>4.3827</v>
      </c>
      <c r="N39" s="405">
        <f t="shared" si="24"/>
        <v>1095.675</v>
      </c>
      <c r="O39" s="211">
        <f t="shared" si="18"/>
        <v>3.65225</v>
      </c>
      <c r="P39" s="405">
        <f t="shared" si="25"/>
        <v>986.1075</v>
      </c>
      <c r="Q39" s="211">
        <f t="shared" si="19"/>
        <v>3.287025</v>
      </c>
      <c r="R39" s="210">
        <f t="shared" si="20"/>
        <v>887.49675</v>
      </c>
      <c r="S39" s="76">
        <f t="shared" si="21"/>
        <v>2.9583225</v>
      </c>
      <c r="T39" s="177"/>
      <c r="U39" s="177"/>
    </row>
    <row r="40" ht="15.75" customHeight="1">
      <c r="A40" s="94"/>
      <c r="B40" s="94"/>
      <c r="C40" s="94"/>
      <c r="D40" s="81"/>
      <c r="E40" s="94"/>
      <c r="F40" s="94"/>
      <c r="R40" s="107"/>
      <c r="S40" s="107"/>
    </row>
    <row r="41" ht="15.75" customHeight="1">
      <c r="A41" s="94"/>
      <c r="B41" s="94"/>
      <c r="C41" s="94"/>
      <c r="D41" s="81"/>
      <c r="E41" s="94"/>
      <c r="F41" s="94"/>
      <c r="R41" s="107"/>
      <c r="S41" s="107"/>
    </row>
    <row r="42" ht="43.5" customHeight="1">
      <c r="A42" s="22" t="s">
        <v>61</v>
      </c>
      <c r="B42" s="23"/>
      <c r="C42" s="23"/>
      <c r="D42" s="24"/>
      <c r="E42" s="22" t="s">
        <v>12</v>
      </c>
      <c r="F42" s="24"/>
      <c r="H42" s="497" t="s">
        <v>16</v>
      </c>
      <c r="I42" s="27"/>
      <c r="J42" s="497" t="s">
        <v>17</v>
      </c>
      <c r="K42" s="27"/>
      <c r="L42" s="497" t="s">
        <v>18</v>
      </c>
      <c r="M42" s="27"/>
      <c r="N42" s="497" t="s">
        <v>90</v>
      </c>
      <c r="O42" s="27"/>
      <c r="P42" s="497" t="s">
        <v>91</v>
      </c>
      <c r="Q42" s="27"/>
      <c r="R42" s="497" t="s">
        <v>95</v>
      </c>
      <c r="S42" s="27"/>
      <c r="T42" s="499"/>
      <c r="U42" s="499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500" t="s">
        <v>27</v>
      </c>
      <c r="I43" s="501" t="s">
        <v>28</v>
      </c>
      <c r="J43" s="500" t="s">
        <v>27</v>
      </c>
      <c r="K43" s="501" t="s">
        <v>28</v>
      </c>
      <c r="L43" s="500" t="s">
        <v>27</v>
      </c>
      <c r="M43" s="501" t="s">
        <v>28</v>
      </c>
      <c r="N43" s="500" t="s">
        <v>27</v>
      </c>
      <c r="O43" s="501" t="s">
        <v>28</v>
      </c>
      <c r="P43" s="500" t="s">
        <v>27</v>
      </c>
      <c r="Q43" s="501" t="s">
        <v>28</v>
      </c>
      <c r="R43" s="500" t="s">
        <v>27</v>
      </c>
      <c r="S43" s="501" t="s">
        <v>28</v>
      </c>
      <c r="T43" s="503"/>
      <c r="U43" s="503"/>
    </row>
    <row r="44">
      <c r="A44" s="40" t="s">
        <v>62</v>
      </c>
      <c r="B44" s="132" t="s">
        <v>63</v>
      </c>
      <c r="C44" s="23"/>
      <c r="D44" s="516" t="s">
        <v>64</v>
      </c>
      <c r="E44" s="71">
        <v>50.0</v>
      </c>
      <c r="F44" s="45">
        <v>50.0</v>
      </c>
      <c r="H44" s="204">
        <v>220.5</v>
      </c>
      <c r="I44" s="91">
        <f t="shared" ref="I44:I60" si="26">H44/F44</f>
        <v>4.41</v>
      </c>
      <c r="J44" s="204">
        <f>H44-H44*J2</f>
        <v>154.35</v>
      </c>
      <c r="K44" s="91">
        <f t="shared" ref="K44:K60" si="27">J44/F44</f>
        <v>3.087</v>
      </c>
      <c r="L44" s="204">
        <f>H44-H44*L2</f>
        <v>132.3</v>
      </c>
      <c r="M44" s="91">
        <f t="shared" ref="M44:M60" si="28">L44/F44</f>
        <v>2.646</v>
      </c>
      <c r="N44" s="204">
        <f>H44-H44*N2</f>
        <v>110.25</v>
      </c>
      <c r="O44" s="91">
        <f t="shared" ref="O44:O60" si="29">N44/F44</f>
        <v>2.205</v>
      </c>
      <c r="P44" s="204">
        <f>H44-H44*P2</f>
        <v>99.225</v>
      </c>
      <c r="Q44" s="91">
        <f t="shared" ref="Q44:Q60" si="30">P44/F44</f>
        <v>1.9845</v>
      </c>
      <c r="R44" s="93">
        <f t="shared" ref="R44:R47" si="31">P44-P44*$R$2</f>
        <v>89.3025</v>
      </c>
      <c r="S44" s="91">
        <f t="shared" ref="S44:S47" si="32">R44/F44</f>
        <v>1.78605</v>
      </c>
      <c r="T44" s="177"/>
      <c r="U44" s="177"/>
    </row>
    <row r="45">
      <c r="A45" s="40" t="s">
        <v>65</v>
      </c>
      <c r="B45" s="132"/>
      <c r="C45" s="23"/>
      <c r="D45" s="516" t="s">
        <v>66</v>
      </c>
      <c r="E45" s="71">
        <v>50.0</v>
      </c>
      <c r="F45" s="45">
        <v>50.0</v>
      </c>
      <c r="H45" s="204">
        <v>126.0</v>
      </c>
      <c r="I45" s="91">
        <f t="shared" si="26"/>
        <v>2.52</v>
      </c>
      <c r="J45" s="204">
        <f>H45-H45*J2</f>
        <v>88.2</v>
      </c>
      <c r="K45" s="91">
        <f t="shared" si="27"/>
        <v>1.764</v>
      </c>
      <c r="L45" s="204">
        <f>H45-H45*L2</f>
        <v>75.6</v>
      </c>
      <c r="M45" s="91">
        <f t="shared" si="28"/>
        <v>1.512</v>
      </c>
      <c r="N45" s="204">
        <f>H45-H45*N2</f>
        <v>63</v>
      </c>
      <c r="O45" s="91">
        <f t="shared" si="29"/>
        <v>1.26</v>
      </c>
      <c r="P45" s="204">
        <f>H45-H45*P2</f>
        <v>56.7</v>
      </c>
      <c r="Q45" s="91">
        <f t="shared" si="30"/>
        <v>1.134</v>
      </c>
      <c r="R45" s="93">
        <f t="shared" si="31"/>
        <v>51.03</v>
      </c>
      <c r="S45" s="91">
        <f t="shared" si="32"/>
        <v>1.0206</v>
      </c>
      <c r="T45" s="177"/>
      <c r="U45" s="177"/>
    </row>
    <row r="46">
      <c r="A46" s="40" t="s">
        <v>181</v>
      </c>
      <c r="B46" s="41" t="s">
        <v>182</v>
      </c>
      <c r="C46" s="23"/>
      <c r="D46" s="516" t="s">
        <v>68</v>
      </c>
      <c r="E46" s="71">
        <v>40.0</v>
      </c>
      <c r="F46" s="45">
        <v>40.0</v>
      </c>
      <c r="H46" s="204">
        <v>420.0</v>
      </c>
      <c r="I46" s="91">
        <f t="shared" si="26"/>
        <v>10.5</v>
      </c>
      <c r="J46" s="204">
        <f>H46-H46*J2</f>
        <v>294</v>
      </c>
      <c r="K46" s="91">
        <f t="shared" si="27"/>
        <v>7.35</v>
      </c>
      <c r="L46" s="204">
        <f>H46-H46*L2</f>
        <v>252</v>
      </c>
      <c r="M46" s="91">
        <f t="shared" si="28"/>
        <v>6.3</v>
      </c>
      <c r="N46" s="204">
        <f>H46-H46*N2</f>
        <v>210</v>
      </c>
      <c r="O46" s="91">
        <f t="shared" si="29"/>
        <v>5.25</v>
      </c>
      <c r="P46" s="204">
        <f>H46-H46*P2</f>
        <v>189</v>
      </c>
      <c r="Q46" s="91">
        <f t="shared" si="30"/>
        <v>4.725</v>
      </c>
      <c r="R46" s="93">
        <f t="shared" si="31"/>
        <v>170.1</v>
      </c>
      <c r="S46" s="91">
        <f t="shared" si="32"/>
        <v>4.2525</v>
      </c>
      <c r="T46" s="177">
        <v>3.51</v>
      </c>
      <c r="U46" s="177"/>
    </row>
    <row r="47" ht="39.0" customHeight="1">
      <c r="A47" s="82" t="s">
        <v>69</v>
      </c>
      <c r="B47" s="83" t="s">
        <v>70</v>
      </c>
      <c r="C47" s="2"/>
      <c r="D47" s="704" t="s">
        <v>71</v>
      </c>
      <c r="E47" s="142">
        <v>50.0</v>
      </c>
      <c r="F47" s="87">
        <v>1.0</v>
      </c>
      <c r="H47" s="204">
        <v>1323.0</v>
      </c>
      <c r="I47" s="91">
        <f t="shared" si="26"/>
        <v>1323</v>
      </c>
      <c r="J47" s="204">
        <v>1008.0</v>
      </c>
      <c r="K47" s="91">
        <f t="shared" si="27"/>
        <v>1008</v>
      </c>
      <c r="L47" s="204">
        <v>945.0</v>
      </c>
      <c r="M47" s="91">
        <f t="shared" si="28"/>
        <v>945</v>
      </c>
      <c r="N47" s="204">
        <v>882.0</v>
      </c>
      <c r="O47" s="91">
        <f t="shared" si="29"/>
        <v>882</v>
      </c>
      <c r="P47" s="204">
        <v>756.0</v>
      </c>
      <c r="Q47" s="91">
        <f t="shared" si="30"/>
        <v>756</v>
      </c>
      <c r="R47" s="93">
        <f t="shared" si="31"/>
        <v>680.4</v>
      </c>
      <c r="S47" s="374">
        <f t="shared" si="32"/>
        <v>680.4</v>
      </c>
      <c r="T47" s="177"/>
      <c r="U47" s="177"/>
    </row>
    <row r="48" ht="15.75" customHeight="1">
      <c r="A48" s="40" t="s">
        <v>73</v>
      </c>
      <c r="B48" s="83" t="s">
        <v>72</v>
      </c>
      <c r="C48" s="2"/>
      <c r="D48" s="704" t="s">
        <v>74</v>
      </c>
      <c r="E48" s="71">
        <v>50.0</v>
      </c>
      <c r="F48" s="45">
        <v>100.0</v>
      </c>
      <c r="H48" s="204">
        <v>346.5</v>
      </c>
      <c r="I48" s="91">
        <f t="shared" si="26"/>
        <v>3.465</v>
      </c>
      <c r="J48" s="204">
        <v>264.0</v>
      </c>
      <c r="K48" s="91">
        <f t="shared" si="27"/>
        <v>2.64</v>
      </c>
      <c r="L48" s="204">
        <v>247.5</v>
      </c>
      <c r="M48" s="91">
        <f t="shared" si="28"/>
        <v>2.475</v>
      </c>
      <c r="N48" s="204">
        <v>231.0</v>
      </c>
      <c r="O48" s="91">
        <f t="shared" si="29"/>
        <v>2.31</v>
      </c>
      <c r="P48" s="204">
        <v>198.0</v>
      </c>
      <c r="Q48" s="91">
        <f t="shared" si="30"/>
        <v>1.98</v>
      </c>
      <c r="R48" s="93" t="s">
        <v>773</v>
      </c>
      <c r="S48" s="91" t="s">
        <v>774</v>
      </c>
      <c r="T48" s="177"/>
      <c r="U48" s="177"/>
    </row>
    <row r="49" ht="15.75" customHeight="1">
      <c r="A49" s="40" t="s">
        <v>73</v>
      </c>
      <c r="B49" s="83" t="s">
        <v>72</v>
      </c>
      <c r="C49" s="2"/>
      <c r="D49" s="704" t="s">
        <v>74</v>
      </c>
      <c r="E49" s="71">
        <v>100.0</v>
      </c>
      <c r="F49" s="45">
        <v>50.0</v>
      </c>
      <c r="H49" s="204">
        <v>189.0</v>
      </c>
      <c r="I49" s="91">
        <f t="shared" si="26"/>
        <v>3.78</v>
      </c>
      <c r="J49" s="204">
        <v>144.0</v>
      </c>
      <c r="K49" s="91">
        <f t="shared" si="27"/>
        <v>2.88</v>
      </c>
      <c r="L49" s="204">
        <v>135.0</v>
      </c>
      <c r="M49" s="91">
        <f t="shared" si="28"/>
        <v>2.7</v>
      </c>
      <c r="N49" s="204">
        <v>126.0</v>
      </c>
      <c r="O49" s="91">
        <f t="shared" si="29"/>
        <v>2.52</v>
      </c>
      <c r="P49" s="204">
        <v>108.0</v>
      </c>
      <c r="Q49" s="91">
        <f t="shared" si="30"/>
        <v>2.16</v>
      </c>
      <c r="R49" s="93" t="s">
        <v>775</v>
      </c>
      <c r="S49" s="91" t="s">
        <v>776</v>
      </c>
      <c r="T49" s="177"/>
      <c r="U49" s="177"/>
    </row>
    <row r="50" ht="39.0" customHeight="1">
      <c r="A50" s="40" t="s">
        <v>73</v>
      </c>
      <c r="B50" s="83" t="s">
        <v>96</v>
      </c>
      <c r="C50" s="2"/>
      <c r="D50" s="521"/>
      <c r="E50" s="71">
        <v>60.0</v>
      </c>
      <c r="F50" s="45">
        <v>100.0</v>
      </c>
      <c r="H50" s="204">
        <v>262.5</v>
      </c>
      <c r="I50" s="91">
        <f t="shared" si="26"/>
        <v>2.625</v>
      </c>
      <c r="J50" s="204">
        <v>200.0</v>
      </c>
      <c r="K50" s="91">
        <f t="shared" si="27"/>
        <v>2</v>
      </c>
      <c r="L50" s="204">
        <v>187.5</v>
      </c>
      <c r="M50" s="91">
        <f t="shared" si="28"/>
        <v>1.875</v>
      </c>
      <c r="N50" s="204">
        <v>175.0</v>
      </c>
      <c r="O50" s="91">
        <f t="shared" si="29"/>
        <v>1.75</v>
      </c>
      <c r="P50" s="204">
        <v>175.0</v>
      </c>
      <c r="Q50" s="91">
        <f t="shared" si="30"/>
        <v>1.75</v>
      </c>
      <c r="R50" s="93" t="s">
        <v>285</v>
      </c>
      <c r="S50" s="91" t="s">
        <v>256</v>
      </c>
      <c r="T50" s="177"/>
      <c r="U50" s="177"/>
    </row>
    <row r="51">
      <c r="A51" s="40" t="s">
        <v>75</v>
      </c>
      <c r="B51" s="41" t="s">
        <v>76</v>
      </c>
      <c r="C51" s="23"/>
      <c r="D51" s="516" t="s">
        <v>72</v>
      </c>
      <c r="E51" s="147">
        <v>300.0</v>
      </c>
      <c r="F51" s="45">
        <v>100.0</v>
      </c>
      <c r="H51" s="404">
        <v>40.95</v>
      </c>
      <c r="I51" s="72">
        <f t="shared" si="26"/>
        <v>0.4095</v>
      </c>
      <c r="J51" s="404">
        <v>31.2</v>
      </c>
      <c r="K51" s="72">
        <f t="shared" si="27"/>
        <v>0.312</v>
      </c>
      <c r="L51" s="404">
        <v>29.25</v>
      </c>
      <c r="M51" s="72">
        <f t="shared" si="28"/>
        <v>0.2925</v>
      </c>
      <c r="N51" s="404">
        <v>27.3</v>
      </c>
      <c r="O51" s="72">
        <f t="shared" si="29"/>
        <v>0.273</v>
      </c>
      <c r="P51" s="404">
        <v>27.3</v>
      </c>
      <c r="Q51" s="72">
        <f t="shared" si="30"/>
        <v>0.273</v>
      </c>
      <c r="R51" s="404" t="s">
        <v>286</v>
      </c>
      <c r="S51" s="72" t="s">
        <v>263</v>
      </c>
      <c r="T51" s="177"/>
      <c r="U51" s="177"/>
    </row>
    <row r="52">
      <c r="A52" s="78"/>
      <c r="B52" s="79"/>
      <c r="C52" s="79"/>
      <c r="D52" s="80"/>
      <c r="E52" s="151">
        <v>200.0</v>
      </c>
      <c r="F52" s="34">
        <v>200.0</v>
      </c>
      <c r="H52" s="405">
        <v>57.75</v>
      </c>
      <c r="I52" s="211">
        <f t="shared" si="26"/>
        <v>0.28875</v>
      </c>
      <c r="J52" s="405">
        <v>44.0</v>
      </c>
      <c r="K52" s="211">
        <f t="shared" si="27"/>
        <v>0.22</v>
      </c>
      <c r="L52" s="405">
        <v>41.25</v>
      </c>
      <c r="M52" s="211">
        <f t="shared" si="28"/>
        <v>0.20625</v>
      </c>
      <c r="N52" s="405">
        <v>38.5</v>
      </c>
      <c r="O52" s="211">
        <f t="shared" si="29"/>
        <v>0.1925</v>
      </c>
      <c r="P52" s="405">
        <v>38.5</v>
      </c>
      <c r="Q52" s="211">
        <f t="shared" si="30"/>
        <v>0.1925</v>
      </c>
      <c r="R52" s="405" t="s">
        <v>287</v>
      </c>
      <c r="S52" s="211" t="s">
        <v>264</v>
      </c>
      <c r="T52" s="177"/>
      <c r="U52" s="177"/>
    </row>
    <row r="53">
      <c r="A53" s="40" t="s">
        <v>75</v>
      </c>
      <c r="B53" s="41" t="s">
        <v>77</v>
      </c>
      <c r="C53" s="23"/>
      <c r="D53" s="516" t="s">
        <v>72</v>
      </c>
      <c r="E53" s="147">
        <v>100.0</v>
      </c>
      <c r="F53" s="45">
        <v>100.0</v>
      </c>
      <c r="H53" s="406">
        <v>75.6</v>
      </c>
      <c r="I53" s="72">
        <f t="shared" si="26"/>
        <v>0.756</v>
      </c>
      <c r="J53" s="406">
        <v>57.6</v>
      </c>
      <c r="K53" s="72">
        <f t="shared" si="27"/>
        <v>0.576</v>
      </c>
      <c r="L53" s="406">
        <v>54.0</v>
      </c>
      <c r="M53" s="72">
        <f t="shared" si="28"/>
        <v>0.54</v>
      </c>
      <c r="N53" s="406">
        <v>50.4</v>
      </c>
      <c r="O53" s="72">
        <f t="shared" si="29"/>
        <v>0.504</v>
      </c>
      <c r="P53" s="406">
        <v>50.4</v>
      </c>
      <c r="Q53" s="72">
        <f t="shared" si="30"/>
        <v>0.504</v>
      </c>
      <c r="R53" s="406" t="s">
        <v>288</v>
      </c>
      <c r="S53" s="72" t="s">
        <v>265</v>
      </c>
      <c r="T53" s="177"/>
      <c r="U53" s="177"/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406">
        <v>131.25</v>
      </c>
      <c r="I54" s="211">
        <f t="shared" si="26"/>
        <v>0.65625</v>
      </c>
      <c r="J54" s="406">
        <v>100.0</v>
      </c>
      <c r="K54" s="211">
        <f t="shared" si="27"/>
        <v>0.5</v>
      </c>
      <c r="L54" s="406">
        <v>93.75</v>
      </c>
      <c r="M54" s="211">
        <f t="shared" si="28"/>
        <v>0.46875</v>
      </c>
      <c r="N54" s="406">
        <v>87.5</v>
      </c>
      <c r="O54" s="211">
        <f t="shared" si="29"/>
        <v>0.4375</v>
      </c>
      <c r="P54" s="406">
        <v>87.5</v>
      </c>
      <c r="Q54" s="211">
        <f t="shared" si="30"/>
        <v>0.4375</v>
      </c>
      <c r="R54" s="406" t="s">
        <v>289</v>
      </c>
      <c r="S54" s="211" t="s">
        <v>266</v>
      </c>
      <c r="T54" s="177"/>
      <c r="U54" s="177"/>
    </row>
    <row r="55">
      <c r="A55" s="40" t="s">
        <v>78</v>
      </c>
      <c r="B55" s="41" t="s">
        <v>79</v>
      </c>
      <c r="C55" s="23"/>
      <c r="D55" s="516" t="s">
        <v>72</v>
      </c>
      <c r="E55" s="147">
        <v>300.0</v>
      </c>
      <c r="F55" s="45">
        <v>100.0</v>
      </c>
      <c r="H55" s="404">
        <v>29.4</v>
      </c>
      <c r="I55" s="72">
        <f t="shared" si="26"/>
        <v>0.294</v>
      </c>
      <c r="J55" s="404">
        <v>22.4</v>
      </c>
      <c r="K55" s="72">
        <f t="shared" si="27"/>
        <v>0.224</v>
      </c>
      <c r="L55" s="404">
        <v>21.0</v>
      </c>
      <c r="M55" s="72">
        <f t="shared" si="28"/>
        <v>0.21</v>
      </c>
      <c r="N55" s="404">
        <v>19.6</v>
      </c>
      <c r="O55" s="72">
        <f t="shared" si="29"/>
        <v>0.196</v>
      </c>
      <c r="P55" s="404">
        <v>19.6</v>
      </c>
      <c r="Q55" s="72">
        <f t="shared" si="30"/>
        <v>0.196</v>
      </c>
      <c r="R55" s="404" t="s">
        <v>290</v>
      </c>
      <c r="S55" s="72" t="s">
        <v>267</v>
      </c>
      <c r="T55" s="177"/>
      <c r="U55" s="177"/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405">
        <v>38.85</v>
      </c>
      <c r="I56" s="211">
        <f t="shared" si="26"/>
        <v>0.19425</v>
      </c>
      <c r="J56" s="405">
        <v>29.6</v>
      </c>
      <c r="K56" s="211">
        <f t="shared" si="27"/>
        <v>0.148</v>
      </c>
      <c r="L56" s="405">
        <v>27.75</v>
      </c>
      <c r="M56" s="211">
        <f t="shared" si="28"/>
        <v>0.13875</v>
      </c>
      <c r="N56" s="405">
        <v>25.9</v>
      </c>
      <c r="O56" s="211">
        <f t="shared" si="29"/>
        <v>0.1295</v>
      </c>
      <c r="P56" s="405">
        <v>25.9</v>
      </c>
      <c r="Q56" s="211">
        <f t="shared" si="30"/>
        <v>0.1295</v>
      </c>
      <c r="R56" s="405" t="s">
        <v>291</v>
      </c>
      <c r="S56" s="211" t="s">
        <v>268</v>
      </c>
      <c r="T56" s="177"/>
      <c r="U56" s="177"/>
    </row>
    <row r="57">
      <c r="A57" s="40" t="s">
        <v>78</v>
      </c>
      <c r="B57" s="41" t="s">
        <v>80</v>
      </c>
      <c r="C57" s="23"/>
      <c r="D57" s="516" t="s">
        <v>72</v>
      </c>
      <c r="E57" s="147">
        <v>300.0</v>
      </c>
      <c r="F57" s="45">
        <v>100.0</v>
      </c>
      <c r="H57" s="406">
        <v>31.5</v>
      </c>
      <c r="I57" s="72">
        <f t="shared" si="26"/>
        <v>0.315</v>
      </c>
      <c r="J57" s="406">
        <v>24.0</v>
      </c>
      <c r="K57" s="72">
        <f t="shared" si="27"/>
        <v>0.24</v>
      </c>
      <c r="L57" s="406">
        <v>22.5</v>
      </c>
      <c r="M57" s="72">
        <f t="shared" si="28"/>
        <v>0.225</v>
      </c>
      <c r="N57" s="406">
        <v>21.0</v>
      </c>
      <c r="O57" s="72">
        <f t="shared" si="29"/>
        <v>0.21</v>
      </c>
      <c r="P57" s="406">
        <v>21.0</v>
      </c>
      <c r="Q57" s="72">
        <f t="shared" si="30"/>
        <v>0.21</v>
      </c>
      <c r="R57" s="406" t="s">
        <v>292</v>
      </c>
      <c r="S57" s="72" t="s">
        <v>269</v>
      </c>
      <c r="T57" s="177"/>
      <c r="U57" s="177"/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406">
        <v>44.1</v>
      </c>
      <c r="I58" s="211">
        <f t="shared" si="26"/>
        <v>0.2205</v>
      </c>
      <c r="J58" s="406">
        <v>33.6</v>
      </c>
      <c r="K58" s="211">
        <f t="shared" si="27"/>
        <v>0.168</v>
      </c>
      <c r="L58" s="406">
        <v>31.5</v>
      </c>
      <c r="M58" s="211">
        <f t="shared" si="28"/>
        <v>0.1575</v>
      </c>
      <c r="N58" s="406">
        <v>29.4</v>
      </c>
      <c r="O58" s="211">
        <f t="shared" si="29"/>
        <v>0.147</v>
      </c>
      <c r="P58" s="406">
        <v>29.4</v>
      </c>
      <c r="Q58" s="211">
        <f t="shared" si="30"/>
        <v>0.147</v>
      </c>
      <c r="R58" s="406" t="s">
        <v>293</v>
      </c>
      <c r="S58" s="211" t="s">
        <v>270</v>
      </c>
      <c r="T58" s="177"/>
      <c r="U58" s="177"/>
    </row>
    <row r="59">
      <c r="A59" s="40" t="s">
        <v>78</v>
      </c>
      <c r="B59" s="41" t="s">
        <v>81</v>
      </c>
      <c r="C59" s="23"/>
      <c r="D59" s="516" t="s">
        <v>72</v>
      </c>
      <c r="E59" s="147">
        <v>300.0</v>
      </c>
      <c r="F59" s="45">
        <v>100.0</v>
      </c>
      <c r="H59" s="404">
        <v>31.5</v>
      </c>
      <c r="I59" s="72">
        <f t="shared" si="26"/>
        <v>0.315</v>
      </c>
      <c r="J59" s="404">
        <v>24.0</v>
      </c>
      <c r="K59" s="72">
        <f t="shared" si="27"/>
        <v>0.24</v>
      </c>
      <c r="L59" s="404">
        <v>22.5</v>
      </c>
      <c r="M59" s="72">
        <f t="shared" si="28"/>
        <v>0.225</v>
      </c>
      <c r="N59" s="404">
        <v>21.0</v>
      </c>
      <c r="O59" s="72">
        <f t="shared" si="29"/>
        <v>0.21</v>
      </c>
      <c r="P59" s="404">
        <v>21.0</v>
      </c>
      <c r="Q59" s="72">
        <f t="shared" si="30"/>
        <v>0.21</v>
      </c>
      <c r="R59" s="404" t="s">
        <v>292</v>
      </c>
      <c r="S59" s="72" t="s">
        <v>269</v>
      </c>
      <c r="T59" s="177"/>
      <c r="U59" s="177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405">
        <v>48.3</v>
      </c>
      <c r="I60" s="211">
        <f t="shared" si="26"/>
        <v>0.2415</v>
      </c>
      <c r="J60" s="405">
        <v>36.8</v>
      </c>
      <c r="K60" s="211">
        <f t="shared" si="27"/>
        <v>0.184</v>
      </c>
      <c r="L60" s="405">
        <v>34.5</v>
      </c>
      <c r="M60" s="211">
        <f t="shared" si="28"/>
        <v>0.1725</v>
      </c>
      <c r="N60" s="405">
        <v>32.2</v>
      </c>
      <c r="O60" s="211">
        <f t="shared" si="29"/>
        <v>0.161</v>
      </c>
      <c r="P60" s="405">
        <v>32.2</v>
      </c>
      <c r="Q60" s="211">
        <f t="shared" si="30"/>
        <v>0.161</v>
      </c>
      <c r="R60" s="405" t="s">
        <v>294</v>
      </c>
      <c r="S60" s="211" t="s">
        <v>271</v>
      </c>
      <c r="T60" s="177"/>
      <c r="U60" s="177"/>
    </row>
    <row r="61" ht="15.75" customHeight="1">
      <c r="A61" s="94"/>
      <c r="B61" s="94"/>
      <c r="C61" s="94"/>
      <c r="D61" s="81"/>
      <c r="E61" s="94"/>
      <c r="F61" s="94"/>
    </row>
    <row r="62" ht="15.75" customHeight="1">
      <c r="A62" s="94"/>
      <c r="B62" s="94"/>
      <c r="C62" s="94"/>
      <c r="D62" s="81"/>
      <c r="E62" s="94"/>
      <c r="F62" s="94"/>
    </row>
    <row r="63" ht="15.75" customHeight="1">
      <c r="A63" s="94"/>
      <c r="B63" s="94"/>
      <c r="C63" s="94"/>
      <c r="D63" s="81"/>
      <c r="E63" s="94"/>
      <c r="F63" s="94"/>
    </row>
    <row r="64" ht="15.75" customHeight="1">
      <c r="A64" s="94"/>
      <c r="B64" s="94"/>
      <c r="C64" s="94"/>
      <c r="D64" s="81"/>
      <c r="E64" s="94"/>
      <c r="F64" s="94"/>
    </row>
    <row r="65" ht="15.75" customHeight="1">
      <c r="A65" s="94"/>
      <c r="B65" s="94"/>
      <c r="C65" s="94"/>
      <c r="D65" s="81"/>
      <c r="E65" s="94"/>
      <c r="F65" s="94"/>
    </row>
    <row r="66" ht="15.75" customHeight="1">
      <c r="A66" s="94"/>
      <c r="B66" s="94"/>
      <c r="C66" s="94"/>
      <c r="D66" s="81"/>
      <c r="E66" s="94"/>
      <c r="F66" s="94"/>
    </row>
    <row r="67" ht="15.75" customHeight="1">
      <c r="A67" s="94"/>
      <c r="B67" s="94"/>
      <c r="C67" s="94"/>
      <c r="D67" s="81"/>
      <c r="E67" s="94"/>
      <c r="F67" s="94"/>
    </row>
    <row r="68" ht="15.75" customHeight="1">
      <c r="A68" s="94"/>
      <c r="B68" s="94"/>
      <c r="C68" s="94"/>
      <c r="D68" s="81"/>
      <c r="E68" s="94"/>
      <c r="F68" s="94"/>
    </row>
    <row r="69" ht="15.75" customHeight="1">
      <c r="A69" s="94"/>
      <c r="B69" s="94"/>
      <c r="C69" s="94"/>
      <c r="D69" s="81"/>
      <c r="E69" s="94"/>
      <c r="F69" s="94"/>
    </row>
    <row r="70" ht="15.75" customHeight="1">
      <c r="A70" s="94"/>
      <c r="B70" s="94"/>
      <c r="C70" s="94"/>
      <c r="D70" s="81"/>
      <c r="E70" s="94"/>
      <c r="F70" s="94"/>
    </row>
    <row r="71" ht="15.75" customHeight="1">
      <c r="A71" s="94"/>
      <c r="B71" s="94"/>
      <c r="C71" s="94"/>
      <c r="D71" s="81"/>
      <c r="E71" s="94"/>
      <c r="F71" s="94"/>
    </row>
    <row r="72" ht="15.75" customHeight="1">
      <c r="A72" s="94"/>
      <c r="B72" s="94"/>
      <c r="C72" s="94"/>
      <c r="D72" s="81"/>
      <c r="E72" s="94"/>
      <c r="F72" s="94"/>
    </row>
    <row r="73" ht="15.75" customHeight="1">
      <c r="A73" s="94"/>
      <c r="B73" s="94"/>
      <c r="C73" s="94"/>
      <c r="D73" s="81"/>
      <c r="E73" s="94"/>
      <c r="F73" s="94"/>
    </row>
    <row r="74" ht="15.75" customHeight="1">
      <c r="A74" s="94"/>
      <c r="B74" s="94"/>
      <c r="C74" s="94"/>
      <c r="D74" s="81"/>
      <c r="E74" s="94"/>
      <c r="F74" s="94"/>
    </row>
    <row r="75" ht="15.75" customHeight="1">
      <c r="A75" s="94"/>
      <c r="B75" s="94"/>
      <c r="C75" s="94"/>
      <c r="D75" s="81"/>
      <c r="E75" s="94"/>
      <c r="F75" s="94"/>
    </row>
    <row r="76" ht="15.75" customHeight="1">
      <c r="A76" s="94"/>
      <c r="B76" s="94"/>
      <c r="C76" s="94"/>
      <c r="D76" s="81"/>
      <c r="E76" s="94"/>
      <c r="F76" s="94"/>
    </row>
    <row r="77" ht="15.75" customHeight="1">
      <c r="A77" s="94"/>
      <c r="B77" s="94"/>
      <c r="C77" s="94"/>
      <c r="D77" s="81"/>
      <c r="E77" s="94"/>
      <c r="F77" s="94"/>
    </row>
    <row r="78" ht="15.75" customHeight="1">
      <c r="A78" s="94"/>
      <c r="B78" s="94"/>
      <c r="C78" s="94"/>
      <c r="D78" s="81"/>
      <c r="E78" s="94"/>
      <c r="F78" s="94"/>
    </row>
    <row r="79" ht="15.75" customHeight="1">
      <c r="A79" s="94"/>
      <c r="B79" s="94"/>
      <c r="C79" s="94"/>
      <c r="D79" s="81"/>
      <c r="E79" s="94"/>
      <c r="F79" s="94"/>
    </row>
    <row r="80" ht="15.75" customHeight="1">
      <c r="A80" s="94"/>
      <c r="B80" s="94"/>
      <c r="C80" s="94"/>
      <c r="D80" s="81"/>
      <c r="E80" s="94"/>
      <c r="F80" s="94"/>
    </row>
    <row r="81" ht="15.75" customHeight="1">
      <c r="A81" s="94"/>
      <c r="B81" s="94"/>
      <c r="C81" s="94"/>
      <c r="D81" s="81"/>
      <c r="E81" s="94"/>
      <c r="F81" s="94"/>
    </row>
    <row r="82" ht="15.75" customHeight="1">
      <c r="A82" s="94"/>
      <c r="B82" s="94"/>
      <c r="C82" s="94"/>
      <c r="D82" s="81"/>
      <c r="E82" s="94"/>
      <c r="F82" s="94"/>
    </row>
    <row r="83" ht="15.75" customHeight="1">
      <c r="A83" s="94"/>
      <c r="B83" s="94"/>
      <c r="C83" s="94"/>
      <c r="D83" s="81"/>
      <c r="E83" s="94"/>
      <c r="F83" s="94"/>
    </row>
    <row r="84" ht="15.75" customHeight="1">
      <c r="A84" s="94"/>
      <c r="B84" s="94"/>
      <c r="C84" s="94"/>
      <c r="D84" s="81"/>
      <c r="E84" s="94"/>
      <c r="F84" s="94"/>
    </row>
    <row r="85" ht="15.75" customHeight="1">
      <c r="A85" s="94"/>
      <c r="B85" s="94"/>
      <c r="C85" s="94"/>
      <c r="D85" s="81"/>
      <c r="E85" s="94"/>
      <c r="F85" s="94"/>
    </row>
    <row r="86" ht="15.75" customHeight="1">
      <c r="A86" s="94"/>
      <c r="B86" s="94"/>
      <c r="C86" s="94"/>
      <c r="D86" s="81"/>
      <c r="E86" s="94"/>
      <c r="F86" s="94"/>
    </row>
    <row r="87" ht="15.75" customHeight="1">
      <c r="A87" s="94"/>
      <c r="B87" s="94"/>
      <c r="C87" s="94"/>
      <c r="D87" s="81"/>
      <c r="E87" s="94"/>
      <c r="F87" s="94"/>
    </row>
    <row r="88" ht="15.75" customHeight="1">
      <c r="A88" s="94"/>
      <c r="B88" s="94"/>
      <c r="C88" s="94"/>
      <c r="D88" s="81"/>
      <c r="E88" s="94"/>
      <c r="F88" s="94"/>
    </row>
    <row r="89" ht="15.75" customHeight="1">
      <c r="A89" s="94"/>
      <c r="B89" s="94"/>
      <c r="C89" s="94"/>
      <c r="D89" s="81"/>
      <c r="E89" s="94"/>
      <c r="F89" s="94"/>
    </row>
    <row r="90" ht="15.75" customHeight="1">
      <c r="A90" s="94"/>
      <c r="B90" s="94"/>
      <c r="C90" s="94"/>
      <c r="D90" s="81"/>
      <c r="E90" s="94"/>
      <c r="F90" s="94"/>
    </row>
    <row r="91" ht="15.75" customHeight="1">
      <c r="A91" s="94"/>
      <c r="B91" s="94"/>
      <c r="C91" s="94"/>
      <c r="D91" s="81"/>
      <c r="E91" s="94"/>
      <c r="F91" s="94"/>
    </row>
    <row r="92" ht="15.75" customHeight="1">
      <c r="A92" s="94"/>
      <c r="B92" s="94"/>
      <c r="C92" s="94"/>
      <c r="D92" s="81"/>
      <c r="E92" s="94"/>
      <c r="F92" s="94"/>
    </row>
    <row r="93" ht="15.75" customHeight="1">
      <c r="A93" s="94"/>
      <c r="B93" s="94"/>
      <c r="C93" s="94"/>
      <c r="D93" s="81"/>
      <c r="E93" s="94"/>
      <c r="F93" s="94"/>
    </row>
    <row r="94" ht="15.75" customHeight="1">
      <c r="A94" s="94"/>
      <c r="B94" s="94"/>
      <c r="C94" s="94"/>
      <c r="D94" s="81"/>
      <c r="E94" s="94"/>
      <c r="F94" s="94"/>
    </row>
    <row r="95" ht="15.75" customHeight="1">
      <c r="A95" s="94"/>
      <c r="B95" s="94"/>
      <c r="C95" s="94"/>
      <c r="D95" s="81"/>
      <c r="E95" s="94"/>
      <c r="F95" s="94"/>
    </row>
    <row r="96" ht="15.75" customHeight="1">
      <c r="A96" s="94"/>
      <c r="B96" s="94"/>
      <c r="C96" s="94"/>
      <c r="D96" s="81"/>
      <c r="E96" s="94"/>
      <c r="F96" s="94"/>
    </row>
    <row r="97" ht="15.75" customHeight="1">
      <c r="A97" s="94"/>
      <c r="B97" s="94"/>
      <c r="C97" s="94"/>
      <c r="D97" s="81"/>
      <c r="E97" s="94"/>
      <c r="F97" s="94"/>
    </row>
    <row r="98" ht="15.75" customHeight="1">
      <c r="A98" s="94"/>
      <c r="B98" s="94"/>
      <c r="C98" s="94"/>
      <c r="D98" s="81"/>
      <c r="E98" s="94"/>
      <c r="F98" s="94"/>
    </row>
    <row r="99" ht="15.75" customHeight="1">
      <c r="A99" s="94"/>
      <c r="B99" s="94"/>
      <c r="C99" s="94"/>
      <c r="D99" s="81"/>
      <c r="E99" s="94"/>
      <c r="F99" s="94"/>
    </row>
    <row r="100" ht="15.75" customHeight="1">
      <c r="A100" s="94"/>
      <c r="B100" s="94"/>
      <c r="C100" s="94"/>
      <c r="D100" s="81"/>
      <c r="E100" s="94"/>
      <c r="F100" s="94"/>
    </row>
    <row r="101" ht="15.75" customHeight="1">
      <c r="A101" s="94"/>
      <c r="B101" s="94"/>
      <c r="C101" s="94"/>
      <c r="D101" s="81"/>
      <c r="E101" s="94"/>
      <c r="F101" s="94"/>
    </row>
    <row r="102" ht="15.75" customHeight="1">
      <c r="A102" s="94"/>
      <c r="B102" s="94"/>
      <c r="C102" s="94"/>
      <c r="D102" s="81"/>
      <c r="E102" s="94"/>
      <c r="F102" s="94"/>
    </row>
    <row r="103" ht="15.75" customHeight="1">
      <c r="A103" s="94"/>
      <c r="B103" s="94"/>
      <c r="C103" s="94"/>
      <c r="D103" s="81"/>
      <c r="E103" s="94"/>
      <c r="F103" s="94"/>
    </row>
    <row r="104" ht="15.75" customHeight="1">
      <c r="A104" s="94"/>
      <c r="B104" s="94"/>
      <c r="C104" s="94"/>
      <c r="D104" s="81"/>
      <c r="E104" s="94"/>
      <c r="F104" s="94"/>
    </row>
    <row r="105" ht="15.75" customHeight="1">
      <c r="A105" s="94"/>
      <c r="B105" s="94"/>
      <c r="C105" s="94"/>
      <c r="D105" s="81"/>
      <c r="E105" s="94"/>
      <c r="F105" s="94"/>
    </row>
    <row r="106" ht="15.75" customHeight="1">
      <c r="A106" s="94"/>
      <c r="B106" s="94"/>
      <c r="C106" s="94"/>
      <c r="D106" s="81"/>
      <c r="E106" s="94"/>
      <c r="F106" s="94"/>
    </row>
    <row r="107" ht="15.75" customHeight="1">
      <c r="A107" s="94"/>
      <c r="B107" s="94"/>
      <c r="C107" s="94"/>
      <c r="D107" s="81"/>
      <c r="E107" s="94"/>
      <c r="F107" s="94"/>
    </row>
    <row r="108" ht="15.75" customHeight="1">
      <c r="A108" s="94"/>
      <c r="B108" s="94"/>
      <c r="C108" s="94"/>
      <c r="D108" s="81"/>
      <c r="E108" s="94"/>
      <c r="F108" s="94"/>
    </row>
    <row r="109" ht="15.75" customHeight="1">
      <c r="A109" s="94"/>
      <c r="B109" s="94"/>
      <c r="C109" s="94"/>
      <c r="D109" s="81"/>
      <c r="E109" s="94"/>
      <c r="F109" s="94"/>
    </row>
    <row r="110" ht="15.75" customHeight="1">
      <c r="A110" s="94"/>
      <c r="B110" s="94"/>
      <c r="C110" s="94"/>
      <c r="D110" s="81"/>
      <c r="E110" s="94"/>
      <c r="F110" s="94"/>
    </row>
    <row r="111" ht="15.75" customHeight="1">
      <c r="A111" s="94"/>
      <c r="B111" s="94"/>
      <c r="C111" s="94"/>
      <c r="D111" s="81"/>
      <c r="E111" s="94"/>
      <c r="F111" s="94"/>
    </row>
    <row r="112" ht="15.75" customHeight="1">
      <c r="A112" s="94"/>
      <c r="B112" s="94"/>
      <c r="C112" s="94"/>
      <c r="D112" s="81"/>
      <c r="E112" s="94"/>
      <c r="F112" s="94"/>
    </row>
    <row r="113" ht="15.75" customHeight="1">
      <c r="A113" s="94"/>
      <c r="B113" s="94"/>
      <c r="C113" s="94"/>
      <c r="D113" s="81"/>
      <c r="E113" s="94"/>
      <c r="F113" s="94"/>
    </row>
    <row r="114" ht="15.75" customHeight="1">
      <c r="A114" s="94"/>
      <c r="B114" s="94"/>
      <c r="C114" s="94"/>
      <c r="D114" s="81"/>
      <c r="E114" s="94"/>
      <c r="F114" s="94"/>
    </row>
    <row r="115" ht="15.75" customHeight="1">
      <c r="A115" s="94"/>
      <c r="B115" s="94"/>
      <c r="C115" s="94"/>
      <c r="D115" s="81"/>
      <c r="E115" s="94"/>
      <c r="F115" s="94"/>
    </row>
    <row r="116" ht="15.75" customHeight="1">
      <c r="A116" s="94"/>
      <c r="B116" s="94"/>
      <c r="C116" s="94"/>
      <c r="D116" s="81"/>
      <c r="E116" s="94"/>
      <c r="F116" s="94"/>
    </row>
    <row r="117" ht="15.75" customHeight="1">
      <c r="A117" s="94"/>
      <c r="B117" s="94"/>
      <c r="C117" s="94"/>
      <c r="D117" s="81"/>
      <c r="E117" s="94"/>
      <c r="F117" s="94"/>
    </row>
    <row r="118" ht="15.75" customHeight="1">
      <c r="A118" s="94"/>
      <c r="B118" s="94"/>
      <c r="C118" s="94"/>
      <c r="D118" s="81"/>
      <c r="E118" s="94"/>
      <c r="F118" s="94"/>
    </row>
    <row r="119" ht="15.75" customHeight="1">
      <c r="A119" s="94"/>
      <c r="B119" s="94"/>
      <c r="C119" s="94"/>
      <c r="D119" s="81"/>
      <c r="E119" s="94"/>
      <c r="F119" s="94"/>
    </row>
    <row r="120" ht="15.75" customHeight="1">
      <c r="A120" s="94"/>
      <c r="B120" s="94"/>
      <c r="C120" s="94"/>
      <c r="D120" s="81"/>
      <c r="E120" s="94"/>
      <c r="F120" s="94"/>
    </row>
    <row r="121" ht="15.75" customHeight="1">
      <c r="A121" s="94"/>
      <c r="B121" s="94"/>
      <c r="C121" s="94"/>
      <c r="D121" s="81"/>
      <c r="E121" s="94"/>
      <c r="F121" s="94"/>
    </row>
    <row r="122" ht="15.75" customHeight="1">
      <c r="A122" s="94"/>
      <c r="B122" s="94"/>
      <c r="C122" s="94"/>
      <c r="D122" s="81"/>
      <c r="E122" s="94"/>
      <c r="F122" s="94"/>
    </row>
    <row r="123" ht="15.75" customHeight="1">
      <c r="A123" s="94"/>
      <c r="B123" s="94"/>
      <c r="C123" s="94"/>
      <c r="D123" s="81"/>
      <c r="E123" s="94"/>
      <c r="F123" s="94"/>
    </row>
    <row r="124" ht="15.75" customHeight="1">
      <c r="A124" s="94"/>
      <c r="B124" s="94"/>
      <c r="C124" s="94"/>
      <c r="D124" s="81"/>
      <c r="E124" s="94"/>
      <c r="F124" s="94"/>
    </row>
    <row r="125" ht="15.75" customHeight="1">
      <c r="A125" s="94"/>
      <c r="B125" s="94"/>
      <c r="C125" s="94"/>
      <c r="D125" s="81"/>
      <c r="E125" s="94"/>
      <c r="F125" s="94"/>
    </row>
    <row r="126" ht="15.75" customHeight="1">
      <c r="A126" s="94"/>
      <c r="B126" s="94"/>
      <c r="C126" s="94"/>
      <c r="D126" s="81"/>
      <c r="E126" s="94"/>
      <c r="F126" s="94"/>
    </row>
    <row r="127" ht="15.75" customHeight="1">
      <c r="A127" s="94"/>
      <c r="B127" s="94"/>
      <c r="C127" s="94"/>
      <c r="D127" s="81"/>
      <c r="E127" s="94"/>
      <c r="F127" s="94"/>
    </row>
    <row r="128" ht="15.75" customHeight="1">
      <c r="A128" s="94"/>
      <c r="B128" s="94"/>
      <c r="C128" s="94"/>
      <c r="D128" s="81"/>
      <c r="E128" s="94"/>
      <c r="F128" s="94"/>
    </row>
    <row r="129" ht="15.75" customHeight="1">
      <c r="A129" s="94"/>
      <c r="B129" s="94"/>
      <c r="C129" s="94"/>
      <c r="D129" s="81"/>
      <c r="E129" s="94"/>
      <c r="F129" s="94"/>
    </row>
    <row r="130" ht="15.75" customHeight="1">
      <c r="A130" s="94"/>
      <c r="B130" s="94"/>
      <c r="C130" s="94"/>
      <c r="D130" s="81"/>
      <c r="E130" s="94"/>
      <c r="F130" s="94"/>
    </row>
    <row r="131" ht="15.75" customHeight="1">
      <c r="A131" s="94"/>
      <c r="B131" s="94"/>
      <c r="C131" s="94"/>
      <c r="D131" s="81"/>
      <c r="E131" s="94"/>
      <c r="F131" s="94"/>
    </row>
    <row r="132" ht="15.75" customHeight="1">
      <c r="A132" s="94"/>
      <c r="B132" s="94"/>
      <c r="C132" s="94"/>
      <c r="D132" s="81"/>
      <c r="E132" s="94"/>
      <c r="F132" s="94"/>
    </row>
    <row r="133" ht="15.75" customHeight="1">
      <c r="A133" s="94"/>
      <c r="B133" s="94"/>
      <c r="C133" s="94"/>
      <c r="D133" s="81"/>
      <c r="E133" s="94"/>
      <c r="F133" s="94"/>
    </row>
    <row r="134" ht="15.75" customHeight="1">
      <c r="A134" s="94"/>
      <c r="B134" s="94"/>
      <c r="C134" s="94"/>
      <c r="D134" s="81"/>
      <c r="E134" s="94"/>
      <c r="F134" s="94"/>
    </row>
    <row r="135" ht="15.75" customHeight="1">
      <c r="A135" s="94"/>
      <c r="B135" s="94"/>
      <c r="C135" s="94"/>
      <c r="D135" s="81"/>
      <c r="E135" s="94"/>
      <c r="F135" s="94"/>
    </row>
    <row r="136" ht="15.75" customHeight="1">
      <c r="A136" s="94"/>
      <c r="B136" s="94"/>
      <c r="C136" s="94"/>
      <c r="D136" s="81"/>
      <c r="E136" s="94"/>
      <c r="F136" s="94"/>
    </row>
    <row r="137" ht="15.75" customHeight="1">
      <c r="A137" s="94"/>
      <c r="B137" s="94"/>
      <c r="C137" s="94"/>
      <c r="D137" s="81"/>
      <c r="E137" s="94"/>
      <c r="F137" s="94"/>
    </row>
    <row r="138" ht="15.75" customHeight="1">
      <c r="A138" s="94"/>
      <c r="B138" s="94"/>
      <c r="C138" s="94"/>
      <c r="D138" s="81"/>
      <c r="E138" s="94"/>
      <c r="F138" s="94"/>
    </row>
    <row r="139" ht="15.75" customHeight="1">
      <c r="A139" s="94"/>
      <c r="B139" s="94"/>
      <c r="C139" s="94"/>
      <c r="D139" s="81"/>
      <c r="E139" s="94"/>
      <c r="F139" s="94"/>
    </row>
    <row r="140" ht="15.75" customHeight="1">
      <c r="A140" s="94"/>
      <c r="B140" s="94"/>
      <c r="C140" s="94"/>
      <c r="D140" s="81"/>
      <c r="E140" s="94"/>
      <c r="F140" s="94"/>
    </row>
    <row r="141" ht="15.75" customHeight="1">
      <c r="A141" s="94"/>
      <c r="B141" s="94"/>
      <c r="C141" s="94"/>
      <c r="D141" s="81"/>
      <c r="E141" s="94"/>
      <c r="F141" s="94"/>
    </row>
    <row r="142" ht="15.75" customHeight="1">
      <c r="A142" s="94"/>
      <c r="B142" s="94"/>
      <c r="C142" s="94"/>
      <c r="D142" s="81"/>
      <c r="E142" s="94"/>
      <c r="F142" s="94"/>
    </row>
    <row r="143" ht="15.75" customHeight="1">
      <c r="A143" s="94"/>
      <c r="B143" s="94"/>
      <c r="C143" s="94"/>
      <c r="D143" s="81"/>
      <c r="E143" s="94"/>
      <c r="F143" s="94"/>
    </row>
    <row r="144" ht="15.75" customHeight="1">
      <c r="A144" s="94"/>
      <c r="B144" s="94"/>
      <c r="C144" s="94"/>
      <c r="D144" s="81"/>
      <c r="E144" s="94"/>
      <c r="F144" s="94"/>
    </row>
    <row r="145" ht="15.75" customHeight="1">
      <c r="A145" s="94"/>
      <c r="B145" s="94"/>
      <c r="C145" s="94"/>
      <c r="D145" s="81"/>
      <c r="E145" s="94"/>
      <c r="F145" s="94"/>
    </row>
    <row r="146" ht="15.75" customHeight="1">
      <c r="A146" s="94"/>
      <c r="B146" s="94"/>
      <c r="C146" s="94"/>
      <c r="D146" s="81"/>
      <c r="E146" s="94"/>
      <c r="F146" s="94"/>
    </row>
    <row r="147" ht="15.75" customHeight="1">
      <c r="A147" s="94"/>
      <c r="B147" s="94"/>
      <c r="C147" s="94"/>
      <c r="D147" s="81"/>
      <c r="E147" s="94"/>
      <c r="F147" s="94"/>
    </row>
    <row r="148" ht="15.75" customHeight="1">
      <c r="A148" s="94"/>
      <c r="B148" s="94"/>
      <c r="C148" s="94"/>
      <c r="D148" s="81"/>
      <c r="E148" s="94"/>
      <c r="F148" s="94"/>
    </row>
    <row r="149" ht="15.75" customHeight="1">
      <c r="A149" s="94"/>
      <c r="B149" s="94"/>
      <c r="C149" s="94"/>
      <c r="D149" s="81"/>
      <c r="E149" s="94"/>
      <c r="F149" s="94"/>
    </row>
    <row r="150" ht="15.75" customHeight="1">
      <c r="A150" s="94"/>
      <c r="B150" s="94"/>
      <c r="C150" s="94"/>
      <c r="D150" s="81"/>
      <c r="E150" s="94"/>
      <c r="F150" s="94"/>
    </row>
    <row r="151" ht="15.75" customHeight="1">
      <c r="A151" s="94"/>
      <c r="B151" s="94"/>
      <c r="C151" s="94"/>
      <c r="D151" s="81"/>
      <c r="E151" s="94"/>
      <c r="F151" s="94"/>
    </row>
    <row r="152" ht="15.75" customHeight="1">
      <c r="A152" s="94"/>
      <c r="B152" s="94"/>
      <c r="C152" s="94"/>
      <c r="D152" s="81"/>
      <c r="E152" s="94"/>
      <c r="F152" s="94"/>
    </row>
    <row r="153" ht="15.75" customHeight="1">
      <c r="A153" s="94"/>
      <c r="B153" s="94"/>
      <c r="C153" s="94"/>
      <c r="D153" s="81"/>
      <c r="E153" s="94"/>
      <c r="F153" s="94"/>
    </row>
    <row r="154" ht="15.75" customHeight="1">
      <c r="A154" s="94"/>
      <c r="B154" s="94"/>
      <c r="C154" s="94"/>
      <c r="D154" s="81"/>
      <c r="E154" s="94"/>
      <c r="F154" s="94"/>
    </row>
    <row r="155" ht="15.75" customHeight="1">
      <c r="A155" s="94"/>
      <c r="B155" s="94"/>
      <c r="C155" s="94"/>
      <c r="D155" s="81"/>
      <c r="E155" s="94"/>
      <c r="F155" s="94"/>
    </row>
    <row r="156" ht="15.75" customHeight="1">
      <c r="A156" s="94"/>
      <c r="B156" s="94"/>
      <c r="C156" s="94"/>
      <c r="D156" s="81"/>
      <c r="E156" s="94"/>
      <c r="F156" s="94"/>
    </row>
    <row r="157" ht="15.75" customHeight="1">
      <c r="A157" s="94"/>
      <c r="B157" s="94"/>
      <c r="C157" s="94"/>
      <c r="D157" s="81"/>
      <c r="E157" s="94"/>
      <c r="F157" s="94"/>
    </row>
    <row r="158" ht="15.75" customHeight="1">
      <c r="A158" s="94"/>
      <c r="B158" s="94"/>
      <c r="C158" s="94"/>
      <c r="D158" s="81"/>
      <c r="E158" s="94"/>
      <c r="F158" s="94"/>
    </row>
    <row r="159" ht="15.75" customHeight="1">
      <c r="A159" s="94"/>
      <c r="B159" s="94"/>
      <c r="C159" s="94"/>
      <c r="D159" s="81"/>
      <c r="E159" s="94"/>
      <c r="F159" s="94"/>
    </row>
    <row r="160" ht="15.75" customHeight="1">
      <c r="A160" s="94"/>
      <c r="B160" s="94"/>
      <c r="C160" s="94"/>
      <c r="D160" s="81"/>
      <c r="E160" s="94"/>
      <c r="F160" s="94"/>
    </row>
    <row r="161" ht="15.75" customHeight="1">
      <c r="A161" s="94"/>
      <c r="B161" s="94"/>
      <c r="C161" s="94"/>
      <c r="D161" s="81"/>
      <c r="E161" s="94"/>
      <c r="F161" s="94"/>
    </row>
    <row r="162" ht="15.75" customHeight="1">
      <c r="A162" s="94"/>
      <c r="B162" s="94"/>
      <c r="C162" s="94"/>
      <c r="D162" s="81"/>
      <c r="E162" s="94"/>
      <c r="F162" s="94"/>
    </row>
    <row r="163" ht="15.75" customHeight="1">
      <c r="A163" s="94"/>
      <c r="B163" s="94"/>
      <c r="C163" s="94"/>
      <c r="D163" s="81"/>
      <c r="E163" s="94"/>
      <c r="F163" s="94"/>
    </row>
    <row r="164" ht="15.75" customHeight="1">
      <c r="A164" s="94"/>
      <c r="B164" s="94"/>
      <c r="C164" s="94"/>
      <c r="D164" s="81"/>
      <c r="E164" s="94"/>
      <c r="F164" s="94"/>
    </row>
    <row r="165" ht="15.75" customHeight="1">
      <c r="A165" s="94"/>
      <c r="B165" s="94"/>
      <c r="C165" s="94"/>
      <c r="D165" s="81"/>
      <c r="E165" s="94"/>
      <c r="F165" s="94"/>
    </row>
    <row r="166" ht="15.75" customHeight="1">
      <c r="A166" s="94"/>
      <c r="B166" s="94"/>
      <c r="C166" s="94"/>
      <c r="D166" s="81"/>
      <c r="E166" s="94"/>
      <c r="F166" s="94"/>
    </row>
    <row r="167" ht="15.75" customHeight="1">
      <c r="A167" s="94"/>
      <c r="B167" s="94"/>
      <c r="C167" s="94"/>
      <c r="D167" s="81"/>
      <c r="E167" s="94"/>
      <c r="F167" s="94"/>
    </row>
    <row r="168" ht="15.75" customHeight="1">
      <c r="A168" s="94"/>
      <c r="B168" s="94"/>
      <c r="C168" s="94"/>
      <c r="D168" s="81"/>
      <c r="E168" s="94"/>
      <c r="F168" s="94"/>
    </row>
    <row r="169" ht="15.75" customHeight="1">
      <c r="A169" s="94"/>
      <c r="B169" s="94"/>
      <c r="C169" s="94"/>
      <c r="D169" s="81"/>
      <c r="E169" s="94"/>
      <c r="F169" s="94"/>
    </row>
    <row r="170" ht="15.75" customHeight="1">
      <c r="A170" s="94"/>
      <c r="B170" s="94"/>
      <c r="C170" s="94"/>
      <c r="D170" s="81"/>
      <c r="E170" s="94"/>
      <c r="F170" s="94"/>
    </row>
    <row r="171" ht="15.75" customHeight="1">
      <c r="A171" s="94"/>
      <c r="B171" s="94"/>
      <c r="C171" s="94"/>
      <c r="D171" s="81"/>
      <c r="E171" s="94"/>
      <c r="F171" s="94"/>
    </row>
    <row r="172" ht="15.75" customHeight="1">
      <c r="A172" s="94"/>
      <c r="B172" s="94"/>
      <c r="C172" s="94"/>
      <c r="D172" s="81"/>
      <c r="E172" s="94"/>
      <c r="F172" s="94"/>
    </row>
    <row r="173" ht="15.75" customHeight="1">
      <c r="A173" s="94"/>
      <c r="B173" s="94"/>
      <c r="C173" s="94"/>
      <c r="D173" s="81"/>
      <c r="E173" s="94"/>
      <c r="F173" s="94"/>
    </row>
    <row r="174" ht="15.75" customHeight="1">
      <c r="A174" s="94"/>
      <c r="B174" s="94"/>
      <c r="C174" s="94"/>
      <c r="D174" s="81"/>
      <c r="E174" s="94"/>
      <c r="F174" s="94"/>
    </row>
    <row r="175" ht="15.75" customHeight="1">
      <c r="A175" s="94"/>
      <c r="B175" s="94"/>
      <c r="C175" s="94"/>
      <c r="D175" s="81"/>
      <c r="E175" s="94"/>
      <c r="F175" s="94"/>
    </row>
    <row r="176" ht="15.75" customHeight="1">
      <c r="A176" s="94"/>
      <c r="B176" s="94"/>
      <c r="C176" s="94"/>
      <c r="D176" s="81"/>
      <c r="E176" s="94"/>
      <c r="F176" s="94"/>
    </row>
    <row r="177" ht="15.75" customHeight="1">
      <c r="A177" s="94"/>
      <c r="B177" s="94"/>
      <c r="C177" s="94"/>
      <c r="D177" s="81"/>
      <c r="E177" s="94"/>
      <c r="F177" s="94"/>
    </row>
    <row r="178" ht="15.75" customHeight="1">
      <c r="A178" s="94"/>
      <c r="B178" s="94"/>
      <c r="C178" s="94"/>
      <c r="D178" s="81"/>
      <c r="E178" s="94"/>
      <c r="F178" s="94"/>
    </row>
    <row r="179" ht="15.75" customHeight="1">
      <c r="A179" s="94"/>
      <c r="B179" s="94"/>
      <c r="C179" s="94"/>
      <c r="D179" s="81"/>
      <c r="E179" s="94"/>
      <c r="F179" s="94"/>
    </row>
    <row r="180" ht="15.75" customHeight="1">
      <c r="A180" s="94"/>
      <c r="B180" s="94"/>
      <c r="C180" s="94"/>
      <c r="D180" s="81"/>
      <c r="E180" s="94"/>
      <c r="F180" s="94"/>
    </row>
    <row r="181" ht="15.75" customHeight="1">
      <c r="A181" s="94"/>
      <c r="B181" s="94"/>
      <c r="C181" s="94"/>
      <c r="D181" s="81"/>
      <c r="E181" s="94"/>
      <c r="F181" s="94"/>
    </row>
    <row r="182" ht="15.75" customHeight="1">
      <c r="A182" s="94"/>
      <c r="B182" s="94"/>
      <c r="C182" s="94"/>
      <c r="D182" s="81"/>
      <c r="E182" s="94"/>
      <c r="F182" s="94"/>
    </row>
    <row r="183" ht="15.75" customHeight="1">
      <c r="A183" s="94"/>
      <c r="B183" s="94"/>
      <c r="C183" s="94"/>
      <c r="D183" s="81"/>
      <c r="E183" s="94"/>
      <c r="F183" s="94"/>
    </row>
    <row r="184" ht="15.75" customHeight="1">
      <c r="A184" s="94"/>
      <c r="B184" s="94"/>
      <c r="C184" s="94"/>
      <c r="D184" s="81"/>
      <c r="E184" s="94"/>
      <c r="F184" s="94"/>
    </row>
    <row r="185" ht="15.75" customHeight="1">
      <c r="A185" s="94"/>
      <c r="B185" s="94"/>
      <c r="C185" s="94"/>
      <c r="D185" s="81"/>
      <c r="E185" s="94"/>
      <c r="F185" s="94"/>
    </row>
    <row r="186" ht="15.75" customHeight="1">
      <c r="A186" s="94"/>
      <c r="B186" s="94"/>
      <c r="C186" s="94"/>
      <c r="D186" s="81"/>
      <c r="E186" s="94"/>
      <c r="F186" s="94"/>
    </row>
    <row r="187" ht="15.75" customHeight="1">
      <c r="A187" s="94"/>
      <c r="B187" s="94"/>
      <c r="C187" s="94"/>
      <c r="D187" s="81"/>
      <c r="E187" s="94"/>
      <c r="F187" s="94"/>
    </row>
    <row r="188" ht="15.75" customHeight="1">
      <c r="A188" s="94"/>
      <c r="B188" s="94"/>
      <c r="C188" s="94"/>
      <c r="D188" s="81"/>
      <c r="E188" s="94"/>
      <c r="F188" s="94"/>
    </row>
    <row r="189" ht="15.75" customHeight="1">
      <c r="A189" s="94"/>
      <c r="B189" s="94"/>
      <c r="C189" s="94"/>
      <c r="D189" s="81"/>
      <c r="E189" s="94"/>
      <c r="F189" s="94"/>
    </row>
    <row r="190" ht="15.75" customHeight="1">
      <c r="A190" s="94"/>
      <c r="B190" s="94"/>
      <c r="C190" s="94"/>
      <c r="D190" s="81"/>
      <c r="E190" s="94"/>
      <c r="F190" s="94"/>
    </row>
    <row r="191" ht="15.75" customHeight="1">
      <c r="A191" s="94"/>
      <c r="B191" s="94"/>
      <c r="C191" s="94"/>
      <c r="D191" s="81"/>
      <c r="E191" s="94"/>
      <c r="F191" s="94"/>
    </row>
    <row r="192" ht="15.75" customHeight="1">
      <c r="A192" s="94"/>
      <c r="B192" s="94"/>
      <c r="C192" s="94"/>
      <c r="D192" s="81"/>
      <c r="E192" s="94"/>
      <c r="F192" s="94"/>
    </row>
    <row r="193" ht="15.75" customHeight="1">
      <c r="A193" s="94"/>
      <c r="B193" s="94"/>
      <c r="C193" s="94"/>
      <c r="D193" s="81"/>
      <c r="E193" s="94"/>
      <c r="F193" s="94"/>
    </row>
    <row r="194" ht="15.75" customHeight="1">
      <c r="A194" s="94"/>
      <c r="B194" s="94"/>
      <c r="C194" s="94"/>
      <c r="D194" s="81"/>
      <c r="E194" s="94"/>
      <c r="F194" s="94"/>
    </row>
    <row r="195" ht="15.75" customHeight="1">
      <c r="A195" s="94"/>
      <c r="B195" s="94"/>
      <c r="C195" s="94"/>
      <c r="D195" s="81"/>
      <c r="E195" s="94"/>
      <c r="F195" s="94"/>
    </row>
    <row r="196" ht="15.75" customHeight="1">
      <c r="A196" s="94"/>
      <c r="B196" s="94"/>
      <c r="C196" s="94"/>
      <c r="D196" s="81"/>
      <c r="E196" s="94"/>
      <c r="F196" s="94"/>
    </row>
    <row r="197" ht="15.75" customHeight="1">
      <c r="A197" s="94"/>
      <c r="B197" s="94"/>
      <c r="C197" s="94"/>
      <c r="D197" s="81"/>
      <c r="E197" s="94"/>
      <c r="F197" s="94"/>
    </row>
    <row r="198" ht="15.75" customHeight="1">
      <c r="A198" s="94"/>
      <c r="B198" s="94"/>
      <c r="C198" s="94"/>
      <c r="D198" s="81"/>
      <c r="E198" s="94"/>
      <c r="F198" s="94"/>
    </row>
    <row r="199" ht="15.75" customHeight="1">
      <c r="A199" s="94"/>
      <c r="B199" s="94"/>
      <c r="C199" s="94"/>
      <c r="D199" s="81"/>
      <c r="E199" s="94"/>
      <c r="F199" s="94"/>
    </row>
    <row r="200" ht="15.75" customHeight="1">
      <c r="A200" s="94"/>
      <c r="B200" s="94"/>
      <c r="C200" s="94"/>
      <c r="D200" s="81"/>
      <c r="E200" s="94"/>
      <c r="F200" s="94"/>
    </row>
    <row r="201" ht="15.75" customHeight="1">
      <c r="A201" s="94"/>
      <c r="B201" s="94"/>
      <c r="C201" s="94"/>
      <c r="D201" s="81"/>
      <c r="E201" s="94"/>
      <c r="F201" s="94"/>
    </row>
    <row r="202" ht="15.75" customHeight="1">
      <c r="A202" s="94"/>
      <c r="B202" s="94"/>
      <c r="C202" s="94"/>
      <c r="D202" s="81"/>
      <c r="E202" s="94"/>
      <c r="F202" s="94"/>
    </row>
    <row r="203" ht="15.75" customHeight="1">
      <c r="A203" s="94"/>
      <c r="B203" s="94"/>
      <c r="C203" s="94"/>
      <c r="D203" s="81"/>
      <c r="E203" s="94"/>
      <c r="F203" s="94"/>
    </row>
    <row r="204" ht="15.75" customHeight="1">
      <c r="A204" s="94"/>
      <c r="B204" s="94"/>
      <c r="C204" s="94"/>
      <c r="D204" s="81"/>
      <c r="E204" s="94"/>
      <c r="F204" s="94"/>
    </row>
    <row r="205" ht="15.75" customHeight="1">
      <c r="A205" s="94"/>
      <c r="B205" s="94"/>
      <c r="C205" s="94"/>
      <c r="D205" s="81"/>
      <c r="E205" s="94"/>
      <c r="F205" s="94"/>
    </row>
    <row r="206" ht="15.75" customHeight="1">
      <c r="A206" s="94"/>
      <c r="B206" s="94"/>
      <c r="C206" s="94"/>
      <c r="D206" s="81"/>
      <c r="E206" s="94"/>
      <c r="F206" s="94"/>
    </row>
    <row r="207" ht="15.75" customHeight="1">
      <c r="A207" s="94"/>
      <c r="B207" s="94"/>
      <c r="C207" s="94"/>
      <c r="D207" s="81"/>
      <c r="E207" s="94"/>
      <c r="F207" s="94"/>
    </row>
    <row r="208" ht="15.75" customHeight="1">
      <c r="A208" s="94"/>
      <c r="B208" s="94"/>
      <c r="C208" s="94"/>
      <c r="D208" s="81"/>
      <c r="E208" s="94"/>
      <c r="F208" s="94"/>
    </row>
    <row r="209" ht="15.75" customHeight="1">
      <c r="A209" s="94"/>
      <c r="B209" s="94"/>
      <c r="C209" s="94"/>
      <c r="D209" s="81"/>
      <c r="E209" s="94"/>
      <c r="F209" s="94"/>
    </row>
    <row r="210" ht="15.75" customHeight="1">
      <c r="A210" s="94"/>
      <c r="B210" s="94"/>
      <c r="C210" s="94"/>
      <c r="D210" s="81"/>
      <c r="E210" s="94"/>
      <c r="F210" s="94"/>
    </row>
    <row r="211" ht="15.75" customHeight="1">
      <c r="A211" s="94"/>
      <c r="B211" s="94"/>
      <c r="C211" s="94"/>
      <c r="D211" s="81"/>
      <c r="E211" s="94"/>
      <c r="F211" s="94"/>
    </row>
    <row r="212" ht="15.75" customHeight="1">
      <c r="A212" s="94"/>
      <c r="B212" s="94"/>
      <c r="C212" s="94"/>
      <c r="D212" s="81"/>
      <c r="E212" s="94"/>
      <c r="F212" s="94"/>
    </row>
    <row r="213" ht="15.75" customHeight="1">
      <c r="A213" s="94"/>
      <c r="B213" s="94"/>
      <c r="C213" s="94"/>
      <c r="D213" s="81"/>
      <c r="E213" s="94"/>
      <c r="F213" s="94"/>
    </row>
    <row r="214" ht="15.75" customHeight="1">
      <c r="A214" s="94"/>
      <c r="B214" s="94"/>
      <c r="C214" s="94"/>
      <c r="D214" s="81"/>
      <c r="E214" s="94"/>
      <c r="F214" s="94"/>
    </row>
    <row r="215" ht="15.75" customHeight="1">
      <c r="A215" s="94"/>
      <c r="B215" s="94"/>
      <c r="C215" s="94"/>
      <c r="D215" s="81"/>
      <c r="E215" s="94"/>
      <c r="F215" s="94"/>
    </row>
    <row r="216" ht="15.75" customHeight="1">
      <c r="A216" s="94"/>
      <c r="B216" s="94"/>
      <c r="C216" s="94"/>
      <c r="D216" s="81"/>
      <c r="E216" s="94"/>
      <c r="F216" s="94"/>
    </row>
    <row r="217" ht="15.75" customHeight="1">
      <c r="A217" s="94"/>
      <c r="B217" s="94"/>
      <c r="C217" s="94"/>
      <c r="D217" s="81"/>
      <c r="E217" s="94"/>
      <c r="F217" s="94"/>
    </row>
    <row r="218" ht="15.75" customHeight="1">
      <c r="A218" s="94"/>
      <c r="B218" s="94"/>
      <c r="C218" s="94"/>
      <c r="D218" s="81"/>
      <c r="E218" s="94"/>
      <c r="F218" s="94"/>
    </row>
    <row r="219" ht="15.75" customHeight="1">
      <c r="A219" s="94"/>
      <c r="B219" s="94"/>
      <c r="C219" s="94"/>
      <c r="D219" s="81"/>
      <c r="E219" s="94"/>
      <c r="F219" s="94"/>
    </row>
    <row r="220" ht="15.75" customHeight="1">
      <c r="A220" s="94"/>
      <c r="B220" s="94"/>
      <c r="C220" s="94"/>
      <c r="D220" s="81"/>
      <c r="E220" s="94"/>
      <c r="F220" s="94"/>
    </row>
    <row r="221" ht="15.75" customHeight="1">
      <c r="A221" s="94"/>
      <c r="B221" s="94"/>
      <c r="C221" s="94"/>
      <c r="D221" s="81"/>
      <c r="E221" s="94"/>
      <c r="F221" s="94"/>
    </row>
    <row r="222" ht="15.75" customHeight="1">
      <c r="A222" s="94"/>
      <c r="B222" s="94"/>
      <c r="C222" s="94"/>
      <c r="D222" s="81"/>
      <c r="E222" s="94"/>
      <c r="F222" s="94"/>
    </row>
    <row r="223" ht="15.75" customHeight="1">
      <c r="A223" s="94"/>
      <c r="B223" s="94"/>
      <c r="C223" s="94"/>
      <c r="D223" s="81"/>
      <c r="E223" s="94"/>
      <c r="F223" s="94"/>
    </row>
    <row r="224" ht="15.75" customHeight="1">
      <c r="A224" s="94"/>
      <c r="B224" s="94"/>
      <c r="C224" s="94"/>
      <c r="D224" s="81"/>
      <c r="E224" s="94"/>
      <c r="F224" s="94"/>
    </row>
    <row r="225" ht="15.75" customHeight="1">
      <c r="A225" s="94"/>
      <c r="B225" s="94"/>
      <c r="C225" s="94"/>
      <c r="D225" s="81"/>
      <c r="E225" s="94"/>
      <c r="F225" s="94"/>
    </row>
    <row r="226" ht="15.75" customHeight="1">
      <c r="A226" s="94"/>
      <c r="B226" s="94"/>
      <c r="C226" s="94"/>
      <c r="D226" s="81"/>
      <c r="E226" s="94"/>
      <c r="F226" s="94"/>
    </row>
    <row r="227" ht="15.75" customHeight="1">
      <c r="A227" s="94"/>
      <c r="B227" s="94"/>
      <c r="C227" s="94"/>
      <c r="D227" s="81"/>
      <c r="E227" s="94"/>
      <c r="F227" s="94"/>
    </row>
    <row r="228" ht="15.75" customHeight="1">
      <c r="A228" s="94"/>
      <c r="B228" s="94"/>
      <c r="C228" s="94"/>
      <c r="D228" s="81"/>
      <c r="E228" s="94"/>
      <c r="F228" s="94"/>
    </row>
    <row r="229" ht="15.75" customHeight="1">
      <c r="A229" s="94"/>
      <c r="B229" s="94"/>
      <c r="C229" s="94"/>
      <c r="D229" s="81"/>
      <c r="E229" s="94"/>
      <c r="F229" s="94"/>
    </row>
    <row r="230" ht="15.75" customHeight="1">
      <c r="A230" s="94"/>
      <c r="B230" s="94"/>
      <c r="C230" s="94"/>
      <c r="D230" s="81"/>
      <c r="E230" s="94"/>
      <c r="F230" s="94"/>
    </row>
    <row r="231" ht="15.75" customHeight="1">
      <c r="A231" s="94"/>
      <c r="B231" s="94"/>
      <c r="C231" s="94"/>
      <c r="D231" s="81"/>
      <c r="E231" s="94"/>
      <c r="F231" s="94"/>
    </row>
    <row r="232" ht="15.75" customHeight="1">
      <c r="A232" s="94"/>
      <c r="B232" s="94"/>
      <c r="C232" s="94"/>
      <c r="D232" s="81"/>
      <c r="E232" s="94"/>
      <c r="F232" s="94"/>
    </row>
    <row r="233" ht="15.75" customHeight="1">
      <c r="A233" s="94"/>
      <c r="B233" s="94"/>
      <c r="C233" s="94"/>
      <c r="D233" s="81"/>
      <c r="E233" s="94"/>
      <c r="F233" s="94"/>
    </row>
    <row r="234" ht="15.75" customHeight="1">
      <c r="A234" s="94"/>
      <c r="B234" s="94"/>
      <c r="C234" s="94"/>
      <c r="D234" s="81"/>
      <c r="E234" s="94"/>
      <c r="F234" s="94"/>
    </row>
    <row r="235" ht="15.75" customHeight="1">
      <c r="A235" s="94"/>
      <c r="B235" s="94"/>
      <c r="C235" s="94"/>
      <c r="D235" s="81"/>
      <c r="E235" s="94"/>
      <c r="F235" s="94"/>
    </row>
    <row r="236" ht="15.75" customHeight="1">
      <c r="A236" s="94"/>
      <c r="B236" s="94"/>
      <c r="C236" s="94"/>
      <c r="D236" s="81"/>
      <c r="E236" s="94"/>
      <c r="F236" s="94"/>
    </row>
    <row r="237" ht="15.75" customHeight="1">
      <c r="A237" s="94"/>
      <c r="B237" s="94"/>
      <c r="C237" s="94"/>
      <c r="D237" s="81"/>
      <c r="E237" s="94"/>
      <c r="F237" s="94"/>
    </row>
    <row r="238" ht="15.75" customHeight="1">
      <c r="A238" s="94"/>
      <c r="B238" s="94"/>
      <c r="C238" s="94"/>
      <c r="D238" s="81"/>
      <c r="E238" s="94"/>
      <c r="F238" s="94"/>
    </row>
    <row r="239" ht="15.75" customHeight="1">
      <c r="A239" s="94"/>
      <c r="B239" s="94"/>
      <c r="C239" s="94"/>
      <c r="D239" s="81"/>
      <c r="E239" s="94"/>
      <c r="F239" s="94"/>
    </row>
    <row r="240" ht="15.75" customHeight="1">
      <c r="A240" s="94"/>
      <c r="B240" s="94"/>
      <c r="C240" s="94"/>
      <c r="D240" s="81"/>
      <c r="E240" s="94"/>
      <c r="F240" s="94"/>
    </row>
    <row r="241" ht="15.75" customHeight="1">
      <c r="A241" s="94"/>
      <c r="B241" s="94"/>
      <c r="C241" s="94"/>
      <c r="D241" s="81"/>
      <c r="E241" s="94"/>
      <c r="F241" s="94"/>
    </row>
    <row r="242" ht="15.75" customHeight="1">
      <c r="A242" s="94"/>
      <c r="B242" s="94"/>
      <c r="C242" s="94"/>
      <c r="D242" s="81"/>
      <c r="E242" s="94"/>
      <c r="F242" s="94"/>
    </row>
    <row r="243" ht="15.75" customHeight="1">
      <c r="A243" s="94"/>
      <c r="B243" s="94"/>
      <c r="C243" s="94"/>
      <c r="D243" s="81"/>
      <c r="E243" s="94"/>
      <c r="F243" s="94"/>
    </row>
    <row r="244" ht="15.75" customHeight="1">
      <c r="A244" s="94"/>
      <c r="B244" s="94"/>
      <c r="C244" s="94"/>
      <c r="D244" s="81"/>
      <c r="E244" s="94"/>
      <c r="F244" s="94"/>
    </row>
    <row r="245" ht="15.75" customHeight="1">
      <c r="A245" s="94"/>
      <c r="B245" s="94"/>
      <c r="C245" s="94"/>
      <c r="D245" s="81"/>
      <c r="E245" s="94"/>
      <c r="F245" s="94"/>
    </row>
    <row r="246" ht="15.75" customHeight="1">
      <c r="A246" s="94"/>
      <c r="B246" s="94"/>
      <c r="C246" s="94"/>
      <c r="D246" s="81"/>
      <c r="E246" s="94"/>
      <c r="F246" s="94"/>
    </row>
    <row r="247" ht="15.75" customHeight="1">
      <c r="A247" s="94"/>
      <c r="B247" s="94"/>
      <c r="C247" s="94"/>
      <c r="D247" s="81"/>
      <c r="E247" s="94"/>
      <c r="F247" s="94"/>
    </row>
    <row r="248" ht="15.75" customHeight="1">
      <c r="A248" s="94"/>
      <c r="B248" s="94"/>
      <c r="C248" s="94"/>
      <c r="D248" s="81"/>
      <c r="E248" s="94"/>
      <c r="F248" s="94"/>
    </row>
    <row r="249" ht="15.75" customHeight="1">
      <c r="A249" s="94"/>
      <c r="B249" s="94"/>
      <c r="C249" s="94"/>
      <c r="D249" s="81"/>
      <c r="E249" s="94"/>
      <c r="F249" s="94"/>
    </row>
    <row r="250" ht="15.75" customHeight="1">
      <c r="A250" s="94"/>
      <c r="B250" s="94"/>
      <c r="C250" s="94"/>
      <c r="D250" s="81"/>
      <c r="E250" s="94"/>
      <c r="F250" s="94"/>
    </row>
    <row r="251" ht="15.75" customHeight="1">
      <c r="A251" s="94"/>
      <c r="B251" s="94"/>
      <c r="C251" s="94"/>
      <c r="D251" s="81"/>
      <c r="E251" s="94"/>
      <c r="F251" s="94"/>
    </row>
    <row r="252" ht="15.75" customHeight="1">
      <c r="A252" s="94"/>
      <c r="B252" s="94"/>
      <c r="C252" s="94"/>
      <c r="D252" s="81"/>
      <c r="E252" s="94"/>
      <c r="F252" s="94"/>
    </row>
    <row r="253" ht="15.75" customHeight="1">
      <c r="A253" s="94"/>
      <c r="B253" s="94"/>
      <c r="C253" s="94"/>
      <c r="D253" s="81"/>
      <c r="E253" s="94"/>
      <c r="F253" s="94"/>
    </row>
    <row r="254" ht="15.75" customHeight="1">
      <c r="A254" s="94"/>
      <c r="B254" s="94"/>
      <c r="C254" s="94"/>
      <c r="D254" s="81"/>
      <c r="E254" s="94"/>
      <c r="F254" s="94"/>
    </row>
    <row r="255" ht="15.75" customHeight="1">
      <c r="A255" s="94"/>
      <c r="B255" s="94"/>
      <c r="C255" s="94"/>
      <c r="D255" s="81"/>
      <c r="E255" s="94"/>
      <c r="F255" s="94"/>
    </row>
    <row r="256" ht="15.75" customHeight="1">
      <c r="A256" s="94"/>
      <c r="B256" s="94"/>
      <c r="C256" s="94"/>
      <c r="D256" s="81"/>
      <c r="E256" s="94"/>
      <c r="F256" s="94"/>
    </row>
    <row r="257" ht="15.75" customHeight="1">
      <c r="A257" s="94"/>
      <c r="B257" s="94"/>
      <c r="C257" s="94"/>
      <c r="D257" s="81"/>
      <c r="E257" s="94"/>
      <c r="F257" s="94"/>
    </row>
    <row r="258" ht="15.75" customHeight="1">
      <c r="A258" s="94"/>
      <c r="B258" s="94"/>
      <c r="C258" s="94"/>
      <c r="D258" s="81"/>
      <c r="E258" s="94"/>
      <c r="F258" s="94"/>
    </row>
    <row r="259" ht="15.75" customHeight="1">
      <c r="A259" s="94"/>
      <c r="B259" s="94"/>
      <c r="C259" s="94"/>
      <c r="D259" s="81"/>
      <c r="E259" s="94"/>
      <c r="F259" s="94"/>
    </row>
    <row r="260" ht="15.75" customHeight="1">
      <c r="A260" s="94"/>
      <c r="B260" s="94"/>
      <c r="C260" s="94"/>
      <c r="D260" s="81"/>
      <c r="E260" s="94"/>
      <c r="F260" s="94"/>
    </row>
    <row r="261" ht="15.75" customHeight="1">
      <c r="A261" s="94"/>
      <c r="B261" s="94"/>
      <c r="C261" s="94"/>
      <c r="D261" s="81"/>
      <c r="E261" s="94"/>
      <c r="F261" s="94"/>
    </row>
    <row r="262" ht="15.75" customHeight="1">
      <c r="A262" s="94"/>
      <c r="B262" s="94"/>
      <c r="C262" s="94"/>
      <c r="D262" s="81"/>
      <c r="E262" s="94"/>
      <c r="F262" s="94"/>
    </row>
    <row r="263" ht="15.75" customHeight="1">
      <c r="A263" s="94"/>
      <c r="B263" s="94"/>
      <c r="C263" s="94"/>
      <c r="D263" s="81"/>
      <c r="E263" s="94"/>
      <c r="F263" s="94"/>
    </row>
    <row r="264" ht="15.75" customHeight="1">
      <c r="A264" s="94"/>
      <c r="B264" s="94"/>
      <c r="C264" s="94"/>
      <c r="D264" s="81"/>
      <c r="E264" s="94"/>
      <c r="F264" s="94"/>
    </row>
    <row r="265" ht="15.75" customHeight="1">
      <c r="A265" s="94"/>
      <c r="B265" s="94"/>
      <c r="C265" s="94"/>
      <c r="D265" s="81"/>
      <c r="E265" s="94"/>
      <c r="F265" s="94"/>
    </row>
    <row r="266" ht="15.75" customHeight="1">
      <c r="A266" s="94"/>
      <c r="B266" s="94"/>
      <c r="C266" s="94"/>
      <c r="D266" s="81"/>
      <c r="E266" s="94"/>
      <c r="F266" s="94"/>
    </row>
    <row r="267" ht="15.75" customHeight="1">
      <c r="A267" s="94"/>
      <c r="B267" s="94"/>
      <c r="C267" s="94"/>
      <c r="D267" s="81"/>
      <c r="E267" s="94"/>
      <c r="F267" s="94"/>
    </row>
    <row r="268" ht="15.75" customHeight="1">
      <c r="A268" s="94"/>
      <c r="B268" s="94"/>
      <c r="C268" s="94"/>
      <c r="D268" s="81"/>
      <c r="E268" s="94"/>
      <c r="F268" s="94"/>
    </row>
    <row r="269" ht="15.75" customHeight="1">
      <c r="A269" s="94"/>
      <c r="B269" s="94"/>
      <c r="C269" s="94"/>
      <c r="D269" s="81"/>
      <c r="E269" s="94"/>
      <c r="F269" s="94"/>
    </row>
    <row r="270" ht="15.75" customHeight="1">
      <c r="A270" s="94"/>
      <c r="B270" s="94"/>
      <c r="C270" s="94"/>
      <c r="D270" s="81"/>
      <c r="E270" s="94"/>
      <c r="F270" s="94"/>
    </row>
    <row r="271" ht="15.75" customHeight="1">
      <c r="A271" s="94"/>
      <c r="B271" s="94"/>
      <c r="C271" s="94"/>
      <c r="D271" s="81"/>
      <c r="E271" s="94"/>
      <c r="F271" s="94"/>
    </row>
    <row r="272" ht="15.75" customHeight="1">
      <c r="A272" s="94"/>
      <c r="B272" s="94"/>
      <c r="C272" s="94"/>
      <c r="D272" s="81"/>
      <c r="E272" s="94"/>
      <c r="F272" s="94"/>
    </row>
    <row r="273" ht="15.75" customHeight="1">
      <c r="A273" s="94"/>
      <c r="B273" s="94"/>
      <c r="C273" s="94"/>
      <c r="D273" s="81"/>
      <c r="E273" s="94"/>
      <c r="F273" s="94"/>
    </row>
    <row r="274" ht="15.75" customHeight="1">
      <c r="A274" s="94"/>
      <c r="B274" s="94"/>
      <c r="C274" s="94"/>
      <c r="D274" s="81"/>
      <c r="E274" s="94"/>
      <c r="F274" s="94"/>
    </row>
    <row r="275" ht="15.75" customHeight="1">
      <c r="A275" s="94"/>
      <c r="B275" s="94"/>
      <c r="C275" s="94"/>
      <c r="D275" s="81"/>
      <c r="E275" s="94"/>
      <c r="F275" s="94"/>
    </row>
    <row r="276" ht="15.75" customHeight="1">
      <c r="A276" s="94"/>
      <c r="B276" s="94"/>
      <c r="C276" s="94"/>
      <c r="D276" s="81"/>
      <c r="E276" s="94"/>
      <c r="F276" s="94"/>
    </row>
    <row r="277" ht="15.75" customHeight="1">
      <c r="A277" s="94"/>
      <c r="B277" s="94"/>
      <c r="C277" s="94"/>
      <c r="D277" s="81"/>
      <c r="E277" s="94"/>
      <c r="F277" s="94"/>
    </row>
    <row r="278" ht="15.75" customHeight="1">
      <c r="A278" s="94"/>
      <c r="B278" s="94"/>
      <c r="C278" s="94"/>
      <c r="D278" s="81"/>
      <c r="E278" s="94"/>
      <c r="F278" s="94"/>
    </row>
    <row r="279" ht="15.75" customHeight="1">
      <c r="A279" s="94"/>
      <c r="B279" s="94"/>
      <c r="C279" s="94"/>
      <c r="D279" s="81"/>
      <c r="E279" s="94"/>
      <c r="F279" s="94"/>
    </row>
    <row r="280" ht="15.75" customHeight="1">
      <c r="A280" s="94"/>
      <c r="B280" s="94"/>
      <c r="C280" s="94"/>
      <c r="D280" s="81"/>
      <c r="E280" s="94"/>
      <c r="F280" s="94"/>
    </row>
    <row r="281" ht="15.75" customHeight="1">
      <c r="A281" s="94"/>
      <c r="B281" s="94"/>
      <c r="C281" s="94"/>
      <c r="D281" s="81"/>
      <c r="E281" s="94"/>
      <c r="F281" s="94"/>
    </row>
    <row r="282" ht="15.75" customHeight="1">
      <c r="A282" s="94"/>
      <c r="B282" s="94"/>
      <c r="C282" s="94"/>
      <c r="D282" s="81"/>
      <c r="E282" s="94"/>
      <c r="F282" s="94"/>
    </row>
    <row r="283" ht="15.75" customHeight="1">
      <c r="A283" s="94"/>
      <c r="B283" s="94"/>
      <c r="C283" s="94"/>
      <c r="D283" s="81"/>
      <c r="E283" s="94"/>
      <c r="F283" s="94"/>
    </row>
    <row r="284" ht="15.75" customHeight="1">
      <c r="A284" s="94"/>
      <c r="B284" s="94"/>
      <c r="C284" s="94"/>
      <c r="D284" s="81"/>
      <c r="E284" s="94"/>
      <c r="F284" s="94"/>
    </row>
    <row r="285" ht="15.75" customHeight="1">
      <c r="A285" s="94"/>
      <c r="B285" s="94"/>
      <c r="C285" s="94"/>
      <c r="D285" s="81"/>
      <c r="E285" s="94"/>
      <c r="F285" s="94"/>
    </row>
    <row r="286" ht="15.75" customHeight="1">
      <c r="A286" s="94"/>
      <c r="B286" s="94"/>
      <c r="C286" s="94"/>
      <c r="D286" s="81"/>
      <c r="E286" s="94"/>
      <c r="F286" s="94"/>
    </row>
    <row r="287" ht="15.75" customHeight="1">
      <c r="A287" s="94"/>
      <c r="B287" s="94"/>
      <c r="C287" s="94"/>
      <c r="D287" s="81"/>
      <c r="E287" s="94"/>
      <c r="F287" s="94"/>
    </row>
    <row r="288" ht="15.75" customHeight="1">
      <c r="A288" s="94"/>
      <c r="B288" s="94"/>
      <c r="C288" s="94"/>
      <c r="D288" s="81"/>
      <c r="E288" s="94"/>
      <c r="F288" s="94"/>
    </row>
    <row r="289" ht="15.75" customHeight="1">
      <c r="A289" s="94"/>
      <c r="B289" s="94"/>
      <c r="C289" s="94"/>
      <c r="D289" s="81"/>
      <c r="E289" s="94"/>
      <c r="F289" s="94"/>
    </row>
    <row r="290" ht="15.75" customHeight="1">
      <c r="A290" s="94"/>
      <c r="B290" s="94"/>
      <c r="C290" s="94"/>
      <c r="D290" s="81"/>
      <c r="E290" s="94"/>
      <c r="F290" s="94"/>
    </row>
    <row r="291" ht="15.75" customHeight="1">
      <c r="A291" s="94"/>
      <c r="B291" s="94"/>
      <c r="C291" s="94"/>
      <c r="D291" s="81"/>
      <c r="E291" s="94"/>
      <c r="F291" s="94"/>
    </row>
    <row r="292" ht="15.75" customHeight="1">
      <c r="A292" s="94"/>
      <c r="B292" s="94"/>
      <c r="C292" s="94"/>
      <c r="D292" s="81"/>
      <c r="E292" s="94"/>
      <c r="F292" s="94"/>
    </row>
    <row r="293" ht="15.75" customHeight="1">
      <c r="A293" s="94"/>
      <c r="B293" s="94"/>
      <c r="C293" s="94"/>
      <c r="D293" s="81"/>
      <c r="E293" s="94"/>
      <c r="F293" s="94"/>
    </row>
    <row r="294" ht="15.75" customHeight="1">
      <c r="A294" s="94"/>
      <c r="B294" s="94"/>
      <c r="C294" s="94"/>
      <c r="D294" s="81"/>
      <c r="E294" s="94"/>
      <c r="F294" s="94"/>
    </row>
    <row r="295" ht="15.75" customHeight="1">
      <c r="A295" s="94"/>
      <c r="B295" s="94"/>
      <c r="C295" s="94"/>
      <c r="D295" s="81"/>
      <c r="E295" s="94"/>
      <c r="F295" s="94"/>
    </row>
    <row r="296" ht="15.75" customHeight="1">
      <c r="A296" s="94"/>
      <c r="B296" s="94"/>
      <c r="C296" s="94"/>
      <c r="D296" s="81"/>
      <c r="E296" s="94"/>
      <c r="F296" s="94"/>
    </row>
    <row r="297" ht="15.75" customHeight="1">
      <c r="A297" s="94"/>
      <c r="B297" s="94"/>
      <c r="C297" s="94"/>
      <c r="D297" s="81"/>
      <c r="E297" s="94"/>
      <c r="F297" s="94"/>
    </row>
    <row r="298" ht="15.75" customHeight="1">
      <c r="A298" s="94"/>
      <c r="B298" s="94"/>
      <c r="C298" s="94"/>
      <c r="D298" s="81"/>
      <c r="E298" s="94"/>
      <c r="F298" s="94"/>
    </row>
    <row r="299" ht="15.75" customHeight="1">
      <c r="A299" s="94"/>
      <c r="B299" s="94"/>
      <c r="C299" s="94"/>
      <c r="D299" s="81"/>
      <c r="E299" s="94"/>
      <c r="F299" s="94"/>
    </row>
    <row r="300" ht="15.75" customHeight="1">
      <c r="A300" s="94"/>
      <c r="B300" s="94"/>
      <c r="C300" s="94"/>
      <c r="D300" s="81"/>
      <c r="E300" s="94"/>
      <c r="F300" s="94"/>
    </row>
    <row r="301" ht="15.75" customHeight="1">
      <c r="A301" s="94"/>
      <c r="B301" s="94"/>
      <c r="C301" s="94"/>
      <c r="D301" s="81"/>
      <c r="E301" s="94"/>
      <c r="F301" s="94"/>
    </row>
    <row r="302" ht="15.75" customHeight="1">
      <c r="A302" s="94"/>
      <c r="B302" s="94"/>
      <c r="C302" s="94"/>
      <c r="D302" s="81"/>
      <c r="E302" s="94"/>
      <c r="F302" s="94"/>
    </row>
    <row r="303" ht="15.75" customHeight="1">
      <c r="A303" s="94"/>
      <c r="B303" s="94"/>
      <c r="C303" s="94"/>
      <c r="D303" s="81"/>
      <c r="E303" s="94"/>
      <c r="F303" s="94"/>
    </row>
    <row r="304" ht="15.75" customHeight="1">
      <c r="A304" s="94"/>
      <c r="B304" s="94"/>
      <c r="C304" s="94"/>
      <c r="D304" s="81"/>
      <c r="E304" s="94"/>
      <c r="F304" s="94"/>
    </row>
    <row r="305" ht="15.75" customHeight="1">
      <c r="A305" s="94"/>
      <c r="B305" s="94"/>
      <c r="C305" s="94"/>
      <c r="D305" s="81"/>
      <c r="E305" s="94"/>
      <c r="F305" s="94"/>
    </row>
    <row r="306" ht="15.75" customHeight="1">
      <c r="A306" s="94"/>
      <c r="B306" s="94"/>
      <c r="C306" s="94"/>
      <c r="D306" s="81"/>
      <c r="E306" s="94"/>
      <c r="F306" s="94"/>
    </row>
    <row r="307" ht="15.75" customHeight="1">
      <c r="A307" s="94"/>
      <c r="B307" s="94"/>
      <c r="C307" s="94"/>
      <c r="D307" s="81"/>
      <c r="E307" s="94"/>
      <c r="F307" s="94"/>
    </row>
    <row r="308" ht="15.75" customHeight="1">
      <c r="A308" s="94"/>
      <c r="B308" s="94"/>
      <c r="C308" s="94"/>
      <c r="D308" s="81"/>
      <c r="E308" s="94"/>
      <c r="F308" s="94"/>
    </row>
    <row r="309" ht="15.75" customHeight="1">
      <c r="A309" s="94"/>
      <c r="B309" s="94"/>
      <c r="C309" s="94"/>
      <c r="D309" s="81"/>
      <c r="E309" s="94"/>
      <c r="F309" s="94"/>
    </row>
    <row r="310" ht="15.75" customHeight="1">
      <c r="A310" s="94"/>
      <c r="B310" s="94"/>
      <c r="C310" s="94"/>
      <c r="D310" s="81"/>
      <c r="E310" s="94"/>
      <c r="F310" s="94"/>
    </row>
    <row r="311" ht="15.75" customHeight="1">
      <c r="A311" s="94"/>
      <c r="B311" s="94"/>
      <c r="C311" s="94"/>
      <c r="D311" s="81"/>
      <c r="E311" s="94"/>
      <c r="F311" s="94"/>
    </row>
    <row r="312" ht="15.75" customHeight="1">
      <c r="A312" s="94"/>
      <c r="B312" s="94"/>
      <c r="C312" s="94"/>
      <c r="D312" s="81"/>
      <c r="E312" s="94"/>
      <c r="F312" s="94"/>
    </row>
    <row r="313" ht="15.75" customHeight="1">
      <c r="A313" s="94"/>
      <c r="B313" s="94"/>
      <c r="C313" s="94"/>
      <c r="D313" s="81"/>
      <c r="E313" s="94"/>
      <c r="F313" s="94"/>
    </row>
    <row r="314" ht="15.75" customHeight="1">
      <c r="A314" s="94"/>
      <c r="B314" s="94"/>
      <c r="C314" s="94"/>
      <c r="D314" s="81"/>
      <c r="E314" s="94"/>
      <c r="F314" s="94"/>
    </row>
    <row r="315" ht="15.75" customHeight="1">
      <c r="A315" s="94"/>
      <c r="B315" s="94"/>
      <c r="C315" s="94"/>
      <c r="D315" s="81"/>
      <c r="E315" s="94"/>
      <c r="F315" s="94"/>
    </row>
    <row r="316" ht="15.75" customHeight="1">
      <c r="A316" s="94"/>
      <c r="B316" s="94"/>
      <c r="C316" s="94"/>
      <c r="D316" s="81"/>
      <c r="E316" s="94"/>
      <c r="F316" s="94"/>
    </row>
    <row r="317" ht="15.75" customHeight="1">
      <c r="A317" s="94"/>
      <c r="B317" s="94"/>
      <c r="C317" s="94"/>
      <c r="D317" s="81"/>
      <c r="E317" s="94"/>
      <c r="F317" s="94"/>
    </row>
    <row r="318" ht="15.75" customHeight="1">
      <c r="A318" s="94"/>
      <c r="B318" s="94"/>
      <c r="C318" s="94"/>
      <c r="D318" s="81"/>
      <c r="E318" s="94"/>
      <c r="F318" s="94"/>
    </row>
    <row r="319" ht="15.75" customHeight="1">
      <c r="A319" s="94"/>
      <c r="B319" s="94"/>
      <c r="C319" s="94"/>
      <c r="D319" s="81"/>
      <c r="E319" s="94"/>
      <c r="F319" s="94"/>
    </row>
    <row r="320" ht="15.75" customHeight="1">
      <c r="A320" s="94"/>
      <c r="B320" s="94"/>
      <c r="C320" s="94"/>
      <c r="D320" s="81"/>
      <c r="E320" s="94"/>
      <c r="F320" s="94"/>
    </row>
    <row r="321" ht="15.75" customHeight="1">
      <c r="A321" s="94"/>
      <c r="B321" s="94"/>
      <c r="C321" s="94"/>
      <c r="D321" s="81"/>
      <c r="E321" s="94"/>
      <c r="F321" s="94"/>
    </row>
    <row r="322" ht="15.75" customHeight="1">
      <c r="A322" s="94"/>
      <c r="B322" s="94"/>
      <c r="C322" s="94"/>
      <c r="D322" s="81"/>
      <c r="E322" s="94"/>
      <c r="F322" s="94"/>
    </row>
    <row r="323" ht="15.75" customHeight="1">
      <c r="A323" s="94"/>
      <c r="B323" s="94"/>
      <c r="C323" s="94"/>
      <c r="D323" s="81"/>
      <c r="E323" s="94"/>
      <c r="F323" s="94"/>
    </row>
    <row r="324" ht="15.75" customHeight="1">
      <c r="A324" s="94"/>
      <c r="B324" s="94"/>
      <c r="C324" s="94"/>
      <c r="D324" s="81"/>
      <c r="E324" s="94"/>
      <c r="F324" s="94"/>
    </row>
    <row r="325" ht="15.75" customHeight="1">
      <c r="A325" s="94"/>
      <c r="B325" s="94"/>
      <c r="C325" s="94"/>
      <c r="D325" s="81"/>
      <c r="E325" s="94"/>
      <c r="F325" s="94"/>
    </row>
    <row r="326" ht="15.75" customHeight="1">
      <c r="A326" s="94"/>
      <c r="B326" s="94"/>
      <c r="C326" s="94"/>
      <c r="D326" s="81"/>
      <c r="E326" s="94"/>
      <c r="F326" s="94"/>
    </row>
    <row r="327" ht="15.75" customHeight="1">
      <c r="A327" s="94"/>
      <c r="B327" s="94"/>
      <c r="C327" s="94"/>
      <c r="D327" s="81"/>
      <c r="E327" s="94"/>
      <c r="F327" s="94"/>
    </row>
    <row r="328" ht="15.75" customHeight="1">
      <c r="A328" s="94"/>
      <c r="B328" s="94"/>
      <c r="C328" s="94"/>
      <c r="D328" s="81"/>
      <c r="E328" s="94"/>
      <c r="F328" s="94"/>
    </row>
    <row r="329" ht="15.75" customHeight="1">
      <c r="A329" s="94"/>
      <c r="B329" s="94"/>
      <c r="C329" s="94"/>
      <c r="D329" s="81"/>
      <c r="E329" s="94"/>
      <c r="F329" s="94"/>
    </row>
    <row r="330" ht="15.75" customHeight="1">
      <c r="A330" s="94"/>
      <c r="B330" s="94"/>
      <c r="C330" s="94"/>
      <c r="D330" s="81"/>
      <c r="E330" s="94"/>
      <c r="F330" s="94"/>
    </row>
    <row r="331" ht="15.75" customHeight="1">
      <c r="A331" s="94"/>
      <c r="B331" s="94"/>
      <c r="C331" s="94"/>
      <c r="D331" s="81"/>
      <c r="E331" s="94"/>
      <c r="F331" s="94"/>
    </row>
    <row r="332" ht="15.75" customHeight="1">
      <c r="A332" s="94"/>
      <c r="B332" s="94"/>
      <c r="C332" s="94"/>
      <c r="D332" s="81"/>
      <c r="E332" s="94"/>
      <c r="F332" s="94"/>
    </row>
    <row r="333" ht="15.75" customHeight="1">
      <c r="A333" s="94"/>
      <c r="B333" s="94"/>
      <c r="C333" s="94"/>
      <c r="D333" s="81"/>
      <c r="E333" s="94"/>
      <c r="F333" s="94"/>
    </row>
    <row r="334" ht="15.75" customHeight="1">
      <c r="A334" s="94"/>
      <c r="B334" s="94"/>
      <c r="C334" s="94"/>
      <c r="D334" s="81"/>
      <c r="E334" s="94"/>
      <c r="F334" s="94"/>
    </row>
    <row r="335" ht="15.75" customHeight="1">
      <c r="A335" s="94"/>
      <c r="B335" s="94"/>
      <c r="C335" s="94"/>
      <c r="D335" s="81"/>
      <c r="E335" s="94"/>
      <c r="F335" s="94"/>
    </row>
    <row r="336" ht="15.75" customHeight="1">
      <c r="A336" s="94"/>
      <c r="B336" s="94"/>
      <c r="C336" s="94"/>
      <c r="D336" s="81"/>
      <c r="E336" s="94"/>
      <c r="F336" s="94"/>
    </row>
    <row r="337" ht="15.75" customHeight="1">
      <c r="A337" s="94"/>
      <c r="B337" s="94"/>
      <c r="C337" s="94"/>
      <c r="D337" s="81"/>
      <c r="E337" s="94"/>
      <c r="F337" s="94"/>
    </row>
    <row r="338" ht="15.75" customHeight="1">
      <c r="A338" s="94"/>
      <c r="B338" s="94"/>
      <c r="C338" s="94"/>
      <c r="D338" s="81"/>
      <c r="E338" s="94"/>
      <c r="F338" s="94"/>
    </row>
    <row r="339" ht="15.75" customHeight="1">
      <c r="A339" s="94"/>
      <c r="B339" s="94"/>
      <c r="C339" s="94"/>
      <c r="D339" s="81"/>
      <c r="E339" s="94"/>
      <c r="F339" s="94"/>
    </row>
    <row r="340" ht="15.75" customHeight="1">
      <c r="A340" s="94"/>
      <c r="B340" s="94"/>
      <c r="C340" s="94"/>
      <c r="D340" s="81"/>
      <c r="E340" s="94"/>
      <c r="F340" s="94"/>
    </row>
    <row r="341" ht="15.75" customHeight="1">
      <c r="A341" s="94"/>
      <c r="B341" s="94"/>
      <c r="C341" s="94"/>
      <c r="D341" s="81"/>
      <c r="E341" s="94"/>
      <c r="F341" s="94"/>
    </row>
    <row r="342" ht="15.75" customHeight="1">
      <c r="A342" s="94"/>
      <c r="B342" s="94"/>
      <c r="C342" s="94"/>
      <c r="D342" s="81"/>
      <c r="E342" s="94"/>
      <c r="F342" s="94"/>
    </row>
    <row r="343" ht="15.75" customHeight="1">
      <c r="A343" s="94"/>
      <c r="B343" s="94"/>
      <c r="C343" s="94"/>
      <c r="D343" s="81"/>
      <c r="E343" s="94"/>
      <c r="F343" s="94"/>
    </row>
    <row r="344" ht="15.75" customHeight="1">
      <c r="A344" s="94"/>
      <c r="B344" s="94"/>
      <c r="C344" s="94"/>
      <c r="D344" s="81"/>
      <c r="E344" s="94"/>
      <c r="F344" s="94"/>
    </row>
    <row r="345" ht="15.75" customHeight="1">
      <c r="A345" s="94"/>
      <c r="B345" s="94"/>
      <c r="C345" s="94"/>
      <c r="D345" s="81"/>
      <c r="E345" s="94"/>
      <c r="F345" s="94"/>
    </row>
    <row r="346" ht="15.75" customHeight="1">
      <c r="A346" s="94"/>
      <c r="B346" s="94"/>
      <c r="C346" s="94"/>
      <c r="D346" s="81"/>
      <c r="E346" s="94"/>
      <c r="F346" s="94"/>
    </row>
    <row r="347" ht="15.75" customHeight="1">
      <c r="A347" s="94"/>
      <c r="B347" s="94"/>
      <c r="C347" s="94"/>
      <c r="D347" s="81"/>
      <c r="E347" s="94"/>
      <c r="F347" s="94"/>
    </row>
    <row r="348" ht="15.75" customHeight="1">
      <c r="A348" s="94"/>
      <c r="B348" s="94"/>
      <c r="C348" s="94"/>
      <c r="D348" s="81"/>
      <c r="E348" s="94"/>
      <c r="F348" s="94"/>
    </row>
    <row r="349" ht="15.75" customHeight="1">
      <c r="A349" s="94"/>
      <c r="B349" s="94"/>
      <c r="C349" s="94"/>
      <c r="D349" s="81"/>
      <c r="E349" s="94"/>
      <c r="F349" s="94"/>
    </row>
    <row r="350" ht="15.75" customHeight="1">
      <c r="A350" s="94"/>
      <c r="B350" s="94"/>
      <c r="C350" s="94"/>
      <c r="D350" s="81"/>
      <c r="E350" s="94"/>
      <c r="F350" s="94"/>
    </row>
    <row r="351" ht="15.75" customHeight="1">
      <c r="A351" s="94"/>
      <c r="B351" s="94"/>
      <c r="C351" s="94"/>
      <c r="D351" s="81"/>
      <c r="E351" s="94"/>
      <c r="F351" s="94"/>
    </row>
    <row r="352" ht="15.75" customHeight="1">
      <c r="A352" s="94"/>
      <c r="B352" s="94"/>
      <c r="C352" s="94"/>
      <c r="D352" s="81"/>
      <c r="E352" s="94"/>
      <c r="F352" s="94"/>
    </row>
    <row r="353" ht="15.75" customHeight="1">
      <c r="A353" s="94"/>
      <c r="B353" s="94"/>
      <c r="C353" s="94"/>
      <c r="D353" s="81"/>
      <c r="E353" s="94"/>
      <c r="F353" s="94"/>
    </row>
    <row r="354" ht="15.75" customHeight="1">
      <c r="A354" s="94"/>
      <c r="B354" s="94"/>
      <c r="C354" s="94"/>
      <c r="D354" s="81"/>
      <c r="E354" s="94"/>
      <c r="F354" s="94"/>
    </row>
    <row r="355" ht="15.75" customHeight="1">
      <c r="A355" s="94"/>
      <c r="B355" s="94"/>
      <c r="C355" s="94"/>
      <c r="D355" s="81"/>
      <c r="E355" s="94"/>
      <c r="F355" s="94"/>
    </row>
    <row r="356" ht="15.75" customHeight="1">
      <c r="A356" s="94"/>
      <c r="B356" s="94"/>
      <c r="C356" s="94"/>
      <c r="D356" s="81"/>
      <c r="E356" s="94"/>
      <c r="F356" s="94"/>
    </row>
    <row r="357" ht="15.75" customHeight="1">
      <c r="A357" s="94"/>
      <c r="B357" s="94"/>
      <c r="C357" s="94"/>
      <c r="D357" s="81"/>
      <c r="E357" s="94"/>
      <c r="F357" s="94"/>
    </row>
    <row r="358" ht="15.75" customHeight="1">
      <c r="A358" s="94"/>
      <c r="B358" s="94"/>
      <c r="C358" s="94"/>
      <c r="D358" s="81"/>
      <c r="E358" s="94"/>
      <c r="F358" s="94"/>
    </row>
    <row r="359" ht="15.75" customHeight="1">
      <c r="A359" s="94"/>
      <c r="B359" s="94"/>
      <c r="C359" s="94"/>
      <c r="D359" s="81"/>
      <c r="E359" s="94"/>
      <c r="F359" s="94"/>
    </row>
    <row r="360" ht="15.75" customHeight="1">
      <c r="A360" s="94"/>
      <c r="B360" s="94"/>
      <c r="C360" s="94"/>
      <c r="D360" s="81"/>
      <c r="E360" s="94"/>
      <c r="F360" s="94"/>
    </row>
    <row r="361" ht="15.75" customHeight="1">
      <c r="A361" s="94"/>
      <c r="B361" s="94"/>
      <c r="C361" s="94"/>
      <c r="D361" s="81"/>
      <c r="E361" s="94"/>
      <c r="F361" s="94"/>
    </row>
    <row r="362" ht="15.75" customHeight="1">
      <c r="A362" s="94"/>
      <c r="B362" s="94"/>
      <c r="C362" s="94"/>
      <c r="D362" s="81"/>
      <c r="E362" s="94"/>
      <c r="F362" s="94"/>
    </row>
    <row r="363" ht="15.75" customHeight="1">
      <c r="A363" s="94"/>
      <c r="B363" s="94"/>
      <c r="C363" s="94"/>
      <c r="D363" s="81"/>
      <c r="E363" s="94"/>
      <c r="F363" s="94"/>
    </row>
    <row r="364" ht="15.75" customHeight="1">
      <c r="A364" s="94"/>
      <c r="B364" s="94"/>
      <c r="C364" s="94"/>
      <c r="D364" s="81"/>
      <c r="E364" s="94"/>
      <c r="F364" s="94"/>
    </row>
    <row r="365" ht="15.75" customHeight="1">
      <c r="A365" s="94"/>
      <c r="B365" s="94"/>
      <c r="C365" s="94"/>
      <c r="D365" s="81"/>
      <c r="E365" s="94"/>
      <c r="F365" s="94"/>
    </row>
    <row r="366" ht="15.75" customHeight="1">
      <c r="A366" s="94"/>
      <c r="B366" s="94"/>
      <c r="C366" s="94"/>
      <c r="D366" s="81"/>
      <c r="E366" s="94"/>
      <c r="F366" s="94"/>
    </row>
    <row r="367" ht="15.75" customHeight="1">
      <c r="A367" s="94"/>
      <c r="B367" s="94"/>
      <c r="C367" s="94"/>
      <c r="D367" s="81"/>
      <c r="E367" s="94"/>
      <c r="F367" s="94"/>
    </row>
    <row r="368" ht="15.75" customHeight="1">
      <c r="A368" s="94"/>
      <c r="B368" s="94"/>
      <c r="C368" s="94"/>
      <c r="D368" s="81"/>
      <c r="E368" s="94"/>
      <c r="F368" s="94"/>
    </row>
    <row r="369" ht="15.75" customHeight="1">
      <c r="A369" s="94"/>
      <c r="B369" s="94"/>
      <c r="C369" s="94"/>
      <c r="D369" s="81"/>
      <c r="E369" s="94"/>
      <c r="F369" s="94"/>
    </row>
    <row r="370" ht="15.75" customHeight="1">
      <c r="A370" s="94"/>
      <c r="B370" s="94"/>
      <c r="C370" s="94"/>
      <c r="D370" s="81"/>
      <c r="E370" s="94"/>
      <c r="F370" s="94"/>
    </row>
    <row r="371" ht="15.75" customHeight="1">
      <c r="A371" s="94"/>
      <c r="B371" s="94"/>
      <c r="C371" s="94"/>
      <c r="D371" s="81"/>
      <c r="E371" s="94"/>
      <c r="F371" s="94"/>
    </row>
    <row r="372" ht="15.75" customHeight="1">
      <c r="A372" s="94"/>
      <c r="B372" s="94"/>
      <c r="C372" s="94"/>
      <c r="D372" s="81"/>
      <c r="E372" s="94"/>
      <c r="F372" s="94"/>
    </row>
    <row r="373" ht="15.75" customHeight="1">
      <c r="A373" s="94"/>
      <c r="B373" s="94"/>
      <c r="C373" s="94"/>
      <c r="D373" s="81"/>
      <c r="E373" s="94"/>
      <c r="F373" s="94"/>
    </row>
    <row r="374" ht="15.75" customHeight="1">
      <c r="A374" s="94"/>
      <c r="B374" s="94"/>
      <c r="C374" s="94"/>
      <c r="D374" s="81"/>
      <c r="E374" s="94"/>
      <c r="F374" s="94"/>
    </row>
    <row r="375" ht="15.75" customHeight="1">
      <c r="A375" s="94"/>
      <c r="B375" s="94"/>
      <c r="C375" s="94"/>
      <c r="D375" s="81"/>
      <c r="E375" s="94"/>
      <c r="F375" s="94"/>
    </row>
    <row r="376" ht="15.75" customHeight="1">
      <c r="A376" s="94"/>
      <c r="B376" s="94"/>
      <c r="C376" s="94"/>
      <c r="D376" s="81"/>
      <c r="E376" s="94"/>
      <c r="F376" s="94"/>
    </row>
    <row r="377" ht="15.75" customHeight="1">
      <c r="A377" s="94"/>
      <c r="B377" s="94"/>
      <c r="C377" s="94"/>
      <c r="D377" s="81"/>
      <c r="E377" s="94"/>
      <c r="F377" s="94"/>
    </row>
    <row r="378" ht="15.75" customHeight="1">
      <c r="A378" s="94"/>
      <c r="B378" s="94"/>
      <c r="C378" s="94"/>
      <c r="D378" s="81"/>
      <c r="E378" s="94"/>
      <c r="F378" s="94"/>
    </row>
    <row r="379" ht="15.75" customHeight="1">
      <c r="A379" s="94"/>
      <c r="B379" s="94"/>
      <c r="C379" s="94"/>
      <c r="D379" s="81"/>
      <c r="E379" s="94"/>
      <c r="F379" s="94"/>
    </row>
    <row r="380" ht="15.75" customHeight="1">
      <c r="A380" s="94"/>
      <c r="B380" s="94"/>
      <c r="C380" s="94"/>
      <c r="D380" s="81"/>
      <c r="E380" s="94"/>
      <c r="F380" s="94"/>
    </row>
    <row r="381" ht="15.75" customHeight="1">
      <c r="A381" s="94"/>
      <c r="B381" s="94"/>
      <c r="C381" s="94"/>
      <c r="D381" s="81"/>
      <c r="E381" s="94"/>
      <c r="F381" s="94"/>
    </row>
    <row r="382" ht="15.75" customHeight="1">
      <c r="A382" s="94"/>
      <c r="B382" s="94"/>
      <c r="C382" s="94"/>
      <c r="D382" s="81"/>
      <c r="E382" s="94"/>
      <c r="F382" s="94"/>
    </row>
    <row r="383" ht="15.75" customHeight="1">
      <c r="A383" s="94"/>
      <c r="B383" s="94"/>
      <c r="C383" s="94"/>
      <c r="D383" s="81"/>
      <c r="E383" s="94"/>
      <c r="F383" s="94"/>
    </row>
    <row r="384" ht="15.75" customHeight="1">
      <c r="A384" s="94"/>
      <c r="B384" s="94"/>
      <c r="C384" s="94"/>
      <c r="D384" s="81"/>
      <c r="E384" s="94"/>
      <c r="F384" s="94"/>
    </row>
    <row r="385" ht="15.75" customHeight="1">
      <c r="A385" s="94"/>
      <c r="B385" s="94"/>
      <c r="C385" s="94"/>
      <c r="D385" s="81"/>
      <c r="E385" s="94"/>
      <c r="F385" s="94"/>
    </row>
    <row r="386" ht="15.75" customHeight="1">
      <c r="A386" s="94"/>
      <c r="B386" s="94"/>
      <c r="C386" s="94"/>
      <c r="D386" s="81"/>
      <c r="E386" s="94"/>
      <c r="F386" s="94"/>
    </row>
    <row r="387" ht="15.75" customHeight="1">
      <c r="A387" s="94"/>
      <c r="B387" s="94"/>
      <c r="C387" s="94"/>
      <c r="D387" s="81"/>
      <c r="E387" s="94"/>
      <c r="F387" s="94"/>
    </row>
    <row r="388" ht="15.75" customHeight="1">
      <c r="A388" s="94"/>
      <c r="B388" s="94"/>
      <c r="C388" s="94"/>
      <c r="D388" s="81"/>
      <c r="E388" s="94"/>
      <c r="F388" s="94"/>
    </row>
    <row r="389" ht="15.75" customHeight="1">
      <c r="A389" s="94"/>
      <c r="B389" s="94"/>
      <c r="C389" s="94"/>
      <c r="D389" s="81"/>
      <c r="E389" s="94"/>
      <c r="F389" s="94"/>
    </row>
    <row r="390" ht="15.75" customHeight="1">
      <c r="A390" s="94"/>
      <c r="B390" s="94"/>
      <c r="C390" s="94"/>
      <c r="D390" s="81"/>
      <c r="E390" s="94"/>
      <c r="F390" s="94"/>
    </row>
    <row r="391" ht="15.75" customHeight="1">
      <c r="A391" s="94"/>
      <c r="B391" s="94"/>
      <c r="C391" s="94"/>
      <c r="D391" s="81"/>
      <c r="E391" s="94"/>
      <c r="F391" s="94"/>
    </row>
    <row r="392" ht="15.75" customHeight="1">
      <c r="A392" s="94"/>
      <c r="B392" s="94"/>
      <c r="C392" s="94"/>
      <c r="D392" s="81"/>
      <c r="E392" s="94"/>
      <c r="F392" s="94"/>
    </row>
    <row r="393" ht="15.75" customHeight="1">
      <c r="A393" s="94"/>
      <c r="B393" s="94"/>
      <c r="C393" s="94"/>
      <c r="D393" s="81"/>
      <c r="E393" s="94"/>
      <c r="F393" s="94"/>
    </row>
    <row r="394" ht="15.75" customHeight="1">
      <c r="A394" s="94"/>
      <c r="B394" s="94"/>
      <c r="C394" s="94"/>
      <c r="D394" s="81"/>
      <c r="E394" s="94"/>
      <c r="F394" s="94"/>
    </row>
    <row r="395" ht="15.75" customHeight="1">
      <c r="A395" s="94"/>
      <c r="B395" s="94"/>
      <c r="C395" s="94"/>
      <c r="D395" s="81"/>
      <c r="E395" s="94"/>
      <c r="F395" s="94"/>
    </row>
    <row r="396" ht="15.75" customHeight="1">
      <c r="A396" s="94"/>
      <c r="B396" s="94"/>
      <c r="C396" s="94"/>
      <c r="D396" s="81"/>
      <c r="E396" s="94"/>
      <c r="F396" s="94"/>
    </row>
    <row r="397" ht="15.75" customHeight="1">
      <c r="A397" s="94"/>
      <c r="B397" s="94"/>
      <c r="C397" s="94"/>
      <c r="D397" s="81"/>
      <c r="E397" s="94"/>
      <c r="F397" s="94"/>
    </row>
    <row r="398" ht="15.75" customHeight="1">
      <c r="A398" s="94"/>
      <c r="B398" s="94"/>
      <c r="C398" s="94"/>
      <c r="D398" s="81"/>
      <c r="E398" s="94"/>
      <c r="F398" s="94"/>
    </row>
    <row r="399" ht="15.75" customHeight="1">
      <c r="A399" s="94"/>
      <c r="B399" s="94"/>
      <c r="C399" s="94"/>
      <c r="D399" s="81"/>
      <c r="E399" s="94"/>
      <c r="F399" s="94"/>
    </row>
    <row r="400" ht="15.75" customHeight="1">
      <c r="A400" s="94"/>
      <c r="B400" s="94"/>
      <c r="C400" s="94"/>
      <c r="D400" s="81"/>
      <c r="E400" s="94"/>
      <c r="F400" s="94"/>
    </row>
    <row r="401" ht="15.75" customHeight="1">
      <c r="A401" s="94"/>
      <c r="B401" s="94"/>
      <c r="C401" s="94"/>
      <c r="D401" s="81"/>
      <c r="E401" s="94"/>
      <c r="F401" s="94"/>
    </row>
    <row r="402" ht="15.75" customHeight="1">
      <c r="A402" s="94"/>
      <c r="B402" s="94"/>
      <c r="C402" s="94"/>
      <c r="D402" s="81"/>
      <c r="E402" s="94"/>
      <c r="F402" s="94"/>
    </row>
    <row r="403" ht="15.75" customHeight="1">
      <c r="A403" s="94"/>
      <c r="B403" s="94"/>
      <c r="C403" s="94"/>
      <c r="D403" s="81"/>
      <c r="E403" s="94"/>
      <c r="F403" s="94"/>
    </row>
    <row r="404" ht="15.75" customHeight="1">
      <c r="A404" s="94"/>
      <c r="B404" s="94"/>
      <c r="C404" s="94"/>
      <c r="D404" s="81"/>
      <c r="E404" s="94"/>
      <c r="F404" s="94"/>
    </row>
    <row r="405" ht="15.75" customHeight="1">
      <c r="A405" s="94"/>
      <c r="B405" s="94"/>
      <c r="C405" s="94"/>
      <c r="D405" s="81"/>
      <c r="E405" s="94"/>
      <c r="F405" s="94"/>
    </row>
    <row r="406" ht="15.75" customHeight="1">
      <c r="A406" s="94"/>
      <c r="B406" s="94"/>
      <c r="C406" s="94"/>
      <c r="D406" s="81"/>
      <c r="E406" s="94"/>
      <c r="F406" s="94"/>
    </row>
    <row r="407" ht="15.75" customHeight="1">
      <c r="A407" s="94"/>
      <c r="B407" s="94"/>
      <c r="C407" s="94"/>
      <c r="D407" s="81"/>
      <c r="E407" s="94"/>
      <c r="F407" s="94"/>
    </row>
    <row r="408" ht="15.75" customHeight="1">
      <c r="A408" s="94"/>
      <c r="B408" s="94"/>
      <c r="C408" s="94"/>
      <c r="D408" s="81"/>
      <c r="E408" s="94"/>
      <c r="F408" s="94"/>
    </row>
    <row r="409" ht="15.75" customHeight="1">
      <c r="A409" s="94"/>
      <c r="B409" s="94"/>
      <c r="C409" s="94"/>
      <c r="D409" s="81"/>
      <c r="E409" s="94"/>
      <c r="F409" s="94"/>
    </row>
    <row r="410" ht="15.75" customHeight="1">
      <c r="A410" s="94"/>
      <c r="B410" s="94"/>
      <c r="C410" s="94"/>
      <c r="D410" s="81"/>
      <c r="E410" s="94"/>
      <c r="F410" s="94"/>
    </row>
    <row r="411" ht="15.75" customHeight="1">
      <c r="A411" s="94"/>
      <c r="B411" s="94"/>
      <c r="C411" s="94"/>
      <c r="D411" s="81"/>
      <c r="E411" s="94"/>
      <c r="F411" s="94"/>
    </row>
    <row r="412" ht="15.75" customHeight="1">
      <c r="A412" s="94"/>
      <c r="B412" s="94"/>
      <c r="C412" s="94"/>
      <c r="D412" s="81"/>
      <c r="E412" s="94"/>
      <c r="F412" s="94"/>
    </row>
    <row r="413" ht="15.75" customHeight="1">
      <c r="A413" s="94"/>
      <c r="B413" s="94"/>
      <c r="C413" s="94"/>
      <c r="D413" s="81"/>
      <c r="E413" s="94"/>
      <c r="F413" s="94"/>
    </row>
    <row r="414" ht="15.75" customHeight="1">
      <c r="A414" s="94"/>
      <c r="B414" s="94"/>
      <c r="C414" s="94"/>
      <c r="D414" s="81"/>
      <c r="E414" s="94"/>
      <c r="F414" s="94"/>
    </row>
    <row r="415" ht="15.75" customHeight="1">
      <c r="A415" s="94"/>
      <c r="B415" s="94"/>
      <c r="C415" s="94"/>
      <c r="D415" s="81"/>
      <c r="E415" s="94"/>
      <c r="F415" s="94"/>
    </row>
    <row r="416" ht="15.75" customHeight="1">
      <c r="A416" s="94"/>
      <c r="B416" s="94"/>
      <c r="C416" s="94"/>
      <c r="D416" s="81"/>
      <c r="E416" s="94"/>
      <c r="F416" s="94"/>
    </row>
    <row r="417" ht="15.75" customHeight="1">
      <c r="A417" s="94"/>
      <c r="B417" s="94"/>
      <c r="C417" s="94"/>
      <c r="D417" s="81"/>
      <c r="E417" s="94"/>
      <c r="F417" s="94"/>
    </row>
    <row r="418" ht="15.75" customHeight="1">
      <c r="A418" s="94"/>
      <c r="B418" s="94"/>
      <c r="C418" s="94"/>
      <c r="D418" s="81"/>
      <c r="E418" s="94"/>
      <c r="F418" s="94"/>
    </row>
    <row r="419" ht="15.75" customHeight="1">
      <c r="A419" s="94"/>
      <c r="B419" s="94"/>
      <c r="C419" s="94"/>
      <c r="D419" s="81"/>
      <c r="E419" s="94"/>
      <c r="F419" s="94"/>
    </row>
    <row r="420" ht="15.75" customHeight="1">
      <c r="A420" s="94"/>
      <c r="B420" s="94"/>
      <c r="C420" s="94"/>
      <c r="D420" s="81"/>
      <c r="E420" s="94"/>
      <c r="F420" s="94"/>
    </row>
    <row r="421" ht="15.75" customHeight="1">
      <c r="A421" s="94"/>
      <c r="B421" s="94"/>
      <c r="C421" s="94"/>
      <c r="D421" s="81"/>
      <c r="E421" s="94"/>
      <c r="F421" s="94"/>
    </row>
    <row r="422" ht="15.75" customHeight="1">
      <c r="A422" s="94"/>
      <c r="B422" s="94"/>
      <c r="C422" s="94"/>
      <c r="D422" s="81"/>
      <c r="E422" s="94"/>
      <c r="F422" s="94"/>
    </row>
    <row r="423" ht="15.75" customHeight="1">
      <c r="A423" s="94"/>
      <c r="B423" s="94"/>
      <c r="C423" s="94"/>
      <c r="D423" s="81"/>
      <c r="E423" s="94"/>
      <c r="F423" s="94"/>
    </row>
    <row r="424" ht="15.75" customHeight="1">
      <c r="A424" s="94"/>
      <c r="B424" s="94"/>
      <c r="C424" s="94"/>
      <c r="D424" s="81"/>
      <c r="E424" s="94"/>
      <c r="F424" s="94"/>
    </row>
    <row r="425" ht="15.75" customHeight="1">
      <c r="A425" s="94"/>
      <c r="B425" s="94"/>
      <c r="C425" s="94"/>
      <c r="D425" s="81"/>
      <c r="E425" s="94"/>
      <c r="F425" s="94"/>
    </row>
    <row r="426" ht="15.75" customHeight="1">
      <c r="A426" s="94"/>
      <c r="B426" s="94"/>
      <c r="C426" s="94"/>
      <c r="D426" s="81"/>
      <c r="E426" s="94"/>
      <c r="F426" s="94"/>
    </row>
    <row r="427" ht="15.75" customHeight="1">
      <c r="A427" s="94"/>
      <c r="B427" s="94"/>
      <c r="C427" s="94"/>
      <c r="D427" s="81"/>
      <c r="E427" s="94"/>
      <c r="F427" s="94"/>
    </row>
    <row r="428" ht="15.75" customHeight="1">
      <c r="A428" s="94"/>
      <c r="B428" s="94"/>
      <c r="C428" s="94"/>
      <c r="D428" s="81"/>
      <c r="E428" s="94"/>
      <c r="F428" s="94"/>
    </row>
    <row r="429" ht="15.75" customHeight="1">
      <c r="A429" s="94"/>
      <c r="B429" s="94"/>
      <c r="C429" s="94"/>
      <c r="D429" s="81"/>
      <c r="E429" s="94"/>
      <c r="F429" s="94"/>
    </row>
    <row r="430" ht="15.75" customHeight="1">
      <c r="A430" s="94"/>
      <c r="B430" s="94"/>
      <c r="C430" s="94"/>
      <c r="D430" s="81"/>
      <c r="E430" s="94"/>
      <c r="F430" s="94"/>
    </row>
    <row r="431" ht="15.75" customHeight="1">
      <c r="A431" s="94"/>
      <c r="B431" s="94"/>
      <c r="C431" s="94"/>
      <c r="D431" s="81"/>
      <c r="E431" s="94"/>
      <c r="F431" s="94"/>
    </row>
    <row r="432" ht="15.75" customHeight="1">
      <c r="A432" s="94"/>
      <c r="B432" s="94"/>
      <c r="C432" s="94"/>
      <c r="D432" s="81"/>
      <c r="E432" s="94"/>
      <c r="F432" s="94"/>
    </row>
    <row r="433" ht="15.75" customHeight="1">
      <c r="A433" s="94"/>
      <c r="B433" s="94"/>
      <c r="C433" s="94"/>
      <c r="D433" s="81"/>
      <c r="E433" s="94"/>
      <c r="F433" s="94"/>
    </row>
    <row r="434" ht="15.75" customHeight="1">
      <c r="A434" s="94"/>
      <c r="B434" s="94"/>
      <c r="C434" s="94"/>
      <c r="D434" s="81"/>
      <c r="E434" s="94"/>
      <c r="F434" s="94"/>
    </row>
    <row r="435" ht="15.75" customHeight="1">
      <c r="A435" s="94"/>
      <c r="B435" s="94"/>
      <c r="C435" s="94"/>
      <c r="D435" s="81"/>
      <c r="E435" s="94"/>
      <c r="F435" s="94"/>
    </row>
    <row r="436" ht="15.75" customHeight="1">
      <c r="A436" s="94"/>
      <c r="B436" s="94"/>
      <c r="C436" s="94"/>
      <c r="D436" s="81"/>
      <c r="E436" s="94"/>
      <c r="F436" s="94"/>
    </row>
    <row r="437" ht="15.75" customHeight="1">
      <c r="A437" s="94"/>
      <c r="B437" s="94"/>
      <c r="C437" s="94"/>
      <c r="D437" s="81"/>
      <c r="E437" s="94"/>
      <c r="F437" s="94"/>
    </row>
    <row r="438" ht="15.75" customHeight="1">
      <c r="A438" s="94"/>
      <c r="B438" s="94"/>
      <c r="C438" s="94"/>
      <c r="D438" s="81"/>
      <c r="E438" s="94"/>
      <c r="F438" s="94"/>
    </row>
    <row r="439" ht="15.75" customHeight="1">
      <c r="A439" s="94"/>
      <c r="B439" s="94"/>
      <c r="C439" s="94"/>
      <c r="D439" s="81"/>
      <c r="E439" s="94"/>
      <c r="F439" s="94"/>
    </row>
    <row r="440" ht="15.75" customHeight="1">
      <c r="A440" s="94"/>
      <c r="B440" s="94"/>
      <c r="C440" s="94"/>
      <c r="D440" s="81"/>
      <c r="E440" s="94"/>
      <c r="F440" s="94"/>
    </row>
    <row r="441" ht="15.75" customHeight="1">
      <c r="A441" s="94"/>
      <c r="B441" s="94"/>
      <c r="C441" s="94"/>
      <c r="D441" s="81"/>
      <c r="E441" s="94"/>
      <c r="F441" s="94"/>
    </row>
    <row r="442" ht="15.75" customHeight="1">
      <c r="A442" s="94"/>
      <c r="B442" s="94"/>
      <c r="C442" s="94"/>
      <c r="D442" s="81"/>
      <c r="E442" s="94"/>
      <c r="F442" s="94"/>
    </row>
    <row r="443" ht="15.75" customHeight="1">
      <c r="A443" s="94"/>
      <c r="B443" s="94"/>
      <c r="C443" s="94"/>
      <c r="D443" s="81"/>
      <c r="E443" s="94"/>
      <c r="F443" s="94"/>
    </row>
    <row r="444" ht="15.75" customHeight="1">
      <c r="A444" s="94"/>
      <c r="B444" s="94"/>
      <c r="C444" s="94"/>
      <c r="D444" s="81"/>
      <c r="E444" s="94"/>
      <c r="F444" s="94"/>
    </row>
    <row r="445" ht="15.75" customHeight="1">
      <c r="A445" s="94"/>
      <c r="B445" s="94"/>
      <c r="C445" s="94"/>
      <c r="D445" s="81"/>
      <c r="E445" s="94"/>
      <c r="F445" s="94"/>
    </row>
    <row r="446" ht="15.75" customHeight="1">
      <c r="A446" s="94"/>
      <c r="B446" s="94"/>
      <c r="C446" s="94"/>
      <c r="D446" s="81"/>
      <c r="E446" s="94"/>
      <c r="F446" s="94"/>
    </row>
    <row r="447" ht="15.75" customHeight="1">
      <c r="A447" s="94"/>
      <c r="B447" s="94"/>
      <c r="C447" s="94"/>
      <c r="D447" s="81"/>
      <c r="E447" s="94"/>
      <c r="F447" s="94"/>
    </row>
    <row r="448" ht="15.75" customHeight="1">
      <c r="A448" s="94"/>
      <c r="B448" s="94"/>
      <c r="C448" s="94"/>
      <c r="D448" s="81"/>
      <c r="E448" s="94"/>
      <c r="F448" s="94"/>
    </row>
    <row r="449" ht="15.75" customHeight="1">
      <c r="A449" s="94"/>
      <c r="B449" s="94"/>
      <c r="C449" s="94"/>
      <c r="D449" s="81"/>
      <c r="E449" s="94"/>
      <c r="F449" s="94"/>
    </row>
    <row r="450" ht="15.75" customHeight="1">
      <c r="A450" s="94"/>
      <c r="B450" s="94"/>
      <c r="C450" s="94"/>
      <c r="D450" s="81"/>
      <c r="E450" s="94"/>
      <c r="F450" s="94"/>
    </row>
    <row r="451" ht="15.75" customHeight="1">
      <c r="A451" s="94"/>
      <c r="B451" s="94"/>
      <c r="C451" s="94"/>
      <c r="D451" s="81"/>
      <c r="E451" s="94"/>
      <c r="F451" s="94"/>
    </row>
    <row r="452" ht="15.75" customHeight="1">
      <c r="A452" s="94"/>
      <c r="B452" s="94"/>
      <c r="C452" s="94"/>
      <c r="D452" s="81"/>
      <c r="E452" s="94"/>
      <c r="F452" s="94"/>
    </row>
    <row r="453" ht="15.75" customHeight="1">
      <c r="A453" s="94"/>
      <c r="B453" s="94"/>
      <c r="C453" s="94"/>
      <c r="D453" s="81"/>
      <c r="E453" s="94"/>
      <c r="F453" s="94"/>
    </row>
    <row r="454" ht="15.75" customHeight="1">
      <c r="A454" s="94"/>
      <c r="B454" s="94"/>
      <c r="C454" s="94"/>
      <c r="D454" s="81"/>
      <c r="E454" s="94"/>
      <c r="F454" s="94"/>
    </row>
    <row r="455" ht="15.75" customHeight="1">
      <c r="A455" s="94"/>
      <c r="B455" s="94"/>
      <c r="C455" s="94"/>
      <c r="D455" s="81"/>
      <c r="E455" s="94"/>
      <c r="F455" s="94"/>
    </row>
    <row r="456" ht="15.75" customHeight="1">
      <c r="A456" s="94"/>
      <c r="B456" s="94"/>
      <c r="C456" s="94"/>
      <c r="D456" s="81"/>
      <c r="E456" s="94"/>
      <c r="F456" s="94"/>
    </row>
    <row r="457" ht="15.75" customHeight="1">
      <c r="A457" s="94"/>
      <c r="B457" s="94"/>
      <c r="C457" s="94"/>
      <c r="D457" s="81"/>
      <c r="E457" s="94"/>
      <c r="F457" s="94"/>
    </row>
    <row r="458" ht="15.75" customHeight="1">
      <c r="A458" s="94"/>
      <c r="B458" s="94"/>
      <c r="C458" s="94"/>
      <c r="D458" s="81"/>
      <c r="E458" s="94"/>
      <c r="F458" s="94"/>
    </row>
    <row r="459" ht="15.75" customHeight="1">
      <c r="A459" s="94"/>
      <c r="B459" s="94"/>
      <c r="C459" s="94"/>
      <c r="D459" s="81"/>
      <c r="E459" s="94"/>
      <c r="F459" s="94"/>
    </row>
    <row r="460" ht="15.75" customHeight="1">
      <c r="A460" s="94"/>
      <c r="B460" s="94"/>
      <c r="C460" s="94"/>
      <c r="D460" s="81"/>
      <c r="E460" s="94"/>
      <c r="F460" s="94"/>
    </row>
    <row r="461" ht="15.75" customHeight="1">
      <c r="A461" s="94"/>
      <c r="B461" s="94"/>
      <c r="C461" s="94"/>
      <c r="D461" s="81"/>
      <c r="E461" s="94"/>
      <c r="F461" s="94"/>
    </row>
    <row r="462" ht="15.75" customHeight="1">
      <c r="A462" s="94"/>
      <c r="B462" s="94"/>
      <c r="C462" s="94"/>
      <c r="D462" s="81"/>
      <c r="E462" s="94"/>
      <c r="F462" s="94"/>
    </row>
    <row r="463" ht="15.75" customHeight="1">
      <c r="A463" s="94"/>
      <c r="B463" s="94"/>
      <c r="C463" s="94"/>
      <c r="D463" s="81"/>
      <c r="E463" s="94"/>
      <c r="F463" s="94"/>
    </row>
    <row r="464" ht="15.75" customHeight="1">
      <c r="A464" s="94"/>
      <c r="B464" s="94"/>
      <c r="C464" s="94"/>
      <c r="D464" s="81"/>
      <c r="E464" s="94"/>
      <c r="F464" s="94"/>
    </row>
    <row r="465" ht="15.75" customHeight="1">
      <c r="A465" s="94"/>
      <c r="B465" s="94"/>
      <c r="C465" s="94"/>
      <c r="D465" s="81"/>
      <c r="E465" s="94"/>
      <c r="F465" s="94"/>
    </row>
    <row r="466" ht="15.75" customHeight="1">
      <c r="A466" s="94"/>
      <c r="B466" s="94"/>
      <c r="C466" s="94"/>
      <c r="D466" s="81"/>
      <c r="E466" s="94"/>
      <c r="F466" s="94"/>
    </row>
    <row r="467" ht="15.75" customHeight="1">
      <c r="A467" s="94"/>
      <c r="B467" s="94"/>
      <c r="C467" s="94"/>
      <c r="D467" s="81"/>
      <c r="E467" s="94"/>
      <c r="F467" s="94"/>
    </row>
    <row r="468" ht="15.75" customHeight="1">
      <c r="A468" s="94"/>
      <c r="B468" s="94"/>
      <c r="C468" s="94"/>
      <c r="D468" s="81"/>
      <c r="E468" s="94"/>
      <c r="F468" s="94"/>
    </row>
    <row r="469" ht="15.75" customHeight="1">
      <c r="A469" s="94"/>
      <c r="B469" s="94"/>
      <c r="C469" s="94"/>
      <c r="D469" s="81"/>
      <c r="E469" s="94"/>
      <c r="F469" s="94"/>
    </row>
    <row r="470" ht="15.75" customHeight="1">
      <c r="A470" s="94"/>
      <c r="B470" s="94"/>
      <c r="C470" s="94"/>
      <c r="D470" s="81"/>
      <c r="E470" s="94"/>
      <c r="F470" s="94"/>
    </row>
    <row r="471" ht="15.75" customHeight="1">
      <c r="A471" s="94"/>
      <c r="B471" s="94"/>
      <c r="C471" s="94"/>
      <c r="D471" s="81"/>
      <c r="E471" s="94"/>
      <c r="F471" s="94"/>
    </row>
    <row r="472" ht="15.75" customHeight="1">
      <c r="A472" s="94"/>
      <c r="B472" s="94"/>
      <c r="C472" s="94"/>
      <c r="D472" s="81"/>
      <c r="E472" s="94"/>
      <c r="F472" s="94"/>
    </row>
    <row r="473" ht="15.75" customHeight="1">
      <c r="A473" s="94"/>
      <c r="B473" s="94"/>
      <c r="C473" s="94"/>
      <c r="D473" s="81"/>
      <c r="E473" s="94"/>
      <c r="F473" s="94"/>
    </row>
    <row r="474" ht="15.75" customHeight="1">
      <c r="A474" s="94"/>
      <c r="B474" s="94"/>
      <c r="C474" s="94"/>
      <c r="D474" s="81"/>
      <c r="E474" s="94"/>
      <c r="F474" s="94"/>
    </row>
    <row r="475" ht="15.75" customHeight="1">
      <c r="A475" s="94"/>
      <c r="B475" s="94"/>
      <c r="C475" s="94"/>
      <c r="D475" s="81"/>
      <c r="E475" s="94"/>
      <c r="F475" s="94"/>
    </row>
    <row r="476" ht="15.75" customHeight="1">
      <c r="A476" s="94"/>
      <c r="B476" s="94"/>
      <c r="C476" s="94"/>
      <c r="D476" s="81"/>
      <c r="E476" s="94"/>
      <c r="F476" s="94"/>
    </row>
    <row r="477" ht="15.75" customHeight="1">
      <c r="A477" s="94"/>
      <c r="B477" s="94"/>
      <c r="C477" s="94"/>
      <c r="D477" s="81"/>
      <c r="E477" s="94"/>
      <c r="F477" s="94"/>
    </row>
    <row r="478" ht="15.75" customHeight="1">
      <c r="A478" s="94"/>
      <c r="B478" s="94"/>
      <c r="C478" s="94"/>
      <c r="D478" s="81"/>
      <c r="E478" s="94"/>
      <c r="F478" s="94"/>
    </row>
    <row r="479" ht="15.75" customHeight="1">
      <c r="A479" s="94"/>
      <c r="B479" s="94"/>
      <c r="C479" s="94"/>
      <c r="D479" s="81"/>
      <c r="E479" s="94"/>
      <c r="F479" s="94"/>
    </row>
    <row r="480" ht="15.75" customHeight="1">
      <c r="A480" s="94"/>
      <c r="B480" s="94"/>
      <c r="C480" s="94"/>
      <c r="D480" s="81"/>
      <c r="E480" s="94"/>
      <c r="F480" s="94"/>
    </row>
    <row r="481" ht="15.75" customHeight="1">
      <c r="A481" s="94"/>
      <c r="B481" s="94"/>
      <c r="C481" s="94"/>
      <c r="D481" s="81"/>
      <c r="E481" s="94"/>
      <c r="F481" s="94"/>
    </row>
    <row r="482" ht="15.75" customHeight="1">
      <c r="A482" s="94"/>
      <c r="B482" s="94"/>
      <c r="C482" s="94"/>
      <c r="D482" s="81"/>
      <c r="E482" s="94"/>
      <c r="F482" s="94"/>
    </row>
    <row r="483" ht="15.75" customHeight="1">
      <c r="A483" s="94"/>
      <c r="B483" s="94"/>
      <c r="C483" s="94"/>
      <c r="D483" s="81"/>
      <c r="E483" s="94"/>
      <c r="F483" s="94"/>
    </row>
    <row r="484" ht="15.75" customHeight="1">
      <c r="A484" s="94"/>
      <c r="B484" s="94"/>
      <c r="C484" s="94"/>
      <c r="D484" s="81"/>
      <c r="E484" s="94"/>
      <c r="F484" s="94"/>
    </row>
    <row r="485" ht="15.75" customHeight="1">
      <c r="A485" s="94"/>
      <c r="B485" s="94"/>
      <c r="C485" s="94"/>
      <c r="D485" s="81"/>
      <c r="E485" s="94"/>
      <c r="F485" s="94"/>
    </row>
    <row r="486" ht="15.75" customHeight="1">
      <c r="A486" s="94"/>
      <c r="B486" s="94"/>
      <c r="C486" s="94"/>
      <c r="D486" s="81"/>
      <c r="E486" s="94"/>
      <c r="F486" s="94"/>
    </row>
    <row r="487" ht="15.75" customHeight="1">
      <c r="A487" s="94"/>
      <c r="B487" s="94"/>
      <c r="C487" s="94"/>
      <c r="D487" s="81"/>
      <c r="E487" s="94"/>
      <c r="F487" s="94"/>
    </row>
    <row r="488" ht="15.75" customHeight="1">
      <c r="A488" s="94"/>
      <c r="B488" s="94"/>
      <c r="C488" s="94"/>
      <c r="D488" s="81"/>
      <c r="E488" s="94"/>
      <c r="F488" s="94"/>
    </row>
    <row r="489" ht="15.75" customHeight="1">
      <c r="A489" s="94"/>
      <c r="B489" s="94"/>
      <c r="C489" s="94"/>
      <c r="D489" s="81"/>
      <c r="E489" s="94"/>
      <c r="F489" s="94"/>
    </row>
    <row r="490" ht="15.75" customHeight="1">
      <c r="A490" s="94"/>
      <c r="B490" s="94"/>
      <c r="C490" s="94"/>
      <c r="D490" s="81"/>
      <c r="E490" s="94"/>
      <c r="F490" s="94"/>
    </row>
    <row r="491" ht="15.75" customHeight="1">
      <c r="A491" s="94"/>
      <c r="B491" s="94"/>
      <c r="C491" s="94"/>
      <c r="D491" s="81"/>
      <c r="E491" s="94"/>
      <c r="F491" s="94"/>
    </row>
    <row r="492" ht="15.75" customHeight="1">
      <c r="A492" s="94"/>
      <c r="B492" s="94"/>
      <c r="C492" s="94"/>
      <c r="D492" s="81"/>
      <c r="E492" s="94"/>
      <c r="F492" s="94"/>
    </row>
    <row r="493" ht="15.75" customHeight="1">
      <c r="A493" s="94"/>
      <c r="B493" s="94"/>
      <c r="C493" s="94"/>
      <c r="D493" s="81"/>
      <c r="E493" s="94"/>
      <c r="F493" s="94"/>
    </row>
    <row r="494" ht="15.75" customHeight="1">
      <c r="A494" s="94"/>
      <c r="B494" s="94"/>
      <c r="C494" s="94"/>
      <c r="D494" s="81"/>
      <c r="E494" s="94"/>
      <c r="F494" s="94"/>
    </row>
    <row r="495" ht="15.75" customHeight="1">
      <c r="A495" s="94"/>
      <c r="B495" s="94"/>
      <c r="C495" s="94"/>
      <c r="D495" s="81"/>
      <c r="E495" s="94"/>
      <c r="F495" s="94"/>
    </row>
    <row r="496" ht="15.75" customHeight="1">
      <c r="A496" s="94"/>
      <c r="B496" s="94"/>
      <c r="C496" s="94"/>
      <c r="D496" s="81"/>
      <c r="E496" s="94"/>
      <c r="F496" s="94"/>
    </row>
    <row r="497" ht="15.75" customHeight="1">
      <c r="A497" s="94"/>
      <c r="B497" s="94"/>
      <c r="C497" s="94"/>
      <c r="D497" s="81"/>
      <c r="E497" s="94"/>
      <c r="F497" s="94"/>
    </row>
    <row r="498" ht="15.75" customHeight="1">
      <c r="A498" s="94"/>
      <c r="B498" s="94"/>
      <c r="C498" s="94"/>
      <c r="D498" s="81"/>
      <c r="E498" s="94"/>
      <c r="F498" s="94"/>
    </row>
    <row r="499" ht="15.75" customHeight="1">
      <c r="A499" s="94"/>
      <c r="B499" s="94"/>
      <c r="C499" s="94"/>
      <c r="D499" s="81"/>
      <c r="E499" s="94"/>
      <c r="F499" s="94"/>
    </row>
    <row r="500" ht="15.75" customHeight="1">
      <c r="A500" s="94"/>
      <c r="B500" s="94"/>
      <c r="C500" s="94"/>
      <c r="D500" s="81"/>
      <c r="E500" s="94"/>
      <c r="F500" s="94"/>
    </row>
    <row r="501" ht="15.75" customHeight="1">
      <c r="A501" s="94"/>
      <c r="B501" s="94"/>
      <c r="C501" s="94"/>
      <c r="D501" s="81"/>
      <c r="E501" s="94"/>
      <c r="F501" s="94"/>
    </row>
    <row r="502" ht="15.75" customHeight="1">
      <c r="A502" s="94"/>
      <c r="B502" s="94"/>
      <c r="C502" s="94"/>
      <c r="D502" s="81"/>
      <c r="E502" s="94"/>
      <c r="F502" s="94"/>
    </row>
    <row r="503" ht="15.75" customHeight="1">
      <c r="A503" s="94"/>
      <c r="B503" s="94"/>
      <c r="C503" s="94"/>
      <c r="D503" s="81"/>
      <c r="E503" s="94"/>
      <c r="F503" s="94"/>
    </row>
    <row r="504" ht="15.75" customHeight="1">
      <c r="A504" s="94"/>
      <c r="B504" s="94"/>
      <c r="C504" s="94"/>
      <c r="D504" s="81"/>
      <c r="E504" s="94"/>
      <c r="F504" s="94"/>
    </row>
    <row r="505" ht="15.75" customHeight="1">
      <c r="A505" s="94"/>
      <c r="B505" s="94"/>
      <c r="C505" s="94"/>
      <c r="D505" s="81"/>
      <c r="E505" s="94"/>
      <c r="F505" s="94"/>
    </row>
    <row r="506" ht="15.75" customHeight="1">
      <c r="A506" s="94"/>
      <c r="B506" s="94"/>
      <c r="C506" s="94"/>
      <c r="D506" s="81"/>
      <c r="E506" s="94"/>
      <c r="F506" s="94"/>
    </row>
    <row r="507" ht="15.75" customHeight="1">
      <c r="A507" s="94"/>
      <c r="B507" s="94"/>
      <c r="C507" s="94"/>
      <c r="D507" s="81"/>
      <c r="E507" s="94"/>
      <c r="F507" s="94"/>
    </row>
    <row r="508" ht="15.75" customHeight="1">
      <c r="A508" s="94"/>
      <c r="B508" s="94"/>
      <c r="C508" s="94"/>
      <c r="D508" s="81"/>
      <c r="E508" s="94"/>
      <c r="F508" s="94"/>
    </row>
    <row r="509" ht="15.75" customHeight="1">
      <c r="A509" s="94"/>
      <c r="B509" s="94"/>
      <c r="C509" s="94"/>
      <c r="D509" s="81"/>
      <c r="E509" s="94"/>
      <c r="F509" s="94"/>
    </row>
    <row r="510" ht="15.75" customHeight="1">
      <c r="A510" s="94"/>
      <c r="B510" s="94"/>
      <c r="C510" s="94"/>
      <c r="D510" s="81"/>
      <c r="E510" s="94"/>
      <c r="F510" s="94"/>
    </row>
    <row r="511" ht="15.75" customHeight="1">
      <c r="A511" s="94"/>
      <c r="B511" s="94"/>
      <c r="C511" s="94"/>
      <c r="D511" s="81"/>
      <c r="E511" s="94"/>
      <c r="F511" s="94"/>
    </row>
    <row r="512" ht="15.75" customHeight="1">
      <c r="A512" s="94"/>
      <c r="B512" s="94"/>
      <c r="C512" s="94"/>
      <c r="D512" s="81"/>
      <c r="E512" s="94"/>
      <c r="F512" s="94"/>
    </row>
    <row r="513" ht="15.75" customHeight="1">
      <c r="A513" s="94"/>
      <c r="B513" s="94"/>
      <c r="C513" s="94"/>
      <c r="D513" s="81"/>
      <c r="E513" s="94"/>
      <c r="F513" s="94"/>
    </row>
    <row r="514" ht="15.75" customHeight="1">
      <c r="A514" s="94"/>
      <c r="B514" s="94"/>
      <c r="C514" s="94"/>
      <c r="D514" s="81"/>
      <c r="E514" s="94"/>
      <c r="F514" s="94"/>
    </row>
    <row r="515" ht="15.75" customHeight="1">
      <c r="A515" s="94"/>
      <c r="B515" s="94"/>
      <c r="C515" s="94"/>
      <c r="D515" s="81"/>
      <c r="E515" s="94"/>
      <c r="F515" s="94"/>
    </row>
    <row r="516" ht="15.75" customHeight="1">
      <c r="A516" s="94"/>
      <c r="B516" s="94"/>
      <c r="C516" s="94"/>
      <c r="D516" s="81"/>
      <c r="E516" s="94"/>
      <c r="F516" s="94"/>
    </row>
    <row r="517" ht="15.75" customHeight="1">
      <c r="A517" s="94"/>
      <c r="B517" s="94"/>
      <c r="C517" s="94"/>
      <c r="D517" s="81"/>
      <c r="E517" s="94"/>
      <c r="F517" s="94"/>
    </row>
    <row r="518" ht="15.75" customHeight="1">
      <c r="A518" s="94"/>
      <c r="B518" s="94"/>
      <c r="C518" s="94"/>
      <c r="D518" s="81"/>
      <c r="E518" s="94"/>
      <c r="F518" s="94"/>
    </row>
    <row r="519" ht="15.75" customHeight="1">
      <c r="A519" s="94"/>
      <c r="B519" s="94"/>
      <c r="C519" s="94"/>
      <c r="D519" s="81"/>
      <c r="E519" s="94"/>
      <c r="F519" s="94"/>
    </row>
    <row r="520" ht="15.75" customHeight="1">
      <c r="A520" s="94"/>
      <c r="B520" s="94"/>
      <c r="C520" s="94"/>
      <c r="D520" s="81"/>
      <c r="E520" s="94"/>
      <c r="F520" s="94"/>
    </row>
    <row r="521" ht="15.75" customHeight="1">
      <c r="A521" s="94"/>
      <c r="B521" s="94"/>
      <c r="C521" s="94"/>
      <c r="D521" s="81"/>
      <c r="E521" s="94"/>
      <c r="F521" s="94"/>
    </row>
    <row r="522" ht="15.75" customHeight="1">
      <c r="A522" s="94"/>
      <c r="B522" s="94"/>
      <c r="C522" s="94"/>
      <c r="D522" s="81"/>
      <c r="E522" s="94"/>
      <c r="F522" s="94"/>
    </row>
    <row r="523" ht="15.75" customHeight="1">
      <c r="A523" s="94"/>
      <c r="B523" s="94"/>
      <c r="C523" s="94"/>
      <c r="D523" s="81"/>
      <c r="E523" s="94"/>
      <c r="F523" s="94"/>
    </row>
    <row r="524" ht="15.75" customHeight="1">
      <c r="A524" s="94"/>
      <c r="B524" s="94"/>
      <c r="C524" s="94"/>
      <c r="D524" s="81"/>
      <c r="E524" s="94"/>
      <c r="F524" s="94"/>
    </row>
    <row r="525" ht="15.75" customHeight="1">
      <c r="A525" s="94"/>
      <c r="B525" s="94"/>
      <c r="C525" s="94"/>
      <c r="D525" s="81"/>
      <c r="E525" s="94"/>
      <c r="F525" s="94"/>
    </row>
    <row r="526" ht="15.75" customHeight="1">
      <c r="A526" s="94"/>
      <c r="B526" s="94"/>
      <c r="C526" s="94"/>
      <c r="D526" s="81"/>
      <c r="E526" s="94"/>
      <c r="F526" s="94"/>
    </row>
    <row r="527" ht="15.75" customHeight="1">
      <c r="A527" s="94"/>
      <c r="B527" s="94"/>
      <c r="C527" s="94"/>
      <c r="D527" s="81"/>
      <c r="E527" s="94"/>
      <c r="F527" s="94"/>
    </row>
    <row r="528" ht="15.75" customHeight="1">
      <c r="A528" s="94"/>
      <c r="B528" s="94"/>
      <c r="C528" s="94"/>
      <c r="D528" s="81"/>
      <c r="E528" s="94"/>
      <c r="F528" s="94"/>
    </row>
    <row r="529" ht="15.75" customHeight="1">
      <c r="A529" s="94"/>
      <c r="B529" s="94"/>
      <c r="C529" s="94"/>
      <c r="D529" s="81"/>
      <c r="E529" s="94"/>
      <c r="F529" s="94"/>
    </row>
    <row r="530" ht="15.75" customHeight="1">
      <c r="A530" s="94"/>
      <c r="B530" s="94"/>
      <c r="C530" s="94"/>
      <c r="D530" s="81"/>
      <c r="E530" s="94"/>
      <c r="F530" s="94"/>
    </row>
    <row r="531" ht="15.75" customHeight="1">
      <c r="A531" s="94"/>
      <c r="B531" s="94"/>
      <c r="C531" s="94"/>
      <c r="D531" s="81"/>
      <c r="E531" s="94"/>
      <c r="F531" s="94"/>
    </row>
    <row r="532" ht="15.75" customHeight="1">
      <c r="A532" s="94"/>
      <c r="B532" s="94"/>
      <c r="C532" s="94"/>
      <c r="D532" s="81"/>
      <c r="E532" s="94"/>
      <c r="F532" s="94"/>
    </row>
    <row r="533" ht="15.75" customHeight="1">
      <c r="A533" s="94"/>
      <c r="B533" s="94"/>
      <c r="C533" s="94"/>
      <c r="D533" s="81"/>
      <c r="E533" s="94"/>
      <c r="F533" s="94"/>
    </row>
    <row r="534" ht="15.75" customHeight="1">
      <c r="A534" s="94"/>
      <c r="B534" s="94"/>
      <c r="C534" s="94"/>
      <c r="D534" s="81"/>
      <c r="E534" s="94"/>
      <c r="F534" s="94"/>
    </row>
    <row r="535" ht="15.75" customHeight="1">
      <c r="A535" s="94"/>
      <c r="B535" s="94"/>
      <c r="C535" s="94"/>
      <c r="D535" s="81"/>
      <c r="E535" s="94"/>
      <c r="F535" s="94"/>
    </row>
    <row r="536" ht="15.75" customHeight="1">
      <c r="A536" s="94"/>
      <c r="B536" s="94"/>
      <c r="C536" s="94"/>
      <c r="D536" s="81"/>
      <c r="E536" s="94"/>
      <c r="F536" s="94"/>
    </row>
    <row r="537" ht="15.75" customHeight="1">
      <c r="A537" s="94"/>
      <c r="B537" s="94"/>
      <c r="C537" s="94"/>
      <c r="D537" s="81"/>
      <c r="E537" s="94"/>
      <c r="F537" s="94"/>
    </row>
    <row r="538" ht="15.75" customHeight="1">
      <c r="A538" s="94"/>
      <c r="B538" s="94"/>
      <c r="C538" s="94"/>
      <c r="D538" s="81"/>
      <c r="E538" s="94"/>
      <c r="F538" s="94"/>
    </row>
    <row r="539" ht="15.75" customHeight="1">
      <c r="A539" s="94"/>
      <c r="B539" s="94"/>
      <c r="C539" s="94"/>
      <c r="D539" s="81"/>
      <c r="E539" s="94"/>
      <c r="F539" s="94"/>
    </row>
    <row r="540" ht="15.75" customHeight="1">
      <c r="A540" s="94"/>
      <c r="B540" s="94"/>
      <c r="C540" s="94"/>
      <c r="D540" s="81"/>
      <c r="E540" s="94"/>
      <c r="F540" s="94"/>
    </row>
    <row r="541" ht="15.75" customHeight="1">
      <c r="A541" s="94"/>
      <c r="B541" s="94"/>
      <c r="C541" s="94"/>
      <c r="D541" s="81"/>
      <c r="E541" s="94"/>
      <c r="F541" s="94"/>
    </row>
    <row r="542" ht="15.75" customHeight="1">
      <c r="A542" s="94"/>
      <c r="B542" s="94"/>
      <c r="C542" s="94"/>
      <c r="D542" s="81"/>
      <c r="E542" s="94"/>
      <c r="F542" s="94"/>
    </row>
    <row r="543" ht="15.75" customHeight="1">
      <c r="A543" s="94"/>
      <c r="B543" s="94"/>
      <c r="C543" s="94"/>
      <c r="D543" s="81"/>
      <c r="E543" s="94"/>
      <c r="F543" s="94"/>
    </row>
    <row r="544" ht="15.75" customHeight="1">
      <c r="A544" s="94"/>
      <c r="B544" s="94"/>
      <c r="C544" s="94"/>
      <c r="D544" s="81"/>
      <c r="E544" s="94"/>
      <c r="F544" s="94"/>
    </row>
    <row r="545" ht="15.75" customHeight="1">
      <c r="A545" s="94"/>
      <c r="B545" s="94"/>
      <c r="C545" s="94"/>
      <c r="D545" s="81"/>
      <c r="E545" s="94"/>
      <c r="F545" s="94"/>
    </row>
    <row r="546" ht="15.75" customHeight="1">
      <c r="A546" s="94"/>
      <c r="B546" s="94"/>
      <c r="C546" s="94"/>
      <c r="D546" s="81"/>
      <c r="E546" s="94"/>
      <c r="F546" s="94"/>
    </row>
    <row r="547" ht="15.75" customHeight="1">
      <c r="A547" s="94"/>
      <c r="B547" s="94"/>
      <c r="C547" s="94"/>
      <c r="D547" s="81"/>
      <c r="E547" s="94"/>
      <c r="F547" s="94"/>
    </row>
    <row r="548" ht="15.75" customHeight="1">
      <c r="A548" s="94"/>
      <c r="B548" s="94"/>
      <c r="C548" s="94"/>
      <c r="D548" s="81"/>
      <c r="E548" s="94"/>
      <c r="F548" s="94"/>
    </row>
    <row r="549" ht="15.75" customHeight="1">
      <c r="A549" s="94"/>
      <c r="B549" s="94"/>
      <c r="C549" s="94"/>
      <c r="D549" s="81"/>
      <c r="E549" s="94"/>
      <c r="F549" s="94"/>
    </row>
    <row r="550" ht="15.75" customHeight="1">
      <c r="A550" s="94"/>
      <c r="B550" s="94"/>
      <c r="C550" s="94"/>
      <c r="D550" s="81"/>
      <c r="E550" s="94"/>
      <c r="F550" s="94"/>
    </row>
    <row r="551" ht="15.75" customHeight="1">
      <c r="A551" s="94"/>
      <c r="B551" s="94"/>
      <c r="C551" s="94"/>
      <c r="D551" s="81"/>
      <c r="E551" s="94"/>
      <c r="F551" s="94"/>
    </row>
    <row r="552" ht="15.75" customHeight="1">
      <c r="A552" s="94"/>
      <c r="B552" s="94"/>
      <c r="C552" s="94"/>
      <c r="D552" s="81"/>
      <c r="E552" s="94"/>
      <c r="F552" s="94"/>
    </row>
    <row r="553" ht="15.75" customHeight="1">
      <c r="A553" s="94"/>
      <c r="B553" s="94"/>
      <c r="C553" s="94"/>
      <c r="D553" s="81"/>
      <c r="E553" s="94"/>
      <c r="F553" s="94"/>
    </row>
    <row r="554" ht="15.75" customHeight="1">
      <c r="A554" s="94"/>
      <c r="B554" s="94"/>
      <c r="C554" s="94"/>
      <c r="D554" s="81"/>
      <c r="E554" s="94"/>
      <c r="F554" s="94"/>
    </row>
    <row r="555" ht="15.75" customHeight="1">
      <c r="A555" s="94"/>
      <c r="B555" s="94"/>
      <c r="C555" s="94"/>
      <c r="D555" s="81"/>
      <c r="E555" s="94"/>
      <c r="F555" s="94"/>
    </row>
    <row r="556" ht="15.75" customHeight="1">
      <c r="A556" s="94"/>
      <c r="B556" s="94"/>
      <c r="C556" s="94"/>
      <c r="D556" s="81"/>
      <c r="E556" s="94"/>
      <c r="F556" s="94"/>
    </row>
    <row r="557" ht="15.75" customHeight="1">
      <c r="A557" s="94"/>
      <c r="B557" s="94"/>
      <c r="C557" s="94"/>
      <c r="D557" s="81"/>
      <c r="E557" s="94"/>
      <c r="F557" s="94"/>
    </row>
    <row r="558" ht="15.75" customHeight="1">
      <c r="A558" s="94"/>
      <c r="B558" s="94"/>
      <c r="C558" s="94"/>
      <c r="D558" s="81"/>
      <c r="E558" s="94"/>
      <c r="F558" s="94"/>
    </row>
    <row r="559" ht="15.75" customHeight="1">
      <c r="A559" s="94"/>
      <c r="B559" s="94"/>
      <c r="C559" s="94"/>
      <c r="D559" s="81"/>
      <c r="E559" s="94"/>
      <c r="F559" s="94"/>
    </row>
    <row r="560" ht="15.75" customHeight="1">
      <c r="A560" s="94"/>
      <c r="B560" s="94"/>
      <c r="C560" s="94"/>
      <c r="D560" s="81"/>
      <c r="E560" s="94"/>
      <c r="F560" s="94"/>
    </row>
    <row r="561" ht="15.75" customHeight="1">
      <c r="A561" s="94"/>
      <c r="B561" s="94"/>
      <c r="C561" s="94"/>
      <c r="D561" s="81"/>
      <c r="E561" s="94"/>
      <c r="F561" s="94"/>
    </row>
    <row r="562" ht="15.75" customHeight="1">
      <c r="A562" s="94"/>
      <c r="B562" s="94"/>
      <c r="C562" s="94"/>
      <c r="D562" s="81"/>
      <c r="E562" s="94"/>
      <c r="F562" s="94"/>
    </row>
    <row r="563" ht="15.75" customHeight="1">
      <c r="A563" s="94"/>
      <c r="B563" s="94"/>
      <c r="C563" s="94"/>
      <c r="D563" s="81"/>
      <c r="E563" s="94"/>
      <c r="F563" s="94"/>
    </row>
    <row r="564" ht="15.75" customHeight="1">
      <c r="A564" s="94"/>
      <c r="B564" s="94"/>
      <c r="C564" s="94"/>
      <c r="D564" s="81"/>
      <c r="E564" s="94"/>
      <c r="F564" s="94"/>
    </row>
    <row r="565" ht="15.75" customHeight="1">
      <c r="A565" s="94"/>
      <c r="B565" s="94"/>
      <c r="C565" s="94"/>
      <c r="D565" s="81"/>
      <c r="E565" s="94"/>
      <c r="F565" s="94"/>
    </row>
    <row r="566" ht="15.75" customHeight="1">
      <c r="A566" s="94"/>
      <c r="B566" s="94"/>
      <c r="C566" s="94"/>
      <c r="D566" s="81"/>
      <c r="E566" s="94"/>
      <c r="F566" s="94"/>
    </row>
    <row r="567" ht="15.75" customHeight="1">
      <c r="A567" s="94"/>
      <c r="B567" s="94"/>
      <c r="C567" s="94"/>
      <c r="D567" s="81"/>
      <c r="E567" s="94"/>
      <c r="F567" s="94"/>
    </row>
    <row r="568" ht="15.75" customHeight="1">
      <c r="A568" s="94"/>
      <c r="B568" s="94"/>
      <c r="C568" s="94"/>
      <c r="D568" s="81"/>
      <c r="E568" s="94"/>
      <c r="F568" s="94"/>
    </row>
    <row r="569" ht="15.75" customHeight="1">
      <c r="A569" s="94"/>
      <c r="B569" s="94"/>
      <c r="C569" s="94"/>
      <c r="D569" s="81"/>
      <c r="E569" s="94"/>
      <c r="F569" s="94"/>
    </row>
    <row r="570" ht="15.75" customHeight="1">
      <c r="A570" s="94"/>
      <c r="B570" s="94"/>
      <c r="C570" s="94"/>
      <c r="D570" s="81"/>
      <c r="E570" s="94"/>
      <c r="F570" s="94"/>
    </row>
    <row r="571" ht="15.75" customHeight="1">
      <c r="A571" s="94"/>
      <c r="B571" s="94"/>
      <c r="C571" s="94"/>
      <c r="D571" s="81"/>
      <c r="E571" s="94"/>
      <c r="F571" s="94"/>
    </row>
    <row r="572" ht="15.75" customHeight="1">
      <c r="A572" s="94"/>
      <c r="B572" s="94"/>
      <c r="C572" s="94"/>
      <c r="D572" s="81"/>
      <c r="E572" s="94"/>
      <c r="F572" s="94"/>
    </row>
    <row r="573" ht="15.75" customHeight="1">
      <c r="A573" s="94"/>
      <c r="B573" s="94"/>
      <c r="C573" s="94"/>
      <c r="D573" s="81"/>
      <c r="E573" s="94"/>
      <c r="F573" s="94"/>
    </row>
    <row r="574" ht="15.75" customHeight="1">
      <c r="A574" s="94"/>
      <c r="B574" s="94"/>
      <c r="C574" s="94"/>
      <c r="D574" s="81"/>
      <c r="E574" s="94"/>
      <c r="F574" s="94"/>
    </row>
    <row r="575" ht="15.75" customHeight="1">
      <c r="A575" s="94"/>
      <c r="B575" s="94"/>
      <c r="C575" s="94"/>
      <c r="D575" s="81"/>
      <c r="E575" s="94"/>
      <c r="F575" s="94"/>
    </row>
    <row r="576" ht="15.75" customHeight="1">
      <c r="A576" s="94"/>
      <c r="B576" s="94"/>
      <c r="C576" s="94"/>
      <c r="D576" s="81"/>
      <c r="E576" s="94"/>
      <c r="F576" s="94"/>
    </row>
    <row r="577" ht="15.75" customHeight="1">
      <c r="A577" s="94"/>
      <c r="B577" s="94"/>
      <c r="C577" s="94"/>
      <c r="D577" s="81"/>
      <c r="E577" s="94"/>
      <c r="F577" s="94"/>
    </row>
    <row r="578" ht="15.75" customHeight="1">
      <c r="A578" s="94"/>
      <c r="B578" s="94"/>
      <c r="C578" s="94"/>
      <c r="D578" s="81"/>
      <c r="E578" s="94"/>
      <c r="F578" s="94"/>
    </row>
    <row r="579" ht="15.75" customHeight="1">
      <c r="A579" s="94"/>
      <c r="B579" s="94"/>
      <c r="C579" s="94"/>
      <c r="D579" s="81"/>
      <c r="E579" s="94"/>
      <c r="F579" s="94"/>
    </row>
    <row r="580" ht="15.75" customHeight="1">
      <c r="A580" s="94"/>
      <c r="B580" s="94"/>
      <c r="C580" s="94"/>
      <c r="D580" s="81"/>
      <c r="E580" s="94"/>
      <c r="F580" s="94"/>
    </row>
    <row r="581" ht="15.75" customHeight="1">
      <c r="A581" s="94"/>
      <c r="B581" s="94"/>
      <c r="C581" s="94"/>
      <c r="D581" s="81"/>
      <c r="E581" s="94"/>
      <c r="F581" s="94"/>
    </row>
    <row r="582" ht="15.75" customHeight="1">
      <c r="A582" s="94"/>
      <c r="B582" s="94"/>
      <c r="C582" s="94"/>
      <c r="D582" s="81"/>
      <c r="E582" s="94"/>
      <c r="F582" s="94"/>
    </row>
    <row r="583" ht="15.75" customHeight="1">
      <c r="A583" s="94"/>
      <c r="B583" s="94"/>
      <c r="C583" s="94"/>
      <c r="D583" s="81"/>
      <c r="E583" s="94"/>
      <c r="F583" s="94"/>
    </row>
    <row r="584" ht="15.75" customHeight="1">
      <c r="A584" s="94"/>
      <c r="B584" s="94"/>
      <c r="C584" s="94"/>
      <c r="D584" s="81"/>
      <c r="E584" s="94"/>
      <c r="F584" s="94"/>
    </row>
    <row r="585" ht="15.75" customHeight="1">
      <c r="A585" s="94"/>
      <c r="B585" s="94"/>
      <c r="C585" s="94"/>
      <c r="D585" s="81"/>
      <c r="E585" s="94"/>
      <c r="F585" s="94"/>
    </row>
    <row r="586" ht="15.75" customHeight="1">
      <c r="A586" s="94"/>
      <c r="B586" s="94"/>
      <c r="C586" s="94"/>
      <c r="D586" s="81"/>
      <c r="E586" s="94"/>
      <c r="F586" s="94"/>
    </row>
    <row r="587" ht="15.75" customHeight="1">
      <c r="A587" s="94"/>
      <c r="B587" s="94"/>
      <c r="C587" s="94"/>
      <c r="D587" s="81"/>
      <c r="E587" s="94"/>
      <c r="F587" s="94"/>
    </row>
    <row r="588" ht="15.75" customHeight="1">
      <c r="A588" s="94"/>
      <c r="B588" s="94"/>
      <c r="C588" s="94"/>
      <c r="D588" s="81"/>
      <c r="E588" s="94"/>
      <c r="F588" s="94"/>
    </row>
    <row r="589" ht="15.75" customHeight="1">
      <c r="A589" s="94"/>
      <c r="B589" s="94"/>
      <c r="C589" s="94"/>
      <c r="D589" s="81"/>
      <c r="E589" s="94"/>
      <c r="F589" s="94"/>
    </row>
    <row r="590" ht="15.75" customHeight="1">
      <c r="A590" s="94"/>
      <c r="B590" s="94"/>
      <c r="C590" s="94"/>
      <c r="D590" s="81"/>
      <c r="E590" s="94"/>
      <c r="F590" s="94"/>
    </row>
    <row r="591" ht="15.75" customHeight="1">
      <c r="A591" s="94"/>
      <c r="B591" s="94"/>
      <c r="C591" s="94"/>
      <c r="D591" s="81"/>
      <c r="E591" s="94"/>
      <c r="F591" s="94"/>
    </row>
    <row r="592" ht="15.75" customHeight="1">
      <c r="A592" s="94"/>
      <c r="B592" s="94"/>
      <c r="C592" s="94"/>
      <c r="D592" s="81"/>
      <c r="E592" s="94"/>
      <c r="F592" s="94"/>
    </row>
    <row r="593" ht="15.75" customHeight="1">
      <c r="A593" s="94"/>
      <c r="B593" s="94"/>
      <c r="C593" s="94"/>
      <c r="D593" s="81"/>
      <c r="E593" s="94"/>
      <c r="F593" s="94"/>
    </row>
    <row r="594" ht="15.75" customHeight="1">
      <c r="A594" s="94"/>
      <c r="B594" s="94"/>
      <c r="C594" s="94"/>
      <c r="D594" s="81"/>
      <c r="E594" s="94"/>
      <c r="F594" s="94"/>
    </row>
    <row r="595" ht="15.75" customHeight="1">
      <c r="A595" s="94"/>
      <c r="B595" s="94"/>
      <c r="C595" s="94"/>
      <c r="D595" s="81"/>
      <c r="E595" s="94"/>
      <c r="F595" s="94"/>
    </row>
    <row r="596" ht="15.75" customHeight="1">
      <c r="A596" s="94"/>
      <c r="B596" s="94"/>
      <c r="C596" s="94"/>
      <c r="D596" s="81"/>
      <c r="E596" s="94"/>
      <c r="F596" s="94"/>
    </row>
    <row r="597" ht="15.75" customHeight="1">
      <c r="A597" s="94"/>
      <c r="B597" s="94"/>
      <c r="C597" s="94"/>
      <c r="D597" s="81"/>
      <c r="E597" s="94"/>
      <c r="F597" s="94"/>
    </row>
    <row r="598" ht="15.75" customHeight="1">
      <c r="A598" s="94"/>
      <c r="B598" s="94"/>
      <c r="C598" s="94"/>
      <c r="D598" s="81"/>
      <c r="E598" s="94"/>
      <c r="F598" s="94"/>
    </row>
    <row r="599" ht="15.75" customHeight="1">
      <c r="A599" s="94"/>
      <c r="B599" s="94"/>
      <c r="C599" s="94"/>
      <c r="D599" s="81"/>
      <c r="E599" s="94"/>
      <c r="F599" s="94"/>
    </row>
    <row r="600" ht="15.75" customHeight="1">
      <c r="A600" s="94"/>
      <c r="B600" s="94"/>
      <c r="C600" s="94"/>
      <c r="D600" s="81"/>
      <c r="E600" s="94"/>
      <c r="F600" s="94"/>
    </row>
    <row r="601" ht="15.75" customHeight="1">
      <c r="A601" s="94"/>
      <c r="B601" s="94"/>
      <c r="C601" s="94"/>
      <c r="D601" s="81"/>
      <c r="E601" s="94"/>
      <c r="F601" s="94"/>
    </row>
    <row r="602" ht="15.75" customHeight="1">
      <c r="A602" s="94"/>
      <c r="B602" s="94"/>
      <c r="C602" s="94"/>
      <c r="D602" s="81"/>
      <c r="E602" s="94"/>
      <c r="F602" s="94"/>
    </row>
    <row r="603" ht="15.75" customHeight="1">
      <c r="A603" s="94"/>
      <c r="B603" s="94"/>
      <c r="C603" s="94"/>
      <c r="D603" s="81"/>
      <c r="E603" s="94"/>
      <c r="F603" s="94"/>
    </row>
    <row r="604" ht="15.75" customHeight="1">
      <c r="A604" s="94"/>
      <c r="B604" s="94"/>
      <c r="C604" s="94"/>
      <c r="D604" s="81"/>
      <c r="E604" s="94"/>
      <c r="F604" s="94"/>
    </row>
    <row r="605" ht="15.75" customHeight="1">
      <c r="A605" s="94"/>
      <c r="B605" s="94"/>
      <c r="C605" s="94"/>
      <c r="D605" s="81"/>
      <c r="E605" s="94"/>
      <c r="F605" s="94"/>
    </row>
    <row r="606" ht="15.75" customHeight="1">
      <c r="A606" s="94"/>
      <c r="B606" s="94"/>
      <c r="C606" s="94"/>
      <c r="D606" s="81"/>
      <c r="E606" s="94"/>
      <c r="F606" s="94"/>
    </row>
    <row r="607" ht="15.75" customHeight="1">
      <c r="A607" s="94"/>
      <c r="B607" s="94"/>
      <c r="C607" s="94"/>
      <c r="D607" s="81"/>
      <c r="E607" s="94"/>
      <c r="F607" s="94"/>
    </row>
    <row r="608" ht="15.75" customHeight="1">
      <c r="A608" s="94"/>
      <c r="B608" s="94"/>
      <c r="C608" s="94"/>
      <c r="D608" s="81"/>
      <c r="E608" s="94"/>
      <c r="F608" s="94"/>
    </row>
    <row r="609" ht="15.75" customHeight="1">
      <c r="A609" s="94"/>
      <c r="B609" s="94"/>
      <c r="C609" s="94"/>
      <c r="D609" s="81"/>
      <c r="E609" s="94"/>
      <c r="F609" s="94"/>
    </row>
    <row r="610" ht="15.75" customHeight="1">
      <c r="A610" s="94"/>
      <c r="B610" s="94"/>
      <c r="C610" s="94"/>
      <c r="D610" s="81"/>
      <c r="E610" s="94"/>
      <c r="F610" s="94"/>
    </row>
    <row r="611" ht="15.75" customHeight="1">
      <c r="A611" s="94"/>
      <c r="B611" s="94"/>
      <c r="C611" s="94"/>
      <c r="D611" s="81"/>
      <c r="E611" s="94"/>
      <c r="F611" s="94"/>
    </row>
    <row r="612" ht="15.75" customHeight="1">
      <c r="A612" s="94"/>
      <c r="B612" s="94"/>
      <c r="C612" s="94"/>
      <c r="D612" s="81"/>
      <c r="E612" s="94"/>
      <c r="F612" s="94"/>
    </row>
    <row r="613" ht="15.75" customHeight="1">
      <c r="A613" s="94"/>
      <c r="B613" s="94"/>
      <c r="C613" s="94"/>
      <c r="D613" s="81"/>
      <c r="E613" s="94"/>
      <c r="F613" s="94"/>
    </row>
    <row r="614" ht="15.75" customHeight="1">
      <c r="A614" s="94"/>
      <c r="B614" s="94"/>
      <c r="C614" s="94"/>
      <c r="D614" s="81"/>
      <c r="E614" s="94"/>
      <c r="F614" s="94"/>
    </row>
    <row r="615" ht="15.75" customHeight="1">
      <c r="A615" s="94"/>
      <c r="B615" s="94"/>
      <c r="C615" s="94"/>
      <c r="D615" s="81"/>
      <c r="E615" s="94"/>
      <c r="F615" s="94"/>
    </row>
    <row r="616" ht="15.75" customHeight="1">
      <c r="A616" s="94"/>
      <c r="B616" s="94"/>
      <c r="C616" s="94"/>
      <c r="D616" s="81"/>
      <c r="E616" s="94"/>
      <c r="F616" s="94"/>
    </row>
    <row r="617" ht="15.75" customHeight="1">
      <c r="A617" s="94"/>
      <c r="B617" s="94"/>
      <c r="C617" s="94"/>
      <c r="D617" s="81"/>
      <c r="E617" s="94"/>
      <c r="F617" s="94"/>
    </row>
    <row r="618" ht="15.75" customHeight="1">
      <c r="A618" s="94"/>
      <c r="B618" s="94"/>
      <c r="C618" s="94"/>
      <c r="D618" s="81"/>
      <c r="E618" s="94"/>
      <c r="F618" s="94"/>
    </row>
    <row r="619" ht="15.75" customHeight="1">
      <c r="A619" s="94"/>
      <c r="B619" s="94"/>
      <c r="C619" s="94"/>
      <c r="D619" s="81"/>
      <c r="E619" s="94"/>
      <c r="F619" s="94"/>
    </row>
    <row r="620" ht="15.75" customHeight="1">
      <c r="A620" s="94"/>
      <c r="B620" s="94"/>
      <c r="C620" s="94"/>
      <c r="D620" s="81"/>
      <c r="E620" s="94"/>
      <c r="F620" s="94"/>
    </row>
    <row r="621" ht="15.75" customHeight="1">
      <c r="A621" s="94"/>
      <c r="B621" s="94"/>
      <c r="C621" s="94"/>
      <c r="D621" s="81"/>
      <c r="E621" s="94"/>
      <c r="F621" s="94"/>
    </row>
    <row r="622" ht="15.75" customHeight="1">
      <c r="A622" s="94"/>
      <c r="B622" s="94"/>
      <c r="C622" s="94"/>
      <c r="D622" s="81"/>
      <c r="E622" s="94"/>
      <c r="F622" s="94"/>
    </row>
    <row r="623" ht="15.75" customHeight="1">
      <c r="A623" s="94"/>
      <c r="B623" s="94"/>
      <c r="C623" s="94"/>
      <c r="D623" s="81"/>
      <c r="E623" s="94"/>
      <c r="F623" s="94"/>
    </row>
    <row r="624" ht="15.75" customHeight="1">
      <c r="A624" s="94"/>
      <c r="B624" s="94"/>
      <c r="C624" s="94"/>
      <c r="D624" s="81"/>
      <c r="E624" s="94"/>
      <c r="F624" s="94"/>
    </row>
    <row r="625" ht="15.75" customHeight="1">
      <c r="A625" s="94"/>
      <c r="B625" s="94"/>
      <c r="C625" s="94"/>
      <c r="D625" s="81"/>
      <c r="E625" s="94"/>
      <c r="F625" s="94"/>
    </row>
    <row r="626" ht="15.75" customHeight="1">
      <c r="A626" s="94"/>
      <c r="B626" s="94"/>
      <c r="C626" s="94"/>
      <c r="D626" s="81"/>
      <c r="E626" s="94"/>
      <c r="F626" s="94"/>
    </row>
    <row r="627" ht="15.75" customHeight="1">
      <c r="A627" s="94"/>
      <c r="B627" s="94"/>
      <c r="C627" s="94"/>
      <c r="D627" s="81"/>
      <c r="E627" s="94"/>
      <c r="F627" s="94"/>
    </row>
    <row r="628" ht="15.75" customHeight="1">
      <c r="A628" s="94"/>
      <c r="B628" s="94"/>
      <c r="C628" s="94"/>
      <c r="D628" s="81"/>
      <c r="E628" s="94"/>
      <c r="F628" s="94"/>
    </row>
    <row r="629" ht="15.75" customHeight="1">
      <c r="A629" s="94"/>
      <c r="B629" s="94"/>
      <c r="C629" s="94"/>
      <c r="D629" s="81"/>
      <c r="E629" s="94"/>
      <c r="F629" s="94"/>
    </row>
    <row r="630" ht="15.75" customHeight="1">
      <c r="A630" s="94"/>
      <c r="B630" s="94"/>
      <c r="C630" s="94"/>
      <c r="D630" s="81"/>
      <c r="E630" s="94"/>
      <c r="F630" s="94"/>
    </row>
    <row r="631" ht="15.75" customHeight="1">
      <c r="A631" s="94"/>
      <c r="B631" s="94"/>
      <c r="C631" s="94"/>
      <c r="D631" s="81"/>
      <c r="E631" s="94"/>
      <c r="F631" s="94"/>
    </row>
    <row r="632" ht="15.75" customHeight="1">
      <c r="A632" s="94"/>
      <c r="B632" s="94"/>
      <c r="C632" s="94"/>
      <c r="D632" s="81"/>
      <c r="E632" s="94"/>
      <c r="F632" s="94"/>
    </row>
    <row r="633" ht="15.75" customHeight="1">
      <c r="A633" s="94"/>
      <c r="B633" s="94"/>
      <c r="C633" s="94"/>
      <c r="D633" s="81"/>
      <c r="E633" s="94"/>
      <c r="F633" s="94"/>
    </row>
    <row r="634" ht="15.75" customHeight="1">
      <c r="A634" s="94"/>
      <c r="B634" s="94"/>
      <c r="C634" s="94"/>
      <c r="D634" s="81"/>
      <c r="E634" s="94"/>
      <c r="F634" s="94"/>
    </row>
    <row r="635" ht="15.75" customHeight="1">
      <c r="A635" s="94"/>
      <c r="B635" s="94"/>
      <c r="C635" s="94"/>
      <c r="D635" s="81"/>
      <c r="E635" s="94"/>
      <c r="F635" s="94"/>
    </row>
    <row r="636" ht="15.75" customHeight="1">
      <c r="A636" s="94"/>
      <c r="B636" s="94"/>
      <c r="C636" s="94"/>
      <c r="D636" s="81"/>
      <c r="E636" s="94"/>
      <c r="F636" s="94"/>
    </row>
    <row r="637" ht="15.75" customHeight="1">
      <c r="A637" s="94"/>
      <c r="B637" s="94"/>
      <c r="C637" s="94"/>
      <c r="D637" s="81"/>
      <c r="E637" s="94"/>
      <c r="F637" s="94"/>
    </row>
    <row r="638" ht="15.75" customHeight="1">
      <c r="A638" s="94"/>
      <c r="B638" s="94"/>
      <c r="C638" s="94"/>
      <c r="D638" s="81"/>
      <c r="E638" s="94"/>
      <c r="F638" s="94"/>
    </row>
    <row r="639" ht="15.75" customHeight="1">
      <c r="A639" s="94"/>
      <c r="B639" s="94"/>
      <c r="C639" s="94"/>
      <c r="D639" s="81"/>
      <c r="E639" s="94"/>
      <c r="F639" s="94"/>
    </row>
    <row r="640" ht="15.75" customHeight="1">
      <c r="A640" s="94"/>
      <c r="B640" s="94"/>
      <c r="C640" s="94"/>
      <c r="D640" s="81"/>
      <c r="E640" s="94"/>
      <c r="F640" s="94"/>
    </row>
    <row r="641" ht="15.75" customHeight="1">
      <c r="A641" s="94"/>
      <c r="B641" s="94"/>
      <c r="C641" s="94"/>
      <c r="D641" s="81"/>
      <c r="E641" s="94"/>
      <c r="F641" s="94"/>
    </row>
    <row r="642" ht="15.75" customHeight="1">
      <c r="A642" s="94"/>
      <c r="B642" s="94"/>
      <c r="C642" s="94"/>
      <c r="D642" s="81"/>
      <c r="E642" s="94"/>
      <c r="F642" s="94"/>
    </row>
    <row r="643" ht="15.75" customHeight="1">
      <c r="A643" s="94"/>
      <c r="B643" s="94"/>
      <c r="C643" s="94"/>
      <c r="D643" s="81"/>
      <c r="E643" s="94"/>
      <c r="F643" s="94"/>
    </row>
    <row r="644" ht="15.75" customHeight="1">
      <c r="A644" s="94"/>
      <c r="B644" s="94"/>
      <c r="C644" s="94"/>
      <c r="D644" s="81"/>
      <c r="E644" s="94"/>
      <c r="F644" s="94"/>
    </row>
    <row r="645" ht="15.75" customHeight="1">
      <c r="A645" s="94"/>
      <c r="B645" s="94"/>
      <c r="C645" s="94"/>
      <c r="D645" s="81"/>
      <c r="E645" s="94"/>
      <c r="F645" s="94"/>
    </row>
    <row r="646" ht="15.75" customHeight="1">
      <c r="A646" s="94"/>
      <c r="B646" s="94"/>
      <c r="C646" s="94"/>
      <c r="D646" s="81"/>
      <c r="E646" s="94"/>
      <c r="F646" s="94"/>
    </row>
    <row r="647" ht="15.75" customHeight="1">
      <c r="A647" s="94"/>
      <c r="B647" s="94"/>
      <c r="C647" s="94"/>
      <c r="D647" s="81"/>
      <c r="E647" s="94"/>
      <c r="F647" s="94"/>
    </row>
    <row r="648" ht="15.75" customHeight="1">
      <c r="A648" s="94"/>
      <c r="B648" s="94"/>
      <c r="C648" s="94"/>
      <c r="D648" s="81"/>
      <c r="E648" s="94"/>
      <c r="F648" s="94"/>
    </row>
    <row r="649" ht="15.75" customHeight="1">
      <c r="A649" s="94"/>
      <c r="B649" s="94"/>
      <c r="C649" s="94"/>
      <c r="D649" s="81"/>
      <c r="E649" s="94"/>
      <c r="F649" s="94"/>
    </row>
    <row r="650" ht="15.75" customHeight="1">
      <c r="A650" s="94"/>
      <c r="B650" s="94"/>
      <c r="C650" s="94"/>
      <c r="D650" s="81"/>
      <c r="E650" s="94"/>
      <c r="F650" s="94"/>
    </row>
    <row r="651" ht="15.75" customHeight="1">
      <c r="A651" s="94"/>
      <c r="B651" s="94"/>
      <c r="C651" s="94"/>
      <c r="D651" s="81"/>
      <c r="E651" s="94"/>
      <c r="F651" s="94"/>
    </row>
    <row r="652" ht="15.75" customHeight="1">
      <c r="A652" s="94"/>
      <c r="B652" s="94"/>
      <c r="C652" s="94"/>
      <c r="D652" s="81"/>
      <c r="E652" s="94"/>
      <c r="F652" s="94"/>
    </row>
    <row r="653" ht="15.75" customHeight="1">
      <c r="A653" s="94"/>
      <c r="B653" s="94"/>
      <c r="C653" s="94"/>
      <c r="D653" s="81"/>
      <c r="E653" s="94"/>
      <c r="F653" s="94"/>
    </row>
    <row r="654" ht="15.75" customHeight="1">
      <c r="A654" s="94"/>
      <c r="B654" s="94"/>
      <c r="C654" s="94"/>
      <c r="D654" s="81"/>
      <c r="E654" s="94"/>
      <c r="F654" s="94"/>
    </row>
    <row r="655" ht="15.75" customHeight="1">
      <c r="A655" s="94"/>
      <c r="B655" s="94"/>
      <c r="C655" s="94"/>
      <c r="D655" s="81"/>
      <c r="E655" s="94"/>
      <c r="F655" s="94"/>
    </row>
    <row r="656" ht="15.75" customHeight="1">
      <c r="A656" s="94"/>
      <c r="B656" s="94"/>
      <c r="C656" s="94"/>
      <c r="D656" s="81"/>
      <c r="E656" s="94"/>
      <c r="F656" s="94"/>
    </row>
    <row r="657" ht="15.75" customHeight="1">
      <c r="A657" s="94"/>
      <c r="B657" s="94"/>
      <c r="C657" s="94"/>
      <c r="D657" s="81"/>
      <c r="E657" s="94"/>
      <c r="F657" s="94"/>
    </row>
    <row r="658" ht="15.75" customHeight="1">
      <c r="A658" s="94"/>
      <c r="B658" s="94"/>
      <c r="C658" s="94"/>
      <c r="D658" s="81"/>
      <c r="E658" s="94"/>
      <c r="F658" s="94"/>
    </row>
    <row r="659" ht="15.75" customHeight="1">
      <c r="A659" s="94"/>
      <c r="B659" s="94"/>
      <c r="C659" s="94"/>
      <c r="D659" s="81"/>
      <c r="E659" s="94"/>
      <c r="F659" s="94"/>
    </row>
    <row r="660" ht="15.75" customHeight="1">
      <c r="A660" s="94"/>
      <c r="B660" s="94"/>
      <c r="C660" s="94"/>
      <c r="D660" s="81"/>
      <c r="E660" s="94"/>
      <c r="F660" s="94"/>
    </row>
    <row r="661" ht="15.75" customHeight="1">
      <c r="A661" s="94"/>
      <c r="B661" s="94"/>
      <c r="C661" s="94"/>
      <c r="D661" s="81"/>
      <c r="E661" s="94"/>
      <c r="F661" s="94"/>
    </row>
    <row r="662" ht="15.75" customHeight="1">
      <c r="A662" s="94"/>
      <c r="B662" s="94"/>
      <c r="C662" s="94"/>
      <c r="D662" s="81"/>
      <c r="E662" s="94"/>
      <c r="F662" s="94"/>
    </row>
    <row r="663" ht="15.75" customHeight="1">
      <c r="A663" s="94"/>
      <c r="B663" s="94"/>
      <c r="C663" s="94"/>
      <c r="D663" s="81"/>
      <c r="E663" s="94"/>
      <c r="F663" s="94"/>
    </row>
    <row r="664" ht="15.75" customHeight="1">
      <c r="A664" s="94"/>
      <c r="B664" s="94"/>
      <c r="C664" s="94"/>
      <c r="D664" s="81"/>
      <c r="E664" s="94"/>
      <c r="F664" s="94"/>
    </row>
    <row r="665" ht="15.75" customHeight="1">
      <c r="A665" s="94"/>
      <c r="B665" s="94"/>
      <c r="C665" s="94"/>
      <c r="D665" s="81"/>
      <c r="E665" s="94"/>
      <c r="F665" s="94"/>
    </row>
    <row r="666" ht="15.75" customHeight="1">
      <c r="A666" s="94"/>
      <c r="B666" s="94"/>
      <c r="C666" s="94"/>
      <c r="D666" s="81"/>
      <c r="E666" s="94"/>
      <c r="F666" s="94"/>
    </row>
    <row r="667" ht="15.75" customHeight="1">
      <c r="A667" s="94"/>
      <c r="B667" s="94"/>
      <c r="C667" s="94"/>
      <c r="D667" s="81"/>
      <c r="E667" s="94"/>
      <c r="F667" s="94"/>
    </row>
    <row r="668" ht="15.75" customHeight="1">
      <c r="A668" s="94"/>
      <c r="B668" s="94"/>
      <c r="C668" s="94"/>
      <c r="D668" s="81"/>
      <c r="E668" s="94"/>
      <c r="F668" s="94"/>
    </row>
    <row r="669" ht="15.75" customHeight="1">
      <c r="A669" s="94"/>
      <c r="B669" s="94"/>
      <c r="C669" s="94"/>
      <c r="D669" s="81"/>
      <c r="E669" s="94"/>
      <c r="F669" s="94"/>
    </row>
    <row r="670" ht="15.75" customHeight="1">
      <c r="A670" s="94"/>
      <c r="B670" s="94"/>
      <c r="C670" s="94"/>
      <c r="D670" s="81"/>
      <c r="E670" s="94"/>
      <c r="F670" s="94"/>
    </row>
    <row r="671" ht="15.75" customHeight="1">
      <c r="A671" s="94"/>
      <c r="B671" s="94"/>
      <c r="C671" s="94"/>
      <c r="D671" s="81"/>
      <c r="E671" s="94"/>
      <c r="F671" s="94"/>
    </row>
    <row r="672" ht="15.75" customHeight="1">
      <c r="A672" s="94"/>
      <c r="B672" s="94"/>
      <c r="C672" s="94"/>
      <c r="D672" s="81"/>
      <c r="E672" s="94"/>
      <c r="F672" s="94"/>
    </row>
    <row r="673" ht="15.75" customHeight="1">
      <c r="A673" s="94"/>
      <c r="B673" s="94"/>
      <c r="C673" s="94"/>
      <c r="D673" s="81"/>
      <c r="E673" s="94"/>
      <c r="F673" s="94"/>
    </row>
    <row r="674" ht="15.75" customHeight="1">
      <c r="A674" s="94"/>
      <c r="B674" s="94"/>
      <c r="C674" s="94"/>
      <c r="D674" s="81"/>
      <c r="E674" s="94"/>
      <c r="F674" s="94"/>
    </row>
    <row r="675" ht="15.75" customHeight="1">
      <c r="A675" s="94"/>
      <c r="B675" s="94"/>
      <c r="C675" s="94"/>
      <c r="D675" s="81"/>
      <c r="E675" s="94"/>
      <c r="F675" s="94"/>
    </row>
    <row r="676" ht="15.75" customHeight="1">
      <c r="A676" s="94"/>
      <c r="B676" s="94"/>
      <c r="C676" s="94"/>
      <c r="D676" s="81"/>
      <c r="E676" s="94"/>
      <c r="F676" s="94"/>
    </row>
    <row r="677" ht="15.75" customHeight="1">
      <c r="A677" s="94"/>
      <c r="B677" s="94"/>
      <c r="C677" s="94"/>
      <c r="D677" s="81"/>
      <c r="E677" s="94"/>
      <c r="F677" s="94"/>
    </row>
    <row r="678" ht="15.75" customHeight="1">
      <c r="A678" s="94"/>
      <c r="B678" s="94"/>
      <c r="C678" s="94"/>
      <c r="D678" s="81"/>
      <c r="E678" s="94"/>
      <c r="F678" s="94"/>
    </row>
    <row r="679" ht="15.75" customHeight="1">
      <c r="A679" s="94"/>
      <c r="B679" s="94"/>
      <c r="C679" s="94"/>
      <c r="D679" s="81"/>
      <c r="E679" s="94"/>
      <c r="F679" s="94"/>
    </row>
    <row r="680" ht="15.75" customHeight="1">
      <c r="A680" s="94"/>
      <c r="B680" s="94"/>
      <c r="C680" s="94"/>
      <c r="D680" s="81"/>
      <c r="E680" s="94"/>
      <c r="F680" s="94"/>
    </row>
    <row r="681" ht="15.75" customHeight="1">
      <c r="A681" s="94"/>
      <c r="B681" s="94"/>
      <c r="C681" s="94"/>
      <c r="D681" s="81"/>
      <c r="E681" s="94"/>
      <c r="F681" s="94"/>
    </row>
    <row r="682" ht="15.75" customHeight="1">
      <c r="A682" s="94"/>
      <c r="B682" s="94"/>
      <c r="C682" s="94"/>
      <c r="D682" s="81"/>
      <c r="E682" s="94"/>
      <c r="F682" s="94"/>
    </row>
    <row r="683" ht="15.75" customHeight="1">
      <c r="A683" s="94"/>
      <c r="B683" s="94"/>
      <c r="C683" s="94"/>
      <c r="D683" s="81"/>
      <c r="E683" s="94"/>
      <c r="F683" s="94"/>
    </row>
    <row r="684" ht="15.75" customHeight="1">
      <c r="A684" s="94"/>
      <c r="B684" s="94"/>
      <c r="C684" s="94"/>
      <c r="D684" s="81"/>
      <c r="E684" s="94"/>
      <c r="F684" s="94"/>
    </row>
    <row r="685" ht="15.75" customHeight="1">
      <c r="A685" s="94"/>
      <c r="B685" s="94"/>
      <c r="C685" s="94"/>
      <c r="D685" s="81"/>
      <c r="E685" s="94"/>
      <c r="F685" s="94"/>
    </row>
    <row r="686" ht="15.75" customHeight="1">
      <c r="A686" s="94"/>
      <c r="B686" s="94"/>
      <c r="C686" s="94"/>
      <c r="D686" s="81"/>
      <c r="E686" s="94"/>
      <c r="F686" s="94"/>
    </row>
    <row r="687" ht="15.75" customHeight="1">
      <c r="A687" s="94"/>
      <c r="B687" s="94"/>
      <c r="C687" s="94"/>
      <c r="D687" s="81"/>
      <c r="E687" s="94"/>
      <c r="F687" s="94"/>
    </row>
    <row r="688" ht="15.75" customHeight="1">
      <c r="A688" s="94"/>
      <c r="B688" s="94"/>
      <c r="C688" s="94"/>
      <c r="D688" s="81"/>
      <c r="E688" s="94"/>
      <c r="F688" s="94"/>
    </row>
    <row r="689" ht="15.75" customHeight="1">
      <c r="A689" s="94"/>
      <c r="B689" s="94"/>
      <c r="C689" s="94"/>
      <c r="D689" s="81"/>
      <c r="E689" s="94"/>
      <c r="F689" s="94"/>
    </row>
    <row r="690" ht="15.75" customHeight="1">
      <c r="A690" s="94"/>
      <c r="B690" s="94"/>
      <c r="C690" s="94"/>
      <c r="D690" s="81"/>
      <c r="E690" s="94"/>
      <c r="F690" s="94"/>
    </row>
    <row r="691" ht="15.75" customHeight="1">
      <c r="A691" s="94"/>
      <c r="B691" s="94"/>
      <c r="C691" s="94"/>
      <c r="D691" s="81"/>
      <c r="E691" s="94"/>
      <c r="F691" s="94"/>
    </row>
    <row r="692" ht="15.75" customHeight="1">
      <c r="A692" s="94"/>
      <c r="B692" s="94"/>
      <c r="C692" s="94"/>
      <c r="D692" s="81"/>
      <c r="E692" s="94"/>
      <c r="F692" s="94"/>
    </row>
    <row r="693" ht="15.75" customHeight="1">
      <c r="A693" s="94"/>
      <c r="B693" s="94"/>
      <c r="C693" s="94"/>
      <c r="D693" s="81"/>
      <c r="E693" s="94"/>
      <c r="F693" s="94"/>
    </row>
    <row r="694" ht="15.75" customHeight="1">
      <c r="A694" s="94"/>
      <c r="B694" s="94"/>
      <c r="C694" s="94"/>
      <c r="D694" s="81"/>
      <c r="E694" s="94"/>
      <c r="F694" s="94"/>
    </row>
    <row r="695" ht="15.75" customHeight="1">
      <c r="A695" s="94"/>
      <c r="B695" s="94"/>
      <c r="C695" s="94"/>
      <c r="D695" s="81"/>
      <c r="E695" s="94"/>
      <c r="F695" s="94"/>
    </row>
    <row r="696" ht="15.75" customHeight="1">
      <c r="A696" s="94"/>
      <c r="B696" s="94"/>
      <c r="C696" s="94"/>
      <c r="D696" s="81"/>
      <c r="E696" s="94"/>
      <c r="F696" s="94"/>
    </row>
    <row r="697" ht="15.75" customHeight="1">
      <c r="A697" s="94"/>
      <c r="B697" s="94"/>
      <c r="C697" s="94"/>
      <c r="D697" s="81"/>
      <c r="E697" s="94"/>
      <c r="F697" s="94"/>
    </row>
    <row r="698" ht="15.75" customHeight="1">
      <c r="A698" s="94"/>
      <c r="B698" s="94"/>
      <c r="C698" s="94"/>
      <c r="D698" s="81"/>
      <c r="E698" s="94"/>
      <c r="F698" s="94"/>
    </row>
    <row r="699" ht="15.75" customHeight="1">
      <c r="A699" s="94"/>
      <c r="B699" s="94"/>
      <c r="C699" s="94"/>
      <c r="D699" s="81"/>
      <c r="E699" s="94"/>
      <c r="F699" s="94"/>
    </row>
    <row r="700" ht="15.75" customHeight="1">
      <c r="A700" s="94"/>
      <c r="B700" s="94"/>
      <c r="C700" s="94"/>
      <c r="D700" s="81"/>
      <c r="E700" s="94"/>
      <c r="F700" s="94"/>
    </row>
    <row r="701" ht="15.75" customHeight="1">
      <c r="A701" s="94"/>
      <c r="B701" s="94"/>
      <c r="C701" s="94"/>
      <c r="D701" s="81"/>
      <c r="E701" s="94"/>
      <c r="F701" s="94"/>
    </row>
    <row r="702" ht="15.75" customHeight="1">
      <c r="A702" s="94"/>
      <c r="B702" s="94"/>
      <c r="C702" s="94"/>
      <c r="D702" s="81"/>
      <c r="E702" s="94"/>
      <c r="F702" s="94"/>
    </row>
    <row r="703" ht="15.75" customHeight="1">
      <c r="A703" s="94"/>
      <c r="B703" s="94"/>
      <c r="C703" s="94"/>
      <c r="D703" s="81"/>
      <c r="E703" s="94"/>
      <c r="F703" s="94"/>
    </row>
    <row r="704" ht="15.75" customHeight="1">
      <c r="A704" s="94"/>
      <c r="B704" s="94"/>
      <c r="C704" s="94"/>
      <c r="D704" s="81"/>
      <c r="E704" s="94"/>
      <c r="F704" s="94"/>
    </row>
    <row r="705" ht="15.75" customHeight="1">
      <c r="A705" s="94"/>
      <c r="B705" s="94"/>
      <c r="C705" s="94"/>
      <c r="D705" s="81"/>
      <c r="E705" s="94"/>
      <c r="F705" s="94"/>
    </row>
    <row r="706" ht="15.75" customHeight="1">
      <c r="A706" s="94"/>
      <c r="B706" s="94"/>
      <c r="C706" s="94"/>
      <c r="D706" s="81"/>
      <c r="E706" s="94"/>
      <c r="F706" s="94"/>
    </row>
    <row r="707" ht="15.75" customHeight="1">
      <c r="A707" s="94"/>
      <c r="B707" s="94"/>
      <c r="C707" s="94"/>
      <c r="D707" s="81"/>
      <c r="E707" s="94"/>
      <c r="F707" s="94"/>
    </row>
    <row r="708" ht="15.75" customHeight="1">
      <c r="A708" s="94"/>
      <c r="B708" s="94"/>
      <c r="C708" s="94"/>
      <c r="D708" s="81"/>
      <c r="E708" s="94"/>
      <c r="F708" s="94"/>
    </row>
    <row r="709" ht="15.75" customHeight="1">
      <c r="A709" s="94"/>
      <c r="B709" s="94"/>
      <c r="C709" s="94"/>
      <c r="D709" s="81"/>
      <c r="E709" s="94"/>
      <c r="F709" s="94"/>
    </row>
    <row r="710" ht="15.75" customHeight="1">
      <c r="A710" s="94"/>
      <c r="B710" s="94"/>
      <c r="C710" s="94"/>
      <c r="D710" s="81"/>
      <c r="E710" s="94"/>
      <c r="F710" s="94"/>
    </row>
    <row r="711" ht="15.75" customHeight="1">
      <c r="A711" s="94"/>
      <c r="B711" s="94"/>
      <c r="C711" s="94"/>
      <c r="D711" s="81"/>
      <c r="E711" s="94"/>
      <c r="F711" s="94"/>
    </row>
    <row r="712" ht="15.75" customHeight="1">
      <c r="A712" s="94"/>
      <c r="B712" s="94"/>
      <c r="C712" s="94"/>
      <c r="D712" s="81"/>
      <c r="E712" s="94"/>
      <c r="F712" s="94"/>
    </row>
    <row r="713" ht="15.75" customHeight="1">
      <c r="A713" s="94"/>
      <c r="B713" s="94"/>
      <c r="C713" s="94"/>
      <c r="D713" s="81"/>
      <c r="E713" s="94"/>
      <c r="F713" s="94"/>
    </row>
    <row r="714" ht="15.75" customHeight="1">
      <c r="A714" s="94"/>
      <c r="B714" s="94"/>
      <c r="C714" s="94"/>
      <c r="D714" s="81"/>
      <c r="E714" s="94"/>
      <c r="F714" s="94"/>
    </row>
    <row r="715" ht="15.75" customHeight="1">
      <c r="A715" s="94"/>
      <c r="B715" s="94"/>
      <c r="C715" s="94"/>
      <c r="D715" s="81"/>
      <c r="E715" s="94"/>
      <c r="F715" s="94"/>
    </row>
    <row r="716" ht="15.75" customHeight="1">
      <c r="A716" s="94"/>
      <c r="B716" s="94"/>
      <c r="C716" s="94"/>
      <c r="D716" s="81"/>
      <c r="E716" s="94"/>
      <c r="F716" s="94"/>
    </row>
    <row r="717" ht="15.75" customHeight="1">
      <c r="A717" s="94"/>
      <c r="B717" s="94"/>
      <c r="C717" s="94"/>
      <c r="D717" s="81"/>
      <c r="E717" s="94"/>
      <c r="F717" s="94"/>
    </row>
    <row r="718" ht="15.75" customHeight="1">
      <c r="A718" s="94"/>
      <c r="B718" s="94"/>
      <c r="C718" s="94"/>
      <c r="D718" s="81"/>
      <c r="E718" s="94"/>
      <c r="F718" s="94"/>
    </row>
    <row r="719" ht="15.75" customHeight="1">
      <c r="A719" s="94"/>
      <c r="B719" s="94"/>
      <c r="C719" s="94"/>
      <c r="D719" s="81"/>
      <c r="E719" s="94"/>
      <c r="F719" s="94"/>
    </row>
    <row r="720" ht="15.75" customHeight="1">
      <c r="A720" s="94"/>
      <c r="B720" s="94"/>
      <c r="C720" s="94"/>
      <c r="D720" s="81"/>
      <c r="E720" s="94"/>
      <c r="F720" s="94"/>
    </row>
    <row r="721" ht="15.75" customHeight="1">
      <c r="A721" s="94"/>
      <c r="B721" s="94"/>
      <c r="C721" s="94"/>
      <c r="D721" s="81"/>
      <c r="E721" s="94"/>
      <c r="F721" s="94"/>
    </row>
    <row r="722" ht="15.75" customHeight="1">
      <c r="A722" s="94"/>
      <c r="B722" s="94"/>
      <c r="C722" s="94"/>
      <c r="D722" s="81"/>
      <c r="E722" s="94"/>
      <c r="F722" s="94"/>
    </row>
    <row r="723" ht="15.75" customHeight="1">
      <c r="A723" s="94"/>
      <c r="B723" s="94"/>
      <c r="C723" s="94"/>
      <c r="D723" s="81"/>
      <c r="E723" s="94"/>
      <c r="F723" s="94"/>
    </row>
    <row r="724" ht="15.75" customHeight="1">
      <c r="A724" s="94"/>
      <c r="B724" s="94"/>
      <c r="C724" s="94"/>
      <c r="D724" s="81"/>
      <c r="E724" s="94"/>
      <c r="F724" s="94"/>
    </row>
    <row r="725" ht="15.75" customHeight="1">
      <c r="A725" s="94"/>
      <c r="B725" s="94"/>
      <c r="C725" s="94"/>
      <c r="D725" s="81"/>
      <c r="E725" s="94"/>
      <c r="F725" s="94"/>
    </row>
    <row r="726" ht="15.75" customHeight="1">
      <c r="A726" s="94"/>
      <c r="B726" s="94"/>
      <c r="C726" s="94"/>
      <c r="D726" s="81"/>
      <c r="E726" s="94"/>
      <c r="F726" s="94"/>
    </row>
    <row r="727" ht="15.75" customHeight="1">
      <c r="A727" s="94"/>
      <c r="B727" s="94"/>
      <c r="C727" s="94"/>
      <c r="D727" s="81"/>
      <c r="E727" s="94"/>
      <c r="F727" s="94"/>
    </row>
    <row r="728" ht="15.75" customHeight="1">
      <c r="A728" s="94"/>
      <c r="B728" s="94"/>
      <c r="C728" s="94"/>
      <c r="D728" s="81"/>
      <c r="E728" s="94"/>
      <c r="F728" s="94"/>
    </row>
    <row r="729" ht="15.75" customHeight="1">
      <c r="A729" s="94"/>
      <c r="B729" s="94"/>
      <c r="C729" s="94"/>
      <c r="D729" s="81"/>
      <c r="E729" s="94"/>
      <c r="F729" s="94"/>
    </row>
    <row r="730" ht="15.75" customHeight="1">
      <c r="A730" s="94"/>
      <c r="B730" s="94"/>
      <c r="C730" s="94"/>
      <c r="D730" s="81"/>
      <c r="E730" s="94"/>
      <c r="F730" s="94"/>
    </row>
    <row r="731" ht="15.75" customHeight="1">
      <c r="A731" s="94"/>
      <c r="B731" s="94"/>
      <c r="C731" s="94"/>
      <c r="D731" s="81"/>
      <c r="E731" s="94"/>
      <c r="F731" s="94"/>
    </row>
    <row r="732" ht="15.75" customHeight="1">
      <c r="A732" s="94"/>
      <c r="B732" s="94"/>
      <c r="C732" s="94"/>
      <c r="D732" s="81"/>
      <c r="E732" s="94"/>
      <c r="F732" s="94"/>
    </row>
    <row r="733" ht="15.75" customHeight="1">
      <c r="A733" s="94"/>
      <c r="B733" s="94"/>
      <c r="C733" s="94"/>
      <c r="D733" s="81"/>
      <c r="E733" s="94"/>
      <c r="F733" s="94"/>
    </row>
    <row r="734" ht="15.75" customHeight="1">
      <c r="A734" s="94"/>
      <c r="B734" s="94"/>
      <c r="C734" s="94"/>
      <c r="D734" s="81"/>
      <c r="E734" s="94"/>
      <c r="F734" s="94"/>
    </row>
    <row r="735" ht="15.75" customHeight="1">
      <c r="A735" s="94"/>
      <c r="B735" s="94"/>
      <c r="C735" s="94"/>
      <c r="D735" s="81"/>
      <c r="E735" s="94"/>
      <c r="F735" s="94"/>
    </row>
    <row r="736" ht="15.75" customHeight="1">
      <c r="A736" s="94"/>
      <c r="B736" s="94"/>
      <c r="C736" s="94"/>
      <c r="D736" s="81"/>
      <c r="E736" s="94"/>
      <c r="F736" s="94"/>
    </row>
    <row r="737" ht="15.75" customHeight="1">
      <c r="A737" s="94"/>
      <c r="B737" s="94"/>
      <c r="C737" s="94"/>
      <c r="D737" s="81"/>
      <c r="E737" s="94"/>
      <c r="F737" s="94"/>
    </row>
    <row r="738" ht="15.75" customHeight="1">
      <c r="A738" s="94"/>
      <c r="B738" s="94"/>
      <c r="C738" s="94"/>
      <c r="D738" s="81"/>
      <c r="E738" s="94"/>
      <c r="F738" s="94"/>
    </row>
    <row r="739" ht="15.75" customHeight="1">
      <c r="A739" s="94"/>
      <c r="B739" s="94"/>
      <c r="C739" s="94"/>
      <c r="D739" s="81"/>
      <c r="E739" s="94"/>
      <c r="F739" s="94"/>
    </row>
    <row r="740" ht="15.75" customHeight="1">
      <c r="A740" s="94"/>
      <c r="B740" s="94"/>
      <c r="C740" s="94"/>
      <c r="D740" s="81"/>
      <c r="E740" s="94"/>
      <c r="F740" s="94"/>
    </row>
    <row r="741" ht="15.75" customHeight="1">
      <c r="A741" s="94"/>
      <c r="B741" s="94"/>
      <c r="C741" s="94"/>
      <c r="D741" s="81"/>
      <c r="E741" s="94"/>
      <c r="F741" s="94"/>
    </row>
    <row r="742" ht="15.75" customHeight="1">
      <c r="A742" s="94"/>
      <c r="B742" s="94"/>
      <c r="C742" s="94"/>
      <c r="D742" s="81"/>
      <c r="E742" s="94"/>
      <c r="F742" s="94"/>
    </row>
    <row r="743" ht="15.75" customHeight="1">
      <c r="A743" s="94"/>
      <c r="B743" s="94"/>
      <c r="C743" s="94"/>
      <c r="D743" s="81"/>
      <c r="E743" s="94"/>
      <c r="F743" s="94"/>
    </row>
    <row r="744" ht="15.75" customHeight="1">
      <c r="A744" s="94"/>
      <c r="B744" s="94"/>
      <c r="C744" s="94"/>
      <c r="D744" s="81"/>
      <c r="E744" s="94"/>
      <c r="F744" s="94"/>
    </row>
    <row r="745" ht="15.75" customHeight="1">
      <c r="A745" s="94"/>
      <c r="B745" s="94"/>
      <c r="C745" s="94"/>
      <c r="D745" s="81"/>
      <c r="E745" s="94"/>
      <c r="F745" s="94"/>
    </row>
    <row r="746" ht="15.75" customHeight="1">
      <c r="A746" s="94"/>
      <c r="B746" s="94"/>
      <c r="C746" s="94"/>
      <c r="D746" s="81"/>
      <c r="E746" s="94"/>
      <c r="F746" s="94"/>
    </row>
    <row r="747" ht="15.75" customHeight="1">
      <c r="A747" s="94"/>
      <c r="B747" s="94"/>
      <c r="C747" s="94"/>
      <c r="D747" s="81"/>
      <c r="E747" s="94"/>
      <c r="F747" s="94"/>
    </row>
    <row r="748" ht="15.75" customHeight="1">
      <c r="A748" s="94"/>
      <c r="B748" s="94"/>
      <c r="C748" s="94"/>
      <c r="D748" s="81"/>
      <c r="E748" s="94"/>
      <c r="F748" s="94"/>
    </row>
    <row r="749" ht="15.75" customHeight="1">
      <c r="A749" s="94"/>
      <c r="B749" s="94"/>
      <c r="C749" s="94"/>
      <c r="D749" s="81"/>
      <c r="E749" s="94"/>
      <c r="F749" s="94"/>
    </row>
    <row r="750" ht="15.75" customHeight="1">
      <c r="A750" s="94"/>
      <c r="B750" s="94"/>
      <c r="C750" s="94"/>
      <c r="D750" s="81"/>
      <c r="E750" s="94"/>
      <c r="F750" s="94"/>
    </row>
    <row r="751" ht="15.75" customHeight="1">
      <c r="A751" s="94"/>
      <c r="B751" s="94"/>
      <c r="C751" s="94"/>
      <c r="D751" s="81"/>
      <c r="E751" s="94"/>
      <c r="F751" s="94"/>
    </row>
    <row r="752" ht="15.75" customHeight="1">
      <c r="A752" s="94"/>
      <c r="B752" s="94"/>
      <c r="C752" s="94"/>
      <c r="D752" s="81"/>
      <c r="E752" s="94"/>
      <c r="F752" s="94"/>
    </row>
    <row r="753" ht="15.75" customHeight="1">
      <c r="A753" s="94"/>
      <c r="B753" s="94"/>
      <c r="C753" s="94"/>
      <c r="D753" s="81"/>
      <c r="E753" s="94"/>
      <c r="F753" s="94"/>
    </row>
    <row r="754" ht="15.75" customHeight="1">
      <c r="A754" s="94"/>
      <c r="B754" s="94"/>
      <c r="C754" s="94"/>
      <c r="D754" s="81"/>
      <c r="E754" s="94"/>
      <c r="F754" s="94"/>
    </row>
    <row r="755" ht="15.75" customHeight="1">
      <c r="A755" s="94"/>
      <c r="B755" s="94"/>
      <c r="C755" s="94"/>
      <c r="D755" s="81"/>
      <c r="E755" s="94"/>
      <c r="F755" s="94"/>
    </row>
    <row r="756" ht="15.75" customHeight="1">
      <c r="A756" s="94"/>
      <c r="B756" s="94"/>
      <c r="C756" s="94"/>
      <c r="D756" s="81"/>
      <c r="E756" s="94"/>
      <c r="F756" s="94"/>
    </row>
    <row r="757" ht="15.75" customHeight="1">
      <c r="A757" s="94"/>
      <c r="B757" s="94"/>
      <c r="C757" s="94"/>
      <c r="D757" s="81"/>
      <c r="E757" s="94"/>
      <c r="F757" s="94"/>
    </row>
    <row r="758" ht="15.75" customHeight="1">
      <c r="A758" s="94"/>
      <c r="B758" s="94"/>
      <c r="C758" s="94"/>
      <c r="D758" s="81"/>
      <c r="E758" s="94"/>
      <c r="F758" s="94"/>
    </row>
    <row r="759" ht="15.75" customHeight="1">
      <c r="A759" s="94"/>
      <c r="B759" s="94"/>
      <c r="C759" s="94"/>
      <c r="D759" s="81"/>
      <c r="E759" s="94"/>
      <c r="F759" s="94"/>
    </row>
    <row r="760" ht="15.75" customHeight="1">
      <c r="A760" s="94"/>
      <c r="B760" s="94"/>
      <c r="C760" s="94"/>
      <c r="D760" s="81"/>
      <c r="E760" s="94"/>
      <c r="F760" s="94"/>
    </row>
    <row r="761" ht="15.75" customHeight="1">
      <c r="A761" s="94"/>
      <c r="B761" s="94"/>
      <c r="C761" s="94"/>
      <c r="D761" s="81"/>
      <c r="E761" s="94"/>
      <c r="F761" s="94"/>
    </row>
    <row r="762" ht="15.75" customHeight="1">
      <c r="A762" s="94"/>
      <c r="B762" s="94"/>
      <c r="C762" s="94"/>
      <c r="D762" s="81"/>
      <c r="E762" s="94"/>
      <c r="F762" s="94"/>
    </row>
    <row r="763" ht="15.75" customHeight="1">
      <c r="A763" s="94"/>
      <c r="B763" s="94"/>
      <c r="C763" s="94"/>
      <c r="D763" s="81"/>
      <c r="E763" s="94"/>
      <c r="F763" s="94"/>
    </row>
    <row r="764" ht="15.75" customHeight="1">
      <c r="A764" s="94"/>
      <c r="B764" s="94"/>
      <c r="C764" s="94"/>
      <c r="D764" s="81"/>
      <c r="E764" s="94"/>
      <c r="F764" s="94"/>
    </row>
    <row r="765" ht="15.75" customHeight="1">
      <c r="A765" s="94"/>
      <c r="B765" s="94"/>
      <c r="C765" s="94"/>
      <c r="D765" s="81"/>
      <c r="E765" s="94"/>
      <c r="F765" s="94"/>
    </row>
    <row r="766" ht="15.75" customHeight="1">
      <c r="A766" s="94"/>
      <c r="B766" s="94"/>
      <c r="C766" s="94"/>
      <c r="D766" s="81"/>
      <c r="E766" s="94"/>
      <c r="F766" s="94"/>
    </row>
    <row r="767" ht="15.75" customHeight="1">
      <c r="A767" s="94"/>
      <c r="B767" s="94"/>
      <c r="C767" s="94"/>
      <c r="D767" s="81"/>
      <c r="E767" s="94"/>
      <c r="F767" s="94"/>
    </row>
    <row r="768" ht="15.75" customHeight="1">
      <c r="A768" s="94"/>
      <c r="B768" s="94"/>
      <c r="C768" s="94"/>
      <c r="D768" s="81"/>
      <c r="E768" s="94"/>
      <c r="F768" s="94"/>
    </row>
    <row r="769" ht="15.75" customHeight="1">
      <c r="A769" s="94"/>
      <c r="B769" s="94"/>
      <c r="C769" s="94"/>
      <c r="D769" s="81"/>
      <c r="E769" s="94"/>
      <c r="F769" s="94"/>
    </row>
    <row r="770" ht="15.75" customHeight="1">
      <c r="A770" s="94"/>
      <c r="B770" s="94"/>
      <c r="C770" s="94"/>
      <c r="D770" s="81"/>
      <c r="E770" s="94"/>
      <c r="F770" s="94"/>
    </row>
    <row r="771" ht="15.75" customHeight="1">
      <c r="A771" s="94"/>
      <c r="B771" s="94"/>
      <c r="C771" s="94"/>
      <c r="D771" s="81"/>
      <c r="E771" s="94"/>
      <c r="F771" s="94"/>
    </row>
    <row r="772" ht="15.75" customHeight="1">
      <c r="A772" s="94"/>
      <c r="B772" s="94"/>
      <c r="C772" s="94"/>
      <c r="D772" s="81"/>
      <c r="E772" s="94"/>
      <c r="F772" s="94"/>
    </row>
    <row r="773" ht="15.75" customHeight="1">
      <c r="A773" s="94"/>
      <c r="B773" s="94"/>
      <c r="C773" s="94"/>
      <c r="D773" s="81"/>
      <c r="E773" s="94"/>
      <c r="F773" s="94"/>
    </row>
    <row r="774" ht="15.75" customHeight="1">
      <c r="A774" s="94"/>
      <c r="B774" s="94"/>
      <c r="C774" s="94"/>
      <c r="D774" s="81"/>
      <c r="E774" s="94"/>
      <c r="F774" s="94"/>
    </row>
    <row r="775" ht="15.75" customHeight="1">
      <c r="A775" s="94"/>
      <c r="B775" s="94"/>
      <c r="C775" s="94"/>
      <c r="D775" s="81"/>
      <c r="E775" s="94"/>
      <c r="F775" s="94"/>
    </row>
    <row r="776" ht="15.75" customHeight="1">
      <c r="A776" s="94"/>
      <c r="B776" s="94"/>
      <c r="C776" s="94"/>
      <c r="D776" s="81"/>
      <c r="E776" s="94"/>
      <c r="F776" s="94"/>
    </row>
    <row r="777" ht="15.75" customHeight="1">
      <c r="A777" s="94"/>
      <c r="B777" s="94"/>
      <c r="C777" s="94"/>
      <c r="D777" s="81"/>
      <c r="E777" s="94"/>
      <c r="F777" s="94"/>
    </row>
    <row r="778" ht="15.75" customHeight="1">
      <c r="A778" s="94"/>
      <c r="B778" s="94"/>
      <c r="C778" s="94"/>
      <c r="D778" s="81"/>
      <c r="E778" s="94"/>
      <c r="F778" s="94"/>
    </row>
    <row r="779" ht="15.75" customHeight="1">
      <c r="A779" s="94"/>
      <c r="B779" s="94"/>
      <c r="C779" s="94"/>
      <c r="D779" s="81"/>
      <c r="E779" s="94"/>
      <c r="F779" s="94"/>
    </row>
    <row r="780" ht="15.75" customHeight="1">
      <c r="A780" s="94"/>
      <c r="B780" s="94"/>
      <c r="C780" s="94"/>
      <c r="D780" s="81"/>
      <c r="E780" s="94"/>
      <c r="F780" s="94"/>
    </row>
    <row r="781" ht="15.75" customHeight="1">
      <c r="A781" s="94"/>
      <c r="B781" s="94"/>
      <c r="C781" s="94"/>
      <c r="D781" s="81"/>
      <c r="E781" s="94"/>
      <c r="F781" s="94"/>
    </row>
    <row r="782" ht="15.75" customHeight="1">
      <c r="A782" s="94"/>
      <c r="B782" s="94"/>
      <c r="C782" s="94"/>
      <c r="D782" s="81"/>
      <c r="E782" s="94"/>
      <c r="F782" s="94"/>
    </row>
    <row r="783" ht="15.75" customHeight="1">
      <c r="A783" s="94"/>
      <c r="B783" s="94"/>
      <c r="C783" s="94"/>
      <c r="D783" s="81"/>
      <c r="E783" s="94"/>
      <c r="F783" s="94"/>
    </row>
    <row r="784" ht="15.75" customHeight="1">
      <c r="A784" s="94"/>
      <c r="B784" s="94"/>
      <c r="C784" s="94"/>
      <c r="D784" s="81"/>
      <c r="E784" s="94"/>
      <c r="F784" s="94"/>
    </row>
    <row r="785" ht="15.75" customHeight="1">
      <c r="A785" s="94"/>
      <c r="B785" s="94"/>
      <c r="C785" s="94"/>
      <c r="D785" s="81"/>
      <c r="E785" s="94"/>
      <c r="F785" s="94"/>
    </row>
    <row r="786" ht="15.75" customHeight="1">
      <c r="A786" s="94"/>
      <c r="B786" s="94"/>
      <c r="C786" s="94"/>
      <c r="D786" s="81"/>
      <c r="E786" s="94"/>
      <c r="F786" s="94"/>
    </row>
    <row r="787" ht="15.75" customHeight="1">
      <c r="A787" s="94"/>
      <c r="B787" s="94"/>
      <c r="C787" s="94"/>
      <c r="D787" s="81"/>
      <c r="E787" s="94"/>
      <c r="F787" s="94"/>
    </row>
    <row r="788" ht="15.75" customHeight="1">
      <c r="A788" s="94"/>
      <c r="B788" s="94"/>
      <c r="C788" s="94"/>
      <c r="D788" s="81"/>
      <c r="E788" s="94"/>
      <c r="F788" s="94"/>
    </row>
    <row r="789" ht="15.75" customHeight="1">
      <c r="A789" s="94"/>
      <c r="B789" s="94"/>
      <c r="C789" s="94"/>
      <c r="D789" s="81"/>
      <c r="E789" s="94"/>
      <c r="F789" s="94"/>
    </row>
    <row r="790" ht="15.75" customHeight="1">
      <c r="A790" s="94"/>
      <c r="B790" s="94"/>
      <c r="C790" s="94"/>
      <c r="D790" s="81"/>
      <c r="E790" s="94"/>
      <c r="F790" s="94"/>
    </row>
    <row r="791" ht="15.75" customHeight="1">
      <c r="A791" s="94"/>
      <c r="B791" s="94"/>
      <c r="C791" s="94"/>
      <c r="D791" s="81"/>
      <c r="E791" s="94"/>
      <c r="F791" s="94"/>
    </row>
    <row r="792" ht="15.75" customHeight="1">
      <c r="A792" s="94"/>
      <c r="B792" s="94"/>
      <c r="C792" s="94"/>
      <c r="D792" s="81"/>
      <c r="E792" s="94"/>
      <c r="F792" s="94"/>
    </row>
    <row r="793" ht="15.75" customHeight="1">
      <c r="A793" s="94"/>
      <c r="B793" s="94"/>
      <c r="C793" s="94"/>
      <c r="D793" s="81"/>
      <c r="E793" s="94"/>
      <c r="F793" s="94"/>
    </row>
    <row r="794" ht="15.75" customHeight="1">
      <c r="A794" s="94"/>
      <c r="B794" s="94"/>
      <c r="C794" s="94"/>
      <c r="D794" s="81"/>
      <c r="E794" s="94"/>
      <c r="F794" s="94"/>
    </row>
    <row r="795" ht="15.75" customHeight="1">
      <c r="A795" s="94"/>
      <c r="B795" s="94"/>
      <c r="C795" s="94"/>
      <c r="D795" s="81"/>
      <c r="E795" s="94"/>
      <c r="F795" s="94"/>
    </row>
    <row r="796" ht="15.75" customHeight="1">
      <c r="A796" s="94"/>
      <c r="B796" s="94"/>
      <c r="C796" s="94"/>
      <c r="D796" s="81"/>
      <c r="E796" s="94"/>
      <c r="F796" s="94"/>
    </row>
    <row r="797" ht="15.75" customHeight="1">
      <c r="A797" s="94"/>
      <c r="B797" s="94"/>
      <c r="C797" s="94"/>
      <c r="D797" s="81"/>
      <c r="E797" s="94"/>
      <c r="F797" s="94"/>
    </row>
    <row r="798" ht="15.75" customHeight="1">
      <c r="A798" s="94"/>
      <c r="B798" s="94"/>
      <c r="C798" s="94"/>
      <c r="D798" s="81"/>
      <c r="E798" s="94"/>
      <c r="F798" s="94"/>
    </row>
    <row r="799" ht="15.75" customHeight="1">
      <c r="A799" s="94"/>
      <c r="B799" s="94"/>
      <c r="C799" s="94"/>
      <c r="D799" s="81"/>
      <c r="E799" s="94"/>
      <c r="F799" s="94"/>
    </row>
    <row r="800" ht="15.75" customHeight="1">
      <c r="A800" s="94"/>
      <c r="B800" s="94"/>
      <c r="C800" s="94"/>
      <c r="D800" s="81"/>
      <c r="E800" s="94"/>
      <c r="F800" s="94"/>
    </row>
    <row r="801" ht="15.75" customHeight="1">
      <c r="A801" s="94"/>
      <c r="B801" s="94"/>
      <c r="C801" s="94"/>
      <c r="D801" s="81"/>
      <c r="E801" s="94"/>
      <c r="F801" s="94"/>
    </row>
    <row r="802" ht="15.75" customHeight="1">
      <c r="A802" s="94"/>
      <c r="B802" s="94"/>
      <c r="C802" s="94"/>
      <c r="D802" s="81"/>
      <c r="E802" s="94"/>
      <c r="F802" s="94"/>
    </row>
    <row r="803" ht="15.75" customHeight="1">
      <c r="A803" s="94"/>
      <c r="B803" s="94"/>
      <c r="C803" s="94"/>
      <c r="D803" s="81"/>
      <c r="E803" s="94"/>
      <c r="F803" s="94"/>
    </row>
    <row r="804" ht="15.75" customHeight="1">
      <c r="A804" s="94"/>
      <c r="B804" s="94"/>
      <c r="C804" s="94"/>
      <c r="D804" s="81"/>
      <c r="E804" s="94"/>
      <c r="F804" s="94"/>
    </row>
    <row r="805" ht="15.75" customHeight="1">
      <c r="A805" s="94"/>
      <c r="B805" s="94"/>
      <c r="C805" s="94"/>
      <c r="D805" s="81"/>
      <c r="E805" s="94"/>
      <c r="F805" s="94"/>
    </row>
    <row r="806" ht="15.75" customHeight="1">
      <c r="A806" s="94"/>
      <c r="B806" s="94"/>
      <c r="C806" s="94"/>
      <c r="D806" s="81"/>
      <c r="E806" s="94"/>
      <c r="F806" s="94"/>
    </row>
    <row r="807" ht="15.75" customHeight="1">
      <c r="A807" s="94"/>
      <c r="B807" s="94"/>
      <c r="C807" s="94"/>
      <c r="D807" s="81"/>
      <c r="E807" s="94"/>
      <c r="F807" s="94"/>
    </row>
    <row r="808" ht="15.75" customHeight="1">
      <c r="A808" s="94"/>
      <c r="B808" s="94"/>
      <c r="C808" s="94"/>
      <c r="D808" s="81"/>
      <c r="E808" s="94"/>
      <c r="F808" s="94"/>
    </row>
    <row r="809" ht="15.75" customHeight="1">
      <c r="A809" s="94"/>
      <c r="B809" s="94"/>
      <c r="C809" s="94"/>
      <c r="D809" s="81"/>
      <c r="E809" s="94"/>
      <c r="F809" s="94"/>
    </row>
    <row r="810" ht="15.75" customHeight="1">
      <c r="A810" s="94"/>
      <c r="B810" s="94"/>
      <c r="C810" s="94"/>
      <c r="D810" s="81"/>
      <c r="E810" s="94"/>
      <c r="F810" s="94"/>
    </row>
    <row r="811" ht="15.75" customHeight="1">
      <c r="A811" s="94"/>
      <c r="B811" s="94"/>
      <c r="C811" s="94"/>
      <c r="D811" s="81"/>
      <c r="E811" s="94"/>
      <c r="F811" s="94"/>
    </row>
    <row r="812" ht="15.75" customHeight="1">
      <c r="A812" s="94"/>
      <c r="B812" s="94"/>
      <c r="C812" s="94"/>
      <c r="D812" s="81"/>
      <c r="E812" s="94"/>
      <c r="F812" s="94"/>
    </row>
    <row r="813" ht="15.75" customHeight="1">
      <c r="A813" s="94"/>
      <c r="B813" s="94"/>
      <c r="C813" s="94"/>
      <c r="D813" s="81"/>
      <c r="E813" s="94"/>
      <c r="F813" s="94"/>
    </row>
    <row r="814" ht="15.75" customHeight="1">
      <c r="A814" s="94"/>
      <c r="B814" s="94"/>
      <c r="C814" s="94"/>
      <c r="D814" s="81"/>
      <c r="E814" s="94"/>
      <c r="F814" s="94"/>
    </row>
    <row r="815" ht="15.75" customHeight="1">
      <c r="A815" s="94"/>
      <c r="B815" s="94"/>
      <c r="C815" s="94"/>
      <c r="D815" s="81"/>
      <c r="E815" s="94"/>
      <c r="F815" s="94"/>
    </row>
    <row r="816" ht="15.75" customHeight="1">
      <c r="A816" s="94"/>
      <c r="B816" s="94"/>
      <c r="C816" s="94"/>
      <c r="D816" s="81"/>
      <c r="E816" s="94"/>
      <c r="F816" s="94"/>
    </row>
    <row r="817" ht="15.75" customHeight="1">
      <c r="A817" s="94"/>
      <c r="B817" s="94"/>
      <c r="C817" s="94"/>
      <c r="D817" s="81"/>
      <c r="E817" s="94"/>
      <c r="F817" s="94"/>
    </row>
    <row r="818" ht="15.75" customHeight="1">
      <c r="A818" s="94"/>
      <c r="B818" s="94"/>
      <c r="C818" s="94"/>
      <c r="D818" s="81"/>
      <c r="E818" s="94"/>
      <c r="F818" s="94"/>
    </row>
    <row r="819" ht="15.75" customHeight="1">
      <c r="A819" s="94"/>
      <c r="B819" s="94"/>
      <c r="C819" s="94"/>
      <c r="D819" s="81"/>
      <c r="E819" s="94"/>
      <c r="F819" s="94"/>
    </row>
    <row r="820" ht="15.75" customHeight="1">
      <c r="A820" s="94"/>
      <c r="B820" s="94"/>
      <c r="C820" s="94"/>
      <c r="D820" s="81"/>
      <c r="E820" s="94"/>
      <c r="F820" s="94"/>
    </row>
    <row r="821" ht="15.75" customHeight="1">
      <c r="A821" s="94"/>
      <c r="B821" s="94"/>
      <c r="C821" s="94"/>
      <c r="D821" s="81"/>
      <c r="E821" s="94"/>
      <c r="F821" s="94"/>
    </row>
    <row r="822" ht="15.75" customHeight="1">
      <c r="A822" s="94"/>
      <c r="B822" s="94"/>
      <c r="C822" s="94"/>
      <c r="D822" s="81"/>
      <c r="E822" s="94"/>
      <c r="F822" s="94"/>
    </row>
    <row r="823" ht="15.75" customHeight="1">
      <c r="A823" s="94"/>
      <c r="B823" s="94"/>
      <c r="C823" s="94"/>
      <c r="D823" s="81"/>
      <c r="E823" s="94"/>
      <c r="F823" s="94"/>
    </row>
    <row r="824" ht="15.75" customHeight="1">
      <c r="A824" s="94"/>
      <c r="B824" s="94"/>
      <c r="C824" s="94"/>
      <c r="D824" s="81"/>
      <c r="E824" s="94"/>
      <c r="F824" s="94"/>
    </row>
    <row r="825" ht="15.75" customHeight="1">
      <c r="A825" s="94"/>
      <c r="B825" s="94"/>
      <c r="C825" s="94"/>
      <c r="D825" s="81"/>
      <c r="E825" s="94"/>
      <c r="F825" s="94"/>
    </row>
    <row r="826" ht="15.75" customHeight="1">
      <c r="A826" s="94"/>
      <c r="B826" s="94"/>
      <c r="C826" s="94"/>
      <c r="D826" s="81"/>
      <c r="E826" s="94"/>
      <c r="F826" s="94"/>
    </row>
    <row r="827" ht="15.75" customHeight="1">
      <c r="A827" s="94"/>
      <c r="B827" s="94"/>
      <c r="C827" s="94"/>
      <c r="D827" s="81"/>
      <c r="E827" s="94"/>
      <c r="F827" s="94"/>
    </row>
    <row r="828" ht="15.75" customHeight="1">
      <c r="A828" s="94"/>
      <c r="B828" s="94"/>
      <c r="C828" s="94"/>
      <c r="D828" s="81"/>
      <c r="E828" s="94"/>
      <c r="F828" s="94"/>
    </row>
    <row r="829" ht="15.75" customHeight="1">
      <c r="A829" s="94"/>
      <c r="B829" s="94"/>
      <c r="C829" s="94"/>
      <c r="D829" s="81"/>
      <c r="E829" s="94"/>
      <c r="F829" s="94"/>
    </row>
    <row r="830" ht="15.75" customHeight="1">
      <c r="A830" s="94"/>
      <c r="B830" s="94"/>
      <c r="C830" s="94"/>
      <c r="D830" s="81"/>
      <c r="E830" s="94"/>
      <c r="F830" s="94"/>
    </row>
    <row r="831" ht="15.75" customHeight="1">
      <c r="A831" s="94"/>
      <c r="B831" s="94"/>
      <c r="C831" s="94"/>
      <c r="D831" s="81"/>
      <c r="E831" s="94"/>
      <c r="F831" s="94"/>
    </row>
    <row r="832" ht="15.75" customHeight="1">
      <c r="A832" s="94"/>
      <c r="B832" s="94"/>
      <c r="C832" s="94"/>
      <c r="D832" s="81"/>
      <c r="E832" s="94"/>
      <c r="F832" s="94"/>
    </row>
    <row r="833" ht="15.75" customHeight="1">
      <c r="A833" s="94"/>
      <c r="B833" s="94"/>
      <c r="C833" s="94"/>
      <c r="D833" s="81"/>
      <c r="E833" s="94"/>
      <c r="F833" s="94"/>
    </row>
    <row r="834" ht="15.75" customHeight="1">
      <c r="A834" s="94"/>
      <c r="B834" s="94"/>
      <c r="C834" s="94"/>
      <c r="D834" s="81"/>
      <c r="E834" s="94"/>
      <c r="F834" s="94"/>
    </row>
    <row r="835" ht="15.75" customHeight="1">
      <c r="A835" s="94"/>
      <c r="B835" s="94"/>
      <c r="C835" s="94"/>
      <c r="D835" s="81"/>
      <c r="E835" s="94"/>
      <c r="F835" s="94"/>
    </row>
    <row r="836" ht="15.75" customHeight="1">
      <c r="A836" s="94"/>
      <c r="B836" s="94"/>
      <c r="C836" s="94"/>
      <c r="D836" s="81"/>
      <c r="E836" s="94"/>
      <c r="F836" s="94"/>
    </row>
    <row r="837" ht="15.75" customHeight="1">
      <c r="A837" s="94"/>
      <c r="B837" s="94"/>
      <c r="C837" s="94"/>
      <c r="D837" s="81"/>
      <c r="E837" s="94"/>
      <c r="F837" s="94"/>
    </row>
    <row r="838" ht="15.75" customHeight="1">
      <c r="A838" s="94"/>
      <c r="B838" s="94"/>
      <c r="C838" s="94"/>
      <c r="D838" s="81"/>
      <c r="E838" s="94"/>
      <c r="F838" s="94"/>
    </row>
    <row r="839" ht="15.75" customHeight="1">
      <c r="A839" s="94"/>
      <c r="B839" s="94"/>
      <c r="C839" s="94"/>
      <c r="D839" s="81"/>
      <c r="E839" s="94"/>
      <c r="F839" s="94"/>
    </row>
    <row r="840" ht="15.75" customHeight="1">
      <c r="A840" s="94"/>
      <c r="B840" s="94"/>
      <c r="C840" s="94"/>
      <c r="D840" s="81"/>
      <c r="E840" s="94"/>
      <c r="F840" s="94"/>
    </row>
    <row r="841" ht="15.75" customHeight="1">
      <c r="A841" s="94"/>
      <c r="B841" s="94"/>
      <c r="C841" s="94"/>
      <c r="D841" s="81"/>
      <c r="E841" s="94"/>
      <c r="F841" s="94"/>
    </row>
    <row r="842" ht="15.75" customHeight="1">
      <c r="A842" s="94"/>
      <c r="B842" s="94"/>
      <c r="C842" s="94"/>
      <c r="D842" s="81"/>
      <c r="E842" s="94"/>
      <c r="F842" s="94"/>
    </row>
    <row r="843" ht="15.75" customHeight="1">
      <c r="A843" s="94"/>
      <c r="B843" s="94"/>
      <c r="C843" s="94"/>
      <c r="D843" s="81"/>
      <c r="E843" s="94"/>
      <c r="F843" s="94"/>
    </row>
    <row r="844" ht="15.75" customHeight="1">
      <c r="A844" s="94"/>
      <c r="B844" s="94"/>
      <c r="C844" s="94"/>
      <c r="D844" s="81"/>
      <c r="E844" s="94"/>
      <c r="F844" s="94"/>
    </row>
    <row r="845" ht="15.75" customHeight="1">
      <c r="A845" s="94"/>
      <c r="B845" s="94"/>
      <c r="C845" s="94"/>
      <c r="D845" s="81"/>
      <c r="E845" s="94"/>
      <c r="F845" s="94"/>
    </row>
    <row r="846" ht="15.75" customHeight="1">
      <c r="A846" s="94"/>
      <c r="B846" s="94"/>
      <c r="C846" s="94"/>
      <c r="D846" s="81"/>
      <c r="E846" s="94"/>
      <c r="F846" s="94"/>
    </row>
    <row r="847" ht="15.75" customHeight="1">
      <c r="A847" s="94"/>
      <c r="B847" s="94"/>
      <c r="C847" s="94"/>
      <c r="D847" s="81"/>
      <c r="E847" s="94"/>
      <c r="F847" s="94"/>
    </row>
    <row r="848" ht="15.75" customHeight="1">
      <c r="A848" s="94"/>
      <c r="B848" s="94"/>
      <c r="C848" s="94"/>
      <c r="D848" s="81"/>
      <c r="E848" s="94"/>
      <c r="F848" s="94"/>
    </row>
    <row r="849" ht="15.75" customHeight="1">
      <c r="A849" s="94"/>
      <c r="B849" s="94"/>
      <c r="C849" s="94"/>
      <c r="D849" s="81"/>
      <c r="E849" s="94"/>
      <c r="F849" s="94"/>
    </row>
    <row r="850" ht="15.75" customHeight="1">
      <c r="A850" s="94"/>
      <c r="B850" s="94"/>
      <c r="C850" s="94"/>
      <c r="D850" s="81"/>
      <c r="E850" s="94"/>
      <c r="F850" s="94"/>
    </row>
    <row r="851" ht="15.75" customHeight="1">
      <c r="A851" s="94"/>
      <c r="B851" s="94"/>
      <c r="C851" s="94"/>
      <c r="D851" s="81"/>
      <c r="E851" s="94"/>
      <c r="F851" s="94"/>
    </row>
    <row r="852" ht="15.75" customHeight="1">
      <c r="A852" s="94"/>
      <c r="B852" s="94"/>
      <c r="C852" s="94"/>
      <c r="D852" s="81"/>
      <c r="E852" s="94"/>
      <c r="F852" s="94"/>
    </row>
    <row r="853" ht="15.75" customHeight="1">
      <c r="A853" s="94"/>
      <c r="B853" s="94"/>
      <c r="C853" s="94"/>
      <c r="D853" s="81"/>
      <c r="E853" s="94"/>
      <c r="F853" s="94"/>
    </row>
    <row r="854" ht="15.75" customHeight="1">
      <c r="A854" s="94"/>
      <c r="B854" s="94"/>
      <c r="C854" s="94"/>
      <c r="D854" s="81"/>
      <c r="E854" s="94"/>
      <c r="F854" s="94"/>
    </row>
    <row r="855" ht="15.75" customHeight="1">
      <c r="A855" s="94"/>
      <c r="B855" s="94"/>
      <c r="C855" s="94"/>
      <c r="D855" s="81"/>
      <c r="E855" s="94"/>
      <c r="F855" s="94"/>
    </row>
    <row r="856" ht="15.75" customHeight="1">
      <c r="A856" s="94"/>
      <c r="B856" s="94"/>
      <c r="C856" s="94"/>
      <c r="D856" s="81"/>
      <c r="E856" s="94"/>
      <c r="F856" s="94"/>
    </row>
    <row r="857" ht="15.75" customHeight="1">
      <c r="A857" s="94"/>
      <c r="B857" s="94"/>
      <c r="C857" s="94"/>
      <c r="D857" s="81"/>
      <c r="E857" s="94"/>
      <c r="F857" s="94"/>
    </row>
    <row r="858" ht="15.75" customHeight="1">
      <c r="A858" s="94"/>
      <c r="B858" s="94"/>
      <c r="C858" s="94"/>
      <c r="D858" s="81"/>
      <c r="E858" s="94"/>
      <c r="F858" s="94"/>
    </row>
    <row r="859" ht="15.75" customHeight="1">
      <c r="A859" s="94"/>
      <c r="B859" s="94"/>
      <c r="C859" s="94"/>
      <c r="D859" s="81"/>
      <c r="E859" s="94"/>
      <c r="F859" s="94"/>
    </row>
    <row r="860" ht="15.75" customHeight="1">
      <c r="A860" s="94"/>
      <c r="B860" s="94"/>
      <c r="C860" s="94"/>
      <c r="D860" s="81"/>
      <c r="E860" s="94"/>
      <c r="F860" s="94"/>
    </row>
    <row r="861" ht="15.75" customHeight="1">
      <c r="A861" s="94"/>
      <c r="B861" s="94"/>
      <c r="C861" s="94"/>
      <c r="D861" s="81"/>
      <c r="E861" s="94"/>
      <c r="F861" s="94"/>
    </row>
    <row r="862" ht="15.75" customHeight="1">
      <c r="A862" s="94"/>
      <c r="B862" s="94"/>
      <c r="C862" s="94"/>
      <c r="D862" s="81"/>
      <c r="E862" s="94"/>
      <c r="F862" s="94"/>
    </row>
    <row r="863" ht="15.75" customHeight="1">
      <c r="A863" s="94"/>
      <c r="B863" s="94"/>
      <c r="C863" s="94"/>
      <c r="D863" s="81"/>
      <c r="E863" s="94"/>
      <c r="F863" s="94"/>
    </row>
    <row r="864" ht="15.75" customHeight="1">
      <c r="A864" s="94"/>
      <c r="B864" s="94"/>
      <c r="C864" s="94"/>
      <c r="D864" s="81"/>
      <c r="E864" s="94"/>
      <c r="F864" s="94"/>
    </row>
    <row r="865" ht="15.75" customHeight="1">
      <c r="A865" s="94"/>
      <c r="B865" s="94"/>
      <c r="C865" s="94"/>
      <c r="D865" s="81"/>
      <c r="E865" s="94"/>
      <c r="F865" s="94"/>
    </row>
    <row r="866" ht="15.75" customHeight="1">
      <c r="A866" s="94"/>
      <c r="B866" s="94"/>
      <c r="C866" s="94"/>
      <c r="D866" s="81"/>
      <c r="E866" s="94"/>
      <c r="F866" s="94"/>
    </row>
    <row r="867" ht="15.75" customHeight="1">
      <c r="A867" s="94"/>
      <c r="B867" s="94"/>
      <c r="C867" s="94"/>
      <c r="D867" s="81"/>
      <c r="E867" s="94"/>
      <c r="F867" s="94"/>
    </row>
    <row r="868" ht="15.75" customHeight="1">
      <c r="A868" s="94"/>
      <c r="B868" s="94"/>
      <c r="C868" s="94"/>
      <c r="D868" s="81"/>
      <c r="E868" s="94"/>
      <c r="F868" s="94"/>
    </row>
    <row r="869" ht="15.75" customHeight="1">
      <c r="A869" s="94"/>
      <c r="B869" s="94"/>
      <c r="C869" s="94"/>
      <c r="D869" s="81"/>
      <c r="E869" s="94"/>
      <c r="F869" s="94"/>
    </row>
    <row r="870" ht="15.75" customHeight="1">
      <c r="A870" s="94"/>
      <c r="B870" s="94"/>
      <c r="C870" s="94"/>
      <c r="D870" s="81"/>
      <c r="E870" s="94"/>
      <c r="F870" s="94"/>
    </row>
    <row r="871" ht="15.75" customHeight="1">
      <c r="A871" s="94"/>
      <c r="B871" s="94"/>
      <c r="C871" s="94"/>
      <c r="D871" s="81"/>
      <c r="E871" s="94"/>
      <c r="F871" s="94"/>
    </row>
    <row r="872" ht="15.75" customHeight="1">
      <c r="A872" s="94"/>
      <c r="B872" s="94"/>
      <c r="C872" s="94"/>
      <c r="D872" s="81"/>
      <c r="E872" s="94"/>
      <c r="F872" s="94"/>
    </row>
    <row r="873" ht="15.75" customHeight="1">
      <c r="A873" s="94"/>
      <c r="B873" s="94"/>
      <c r="C873" s="94"/>
      <c r="D873" s="81"/>
      <c r="E873" s="94"/>
      <c r="F873" s="94"/>
    </row>
    <row r="874" ht="15.75" customHeight="1">
      <c r="A874" s="94"/>
      <c r="B874" s="94"/>
      <c r="C874" s="94"/>
      <c r="D874" s="81"/>
      <c r="E874" s="94"/>
      <c r="F874" s="94"/>
    </row>
    <row r="875" ht="15.75" customHeight="1">
      <c r="A875" s="94"/>
      <c r="B875" s="94"/>
      <c r="C875" s="94"/>
      <c r="D875" s="81"/>
      <c r="E875" s="94"/>
      <c r="F875" s="94"/>
    </row>
    <row r="876" ht="15.75" customHeight="1">
      <c r="A876" s="94"/>
      <c r="B876" s="94"/>
      <c r="C876" s="94"/>
      <c r="D876" s="81"/>
      <c r="E876" s="94"/>
      <c r="F876" s="94"/>
    </row>
    <row r="877" ht="15.75" customHeight="1">
      <c r="A877" s="94"/>
      <c r="B877" s="94"/>
      <c r="C877" s="94"/>
      <c r="D877" s="81"/>
      <c r="E877" s="94"/>
      <c r="F877" s="94"/>
    </row>
    <row r="878" ht="15.75" customHeight="1">
      <c r="A878" s="94"/>
      <c r="B878" s="94"/>
      <c r="C878" s="94"/>
      <c r="D878" s="81"/>
      <c r="E878" s="94"/>
      <c r="F878" s="94"/>
    </row>
    <row r="879" ht="15.75" customHeight="1">
      <c r="A879" s="94"/>
      <c r="B879" s="94"/>
      <c r="C879" s="94"/>
      <c r="D879" s="81"/>
      <c r="E879" s="94"/>
      <c r="F879" s="94"/>
    </row>
    <row r="880" ht="15.75" customHeight="1">
      <c r="A880" s="94"/>
      <c r="B880" s="94"/>
      <c r="C880" s="94"/>
      <c r="D880" s="81"/>
      <c r="E880" s="94"/>
      <c r="F880" s="94"/>
    </row>
    <row r="881" ht="15.75" customHeight="1">
      <c r="A881" s="94"/>
      <c r="B881" s="94"/>
      <c r="C881" s="94"/>
      <c r="D881" s="81"/>
      <c r="E881" s="94"/>
      <c r="F881" s="94"/>
    </row>
    <row r="882" ht="15.75" customHeight="1">
      <c r="A882" s="94"/>
      <c r="B882" s="94"/>
      <c r="C882" s="94"/>
      <c r="D882" s="81"/>
      <c r="E882" s="94"/>
      <c r="F882" s="94"/>
    </row>
    <row r="883" ht="15.75" customHeight="1">
      <c r="A883" s="94"/>
      <c r="B883" s="94"/>
      <c r="C883" s="94"/>
      <c r="D883" s="81"/>
      <c r="E883" s="94"/>
      <c r="F883" s="94"/>
    </row>
    <row r="884" ht="15.75" customHeight="1">
      <c r="A884" s="94"/>
      <c r="B884" s="94"/>
      <c r="C884" s="94"/>
      <c r="D884" s="81"/>
      <c r="E884" s="94"/>
      <c r="F884" s="94"/>
    </row>
    <row r="885" ht="15.75" customHeight="1">
      <c r="A885" s="94"/>
      <c r="B885" s="94"/>
      <c r="C885" s="94"/>
      <c r="D885" s="81"/>
      <c r="E885" s="94"/>
      <c r="F885" s="94"/>
    </row>
    <row r="886" ht="15.75" customHeight="1">
      <c r="A886" s="94"/>
      <c r="B886" s="94"/>
      <c r="C886" s="94"/>
      <c r="D886" s="81"/>
      <c r="E886" s="94"/>
      <c r="F886" s="94"/>
    </row>
    <row r="887" ht="15.75" customHeight="1">
      <c r="A887" s="94"/>
      <c r="B887" s="94"/>
      <c r="C887" s="94"/>
      <c r="D887" s="81"/>
      <c r="E887" s="94"/>
      <c r="F887" s="94"/>
    </row>
    <row r="888" ht="15.75" customHeight="1">
      <c r="A888" s="94"/>
      <c r="B888" s="94"/>
      <c r="C888" s="94"/>
      <c r="D888" s="81"/>
      <c r="E888" s="94"/>
      <c r="F888" s="94"/>
    </row>
    <row r="889" ht="15.75" customHeight="1">
      <c r="A889" s="94"/>
      <c r="B889" s="94"/>
      <c r="C889" s="94"/>
      <c r="D889" s="81"/>
      <c r="E889" s="94"/>
      <c r="F889" s="94"/>
    </row>
    <row r="890" ht="15.75" customHeight="1">
      <c r="A890" s="94"/>
      <c r="B890" s="94"/>
      <c r="C890" s="94"/>
      <c r="D890" s="81"/>
      <c r="E890" s="94"/>
      <c r="F890" s="94"/>
    </row>
    <row r="891" ht="15.75" customHeight="1">
      <c r="A891" s="94"/>
      <c r="B891" s="94"/>
      <c r="C891" s="94"/>
      <c r="D891" s="81"/>
      <c r="E891" s="94"/>
      <c r="F891" s="94"/>
    </row>
    <row r="892" ht="15.75" customHeight="1">
      <c r="A892" s="94"/>
      <c r="B892" s="94"/>
      <c r="C892" s="94"/>
      <c r="D892" s="81"/>
      <c r="E892" s="94"/>
      <c r="F892" s="94"/>
    </row>
    <row r="893" ht="15.75" customHeight="1">
      <c r="A893" s="94"/>
      <c r="B893" s="94"/>
      <c r="C893" s="94"/>
      <c r="D893" s="81"/>
      <c r="E893" s="94"/>
      <c r="F893" s="94"/>
    </row>
    <row r="894" ht="15.75" customHeight="1">
      <c r="A894" s="94"/>
      <c r="B894" s="94"/>
      <c r="C894" s="94"/>
      <c r="D894" s="81"/>
      <c r="E894" s="94"/>
      <c r="F894" s="94"/>
    </row>
    <row r="895" ht="15.75" customHeight="1">
      <c r="A895" s="94"/>
      <c r="B895" s="94"/>
      <c r="C895" s="94"/>
      <c r="D895" s="81"/>
      <c r="E895" s="94"/>
      <c r="F895" s="94"/>
    </row>
    <row r="896" ht="15.75" customHeight="1">
      <c r="A896" s="94"/>
      <c r="B896" s="94"/>
      <c r="C896" s="94"/>
      <c r="D896" s="81"/>
      <c r="E896" s="94"/>
      <c r="F896" s="94"/>
    </row>
    <row r="897" ht="15.75" customHeight="1">
      <c r="A897" s="94"/>
      <c r="B897" s="94"/>
      <c r="C897" s="94"/>
      <c r="D897" s="81"/>
      <c r="E897" s="94"/>
      <c r="F897" s="94"/>
    </row>
    <row r="898" ht="15.75" customHeight="1">
      <c r="A898" s="94"/>
      <c r="B898" s="94"/>
      <c r="C898" s="94"/>
      <c r="D898" s="81"/>
      <c r="E898" s="94"/>
      <c r="F898" s="94"/>
    </row>
    <row r="899" ht="15.75" customHeight="1">
      <c r="A899" s="94"/>
      <c r="B899" s="94"/>
      <c r="C899" s="94"/>
      <c r="D899" s="81"/>
      <c r="E899" s="94"/>
      <c r="F899" s="94"/>
    </row>
    <row r="900" ht="15.75" customHeight="1">
      <c r="A900" s="94"/>
      <c r="B900" s="94"/>
      <c r="C900" s="94"/>
      <c r="D900" s="81"/>
      <c r="E900" s="94"/>
      <c r="F900" s="94"/>
    </row>
    <row r="901" ht="15.75" customHeight="1">
      <c r="A901" s="94"/>
      <c r="B901" s="94"/>
      <c r="C901" s="94"/>
      <c r="D901" s="81"/>
      <c r="E901" s="94"/>
      <c r="F901" s="94"/>
    </row>
    <row r="902" ht="15.75" customHeight="1">
      <c r="A902" s="94"/>
      <c r="B902" s="94"/>
      <c r="C902" s="94"/>
      <c r="D902" s="81"/>
      <c r="E902" s="94"/>
      <c r="F902" s="94"/>
    </row>
    <row r="903" ht="15.75" customHeight="1">
      <c r="A903" s="94"/>
      <c r="B903" s="94"/>
      <c r="C903" s="94"/>
      <c r="D903" s="81"/>
      <c r="E903" s="94"/>
      <c r="F903" s="94"/>
    </row>
    <row r="904" ht="15.75" customHeight="1">
      <c r="A904" s="94"/>
      <c r="B904" s="94"/>
      <c r="C904" s="94"/>
      <c r="D904" s="81"/>
      <c r="E904" s="94"/>
      <c r="F904" s="94"/>
    </row>
    <row r="905" ht="15.75" customHeight="1">
      <c r="A905" s="94"/>
      <c r="B905" s="94"/>
      <c r="C905" s="94"/>
      <c r="D905" s="81"/>
      <c r="E905" s="94"/>
      <c r="F905" s="94"/>
    </row>
    <row r="906" ht="15.75" customHeight="1">
      <c r="A906" s="94"/>
      <c r="B906" s="94"/>
      <c r="C906" s="94"/>
      <c r="D906" s="81"/>
      <c r="E906" s="94"/>
      <c r="F906" s="94"/>
    </row>
    <row r="907" ht="15.75" customHeight="1">
      <c r="A907" s="94"/>
      <c r="B907" s="94"/>
      <c r="C907" s="94"/>
      <c r="D907" s="81"/>
      <c r="E907" s="94"/>
      <c r="F907" s="94"/>
    </row>
    <row r="908" ht="15.75" customHeight="1">
      <c r="A908" s="94"/>
      <c r="B908" s="94"/>
      <c r="C908" s="94"/>
      <c r="D908" s="81"/>
      <c r="E908" s="94"/>
      <c r="F908" s="94"/>
    </row>
    <row r="909" ht="15.75" customHeight="1">
      <c r="A909" s="94"/>
      <c r="B909" s="94"/>
      <c r="C909" s="94"/>
      <c r="D909" s="81"/>
      <c r="E909" s="94"/>
      <c r="F909" s="94"/>
    </row>
    <row r="910" ht="15.75" customHeight="1">
      <c r="A910" s="94"/>
      <c r="B910" s="94"/>
      <c r="C910" s="94"/>
      <c r="D910" s="81"/>
      <c r="E910" s="94"/>
      <c r="F910" s="94"/>
    </row>
    <row r="911" ht="15.75" customHeight="1">
      <c r="A911" s="94"/>
      <c r="B911" s="94"/>
      <c r="C911" s="94"/>
      <c r="D911" s="81"/>
      <c r="E911" s="94"/>
      <c r="F911" s="94"/>
    </row>
    <row r="912" ht="15.75" customHeight="1">
      <c r="A912" s="94"/>
      <c r="B912" s="94"/>
      <c r="C912" s="94"/>
      <c r="D912" s="81"/>
      <c r="E912" s="94"/>
      <c r="F912" s="94"/>
    </row>
    <row r="913" ht="15.75" customHeight="1">
      <c r="A913" s="94"/>
      <c r="B913" s="94"/>
      <c r="C913" s="94"/>
      <c r="D913" s="81"/>
      <c r="E913" s="94"/>
      <c r="F913" s="94"/>
    </row>
    <row r="914" ht="15.75" customHeight="1">
      <c r="A914" s="94"/>
      <c r="B914" s="94"/>
      <c r="C914" s="94"/>
      <c r="D914" s="81"/>
      <c r="E914" s="94"/>
      <c r="F914" s="94"/>
    </row>
    <row r="915" ht="15.75" customHeight="1">
      <c r="A915" s="94"/>
      <c r="B915" s="94"/>
      <c r="C915" s="94"/>
      <c r="D915" s="81"/>
      <c r="E915" s="94"/>
      <c r="F915" s="94"/>
    </row>
    <row r="916" ht="15.75" customHeight="1">
      <c r="A916" s="94"/>
      <c r="B916" s="94"/>
      <c r="C916" s="94"/>
      <c r="D916" s="81"/>
      <c r="E916" s="94"/>
      <c r="F916" s="94"/>
    </row>
    <row r="917" ht="15.75" customHeight="1">
      <c r="A917" s="94"/>
      <c r="B917" s="94"/>
      <c r="C917" s="94"/>
      <c r="D917" s="81"/>
      <c r="E917" s="94"/>
      <c r="F917" s="94"/>
    </row>
    <row r="918" ht="15.75" customHeight="1">
      <c r="A918" s="94"/>
      <c r="B918" s="94"/>
      <c r="C918" s="94"/>
      <c r="D918" s="81"/>
      <c r="E918" s="94"/>
      <c r="F918" s="94"/>
    </row>
    <row r="919" ht="15.75" customHeight="1">
      <c r="A919" s="94"/>
      <c r="B919" s="94"/>
      <c r="C919" s="94"/>
      <c r="D919" s="81"/>
      <c r="E919" s="94"/>
      <c r="F919" s="94"/>
    </row>
    <row r="920" ht="15.75" customHeight="1">
      <c r="A920" s="94"/>
      <c r="B920" s="94"/>
      <c r="C920" s="94"/>
      <c r="D920" s="81"/>
      <c r="E920" s="94"/>
      <c r="F920" s="94"/>
    </row>
    <row r="921" ht="15.75" customHeight="1">
      <c r="A921" s="94"/>
      <c r="B921" s="94"/>
      <c r="C921" s="94"/>
      <c r="D921" s="81"/>
      <c r="E921" s="94"/>
      <c r="F921" s="94"/>
    </row>
    <row r="922" ht="15.75" customHeight="1">
      <c r="A922" s="94"/>
      <c r="B922" s="94"/>
      <c r="C922" s="94"/>
      <c r="D922" s="81"/>
      <c r="E922" s="94"/>
      <c r="F922" s="94"/>
    </row>
    <row r="923" ht="15.75" customHeight="1">
      <c r="A923" s="94"/>
      <c r="B923" s="94"/>
      <c r="C923" s="94"/>
      <c r="D923" s="81"/>
      <c r="E923" s="94"/>
      <c r="F923" s="94"/>
    </row>
    <row r="924" ht="15.75" customHeight="1">
      <c r="A924" s="94"/>
      <c r="B924" s="94"/>
      <c r="C924" s="94"/>
      <c r="D924" s="81"/>
      <c r="E924" s="94"/>
      <c r="F924" s="94"/>
    </row>
    <row r="925" ht="15.75" customHeight="1">
      <c r="A925" s="94"/>
      <c r="B925" s="94"/>
      <c r="C925" s="94"/>
      <c r="D925" s="81"/>
      <c r="E925" s="94"/>
      <c r="F925" s="94"/>
    </row>
    <row r="926" ht="15.75" customHeight="1">
      <c r="A926" s="94"/>
      <c r="B926" s="94"/>
      <c r="C926" s="94"/>
      <c r="D926" s="81"/>
      <c r="E926" s="94"/>
      <c r="F926" s="94"/>
    </row>
    <row r="927" ht="15.75" customHeight="1">
      <c r="A927" s="94"/>
      <c r="B927" s="94"/>
      <c r="C927" s="94"/>
      <c r="D927" s="81"/>
      <c r="E927" s="94"/>
      <c r="F927" s="94"/>
    </row>
    <row r="928" ht="15.75" customHeight="1">
      <c r="A928" s="94"/>
      <c r="B928" s="94"/>
      <c r="C928" s="94"/>
      <c r="D928" s="81"/>
      <c r="E928" s="94"/>
      <c r="F928" s="94"/>
    </row>
    <row r="929" ht="15.75" customHeight="1">
      <c r="A929" s="94"/>
      <c r="B929" s="94"/>
      <c r="C929" s="94"/>
      <c r="D929" s="81"/>
      <c r="E929" s="94"/>
      <c r="F929" s="94"/>
    </row>
    <row r="930" ht="15.75" customHeight="1">
      <c r="A930" s="94"/>
      <c r="B930" s="94"/>
      <c r="C930" s="94"/>
      <c r="D930" s="81"/>
      <c r="E930" s="94"/>
      <c r="F930" s="94"/>
    </row>
    <row r="931" ht="15.75" customHeight="1">
      <c r="A931" s="94"/>
      <c r="B931" s="94"/>
      <c r="C931" s="94"/>
      <c r="D931" s="81"/>
      <c r="E931" s="94"/>
      <c r="F931" s="94"/>
    </row>
    <row r="932" ht="15.75" customHeight="1">
      <c r="A932" s="94"/>
      <c r="B932" s="94"/>
      <c r="C932" s="94"/>
      <c r="D932" s="81"/>
      <c r="E932" s="94"/>
      <c r="F932" s="94"/>
    </row>
    <row r="933" ht="15.75" customHeight="1">
      <c r="A933" s="94"/>
      <c r="B933" s="94"/>
      <c r="C933" s="94"/>
      <c r="D933" s="81"/>
      <c r="E933" s="94"/>
      <c r="F933" s="94"/>
    </row>
    <row r="934" ht="15.75" customHeight="1">
      <c r="A934" s="94"/>
      <c r="B934" s="94"/>
      <c r="C934" s="94"/>
      <c r="D934" s="81"/>
      <c r="E934" s="94"/>
      <c r="F934" s="94"/>
    </row>
    <row r="935" ht="15.75" customHeight="1">
      <c r="A935" s="94"/>
      <c r="B935" s="94"/>
      <c r="C935" s="94"/>
      <c r="D935" s="81"/>
      <c r="E935" s="94"/>
      <c r="F935" s="94"/>
    </row>
    <row r="936" ht="15.75" customHeight="1">
      <c r="A936" s="94"/>
      <c r="B936" s="94"/>
      <c r="C936" s="94"/>
      <c r="D936" s="81"/>
      <c r="E936" s="94"/>
      <c r="F936" s="94"/>
    </row>
    <row r="937" ht="15.75" customHeight="1">
      <c r="A937" s="94"/>
      <c r="B937" s="94"/>
      <c r="C937" s="94"/>
      <c r="D937" s="81"/>
      <c r="E937" s="94"/>
      <c r="F937" s="94"/>
    </row>
    <row r="938" ht="15.75" customHeight="1">
      <c r="A938" s="94"/>
      <c r="B938" s="94"/>
      <c r="C938" s="94"/>
      <c r="D938" s="81"/>
      <c r="E938" s="94"/>
      <c r="F938" s="94"/>
    </row>
    <row r="939" ht="15.75" customHeight="1">
      <c r="A939" s="94"/>
      <c r="B939" s="94"/>
      <c r="C939" s="94"/>
      <c r="D939" s="81"/>
      <c r="E939" s="94"/>
      <c r="F939" s="94"/>
    </row>
    <row r="940" ht="15.75" customHeight="1">
      <c r="A940" s="94"/>
      <c r="B940" s="94"/>
      <c r="C940" s="94"/>
      <c r="D940" s="81"/>
      <c r="E940" s="94"/>
      <c r="F940" s="94"/>
    </row>
    <row r="941" ht="15.75" customHeight="1">
      <c r="A941" s="94"/>
      <c r="B941" s="94"/>
      <c r="C941" s="94"/>
      <c r="D941" s="81"/>
      <c r="E941" s="94"/>
      <c r="F941" s="94"/>
    </row>
    <row r="942" ht="15.75" customHeight="1">
      <c r="A942" s="94"/>
      <c r="B942" s="94"/>
      <c r="C942" s="94"/>
      <c r="D942" s="81"/>
      <c r="E942" s="94"/>
      <c r="F942" s="94"/>
    </row>
    <row r="943" ht="15.75" customHeight="1">
      <c r="A943" s="94"/>
      <c r="B943" s="94"/>
      <c r="C943" s="94"/>
      <c r="D943" s="81"/>
      <c r="E943" s="94"/>
      <c r="F943" s="94"/>
    </row>
    <row r="944" ht="15.75" customHeight="1">
      <c r="A944" s="94"/>
      <c r="B944" s="94"/>
      <c r="C944" s="94"/>
      <c r="D944" s="81"/>
      <c r="E944" s="94"/>
      <c r="F944" s="94"/>
    </row>
    <row r="945" ht="15.75" customHeight="1">
      <c r="A945" s="94"/>
      <c r="B945" s="94"/>
      <c r="C945" s="94"/>
      <c r="D945" s="81"/>
      <c r="E945" s="94"/>
      <c r="F945" s="94"/>
    </row>
    <row r="946" ht="15.75" customHeight="1">
      <c r="A946" s="94"/>
      <c r="B946" s="94"/>
      <c r="C946" s="94"/>
      <c r="D946" s="81"/>
      <c r="E946" s="94"/>
      <c r="F946" s="94"/>
    </row>
    <row r="947" ht="15.75" customHeight="1">
      <c r="A947" s="94"/>
      <c r="B947" s="94"/>
      <c r="C947" s="94"/>
      <c r="D947" s="81"/>
      <c r="E947" s="94"/>
      <c r="F947" s="94"/>
    </row>
    <row r="948" ht="15.75" customHeight="1">
      <c r="A948" s="94"/>
      <c r="B948" s="94"/>
      <c r="C948" s="94"/>
      <c r="D948" s="81"/>
      <c r="E948" s="94"/>
      <c r="F948" s="94"/>
    </row>
    <row r="949" ht="15.75" customHeight="1">
      <c r="A949" s="94"/>
      <c r="B949" s="94"/>
      <c r="C949" s="94"/>
      <c r="D949" s="81"/>
      <c r="E949" s="94"/>
      <c r="F949" s="94"/>
    </row>
    <row r="950" ht="15.75" customHeight="1">
      <c r="A950" s="94"/>
      <c r="B950" s="94"/>
      <c r="C950" s="94"/>
      <c r="D950" s="81"/>
      <c r="E950" s="94"/>
      <c r="F950" s="94"/>
    </row>
    <row r="951" ht="15.75" customHeight="1">
      <c r="A951" s="94"/>
      <c r="B951" s="94"/>
      <c r="C951" s="94"/>
      <c r="D951" s="81"/>
      <c r="E951" s="94"/>
      <c r="F951" s="94"/>
    </row>
    <row r="952" ht="15.75" customHeight="1">
      <c r="A952" s="94"/>
      <c r="B952" s="94"/>
      <c r="C952" s="94"/>
      <c r="D952" s="81"/>
      <c r="E952" s="94"/>
      <c r="F952" s="94"/>
    </row>
    <row r="953" ht="15.75" customHeight="1">
      <c r="A953" s="94"/>
      <c r="B953" s="94"/>
      <c r="C953" s="94"/>
      <c r="D953" s="81"/>
      <c r="E953" s="94"/>
      <c r="F953" s="94"/>
    </row>
    <row r="954" ht="15.75" customHeight="1">
      <c r="A954" s="94"/>
      <c r="B954" s="94"/>
      <c r="C954" s="94"/>
      <c r="D954" s="81"/>
      <c r="E954" s="94"/>
      <c r="F954" s="94"/>
    </row>
    <row r="955" ht="15.75" customHeight="1">
      <c r="A955" s="94"/>
      <c r="B955" s="94"/>
      <c r="C955" s="94"/>
      <c r="D955" s="81"/>
      <c r="E955" s="94"/>
      <c r="F955" s="94"/>
    </row>
    <row r="956" ht="15.75" customHeight="1">
      <c r="A956" s="94"/>
      <c r="B956" s="94"/>
      <c r="C956" s="94"/>
      <c r="D956" s="81"/>
      <c r="E956" s="94"/>
      <c r="F956" s="94"/>
    </row>
    <row r="957" ht="15.75" customHeight="1">
      <c r="A957" s="94"/>
      <c r="B957" s="94"/>
      <c r="C957" s="94"/>
      <c r="D957" s="81"/>
      <c r="E957" s="94"/>
      <c r="F957" s="94"/>
    </row>
    <row r="958" ht="15.75" customHeight="1">
      <c r="A958" s="94"/>
      <c r="B958" s="94"/>
      <c r="C958" s="94"/>
      <c r="D958" s="81"/>
      <c r="E958" s="94"/>
      <c r="F958" s="94"/>
    </row>
    <row r="959" ht="15.75" customHeight="1">
      <c r="A959" s="94"/>
      <c r="B959" s="94"/>
      <c r="C959" s="94"/>
      <c r="D959" s="81"/>
      <c r="E959" s="94"/>
      <c r="F959" s="94"/>
    </row>
    <row r="960" ht="15.75" customHeight="1">
      <c r="A960" s="94"/>
      <c r="B960" s="94"/>
      <c r="C960" s="94"/>
      <c r="D960" s="81"/>
      <c r="E960" s="94"/>
      <c r="F960" s="94"/>
    </row>
    <row r="961" ht="15.75" customHeight="1">
      <c r="A961" s="94"/>
      <c r="B961" s="94"/>
      <c r="C961" s="94"/>
      <c r="D961" s="81"/>
      <c r="E961" s="94"/>
      <c r="F961" s="94"/>
    </row>
    <row r="962" ht="15.75" customHeight="1">
      <c r="A962" s="94"/>
      <c r="B962" s="94"/>
      <c r="C962" s="94"/>
      <c r="D962" s="81"/>
      <c r="E962" s="94"/>
      <c r="F962" s="94"/>
    </row>
    <row r="963" ht="15.75" customHeight="1">
      <c r="A963" s="94"/>
      <c r="B963" s="94"/>
      <c r="C963" s="94"/>
      <c r="D963" s="81"/>
      <c r="E963" s="94"/>
      <c r="F963" s="94"/>
    </row>
    <row r="964" ht="15.75" customHeight="1">
      <c r="A964" s="94"/>
      <c r="B964" s="94"/>
      <c r="C964" s="94"/>
      <c r="D964" s="81"/>
      <c r="E964" s="94"/>
      <c r="F964" s="94"/>
    </row>
    <row r="965" ht="15.75" customHeight="1">
      <c r="A965" s="94"/>
      <c r="B965" s="94"/>
      <c r="C965" s="94"/>
      <c r="D965" s="81"/>
      <c r="E965" s="94"/>
      <c r="F965" s="94"/>
    </row>
    <row r="966" ht="15.75" customHeight="1">
      <c r="A966" s="94"/>
      <c r="B966" s="94"/>
      <c r="C966" s="94"/>
      <c r="D966" s="81"/>
      <c r="E966" s="94"/>
      <c r="F966" s="94"/>
    </row>
    <row r="967" ht="15.75" customHeight="1">
      <c r="A967" s="94"/>
      <c r="B967" s="94"/>
      <c r="C967" s="94"/>
      <c r="D967" s="81"/>
      <c r="E967" s="94"/>
      <c r="F967" s="94"/>
    </row>
    <row r="968" ht="15.75" customHeight="1">
      <c r="A968" s="94"/>
      <c r="B968" s="94"/>
      <c r="C968" s="94"/>
      <c r="D968" s="81"/>
      <c r="E968" s="94"/>
      <c r="F968" s="94"/>
    </row>
    <row r="969" ht="15.75" customHeight="1">
      <c r="A969" s="94"/>
      <c r="B969" s="94"/>
      <c r="C969" s="94"/>
      <c r="D969" s="81"/>
      <c r="E969" s="94"/>
      <c r="F969" s="94"/>
    </row>
    <row r="970" ht="15.75" customHeight="1">
      <c r="A970" s="94"/>
      <c r="B970" s="94"/>
      <c r="C970" s="94"/>
      <c r="D970" s="81"/>
      <c r="E970" s="94"/>
      <c r="F970" s="94"/>
    </row>
    <row r="971" ht="15.75" customHeight="1">
      <c r="A971" s="94"/>
      <c r="B971" s="94"/>
      <c r="C971" s="94"/>
      <c r="D971" s="81"/>
      <c r="E971" s="94"/>
      <c r="F971" s="94"/>
    </row>
    <row r="972" ht="15.75" customHeight="1">
      <c r="A972" s="94"/>
      <c r="B972" s="94"/>
      <c r="C972" s="94"/>
      <c r="D972" s="81"/>
      <c r="E972" s="94"/>
      <c r="F972" s="94"/>
    </row>
    <row r="973" ht="15.75" customHeight="1">
      <c r="A973" s="94"/>
      <c r="B973" s="94"/>
      <c r="C973" s="94"/>
      <c r="D973" s="81"/>
      <c r="E973" s="94"/>
      <c r="F973" s="94"/>
    </row>
    <row r="974" ht="15.75" customHeight="1">
      <c r="A974" s="94"/>
      <c r="B974" s="94"/>
      <c r="C974" s="94"/>
      <c r="D974" s="81"/>
      <c r="E974" s="94"/>
      <c r="F974" s="94"/>
    </row>
    <row r="975" ht="15.75" customHeight="1">
      <c r="A975" s="94"/>
      <c r="B975" s="94"/>
      <c r="C975" s="94"/>
      <c r="D975" s="81"/>
      <c r="E975" s="94"/>
      <c r="F975" s="94"/>
    </row>
    <row r="976" ht="15.75" customHeight="1">
      <c r="A976" s="94"/>
      <c r="B976" s="94"/>
      <c r="C976" s="94"/>
      <c r="D976" s="81"/>
      <c r="E976" s="94"/>
      <c r="F976" s="94"/>
    </row>
    <row r="977" ht="15.75" customHeight="1">
      <c r="A977" s="94"/>
      <c r="B977" s="94"/>
      <c r="C977" s="94"/>
      <c r="D977" s="81"/>
      <c r="E977" s="94"/>
      <c r="F977" s="94"/>
    </row>
    <row r="978" ht="15.75" customHeight="1">
      <c r="A978" s="94"/>
      <c r="B978" s="94"/>
      <c r="C978" s="94"/>
      <c r="D978" s="81"/>
      <c r="E978" s="94"/>
      <c r="F978" s="94"/>
    </row>
    <row r="979" ht="15.75" customHeight="1">
      <c r="A979" s="94"/>
      <c r="B979" s="94"/>
      <c r="C979" s="94"/>
      <c r="D979" s="81"/>
      <c r="E979" s="94"/>
      <c r="F979" s="94"/>
    </row>
    <row r="980" ht="15.75" customHeight="1">
      <c r="A980" s="94"/>
      <c r="B980" s="94"/>
      <c r="C980" s="94"/>
      <c r="D980" s="81"/>
      <c r="E980" s="94"/>
      <c r="F980" s="94"/>
    </row>
    <row r="981" ht="15.75" customHeight="1">
      <c r="A981" s="94"/>
      <c r="B981" s="94"/>
      <c r="C981" s="94"/>
      <c r="D981" s="81"/>
      <c r="E981" s="94"/>
      <c r="F981" s="94"/>
    </row>
    <row r="982" ht="15.75" customHeight="1">
      <c r="A982" s="94"/>
      <c r="B982" s="94"/>
      <c r="C982" s="94"/>
      <c r="D982" s="81"/>
      <c r="E982" s="94"/>
      <c r="F982" s="94"/>
    </row>
    <row r="983" ht="15.75" customHeight="1">
      <c r="A983" s="94"/>
      <c r="B983" s="94"/>
      <c r="C983" s="94"/>
      <c r="D983" s="81"/>
      <c r="E983" s="94"/>
      <c r="F983" s="94"/>
    </row>
    <row r="984" ht="15.75" customHeight="1">
      <c r="A984" s="94"/>
      <c r="B984" s="94"/>
      <c r="C984" s="94"/>
      <c r="D984" s="81"/>
      <c r="E984" s="94"/>
      <c r="F984" s="94"/>
    </row>
    <row r="985" ht="15.75" customHeight="1">
      <c r="A985" s="94"/>
      <c r="B985" s="94"/>
      <c r="C985" s="94"/>
      <c r="D985" s="81"/>
      <c r="E985" s="94"/>
      <c r="F985" s="94"/>
    </row>
    <row r="986" ht="15.75" customHeight="1">
      <c r="A986" s="94"/>
      <c r="B986" s="94"/>
      <c r="C986" s="94"/>
      <c r="D986" s="81"/>
      <c r="E986" s="94"/>
      <c r="F986" s="94"/>
    </row>
    <row r="987" ht="15.75" customHeight="1">
      <c r="A987" s="94"/>
      <c r="B987" s="94"/>
      <c r="C987" s="94"/>
      <c r="D987" s="81"/>
      <c r="E987" s="94"/>
      <c r="F987" s="94"/>
    </row>
    <row r="988" ht="15.75" customHeight="1">
      <c r="A988" s="94"/>
      <c r="B988" s="94"/>
      <c r="C988" s="94"/>
      <c r="D988" s="81"/>
      <c r="E988" s="94"/>
      <c r="F988" s="94"/>
    </row>
    <row r="989" ht="15.75" customHeight="1">
      <c r="A989" s="94"/>
      <c r="B989" s="94"/>
      <c r="C989" s="94"/>
      <c r="D989" s="81"/>
      <c r="E989" s="94"/>
      <c r="F989" s="94"/>
    </row>
    <row r="990" ht="15.75" customHeight="1">
      <c r="A990" s="94"/>
      <c r="B990" s="94"/>
      <c r="C990" s="94"/>
      <c r="D990" s="81"/>
      <c r="E990" s="94"/>
      <c r="F990" s="94"/>
    </row>
    <row r="991" ht="15.75" customHeight="1">
      <c r="A991" s="94"/>
      <c r="B991" s="94"/>
      <c r="C991" s="94"/>
      <c r="D991" s="81"/>
      <c r="E991" s="94"/>
      <c r="F991" s="94"/>
    </row>
    <row r="992" ht="15.75" customHeight="1">
      <c r="A992" s="94"/>
      <c r="B992" s="94"/>
      <c r="C992" s="94"/>
      <c r="D992" s="81"/>
      <c r="E992" s="94"/>
      <c r="F992" s="94"/>
    </row>
    <row r="993" ht="15.75" customHeight="1">
      <c r="A993" s="94"/>
      <c r="B993" s="94"/>
      <c r="C993" s="94"/>
      <c r="D993" s="81"/>
      <c r="E993" s="94"/>
      <c r="F993" s="94"/>
    </row>
    <row r="994" ht="15.75" customHeight="1">
      <c r="A994" s="94"/>
      <c r="B994" s="94"/>
      <c r="C994" s="94"/>
      <c r="D994" s="81"/>
      <c r="E994" s="94"/>
      <c r="F994" s="94"/>
    </row>
    <row r="995" ht="15.75" customHeight="1">
      <c r="A995" s="94"/>
      <c r="B995" s="94"/>
      <c r="C995" s="94"/>
      <c r="D995" s="81"/>
      <c r="E995" s="94"/>
      <c r="F995" s="94"/>
    </row>
    <row r="996" ht="15.75" customHeight="1">
      <c r="A996" s="94"/>
      <c r="B996" s="94"/>
      <c r="C996" s="94"/>
      <c r="D996" s="81"/>
      <c r="E996" s="94"/>
      <c r="F996" s="94"/>
    </row>
    <row r="997" ht="15.75" customHeight="1">
      <c r="A997" s="94"/>
      <c r="B997" s="94"/>
      <c r="C997" s="94"/>
      <c r="D997" s="81"/>
      <c r="E997" s="94"/>
      <c r="F997" s="94"/>
    </row>
    <row r="998" ht="15.75" customHeight="1">
      <c r="A998" s="94"/>
      <c r="B998" s="94"/>
      <c r="C998" s="94"/>
      <c r="D998" s="81"/>
      <c r="E998" s="94"/>
      <c r="F998" s="94"/>
    </row>
    <row r="999" ht="15.75" customHeight="1">
      <c r="A999" s="94"/>
      <c r="B999" s="94"/>
      <c r="C999" s="94"/>
      <c r="D999" s="81"/>
      <c r="E999" s="94"/>
      <c r="F999" s="94"/>
    </row>
    <row r="1000" ht="15.75" customHeight="1">
      <c r="A1000" s="94"/>
      <c r="B1000" s="94"/>
      <c r="C1000" s="94"/>
      <c r="D1000" s="81"/>
      <c r="E1000" s="94"/>
      <c r="F1000" s="94"/>
    </row>
    <row r="1001" ht="15.75" customHeight="1">
      <c r="A1001" s="94"/>
      <c r="B1001" s="94"/>
      <c r="C1001" s="94"/>
      <c r="D1001" s="81"/>
      <c r="E1001" s="94"/>
      <c r="F1001" s="94"/>
    </row>
    <row r="1002" ht="15.75" customHeight="1">
      <c r="A1002" s="94"/>
      <c r="B1002" s="94"/>
      <c r="C1002" s="94"/>
      <c r="D1002" s="81"/>
      <c r="E1002" s="94"/>
      <c r="F1002" s="94"/>
    </row>
  </sheetData>
  <mergeCells count="88">
    <mergeCell ref="J3:K3"/>
    <mergeCell ref="L3:M3"/>
    <mergeCell ref="N3:O3"/>
    <mergeCell ref="P3:Q3"/>
    <mergeCell ref="A1:F1"/>
    <mergeCell ref="J1:K1"/>
    <mergeCell ref="L1:M1"/>
    <mergeCell ref="N1:O1"/>
    <mergeCell ref="P1:Q1"/>
    <mergeCell ref="R1:S1"/>
    <mergeCell ref="A3:D4"/>
    <mergeCell ref="R3:S3"/>
    <mergeCell ref="E3:F3"/>
    <mergeCell ref="H3:I3"/>
    <mergeCell ref="A5:A8"/>
    <mergeCell ref="B5:B8"/>
    <mergeCell ref="C5:C8"/>
    <mergeCell ref="D5:D8"/>
    <mergeCell ref="A9:A12"/>
    <mergeCell ref="D9:D12"/>
    <mergeCell ref="N15:O15"/>
    <mergeCell ref="P15:Q15"/>
    <mergeCell ref="R15:S15"/>
    <mergeCell ref="B9:B12"/>
    <mergeCell ref="C9:C12"/>
    <mergeCell ref="A15:D16"/>
    <mergeCell ref="E15:F15"/>
    <mergeCell ref="H15:I15"/>
    <mergeCell ref="J15:K15"/>
    <mergeCell ref="L15:M15"/>
    <mergeCell ref="A17:A20"/>
    <mergeCell ref="B17:B20"/>
    <mergeCell ref="C17:C20"/>
    <mergeCell ref="D17:D20"/>
    <mergeCell ref="A21:A24"/>
    <mergeCell ref="B21:B24"/>
    <mergeCell ref="C21:C24"/>
    <mergeCell ref="B55:C56"/>
    <mergeCell ref="D55:D56"/>
    <mergeCell ref="A59:A60"/>
    <mergeCell ref="B59:C60"/>
    <mergeCell ref="D59:D60"/>
    <mergeCell ref="A51:A52"/>
    <mergeCell ref="B51:C52"/>
    <mergeCell ref="D51:D52"/>
    <mergeCell ref="A53:A54"/>
    <mergeCell ref="B53:C54"/>
    <mergeCell ref="D53:D54"/>
    <mergeCell ref="A55:A56"/>
    <mergeCell ref="P27:Q27"/>
    <mergeCell ref="R27:S27"/>
    <mergeCell ref="D21:D24"/>
    <mergeCell ref="A27:D28"/>
    <mergeCell ref="E27:F27"/>
    <mergeCell ref="H27:I27"/>
    <mergeCell ref="J27:K27"/>
    <mergeCell ref="L27:M27"/>
    <mergeCell ref="N27:O27"/>
    <mergeCell ref="A29:A32"/>
    <mergeCell ref="B29:B32"/>
    <mergeCell ref="C29:C32"/>
    <mergeCell ref="D29:D32"/>
    <mergeCell ref="B33:B36"/>
    <mergeCell ref="C33:C36"/>
    <mergeCell ref="D33:D36"/>
    <mergeCell ref="H42:I42"/>
    <mergeCell ref="J42:K42"/>
    <mergeCell ref="L42:M42"/>
    <mergeCell ref="N42:O42"/>
    <mergeCell ref="P42:Q42"/>
    <mergeCell ref="R42:S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  <mergeCell ref="A57:A58"/>
    <mergeCell ref="B57:C58"/>
    <mergeCell ref="D57:D58"/>
  </mergeCells>
  <printOptions/>
  <pageMargins bottom="0.2362204724409449" footer="0.0" header="0.0" left="0.5511811023622047" right="0.35433070866141736" top="0.2362204724409449"/>
  <pageSetup fitToHeight="0" paperSize="9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8.0" ySplit="2.0" topLeftCell="I3" activePane="bottomRight" state="frozen"/>
      <selection activeCell="I1" sqref="I1" pane="topRight"/>
      <selection activeCell="A3" sqref="A3" pane="bottomLeft"/>
      <selection activeCell="I3" sqref="I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8" width="16.43"/>
    <col customWidth="1" min="9" max="9" width="13.29"/>
    <col customWidth="1" min="10" max="10" width="12.0"/>
    <col customWidth="1" min="11" max="11" width="11.86"/>
    <col customWidth="1" min="12" max="12" width="13.0"/>
    <col customWidth="1" min="13" max="14" width="9.29"/>
    <col customWidth="1" min="15" max="15" width="12.0"/>
    <col customWidth="1" min="16" max="16" width="11.86"/>
    <col customWidth="1" min="17" max="17" width="13.0"/>
    <col customWidth="1" min="18" max="18" width="3.86"/>
    <col customWidth="1" min="19" max="19" width="12.0"/>
    <col customWidth="1" min="20" max="20" width="11.86"/>
    <col customWidth="1" min="21" max="21" width="13.0"/>
    <col customWidth="1" min="22" max="22" width="11.14"/>
    <col customWidth="1" min="23" max="23" width="1.71"/>
    <col customWidth="1" min="24" max="24" width="12.0"/>
    <col customWidth="1" min="25" max="25" width="11.86"/>
    <col customWidth="1" min="26" max="26" width="13.0"/>
    <col customWidth="1" min="27" max="27" width="3.14"/>
    <col customWidth="1" min="28" max="28" width="12.0"/>
    <col customWidth="1" min="29" max="29" width="11.86"/>
    <col customWidth="1" min="30" max="30" width="13.0"/>
  </cols>
  <sheetData>
    <row r="1">
      <c r="A1" s="329" t="s">
        <v>771</v>
      </c>
      <c r="B1" s="2"/>
      <c r="C1" s="2"/>
      <c r="D1" s="2"/>
      <c r="E1" s="2"/>
      <c r="F1" s="3"/>
      <c r="G1" s="4"/>
      <c r="H1" s="4"/>
      <c r="I1" s="5" t="s">
        <v>777</v>
      </c>
      <c r="J1" s="705">
        <v>0.05</v>
      </c>
      <c r="K1" s="6"/>
      <c r="L1" s="706"/>
      <c r="M1" s="707" t="s">
        <v>314</v>
      </c>
      <c r="N1" s="707" t="s">
        <v>248</v>
      </c>
      <c r="O1" s="7" t="s">
        <v>1</v>
      </c>
      <c r="Q1" s="706"/>
      <c r="R1" s="708"/>
      <c r="S1" s="7" t="s">
        <v>2</v>
      </c>
      <c r="U1" s="706"/>
      <c r="V1" s="709" t="s">
        <v>778</v>
      </c>
      <c r="W1" s="708"/>
      <c r="X1" s="7" t="s">
        <v>3</v>
      </c>
      <c r="Z1" s="706"/>
      <c r="AA1" s="708"/>
      <c r="AB1" s="7" t="s">
        <v>4</v>
      </c>
      <c r="AD1" s="706"/>
    </row>
    <row r="2" ht="17.25" customHeight="1">
      <c r="A2" s="10"/>
      <c r="B2" s="11"/>
      <c r="C2" s="10"/>
      <c r="D2" s="12"/>
      <c r="E2" s="10"/>
      <c r="F2" s="10"/>
      <c r="H2" s="710"/>
      <c r="I2" s="711"/>
      <c r="J2" s="15"/>
      <c r="K2" s="15"/>
      <c r="M2" s="712"/>
      <c r="N2" s="712"/>
      <c r="O2" s="16">
        <v>0.3</v>
      </c>
      <c r="P2" s="330" t="s">
        <v>9</v>
      </c>
      <c r="S2" s="16">
        <v>0.4</v>
      </c>
      <c r="T2" s="330" t="s">
        <v>9</v>
      </c>
      <c r="X2" s="16">
        <v>0.5</v>
      </c>
      <c r="Y2" s="330" t="s">
        <v>9</v>
      </c>
      <c r="AB2" s="713">
        <v>0.55</v>
      </c>
      <c r="AC2" s="330" t="s">
        <v>9</v>
      </c>
    </row>
    <row r="3" ht="40.5" customHeight="1">
      <c r="A3" s="22" t="s">
        <v>11</v>
      </c>
      <c r="B3" s="23"/>
      <c r="C3" s="23"/>
      <c r="D3" s="24"/>
      <c r="E3" s="22" t="s">
        <v>12</v>
      </c>
      <c r="F3" s="24"/>
      <c r="H3" s="714" t="s">
        <v>779</v>
      </c>
      <c r="I3" s="715" t="s">
        <v>780</v>
      </c>
      <c r="J3" s="497" t="s">
        <v>16</v>
      </c>
      <c r="K3" s="27"/>
      <c r="L3" s="716" t="s">
        <v>781</v>
      </c>
      <c r="M3" s="712"/>
      <c r="N3" s="712"/>
      <c r="O3" s="497" t="s">
        <v>17</v>
      </c>
      <c r="P3" s="27"/>
      <c r="Q3" s="716" t="s">
        <v>781</v>
      </c>
      <c r="S3" s="497" t="s">
        <v>18</v>
      </c>
      <c r="T3" s="27"/>
      <c r="U3" s="716" t="s">
        <v>781</v>
      </c>
      <c r="V3" s="717"/>
      <c r="X3" s="497" t="s">
        <v>90</v>
      </c>
      <c r="Y3" s="27"/>
      <c r="Z3" s="716" t="s">
        <v>781</v>
      </c>
      <c r="AB3" s="497" t="s">
        <v>91</v>
      </c>
      <c r="AC3" s="27"/>
      <c r="AD3" s="716" t="s">
        <v>781</v>
      </c>
    </row>
    <row r="4" ht="21.0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5"/>
      <c r="J4" s="500" t="s">
        <v>27</v>
      </c>
      <c r="K4" s="501" t="s">
        <v>28</v>
      </c>
      <c r="L4" s="35"/>
      <c r="M4" s="712"/>
      <c r="N4" s="712"/>
      <c r="O4" s="500" t="s">
        <v>27</v>
      </c>
      <c r="P4" s="501" t="s">
        <v>28</v>
      </c>
      <c r="Q4" s="35"/>
      <c r="S4" s="500" t="s">
        <v>27</v>
      </c>
      <c r="T4" s="501" t="s">
        <v>28</v>
      </c>
      <c r="U4" s="35"/>
      <c r="V4" s="718"/>
      <c r="X4" s="500" t="s">
        <v>27</v>
      </c>
      <c r="Y4" s="501" t="s">
        <v>28</v>
      </c>
      <c r="Z4" s="35"/>
      <c r="AB4" s="500" t="s">
        <v>27</v>
      </c>
      <c r="AC4" s="501" t="s">
        <v>28</v>
      </c>
      <c r="AD4" s="35"/>
    </row>
    <row r="5" ht="15.75" customHeight="1">
      <c r="A5" s="40" t="s">
        <v>29</v>
      </c>
      <c r="B5" s="41" t="s">
        <v>30</v>
      </c>
      <c r="C5" s="42" t="s">
        <v>31</v>
      </c>
      <c r="D5" s="504" t="s">
        <v>32</v>
      </c>
      <c r="E5" s="44" t="s">
        <v>33</v>
      </c>
      <c r="F5" s="45">
        <v>100.0</v>
      </c>
      <c r="H5" s="719">
        <v>66.55</v>
      </c>
      <c r="I5" s="720">
        <v>166.0</v>
      </c>
      <c r="J5" s="404">
        <f>I5+I5*J1</f>
        <v>174.3</v>
      </c>
      <c r="K5" s="72">
        <f t="shared" ref="K5:K12" si="1">J5/F5</f>
        <v>1.743</v>
      </c>
      <c r="L5" s="721">
        <f t="shared" ref="L5:L13" si="2">(J5-H5)/H5</f>
        <v>1.619083396</v>
      </c>
      <c r="M5" s="712">
        <v>250.0</v>
      </c>
      <c r="N5" s="712">
        <v>195.0</v>
      </c>
      <c r="O5" s="404">
        <f>J5-J5*O2</f>
        <v>122.01</v>
      </c>
      <c r="P5" s="72">
        <f t="shared" ref="P5:P12" si="3">O5/F5</f>
        <v>1.2201</v>
      </c>
      <c r="Q5" s="721">
        <f t="shared" ref="Q5:Q13" si="4">(O5-H5)/H5</f>
        <v>0.8333583772</v>
      </c>
      <c r="S5" s="404">
        <f>J5-J5*S2</f>
        <v>104.58</v>
      </c>
      <c r="T5" s="72">
        <f t="shared" ref="T5:T12" si="5">S5/F5</f>
        <v>1.0458</v>
      </c>
      <c r="U5" s="721">
        <f t="shared" ref="U5:U13" si="6">(S5-H5)/H5</f>
        <v>0.5714500376</v>
      </c>
      <c r="V5" s="177"/>
      <c r="X5" s="404">
        <f>J5-J5*X2</f>
        <v>87.15</v>
      </c>
      <c r="Y5" s="72">
        <f t="shared" ref="Y5:Y12" si="7">X5/F5</f>
        <v>0.8715</v>
      </c>
      <c r="Z5" s="721">
        <f t="shared" ref="Z5:Z13" si="8">(X5-H5)/H5</f>
        <v>0.309541698</v>
      </c>
      <c r="AB5" s="404">
        <f>J5-J5*AB2</f>
        <v>78.435</v>
      </c>
      <c r="AC5" s="72">
        <f t="shared" ref="AC5:AC12" si="9">AB5/F5</f>
        <v>0.78435</v>
      </c>
      <c r="AD5" s="721">
        <f t="shared" ref="AD5:AD13" si="10">(AB5-H5)/H5</f>
        <v>0.1785875282</v>
      </c>
    </row>
    <row r="6" ht="15.75" customHeight="1">
      <c r="A6" s="55"/>
      <c r="D6" s="56"/>
      <c r="E6" s="57" t="s">
        <v>34</v>
      </c>
      <c r="F6" s="58">
        <v>500.0</v>
      </c>
      <c r="H6" s="722">
        <v>301.63</v>
      </c>
      <c r="I6" s="723">
        <v>720.0</v>
      </c>
      <c r="J6" s="406">
        <f>I6+I6*J1</f>
        <v>756</v>
      </c>
      <c r="K6" s="76">
        <f t="shared" si="1"/>
        <v>1.512</v>
      </c>
      <c r="L6" s="721">
        <f t="shared" si="2"/>
        <v>1.506381991</v>
      </c>
      <c r="M6" s="712">
        <v>1050.0</v>
      </c>
      <c r="N6" s="712">
        <v>690.0</v>
      </c>
      <c r="O6" s="406">
        <f>J6-J6*O2</f>
        <v>529.2</v>
      </c>
      <c r="P6" s="76">
        <f t="shared" si="3"/>
        <v>1.0584</v>
      </c>
      <c r="Q6" s="721">
        <f t="shared" si="4"/>
        <v>0.7544673938</v>
      </c>
      <c r="S6" s="406">
        <f>J6-J6*S2</f>
        <v>453.6</v>
      </c>
      <c r="T6" s="76">
        <f t="shared" si="5"/>
        <v>0.9072</v>
      </c>
      <c r="U6" s="721">
        <f t="shared" si="6"/>
        <v>0.5038291947</v>
      </c>
      <c r="V6" s="177"/>
      <c r="X6" s="406">
        <f>J6-J6*X2</f>
        <v>378</v>
      </c>
      <c r="Y6" s="76">
        <f t="shared" si="7"/>
        <v>0.756</v>
      </c>
      <c r="Z6" s="721">
        <f t="shared" si="8"/>
        <v>0.2531909956</v>
      </c>
      <c r="AB6" s="406">
        <f>J6-J6*AB2</f>
        <v>340.2</v>
      </c>
      <c r="AC6" s="76">
        <f t="shared" si="9"/>
        <v>0.6804</v>
      </c>
      <c r="AD6" s="721">
        <f t="shared" si="10"/>
        <v>0.127871896</v>
      </c>
    </row>
    <row r="7" ht="15.75" customHeight="1">
      <c r="A7" s="55"/>
      <c r="D7" s="56"/>
      <c r="E7" s="64" t="s">
        <v>35</v>
      </c>
      <c r="F7" s="58">
        <v>1000.0</v>
      </c>
      <c r="H7" s="722">
        <v>597.74</v>
      </c>
      <c r="I7" s="723">
        <v>1430.0</v>
      </c>
      <c r="J7" s="406">
        <f>I7+I7*J1</f>
        <v>1501.5</v>
      </c>
      <c r="K7" s="76">
        <f t="shared" si="1"/>
        <v>1.5015</v>
      </c>
      <c r="L7" s="721">
        <f t="shared" si="2"/>
        <v>1.511961722</v>
      </c>
      <c r="M7" s="712"/>
      <c r="N7" s="712"/>
      <c r="O7" s="406">
        <f>J7-J7*O2</f>
        <v>1051.05</v>
      </c>
      <c r="P7" s="76">
        <f t="shared" si="3"/>
        <v>1.05105</v>
      </c>
      <c r="Q7" s="721">
        <f t="shared" si="4"/>
        <v>0.7583732057</v>
      </c>
      <c r="S7" s="406">
        <f>J7-J7*S2</f>
        <v>900.9</v>
      </c>
      <c r="T7" s="76">
        <f t="shared" si="5"/>
        <v>0.9009</v>
      </c>
      <c r="U7" s="721">
        <f t="shared" si="6"/>
        <v>0.5071770335</v>
      </c>
      <c r="V7" s="177"/>
      <c r="X7" s="406">
        <f>J7-J7*X2</f>
        <v>750.75</v>
      </c>
      <c r="Y7" s="76">
        <f t="shared" si="7"/>
        <v>0.75075</v>
      </c>
      <c r="Z7" s="721">
        <f t="shared" si="8"/>
        <v>0.2559808612</v>
      </c>
      <c r="AB7" s="406">
        <f>J7-J7*AB2</f>
        <v>675.675</v>
      </c>
      <c r="AC7" s="76">
        <f t="shared" si="9"/>
        <v>0.675675</v>
      </c>
      <c r="AD7" s="721">
        <f t="shared" si="10"/>
        <v>0.1303827751</v>
      </c>
    </row>
    <row r="8" ht="15.75" customHeight="1">
      <c r="A8" s="55"/>
      <c r="D8" s="56"/>
      <c r="E8" s="64" t="s">
        <v>36</v>
      </c>
      <c r="F8" s="58">
        <v>3000.0</v>
      </c>
      <c r="H8" s="722">
        <v>1776.74</v>
      </c>
      <c r="I8" s="723">
        <v>4260.0</v>
      </c>
      <c r="J8" s="406">
        <f>I8+I8*J1</f>
        <v>4473</v>
      </c>
      <c r="K8" s="76">
        <f t="shared" si="1"/>
        <v>1.491</v>
      </c>
      <c r="L8" s="721">
        <f t="shared" si="2"/>
        <v>1.517532109</v>
      </c>
      <c r="M8" s="712"/>
      <c r="N8" s="712"/>
      <c r="O8" s="406">
        <f>J8-J8*O2</f>
        <v>3131.1</v>
      </c>
      <c r="P8" s="76">
        <f t="shared" si="3"/>
        <v>1.0437</v>
      </c>
      <c r="Q8" s="721">
        <f t="shared" si="4"/>
        <v>0.7622724766</v>
      </c>
      <c r="S8" s="406">
        <f>J8-J8*S2</f>
        <v>2683.8</v>
      </c>
      <c r="T8" s="76">
        <f t="shared" si="5"/>
        <v>0.8946</v>
      </c>
      <c r="U8" s="721">
        <f t="shared" si="6"/>
        <v>0.5105192656</v>
      </c>
      <c r="V8" s="177"/>
      <c r="X8" s="406">
        <f>J8-J8*X2</f>
        <v>2236.5</v>
      </c>
      <c r="Y8" s="76">
        <f t="shared" si="7"/>
        <v>0.7455</v>
      </c>
      <c r="Z8" s="721">
        <f t="shared" si="8"/>
        <v>0.2587660547</v>
      </c>
      <c r="AB8" s="406">
        <f>J8-J8*AB2</f>
        <v>2012.85</v>
      </c>
      <c r="AC8" s="76">
        <f t="shared" si="9"/>
        <v>0.67095</v>
      </c>
      <c r="AD8" s="721">
        <f t="shared" si="10"/>
        <v>0.1328894492</v>
      </c>
    </row>
    <row r="9" ht="15.75" customHeight="1">
      <c r="A9" s="40" t="s">
        <v>38</v>
      </c>
      <c r="B9" s="41" t="s">
        <v>39</v>
      </c>
      <c r="C9" s="42" t="s">
        <v>40</v>
      </c>
      <c r="D9" s="504" t="s">
        <v>41</v>
      </c>
      <c r="E9" s="71">
        <v>40.0</v>
      </c>
      <c r="F9" s="45">
        <v>50.0</v>
      </c>
      <c r="H9" s="719">
        <v>94.24</v>
      </c>
      <c r="I9" s="720">
        <v>230.0</v>
      </c>
      <c r="J9" s="404">
        <f>I9+I9*J1</f>
        <v>241.5</v>
      </c>
      <c r="K9" s="72">
        <f t="shared" si="1"/>
        <v>4.83</v>
      </c>
      <c r="L9" s="721">
        <f t="shared" si="2"/>
        <v>1.562606112</v>
      </c>
      <c r="M9" s="712">
        <v>290.0</v>
      </c>
      <c r="N9" s="712">
        <f>350/2</f>
        <v>175</v>
      </c>
      <c r="O9" s="404">
        <f>J9-J9*O2</f>
        <v>169.05</v>
      </c>
      <c r="P9" s="72">
        <f t="shared" si="3"/>
        <v>3.381</v>
      </c>
      <c r="Q9" s="721">
        <f t="shared" si="4"/>
        <v>0.7938242784</v>
      </c>
      <c r="S9" s="404">
        <f>J9-J9*S2</f>
        <v>144.9</v>
      </c>
      <c r="T9" s="72">
        <f t="shared" si="5"/>
        <v>2.898</v>
      </c>
      <c r="U9" s="721">
        <f t="shared" si="6"/>
        <v>0.5375636672</v>
      </c>
      <c r="V9" s="177"/>
      <c r="X9" s="404">
        <f>J9-J9*X2</f>
        <v>120.75</v>
      </c>
      <c r="Y9" s="72">
        <f t="shared" si="7"/>
        <v>2.415</v>
      </c>
      <c r="Z9" s="721">
        <f t="shared" si="8"/>
        <v>0.281303056</v>
      </c>
      <c r="AB9" s="404">
        <f>J9-J9*AB2</f>
        <v>108.675</v>
      </c>
      <c r="AC9" s="72">
        <f t="shared" si="9"/>
        <v>2.1735</v>
      </c>
      <c r="AD9" s="721">
        <f t="shared" si="10"/>
        <v>0.1531727504</v>
      </c>
    </row>
    <row r="10" ht="15.75" customHeight="1">
      <c r="A10" s="55"/>
      <c r="D10" s="56"/>
      <c r="E10" s="74">
        <v>10.0</v>
      </c>
      <c r="F10" s="58">
        <v>200.0</v>
      </c>
      <c r="H10" s="722">
        <v>356.35</v>
      </c>
      <c r="I10" s="723">
        <v>850.0</v>
      </c>
      <c r="J10" s="406">
        <f>I10+I10*J1</f>
        <v>892.5</v>
      </c>
      <c r="K10" s="76">
        <f t="shared" si="1"/>
        <v>4.4625</v>
      </c>
      <c r="L10" s="721">
        <f t="shared" si="2"/>
        <v>1.504560123</v>
      </c>
      <c r="M10" s="712">
        <v>1040.0</v>
      </c>
      <c r="N10" s="712"/>
      <c r="O10" s="406">
        <f>J10-J10*O2</f>
        <v>624.75</v>
      </c>
      <c r="P10" s="76">
        <f t="shared" si="3"/>
        <v>3.12375</v>
      </c>
      <c r="Q10" s="721">
        <f t="shared" si="4"/>
        <v>0.7531920864</v>
      </c>
      <c r="S10" s="406">
        <f>J10-J10*S2</f>
        <v>535.5</v>
      </c>
      <c r="T10" s="76">
        <f t="shared" si="5"/>
        <v>2.6775</v>
      </c>
      <c r="U10" s="721">
        <f t="shared" si="6"/>
        <v>0.5027360741</v>
      </c>
      <c r="V10" s="177"/>
      <c r="X10" s="406">
        <f>J10-J10*X2</f>
        <v>446.25</v>
      </c>
      <c r="Y10" s="76">
        <f t="shared" si="7"/>
        <v>2.23125</v>
      </c>
      <c r="Z10" s="721">
        <f t="shared" si="8"/>
        <v>0.2522800617</v>
      </c>
      <c r="AB10" s="406">
        <f>J10-J10*AB2</f>
        <v>401.625</v>
      </c>
      <c r="AC10" s="76">
        <f t="shared" si="9"/>
        <v>2.008125</v>
      </c>
      <c r="AD10" s="721">
        <f t="shared" si="10"/>
        <v>0.1270520556</v>
      </c>
    </row>
    <row r="11" ht="15.75" customHeight="1">
      <c r="A11" s="55"/>
      <c r="D11" s="56"/>
      <c r="E11" s="74">
        <v>3.0</v>
      </c>
      <c r="F11" s="58">
        <v>500.0</v>
      </c>
      <c r="H11" s="722">
        <v>876.99</v>
      </c>
      <c r="I11" s="723">
        <v>2100.0</v>
      </c>
      <c r="J11" s="406">
        <f>I11+I11*J1</f>
        <v>2205</v>
      </c>
      <c r="K11" s="76">
        <f t="shared" si="1"/>
        <v>4.41</v>
      </c>
      <c r="L11" s="721">
        <f t="shared" si="2"/>
        <v>1.514281805</v>
      </c>
      <c r="M11" s="712"/>
      <c r="N11" s="712"/>
      <c r="O11" s="406">
        <f>J11-J11*O2</f>
        <v>1543.5</v>
      </c>
      <c r="P11" s="76">
        <f t="shared" si="3"/>
        <v>3.087</v>
      </c>
      <c r="Q11" s="721">
        <f t="shared" si="4"/>
        <v>0.7599972634</v>
      </c>
      <c r="S11" s="406">
        <f>J11-J11*S2</f>
        <v>1323</v>
      </c>
      <c r="T11" s="76">
        <f t="shared" si="5"/>
        <v>2.646</v>
      </c>
      <c r="U11" s="721">
        <f t="shared" si="6"/>
        <v>0.5085690829</v>
      </c>
      <c r="V11" s="177"/>
      <c r="X11" s="406">
        <f>J11-J11*X2</f>
        <v>1102.5</v>
      </c>
      <c r="Y11" s="76">
        <f t="shared" si="7"/>
        <v>2.205</v>
      </c>
      <c r="Z11" s="721">
        <f t="shared" si="8"/>
        <v>0.2571409024</v>
      </c>
      <c r="AB11" s="406">
        <f>J11-J11*AB2</f>
        <v>992.25</v>
      </c>
      <c r="AC11" s="76">
        <f t="shared" si="9"/>
        <v>1.9845</v>
      </c>
      <c r="AD11" s="721">
        <f t="shared" si="10"/>
        <v>0.1314268122</v>
      </c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722">
        <v>2631.77</v>
      </c>
      <c r="I12" s="723">
        <v>6300.0</v>
      </c>
      <c r="J12" s="406">
        <f>I12+I12*J1</f>
        <v>6615</v>
      </c>
      <c r="K12" s="76">
        <f t="shared" si="1"/>
        <v>4.41</v>
      </c>
      <c r="L12" s="721">
        <f t="shared" si="2"/>
        <v>1.513517519</v>
      </c>
      <c r="M12" s="712"/>
      <c r="N12" s="712"/>
      <c r="O12" s="406">
        <f>J12-J12*O2</f>
        <v>4630.5</v>
      </c>
      <c r="P12" s="76">
        <f t="shared" si="3"/>
        <v>3.087</v>
      </c>
      <c r="Q12" s="721">
        <f t="shared" si="4"/>
        <v>0.759462263</v>
      </c>
      <c r="S12" s="406">
        <f>J12-J12*S2</f>
        <v>3969</v>
      </c>
      <c r="T12" s="76">
        <f t="shared" si="5"/>
        <v>2.646</v>
      </c>
      <c r="U12" s="721">
        <f t="shared" si="6"/>
        <v>0.5081105112</v>
      </c>
      <c r="V12" s="177"/>
      <c r="X12" s="406">
        <f>J12-J12*X2</f>
        <v>3307.5</v>
      </c>
      <c r="Y12" s="76">
        <f t="shared" si="7"/>
        <v>2.205</v>
      </c>
      <c r="Z12" s="721">
        <f t="shared" si="8"/>
        <v>0.2567587593</v>
      </c>
      <c r="AB12" s="406">
        <f>J12-J12*AB2</f>
        <v>2976.75</v>
      </c>
      <c r="AC12" s="76">
        <f t="shared" si="9"/>
        <v>1.9845</v>
      </c>
      <c r="AD12" s="721">
        <f t="shared" si="10"/>
        <v>0.1310828834</v>
      </c>
    </row>
    <row r="13" ht="39.75" customHeight="1">
      <c r="A13" s="82" t="s">
        <v>42</v>
      </c>
      <c r="B13" s="83" t="s">
        <v>39</v>
      </c>
      <c r="C13" s="84" t="s">
        <v>43</v>
      </c>
      <c r="D13" s="507" t="s">
        <v>44</v>
      </c>
      <c r="E13" s="86">
        <v>30.0</v>
      </c>
      <c r="F13" s="87" t="s">
        <v>45</v>
      </c>
      <c r="G13" s="81"/>
      <c r="H13" s="724">
        <v>123.65</v>
      </c>
      <c r="I13" s="725">
        <v>313.0</v>
      </c>
      <c r="J13" s="204">
        <f>I13+I13*J1</f>
        <v>328.65</v>
      </c>
      <c r="K13" s="91">
        <f>J13/50</f>
        <v>6.573</v>
      </c>
      <c r="L13" s="721">
        <f t="shared" si="2"/>
        <v>1.657905378</v>
      </c>
      <c r="M13" s="712"/>
      <c r="N13" s="712"/>
      <c r="O13" s="204">
        <f>J13-J13*O2</f>
        <v>230.055</v>
      </c>
      <c r="P13" s="91">
        <f>O13/50</f>
        <v>4.6011</v>
      </c>
      <c r="Q13" s="721">
        <f t="shared" si="4"/>
        <v>0.8605337647</v>
      </c>
      <c r="R13" s="81"/>
      <c r="S13" s="204">
        <f>J13-J13*S2</f>
        <v>197.19</v>
      </c>
      <c r="T13" s="91">
        <f>S13/50</f>
        <v>3.9438</v>
      </c>
      <c r="U13" s="721">
        <f t="shared" si="6"/>
        <v>0.5947432268</v>
      </c>
      <c r="V13" s="177"/>
      <c r="W13" s="81"/>
      <c r="X13" s="204">
        <f>J13-J13*X2</f>
        <v>164.325</v>
      </c>
      <c r="Y13" s="91">
        <f>X13/50</f>
        <v>3.2865</v>
      </c>
      <c r="Z13" s="721">
        <f t="shared" si="8"/>
        <v>0.328952689</v>
      </c>
      <c r="AA13" s="81"/>
      <c r="AB13" s="204">
        <f>J13-J13*AB2</f>
        <v>147.8925</v>
      </c>
      <c r="AC13" s="91">
        <f>AB13/50</f>
        <v>2.95785</v>
      </c>
      <c r="AD13" s="721">
        <f t="shared" si="10"/>
        <v>0.1960574201</v>
      </c>
    </row>
    <row r="14" ht="21.75" customHeight="1">
      <c r="A14" s="94"/>
      <c r="B14" s="94"/>
      <c r="C14" s="94"/>
      <c r="D14" s="81"/>
      <c r="E14" s="94"/>
      <c r="F14" s="94"/>
      <c r="H14" s="726"/>
      <c r="M14" s="712"/>
      <c r="N14" s="712"/>
      <c r="AB14" s="96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727" t="s">
        <v>680</v>
      </c>
      <c r="I15" s="728" t="s">
        <v>780</v>
      </c>
      <c r="J15" s="497" t="s">
        <v>16</v>
      </c>
      <c r="K15" s="27"/>
      <c r="L15" s="716" t="s">
        <v>781</v>
      </c>
      <c r="M15" s="712"/>
      <c r="N15" s="712"/>
      <c r="O15" s="497" t="s">
        <v>17</v>
      </c>
      <c r="P15" s="27"/>
      <c r="Q15" s="716" t="s">
        <v>781</v>
      </c>
      <c r="S15" s="497" t="s">
        <v>18</v>
      </c>
      <c r="T15" s="27"/>
      <c r="U15" s="716" t="s">
        <v>781</v>
      </c>
      <c r="V15" s="717"/>
      <c r="X15" s="497" t="s">
        <v>90</v>
      </c>
      <c r="Y15" s="27"/>
      <c r="Z15" s="716" t="s">
        <v>781</v>
      </c>
      <c r="AB15" s="497" t="s">
        <v>91</v>
      </c>
      <c r="AC15" s="27"/>
      <c r="AD15" s="716" t="s">
        <v>781</v>
      </c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5"/>
      <c r="J16" s="500" t="s">
        <v>27</v>
      </c>
      <c r="K16" s="501" t="s">
        <v>28</v>
      </c>
      <c r="L16" s="35"/>
      <c r="M16" s="712"/>
      <c r="N16" s="712"/>
      <c r="O16" s="500" t="s">
        <v>27</v>
      </c>
      <c r="P16" s="501" t="s">
        <v>28</v>
      </c>
      <c r="Q16" s="35"/>
      <c r="S16" s="500" t="s">
        <v>27</v>
      </c>
      <c r="T16" s="501" t="s">
        <v>28</v>
      </c>
      <c r="U16" s="35"/>
      <c r="V16" s="718"/>
      <c r="X16" s="500" t="s">
        <v>27</v>
      </c>
      <c r="Y16" s="501" t="s">
        <v>28</v>
      </c>
      <c r="Z16" s="35"/>
      <c r="AB16" s="500" t="s">
        <v>27</v>
      </c>
      <c r="AC16" s="501" t="s">
        <v>28</v>
      </c>
      <c r="AD16" s="35"/>
    </row>
    <row r="17" ht="15.75" customHeight="1">
      <c r="A17" s="40" t="s">
        <v>48</v>
      </c>
      <c r="B17" s="41" t="s">
        <v>49</v>
      </c>
      <c r="C17" s="42" t="s">
        <v>50</v>
      </c>
      <c r="D17" s="508" t="s">
        <v>782</v>
      </c>
      <c r="E17" s="71">
        <v>40.0</v>
      </c>
      <c r="F17" s="45">
        <v>100.0</v>
      </c>
      <c r="H17" s="719">
        <v>68.21</v>
      </c>
      <c r="I17" s="720">
        <v>185.0</v>
      </c>
      <c r="J17" s="404">
        <f>I17+I17*J1</f>
        <v>194.25</v>
      </c>
      <c r="K17" s="72">
        <f t="shared" ref="K17:K24" si="11">J17/F17</f>
        <v>1.9425</v>
      </c>
      <c r="L17" s="721">
        <f t="shared" ref="L17:L25" si="12">(J17-H17)/H17</f>
        <v>1.8478229</v>
      </c>
      <c r="M17" s="712">
        <f>630/300*100</f>
        <v>210</v>
      </c>
      <c r="N17" s="712">
        <v>220.0</v>
      </c>
      <c r="O17" s="404">
        <f>J17-J17*O2</f>
        <v>135.975</v>
      </c>
      <c r="P17" s="72">
        <f t="shared" ref="P17:P24" si="13">O17/F17</f>
        <v>1.35975</v>
      </c>
      <c r="Q17" s="721">
        <f t="shared" ref="Q17:Q25" si="14">(O17-H17)/H17</f>
        <v>0.9934760299</v>
      </c>
      <c r="S17" s="404">
        <f>J17-J17*S2</f>
        <v>116.55</v>
      </c>
      <c r="T17" s="72">
        <f t="shared" ref="T17:T24" si="15">S17/F17</f>
        <v>1.1655</v>
      </c>
      <c r="U17" s="721">
        <f t="shared" ref="U17:U25" si="16">(S17-H17)/H17</f>
        <v>0.7086937399</v>
      </c>
      <c r="V17" s="177">
        <v>95.0</v>
      </c>
      <c r="X17" s="404">
        <f>J17-J17*X2</f>
        <v>97.125</v>
      </c>
      <c r="Y17" s="72">
        <f t="shared" ref="Y17:Y24" si="17">X17/F17</f>
        <v>0.97125</v>
      </c>
      <c r="Z17" s="721">
        <f t="shared" ref="Z17:Z25" si="18">(X17-H17)/H17</f>
        <v>0.4239114499</v>
      </c>
      <c r="AB17" s="404">
        <f>J17-J17*AB2</f>
        <v>87.4125</v>
      </c>
      <c r="AC17" s="72">
        <f t="shared" ref="AC17:AC24" si="19">AB17/F17</f>
        <v>0.874125</v>
      </c>
      <c r="AD17" s="721">
        <f t="shared" ref="AD17:AD25" si="20">(AB17-H17)/H17</f>
        <v>0.2815203049</v>
      </c>
    </row>
    <row r="18" ht="15.75" customHeight="1">
      <c r="A18" s="55"/>
      <c r="E18" s="74">
        <v>10.0</v>
      </c>
      <c r="F18" s="58">
        <v>500.0</v>
      </c>
      <c r="H18" s="722">
        <v>310.18</v>
      </c>
      <c r="I18" s="723">
        <v>840.0</v>
      </c>
      <c r="J18" s="406">
        <f>I18+I18*J1</f>
        <v>882</v>
      </c>
      <c r="K18" s="76">
        <f t="shared" si="11"/>
        <v>1.764</v>
      </c>
      <c r="L18" s="721">
        <f t="shared" si="12"/>
        <v>1.84351022</v>
      </c>
      <c r="M18" s="712">
        <f>630/300*500</f>
        <v>1050</v>
      </c>
      <c r="N18" s="712">
        <v>750.0</v>
      </c>
      <c r="O18" s="406">
        <f>J18-J18*O2</f>
        <v>617.4</v>
      </c>
      <c r="P18" s="76">
        <f t="shared" si="13"/>
        <v>1.2348</v>
      </c>
      <c r="Q18" s="721">
        <f t="shared" si="14"/>
        <v>0.9904571539</v>
      </c>
      <c r="S18" s="406">
        <f>J18-J18*S2</f>
        <v>529.2</v>
      </c>
      <c r="T18" s="76">
        <f t="shared" si="15"/>
        <v>1.0584</v>
      </c>
      <c r="U18" s="721">
        <f t="shared" si="16"/>
        <v>0.7061061319</v>
      </c>
      <c r="V18" s="177">
        <v>450.0</v>
      </c>
      <c r="X18" s="406">
        <f>J18-J18*X2</f>
        <v>441</v>
      </c>
      <c r="Y18" s="76">
        <f t="shared" si="17"/>
        <v>0.882</v>
      </c>
      <c r="Z18" s="721">
        <f t="shared" si="18"/>
        <v>0.4217551099</v>
      </c>
      <c r="AB18" s="406">
        <f>J18-J18*AB2</f>
        <v>396.9</v>
      </c>
      <c r="AC18" s="76">
        <f t="shared" si="19"/>
        <v>0.7938</v>
      </c>
      <c r="AD18" s="721">
        <f t="shared" si="20"/>
        <v>0.2795795989</v>
      </c>
    </row>
    <row r="19" ht="15.75" customHeight="1">
      <c r="A19" s="55"/>
      <c r="E19" s="74">
        <v>4.0</v>
      </c>
      <c r="F19" s="58">
        <v>1000.0</v>
      </c>
      <c r="H19" s="722">
        <v>616.64</v>
      </c>
      <c r="I19" s="723">
        <v>1640.0</v>
      </c>
      <c r="J19" s="406">
        <f>I19+I19*J1</f>
        <v>1722</v>
      </c>
      <c r="K19" s="76">
        <f t="shared" si="11"/>
        <v>1.722</v>
      </c>
      <c r="L19" s="721">
        <f t="shared" si="12"/>
        <v>1.792553191</v>
      </c>
      <c r="M19" s="712"/>
      <c r="N19" s="712">
        <v>1500.0</v>
      </c>
      <c r="O19" s="406">
        <f>J19-J19*O2</f>
        <v>1205.4</v>
      </c>
      <c r="P19" s="76">
        <f t="shared" si="13"/>
        <v>1.2054</v>
      </c>
      <c r="Q19" s="721">
        <f t="shared" si="14"/>
        <v>0.954787234</v>
      </c>
      <c r="S19" s="406">
        <f>J19-J19*S2</f>
        <v>1033.2</v>
      </c>
      <c r="T19" s="76">
        <f t="shared" si="15"/>
        <v>1.0332</v>
      </c>
      <c r="U19" s="721">
        <f t="shared" si="16"/>
        <v>0.6755319149</v>
      </c>
      <c r="V19" s="177"/>
      <c r="X19" s="406">
        <f>J19-J19*X2</f>
        <v>861</v>
      </c>
      <c r="Y19" s="76">
        <f t="shared" si="17"/>
        <v>0.861</v>
      </c>
      <c r="Z19" s="721">
        <f t="shared" si="18"/>
        <v>0.3962765957</v>
      </c>
      <c r="AB19" s="406">
        <f>J19-J19*AB2</f>
        <v>774.9</v>
      </c>
      <c r="AC19" s="76">
        <f t="shared" si="19"/>
        <v>0.7749</v>
      </c>
      <c r="AD19" s="721">
        <f t="shared" si="20"/>
        <v>0.2566489362</v>
      </c>
    </row>
    <row r="20" ht="15.75" customHeight="1">
      <c r="A20" s="55"/>
      <c r="E20" s="123">
        <v>1.0</v>
      </c>
      <c r="F20" s="113">
        <v>4000.0</v>
      </c>
      <c r="H20" s="722">
        <v>2430.4</v>
      </c>
      <c r="I20" s="723">
        <v>6520.0</v>
      </c>
      <c r="J20" s="406">
        <f>I20+I20*J1</f>
        <v>6846</v>
      </c>
      <c r="K20" s="76">
        <f t="shared" si="11"/>
        <v>1.7115</v>
      </c>
      <c r="L20" s="721">
        <f t="shared" si="12"/>
        <v>1.816820276</v>
      </c>
      <c r="M20" s="712"/>
      <c r="N20" s="712"/>
      <c r="O20" s="406">
        <f>J20-J20*O2</f>
        <v>4792.2</v>
      </c>
      <c r="P20" s="76">
        <f t="shared" si="13"/>
        <v>1.19805</v>
      </c>
      <c r="Q20" s="721">
        <f t="shared" si="14"/>
        <v>0.9717741935</v>
      </c>
      <c r="S20" s="406">
        <f>J20-J20*S2</f>
        <v>4107.6</v>
      </c>
      <c r="T20" s="76">
        <f t="shared" si="15"/>
        <v>1.0269</v>
      </c>
      <c r="U20" s="721">
        <f t="shared" si="16"/>
        <v>0.6900921659</v>
      </c>
      <c r="V20" s="177"/>
      <c r="X20" s="406">
        <f>J20-J20*X2</f>
        <v>3423</v>
      </c>
      <c r="Y20" s="76">
        <f t="shared" si="17"/>
        <v>0.85575</v>
      </c>
      <c r="Z20" s="721">
        <f t="shared" si="18"/>
        <v>0.4084101382</v>
      </c>
      <c r="AB20" s="406">
        <f>J20-J20*AB2</f>
        <v>3080.7</v>
      </c>
      <c r="AC20" s="76">
        <f t="shared" si="19"/>
        <v>0.770175</v>
      </c>
      <c r="AD20" s="721">
        <f t="shared" si="20"/>
        <v>0.2675691244</v>
      </c>
    </row>
    <row r="21" ht="15.75" customHeight="1">
      <c r="A21" s="40" t="s">
        <v>52</v>
      </c>
      <c r="B21" s="41" t="s">
        <v>53</v>
      </c>
      <c r="C21" s="42" t="s">
        <v>40</v>
      </c>
      <c r="D21" s="504" t="s">
        <v>41</v>
      </c>
      <c r="E21" s="71">
        <v>30.0</v>
      </c>
      <c r="F21" s="45">
        <v>100.0</v>
      </c>
      <c r="H21" s="719">
        <v>127.51</v>
      </c>
      <c r="I21" s="720">
        <v>285.0</v>
      </c>
      <c r="J21" s="404">
        <f>I21+I21*J1</f>
        <v>299.25</v>
      </c>
      <c r="K21" s="72">
        <f t="shared" si="11"/>
        <v>2.9925</v>
      </c>
      <c r="L21" s="721">
        <f t="shared" si="12"/>
        <v>1.346874755</v>
      </c>
      <c r="M21" s="712">
        <v>410.0</v>
      </c>
      <c r="N21" s="712">
        <v>360.0</v>
      </c>
      <c r="O21" s="404">
        <f>J21-J21*O2</f>
        <v>209.475</v>
      </c>
      <c r="P21" s="72">
        <f t="shared" si="13"/>
        <v>2.09475</v>
      </c>
      <c r="Q21" s="721">
        <f t="shared" si="14"/>
        <v>0.6428123284</v>
      </c>
      <c r="S21" s="404">
        <f>J21-J21*S2</f>
        <v>179.55</v>
      </c>
      <c r="T21" s="72">
        <f t="shared" si="15"/>
        <v>1.7955</v>
      </c>
      <c r="U21" s="721">
        <f t="shared" si="16"/>
        <v>0.408124853</v>
      </c>
      <c r="V21" s="177">
        <v>190.0</v>
      </c>
      <c r="X21" s="404">
        <f>J21-J21*X2</f>
        <v>149.625</v>
      </c>
      <c r="Y21" s="72">
        <f t="shared" si="17"/>
        <v>1.49625</v>
      </c>
      <c r="Z21" s="721">
        <f t="shared" si="18"/>
        <v>0.1734373775</v>
      </c>
      <c r="AB21" s="404">
        <f>J21-J21*AB2</f>
        <v>134.6625</v>
      </c>
      <c r="AC21" s="72">
        <f t="shared" si="19"/>
        <v>1.346625</v>
      </c>
      <c r="AD21" s="721">
        <f t="shared" si="20"/>
        <v>0.05609363971</v>
      </c>
    </row>
    <row r="22" ht="15.75" customHeight="1">
      <c r="A22" s="55"/>
      <c r="D22" s="56"/>
      <c r="E22" s="74">
        <v>15.0</v>
      </c>
      <c r="F22" s="58">
        <v>200.0</v>
      </c>
      <c r="H22" s="722">
        <v>251.43</v>
      </c>
      <c r="I22" s="723">
        <v>540.0</v>
      </c>
      <c r="J22" s="406">
        <f>I22+I22*J1</f>
        <v>567</v>
      </c>
      <c r="K22" s="76">
        <f t="shared" si="11"/>
        <v>2.835</v>
      </c>
      <c r="L22" s="721">
        <f t="shared" si="12"/>
        <v>1.255100823</v>
      </c>
      <c r="M22" s="712"/>
      <c r="N22" s="712"/>
      <c r="O22" s="406">
        <f>J22-J22*O2</f>
        <v>396.9</v>
      </c>
      <c r="P22" s="76">
        <f t="shared" si="13"/>
        <v>1.9845</v>
      </c>
      <c r="Q22" s="721">
        <f t="shared" si="14"/>
        <v>0.5785705763</v>
      </c>
      <c r="S22" s="406">
        <f>J22-J22*S2</f>
        <v>340.2</v>
      </c>
      <c r="T22" s="76">
        <f t="shared" si="15"/>
        <v>1.701</v>
      </c>
      <c r="U22" s="721">
        <f t="shared" si="16"/>
        <v>0.353060494</v>
      </c>
      <c r="V22" s="177"/>
      <c r="X22" s="406">
        <f>J22-J22*X2</f>
        <v>283.5</v>
      </c>
      <c r="Y22" s="76">
        <f t="shared" si="17"/>
        <v>1.4175</v>
      </c>
      <c r="Z22" s="721">
        <f t="shared" si="18"/>
        <v>0.1275504116</v>
      </c>
      <c r="AB22" s="406">
        <f>J22-J22*AB2</f>
        <v>255.15</v>
      </c>
      <c r="AC22" s="76">
        <f t="shared" si="19"/>
        <v>1.27575</v>
      </c>
      <c r="AD22" s="721">
        <f t="shared" si="20"/>
        <v>0.01479537048</v>
      </c>
    </row>
    <row r="23" ht="15.75" customHeight="1">
      <c r="A23" s="55"/>
      <c r="D23" s="56"/>
      <c r="E23" s="74">
        <v>5.0</v>
      </c>
      <c r="F23" s="58">
        <v>500.0</v>
      </c>
      <c r="H23" s="722">
        <v>614.69</v>
      </c>
      <c r="I23" s="723">
        <v>1320.0</v>
      </c>
      <c r="J23" s="406">
        <f>I23+I23*J1</f>
        <v>1386</v>
      </c>
      <c r="K23" s="76">
        <f t="shared" si="11"/>
        <v>2.772</v>
      </c>
      <c r="L23" s="721">
        <f t="shared" si="12"/>
        <v>1.2547951</v>
      </c>
      <c r="M23" s="712"/>
      <c r="N23" s="712"/>
      <c r="O23" s="406">
        <f>J23-J23*O2</f>
        <v>970.2</v>
      </c>
      <c r="P23" s="76">
        <f t="shared" si="13"/>
        <v>1.9404</v>
      </c>
      <c r="Q23" s="721">
        <f t="shared" si="14"/>
        <v>0.57835657</v>
      </c>
      <c r="S23" s="406">
        <f>J23-J23*S2</f>
        <v>831.6</v>
      </c>
      <c r="T23" s="76">
        <f t="shared" si="15"/>
        <v>1.6632</v>
      </c>
      <c r="U23" s="721">
        <f t="shared" si="16"/>
        <v>0.35287706</v>
      </c>
      <c r="V23" s="177"/>
      <c r="X23" s="406">
        <f>J23-J23*X2</f>
        <v>693</v>
      </c>
      <c r="Y23" s="76">
        <f t="shared" si="17"/>
        <v>1.386</v>
      </c>
      <c r="Z23" s="721">
        <f t="shared" si="18"/>
        <v>0.12739755</v>
      </c>
      <c r="AB23" s="406">
        <f>J23-J23*AB2</f>
        <v>623.7</v>
      </c>
      <c r="AC23" s="76">
        <f t="shared" si="19"/>
        <v>1.2474</v>
      </c>
      <c r="AD23" s="721">
        <f t="shared" si="20"/>
        <v>0.01465779499</v>
      </c>
    </row>
    <row r="24" ht="15.75" customHeight="1">
      <c r="A24" s="55"/>
      <c r="D24" s="56"/>
      <c r="E24" s="74">
        <v>1.0</v>
      </c>
      <c r="F24" s="58">
        <v>2500.0</v>
      </c>
      <c r="H24" s="722">
        <v>3029.14</v>
      </c>
      <c r="I24" s="723">
        <v>6500.0</v>
      </c>
      <c r="J24" s="406">
        <f>I24+I24*J1</f>
        <v>6825</v>
      </c>
      <c r="K24" s="76">
        <f t="shared" si="11"/>
        <v>2.73</v>
      </c>
      <c r="L24" s="721">
        <f t="shared" si="12"/>
        <v>1.253114745</v>
      </c>
      <c r="M24" s="712"/>
      <c r="N24" s="712"/>
      <c r="O24" s="406">
        <f>J24-J24*O2</f>
        <v>4777.5</v>
      </c>
      <c r="P24" s="76">
        <f t="shared" si="13"/>
        <v>1.911</v>
      </c>
      <c r="Q24" s="721">
        <f t="shared" si="14"/>
        <v>0.5771803218</v>
      </c>
      <c r="S24" s="406">
        <f>J24-J24*S2</f>
        <v>4095</v>
      </c>
      <c r="T24" s="76">
        <f t="shared" si="15"/>
        <v>1.638</v>
      </c>
      <c r="U24" s="721">
        <f t="shared" si="16"/>
        <v>0.3518688473</v>
      </c>
      <c r="V24" s="177"/>
      <c r="X24" s="406">
        <f>J24-J24*X2</f>
        <v>3412.5</v>
      </c>
      <c r="Y24" s="76">
        <f t="shared" si="17"/>
        <v>1.365</v>
      </c>
      <c r="Z24" s="721">
        <f t="shared" si="18"/>
        <v>0.1265573727</v>
      </c>
      <c r="AB24" s="406">
        <f>J24-J24*AB2</f>
        <v>3071.25</v>
      </c>
      <c r="AC24" s="76">
        <f t="shared" si="19"/>
        <v>1.2285</v>
      </c>
      <c r="AD24" s="721">
        <f t="shared" si="20"/>
        <v>0.01390163545</v>
      </c>
    </row>
    <row r="25" ht="15.75" customHeight="1">
      <c r="A25" s="82" t="s">
        <v>42</v>
      </c>
      <c r="B25" s="84" t="s">
        <v>54</v>
      </c>
      <c r="C25" s="84" t="s">
        <v>50</v>
      </c>
      <c r="D25" s="507" t="s">
        <v>44</v>
      </c>
      <c r="E25" s="86">
        <v>40.0</v>
      </c>
      <c r="F25" s="87" t="s">
        <v>45</v>
      </c>
      <c r="G25" s="81"/>
      <c r="H25" s="724">
        <v>97.35</v>
      </c>
      <c r="I25" s="725">
        <v>235.0</v>
      </c>
      <c r="J25" s="204">
        <f>(K17+K21)*50</f>
        <v>246.75</v>
      </c>
      <c r="K25" s="91">
        <f>J25/50</f>
        <v>4.935</v>
      </c>
      <c r="L25" s="721">
        <f t="shared" si="12"/>
        <v>1.534668721</v>
      </c>
      <c r="M25" s="712"/>
      <c r="N25" s="712"/>
      <c r="O25" s="204">
        <f>J25-J25*O2</f>
        <v>172.725</v>
      </c>
      <c r="P25" s="91">
        <f>O25/50</f>
        <v>3.4545</v>
      </c>
      <c r="Q25" s="721">
        <f t="shared" si="14"/>
        <v>0.7742681048</v>
      </c>
      <c r="R25" s="81"/>
      <c r="S25" s="204">
        <f>J25-J25*S2</f>
        <v>148.05</v>
      </c>
      <c r="T25" s="91">
        <f>S25/50</f>
        <v>2.961</v>
      </c>
      <c r="U25" s="721">
        <f t="shared" si="16"/>
        <v>0.5208012327</v>
      </c>
      <c r="V25" s="177"/>
      <c r="W25" s="81"/>
      <c r="X25" s="204">
        <f>J25-J25*X2</f>
        <v>123.375</v>
      </c>
      <c r="Y25" s="91">
        <f>X25/50</f>
        <v>2.4675</v>
      </c>
      <c r="Z25" s="721">
        <f t="shared" si="18"/>
        <v>0.2673343606</v>
      </c>
      <c r="AA25" s="81"/>
      <c r="AB25" s="204">
        <f>J25-J25*AB2</f>
        <v>111.0375</v>
      </c>
      <c r="AC25" s="91">
        <f>AB25/50</f>
        <v>2.22075</v>
      </c>
      <c r="AD25" s="721">
        <f t="shared" si="20"/>
        <v>0.1406009245</v>
      </c>
    </row>
    <row r="26" ht="15.75" customHeight="1">
      <c r="A26" s="94"/>
      <c r="B26" s="94"/>
      <c r="C26" s="94"/>
      <c r="D26" s="81"/>
      <c r="E26" s="94"/>
      <c r="F26" s="94"/>
      <c r="H26" s="726"/>
      <c r="M26" s="712"/>
      <c r="N26" s="712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727" t="s">
        <v>680</v>
      </c>
      <c r="I27" s="728" t="s">
        <v>780</v>
      </c>
      <c r="J27" s="497" t="s">
        <v>16</v>
      </c>
      <c r="K27" s="27"/>
      <c r="L27" s="716" t="s">
        <v>781</v>
      </c>
      <c r="M27" s="712"/>
      <c r="N27" s="712"/>
      <c r="O27" s="497" t="s">
        <v>17</v>
      </c>
      <c r="P27" s="27"/>
      <c r="Q27" s="716" t="s">
        <v>781</v>
      </c>
      <c r="S27" s="497" t="s">
        <v>18</v>
      </c>
      <c r="T27" s="27"/>
      <c r="U27" s="716" t="s">
        <v>781</v>
      </c>
      <c r="V27" s="717"/>
      <c r="X27" s="497" t="s">
        <v>90</v>
      </c>
      <c r="Y27" s="27"/>
      <c r="Z27" s="716" t="s">
        <v>781</v>
      </c>
      <c r="AB27" s="497" t="s">
        <v>91</v>
      </c>
      <c r="AC27" s="27"/>
      <c r="AD27" s="716" t="s">
        <v>781</v>
      </c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5"/>
      <c r="J28" s="500" t="s">
        <v>27</v>
      </c>
      <c r="K28" s="501" t="s">
        <v>28</v>
      </c>
      <c r="L28" s="35"/>
      <c r="M28" s="712"/>
      <c r="N28" s="712"/>
      <c r="O28" s="500" t="s">
        <v>27</v>
      </c>
      <c r="P28" s="501" t="s">
        <v>28</v>
      </c>
      <c r="Q28" s="35"/>
      <c r="S28" s="500" t="s">
        <v>27</v>
      </c>
      <c r="T28" s="501" t="s">
        <v>28</v>
      </c>
      <c r="U28" s="35"/>
      <c r="V28" s="718"/>
      <c r="X28" s="500" t="s">
        <v>27</v>
      </c>
      <c r="Y28" s="501" t="s">
        <v>28</v>
      </c>
      <c r="Z28" s="35"/>
      <c r="AB28" s="500" t="s">
        <v>27</v>
      </c>
      <c r="AC28" s="501" t="s">
        <v>28</v>
      </c>
      <c r="AD28" s="35"/>
    </row>
    <row r="29" ht="15.75" customHeight="1">
      <c r="A29" s="40" t="s">
        <v>48</v>
      </c>
      <c r="B29" s="41" t="s">
        <v>56</v>
      </c>
      <c r="C29" s="42">
        <v>1.0</v>
      </c>
      <c r="D29" s="504" t="s">
        <v>57</v>
      </c>
      <c r="E29" s="108"/>
      <c r="F29" s="45">
        <v>50.0</v>
      </c>
      <c r="H29" s="719">
        <v>66.51</v>
      </c>
      <c r="I29" s="720">
        <v>176.0</v>
      </c>
      <c r="J29" s="404">
        <f>I29+I29*J1</f>
        <v>184.8</v>
      </c>
      <c r="K29" s="72">
        <f t="shared" ref="K29:K39" si="21">J29/F29</f>
        <v>3.696</v>
      </c>
      <c r="L29" s="721">
        <f t="shared" ref="L29:L39" si="22">(J29-H29)/H29</f>
        <v>1.778529544</v>
      </c>
      <c r="M29" s="712"/>
      <c r="N29" s="712"/>
      <c r="O29" s="404">
        <f>J29-J29*O2</f>
        <v>129.36</v>
      </c>
      <c r="P29" s="72">
        <f t="shared" ref="P29:P39" si="23">O29/F29</f>
        <v>2.5872</v>
      </c>
      <c r="Q29" s="721">
        <f t="shared" ref="Q29:Q39" si="24">(O29-H29)/H29</f>
        <v>0.9449706811</v>
      </c>
      <c r="S29" s="404">
        <f>J29-J29*S2</f>
        <v>110.88</v>
      </c>
      <c r="T29" s="72">
        <f t="shared" ref="T29:T39" si="25">S29/F29</f>
        <v>2.2176</v>
      </c>
      <c r="U29" s="721">
        <f t="shared" ref="U29:U39" si="26">(S29-H29)/H29</f>
        <v>0.6671177267</v>
      </c>
      <c r="V29" s="177"/>
      <c r="X29" s="404">
        <f>J29-J29*X2</f>
        <v>92.4</v>
      </c>
      <c r="Y29" s="72">
        <f t="shared" ref="Y29:Y39" si="27">X29/F29</f>
        <v>1.848</v>
      </c>
      <c r="Z29" s="721">
        <f t="shared" ref="Z29:Z39" si="28">(X29-H29)/H29</f>
        <v>0.3892647722</v>
      </c>
      <c r="AB29" s="404">
        <f>J29-J29*AB2</f>
        <v>83.16</v>
      </c>
      <c r="AC29" s="72">
        <f t="shared" ref="AC29:AC39" si="29">AB29/F29</f>
        <v>1.6632</v>
      </c>
      <c r="AD29" s="721">
        <f t="shared" ref="AD29:AD39" si="30">(AB29-H29)/H29</f>
        <v>0.250338295</v>
      </c>
    </row>
    <row r="30" ht="15.75" customHeight="1">
      <c r="A30" s="55"/>
      <c r="D30" s="56"/>
      <c r="E30" s="110"/>
      <c r="F30" s="58">
        <v>200.0</v>
      </c>
      <c r="H30" s="722">
        <v>244.29</v>
      </c>
      <c r="I30" s="723">
        <v>640.0</v>
      </c>
      <c r="J30" s="406">
        <f>I30+I30*J1</f>
        <v>672</v>
      </c>
      <c r="K30" s="76">
        <f t="shared" si="21"/>
        <v>3.36</v>
      </c>
      <c r="L30" s="721">
        <f t="shared" si="22"/>
        <v>1.750828933</v>
      </c>
      <c r="M30" s="712"/>
      <c r="N30" s="712"/>
      <c r="O30" s="406">
        <f>J30-J30*O2</f>
        <v>470.4</v>
      </c>
      <c r="P30" s="76">
        <f t="shared" si="23"/>
        <v>2.352</v>
      </c>
      <c r="Q30" s="721">
        <f t="shared" si="24"/>
        <v>0.925580253</v>
      </c>
      <c r="S30" s="406">
        <f>J30-J30*S2</f>
        <v>403.2</v>
      </c>
      <c r="T30" s="76">
        <f t="shared" si="25"/>
        <v>2.016</v>
      </c>
      <c r="U30" s="721">
        <f t="shared" si="26"/>
        <v>0.6504973597</v>
      </c>
      <c r="V30" s="177"/>
      <c r="X30" s="406">
        <f>J30-J30*X2</f>
        <v>336</v>
      </c>
      <c r="Y30" s="76">
        <f t="shared" si="27"/>
        <v>1.68</v>
      </c>
      <c r="Z30" s="721">
        <f t="shared" si="28"/>
        <v>0.3754144664</v>
      </c>
      <c r="AB30" s="406">
        <f>J30-J30*AB2</f>
        <v>302.4</v>
      </c>
      <c r="AC30" s="76">
        <f t="shared" si="29"/>
        <v>1.512</v>
      </c>
      <c r="AD30" s="721">
        <f t="shared" si="30"/>
        <v>0.2378730198</v>
      </c>
    </row>
    <row r="31" ht="15.75" customHeight="1">
      <c r="A31" s="55"/>
      <c r="D31" s="56"/>
      <c r="E31" s="112"/>
      <c r="F31" s="113">
        <v>500.0</v>
      </c>
      <c r="H31" s="722">
        <v>593.95</v>
      </c>
      <c r="I31" s="723">
        <v>1570.0</v>
      </c>
      <c r="J31" s="406">
        <f>I31+I31*J1</f>
        <v>1648.5</v>
      </c>
      <c r="K31" s="76">
        <f t="shared" si="21"/>
        <v>3.297</v>
      </c>
      <c r="L31" s="721">
        <f t="shared" si="22"/>
        <v>1.775486152</v>
      </c>
      <c r="M31" s="712"/>
      <c r="N31" s="712"/>
      <c r="O31" s="406">
        <f>J31-J31*O2</f>
        <v>1153.95</v>
      </c>
      <c r="P31" s="76">
        <f t="shared" si="23"/>
        <v>2.3079</v>
      </c>
      <c r="Q31" s="721">
        <f t="shared" si="24"/>
        <v>0.9428403064</v>
      </c>
      <c r="S31" s="406">
        <f>J31-J31*S2</f>
        <v>989.1</v>
      </c>
      <c r="T31" s="76">
        <f t="shared" si="25"/>
        <v>1.9782</v>
      </c>
      <c r="U31" s="721">
        <f t="shared" si="26"/>
        <v>0.6652916912</v>
      </c>
      <c r="V31" s="177"/>
      <c r="X31" s="406">
        <f>J31-J31*X2</f>
        <v>824.25</v>
      </c>
      <c r="Y31" s="76">
        <f t="shared" si="27"/>
        <v>1.6485</v>
      </c>
      <c r="Z31" s="721">
        <f t="shared" si="28"/>
        <v>0.387743076</v>
      </c>
      <c r="AB31" s="406">
        <f>J31-J31*AB2</f>
        <v>741.825</v>
      </c>
      <c r="AC31" s="76">
        <f t="shared" si="29"/>
        <v>1.48365</v>
      </c>
      <c r="AD31" s="721">
        <f t="shared" si="30"/>
        <v>0.2489687684</v>
      </c>
    </row>
    <row r="32" ht="15.75" customHeight="1">
      <c r="A32" s="78"/>
      <c r="B32" s="79"/>
      <c r="C32" s="79"/>
      <c r="D32" s="80"/>
      <c r="E32" s="114"/>
      <c r="F32" s="34">
        <v>2000.0</v>
      </c>
      <c r="H32" s="722">
        <v>2366.81</v>
      </c>
      <c r="I32" s="729">
        <v>6200.0</v>
      </c>
      <c r="J32" s="703">
        <f>I32+I32*J1</f>
        <v>6510</v>
      </c>
      <c r="K32" s="401">
        <f t="shared" si="21"/>
        <v>3.255</v>
      </c>
      <c r="L32" s="721">
        <f t="shared" si="22"/>
        <v>1.750537643</v>
      </c>
      <c r="M32" s="730"/>
      <c r="N32" s="730"/>
      <c r="O32" s="703">
        <f>J32-J32*O2</f>
        <v>4557</v>
      </c>
      <c r="P32" s="402">
        <f t="shared" si="23"/>
        <v>2.2785</v>
      </c>
      <c r="Q32" s="721">
        <f t="shared" si="24"/>
        <v>0.9253763504</v>
      </c>
      <c r="R32" s="663"/>
      <c r="S32" s="703">
        <f>J32-J32*S2</f>
        <v>3906</v>
      </c>
      <c r="T32" s="402">
        <f t="shared" si="25"/>
        <v>1.953</v>
      </c>
      <c r="U32" s="721">
        <f t="shared" si="26"/>
        <v>0.6503225861</v>
      </c>
      <c r="V32" s="372"/>
      <c r="W32" s="663"/>
      <c r="X32" s="703">
        <f>J32-J32*X2</f>
        <v>3255</v>
      </c>
      <c r="Y32" s="402">
        <f t="shared" si="27"/>
        <v>1.6275</v>
      </c>
      <c r="Z32" s="721">
        <f t="shared" si="28"/>
        <v>0.3752688217</v>
      </c>
      <c r="AA32" s="663"/>
      <c r="AB32" s="703">
        <f>J32-J32*AB2</f>
        <v>2929.5</v>
      </c>
      <c r="AC32" s="402">
        <f t="shared" si="29"/>
        <v>1.46475</v>
      </c>
      <c r="AD32" s="721">
        <f t="shared" si="30"/>
        <v>0.2377419396</v>
      </c>
    </row>
    <row r="33" ht="15.75" customHeight="1">
      <c r="A33" s="119" t="s">
        <v>48</v>
      </c>
      <c r="B33" s="120" t="s">
        <v>58</v>
      </c>
      <c r="C33" s="121">
        <v>1.0</v>
      </c>
      <c r="D33" s="511" t="s">
        <v>57</v>
      </c>
      <c r="E33" s="71">
        <v>40.0</v>
      </c>
      <c r="F33" s="45">
        <v>50.0</v>
      </c>
      <c r="H33" s="719">
        <v>68.3</v>
      </c>
      <c r="I33" s="720">
        <v>206.0</v>
      </c>
      <c r="J33" s="404">
        <f>I33+I33*J1</f>
        <v>216.3</v>
      </c>
      <c r="K33" s="72">
        <f t="shared" si="21"/>
        <v>4.326</v>
      </c>
      <c r="L33" s="721">
        <f t="shared" si="22"/>
        <v>2.166910688</v>
      </c>
      <c r="M33" s="712"/>
      <c r="N33" s="712"/>
      <c r="O33" s="404">
        <f>J33-J33*O2</f>
        <v>151.41</v>
      </c>
      <c r="P33" s="72">
        <f t="shared" si="23"/>
        <v>3.0282</v>
      </c>
      <c r="Q33" s="721">
        <f t="shared" si="24"/>
        <v>1.216837482</v>
      </c>
      <c r="S33" s="404">
        <f>J33-J33*S2</f>
        <v>129.78</v>
      </c>
      <c r="T33" s="72">
        <f t="shared" si="25"/>
        <v>2.5956</v>
      </c>
      <c r="U33" s="721">
        <f t="shared" si="26"/>
        <v>0.9001464129</v>
      </c>
      <c r="V33" s="177"/>
      <c r="X33" s="404">
        <f>J33-J33*X2</f>
        <v>108.15</v>
      </c>
      <c r="Y33" s="72">
        <f t="shared" si="27"/>
        <v>2.163</v>
      </c>
      <c r="Z33" s="721">
        <f t="shared" si="28"/>
        <v>0.5834553441</v>
      </c>
      <c r="AB33" s="404">
        <f>J33-J33*AB2</f>
        <v>97.335</v>
      </c>
      <c r="AC33" s="72">
        <f t="shared" si="29"/>
        <v>1.9467</v>
      </c>
      <c r="AD33" s="721">
        <f t="shared" si="30"/>
        <v>0.4251098097</v>
      </c>
    </row>
    <row r="34" ht="15.75" customHeight="1">
      <c r="A34" s="55"/>
      <c r="D34" s="56"/>
      <c r="E34" s="74">
        <v>12.0</v>
      </c>
      <c r="F34" s="58">
        <v>200.0</v>
      </c>
      <c r="H34" s="722">
        <v>251.41</v>
      </c>
      <c r="I34" s="723">
        <v>760.0</v>
      </c>
      <c r="J34" s="406">
        <f>I34+I34*J1</f>
        <v>798</v>
      </c>
      <c r="K34" s="76">
        <f t="shared" si="21"/>
        <v>3.99</v>
      </c>
      <c r="L34" s="721">
        <f t="shared" si="22"/>
        <v>2.174098087</v>
      </c>
      <c r="M34" s="712"/>
      <c r="N34" s="712"/>
      <c r="O34" s="406">
        <f>J34-J34*$O$2</f>
        <v>558.6</v>
      </c>
      <c r="P34" s="76">
        <f t="shared" si="23"/>
        <v>2.793</v>
      </c>
      <c r="Q34" s="721">
        <f t="shared" si="24"/>
        <v>1.221868661</v>
      </c>
      <c r="S34" s="406">
        <f>J34-J34*S2</f>
        <v>478.8</v>
      </c>
      <c r="T34" s="76">
        <f t="shared" si="25"/>
        <v>2.394</v>
      </c>
      <c r="U34" s="721">
        <f t="shared" si="26"/>
        <v>0.9044588521</v>
      </c>
      <c r="V34" s="177"/>
      <c r="X34" s="406">
        <f>J34-J34*$X$2</f>
        <v>399</v>
      </c>
      <c r="Y34" s="76">
        <f t="shared" si="27"/>
        <v>1.995</v>
      </c>
      <c r="Z34" s="721">
        <f t="shared" si="28"/>
        <v>0.5870490434</v>
      </c>
      <c r="AB34" s="406">
        <f>J34-J34*$AB$2</f>
        <v>359.1</v>
      </c>
      <c r="AC34" s="76">
        <f t="shared" si="29"/>
        <v>1.7955</v>
      </c>
      <c r="AD34" s="721">
        <f t="shared" si="30"/>
        <v>0.4283441391</v>
      </c>
    </row>
    <row r="35" ht="15.75" customHeight="1">
      <c r="A35" s="55"/>
      <c r="D35" s="56"/>
      <c r="E35" s="123">
        <v>4.0</v>
      </c>
      <c r="F35" s="113">
        <v>500.0</v>
      </c>
      <c r="H35" s="722">
        <v>617.52</v>
      </c>
      <c r="I35" s="723">
        <v>1860.0</v>
      </c>
      <c r="J35" s="406">
        <f>I35+I35*J1</f>
        <v>1953</v>
      </c>
      <c r="K35" s="76">
        <f t="shared" si="21"/>
        <v>3.906</v>
      </c>
      <c r="L35" s="721">
        <f t="shared" si="22"/>
        <v>2.162650602</v>
      </c>
      <c r="M35" s="712"/>
      <c r="N35" s="712"/>
      <c r="O35" s="406">
        <f>J35-J35*O2</f>
        <v>1367.1</v>
      </c>
      <c r="P35" s="76">
        <f t="shared" si="23"/>
        <v>2.7342</v>
      </c>
      <c r="Q35" s="721">
        <f t="shared" si="24"/>
        <v>1.213855422</v>
      </c>
      <c r="S35" s="406">
        <f>J35-J35*$S$2</f>
        <v>1171.8</v>
      </c>
      <c r="T35" s="76">
        <f t="shared" si="25"/>
        <v>2.3436</v>
      </c>
      <c r="U35" s="721">
        <f t="shared" si="26"/>
        <v>0.8975903614</v>
      </c>
      <c r="V35" s="177"/>
      <c r="X35" s="406">
        <f>J35-J35*X2</f>
        <v>976.5</v>
      </c>
      <c r="Y35" s="76">
        <f t="shared" si="27"/>
        <v>1.953</v>
      </c>
      <c r="Z35" s="721">
        <f t="shared" si="28"/>
        <v>0.5813253012</v>
      </c>
      <c r="AB35" s="406">
        <f>J35-J35*AB2</f>
        <v>878.85</v>
      </c>
      <c r="AC35" s="76">
        <f t="shared" si="29"/>
        <v>1.7577</v>
      </c>
      <c r="AD35" s="721">
        <f t="shared" si="30"/>
        <v>0.4231927711</v>
      </c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722">
        <v>1818.81</v>
      </c>
      <c r="I36" s="723">
        <v>5310.0</v>
      </c>
      <c r="J36" s="406">
        <f>I36+I36*J1</f>
        <v>5575.5</v>
      </c>
      <c r="K36" s="76">
        <f t="shared" si="21"/>
        <v>3.717</v>
      </c>
      <c r="L36" s="721">
        <f t="shared" si="22"/>
        <v>2.065465882</v>
      </c>
      <c r="M36" s="712"/>
      <c r="N36" s="712"/>
      <c r="O36" s="406">
        <f>J36-J36*O2</f>
        <v>3902.85</v>
      </c>
      <c r="P36" s="76">
        <f t="shared" si="23"/>
        <v>2.6019</v>
      </c>
      <c r="Q36" s="721">
        <f t="shared" si="24"/>
        <v>1.145826117</v>
      </c>
      <c r="S36" s="406">
        <f>J36-J36*S2</f>
        <v>3345.3</v>
      </c>
      <c r="T36" s="76">
        <f t="shared" si="25"/>
        <v>2.2302</v>
      </c>
      <c r="U36" s="721">
        <f t="shared" si="26"/>
        <v>0.8392795289</v>
      </c>
      <c r="V36" s="177"/>
      <c r="X36" s="406">
        <f>J36-J36*X2</f>
        <v>2787.75</v>
      </c>
      <c r="Y36" s="76">
        <f t="shared" si="27"/>
        <v>1.8585</v>
      </c>
      <c r="Z36" s="721">
        <f t="shared" si="28"/>
        <v>0.5327329408</v>
      </c>
      <c r="AB36" s="406">
        <f>J36-J36*AB2</f>
        <v>2508.975</v>
      </c>
      <c r="AC36" s="76">
        <f t="shared" si="29"/>
        <v>1.67265</v>
      </c>
      <c r="AD36" s="721">
        <f t="shared" si="30"/>
        <v>0.3794596467</v>
      </c>
    </row>
    <row r="37">
      <c r="A37" s="40" t="s">
        <v>52</v>
      </c>
      <c r="B37" s="41" t="s">
        <v>59</v>
      </c>
      <c r="C37" s="42" t="s">
        <v>40</v>
      </c>
      <c r="D37" s="504" t="s">
        <v>60</v>
      </c>
      <c r="E37" s="71"/>
      <c r="F37" s="45">
        <v>30.0</v>
      </c>
      <c r="H37" s="719">
        <v>82.38</v>
      </c>
      <c r="I37" s="720">
        <v>230.0</v>
      </c>
      <c r="J37" s="404">
        <f t="shared" ref="J37:J38" si="31">I37+I37*$J$1</f>
        <v>241.5</v>
      </c>
      <c r="K37" s="72">
        <f t="shared" si="21"/>
        <v>8.05</v>
      </c>
      <c r="L37" s="721">
        <f t="shared" si="22"/>
        <v>1.931536781</v>
      </c>
      <c r="M37" s="712"/>
      <c r="N37" s="712"/>
      <c r="O37" s="404">
        <f t="shared" ref="O37:O39" si="32">J37-J37*$O$2</f>
        <v>169.05</v>
      </c>
      <c r="P37" s="72">
        <f t="shared" si="23"/>
        <v>5.635</v>
      </c>
      <c r="Q37" s="721">
        <f t="shared" si="24"/>
        <v>1.052075747</v>
      </c>
      <c r="S37" s="404">
        <f t="shared" ref="S37:S39" si="33">J37-J37*$S$2</f>
        <v>144.9</v>
      </c>
      <c r="T37" s="72">
        <f t="shared" si="25"/>
        <v>4.83</v>
      </c>
      <c r="U37" s="721">
        <f t="shared" si="26"/>
        <v>0.7589220685</v>
      </c>
      <c r="V37" s="177"/>
      <c r="X37" s="404">
        <f t="shared" ref="X37:X39" si="34">J37-J37*$X$2</f>
        <v>120.75</v>
      </c>
      <c r="Y37" s="72">
        <f t="shared" si="27"/>
        <v>4.025</v>
      </c>
      <c r="Z37" s="721">
        <f t="shared" si="28"/>
        <v>0.4657683904</v>
      </c>
      <c r="AB37" s="404">
        <f t="shared" ref="AB37:AB39" si="35">J37-J37*$AB$2</f>
        <v>108.675</v>
      </c>
      <c r="AC37" s="72">
        <f t="shared" si="29"/>
        <v>3.6225</v>
      </c>
      <c r="AD37" s="721">
        <f t="shared" si="30"/>
        <v>0.3191915513</v>
      </c>
    </row>
    <row r="38">
      <c r="A38" s="55"/>
      <c r="D38" s="56"/>
      <c r="E38" s="123"/>
      <c r="F38" s="113">
        <v>100.0</v>
      </c>
      <c r="H38" s="722">
        <v>259.66</v>
      </c>
      <c r="I38" s="723">
        <v>721.0</v>
      </c>
      <c r="J38" s="406">
        <f t="shared" si="31"/>
        <v>757.05</v>
      </c>
      <c r="K38" s="76">
        <f t="shared" si="21"/>
        <v>7.5705</v>
      </c>
      <c r="L38" s="721">
        <f t="shared" si="22"/>
        <v>1.915543403</v>
      </c>
      <c r="M38" s="712"/>
      <c r="N38" s="712"/>
      <c r="O38" s="406">
        <f t="shared" si="32"/>
        <v>529.935</v>
      </c>
      <c r="P38" s="76">
        <f t="shared" si="23"/>
        <v>5.29935</v>
      </c>
      <c r="Q38" s="721">
        <f t="shared" si="24"/>
        <v>1.040880382</v>
      </c>
      <c r="S38" s="406">
        <f t="shared" si="33"/>
        <v>454.23</v>
      </c>
      <c r="T38" s="76">
        <f t="shared" si="25"/>
        <v>4.5423</v>
      </c>
      <c r="U38" s="721">
        <f t="shared" si="26"/>
        <v>0.7493260417</v>
      </c>
      <c r="V38" s="177"/>
      <c r="X38" s="406">
        <f t="shared" si="34"/>
        <v>378.525</v>
      </c>
      <c r="Y38" s="76">
        <f t="shared" si="27"/>
        <v>3.78525</v>
      </c>
      <c r="Z38" s="721">
        <f t="shared" si="28"/>
        <v>0.4577717015</v>
      </c>
      <c r="AB38" s="406">
        <f t="shared" si="35"/>
        <v>340.6725</v>
      </c>
      <c r="AC38" s="76">
        <f t="shared" si="29"/>
        <v>3.406725</v>
      </c>
      <c r="AD38" s="721">
        <f t="shared" si="30"/>
        <v>0.3119945313</v>
      </c>
    </row>
    <row r="39">
      <c r="A39" s="78"/>
      <c r="B39" s="79"/>
      <c r="C39" s="79"/>
      <c r="D39" s="80"/>
      <c r="E39" s="124"/>
      <c r="F39" s="34">
        <v>300.0</v>
      </c>
      <c r="H39" s="731">
        <v>758.4</v>
      </c>
      <c r="I39" s="732">
        <v>2087.0</v>
      </c>
      <c r="J39" s="405">
        <f>I39+I39*J1</f>
        <v>2191.35</v>
      </c>
      <c r="K39" s="211">
        <f t="shared" si="21"/>
        <v>7.3045</v>
      </c>
      <c r="L39" s="721">
        <f t="shared" si="22"/>
        <v>1.889438291</v>
      </c>
      <c r="M39" s="712"/>
      <c r="N39" s="712"/>
      <c r="O39" s="405">
        <f t="shared" si="32"/>
        <v>1533.945</v>
      </c>
      <c r="P39" s="211">
        <f t="shared" si="23"/>
        <v>5.11315</v>
      </c>
      <c r="Q39" s="721">
        <f t="shared" si="24"/>
        <v>1.022606804</v>
      </c>
      <c r="S39" s="405">
        <f t="shared" si="33"/>
        <v>1314.81</v>
      </c>
      <c r="T39" s="211">
        <f t="shared" si="25"/>
        <v>4.3827</v>
      </c>
      <c r="U39" s="721">
        <f t="shared" si="26"/>
        <v>0.7336629747</v>
      </c>
      <c r="V39" s="177"/>
      <c r="X39" s="405">
        <f t="shared" si="34"/>
        <v>1095.675</v>
      </c>
      <c r="Y39" s="211">
        <f t="shared" si="27"/>
        <v>3.65225</v>
      </c>
      <c r="Z39" s="721">
        <f t="shared" si="28"/>
        <v>0.4447191456</v>
      </c>
      <c r="AB39" s="405">
        <f t="shared" si="35"/>
        <v>986.1075</v>
      </c>
      <c r="AC39" s="211">
        <f t="shared" si="29"/>
        <v>3.287025</v>
      </c>
      <c r="AD39" s="721">
        <f t="shared" si="30"/>
        <v>0.300247231</v>
      </c>
    </row>
    <row r="40" ht="15.75" customHeight="1">
      <c r="A40" s="94"/>
      <c r="B40" s="94"/>
      <c r="C40" s="94"/>
      <c r="D40" s="81"/>
      <c r="E40" s="94"/>
      <c r="F40" s="94"/>
      <c r="H40" s="726"/>
      <c r="M40" s="712"/>
      <c r="N40" s="712"/>
    </row>
    <row r="41" ht="15.75" customHeight="1">
      <c r="A41" s="94"/>
      <c r="B41" s="94"/>
      <c r="C41" s="94"/>
      <c r="D41" s="81"/>
      <c r="E41" s="94"/>
      <c r="F41" s="94"/>
      <c r="H41" s="726"/>
      <c r="M41" s="712"/>
      <c r="N41" s="712"/>
    </row>
    <row r="42" ht="43.5" customHeight="1">
      <c r="A42" s="22" t="s">
        <v>61</v>
      </c>
      <c r="B42" s="23"/>
      <c r="C42" s="23"/>
      <c r="D42" s="24"/>
      <c r="E42" s="22" t="s">
        <v>12</v>
      </c>
      <c r="F42" s="24"/>
      <c r="H42" s="727" t="s">
        <v>680</v>
      </c>
      <c r="I42" s="728" t="s">
        <v>780</v>
      </c>
      <c r="J42" s="497" t="s">
        <v>16</v>
      </c>
      <c r="K42" s="27"/>
      <c r="L42" s="716" t="s">
        <v>781</v>
      </c>
      <c r="M42" s="712"/>
      <c r="N42" s="712"/>
      <c r="O42" s="497" t="s">
        <v>17</v>
      </c>
      <c r="P42" s="27"/>
      <c r="Q42" s="716" t="s">
        <v>781</v>
      </c>
      <c r="S42" s="497" t="s">
        <v>18</v>
      </c>
      <c r="T42" s="27"/>
      <c r="U42" s="716" t="s">
        <v>781</v>
      </c>
      <c r="V42" s="717"/>
      <c r="X42" s="497" t="s">
        <v>90</v>
      </c>
      <c r="Y42" s="27"/>
      <c r="Z42" s="716" t="s">
        <v>781</v>
      </c>
      <c r="AB42" s="497" t="s">
        <v>91</v>
      </c>
      <c r="AC42" s="27"/>
      <c r="AD42" s="716" t="s">
        <v>781</v>
      </c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35"/>
      <c r="I43" s="35"/>
      <c r="J43" s="500" t="s">
        <v>27</v>
      </c>
      <c r="K43" s="501" t="s">
        <v>28</v>
      </c>
      <c r="L43" s="35"/>
      <c r="M43" s="712"/>
      <c r="N43" s="712"/>
      <c r="O43" s="500" t="s">
        <v>27</v>
      </c>
      <c r="P43" s="501" t="s">
        <v>28</v>
      </c>
      <c r="Q43" s="35"/>
      <c r="S43" s="500" t="s">
        <v>27</v>
      </c>
      <c r="T43" s="501" t="s">
        <v>28</v>
      </c>
      <c r="U43" s="35"/>
      <c r="V43" s="718"/>
      <c r="X43" s="500" t="s">
        <v>27</v>
      </c>
      <c r="Y43" s="501" t="s">
        <v>28</v>
      </c>
      <c r="Z43" s="35"/>
      <c r="AB43" s="500" t="s">
        <v>27</v>
      </c>
      <c r="AC43" s="501" t="s">
        <v>28</v>
      </c>
      <c r="AD43" s="35"/>
    </row>
    <row r="44" ht="39.75" customHeight="1">
      <c r="A44" s="40" t="s">
        <v>62</v>
      </c>
      <c r="B44" s="132" t="s">
        <v>63</v>
      </c>
      <c r="C44" s="23"/>
      <c r="D44" s="516" t="s">
        <v>64</v>
      </c>
      <c r="E44" s="71">
        <v>50.0</v>
      </c>
      <c r="F44" s="45">
        <v>50.0</v>
      </c>
      <c r="H44" s="724">
        <v>90.68</v>
      </c>
      <c r="I44" s="725">
        <v>210.0</v>
      </c>
      <c r="J44" s="204">
        <f>I44+I44*J1</f>
        <v>220.5</v>
      </c>
      <c r="K44" s="91">
        <f t="shared" ref="K44:K60" si="36">J44/F44</f>
        <v>4.41</v>
      </c>
      <c r="L44" s="721">
        <f t="shared" ref="L44:L60" si="37">(J44-H44)/H44</f>
        <v>1.431627702</v>
      </c>
      <c r="M44" s="712">
        <v>150.0</v>
      </c>
      <c r="N44" s="712">
        <v>125.0</v>
      </c>
      <c r="O44" s="204">
        <f>J44-J44*O2</f>
        <v>154.35</v>
      </c>
      <c r="P44" s="91">
        <f t="shared" ref="P44:P60" si="38">O44/F44</f>
        <v>3.087</v>
      </c>
      <c r="Q44" s="721">
        <f t="shared" ref="Q44:Q60" si="39">(O44-H44)/H44</f>
        <v>0.7021393913</v>
      </c>
      <c r="S44" s="204">
        <f>J44-J44*S2</f>
        <v>132.3</v>
      </c>
      <c r="T44" s="91">
        <f t="shared" ref="T44:T60" si="40">S44/F44</f>
        <v>2.646</v>
      </c>
      <c r="U44" s="721">
        <f t="shared" ref="U44:U60" si="41">(S44-H44)/H44</f>
        <v>0.4589766211</v>
      </c>
      <c r="V44" s="177">
        <v>110.0</v>
      </c>
      <c r="X44" s="204">
        <f>J44-J44*X2</f>
        <v>110.25</v>
      </c>
      <c r="Y44" s="91">
        <f t="shared" ref="Y44:Y60" si="42">X44/F44</f>
        <v>2.205</v>
      </c>
      <c r="Z44" s="721">
        <f t="shared" ref="Z44:Z60" si="43">(X44-H44)/H44</f>
        <v>0.2158138509</v>
      </c>
      <c r="AB44" s="204">
        <f>J44-J44*AB2</f>
        <v>99.225</v>
      </c>
      <c r="AC44" s="91">
        <f t="shared" ref="AC44:AC60" si="44">AB44/F44</f>
        <v>1.9845</v>
      </c>
      <c r="AD44" s="721">
        <f t="shared" ref="AD44:AD60" si="45">(AB44-H44)/H44</f>
        <v>0.09423246581</v>
      </c>
    </row>
    <row r="45" ht="39.75" customHeight="1">
      <c r="A45" s="40" t="s">
        <v>65</v>
      </c>
      <c r="B45" s="132"/>
      <c r="C45" s="23"/>
      <c r="D45" s="516" t="s">
        <v>66</v>
      </c>
      <c r="E45" s="71">
        <v>50.0</v>
      </c>
      <c r="F45" s="45">
        <v>50.0</v>
      </c>
      <c r="H45" s="724">
        <v>80.98</v>
      </c>
      <c r="I45" s="725">
        <v>120.0</v>
      </c>
      <c r="J45" s="204">
        <f>I45+I45*J1</f>
        <v>126</v>
      </c>
      <c r="K45" s="91">
        <f t="shared" si="36"/>
        <v>2.52</v>
      </c>
      <c r="L45" s="721">
        <f t="shared" si="37"/>
        <v>0.5559397382</v>
      </c>
      <c r="M45" s="712">
        <v>138.0</v>
      </c>
      <c r="N45" s="712"/>
      <c r="O45" s="204">
        <f>J45-J45*O2</f>
        <v>88.2</v>
      </c>
      <c r="P45" s="91">
        <f t="shared" si="38"/>
        <v>1.764</v>
      </c>
      <c r="Q45" s="721">
        <f t="shared" si="39"/>
        <v>0.08915781674</v>
      </c>
      <c r="S45" s="204">
        <f>J45-J45*S2</f>
        <v>75.6</v>
      </c>
      <c r="T45" s="91">
        <f t="shared" si="40"/>
        <v>1.512</v>
      </c>
      <c r="U45" s="721">
        <f t="shared" si="41"/>
        <v>-0.06643615708</v>
      </c>
      <c r="V45" s="177">
        <v>130.0</v>
      </c>
      <c r="X45" s="204">
        <f>J45-J45*X2</f>
        <v>63</v>
      </c>
      <c r="Y45" s="91">
        <f t="shared" si="42"/>
        <v>1.26</v>
      </c>
      <c r="Z45" s="721">
        <f t="shared" si="43"/>
        <v>-0.2220301309</v>
      </c>
      <c r="AB45" s="204">
        <f>J45-J45*AB2</f>
        <v>56.7</v>
      </c>
      <c r="AC45" s="91">
        <f t="shared" si="44"/>
        <v>1.134</v>
      </c>
      <c r="AD45" s="721">
        <f t="shared" si="45"/>
        <v>-0.2998271178</v>
      </c>
    </row>
    <row r="46" ht="39.75" customHeight="1">
      <c r="A46" s="40" t="s">
        <v>181</v>
      </c>
      <c r="B46" s="41" t="s">
        <v>182</v>
      </c>
      <c r="C46" s="23"/>
      <c r="D46" s="516" t="s">
        <v>68</v>
      </c>
      <c r="E46" s="71">
        <v>40.0</v>
      </c>
      <c r="F46" s="45">
        <v>40.0</v>
      </c>
      <c r="H46" s="724">
        <v>139.98</v>
      </c>
      <c r="I46" s="725">
        <v>400.0</v>
      </c>
      <c r="J46" s="204">
        <f>I46+I46*J1</f>
        <v>420</v>
      </c>
      <c r="K46" s="91">
        <f t="shared" si="36"/>
        <v>10.5</v>
      </c>
      <c r="L46" s="721">
        <f t="shared" si="37"/>
        <v>2.000428633</v>
      </c>
      <c r="M46" s="712"/>
      <c r="N46" s="712"/>
      <c r="O46" s="204">
        <f>J46-J46*O2</f>
        <v>294</v>
      </c>
      <c r="P46" s="91">
        <f t="shared" si="38"/>
        <v>7.35</v>
      </c>
      <c r="Q46" s="721">
        <f t="shared" si="39"/>
        <v>1.100300043</v>
      </c>
      <c r="S46" s="204">
        <f>J46-J46*S2</f>
        <v>252</v>
      </c>
      <c r="T46" s="91">
        <f t="shared" si="40"/>
        <v>6.3</v>
      </c>
      <c r="U46" s="721">
        <f t="shared" si="41"/>
        <v>0.8002571796</v>
      </c>
      <c r="V46" s="177"/>
      <c r="X46" s="204">
        <f>J46-J46*X2</f>
        <v>210</v>
      </c>
      <c r="Y46" s="91">
        <f t="shared" si="42"/>
        <v>5.25</v>
      </c>
      <c r="Z46" s="721">
        <f t="shared" si="43"/>
        <v>0.5002143163</v>
      </c>
      <c r="AB46" s="204">
        <f>J46-J46*AB2</f>
        <v>189</v>
      </c>
      <c r="AC46" s="91">
        <f t="shared" si="44"/>
        <v>4.725</v>
      </c>
      <c r="AD46" s="721">
        <f t="shared" si="45"/>
        <v>0.3501928847</v>
      </c>
    </row>
    <row r="47" ht="39.0" customHeight="1">
      <c r="A47" s="82" t="s">
        <v>69</v>
      </c>
      <c r="B47" s="83" t="s">
        <v>70</v>
      </c>
      <c r="C47" s="2"/>
      <c r="D47" s="704" t="s">
        <v>71</v>
      </c>
      <c r="E47" s="142">
        <v>50.0</v>
      </c>
      <c r="F47" s="87">
        <v>1.0</v>
      </c>
      <c r="H47" s="724">
        <v>533.55</v>
      </c>
      <c r="I47" s="725">
        <v>1260.0</v>
      </c>
      <c r="J47" s="204">
        <f>I47+I47*J1</f>
        <v>1323</v>
      </c>
      <c r="K47" s="91">
        <f t="shared" si="36"/>
        <v>1323</v>
      </c>
      <c r="L47" s="721">
        <f t="shared" si="37"/>
        <v>1.479617655</v>
      </c>
      <c r="M47" s="712">
        <v>1175.0</v>
      </c>
      <c r="N47" s="712">
        <v>1050.0</v>
      </c>
      <c r="O47" s="204">
        <f>J47-J47*O2</f>
        <v>926.1</v>
      </c>
      <c r="P47" s="91">
        <f t="shared" si="38"/>
        <v>926.1</v>
      </c>
      <c r="Q47" s="721">
        <f t="shared" si="39"/>
        <v>0.7357323587</v>
      </c>
      <c r="S47" s="204">
        <f>J47-J47*S2</f>
        <v>793.8</v>
      </c>
      <c r="T47" s="91">
        <f t="shared" si="40"/>
        <v>793.8</v>
      </c>
      <c r="U47" s="721">
        <f t="shared" si="41"/>
        <v>0.4877705932</v>
      </c>
      <c r="V47" s="177">
        <v>650.0</v>
      </c>
      <c r="X47" s="204">
        <f>J47-J47*X2</f>
        <v>661.5</v>
      </c>
      <c r="Y47" s="91">
        <f t="shared" si="42"/>
        <v>661.5</v>
      </c>
      <c r="Z47" s="721">
        <f t="shared" si="43"/>
        <v>0.2398088277</v>
      </c>
      <c r="AB47" s="204">
        <f>J47-J47*AB2</f>
        <v>595.35</v>
      </c>
      <c r="AC47" s="91">
        <f t="shared" si="44"/>
        <v>595.35</v>
      </c>
      <c r="AD47" s="721">
        <f t="shared" si="45"/>
        <v>0.1158279449</v>
      </c>
    </row>
    <row r="48" ht="15.75" customHeight="1">
      <c r="A48" s="40" t="s">
        <v>73</v>
      </c>
      <c r="B48" s="83" t="s">
        <v>72</v>
      </c>
      <c r="C48" s="2"/>
      <c r="D48" s="704" t="s">
        <v>74</v>
      </c>
      <c r="E48" s="71">
        <v>50.0</v>
      </c>
      <c r="F48" s="45">
        <v>100.0</v>
      </c>
      <c r="H48" s="724">
        <v>191.04</v>
      </c>
      <c r="I48" s="725">
        <v>330.0</v>
      </c>
      <c r="J48" s="204">
        <f>I48+I48*J1</f>
        <v>346.5</v>
      </c>
      <c r="K48" s="91">
        <f t="shared" si="36"/>
        <v>3.465</v>
      </c>
      <c r="L48" s="721">
        <f t="shared" si="37"/>
        <v>0.8137562814</v>
      </c>
      <c r="M48" s="712"/>
      <c r="N48" s="712"/>
      <c r="O48" s="204">
        <f>J48-J48*O2</f>
        <v>242.55</v>
      </c>
      <c r="P48" s="91">
        <f t="shared" si="38"/>
        <v>2.4255</v>
      </c>
      <c r="Q48" s="721">
        <f t="shared" si="39"/>
        <v>0.269629397</v>
      </c>
      <c r="S48" s="204">
        <f>J48-J48*S2</f>
        <v>207.9</v>
      </c>
      <c r="T48" s="91">
        <f t="shared" si="40"/>
        <v>2.079</v>
      </c>
      <c r="U48" s="721">
        <f t="shared" si="41"/>
        <v>0.08825376884</v>
      </c>
      <c r="V48" s="177"/>
      <c r="X48" s="204">
        <f>J48-J48*X2</f>
        <v>173.25</v>
      </c>
      <c r="Y48" s="91">
        <f t="shared" si="42"/>
        <v>1.7325</v>
      </c>
      <c r="Z48" s="721">
        <f t="shared" si="43"/>
        <v>-0.0931218593</v>
      </c>
      <c r="AB48" s="204">
        <f>J48-J48*AB2</f>
        <v>155.925</v>
      </c>
      <c r="AC48" s="91">
        <f t="shared" si="44"/>
        <v>1.55925</v>
      </c>
      <c r="AD48" s="721">
        <f t="shared" si="45"/>
        <v>-0.1838096734</v>
      </c>
    </row>
    <row r="49" ht="15.75" customHeight="1">
      <c r="A49" s="40" t="s">
        <v>73</v>
      </c>
      <c r="B49" s="83" t="s">
        <v>72</v>
      </c>
      <c r="C49" s="2"/>
      <c r="D49" s="704" t="s">
        <v>74</v>
      </c>
      <c r="E49" s="71">
        <v>100.0</v>
      </c>
      <c r="F49" s="45">
        <v>50.0</v>
      </c>
      <c r="H49" s="724">
        <v>99.27</v>
      </c>
      <c r="I49" s="725">
        <v>180.0</v>
      </c>
      <c r="J49" s="204">
        <f>I49+I49*J1</f>
        <v>189</v>
      </c>
      <c r="K49" s="91">
        <f t="shared" si="36"/>
        <v>3.78</v>
      </c>
      <c r="L49" s="721">
        <f t="shared" si="37"/>
        <v>0.9038984587</v>
      </c>
      <c r="M49" s="712"/>
      <c r="N49" s="712"/>
      <c r="O49" s="204">
        <f>J49-J49*O2</f>
        <v>132.3</v>
      </c>
      <c r="P49" s="91">
        <f t="shared" si="38"/>
        <v>2.646</v>
      </c>
      <c r="Q49" s="721">
        <f t="shared" si="39"/>
        <v>0.3327289211</v>
      </c>
      <c r="S49" s="204">
        <f>J49-J49*S2</f>
        <v>113.4</v>
      </c>
      <c r="T49" s="91">
        <f t="shared" si="40"/>
        <v>2.268</v>
      </c>
      <c r="U49" s="721">
        <f t="shared" si="41"/>
        <v>0.1423390752</v>
      </c>
      <c r="V49" s="177"/>
      <c r="X49" s="204">
        <f>J49-J49*X2</f>
        <v>94.5</v>
      </c>
      <c r="Y49" s="91">
        <f t="shared" si="42"/>
        <v>1.89</v>
      </c>
      <c r="Z49" s="721">
        <f t="shared" si="43"/>
        <v>-0.04805077063</v>
      </c>
      <c r="AB49" s="204">
        <f>J49-J49*AB2</f>
        <v>85.05</v>
      </c>
      <c r="AC49" s="91">
        <f t="shared" si="44"/>
        <v>1.701</v>
      </c>
      <c r="AD49" s="721">
        <f t="shared" si="45"/>
        <v>-0.1432456936</v>
      </c>
    </row>
    <row r="50" ht="39.0" customHeight="1">
      <c r="A50" s="40" t="s">
        <v>73</v>
      </c>
      <c r="B50" s="83" t="s">
        <v>96</v>
      </c>
      <c r="C50" s="2"/>
      <c r="D50" s="521"/>
      <c r="E50" s="71">
        <v>60.0</v>
      </c>
      <c r="F50" s="45">
        <v>100.0</v>
      </c>
      <c r="H50" s="724">
        <v>153.58</v>
      </c>
      <c r="I50" s="725">
        <v>250.0</v>
      </c>
      <c r="J50" s="204">
        <f>I50+I50*J1</f>
        <v>262.5</v>
      </c>
      <c r="K50" s="91">
        <f t="shared" si="36"/>
        <v>2.625</v>
      </c>
      <c r="L50" s="721">
        <f t="shared" si="37"/>
        <v>0.709206928</v>
      </c>
      <c r="M50" s="712"/>
      <c r="N50" s="712"/>
      <c r="O50" s="204">
        <f>J50-J50*O2</f>
        <v>183.75</v>
      </c>
      <c r="P50" s="91">
        <f t="shared" si="38"/>
        <v>1.8375</v>
      </c>
      <c r="Q50" s="721">
        <f t="shared" si="39"/>
        <v>0.1964448496</v>
      </c>
      <c r="S50" s="204">
        <f>J50-J50*S2</f>
        <v>157.5</v>
      </c>
      <c r="T50" s="91">
        <f t="shared" si="40"/>
        <v>1.575</v>
      </c>
      <c r="U50" s="721">
        <f t="shared" si="41"/>
        <v>0.02552415679</v>
      </c>
      <c r="V50" s="177"/>
      <c r="X50" s="204">
        <f>J50-J50*X2</f>
        <v>131.25</v>
      </c>
      <c r="Y50" s="91">
        <f t="shared" si="42"/>
        <v>1.3125</v>
      </c>
      <c r="Z50" s="721">
        <f t="shared" si="43"/>
        <v>-0.145396536</v>
      </c>
      <c r="AB50" s="204">
        <f>J50-J50*AB2</f>
        <v>118.125</v>
      </c>
      <c r="AC50" s="91">
        <f t="shared" si="44"/>
        <v>1.18125</v>
      </c>
      <c r="AD50" s="721">
        <f t="shared" si="45"/>
        <v>-0.2308568824</v>
      </c>
    </row>
    <row r="51" ht="16.5" customHeight="1">
      <c r="A51" s="40" t="s">
        <v>75</v>
      </c>
      <c r="B51" s="41" t="s">
        <v>76</v>
      </c>
      <c r="C51" s="23"/>
      <c r="D51" s="516" t="s">
        <v>72</v>
      </c>
      <c r="E51" s="147">
        <v>300.0</v>
      </c>
      <c r="F51" s="45">
        <v>100.0</v>
      </c>
      <c r="H51" s="719">
        <v>22.74</v>
      </c>
      <c r="I51" s="720">
        <v>39.0</v>
      </c>
      <c r="J51" s="404">
        <f>I51+I51*J1</f>
        <v>40.95</v>
      </c>
      <c r="K51" s="72">
        <f t="shared" si="36"/>
        <v>0.4095</v>
      </c>
      <c r="L51" s="721">
        <f t="shared" si="37"/>
        <v>0.8007915567</v>
      </c>
      <c r="M51" s="712"/>
      <c r="N51" s="712"/>
      <c r="O51" s="404">
        <f>J51-J51*O2</f>
        <v>28.665</v>
      </c>
      <c r="P51" s="72">
        <f t="shared" si="38"/>
        <v>0.28665</v>
      </c>
      <c r="Q51" s="721">
        <f t="shared" si="39"/>
        <v>0.2605540897</v>
      </c>
      <c r="S51" s="404">
        <f>J51-J51*S2</f>
        <v>24.57</v>
      </c>
      <c r="T51" s="72">
        <f t="shared" si="40"/>
        <v>0.2457</v>
      </c>
      <c r="U51" s="721">
        <f t="shared" si="41"/>
        <v>0.08047493404</v>
      </c>
      <c r="V51" s="177"/>
      <c r="X51" s="404">
        <f>J51-J51*X2</f>
        <v>20.475</v>
      </c>
      <c r="Y51" s="72">
        <f t="shared" si="42"/>
        <v>0.20475</v>
      </c>
      <c r="Z51" s="721">
        <f t="shared" si="43"/>
        <v>-0.09960422164</v>
      </c>
      <c r="AB51" s="404">
        <f>J51-J51*AB2</f>
        <v>18.4275</v>
      </c>
      <c r="AC51" s="72">
        <f t="shared" si="44"/>
        <v>0.184275</v>
      </c>
      <c r="AD51" s="721">
        <f t="shared" si="45"/>
        <v>-0.1896437995</v>
      </c>
    </row>
    <row r="52" ht="16.5" customHeight="1">
      <c r="A52" s="78"/>
      <c r="B52" s="79"/>
      <c r="C52" s="79"/>
      <c r="D52" s="80"/>
      <c r="E52" s="151">
        <v>200.0</v>
      </c>
      <c r="F52" s="34">
        <v>200.0</v>
      </c>
      <c r="H52" s="731">
        <v>33.24</v>
      </c>
      <c r="I52" s="732">
        <v>55.0</v>
      </c>
      <c r="J52" s="405">
        <f>I52+I52*J1</f>
        <v>57.75</v>
      </c>
      <c r="K52" s="211">
        <f t="shared" si="36"/>
        <v>0.28875</v>
      </c>
      <c r="L52" s="721">
        <f t="shared" si="37"/>
        <v>0.7373646209</v>
      </c>
      <c r="M52" s="712"/>
      <c r="N52" s="712"/>
      <c r="O52" s="405">
        <f>J52-J52*O2</f>
        <v>40.425</v>
      </c>
      <c r="P52" s="211">
        <f t="shared" si="38"/>
        <v>0.202125</v>
      </c>
      <c r="Q52" s="721">
        <f t="shared" si="39"/>
        <v>0.2161552347</v>
      </c>
      <c r="S52" s="405">
        <f>J52-J52*S2</f>
        <v>34.65</v>
      </c>
      <c r="T52" s="211">
        <f t="shared" si="40"/>
        <v>0.17325</v>
      </c>
      <c r="U52" s="721">
        <f t="shared" si="41"/>
        <v>0.04241877256</v>
      </c>
      <c r="V52" s="177"/>
      <c r="X52" s="405">
        <f>J52-J52*X2</f>
        <v>28.875</v>
      </c>
      <c r="Y52" s="211">
        <f t="shared" si="42"/>
        <v>0.144375</v>
      </c>
      <c r="Z52" s="721">
        <f t="shared" si="43"/>
        <v>-0.1313176895</v>
      </c>
      <c r="AB52" s="405">
        <f>J52-J52*AB2</f>
        <v>25.9875</v>
      </c>
      <c r="AC52" s="211">
        <f t="shared" si="44"/>
        <v>0.1299375</v>
      </c>
      <c r="AD52" s="721">
        <f t="shared" si="45"/>
        <v>-0.2181859206</v>
      </c>
    </row>
    <row r="53" ht="16.5" customHeight="1">
      <c r="A53" s="40" t="s">
        <v>75</v>
      </c>
      <c r="B53" s="41" t="s">
        <v>77</v>
      </c>
      <c r="C53" s="23"/>
      <c r="D53" s="516" t="s">
        <v>72</v>
      </c>
      <c r="E53" s="147">
        <v>100.0</v>
      </c>
      <c r="F53" s="45">
        <v>100.0</v>
      </c>
      <c r="H53" s="722">
        <v>41.31</v>
      </c>
      <c r="I53" s="723">
        <v>72.0</v>
      </c>
      <c r="J53" s="406">
        <f>I53+I53*J1</f>
        <v>75.6</v>
      </c>
      <c r="K53" s="72">
        <f t="shared" si="36"/>
        <v>0.756</v>
      </c>
      <c r="L53" s="721">
        <f t="shared" si="37"/>
        <v>0.8300653595</v>
      </c>
      <c r="M53" s="712"/>
      <c r="N53" s="712"/>
      <c r="O53" s="406">
        <f>J53-J53*O2</f>
        <v>52.92</v>
      </c>
      <c r="P53" s="72">
        <f t="shared" si="38"/>
        <v>0.5292</v>
      </c>
      <c r="Q53" s="721">
        <f t="shared" si="39"/>
        <v>0.2810457516</v>
      </c>
      <c r="S53" s="406">
        <f>J53-J53*S2</f>
        <v>45.36</v>
      </c>
      <c r="T53" s="72">
        <f t="shared" si="40"/>
        <v>0.4536</v>
      </c>
      <c r="U53" s="721">
        <f t="shared" si="41"/>
        <v>0.09803921569</v>
      </c>
      <c r="V53" s="177"/>
      <c r="X53" s="406">
        <f>J53-J53*X2</f>
        <v>37.8</v>
      </c>
      <c r="Y53" s="72">
        <f t="shared" si="42"/>
        <v>0.378</v>
      </c>
      <c r="Z53" s="721">
        <f t="shared" si="43"/>
        <v>-0.08496732026</v>
      </c>
      <c r="AB53" s="406">
        <f>J53-J53*AB2</f>
        <v>34.02</v>
      </c>
      <c r="AC53" s="72">
        <f t="shared" si="44"/>
        <v>0.3402</v>
      </c>
      <c r="AD53" s="721">
        <f t="shared" si="45"/>
        <v>-0.1764705882</v>
      </c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722">
        <v>72.47</v>
      </c>
      <c r="I54" s="723">
        <v>125.0</v>
      </c>
      <c r="J54" s="406">
        <f>I54+I54*J1</f>
        <v>131.25</v>
      </c>
      <c r="K54" s="211">
        <f t="shared" si="36"/>
        <v>0.65625</v>
      </c>
      <c r="L54" s="721">
        <f t="shared" si="37"/>
        <v>0.8110942459</v>
      </c>
      <c r="M54" s="712"/>
      <c r="N54" s="712"/>
      <c r="O54" s="406">
        <f>J54-J54*O2</f>
        <v>91.875</v>
      </c>
      <c r="P54" s="211">
        <f t="shared" si="38"/>
        <v>0.459375</v>
      </c>
      <c r="Q54" s="721">
        <f t="shared" si="39"/>
        <v>0.2677659721</v>
      </c>
      <c r="S54" s="406">
        <f>J54-J54*S2</f>
        <v>78.75</v>
      </c>
      <c r="T54" s="211">
        <f t="shared" si="40"/>
        <v>0.39375</v>
      </c>
      <c r="U54" s="721">
        <f t="shared" si="41"/>
        <v>0.08665654754</v>
      </c>
      <c r="V54" s="177"/>
      <c r="X54" s="406">
        <f>J54-J54*X2</f>
        <v>65.625</v>
      </c>
      <c r="Y54" s="211">
        <f t="shared" si="42"/>
        <v>0.328125</v>
      </c>
      <c r="Z54" s="721">
        <f t="shared" si="43"/>
        <v>-0.09445287705</v>
      </c>
      <c r="AB54" s="406">
        <f>J54-J54*AB2</f>
        <v>59.0625</v>
      </c>
      <c r="AC54" s="211">
        <f t="shared" si="44"/>
        <v>0.2953125</v>
      </c>
      <c r="AD54" s="721">
        <f t="shared" si="45"/>
        <v>-0.1850075893</v>
      </c>
    </row>
    <row r="55" ht="16.5" customHeight="1">
      <c r="A55" s="40" t="s">
        <v>78</v>
      </c>
      <c r="B55" s="41" t="s">
        <v>79</v>
      </c>
      <c r="C55" s="23"/>
      <c r="D55" s="516" t="s">
        <v>72</v>
      </c>
      <c r="E55" s="147">
        <v>300.0</v>
      </c>
      <c r="F55" s="45">
        <v>100.0</v>
      </c>
      <c r="H55" s="719">
        <v>15.32</v>
      </c>
      <c r="I55" s="720">
        <v>28.0</v>
      </c>
      <c r="J55" s="404">
        <f>I55+I55*J1</f>
        <v>29.4</v>
      </c>
      <c r="K55" s="72">
        <f t="shared" si="36"/>
        <v>0.294</v>
      </c>
      <c r="L55" s="721">
        <f t="shared" si="37"/>
        <v>0.9190600522</v>
      </c>
      <c r="M55" s="712">
        <v>20.0</v>
      </c>
      <c r="N55" s="712"/>
      <c r="O55" s="404">
        <f>J55-J55*O2</f>
        <v>20.58</v>
      </c>
      <c r="P55" s="72">
        <f t="shared" si="38"/>
        <v>0.2058</v>
      </c>
      <c r="Q55" s="721">
        <f t="shared" si="39"/>
        <v>0.3433420366</v>
      </c>
      <c r="S55" s="404">
        <f>J55-J55*S2</f>
        <v>17.64</v>
      </c>
      <c r="T55" s="72">
        <f t="shared" si="40"/>
        <v>0.1764</v>
      </c>
      <c r="U55" s="721">
        <f t="shared" si="41"/>
        <v>0.1514360313</v>
      </c>
      <c r="V55" s="177"/>
      <c r="X55" s="404">
        <f>J55-J55*X2</f>
        <v>14.7</v>
      </c>
      <c r="Y55" s="72">
        <f t="shared" si="42"/>
        <v>0.147</v>
      </c>
      <c r="Z55" s="721">
        <f t="shared" si="43"/>
        <v>-0.04046997389</v>
      </c>
      <c r="AB55" s="404">
        <f>J55-J55*AB2</f>
        <v>13.23</v>
      </c>
      <c r="AC55" s="72">
        <f t="shared" si="44"/>
        <v>0.1323</v>
      </c>
      <c r="AD55" s="721">
        <f t="shared" si="45"/>
        <v>-0.1364229765</v>
      </c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731">
        <v>19.7</v>
      </c>
      <c r="I56" s="732">
        <v>37.0</v>
      </c>
      <c r="J56" s="405">
        <f>I56+I56*J1</f>
        <v>38.85</v>
      </c>
      <c r="K56" s="211">
        <f t="shared" si="36"/>
        <v>0.19425</v>
      </c>
      <c r="L56" s="721">
        <f t="shared" si="37"/>
        <v>0.9720812183</v>
      </c>
      <c r="M56" s="712">
        <v>28.0</v>
      </c>
      <c r="N56" s="712"/>
      <c r="O56" s="405">
        <f>J56-J56*O2</f>
        <v>27.195</v>
      </c>
      <c r="P56" s="211">
        <f t="shared" si="38"/>
        <v>0.135975</v>
      </c>
      <c r="Q56" s="721">
        <f t="shared" si="39"/>
        <v>0.3804568528</v>
      </c>
      <c r="S56" s="405">
        <f>J56-J56*S2</f>
        <v>23.31</v>
      </c>
      <c r="T56" s="211">
        <f t="shared" si="40"/>
        <v>0.11655</v>
      </c>
      <c r="U56" s="721">
        <f t="shared" si="41"/>
        <v>0.183248731</v>
      </c>
      <c r="V56" s="177"/>
      <c r="X56" s="405">
        <f>J56-J56*X2</f>
        <v>19.425</v>
      </c>
      <c r="Y56" s="211">
        <f t="shared" si="42"/>
        <v>0.097125</v>
      </c>
      <c r="Z56" s="721">
        <f t="shared" si="43"/>
        <v>-0.01395939086</v>
      </c>
      <c r="AB56" s="405">
        <f>J56-J56*AB2</f>
        <v>17.4825</v>
      </c>
      <c r="AC56" s="211">
        <f t="shared" si="44"/>
        <v>0.0874125</v>
      </c>
      <c r="AD56" s="721">
        <f t="shared" si="45"/>
        <v>-0.1125634518</v>
      </c>
    </row>
    <row r="57" ht="16.5" customHeight="1">
      <c r="A57" s="40" t="s">
        <v>78</v>
      </c>
      <c r="B57" s="41" t="s">
        <v>80</v>
      </c>
      <c r="C57" s="23"/>
      <c r="D57" s="516" t="s">
        <v>72</v>
      </c>
      <c r="E57" s="147">
        <v>300.0</v>
      </c>
      <c r="F57" s="45">
        <v>100.0</v>
      </c>
      <c r="H57" s="722">
        <v>16.77</v>
      </c>
      <c r="I57" s="723">
        <v>30.0</v>
      </c>
      <c r="J57" s="406">
        <f>I57+I57*J1</f>
        <v>31.5</v>
      </c>
      <c r="K57" s="72">
        <f t="shared" si="36"/>
        <v>0.315</v>
      </c>
      <c r="L57" s="721">
        <f t="shared" si="37"/>
        <v>0.8783542039</v>
      </c>
      <c r="M57" s="712">
        <v>20.0</v>
      </c>
      <c r="N57" s="712"/>
      <c r="O57" s="406">
        <f>J57-J57*O2</f>
        <v>22.05</v>
      </c>
      <c r="P57" s="72">
        <f t="shared" si="38"/>
        <v>0.2205</v>
      </c>
      <c r="Q57" s="721">
        <f t="shared" si="39"/>
        <v>0.3148479428</v>
      </c>
      <c r="S57" s="406">
        <f>J57-J57*S2</f>
        <v>18.9</v>
      </c>
      <c r="T57" s="72">
        <f t="shared" si="40"/>
        <v>0.189</v>
      </c>
      <c r="U57" s="721">
        <f t="shared" si="41"/>
        <v>0.1270125224</v>
      </c>
      <c r="V57" s="177"/>
      <c r="X57" s="406">
        <f>J57-J57*X2</f>
        <v>15.75</v>
      </c>
      <c r="Y57" s="72">
        <f t="shared" si="42"/>
        <v>0.1575</v>
      </c>
      <c r="Z57" s="721">
        <f t="shared" si="43"/>
        <v>-0.06082289803</v>
      </c>
      <c r="AB57" s="406">
        <f>J57-J57*AB2</f>
        <v>14.175</v>
      </c>
      <c r="AC57" s="72">
        <f t="shared" si="44"/>
        <v>0.14175</v>
      </c>
      <c r="AD57" s="721">
        <f t="shared" si="45"/>
        <v>-0.1547406082</v>
      </c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722">
        <v>23.95</v>
      </c>
      <c r="I58" s="723">
        <v>42.0</v>
      </c>
      <c r="J58" s="406">
        <f>I58+I58*J1</f>
        <v>44.1</v>
      </c>
      <c r="K58" s="211">
        <f t="shared" si="36"/>
        <v>0.2205</v>
      </c>
      <c r="L58" s="721">
        <f t="shared" si="37"/>
        <v>0.8413361169</v>
      </c>
      <c r="M58" s="712">
        <v>61.0</v>
      </c>
      <c r="N58" s="712"/>
      <c r="O58" s="406">
        <f>J58-J58*O2</f>
        <v>30.87</v>
      </c>
      <c r="P58" s="211">
        <f t="shared" si="38"/>
        <v>0.15435</v>
      </c>
      <c r="Q58" s="721">
        <f t="shared" si="39"/>
        <v>0.2889352818</v>
      </c>
      <c r="S58" s="406">
        <f>J58-J58*S2</f>
        <v>26.46</v>
      </c>
      <c r="T58" s="211">
        <f t="shared" si="40"/>
        <v>0.1323</v>
      </c>
      <c r="U58" s="721">
        <f t="shared" si="41"/>
        <v>0.1048016701</v>
      </c>
      <c r="V58" s="177"/>
      <c r="X58" s="406">
        <f>J58-J58*X2</f>
        <v>22.05</v>
      </c>
      <c r="Y58" s="211">
        <f t="shared" si="42"/>
        <v>0.11025</v>
      </c>
      <c r="Z58" s="721">
        <f t="shared" si="43"/>
        <v>-0.07933194154</v>
      </c>
      <c r="AB58" s="406">
        <f>J58-J58*AB2</f>
        <v>19.845</v>
      </c>
      <c r="AC58" s="211">
        <f t="shared" si="44"/>
        <v>0.099225</v>
      </c>
      <c r="AD58" s="721">
        <f t="shared" si="45"/>
        <v>-0.1713987474</v>
      </c>
    </row>
    <row r="59" ht="16.5" customHeight="1">
      <c r="A59" s="40" t="s">
        <v>78</v>
      </c>
      <c r="B59" s="41" t="s">
        <v>81</v>
      </c>
      <c r="C59" s="23"/>
      <c r="D59" s="516" t="s">
        <v>72</v>
      </c>
      <c r="E59" s="147">
        <v>300.0</v>
      </c>
      <c r="F59" s="45">
        <v>100.0</v>
      </c>
      <c r="H59" s="719">
        <v>19.92</v>
      </c>
      <c r="I59" s="720">
        <v>30.0</v>
      </c>
      <c r="J59" s="404">
        <f>I59+I59*J1</f>
        <v>31.5</v>
      </c>
      <c r="K59" s="72">
        <f t="shared" si="36"/>
        <v>0.315</v>
      </c>
      <c r="L59" s="721">
        <f t="shared" si="37"/>
        <v>0.5813253012</v>
      </c>
      <c r="M59" s="712">
        <v>21.0</v>
      </c>
      <c r="N59" s="712"/>
      <c r="O59" s="404">
        <f>J59-J59*O2</f>
        <v>22.05</v>
      </c>
      <c r="P59" s="72">
        <f t="shared" si="38"/>
        <v>0.2205</v>
      </c>
      <c r="Q59" s="721">
        <f t="shared" si="39"/>
        <v>0.1069277108</v>
      </c>
      <c r="S59" s="404">
        <f>J59-J59*S2</f>
        <v>18.9</v>
      </c>
      <c r="T59" s="72">
        <f t="shared" si="40"/>
        <v>0.189</v>
      </c>
      <c r="U59" s="721">
        <f t="shared" si="41"/>
        <v>-0.05120481928</v>
      </c>
      <c r="V59" s="177"/>
      <c r="X59" s="404">
        <f>J59-J59*X2</f>
        <v>15.75</v>
      </c>
      <c r="Y59" s="72">
        <f t="shared" si="42"/>
        <v>0.1575</v>
      </c>
      <c r="Z59" s="721">
        <f t="shared" si="43"/>
        <v>-0.2093373494</v>
      </c>
      <c r="AB59" s="404">
        <f>J59-J59*AB2</f>
        <v>14.175</v>
      </c>
      <c r="AC59" s="72">
        <f t="shared" si="44"/>
        <v>0.14175</v>
      </c>
      <c r="AD59" s="721">
        <f t="shared" si="45"/>
        <v>-0.2884036145</v>
      </c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731">
        <v>29.55</v>
      </c>
      <c r="I60" s="732">
        <v>46.0</v>
      </c>
      <c r="J60" s="405">
        <f>I60+I60*J1</f>
        <v>48.3</v>
      </c>
      <c r="K60" s="211">
        <f t="shared" si="36"/>
        <v>0.2415</v>
      </c>
      <c r="L60" s="721">
        <f t="shared" si="37"/>
        <v>0.6345177665</v>
      </c>
      <c r="M60" s="712">
        <v>28.0</v>
      </c>
      <c r="N60" s="712"/>
      <c r="O60" s="405">
        <f>J60-J60*O2</f>
        <v>33.81</v>
      </c>
      <c r="P60" s="211">
        <f t="shared" si="38"/>
        <v>0.16905</v>
      </c>
      <c r="Q60" s="721">
        <f t="shared" si="39"/>
        <v>0.1441624365</v>
      </c>
      <c r="S60" s="405">
        <f>J60-J60*S2</f>
        <v>28.98</v>
      </c>
      <c r="T60" s="211">
        <f t="shared" si="40"/>
        <v>0.1449</v>
      </c>
      <c r="U60" s="721">
        <f t="shared" si="41"/>
        <v>-0.0192893401</v>
      </c>
      <c r="V60" s="177"/>
      <c r="X60" s="405">
        <f>J60-J60*X2</f>
        <v>24.15</v>
      </c>
      <c r="Y60" s="211">
        <f t="shared" si="42"/>
        <v>0.12075</v>
      </c>
      <c r="Z60" s="721">
        <f t="shared" si="43"/>
        <v>-0.1827411168</v>
      </c>
      <c r="AB60" s="405">
        <f>J60-J60*AB2</f>
        <v>21.735</v>
      </c>
      <c r="AC60" s="211">
        <f t="shared" si="44"/>
        <v>0.108675</v>
      </c>
      <c r="AD60" s="721">
        <f t="shared" si="45"/>
        <v>-0.2644670051</v>
      </c>
    </row>
    <row r="61" ht="15.75" customHeight="1">
      <c r="A61" s="94"/>
      <c r="B61" s="94"/>
      <c r="C61" s="94"/>
      <c r="D61" s="81"/>
      <c r="E61" s="94"/>
      <c r="F61" s="94"/>
      <c r="H61" s="726"/>
      <c r="M61" s="712"/>
      <c r="N61" s="712"/>
    </row>
    <row r="62" ht="15.75" customHeight="1">
      <c r="A62" s="94"/>
      <c r="B62" s="94"/>
      <c r="C62" s="94"/>
      <c r="D62" s="81"/>
      <c r="E62" s="94"/>
      <c r="F62" s="94"/>
      <c r="H62" s="726"/>
      <c r="M62" s="712"/>
      <c r="N62" s="712"/>
    </row>
    <row r="63" ht="15.75" customHeight="1">
      <c r="A63" s="94"/>
      <c r="B63" s="94"/>
      <c r="C63" s="94"/>
      <c r="D63" s="81"/>
      <c r="E63" s="94"/>
      <c r="F63" s="94"/>
      <c r="H63" s="726"/>
      <c r="M63" s="712"/>
      <c r="N63" s="712"/>
    </row>
    <row r="64" ht="15.75" customHeight="1">
      <c r="A64" s="94"/>
      <c r="B64" s="94"/>
      <c r="C64" s="94"/>
      <c r="D64" s="81"/>
      <c r="E64" s="94"/>
      <c r="F64" s="94"/>
      <c r="H64" s="726"/>
      <c r="M64" s="712"/>
      <c r="N64" s="712"/>
    </row>
    <row r="65" ht="15.75" customHeight="1">
      <c r="A65" s="94"/>
      <c r="B65" s="94"/>
      <c r="C65" s="94"/>
      <c r="D65" s="81"/>
      <c r="E65" s="94"/>
      <c r="F65" s="94"/>
      <c r="H65" s="726"/>
      <c r="M65" s="712"/>
      <c r="N65" s="712"/>
    </row>
    <row r="66" ht="15.75" customHeight="1">
      <c r="A66" s="94"/>
      <c r="B66" s="94"/>
      <c r="C66" s="94"/>
      <c r="D66" s="81"/>
      <c r="E66" s="94"/>
      <c r="F66" s="94"/>
      <c r="H66" s="726"/>
      <c r="M66" s="712"/>
      <c r="N66" s="712"/>
    </row>
    <row r="67" ht="15.75" customHeight="1">
      <c r="A67" s="94"/>
      <c r="B67" s="94"/>
      <c r="C67" s="94"/>
      <c r="D67" s="81"/>
      <c r="E67" s="94"/>
      <c r="F67" s="94"/>
      <c r="H67" s="726"/>
      <c r="M67" s="712"/>
      <c r="N67" s="712"/>
    </row>
    <row r="68" ht="15.75" customHeight="1">
      <c r="A68" s="94"/>
      <c r="B68" s="94"/>
      <c r="C68" s="94"/>
      <c r="D68" s="81"/>
      <c r="E68" s="94"/>
      <c r="F68" s="94"/>
      <c r="H68" s="726"/>
      <c r="M68" s="712"/>
      <c r="N68" s="712"/>
    </row>
    <row r="69" ht="15.75" customHeight="1">
      <c r="A69" s="94"/>
      <c r="B69" s="94"/>
      <c r="C69" s="94"/>
      <c r="D69" s="81"/>
      <c r="E69" s="94"/>
      <c r="F69" s="94"/>
      <c r="H69" s="726"/>
      <c r="M69" s="712"/>
      <c r="N69" s="712"/>
    </row>
    <row r="70" ht="15.75" customHeight="1">
      <c r="A70" s="94"/>
      <c r="B70" s="94"/>
      <c r="C70" s="94"/>
      <c r="D70" s="81"/>
      <c r="E70" s="94"/>
      <c r="F70" s="94"/>
      <c r="H70" s="726"/>
      <c r="M70" s="712"/>
      <c r="N70" s="712"/>
    </row>
    <row r="71" ht="15.75" customHeight="1">
      <c r="A71" s="94"/>
      <c r="B71" s="94"/>
      <c r="C71" s="94"/>
      <c r="D71" s="81"/>
      <c r="E71" s="94"/>
      <c r="F71" s="94"/>
      <c r="H71" s="726"/>
      <c r="M71" s="712"/>
      <c r="N71" s="712"/>
    </row>
    <row r="72" ht="15.75" customHeight="1">
      <c r="A72" s="94"/>
      <c r="B72" s="94"/>
      <c r="C72" s="94"/>
      <c r="D72" s="81"/>
      <c r="E72" s="94"/>
      <c r="F72" s="94"/>
      <c r="H72" s="726"/>
      <c r="M72" s="712"/>
      <c r="N72" s="712"/>
    </row>
    <row r="73" ht="15.75" customHeight="1">
      <c r="A73" s="94"/>
      <c r="B73" s="94"/>
      <c r="C73" s="94"/>
      <c r="D73" s="81"/>
      <c r="E73" s="94"/>
      <c r="F73" s="94"/>
      <c r="H73" s="726"/>
      <c r="M73" s="712"/>
      <c r="N73" s="712"/>
    </row>
    <row r="74" ht="15.75" customHeight="1">
      <c r="A74" s="94"/>
      <c r="B74" s="94"/>
      <c r="C74" s="94"/>
      <c r="D74" s="81"/>
      <c r="E74" s="94"/>
      <c r="F74" s="94"/>
      <c r="H74" s="726"/>
      <c r="M74" s="712"/>
      <c r="N74" s="712"/>
    </row>
    <row r="75" ht="15.75" customHeight="1">
      <c r="A75" s="94"/>
      <c r="B75" s="94"/>
      <c r="C75" s="94"/>
      <c r="D75" s="81"/>
      <c r="E75" s="94"/>
      <c r="F75" s="94"/>
      <c r="H75" s="726"/>
      <c r="M75" s="712"/>
      <c r="N75" s="712"/>
    </row>
    <row r="76" ht="15.75" customHeight="1">
      <c r="A76" s="94"/>
      <c r="B76" s="94"/>
      <c r="C76" s="94"/>
      <c r="D76" s="81"/>
      <c r="E76" s="94"/>
      <c r="F76" s="94"/>
      <c r="H76" s="726"/>
      <c r="M76" s="712"/>
      <c r="N76" s="712"/>
    </row>
    <row r="77" ht="15.75" customHeight="1">
      <c r="A77" s="94"/>
      <c r="B77" s="94"/>
      <c r="C77" s="94"/>
      <c r="D77" s="81"/>
      <c r="E77" s="94"/>
      <c r="F77" s="94"/>
      <c r="H77" s="726"/>
      <c r="M77" s="712"/>
      <c r="N77" s="712"/>
    </row>
    <row r="78" ht="15.75" customHeight="1">
      <c r="A78" s="94"/>
      <c r="B78" s="94"/>
      <c r="C78" s="94"/>
      <c r="D78" s="81"/>
      <c r="E78" s="94"/>
      <c r="F78" s="94"/>
      <c r="H78" s="726"/>
      <c r="M78" s="712"/>
      <c r="N78" s="712"/>
    </row>
    <row r="79" ht="15.75" customHeight="1">
      <c r="A79" s="94"/>
      <c r="B79" s="94"/>
      <c r="C79" s="94"/>
      <c r="D79" s="81"/>
      <c r="E79" s="94"/>
      <c r="F79" s="94"/>
      <c r="H79" s="726"/>
      <c r="M79" s="712"/>
      <c r="N79" s="712"/>
    </row>
    <row r="80" ht="15.75" customHeight="1">
      <c r="A80" s="94"/>
      <c r="B80" s="94"/>
      <c r="C80" s="94"/>
      <c r="D80" s="81"/>
      <c r="E80" s="94"/>
      <c r="F80" s="94"/>
      <c r="H80" s="726"/>
      <c r="M80" s="712"/>
      <c r="N80" s="712"/>
    </row>
    <row r="81" ht="15.75" customHeight="1">
      <c r="A81" s="94"/>
      <c r="B81" s="94"/>
      <c r="C81" s="94"/>
      <c r="D81" s="81"/>
      <c r="E81" s="94"/>
      <c r="F81" s="94"/>
      <c r="H81" s="726"/>
      <c r="M81" s="712"/>
      <c r="N81" s="712"/>
    </row>
    <row r="82" ht="15.75" customHeight="1">
      <c r="A82" s="94"/>
      <c r="B82" s="94"/>
      <c r="C82" s="94"/>
      <c r="D82" s="81"/>
      <c r="E82" s="94"/>
      <c r="F82" s="94"/>
      <c r="H82" s="726"/>
      <c r="M82" s="712"/>
      <c r="N82" s="712"/>
    </row>
    <row r="83" ht="15.75" customHeight="1">
      <c r="A83" s="94"/>
      <c r="B83" s="94"/>
      <c r="C83" s="94"/>
      <c r="D83" s="81"/>
      <c r="E83" s="94"/>
      <c r="F83" s="94"/>
      <c r="H83" s="726"/>
      <c r="M83" s="712"/>
      <c r="N83" s="712"/>
    </row>
    <row r="84" ht="15.75" customHeight="1">
      <c r="A84" s="94"/>
      <c r="B84" s="94"/>
      <c r="C84" s="94"/>
      <c r="D84" s="81"/>
      <c r="E84" s="94"/>
      <c r="F84" s="94"/>
      <c r="H84" s="726"/>
      <c r="M84" s="712"/>
      <c r="N84" s="712"/>
    </row>
    <row r="85" ht="15.75" customHeight="1">
      <c r="A85" s="94"/>
      <c r="B85" s="94"/>
      <c r="C85" s="94"/>
      <c r="D85" s="81"/>
      <c r="E85" s="94"/>
      <c r="F85" s="94"/>
      <c r="H85" s="726"/>
      <c r="M85" s="712"/>
      <c r="N85" s="712"/>
    </row>
    <row r="86" ht="15.75" customHeight="1">
      <c r="A86" s="94"/>
      <c r="B86" s="94"/>
      <c r="C86" s="94"/>
      <c r="D86" s="81"/>
      <c r="E86" s="94"/>
      <c r="F86" s="94"/>
      <c r="H86" s="726"/>
      <c r="M86" s="712"/>
      <c r="N86" s="712"/>
    </row>
    <row r="87" ht="15.75" customHeight="1">
      <c r="A87" s="94"/>
      <c r="B87" s="94"/>
      <c r="C87" s="94"/>
      <c r="D87" s="81"/>
      <c r="E87" s="94"/>
      <c r="F87" s="94"/>
      <c r="H87" s="726"/>
      <c r="M87" s="712"/>
      <c r="N87" s="712"/>
    </row>
    <row r="88" ht="15.75" customHeight="1">
      <c r="A88" s="94"/>
      <c r="B88" s="94"/>
      <c r="C88" s="94"/>
      <c r="D88" s="81"/>
      <c r="E88" s="94"/>
      <c r="F88" s="94"/>
      <c r="H88" s="726"/>
      <c r="M88" s="712"/>
      <c r="N88" s="712"/>
    </row>
    <row r="89" ht="15.75" customHeight="1">
      <c r="A89" s="94"/>
      <c r="B89" s="94"/>
      <c r="C89" s="94"/>
      <c r="D89" s="81"/>
      <c r="E89" s="94"/>
      <c r="F89" s="94"/>
      <c r="H89" s="726"/>
      <c r="M89" s="712"/>
      <c r="N89" s="712"/>
    </row>
    <row r="90" ht="15.75" customHeight="1">
      <c r="A90" s="94"/>
      <c r="B90" s="94"/>
      <c r="C90" s="94"/>
      <c r="D90" s="81"/>
      <c r="E90" s="94"/>
      <c r="F90" s="94"/>
      <c r="H90" s="726"/>
      <c r="M90" s="712"/>
      <c r="N90" s="712"/>
    </row>
    <row r="91" ht="15.75" customHeight="1">
      <c r="A91" s="94"/>
      <c r="B91" s="94"/>
      <c r="C91" s="94"/>
      <c r="D91" s="81"/>
      <c r="E91" s="94"/>
      <c r="F91" s="94"/>
      <c r="H91" s="726"/>
      <c r="M91" s="712"/>
      <c r="N91" s="712"/>
    </row>
    <row r="92" ht="15.75" customHeight="1">
      <c r="A92" s="94"/>
      <c r="B92" s="94"/>
      <c r="C92" s="94"/>
      <c r="D92" s="81"/>
      <c r="E92" s="94"/>
      <c r="F92" s="94"/>
      <c r="H92" s="726"/>
      <c r="M92" s="712"/>
      <c r="N92" s="712"/>
    </row>
    <row r="93" ht="15.75" customHeight="1">
      <c r="A93" s="94"/>
      <c r="B93" s="94"/>
      <c r="C93" s="94"/>
      <c r="D93" s="81"/>
      <c r="E93" s="94"/>
      <c r="F93" s="94"/>
      <c r="H93" s="726"/>
      <c r="M93" s="712"/>
      <c r="N93" s="712"/>
    </row>
    <row r="94" ht="15.75" customHeight="1">
      <c r="A94" s="94"/>
      <c r="B94" s="94"/>
      <c r="C94" s="94"/>
      <c r="D94" s="81"/>
      <c r="E94" s="94"/>
      <c r="F94" s="94"/>
      <c r="H94" s="726"/>
      <c r="M94" s="712"/>
      <c r="N94" s="712"/>
    </row>
    <row r="95" ht="15.75" customHeight="1">
      <c r="A95" s="94"/>
      <c r="B95" s="94"/>
      <c r="C95" s="94"/>
      <c r="D95" s="81"/>
      <c r="E95" s="94"/>
      <c r="F95" s="94"/>
      <c r="H95" s="726"/>
      <c r="M95" s="712"/>
      <c r="N95" s="712"/>
    </row>
    <row r="96" ht="15.75" customHeight="1">
      <c r="A96" s="94"/>
      <c r="B96" s="94"/>
      <c r="C96" s="94"/>
      <c r="D96" s="81"/>
      <c r="E96" s="94"/>
      <c r="F96" s="94"/>
      <c r="H96" s="726"/>
      <c r="M96" s="712"/>
      <c r="N96" s="712"/>
    </row>
    <row r="97" ht="15.75" customHeight="1">
      <c r="A97" s="94"/>
      <c r="B97" s="94"/>
      <c r="C97" s="94"/>
      <c r="D97" s="81"/>
      <c r="E97" s="94"/>
      <c r="F97" s="94"/>
      <c r="H97" s="726"/>
      <c r="M97" s="712"/>
      <c r="N97" s="712"/>
    </row>
    <row r="98" ht="15.75" customHeight="1">
      <c r="A98" s="94"/>
      <c r="B98" s="94"/>
      <c r="C98" s="94"/>
      <c r="D98" s="81"/>
      <c r="E98" s="94"/>
      <c r="F98" s="94"/>
      <c r="H98" s="726"/>
      <c r="M98" s="712"/>
      <c r="N98" s="712"/>
    </row>
    <row r="99" ht="15.75" customHeight="1">
      <c r="A99" s="94"/>
      <c r="B99" s="94"/>
      <c r="C99" s="94"/>
      <c r="D99" s="81"/>
      <c r="E99" s="94"/>
      <c r="F99" s="94"/>
      <c r="H99" s="726"/>
      <c r="M99" s="712"/>
      <c r="N99" s="712"/>
    </row>
    <row r="100" ht="15.75" customHeight="1">
      <c r="A100" s="94"/>
      <c r="B100" s="94"/>
      <c r="C100" s="94"/>
      <c r="D100" s="81"/>
      <c r="E100" s="94"/>
      <c r="F100" s="94"/>
      <c r="H100" s="726"/>
      <c r="M100" s="712"/>
      <c r="N100" s="712"/>
    </row>
    <row r="101" ht="15.75" customHeight="1">
      <c r="A101" s="94"/>
      <c r="B101" s="94"/>
      <c r="C101" s="94"/>
      <c r="D101" s="81"/>
      <c r="E101" s="94"/>
      <c r="F101" s="94"/>
      <c r="H101" s="726"/>
      <c r="M101" s="712"/>
      <c r="N101" s="712"/>
    </row>
    <row r="102" ht="15.75" customHeight="1">
      <c r="A102" s="94"/>
      <c r="B102" s="94"/>
      <c r="C102" s="94"/>
      <c r="D102" s="81"/>
      <c r="E102" s="94"/>
      <c r="F102" s="94"/>
      <c r="H102" s="726"/>
      <c r="M102" s="712"/>
      <c r="N102" s="712"/>
    </row>
    <row r="103" ht="15.75" customHeight="1">
      <c r="A103" s="94"/>
      <c r="B103" s="94"/>
      <c r="C103" s="94"/>
      <c r="D103" s="81"/>
      <c r="E103" s="94"/>
      <c r="F103" s="94"/>
      <c r="H103" s="726"/>
      <c r="M103" s="712"/>
      <c r="N103" s="712"/>
    </row>
    <row r="104" ht="15.75" customHeight="1">
      <c r="A104" s="94"/>
      <c r="B104" s="94"/>
      <c r="C104" s="94"/>
      <c r="D104" s="81"/>
      <c r="E104" s="94"/>
      <c r="F104" s="94"/>
      <c r="H104" s="726"/>
      <c r="M104" s="712"/>
      <c r="N104" s="712"/>
    </row>
    <row r="105" ht="15.75" customHeight="1">
      <c r="A105" s="94"/>
      <c r="B105" s="94"/>
      <c r="C105" s="94"/>
      <c r="D105" s="81"/>
      <c r="E105" s="94"/>
      <c r="F105" s="94"/>
      <c r="H105" s="726"/>
      <c r="M105" s="712"/>
      <c r="N105" s="712"/>
    </row>
    <row r="106" ht="15.75" customHeight="1">
      <c r="A106" s="94"/>
      <c r="B106" s="94"/>
      <c r="C106" s="94"/>
      <c r="D106" s="81"/>
      <c r="E106" s="94"/>
      <c r="F106" s="94"/>
      <c r="H106" s="726"/>
      <c r="M106" s="712"/>
      <c r="N106" s="712"/>
    </row>
    <row r="107" ht="15.75" customHeight="1">
      <c r="A107" s="94"/>
      <c r="B107" s="94"/>
      <c r="C107" s="94"/>
      <c r="D107" s="81"/>
      <c r="E107" s="94"/>
      <c r="F107" s="94"/>
      <c r="H107" s="726"/>
      <c r="M107" s="712"/>
      <c r="N107" s="712"/>
    </row>
    <row r="108" ht="15.75" customHeight="1">
      <c r="A108" s="94"/>
      <c r="B108" s="94"/>
      <c r="C108" s="94"/>
      <c r="D108" s="81"/>
      <c r="E108" s="94"/>
      <c r="F108" s="94"/>
      <c r="H108" s="726"/>
      <c r="M108" s="712"/>
      <c r="N108" s="712"/>
    </row>
    <row r="109" ht="15.75" customHeight="1">
      <c r="A109" s="94"/>
      <c r="B109" s="94"/>
      <c r="C109" s="94"/>
      <c r="D109" s="81"/>
      <c r="E109" s="94"/>
      <c r="F109" s="94"/>
      <c r="H109" s="726"/>
      <c r="M109" s="712"/>
      <c r="N109" s="712"/>
    </row>
    <row r="110" ht="15.75" customHeight="1">
      <c r="A110" s="94"/>
      <c r="B110" s="94"/>
      <c r="C110" s="94"/>
      <c r="D110" s="81"/>
      <c r="E110" s="94"/>
      <c r="F110" s="94"/>
      <c r="H110" s="726"/>
      <c r="M110" s="712"/>
      <c r="N110" s="712"/>
    </row>
    <row r="111" ht="15.75" customHeight="1">
      <c r="A111" s="94"/>
      <c r="B111" s="94"/>
      <c r="C111" s="94"/>
      <c r="D111" s="81"/>
      <c r="E111" s="94"/>
      <c r="F111" s="94"/>
      <c r="H111" s="726"/>
      <c r="M111" s="712"/>
      <c r="N111" s="712"/>
    </row>
    <row r="112" ht="15.75" customHeight="1">
      <c r="A112" s="94"/>
      <c r="B112" s="94"/>
      <c r="C112" s="94"/>
      <c r="D112" s="81"/>
      <c r="E112" s="94"/>
      <c r="F112" s="94"/>
      <c r="H112" s="726"/>
      <c r="M112" s="712"/>
      <c r="N112" s="712"/>
    </row>
    <row r="113" ht="15.75" customHeight="1">
      <c r="A113" s="94"/>
      <c r="B113" s="94"/>
      <c r="C113" s="94"/>
      <c r="D113" s="81"/>
      <c r="E113" s="94"/>
      <c r="F113" s="94"/>
      <c r="H113" s="726"/>
      <c r="M113" s="712"/>
      <c r="N113" s="712"/>
    </row>
    <row r="114" ht="15.75" customHeight="1">
      <c r="A114" s="94"/>
      <c r="B114" s="94"/>
      <c r="C114" s="94"/>
      <c r="D114" s="81"/>
      <c r="E114" s="94"/>
      <c r="F114" s="94"/>
      <c r="H114" s="726"/>
      <c r="M114" s="712"/>
      <c r="N114" s="712"/>
    </row>
    <row r="115" ht="15.75" customHeight="1">
      <c r="A115" s="94"/>
      <c r="B115" s="94"/>
      <c r="C115" s="94"/>
      <c r="D115" s="81"/>
      <c r="E115" s="94"/>
      <c r="F115" s="94"/>
      <c r="H115" s="726"/>
      <c r="M115" s="712"/>
      <c r="N115" s="712"/>
    </row>
    <row r="116" ht="15.75" customHeight="1">
      <c r="A116" s="94"/>
      <c r="B116" s="94"/>
      <c r="C116" s="94"/>
      <c r="D116" s="81"/>
      <c r="E116" s="94"/>
      <c r="F116" s="94"/>
      <c r="H116" s="726"/>
      <c r="M116" s="712"/>
      <c r="N116" s="712"/>
    </row>
    <row r="117" ht="15.75" customHeight="1">
      <c r="A117" s="94"/>
      <c r="B117" s="94"/>
      <c r="C117" s="94"/>
      <c r="D117" s="81"/>
      <c r="E117" s="94"/>
      <c r="F117" s="94"/>
      <c r="H117" s="726"/>
      <c r="M117" s="712"/>
      <c r="N117" s="712"/>
    </row>
    <row r="118" ht="15.75" customHeight="1">
      <c r="A118" s="94"/>
      <c r="B118" s="94"/>
      <c r="C118" s="94"/>
      <c r="D118" s="81"/>
      <c r="E118" s="94"/>
      <c r="F118" s="94"/>
      <c r="H118" s="726"/>
      <c r="M118" s="712"/>
      <c r="N118" s="712"/>
    </row>
    <row r="119" ht="15.75" customHeight="1">
      <c r="A119" s="94"/>
      <c r="B119" s="94"/>
      <c r="C119" s="94"/>
      <c r="D119" s="81"/>
      <c r="E119" s="94"/>
      <c r="F119" s="94"/>
      <c r="H119" s="726"/>
      <c r="M119" s="712"/>
      <c r="N119" s="712"/>
    </row>
    <row r="120" ht="15.75" customHeight="1">
      <c r="A120" s="94"/>
      <c r="B120" s="94"/>
      <c r="C120" s="94"/>
      <c r="D120" s="81"/>
      <c r="E120" s="94"/>
      <c r="F120" s="94"/>
      <c r="H120" s="726"/>
      <c r="M120" s="712"/>
      <c r="N120" s="712"/>
    </row>
    <row r="121" ht="15.75" customHeight="1">
      <c r="A121" s="94"/>
      <c r="B121" s="94"/>
      <c r="C121" s="94"/>
      <c r="D121" s="81"/>
      <c r="E121" s="94"/>
      <c r="F121" s="94"/>
      <c r="H121" s="726"/>
      <c r="M121" s="712"/>
      <c r="N121" s="712"/>
    </row>
    <row r="122" ht="15.75" customHeight="1">
      <c r="A122" s="94"/>
      <c r="B122" s="94"/>
      <c r="C122" s="94"/>
      <c r="D122" s="81"/>
      <c r="E122" s="94"/>
      <c r="F122" s="94"/>
      <c r="H122" s="726"/>
      <c r="M122" s="712"/>
      <c r="N122" s="712"/>
    </row>
    <row r="123" ht="15.75" customHeight="1">
      <c r="A123" s="94"/>
      <c r="B123" s="94"/>
      <c r="C123" s="94"/>
      <c r="D123" s="81"/>
      <c r="E123" s="94"/>
      <c r="F123" s="94"/>
      <c r="H123" s="726"/>
      <c r="M123" s="712"/>
      <c r="N123" s="712"/>
    </row>
    <row r="124" ht="15.75" customHeight="1">
      <c r="A124" s="94"/>
      <c r="B124" s="94"/>
      <c r="C124" s="94"/>
      <c r="D124" s="81"/>
      <c r="E124" s="94"/>
      <c r="F124" s="94"/>
      <c r="H124" s="726"/>
      <c r="M124" s="712"/>
      <c r="N124" s="712"/>
    </row>
    <row r="125" ht="15.75" customHeight="1">
      <c r="A125" s="94"/>
      <c r="B125" s="94"/>
      <c r="C125" s="94"/>
      <c r="D125" s="81"/>
      <c r="E125" s="94"/>
      <c r="F125" s="94"/>
      <c r="H125" s="726"/>
      <c r="M125" s="712"/>
      <c r="N125" s="712"/>
    </row>
    <row r="126" ht="15.75" customHeight="1">
      <c r="A126" s="94"/>
      <c r="B126" s="94"/>
      <c r="C126" s="94"/>
      <c r="D126" s="81"/>
      <c r="E126" s="94"/>
      <c r="F126" s="94"/>
      <c r="H126" s="726"/>
      <c r="M126" s="712"/>
      <c r="N126" s="712"/>
    </row>
    <row r="127" ht="15.75" customHeight="1">
      <c r="A127" s="94"/>
      <c r="B127" s="94"/>
      <c r="C127" s="94"/>
      <c r="D127" s="81"/>
      <c r="E127" s="94"/>
      <c r="F127" s="94"/>
      <c r="H127" s="726"/>
      <c r="M127" s="712"/>
      <c r="N127" s="712"/>
    </row>
    <row r="128" ht="15.75" customHeight="1">
      <c r="A128" s="94"/>
      <c r="B128" s="94"/>
      <c r="C128" s="94"/>
      <c r="D128" s="81"/>
      <c r="E128" s="94"/>
      <c r="F128" s="94"/>
      <c r="H128" s="726"/>
      <c r="M128" s="712"/>
      <c r="N128" s="712"/>
    </row>
    <row r="129" ht="15.75" customHeight="1">
      <c r="A129" s="94"/>
      <c r="B129" s="94"/>
      <c r="C129" s="94"/>
      <c r="D129" s="81"/>
      <c r="E129" s="94"/>
      <c r="F129" s="94"/>
      <c r="H129" s="726"/>
      <c r="M129" s="712"/>
      <c r="N129" s="712"/>
    </row>
    <row r="130" ht="15.75" customHeight="1">
      <c r="A130" s="94"/>
      <c r="B130" s="94"/>
      <c r="C130" s="94"/>
      <c r="D130" s="81"/>
      <c r="E130" s="94"/>
      <c r="F130" s="94"/>
      <c r="H130" s="726"/>
      <c r="M130" s="712"/>
      <c r="N130" s="712"/>
    </row>
    <row r="131" ht="15.75" customHeight="1">
      <c r="A131" s="94"/>
      <c r="B131" s="94"/>
      <c r="C131" s="94"/>
      <c r="D131" s="81"/>
      <c r="E131" s="94"/>
      <c r="F131" s="94"/>
      <c r="H131" s="726"/>
      <c r="M131" s="712"/>
      <c r="N131" s="712"/>
    </row>
    <row r="132" ht="15.75" customHeight="1">
      <c r="A132" s="94"/>
      <c r="B132" s="94"/>
      <c r="C132" s="94"/>
      <c r="D132" s="81"/>
      <c r="E132" s="94"/>
      <c r="F132" s="94"/>
      <c r="H132" s="726"/>
      <c r="M132" s="712"/>
      <c r="N132" s="712"/>
    </row>
    <row r="133" ht="15.75" customHeight="1">
      <c r="A133" s="94"/>
      <c r="B133" s="94"/>
      <c r="C133" s="94"/>
      <c r="D133" s="81"/>
      <c r="E133" s="94"/>
      <c r="F133" s="94"/>
      <c r="H133" s="726"/>
      <c r="M133" s="712"/>
      <c r="N133" s="712"/>
    </row>
    <row r="134" ht="15.75" customHeight="1">
      <c r="A134" s="94"/>
      <c r="B134" s="94"/>
      <c r="C134" s="94"/>
      <c r="D134" s="81"/>
      <c r="E134" s="94"/>
      <c r="F134" s="94"/>
      <c r="H134" s="726"/>
      <c r="M134" s="712"/>
      <c r="N134" s="712"/>
    </row>
    <row r="135" ht="15.75" customHeight="1">
      <c r="A135" s="94"/>
      <c r="B135" s="94"/>
      <c r="C135" s="94"/>
      <c r="D135" s="81"/>
      <c r="E135" s="94"/>
      <c r="F135" s="94"/>
      <c r="H135" s="726"/>
      <c r="M135" s="712"/>
      <c r="N135" s="712"/>
    </row>
    <row r="136" ht="15.75" customHeight="1">
      <c r="A136" s="94"/>
      <c r="B136" s="94"/>
      <c r="C136" s="94"/>
      <c r="D136" s="81"/>
      <c r="E136" s="94"/>
      <c r="F136" s="94"/>
      <c r="H136" s="726"/>
      <c r="M136" s="712"/>
      <c r="N136" s="712"/>
    </row>
    <row r="137" ht="15.75" customHeight="1">
      <c r="A137" s="94"/>
      <c r="B137" s="94"/>
      <c r="C137" s="94"/>
      <c r="D137" s="81"/>
      <c r="E137" s="94"/>
      <c r="F137" s="94"/>
      <c r="H137" s="726"/>
      <c r="M137" s="712"/>
      <c r="N137" s="712"/>
    </row>
    <row r="138" ht="15.75" customHeight="1">
      <c r="A138" s="94"/>
      <c r="B138" s="94"/>
      <c r="C138" s="94"/>
      <c r="D138" s="81"/>
      <c r="E138" s="94"/>
      <c r="F138" s="94"/>
      <c r="H138" s="726"/>
      <c r="M138" s="712"/>
      <c r="N138" s="712"/>
    </row>
    <row r="139" ht="15.75" customHeight="1">
      <c r="A139" s="94"/>
      <c r="B139" s="94"/>
      <c r="C139" s="94"/>
      <c r="D139" s="81"/>
      <c r="E139" s="94"/>
      <c r="F139" s="94"/>
      <c r="H139" s="726"/>
      <c r="M139" s="712"/>
      <c r="N139" s="712"/>
    </row>
    <row r="140" ht="15.75" customHeight="1">
      <c r="A140" s="94"/>
      <c r="B140" s="94"/>
      <c r="C140" s="94"/>
      <c r="D140" s="81"/>
      <c r="E140" s="94"/>
      <c r="F140" s="94"/>
      <c r="H140" s="726"/>
      <c r="M140" s="712"/>
      <c r="N140" s="712"/>
    </row>
    <row r="141" ht="15.75" customHeight="1">
      <c r="A141" s="94"/>
      <c r="B141" s="94"/>
      <c r="C141" s="94"/>
      <c r="D141" s="81"/>
      <c r="E141" s="94"/>
      <c r="F141" s="94"/>
      <c r="H141" s="726"/>
      <c r="M141" s="712"/>
      <c r="N141" s="712"/>
    </row>
    <row r="142" ht="15.75" customHeight="1">
      <c r="A142" s="94"/>
      <c r="B142" s="94"/>
      <c r="C142" s="94"/>
      <c r="D142" s="81"/>
      <c r="E142" s="94"/>
      <c r="F142" s="94"/>
      <c r="H142" s="726"/>
      <c r="M142" s="712"/>
      <c r="N142" s="712"/>
    </row>
    <row r="143" ht="15.75" customHeight="1">
      <c r="A143" s="94"/>
      <c r="B143" s="94"/>
      <c r="C143" s="94"/>
      <c r="D143" s="81"/>
      <c r="E143" s="94"/>
      <c r="F143" s="94"/>
      <c r="H143" s="726"/>
      <c r="M143" s="712"/>
      <c r="N143" s="712"/>
    </row>
    <row r="144" ht="15.75" customHeight="1">
      <c r="A144" s="94"/>
      <c r="B144" s="94"/>
      <c r="C144" s="94"/>
      <c r="D144" s="81"/>
      <c r="E144" s="94"/>
      <c r="F144" s="94"/>
      <c r="H144" s="726"/>
      <c r="M144" s="712"/>
      <c r="N144" s="712"/>
    </row>
    <row r="145" ht="15.75" customHeight="1">
      <c r="A145" s="94"/>
      <c r="B145" s="94"/>
      <c r="C145" s="94"/>
      <c r="D145" s="81"/>
      <c r="E145" s="94"/>
      <c r="F145" s="94"/>
      <c r="H145" s="726"/>
      <c r="M145" s="712"/>
      <c r="N145" s="712"/>
    </row>
    <row r="146" ht="15.75" customHeight="1">
      <c r="A146" s="94"/>
      <c r="B146" s="94"/>
      <c r="C146" s="94"/>
      <c r="D146" s="81"/>
      <c r="E146" s="94"/>
      <c r="F146" s="94"/>
      <c r="H146" s="726"/>
      <c r="M146" s="712"/>
      <c r="N146" s="712"/>
    </row>
    <row r="147" ht="15.75" customHeight="1">
      <c r="A147" s="94"/>
      <c r="B147" s="94"/>
      <c r="C147" s="94"/>
      <c r="D147" s="81"/>
      <c r="E147" s="94"/>
      <c r="F147" s="94"/>
      <c r="H147" s="726"/>
      <c r="M147" s="712"/>
      <c r="N147" s="712"/>
    </row>
    <row r="148" ht="15.75" customHeight="1">
      <c r="A148" s="94"/>
      <c r="B148" s="94"/>
      <c r="C148" s="94"/>
      <c r="D148" s="81"/>
      <c r="E148" s="94"/>
      <c r="F148" s="94"/>
      <c r="H148" s="726"/>
      <c r="M148" s="712"/>
      <c r="N148" s="712"/>
    </row>
    <row r="149" ht="15.75" customHeight="1">
      <c r="A149" s="94"/>
      <c r="B149" s="94"/>
      <c r="C149" s="94"/>
      <c r="D149" s="81"/>
      <c r="E149" s="94"/>
      <c r="F149" s="94"/>
      <c r="H149" s="726"/>
      <c r="M149" s="712"/>
      <c r="N149" s="712"/>
    </row>
    <row r="150" ht="15.75" customHeight="1">
      <c r="A150" s="94"/>
      <c r="B150" s="94"/>
      <c r="C150" s="94"/>
      <c r="D150" s="81"/>
      <c r="E150" s="94"/>
      <c r="F150" s="94"/>
      <c r="H150" s="726"/>
      <c r="M150" s="712"/>
      <c r="N150" s="712"/>
    </row>
    <row r="151" ht="15.75" customHeight="1">
      <c r="A151" s="94"/>
      <c r="B151" s="94"/>
      <c r="C151" s="94"/>
      <c r="D151" s="81"/>
      <c r="E151" s="94"/>
      <c r="F151" s="94"/>
      <c r="H151" s="726"/>
      <c r="M151" s="712"/>
      <c r="N151" s="712"/>
    </row>
    <row r="152" ht="15.75" customHeight="1">
      <c r="A152" s="94"/>
      <c r="B152" s="94"/>
      <c r="C152" s="94"/>
      <c r="D152" s="81"/>
      <c r="E152" s="94"/>
      <c r="F152" s="94"/>
      <c r="H152" s="726"/>
      <c r="M152" s="712"/>
      <c r="N152" s="712"/>
    </row>
    <row r="153" ht="15.75" customHeight="1">
      <c r="A153" s="94"/>
      <c r="B153" s="94"/>
      <c r="C153" s="94"/>
      <c r="D153" s="81"/>
      <c r="E153" s="94"/>
      <c r="F153" s="94"/>
      <c r="H153" s="726"/>
      <c r="M153" s="712"/>
      <c r="N153" s="712"/>
    </row>
    <row r="154" ht="15.75" customHeight="1">
      <c r="A154" s="94"/>
      <c r="B154" s="94"/>
      <c r="C154" s="94"/>
      <c r="D154" s="81"/>
      <c r="E154" s="94"/>
      <c r="F154" s="94"/>
      <c r="H154" s="726"/>
      <c r="M154" s="712"/>
      <c r="N154" s="712"/>
    </row>
    <row r="155" ht="15.75" customHeight="1">
      <c r="A155" s="94"/>
      <c r="B155" s="94"/>
      <c r="C155" s="94"/>
      <c r="D155" s="81"/>
      <c r="E155" s="94"/>
      <c r="F155" s="94"/>
      <c r="H155" s="726"/>
      <c r="M155" s="712"/>
      <c r="N155" s="712"/>
    </row>
    <row r="156" ht="15.75" customHeight="1">
      <c r="A156" s="94"/>
      <c r="B156" s="94"/>
      <c r="C156" s="94"/>
      <c r="D156" s="81"/>
      <c r="E156" s="94"/>
      <c r="F156" s="94"/>
      <c r="H156" s="726"/>
      <c r="M156" s="712"/>
      <c r="N156" s="712"/>
    </row>
    <row r="157" ht="15.75" customHeight="1">
      <c r="A157" s="94"/>
      <c r="B157" s="94"/>
      <c r="C157" s="94"/>
      <c r="D157" s="81"/>
      <c r="E157" s="94"/>
      <c r="F157" s="94"/>
      <c r="H157" s="726"/>
      <c r="M157" s="712"/>
      <c r="N157" s="712"/>
    </row>
    <row r="158" ht="15.75" customHeight="1">
      <c r="A158" s="94"/>
      <c r="B158" s="94"/>
      <c r="C158" s="94"/>
      <c r="D158" s="81"/>
      <c r="E158" s="94"/>
      <c r="F158" s="94"/>
      <c r="H158" s="726"/>
      <c r="M158" s="712"/>
      <c r="N158" s="712"/>
    </row>
    <row r="159" ht="15.75" customHeight="1">
      <c r="A159" s="94"/>
      <c r="B159" s="94"/>
      <c r="C159" s="94"/>
      <c r="D159" s="81"/>
      <c r="E159" s="94"/>
      <c r="F159" s="94"/>
      <c r="H159" s="726"/>
      <c r="M159" s="712"/>
      <c r="N159" s="712"/>
    </row>
    <row r="160" ht="15.75" customHeight="1">
      <c r="A160" s="94"/>
      <c r="B160" s="94"/>
      <c r="C160" s="94"/>
      <c r="D160" s="81"/>
      <c r="E160" s="94"/>
      <c r="F160" s="94"/>
      <c r="H160" s="726"/>
      <c r="M160" s="712"/>
      <c r="N160" s="712"/>
    </row>
    <row r="161" ht="15.75" customHeight="1">
      <c r="A161" s="94"/>
      <c r="B161" s="94"/>
      <c r="C161" s="94"/>
      <c r="D161" s="81"/>
      <c r="E161" s="94"/>
      <c r="F161" s="94"/>
      <c r="H161" s="726"/>
      <c r="M161" s="712"/>
      <c r="N161" s="712"/>
    </row>
    <row r="162" ht="15.75" customHeight="1">
      <c r="A162" s="94"/>
      <c r="B162" s="94"/>
      <c r="C162" s="94"/>
      <c r="D162" s="81"/>
      <c r="E162" s="94"/>
      <c r="F162" s="94"/>
      <c r="H162" s="726"/>
      <c r="M162" s="712"/>
      <c r="N162" s="712"/>
    </row>
    <row r="163" ht="15.75" customHeight="1">
      <c r="A163" s="94"/>
      <c r="B163" s="94"/>
      <c r="C163" s="94"/>
      <c r="D163" s="81"/>
      <c r="E163" s="94"/>
      <c r="F163" s="94"/>
      <c r="H163" s="726"/>
      <c r="M163" s="712"/>
      <c r="N163" s="712"/>
    </row>
    <row r="164" ht="15.75" customHeight="1">
      <c r="A164" s="94"/>
      <c r="B164" s="94"/>
      <c r="C164" s="94"/>
      <c r="D164" s="81"/>
      <c r="E164" s="94"/>
      <c r="F164" s="94"/>
      <c r="H164" s="726"/>
      <c r="M164" s="712"/>
      <c r="N164" s="712"/>
    </row>
    <row r="165" ht="15.75" customHeight="1">
      <c r="A165" s="94"/>
      <c r="B165" s="94"/>
      <c r="C165" s="94"/>
      <c r="D165" s="81"/>
      <c r="E165" s="94"/>
      <c r="F165" s="94"/>
      <c r="H165" s="726"/>
      <c r="M165" s="712"/>
      <c r="N165" s="712"/>
    </row>
    <row r="166" ht="15.75" customHeight="1">
      <c r="A166" s="94"/>
      <c r="B166" s="94"/>
      <c r="C166" s="94"/>
      <c r="D166" s="81"/>
      <c r="E166" s="94"/>
      <c r="F166" s="94"/>
      <c r="H166" s="726"/>
      <c r="M166" s="712"/>
      <c r="N166" s="712"/>
    </row>
    <row r="167" ht="15.75" customHeight="1">
      <c r="A167" s="94"/>
      <c r="B167" s="94"/>
      <c r="C167" s="94"/>
      <c r="D167" s="81"/>
      <c r="E167" s="94"/>
      <c r="F167" s="94"/>
      <c r="H167" s="726"/>
      <c r="M167" s="712"/>
      <c r="N167" s="712"/>
    </row>
    <row r="168" ht="15.75" customHeight="1">
      <c r="A168" s="94"/>
      <c r="B168" s="94"/>
      <c r="C168" s="94"/>
      <c r="D168" s="81"/>
      <c r="E168" s="94"/>
      <c r="F168" s="94"/>
      <c r="H168" s="726"/>
      <c r="M168" s="712"/>
      <c r="N168" s="712"/>
    </row>
    <row r="169" ht="15.75" customHeight="1">
      <c r="A169" s="94"/>
      <c r="B169" s="94"/>
      <c r="C169" s="94"/>
      <c r="D169" s="81"/>
      <c r="E169" s="94"/>
      <c r="F169" s="94"/>
      <c r="H169" s="726"/>
      <c r="M169" s="712"/>
      <c r="N169" s="712"/>
    </row>
    <row r="170" ht="15.75" customHeight="1">
      <c r="A170" s="94"/>
      <c r="B170" s="94"/>
      <c r="C170" s="94"/>
      <c r="D170" s="81"/>
      <c r="E170" s="94"/>
      <c r="F170" s="94"/>
      <c r="H170" s="726"/>
      <c r="M170" s="712"/>
      <c r="N170" s="712"/>
    </row>
    <row r="171" ht="15.75" customHeight="1">
      <c r="A171" s="94"/>
      <c r="B171" s="94"/>
      <c r="C171" s="94"/>
      <c r="D171" s="81"/>
      <c r="E171" s="94"/>
      <c r="F171" s="94"/>
      <c r="H171" s="726"/>
      <c r="M171" s="712"/>
      <c r="N171" s="712"/>
    </row>
    <row r="172" ht="15.75" customHeight="1">
      <c r="A172" s="94"/>
      <c r="B172" s="94"/>
      <c r="C172" s="94"/>
      <c r="D172" s="81"/>
      <c r="E172" s="94"/>
      <c r="F172" s="94"/>
      <c r="H172" s="726"/>
      <c r="M172" s="712"/>
      <c r="N172" s="712"/>
    </row>
    <row r="173" ht="15.75" customHeight="1">
      <c r="A173" s="94"/>
      <c r="B173" s="94"/>
      <c r="C173" s="94"/>
      <c r="D173" s="81"/>
      <c r="E173" s="94"/>
      <c r="F173" s="94"/>
      <c r="H173" s="726"/>
      <c r="M173" s="712"/>
      <c r="N173" s="712"/>
    </row>
    <row r="174" ht="15.75" customHeight="1">
      <c r="A174" s="94"/>
      <c r="B174" s="94"/>
      <c r="C174" s="94"/>
      <c r="D174" s="81"/>
      <c r="E174" s="94"/>
      <c r="F174" s="94"/>
      <c r="H174" s="726"/>
      <c r="M174" s="712"/>
      <c r="N174" s="712"/>
    </row>
    <row r="175" ht="15.75" customHeight="1">
      <c r="A175" s="94"/>
      <c r="B175" s="94"/>
      <c r="C175" s="94"/>
      <c r="D175" s="81"/>
      <c r="E175" s="94"/>
      <c r="F175" s="94"/>
      <c r="H175" s="726"/>
      <c r="M175" s="712"/>
      <c r="N175" s="712"/>
    </row>
    <row r="176" ht="15.75" customHeight="1">
      <c r="A176" s="94"/>
      <c r="B176" s="94"/>
      <c r="C176" s="94"/>
      <c r="D176" s="81"/>
      <c r="E176" s="94"/>
      <c r="F176" s="94"/>
      <c r="H176" s="726"/>
      <c r="M176" s="712"/>
      <c r="N176" s="712"/>
    </row>
    <row r="177" ht="15.75" customHeight="1">
      <c r="A177" s="94"/>
      <c r="B177" s="94"/>
      <c r="C177" s="94"/>
      <c r="D177" s="81"/>
      <c r="E177" s="94"/>
      <c r="F177" s="94"/>
      <c r="H177" s="726"/>
      <c r="M177" s="712"/>
      <c r="N177" s="712"/>
    </row>
    <row r="178" ht="15.75" customHeight="1">
      <c r="A178" s="94"/>
      <c r="B178" s="94"/>
      <c r="C178" s="94"/>
      <c r="D178" s="81"/>
      <c r="E178" s="94"/>
      <c r="F178" s="94"/>
      <c r="H178" s="726"/>
      <c r="M178" s="712"/>
      <c r="N178" s="712"/>
    </row>
    <row r="179" ht="15.75" customHeight="1">
      <c r="A179" s="94"/>
      <c r="B179" s="94"/>
      <c r="C179" s="94"/>
      <c r="D179" s="81"/>
      <c r="E179" s="94"/>
      <c r="F179" s="94"/>
      <c r="H179" s="726"/>
      <c r="M179" s="712"/>
      <c r="N179" s="712"/>
    </row>
    <row r="180" ht="15.75" customHeight="1">
      <c r="A180" s="94"/>
      <c r="B180" s="94"/>
      <c r="C180" s="94"/>
      <c r="D180" s="81"/>
      <c r="E180" s="94"/>
      <c r="F180" s="94"/>
      <c r="H180" s="726"/>
      <c r="M180" s="712"/>
      <c r="N180" s="712"/>
    </row>
    <row r="181" ht="15.75" customHeight="1">
      <c r="A181" s="94"/>
      <c r="B181" s="94"/>
      <c r="C181" s="94"/>
      <c r="D181" s="81"/>
      <c r="E181" s="94"/>
      <c r="F181" s="94"/>
      <c r="H181" s="726"/>
      <c r="M181" s="712"/>
      <c r="N181" s="712"/>
    </row>
    <row r="182" ht="15.75" customHeight="1">
      <c r="A182" s="94"/>
      <c r="B182" s="94"/>
      <c r="C182" s="94"/>
      <c r="D182" s="81"/>
      <c r="E182" s="94"/>
      <c r="F182" s="94"/>
      <c r="H182" s="726"/>
      <c r="M182" s="712"/>
      <c r="N182" s="712"/>
    </row>
    <row r="183" ht="15.75" customHeight="1">
      <c r="A183" s="94"/>
      <c r="B183" s="94"/>
      <c r="C183" s="94"/>
      <c r="D183" s="81"/>
      <c r="E183" s="94"/>
      <c r="F183" s="94"/>
      <c r="H183" s="726"/>
      <c r="M183" s="712"/>
      <c r="N183" s="712"/>
    </row>
    <row r="184" ht="15.75" customHeight="1">
      <c r="A184" s="94"/>
      <c r="B184" s="94"/>
      <c r="C184" s="94"/>
      <c r="D184" s="81"/>
      <c r="E184" s="94"/>
      <c r="F184" s="94"/>
      <c r="H184" s="726"/>
      <c r="M184" s="712"/>
      <c r="N184" s="712"/>
    </row>
    <row r="185" ht="15.75" customHeight="1">
      <c r="A185" s="94"/>
      <c r="B185" s="94"/>
      <c r="C185" s="94"/>
      <c r="D185" s="81"/>
      <c r="E185" s="94"/>
      <c r="F185" s="94"/>
      <c r="H185" s="726"/>
      <c r="M185" s="712"/>
      <c r="N185" s="712"/>
    </row>
    <row r="186" ht="15.75" customHeight="1">
      <c r="A186" s="94"/>
      <c r="B186" s="94"/>
      <c r="C186" s="94"/>
      <c r="D186" s="81"/>
      <c r="E186" s="94"/>
      <c r="F186" s="94"/>
      <c r="H186" s="726"/>
      <c r="M186" s="712"/>
      <c r="N186" s="712"/>
    </row>
    <row r="187" ht="15.75" customHeight="1">
      <c r="A187" s="94"/>
      <c r="B187" s="94"/>
      <c r="C187" s="94"/>
      <c r="D187" s="81"/>
      <c r="E187" s="94"/>
      <c r="F187" s="94"/>
      <c r="H187" s="726"/>
      <c r="M187" s="712"/>
      <c r="N187" s="712"/>
    </row>
    <row r="188" ht="15.75" customHeight="1">
      <c r="A188" s="94"/>
      <c r="B188" s="94"/>
      <c r="C188" s="94"/>
      <c r="D188" s="81"/>
      <c r="E188" s="94"/>
      <c r="F188" s="94"/>
      <c r="H188" s="726"/>
      <c r="M188" s="712"/>
      <c r="N188" s="712"/>
    </row>
    <row r="189" ht="15.75" customHeight="1">
      <c r="A189" s="94"/>
      <c r="B189" s="94"/>
      <c r="C189" s="94"/>
      <c r="D189" s="81"/>
      <c r="E189" s="94"/>
      <c r="F189" s="94"/>
      <c r="H189" s="726"/>
      <c r="M189" s="712"/>
      <c r="N189" s="712"/>
    </row>
    <row r="190" ht="15.75" customHeight="1">
      <c r="A190" s="94"/>
      <c r="B190" s="94"/>
      <c r="C190" s="94"/>
      <c r="D190" s="81"/>
      <c r="E190" s="94"/>
      <c r="F190" s="94"/>
      <c r="H190" s="726"/>
      <c r="M190" s="712"/>
      <c r="N190" s="712"/>
    </row>
    <row r="191" ht="15.75" customHeight="1">
      <c r="A191" s="94"/>
      <c r="B191" s="94"/>
      <c r="C191" s="94"/>
      <c r="D191" s="81"/>
      <c r="E191" s="94"/>
      <c r="F191" s="94"/>
      <c r="H191" s="726"/>
      <c r="M191" s="712"/>
      <c r="N191" s="712"/>
    </row>
    <row r="192" ht="15.75" customHeight="1">
      <c r="A192" s="94"/>
      <c r="B192" s="94"/>
      <c r="C192" s="94"/>
      <c r="D192" s="81"/>
      <c r="E192" s="94"/>
      <c r="F192" s="94"/>
      <c r="H192" s="726"/>
      <c r="M192" s="712"/>
      <c r="N192" s="712"/>
    </row>
    <row r="193" ht="15.75" customHeight="1">
      <c r="A193" s="94"/>
      <c r="B193" s="94"/>
      <c r="C193" s="94"/>
      <c r="D193" s="81"/>
      <c r="E193" s="94"/>
      <c r="F193" s="94"/>
      <c r="H193" s="726"/>
      <c r="M193" s="712"/>
      <c r="N193" s="712"/>
    </row>
    <row r="194" ht="15.75" customHeight="1">
      <c r="A194" s="94"/>
      <c r="B194" s="94"/>
      <c r="C194" s="94"/>
      <c r="D194" s="81"/>
      <c r="E194" s="94"/>
      <c r="F194" s="94"/>
      <c r="H194" s="726"/>
      <c r="M194" s="712"/>
      <c r="N194" s="712"/>
    </row>
    <row r="195" ht="15.75" customHeight="1">
      <c r="A195" s="94"/>
      <c r="B195" s="94"/>
      <c r="C195" s="94"/>
      <c r="D195" s="81"/>
      <c r="E195" s="94"/>
      <c r="F195" s="94"/>
      <c r="H195" s="726"/>
      <c r="M195" s="712"/>
      <c r="N195" s="712"/>
    </row>
    <row r="196" ht="15.75" customHeight="1">
      <c r="A196" s="94"/>
      <c r="B196" s="94"/>
      <c r="C196" s="94"/>
      <c r="D196" s="81"/>
      <c r="E196" s="94"/>
      <c r="F196" s="94"/>
      <c r="H196" s="726"/>
      <c r="M196" s="712"/>
      <c r="N196" s="712"/>
    </row>
    <row r="197" ht="15.75" customHeight="1">
      <c r="A197" s="94"/>
      <c r="B197" s="94"/>
      <c r="C197" s="94"/>
      <c r="D197" s="81"/>
      <c r="E197" s="94"/>
      <c r="F197" s="94"/>
      <c r="H197" s="726"/>
      <c r="M197" s="712"/>
      <c r="N197" s="712"/>
    </row>
    <row r="198" ht="15.75" customHeight="1">
      <c r="A198" s="94"/>
      <c r="B198" s="94"/>
      <c r="C198" s="94"/>
      <c r="D198" s="81"/>
      <c r="E198" s="94"/>
      <c r="F198" s="94"/>
      <c r="H198" s="726"/>
      <c r="M198" s="712"/>
      <c r="N198" s="712"/>
    </row>
    <row r="199" ht="15.75" customHeight="1">
      <c r="A199" s="94"/>
      <c r="B199" s="94"/>
      <c r="C199" s="94"/>
      <c r="D199" s="81"/>
      <c r="E199" s="94"/>
      <c r="F199" s="94"/>
      <c r="H199" s="726"/>
      <c r="M199" s="712"/>
      <c r="N199" s="712"/>
    </row>
    <row r="200" ht="15.75" customHeight="1">
      <c r="A200" s="94"/>
      <c r="B200" s="94"/>
      <c r="C200" s="94"/>
      <c r="D200" s="81"/>
      <c r="E200" s="94"/>
      <c r="F200" s="94"/>
      <c r="H200" s="726"/>
      <c r="M200" s="712"/>
      <c r="N200" s="712"/>
    </row>
    <row r="201" ht="15.75" customHeight="1">
      <c r="A201" s="94"/>
      <c r="B201" s="94"/>
      <c r="C201" s="94"/>
      <c r="D201" s="81"/>
      <c r="E201" s="94"/>
      <c r="F201" s="94"/>
      <c r="H201" s="726"/>
      <c r="M201" s="712"/>
      <c r="N201" s="712"/>
    </row>
    <row r="202" ht="15.75" customHeight="1">
      <c r="A202" s="94"/>
      <c r="B202" s="94"/>
      <c r="C202" s="94"/>
      <c r="D202" s="81"/>
      <c r="E202" s="94"/>
      <c r="F202" s="94"/>
      <c r="H202" s="726"/>
      <c r="M202" s="712"/>
      <c r="N202" s="712"/>
    </row>
    <row r="203" ht="15.75" customHeight="1">
      <c r="A203" s="94"/>
      <c r="B203" s="94"/>
      <c r="C203" s="94"/>
      <c r="D203" s="81"/>
      <c r="E203" s="94"/>
      <c r="F203" s="94"/>
      <c r="H203" s="726"/>
      <c r="M203" s="712"/>
      <c r="N203" s="712"/>
    </row>
    <row r="204" ht="15.75" customHeight="1">
      <c r="A204" s="94"/>
      <c r="B204" s="94"/>
      <c r="C204" s="94"/>
      <c r="D204" s="81"/>
      <c r="E204" s="94"/>
      <c r="F204" s="94"/>
      <c r="H204" s="726"/>
      <c r="M204" s="712"/>
      <c r="N204" s="712"/>
    </row>
    <row r="205" ht="15.75" customHeight="1">
      <c r="A205" s="94"/>
      <c r="B205" s="94"/>
      <c r="C205" s="94"/>
      <c r="D205" s="81"/>
      <c r="E205" s="94"/>
      <c r="F205" s="94"/>
      <c r="H205" s="726"/>
      <c r="M205" s="712"/>
      <c r="N205" s="712"/>
    </row>
    <row r="206" ht="15.75" customHeight="1">
      <c r="A206" s="94"/>
      <c r="B206" s="94"/>
      <c r="C206" s="94"/>
      <c r="D206" s="81"/>
      <c r="E206" s="94"/>
      <c r="F206" s="94"/>
      <c r="H206" s="726"/>
      <c r="M206" s="712"/>
      <c r="N206" s="712"/>
    </row>
    <row r="207" ht="15.75" customHeight="1">
      <c r="A207" s="94"/>
      <c r="B207" s="94"/>
      <c r="C207" s="94"/>
      <c r="D207" s="81"/>
      <c r="E207" s="94"/>
      <c r="F207" s="94"/>
      <c r="H207" s="726"/>
      <c r="M207" s="712"/>
      <c r="N207" s="712"/>
    </row>
    <row r="208" ht="15.75" customHeight="1">
      <c r="A208" s="94"/>
      <c r="B208" s="94"/>
      <c r="C208" s="94"/>
      <c r="D208" s="81"/>
      <c r="E208" s="94"/>
      <c r="F208" s="94"/>
      <c r="H208" s="726"/>
      <c r="M208" s="712"/>
      <c r="N208" s="712"/>
    </row>
    <row r="209" ht="15.75" customHeight="1">
      <c r="A209" s="94"/>
      <c r="B209" s="94"/>
      <c r="C209" s="94"/>
      <c r="D209" s="81"/>
      <c r="E209" s="94"/>
      <c r="F209" s="94"/>
      <c r="H209" s="726"/>
      <c r="M209" s="712"/>
      <c r="N209" s="712"/>
    </row>
    <row r="210" ht="15.75" customHeight="1">
      <c r="A210" s="94"/>
      <c r="B210" s="94"/>
      <c r="C210" s="94"/>
      <c r="D210" s="81"/>
      <c r="E210" s="94"/>
      <c r="F210" s="94"/>
      <c r="H210" s="726"/>
      <c r="M210" s="712"/>
      <c r="N210" s="712"/>
    </row>
    <row r="211" ht="15.75" customHeight="1">
      <c r="A211" s="94"/>
      <c r="B211" s="94"/>
      <c r="C211" s="94"/>
      <c r="D211" s="81"/>
      <c r="E211" s="94"/>
      <c r="F211" s="94"/>
      <c r="H211" s="726"/>
      <c r="M211" s="712"/>
      <c r="N211" s="712"/>
    </row>
    <row r="212" ht="15.75" customHeight="1">
      <c r="A212" s="94"/>
      <c r="B212" s="94"/>
      <c r="C212" s="94"/>
      <c r="D212" s="81"/>
      <c r="E212" s="94"/>
      <c r="F212" s="94"/>
      <c r="H212" s="726"/>
      <c r="M212" s="712"/>
      <c r="N212" s="712"/>
    </row>
    <row r="213" ht="15.75" customHeight="1">
      <c r="A213" s="94"/>
      <c r="B213" s="94"/>
      <c r="C213" s="94"/>
      <c r="D213" s="81"/>
      <c r="E213" s="94"/>
      <c r="F213" s="94"/>
      <c r="H213" s="726"/>
      <c r="M213" s="712"/>
      <c r="N213" s="712"/>
    </row>
    <row r="214" ht="15.75" customHeight="1">
      <c r="A214" s="94"/>
      <c r="B214" s="94"/>
      <c r="C214" s="94"/>
      <c r="D214" s="81"/>
      <c r="E214" s="94"/>
      <c r="F214" s="94"/>
      <c r="H214" s="726"/>
      <c r="M214" s="712"/>
      <c r="N214" s="712"/>
    </row>
    <row r="215" ht="15.75" customHeight="1">
      <c r="A215" s="94"/>
      <c r="B215" s="94"/>
      <c r="C215" s="94"/>
      <c r="D215" s="81"/>
      <c r="E215" s="94"/>
      <c r="F215" s="94"/>
      <c r="H215" s="726"/>
      <c r="M215" s="712"/>
      <c r="N215" s="712"/>
    </row>
    <row r="216" ht="15.75" customHeight="1">
      <c r="A216" s="94"/>
      <c r="B216" s="94"/>
      <c r="C216" s="94"/>
      <c r="D216" s="81"/>
      <c r="E216" s="94"/>
      <c r="F216" s="94"/>
      <c r="H216" s="726"/>
      <c r="M216" s="712"/>
      <c r="N216" s="712"/>
    </row>
    <row r="217" ht="15.75" customHeight="1">
      <c r="A217" s="94"/>
      <c r="B217" s="94"/>
      <c r="C217" s="94"/>
      <c r="D217" s="81"/>
      <c r="E217" s="94"/>
      <c r="F217" s="94"/>
      <c r="H217" s="726"/>
      <c r="M217" s="712"/>
      <c r="N217" s="712"/>
    </row>
    <row r="218" ht="15.75" customHeight="1">
      <c r="A218" s="94"/>
      <c r="B218" s="94"/>
      <c r="C218" s="94"/>
      <c r="D218" s="81"/>
      <c r="E218" s="94"/>
      <c r="F218" s="94"/>
      <c r="H218" s="726"/>
      <c r="M218" s="712"/>
      <c r="N218" s="712"/>
    </row>
    <row r="219" ht="15.75" customHeight="1">
      <c r="A219" s="94"/>
      <c r="B219" s="94"/>
      <c r="C219" s="94"/>
      <c r="D219" s="81"/>
      <c r="E219" s="94"/>
      <c r="F219" s="94"/>
      <c r="H219" s="726"/>
      <c r="M219" s="712"/>
      <c r="N219" s="712"/>
    </row>
    <row r="220" ht="15.75" customHeight="1">
      <c r="A220" s="94"/>
      <c r="B220" s="94"/>
      <c r="C220" s="94"/>
      <c r="D220" s="81"/>
      <c r="E220" s="94"/>
      <c r="F220" s="94"/>
      <c r="H220" s="726"/>
      <c r="M220" s="712"/>
      <c r="N220" s="712"/>
    </row>
    <row r="221" ht="15.75" customHeight="1">
      <c r="A221" s="94"/>
      <c r="B221" s="94"/>
      <c r="C221" s="94"/>
      <c r="D221" s="81"/>
      <c r="E221" s="94"/>
      <c r="F221" s="94"/>
      <c r="H221" s="726"/>
      <c r="M221" s="712"/>
      <c r="N221" s="712"/>
    </row>
    <row r="222" ht="15.75" customHeight="1">
      <c r="A222" s="94"/>
      <c r="B222" s="94"/>
      <c r="C222" s="94"/>
      <c r="D222" s="81"/>
      <c r="E222" s="94"/>
      <c r="F222" s="94"/>
      <c r="H222" s="726"/>
      <c r="M222" s="712"/>
      <c r="N222" s="712"/>
    </row>
    <row r="223" ht="15.75" customHeight="1">
      <c r="A223" s="94"/>
      <c r="B223" s="94"/>
      <c r="C223" s="94"/>
      <c r="D223" s="81"/>
      <c r="E223" s="94"/>
      <c r="F223" s="94"/>
      <c r="H223" s="726"/>
      <c r="M223" s="712"/>
      <c r="N223" s="712"/>
    </row>
    <row r="224" ht="15.75" customHeight="1">
      <c r="A224" s="94"/>
      <c r="B224" s="94"/>
      <c r="C224" s="94"/>
      <c r="D224" s="81"/>
      <c r="E224" s="94"/>
      <c r="F224" s="94"/>
      <c r="H224" s="726"/>
      <c r="M224" s="712"/>
      <c r="N224" s="712"/>
    </row>
    <row r="225" ht="15.75" customHeight="1">
      <c r="A225" s="94"/>
      <c r="B225" s="94"/>
      <c r="C225" s="94"/>
      <c r="D225" s="81"/>
      <c r="E225" s="94"/>
      <c r="F225" s="94"/>
      <c r="H225" s="726"/>
      <c r="M225" s="712"/>
      <c r="N225" s="712"/>
    </row>
    <row r="226" ht="15.75" customHeight="1">
      <c r="A226" s="94"/>
      <c r="B226" s="94"/>
      <c r="C226" s="94"/>
      <c r="D226" s="81"/>
      <c r="E226" s="94"/>
      <c r="F226" s="94"/>
      <c r="H226" s="726"/>
      <c r="M226" s="712"/>
      <c r="N226" s="712"/>
    </row>
    <row r="227" ht="15.75" customHeight="1">
      <c r="A227" s="94"/>
      <c r="B227" s="94"/>
      <c r="C227" s="94"/>
      <c r="D227" s="81"/>
      <c r="E227" s="94"/>
      <c r="F227" s="94"/>
      <c r="H227" s="726"/>
      <c r="M227" s="712"/>
      <c r="N227" s="712"/>
    </row>
    <row r="228" ht="15.75" customHeight="1">
      <c r="A228" s="94"/>
      <c r="B228" s="94"/>
      <c r="C228" s="94"/>
      <c r="D228" s="81"/>
      <c r="E228" s="94"/>
      <c r="F228" s="94"/>
      <c r="H228" s="726"/>
      <c r="M228" s="712"/>
      <c r="N228" s="712"/>
    </row>
    <row r="229" ht="15.75" customHeight="1">
      <c r="A229" s="94"/>
      <c r="B229" s="94"/>
      <c r="C229" s="94"/>
      <c r="D229" s="81"/>
      <c r="E229" s="94"/>
      <c r="F229" s="94"/>
      <c r="H229" s="726"/>
      <c r="M229" s="712"/>
      <c r="N229" s="712"/>
    </row>
    <row r="230" ht="15.75" customHeight="1">
      <c r="A230" s="94"/>
      <c r="B230" s="94"/>
      <c r="C230" s="94"/>
      <c r="D230" s="81"/>
      <c r="E230" s="94"/>
      <c r="F230" s="94"/>
      <c r="H230" s="726"/>
      <c r="M230" s="712"/>
      <c r="N230" s="712"/>
    </row>
    <row r="231" ht="15.75" customHeight="1">
      <c r="A231" s="94"/>
      <c r="B231" s="94"/>
      <c r="C231" s="94"/>
      <c r="D231" s="81"/>
      <c r="E231" s="94"/>
      <c r="F231" s="94"/>
      <c r="H231" s="726"/>
      <c r="M231" s="712"/>
      <c r="N231" s="712"/>
    </row>
    <row r="232" ht="15.75" customHeight="1">
      <c r="A232" s="94"/>
      <c r="B232" s="94"/>
      <c r="C232" s="94"/>
      <c r="D232" s="81"/>
      <c r="E232" s="94"/>
      <c r="F232" s="94"/>
      <c r="H232" s="726"/>
      <c r="M232" s="712"/>
      <c r="N232" s="712"/>
    </row>
    <row r="233" ht="15.75" customHeight="1">
      <c r="A233" s="94"/>
      <c r="B233" s="94"/>
      <c r="C233" s="94"/>
      <c r="D233" s="81"/>
      <c r="E233" s="94"/>
      <c r="F233" s="94"/>
      <c r="H233" s="726"/>
      <c r="M233" s="712"/>
      <c r="N233" s="712"/>
    </row>
    <row r="234" ht="15.75" customHeight="1">
      <c r="A234" s="94"/>
      <c r="B234" s="94"/>
      <c r="C234" s="94"/>
      <c r="D234" s="81"/>
      <c r="E234" s="94"/>
      <c r="F234" s="94"/>
      <c r="H234" s="726"/>
      <c r="M234" s="712"/>
      <c r="N234" s="712"/>
    </row>
    <row r="235" ht="15.75" customHeight="1">
      <c r="A235" s="94"/>
      <c r="B235" s="94"/>
      <c r="C235" s="94"/>
      <c r="D235" s="81"/>
      <c r="E235" s="94"/>
      <c r="F235" s="94"/>
      <c r="H235" s="726"/>
      <c r="M235" s="712"/>
      <c r="N235" s="712"/>
    </row>
    <row r="236" ht="15.75" customHeight="1">
      <c r="A236" s="94"/>
      <c r="B236" s="94"/>
      <c r="C236" s="94"/>
      <c r="D236" s="81"/>
      <c r="E236" s="94"/>
      <c r="F236" s="94"/>
      <c r="H236" s="726"/>
      <c r="M236" s="712"/>
      <c r="N236" s="712"/>
    </row>
    <row r="237" ht="15.75" customHeight="1">
      <c r="A237" s="94"/>
      <c r="B237" s="94"/>
      <c r="C237" s="94"/>
      <c r="D237" s="81"/>
      <c r="E237" s="94"/>
      <c r="F237" s="94"/>
      <c r="H237" s="726"/>
      <c r="M237" s="712"/>
      <c r="N237" s="712"/>
    </row>
    <row r="238" ht="15.75" customHeight="1">
      <c r="A238" s="94"/>
      <c r="B238" s="94"/>
      <c r="C238" s="94"/>
      <c r="D238" s="81"/>
      <c r="E238" s="94"/>
      <c r="F238" s="94"/>
      <c r="H238" s="726"/>
      <c r="M238" s="712"/>
      <c r="N238" s="712"/>
    </row>
    <row r="239" ht="15.75" customHeight="1">
      <c r="A239" s="94"/>
      <c r="B239" s="94"/>
      <c r="C239" s="94"/>
      <c r="D239" s="81"/>
      <c r="E239" s="94"/>
      <c r="F239" s="94"/>
      <c r="H239" s="726"/>
      <c r="M239" s="712"/>
      <c r="N239" s="712"/>
    </row>
    <row r="240" ht="15.75" customHeight="1">
      <c r="A240" s="94"/>
      <c r="B240" s="94"/>
      <c r="C240" s="94"/>
      <c r="D240" s="81"/>
      <c r="E240" s="94"/>
      <c r="F240" s="94"/>
      <c r="H240" s="726"/>
      <c r="M240" s="712"/>
      <c r="N240" s="712"/>
    </row>
    <row r="241" ht="15.75" customHeight="1">
      <c r="A241" s="94"/>
      <c r="B241" s="94"/>
      <c r="C241" s="94"/>
      <c r="D241" s="81"/>
      <c r="E241" s="94"/>
      <c r="F241" s="94"/>
      <c r="H241" s="726"/>
      <c r="M241" s="712"/>
      <c r="N241" s="712"/>
    </row>
    <row r="242" ht="15.75" customHeight="1">
      <c r="A242" s="94"/>
      <c r="B242" s="94"/>
      <c r="C242" s="94"/>
      <c r="D242" s="81"/>
      <c r="E242" s="94"/>
      <c r="F242" s="94"/>
      <c r="H242" s="726"/>
      <c r="M242" s="712"/>
      <c r="N242" s="712"/>
    </row>
    <row r="243" ht="15.75" customHeight="1">
      <c r="A243" s="94"/>
      <c r="B243" s="94"/>
      <c r="C243" s="94"/>
      <c r="D243" s="81"/>
      <c r="E243" s="94"/>
      <c r="F243" s="94"/>
      <c r="H243" s="726"/>
      <c r="M243" s="712"/>
      <c r="N243" s="712"/>
    </row>
    <row r="244" ht="15.75" customHeight="1">
      <c r="A244" s="94"/>
      <c r="B244" s="94"/>
      <c r="C244" s="94"/>
      <c r="D244" s="81"/>
      <c r="E244" s="94"/>
      <c r="F244" s="94"/>
      <c r="H244" s="726"/>
      <c r="M244" s="712"/>
      <c r="N244" s="712"/>
    </row>
    <row r="245" ht="15.75" customHeight="1">
      <c r="A245" s="94"/>
      <c r="B245" s="94"/>
      <c r="C245" s="94"/>
      <c r="D245" s="81"/>
      <c r="E245" s="94"/>
      <c r="F245" s="94"/>
      <c r="H245" s="726"/>
      <c r="M245" s="712"/>
      <c r="N245" s="712"/>
    </row>
    <row r="246" ht="15.75" customHeight="1">
      <c r="A246" s="94"/>
      <c r="B246" s="94"/>
      <c r="C246" s="94"/>
      <c r="D246" s="81"/>
      <c r="E246" s="94"/>
      <c r="F246" s="94"/>
      <c r="H246" s="726"/>
      <c r="M246" s="712"/>
      <c r="N246" s="712"/>
    </row>
    <row r="247" ht="15.75" customHeight="1">
      <c r="A247" s="94"/>
      <c r="B247" s="94"/>
      <c r="C247" s="94"/>
      <c r="D247" s="81"/>
      <c r="E247" s="94"/>
      <c r="F247" s="94"/>
      <c r="H247" s="726"/>
      <c r="M247" s="712"/>
      <c r="N247" s="712"/>
    </row>
    <row r="248" ht="15.75" customHeight="1">
      <c r="A248" s="94"/>
      <c r="B248" s="94"/>
      <c r="C248" s="94"/>
      <c r="D248" s="81"/>
      <c r="E248" s="94"/>
      <c r="F248" s="94"/>
      <c r="H248" s="726"/>
      <c r="M248" s="712"/>
      <c r="N248" s="712"/>
    </row>
    <row r="249" ht="15.75" customHeight="1">
      <c r="A249" s="94"/>
      <c r="B249" s="94"/>
      <c r="C249" s="94"/>
      <c r="D249" s="81"/>
      <c r="E249" s="94"/>
      <c r="F249" s="94"/>
      <c r="H249" s="726"/>
      <c r="M249" s="712"/>
      <c r="N249" s="712"/>
    </row>
    <row r="250" ht="15.75" customHeight="1">
      <c r="A250" s="94"/>
      <c r="B250" s="94"/>
      <c r="C250" s="94"/>
      <c r="D250" s="81"/>
      <c r="E250" s="94"/>
      <c r="F250" s="94"/>
      <c r="H250" s="726"/>
      <c r="M250" s="712"/>
      <c r="N250" s="712"/>
    </row>
    <row r="251" ht="15.75" customHeight="1">
      <c r="A251" s="94"/>
      <c r="B251" s="94"/>
      <c r="C251" s="94"/>
      <c r="D251" s="81"/>
      <c r="E251" s="94"/>
      <c r="F251" s="94"/>
      <c r="H251" s="726"/>
      <c r="M251" s="712"/>
      <c r="N251" s="712"/>
    </row>
    <row r="252" ht="15.75" customHeight="1">
      <c r="A252" s="94"/>
      <c r="B252" s="94"/>
      <c r="C252" s="94"/>
      <c r="D252" s="81"/>
      <c r="E252" s="94"/>
      <c r="F252" s="94"/>
      <c r="H252" s="726"/>
      <c r="M252" s="712"/>
      <c r="N252" s="712"/>
    </row>
    <row r="253" ht="15.75" customHeight="1">
      <c r="A253" s="94"/>
      <c r="B253" s="94"/>
      <c r="C253" s="94"/>
      <c r="D253" s="81"/>
      <c r="E253" s="94"/>
      <c r="F253" s="94"/>
      <c r="H253" s="726"/>
      <c r="M253" s="712"/>
      <c r="N253" s="712"/>
    </row>
    <row r="254" ht="15.75" customHeight="1">
      <c r="A254" s="94"/>
      <c r="B254" s="94"/>
      <c r="C254" s="94"/>
      <c r="D254" s="81"/>
      <c r="E254" s="94"/>
      <c r="F254" s="94"/>
      <c r="H254" s="726"/>
      <c r="M254" s="712"/>
      <c r="N254" s="712"/>
    </row>
    <row r="255" ht="15.75" customHeight="1">
      <c r="A255" s="94"/>
      <c r="B255" s="94"/>
      <c r="C255" s="94"/>
      <c r="D255" s="81"/>
      <c r="E255" s="94"/>
      <c r="F255" s="94"/>
      <c r="H255" s="726"/>
      <c r="M255" s="712"/>
      <c r="N255" s="712"/>
    </row>
    <row r="256" ht="15.75" customHeight="1">
      <c r="A256" s="94"/>
      <c r="B256" s="94"/>
      <c r="C256" s="94"/>
      <c r="D256" s="81"/>
      <c r="E256" s="94"/>
      <c r="F256" s="94"/>
      <c r="H256" s="726"/>
      <c r="M256" s="712"/>
      <c r="N256" s="712"/>
    </row>
    <row r="257" ht="15.75" customHeight="1">
      <c r="A257" s="94"/>
      <c r="B257" s="94"/>
      <c r="C257" s="94"/>
      <c r="D257" s="81"/>
      <c r="E257" s="94"/>
      <c r="F257" s="94"/>
      <c r="H257" s="726"/>
      <c r="M257" s="712"/>
      <c r="N257" s="712"/>
    </row>
    <row r="258" ht="15.75" customHeight="1">
      <c r="A258" s="94"/>
      <c r="B258" s="94"/>
      <c r="C258" s="94"/>
      <c r="D258" s="81"/>
      <c r="E258" s="94"/>
      <c r="F258" s="94"/>
      <c r="H258" s="726"/>
      <c r="M258" s="712"/>
      <c r="N258" s="712"/>
    </row>
    <row r="259" ht="15.75" customHeight="1">
      <c r="A259" s="94"/>
      <c r="B259" s="94"/>
      <c r="C259" s="94"/>
      <c r="D259" s="81"/>
      <c r="E259" s="94"/>
      <c r="F259" s="94"/>
      <c r="H259" s="726"/>
      <c r="M259" s="712"/>
      <c r="N259" s="712"/>
    </row>
    <row r="260" ht="15.75" customHeight="1">
      <c r="A260" s="94"/>
      <c r="B260" s="94"/>
      <c r="C260" s="94"/>
      <c r="D260" s="81"/>
      <c r="E260" s="94"/>
      <c r="F260" s="94"/>
      <c r="H260" s="726"/>
      <c r="M260" s="712"/>
      <c r="N260" s="712"/>
    </row>
    <row r="261" ht="15.75" customHeight="1">
      <c r="A261" s="94"/>
      <c r="B261" s="94"/>
      <c r="C261" s="94"/>
      <c r="D261" s="81"/>
      <c r="E261" s="94"/>
      <c r="F261" s="94"/>
      <c r="H261" s="726"/>
      <c r="M261" s="712"/>
      <c r="N261" s="712"/>
    </row>
    <row r="262" ht="15.75" customHeight="1">
      <c r="A262" s="94"/>
      <c r="B262" s="94"/>
      <c r="C262" s="94"/>
      <c r="D262" s="81"/>
      <c r="E262" s="94"/>
      <c r="F262" s="94"/>
      <c r="H262" s="726"/>
      <c r="M262" s="712"/>
      <c r="N262" s="712"/>
    </row>
    <row r="263" ht="15.75" customHeight="1">
      <c r="A263" s="94"/>
      <c r="B263" s="94"/>
      <c r="C263" s="94"/>
      <c r="D263" s="81"/>
      <c r="E263" s="94"/>
      <c r="F263" s="94"/>
      <c r="H263" s="726"/>
      <c r="M263" s="712"/>
      <c r="N263" s="712"/>
    </row>
    <row r="264" ht="15.75" customHeight="1">
      <c r="A264" s="94"/>
      <c r="B264" s="94"/>
      <c r="C264" s="94"/>
      <c r="D264" s="81"/>
      <c r="E264" s="94"/>
      <c r="F264" s="94"/>
      <c r="H264" s="726"/>
      <c r="M264" s="712"/>
      <c r="N264" s="712"/>
    </row>
    <row r="265" ht="15.75" customHeight="1">
      <c r="A265" s="94"/>
      <c r="B265" s="94"/>
      <c r="C265" s="94"/>
      <c r="D265" s="81"/>
      <c r="E265" s="94"/>
      <c r="F265" s="94"/>
      <c r="H265" s="726"/>
      <c r="M265" s="712"/>
      <c r="N265" s="712"/>
    </row>
    <row r="266" ht="15.75" customHeight="1">
      <c r="A266" s="94"/>
      <c r="B266" s="94"/>
      <c r="C266" s="94"/>
      <c r="D266" s="81"/>
      <c r="E266" s="94"/>
      <c r="F266" s="94"/>
      <c r="H266" s="726"/>
      <c r="M266" s="712"/>
      <c r="N266" s="712"/>
    </row>
    <row r="267" ht="15.75" customHeight="1">
      <c r="A267" s="94"/>
      <c r="B267" s="94"/>
      <c r="C267" s="94"/>
      <c r="D267" s="81"/>
      <c r="E267" s="94"/>
      <c r="F267" s="94"/>
      <c r="H267" s="726"/>
      <c r="M267" s="712"/>
      <c r="N267" s="712"/>
    </row>
    <row r="268" ht="15.75" customHeight="1">
      <c r="A268" s="94"/>
      <c r="B268" s="94"/>
      <c r="C268" s="94"/>
      <c r="D268" s="81"/>
      <c r="E268" s="94"/>
      <c r="F268" s="94"/>
      <c r="H268" s="726"/>
      <c r="M268" s="712"/>
      <c r="N268" s="712"/>
    </row>
    <row r="269" ht="15.75" customHeight="1">
      <c r="A269" s="94"/>
      <c r="B269" s="94"/>
      <c r="C269" s="94"/>
      <c r="D269" s="81"/>
      <c r="E269" s="94"/>
      <c r="F269" s="94"/>
      <c r="H269" s="726"/>
      <c r="M269" s="712"/>
      <c r="N269" s="712"/>
    </row>
    <row r="270" ht="15.75" customHeight="1">
      <c r="A270" s="94"/>
      <c r="B270" s="94"/>
      <c r="C270" s="94"/>
      <c r="D270" s="81"/>
      <c r="E270" s="94"/>
      <c r="F270" s="94"/>
      <c r="H270" s="726"/>
      <c r="M270" s="712"/>
      <c r="N270" s="712"/>
    </row>
    <row r="271" ht="15.75" customHeight="1">
      <c r="A271" s="94"/>
      <c r="B271" s="94"/>
      <c r="C271" s="94"/>
      <c r="D271" s="81"/>
      <c r="E271" s="94"/>
      <c r="F271" s="94"/>
      <c r="H271" s="726"/>
      <c r="M271" s="712"/>
      <c r="N271" s="712"/>
    </row>
    <row r="272" ht="15.75" customHeight="1">
      <c r="A272" s="94"/>
      <c r="B272" s="94"/>
      <c r="C272" s="94"/>
      <c r="D272" s="81"/>
      <c r="E272" s="94"/>
      <c r="F272" s="94"/>
      <c r="H272" s="726"/>
      <c r="M272" s="712"/>
      <c r="N272" s="712"/>
    </row>
    <row r="273" ht="15.75" customHeight="1">
      <c r="A273" s="94"/>
      <c r="B273" s="94"/>
      <c r="C273" s="94"/>
      <c r="D273" s="81"/>
      <c r="E273" s="94"/>
      <c r="F273" s="94"/>
      <c r="H273" s="726"/>
      <c r="M273" s="712"/>
      <c r="N273" s="712"/>
    </row>
    <row r="274" ht="15.75" customHeight="1">
      <c r="A274" s="94"/>
      <c r="B274" s="94"/>
      <c r="C274" s="94"/>
      <c r="D274" s="81"/>
      <c r="E274" s="94"/>
      <c r="F274" s="94"/>
      <c r="H274" s="726"/>
      <c r="M274" s="712"/>
      <c r="N274" s="712"/>
    </row>
    <row r="275" ht="15.75" customHeight="1">
      <c r="A275" s="94"/>
      <c r="B275" s="94"/>
      <c r="C275" s="94"/>
      <c r="D275" s="81"/>
      <c r="E275" s="94"/>
      <c r="F275" s="94"/>
      <c r="H275" s="726"/>
      <c r="M275" s="712"/>
      <c r="N275" s="712"/>
    </row>
    <row r="276" ht="15.75" customHeight="1">
      <c r="A276" s="94"/>
      <c r="B276" s="94"/>
      <c r="C276" s="94"/>
      <c r="D276" s="81"/>
      <c r="E276" s="94"/>
      <c r="F276" s="94"/>
      <c r="H276" s="726"/>
      <c r="M276" s="712"/>
      <c r="N276" s="712"/>
    </row>
    <row r="277" ht="15.75" customHeight="1">
      <c r="A277" s="94"/>
      <c r="B277" s="94"/>
      <c r="C277" s="94"/>
      <c r="D277" s="81"/>
      <c r="E277" s="94"/>
      <c r="F277" s="94"/>
      <c r="H277" s="726"/>
      <c r="M277" s="712"/>
      <c r="N277" s="712"/>
    </row>
    <row r="278" ht="15.75" customHeight="1">
      <c r="A278" s="94"/>
      <c r="B278" s="94"/>
      <c r="C278" s="94"/>
      <c r="D278" s="81"/>
      <c r="E278" s="94"/>
      <c r="F278" s="94"/>
      <c r="H278" s="726"/>
      <c r="M278" s="712"/>
      <c r="N278" s="712"/>
    </row>
    <row r="279" ht="15.75" customHeight="1">
      <c r="A279" s="94"/>
      <c r="B279" s="94"/>
      <c r="C279" s="94"/>
      <c r="D279" s="81"/>
      <c r="E279" s="94"/>
      <c r="F279" s="94"/>
      <c r="H279" s="726"/>
      <c r="M279" s="712"/>
      <c r="N279" s="712"/>
    </row>
    <row r="280" ht="15.75" customHeight="1">
      <c r="A280" s="94"/>
      <c r="B280" s="94"/>
      <c r="C280" s="94"/>
      <c r="D280" s="81"/>
      <c r="E280" s="94"/>
      <c r="F280" s="94"/>
      <c r="H280" s="726"/>
      <c r="M280" s="712"/>
      <c r="N280" s="712"/>
    </row>
    <row r="281" ht="15.75" customHeight="1">
      <c r="A281" s="94"/>
      <c r="B281" s="94"/>
      <c r="C281" s="94"/>
      <c r="D281" s="81"/>
      <c r="E281" s="94"/>
      <c r="F281" s="94"/>
      <c r="H281" s="726"/>
      <c r="M281" s="712"/>
      <c r="N281" s="712"/>
    </row>
    <row r="282" ht="15.75" customHeight="1">
      <c r="A282" s="94"/>
      <c r="B282" s="94"/>
      <c r="C282" s="94"/>
      <c r="D282" s="81"/>
      <c r="E282" s="94"/>
      <c r="F282" s="94"/>
      <c r="H282" s="726"/>
      <c r="M282" s="712"/>
      <c r="N282" s="712"/>
    </row>
    <row r="283" ht="15.75" customHeight="1">
      <c r="A283" s="94"/>
      <c r="B283" s="94"/>
      <c r="C283" s="94"/>
      <c r="D283" s="81"/>
      <c r="E283" s="94"/>
      <c r="F283" s="94"/>
      <c r="H283" s="726"/>
      <c r="M283" s="712"/>
      <c r="N283" s="712"/>
    </row>
    <row r="284" ht="15.75" customHeight="1">
      <c r="A284" s="94"/>
      <c r="B284" s="94"/>
      <c r="C284" s="94"/>
      <c r="D284" s="81"/>
      <c r="E284" s="94"/>
      <c r="F284" s="94"/>
      <c r="H284" s="726"/>
      <c r="M284" s="712"/>
      <c r="N284" s="712"/>
    </row>
    <row r="285" ht="15.75" customHeight="1">
      <c r="A285" s="94"/>
      <c r="B285" s="94"/>
      <c r="C285" s="94"/>
      <c r="D285" s="81"/>
      <c r="E285" s="94"/>
      <c r="F285" s="94"/>
      <c r="H285" s="726"/>
      <c r="M285" s="712"/>
      <c r="N285" s="712"/>
    </row>
    <row r="286" ht="15.75" customHeight="1">
      <c r="A286" s="94"/>
      <c r="B286" s="94"/>
      <c r="C286" s="94"/>
      <c r="D286" s="81"/>
      <c r="E286" s="94"/>
      <c r="F286" s="94"/>
      <c r="H286" s="726"/>
      <c r="M286" s="712"/>
      <c r="N286" s="712"/>
    </row>
    <row r="287" ht="15.75" customHeight="1">
      <c r="A287" s="94"/>
      <c r="B287" s="94"/>
      <c r="C287" s="94"/>
      <c r="D287" s="81"/>
      <c r="E287" s="94"/>
      <c r="F287" s="94"/>
      <c r="H287" s="726"/>
      <c r="M287" s="712"/>
      <c r="N287" s="712"/>
    </row>
    <row r="288" ht="15.75" customHeight="1">
      <c r="A288" s="94"/>
      <c r="B288" s="94"/>
      <c r="C288" s="94"/>
      <c r="D288" s="81"/>
      <c r="E288" s="94"/>
      <c r="F288" s="94"/>
      <c r="H288" s="726"/>
      <c r="M288" s="712"/>
      <c r="N288" s="712"/>
    </row>
    <row r="289" ht="15.75" customHeight="1">
      <c r="A289" s="94"/>
      <c r="B289" s="94"/>
      <c r="C289" s="94"/>
      <c r="D289" s="81"/>
      <c r="E289" s="94"/>
      <c r="F289" s="94"/>
      <c r="H289" s="726"/>
      <c r="M289" s="712"/>
      <c r="N289" s="712"/>
    </row>
    <row r="290" ht="15.75" customHeight="1">
      <c r="A290" s="94"/>
      <c r="B290" s="94"/>
      <c r="C290" s="94"/>
      <c r="D290" s="81"/>
      <c r="E290" s="94"/>
      <c r="F290" s="94"/>
      <c r="H290" s="726"/>
      <c r="M290" s="712"/>
      <c r="N290" s="712"/>
    </row>
    <row r="291" ht="15.75" customHeight="1">
      <c r="A291" s="94"/>
      <c r="B291" s="94"/>
      <c r="C291" s="94"/>
      <c r="D291" s="81"/>
      <c r="E291" s="94"/>
      <c r="F291" s="94"/>
      <c r="H291" s="726"/>
      <c r="M291" s="712"/>
      <c r="N291" s="712"/>
    </row>
    <row r="292" ht="15.75" customHeight="1">
      <c r="A292" s="94"/>
      <c r="B292" s="94"/>
      <c r="C292" s="94"/>
      <c r="D292" s="81"/>
      <c r="E292" s="94"/>
      <c r="F292" s="94"/>
      <c r="H292" s="726"/>
      <c r="M292" s="712"/>
      <c r="N292" s="712"/>
    </row>
    <row r="293" ht="15.75" customHeight="1">
      <c r="A293" s="94"/>
      <c r="B293" s="94"/>
      <c r="C293" s="94"/>
      <c r="D293" s="81"/>
      <c r="E293" s="94"/>
      <c r="F293" s="94"/>
      <c r="H293" s="726"/>
      <c r="M293" s="712"/>
      <c r="N293" s="712"/>
    </row>
    <row r="294" ht="15.75" customHeight="1">
      <c r="A294" s="94"/>
      <c r="B294" s="94"/>
      <c r="C294" s="94"/>
      <c r="D294" s="81"/>
      <c r="E294" s="94"/>
      <c r="F294" s="94"/>
      <c r="H294" s="726"/>
      <c r="M294" s="712"/>
      <c r="N294" s="712"/>
    </row>
    <row r="295" ht="15.75" customHeight="1">
      <c r="A295" s="94"/>
      <c r="B295" s="94"/>
      <c r="C295" s="94"/>
      <c r="D295" s="81"/>
      <c r="E295" s="94"/>
      <c r="F295" s="94"/>
      <c r="H295" s="726"/>
      <c r="M295" s="712"/>
      <c r="N295" s="712"/>
    </row>
    <row r="296" ht="15.75" customHeight="1">
      <c r="A296" s="94"/>
      <c r="B296" s="94"/>
      <c r="C296" s="94"/>
      <c r="D296" s="81"/>
      <c r="E296" s="94"/>
      <c r="F296" s="94"/>
      <c r="H296" s="726"/>
      <c r="M296" s="712"/>
      <c r="N296" s="712"/>
    </row>
    <row r="297" ht="15.75" customHeight="1">
      <c r="A297" s="94"/>
      <c r="B297" s="94"/>
      <c r="C297" s="94"/>
      <c r="D297" s="81"/>
      <c r="E297" s="94"/>
      <c r="F297" s="94"/>
      <c r="H297" s="726"/>
      <c r="M297" s="712"/>
      <c r="N297" s="712"/>
    </row>
    <row r="298" ht="15.75" customHeight="1">
      <c r="A298" s="94"/>
      <c r="B298" s="94"/>
      <c r="C298" s="94"/>
      <c r="D298" s="81"/>
      <c r="E298" s="94"/>
      <c r="F298" s="94"/>
      <c r="H298" s="726"/>
      <c r="M298" s="712"/>
      <c r="N298" s="712"/>
    </row>
    <row r="299" ht="15.75" customHeight="1">
      <c r="A299" s="94"/>
      <c r="B299" s="94"/>
      <c r="C299" s="94"/>
      <c r="D299" s="81"/>
      <c r="E299" s="94"/>
      <c r="F299" s="94"/>
      <c r="H299" s="726"/>
      <c r="M299" s="712"/>
      <c r="N299" s="712"/>
    </row>
    <row r="300" ht="15.75" customHeight="1">
      <c r="A300" s="94"/>
      <c r="B300" s="94"/>
      <c r="C300" s="94"/>
      <c r="D300" s="81"/>
      <c r="E300" s="94"/>
      <c r="F300" s="94"/>
      <c r="H300" s="726"/>
      <c r="M300" s="712"/>
      <c r="N300" s="712"/>
    </row>
    <row r="301" ht="15.75" customHeight="1">
      <c r="A301" s="94"/>
      <c r="B301" s="94"/>
      <c r="C301" s="94"/>
      <c r="D301" s="81"/>
      <c r="E301" s="94"/>
      <c r="F301" s="94"/>
      <c r="H301" s="726"/>
      <c r="M301" s="712"/>
      <c r="N301" s="712"/>
    </row>
    <row r="302" ht="15.75" customHeight="1">
      <c r="A302" s="94"/>
      <c r="B302" s="94"/>
      <c r="C302" s="94"/>
      <c r="D302" s="81"/>
      <c r="E302" s="94"/>
      <c r="F302" s="94"/>
      <c r="H302" s="726"/>
      <c r="M302" s="712"/>
      <c r="N302" s="712"/>
    </row>
    <row r="303" ht="15.75" customHeight="1">
      <c r="A303" s="94"/>
      <c r="B303" s="94"/>
      <c r="C303" s="94"/>
      <c r="D303" s="81"/>
      <c r="E303" s="94"/>
      <c r="F303" s="94"/>
      <c r="H303" s="726"/>
      <c r="M303" s="712"/>
      <c r="N303" s="712"/>
    </row>
    <row r="304" ht="15.75" customHeight="1">
      <c r="A304" s="94"/>
      <c r="B304" s="94"/>
      <c r="C304" s="94"/>
      <c r="D304" s="81"/>
      <c r="E304" s="94"/>
      <c r="F304" s="94"/>
      <c r="H304" s="726"/>
      <c r="M304" s="712"/>
      <c r="N304" s="712"/>
    </row>
    <row r="305" ht="15.75" customHeight="1">
      <c r="A305" s="94"/>
      <c r="B305" s="94"/>
      <c r="C305" s="94"/>
      <c r="D305" s="81"/>
      <c r="E305" s="94"/>
      <c r="F305" s="94"/>
      <c r="H305" s="726"/>
      <c r="M305" s="712"/>
      <c r="N305" s="712"/>
    </row>
    <row r="306" ht="15.75" customHeight="1">
      <c r="A306" s="94"/>
      <c r="B306" s="94"/>
      <c r="C306" s="94"/>
      <c r="D306" s="81"/>
      <c r="E306" s="94"/>
      <c r="F306" s="94"/>
      <c r="H306" s="726"/>
      <c r="M306" s="712"/>
      <c r="N306" s="712"/>
    </row>
    <row r="307" ht="15.75" customHeight="1">
      <c r="A307" s="94"/>
      <c r="B307" s="94"/>
      <c r="C307" s="94"/>
      <c r="D307" s="81"/>
      <c r="E307" s="94"/>
      <c r="F307" s="94"/>
      <c r="H307" s="726"/>
      <c r="M307" s="712"/>
      <c r="N307" s="712"/>
    </row>
    <row r="308" ht="15.75" customHeight="1">
      <c r="A308" s="94"/>
      <c r="B308" s="94"/>
      <c r="C308" s="94"/>
      <c r="D308" s="81"/>
      <c r="E308" s="94"/>
      <c r="F308" s="94"/>
      <c r="H308" s="726"/>
      <c r="M308" s="712"/>
      <c r="N308" s="712"/>
    </row>
    <row r="309" ht="15.75" customHeight="1">
      <c r="A309" s="94"/>
      <c r="B309" s="94"/>
      <c r="C309" s="94"/>
      <c r="D309" s="81"/>
      <c r="E309" s="94"/>
      <c r="F309" s="94"/>
      <c r="H309" s="726"/>
      <c r="M309" s="712"/>
      <c r="N309" s="712"/>
    </row>
    <row r="310" ht="15.75" customHeight="1">
      <c r="A310" s="94"/>
      <c r="B310" s="94"/>
      <c r="C310" s="94"/>
      <c r="D310" s="81"/>
      <c r="E310" s="94"/>
      <c r="F310" s="94"/>
      <c r="H310" s="726"/>
      <c r="M310" s="712"/>
      <c r="N310" s="712"/>
    </row>
    <row r="311" ht="15.75" customHeight="1">
      <c r="A311" s="94"/>
      <c r="B311" s="94"/>
      <c r="C311" s="94"/>
      <c r="D311" s="81"/>
      <c r="E311" s="94"/>
      <c r="F311" s="94"/>
      <c r="H311" s="726"/>
      <c r="M311" s="712"/>
      <c r="N311" s="712"/>
    </row>
    <row r="312" ht="15.75" customHeight="1">
      <c r="A312" s="94"/>
      <c r="B312" s="94"/>
      <c r="C312" s="94"/>
      <c r="D312" s="81"/>
      <c r="E312" s="94"/>
      <c r="F312" s="94"/>
      <c r="H312" s="726"/>
      <c r="M312" s="712"/>
      <c r="N312" s="712"/>
    </row>
    <row r="313" ht="15.75" customHeight="1">
      <c r="A313" s="94"/>
      <c r="B313" s="94"/>
      <c r="C313" s="94"/>
      <c r="D313" s="81"/>
      <c r="E313" s="94"/>
      <c r="F313" s="94"/>
      <c r="H313" s="726"/>
      <c r="M313" s="712"/>
      <c r="N313" s="712"/>
    </row>
    <row r="314" ht="15.75" customHeight="1">
      <c r="A314" s="94"/>
      <c r="B314" s="94"/>
      <c r="C314" s="94"/>
      <c r="D314" s="81"/>
      <c r="E314" s="94"/>
      <c r="F314" s="94"/>
      <c r="H314" s="726"/>
      <c r="M314" s="712"/>
      <c r="N314" s="712"/>
    </row>
    <row r="315" ht="15.75" customHeight="1">
      <c r="A315" s="94"/>
      <c r="B315" s="94"/>
      <c r="C315" s="94"/>
      <c r="D315" s="81"/>
      <c r="E315" s="94"/>
      <c r="F315" s="94"/>
      <c r="H315" s="726"/>
      <c r="M315" s="712"/>
      <c r="N315" s="712"/>
    </row>
    <row r="316" ht="15.75" customHeight="1">
      <c r="A316" s="94"/>
      <c r="B316" s="94"/>
      <c r="C316" s="94"/>
      <c r="D316" s="81"/>
      <c r="E316" s="94"/>
      <c r="F316" s="94"/>
      <c r="H316" s="726"/>
      <c r="M316" s="712"/>
      <c r="N316" s="712"/>
    </row>
    <row r="317" ht="15.75" customHeight="1">
      <c r="A317" s="94"/>
      <c r="B317" s="94"/>
      <c r="C317" s="94"/>
      <c r="D317" s="81"/>
      <c r="E317" s="94"/>
      <c r="F317" s="94"/>
      <c r="H317" s="726"/>
      <c r="M317" s="712"/>
      <c r="N317" s="712"/>
    </row>
    <row r="318" ht="15.75" customHeight="1">
      <c r="A318" s="94"/>
      <c r="B318" s="94"/>
      <c r="C318" s="94"/>
      <c r="D318" s="81"/>
      <c r="E318" s="94"/>
      <c r="F318" s="94"/>
      <c r="H318" s="726"/>
      <c r="M318" s="712"/>
      <c r="N318" s="712"/>
    </row>
    <row r="319" ht="15.75" customHeight="1">
      <c r="A319" s="94"/>
      <c r="B319" s="94"/>
      <c r="C319" s="94"/>
      <c r="D319" s="81"/>
      <c r="E319" s="94"/>
      <c r="F319" s="94"/>
      <c r="H319" s="726"/>
      <c r="M319" s="712"/>
      <c r="N319" s="712"/>
    </row>
    <row r="320" ht="15.75" customHeight="1">
      <c r="A320" s="94"/>
      <c r="B320" s="94"/>
      <c r="C320" s="94"/>
      <c r="D320" s="81"/>
      <c r="E320" s="94"/>
      <c r="F320" s="94"/>
      <c r="H320" s="726"/>
      <c r="M320" s="712"/>
      <c r="N320" s="712"/>
    </row>
    <row r="321" ht="15.75" customHeight="1">
      <c r="A321" s="94"/>
      <c r="B321" s="94"/>
      <c r="C321" s="94"/>
      <c r="D321" s="81"/>
      <c r="E321" s="94"/>
      <c r="F321" s="94"/>
      <c r="H321" s="726"/>
      <c r="M321" s="712"/>
      <c r="N321" s="712"/>
    </row>
    <row r="322" ht="15.75" customHeight="1">
      <c r="A322" s="94"/>
      <c r="B322" s="94"/>
      <c r="C322" s="94"/>
      <c r="D322" s="81"/>
      <c r="E322" s="94"/>
      <c r="F322" s="94"/>
      <c r="H322" s="726"/>
      <c r="M322" s="712"/>
      <c r="N322" s="712"/>
    </row>
    <row r="323" ht="15.75" customHeight="1">
      <c r="A323" s="94"/>
      <c r="B323" s="94"/>
      <c r="C323" s="94"/>
      <c r="D323" s="81"/>
      <c r="E323" s="94"/>
      <c r="F323" s="94"/>
      <c r="H323" s="726"/>
      <c r="M323" s="712"/>
      <c r="N323" s="712"/>
    </row>
    <row r="324" ht="15.75" customHeight="1">
      <c r="A324" s="94"/>
      <c r="B324" s="94"/>
      <c r="C324" s="94"/>
      <c r="D324" s="81"/>
      <c r="E324" s="94"/>
      <c r="F324" s="94"/>
      <c r="H324" s="726"/>
      <c r="M324" s="712"/>
      <c r="N324" s="712"/>
    </row>
    <row r="325" ht="15.75" customHeight="1">
      <c r="A325" s="94"/>
      <c r="B325" s="94"/>
      <c r="C325" s="94"/>
      <c r="D325" s="81"/>
      <c r="E325" s="94"/>
      <c r="F325" s="94"/>
      <c r="H325" s="726"/>
      <c r="M325" s="712"/>
      <c r="N325" s="712"/>
    </row>
    <row r="326" ht="15.75" customHeight="1">
      <c r="A326" s="94"/>
      <c r="B326" s="94"/>
      <c r="C326" s="94"/>
      <c r="D326" s="81"/>
      <c r="E326" s="94"/>
      <c r="F326" s="94"/>
      <c r="H326" s="726"/>
      <c r="M326" s="712"/>
      <c r="N326" s="712"/>
    </row>
    <row r="327" ht="15.75" customHeight="1">
      <c r="A327" s="94"/>
      <c r="B327" s="94"/>
      <c r="C327" s="94"/>
      <c r="D327" s="81"/>
      <c r="E327" s="94"/>
      <c r="F327" s="94"/>
      <c r="H327" s="726"/>
      <c r="M327" s="712"/>
      <c r="N327" s="712"/>
    </row>
    <row r="328" ht="15.75" customHeight="1">
      <c r="A328" s="94"/>
      <c r="B328" s="94"/>
      <c r="C328" s="94"/>
      <c r="D328" s="81"/>
      <c r="E328" s="94"/>
      <c r="F328" s="94"/>
      <c r="H328" s="726"/>
      <c r="M328" s="712"/>
      <c r="N328" s="712"/>
    </row>
    <row r="329" ht="15.75" customHeight="1">
      <c r="A329" s="94"/>
      <c r="B329" s="94"/>
      <c r="C329" s="94"/>
      <c r="D329" s="81"/>
      <c r="E329" s="94"/>
      <c r="F329" s="94"/>
      <c r="H329" s="726"/>
      <c r="M329" s="712"/>
      <c r="N329" s="712"/>
    </row>
    <row r="330" ht="15.75" customHeight="1">
      <c r="A330" s="94"/>
      <c r="B330" s="94"/>
      <c r="C330" s="94"/>
      <c r="D330" s="81"/>
      <c r="E330" s="94"/>
      <c r="F330" s="94"/>
      <c r="H330" s="726"/>
      <c r="M330" s="712"/>
      <c r="N330" s="712"/>
    </row>
    <row r="331" ht="15.75" customHeight="1">
      <c r="A331" s="94"/>
      <c r="B331" s="94"/>
      <c r="C331" s="94"/>
      <c r="D331" s="81"/>
      <c r="E331" s="94"/>
      <c r="F331" s="94"/>
      <c r="H331" s="726"/>
      <c r="M331" s="712"/>
      <c r="N331" s="712"/>
    </row>
    <row r="332" ht="15.75" customHeight="1">
      <c r="A332" s="94"/>
      <c r="B332" s="94"/>
      <c r="C332" s="94"/>
      <c r="D332" s="81"/>
      <c r="E332" s="94"/>
      <c r="F332" s="94"/>
      <c r="H332" s="726"/>
      <c r="M332" s="712"/>
      <c r="N332" s="712"/>
    </row>
    <row r="333" ht="15.75" customHeight="1">
      <c r="A333" s="94"/>
      <c r="B333" s="94"/>
      <c r="C333" s="94"/>
      <c r="D333" s="81"/>
      <c r="E333" s="94"/>
      <c r="F333" s="94"/>
      <c r="H333" s="726"/>
      <c r="M333" s="712"/>
      <c r="N333" s="712"/>
    </row>
    <row r="334" ht="15.75" customHeight="1">
      <c r="A334" s="94"/>
      <c r="B334" s="94"/>
      <c r="C334" s="94"/>
      <c r="D334" s="81"/>
      <c r="E334" s="94"/>
      <c r="F334" s="94"/>
      <c r="H334" s="726"/>
      <c r="M334" s="712"/>
      <c r="N334" s="712"/>
    </row>
    <row r="335" ht="15.75" customHeight="1">
      <c r="A335" s="94"/>
      <c r="B335" s="94"/>
      <c r="C335" s="94"/>
      <c r="D335" s="81"/>
      <c r="E335" s="94"/>
      <c r="F335" s="94"/>
      <c r="H335" s="726"/>
      <c r="M335" s="712"/>
      <c r="N335" s="712"/>
    </row>
    <row r="336" ht="15.75" customHeight="1">
      <c r="A336" s="94"/>
      <c r="B336" s="94"/>
      <c r="C336" s="94"/>
      <c r="D336" s="81"/>
      <c r="E336" s="94"/>
      <c r="F336" s="94"/>
      <c r="H336" s="726"/>
      <c r="M336" s="712"/>
      <c r="N336" s="712"/>
    </row>
    <row r="337" ht="15.75" customHeight="1">
      <c r="A337" s="94"/>
      <c r="B337" s="94"/>
      <c r="C337" s="94"/>
      <c r="D337" s="81"/>
      <c r="E337" s="94"/>
      <c r="F337" s="94"/>
      <c r="H337" s="726"/>
      <c r="M337" s="712"/>
      <c r="N337" s="712"/>
    </row>
    <row r="338" ht="15.75" customHeight="1">
      <c r="A338" s="94"/>
      <c r="B338" s="94"/>
      <c r="C338" s="94"/>
      <c r="D338" s="81"/>
      <c r="E338" s="94"/>
      <c r="F338" s="94"/>
      <c r="H338" s="726"/>
      <c r="M338" s="712"/>
      <c r="N338" s="712"/>
    </row>
    <row r="339" ht="15.75" customHeight="1">
      <c r="A339" s="94"/>
      <c r="B339" s="94"/>
      <c r="C339" s="94"/>
      <c r="D339" s="81"/>
      <c r="E339" s="94"/>
      <c r="F339" s="94"/>
      <c r="H339" s="726"/>
      <c r="M339" s="712"/>
      <c r="N339" s="712"/>
    </row>
    <row r="340" ht="15.75" customHeight="1">
      <c r="A340" s="94"/>
      <c r="B340" s="94"/>
      <c r="C340" s="94"/>
      <c r="D340" s="81"/>
      <c r="E340" s="94"/>
      <c r="F340" s="94"/>
      <c r="H340" s="726"/>
      <c r="M340" s="712"/>
      <c r="N340" s="712"/>
    </row>
    <row r="341" ht="15.75" customHeight="1">
      <c r="A341" s="94"/>
      <c r="B341" s="94"/>
      <c r="C341" s="94"/>
      <c r="D341" s="81"/>
      <c r="E341" s="94"/>
      <c r="F341" s="94"/>
      <c r="H341" s="726"/>
      <c r="M341" s="712"/>
      <c r="N341" s="712"/>
    </row>
    <row r="342" ht="15.75" customHeight="1">
      <c r="A342" s="94"/>
      <c r="B342" s="94"/>
      <c r="C342" s="94"/>
      <c r="D342" s="81"/>
      <c r="E342" s="94"/>
      <c r="F342" s="94"/>
      <c r="H342" s="726"/>
      <c r="M342" s="712"/>
      <c r="N342" s="712"/>
    </row>
    <row r="343" ht="15.75" customHeight="1">
      <c r="A343" s="94"/>
      <c r="B343" s="94"/>
      <c r="C343" s="94"/>
      <c r="D343" s="81"/>
      <c r="E343" s="94"/>
      <c r="F343" s="94"/>
      <c r="H343" s="726"/>
      <c r="M343" s="712"/>
      <c r="N343" s="712"/>
    </row>
    <row r="344" ht="15.75" customHeight="1">
      <c r="A344" s="94"/>
      <c r="B344" s="94"/>
      <c r="C344" s="94"/>
      <c r="D344" s="81"/>
      <c r="E344" s="94"/>
      <c r="F344" s="94"/>
      <c r="H344" s="726"/>
      <c r="M344" s="712"/>
      <c r="N344" s="712"/>
    </row>
    <row r="345" ht="15.75" customHeight="1">
      <c r="A345" s="94"/>
      <c r="B345" s="94"/>
      <c r="C345" s="94"/>
      <c r="D345" s="81"/>
      <c r="E345" s="94"/>
      <c r="F345" s="94"/>
      <c r="H345" s="726"/>
      <c r="M345" s="712"/>
      <c r="N345" s="712"/>
    </row>
    <row r="346" ht="15.75" customHeight="1">
      <c r="A346" s="94"/>
      <c r="B346" s="94"/>
      <c r="C346" s="94"/>
      <c r="D346" s="81"/>
      <c r="E346" s="94"/>
      <c r="F346" s="94"/>
      <c r="H346" s="726"/>
      <c r="M346" s="712"/>
      <c r="N346" s="712"/>
    </row>
    <row r="347" ht="15.75" customHeight="1">
      <c r="A347" s="94"/>
      <c r="B347" s="94"/>
      <c r="C347" s="94"/>
      <c r="D347" s="81"/>
      <c r="E347" s="94"/>
      <c r="F347" s="94"/>
      <c r="H347" s="726"/>
      <c r="M347" s="712"/>
      <c r="N347" s="712"/>
    </row>
    <row r="348" ht="15.75" customHeight="1">
      <c r="A348" s="94"/>
      <c r="B348" s="94"/>
      <c r="C348" s="94"/>
      <c r="D348" s="81"/>
      <c r="E348" s="94"/>
      <c r="F348" s="94"/>
      <c r="H348" s="726"/>
      <c r="M348" s="712"/>
      <c r="N348" s="712"/>
    </row>
    <row r="349" ht="15.75" customHeight="1">
      <c r="A349" s="94"/>
      <c r="B349" s="94"/>
      <c r="C349" s="94"/>
      <c r="D349" s="81"/>
      <c r="E349" s="94"/>
      <c r="F349" s="94"/>
      <c r="H349" s="726"/>
      <c r="M349" s="712"/>
      <c r="N349" s="712"/>
    </row>
    <row r="350" ht="15.75" customHeight="1">
      <c r="A350" s="94"/>
      <c r="B350" s="94"/>
      <c r="C350" s="94"/>
      <c r="D350" s="81"/>
      <c r="E350" s="94"/>
      <c r="F350" s="94"/>
      <c r="H350" s="726"/>
      <c r="M350" s="712"/>
      <c r="N350" s="712"/>
    </row>
    <row r="351" ht="15.75" customHeight="1">
      <c r="A351" s="94"/>
      <c r="B351" s="94"/>
      <c r="C351" s="94"/>
      <c r="D351" s="81"/>
      <c r="E351" s="94"/>
      <c r="F351" s="94"/>
      <c r="H351" s="726"/>
      <c r="M351" s="712"/>
      <c r="N351" s="712"/>
    </row>
    <row r="352" ht="15.75" customHeight="1">
      <c r="A352" s="94"/>
      <c r="B352" s="94"/>
      <c r="C352" s="94"/>
      <c r="D352" s="81"/>
      <c r="E352" s="94"/>
      <c r="F352" s="94"/>
      <c r="H352" s="726"/>
      <c r="M352" s="712"/>
      <c r="N352" s="712"/>
    </row>
    <row r="353" ht="15.75" customHeight="1">
      <c r="A353" s="94"/>
      <c r="B353" s="94"/>
      <c r="C353" s="94"/>
      <c r="D353" s="81"/>
      <c r="E353" s="94"/>
      <c r="F353" s="94"/>
      <c r="H353" s="726"/>
      <c r="M353" s="712"/>
      <c r="N353" s="712"/>
    </row>
    <row r="354" ht="15.75" customHeight="1">
      <c r="A354" s="94"/>
      <c r="B354" s="94"/>
      <c r="C354" s="94"/>
      <c r="D354" s="81"/>
      <c r="E354" s="94"/>
      <c r="F354" s="94"/>
      <c r="H354" s="726"/>
      <c r="M354" s="712"/>
      <c r="N354" s="712"/>
    </row>
    <row r="355" ht="15.75" customHeight="1">
      <c r="A355" s="94"/>
      <c r="B355" s="94"/>
      <c r="C355" s="94"/>
      <c r="D355" s="81"/>
      <c r="E355" s="94"/>
      <c r="F355" s="94"/>
      <c r="H355" s="726"/>
      <c r="M355" s="712"/>
      <c r="N355" s="712"/>
    </row>
    <row r="356" ht="15.75" customHeight="1">
      <c r="A356" s="94"/>
      <c r="B356" s="94"/>
      <c r="C356" s="94"/>
      <c r="D356" s="81"/>
      <c r="E356" s="94"/>
      <c r="F356" s="94"/>
      <c r="H356" s="726"/>
      <c r="M356" s="712"/>
      <c r="N356" s="712"/>
    </row>
    <row r="357" ht="15.75" customHeight="1">
      <c r="A357" s="94"/>
      <c r="B357" s="94"/>
      <c r="C357" s="94"/>
      <c r="D357" s="81"/>
      <c r="E357" s="94"/>
      <c r="F357" s="94"/>
      <c r="H357" s="726"/>
      <c r="M357" s="712"/>
      <c r="N357" s="712"/>
    </row>
    <row r="358" ht="15.75" customHeight="1">
      <c r="A358" s="94"/>
      <c r="B358" s="94"/>
      <c r="C358" s="94"/>
      <c r="D358" s="81"/>
      <c r="E358" s="94"/>
      <c r="F358" s="94"/>
      <c r="H358" s="726"/>
      <c r="M358" s="712"/>
      <c r="N358" s="712"/>
    </row>
    <row r="359" ht="15.75" customHeight="1">
      <c r="A359" s="94"/>
      <c r="B359" s="94"/>
      <c r="C359" s="94"/>
      <c r="D359" s="81"/>
      <c r="E359" s="94"/>
      <c r="F359" s="94"/>
      <c r="H359" s="726"/>
      <c r="M359" s="712"/>
      <c r="N359" s="712"/>
    </row>
    <row r="360" ht="15.75" customHeight="1">
      <c r="A360" s="94"/>
      <c r="B360" s="94"/>
      <c r="C360" s="94"/>
      <c r="D360" s="81"/>
      <c r="E360" s="94"/>
      <c r="F360" s="94"/>
      <c r="H360" s="726"/>
      <c r="M360" s="712"/>
      <c r="N360" s="712"/>
    </row>
    <row r="361" ht="15.75" customHeight="1">
      <c r="A361" s="94"/>
      <c r="B361" s="94"/>
      <c r="C361" s="94"/>
      <c r="D361" s="81"/>
      <c r="E361" s="94"/>
      <c r="F361" s="94"/>
      <c r="H361" s="726"/>
      <c r="M361" s="712"/>
      <c r="N361" s="712"/>
    </row>
    <row r="362" ht="15.75" customHeight="1">
      <c r="A362" s="94"/>
      <c r="B362" s="94"/>
      <c r="C362" s="94"/>
      <c r="D362" s="81"/>
      <c r="E362" s="94"/>
      <c r="F362" s="94"/>
      <c r="H362" s="726"/>
      <c r="M362" s="712"/>
      <c r="N362" s="712"/>
    </row>
    <row r="363" ht="15.75" customHeight="1">
      <c r="A363" s="94"/>
      <c r="B363" s="94"/>
      <c r="C363" s="94"/>
      <c r="D363" s="81"/>
      <c r="E363" s="94"/>
      <c r="F363" s="94"/>
      <c r="H363" s="726"/>
      <c r="M363" s="712"/>
      <c r="N363" s="712"/>
    </row>
    <row r="364" ht="15.75" customHeight="1">
      <c r="A364" s="94"/>
      <c r="B364" s="94"/>
      <c r="C364" s="94"/>
      <c r="D364" s="81"/>
      <c r="E364" s="94"/>
      <c r="F364" s="94"/>
      <c r="H364" s="726"/>
      <c r="M364" s="712"/>
      <c r="N364" s="712"/>
    </row>
    <row r="365" ht="15.75" customHeight="1">
      <c r="A365" s="94"/>
      <c r="B365" s="94"/>
      <c r="C365" s="94"/>
      <c r="D365" s="81"/>
      <c r="E365" s="94"/>
      <c r="F365" s="94"/>
      <c r="H365" s="726"/>
      <c r="M365" s="712"/>
      <c r="N365" s="712"/>
    </row>
    <row r="366" ht="15.75" customHeight="1">
      <c r="A366" s="94"/>
      <c r="B366" s="94"/>
      <c r="C366" s="94"/>
      <c r="D366" s="81"/>
      <c r="E366" s="94"/>
      <c r="F366" s="94"/>
      <c r="H366" s="726"/>
      <c r="M366" s="712"/>
      <c r="N366" s="712"/>
    </row>
    <row r="367" ht="15.75" customHeight="1">
      <c r="A367" s="94"/>
      <c r="B367" s="94"/>
      <c r="C367" s="94"/>
      <c r="D367" s="81"/>
      <c r="E367" s="94"/>
      <c r="F367" s="94"/>
      <c r="H367" s="726"/>
      <c r="M367" s="712"/>
      <c r="N367" s="712"/>
    </row>
    <row r="368" ht="15.75" customHeight="1">
      <c r="A368" s="94"/>
      <c r="B368" s="94"/>
      <c r="C368" s="94"/>
      <c r="D368" s="81"/>
      <c r="E368" s="94"/>
      <c r="F368" s="94"/>
      <c r="H368" s="726"/>
      <c r="M368" s="712"/>
      <c r="N368" s="712"/>
    </row>
    <row r="369" ht="15.75" customHeight="1">
      <c r="A369" s="94"/>
      <c r="B369" s="94"/>
      <c r="C369" s="94"/>
      <c r="D369" s="81"/>
      <c r="E369" s="94"/>
      <c r="F369" s="94"/>
      <c r="H369" s="726"/>
      <c r="M369" s="712"/>
      <c r="N369" s="712"/>
    </row>
    <row r="370" ht="15.75" customHeight="1">
      <c r="A370" s="94"/>
      <c r="B370" s="94"/>
      <c r="C370" s="94"/>
      <c r="D370" s="81"/>
      <c r="E370" s="94"/>
      <c r="F370" s="94"/>
      <c r="H370" s="726"/>
      <c r="M370" s="712"/>
      <c r="N370" s="712"/>
    </row>
    <row r="371" ht="15.75" customHeight="1">
      <c r="A371" s="94"/>
      <c r="B371" s="94"/>
      <c r="C371" s="94"/>
      <c r="D371" s="81"/>
      <c r="E371" s="94"/>
      <c r="F371" s="94"/>
      <c r="H371" s="726"/>
      <c r="M371" s="712"/>
      <c r="N371" s="712"/>
    </row>
    <row r="372" ht="15.75" customHeight="1">
      <c r="A372" s="94"/>
      <c r="B372" s="94"/>
      <c r="C372" s="94"/>
      <c r="D372" s="81"/>
      <c r="E372" s="94"/>
      <c r="F372" s="94"/>
      <c r="H372" s="726"/>
      <c r="M372" s="712"/>
      <c r="N372" s="712"/>
    </row>
    <row r="373" ht="15.75" customHeight="1">
      <c r="A373" s="94"/>
      <c r="B373" s="94"/>
      <c r="C373" s="94"/>
      <c r="D373" s="81"/>
      <c r="E373" s="94"/>
      <c r="F373" s="94"/>
      <c r="H373" s="726"/>
      <c r="M373" s="712"/>
      <c r="N373" s="712"/>
    </row>
    <row r="374" ht="15.75" customHeight="1">
      <c r="A374" s="94"/>
      <c r="B374" s="94"/>
      <c r="C374" s="94"/>
      <c r="D374" s="81"/>
      <c r="E374" s="94"/>
      <c r="F374" s="94"/>
      <c r="H374" s="726"/>
      <c r="M374" s="712"/>
      <c r="N374" s="712"/>
    </row>
    <row r="375" ht="15.75" customHeight="1">
      <c r="A375" s="94"/>
      <c r="B375" s="94"/>
      <c r="C375" s="94"/>
      <c r="D375" s="81"/>
      <c r="E375" s="94"/>
      <c r="F375" s="94"/>
      <c r="H375" s="726"/>
      <c r="M375" s="712"/>
      <c r="N375" s="712"/>
    </row>
    <row r="376" ht="15.75" customHeight="1">
      <c r="A376" s="94"/>
      <c r="B376" s="94"/>
      <c r="C376" s="94"/>
      <c r="D376" s="81"/>
      <c r="E376" s="94"/>
      <c r="F376" s="94"/>
      <c r="H376" s="726"/>
      <c r="M376" s="712"/>
      <c r="N376" s="712"/>
    </row>
    <row r="377" ht="15.75" customHeight="1">
      <c r="A377" s="94"/>
      <c r="B377" s="94"/>
      <c r="C377" s="94"/>
      <c r="D377" s="81"/>
      <c r="E377" s="94"/>
      <c r="F377" s="94"/>
      <c r="H377" s="726"/>
      <c r="M377" s="712"/>
      <c r="N377" s="712"/>
    </row>
    <row r="378" ht="15.75" customHeight="1">
      <c r="A378" s="94"/>
      <c r="B378" s="94"/>
      <c r="C378" s="94"/>
      <c r="D378" s="81"/>
      <c r="E378" s="94"/>
      <c r="F378" s="94"/>
      <c r="H378" s="726"/>
      <c r="M378" s="712"/>
      <c r="N378" s="712"/>
    </row>
    <row r="379" ht="15.75" customHeight="1">
      <c r="A379" s="94"/>
      <c r="B379" s="94"/>
      <c r="C379" s="94"/>
      <c r="D379" s="81"/>
      <c r="E379" s="94"/>
      <c r="F379" s="94"/>
      <c r="H379" s="726"/>
      <c r="M379" s="712"/>
      <c r="N379" s="712"/>
    </row>
    <row r="380" ht="15.75" customHeight="1">
      <c r="A380" s="94"/>
      <c r="B380" s="94"/>
      <c r="C380" s="94"/>
      <c r="D380" s="81"/>
      <c r="E380" s="94"/>
      <c r="F380" s="94"/>
      <c r="H380" s="726"/>
      <c r="M380" s="712"/>
      <c r="N380" s="712"/>
    </row>
    <row r="381" ht="15.75" customHeight="1">
      <c r="A381" s="94"/>
      <c r="B381" s="94"/>
      <c r="C381" s="94"/>
      <c r="D381" s="81"/>
      <c r="E381" s="94"/>
      <c r="F381" s="94"/>
      <c r="H381" s="726"/>
      <c r="M381" s="712"/>
      <c r="N381" s="712"/>
    </row>
    <row r="382" ht="15.75" customHeight="1">
      <c r="A382" s="94"/>
      <c r="B382" s="94"/>
      <c r="C382" s="94"/>
      <c r="D382" s="81"/>
      <c r="E382" s="94"/>
      <c r="F382" s="94"/>
      <c r="H382" s="726"/>
      <c r="M382" s="712"/>
      <c r="N382" s="712"/>
    </row>
    <row r="383" ht="15.75" customHeight="1">
      <c r="A383" s="94"/>
      <c r="B383" s="94"/>
      <c r="C383" s="94"/>
      <c r="D383" s="81"/>
      <c r="E383" s="94"/>
      <c r="F383" s="94"/>
      <c r="H383" s="726"/>
      <c r="M383" s="712"/>
      <c r="N383" s="712"/>
    </row>
    <row r="384" ht="15.75" customHeight="1">
      <c r="A384" s="94"/>
      <c r="B384" s="94"/>
      <c r="C384" s="94"/>
      <c r="D384" s="81"/>
      <c r="E384" s="94"/>
      <c r="F384" s="94"/>
      <c r="H384" s="726"/>
      <c r="M384" s="712"/>
      <c r="N384" s="712"/>
    </row>
    <row r="385" ht="15.75" customHeight="1">
      <c r="A385" s="94"/>
      <c r="B385" s="94"/>
      <c r="C385" s="94"/>
      <c r="D385" s="81"/>
      <c r="E385" s="94"/>
      <c r="F385" s="94"/>
      <c r="H385" s="726"/>
      <c r="M385" s="712"/>
      <c r="N385" s="712"/>
    </row>
    <row r="386" ht="15.75" customHeight="1">
      <c r="A386" s="94"/>
      <c r="B386" s="94"/>
      <c r="C386" s="94"/>
      <c r="D386" s="81"/>
      <c r="E386" s="94"/>
      <c r="F386" s="94"/>
      <c r="H386" s="726"/>
      <c r="M386" s="712"/>
      <c r="N386" s="712"/>
    </row>
    <row r="387" ht="15.75" customHeight="1">
      <c r="A387" s="94"/>
      <c r="B387" s="94"/>
      <c r="C387" s="94"/>
      <c r="D387" s="81"/>
      <c r="E387" s="94"/>
      <c r="F387" s="94"/>
      <c r="H387" s="726"/>
      <c r="M387" s="712"/>
      <c r="N387" s="712"/>
    </row>
    <row r="388" ht="15.75" customHeight="1">
      <c r="A388" s="94"/>
      <c r="B388" s="94"/>
      <c r="C388" s="94"/>
      <c r="D388" s="81"/>
      <c r="E388" s="94"/>
      <c r="F388" s="94"/>
      <c r="H388" s="726"/>
      <c r="M388" s="712"/>
      <c r="N388" s="712"/>
    </row>
    <row r="389" ht="15.75" customHeight="1">
      <c r="A389" s="94"/>
      <c r="B389" s="94"/>
      <c r="C389" s="94"/>
      <c r="D389" s="81"/>
      <c r="E389" s="94"/>
      <c r="F389" s="94"/>
      <c r="H389" s="726"/>
      <c r="M389" s="712"/>
      <c r="N389" s="712"/>
    </row>
    <row r="390" ht="15.75" customHeight="1">
      <c r="A390" s="94"/>
      <c r="B390" s="94"/>
      <c r="C390" s="94"/>
      <c r="D390" s="81"/>
      <c r="E390" s="94"/>
      <c r="F390" s="94"/>
      <c r="H390" s="726"/>
      <c r="M390" s="712"/>
      <c r="N390" s="712"/>
    </row>
    <row r="391" ht="15.75" customHeight="1">
      <c r="A391" s="94"/>
      <c r="B391" s="94"/>
      <c r="C391" s="94"/>
      <c r="D391" s="81"/>
      <c r="E391" s="94"/>
      <c r="F391" s="94"/>
      <c r="H391" s="726"/>
      <c r="M391" s="712"/>
      <c r="N391" s="712"/>
    </row>
    <row r="392" ht="15.75" customHeight="1">
      <c r="A392" s="94"/>
      <c r="B392" s="94"/>
      <c r="C392" s="94"/>
      <c r="D392" s="81"/>
      <c r="E392" s="94"/>
      <c r="F392" s="94"/>
      <c r="H392" s="726"/>
      <c r="M392" s="712"/>
      <c r="N392" s="712"/>
    </row>
    <row r="393" ht="15.75" customHeight="1">
      <c r="A393" s="94"/>
      <c r="B393" s="94"/>
      <c r="C393" s="94"/>
      <c r="D393" s="81"/>
      <c r="E393" s="94"/>
      <c r="F393" s="94"/>
      <c r="H393" s="726"/>
      <c r="M393" s="712"/>
      <c r="N393" s="712"/>
    </row>
    <row r="394" ht="15.75" customHeight="1">
      <c r="A394" s="94"/>
      <c r="B394" s="94"/>
      <c r="C394" s="94"/>
      <c r="D394" s="81"/>
      <c r="E394" s="94"/>
      <c r="F394" s="94"/>
      <c r="H394" s="726"/>
      <c r="M394" s="712"/>
      <c r="N394" s="712"/>
    </row>
    <row r="395" ht="15.75" customHeight="1">
      <c r="A395" s="94"/>
      <c r="B395" s="94"/>
      <c r="C395" s="94"/>
      <c r="D395" s="81"/>
      <c r="E395" s="94"/>
      <c r="F395" s="94"/>
      <c r="H395" s="726"/>
      <c r="M395" s="712"/>
      <c r="N395" s="712"/>
    </row>
    <row r="396" ht="15.75" customHeight="1">
      <c r="A396" s="94"/>
      <c r="B396" s="94"/>
      <c r="C396" s="94"/>
      <c r="D396" s="81"/>
      <c r="E396" s="94"/>
      <c r="F396" s="94"/>
      <c r="H396" s="726"/>
      <c r="M396" s="712"/>
      <c r="N396" s="712"/>
    </row>
    <row r="397" ht="15.75" customHeight="1">
      <c r="A397" s="94"/>
      <c r="B397" s="94"/>
      <c r="C397" s="94"/>
      <c r="D397" s="81"/>
      <c r="E397" s="94"/>
      <c r="F397" s="94"/>
      <c r="H397" s="726"/>
      <c r="M397" s="712"/>
      <c r="N397" s="712"/>
    </row>
    <row r="398" ht="15.75" customHeight="1">
      <c r="A398" s="94"/>
      <c r="B398" s="94"/>
      <c r="C398" s="94"/>
      <c r="D398" s="81"/>
      <c r="E398" s="94"/>
      <c r="F398" s="94"/>
      <c r="H398" s="726"/>
      <c r="M398" s="712"/>
      <c r="N398" s="712"/>
    </row>
    <row r="399" ht="15.75" customHeight="1">
      <c r="A399" s="94"/>
      <c r="B399" s="94"/>
      <c r="C399" s="94"/>
      <c r="D399" s="81"/>
      <c r="E399" s="94"/>
      <c r="F399" s="94"/>
      <c r="H399" s="726"/>
      <c r="M399" s="712"/>
      <c r="N399" s="712"/>
    </row>
    <row r="400" ht="15.75" customHeight="1">
      <c r="A400" s="94"/>
      <c r="B400" s="94"/>
      <c r="C400" s="94"/>
      <c r="D400" s="81"/>
      <c r="E400" s="94"/>
      <c r="F400" s="94"/>
      <c r="H400" s="726"/>
      <c r="M400" s="712"/>
      <c r="N400" s="712"/>
    </row>
    <row r="401" ht="15.75" customHeight="1">
      <c r="A401" s="94"/>
      <c r="B401" s="94"/>
      <c r="C401" s="94"/>
      <c r="D401" s="81"/>
      <c r="E401" s="94"/>
      <c r="F401" s="94"/>
      <c r="H401" s="726"/>
      <c r="M401" s="712"/>
      <c r="N401" s="712"/>
    </row>
    <row r="402" ht="15.75" customHeight="1">
      <c r="A402" s="94"/>
      <c r="B402" s="94"/>
      <c r="C402" s="94"/>
      <c r="D402" s="81"/>
      <c r="E402" s="94"/>
      <c r="F402" s="94"/>
      <c r="H402" s="726"/>
      <c r="M402" s="712"/>
      <c r="N402" s="712"/>
    </row>
    <row r="403" ht="15.75" customHeight="1">
      <c r="A403" s="94"/>
      <c r="B403" s="94"/>
      <c r="C403" s="94"/>
      <c r="D403" s="81"/>
      <c r="E403" s="94"/>
      <c r="F403" s="94"/>
      <c r="H403" s="726"/>
      <c r="M403" s="712"/>
      <c r="N403" s="712"/>
    </row>
    <row r="404" ht="15.75" customHeight="1">
      <c r="A404" s="94"/>
      <c r="B404" s="94"/>
      <c r="C404" s="94"/>
      <c r="D404" s="81"/>
      <c r="E404" s="94"/>
      <c r="F404" s="94"/>
      <c r="H404" s="726"/>
      <c r="M404" s="712"/>
      <c r="N404" s="712"/>
    </row>
    <row r="405" ht="15.75" customHeight="1">
      <c r="A405" s="94"/>
      <c r="B405" s="94"/>
      <c r="C405" s="94"/>
      <c r="D405" s="81"/>
      <c r="E405" s="94"/>
      <c r="F405" s="94"/>
      <c r="H405" s="726"/>
      <c r="M405" s="712"/>
      <c r="N405" s="712"/>
    </row>
    <row r="406" ht="15.75" customHeight="1">
      <c r="A406" s="94"/>
      <c r="B406" s="94"/>
      <c r="C406" s="94"/>
      <c r="D406" s="81"/>
      <c r="E406" s="94"/>
      <c r="F406" s="94"/>
      <c r="H406" s="726"/>
      <c r="M406" s="712"/>
      <c r="N406" s="712"/>
    </row>
    <row r="407" ht="15.75" customHeight="1">
      <c r="A407" s="94"/>
      <c r="B407" s="94"/>
      <c r="C407" s="94"/>
      <c r="D407" s="81"/>
      <c r="E407" s="94"/>
      <c r="F407" s="94"/>
      <c r="H407" s="726"/>
      <c r="M407" s="712"/>
      <c r="N407" s="712"/>
    </row>
    <row r="408" ht="15.75" customHeight="1">
      <c r="A408" s="94"/>
      <c r="B408" s="94"/>
      <c r="C408" s="94"/>
      <c r="D408" s="81"/>
      <c r="E408" s="94"/>
      <c r="F408" s="94"/>
      <c r="H408" s="726"/>
      <c r="M408" s="712"/>
      <c r="N408" s="712"/>
    </row>
    <row r="409" ht="15.75" customHeight="1">
      <c r="A409" s="94"/>
      <c r="B409" s="94"/>
      <c r="C409" s="94"/>
      <c r="D409" s="81"/>
      <c r="E409" s="94"/>
      <c r="F409" s="94"/>
      <c r="H409" s="726"/>
      <c r="M409" s="712"/>
      <c r="N409" s="712"/>
    </row>
    <row r="410" ht="15.75" customHeight="1">
      <c r="A410" s="94"/>
      <c r="B410" s="94"/>
      <c r="C410" s="94"/>
      <c r="D410" s="81"/>
      <c r="E410" s="94"/>
      <c r="F410" s="94"/>
      <c r="H410" s="726"/>
      <c r="M410" s="712"/>
      <c r="N410" s="712"/>
    </row>
    <row r="411" ht="15.75" customHeight="1">
      <c r="A411" s="94"/>
      <c r="B411" s="94"/>
      <c r="C411" s="94"/>
      <c r="D411" s="81"/>
      <c r="E411" s="94"/>
      <c r="F411" s="94"/>
      <c r="H411" s="726"/>
      <c r="M411" s="712"/>
      <c r="N411" s="712"/>
    </row>
    <row r="412" ht="15.75" customHeight="1">
      <c r="A412" s="94"/>
      <c r="B412" s="94"/>
      <c r="C412" s="94"/>
      <c r="D412" s="81"/>
      <c r="E412" s="94"/>
      <c r="F412" s="94"/>
      <c r="H412" s="726"/>
      <c r="M412" s="712"/>
      <c r="N412" s="712"/>
    </row>
    <row r="413" ht="15.75" customHeight="1">
      <c r="A413" s="94"/>
      <c r="B413" s="94"/>
      <c r="C413" s="94"/>
      <c r="D413" s="81"/>
      <c r="E413" s="94"/>
      <c r="F413" s="94"/>
      <c r="H413" s="726"/>
      <c r="M413" s="712"/>
      <c r="N413" s="712"/>
    </row>
    <row r="414" ht="15.75" customHeight="1">
      <c r="A414" s="94"/>
      <c r="B414" s="94"/>
      <c r="C414" s="94"/>
      <c r="D414" s="81"/>
      <c r="E414" s="94"/>
      <c r="F414" s="94"/>
      <c r="H414" s="726"/>
      <c r="M414" s="712"/>
      <c r="N414" s="712"/>
    </row>
    <row r="415" ht="15.75" customHeight="1">
      <c r="A415" s="94"/>
      <c r="B415" s="94"/>
      <c r="C415" s="94"/>
      <c r="D415" s="81"/>
      <c r="E415" s="94"/>
      <c r="F415" s="94"/>
      <c r="H415" s="726"/>
      <c r="M415" s="712"/>
      <c r="N415" s="712"/>
    </row>
    <row r="416" ht="15.75" customHeight="1">
      <c r="A416" s="94"/>
      <c r="B416" s="94"/>
      <c r="C416" s="94"/>
      <c r="D416" s="81"/>
      <c r="E416" s="94"/>
      <c r="F416" s="94"/>
      <c r="H416" s="726"/>
      <c r="M416" s="712"/>
      <c r="N416" s="712"/>
    </row>
    <row r="417" ht="15.75" customHeight="1">
      <c r="A417" s="94"/>
      <c r="B417" s="94"/>
      <c r="C417" s="94"/>
      <c r="D417" s="81"/>
      <c r="E417" s="94"/>
      <c r="F417" s="94"/>
      <c r="H417" s="726"/>
      <c r="M417" s="712"/>
      <c r="N417" s="712"/>
    </row>
    <row r="418" ht="15.75" customHeight="1">
      <c r="A418" s="94"/>
      <c r="B418" s="94"/>
      <c r="C418" s="94"/>
      <c r="D418" s="81"/>
      <c r="E418" s="94"/>
      <c r="F418" s="94"/>
      <c r="H418" s="726"/>
      <c r="M418" s="712"/>
      <c r="N418" s="712"/>
    </row>
    <row r="419" ht="15.75" customHeight="1">
      <c r="A419" s="94"/>
      <c r="B419" s="94"/>
      <c r="C419" s="94"/>
      <c r="D419" s="81"/>
      <c r="E419" s="94"/>
      <c r="F419" s="94"/>
      <c r="H419" s="726"/>
      <c r="M419" s="712"/>
      <c r="N419" s="712"/>
    </row>
    <row r="420" ht="15.75" customHeight="1">
      <c r="A420" s="94"/>
      <c r="B420" s="94"/>
      <c r="C420" s="94"/>
      <c r="D420" s="81"/>
      <c r="E420" s="94"/>
      <c r="F420" s="94"/>
      <c r="H420" s="726"/>
      <c r="M420" s="712"/>
      <c r="N420" s="712"/>
    </row>
    <row r="421" ht="15.75" customHeight="1">
      <c r="A421" s="94"/>
      <c r="B421" s="94"/>
      <c r="C421" s="94"/>
      <c r="D421" s="81"/>
      <c r="E421" s="94"/>
      <c r="F421" s="94"/>
      <c r="H421" s="726"/>
      <c r="M421" s="712"/>
      <c r="N421" s="712"/>
    </row>
    <row r="422" ht="15.75" customHeight="1">
      <c r="A422" s="94"/>
      <c r="B422" s="94"/>
      <c r="C422" s="94"/>
      <c r="D422" s="81"/>
      <c r="E422" s="94"/>
      <c r="F422" s="94"/>
      <c r="H422" s="726"/>
      <c r="M422" s="712"/>
      <c r="N422" s="712"/>
    </row>
    <row r="423" ht="15.75" customHeight="1">
      <c r="A423" s="94"/>
      <c r="B423" s="94"/>
      <c r="C423" s="94"/>
      <c r="D423" s="81"/>
      <c r="E423" s="94"/>
      <c r="F423" s="94"/>
      <c r="H423" s="726"/>
      <c r="M423" s="712"/>
      <c r="N423" s="712"/>
    </row>
    <row r="424" ht="15.75" customHeight="1">
      <c r="A424" s="94"/>
      <c r="B424" s="94"/>
      <c r="C424" s="94"/>
      <c r="D424" s="81"/>
      <c r="E424" s="94"/>
      <c r="F424" s="94"/>
      <c r="H424" s="726"/>
      <c r="M424" s="712"/>
      <c r="N424" s="712"/>
    </row>
    <row r="425" ht="15.75" customHeight="1">
      <c r="A425" s="94"/>
      <c r="B425" s="94"/>
      <c r="C425" s="94"/>
      <c r="D425" s="81"/>
      <c r="E425" s="94"/>
      <c r="F425" s="94"/>
      <c r="H425" s="726"/>
      <c r="M425" s="712"/>
      <c r="N425" s="712"/>
    </row>
    <row r="426" ht="15.75" customHeight="1">
      <c r="A426" s="94"/>
      <c r="B426" s="94"/>
      <c r="C426" s="94"/>
      <c r="D426" s="81"/>
      <c r="E426" s="94"/>
      <c r="F426" s="94"/>
      <c r="H426" s="726"/>
      <c r="M426" s="712"/>
      <c r="N426" s="712"/>
    </row>
    <row r="427" ht="15.75" customHeight="1">
      <c r="A427" s="94"/>
      <c r="B427" s="94"/>
      <c r="C427" s="94"/>
      <c r="D427" s="81"/>
      <c r="E427" s="94"/>
      <c r="F427" s="94"/>
      <c r="H427" s="726"/>
      <c r="M427" s="712"/>
      <c r="N427" s="712"/>
    </row>
    <row r="428" ht="15.75" customHeight="1">
      <c r="A428" s="94"/>
      <c r="B428" s="94"/>
      <c r="C428" s="94"/>
      <c r="D428" s="81"/>
      <c r="E428" s="94"/>
      <c r="F428" s="94"/>
      <c r="H428" s="726"/>
      <c r="M428" s="712"/>
      <c r="N428" s="712"/>
    </row>
    <row r="429" ht="15.75" customHeight="1">
      <c r="A429" s="94"/>
      <c r="B429" s="94"/>
      <c r="C429" s="94"/>
      <c r="D429" s="81"/>
      <c r="E429" s="94"/>
      <c r="F429" s="94"/>
      <c r="H429" s="726"/>
      <c r="M429" s="712"/>
      <c r="N429" s="712"/>
    </row>
    <row r="430" ht="15.75" customHeight="1">
      <c r="A430" s="94"/>
      <c r="B430" s="94"/>
      <c r="C430" s="94"/>
      <c r="D430" s="81"/>
      <c r="E430" s="94"/>
      <c r="F430" s="94"/>
      <c r="H430" s="726"/>
      <c r="M430" s="712"/>
      <c r="N430" s="712"/>
    </row>
    <row r="431" ht="15.75" customHeight="1">
      <c r="A431" s="94"/>
      <c r="B431" s="94"/>
      <c r="C431" s="94"/>
      <c r="D431" s="81"/>
      <c r="E431" s="94"/>
      <c r="F431" s="94"/>
      <c r="H431" s="726"/>
      <c r="M431" s="712"/>
      <c r="N431" s="712"/>
    </row>
    <row r="432" ht="15.75" customHeight="1">
      <c r="A432" s="94"/>
      <c r="B432" s="94"/>
      <c r="C432" s="94"/>
      <c r="D432" s="81"/>
      <c r="E432" s="94"/>
      <c r="F432" s="94"/>
      <c r="H432" s="726"/>
      <c r="M432" s="712"/>
      <c r="N432" s="712"/>
    </row>
    <row r="433" ht="15.75" customHeight="1">
      <c r="A433" s="94"/>
      <c r="B433" s="94"/>
      <c r="C433" s="94"/>
      <c r="D433" s="81"/>
      <c r="E433" s="94"/>
      <c r="F433" s="94"/>
      <c r="H433" s="726"/>
      <c r="M433" s="712"/>
      <c r="N433" s="712"/>
    </row>
    <row r="434" ht="15.75" customHeight="1">
      <c r="A434" s="94"/>
      <c r="B434" s="94"/>
      <c r="C434" s="94"/>
      <c r="D434" s="81"/>
      <c r="E434" s="94"/>
      <c r="F434" s="94"/>
      <c r="H434" s="726"/>
      <c r="M434" s="712"/>
      <c r="N434" s="712"/>
    </row>
    <row r="435" ht="15.75" customHeight="1">
      <c r="A435" s="94"/>
      <c r="B435" s="94"/>
      <c r="C435" s="94"/>
      <c r="D435" s="81"/>
      <c r="E435" s="94"/>
      <c r="F435" s="94"/>
      <c r="H435" s="726"/>
      <c r="M435" s="712"/>
      <c r="N435" s="712"/>
    </row>
    <row r="436" ht="15.75" customHeight="1">
      <c r="A436" s="94"/>
      <c r="B436" s="94"/>
      <c r="C436" s="94"/>
      <c r="D436" s="81"/>
      <c r="E436" s="94"/>
      <c r="F436" s="94"/>
      <c r="H436" s="726"/>
      <c r="M436" s="712"/>
      <c r="N436" s="712"/>
    </row>
    <row r="437" ht="15.75" customHeight="1">
      <c r="A437" s="94"/>
      <c r="B437" s="94"/>
      <c r="C437" s="94"/>
      <c r="D437" s="81"/>
      <c r="E437" s="94"/>
      <c r="F437" s="94"/>
      <c r="H437" s="726"/>
      <c r="M437" s="712"/>
      <c r="N437" s="712"/>
    </row>
    <row r="438" ht="15.75" customHeight="1">
      <c r="A438" s="94"/>
      <c r="B438" s="94"/>
      <c r="C438" s="94"/>
      <c r="D438" s="81"/>
      <c r="E438" s="94"/>
      <c r="F438" s="94"/>
      <c r="H438" s="726"/>
      <c r="M438" s="712"/>
      <c r="N438" s="712"/>
    </row>
    <row r="439" ht="15.75" customHeight="1">
      <c r="A439" s="94"/>
      <c r="B439" s="94"/>
      <c r="C439" s="94"/>
      <c r="D439" s="81"/>
      <c r="E439" s="94"/>
      <c r="F439" s="94"/>
      <c r="H439" s="726"/>
      <c r="M439" s="712"/>
      <c r="N439" s="712"/>
    </row>
    <row r="440" ht="15.75" customHeight="1">
      <c r="A440" s="94"/>
      <c r="B440" s="94"/>
      <c r="C440" s="94"/>
      <c r="D440" s="81"/>
      <c r="E440" s="94"/>
      <c r="F440" s="94"/>
      <c r="H440" s="726"/>
      <c r="M440" s="712"/>
      <c r="N440" s="712"/>
    </row>
    <row r="441" ht="15.75" customHeight="1">
      <c r="A441" s="94"/>
      <c r="B441" s="94"/>
      <c r="C441" s="94"/>
      <c r="D441" s="81"/>
      <c r="E441" s="94"/>
      <c r="F441" s="94"/>
      <c r="H441" s="726"/>
      <c r="M441" s="712"/>
      <c r="N441" s="712"/>
    </row>
    <row r="442" ht="15.75" customHeight="1">
      <c r="A442" s="94"/>
      <c r="B442" s="94"/>
      <c r="C442" s="94"/>
      <c r="D442" s="81"/>
      <c r="E442" s="94"/>
      <c r="F442" s="94"/>
      <c r="H442" s="726"/>
      <c r="M442" s="712"/>
      <c r="N442" s="712"/>
    </row>
    <row r="443" ht="15.75" customHeight="1">
      <c r="A443" s="94"/>
      <c r="B443" s="94"/>
      <c r="C443" s="94"/>
      <c r="D443" s="81"/>
      <c r="E443" s="94"/>
      <c r="F443" s="94"/>
      <c r="H443" s="726"/>
      <c r="M443" s="712"/>
      <c r="N443" s="712"/>
    </row>
    <row r="444" ht="15.75" customHeight="1">
      <c r="A444" s="94"/>
      <c r="B444" s="94"/>
      <c r="C444" s="94"/>
      <c r="D444" s="81"/>
      <c r="E444" s="94"/>
      <c r="F444" s="94"/>
      <c r="H444" s="726"/>
      <c r="M444" s="712"/>
      <c r="N444" s="712"/>
    </row>
    <row r="445" ht="15.75" customHeight="1">
      <c r="A445" s="94"/>
      <c r="B445" s="94"/>
      <c r="C445" s="94"/>
      <c r="D445" s="81"/>
      <c r="E445" s="94"/>
      <c r="F445" s="94"/>
      <c r="H445" s="726"/>
      <c r="M445" s="712"/>
      <c r="N445" s="712"/>
    </row>
    <row r="446" ht="15.75" customHeight="1">
      <c r="A446" s="94"/>
      <c r="B446" s="94"/>
      <c r="C446" s="94"/>
      <c r="D446" s="81"/>
      <c r="E446" s="94"/>
      <c r="F446" s="94"/>
      <c r="H446" s="726"/>
      <c r="M446" s="712"/>
      <c r="N446" s="712"/>
    </row>
    <row r="447" ht="15.75" customHeight="1">
      <c r="A447" s="94"/>
      <c r="B447" s="94"/>
      <c r="C447" s="94"/>
      <c r="D447" s="81"/>
      <c r="E447" s="94"/>
      <c r="F447" s="94"/>
      <c r="H447" s="726"/>
      <c r="M447" s="712"/>
      <c r="N447" s="712"/>
    </row>
    <row r="448" ht="15.75" customHeight="1">
      <c r="A448" s="94"/>
      <c r="B448" s="94"/>
      <c r="C448" s="94"/>
      <c r="D448" s="81"/>
      <c r="E448" s="94"/>
      <c r="F448" s="94"/>
      <c r="H448" s="726"/>
      <c r="M448" s="712"/>
      <c r="N448" s="712"/>
    </row>
    <row r="449" ht="15.75" customHeight="1">
      <c r="A449" s="94"/>
      <c r="B449" s="94"/>
      <c r="C449" s="94"/>
      <c r="D449" s="81"/>
      <c r="E449" s="94"/>
      <c r="F449" s="94"/>
      <c r="H449" s="726"/>
      <c r="M449" s="712"/>
      <c r="N449" s="712"/>
    </row>
    <row r="450" ht="15.75" customHeight="1">
      <c r="A450" s="94"/>
      <c r="B450" s="94"/>
      <c r="C450" s="94"/>
      <c r="D450" s="81"/>
      <c r="E450" s="94"/>
      <c r="F450" s="94"/>
      <c r="H450" s="726"/>
      <c r="M450" s="712"/>
      <c r="N450" s="712"/>
    </row>
    <row r="451" ht="15.75" customHeight="1">
      <c r="A451" s="94"/>
      <c r="B451" s="94"/>
      <c r="C451" s="94"/>
      <c r="D451" s="81"/>
      <c r="E451" s="94"/>
      <c r="F451" s="94"/>
      <c r="H451" s="726"/>
      <c r="M451" s="712"/>
      <c r="N451" s="712"/>
    </row>
    <row r="452" ht="15.75" customHeight="1">
      <c r="A452" s="94"/>
      <c r="B452" s="94"/>
      <c r="C452" s="94"/>
      <c r="D452" s="81"/>
      <c r="E452" s="94"/>
      <c r="F452" s="94"/>
      <c r="H452" s="726"/>
      <c r="M452" s="712"/>
      <c r="N452" s="712"/>
    </row>
    <row r="453" ht="15.75" customHeight="1">
      <c r="A453" s="94"/>
      <c r="B453" s="94"/>
      <c r="C453" s="94"/>
      <c r="D453" s="81"/>
      <c r="E453" s="94"/>
      <c r="F453" s="94"/>
      <c r="H453" s="726"/>
      <c r="M453" s="712"/>
      <c r="N453" s="712"/>
    </row>
    <row r="454" ht="15.75" customHeight="1">
      <c r="A454" s="94"/>
      <c r="B454" s="94"/>
      <c r="C454" s="94"/>
      <c r="D454" s="81"/>
      <c r="E454" s="94"/>
      <c r="F454" s="94"/>
      <c r="H454" s="726"/>
      <c r="M454" s="712"/>
      <c r="N454" s="712"/>
    </row>
    <row r="455" ht="15.75" customHeight="1">
      <c r="A455" s="94"/>
      <c r="B455" s="94"/>
      <c r="C455" s="94"/>
      <c r="D455" s="81"/>
      <c r="E455" s="94"/>
      <c r="F455" s="94"/>
      <c r="H455" s="726"/>
      <c r="M455" s="712"/>
      <c r="N455" s="712"/>
    </row>
    <row r="456" ht="15.75" customHeight="1">
      <c r="A456" s="94"/>
      <c r="B456" s="94"/>
      <c r="C456" s="94"/>
      <c r="D456" s="81"/>
      <c r="E456" s="94"/>
      <c r="F456" s="94"/>
      <c r="H456" s="726"/>
      <c r="M456" s="712"/>
      <c r="N456" s="712"/>
    </row>
    <row r="457" ht="15.75" customHeight="1">
      <c r="A457" s="94"/>
      <c r="B457" s="94"/>
      <c r="C457" s="94"/>
      <c r="D457" s="81"/>
      <c r="E457" s="94"/>
      <c r="F457" s="94"/>
      <c r="H457" s="726"/>
      <c r="M457" s="712"/>
      <c r="N457" s="712"/>
    </row>
    <row r="458" ht="15.75" customHeight="1">
      <c r="A458" s="94"/>
      <c r="B458" s="94"/>
      <c r="C458" s="94"/>
      <c r="D458" s="81"/>
      <c r="E458" s="94"/>
      <c r="F458" s="94"/>
      <c r="H458" s="726"/>
      <c r="M458" s="712"/>
      <c r="N458" s="712"/>
    </row>
    <row r="459" ht="15.75" customHeight="1">
      <c r="A459" s="94"/>
      <c r="B459" s="94"/>
      <c r="C459" s="94"/>
      <c r="D459" s="81"/>
      <c r="E459" s="94"/>
      <c r="F459" s="94"/>
      <c r="H459" s="726"/>
      <c r="M459" s="712"/>
      <c r="N459" s="712"/>
    </row>
    <row r="460" ht="15.75" customHeight="1">
      <c r="A460" s="94"/>
      <c r="B460" s="94"/>
      <c r="C460" s="94"/>
      <c r="D460" s="81"/>
      <c r="E460" s="94"/>
      <c r="F460" s="94"/>
      <c r="H460" s="726"/>
      <c r="M460" s="712"/>
      <c r="N460" s="712"/>
    </row>
    <row r="461" ht="15.75" customHeight="1">
      <c r="A461" s="94"/>
      <c r="B461" s="94"/>
      <c r="C461" s="94"/>
      <c r="D461" s="81"/>
      <c r="E461" s="94"/>
      <c r="F461" s="94"/>
      <c r="H461" s="726"/>
      <c r="M461" s="712"/>
      <c r="N461" s="712"/>
    </row>
    <row r="462" ht="15.75" customHeight="1">
      <c r="A462" s="94"/>
      <c r="B462" s="94"/>
      <c r="C462" s="94"/>
      <c r="D462" s="81"/>
      <c r="E462" s="94"/>
      <c r="F462" s="94"/>
      <c r="H462" s="726"/>
      <c r="M462" s="712"/>
      <c r="N462" s="712"/>
    </row>
    <row r="463" ht="15.75" customHeight="1">
      <c r="A463" s="94"/>
      <c r="B463" s="94"/>
      <c r="C463" s="94"/>
      <c r="D463" s="81"/>
      <c r="E463" s="94"/>
      <c r="F463" s="94"/>
      <c r="H463" s="726"/>
      <c r="M463" s="712"/>
      <c r="N463" s="712"/>
    </row>
    <row r="464" ht="15.75" customHeight="1">
      <c r="A464" s="94"/>
      <c r="B464" s="94"/>
      <c r="C464" s="94"/>
      <c r="D464" s="81"/>
      <c r="E464" s="94"/>
      <c r="F464" s="94"/>
      <c r="H464" s="726"/>
      <c r="M464" s="712"/>
      <c r="N464" s="712"/>
    </row>
    <row r="465" ht="15.75" customHeight="1">
      <c r="A465" s="94"/>
      <c r="B465" s="94"/>
      <c r="C465" s="94"/>
      <c r="D465" s="81"/>
      <c r="E465" s="94"/>
      <c r="F465" s="94"/>
      <c r="H465" s="726"/>
      <c r="M465" s="712"/>
      <c r="N465" s="712"/>
    </row>
    <row r="466" ht="15.75" customHeight="1">
      <c r="A466" s="94"/>
      <c r="B466" s="94"/>
      <c r="C466" s="94"/>
      <c r="D466" s="81"/>
      <c r="E466" s="94"/>
      <c r="F466" s="94"/>
      <c r="H466" s="726"/>
      <c r="M466" s="712"/>
      <c r="N466" s="712"/>
    </row>
    <row r="467" ht="15.75" customHeight="1">
      <c r="A467" s="94"/>
      <c r="B467" s="94"/>
      <c r="C467" s="94"/>
      <c r="D467" s="81"/>
      <c r="E467" s="94"/>
      <c r="F467" s="94"/>
      <c r="H467" s="726"/>
      <c r="M467" s="712"/>
      <c r="N467" s="712"/>
    </row>
    <row r="468" ht="15.75" customHeight="1">
      <c r="A468" s="94"/>
      <c r="B468" s="94"/>
      <c r="C468" s="94"/>
      <c r="D468" s="81"/>
      <c r="E468" s="94"/>
      <c r="F468" s="94"/>
      <c r="H468" s="726"/>
      <c r="M468" s="712"/>
      <c r="N468" s="712"/>
    </row>
    <row r="469" ht="15.75" customHeight="1">
      <c r="A469" s="94"/>
      <c r="B469" s="94"/>
      <c r="C469" s="94"/>
      <c r="D469" s="81"/>
      <c r="E469" s="94"/>
      <c r="F469" s="94"/>
      <c r="H469" s="726"/>
      <c r="M469" s="712"/>
      <c r="N469" s="712"/>
    </row>
    <row r="470" ht="15.75" customHeight="1">
      <c r="A470" s="94"/>
      <c r="B470" s="94"/>
      <c r="C470" s="94"/>
      <c r="D470" s="81"/>
      <c r="E470" s="94"/>
      <c r="F470" s="94"/>
      <c r="H470" s="726"/>
      <c r="M470" s="712"/>
      <c r="N470" s="712"/>
    </row>
    <row r="471" ht="15.75" customHeight="1">
      <c r="A471" s="94"/>
      <c r="B471" s="94"/>
      <c r="C471" s="94"/>
      <c r="D471" s="81"/>
      <c r="E471" s="94"/>
      <c r="F471" s="94"/>
      <c r="H471" s="726"/>
      <c r="M471" s="712"/>
      <c r="N471" s="712"/>
    </row>
    <row r="472" ht="15.75" customHeight="1">
      <c r="A472" s="94"/>
      <c r="B472" s="94"/>
      <c r="C472" s="94"/>
      <c r="D472" s="81"/>
      <c r="E472" s="94"/>
      <c r="F472" s="94"/>
      <c r="H472" s="726"/>
      <c r="M472" s="712"/>
      <c r="N472" s="712"/>
    </row>
    <row r="473" ht="15.75" customHeight="1">
      <c r="A473" s="94"/>
      <c r="B473" s="94"/>
      <c r="C473" s="94"/>
      <c r="D473" s="81"/>
      <c r="E473" s="94"/>
      <c r="F473" s="94"/>
      <c r="H473" s="726"/>
      <c r="M473" s="712"/>
      <c r="N473" s="712"/>
    </row>
    <row r="474" ht="15.75" customHeight="1">
      <c r="A474" s="94"/>
      <c r="B474" s="94"/>
      <c r="C474" s="94"/>
      <c r="D474" s="81"/>
      <c r="E474" s="94"/>
      <c r="F474" s="94"/>
      <c r="H474" s="726"/>
      <c r="M474" s="712"/>
      <c r="N474" s="712"/>
    </row>
    <row r="475" ht="15.75" customHeight="1">
      <c r="A475" s="94"/>
      <c r="B475" s="94"/>
      <c r="C475" s="94"/>
      <c r="D475" s="81"/>
      <c r="E475" s="94"/>
      <c r="F475" s="94"/>
      <c r="H475" s="726"/>
      <c r="M475" s="712"/>
      <c r="N475" s="712"/>
    </row>
    <row r="476" ht="15.75" customHeight="1">
      <c r="A476" s="94"/>
      <c r="B476" s="94"/>
      <c r="C476" s="94"/>
      <c r="D476" s="81"/>
      <c r="E476" s="94"/>
      <c r="F476" s="94"/>
      <c r="H476" s="726"/>
      <c r="M476" s="712"/>
      <c r="N476" s="712"/>
    </row>
    <row r="477" ht="15.75" customHeight="1">
      <c r="A477" s="94"/>
      <c r="B477" s="94"/>
      <c r="C477" s="94"/>
      <c r="D477" s="81"/>
      <c r="E477" s="94"/>
      <c r="F477" s="94"/>
      <c r="H477" s="726"/>
      <c r="M477" s="712"/>
      <c r="N477" s="712"/>
    </row>
    <row r="478" ht="15.75" customHeight="1">
      <c r="A478" s="94"/>
      <c r="B478" s="94"/>
      <c r="C478" s="94"/>
      <c r="D478" s="81"/>
      <c r="E478" s="94"/>
      <c r="F478" s="94"/>
      <c r="H478" s="726"/>
      <c r="M478" s="712"/>
      <c r="N478" s="712"/>
    </row>
    <row r="479" ht="15.75" customHeight="1">
      <c r="A479" s="94"/>
      <c r="B479" s="94"/>
      <c r="C479" s="94"/>
      <c r="D479" s="81"/>
      <c r="E479" s="94"/>
      <c r="F479" s="94"/>
      <c r="H479" s="726"/>
      <c r="M479" s="712"/>
      <c r="N479" s="712"/>
    </row>
    <row r="480" ht="15.75" customHeight="1">
      <c r="A480" s="94"/>
      <c r="B480" s="94"/>
      <c r="C480" s="94"/>
      <c r="D480" s="81"/>
      <c r="E480" s="94"/>
      <c r="F480" s="94"/>
      <c r="H480" s="726"/>
      <c r="M480" s="712"/>
      <c r="N480" s="712"/>
    </row>
    <row r="481" ht="15.75" customHeight="1">
      <c r="A481" s="94"/>
      <c r="B481" s="94"/>
      <c r="C481" s="94"/>
      <c r="D481" s="81"/>
      <c r="E481" s="94"/>
      <c r="F481" s="94"/>
      <c r="H481" s="726"/>
      <c r="M481" s="712"/>
      <c r="N481" s="712"/>
    </row>
    <row r="482" ht="15.75" customHeight="1">
      <c r="A482" s="94"/>
      <c r="B482" s="94"/>
      <c r="C482" s="94"/>
      <c r="D482" s="81"/>
      <c r="E482" s="94"/>
      <c r="F482" s="94"/>
      <c r="H482" s="726"/>
      <c r="M482" s="712"/>
      <c r="N482" s="712"/>
    </row>
    <row r="483" ht="15.75" customHeight="1">
      <c r="A483" s="94"/>
      <c r="B483" s="94"/>
      <c r="C483" s="94"/>
      <c r="D483" s="81"/>
      <c r="E483" s="94"/>
      <c r="F483" s="94"/>
      <c r="H483" s="726"/>
      <c r="M483" s="712"/>
      <c r="N483" s="712"/>
    </row>
    <row r="484" ht="15.75" customHeight="1">
      <c r="A484" s="94"/>
      <c r="B484" s="94"/>
      <c r="C484" s="94"/>
      <c r="D484" s="81"/>
      <c r="E484" s="94"/>
      <c r="F484" s="94"/>
      <c r="H484" s="726"/>
      <c r="M484" s="712"/>
      <c r="N484" s="712"/>
    </row>
    <row r="485" ht="15.75" customHeight="1">
      <c r="A485" s="94"/>
      <c r="B485" s="94"/>
      <c r="C485" s="94"/>
      <c r="D485" s="81"/>
      <c r="E485" s="94"/>
      <c r="F485" s="94"/>
      <c r="H485" s="726"/>
      <c r="M485" s="712"/>
      <c r="N485" s="712"/>
    </row>
    <row r="486" ht="15.75" customHeight="1">
      <c r="A486" s="94"/>
      <c r="B486" s="94"/>
      <c r="C486" s="94"/>
      <c r="D486" s="81"/>
      <c r="E486" s="94"/>
      <c r="F486" s="94"/>
      <c r="H486" s="726"/>
      <c r="M486" s="712"/>
      <c r="N486" s="712"/>
    </row>
    <row r="487" ht="15.75" customHeight="1">
      <c r="A487" s="94"/>
      <c r="B487" s="94"/>
      <c r="C487" s="94"/>
      <c r="D487" s="81"/>
      <c r="E487" s="94"/>
      <c r="F487" s="94"/>
      <c r="H487" s="726"/>
      <c r="M487" s="712"/>
      <c r="N487" s="712"/>
    </row>
    <row r="488" ht="15.75" customHeight="1">
      <c r="A488" s="94"/>
      <c r="B488" s="94"/>
      <c r="C488" s="94"/>
      <c r="D488" s="81"/>
      <c r="E488" s="94"/>
      <c r="F488" s="94"/>
      <c r="H488" s="726"/>
      <c r="M488" s="712"/>
      <c r="N488" s="712"/>
    </row>
    <row r="489" ht="15.75" customHeight="1">
      <c r="A489" s="94"/>
      <c r="B489" s="94"/>
      <c r="C489" s="94"/>
      <c r="D489" s="81"/>
      <c r="E489" s="94"/>
      <c r="F489" s="94"/>
      <c r="H489" s="726"/>
      <c r="M489" s="712"/>
      <c r="N489" s="712"/>
    </row>
    <row r="490" ht="15.75" customHeight="1">
      <c r="A490" s="94"/>
      <c r="B490" s="94"/>
      <c r="C490" s="94"/>
      <c r="D490" s="81"/>
      <c r="E490" s="94"/>
      <c r="F490" s="94"/>
      <c r="H490" s="726"/>
      <c r="M490" s="712"/>
      <c r="N490" s="712"/>
    </row>
    <row r="491" ht="15.75" customHeight="1">
      <c r="A491" s="94"/>
      <c r="B491" s="94"/>
      <c r="C491" s="94"/>
      <c r="D491" s="81"/>
      <c r="E491" s="94"/>
      <c r="F491" s="94"/>
      <c r="H491" s="726"/>
      <c r="M491" s="712"/>
      <c r="N491" s="712"/>
    </row>
    <row r="492" ht="15.75" customHeight="1">
      <c r="A492" s="94"/>
      <c r="B492" s="94"/>
      <c r="C492" s="94"/>
      <c r="D492" s="81"/>
      <c r="E492" s="94"/>
      <c r="F492" s="94"/>
      <c r="H492" s="726"/>
      <c r="M492" s="712"/>
      <c r="N492" s="712"/>
    </row>
    <row r="493" ht="15.75" customHeight="1">
      <c r="A493" s="94"/>
      <c r="B493" s="94"/>
      <c r="C493" s="94"/>
      <c r="D493" s="81"/>
      <c r="E493" s="94"/>
      <c r="F493" s="94"/>
      <c r="H493" s="726"/>
      <c r="M493" s="712"/>
      <c r="N493" s="712"/>
    </row>
    <row r="494" ht="15.75" customHeight="1">
      <c r="A494" s="94"/>
      <c r="B494" s="94"/>
      <c r="C494" s="94"/>
      <c r="D494" s="81"/>
      <c r="E494" s="94"/>
      <c r="F494" s="94"/>
      <c r="H494" s="726"/>
      <c r="M494" s="712"/>
      <c r="N494" s="712"/>
    </row>
    <row r="495" ht="15.75" customHeight="1">
      <c r="A495" s="94"/>
      <c r="B495" s="94"/>
      <c r="C495" s="94"/>
      <c r="D495" s="81"/>
      <c r="E495" s="94"/>
      <c r="F495" s="94"/>
      <c r="H495" s="726"/>
      <c r="M495" s="712"/>
      <c r="N495" s="712"/>
    </row>
    <row r="496" ht="15.75" customHeight="1">
      <c r="A496" s="94"/>
      <c r="B496" s="94"/>
      <c r="C496" s="94"/>
      <c r="D496" s="81"/>
      <c r="E496" s="94"/>
      <c r="F496" s="94"/>
      <c r="H496" s="726"/>
      <c r="M496" s="712"/>
      <c r="N496" s="712"/>
    </row>
    <row r="497" ht="15.75" customHeight="1">
      <c r="A497" s="94"/>
      <c r="B497" s="94"/>
      <c r="C497" s="94"/>
      <c r="D497" s="81"/>
      <c r="E497" s="94"/>
      <c r="F497" s="94"/>
      <c r="H497" s="726"/>
      <c r="M497" s="712"/>
      <c r="N497" s="712"/>
    </row>
    <row r="498" ht="15.75" customHeight="1">
      <c r="A498" s="94"/>
      <c r="B498" s="94"/>
      <c r="C498" s="94"/>
      <c r="D498" s="81"/>
      <c r="E498" s="94"/>
      <c r="F498" s="94"/>
      <c r="H498" s="726"/>
      <c r="M498" s="712"/>
      <c r="N498" s="712"/>
    </row>
    <row r="499" ht="15.75" customHeight="1">
      <c r="A499" s="94"/>
      <c r="B499" s="94"/>
      <c r="C499" s="94"/>
      <c r="D499" s="81"/>
      <c r="E499" s="94"/>
      <c r="F499" s="94"/>
      <c r="H499" s="726"/>
      <c r="M499" s="712"/>
      <c r="N499" s="712"/>
    </row>
    <row r="500" ht="15.75" customHeight="1">
      <c r="A500" s="94"/>
      <c r="B500" s="94"/>
      <c r="C500" s="94"/>
      <c r="D500" s="81"/>
      <c r="E500" s="94"/>
      <c r="F500" s="94"/>
      <c r="H500" s="726"/>
      <c r="M500" s="712"/>
      <c r="N500" s="712"/>
    </row>
    <row r="501" ht="15.75" customHeight="1">
      <c r="A501" s="94"/>
      <c r="B501" s="94"/>
      <c r="C501" s="94"/>
      <c r="D501" s="81"/>
      <c r="E501" s="94"/>
      <c r="F501" s="94"/>
      <c r="H501" s="726"/>
      <c r="M501" s="712"/>
      <c r="N501" s="712"/>
    </row>
    <row r="502" ht="15.75" customHeight="1">
      <c r="A502" s="94"/>
      <c r="B502" s="94"/>
      <c r="C502" s="94"/>
      <c r="D502" s="81"/>
      <c r="E502" s="94"/>
      <c r="F502" s="94"/>
      <c r="H502" s="726"/>
      <c r="M502" s="712"/>
      <c r="N502" s="712"/>
    </row>
    <row r="503" ht="15.75" customHeight="1">
      <c r="A503" s="94"/>
      <c r="B503" s="94"/>
      <c r="C503" s="94"/>
      <c r="D503" s="81"/>
      <c r="E503" s="94"/>
      <c r="F503" s="94"/>
      <c r="H503" s="726"/>
      <c r="M503" s="712"/>
      <c r="N503" s="712"/>
    </row>
    <row r="504" ht="15.75" customHeight="1">
      <c r="A504" s="94"/>
      <c r="B504" s="94"/>
      <c r="C504" s="94"/>
      <c r="D504" s="81"/>
      <c r="E504" s="94"/>
      <c r="F504" s="94"/>
      <c r="H504" s="726"/>
      <c r="M504" s="712"/>
      <c r="N504" s="712"/>
    </row>
    <row r="505" ht="15.75" customHeight="1">
      <c r="A505" s="94"/>
      <c r="B505" s="94"/>
      <c r="C505" s="94"/>
      <c r="D505" s="81"/>
      <c r="E505" s="94"/>
      <c r="F505" s="94"/>
      <c r="H505" s="726"/>
      <c r="M505" s="712"/>
      <c r="N505" s="712"/>
    </row>
    <row r="506" ht="15.75" customHeight="1">
      <c r="A506" s="94"/>
      <c r="B506" s="94"/>
      <c r="C506" s="94"/>
      <c r="D506" s="81"/>
      <c r="E506" s="94"/>
      <c r="F506" s="94"/>
      <c r="H506" s="726"/>
      <c r="M506" s="712"/>
      <c r="N506" s="712"/>
    </row>
    <row r="507" ht="15.75" customHeight="1">
      <c r="A507" s="94"/>
      <c r="B507" s="94"/>
      <c r="C507" s="94"/>
      <c r="D507" s="81"/>
      <c r="E507" s="94"/>
      <c r="F507" s="94"/>
      <c r="H507" s="726"/>
      <c r="M507" s="712"/>
      <c r="N507" s="712"/>
    </row>
    <row r="508" ht="15.75" customHeight="1">
      <c r="A508" s="94"/>
      <c r="B508" s="94"/>
      <c r="C508" s="94"/>
      <c r="D508" s="81"/>
      <c r="E508" s="94"/>
      <c r="F508" s="94"/>
      <c r="H508" s="726"/>
      <c r="M508" s="712"/>
      <c r="N508" s="712"/>
    </row>
    <row r="509" ht="15.75" customHeight="1">
      <c r="A509" s="94"/>
      <c r="B509" s="94"/>
      <c r="C509" s="94"/>
      <c r="D509" s="81"/>
      <c r="E509" s="94"/>
      <c r="F509" s="94"/>
      <c r="H509" s="726"/>
      <c r="M509" s="712"/>
      <c r="N509" s="712"/>
    </row>
    <row r="510" ht="15.75" customHeight="1">
      <c r="A510" s="94"/>
      <c r="B510" s="94"/>
      <c r="C510" s="94"/>
      <c r="D510" s="81"/>
      <c r="E510" s="94"/>
      <c r="F510" s="94"/>
      <c r="H510" s="726"/>
      <c r="M510" s="712"/>
      <c r="N510" s="712"/>
    </row>
    <row r="511" ht="15.75" customHeight="1">
      <c r="A511" s="94"/>
      <c r="B511" s="94"/>
      <c r="C511" s="94"/>
      <c r="D511" s="81"/>
      <c r="E511" s="94"/>
      <c r="F511" s="94"/>
      <c r="H511" s="726"/>
      <c r="M511" s="712"/>
      <c r="N511" s="712"/>
    </row>
    <row r="512" ht="15.75" customHeight="1">
      <c r="A512" s="94"/>
      <c r="B512" s="94"/>
      <c r="C512" s="94"/>
      <c r="D512" s="81"/>
      <c r="E512" s="94"/>
      <c r="F512" s="94"/>
      <c r="H512" s="726"/>
      <c r="M512" s="712"/>
      <c r="N512" s="712"/>
    </row>
    <row r="513" ht="15.75" customHeight="1">
      <c r="A513" s="94"/>
      <c r="B513" s="94"/>
      <c r="C513" s="94"/>
      <c r="D513" s="81"/>
      <c r="E513" s="94"/>
      <c r="F513" s="94"/>
      <c r="H513" s="726"/>
      <c r="M513" s="712"/>
      <c r="N513" s="712"/>
    </row>
    <row r="514" ht="15.75" customHeight="1">
      <c r="A514" s="94"/>
      <c r="B514" s="94"/>
      <c r="C514" s="94"/>
      <c r="D514" s="81"/>
      <c r="E514" s="94"/>
      <c r="F514" s="94"/>
      <c r="H514" s="726"/>
      <c r="M514" s="712"/>
      <c r="N514" s="712"/>
    </row>
    <row r="515" ht="15.75" customHeight="1">
      <c r="A515" s="94"/>
      <c r="B515" s="94"/>
      <c r="C515" s="94"/>
      <c r="D515" s="81"/>
      <c r="E515" s="94"/>
      <c r="F515" s="94"/>
      <c r="H515" s="726"/>
      <c r="M515" s="712"/>
      <c r="N515" s="712"/>
    </row>
    <row r="516" ht="15.75" customHeight="1">
      <c r="A516" s="94"/>
      <c r="B516" s="94"/>
      <c r="C516" s="94"/>
      <c r="D516" s="81"/>
      <c r="E516" s="94"/>
      <c r="F516" s="94"/>
      <c r="H516" s="726"/>
      <c r="M516" s="712"/>
      <c r="N516" s="712"/>
    </row>
    <row r="517" ht="15.75" customHeight="1">
      <c r="A517" s="94"/>
      <c r="B517" s="94"/>
      <c r="C517" s="94"/>
      <c r="D517" s="81"/>
      <c r="E517" s="94"/>
      <c r="F517" s="94"/>
      <c r="H517" s="726"/>
      <c r="M517" s="712"/>
      <c r="N517" s="712"/>
    </row>
    <row r="518" ht="15.75" customHeight="1">
      <c r="A518" s="94"/>
      <c r="B518" s="94"/>
      <c r="C518" s="94"/>
      <c r="D518" s="81"/>
      <c r="E518" s="94"/>
      <c r="F518" s="94"/>
      <c r="H518" s="726"/>
      <c r="M518" s="712"/>
      <c r="N518" s="712"/>
    </row>
    <row r="519" ht="15.75" customHeight="1">
      <c r="A519" s="94"/>
      <c r="B519" s="94"/>
      <c r="C519" s="94"/>
      <c r="D519" s="81"/>
      <c r="E519" s="94"/>
      <c r="F519" s="94"/>
      <c r="H519" s="726"/>
      <c r="M519" s="712"/>
      <c r="N519" s="712"/>
    </row>
    <row r="520" ht="15.75" customHeight="1">
      <c r="A520" s="94"/>
      <c r="B520" s="94"/>
      <c r="C520" s="94"/>
      <c r="D520" s="81"/>
      <c r="E520" s="94"/>
      <c r="F520" s="94"/>
      <c r="H520" s="726"/>
      <c r="M520" s="712"/>
      <c r="N520" s="712"/>
    </row>
    <row r="521" ht="15.75" customHeight="1">
      <c r="A521" s="94"/>
      <c r="B521" s="94"/>
      <c r="C521" s="94"/>
      <c r="D521" s="81"/>
      <c r="E521" s="94"/>
      <c r="F521" s="94"/>
      <c r="H521" s="726"/>
      <c r="M521" s="712"/>
      <c r="N521" s="712"/>
    </row>
    <row r="522" ht="15.75" customHeight="1">
      <c r="A522" s="94"/>
      <c r="B522" s="94"/>
      <c r="C522" s="94"/>
      <c r="D522" s="81"/>
      <c r="E522" s="94"/>
      <c r="F522" s="94"/>
      <c r="H522" s="726"/>
      <c r="M522" s="712"/>
      <c r="N522" s="712"/>
    </row>
    <row r="523" ht="15.75" customHeight="1">
      <c r="A523" s="94"/>
      <c r="B523" s="94"/>
      <c r="C523" s="94"/>
      <c r="D523" s="81"/>
      <c r="E523" s="94"/>
      <c r="F523" s="94"/>
      <c r="H523" s="726"/>
      <c r="M523" s="712"/>
      <c r="N523" s="712"/>
    </row>
    <row r="524" ht="15.75" customHeight="1">
      <c r="A524" s="94"/>
      <c r="B524" s="94"/>
      <c r="C524" s="94"/>
      <c r="D524" s="81"/>
      <c r="E524" s="94"/>
      <c r="F524" s="94"/>
      <c r="H524" s="726"/>
      <c r="M524" s="712"/>
      <c r="N524" s="712"/>
    </row>
    <row r="525" ht="15.75" customHeight="1">
      <c r="A525" s="94"/>
      <c r="B525" s="94"/>
      <c r="C525" s="94"/>
      <c r="D525" s="81"/>
      <c r="E525" s="94"/>
      <c r="F525" s="94"/>
      <c r="H525" s="726"/>
      <c r="M525" s="712"/>
      <c r="N525" s="712"/>
    </row>
    <row r="526" ht="15.75" customHeight="1">
      <c r="A526" s="94"/>
      <c r="B526" s="94"/>
      <c r="C526" s="94"/>
      <c r="D526" s="81"/>
      <c r="E526" s="94"/>
      <c r="F526" s="94"/>
      <c r="H526" s="726"/>
      <c r="M526" s="712"/>
      <c r="N526" s="712"/>
    </row>
    <row r="527" ht="15.75" customHeight="1">
      <c r="A527" s="94"/>
      <c r="B527" s="94"/>
      <c r="C527" s="94"/>
      <c r="D527" s="81"/>
      <c r="E527" s="94"/>
      <c r="F527" s="94"/>
      <c r="H527" s="726"/>
      <c r="M527" s="712"/>
      <c r="N527" s="712"/>
    </row>
    <row r="528" ht="15.75" customHeight="1">
      <c r="A528" s="94"/>
      <c r="B528" s="94"/>
      <c r="C528" s="94"/>
      <c r="D528" s="81"/>
      <c r="E528" s="94"/>
      <c r="F528" s="94"/>
      <c r="H528" s="726"/>
      <c r="M528" s="712"/>
      <c r="N528" s="712"/>
    </row>
    <row r="529" ht="15.75" customHeight="1">
      <c r="A529" s="94"/>
      <c r="B529" s="94"/>
      <c r="C529" s="94"/>
      <c r="D529" s="81"/>
      <c r="E529" s="94"/>
      <c r="F529" s="94"/>
      <c r="H529" s="726"/>
      <c r="M529" s="712"/>
      <c r="N529" s="712"/>
    </row>
    <row r="530" ht="15.75" customHeight="1">
      <c r="A530" s="94"/>
      <c r="B530" s="94"/>
      <c r="C530" s="94"/>
      <c r="D530" s="81"/>
      <c r="E530" s="94"/>
      <c r="F530" s="94"/>
      <c r="H530" s="726"/>
      <c r="M530" s="712"/>
      <c r="N530" s="712"/>
    </row>
    <row r="531" ht="15.75" customHeight="1">
      <c r="A531" s="94"/>
      <c r="B531" s="94"/>
      <c r="C531" s="94"/>
      <c r="D531" s="81"/>
      <c r="E531" s="94"/>
      <c r="F531" s="94"/>
      <c r="H531" s="726"/>
      <c r="M531" s="712"/>
      <c r="N531" s="712"/>
    </row>
    <row r="532" ht="15.75" customHeight="1">
      <c r="A532" s="94"/>
      <c r="B532" s="94"/>
      <c r="C532" s="94"/>
      <c r="D532" s="81"/>
      <c r="E532" s="94"/>
      <c r="F532" s="94"/>
      <c r="H532" s="726"/>
      <c r="M532" s="712"/>
      <c r="N532" s="712"/>
    </row>
    <row r="533" ht="15.75" customHeight="1">
      <c r="A533" s="94"/>
      <c r="B533" s="94"/>
      <c r="C533" s="94"/>
      <c r="D533" s="81"/>
      <c r="E533" s="94"/>
      <c r="F533" s="94"/>
      <c r="H533" s="726"/>
      <c r="M533" s="712"/>
      <c r="N533" s="712"/>
    </row>
    <row r="534" ht="15.75" customHeight="1">
      <c r="A534" s="94"/>
      <c r="B534" s="94"/>
      <c r="C534" s="94"/>
      <c r="D534" s="81"/>
      <c r="E534" s="94"/>
      <c r="F534" s="94"/>
      <c r="H534" s="726"/>
      <c r="M534" s="712"/>
      <c r="N534" s="712"/>
    </row>
    <row r="535" ht="15.75" customHeight="1">
      <c r="A535" s="94"/>
      <c r="B535" s="94"/>
      <c r="C535" s="94"/>
      <c r="D535" s="81"/>
      <c r="E535" s="94"/>
      <c r="F535" s="94"/>
      <c r="H535" s="726"/>
      <c r="M535" s="712"/>
      <c r="N535" s="712"/>
    </row>
    <row r="536" ht="15.75" customHeight="1">
      <c r="A536" s="94"/>
      <c r="B536" s="94"/>
      <c r="C536" s="94"/>
      <c r="D536" s="81"/>
      <c r="E536" s="94"/>
      <c r="F536" s="94"/>
      <c r="H536" s="726"/>
      <c r="M536" s="712"/>
      <c r="N536" s="712"/>
    </row>
    <row r="537" ht="15.75" customHeight="1">
      <c r="A537" s="94"/>
      <c r="B537" s="94"/>
      <c r="C537" s="94"/>
      <c r="D537" s="81"/>
      <c r="E537" s="94"/>
      <c r="F537" s="94"/>
      <c r="H537" s="726"/>
      <c r="M537" s="712"/>
      <c r="N537" s="712"/>
    </row>
    <row r="538" ht="15.75" customHeight="1">
      <c r="A538" s="94"/>
      <c r="B538" s="94"/>
      <c r="C538" s="94"/>
      <c r="D538" s="81"/>
      <c r="E538" s="94"/>
      <c r="F538" s="94"/>
      <c r="H538" s="726"/>
      <c r="M538" s="712"/>
      <c r="N538" s="712"/>
    </row>
    <row r="539" ht="15.75" customHeight="1">
      <c r="A539" s="94"/>
      <c r="B539" s="94"/>
      <c r="C539" s="94"/>
      <c r="D539" s="81"/>
      <c r="E539" s="94"/>
      <c r="F539" s="94"/>
      <c r="H539" s="726"/>
      <c r="M539" s="712"/>
      <c r="N539" s="712"/>
    </row>
    <row r="540" ht="15.75" customHeight="1">
      <c r="A540" s="94"/>
      <c r="B540" s="94"/>
      <c r="C540" s="94"/>
      <c r="D540" s="81"/>
      <c r="E540" s="94"/>
      <c r="F540" s="94"/>
      <c r="H540" s="726"/>
      <c r="M540" s="712"/>
      <c r="N540" s="712"/>
    </row>
    <row r="541" ht="15.75" customHeight="1">
      <c r="A541" s="94"/>
      <c r="B541" s="94"/>
      <c r="C541" s="94"/>
      <c r="D541" s="81"/>
      <c r="E541" s="94"/>
      <c r="F541" s="94"/>
      <c r="H541" s="726"/>
      <c r="M541" s="712"/>
      <c r="N541" s="712"/>
    </row>
    <row r="542" ht="15.75" customHeight="1">
      <c r="A542" s="94"/>
      <c r="B542" s="94"/>
      <c r="C542" s="94"/>
      <c r="D542" s="81"/>
      <c r="E542" s="94"/>
      <c r="F542" s="94"/>
      <c r="H542" s="726"/>
      <c r="M542" s="712"/>
      <c r="N542" s="712"/>
    </row>
    <row r="543" ht="15.75" customHeight="1">
      <c r="A543" s="94"/>
      <c r="B543" s="94"/>
      <c r="C543" s="94"/>
      <c r="D543" s="81"/>
      <c r="E543" s="94"/>
      <c r="F543" s="94"/>
      <c r="H543" s="726"/>
      <c r="M543" s="712"/>
      <c r="N543" s="712"/>
    </row>
    <row r="544" ht="15.75" customHeight="1">
      <c r="A544" s="94"/>
      <c r="B544" s="94"/>
      <c r="C544" s="94"/>
      <c r="D544" s="81"/>
      <c r="E544" s="94"/>
      <c r="F544" s="94"/>
      <c r="H544" s="726"/>
      <c r="M544" s="712"/>
      <c r="N544" s="712"/>
    </row>
    <row r="545" ht="15.75" customHeight="1">
      <c r="A545" s="94"/>
      <c r="B545" s="94"/>
      <c r="C545" s="94"/>
      <c r="D545" s="81"/>
      <c r="E545" s="94"/>
      <c r="F545" s="94"/>
      <c r="H545" s="726"/>
      <c r="M545" s="712"/>
      <c r="N545" s="712"/>
    </row>
    <row r="546" ht="15.75" customHeight="1">
      <c r="A546" s="94"/>
      <c r="B546" s="94"/>
      <c r="C546" s="94"/>
      <c r="D546" s="81"/>
      <c r="E546" s="94"/>
      <c r="F546" s="94"/>
      <c r="H546" s="726"/>
      <c r="M546" s="712"/>
      <c r="N546" s="712"/>
    </row>
    <row r="547" ht="15.75" customHeight="1">
      <c r="A547" s="94"/>
      <c r="B547" s="94"/>
      <c r="C547" s="94"/>
      <c r="D547" s="81"/>
      <c r="E547" s="94"/>
      <c r="F547" s="94"/>
      <c r="H547" s="726"/>
      <c r="M547" s="712"/>
      <c r="N547" s="712"/>
    </row>
    <row r="548" ht="15.75" customHeight="1">
      <c r="A548" s="94"/>
      <c r="B548" s="94"/>
      <c r="C548" s="94"/>
      <c r="D548" s="81"/>
      <c r="E548" s="94"/>
      <c r="F548" s="94"/>
      <c r="H548" s="726"/>
      <c r="M548" s="712"/>
      <c r="N548" s="712"/>
    </row>
    <row r="549" ht="15.75" customHeight="1">
      <c r="A549" s="94"/>
      <c r="B549" s="94"/>
      <c r="C549" s="94"/>
      <c r="D549" s="81"/>
      <c r="E549" s="94"/>
      <c r="F549" s="94"/>
      <c r="H549" s="726"/>
      <c r="M549" s="712"/>
      <c r="N549" s="712"/>
    </row>
    <row r="550" ht="15.75" customHeight="1">
      <c r="A550" s="94"/>
      <c r="B550" s="94"/>
      <c r="C550" s="94"/>
      <c r="D550" s="81"/>
      <c r="E550" s="94"/>
      <c r="F550" s="94"/>
      <c r="H550" s="726"/>
      <c r="M550" s="712"/>
      <c r="N550" s="712"/>
    </row>
    <row r="551" ht="15.75" customHeight="1">
      <c r="A551" s="94"/>
      <c r="B551" s="94"/>
      <c r="C551" s="94"/>
      <c r="D551" s="81"/>
      <c r="E551" s="94"/>
      <c r="F551" s="94"/>
      <c r="H551" s="726"/>
      <c r="M551" s="712"/>
      <c r="N551" s="712"/>
    </row>
    <row r="552" ht="15.75" customHeight="1">
      <c r="A552" s="94"/>
      <c r="B552" s="94"/>
      <c r="C552" s="94"/>
      <c r="D552" s="81"/>
      <c r="E552" s="94"/>
      <c r="F552" s="94"/>
      <c r="H552" s="726"/>
      <c r="M552" s="712"/>
      <c r="N552" s="712"/>
    </row>
    <row r="553" ht="15.75" customHeight="1">
      <c r="A553" s="94"/>
      <c r="B553" s="94"/>
      <c r="C553" s="94"/>
      <c r="D553" s="81"/>
      <c r="E553" s="94"/>
      <c r="F553" s="94"/>
      <c r="H553" s="726"/>
      <c r="M553" s="712"/>
      <c r="N553" s="712"/>
    </row>
    <row r="554" ht="15.75" customHeight="1">
      <c r="A554" s="94"/>
      <c r="B554" s="94"/>
      <c r="C554" s="94"/>
      <c r="D554" s="81"/>
      <c r="E554" s="94"/>
      <c r="F554" s="94"/>
      <c r="H554" s="726"/>
      <c r="M554" s="712"/>
      <c r="N554" s="712"/>
    </row>
    <row r="555" ht="15.75" customHeight="1">
      <c r="A555" s="94"/>
      <c r="B555" s="94"/>
      <c r="C555" s="94"/>
      <c r="D555" s="81"/>
      <c r="E555" s="94"/>
      <c r="F555" s="94"/>
      <c r="H555" s="726"/>
      <c r="M555" s="712"/>
      <c r="N555" s="712"/>
    </row>
    <row r="556" ht="15.75" customHeight="1">
      <c r="A556" s="94"/>
      <c r="B556" s="94"/>
      <c r="C556" s="94"/>
      <c r="D556" s="81"/>
      <c r="E556" s="94"/>
      <c r="F556" s="94"/>
      <c r="H556" s="726"/>
      <c r="M556" s="712"/>
      <c r="N556" s="712"/>
    </row>
    <row r="557" ht="15.75" customHeight="1">
      <c r="A557" s="94"/>
      <c r="B557" s="94"/>
      <c r="C557" s="94"/>
      <c r="D557" s="81"/>
      <c r="E557" s="94"/>
      <c r="F557" s="94"/>
      <c r="H557" s="726"/>
      <c r="M557" s="712"/>
      <c r="N557" s="712"/>
    </row>
    <row r="558" ht="15.75" customHeight="1">
      <c r="A558" s="94"/>
      <c r="B558" s="94"/>
      <c r="C558" s="94"/>
      <c r="D558" s="81"/>
      <c r="E558" s="94"/>
      <c r="F558" s="94"/>
      <c r="H558" s="726"/>
      <c r="M558" s="712"/>
      <c r="N558" s="712"/>
    </row>
    <row r="559" ht="15.75" customHeight="1">
      <c r="A559" s="94"/>
      <c r="B559" s="94"/>
      <c r="C559" s="94"/>
      <c r="D559" s="81"/>
      <c r="E559" s="94"/>
      <c r="F559" s="94"/>
      <c r="H559" s="726"/>
      <c r="M559" s="712"/>
      <c r="N559" s="712"/>
    </row>
    <row r="560" ht="15.75" customHeight="1">
      <c r="A560" s="94"/>
      <c r="B560" s="94"/>
      <c r="C560" s="94"/>
      <c r="D560" s="81"/>
      <c r="E560" s="94"/>
      <c r="F560" s="94"/>
      <c r="H560" s="726"/>
      <c r="M560" s="712"/>
      <c r="N560" s="712"/>
    </row>
    <row r="561" ht="15.75" customHeight="1">
      <c r="A561" s="94"/>
      <c r="B561" s="94"/>
      <c r="C561" s="94"/>
      <c r="D561" s="81"/>
      <c r="E561" s="94"/>
      <c r="F561" s="94"/>
      <c r="H561" s="726"/>
      <c r="M561" s="712"/>
      <c r="N561" s="712"/>
    </row>
    <row r="562" ht="15.75" customHeight="1">
      <c r="A562" s="94"/>
      <c r="B562" s="94"/>
      <c r="C562" s="94"/>
      <c r="D562" s="81"/>
      <c r="E562" s="94"/>
      <c r="F562" s="94"/>
      <c r="H562" s="726"/>
      <c r="M562" s="712"/>
      <c r="N562" s="712"/>
    </row>
    <row r="563" ht="15.75" customHeight="1">
      <c r="A563" s="94"/>
      <c r="B563" s="94"/>
      <c r="C563" s="94"/>
      <c r="D563" s="81"/>
      <c r="E563" s="94"/>
      <c r="F563" s="94"/>
      <c r="H563" s="726"/>
      <c r="M563" s="712"/>
      <c r="N563" s="712"/>
    </row>
    <row r="564" ht="15.75" customHeight="1">
      <c r="A564" s="94"/>
      <c r="B564" s="94"/>
      <c r="C564" s="94"/>
      <c r="D564" s="81"/>
      <c r="E564" s="94"/>
      <c r="F564" s="94"/>
      <c r="H564" s="726"/>
      <c r="M564" s="712"/>
      <c r="N564" s="712"/>
    </row>
    <row r="565" ht="15.75" customHeight="1">
      <c r="A565" s="94"/>
      <c r="B565" s="94"/>
      <c r="C565" s="94"/>
      <c r="D565" s="81"/>
      <c r="E565" s="94"/>
      <c r="F565" s="94"/>
      <c r="H565" s="726"/>
      <c r="M565" s="712"/>
      <c r="N565" s="712"/>
    </row>
    <row r="566" ht="15.75" customHeight="1">
      <c r="A566" s="94"/>
      <c r="B566" s="94"/>
      <c r="C566" s="94"/>
      <c r="D566" s="81"/>
      <c r="E566" s="94"/>
      <c r="F566" s="94"/>
      <c r="H566" s="726"/>
      <c r="M566" s="712"/>
      <c r="N566" s="712"/>
    </row>
    <row r="567" ht="15.75" customHeight="1">
      <c r="A567" s="94"/>
      <c r="B567" s="94"/>
      <c r="C567" s="94"/>
      <c r="D567" s="81"/>
      <c r="E567" s="94"/>
      <c r="F567" s="94"/>
      <c r="H567" s="726"/>
      <c r="M567" s="712"/>
      <c r="N567" s="712"/>
    </row>
    <row r="568" ht="15.75" customHeight="1">
      <c r="A568" s="94"/>
      <c r="B568" s="94"/>
      <c r="C568" s="94"/>
      <c r="D568" s="81"/>
      <c r="E568" s="94"/>
      <c r="F568" s="94"/>
      <c r="H568" s="726"/>
      <c r="M568" s="712"/>
      <c r="N568" s="712"/>
    </row>
    <row r="569" ht="15.75" customHeight="1">
      <c r="A569" s="94"/>
      <c r="B569" s="94"/>
      <c r="C569" s="94"/>
      <c r="D569" s="81"/>
      <c r="E569" s="94"/>
      <c r="F569" s="94"/>
      <c r="H569" s="726"/>
      <c r="M569" s="712"/>
      <c r="N569" s="712"/>
    </row>
    <row r="570" ht="15.75" customHeight="1">
      <c r="A570" s="94"/>
      <c r="B570" s="94"/>
      <c r="C570" s="94"/>
      <c r="D570" s="81"/>
      <c r="E570" s="94"/>
      <c r="F570" s="94"/>
      <c r="H570" s="726"/>
      <c r="M570" s="712"/>
      <c r="N570" s="712"/>
    </row>
    <row r="571" ht="15.75" customHeight="1">
      <c r="A571" s="94"/>
      <c r="B571" s="94"/>
      <c r="C571" s="94"/>
      <c r="D571" s="81"/>
      <c r="E571" s="94"/>
      <c r="F571" s="94"/>
      <c r="H571" s="726"/>
      <c r="M571" s="712"/>
      <c r="N571" s="712"/>
    </row>
    <row r="572" ht="15.75" customHeight="1">
      <c r="A572" s="94"/>
      <c r="B572" s="94"/>
      <c r="C572" s="94"/>
      <c r="D572" s="81"/>
      <c r="E572" s="94"/>
      <c r="F572" s="94"/>
      <c r="H572" s="726"/>
      <c r="M572" s="712"/>
      <c r="N572" s="712"/>
    </row>
    <row r="573" ht="15.75" customHeight="1">
      <c r="A573" s="94"/>
      <c r="B573" s="94"/>
      <c r="C573" s="94"/>
      <c r="D573" s="81"/>
      <c r="E573" s="94"/>
      <c r="F573" s="94"/>
      <c r="H573" s="726"/>
      <c r="M573" s="712"/>
      <c r="N573" s="712"/>
    </row>
    <row r="574" ht="15.75" customHeight="1">
      <c r="A574" s="94"/>
      <c r="B574" s="94"/>
      <c r="C574" s="94"/>
      <c r="D574" s="81"/>
      <c r="E574" s="94"/>
      <c r="F574" s="94"/>
      <c r="H574" s="726"/>
      <c r="M574" s="712"/>
      <c r="N574" s="712"/>
    </row>
    <row r="575" ht="15.75" customHeight="1">
      <c r="A575" s="94"/>
      <c r="B575" s="94"/>
      <c r="C575" s="94"/>
      <c r="D575" s="81"/>
      <c r="E575" s="94"/>
      <c r="F575" s="94"/>
      <c r="H575" s="726"/>
      <c r="M575" s="712"/>
      <c r="N575" s="712"/>
    </row>
    <row r="576" ht="15.75" customHeight="1">
      <c r="A576" s="94"/>
      <c r="B576" s="94"/>
      <c r="C576" s="94"/>
      <c r="D576" s="81"/>
      <c r="E576" s="94"/>
      <c r="F576" s="94"/>
      <c r="H576" s="726"/>
      <c r="M576" s="712"/>
      <c r="N576" s="712"/>
    </row>
    <row r="577" ht="15.75" customHeight="1">
      <c r="A577" s="94"/>
      <c r="B577" s="94"/>
      <c r="C577" s="94"/>
      <c r="D577" s="81"/>
      <c r="E577" s="94"/>
      <c r="F577" s="94"/>
      <c r="H577" s="726"/>
      <c r="M577" s="712"/>
      <c r="N577" s="712"/>
    </row>
    <row r="578" ht="15.75" customHeight="1">
      <c r="A578" s="94"/>
      <c r="B578" s="94"/>
      <c r="C578" s="94"/>
      <c r="D578" s="81"/>
      <c r="E578" s="94"/>
      <c r="F578" s="94"/>
      <c r="H578" s="726"/>
      <c r="M578" s="712"/>
      <c r="N578" s="712"/>
    </row>
    <row r="579" ht="15.75" customHeight="1">
      <c r="A579" s="94"/>
      <c r="B579" s="94"/>
      <c r="C579" s="94"/>
      <c r="D579" s="81"/>
      <c r="E579" s="94"/>
      <c r="F579" s="94"/>
      <c r="H579" s="726"/>
      <c r="M579" s="712"/>
      <c r="N579" s="712"/>
    </row>
    <row r="580" ht="15.75" customHeight="1">
      <c r="A580" s="94"/>
      <c r="B580" s="94"/>
      <c r="C580" s="94"/>
      <c r="D580" s="81"/>
      <c r="E580" s="94"/>
      <c r="F580" s="94"/>
      <c r="H580" s="726"/>
      <c r="M580" s="712"/>
      <c r="N580" s="712"/>
    </row>
    <row r="581" ht="15.75" customHeight="1">
      <c r="A581" s="94"/>
      <c r="B581" s="94"/>
      <c r="C581" s="94"/>
      <c r="D581" s="81"/>
      <c r="E581" s="94"/>
      <c r="F581" s="94"/>
      <c r="H581" s="726"/>
      <c r="M581" s="712"/>
      <c r="N581" s="712"/>
    </row>
    <row r="582" ht="15.75" customHeight="1">
      <c r="A582" s="94"/>
      <c r="B582" s="94"/>
      <c r="C582" s="94"/>
      <c r="D582" s="81"/>
      <c r="E582" s="94"/>
      <c r="F582" s="94"/>
      <c r="H582" s="726"/>
      <c r="M582" s="712"/>
      <c r="N582" s="712"/>
    </row>
    <row r="583" ht="15.75" customHeight="1">
      <c r="A583" s="94"/>
      <c r="B583" s="94"/>
      <c r="C583" s="94"/>
      <c r="D583" s="81"/>
      <c r="E583" s="94"/>
      <c r="F583" s="94"/>
      <c r="H583" s="726"/>
      <c r="M583" s="712"/>
      <c r="N583" s="712"/>
    </row>
    <row r="584" ht="15.75" customHeight="1">
      <c r="A584" s="94"/>
      <c r="B584" s="94"/>
      <c r="C584" s="94"/>
      <c r="D584" s="81"/>
      <c r="E584" s="94"/>
      <c r="F584" s="94"/>
      <c r="H584" s="726"/>
      <c r="M584" s="712"/>
      <c r="N584" s="712"/>
    </row>
    <row r="585" ht="15.75" customHeight="1">
      <c r="A585" s="94"/>
      <c r="B585" s="94"/>
      <c r="C585" s="94"/>
      <c r="D585" s="81"/>
      <c r="E585" s="94"/>
      <c r="F585" s="94"/>
      <c r="H585" s="726"/>
      <c r="M585" s="712"/>
      <c r="N585" s="712"/>
    </row>
    <row r="586" ht="15.75" customHeight="1">
      <c r="A586" s="94"/>
      <c r="B586" s="94"/>
      <c r="C586" s="94"/>
      <c r="D586" s="81"/>
      <c r="E586" s="94"/>
      <c r="F586" s="94"/>
      <c r="H586" s="726"/>
      <c r="M586" s="712"/>
      <c r="N586" s="712"/>
    </row>
    <row r="587" ht="15.75" customHeight="1">
      <c r="A587" s="94"/>
      <c r="B587" s="94"/>
      <c r="C587" s="94"/>
      <c r="D587" s="81"/>
      <c r="E587" s="94"/>
      <c r="F587" s="94"/>
      <c r="H587" s="726"/>
      <c r="M587" s="712"/>
      <c r="N587" s="712"/>
    </row>
    <row r="588" ht="15.75" customHeight="1">
      <c r="A588" s="94"/>
      <c r="B588" s="94"/>
      <c r="C588" s="94"/>
      <c r="D588" s="81"/>
      <c r="E588" s="94"/>
      <c r="F588" s="94"/>
      <c r="H588" s="726"/>
      <c r="M588" s="712"/>
      <c r="N588" s="712"/>
    </row>
    <row r="589" ht="15.75" customHeight="1">
      <c r="A589" s="94"/>
      <c r="B589" s="94"/>
      <c r="C589" s="94"/>
      <c r="D589" s="81"/>
      <c r="E589" s="94"/>
      <c r="F589" s="94"/>
      <c r="H589" s="726"/>
      <c r="M589" s="712"/>
      <c r="N589" s="712"/>
    </row>
    <row r="590" ht="15.75" customHeight="1">
      <c r="A590" s="94"/>
      <c r="B590" s="94"/>
      <c r="C590" s="94"/>
      <c r="D590" s="81"/>
      <c r="E590" s="94"/>
      <c r="F590" s="94"/>
      <c r="H590" s="726"/>
      <c r="M590" s="712"/>
      <c r="N590" s="712"/>
    </row>
    <row r="591" ht="15.75" customHeight="1">
      <c r="A591" s="94"/>
      <c r="B591" s="94"/>
      <c r="C591" s="94"/>
      <c r="D591" s="81"/>
      <c r="E591" s="94"/>
      <c r="F591" s="94"/>
      <c r="H591" s="726"/>
      <c r="M591" s="712"/>
      <c r="N591" s="712"/>
    </row>
    <row r="592" ht="15.75" customHeight="1">
      <c r="A592" s="94"/>
      <c r="B592" s="94"/>
      <c r="C592" s="94"/>
      <c r="D592" s="81"/>
      <c r="E592" s="94"/>
      <c r="F592" s="94"/>
      <c r="H592" s="726"/>
      <c r="M592" s="712"/>
      <c r="N592" s="712"/>
    </row>
    <row r="593" ht="15.75" customHeight="1">
      <c r="A593" s="94"/>
      <c r="B593" s="94"/>
      <c r="C593" s="94"/>
      <c r="D593" s="81"/>
      <c r="E593" s="94"/>
      <c r="F593" s="94"/>
      <c r="H593" s="726"/>
      <c r="M593" s="712"/>
      <c r="N593" s="712"/>
    </row>
    <row r="594" ht="15.75" customHeight="1">
      <c r="A594" s="94"/>
      <c r="B594" s="94"/>
      <c r="C594" s="94"/>
      <c r="D594" s="81"/>
      <c r="E594" s="94"/>
      <c r="F594" s="94"/>
      <c r="H594" s="726"/>
      <c r="M594" s="712"/>
      <c r="N594" s="712"/>
    </row>
    <row r="595" ht="15.75" customHeight="1">
      <c r="A595" s="94"/>
      <c r="B595" s="94"/>
      <c r="C595" s="94"/>
      <c r="D595" s="81"/>
      <c r="E595" s="94"/>
      <c r="F595" s="94"/>
      <c r="H595" s="726"/>
      <c r="M595" s="712"/>
      <c r="N595" s="712"/>
    </row>
    <row r="596" ht="15.75" customHeight="1">
      <c r="A596" s="94"/>
      <c r="B596" s="94"/>
      <c r="C596" s="94"/>
      <c r="D596" s="81"/>
      <c r="E596" s="94"/>
      <c r="F596" s="94"/>
      <c r="H596" s="726"/>
      <c r="M596" s="712"/>
      <c r="N596" s="712"/>
    </row>
    <row r="597" ht="15.75" customHeight="1">
      <c r="A597" s="94"/>
      <c r="B597" s="94"/>
      <c r="C597" s="94"/>
      <c r="D597" s="81"/>
      <c r="E597" s="94"/>
      <c r="F597" s="94"/>
      <c r="H597" s="726"/>
      <c r="M597" s="712"/>
      <c r="N597" s="712"/>
    </row>
    <row r="598" ht="15.75" customHeight="1">
      <c r="A598" s="94"/>
      <c r="B598" s="94"/>
      <c r="C598" s="94"/>
      <c r="D598" s="81"/>
      <c r="E598" s="94"/>
      <c r="F598" s="94"/>
      <c r="H598" s="726"/>
      <c r="M598" s="712"/>
      <c r="N598" s="712"/>
    </row>
    <row r="599" ht="15.75" customHeight="1">
      <c r="A599" s="94"/>
      <c r="B599" s="94"/>
      <c r="C599" s="94"/>
      <c r="D599" s="81"/>
      <c r="E599" s="94"/>
      <c r="F599" s="94"/>
      <c r="H599" s="726"/>
      <c r="M599" s="712"/>
      <c r="N599" s="712"/>
    </row>
    <row r="600" ht="15.75" customHeight="1">
      <c r="A600" s="94"/>
      <c r="B600" s="94"/>
      <c r="C600" s="94"/>
      <c r="D600" s="81"/>
      <c r="E600" s="94"/>
      <c r="F600" s="94"/>
      <c r="H600" s="726"/>
      <c r="M600" s="712"/>
      <c r="N600" s="712"/>
    </row>
    <row r="601" ht="15.75" customHeight="1">
      <c r="A601" s="94"/>
      <c r="B601" s="94"/>
      <c r="C601" s="94"/>
      <c r="D601" s="81"/>
      <c r="E601" s="94"/>
      <c r="F601" s="94"/>
      <c r="H601" s="726"/>
      <c r="M601" s="712"/>
      <c r="N601" s="712"/>
    </row>
    <row r="602" ht="15.75" customHeight="1">
      <c r="A602" s="94"/>
      <c r="B602" s="94"/>
      <c r="C602" s="94"/>
      <c r="D602" s="81"/>
      <c r="E602" s="94"/>
      <c r="F602" s="94"/>
      <c r="H602" s="726"/>
      <c r="M602" s="712"/>
      <c r="N602" s="712"/>
    </row>
    <row r="603" ht="15.75" customHeight="1">
      <c r="A603" s="94"/>
      <c r="B603" s="94"/>
      <c r="C603" s="94"/>
      <c r="D603" s="81"/>
      <c r="E603" s="94"/>
      <c r="F603" s="94"/>
      <c r="H603" s="726"/>
      <c r="M603" s="712"/>
      <c r="N603" s="712"/>
    </row>
    <row r="604" ht="15.75" customHeight="1">
      <c r="A604" s="94"/>
      <c r="B604" s="94"/>
      <c r="C604" s="94"/>
      <c r="D604" s="81"/>
      <c r="E604" s="94"/>
      <c r="F604" s="94"/>
      <c r="H604" s="726"/>
      <c r="M604" s="712"/>
      <c r="N604" s="712"/>
    </row>
    <row r="605" ht="15.75" customHeight="1">
      <c r="A605" s="94"/>
      <c r="B605" s="94"/>
      <c r="C605" s="94"/>
      <c r="D605" s="81"/>
      <c r="E605" s="94"/>
      <c r="F605" s="94"/>
      <c r="H605" s="726"/>
      <c r="M605" s="712"/>
      <c r="N605" s="712"/>
    </row>
    <row r="606" ht="15.75" customHeight="1">
      <c r="A606" s="94"/>
      <c r="B606" s="94"/>
      <c r="C606" s="94"/>
      <c r="D606" s="81"/>
      <c r="E606" s="94"/>
      <c r="F606" s="94"/>
      <c r="H606" s="726"/>
      <c r="M606" s="712"/>
      <c r="N606" s="712"/>
    </row>
    <row r="607" ht="15.75" customHeight="1">
      <c r="A607" s="94"/>
      <c r="B607" s="94"/>
      <c r="C607" s="94"/>
      <c r="D607" s="81"/>
      <c r="E607" s="94"/>
      <c r="F607" s="94"/>
      <c r="H607" s="726"/>
      <c r="M607" s="712"/>
      <c r="N607" s="712"/>
    </row>
    <row r="608" ht="15.75" customHeight="1">
      <c r="A608" s="94"/>
      <c r="B608" s="94"/>
      <c r="C608" s="94"/>
      <c r="D608" s="81"/>
      <c r="E608" s="94"/>
      <c r="F608" s="94"/>
      <c r="H608" s="726"/>
      <c r="M608" s="712"/>
      <c r="N608" s="712"/>
    </row>
    <row r="609" ht="15.75" customHeight="1">
      <c r="A609" s="94"/>
      <c r="B609" s="94"/>
      <c r="C609" s="94"/>
      <c r="D609" s="81"/>
      <c r="E609" s="94"/>
      <c r="F609" s="94"/>
      <c r="H609" s="726"/>
      <c r="M609" s="712"/>
      <c r="N609" s="712"/>
    </row>
    <row r="610" ht="15.75" customHeight="1">
      <c r="A610" s="94"/>
      <c r="B610" s="94"/>
      <c r="C610" s="94"/>
      <c r="D610" s="81"/>
      <c r="E610" s="94"/>
      <c r="F610" s="94"/>
      <c r="H610" s="726"/>
      <c r="M610" s="712"/>
      <c r="N610" s="712"/>
    </row>
    <row r="611" ht="15.75" customHeight="1">
      <c r="A611" s="94"/>
      <c r="B611" s="94"/>
      <c r="C611" s="94"/>
      <c r="D611" s="81"/>
      <c r="E611" s="94"/>
      <c r="F611" s="94"/>
      <c r="H611" s="726"/>
      <c r="M611" s="712"/>
      <c r="N611" s="712"/>
    </row>
    <row r="612" ht="15.75" customHeight="1">
      <c r="A612" s="94"/>
      <c r="B612" s="94"/>
      <c r="C612" s="94"/>
      <c r="D612" s="81"/>
      <c r="E612" s="94"/>
      <c r="F612" s="94"/>
      <c r="H612" s="726"/>
      <c r="M612" s="712"/>
      <c r="N612" s="712"/>
    </row>
    <row r="613" ht="15.75" customHeight="1">
      <c r="A613" s="94"/>
      <c r="B613" s="94"/>
      <c r="C613" s="94"/>
      <c r="D613" s="81"/>
      <c r="E613" s="94"/>
      <c r="F613" s="94"/>
      <c r="H613" s="726"/>
      <c r="M613" s="712"/>
      <c r="N613" s="712"/>
    </row>
    <row r="614" ht="15.75" customHeight="1">
      <c r="A614" s="94"/>
      <c r="B614" s="94"/>
      <c r="C614" s="94"/>
      <c r="D614" s="81"/>
      <c r="E614" s="94"/>
      <c r="F614" s="94"/>
      <c r="H614" s="726"/>
      <c r="M614" s="712"/>
      <c r="N614" s="712"/>
    </row>
    <row r="615" ht="15.75" customHeight="1">
      <c r="A615" s="94"/>
      <c r="B615" s="94"/>
      <c r="C615" s="94"/>
      <c r="D615" s="81"/>
      <c r="E615" s="94"/>
      <c r="F615" s="94"/>
      <c r="H615" s="726"/>
      <c r="M615" s="712"/>
      <c r="N615" s="712"/>
    </row>
    <row r="616" ht="15.75" customHeight="1">
      <c r="A616" s="94"/>
      <c r="B616" s="94"/>
      <c r="C616" s="94"/>
      <c r="D616" s="81"/>
      <c r="E616" s="94"/>
      <c r="F616" s="94"/>
      <c r="H616" s="726"/>
      <c r="M616" s="712"/>
      <c r="N616" s="712"/>
    </row>
    <row r="617" ht="15.75" customHeight="1">
      <c r="A617" s="94"/>
      <c r="B617" s="94"/>
      <c r="C617" s="94"/>
      <c r="D617" s="81"/>
      <c r="E617" s="94"/>
      <c r="F617" s="94"/>
      <c r="H617" s="726"/>
      <c r="M617" s="712"/>
      <c r="N617" s="712"/>
    </row>
    <row r="618" ht="15.75" customHeight="1">
      <c r="A618" s="94"/>
      <c r="B618" s="94"/>
      <c r="C618" s="94"/>
      <c r="D618" s="81"/>
      <c r="E618" s="94"/>
      <c r="F618" s="94"/>
      <c r="H618" s="726"/>
      <c r="M618" s="712"/>
      <c r="N618" s="712"/>
    </row>
    <row r="619" ht="15.75" customHeight="1">
      <c r="A619" s="94"/>
      <c r="B619" s="94"/>
      <c r="C619" s="94"/>
      <c r="D619" s="81"/>
      <c r="E619" s="94"/>
      <c r="F619" s="94"/>
      <c r="H619" s="726"/>
      <c r="M619" s="712"/>
      <c r="N619" s="712"/>
    </row>
    <row r="620" ht="15.75" customHeight="1">
      <c r="A620" s="94"/>
      <c r="B620" s="94"/>
      <c r="C620" s="94"/>
      <c r="D620" s="81"/>
      <c r="E620" s="94"/>
      <c r="F620" s="94"/>
      <c r="H620" s="726"/>
      <c r="M620" s="712"/>
      <c r="N620" s="712"/>
    </row>
    <row r="621" ht="15.75" customHeight="1">
      <c r="A621" s="94"/>
      <c r="B621" s="94"/>
      <c r="C621" s="94"/>
      <c r="D621" s="81"/>
      <c r="E621" s="94"/>
      <c r="F621" s="94"/>
      <c r="H621" s="726"/>
      <c r="M621" s="712"/>
      <c r="N621" s="712"/>
    </row>
    <row r="622" ht="15.75" customHeight="1">
      <c r="A622" s="94"/>
      <c r="B622" s="94"/>
      <c r="C622" s="94"/>
      <c r="D622" s="81"/>
      <c r="E622" s="94"/>
      <c r="F622" s="94"/>
      <c r="H622" s="726"/>
      <c r="M622" s="712"/>
      <c r="N622" s="712"/>
    </row>
    <row r="623" ht="15.75" customHeight="1">
      <c r="A623" s="94"/>
      <c r="B623" s="94"/>
      <c r="C623" s="94"/>
      <c r="D623" s="81"/>
      <c r="E623" s="94"/>
      <c r="F623" s="94"/>
      <c r="H623" s="726"/>
      <c r="M623" s="712"/>
      <c r="N623" s="712"/>
    </row>
    <row r="624" ht="15.75" customHeight="1">
      <c r="A624" s="94"/>
      <c r="B624" s="94"/>
      <c r="C624" s="94"/>
      <c r="D624" s="81"/>
      <c r="E624" s="94"/>
      <c r="F624" s="94"/>
      <c r="H624" s="726"/>
      <c r="M624" s="712"/>
      <c r="N624" s="712"/>
    </row>
    <row r="625" ht="15.75" customHeight="1">
      <c r="A625" s="94"/>
      <c r="B625" s="94"/>
      <c r="C625" s="94"/>
      <c r="D625" s="81"/>
      <c r="E625" s="94"/>
      <c r="F625" s="94"/>
      <c r="H625" s="726"/>
      <c r="M625" s="712"/>
      <c r="N625" s="712"/>
    </row>
    <row r="626" ht="15.75" customHeight="1">
      <c r="A626" s="94"/>
      <c r="B626" s="94"/>
      <c r="C626" s="94"/>
      <c r="D626" s="81"/>
      <c r="E626" s="94"/>
      <c r="F626" s="94"/>
      <c r="H626" s="726"/>
      <c r="M626" s="712"/>
      <c r="N626" s="712"/>
    </row>
    <row r="627" ht="15.75" customHeight="1">
      <c r="A627" s="94"/>
      <c r="B627" s="94"/>
      <c r="C627" s="94"/>
      <c r="D627" s="81"/>
      <c r="E627" s="94"/>
      <c r="F627" s="94"/>
      <c r="H627" s="726"/>
      <c r="M627" s="712"/>
      <c r="N627" s="712"/>
    </row>
    <row r="628" ht="15.75" customHeight="1">
      <c r="A628" s="94"/>
      <c r="B628" s="94"/>
      <c r="C628" s="94"/>
      <c r="D628" s="81"/>
      <c r="E628" s="94"/>
      <c r="F628" s="94"/>
      <c r="H628" s="726"/>
      <c r="M628" s="712"/>
      <c r="N628" s="712"/>
    </row>
    <row r="629" ht="15.75" customHeight="1">
      <c r="A629" s="94"/>
      <c r="B629" s="94"/>
      <c r="C629" s="94"/>
      <c r="D629" s="81"/>
      <c r="E629" s="94"/>
      <c r="F629" s="94"/>
      <c r="H629" s="726"/>
      <c r="M629" s="712"/>
      <c r="N629" s="712"/>
    </row>
    <row r="630" ht="15.75" customHeight="1">
      <c r="A630" s="94"/>
      <c r="B630" s="94"/>
      <c r="C630" s="94"/>
      <c r="D630" s="81"/>
      <c r="E630" s="94"/>
      <c r="F630" s="94"/>
      <c r="H630" s="726"/>
      <c r="M630" s="712"/>
      <c r="N630" s="712"/>
    </row>
    <row r="631" ht="15.75" customHeight="1">
      <c r="A631" s="94"/>
      <c r="B631" s="94"/>
      <c r="C631" s="94"/>
      <c r="D631" s="81"/>
      <c r="E631" s="94"/>
      <c r="F631" s="94"/>
      <c r="H631" s="726"/>
      <c r="M631" s="712"/>
      <c r="N631" s="712"/>
    </row>
    <row r="632" ht="15.75" customHeight="1">
      <c r="A632" s="94"/>
      <c r="B632" s="94"/>
      <c r="C632" s="94"/>
      <c r="D632" s="81"/>
      <c r="E632" s="94"/>
      <c r="F632" s="94"/>
      <c r="H632" s="726"/>
      <c r="M632" s="712"/>
      <c r="N632" s="712"/>
    </row>
    <row r="633" ht="15.75" customHeight="1">
      <c r="A633" s="94"/>
      <c r="B633" s="94"/>
      <c r="C633" s="94"/>
      <c r="D633" s="81"/>
      <c r="E633" s="94"/>
      <c r="F633" s="94"/>
      <c r="H633" s="726"/>
      <c r="M633" s="712"/>
      <c r="N633" s="712"/>
    </row>
    <row r="634" ht="15.75" customHeight="1">
      <c r="A634" s="94"/>
      <c r="B634" s="94"/>
      <c r="C634" s="94"/>
      <c r="D634" s="81"/>
      <c r="E634" s="94"/>
      <c r="F634" s="94"/>
      <c r="H634" s="726"/>
      <c r="M634" s="712"/>
      <c r="N634" s="712"/>
    </row>
    <row r="635" ht="15.75" customHeight="1">
      <c r="A635" s="94"/>
      <c r="B635" s="94"/>
      <c r="C635" s="94"/>
      <c r="D635" s="81"/>
      <c r="E635" s="94"/>
      <c r="F635" s="94"/>
      <c r="H635" s="726"/>
      <c r="M635" s="712"/>
      <c r="N635" s="712"/>
    </row>
    <row r="636" ht="15.75" customHeight="1">
      <c r="A636" s="94"/>
      <c r="B636" s="94"/>
      <c r="C636" s="94"/>
      <c r="D636" s="81"/>
      <c r="E636" s="94"/>
      <c r="F636" s="94"/>
      <c r="H636" s="726"/>
      <c r="M636" s="712"/>
      <c r="N636" s="712"/>
    </row>
    <row r="637" ht="15.75" customHeight="1">
      <c r="A637" s="94"/>
      <c r="B637" s="94"/>
      <c r="C637" s="94"/>
      <c r="D637" s="81"/>
      <c r="E637" s="94"/>
      <c r="F637" s="94"/>
      <c r="H637" s="726"/>
      <c r="M637" s="712"/>
      <c r="N637" s="712"/>
    </row>
    <row r="638" ht="15.75" customHeight="1">
      <c r="A638" s="94"/>
      <c r="B638" s="94"/>
      <c r="C638" s="94"/>
      <c r="D638" s="81"/>
      <c r="E638" s="94"/>
      <c r="F638" s="94"/>
      <c r="H638" s="726"/>
      <c r="M638" s="712"/>
      <c r="N638" s="712"/>
    </row>
    <row r="639" ht="15.75" customHeight="1">
      <c r="A639" s="94"/>
      <c r="B639" s="94"/>
      <c r="C639" s="94"/>
      <c r="D639" s="81"/>
      <c r="E639" s="94"/>
      <c r="F639" s="94"/>
      <c r="H639" s="726"/>
      <c r="M639" s="712"/>
      <c r="N639" s="712"/>
    </row>
    <row r="640" ht="15.75" customHeight="1">
      <c r="A640" s="94"/>
      <c r="B640" s="94"/>
      <c r="C640" s="94"/>
      <c r="D640" s="81"/>
      <c r="E640" s="94"/>
      <c r="F640" s="94"/>
      <c r="H640" s="726"/>
      <c r="M640" s="712"/>
      <c r="N640" s="712"/>
    </row>
    <row r="641" ht="15.75" customHeight="1">
      <c r="A641" s="94"/>
      <c r="B641" s="94"/>
      <c r="C641" s="94"/>
      <c r="D641" s="81"/>
      <c r="E641" s="94"/>
      <c r="F641" s="94"/>
      <c r="H641" s="726"/>
      <c r="M641" s="712"/>
      <c r="N641" s="712"/>
    </row>
    <row r="642" ht="15.75" customHeight="1">
      <c r="A642" s="94"/>
      <c r="B642" s="94"/>
      <c r="C642" s="94"/>
      <c r="D642" s="81"/>
      <c r="E642" s="94"/>
      <c r="F642" s="94"/>
      <c r="H642" s="726"/>
      <c r="M642" s="712"/>
      <c r="N642" s="712"/>
    </row>
    <row r="643" ht="15.75" customHeight="1">
      <c r="A643" s="94"/>
      <c r="B643" s="94"/>
      <c r="C643" s="94"/>
      <c r="D643" s="81"/>
      <c r="E643" s="94"/>
      <c r="F643" s="94"/>
      <c r="H643" s="726"/>
      <c r="M643" s="712"/>
      <c r="N643" s="712"/>
    </row>
    <row r="644" ht="15.75" customHeight="1">
      <c r="A644" s="94"/>
      <c r="B644" s="94"/>
      <c r="C644" s="94"/>
      <c r="D644" s="81"/>
      <c r="E644" s="94"/>
      <c r="F644" s="94"/>
      <c r="H644" s="726"/>
      <c r="M644" s="712"/>
      <c r="N644" s="712"/>
    </row>
    <row r="645" ht="15.75" customHeight="1">
      <c r="A645" s="94"/>
      <c r="B645" s="94"/>
      <c r="C645" s="94"/>
      <c r="D645" s="81"/>
      <c r="E645" s="94"/>
      <c r="F645" s="94"/>
      <c r="H645" s="726"/>
      <c r="M645" s="712"/>
      <c r="N645" s="712"/>
    </row>
    <row r="646" ht="15.75" customHeight="1">
      <c r="A646" s="94"/>
      <c r="B646" s="94"/>
      <c r="C646" s="94"/>
      <c r="D646" s="81"/>
      <c r="E646" s="94"/>
      <c r="F646" s="94"/>
      <c r="H646" s="726"/>
      <c r="M646" s="712"/>
      <c r="N646" s="712"/>
    </row>
    <row r="647" ht="15.75" customHeight="1">
      <c r="A647" s="94"/>
      <c r="B647" s="94"/>
      <c r="C647" s="94"/>
      <c r="D647" s="81"/>
      <c r="E647" s="94"/>
      <c r="F647" s="94"/>
      <c r="H647" s="726"/>
      <c r="M647" s="712"/>
      <c r="N647" s="712"/>
    </row>
    <row r="648" ht="15.75" customHeight="1">
      <c r="A648" s="94"/>
      <c r="B648" s="94"/>
      <c r="C648" s="94"/>
      <c r="D648" s="81"/>
      <c r="E648" s="94"/>
      <c r="F648" s="94"/>
      <c r="H648" s="726"/>
      <c r="M648" s="712"/>
      <c r="N648" s="712"/>
    </row>
    <row r="649" ht="15.75" customHeight="1">
      <c r="A649" s="94"/>
      <c r="B649" s="94"/>
      <c r="C649" s="94"/>
      <c r="D649" s="81"/>
      <c r="E649" s="94"/>
      <c r="F649" s="94"/>
      <c r="H649" s="726"/>
      <c r="M649" s="712"/>
      <c r="N649" s="712"/>
    </row>
    <row r="650" ht="15.75" customHeight="1">
      <c r="A650" s="94"/>
      <c r="B650" s="94"/>
      <c r="C650" s="94"/>
      <c r="D650" s="81"/>
      <c r="E650" s="94"/>
      <c r="F650" s="94"/>
      <c r="H650" s="726"/>
      <c r="M650" s="712"/>
      <c r="N650" s="712"/>
    </row>
    <row r="651" ht="15.75" customHeight="1">
      <c r="A651" s="94"/>
      <c r="B651" s="94"/>
      <c r="C651" s="94"/>
      <c r="D651" s="81"/>
      <c r="E651" s="94"/>
      <c r="F651" s="94"/>
      <c r="H651" s="726"/>
      <c r="M651" s="712"/>
      <c r="N651" s="712"/>
    </row>
    <row r="652" ht="15.75" customHeight="1">
      <c r="A652" s="94"/>
      <c r="B652" s="94"/>
      <c r="C652" s="94"/>
      <c r="D652" s="81"/>
      <c r="E652" s="94"/>
      <c r="F652" s="94"/>
      <c r="H652" s="726"/>
      <c r="M652" s="712"/>
      <c r="N652" s="712"/>
    </row>
    <row r="653" ht="15.75" customHeight="1">
      <c r="A653" s="94"/>
      <c r="B653" s="94"/>
      <c r="C653" s="94"/>
      <c r="D653" s="81"/>
      <c r="E653" s="94"/>
      <c r="F653" s="94"/>
      <c r="H653" s="726"/>
      <c r="M653" s="712"/>
      <c r="N653" s="712"/>
    </row>
    <row r="654" ht="15.75" customHeight="1">
      <c r="A654" s="94"/>
      <c r="B654" s="94"/>
      <c r="C654" s="94"/>
      <c r="D654" s="81"/>
      <c r="E654" s="94"/>
      <c r="F654" s="94"/>
      <c r="H654" s="726"/>
      <c r="M654" s="712"/>
      <c r="N654" s="712"/>
    </row>
    <row r="655" ht="15.75" customHeight="1">
      <c r="A655" s="94"/>
      <c r="B655" s="94"/>
      <c r="C655" s="94"/>
      <c r="D655" s="81"/>
      <c r="E655" s="94"/>
      <c r="F655" s="94"/>
      <c r="H655" s="726"/>
      <c r="M655" s="712"/>
      <c r="N655" s="712"/>
    </row>
    <row r="656" ht="15.75" customHeight="1">
      <c r="A656" s="94"/>
      <c r="B656" s="94"/>
      <c r="C656" s="94"/>
      <c r="D656" s="81"/>
      <c r="E656" s="94"/>
      <c r="F656" s="94"/>
      <c r="H656" s="726"/>
      <c r="M656" s="712"/>
      <c r="N656" s="712"/>
    </row>
    <row r="657" ht="15.75" customHeight="1">
      <c r="A657" s="94"/>
      <c r="B657" s="94"/>
      <c r="C657" s="94"/>
      <c r="D657" s="81"/>
      <c r="E657" s="94"/>
      <c r="F657" s="94"/>
      <c r="H657" s="726"/>
      <c r="M657" s="712"/>
      <c r="N657" s="712"/>
    </row>
    <row r="658" ht="15.75" customHeight="1">
      <c r="A658" s="94"/>
      <c r="B658" s="94"/>
      <c r="C658" s="94"/>
      <c r="D658" s="81"/>
      <c r="E658" s="94"/>
      <c r="F658" s="94"/>
      <c r="H658" s="726"/>
      <c r="M658" s="712"/>
      <c r="N658" s="712"/>
    </row>
    <row r="659" ht="15.75" customHeight="1">
      <c r="A659" s="94"/>
      <c r="B659" s="94"/>
      <c r="C659" s="94"/>
      <c r="D659" s="81"/>
      <c r="E659" s="94"/>
      <c r="F659" s="94"/>
      <c r="H659" s="726"/>
      <c r="M659" s="712"/>
      <c r="N659" s="712"/>
    </row>
    <row r="660" ht="15.75" customHeight="1">
      <c r="A660" s="94"/>
      <c r="B660" s="94"/>
      <c r="C660" s="94"/>
      <c r="D660" s="81"/>
      <c r="E660" s="94"/>
      <c r="F660" s="94"/>
      <c r="H660" s="726"/>
      <c r="M660" s="712"/>
      <c r="N660" s="712"/>
    </row>
    <row r="661" ht="15.75" customHeight="1">
      <c r="A661" s="94"/>
      <c r="B661" s="94"/>
      <c r="C661" s="94"/>
      <c r="D661" s="81"/>
      <c r="E661" s="94"/>
      <c r="F661" s="94"/>
      <c r="H661" s="726"/>
      <c r="M661" s="712"/>
      <c r="N661" s="712"/>
    </row>
    <row r="662" ht="15.75" customHeight="1">
      <c r="A662" s="94"/>
      <c r="B662" s="94"/>
      <c r="C662" s="94"/>
      <c r="D662" s="81"/>
      <c r="E662" s="94"/>
      <c r="F662" s="94"/>
      <c r="H662" s="726"/>
      <c r="M662" s="712"/>
      <c r="N662" s="712"/>
    </row>
    <row r="663" ht="15.75" customHeight="1">
      <c r="A663" s="94"/>
      <c r="B663" s="94"/>
      <c r="C663" s="94"/>
      <c r="D663" s="81"/>
      <c r="E663" s="94"/>
      <c r="F663" s="94"/>
      <c r="H663" s="726"/>
      <c r="M663" s="712"/>
      <c r="N663" s="712"/>
    </row>
    <row r="664" ht="15.75" customHeight="1">
      <c r="A664" s="94"/>
      <c r="B664" s="94"/>
      <c r="C664" s="94"/>
      <c r="D664" s="81"/>
      <c r="E664" s="94"/>
      <c r="F664" s="94"/>
      <c r="H664" s="726"/>
      <c r="M664" s="712"/>
      <c r="N664" s="712"/>
    </row>
    <row r="665" ht="15.75" customHeight="1">
      <c r="A665" s="94"/>
      <c r="B665" s="94"/>
      <c r="C665" s="94"/>
      <c r="D665" s="81"/>
      <c r="E665" s="94"/>
      <c r="F665" s="94"/>
      <c r="H665" s="726"/>
      <c r="M665" s="712"/>
      <c r="N665" s="712"/>
    </row>
    <row r="666" ht="15.75" customHeight="1">
      <c r="A666" s="94"/>
      <c r="B666" s="94"/>
      <c r="C666" s="94"/>
      <c r="D666" s="81"/>
      <c r="E666" s="94"/>
      <c r="F666" s="94"/>
      <c r="H666" s="726"/>
      <c r="M666" s="712"/>
      <c r="N666" s="712"/>
    </row>
    <row r="667" ht="15.75" customHeight="1">
      <c r="A667" s="94"/>
      <c r="B667" s="94"/>
      <c r="C667" s="94"/>
      <c r="D667" s="81"/>
      <c r="E667" s="94"/>
      <c r="F667" s="94"/>
      <c r="H667" s="726"/>
      <c r="M667" s="712"/>
      <c r="N667" s="712"/>
    </row>
    <row r="668" ht="15.75" customHeight="1">
      <c r="A668" s="94"/>
      <c r="B668" s="94"/>
      <c r="C668" s="94"/>
      <c r="D668" s="81"/>
      <c r="E668" s="94"/>
      <c r="F668" s="94"/>
      <c r="H668" s="726"/>
      <c r="M668" s="712"/>
      <c r="N668" s="712"/>
    </row>
    <row r="669" ht="15.75" customHeight="1">
      <c r="A669" s="94"/>
      <c r="B669" s="94"/>
      <c r="C669" s="94"/>
      <c r="D669" s="81"/>
      <c r="E669" s="94"/>
      <c r="F669" s="94"/>
      <c r="H669" s="726"/>
      <c r="M669" s="712"/>
      <c r="N669" s="712"/>
    </row>
    <row r="670" ht="15.75" customHeight="1">
      <c r="A670" s="94"/>
      <c r="B670" s="94"/>
      <c r="C670" s="94"/>
      <c r="D670" s="81"/>
      <c r="E670" s="94"/>
      <c r="F670" s="94"/>
      <c r="H670" s="726"/>
      <c r="M670" s="712"/>
      <c r="N670" s="712"/>
    </row>
    <row r="671" ht="15.75" customHeight="1">
      <c r="A671" s="94"/>
      <c r="B671" s="94"/>
      <c r="C671" s="94"/>
      <c r="D671" s="81"/>
      <c r="E671" s="94"/>
      <c r="F671" s="94"/>
      <c r="H671" s="726"/>
      <c r="M671" s="712"/>
      <c r="N671" s="712"/>
    </row>
    <row r="672" ht="15.75" customHeight="1">
      <c r="A672" s="94"/>
      <c r="B672" s="94"/>
      <c r="C672" s="94"/>
      <c r="D672" s="81"/>
      <c r="E672" s="94"/>
      <c r="F672" s="94"/>
      <c r="H672" s="726"/>
      <c r="M672" s="712"/>
      <c r="N672" s="712"/>
    </row>
    <row r="673" ht="15.75" customHeight="1">
      <c r="A673" s="94"/>
      <c r="B673" s="94"/>
      <c r="C673" s="94"/>
      <c r="D673" s="81"/>
      <c r="E673" s="94"/>
      <c r="F673" s="94"/>
      <c r="H673" s="726"/>
      <c r="M673" s="712"/>
      <c r="N673" s="712"/>
    </row>
    <row r="674" ht="15.75" customHeight="1">
      <c r="A674" s="94"/>
      <c r="B674" s="94"/>
      <c r="C674" s="94"/>
      <c r="D674" s="81"/>
      <c r="E674" s="94"/>
      <c r="F674" s="94"/>
      <c r="H674" s="726"/>
      <c r="M674" s="712"/>
      <c r="N674" s="712"/>
    </row>
    <row r="675" ht="15.75" customHeight="1">
      <c r="A675" s="94"/>
      <c r="B675" s="94"/>
      <c r="C675" s="94"/>
      <c r="D675" s="81"/>
      <c r="E675" s="94"/>
      <c r="F675" s="94"/>
      <c r="H675" s="726"/>
      <c r="M675" s="712"/>
      <c r="N675" s="712"/>
    </row>
    <row r="676" ht="15.75" customHeight="1">
      <c r="A676" s="94"/>
      <c r="B676" s="94"/>
      <c r="C676" s="94"/>
      <c r="D676" s="81"/>
      <c r="E676" s="94"/>
      <c r="F676" s="94"/>
      <c r="H676" s="726"/>
      <c r="M676" s="712"/>
      <c r="N676" s="712"/>
    </row>
    <row r="677" ht="15.75" customHeight="1">
      <c r="A677" s="94"/>
      <c r="B677" s="94"/>
      <c r="C677" s="94"/>
      <c r="D677" s="81"/>
      <c r="E677" s="94"/>
      <c r="F677" s="94"/>
      <c r="H677" s="726"/>
      <c r="M677" s="712"/>
      <c r="N677" s="712"/>
    </row>
    <row r="678" ht="15.75" customHeight="1">
      <c r="A678" s="94"/>
      <c r="B678" s="94"/>
      <c r="C678" s="94"/>
      <c r="D678" s="81"/>
      <c r="E678" s="94"/>
      <c r="F678" s="94"/>
      <c r="H678" s="726"/>
      <c r="M678" s="712"/>
      <c r="N678" s="712"/>
    </row>
    <row r="679" ht="15.75" customHeight="1">
      <c r="A679" s="94"/>
      <c r="B679" s="94"/>
      <c r="C679" s="94"/>
      <c r="D679" s="81"/>
      <c r="E679" s="94"/>
      <c r="F679" s="94"/>
      <c r="H679" s="726"/>
      <c r="M679" s="712"/>
      <c r="N679" s="712"/>
    </row>
    <row r="680" ht="15.75" customHeight="1">
      <c r="A680" s="94"/>
      <c r="B680" s="94"/>
      <c r="C680" s="94"/>
      <c r="D680" s="81"/>
      <c r="E680" s="94"/>
      <c r="F680" s="94"/>
      <c r="H680" s="726"/>
      <c r="M680" s="712"/>
      <c r="N680" s="712"/>
    </row>
    <row r="681" ht="15.75" customHeight="1">
      <c r="A681" s="94"/>
      <c r="B681" s="94"/>
      <c r="C681" s="94"/>
      <c r="D681" s="81"/>
      <c r="E681" s="94"/>
      <c r="F681" s="94"/>
      <c r="H681" s="726"/>
      <c r="M681" s="712"/>
      <c r="N681" s="712"/>
    </row>
    <row r="682" ht="15.75" customHeight="1">
      <c r="A682" s="94"/>
      <c r="B682" s="94"/>
      <c r="C682" s="94"/>
      <c r="D682" s="81"/>
      <c r="E682" s="94"/>
      <c r="F682" s="94"/>
      <c r="H682" s="726"/>
      <c r="M682" s="712"/>
      <c r="N682" s="712"/>
    </row>
    <row r="683" ht="15.75" customHeight="1">
      <c r="A683" s="94"/>
      <c r="B683" s="94"/>
      <c r="C683" s="94"/>
      <c r="D683" s="81"/>
      <c r="E683" s="94"/>
      <c r="F683" s="94"/>
      <c r="H683" s="726"/>
      <c r="M683" s="712"/>
      <c r="N683" s="712"/>
    </row>
    <row r="684" ht="15.75" customHeight="1">
      <c r="A684" s="94"/>
      <c r="B684" s="94"/>
      <c r="C684" s="94"/>
      <c r="D684" s="81"/>
      <c r="E684" s="94"/>
      <c r="F684" s="94"/>
      <c r="H684" s="726"/>
      <c r="M684" s="712"/>
      <c r="N684" s="712"/>
    </row>
    <row r="685" ht="15.75" customHeight="1">
      <c r="A685" s="94"/>
      <c r="B685" s="94"/>
      <c r="C685" s="94"/>
      <c r="D685" s="81"/>
      <c r="E685" s="94"/>
      <c r="F685" s="94"/>
      <c r="H685" s="726"/>
      <c r="M685" s="712"/>
      <c r="N685" s="712"/>
    </row>
    <row r="686" ht="15.75" customHeight="1">
      <c r="A686" s="94"/>
      <c r="B686" s="94"/>
      <c r="C686" s="94"/>
      <c r="D686" s="81"/>
      <c r="E686" s="94"/>
      <c r="F686" s="94"/>
      <c r="H686" s="726"/>
      <c r="M686" s="712"/>
      <c r="N686" s="712"/>
    </row>
    <row r="687" ht="15.75" customHeight="1">
      <c r="A687" s="94"/>
      <c r="B687" s="94"/>
      <c r="C687" s="94"/>
      <c r="D687" s="81"/>
      <c r="E687" s="94"/>
      <c r="F687" s="94"/>
      <c r="H687" s="726"/>
      <c r="M687" s="712"/>
      <c r="N687" s="712"/>
    </row>
    <row r="688" ht="15.75" customHeight="1">
      <c r="A688" s="94"/>
      <c r="B688" s="94"/>
      <c r="C688" s="94"/>
      <c r="D688" s="81"/>
      <c r="E688" s="94"/>
      <c r="F688" s="94"/>
      <c r="H688" s="726"/>
      <c r="M688" s="712"/>
      <c r="N688" s="712"/>
    </row>
    <row r="689" ht="15.75" customHeight="1">
      <c r="A689" s="94"/>
      <c r="B689" s="94"/>
      <c r="C689" s="94"/>
      <c r="D689" s="81"/>
      <c r="E689" s="94"/>
      <c r="F689" s="94"/>
      <c r="H689" s="726"/>
      <c r="M689" s="712"/>
      <c r="N689" s="712"/>
    </row>
    <row r="690" ht="15.75" customHeight="1">
      <c r="A690" s="94"/>
      <c r="B690" s="94"/>
      <c r="C690" s="94"/>
      <c r="D690" s="81"/>
      <c r="E690" s="94"/>
      <c r="F690" s="94"/>
      <c r="H690" s="726"/>
      <c r="M690" s="712"/>
      <c r="N690" s="712"/>
    </row>
    <row r="691" ht="15.75" customHeight="1">
      <c r="A691" s="94"/>
      <c r="B691" s="94"/>
      <c r="C691" s="94"/>
      <c r="D691" s="81"/>
      <c r="E691" s="94"/>
      <c r="F691" s="94"/>
      <c r="H691" s="726"/>
      <c r="M691" s="712"/>
      <c r="N691" s="712"/>
    </row>
    <row r="692" ht="15.75" customHeight="1">
      <c r="A692" s="94"/>
      <c r="B692" s="94"/>
      <c r="C692" s="94"/>
      <c r="D692" s="81"/>
      <c r="E692" s="94"/>
      <c r="F692" s="94"/>
      <c r="H692" s="726"/>
      <c r="M692" s="712"/>
      <c r="N692" s="712"/>
    </row>
    <row r="693" ht="15.75" customHeight="1">
      <c r="A693" s="94"/>
      <c r="B693" s="94"/>
      <c r="C693" s="94"/>
      <c r="D693" s="81"/>
      <c r="E693" s="94"/>
      <c r="F693" s="94"/>
      <c r="H693" s="726"/>
      <c r="M693" s="712"/>
      <c r="N693" s="712"/>
    </row>
    <row r="694" ht="15.75" customHeight="1">
      <c r="A694" s="94"/>
      <c r="B694" s="94"/>
      <c r="C694" s="94"/>
      <c r="D694" s="81"/>
      <c r="E694" s="94"/>
      <c r="F694" s="94"/>
      <c r="H694" s="726"/>
      <c r="M694" s="712"/>
      <c r="N694" s="712"/>
    </row>
    <row r="695" ht="15.75" customHeight="1">
      <c r="A695" s="94"/>
      <c r="B695" s="94"/>
      <c r="C695" s="94"/>
      <c r="D695" s="81"/>
      <c r="E695" s="94"/>
      <c r="F695" s="94"/>
      <c r="H695" s="726"/>
      <c r="M695" s="712"/>
      <c r="N695" s="712"/>
    </row>
    <row r="696" ht="15.75" customHeight="1">
      <c r="A696" s="94"/>
      <c r="B696" s="94"/>
      <c r="C696" s="94"/>
      <c r="D696" s="81"/>
      <c r="E696" s="94"/>
      <c r="F696" s="94"/>
      <c r="H696" s="726"/>
      <c r="M696" s="712"/>
      <c r="N696" s="712"/>
    </row>
    <row r="697" ht="15.75" customHeight="1">
      <c r="A697" s="94"/>
      <c r="B697" s="94"/>
      <c r="C697" s="94"/>
      <c r="D697" s="81"/>
      <c r="E697" s="94"/>
      <c r="F697" s="94"/>
      <c r="H697" s="726"/>
      <c r="M697" s="712"/>
      <c r="N697" s="712"/>
    </row>
    <row r="698" ht="15.75" customHeight="1">
      <c r="A698" s="94"/>
      <c r="B698" s="94"/>
      <c r="C698" s="94"/>
      <c r="D698" s="81"/>
      <c r="E698" s="94"/>
      <c r="F698" s="94"/>
      <c r="H698" s="726"/>
      <c r="M698" s="712"/>
      <c r="N698" s="712"/>
    </row>
    <row r="699" ht="15.75" customHeight="1">
      <c r="A699" s="94"/>
      <c r="B699" s="94"/>
      <c r="C699" s="94"/>
      <c r="D699" s="81"/>
      <c r="E699" s="94"/>
      <c r="F699" s="94"/>
      <c r="H699" s="726"/>
      <c r="M699" s="712"/>
      <c r="N699" s="712"/>
    </row>
    <row r="700" ht="15.75" customHeight="1">
      <c r="A700" s="94"/>
      <c r="B700" s="94"/>
      <c r="C700" s="94"/>
      <c r="D700" s="81"/>
      <c r="E700" s="94"/>
      <c r="F700" s="94"/>
      <c r="H700" s="726"/>
      <c r="M700" s="712"/>
      <c r="N700" s="712"/>
    </row>
    <row r="701" ht="15.75" customHeight="1">
      <c r="A701" s="94"/>
      <c r="B701" s="94"/>
      <c r="C701" s="94"/>
      <c r="D701" s="81"/>
      <c r="E701" s="94"/>
      <c r="F701" s="94"/>
      <c r="H701" s="726"/>
      <c r="M701" s="712"/>
      <c r="N701" s="712"/>
    </row>
    <row r="702" ht="15.75" customHeight="1">
      <c r="A702" s="94"/>
      <c r="B702" s="94"/>
      <c r="C702" s="94"/>
      <c r="D702" s="81"/>
      <c r="E702" s="94"/>
      <c r="F702" s="94"/>
      <c r="H702" s="726"/>
      <c r="M702" s="712"/>
      <c r="N702" s="712"/>
    </row>
    <row r="703" ht="15.75" customHeight="1">
      <c r="A703" s="94"/>
      <c r="B703" s="94"/>
      <c r="C703" s="94"/>
      <c r="D703" s="81"/>
      <c r="E703" s="94"/>
      <c r="F703" s="94"/>
      <c r="H703" s="726"/>
      <c r="M703" s="712"/>
      <c r="N703" s="712"/>
    </row>
    <row r="704" ht="15.75" customHeight="1">
      <c r="A704" s="94"/>
      <c r="B704" s="94"/>
      <c r="C704" s="94"/>
      <c r="D704" s="81"/>
      <c r="E704" s="94"/>
      <c r="F704" s="94"/>
      <c r="H704" s="726"/>
      <c r="M704" s="712"/>
      <c r="N704" s="712"/>
    </row>
    <row r="705" ht="15.75" customHeight="1">
      <c r="A705" s="94"/>
      <c r="B705" s="94"/>
      <c r="C705" s="94"/>
      <c r="D705" s="81"/>
      <c r="E705" s="94"/>
      <c r="F705" s="94"/>
      <c r="H705" s="726"/>
      <c r="M705" s="712"/>
      <c r="N705" s="712"/>
    </row>
    <row r="706" ht="15.75" customHeight="1">
      <c r="A706" s="94"/>
      <c r="B706" s="94"/>
      <c r="C706" s="94"/>
      <c r="D706" s="81"/>
      <c r="E706" s="94"/>
      <c r="F706" s="94"/>
      <c r="H706" s="726"/>
      <c r="M706" s="712"/>
      <c r="N706" s="712"/>
    </row>
    <row r="707" ht="15.75" customHeight="1">
      <c r="A707" s="94"/>
      <c r="B707" s="94"/>
      <c r="C707" s="94"/>
      <c r="D707" s="81"/>
      <c r="E707" s="94"/>
      <c r="F707" s="94"/>
      <c r="H707" s="726"/>
      <c r="M707" s="712"/>
      <c r="N707" s="712"/>
    </row>
    <row r="708" ht="15.75" customHeight="1">
      <c r="A708" s="94"/>
      <c r="B708" s="94"/>
      <c r="C708" s="94"/>
      <c r="D708" s="81"/>
      <c r="E708" s="94"/>
      <c r="F708" s="94"/>
      <c r="H708" s="726"/>
      <c r="M708" s="712"/>
      <c r="N708" s="712"/>
    </row>
    <row r="709" ht="15.75" customHeight="1">
      <c r="A709" s="94"/>
      <c r="B709" s="94"/>
      <c r="C709" s="94"/>
      <c r="D709" s="81"/>
      <c r="E709" s="94"/>
      <c r="F709" s="94"/>
      <c r="H709" s="726"/>
      <c r="M709" s="712"/>
      <c r="N709" s="712"/>
    </row>
    <row r="710" ht="15.75" customHeight="1">
      <c r="A710" s="94"/>
      <c r="B710" s="94"/>
      <c r="C710" s="94"/>
      <c r="D710" s="81"/>
      <c r="E710" s="94"/>
      <c r="F710" s="94"/>
      <c r="H710" s="726"/>
      <c r="M710" s="712"/>
      <c r="N710" s="712"/>
    </row>
    <row r="711" ht="15.75" customHeight="1">
      <c r="A711" s="94"/>
      <c r="B711" s="94"/>
      <c r="C711" s="94"/>
      <c r="D711" s="81"/>
      <c r="E711" s="94"/>
      <c r="F711" s="94"/>
      <c r="H711" s="726"/>
      <c r="M711" s="712"/>
      <c r="N711" s="712"/>
    </row>
    <row r="712" ht="15.75" customHeight="1">
      <c r="A712" s="94"/>
      <c r="B712" s="94"/>
      <c r="C712" s="94"/>
      <c r="D712" s="81"/>
      <c r="E712" s="94"/>
      <c r="F712" s="94"/>
      <c r="H712" s="726"/>
      <c r="M712" s="712"/>
      <c r="N712" s="712"/>
    </row>
    <row r="713" ht="15.75" customHeight="1">
      <c r="A713" s="94"/>
      <c r="B713" s="94"/>
      <c r="C713" s="94"/>
      <c r="D713" s="81"/>
      <c r="E713" s="94"/>
      <c r="F713" s="94"/>
      <c r="H713" s="726"/>
      <c r="M713" s="712"/>
      <c r="N713" s="712"/>
    </row>
    <row r="714" ht="15.75" customHeight="1">
      <c r="A714" s="94"/>
      <c r="B714" s="94"/>
      <c r="C714" s="94"/>
      <c r="D714" s="81"/>
      <c r="E714" s="94"/>
      <c r="F714" s="94"/>
      <c r="H714" s="726"/>
      <c r="M714" s="712"/>
      <c r="N714" s="712"/>
    </row>
    <row r="715" ht="15.75" customHeight="1">
      <c r="A715" s="94"/>
      <c r="B715" s="94"/>
      <c r="C715" s="94"/>
      <c r="D715" s="81"/>
      <c r="E715" s="94"/>
      <c r="F715" s="94"/>
      <c r="H715" s="726"/>
      <c r="M715" s="712"/>
      <c r="N715" s="712"/>
    </row>
    <row r="716" ht="15.75" customHeight="1">
      <c r="A716" s="94"/>
      <c r="B716" s="94"/>
      <c r="C716" s="94"/>
      <c r="D716" s="81"/>
      <c r="E716" s="94"/>
      <c r="F716" s="94"/>
      <c r="H716" s="726"/>
      <c r="M716" s="712"/>
      <c r="N716" s="712"/>
    </row>
    <row r="717" ht="15.75" customHeight="1">
      <c r="A717" s="94"/>
      <c r="B717" s="94"/>
      <c r="C717" s="94"/>
      <c r="D717" s="81"/>
      <c r="E717" s="94"/>
      <c r="F717" s="94"/>
      <c r="H717" s="726"/>
      <c r="M717" s="712"/>
      <c r="N717" s="712"/>
    </row>
    <row r="718" ht="15.75" customHeight="1">
      <c r="A718" s="94"/>
      <c r="B718" s="94"/>
      <c r="C718" s="94"/>
      <c r="D718" s="81"/>
      <c r="E718" s="94"/>
      <c r="F718" s="94"/>
      <c r="H718" s="726"/>
      <c r="M718" s="712"/>
      <c r="N718" s="712"/>
    </row>
    <row r="719" ht="15.75" customHeight="1">
      <c r="A719" s="94"/>
      <c r="B719" s="94"/>
      <c r="C719" s="94"/>
      <c r="D719" s="81"/>
      <c r="E719" s="94"/>
      <c r="F719" s="94"/>
      <c r="H719" s="726"/>
      <c r="M719" s="712"/>
      <c r="N719" s="712"/>
    </row>
    <row r="720" ht="15.75" customHeight="1">
      <c r="A720" s="94"/>
      <c r="B720" s="94"/>
      <c r="C720" s="94"/>
      <c r="D720" s="81"/>
      <c r="E720" s="94"/>
      <c r="F720" s="94"/>
      <c r="H720" s="726"/>
      <c r="M720" s="712"/>
      <c r="N720" s="712"/>
    </row>
    <row r="721" ht="15.75" customHeight="1">
      <c r="A721" s="94"/>
      <c r="B721" s="94"/>
      <c r="C721" s="94"/>
      <c r="D721" s="81"/>
      <c r="E721" s="94"/>
      <c r="F721" s="94"/>
      <c r="H721" s="726"/>
      <c r="M721" s="712"/>
      <c r="N721" s="712"/>
    </row>
    <row r="722" ht="15.75" customHeight="1">
      <c r="A722" s="94"/>
      <c r="B722" s="94"/>
      <c r="C722" s="94"/>
      <c r="D722" s="81"/>
      <c r="E722" s="94"/>
      <c r="F722" s="94"/>
      <c r="H722" s="726"/>
      <c r="M722" s="712"/>
      <c r="N722" s="712"/>
    </row>
    <row r="723" ht="15.75" customHeight="1">
      <c r="A723" s="94"/>
      <c r="B723" s="94"/>
      <c r="C723" s="94"/>
      <c r="D723" s="81"/>
      <c r="E723" s="94"/>
      <c r="F723" s="94"/>
      <c r="H723" s="726"/>
      <c r="M723" s="712"/>
      <c r="N723" s="712"/>
    </row>
    <row r="724" ht="15.75" customHeight="1">
      <c r="A724" s="94"/>
      <c r="B724" s="94"/>
      <c r="C724" s="94"/>
      <c r="D724" s="81"/>
      <c r="E724" s="94"/>
      <c r="F724" s="94"/>
      <c r="H724" s="726"/>
      <c r="M724" s="712"/>
      <c r="N724" s="712"/>
    </row>
    <row r="725" ht="15.75" customHeight="1">
      <c r="A725" s="94"/>
      <c r="B725" s="94"/>
      <c r="C725" s="94"/>
      <c r="D725" s="81"/>
      <c r="E725" s="94"/>
      <c r="F725" s="94"/>
      <c r="H725" s="726"/>
      <c r="M725" s="712"/>
      <c r="N725" s="712"/>
    </row>
    <row r="726" ht="15.75" customHeight="1">
      <c r="A726" s="94"/>
      <c r="B726" s="94"/>
      <c r="C726" s="94"/>
      <c r="D726" s="81"/>
      <c r="E726" s="94"/>
      <c r="F726" s="94"/>
      <c r="H726" s="726"/>
      <c r="M726" s="712"/>
      <c r="N726" s="712"/>
    </row>
    <row r="727" ht="15.75" customHeight="1">
      <c r="A727" s="94"/>
      <c r="B727" s="94"/>
      <c r="C727" s="94"/>
      <c r="D727" s="81"/>
      <c r="E727" s="94"/>
      <c r="F727" s="94"/>
      <c r="H727" s="726"/>
      <c r="M727" s="712"/>
      <c r="N727" s="712"/>
    </row>
    <row r="728" ht="15.75" customHeight="1">
      <c r="A728" s="94"/>
      <c r="B728" s="94"/>
      <c r="C728" s="94"/>
      <c r="D728" s="81"/>
      <c r="E728" s="94"/>
      <c r="F728" s="94"/>
      <c r="H728" s="726"/>
      <c r="M728" s="712"/>
      <c r="N728" s="712"/>
    </row>
    <row r="729" ht="15.75" customHeight="1">
      <c r="A729" s="94"/>
      <c r="B729" s="94"/>
      <c r="C729" s="94"/>
      <c r="D729" s="81"/>
      <c r="E729" s="94"/>
      <c r="F729" s="94"/>
      <c r="H729" s="726"/>
      <c r="M729" s="712"/>
      <c r="N729" s="712"/>
    </row>
    <row r="730" ht="15.75" customHeight="1">
      <c r="A730" s="94"/>
      <c r="B730" s="94"/>
      <c r="C730" s="94"/>
      <c r="D730" s="81"/>
      <c r="E730" s="94"/>
      <c r="F730" s="94"/>
      <c r="H730" s="726"/>
      <c r="M730" s="712"/>
      <c r="N730" s="712"/>
    </row>
    <row r="731" ht="15.75" customHeight="1">
      <c r="A731" s="94"/>
      <c r="B731" s="94"/>
      <c r="C731" s="94"/>
      <c r="D731" s="81"/>
      <c r="E731" s="94"/>
      <c r="F731" s="94"/>
      <c r="H731" s="726"/>
      <c r="M731" s="712"/>
      <c r="N731" s="712"/>
    </row>
    <row r="732" ht="15.75" customHeight="1">
      <c r="A732" s="94"/>
      <c r="B732" s="94"/>
      <c r="C732" s="94"/>
      <c r="D732" s="81"/>
      <c r="E732" s="94"/>
      <c r="F732" s="94"/>
      <c r="H732" s="726"/>
      <c r="M732" s="712"/>
      <c r="N732" s="712"/>
    </row>
    <row r="733" ht="15.75" customHeight="1">
      <c r="A733" s="94"/>
      <c r="B733" s="94"/>
      <c r="C733" s="94"/>
      <c r="D733" s="81"/>
      <c r="E733" s="94"/>
      <c r="F733" s="94"/>
      <c r="H733" s="726"/>
      <c r="M733" s="712"/>
      <c r="N733" s="712"/>
    </row>
    <row r="734" ht="15.75" customHeight="1">
      <c r="A734" s="94"/>
      <c r="B734" s="94"/>
      <c r="C734" s="94"/>
      <c r="D734" s="81"/>
      <c r="E734" s="94"/>
      <c r="F734" s="94"/>
      <c r="H734" s="726"/>
      <c r="M734" s="712"/>
      <c r="N734" s="712"/>
    </row>
    <row r="735" ht="15.75" customHeight="1">
      <c r="A735" s="94"/>
      <c r="B735" s="94"/>
      <c r="C735" s="94"/>
      <c r="D735" s="81"/>
      <c r="E735" s="94"/>
      <c r="F735" s="94"/>
      <c r="H735" s="726"/>
      <c r="M735" s="712"/>
      <c r="N735" s="712"/>
    </row>
    <row r="736" ht="15.75" customHeight="1">
      <c r="A736" s="94"/>
      <c r="B736" s="94"/>
      <c r="C736" s="94"/>
      <c r="D736" s="81"/>
      <c r="E736" s="94"/>
      <c r="F736" s="94"/>
      <c r="H736" s="726"/>
      <c r="M736" s="712"/>
      <c r="N736" s="712"/>
    </row>
    <row r="737" ht="15.75" customHeight="1">
      <c r="A737" s="94"/>
      <c r="B737" s="94"/>
      <c r="C737" s="94"/>
      <c r="D737" s="81"/>
      <c r="E737" s="94"/>
      <c r="F737" s="94"/>
      <c r="H737" s="726"/>
      <c r="M737" s="712"/>
      <c r="N737" s="712"/>
    </row>
    <row r="738" ht="15.75" customHeight="1">
      <c r="A738" s="94"/>
      <c r="B738" s="94"/>
      <c r="C738" s="94"/>
      <c r="D738" s="81"/>
      <c r="E738" s="94"/>
      <c r="F738" s="94"/>
      <c r="H738" s="726"/>
      <c r="M738" s="712"/>
      <c r="N738" s="712"/>
    </row>
    <row r="739" ht="15.75" customHeight="1">
      <c r="A739" s="94"/>
      <c r="B739" s="94"/>
      <c r="C739" s="94"/>
      <c r="D739" s="81"/>
      <c r="E739" s="94"/>
      <c r="F739" s="94"/>
      <c r="H739" s="726"/>
      <c r="M739" s="712"/>
      <c r="N739" s="712"/>
    </row>
    <row r="740" ht="15.75" customHeight="1">
      <c r="A740" s="94"/>
      <c r="B740" s="94"/>
      <c r="C740" s="94"/>
      <c r="D740" s="81"/>
      <c r="E740" s="94"/>
      <c r="F740" s="94"/>
      <c r="H740" s="726"/>
      <c r="M740" s="712"/>
      <c r="N740" s="712"/>
    </row>
    <row r="741" ht="15.75" customHeight="1">
      <c r="A741" s="94"/>
      <c r="B741" s="94"/>
      <c r="C741" s="94"/>
      <c r="D741" s="81"/>
      <c r="E741" s="94"/>
      <c r="F741" s="94"/>
      <c r="H741" s="726"/>
      <c r="M741" s="712"/>
      <c r="N741" s="712"/>
    </row>
    <row r="742" ht="15.75" customHeight="1">
      <c r="A742" s="94"/>
      <c r="B742" s="94"/>
      <c r="C742" s="94"/>
      <c r="D742" s="81"/>
      <c r="E742" s="94"/>
      <c r="F742" s="94"/>
      <c r="H742" s="726"/>
      <c r="M742" s="712"/>
      <c r="N742" s="712"/>
    </row>
    <row r="743" ht="15.75" customHeight="1">
      <c r="A743" s="94"/>
      <c r="B743" s="94"/>
      <c r="C743" s="94"/>
      <c r="D743" s="81"/>
      <c r="E743" s="94"/>
      <c r="F743" s="94"/>
      <c r="H743" s="726"/>
      <c r="M743" s="712"/>
      <c r="N743" s="712"/>
    </row>
    <row r="744" ht="15.75" customHeight="1">
      <c r="A744" s="94"/>
      <c r="B744" s="94"/>
      <c r="C744" s="94"/>
      <c r="D744" s="81"/>
      <c r="E744" s="94"/>
      <c r="F744" s="94"/>
      <c r="H744" s="726"/>
      <c r="M744" s="712"/>
      <c r="N744" s="712"/>
    </row>
    <row r="745" ht="15.75" customHeight="1">
      <c r="A745" s="94"/>
      <c r="B745" s="94"/>
      <c r="C745" s="94"/>
      <c r="D745" s="81"/>
      <c r="E745" s="94"/>
      <c r="F745" s="94"/>
      <c r="H745" s="726"/>
      <c r="M745" s="712"/>
      <c r="N745" s="712"/>
    </row>
    <row r="746" ht="15.75" customHeight="1">
      <c r="A746" s="94"/>
      <c r="B746" s="94"/>
      <c r="C746" s="94"/>
      <c r="D746" s="81"/>
      <c r="E746" s="94"/>
      <c r="F746" s="94"/>
      <c r="H746" s="726"/>
      <c r="M746" s="712"/>
      <c r="N746" s="712"/>
    </row>
    <row r="747" ht="15.75" customHeight="1">
      <c r="A747" s="94"/>
      <c r="B747" s="94"/>
      <c r="C747" s="94"/>
      <c r="D747" s="81"/>
      <c r="E747" s="94"/>
      <c r="F747" s="94"/>
      <c r="H747" s="726"/>
      <c r="M747" s="712"/>
      <c r="N747" s="712"/>
    </row>
    <row r="748" ht="15.75" customHeight="1">
      <c r="A748" s="94"/>
      <c r="B748" s="94"/>
      <c r="C748" s="94"/>
      <c r="D748" s="81"/>
      <c r="E748" s="94"/>
      <c r="F748" s="94"/>
      <c r="H748" s="726"/>
      <c r="M748" s="712"/>
      <c r="N748" s="712"/>
    </row>
    <row r="749" ht="15.75" customHeight="1">
      <c r="A749" s="94"/>
      <c r="B749" s="94"/>
      <c r="C749" s="94"/>
      <c r="D749" s="81"/>
      <c r="E749" s="94"/>
      <c r="F749" s="94"/>
      <c r="H749" s="726"/>
      <c r="M749" s="712"/>
      <c r="N749" s="712"/>
    </row>
    <row r="750" ht="15.75" customHeight="1">
      <c r="A750" s="94"/>
      <c r="B750" s="94"/>
      <c r="C750" s="94"/>
      <c r="D750" s="81"/>
      <c r="E750" s="94"/>
      <c r="F750" s="94"/>
      <c r="H750" s="726"/>
      <c r="M750" s="712"/>
      <c r="N750" s="712"/>
    </row>
    <row r="751" ht="15.75" customHeight="1">
      <c r="A751" s="94"/>
      <c r="B751" s="94"/>
      <c r="C751" s="94"/>
      <c r="D751" s="81"/>
      <c r="E751" s="94"/>
      <c r="F751" s="94"/>
      <c r="H751" s="726"/>
      <c r="M751" s="712"/>
      <c r="N751" s="712"/>
    </row>
    <row r="752" ht="15.75" customHeight="1">
      <c r="A752" s="94"/>
      <c r="B752" s="94"/>
      <c r="C752" s="94"/>
      <c r="D752" s="81"/>
      <c r="E752" s="94"/>
      <c r="F752" s="94"/>
      <c r="H752" s="726"/>
      <c r="M752" s="712"/>
      <c r="N752" s="712"/>
    </row>
    <row r="753" ht="15.75" customHeight="1">
      <c r="A753" s="94"/>
      <c r="B753" s="94"/>
      <c r="C753" s="94"/>
      <c r="D753" s="81"/>
      <c r="E753" s="94"/>
      <c r="F753" s="94"/>
      <c r="H753" s="726"/>
      <c r="M753" s="712"/>
      <c r="N753" s="712"/>
    </row>
    <row r="754" ht="15.75" customHeight="1">
      <c r="A754" s="94"/>
      <c r="B754" s="94"/>
      <c r="C754" s="94"/>
      <c r="D754" s="81"/>
      <c r="E754" s="94"/>
      <c r="F754" s="94"/>
      <c r="H754" s="726"/>
      <c r="M754" s="712"/>
      <c r="N754" s="712"/>
    </row>
    <row r="755" ht="15.75" customHeight="1">
      <c r="A755" s="94"/>
      <c r="B755" s="94"/>
      <c r="C755" s="94"/>
      <c r="D755" s="81"/>
      <c r="E755" s="94"/>
      <c r="F755" s="94"/>
      <c r="H755" s="726"/>
      <c r="M755" s="712"/>
      <c r="N755" s="712"/>
    </row>
    <row r="756" ht="15.75" customHeight="1">
      <c r="A756" s="94"/>
      <c r="B756" s="94"/>
      <c r="C756" s="94"/>
      <c r="D756" s="81"/>
      <c r="E756" s="94"/>
      <c r="F756" s="94"/>
      <c r="H756" s="726"/>
      <c r="M756" s="712"/>
      <c r="N756" s="712"/>
    </row>
    <row r="757" ht="15.75" customHeight="1">
      <c r="A757" s="94"/>
      <c r="B757" s="94"/>
      <c r="C757" s="94"/>
      <c r="D757" s="81"/>
      <c r="E757" s="94"/>
      <c r="F757" s="94"/>
      <c r="H757" s="726"/>
      <c r="M757" s="712"/>
      <c r="N757" s="712"/>
    </row>
    <row r="758" ht="15.75" customHeight="1">
      <c r="A758" s="94"/>
      <c r="B758" s="94"/>
      <c r="C758" s="94"/>
      <c r="D758" s="81"/>
      <c r="E758" s="94"/>
      <c r="F758" s="94"/>
      <c r="H758" s="726"/>
      <c r="M758" s="712"/>
      <c r="N758" s="712"/>
    </row>
    <row r="759" ht="15.75" customHeight="1">
      <c r="A759" s="94"/>
      <c r="B759" s="94"/>
      <c r="C759" s="94"/>
      <c r="D759" s="81"/>
      <c r="E759" s="94"/>
      <c r="F759" s="94"/>
      <c r="H759" s="726"/>
      <c r="M759" s="712"/>
      <c r="N759" s="712"/>
    </row>
    <row r="760" ht="15.75" customHeight="1">
      <c r="A760" s="94"/>
      <c r="B760" s="94"/>
      <c r="C760" s="94"/>
      <c r="D760" s="81"/>
      <c r="E760" s="94"/>
      <c r="F760" s="94"/>
      <c r="H760" s="726"/>
      <c r="M760" s="712"/>
      <c r="N760" s="712"/>
    </row>
    <row r="761" ht="15.75" customHeight="1">
      <c r="A761" s="94"/>
      <c r="B761" s="94"/>
      <c r="C761" s="94"/>
      <c r="D761" s="81"/>
      <c r="E761" s="94"/>
      <c r="F761" s="94"/>
      <c r="H761" s="726"/>
      <c r="M761" s="712"/>
      <c r="N761" s="712"/>
    </row>
    <row r="762" ht="15.75" customHeight="1">
      <c r="A762" s="94"/>
      <c r="B762" s="94"/>
      <c r="C762" s="94"/>
      <c r="D762" s="81"/>
      <c r="E762" s="94"/>
      <c r="F762" s="94"/>
      <c r="H762" s="726"/>
      <c r="M762" s="712"/>
      <c r="N762" s="712"/>
    </row>
    <row r="763" ht="15.75" customHeight="1">
      <c r="A763" s="94"/>
      <c r="B763" s="94"/>
      <c r="C763" s="94"/>
      <c r="D763" s="81"/>
      <c r="E763" s="94"/>
      <c r="F763" s="94"/>
      <c r="H763" s="726"/>
      <c r="M763" s="712"/>
      <c r="N763" s="712"/>
    </row>
    <row r="764" ht="15.75" customHeight="1">
      <c r="A764" s="94"/>
      <c r="B764" s="94"/>
      <c r="C764" s="94"/>
      <c r="D764" s="81"/>
      <c r="E764" s="94"/>
      <c r="F764" s="94"/>
      <c r="H764" s="726"/>
      <c r="M764" s="712"/>
      <c r="N764" s="712"/>
    </row>
    <row r="765" ht="15.75" customHeight="1">
      <c r="A765" s="94"/>
      <c r="B765" s="94"/>
      <c r="C765" s="94"/>
      <c r="D765" s="81"/>
      <c r="E765" s="94"/>
      <c r="F765" s="94"/>
      <c r="H765" s="726"/>
      <c r="M765" s="712"/>
      <c r="N765" s="712"/>
    </row>
    <row r="766" ht="15.75" customHeight="1">
      <c r="A766" s="94"/>
      <c r="B766" s="94"/>
      <c r="C766" s="94"/>
      <c r="D766" s="81"/>
      <c r="E766" s="94"/>
      <c r="F766" s="94"/>
      <c r="H766" s="726"/>
      <c r="M766" s="712"/>
      <c r="N766" s="712"/>
    </row>
    <row r="767" ht="15.75" customHeight="1">
      <c r="A767" s="94"/>
      <c r="B767" s="94"/>
      <c r="C767" s="94"/>
      <c r="D767" s="81"/>
      <c r="E767" s="94"/>
      <c r="F767" s="94"/>
      <c r="H767" s="726"/>
      <c r="M767" s="712"/>
      <c r="N767" s="712"/>
    </row>
    <row r="768" ht="15.75" customHeight="1">
      <c r="A768" s="94"/>
      <c r="B768" s="94"/>
      <c r="C768" s="94"/>
      <c r="D768" s="81"/>
      <c r="E768" s="94"/>
      <c r="F768" s="94"/>
      <c r="H768" s="726"/>
      <c r="M768" s="712"/>
      <c r="N768" s="712"/>
    </row>
    <row r="769" ht="15.75" customHeight="1">
      <c r="A769" s="94"/>
      <c r="B769" s="94"/>
      <c r="C769" s="94"/>
      <c r="D769" s="81"/>
      <c r="E769" s="94"/>
      <c r="F769" s="94"/>
      <c r="H769" s="726"/>
      <c r="M769" s="712"/>
      <c r="N769" s="712"/>
    </row>
    <row r="770" ht="15.75" customHeight="1">
      <c r="A770" s="94"/>
      <c r="B770" s="94"/>
      <c r="C770" s="94"/>
      <c r="D770" s="81"/>
      <c r="E770" s="94"/>
      <c r="F770" s="94"/>
      <c r="H770" s="726"/>
      <c r="M770" s="712"/>
      <c r="N770" s="712"/>
    </row>
    <row r="771" ht="15.75" customHeight="1">
      <c r="A771" s="94"/>
      <c r="B771" s="94"/>
      <c r="C771" s="94"/>
      <c r="D771" s="81"/>
      <c r="E771" s="94"/>
      <c r="F771" s="94"/>
      <c r="H771" s="726"/>
      <c r="M771" s="712"/>
      <c r="N771" s="712"/>
    </row>
    <row r="772" ht="15.75" customHeight="1">
      <c r="A772" s="94"/>
      <c r="B772" s="94"/>
      <c r="C772" s="94"/>
      <c r="D772" s="81"/>
      <c r="E772" s="94"/>
      <c r="F772" s="94"/>
      <c r="H772" s="726"/>
      <c r="M772" s="712"/>
      <c r="N772" s="712"/>
    </row>
    <row r="773" ht="15.75" customHeight="1">
      <c r="A773" s="94"/>
      <c r="B773" s="94"/>
      <c r="C773" s="94"/>
      <c r="D773" s="81"/>
      <c r="E773" s="94"/>
      <c r="F773" s="94"/>
      <c r="H773" s="726"/>
      <c r="M773" s="712"/>
      <c r="N773" s="712"/>
    </row>
    <row r="774" ht="15.75" customHeight="1">
      <c r="A774" s="94"/>
      <c r="B774" s="94"/>
      <c r="C774" s="94"/>
      <c r="D774" s="81"/>
      <c r="E774" s="94"/>
      <c r="F774" s="94"/>
      <c r="H774" s="726"/>
      <c r="M774" s="712"/>
      <c r="N774" s="712"/>
    </row>
    <row r="775" ht="15.75" customHeight="1">
      <c r="A775" s="94"/>
      <c r="B775" s="94"/>
      <c r="C775" s="94"/>
      <c r="D775" s="81"/>
      <c r="E775" s="94"/>
      <c r="F775" s="94"/>
      <c r="H775" s="726"/>
      <c r="M775" s="712"/>
      <c r="N775" s="712"/>
    </row>
    <row r="776" ht="15.75" customHeight="1">
      <c r="A776" s="94"/>
      <c r="B776" s="94"/>
      <c r="C776" s="94"/>
      <c r="D776" s="81"/>
      <c r="E776" s="94"/>
      <c r="F776" s="94"/>
      <c r="H776" s="726"/>
      <c r="M776" s="712"/>
      <c r="N776" s="712"/>
    </row>
    <row r="777" ht="15.75" customHeight="1">
      <c r="A777" s="94"/>
      <c r="B777" s="94"/>
      <c r="C777" s="94"/>
      <c r="D777" s="81"/>
      <c r="E777" s="94"/>
      <c r="F777" s="94"/>
      <c r="H777" s="726"/>
      <c r="M777" s="712"/>
      <c r="N777" s="712"/>
    </row>
    <row r="778" ht="15.75" customHeight="1">
      <c r="A778" s="94"/>
      <c r="B778" s="94"/>
      <c r="C778" s="94"/>
      <c r="D778" s="81"/>
      <c r="E778" s="94"/>
      <c r="F778" s="94"/>
      <c r="H778" s="726"/>
      <c r="M778" s="712"/>
      <c r="N778" s="712"/>
    </row>
    <row r="779" ht="15.75" customHeight="1">
      <c r="A779" s="94"/>
      <c r="B779" s="94"/>
      <c r="C779" s="94"/>
      <c r="D779" s="81"/>
      <c r="E779" s="94"/>
      <c r="F779" s="94"/>
      <c r="H779" s="726"/>
      <c r="M779" s="712"/>
      <c r="N779" s="712"/>
    </row>
    <row r="780" ht="15.75" customHeight="1">
      <c r="A780" s="94"/>
      <c r="B780" s="94"/>
      <c r="C780" s="94"/>
      <c r="D780" s="81"/>
      <c r="E780" s="94"/>
      <c r="F780" s="94"/>
      <c r="H780" s="726"/>
      <c r="M780" s="712"/>
      <c r="N780" s="712"/>
    </row>
    <row r="781" ht="15.75" customHeight="1">
      <c r="A781" s="94"/>
      <c r="B781" s="94"/>
      <c r="C781" s="94"/>
      <c r="D781" s="81"/>
      <c r="E781" s="94"/>
      <c r="F781" s="94"/>
      <c r="H781" s="726"/>
      <c r="M781" s="712"/>
      <c r="N781" s="712"/>
    </row>
    <row r="782" ht="15.75" customHeight="1">
      <c r="A782" s="94"/>
      <c r="B782" s="94"/>
      <c r="C782" s="94"/>
      <c r="D782" s="81"/>
      <c r="E782" s="94"/>
      <c r="F782" s="94"/>
      <c r="H782" s="726"/>
      <c r="M782" s="712"/>
      <c r="N782" s="712"/>
    </row>
    <row r="783" ht="15.75" customHeight="1">
      <c r="A783" s="94"/>
      <c r="B783" s="94"/>
      <c r="C783" s="94"/>
      <c r="D783" s="81"/>
      <c r="E783" s="94"/>
      <c r="F783" s="94"/>
      <c r="H783" s="726"/>
      <c r="M783" s="712"/>
      <c r="N783" s="712"/>
    </row>
    <row r="784" ht="15.75" customHeight="1">
      <c r="A784" s="94"/>
      <c r="B784" s="94"/>
      <c r="C784" s="94"/>
      <c r="D784" s="81"/>
      <c r="E784" s="94"/>
      <c r="F784" s="94"/>
      <c r="H784" s="726"/>
      <c r="M784" s="712"/>
      <c r="N784" s="712"/>
    </row>
    <row r="785" ht="15.75" customHeight="1">
      <c r="A785" s="94"/>
      <c r="B785" s="94"/>
      <c r="C785" s="94"/>
      <c r="D785" s="81"/>
      <c r="E785" s="94"/>
      <c r="F785" s="94"/>
      <c r="H785" s="726"/>
      <c r="M785" s="712"/>
      <c r="N785" s="712"/>
    </row>
    <row r="786" ht="15.75" customHeight="1">
      <c r="A786" s="94"/>
      <c r="B786" s="94"/>
      <c r="C786" s="94"/>
      <c r="D786" s="81"/>
      <c r="E786" s="94"/>
      <c r="F786" s="94"/>
      <c r="H786" s="726"/>
      <c r="M786" s="712"/>
      <c r="N786" s="712"/>
    </row>
    <row r="787" ht="15.75" customHeight="1">
      <c r="A787" s="94"/>
      <c r="B787" s="94"/>
      <c r="C787" s="94"/>
      <c r="D787" s="81"/>
      <c r="E787" s="94"/>
      <c r="F787" s="94"/>
      <c r="H787" s="726"/>
      <c r="M787" s="712"/>
      <c r="N787" s="712"/>
    </row>
    <row r="788" ht="15.75" customHeight="1">
      <c r="A788" s="94"/>
      <c r="B788" s="94"/>
      <c r="C788" s="94"/>
      <c r="D788" s="81"/>
      <c r="E788" s="94"/>
      <c r="F788" s="94"/>
      <c r="H788" s="726"/>
      <c r="M788" s="712"/>
      <c r="N788" s="712"/>
    </row>
    <row r="789" ht="15.75" customHeight="1">
      <c r="A789" s="94"/>
      <c r="B789" s="94"/>
      <c r="C789" s="94"/>
      <c r="D789" s="81"/>
      <c r="E789" s="94"/>
      <c r="F789" s="94"/>
      <c r="H789" s="726"/>
      <c r="M789" s="712"/>
      <c r="N789" s="712"/>
    </row>
    <row r="790" ht="15.75" customHeight="1">
      <c r="A790" s="94"/>
      <c r="B790" s="94"/>
      <c r="C790" s="94"/>
      <c r="D790" s="81"/>
      <c r="E790" s="94"/>
      <c r="F790" s="94"/>
      <c r="H790" s="726"/>
      <c r="M790" s="712"/>
      <c r="N790" s="712"/>
    </row>
    <row r="791" ht="15.75" customHeight="1">
      <c r="A791" s="94"/>
      <c r="B791" s="94"/>
      <c r="C791" s="94"/>
      <c r="D791" s="81"/>
      <c r="E791" s="94"/>
      <c r="F791" s="94"/>
      <c r="H791" s="726"/>
      <c r="M791" s="712"/>
      <c r="N791" s="712"/>
    </row>
    <row r="792" ht="15.75" customHeight="1">
      <c r="A792" s="94"/>
      <c r="B792" s="94"/>
      <c r="C792" s="94"/>
      <c r="D792" s="81"/>
      <c r="E792" s="94"/>
      <c r="F792" s="94"/>
      <c r="H792" s="726"/>
      <c r="M792" s="712"/>
      <c r="N792" s="712"/>
    </row>
    <row r="793" ht="15.75" customHeight="1">
      <c r="A793" s="94"/>
      <c r="B793" s="94"/>
      <c r="C793" s="94"/>
      <c r="D793" s="81"/>
      <c r="E793" s="94"/>
      <c r="F793" s="94"/>
      <c r="H793" s="726"/>
      <c r="M793" s="712"/>
      <c r="N793" s="712"/>
    </row>
    <row r="794" ht="15.75" customHeight="1">
      <c r="A794" s="94"/>
      <c r="B794" s="94"/>
      <c r="C794" s="94"/>
      <c r="D794" s="81"/>
      <c r="E794" s="94"/>
      <c r="F794" s="94"/>
      <c r="H794" s="726"/>
      <c r="M794" s="712"/>
      <c r="N794" s="712"/>
    </row>
    <row r="795" ht="15.75" customHeight="1">
      <c r="A795" s="94"/>
      <c r="B795" s="94"/>
      <c r="C795" s="94"/>
      <c r="D795" s="81"/>
      <c r="E795" s="94"/>
      <c r="F795" s="94"/>
      <c r="H795" s="726"/>
      <c r="M795" s="712"/>
      <c r="N795" s="712"/>
    </row>
    <row r="796" ht="15.75" customHeight="1">
      <c r="A796" s="94"/>
      <c r="B796" s="94"/>
      <c r="C796" s="94"/>
      <c r="D796" s="81"/>
      <c r="E796" s="94"/>
      <c r="F796" s="94"/>
      <c r="H796" s="726"/>
      <c r="M796" s="712"/>
      <c r="N796" s="712"/>
    </row>
    <row r="797" ht="15.75" customHeight="1">
      <c r="A797" s="94"/>
      <c r="B797" s="94"/>
      <c r="C797" s="94"/>
      <c r="D797" s="81"/>
      <c r="E797" s="94"/>
      <c r="F797" s="94"/>
      <c r="H797" s="726"/>
      <c r="M797" s="712"/>
      <c r="N797" s="712"/>
    </row>
    <row r="798" ht="15.75" customHeight="1">
      <c r="A798" s="94"/>
      <c r="B798" s="94"/>
      <c r="C798" s="94"/>
      <c r="D798" s="81"/>
      <c r="E798" s="94"/>
      <c r="F798" s="94"/>
      <c r="H798" s="726"/>
      <c r="M798" s="712"/>
      <c r="N798" s="712"/>
    </row>
    <row r="799" ht="15.75" customHeight="1">
      <c r="A799" s="94"/>
      <c r="B799" s="94"/>
      <c r="C799" s="94"/>
      <c r="D799" s="81"/>
      <c r="E799" s="94"/>
      <c r="F799" s="94"/>
      <c r="H799" s="726"/>
      <c r="M799" s="712"/>
      <c r="N799" s="712"/>
    </row>
    <row r="800" ht="15.75" customHeight="1">
      <c r="A800" s="94"/>
      <c r="B800" s="94"/>
      <c r="C800" s="94"/>
      <c r="D800" s="81"/>
      <c r="E800" s="94"/>
      <c r="F800" s="94"/>
      <c r="H800" s="726"/>
      <c r="M800" s="712"/>
      <c r="N800" s="712"/>
    </row>
    <row r="801" ht="15.75" customHeight="1">
      <c r="A801" s="94"/>
      <c r="B801" s="94"/>
      <c r="C801" s="94"/>
      <c r="D801" s="81"/>
      <c r="E801" s="94"/>
      <c r="F801" s="94"/>
      <c r="H801" s="726"/>
      <c r="M801" s="712"/>
      <c r="N801" s="712"/>
    </row>
    <row r="802" ht="15.75" customHeight="1">
      <c r="A802" s="94"/>
      <c r="B802" s="94"/>
      <c r="C802" s="94"/>
      <c r="D802" s="81"/>
      <c r="E802" s="94"/>
      <c r="F802" s="94"/>
      <c r="H802" s="726"/>
      <c r="M802" s="712"/>
      <c r="N802" s="712"/>
    </row>
    <row r="803" ht="15.75" customHeight="1">
      <c r="A803" s="94"/>
      <c r="B803" s="94"/>
      <c r="C803" s="94"/>
      <c r="D803" s="81"/>
      <c r="E803" s="94"/>
      <c r="F803" s="94"/>
      <c r="H803" s="726"/>
      <c r="M803" s="712"/>
      <c r="N803" s="712"/>
    </row>
    <row r="804" ht="15.75" customHeight="1">
      <c r="A804" s="94"/>
      <c r="B804" s="94"/>
      <c r="C804" s="94"/>
      <c r="D804" s="81"/>
      <c r="E804" s="94"/>
      <c r="F804" s="94"/>
      <c r="H804" s="726"/>
      <c r="M804" s="712"/>
      <c r="N804" s="712"/>
    </row>
    <row r="805" ht="15.75" customHeight="1">
      <c r="A805" s="94"/>
      <c r="B805" s="94"/>
      <c r="C805" s="94"/>
      <c r="D805" s="81"/>
      <c r="E805" s="94"/>
      <c r="F805" s="94"/>
      <c r="H805" s="726"/>
      <c r="M805" s="712"/>
      <c r="N805" s="712"/>
    </row>
    <row r="806" ht="15.75" customHeight="1">
      <c r="A806" s="94"/>
      <c r="B806" s="94"/>
      <c r="C806" s="94"/>
      <c r="D806" s="81"/>
      <c r="E806" s="94"/>
      <c r="F806" s="94"/>
      <c r="H806" s="726"/>
      <c r="M806" s="712"/>
      <c r="N806" s="712"/>
    </row>
    <row r="807" ht="15.75" customHeight="1">
      <c r="A807" s="94"/>
      <c r="B807" s="94"/>
      <c r="C807" s="94"/>
      <c r="D807" s="81"/>
      <c r="E807" s="94"/>
      <c r="F807" s="94"/>
      <c r="H807" s="726"/>
      <c r="M807" s="712"/>
      <c r="N807" s="712"/>
    </row>
    <row r="808" ht="15.75" customHeight="1">
      <c r="A808" s="94"/>
      <c r="B808" s="94"/>
      <c r="C808" s="94"/>
      <c r="D808" s="81"/>
      <c r="E808" s="94"/>
      <c r="F808" s="94"/>
      <c r="H808" s="726"/>
      <c r="M808" s="712"/>
      <c r="N808" s="712"/>
    </row>
    <row r="809" ht="15.75" customHeight="1">
      <c r="A809" s="94"/>
      <c r="B809" s="94"/>
      <c r="C809" s="94"/>
      <c r="D809" s="81"/>
      <c r="E809" s="94"/>
      <c r="F809" s="94"/>
      <c r="H809" s="726"/>
      <c r="M809" s="712"/>
      <c r="N809" s="712"/>
    </row>
    <row r="810" ht="15.75" customHeight="1">
      <c r="A810" s="94"/>
      <c r="B810" s="94"/>
      <c r="C810" s="94"/>
      <c r="D810" s="81"/>
      <c r="E810" s="94"/>
      <c r="F810" s="94"/>
      <c r="H810" s="726"/>
      <c r="M810" s="712"/>
      <c r="N810" s="712"/>
    </row>
    <row r="811" ht="15.75" customHeight="1">
      <c r="A811" s="94"/>
      <c r="B811" s="94"/>
      <c r="C811" s="94"/>
      <c r="D811" s="81"/>
      <c r="E811" s="94"/>
      <c r="F811" s="94"/>
      <c r="H811" s="726"/>
      <c r="M811" s="712"/>
      <c r="N811" s="712"/>
    </row>
    <row r="812" ht="15.75" customHeight="1">
      <c r="A812" s="94"/>
      <c r="B812" s="94"/>
      <c r="C812" s="94"/>
      <c r="D812" s="81"/>
      <c r="E812" s="94"/>
      <c r="F812" s="94"/>
      <c r="H812" s="726"/>
      <c r="M812" s="712"/>
      <c r="N812" s="712"/>
    </row>
    <row r="813" ht="15.75" customHeight="1">
      <c r="A813" s="94"/>
      <c r="B813" s="94"/>
      <c r="C813" s="94"/>
      <c r="D813" s="81"/>
      <c r="E813" s="94"/>
      <c r="F813" s="94"/>
      <c r="H813" s="726"/>
      <c r="M813" s="712"/>
      <c r="N813" s="712"/>
    </row>
    <row r="814" ht="15.75" customHeight="1">
      <c r="A814" s="94"/>
      <c r="B814" s="94"/>
      <c r="C814" s="94"/>
      <c r="D814" s="81"/>
      <c r="E814" s="94"/>
      <c r="F814" s="94"/>
      <c r="H814" s="726"/>
      <c r="M814" s="712"/>
      <c r="N814" s="712"/>
    </row>
    <row r="815" ht="15.75" customHeight="1">
      <c r="A815" s="94"/>
      <c r="B815" s="94"/>
      <c r="C815" s="94"/>
      <c r="D815" s="81"/>
      <c r="E815" s="94"/>
      <c r="F815" s="94"/>
      <c r="H815" s="726"/>
      <c r="M815" s="712"/>
      <c r="N815" s="712"/>
    </row>
    <row r="816" ht="15.75" customHeight="1">
      <c r="A816" s="94"/>
      <c r="B816" s="94"/>
      <c r="C816" s="94"/>
      <c r="D816" s="81"/>
      <c r="E816" s="94"/>
      <c r="F816" s="94"/>
      <c r="H816" s="726"/>
      <c r="M816" s="712"/>
      <c r="N816" s="712"/>
    </row>
    <row r="817" ht="15.75" customHeight="1">
      <c r="A817" s="94"/>
      <c r="B817" s="94"/>
      <c r="C817" s="94"/>
      <c r="D817" s="81"/>
      <c r="E817" s="94"/>
      <c r="F817" s="94"/>
      <c r="H817" s="726"/>
      <c r="M817" s="712"/>
      <c r="N817" s="712"/>
    </row>
    <row r="818" ht="15.75" customHeight="1">
      <c r="A818" s="94"/>
      <c r="B818" s="94"/>
      <c r="C818" s="94"/>
      <c r="D818" s="81"/>
      <c r="E818" s="94"/>
      <c r="F818" s="94"/>
      <c r="H818" s="726"/>
      <c r="M818" s="712"/>
      <c r="N818" s="712"/>
    </row>
    <row r="819" ht="15.75" customHeight="1">
      <c r="A819" s="94"/>
      <c r="B819" s="94"/>
      <c r="C819" s="94"/>
      <c r="D819" s="81"/>
      <c r="E819" s="94"/>
      <c r="F819" s="94"/>
      <c r="H819" s="726"/>
      <c r="M819" s="712"/>
      <c r="N819" s="712"/>
    </row>
    <row r="820" ht="15.75" customHeight="1">
      <c r="A820" s="94"/>
      <c r="B820" s="94"/>
      <c r="C820" s="94"/>
      <c r="D820" s="81"/>
      <c r="E820" s="94"/>
      <c r="F820" s="94"/>
      <c r="H820" s="726"/>
      <c r="M820" s="712"/>
      <c r="N820" s="712"/>
    </row>
    <row r="821" ht="15.75" customHeight="1">
      <c r="A821" s="94"/>
      <c r="B821" s="94"/>
      <c r="C821" s="94"/>
      <c r="D821" s="81"/>
      <c r="E821" s="94"/>
      <c r="F821" s="94"/>
      <c r="H821" s="726"/>
      <c r="M821" s="712"/>
      <c r="N821" s="712"/>
    </row>
    <row r="822" ht="15.75" customHeight="1">
      <c r="A822" s="94"/>
      <c r="B822" s="94"/>
      <c r="C822" s="94"/>
      <c r="D822" s="81"/>
      <c r="E822" s="94"/>
      <c r="F822" s="94"/>
      <c r="H822" s="726"/>
      <c r="M822" s="712"/>
      <c r="N822" s="712"/>
    </row>
    <row r="823" ht="15.75" customHeight="1">
      <c r="A823" s="94"/>
      <c r="B823" s="94"/>
      <c r="C823" s="94"/>
      <c r="D823" s="81"/>
      <c r="E823" s="94"/>
      <c r="F823" s="94"/>
      <c r="H823" s="726"/>
      <c r="M823" s="712"/>
      <c r="N823" s="712"/>
    </row>
    <row r="824" ht="15.75" customHeight="1">
      <c r="A824" s="94"/>
      <c r="B824" s="94"/>
      <c r="C824" s="94"/>
      <c r="D824" s="81"/>
      <c r="E824" s="94"/>
      <c r="F824" s="94"/>
      <c r="H824" s="726"/>
      <c r="M824" s="712"/>
      <c r="N824" s="712"/>
    </row>
    <row r="825" ht="15.75" customHeight="1">
      <c r="A825" s="94"/>
      <c r="B825" s="94"/>
      <c r="C825" s="94"/>
      <c r="D825" s="81"/>
      <c r="E825" s="94"/>
      <c r="F825" s="94"/>
      <c r="H825" s="726"/>
      <c r="M825" s="712"/>
      <c r="N825" s="712"/>
    </row>
    <row r="826" ht="15.75" customHeight="1">
      <c r="A826" s="94"/>
      <c r="B826" s="94"/>
      <c r="C826" s="94"/>
      <c r="D826" s="81"/>
      <c r="E826" s="94"/>
      <c r="F826" s="94"/>
      <c r="H826" s="726"/>
      <c r="M826" s="712"/>
      <c r="N826" s="712"/>
    </row>
    <row r="827" ht="15.75" customHeight="1">
      <c r="A827" s="94"/>
      <c r="B827" s="94"/>
      <c r="C827" s="94"/>
      <c r="D827" s="81"/>
      <c r="E827" s="94"/>
      <c r="F827" s="94"/>
      <c r="H827" s="726"/>
      <c r="M827" s="712"/>
      <c r="N827" s="712"/>
    </row>
    <row r="828" ht="15.75" customHeight="1">
      <c r="A828" s="94"/>
      <c r="B828" s="94"/>
      <c r="C828" s="94"/>
      <c r="D828" s="81"/>
      <c r="E828" s="94"/>
      <c r="F828" s="94"/>
      <c r="H828" s="726"/>
      <c r="M828" s="712"/>
      <c r="N828" s="712"/>
    </row>
    <row r="829" ht="15.75" customHeight="1">
      <c r="A829" s="94"/>
      <c r="B829" s="94"/>
      <c r="C829" s="94"/>
      <c r="D829" s="81"/>
      <c r="E829" s="94"/>
      <c r="F829" s="94"/>
      <c r="H829" s="726"/>
      <c r="M829" s="712"/>
      <c r="N829" s="712"/>
    </row>
    <row r="830" ht="15.75" customHeight="1">
      <c r="A830" s="94"/>
      <c r="B830" s="94"/>
      <c r="C830" s="94"/>
      <c r="D830" s="81"/>
      <c r="E830" s="94"/>
      <c r="F830" s="94"/>
      <c r="H830" s="726"/>
      <c r="M830" s="712"/>
      <c r="N830" s="712"/>
    </row>
    <row r="831" ht="15.75" customHeight="1">
      <c r="A831" s="94"/>
      <c r="B831" s="94"/>
      <c r="C831" s="94"/>
      <c r="D831" s="81"/>
      <c r="E831" s="94"/>
      <c r="F831" s="94"/>
      <c r="H831" s="726"/>
      <c r="M831" s="712"/>
      <c r="N831" s="712"/>
    </row>
    <row r="832" ht="15.75" customHeight="1">
      <c r="A832" s="94"/>
      <c r="B832" s="94"/>
      <c r="C832" s="94"/>
      <c r="D832" s="81"/>
      <c r="E832" s="94"/>
      <c r="F832" s="94"/>
      <c r="H832" s="726"/>
      <c r="M832" s="712"/>
      <c r="N832" s="712"/>
    </row>
    <row r="833" ht="15.75" customHeight="1">
      <c r="A833" s="94"/>
      <c r="B833" s="94"/>
      <c r="C833" s="94"/>
      <c r="D833" s="81"/>
      <c r="E833" s="94"/>
      <c r="F833" s="94"/>
      <c r="H833" s="726"/>
      <c r="M833" s="712"/>
      <c r="N833" s="712"/>
    </row>
    <row r="834" ht="15.75" customHeight="1">
      <c r="A834" s="94"/>
      <c r="B834" s="94"/>
      <c r="C834" s="94"/>
      <c r="D834" s="81"/>
      <c r="E834" s="94"/>
      <c r="F834" s="94"/>
      <c r="H834" s="726"/>
      <c r="M834" s="712"/>
      <c r="N834" s="712"/>
    </row>
    <row r="835" ht="15.75" customHeight="1">
      <c r="A835" s="94"/>
      <c r="B835" s="94"/>
      <c r="C835" s="94"/>
      <c r="D835" s="81"/>
      <c r="E835" s="94"/>
      <c r="F835" s="94"/>
      <c r="H835" s="726"/>
      <c r="M835" s="712"/>
      <c r="N835" s="712"/>
    </row>
    <row r="836" ht="15.75" customHeight="1">
      <c r="A836" s="94"/>
      <c r="B836" s="94"/>
      <c r="C836" s="94"/>
      <c r="D836" s="81"/>
      <c r="E836" s="94"/>
      <c r="F836" s="94"/>
      <c r="H836" s="726"/>
      <c r="M836" s="712"/>
      <c r="N836" s="712"/>
    </row>
    <row r="837" ht="15.75" customHeight="1">
      <c r="A837" s="94"/>
      <c r="B837" s="94"/>
      <c r="C837" s="94"/>
      <c r="D837" s="81"/>
      <c r="E837" s="94"/>
      <c r="F837" s="94"/>
      <c r="H837" s="726"/>
      <c r="M837" s="712"/>
      <c r="N837" s="712"/>
    </row>
    <row r="838" ht="15.75" customHeight="1">
      <c r="A838" s="94"/>
      <c r="B838" s="94"/>
      <c r="C838" s="94"/>
      <c r="D838" s="81"/>
      <c r="E838" s="94"/>
      <c r="F838" s="94"/>
      <c r="H838" s="726"/>
      <c r="M838" s="712"/>
      <c r="N838" s="712"/>
    </row>
    <row r="839" ht="15.75" customHeight="1">
      <c r="A839" s="94"/>
      <c r="B839" s="94"/>
      <c r="C839" s="94"/>
      <c r="D839" s="81"/>
      <c r="E839" s="94"/>
      <c r="F839" s="94"/>
      <c r="H839" s="726"/>
      <c r="M839" s="712"/>
      <c r="N839" s="712"/>
    </row>
    <row r="840" ht="15.75" customHeight="1">
      <c r="A840" s="94"/>
      <c r="B840" s="94"/>
      <c r="C840" s="94"/>
      <c r="D840" s="81"/>
      <c r="E840" s="94"/>
      <c r="F840" s="94"/>
      <c r="H840" s="726"/>
      <c r="M840" s="712"/>
      <c r="N840" s="712"/>
    </row>
    <row r="841" ht="15.75" customHeight="1">
      <c r="A841" s="94"/>
      <c r="B841" s="94"/>
      <c r="C841" s="94"/>
      <c r="D841" s="81"/>
      <c r="E841" s="94"/>
      <c r="F841" s="94"/>
      <c r="H841" s="726"/>
      <c r="M841" s="712"/>
      <c r="N841" s="712"/>
    </row>
    <row r="842" ht="15.75" customHeight="1">
      <c r="A842" s="94"/>
      <c r="B842" s="94"/>
      <c r="C842" s="94"/>
      <c r="D842" s="81"/>
      <c r="E842" s="94"/>
      <c r="F842" s="94"/>
      <c r="H842" s="726"/>
      <c r="M842" s="712"/>
      <c r="N842" s="712"/>
    </row>
    <row r="843" ht="15.75" customHeight="1">
      <c r="A843" s="94"/>
      <c r="B843" s="94"/>
      <c r="C843" s="94"/>
      <c r="D843" s="81"/>
      <c r="E843" s="94"/>
      <c r="F843" s="94"/>
      <c r="H843" s="726"/>
      <c r="M843" s="712"/>
      <c r="N843" s="712"/>
    </row>
    <row r="844" ht="15.75" customHeight="1">
      <c r="A844" s="94"/>
      <c r="B844" s="94"/>
      <c r="C844" s="94"/>
      <c r="D844" s="81"/>
      <c r="E844" s="94"/>
      <c r="F844" s="94"/>
      <c r="H844" s="726"/>
      <c r="M844" s="712"/>
      <c r="N844" s="712"/>
    </row>
    <row r="845" ht="15.75" customHeight="1">
      <c r="A845" s="94"/>
      <c r="B845" s="94"/>
      <c r="C845" s="94"/>
      <c r="D845" s="81"/>
      <c r="E845" s="94"/>
      <c r="F845" s="94"/>
      <c r="H845" s="726"/>
      <c r="M845" s="712"/>
      <c r="N845" s="712"/>
    </row>
    <row r="846" ht="15.75" customHeight="1">
      <c r="A846" s="94"/>
      <c r="B846" s="94"/>
      <c r="C846" s="94"/>
      <c r="D846" s="81"/>
      <c r="E846" s="94"/>
      <c r="F846" s="94"/>
      <c r="H846" s="726"/>
      <c r="M846" s="712"/>
      <c r="N846" s="712"/>
    </row>
    <row r="847" ht="15.75" customHeight="1">
      <c r="A847" s="94"/>
      <c r="B847" s="94"/>
      <c r="C847" s="94"/>
      <c r="D847" s="81"/>
      <c r="E847" s="94"/>
      <c r="F847" s="94"/>
      <c r="H847" s="726"/>
      <c r="M847" s="712"/>
      <c r="N847" s="712"/>
    </row>
    <row r="848" ht="15.75" customHeight="1">
      <c r="A848" s="94"/>
      <c r="B848" s="94"/>
      <c r="C848" s="94"/>
      <c r="D848" s="81"/>
      <c r="E848" s="94"/>
      <c r="F848" s="94"/>
      <c r="H848" s="726"/>
      <c r="M848" s="712"/>
      <c r="N848" s="712"/>
    </row>
    <row r="849" ht="15.75" customHeight="1">
      <c r="A849" s="94"/>
      <c r="B849" s="94"/>
      <c r="C849" s="94"/>
      <c r="D849" s="81"/>
      <c r="E849" s="94"/>
      <c r="F849" s="94"/>
      <c r="H849" s="726"/>
      <c r="M849" s="712"/>
      <c r="N849" s="712"/>
    </row>
    <row r="850" ht="15.75" customHeight="1">
      <c r="A850" s="94"/>
      <c r="B850" s="94"/>
      <c r="C850" s="94"/>
      <c r="D850" s="81"/>
      <c r="E850" s="94"/>
      <c r="F850" s="94"/>
      <c r="H850" s="726"/>
      <c r="M850" s="712"/>
      <c r="N850" s="712"/>
    </row>
    <row r="851" ht="15.75" customHeight="1">
      <c r="A851" s="94"/>
      <c r="B851" s="94"/>
      <c r="C851" s="94"/>
      <c r="D851" s="81"/>
      <c r="E851" s="94"/>
      <c r="F851" s="94"/>
      <c r="H851" s="726"/>
      <c r="M851" s="712"/>
      <c r="N851" s="712"/>
    </row>
    <row r="852" ht="15.75" customHeight="1">
      <c r="A852" s="94"/>
      <c r="B852" s="94"/>
      <c r="C852" s="94"/>
      <c r="D852" s="81"/>
      <c r="E852" s="94"/>
      <c r="F852" s="94"/>
      <c r="H852" s="726"/>
      <c r="M852" s="712"/>
      <c r="N852" s="712"/>
    </row>
    <row r="853" ht="15.75" customHeight="1">
      <c r="A853" s="94"/>
      <c r="B853" s="94"/>
      <c r="C853" s="94"/>
      <c r="D853" s="81"/>
      <c r="E853" s="94"/>
      <c r="F853" s="94"/>
      <c r="H853" s="726"/>
      <c r="M853" s="712"/>
      <c r="N853" s="712"/>
    </row>
    <row r="854" ht="15.75" customHeight="1">
      <c r="A854" s="94"/>
      <c r="B854" s="94"/>
      <c r="C854" s="94"/>
      <c r="D854" s="81"/>
      <c r="E854" s="94"/>
      <c r="F854" s="94"/>
      <c r="H854" s="726"/>
      <c r="M854" s="712"/>
      <c r="N854" s="712"/>
    </row>
    <row r="855" ht="15.75" customHeight="1">
      <c r="A855" s="94"/>
      <c r="B855" s="94"/>
      <c r="C855" s="94"/>
      <c r="D855" s="81"/>
      <c r="E855" s="94"/>
      <c r="F855" s="94"/>
      <c r="H855" s="726"/>
      <c r="M855" s="712"/>
      <c r="N855" s="712"/>
    </row>
    <row r="856" ht="15.75" customHeight="1">
      <c r="A856" s="94"/>
      <c r="B856" s="94"/>
      <c r="C856" s="94"/>
      <c r="D856" s="81"/>
      <c r="E856" s="94"/>
      <c r="F856" s="94"/>
      <c r="H856" s="726"/>
      <c r="M856" s="712"/>
      <c r="N856" s="712"/>
    </row>
    <row r="857" ht="15.75" customHeight="1">
      <c r="A857" s="94"/>
      <c r="B857" s="94"/>
      <c r="C857" s="94"/>
      <c r="D857" s="81"/>
      <c r="E857" s="94"/>
      <c r="F857" s="94"/>
      <c r="H857" s="726"/>
      <c r="M857" s="712"/>
      <c r="N857" s="712"/>
    </row>
    <row r="858" ht="15.75" customHeight="1">
      <c r="A858" s="94"/>
      <c r="B858" s="94"/>
      <c r="C858" s="94"/>
      <c r="D858" s="81"/>
      <c r="E858" s="94"/>
      <c r="F858" s="94"/>
      <c r="H858" s="726"/>
      <c r="M858" s="712"/>
      <c r="N858" s="712"/>
    </row>
    <row r="859" ht="15.75" customHeight="1">
      <c r="A859" s="94"/>
      <c r="B859" s="94"/>
      <c r="C859" s="94"/>
      <c r="D859" s="81"/>
      <c r="E859" s="94"/>
      <c r="F859" s="94"/>
      <c r="H859" s="726"/>
      <c r="M859" s="712"/>
      <c r="N859" s="712"/>
    </row>
    <row r="860" ht="15.75" customHeight="1">
      <c r="A860" s="94"/>
      <c r="B860" s="94"/>
      <c r="C860" s="94"/>
      <c r="D860" s="81"/>
      <c r="E860" s="94"/>
      <c r="F860" s="94"/>
      <c r="H860" s="726"/>
      <c r="M860" s="712"/>
      <c r="N860" s="712"/>
    </row>
    <row r="861" ht="15.75" customHeight="1">
      <c r="A861" s="94"/>
      <c r="B861" s="94"/>
      <c r="C861" s="94"/>
      <c r="D861" s="81"/>
      <c r="E861" s="94"/>
      <c r="F861" s="94"/>
      <c r="H861" s="726"/>
      <c r="M861" s="712"/>
      <c r="N861" s="712"/>
    </row>
    <row r="862" ht="15.75" customHeight="1">
      <c r="A862" s="94"/>
      <c r="B862" s="94"/>
      <c r="C862" s="94"/>
      <c r="D862" s="81"/>
      <c r="E862" s="94"/>
      <c r="F862" s="94"/>
      <c r="H862" s="726"/>
      <c r="M862" s="712"/>
      <c r="N862" s="712"/>
    </row>
    <row r="863" ht="15.75" customHeight="1">
      <c r="A863" s="94"/>
      <c r="B863" s="94"/>
      <c r="C863" s="94"/>
      <c r="D863" s="81"/>
      <c r="E863" s="94"/>
      <c r="F863" s="94"/>
      <c r="H863" s="726"/>
      <c r="M863" s="712"/>
      <c r="N863" s="712"/>
    </row>
    <row r="864" ht="15.75" customHeight="1">
      <c r="A864" s="94"/>
      <c r="B864" s="94"/>
      <c r="C864" s="94"/>
      <c r="D864" s="81"/>
      <c r="E864" s="94"/>
      <c r="F864" s="94"/>
      <c r="H864" s="726"/>
      <c r="M864" s="712"/>
      <c r="N864" s="712"/>
    </row>
    <row r="865" ht="15.75" customHeight="1">
      <c r="A865" s="94"/>
      <c r="B865" s="94"/>
      <c r="C865" s="94"/>
      <c r="D865" s="81"/>
      <c r="E865" s="94"/>
      <c r="F865" s="94"/>
      <c r="H865" s="726"/>
      <c r="M865" s="712"/>
      <c r="N865" s="712"/>
    </row>
    <row r="866" ht="15.75" customHeight="1">
      <c r="A866" s="94"/>
      <c r="B866" s="94"/>
      <c r="C866" s="94"/>
      <c r="D866" s="81"/>
      <c r="E866" s="94"/>
      <c r="F866" s="94"/>
      <c r="H866" s="726"/>
      <c r="M866" s="712"/>
      <c r="N866" s="712"/>
    </row>
    <row r="867" ht="15.75" customHeight="1">
      <c r="A867" s="94"/>
      <c r="B867" s="94"/>
      <c r="C867" s="94"/>
      <c r="D867" s="81"/>
      <c r="E867" s="94"/>
      <c r="F867" s="94"/>
      <c r="H867" s="726"/>
      <c r="M867" s="712"/>
      <c r="N867" s="712"/>
    </row>
    <row r="868" ht="15.75" customHeight="1">
      <c r="A868" s="94"/>
      <c r="B868" s="94"/>
      <c r="C868" s="94"/>
      <c r="D868" s="81"/>
      <c r="E868" s="94"/>
      <c r="F868" s="94"/>
      <c r="H868" s="726"/>
      <c r="M868" s="712"/>
      <c r="N868" s="712"/>
    </row>
    <row r="869" ht="15.75" customHeight="1">
      <c r="A869" s="94"/>
      <c r="B869" s="94"/>
      <c r="C869" s="94"/>
      <c r="D869" s="81"/>
      <c r="E869" s="94"/>
      <c r="F869" s="94"/>
      <c r="H869" s="726"/>
      <c r="M869" s="712"/>
      <c r="N869" s="712"/>
    </row>
    <row r="870" ht="15.75" customHeight="1">
      <c r="A870" s="94"/>
      <c r="B870" s="94"/>
      <c r="C870" s="94"/>
      <c r="D870" s="81"/>
      <c r="E870" s="94"/>
      <c r="F870" s="94"/>
      <c r="H870" s="726"/>
      <c r="M870" s="712"/>
      <c r="N870" s="712"/>
    </row>
    <row r="871" ht="15.75" customHeight="1">
      <c r="A871" s="94"/>
      <c r="B871" s="94"/>
      <c r="C871" s="94"/>
      <c r="D871" s="81"/>
      <c r="E871" s="94"/>
      <c r="F871" s="94"/>
      <c r="H871" s="726"/>
      <c r="M871" s="712"/>
      <c r="N871" s="712"/>
    </row>
    <row r="872" ht="15.75" customHeight="1">
      <c r="A872" s="94"/>
      <c r="B872" s="94"/>
      <c r="C872" s="94"/>
      <c r="D872" s="81"/>
      <c r="E872" s="94"/>
      <c r="F872" s="94"/>
      <c r="H872" s="726"/>
      <c r="M872" s="712"/>
      <c r="N872" s="712"/>
    </row>
    <row r="873" ht="15.75" customHeight="1">
      <c r="A873" s="94"/>
      <c r="B873" s="94"/>
      <c r="C873" s="94"/>
      <c r="D873" s="81"/>
      <c r="E873" s="94"/>
      <c r="F873" s="94"/>
      <c r="H873" s="726"/>
      <c r="M873" s="712"/>
      <c r="N873" s="712"/>
    </row>
    <row r="874" ht="15.75" customHeight="1">
      <c r="A874" s="94"/>
      <c r="B874" s="94"/>
      <c r="C874" s="94"/>
      <c r="D874" s="81"/>
      <c r="E874" s="94"/>
      <c r="F874" s="94"/>
      <c r="H874" s="726"/>
      <c r="M874" s="712"/>
      <c r="N874" s="712"/>
    </row>
    <row r="875" ht="15.75" customHeight="1">
      <c r="A875" s="94"/>
      <c r="B875" s="94"/>
      <c r="C875" s="94"/>
      <c r="D875" s="81"/>
      <c r="E875" s="94"/>
      <c r="F875" s="94"/>
      <c r="H875" s="726"/>
      <c r="M875" s="712"/>
      <c r="N875" s="712"/>
    </row>
    <row r="876" ht="15.75" customHeight="1">
      <c r="A876" s="94"/>
      <c r="B876" s="94"/>
      <c r="C876" s="94"/>
      <c r="D876" s="81"/>
      <c r="E876" s="94"/>
      <c r="F876" s="94"/>
      <c r="H876" s="726"/>
      <c r="M876" s="712"/>
      <c r="N876" s="712"/>
    </row>
    <row r="877" ht="15.75" customHeight="1">
      <c r="A877" s="94"/>
      <c r="B877" s="94"/>
      <c r="C877" s="94"/>
      <c r="D877" s="81"/>
      <c r="E877" s="94"/>
      <c r="F877" s="94"/>
      <c r="H877" s="726"/>
      <c r="M877" s="712"/>
      <c r="N877" s="712"/>
    </row>
    <row r="878" ht="15.75" customHeight="1">
      <c r="A878" s="94"/>
      <c r="B878" s="94"/>
      <c r="C878" s="94"/>
      <c r="D878" s="81"/>
      <c r="E878" s="94"/>
      <c r="F878" s="94"/>
      <c r="H878" s="726"/>
      <c r="M878" s="712"/>
      <c r="N878" s="712"/>
    </row>
    <row r="879" ht="15.75" customHeight="1">
      <c r="A879" s="94"/>
      <c r="B879" s="94"/>
      <c r="C879" s="94"/>
      <c r="D879" s="81"/>
      <c r="E879" s="94"/>
      <c r="F879" s="94"/>
      <c r="H879" s="726"/>
      <c r="M879" s="712"/>
      <c r="N879" s="712"/>
    </row>
    <row r="880" ht="15.75" customHeight="1">
      <c r="A880" s="94"/>
      <c r="B880" s="94"/>
      <c r="C880" s="94"/>
      <c r="D880" s="81"/>
      <c r="E880" s="94"/>
      <c r="F880" s="94"/>
      <c r="H880" s="726"/>
      <c r="M880" s="712"/>
      <c r="N880" s="712"/>
    </row>
    <row r="881" ht="15.75" customHeight="1">
      <c r="A881" s="94"/>
      <c r="B881" s="94"/>
      <c r="C881" s="94"/>
      <c r="D881" s="81"/>
      <c r="E881" s="94"/>
      <c r="F881" s="94"/>
      <c r="H881" s="726"/>
      <c r="M881" s="712"/>
      <c r="N881" s="712"/>
    </row>
    <row r="882" ht="15.75" customHeight="1">
      <c r="A882" s="94"/>
      <c r="B882" s="94"/>
      <c r="C882" s="94"/>
      <c r="D882" s="81"/>
      <c r="E882" s="94"/>
      <c r="F882" s="94"/>
      <c r="H882" s="726"/>
      <c r="M882" s="712"/>
      <c r="N882" s="712"/>
    </row>
    <row r="883" ht="15.75" customHeight="1">
      <c r="A883" s="94"/>
      <c r="B883" s="94"/>
      <c r="C883" s="94"/>
      <c r="D883" s="81"/>
      <c r="E883" s="94"/>
      <c r="F883" s="94"/>
      <c r="H883" s="726"/>
      <c r="M883" s="712"/>
      <c r="N883" s="712"/>
    </row>
    <row r="884" ht="15.75" customHeight="1">
      <c r="A884" s="94"/>
      <c r="B884" s="94"/>
      <c r="C884" s="94"/>
      <c r="D884" s="81"/>
      <c r="E884" s="94"/>
      <c r="F884" s="94"/>
      <c r="H884" s="726"/>
      <c r="M884" s="712"/>
      <c r="N884" s="712"/>
    </row>
    <row r="885" ht="15.75" customHeight="1">
      <c r="A885" s="94"/>
      <c r="B885" s="94"/>
      <c r="C885" s="94"/>
      <c r="D885" s="81"/>
      <c r="E885" s="94"/>
      <c r="F885" s="94"/>
      <c r="H885" s="726"/>
      <c r="M885" s="712"/>
      <c r="N885" s="712"/>
    </row>
    <row r="886" ht="15.75" customHeight="1">
      <c r="A886" s="94"/>
      <c r="B886" s="94"/>
      <c r="C886" s="94"/>
      <c r="D886" s="81"/>
      <c r="E886" s="94"/>
      <c r="F886" s="94"/>
      <c r="H886" s="726"/>
      <c r="M886" s="712"/>
      <c r="N886" s="712"/>
    </row>
    <row r="887" ht="15.75" customHeight="1">
      <c r="A887" s="94"/>
      <c r="B887" s="94"/>
      <c r="C887" s="94"/>
      <c r="D887" s="81"/>
      <c r="E887" s="94"/>
      <c r="F887" s="94"/>
      <c r="H887" s="726"/>
      <c r="M887" s="712"/>
      <c r="N887" s="712"/>
    </row>
    <row r="888" ht="15.75" customHeight="1">
      <c r="A888" s="94"/>
      <c r="B888" s="94"/>
      <c r="C888" s="94"/>
      <c r="D888" s="81"/>
      <c r="E888" s="94"/>
      <c r="F888" s="94"/>
      <c r="H888" s="726"/>
      <c r="M888" s="712"/>
      <c r="N888" s="712"/>
    </row>
    <row r="889" ht="15.75" customHeight="1">
      <c r="A889" s="94"/>
      <c r="B889" s="94"/>
      <c r="C889" s="94"/>
      <c r="D889" s="81"/>
      <c r="E889" s="94"/>
      <c r="F889" s="94"/>
      <c r="H889" s="726"/>
      <c r="M889" s="712"/>
      <c r="N889" s="712"/>
    </row>
    <row r="890" ht="15.75" customHeight="1">
      <c r="A890" s="94"/>
      <c r="B890" s="94"/>
      <c r="C890" s="94"/>
      <c r="D890" s="81"/>
      <c r="E890" s="94"/>
      <c r="F890" s="94"/>
      <c r="H890" s="726"/>
      <c r="M890" s="712"/>
      <c r="N890" s="712"/>
    </row>
    <row r="891" ht="15.75" customHeight="1">
      <c r="A891" s="94"/>
      <c r="B891" s="94"/>
      <c r="C891" s="94"/>
      <c r="D891" s="81"/>
      <c r="E891" s="94"/>
      <c r="F891" s="94"/>
      <c r="H891" s="726"/>
      <c r="M891" s="712"/>
      <c r="N891" s="712"/>
    </row>
    <row r="892" ht="15.75" customHeight="1">
      <c r="A892" s="94"/>
      <c r="B892" s="94"/>
      <c r="C892" s="94"/>
      <c r="D892" s="81"/>
      <c r="E892" s="94"/>
      <c r="F892" s="94"/>
      <c r="H892" s="726"/>
      <c r="M892" s="712"/>
      <c r="N892" s="712"/>
    </row>
    <row r="893" ht="15.75" customHeight="1">
      <c r="A893" s="94"/>
      <c r="B893" s="94"/>
      <c r="C893" s="94"/>
      <c r="D893" s="81"/>
      <c r="E893" s="94"/>
      <c r="F893" s="94"/>
      <c r="H893" s="726"/>
      <c r="M893" s="712"/>
      <c r="N893" s="712"/>
    </row>
    <row r="894" ht="15.75" customHeight="1">
      <c r="A894" s="94"/>
      <c r="B894" s="94"/>
      <c r="C894" s="94"/>
      <c r="D894" s="81"/>
      <c r="E894" s="94"/>
      <c r="F894" s="94"/>
      <c r="H894" s="726"/>
      <c r="M894" s="712"/>
      <c r="N894" s="712"/>
    </row>
    <row r="895" ht="15.75" customHeight="1">
      <c r="A895" s="94"/>
      <c r="B895" s="94"/>
      <c r="C895" s="94"/>
      <c r="D895" s="81"/>
      <c r="E895" s="94"/>
      <c r="F895" s="94"/>
      <c r="H895" s="726"/>
      <c r="M895" s="712"/>
      <c r="N895" s="712"/>
    </row>
    <row r="896" ht="15.75" customHeight="1">
      <c r="A896" s="94"/>
      <c r="B896" s="94"/>
      <c r="C896" s="94"/>
      <c r="D896" s="81"/>
      <c r="E896" s="94"/>
      <c r="F896" s="94"/>
      <c r="H896" s="726"/>
      <c r="M896" s="712"/>
      <c r="N896" s="712"/>
    </row>
    <row r="897" ht="15.75" customHeight="1">
      <c r="A897" s="94"/>
      <c r="B897" s="94"/>
      <c r="C897" s="94"/>
      <c r="D897" s="81"/>
      <c r="E897" s="94"/>
      <c r="F897" s="94"/>
      <c r="H897" s="726"/>
      <c r="M897" s="712"/>
      <c r="N897" s="712"/>
    </row>
    <row r="898" ht="15.75" customHeight="1">
      <c r="A898" s="94"/>
      <c r="B898" s="94"/>
      <c r="C898" s="94"/>
      <c r="D898" s="81"/>
      <c r="E898" s="94"/>
      <c r="F898" s="94"/>
      <c r="H898" s="726"/>
      <c r="M898" s="712"/>
      <c r="N898" s="712"/>
    </row>
    <row r="899" ht="15.75" customHeight="1">
      <c r="A899" s="94"/>
      <c r="B899" s="94"/>
      <c r="C899" s="94"/>
      <c r="D899" s="81"/>
      <c r="E899" s="94"/>
      <c r="F899" s="94"/>
      <c r="H899" s="726"/>
      <c r="M899" s="712"/>
      <c r="N899" s="712"/>
    </row>
    <row r="900" ht="15.75" customHeight="1">
      <c r="A900" s="94"/>
      <c r="B900" s="94"/>
      <c r="C900" s="94"/>
      <c r="D900" s="81"/>
      <c r="E900" s="94"/>
      <c r="F900" s="94"/>
      <c r="H900" s="726"/>
      <c r="M900" s="712"/>
      <c r="N900" s="712"/>
    </row>
    <row r="901" ht="15.75" customHeight="1">
      <c r="A901" s="94"/>
      <c r="B901" s="94"/>
      <c r="C901" s="94"/>
      <c r="D901" s="81"/>
      <c r="E901" s="94"/>
      <c r="F901" s="94"/>
      <c r="H901" s="726"/>
      <c r="M901" s="712"/>
      <c r="N901" s="712"/>
    </row>
    <row r="902" ht="15.75" customHeight="1">
      <c r="A902" s="94"/>
      <c r="B902" s="94"/>
      <c r="C902" s="94"/>
      <c r="D902" s="81"/>
      <c r="E902" s="94"/>
      <c r="F902" s="94"/>
      <c r="H902" s="726"/>
      <c r="M902" s="712"/>
      <c r="N902" s="712"/>
    </row>
    <row r="903" ht="15.75" customHeight="1">
      <c r="A903" s="94"/>
      <c r="B903" s="94"/>
      <c r="C903" s="94"/>
      <c r="D903" s="81"/>
      <c r="E903" s="94"/>
      <c r="F903" s="94"/>
      <c r="H903" s="726"/>
      <c r="M903" s="712"/>
      <c r="N903" s="712"/>
    </row>
    <row r="904" ht="15.75" customHeight="1">
      <c r="A904" s="94"/>
      <c r="B904" s="94"/>
      <c r="C904" s="94"/>
      <c r="D904" s="81"/>
      <c r="E904" s="94"/>
      <c r="F904" s="94"/>
      <c r="H904" s="726"/>
      <c r="M904" s="712"/>
      <c r="N904" s="712"/>
    </row>
    <row r="905" ht="15.75" customHeight="1">
      <c r="A905" s="94"/>
      <c r="B905" s="94"/>
      <c r="C905" s="94"/>
      <c r="D905" s="81"/>
      <c r="E905" s="94"/>
      <c r="F905" s="94"/>
      <c r="H905" s="726"/>
      <c r="M905" s="712"/>
      <c r="N905" s="712"/>
    </row>
    <row r="906" ht="15.75" customHeight="1">
      <c r="A906" s="94"/>
      <c r="B906" s="94"/>
      <c r="C906" s="94"/>
      <c r="D906" s="81"/>
      <c r="E906" s="94"/>
      <c r="F906" s="94"/>
      <c r="H906" s="726"/>
      <c r="M906" s="712"/>
      <c r="N906" s="712"/>
    </row>
    <row r="907" ht="15.75" customHeight="1">
      <c r="A907" s="94"/>
      <c r="B907" s="94"/>
      <c r="C907" s="94"/>
      <c r="D907" s="81"/>
      <c r="E907" s="94"/>
      <c r="F907" s="94"/>
      <c r="H907" s="726"/>
      <c r="M907" s="712"/>
      <c r="N907" s="712"/>
    </row>
    <row r="908" ht="15.75" customHeight="1">
      <c r="A908" s="94"/>
      <c r="B908" s="94"/>
      <c r="C908" s="94"/>
      <c r="D908" s="81"/>
      <c r="E908" s="94"/>
      <c r="F908" s="94"/>
      <c r="H908" s="726"/>
      <c r="M908" s="712"/>
      <c r="N908" s="712"/>
    </row>
    <row r="909" ht="15.75" customHeight="1">
      <c r="A909" s="94"/>
      <c r="B909" s="94"/>
      <c r="C909" s="94"/>
      <c r="D909" s="81"/>
      <c r="E909" s="94"/>
      <c r="F909" s="94"/>
      <c r="H909" s="726"/>
      <c r="M909" s="712"/>
      <c r="N909" s="712"/>
    </row>
    <row r="910" ht="15.75" customHeight="1">
      <c r="A910" s="94"/>
      <c r="B910" s="94"/>
      <c r="C910" s="94"/>
      <c r="D910" s="81"/>
      <c r="E910" s="94"/>
      <c r="F910" s="94"/>
      <c r="H910" s="726"/>
      <c r="M910" s="712"/>
      <c r="N910" s="712"/>
    </row>
    <row r="911" ht="15.75" customHeight="1">
      <c r="A911" s="94"/>
      <c r="B911" s="94"/>
      <c r="C911" s="94"/>
      <c r="D911" s="81"/>
      <c r="E911" s="94"/>
      <c r="F911" s="94"/>
      <c r="H911" s="726"/>
      <c r="M911" s="712"/>
      <c r="N911" s="712"/>
    </row>
    <row r="912" ht="15.75" customHeight="1">
      <c r="A912" s="94"/>
      <c r="B912" s="94"/>
      <c r="C912" s="94"/>
      <c r="D912" s="81"/>
      <c r="E912" s="94"/>
      <c r="F912" s="94"/>
      <c r="H912" s="726"/>
      <c r="M912" s="712"/>
      <c r="N912" s="712"/>
    </row>
    <row r="913" ht="15.75" customHeight="1">
      <c r="A913" s="94"/>
      <c r="B913" s="94"/>
      <c r="C913" s="94"/>
      <c r="D913" s="81"/>
      <c r="E913" s="94"/>
      <c r="F913" s="94"/>
      <c r="H913" s="726"/>
      <c r="M913" s="712"/>
      <c r="N913" s="712"/>
    </row>
    <row r="914" ht="15.75" customHeight="1">
      <c r="A914" s="94"/>
      <c r="B914" s="94"/>
      <c r="C914" s="94"/>
      <c r="D914" s="81"/>
      <c r="E914" s="94"/>
      <c r="F914" s="94"/>
      <c r="H914" s="726"/>
      <c r="M914" s="712"/>
      <c r="N914" s="712"/>
    </row>
    <row r="915" ht="15.75" customHeight="1">
      <c r="A915" s="94"/>
      <c r="B915" s="94"/>
      <c r="C915" s="94"/>
      <c r="D915" s="81"/>
      <c r="E915" s="94"/>
      <c r="F915" s="94"/>
      <c r="H915" s="726"/>
      <c r="M915" s="712"/>
      <c r="N915" s="712"/>
    </row>
    <row r="916" ht="15.75" customHeight="1">
      <c r="A916" s="94"/>
      <c r="B916" s="94"/>
      <c r="C916" s="94"/>
      <c r="D916" s="81"/>
      <c r="E916" s="94"/>
      <c r="F916" s="94"/>
      <c r="H916" s="726"/>
      <c r="M916" s="712"/>
      <c r="N916" s="712"/>
    </row>
    <row r="917" ht="15.75" customHeight="1">
      <c r="A917" s="94"/>
      <c r="B917" s="94"/>
      <c r="C917" s="94"/>
      <c r="D917" s="81"/>
      <c r="E917" s="94"/>
      <c r="F917" s="94"/>
      <c r="H917" s="726"/>
      <c r="M917" s="712"/>
      <c r="N917" s="712"/>
    </row>
    <row r="918" ht="15.75" customHeight="1">
      <c r="A918" s="94"/>
      <c r="B918" s="94"/>
      <c r="C918" s="94"/>
      <c r="D918" s="81"/>
      <c r="E918" s="94"/>
      <c r="F918" s="94"/>
      <c r="H918" s="726"/>
      <c r="M918" s="712"/>
      <c r="N918" s="712"/>
    </row>
    <row r="919" ht="15.75" customHeight="1">
      <c r="A919" s="94"/>
      <c r="B919" s="94"/>
      <c r="C919" s="94"/>
      <c r="D919" s="81"/>
      <c r="E919" s="94"/>
      <c r="F919" s="94"/>
      <c r="H919" s="726"/>
      <c r="M919" s="712"/>
      <c r="N919" s="712"/>
    </row>
    <row r="920" ht="15.75" customHeight="1">
      <c r="A920" s="94"/>
      <c r="B920" s="94"/>
      <c r="C920" s="94"/>
      <c r="D920" s="81"/>
      <c r="E920" s="94"/>
      <c r="F920" s="94"/>
      <c r="H920" s="726"/>
      <c r="M920" s="712"/>
      <c r="N920" s="712"/>
    </row>
    <row r="921" ht="15.75" customHeight="1">
      <c r="A921" s="94"/>
      <c r="B921" s="94"/>
      <c r="C921" s="94"/>
      <c r="D921" s="81"/>
      <c r="E921" s="94"/>
      <c r="F921" s="94"/>
      <c r="H921" s="726"/>
      <c r="M921" s="712"/>
      <c r="N921" s="712"/>
    </row>
    <row r="922" ht="15.75" customHeight="1">
      <c r="A922" s="94"/>
      <c r="B922" s="94"/>
      <c r="C922" s="94"/>
      <c r="D922" s="81"/>
      <c r="E922" s="94"/>
      <c r="F922" s="94"/>
      <c r="H922" s="726"/>
      <c r="M922" s="712"/>
      <c r="N922" s="712"/>
    </row>
    <row r="923" ht="15.75" customHeight="1">
      <c r="A923" s="94"/>
      <c r="B923" s="94"/>
      <c r="C923" s="94"/>
      <c r="D923" s="81"/>
      <c r="E923" s="94"/>
      <c r="F923" s="94"/>
      <c r="H923" s="726"/>
      <c r="M923" s="712"/>
      <c r="N923" s="712"/>
    </row>
    <row r="924" ht="15.75" customHeight="1">
      <c r="A924" s="94"/>
      <c r="B924" s="94"/>
      <c r="C924" s="94"/>
      <c r="D924" s="81"/>
      <c r="E924" s="94"/>
      <c r="F924" s="94"/>
      <c r="H924" s="726"/>
      <c r="M924" s="712"/>
      <c r="N924" s="712"/>
    </row>
    <row r="925" ht="15.75" customHeight="1">
      <c r="A925" s="94"/>
      <c r="B925" s="94"/>
      <c r="C925" s="94"/>
      <c r="D925" s="81"/>
      <c r="E925" s="94"/>
      <c r="F925" s="94"/>
      <c r="H925" s="726"/>
      <c r="M925" s="712"/>
      <c r="N925" s="712"/>
    </row>
    <row r="926" ht="15.75" customHeight="1">
      <c r="A926" s="94"/>
      <c r="B926" s="94"/>
      <c r="C926" s="94"/>
      <c r="D926" s="81"/>
      <c r="E926" s="94"/>
      <c r="F926" s="94"/>
      <c r="H926" s="726"/>
      <c r="M926" s="712"/>
      <c r="N926" s="712"/>
    </row>
    <row r="927" ht="15.75" customHeight="1">
      <c r="A927" s="94"/>
      <c r="B927" s="94"/>
      <c r="C927" s="94"/>
      <c r="D927" s="81"/>
      <c r="E927" s="94"/>
      <c r="F927" s="94"/>
      <c r="H927" s="726"/>
      <c r="M927" s="712"/>
      <c r="N927" s="712"/>
    </row>
    <row r="928" ht="15.75" customHeight="1">
      <c r="A928" s="94"/>
      <c r="B928" s="94"/>
      <c r="C928" s="94"/>
      <c r="D928" s="81"/>
      <c r="E928" s="94"/>
      <c r="F928" s="94"/>
      <c r="H928" s="726"/>
      <c r="M928" s="712"/>
      <c r="N928" s="712"/>
    </row>
    <row r="929" ht="15.75" customHeight="1">
      <c r="A929" s="94"/>
      <c r="B929" s="94"/>
      <c r="C929" s="94"/>
      <c r="D929" s="81"/>
      <c r="E929" s="94"/>
      <c r="F929" s="94"/>
      <c r="H929" s="726"/>
      <c r="M929" s="712"/>
      <c r="N929" s="712"/>
    </row>
    <row r="930" ht="15.75" customHeight="1">
      <c r="A930" s="94"/>
      <c r="B930" s="94"/>
      <c r="C930" s="94"/>
      <c r="D930" s="81"/>
      <c r="E930" s="94"/>
      <c r="F930" s="94"/>
      <c r="H930" s="726"/>
      <c r="M930" s="712"/>
      <c r="N930" s="712"/>
    </row>
    <row r="931" ht="15.75" customHeight="1">
      <c r="A931" s="94"/>
      <c r="B931" s="94"/>
      <c r="C931" s="94"/>
      <c r="D931" s="81"/>
      <c r="E931" s="94"/>
      <c r="F931" s="94"/>
      <c r="H931" s="726"/>
      <c r="M931" s="712"/>
      <c r="N931" s="712"/>
    </row>
    <row r="932" ht="15.75" customHeight="1">
      <c r="A932" s="94"/>
      <c r="B932" s="94"/>
      <c r="C932" s="94"/>
      <c r="D932" s="81"/>
      <c r="E932" s="94"/>
      <c r="F932" s="94"/>
      <c r="H932" s="726"/>
      <c r="M932" s="712"/>
      <c r="N932" s="712"/>
    </row>
    <row r="933" ht="15.75" customHeight="1">
      <c r="A933" s="94"/>
      <c r="B933" s="94"/>
      <c r="C933" s="94"/>
      <c r="D933" s="81"/>
      <c r="E933" s="94"/>
      <c r="F933" s="94"/>
      <c r="H933" s="726"/>
      <c r="M933" s="712"/>
      <c r="N933" s="712"/>
    </row>
    <row r="934" ht="15.75" customHeight="1">
      <c r="A934" s="94"/>
      <c r="B934" s="94"/>
      <c r="C934" s="94"/>
      <c r="D934" s="81"/>
      <c r="E934" s="94"/>
      <c r="F934" s="94"/>
      <c r="H934" s="726"/>
      <c r="M934" s="712"/>
      <c r="N934" s="712"/>
    </row>
    <row r="935" ht="15.75" customHeight="1">
      <c r="A935" s="94"/>
      <c r="B935" s="94"/>
      <c r="C935" s="94"/>
      <c r="D935" s="81"/>
      <c r="E935" s="94"/>
      <c r="F935" s="94"/>
      <c r="H935" s="726"/>
      <c r="M935" s="712"/>
      <c r="N935" s="712"/>
    </row>
    <row r="936" ht="15.75" customHeight="1">
      <c r="A936" s="94"/>
      <c r="B936" s="94"/>
      <c r="C936" s="94"/>
      <c r="D936" s="81"/>
      <c r="E936" s="94"/>
      <c r="F936" s="94"/>
      <c r="H936" s="726"/>
      <c r="M936" s="712"/>
      <c r="N936" s="712"/>
    </row>
    <row r="937" ht="15.75" customHeight="1">
      <c r="A937" s="94"/>
      <c r="B937" s="94"/>
      <c r="C937" s="94"/>
      <c r="D937" s="81"/>
      <c r="E937" s="94"/>
      <c r="F937" s="94"/>
      <c r="H937" s="726"/>
      <c r="M937" s="712"/>
      <c r="N937" s="712"/>
    </row>
    <row r="938" ht="15.75" customHeight="1">
      <c r="A938" s="94"/>
      <c r="B938" s="94"/>
      <c r="C938" s="94"/>
      <c r="D938" s="81"/>
      <c r="E938" s="94"/>
      <c r="F938" s="94"/>
      <c r="H938" s="726"/>
      <c r="M938" s="712"/>
      <c r="N938" s="712"/>
    </row>
    <row r="939" ht="15.75" customHeight="1">
      <c r="A939" s="94"/>
      <c r="B939" s="94"/>
      <c r="C939" s="94"/>
      <c r="D939" s="81"/>
      <c r="E939" s="94"/>
      <c r="F939" s="94"/>
      <c r="H939" s="726"/>
      <c r="M939" s="712"/>
      <c r="N939" s="712"/>
    </row>
    <row r="940" ht="15.75" customHeight="1">
      <c r="A940" s="94"/>
      <c r="B940" s="94"/>
      <c r="C940" s="94"/>
      <c r="D940" s="81"/>
      <c r="E940" s="94"/>
      <c r="F940" s="94"/>
      <c r="H940" s="726"/>
      <c r="M940" s="712"/>
      <c r="N940" s="712"/>
    </row>
    <row r="941" ht="15.75" customHeight="1">
      <c r="A941" s="94"/>
      <c r="B941" s="94"/>
      <c r="C941" s="94"/>
      <c r="D941" s="81"/>
      <c r="E941" s="94"/>
      <c r="F941" s="94"/>
      <c r="H941" s="726"/>
      <c r="M941" s="712"/>
      <c r="N941" s="712"/>
    </row>
    <row r="942" ht="15.75" customHeight="1">
      <c r="A942" s="94"/>
      <c r="B942" s="94"/>
      <c r="C942" s="94"/>
      <c r="D942" s="81"/>
      <c r="E942" s="94"/>
      <c r="F942" s="94"/>
      <c r="H942" s="726"/>
      <c r="M942" s="712"/>
      <c r="N942" s="712"/>
    </row>
    <row r="943" ht="15.75" customHeight="1">
      <c r="A943" s="94"/>
      <c r="B943" s="94"/>
      <c r="C943" s="94"/>
      <c r="D943" s="81"/>
      <c r="E943" s="94"/>
      <c r="F943" s="94"/>
      <c r="H943" s="726"/>
      <c r="M943" s="712"/>
      <c r="N943" s="712"/>
    </row>
    <row r="944" ht="15.75" customHeight="1">
      <c r="A944" s="94"/>
      <c r="B944" s="94"/>
      <c r="C944" s="94"/>
      <c r="D944" s="81"/>
      <c r="E944" s="94"/>
      <c r="F944" s="94"/>
      <c r="H944" s="726"/>
      <c r="M944" s="712"/>
      <c r="N944" s="712"/>
    </row>
    <row r="945" ht="15.75" customHeight="1">
      <c r="A945" s="94"/>
      <c r="B945" s="94"/>
      <c r="C945" s="94"/>
      <c r="D945" s="81"/>
      <c r="E945" s="94"/>
      <c r="F945" s="94"/>
      <c r="H945" s="726"/>
      <c r="M945" s="712"/>
      <c r="N945" s="712"/>
    </row>
    <row r="946" ht="15.75" customHeight="1">
      <c r="A946" s="94"/>
      <c r="B946" s="94"/>
      <c r="C946" s="94"/>
      <c r="D946" s="81"/>
      <c r="E946" s="94"/>
      <c r="F946" s="94"/>
      <c r="H946" s="726"/>
      <c r="M946" s="712"/>
      <c r="N946" s="712"/>
    </row>
    <row r="947" ht="15.75" customHeight="1">
      <c r="A947" s="94"/>
      <c r="B947" s="94"/>
      <c r="C947" s="94"/>
      <c r="D947" s="81"/>
      <c r="E947" s="94"/>
      <c r="F947" s="94"/>
      <c r="H947" s="726"/>
      <c r="M947" s="712"/>
      <c r="N947" s="712"/>
    </row>
    <row r="948" ht="15.75" customHeight="1">
      <c r="A948" s="94"/>
      <c r="B948" s="94"/>
      <c r="C948" s="94"/>
      <c r="D948" s="81"/>
      <c r="E948" s="94"/>
      <c r="F948" s="94"/>
      <c r="H948" s="726"/>
      <c r="M948" s="712"/>
      <c r="N948" s="712"/>
    </row>
    <row r="949" ht="15.75" customHeight="1">
      <c r="A949" s="94"/>
      <c r="B949" s="94"/>
      <c r="C949" s="94"/>
      <c r="D949" s="81"/>
      <c r="E949" s="94"/>
      <c r="F949" s="94"/>
      <c r="H949" s="726"/>
      <c r="M949" s="712"/>
      <c r="N949" s="712"/>
    </row>
    <row r="950" ht="15.75" customHeight="1">
      <c r="A950" s="94"/>
      <c r="B950" s="94"/>
      <c r="C950" s="94"/>
      <c r="D950" s="81"/>
      <c r="E950" s="94"/>
      <c r="F950" s="94"/>
      <c r="H950" s="726"/>
      <c r="M950" s="712"/>
      <c r="N950" s="712"/>
    </row>
    <row r="951" ht="15.75" customHeight="1">
      <c r="A951" s="94"/>
      <c r="B951" s="94"/>
      <c r="C951" s="94"/>
      <c r="D951" s="81"/>
      <c r="E951" s="94"/>
      <c r="F951" s="94"/>
      <c r="H951" s="726"/>
      <c r="M951" s="712"/>
      <c r="N951" s="712"/>
    </row>
    <row r="952" ht="15.75" customHeight="1">
      <c r="A952" s="94"/>
      <c r="B952" s="94"/>
      <c r="C952" s="94"/>
      <c r="D952" s="81"/>
      <c r="E952" s="94"/>
      <c r="F952" s="94"/>
      <c r="H952" s="726"/>
      <c r="M952" s="712"/>
      <c r="N952" s="712"/>
    </row>
    <row r="953" ht="15.75" customHeight="1">
      <c r="A953" s="94"/>
      <c r="B953" s="94"/>
      <c r="C953" s="94"/>
      <c r="D953" s="81"/>
      <c r="E953" s="94"/>
      <c r="F953" s="94"/>
      <c r="H953" s="726"/>
      <c r="M953" s="712"/>
      <c r="N953" s="712"/>
    </row>
    <row r="954" ht="15.75" customHeight="1">
      <c r="A954" s="94"/>
      <c r="B954" s="94"/>
      <c r="C954" s="94"/>
      <c r="D954" s="81"/>
      <c r="E954" s="94"/>
      <c r="F954" s="94"/>
      <c r="H954" s="726"/>
      <c r="M954" s="712"/>
      <c r="N954" s="712"/>
    </row>
    <row r="955" ht="15.75" customHeight="1">
      <c r="A955" s="94"/>
      <c r="B955" s="94"/>
      <c r="C955" s="94"/>
      <c r="D955" s="81"/>
      <c r="E955" s="94"/>
      <c r="F955" s="94"/>
      <c r="H955" s="726"/>
      <c r="M955" s="712"/>
      <c r="N955" s="712"/>
    </row>
    <row r="956" ht="15.75" customHeight="1">
      <c r="A956" s="94"/>
      <c r="B956" s="94"/>
      <c r="C956" s="94"/>
      <c r="D956" s="81"/>
      <c r="E956" s="94"/>
      <c r="F956" s="94"/>
      <c r="H956" s="726"/>
      <c r="M956" s="712"/>
      <c r="N956" s="712"/>
    </row>
    <row r="957" ht="15.75" customHeight="1">
      <c r="A957" s="94"/>
      <c r="B957" s="94"/>
      <c r="C957" s="94"/>
      <c r="D957" s="81"/>
      <c r="E957" s="94"/>
      <c r="F957" s="94"/>
      <c r="H957" s="726"/>
      <c r="M957" s="712"/>
      <c r="N957" s="712"/>
    </row>
    <row r="958" ht="15.75" customHeight="1">
      <c r="A958" s="94"/>
      <c r="B958" s="94"/>
      <c r="C958" s="94"/>
      <c r="D958" s="81"/>
      <c r="E958" s="94"/>
      <c r="F958" s="94"/>
      <c r="H958" s="726"/>
      <c r="M958" s="712"/>
      <c r="N958" s="712"/>
    </row>
    <row r="959" ht="15.75" customHeight="1">
      <c r="A959" s="94"/>
      <c r="B959" s="94"/>
      <c r="C959" s="94"/>
      <c r="D959" s="81"/>
      <c r="E959" s="94"/>
      <c r="F959" s="94"/>
      <c r="H959" s="726"/>
      <c r="M959" s="712"/>
      <c r="N959" s="712"/>
    </row>
    <row r="960" ht="15.75" customHeight="1">
      <c r="A960" s="94"/>
      <c r="B960" s="94"/>
      <c r="C960" s="94"/>
      <c r="D960" s="81"/>
      <c r="E960" s="94"/>
      <c r="F960" s="94"/>
      <c r="H960" s="726"/>
      <c r="M960" s="712"/>
      <c r="N960" s="712"/>
    </row>
    <row r="961" ht="15.75" customHeight="1">
      <c r="A961" s="94"/>
      <c r="B961" s="94"/>
      <c r="C961" s="94"/>
      <c r="D961" s="81"/>
      <c r="E961" s="94"/>
      <c r="F961" s="94"/>
      <c r="H961" s="726"/>
      <c r="M961" s="712"/>
      <c r="N961" s="712"/>
    </row>
    <row r="962" ht="15.75" customHeight="1">
      <c r="A962" s="94"/>
      <c r="B962" s="94"/>
      <c r="C962" s="94"/>
      <c r="D962" s="81"/>
      <c r="E962" s="94"/>
      <c r="F962" s="94"/>
      <c r="H962" s="726"/>
      <c r="M962" s="712"/>
      <c r="N962" s="712"/>
    </row>
    <row r="963" ht="15.75" customHeight="1">
      <c r="A963" s="94"/>
      <c r="B963" s="94"/>
      <c r="C963" s="94"/>
      <c r="D963" s="81"/>
      <c r="E963" s="94"/>
      <c r="F963" s="94"/>
      <c r="H963" s="726"/>
      <c r="M963" s="712"/>
      <c r="N963" s="712"/>
    </row>
    <row r="964" ht="15.75" customHeight="1">
      <c r="A964" s="94"/>
      <c r="B964" s="94"/>
      <c r="C964" s="94"/>
      <c r="D964" s="81"/>
      <c r="E964" s="94"/>
      <c r="F964" s="94"/>
      <c r="H964" s="726"/>
      <c r="M964" s="712"/>
      <c r="N964" s="712"/>
    </row>
    <row r="965" ht="15.75" customHeight="1">
      <c r="A965" s="94"/>
      <c r="B965" s="94"/>
      <c r="C965" s="94"/>
      <c r="D965" s="81"/>
      <c r="E965" s="94"/>
      <c r="F965" s="94"/>
      <c r="H965" s="726"/>
      <c r="M965" s="712"/>
      <c r="N965" s="712"/>
    </row>
    <row r="966" ht="15.75" customHeight="1">
      <c r="A966" s="94"/>
      <c r="B966" s="94"/>
      <c r="C966" s="94"/>
      <c r="D966" s="81"/>
      <c r="E966" s="94"/>
      <c r="F966" s="94"/>
      <c r="H966" s="726"/>
      <c r="M966" s="712"/>
      <c r="N966" s="712"/>
    </row>
    <row r="967" ht="15.75" customHeight="1">
      <c r="A967" s="94"/>
      <c r="B967" s="94"/>
      <c r="C967" s="94"/>
      <c r="D967" s="81"/>
      <c r="E967" s="94"/>
      <c r="F967" s="94"/>
      <c r="H967" s="726"/>
      <c r="M967" s="712"/>
      <c r="N967" s="712"/>
    </row>
    <row r="968" ht="15.75" customHeight="1">
      <c r="A968" s="94"/>
      <c r="B968" s="94"/>
      <c r="C968" s="94"/>
      <c r="D968" s="81"/>
      <c r="E968" s="94"/>
      <c r="F968" s="94"/>
      <c r="H968" s="726"/>
      <c r="M968" s="712"/>
      <c r="N968" s="712"/>
    </row>
    <row r="969" ht="15.75" customHeight="1">
      <c r="A969" s="94"/>
      <c r="B969" s="94"/>
      <c r="C969" s="94"/>
      <c r="D969" s="81"/>
      <c r="E969" s="94"/>
      <c r="F969" s="94"/>
      <c r="H969" s="726"/>
      <c r="M969" s="712"/>
      <c r="N969" s="712"/>
    </row>
    <row r="970" ht="15.75" customHeight="1">
      <c r="A970" s="94"/>
      <c r="B970" s="94"/>
      <c r="C970" s="94"/>
      <c r="D970" s="81"/>
      <c r="E970" s="94"/>
      <c r="F970" s="94"/>
      <c r="H970" s="726"/>
      <c r="M970" s="712"/>
      <c r="N970" s="712"/>
    </row>
    <row r="971" ht="15.75" customHeight="1">
      <c r="A971" s="94"/>
      <c r="B971" s="94"/>
      <c r="C971" s="94"/>
      <c r="D971" s="81"/>
      <c r="E971" s="94"/>
      <c r="F971" s="94"/>
      <c r="H971" s="726"/>
      <c r="M971" s="712"/>
      <c r="N971" s="712"/>
    </row>
    <row r="972" ht="15.75" customHeight="1">
      <c r="A972" s="94"/>
      <c r="B972" s="94"/>
      <c r="C972" s="94"/>
      <c r="D972" s="81"/>
      <c r="E972" s="94"/>
      <c r="F972" s="94"/>
      <c r="H972" s="726"/>
      <c r="M972" s="712"/>
      <c r="N972" s="712"/>
    </row>
    <row r="973" ht="15.75" customHeight="1">
      <c r="A973" s="94"/>
      <c r="B973" s="94"/>
      <c r="C973" s="94"/>
      <c r="D973" s="81"/>
      <c r="E973" s="94"/>
      <c r="F973" s="94"/>
      <c r="H973" s="726"/>
      <c r="M973" s="712"/>
      <c r="N973" s="712"/>
    </row>
    <row r="974" ht="15.75" customHeight="1">
      <c r="A974" s="94"/>
      <c r="B974" s="94"/>
      <c r="C974" s="94"/>
      <c r="D974" s="81"/>
      <c r="E974" s="94"/>
      <c r="F974" s="94"/>
      <c r="H974" s="726"/>
      <c r="M974" s="712"/>
      <c r="N974" s="712"/>
    </row>
    <row r="975" ht="15.75" customHeight="1">
      <c r="A975" s="94"/>
      <c r="B975" s="94"/>
      <c r="C975" s="94"/>
      <c r="D975" s="81"/>
      <c r="E975" s="94"/>
      <c r="F975" s="94"/>
      <c r="H975" s="726"/>
      <c r="M975" s="712"/>
      <c r="N975" s="712"/>
    </row>
    <row r="976" ht="15.75" customHeight="1">
      <c r="A976" s="94"/>
      <c r="B976" s="94"/>
      <c r="C976" s="94"/>
      <c r="D976" s="81"/>
      <c r="E976" s="94"/>
      <c r="F976" s="94"/>
      <c r="H976" s="726"/>
      <c r="M976" s="712"/>
      <c r="N976" s="712"/>
    </row>
    <row r="977" ht="15.75" customHeight="1">
      <c r="A977" s="94"/>
      <c r="B977" s="94"/>
      <c r="C977" s="94"/>
      <c r="D977" s="81"/>
      <c r="E977" s="94"/>
      <c r="F977" s="94"/>
      <c r="H977" s="726"/>
      <c r="M977" s="712"/>
      <c r="N977" s="712"/>
    </row>
    <row r="978" ht="15.75" customHeight="1">
      <c r="A978" s="94"/>
      <c r="B978" s="94"/>
      <c r="C978" s="94"/>
      <c r="D978" s="81"/>
      <c r="E978" s="94"/>
      <c r="F978" s="94"/>
      <c r="H978" s="726"/>
      <c r="M978" s="712"/>
      <c r="N978" s="712"/>
    </row>
    <row r="979" ht="15.75" customHeight="1">
      <c r="A979" s="94"/>
      <c r="B979" s="94"/>
      <c r="C979" s="94"/>
      <c r="D979" s="81"/>
      <c r="E979" s="94"/>
      <c r="F979" s="94"/>
      <c r="H979" s="726"/>
      <c r="M979" s="712"/>
      <c r="N979" s="712"/>
    </row>
    <row r="980" ht="15.75" customHeight="1">
      <c r="A980" s="94"/>
      <c r="B980" s="94"/>
      <c r="C980" s="94"/>
      <c r="D980" s="81"/>
      <c r="E980" s="94"/>
      <c r="F980" s="94"/>
      <c r="H980" s="726"/>
      <c r="M980" s="712"/>
      <c r="N980" s="712"/>
    </row>
    <row r="981" ht="15.75" customHeight="1">
      <c r="A981" s="94"/>
      <c r="B981" s="94"/>
      <c r="C981" s="94"/>
      <c r="D981" s="81"/>
      <c r="E981" s="94"/>
      <c r="F981" s="94"/>
      <c r="H981" s="726"/>
      <c r="M981" s="712"/>
      <c r="N981" s="712"/>
    </row>
    <row r="982" ht="15.75" customHeight="1">
      <c r="A982" s="94"/>
      <c r="B982" s="94"/>
      <c r="C982" s="94"/>
      <c r="D982" s="81"/>
      <c r="E982" s="94"/>
      <c r="F982" s="94"/>
      <c r="H982" s="726"/>
      <c r="M982" s="712"/>
      <c r="N982" s="712"/>
    </row>
    <row r="983" ht="15.75" customHeight="1">
      <c r="A983" s="94"/>
      <c r="B983" s="94"/>
      <c r="C983" s="94"/>
      <c r="D983" s="81"/>
      <c r="E983" s="94"/>
      <c r="F983" s="94"/>
      <c r="H983" s="726"/>
      <c r="M983" s="712"/>
      <c r="N983" s="712"/>
    </row>
    <row r="984" ht="15.75" customHeight="1">
      <c r="A984" s="94"/>
      <c r="B984" s="94"/>
      <c r="C984" s="94"/>
      <c r="D984" s="81"/>
      <c r="E984" s="94"/>
      <c r="F984" s="94"/>
      <c r="H984" s="726"/>
      <c r="M984" s="712"/>
      <c r="N984" s="712"/>
    </row>
    <row r="985" ht="15.75" customHeight="1">
      <c r="A985" s="94"/>
      <c r="B985" s="94"/>
      <c r="C985" s="94"/>
      <c r="D985" s="81"/>
      <c r="E985" s="94"/>
      <c r="F985" s="94"/>
      <c r="H985" s="726"/>
      <c r="M985" s="712"/>
      <c r="N985" s="712"/>
    </row>
    <row r="986" ht="15.75" customHeight="1">
      <c r="A986" s="94"/>
      <c r="B986" s="94"/>
      <c r="C986" s="94"/>
      <c r="D986" s="81"/>
      <c r="E986" s="94"/>
      <c r="F986" s="94"/>
      <c r="H986" s="726"/>
      <c r="M986" s="712"/>
      <c r="N986" s="712"/>
    </row>
    <row r="987" ht="15.75" customHeight="1">
      <c r="A987" s="94"/>
      <c r="B987" s="94"/>
      <c r="C987" s="94"/>
      <c r="D987" s="81"/>
      <c r="E987" s="94"/>
      <c r="F987" s="94"/>
      <c r="H987" s="726"/>
      <c r="M987" s="712"/>
      <c r="N987" s="712"/>
    </row>
    <row r="988" ht="15.75" customHeight="1">
      <c r="A988" s="94"/>
      <c r="B988" s="94"/>
      <c r="C988" s="94"/>
      <c r="D988" s="81"/>
      <c r="E988" s="94"/>
      <c r="F988" s="94"/>
      <c r="H988" s="726"/>
      <c r="M988" s="712"/>
      <c r="N988" s="712"/>
    </row>
    <row r="989" ht="15.75" customHeight="1">
      <c r="A989" s="94"/>
      <c r="B989" s="94"/>
      <c r="C989" s="94"/>
      <c r="D989" s="81"/>
      <c r="E989" s="94"/>
      <c r="F989" s="94"/>
      <c r="H989" s="726"/>
      <c r="M989" s="712"/>
      <c r="N989" s="712"/>
    </row>
    <row r="990" ht="15.75" customHeight="1">
      <c r="A990" s="94"/>
      <c r="B990" s="94"/>
      <c r="C990" s="94"/>
      <c r="D990" s="81"/>
      <c r="E990" s="94"/>
      <c r="F990" s="94"/>
      <c r="H990" s="726"/>
      <c r="M990" s="712"/>
      <c r="N990" s="712"/>
    </row>
    <row r="991" ht="15.75" customHeight="1">
      <c r="A991" s="94"/>
      <c r="B991" s="94"/>
      <c r="C991" s="94"/>
      <c r="D991" s="81"/>
      <c r="E991" s="94"/>
      <c r="F991" s="94"/>
      <c r="H991" s="726"/>
      <c r="M991" s="712"/>
      <c r="N991" s="712"/>
    </row>
    <row r="992" ht="15.75" customHeight="1">
      <c r="A992" s="94"/>
      <c r="B992" s="94"/>
      <c r="C992" s="94"/>
      <c r="D992" s="81"/>
      <c r="E992" s="94"/>
      <c r="F992" s="94"/>
      <c r="H992" s="726"/>
      <c r="M992" s="712"/>
      <c r="N992" s="712"/>
    </row>
    <row r="993" ht="15.75" customHeight="1">
      <c r="A993" s="94"/>
      <c r="B993" s="94"/>
      <c r="C993" s="94"/>
      <c r="D993" s="81"/>
      <c r="E993" s="94"/>
      <c r="F993" s="94"/>
      <c r="H993" s="726"/>
      <c r="M993" s="712"/>
      <c r="N993" s="712"/>
    </row>
    <row r="994" ht="15.75" customHeight="1">
      <c r="A994" s="94"/>
      <c r="B994" s="94"/>
      <c r="C994" s="94"/>
      <c r="D994" s="81"/>
      <c r="E994" s="94"/>
      <c r="F994" s="94"/>
      <c r="H994" s="726"/>
      <c r="M994" s="712"/>
      <c r="N994" s="712"/>
    </row>
    <row r="995" ht="15.75" customHeight="1">
      <c r="A995" s="94"/>
      <c r="B995" s="94"/>
      <c r="C995" s="94"/>
      <c r="D995" s="81"/>
      <c r="E995" s="94"/>
      <c r="F995" s="94"/>
      <c r="H995" s="726"/>
      <c r="M995" s="712"/>
      <c r="N995" s="712"/>
    </row>
    <row r="996" ht="15.75" customHeight="1">
      <c r="A996" s="94"/>
      <c r="B996" s="94"/>
      <c r="C996" s="94"/>
      <c r="D996" s="81"/>
      <c r="E996" s="94"/>
      <c r="F996" s="94"/>
      <c r="H996" s="726"/>
      <c r="M996" s="712"/>
      <c r="N996" s="712"/>
    </row>
    <row r="997" ht="15.75" customHeight="1">
      <c r="A997" s="94"/>
      <c r="B997" s="94"/>
      <c r="C997" s="94"/>
      <c r="D997" s="81"/>
      <c r="E997" s="94"/>
      <c r="F997" s="94"/>
      <c r="H997" s="726"/>
      <c r="M997" s="712"/>
      <c r="N997" s="712"/>
    </row>
    <row r="998" ht="15.75" customHeight="1">
      <c r="A998" s="94"/>
      <c r="B998" s="94"/>
      <c r="C998" s="94"/>
      <c r="D998" s="81"/>
      <c r="E998" s="94"/>
      <c r="F998" s="94"/>
      <c r="H998" s="726"/>
      <c r="M998" s="712"/>
      <c r="N998" s="712"/>
    </row>
    <row r="999" ht="15.75" customHeight="1">
      <c r="A999" s="94"/>
      <c r="B999" s="94"/>
      <c r="C999" s="94"/>
      <c r="D999" s="81"/>
      <c r="E999" s="94"/>
      <c r="F999" s="94"/>
      <c r="H999" s="726"/>
      <c r="M999" s="712"/>
      <c r="N999" s="712"/>
    </row>
    <row r="1000" ht="15.75" customHeight="1">
      <c r="A1000" s="94"/>
      <c r="B1000" s="94"/>
      <c r="C1000" s="94"/>
      <c r="D1000" s="81"/>
      <c r="E1000" s="94"/>
      <c r="F1000" s="94"/>
      <c r="H1000" s="726"/>
      <c r="M1000" s="712"/>
      <c r="N1000" s="712"/>
    </row>
    <row r="1001" ht="15.75" customHeight="1">
      <c r="A1001" s="94"/>
      <c r="B1001" s="94"/>
      <c r="C1001" s="94"/>
      <c r="D1001" s="81"/>
      <c r="E1001" s="94"/>
      <c r="F1001" s="94"/>
      <c r="H1001" s="726"/>
      <c r="M1001" s="712"/>
      <c r="N1001" s="712"/>
    </row>
    <row r="1002" ht="15.75" customHeight="1">
      <c r="A1002" s="94"/>
      <c r="B1002" s="94"/>
      <c r="C1002" s="94"/>
      <c r="D1002" s="81"/>
      <c r="E1002" s="94"/>
      <c r="F1002" s="94"/>
      <c r="H1002" s="726"/>
      <c r="M1002" s="712"/>
      <c r="N1002" s="712"/>
    </row>
  </sheetData>
  <mergeCells count="111">
    <mergeCell ref="J3:K3"/>
    <mergeCell ref="L3:L4"/>
    <mergeCell ref="O3:P3"/>
    <mergeCell ref="Q3:Q4"/>
    <mergeCell ref="S3:T3"/>
    <mergeCell ref="U3:U4"/>
    <mergeCell ref="X3:Y3"/>
    <mergeCell ref="Z3:Z4"/>
    <mergeCell ref="AB3:AC3"/>
    <mergeCell ref="AD3:AD4"/>
    <mergeCell ref="A1:F1"/>
    <mergeCell ref="O1:P1"/>
    <mergeCell ref="S1:T1"/>
    <mergeCell ref="X1:Y1"/>
    <mergeCell ref="AB1:AC1"/>
    <mergeCell ref="A3:D4"/>
    <mergeCell ref="E3:F3"/>
    <mergeCell ref="AB15:AC15"/>
    <mergeCell ref="AD15:AD16"/>
    <mergeCell ref="J15:K15"/>
    <mergeCell ref="O15:P15"/>
    <mergeCell ref="Q15:Q16"/>
    <mergeCell ref="S15:T15"/>
    <mergeCell ref="U15:U16"/>
    <mergeCell ref="X15:Y15"/>
    <mergeCell ref="Z15:Z16"/>
    <mergeCell ref="S42:T42"/>
    <mergeCell ref="X42:Y42"/>
    <mergeCell ref="H42:H43"/>
    <mergeCell ref="I42:I43"/>
    <mergeCell ref="J42:K42"/>
    <mergeCell ref="L42:L43"/>
    <mergeCell ref="O42:P42"/>
    <mergeCell ref="Q42:Q43"/>
    <mergeCell ref="U42:U43"/>
    <mergeCell ref="A29:A32"/>
    <mergeCell ref="B29:B32"/>
    <mergeCell ref="C29:C32"/>
    <mergeCell ref="D29:D32"/>
    <mergeCell ref="B33:B36"/>
    <mergeCell ref="C33:C36"/>
    <mergeCell ref="D33:D36"/>
    <mergeCell ref="A33:A36"/>
    <mergeCell ref="A37:A39"/>
    <mergeCell ref="B37:B39"/>
    <mergeCell ref="C37:C39"/>
    <mergeCell ref="D37:D39"/>
    <mergeCell ref="A42:D43"/>
    <mergeCell ref="E42:F42"/>
    <mergeCell ref="A51:A52"/>
    <mergeCell ref="A53:A54"/>
    <mergeCell ref="A55:A56"/>
    <mergeCell ref="A57:A58"/>
    <mergeCell ref="A59:A60"/>
    <mergeCell ref="B53:C54"/>
    <mergeCell ref="D53:D54"/>
    <mergeCell ref="B55:C56"/>
    <mergeCell ref="D55:D56"/>
    <mergeCell ref="B57:C58"/>
    <mergeCell ref="D57:D58"/>
    <mergeCell ref="B59:C60"/>
    <mergeCell ref="D59:D60"/>
    <mergeCell ref="B46:C46"/>
    <mergeCell ref="B47:C47"/>
    <mergeCell ref="B48:C48"/>
    <mergeCell ref="B49:C49"/>
    <mergeCell ref="B50:C50"/>
    <mergeCell ref="B51:C52"/>
    <mergeCell ref="D51:D52"/>
    <mergeCell ref="H3:H4"/>
    <mergeCell ref="I3:I4"/>
    <mergeCell ref="A5:A8"/>
    <mergeCell ref="B5:B8"/>
    <mergeCell ref="C5:C8"/>
    <mergeCell ref="D5:D8"/>
    <mergeCell ref="A9:A12"/>
    <mergeCell ref="D9:D12"/>
    <mergeCell ref="B9:B12"/>
    <mergeCell ref="C9:C12"/>
    <mergeCell ref="A15:D16"/>
    <mergeCell ref="E15:F15"/>
    <mergeCell ref="H15:H16"/>
    <mergeCell ref="I15:I16"/>
    <mergeCell ref="L15:L16"/>
    <mergeCell ref="O27:P27"/>
    <mergeCell ref="Q27:Q28"/>
    <mergeCell ref="S27:T27"/>
    <mergeCell ref="U27:U28"/>
    <mergeCell ref="X27:Y27"/>
    <mergeCell ref="Z27:Z28"/>
    <mergeCell ref="AB27:AC27"/>
    <mergeCell ref="AD27:AD28"/>
    <mergeCell ref="D21:D24"/>
    <mergeCell ref="A27:D28"/>
    <mergeCell ref="E27:F27"/>
    <mergeCell ref="H27:H28"/>
    <mergeCell ref="I27:I28"/>
    <mergeCell ref="J27:K27"/>
    <mergeCell ref="L27:L28"/>
    <mergeCell ref="A17:A20"/>
    <mergeCell ref="B17:B20"/>
    <mergeCell ref="C17:C20"/>
    <mergeCell ref="D17:D20"/>
    <mergeCell ref="A21:A24"/>
    <mergeCell ref="B21:B24"/>
    <mergeCell ref="C21:C24"/>
    <mergeCell ref="Z42:Z43"/>
    <mergeCell ref="AB42:AC42"/>
    <mergeCell ref="AD42:AD43"/>
    <mergeCell ref="B44:C44"/>
    <mergeCell ref="B45:C45"/>
  </mergeCells>
  <printOptions/>
  <pageMargins bottom="0.75" footer="0.0" header="0.0" left="0.25" right="0.25" top="0.75"/>
  <pageSetup fitToHeight="0" paperSize="9"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8.0" ySplit="2.0" topLeftCell="I3" activePane="bottomRight" state="frozen"/>
      <selection activeCell="I1" sqref="I1" pane="topRight"/>
      <selection activeCell="A3" sqref="A3" pane="bottomLeft"/>
      <selection activeCell="I3" sqref="I3" pane="bottomRigh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15.43"/>
    <col customWidth="1" min="5" max="5" width="8.0"/>
    <col customWidth="1" min="6" max="6" width="9.43"/>
    <col customWidth="1" min="7" max="7" width="1.71"/>
    <col customWidth="1" min="8" max="8" width="16.43"/>
    <col customWidth="1" min="9" max="9" width="13.29"/>
    <col customWidth="1" min="10" max="10" width="12.0"/>
    <col customWidth="1" min="11" max="11" width="11.86"/>
    <col customWidth="1" min="12" max="12" width="13.0"/>
    <col customWidth="1" min="13" max="15" width="9.29"/>
    <col customWidth="1" min="16" max="16" width="12.0"/>
    <col customWidth="1" min="17" max="17" width="11.86"/>
    <col customWidth="1" min="18" max="18" width="13.0"/>
    <col customWidth="1" min="19" max="19" width="11.14"/>
    <col customWidth="1" min="20" max="20" width="9.29"/>
    <col customWidth="1" min="21" max="21" width="12.0"/>
    <col customWidth="1" min="22" max="22" width="11.86"/>
    <col customWidth="1" min="23" max="23" width="13.0"/>
    <col customWidth="1" min="24" max="25" width="11.14"/>
    <col customWidth="1" min="26" max="26" width="9.29"/>
    <col customWidth="1" min="27" max="27" width="12.0"/>
    <col customWidth="1" min="28" max="28" width="11.86"/>
    <col customWidth="1" min="29" max="29" width="13.0"/>
    <col customWidth="1" min="30" max="30" width="9.71"/>
    <col customWidth="1" min="31" max="32" width="9.29"/>
    <col customWidth="1" min="33" max="33" width="12.0"/>
    <col customWidth="1" min="34" max="34" width="11.86"/>
    <col customWidth="1" min="35" max="35" width="13.0"/>
  </cols>
  <sheetData>
    <row r="1">
      <c r="A1" s="329" t="s">
        <v>771</v>
      </c>
      <c r="B1" s="2"/>
      <c r="C1" s="2"/>
      <c r="D1" s="2"/>
      <c r="E1" s="2"/>
      <c r="F1" s="3"/>
      <c r="G1" s="4"/>
      <c r="H1" s="4"/>
      <c r="I1" s="5" t="s">
        <v>777</v>
      </c>
      <c r="J1" s="705">
        <v>0.05</v>
      </c>
      <c r="K1" s="6"/>
      <c r="L1" s="706"/>
      <c r="M1" s="707" t="s">
        <v>314</v>
      </c>
      <c r="N1" s="707" t="s">
        <v>248</v>
      </c>
      <c r="O1" s="733" t="s">
        <v>783</v>
      </c>
      <c r="P1" s="7" t="s">
        <v>1</v>
      </c>
      <c r="R1" s="706"/>
      <c r="S1" s="709" t="s">
        <v>784</v>
      </c>
      <c r="T1" s="733" t="s">
        <v>783</v>
      </c>
      <c r="U1" s="7" t="s">
        <v>2</v>
      </c>
      <c r="W1" s="706"/>
      <c r="X1" s="709" t="s">
        <v>785</v>
      </c>
      <c r="Y1" s="709" t="s">
        <v>778</v>
      </c>
      <c r="Z1" s="733" t="s">
        <v>783</v>
      </c>
      <c r="AA1" s="7" t="s">
        <v>3</v>
      </c>
      <c r="AC1" s="706"/>
      <c r="AD1" s="709" t="s">
        <v>786</v>
      </c>
      <c r="AE1" s="709" t="s">
        <v>787</v>
      </c>
      <c r="AF1" s="733" t="s">
        <v>783</v>
      </c>
      <c r="AG1" s="7" t="s">
        <v>4</v>
      </c>
      <c r="AI1" s="706"/>
    </row>
    <row r="2" ht="17.25" customHeight="1">
      <c r="A2" s="10"/>
      <c r="B2" s="11"/>
      <c r="C2" s="10"/>
      <c r="D2" s="12"/>
      <c r="E2" s="10"/>
      <c r="F2" s="10"/>
      <c r="H2" s="710"/>
      <c r="I2" s="711"/>
      <c r="J2" s="15"/>
      <c r="K2" s="15"/>
      <c r="M2" s="712"/>
      <c r="N2" s="712"/>
      <c r="O2" s="712"/>
      <c r="P2" s="16">
        <v>0.3</v>
      </c>
      <c r="Q2" s="330" t="s">
        <v>9</v>
      </c>
      <c r="T2" s="712"/>
      <c r="U2" s="16">
        <v>0.4</v>
      </c>
      <c r="V2" s="330" t="s">
        <v>9</v>
      </c>
      <c r="Z2" s="712"/>
      <c r="AA2" s="16">
        <v>0.5</v>
      </c>
      <c r="AB2" s="330" t="s">
        <v>9</v>
      </c>
      <c r="AD2" s="569"/>
      <c r="AE2" s="712"/>
      <c r="AF2" s="712"/>
      <c r="AG2" s="16">
        <v>0.55</v>
      </c>
      <c r="AH2" s="330" t="s">
        <v>9</v>
      </c>
    </row>
    <row r="3" ht="40.5" customHeight="1">
      <c r="A3" s="22" t="s">
        <v>11</v>
      </c>
      <c r="B3" s="23"/>
      <c r="C3" s="23"/>
      <c r="D3" s="24"/>
      <c r="E3" s="22" t="s">
        <v>12</v>
      </c>
      <c r="F3" s="24"/>
      <c r="H3" s="714" t="s">
        <v>779</v>
      </c>
      <c r="I3" s="715" t="s">
        <v>780</v>
      </c>
      <c r="J3" s="497" t="s">
        <v>16</v>
      </c>
      <c r="K3" s="27"/>
      <c r="L3" s="716" t="s">
        <v>781</v>
      </c>
      <c r="M3" s="712"/>
      <c r="N3" s="712"/>
      <c r="O3" s="712"/>
      <c r="P3" s="497" t="s">
        <v>17</v>
      </c>
      <c r="Q3" s="27"/>
      <c r="R3" s="716" t="s">
        <v>781</v>
      </c>
      <c r="S3" s="734"/>
      <c r="T3" s="712"/>
      <c r="U3" s="497" t="s">
        <v>18</v>
      </c>
      <c r="V3" s="27"/>
      <c r="W3" s="716" t="s">
        <v>781</v>
      </c>
      <c r="X3" s="734"/>
      <c r="Y3" s="717"/>
      <c r="Z3" s="712"/>
      <c r="AA3" s="497" t="s">
        <v>90</v>
      </c>
      <c r="AB3" s="27"/>
      <c r="AC3" s="716" t="s">
        <v>781</v>
      </c>
      <c r="AD3" s="569"/>
      <c r="AE3" s="712"/>
      <c r="AF3" s="712"/>
      <c r="AG3" s="497" t="s">
        <v>91</v>
      </c>
      <c r="AH3" s="27"/>
      <c r="AI3" s="716" t="s">
        <v>781</v>
      </c>
    </row>
    <row r="4" ht="21.0" customHeight="1">
      <c r="A4" s="30"/>
      <c r="B4" s="31"/>
      <c r="C4" s="31"/>
      <c r="D4" s="32"/>
      <c r="E4" s="33" t="s">
        <v>25</v>
      </c>
      <c r="F4" s="34" t="s">
        <v>26</v>
      </c>
      <c r="H4" s="35"/>
      <c r="I4" s="35"/>
      <c r="J4" s="500" t="s">
        <v>27</v>
      </c>
      <c r="K4" s="501" t="s">
        <v>28</v>
      </c>
      <c r="L4" s="35"/>
      <c r="M4" s="712"/>
      <c r="N4" s="712"/>
      <c r="O4" s="712"/>
      <c r="P4" s="500" t="s">
        <v>27</v>
      </c>
      <c r="Q4" s="501" t="s">
        <v>28</v>
      </c>
      <c r="R4" s="35"/>
      <c r="S4" s="735"/>
      <c r="T4" s="712"/>
      <c r="U4" s="500" t="s">
        <v>27</v>
      </c>
      <c r="V4" s="501" t="s">
        <v>28</v>
      </c>
      <c r="W4" s="35"/>
      <c r="X4" s="735"/>
      <c r="Y4" s="718"/>
      <c r="Z4" s="712"/>
      <c r="AA4" s="500" t="s">
        <v>27</v>
      </c>
      <c r="AB4" s="501" t="s">
        <v>28</v>
      </c>
      <c r="AC4" s="35"/>
      <c r="AD4" s="569"/>
      <c r="AE4" s="712"/>
      <c r="AF4" s="712"/>
      <c r="AG4" s="500" t="s">
        <v>27</v>
      </c>
      <c r="AH4" s="501" t="s">
        <v>28</v>
      </c>
      <c r="AI4" s="35"/>
    </row>
    <row r="5" ht="15.75" customHeight="1">
      <c r="A5" s="40" t="s">
        <v>29</v>
      </c>
      <c r="B5" s="41" t="s">
        <v>30</v>
      </c>
      <c r="C5" s="42" t="s">
        <v>31</v>
      </c>
      <c r="D5" s="504" t="s">
        <v>32</v>
      </c>
      <c r="E5" s="44" t="s">
        <v>33</v>
      </c>
      <c r="F5" s="45">
        <v>100.0</v>
      </c>
      <c r="H5" s="719">
        <v>66.55</v>
      </c>
      <c r="I5" s="720">
        <v>166.0</v>
      </c>
      <c r="J5" s="736">
        <v>175.0</v>
      </c>
      <c r="K5" s="72">
        <f t="shared" ref="K5:K12" si="1">J5/F5</f>
        <v>1.75</v>
      </c>
      <c r="L5" s="721">
        <f t="shared" ref="L5:L13" si="2">(J5-H5)/H5</f>
        <v>1.629601803</v>
      </c>
      <c r="M5" s="712">
        <v>250.0</v>
      </c>
      <c r="N5" s="712">
        <v>195.0</v>
      </c>
      <c r="O5" s="712">
        <v>102.57</v>
      </c>
      <c r="P5" s="404">
        <f>J5-J5*P2</f>
        <v>122.5</v>
      </c>
      <c r="Q5" s="72">
        <f t="shared" ref="Q5:Q12" si="3">P5/F5</f>
        <v>1.225</v>
      </c>
      <c r="R5" s="721">
        <f t="shared" ref="R5:R13" si="4">(P5-H5)/H5</f>
        <v>0.8407212622</v>
      </c>
      <c r="S5" s="177">
        <v>155.0</v>
      </c>
      <c r="T5" s="712">
        <v>102.57</v>
      </c>
      <c r="U5" s="404">
        <f>J5-J5*U2</f>
        <v>105</v>
      </c>
      <c r="V5" s="72">
        <f t="shared" ref="V5:V12" si="5">U5/F5</f>
        <v>1.05</v>
      </c>
      <c r="W5" s="721">
        <f t="shared" ref="W5:W13" si="6">(U5-H5)/H5</f>
        <v>0.5777610819</v>
      </c>
      <c r="X5" s="177">
        <v>140.0</v>
      </c>
      <c r="Y5" s="177">
        <v>105.0</v>
      </c>
      <c r="Z5" s="712">
        <v>102.57</v>
      </c>
      <c r="AA5" s="404">
        <f>J5-J5*AA2</f>
        <v>87.5</v>
      </c>
      <c r="AB5" s="72">
        <f t="shared" ref="AB5:AB12" si="7">AA5/F5</f>
        <v>0.875</v>
      </c>
      <c r="AC5" s="721">
        <f t="shared" ref="AC5:AC13" si="8">(AA5-H5)/H5</f>
        <v>0.3148009016</v>
      </c>
      <c r="AD5" s="569">
        <v>125.0</v>
      </c>
      <c r="AE5" s="712">
        <v>90.0</v>
      </c>
      <c r="AF5" s="712">
        <v>102.57</v>
      </c>
      <c r="AG5" s="404">
        <f>J5-J5*AG2</f>
        <v>78.75</v>
      </c>
      <c r="AH5" s="72">
        <f t="shared" ref="AH5:AH12" si="9">AG5/F5</f>
        <v>0.7875</v>
      </c>
      <c r="AI5" s="721">
        <f t="shared" ref="AI5:AI13" si="10">(AG5-H5)/H5</f>
        <v>0.1833208114</v>
      </c>
    </row>
    <row r="6" ht="15.75" customHeight="1">
      <c r="A6" s="55"/>
      <c r="D6" s="56"/>
      <c r="E6" s="57" t="s">
        <v>34</v>
      </c>
      <c r="F6" s="58">
        <v>500.0</v>
      </c>
      <c r="H6" s="722">
        <v>301.63</v>
      </c>
      <c r="I6" s="723">
        <v>720.0</v>
      </c>
      <c r="J6" s="406">
        <f>I6+I6*J1</f>
        <v>756</v>
      </c>
      <c r="K6" s="76">
        <f t="shared" si="1"/>
        <v>1.512</v>
      </c>
      <c r="L6" s="721">
        <f t="shared" si="2"/>
        <v>1.506381991</v>
      </c>
      <c r="M6" s="712">
        <v>1050.0</v>
      </c>
      <c r="N6" s="712">
        <v>690.0</v>
      </c>
      <c r="O6" s="712">
        <v>493.56</v>
      </c>
      <c r="P6" s="406">
        <f>J6-J6*P2</f>
        <v>529.2</v>
      </c>
      <c r="Q6" s="76">
        <f t="shared" si="3"/>
        <v>1.0584</v>
      </c>
      <c r="R6" s="721">
        <f t="shared" si="4"/>
        <v>0.7544673938</v>
      </c>
      <c r="S6" s="177">
        <v>670.0</v>
      </c>
      <c r="T6" s="712">
        <v>493.56</v>
      </c>
      <c r="U6" s="406">
        <f>J6-J6*U2</f>
        <v>453.6</v>
      </c>
      <c r="V6" s="76">
        <f t="shared" si="5"/>
        <v>0.9072</v>
      </c>
      <c r="W6" s="721">
        <f t="shared" si="6"/>
        <v>0.5038291947</v>
      </c>
      <c r="X6" s="177">
        <v>595.0</v>
      </c>
      <c r="Y6" s="177">
        <v>485.0</v>
      </c>
      <c r="Z6" s="712">
        <v>493.56</v>
      </c>
      <c r="AA6" s="406">
        <f>J6-J6*AA2</f>
        <v>378</v>
      </c>
      <c r="AB6" s="76">
        <f t="shared" si="7"/>
        <v>0.756</v>
      </c>
      <c r="AC6" s="721">
        <f t="shared" si="8"/>
        <v>0.2531909956</v>
      </c>
      <c r="AD6" s="569">
        <v>530.0</v>
      </c>
      <c r="AE6" s="712">
        <v>415.0</v>
      </c>
      <c r="AF6" s="712">
        <v>493.56</v>
      </c>
      <c r="AG6" s="406">
        <f>J6-J6*AG2</f>
        <v>340.2</v>
      </c>
      <c r="AH6" s="76">
        <f t="shared" si="9"/>
        <v>0.6804</v>
      </c>
      <c r="AI6" s="721">
        <f t="shared" si="10"/>
        <v>0.127871896</v>
      </c>
    </row>
    <row r="7" ht="15.75" customHeight="1">
      <c r="A7" s="55"/>
      <c r="D7" s="56"/>
      <c r="E7" s="64" t="s">
        <v>35</v>
      </c>
      <c r="F7" s="58">
        <v>1000.0</v>
      </c>
      <c r="H7" s="722">
        <v>597.74</v>
      </c>
      <c r="I7" s="723">
        <v>1430.0</v>
      </c>
      <c r="J7" s="406">
        <f>I7+I7*J1</f>
        <v>1501.5</v>
      </c>
      <c r="K7" s="76">
        <f t="shared" si="1"/>
        <v>1.5015</v>
      </c>
      <c r="L7" s="721">
        <f t="shared" si="2"/>
        <v>1.511961722</v>
      </c>
      <c r="M7" s="712"/>
      <c r="N7" s="712"/>
      <c r="O7" s="712"/>
      <c r="P7" s="406">
        <f>J7-J7*P2</f>
        <v>1051.05</v>
      </c>
      <c r="Q7" s="76">
        <f t="shared" si="3"/>
        <v>1.05105</v>
      </c>
      <c r="R7" s="721">
        <f t="shared" si="4"/>
        <v>0.7583732057</v>
      </c>
      <c r="S7" s="177"/>
      <c r="T7" s="712"/>
      <c r="U7" s="406">
        <f>J7-J7*U2</f>
        <v>900.9</v>
      </c>
      <c r="V7" s="76">
        <f t="shared" si="5"/>
        <v>0.9009</v>
      </c>
      <c r="W7" s="721">
        <f t="shared" si="6"/>
        <v>0.5071770335</v>
      </c>
      <c r="X7" s="177"/>
      <c r="Y7" s="177"/>
      <c r="Z7" s="712"/>
      <c r="AA7" s="406">
        <f>J7-J7*AA2</f>
        <v>750.75</v>
      </c>
      <c r="AB7" s="76">
        <f t="shared" si="7"/>
        <v>0.75075</v>
      </c>
      <c r="AC7" s="721">
        <f t="shared" si="8"/>
        <v>0.2559808612</v>
      </c>
      <c r="AD7" s="569"/>
      <c r="AE7" s="712"/>
      <c r="AF7" s="712"/>
      <c r="AG7" s="406">
        <f>J7-J7*AG2</f>
        <v>675.675</v>
      </c>
      <c r="AH7" s="76">
        <f t="shared" si="9"/>
        <v>0.675675</v>
      </c>
      <c r="AI7" s="721">
        <f t="shared" si="10"/>
        <v>0.1303827751</v>
      </c>
    </row>
    <row r="8" ht="15.75" customHeight="1">
      <c r="A8" s="55"/>
      <c r="D8" s="56"/>
      <c r="E8" s="64" t="s">
        <v>36</v>
      </c>
      <c r="F8" s="58">
        <v>3000.0</v>
      </c>
      <c r="H8" s="722">
        <v>1776.74</v>
      </c>
      <c r="I8" s="723">
        <v>4260.0</v>
      </c>
      <c r="J8" s="406">
        <f>I8+I8*J1</f>
        <v>4473</v>
      </c>
      <c r="K8" s="76">
        <f t="shared" si="1"/>
        <v>1.491</v>
      </c>
      <c r="L8" s="721">
        <f t="shared" si="2"/>
        <v>1.517532109</v>
      </c>
      <c r="M8" s="712"/>
      <c r="N8" s="712"/>
      <c r="O8" s="712">
        <f>3723.93/4000*3000</f>
        <v>2792.9475</v>
      </c>
      <c r="P8" s="406">
        <f>J8-J8*P2</f>
        <v>3131.1</v>
      </c>
      <c r="Q8" s="76">
        <f t="shared" si="3"/>
        <v>1.0437</v>
      </c>
      <c r="R8" s="721">
        <f t="shared" si="4"/>
        <v>0.7622724766</v>
      </c>
      <c r="S8" s="177"/>
      <c r="T8" s="712">
        <f>3723.93/4000*3000</f>
        <v>2792.9475</v>
      </c>
      <c r="U8" s="406">
        <f>J8-J8*U2</f>
        <v>2683.8</v>
      </c>
      <c r="V8" s="76">
        <f t="shared" si="5"/>
        <v>0.8946</v>
      </c>
      <c r="W8" s="721">
        <f t="shared" si="6"/>
        <v>0.5105192656</v>
      </c>
      <c r="X8" s="177"/>
      <c r="Y8" s="177"/>
      <c r="Z8" s="712">
        <f>3723.93/4000*3000</f>
        <v>2792.9475</v>
      </c>
      <c r="AA8" s="406">
        <f>J8-J8*AA2</f>
        <v>2236.5</v>
      </c>
      <c r="AB8" s="76">
        <f t="shared" si="7"/>
        <v>0.7455</v>
      </c>
      <c r="AC8" s="721">
        <f t="shared" si="8"/>
        <v>0.2587660547</v>
      </c>
      <c r="AD8" s="569"/>
      <c r="AE8" s="712"/>
      <c r="AF8" s="712">
        <f>3723.93/4000*3000</f>
        <v>2792.9475</v>
      </c>
      <c r="AG8" s="406">
        <f>J8-J8*AG2</f>
        <v>2012.85</v>
      </c>
      <c r="AH8" s="76">
        <f t="shared" si="9"/>
        <v>0.67095</v>
      </c>
      <c r="AI8" s="721">
        <f t="shared" si="10"/>
        <v>0.1328894492</v>
      </c>
    </row>
    <row r="9" ht="15.75" customHeight="1">
      <c r="A9" s="40" t="s">
        <v>38</v>
      </c>
      <c r="B9" s="41" t="s">
        <v>39</v>
      </c>
      <c r="C9" s="42" t="s">
        <v>40</v>
      </c>
      <c r="D9" s="504" t="s">
        <v>41</v>
      </c>
      <c r="E9" s="71">
        <v>40.0</v>
      </c>
      <c r="F9" s="45">
        <v>50.0</v>
      </c>
      <c r="H9" s="719">
        <v>94.24</v>
      </c>
      <c r="I9" s="720">
        <v>230.0</v>
      </c>
      <c r="J9" s="404">
        <f>I9+I9*J1</f>
        <v>241.5</v>
      </c>
      <c r="K9" s="72">
        <f t="shared" si="1"/>
        <v>4.83</v>
      </c>
      <c r="L9" s="721">
        <f t="shared" si="2"/>
        <v>1.562606112</v>
      </c>
      <c r="M9" s="712">
        <v>290.0</v>
      </c>
      <c r="N9" s="712">
        <f>350/2</f>
        <v>175</v>
      </c>
      <c r="O9" s="712">
        <v>93.25</v>
      </c>
      <c r="P9" s="404">
        <f>J9-J9*P2</f>
        <v>169.05</v>
      </c>
      <c r="Q9" s="72">
        <f t="shared" si="3"/>
        <v>3.381</v>
      </c>
      <c r="R9" s="721">
        <f t="shared" si="4"/>
        <v>0.7938242784</v>
      </c>
      <c r="S9" s="177">
        <v>175.0</v>
      </c>
      <c r="T9" s="712">
        <v>93.25</v>
      </c>
      <c r="U9" s="404">
        <f>J9-J9*U2</f>
        <v>144.9</v>
      </c>
      <c r="V9" s="72">
        <f t="shared" si="5"/>
        <v>2.898</v>
      </c>
      <c r="W9" s="721">
        <f t="shared" si="6"/>
        <v>0.5375636672</v>
      </c>
      <c r="X9" s="177">
        <v>150.0</v>
      </c>
      <c r="Y9" s="177">
        <v>100.0</v>
      </c>
      <c r="Z9" s="712">
        <v>93.25</v>
      </c>
      <c r="AA9" s="736">
        <v>138.0</v>
      </c>
      <c r="AB9" s="72">
        <f t="shared" si="7"/>
        <v>2.76</v>
      </c>
      <c r="AC9" s="721">
        <f t="shared" si="8"/>
        <v>0.4643463497</v>
      </c>
      <c r="AD9" s="569">
        <v>125.0</v>
      </c>
      <c r="AE9" s="712">
        <v>90.0</v>
      </c>
      <c r="AF9" s="712">
        <v>93.25</v>
      </c>
      <c r="AG9" s="736">
        <v>138.0</v>
      </c>
      <c r="AH9" s="72">
        <f t="shared" si="9"/>
        <v>2.76</v>
      </c>
      <c r="AI9" s="721">
        <f t="shared" si="10"/>
        <v>0.4643463497</v>
      </c>
    </row>
    <row r="10" ht="15.75" customHeight="1">
      <c r="A10" s="55"/>
      <c r="D10" s="56"/>
      <c r="E10" s="74">
        <v>10.0</v>
      </c>
      <c r="F10" s="58">
        <v>200.0</v>
      </c>
      <c r="H10" s="722">
        <v>356.35</v>
      </c>
      <c r="I10" s="723">
        <v>850.0</v>
      </c>
      <c r="J10" s="406">
        <f>I10+I10*J1</f>
        <v>892.5</v>
      </c>
      <c r="K10" s="76">
        <f t="shared" si="1"/>
        <v>4.4625</v>
      </c>
      <c r="L10" s="721">
        <f t="shared" si="2"/>
        <v>1.504560123</v>
      </c>
      <c r="M10" s="712">
        <v>1040.0</v>
      </c>
      <c r="N10" s="712"/>
      <c r="O10" s="712">
        <v>373.02</v>
      </c>
      <c r="P10" s="406">
        <f>J10-J10*P2</f>
        <v>624.75</v>
      </c>
      <c r="Q10" s="76">
        <f t="shared" si="3"/>
        <v>3.12375</v>
      </c>
      <c r="R10" s="721">
        <f t="shared" si="4"/>
        <v>0.7531920864</v>
      </c>
      <c r="S10" s="177">
        <v>600.0</v>
      </c>
      <c r="T10" s="712">
        <v>373.02</v>
      </c>
      <c r="U10" s="406">
        <f>J10-J10*U2</f>
        <v>535.5</v>
      </c>
      <c r="V10" s="76">
        <f t="shared" si="5"/>
        <v>2.6775</v>
      </c>
      <c r="W10" s="721">
        <f t="shared" si="6"/>
        <v>0.5027360741</v>
      </c>
      <c r="X10" s="177">
        <v>560.0</v>
      </c>
      <c r="Y10" s="177"/>
      <c r="Z10" s="712">
        <v>373.02</v>
      </c>
      <c r="AA10" s="737">
        <v>510.0</v>
      </c>
      <c r="AB10" s="76">
        <f t="shared" si="7"/>
        <v>2.55</v>
      </c>
      <c r="AC10" s="721">
        <f t="shared" si="8"/>
        <v>0.4311772134</v>
      </c>
      <c r="AD10" s="569">
        <v>510.0</v>
      </c>
      <c r="AE10" s="712"/>
      <c r="AF10" s="712">
        <v>373.02</v>
      </c>
      <c r="AG10" s="737">
        <v>510.0</v>
      </c>
      <c r="AH10" s="76">
        <f t="shared" si="9"/>
        <v>2.55</v>
      </c>
      <c r="AI10" s="721">
        <f t="shared" si="10"/>
        <v>0.4311772134</v>
      </c>
    </row>
    <row r="11" ht="15.75" customHeight="1">
      <c r="A11" s="55"/>
      <c r="D11" s="56"/>
      <c r="E11" s="74">
        <v>3.0</v>
      </c>
      <c r="F11" s="58">
        <v>500.0</v>
      </c>
      <c r="H11" s="722">
        <v>876.99</v>
      </c>
      <c r="I11" s="723">
        <v>2100.0</v>
      </c>
      <c r="J11" s="406">
        <f>I11+I11*J1</f>
        <v>2205</v>
      </c>
      <c r="K11" s="76">
        <f t="shared" si="1"/>
        <v>4.41</v>
      </c>
      <c r="L11" s="721">
        <f t="shared" si="2"/>
        <v>1.514281805</v>
      </c>
      <c r="M11" s="712"/>
      <c r="N11" s="712"/>
      <c r="O11" s="712"/>
      <c r="P11" s="406">
        <f>J11-J11*P2</f>
        <v>1543.5</v>
      </c>
      <c r="Q11" s="76">
        <f t="shared" si="3"/>
        <v>3.087</v>
      </c>
      <c r="R11" s="721">
        <f t="shared" si="4"/>
        <v>0.7599972634</v>
      </c>
      <c r="S11" s="177"/>
      <c r="T11" s="712"/>
      <c r="U11" s="406">
        <f>J11-J11*U2</f>
        <v>1323</v>
      </c>
      <c r="V11" s="76">
        <f t="shared" si="5"/>
        <v>2.646</v>
      </c>
      <c r="W11" s="721">
        <f t="shared" si="6"/>
        <v>0.5085690829</v>
      </c>
      <c r="X11" s="177"/>
      <c r="Y11" s="177"/>
      <c r="Z11" s="712"/>
      <c r="AA11" s="737">
        <v>1260.0</v>
      </c>
      <c r="AB11" s="76">
        <f t="shared" si="7"/>
        <v>2.52</v>
      </c>
      <c r="AC11" s="721">
        <f t="shared" si="8"/>
        <v>0.4367324599</v>
      </c>
      <c r="AD11" s="569"/>
      <c r="AE11" s="712"/>
      <c r="AF11" s="712"/>
      <c r="AG11" s="737">
        <v>1260.0</v>
      </c>
      <c r="AH11" s="76">
        <f t="shared" si="9"/>
        <v>2.52</v>
      </c>
      <c r="AI11" s="721">
        <f t="shared" si="10"/>
        <v>0.4367324599</v>
      </c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722">
        <v>2631.77</v>
      </c>
      <c r="I12" s="723">
        <v>6300.0</v>
      </c>
      <c r="J12" s="406">
        <f>I12+I12*J1</f>
        <v>6615</v>
      </c>
      <c r="K12" s="76">
        <f t="shared" si="1"/>
        <v>4.41</v>
      </c>
      <c r="L12" s="721">
        <f t="shared" si="2"/>
        <v>1.513517519</v>
      </c>
      <c r="M12" s="712"/>
      <c r="N12" s="712"/>
      <c r="O12" s="712">
        <f>2572.71/1700*1500</f>
        <v>2270.038235</v>
      </c>
      <c r="P12" s="406">
        <f>J12-J12*P2</f>
        <v>4630.5</v>
      </c>
      <c r="Q12" s="76">
        <f t="shared" si="3"/>
        <v>3.087</v>
      </c>
      <c r="R12" s="721">
        <f t="shared" si="4"/>
        <v>0.759462263</v>
      </c>
      <c r="S12" s="177"/>
      <c r="T12" s="712">
        <f>2572.71/1700*1500</f>
        <v>2270.038235</v>
      </c>
      <c r="U12" s="406">
        <f>J12-J12*U2</f>
        <v>3969</v>
      </c>
      <c r="V12" s="76">
        <f t="shared" si="5"/>
        <v>2.646</v>
      </c>
      <c r="W12" s="721">
        <f t="shared" si="6"/>
        <v>0.5081105112</v>
      </c>
      <c r="X12" s="177"/>
      <c r="Y12" s="177"/>
      <c r="Z12" s="712">
        <f>2572.71/1700*1500</f>
        <v>2270.038235</v>
      </c>
      <c r="AA12" s="737">
        <v>3780.0</v>
      </c>
      <c r="AB12" s="76">
        <f t="shared" si="7"/>
        <v>2.52</v>
      </c>
      <c r="AC12" s="721">
        <f t="shared" si="8"/>
        <v>0.4362957249</v>
      </c>
      <c r="AD12" s="569"/>
      <c r="AE12" s="712"/>
      <c r="AF12" s="712">
        <f>2572.71/1700*1500</f>
        <v>2270.038235</v>
      </c>
      <c r="AG12" s="737">
        <v>3780.0</v>
      </c>
      <c r="AH12" s="76">
        <f t="shared" si="9"/>
        <v>2.52</v>
      </c>
      <c r="AI12" s="721">
        <f t="shared" si="10"/>
        <v>0.4362957249</v>
      </c>
    </row>
    <row r="13" ht="39.75" customHeight="1">
      <c r="A13" s="82" t="s">
        <v>42</v>
      </c>
      <c r="B13" s="83" t="s">
        <v>39</v>
      </c>
      <c r="C13" s="84" t="s">
        <v>43</v>
      </c>
      <c r="D13" s="507" t="s">
        <v>44</v>
      </c>
      <c r="E13" s="86">
        <v>30.0</v>
      </c>
      <c r="F13" s="87" t="s">
        <v>45</v>
      </c>
      <c r="G13" s="81"/>
      <c r="H13" s="724">
        <v>123.65</v>
      </c>
      <c r="I13" s="725">
        <v>313.0</v>
      </c>
      <c r="J13" s="204">
        <f>I13+I13*J1</f>
        <v>328.65</v>
      </c>
      <c r="K13" s="91">
        <f>J13/50</f>
        <v>6.573</v>
      </c>
      <c r="L13" s="721">
        <f t="shared" si="2"/>
        <v>1.657905378</v>
      </c>
      <c r="M13" s="712"/>
      <c r="N13" s="712"/>
      <c r="O13" s="712"/>
      <c r="P13" s="204">
        <f>J13-J13*P2</f>
        <v>230.055</v>
      </c>
      <c r="Q13" s="91">
        <f>P13/50</f>
        <v>4.6011</v>
      </c>
      <c r="R13" s="721">
        <f t="shared" si="4"/>
        <v>0.8605337647</v>
      </c>
      <c r="S13" s="177"/>
      <c r="T13" s="712"/>
      <c r="U13" s="204">
        <f>J13-J13*U2</f>
        <v>197.19</v>
      </c>
      <c r="V13" s="91">
        <f>U13/50</f>
        <v>3.9438</v>
      </c>
      <c r="W13" s="721">
        <f t="shared" si="6"/>
        <v>0.5947432268</v>
      </c>
      <c r="X13" s="177"/>
      <c r="Y13" s="177"/>
      <c r="Z13" s="712"/>
      <c r="AA13" s="403">
        <v>179.5</v>
      </c>
      <c r="AB13" s="91">
        <f>AA13/50</f>
        <v>3.59</v>
      </c>
      <c r="AC13" s="721">
        <f t="shared" si="8"/>
        <v>0.4516781237</v>
      </c>
      <c r="AD13" s="738"/>
      <c r="AE13" s="712"/>
      <c r="AF13" s="712"/>
      <c r="AG13" s="403">
        <v>175.35</v>
      </c>
      <c r="AH13" s="91">
        <f>AG13/50</f>
        <v>3.507</v>
      </c>
      <c r="AI13" s="721">
        <f t="shared" si="10"/>
        <v>0.418115649</v>
      </c>
    </row>
    <row r="14" ht="21.75" customHeight="1">
      <c r="A14" s="94"/>
      <c r="B14" s="94"/>
      <c r="C14" s="94"/>
      <c r="D14" s="81"/>
      <c r="E14" s="94"/>
      <c r="F14" s="94"/>
      <c r="H14" s="726"/>
      <c r="M14" s="712"/>
      <c r="N14" s="712"/>
      <c r="O14" s="712"/>
      <c r="T14" s="712"/>
      <c r="Z14" s="712"/>
      <c r="AD14" s="569"/>
      <c r="AE14" s="712"/>
      <c r="AF14" s="712"/>
      <c r="AG14" s="96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727" t="s">
        <v>680</v>
      </c>
      <c r="I15" s="728" t="s">
        <v>780</v>
      </c>
      <c r="J15" s="497" t="s">
        <v>16</v>
      </c>
      <c r="K15" s="27"/>
      <c r="L15" s="716" t="s">
        <v>781</v>
      </c>
      <c r="M15" s="712"/>
      <c r="N15" s="712"/>
      <c r="O15" s="712"/>
      <c r="P15" s="497" t="s">
        <v>17</v>
      </c>
      <c r="Q15" s="27"/>
      <c r="R15" s="716" t="s">
        <v>781</v>
      </c>
      <c r="S15" s="734"/>
      <c r="T15" s="712"/>
      <c r="U15" s="497" t="s">
        <v>18</v>
      </c>
      <c r="V15" s="27"/>
      <c r="W15" s="716" t="s">
        <v>781</v>
      </c>
      <c r="X15" s="734"/>
      <c r="Y15" s="717"/>
      <c r="Z15" s="712"/>
      <c r="AA15" s="497" t="s">
        <v>90</v>
      </c>
      <c r="AB15" s="27"/>
      <c r="AC15" s="716" t="s">
        <v>781</v>
      </c>
      <c r="AD15" s="569"/>
      <c r="AE15" s="712"/>
      <c r="AF15" s="712"/>
      <c r="AG15" s="497" t="s">
        <v>91</v>
      </c>
      <c r="AH15" s="27"/>
      <c r="AI15" s="716" t="s">
        <v>781</v>
      </c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35"/>
      <c r="I16" s="35"/>
      <c r="J16" s="500" t="s">
        <v>27</v>
      </c>
      <c r="K16" s="501" t="s">
        <v>28</v>
      </c>
      <c r="L16" s="35"/>
      <c r="M16" s="712"/>
      <c r="N16" s="712"/>
      <c r="O16" s="712"/>
      <c r="P16" s="500" t="s">
        <v>27</v>
      </c>
      <c r="Q16" s="501" t="s">
        <v>28</v>
      </c>
      <c r="R16" s="35"/>
      <c r="S16" s="735"/>
      <c r="T16" s="712"/>
      <c r="U16" s="500" t="s">
        <v>27</v>
      </c>
      <c r="V16" s="501" t="s">
        <v>28</v>
      </c>
      <c r="W16" s="35"/>
      <c r="X16" s="735"/>
      <c r="Y16" s="718"/>
      <c r="Z16" s="712"/>
      <c r="AA16" s="500" t="s">
        <v>27</v>
      </c>
      <c r="AB16" s="501" t="s">
        <v>28</v>
      </c>
      <c r="AC16" s="35"/>
      <c r="AD16" s="569"/>
      <c r="AE16" s="712"/>
      <c r="AF16" s="712"/>
      <c r="AG16" s="500" t="s">
        <v>27</v>
      </c>
      <c r="AH16" s="501" t="s">
        <v>28</v>
      </c>
      <c r="AI16" s="35"/>
    </row>
    <row r="17" ht="15.75" customHeight="1">
      <c r="A17" s="40" t="s">
        <v>48</v>
      </c>
      <c r="B17" s="41" t="s">
        <v>49</v>
      </c>
      <c r="C17" s="42" t="s">
        <v>50</v>
      </c>
      <c r="D17" s="508" t="s">
        <v>788</v>
      </c>
      <c r="E17" s="71">
        <v>40.0</v>
      </c>
      <c r="F17" s="45">
        <v>100.0</v>
      </c>
      <c r="H17" s="719">
        <v>68.21</v>
      </c>
      <c r="I17" s="720">
        <v>185.0</v>
      </c>
      <c r="J17" s="404">
        <f>I17+I17*J1</f>
        <v>194.25</v>
      </c>
      <c r="K17" s="72">
        <f t="shared" ref="K17:K24" si="11">J17/F17</f>
        <v>1.9425</v>
      </c>
      <c r="L17" s="721">
        <f t="shared" ref="L17:L25" si="12">(J17-H17)/H17</f>
        <v>1.8478229</v>
      </c>
      <c r="M17" s="712">
        <f>630/300*100</f>
        <v>210</v>
      </c>
      <c r="N17" s="712">
        <v>220.0</v>
      </c>
      <c r="O17" s="712">
        <v>102.57</v>
      </c>
      <c r="P17" s="404">
        <f>J17-J17*P2</f>
        <v>135.975</v>
      </c>
      <c r="Q17" s="72">
        <f t="shared" ref="Q17:Q24" si="13">P17/F17</f>
        <v>1.35975</v>
      </c>
      <c r="R17" s="721">
        <f t="shared" ref="R17:R25" si="14">(P17-H17)/H17</f>
        <v>0.9934760299</v>
      </c>
      <c r="S17" s="739">
        <f>450/3</f>
        <v>150</v>
      </c>
      <c r="T17" s="712">
        <v>102.57</v>
      </c>
      <c r="U17" s="404">
        <f>J17-J17*U2</f>
        <v>116.55</v>
      </c>
      <c r="V17" s="72">
        <f t="shared" ref="V17:V24" si="15">U17/F17</f>
        <v>1.1655</v>
      </c>
      <c r="W17" s="721">
        <f t="shared" ref="W17:W25" si="16">(U17-H17)/H17</f>
        <v>0.7086937399</v>
      </c>
      <c r="X17" s="739">
        <f>420/3</f>
        <v>140</v>
      </c>
      <c r="Y17" s="177">
        <v>115.0</v>
      </c>
      <c r="Z17" s="712">
        <v>102.57</v>
      </c>
      <c r="AA17" s="404">
        <f>J17-J17*AA2</f>
        <v>97.125</v>
      </c>
      <c r="AB17" s="72">
        <f t="shared" ref="AB17:AB24" si="17">AA17/F17</f>
        <v>0.97125</v>
      </c>
      <c r="AC17" s="721">
        <f t="shared" ref="AC17:AC25" si="18">(AA17-H17)/H17</f>
        <v>0.4239114499</v>
      </c>
      <c r="AD17" s="739">
        <f>380/3</f>
        <v>126.6666667</v>
      </c>
      <c r="AE17" s="712">
        <v>100.0</v>
      </c>
      <c r="AF17" s="712">
        <v>102.57</v>
      </c>
      <c r="AG17" s="404">
        <f>J17-J17*AG2</f>
        <v>87.4125</v>
      </c>
      <c r="AH17" s="72">
        <f t="shared" ref="AH17:AH24" si="19">AG17/F17</f>
        <v>0.874125</v>
      </c>
      <c r="AI17" s="721">
        <f t="shared" ref="AI17:AI25" si="20">(AG17-H17)/H17</f>
        <v>0.2815203049</v>
      </c>
    </row>
    <row r="18" ht="15.75" customHeight="1">
      <c r="A18" s="55"/>
      <c r="E18" s="74">
        <v>10.0</v>
      </c>
      <c r="F18" s="58">
        <v>500.0</v>
      </c>
      <c r="H18" s="722">
        <v>310.18</v>
      </c>
      <c r="I18" s="723">
        <v>840.0</v>
      </c>
      <c r="J18" s="406">
        <f>I18+I18*J1</f>
        <v>882</v>
      </c>
      <c r="K18" s="76">
        <f t="shared" si="11"/>
        <v>1.764</v>
      </c>
      <c r="L18" s="721">
        <f t="shared" si="12"/>
        <v>1.84351022</v>
      </c>
      <c r="M18" s="712">
        <f>630/300*500</f>
        <v>1050</v>
      </c>
      <c r="N18" s="712">
        <v>750.0</v>
      </c>
      <c r="O18" s="712">
        <v>493.56</v>
      </c>
      <c r="P18" s="406">
        <f>J18-J18*P2</f>
        <v>617.4</v>
      </c>
      <c r="Q18" s="76">
        <f t="shared" si="13"/>
        <v>1.2348</v>
      </c>
      <c r="R18" s="721">
        <f t="shared" si="14"/>
        <v>0.9904571539</v>
      </c>
      <c r="S18" s="177"/>
      <c r="T18" s="712">
        <v>493.56</v>
      </c>
      <c r="U18" s="406">
        <f>J18-J18*U2</f>
        <v>529.2</v>
      </c>
      <c r="V18" s="76">
        <f t="shared" si="15"/>
        <v>1.0584</v>
      </c>
      <c r="W18" s="721">
        <f t="shared" si="16"/>
        <v>0.7061061319</v>
      </c>
      <c r="X18" s="177"/>
      <c r="Y18" s="177">
        <v>535.0</v>
      </c>
      <c r="Z18" s="712">
        <v>493.56</v>
      </c>
      <c r="AA18" s="406">
        <f>J18-J18*AA2</f>
        <v>441</v>
      </c>
      <c r="AB18" s="76">
        <f t="shared" si="17"/>
        <v>0.882</v>
      </c>
      <c r="AC18" s="721">
        <f t="shared" si="18"/>
        <v>0.4217551099</v>
      </c>
      <c r="AD18" s="569"/>
      <c r="AE18" s="712">
        <v>465.0</v>
      </c>
      <c r="AF18" s="712">
        <v>493.56</v>
      </c>
      <c r="AG18" s="406">
        <f>J18-J18*AG2</f>
        <v>396.9</v>
      </c>
      <c r="AH18" s="76">
        <f t="shared" si="19"/>
        <v>0.7938</v>
      </c>
      <c r="AI18" s="721">
        <f t="shared" si="20"/>
        <v>0.2795795989</v>
      </c>
    </row>
    <row r="19" ht="15.75" customHeight="1">
      <c r="A19" s="55"/>
      <c r="E19" s="74">
        <v>4.0</v>
      </c>
      <c r="F19" s="58">
        <v>1000.0</v>
      </c>
      <c r="H19" s="722">
        <v>616.64</v>
      </c>
      <c r="I19" s="723">
        <v>1640.0</v>
      </c>
      <c r="J19" s="406">
        <f>I19+I19*J1</f>
        <v>1722</v>
      </c>
      <c r="K19" s="76">
        <f t="shared" si="11"/>
        <v>1.722</v>
      </c>
      <c r="L19" s="721">
        <f t="shared" si="12"/>
        <v>1.792553191</v>
      </c>
      <c r="M19" s="712"/>
      <c r="N19" s="712">
        <v>1500.0</v>
      </c>
      <c r="O19" s="712"/>
      <c r="P19" s="406">
        <f>J19-J19*P2</f>
        <v>1205.4</v>
      </c>
      <c r="Q19" s="76">
        <f t="shared" si="13"/>
        <v>1.2054</v>
      </c>
      <c r="R19" s="721">
        <f t="shared" si="14"/>
        <v>0.954787234</v>
      </c>
      <c r="S19" s="177"/>
      <c r="T19" s="712"/>
      <c r="U19" s="406">
        <f>J19-J19*U2</f>
        <v>1033.2</v>
      </c>
      <c r="V19" s="76">
        <f t="shared" si="15"/>
        <v>1.0332</v>
      </c>
      <c r="W19" s="721">
        <f t="shared" si="16"/>
        <v>0.6755319149</v>
      </c>
      <c r="X19" s="177"/>
      <c r="Y19" s="177"/>
      <c r="Z19" s="712"/>
      <c r="AA19" s="406">
        <f>J19-J19*AA2</f>
        <v>861</v>
      </c>
      <c r="AB19" s="76">
        <f t="shared" si="17"/>
        <v>0.861</v>
      </c>
      <c r="AC19" s="721">
        <f t="shared" si="18"/>
        <v>0.3962765957</v>
      </c>
      <c r="AD19" s="569"/>
      <c r="AE19" s="712"/>
      <c r="AF19" s="712"/>
      <c r="AG19" s="406">
        <f>J19-J19*AG2</f>
        <v>774.9</v>
      </c>
      <c r="AH19" s="76">
        <f t="shared" si="19"/>
        <v>0.7749</v>
      </c>
      <c r="AI19" s="721">
        <f t="shared" si="20"/>
        <v>0.2566489362</v>
      </c>
    </row>
    <row r="20" ht="15.75" customHeight="1">
      <c r="A20" s="55"/>
      <c r="E20" s="123">
        <v>1.0</v>
      </c>
      <c r="F20" s="113">
        <v>4000.0</v>
      </c>
      <c r="H20" s="722">
        <v>2430.4</v>
      </c>
      <c r="I20" s="723">
        <v>6520.0</v>
      </c>
      <c r="J20" s="406">
        <f>I20+I20*J1</f>
        <v>6846</v>
      </c>
      <c r="K20" s="76">
        <f t="shared" si="11"/>
        <v>1.7115</v>
      </c>
      <c r="L20" s="721">
        <f t="shared" si="12"/>
        <v>1.816820276</v>
      </c>
      <c r="M20" s="712"/>
      <c r="N20" s="712"/>
      <c r="O20" s="712">
        <f>3316.67/3500*4000</f>
        <v>3790.48</v>
      </c>
      <c r="P20" s="406">
        <f>J20-J20*P2</f>
        <v>4792.2</v>
      </c>
      <c r="Q20" s="76">
        <f t="shared" si="13"/>
        <v>1.19805</v>
      </c>
      <c r="R20" s="721">
        <f t="shared" si="14"/>
        <v>0.9717741935</v>
      </c>
      <c r="S20" s="177"/>
      <c r="T20" s="712">
        <f>3316.67/3500*4000</f>
        <v>3790.48</v>
      </c>
      <c r="U20" s="406">
        <f>J20-J20*U2</f>
        <v>4107.6</v>
      </c>
      <c r="V20" s="76">
        <f t="shared" si="15"/>
        <v>1.0269</v>
      </c>
      <c r="W20" s="721">
        <f t="shared" si="16"/>
        <v>0.6900921659</v>
      </c>
      <c r="X20" s="177"/>
      <c r="Y20" s="177"/>
      <c r="Z20" s="712">
        <f>3316.67/3500*4000</f>
        <v>3790.48</v>
      </c>
      <c r="AA20" s="406">
        <f>J20-J20*AA2</f>
        <v>3423</v>
      </c>
      <c r="AB20" s="76">
        <f t="shared" si="17"/>
        <v>0.85575</v>
      </c>
      <c r="AC20" s="721">
        <f t="shared" si="18"/>
        <v>0.4084101382</v>
      </c>
      <c r="AD20" s="569"/>
      <c r="AE20" s="712"/>
      <c r="AF20" s="712">
        <f>3316.67/3500*4000</f>
        <v>3790.48</v>
      </c>
      <c r="AG20" s="406">
        <f>J20-J20*AG2</f>
        <v>3080.7</v>
      </c>
      <c r="AH20" s="76">
        <f t="shared" si="19"/>
        <v>0.770175</v>
      </c>
      <c r="AI20" s="721">
        <f t="shared" si="20"/>
        <v>0.2675691244</v>
      </c>
    </row>
    <row r="21" ht="15.75" customHeight="1">
      <c r="A21" s="40" t="s">
        <v>52</v>
      </c>
      <c r="B21" s="41" t="s">
        <v>53</v>
      </c>
      <c r="C21" s="42" t="s">
        <v>40</v>
      </c>
      <c r="D21" s="504" t="s">
        <v>41</v>
      </c>
      <c r="E21" s="71">
        <v>30.0</v>
      </c>
      <c r="F21" s="45">
        <v>100.0</v>
      </c>
      <c r="H21" s="719">
        <v>127.51</v>
      </c>
      <c r="I21" s="720">
        <v>285.0</v>
      </c>
      <c r="J21" s="404">
        <f>I21+I21*J1</f>
        <v>299.25</v>
      </c>
      <c r="K21" s="72">
        <f t="shared" si="11"/>
        <v>2.9925</v>
      </c>
      <c r="L21" s="721">
        <f t="shared" si="12"/>
        <v>1.346874755</v>
      </c>
      <c r="M21" s="712">
        <v>410.0</v>
      </c>
      <c r="N21" s="712">
        <v>360.0</v>
      </c>
      <c r="O21" s="712"/>
      <c r="P21" s="404">
        <f>J21-J21*P2</f>
        <v>209.475</v>
      </c>
      <c r="Q21" s="72">
        <f t="shared" si="13"/>
        <v>2.09475</v>
      </c>
      <c r="R21" s="721">
        <f t="shared" si="14"/>
        <v>0.6428123284</v>
      </c>
      <c r="S21" s="177"/>
      <c r="T21" s="712"/>
      <c r="U21" s="404">
        <f>J21-J21*U2</f>
        <v>179.55</v>
      </c>
      <c r="V21" s="72">
        <f t="shared" si="15"/>
        <v>1.7955</v>
      </c>
      <c r="W21" s="721">
        <f t="shared" si="16"/>
        <v>0.408124853</v>
      </c>
      <c r="X21" s="177"/>
      <c r="Y21" s="177">
        <v>210.0</v>
      </c>
      <c r="Z21" s="712"/>
      <c r="AA21" s="736">
        <v>156.75</v>
      </c>
      <c r="AB21" s="72">
        <f t="shared" si="17"/>
        <v>1.5675</v>
      </c>
      <c r="AC21" s="721">
        <f t="shared" si="18"/>
        <v>0.2293153478</v>
      </c>
      <c r="AD21" s="569">
        <v>220.0</v>
      </c>
      <c r="AE21" s="712">
        <v>190.0</v>
      </c>
      <c r="AF21" s="712"/>
      <c r="AG21" s="736">
        <v>156.75</v>
      </c>
      <c r="AH21" s="72">
        <f t="shared" si="19"/>
        <v>1.5675</v>
      </c>
      <c r="AI21" s="721">
        <f t="shared" si="20"/>
        <v>0.2293153478</v>
      </c>
    </row>
    <row r="22" ht="15.75" customHeight="1">
      <c r="A22" s="55"/>
      <c r="D22" s="56"/>
      <c r="E22" s="74">
        <v>15.0</v>
      </c>
      <c r="F22" s="58">
        <v>200.0</v>
      </c>
      <c r="H22" s="722">
        <v>251.43</v>
      </c>
      <c r="I22" s="723">
        <v>540.0</v>
      </c>
      <c r="J22" s="406">
        <f>I22+I22*J1</f>
        <v>567</v>
      </c>
      <c r="K22" s="76">
        <f t="shared" si="11"/>
        <v>2.835</v>
      </c>
      <c r="L22" s="721">
        <f t="shared" si="12"/>
        <v>1.255100823</v>
      </c>
      <c r="M22" s="712"/>
      <c r="N22" s="712"/>
      <c r="O22" s="712"/>
      <c r="P22" s="406">
        <f>J22-J22*P2</f>
        <v>396.9</v>
      </c>
      <c r="Q22" s="76">
        <f t="shared" si="13"/>
        <v>1.9845</v>
      </c>
      <c r="R22" s="721">
        <f t="shared" si="14"/>
        <v>0.5785705763</v>
      </c>
      <c r="S22" s="177"/>
      <c r="T22" s="712"/>
      <c r="U22" s="406">
        <f>J22-J22*U2</f>
        <v>340.2</v>
      </c>
      <c r="V22" s="76">
        <f t="shared" si="15"/>
        <v>1.701</v>
      </c>
      <c r="W22" s="721">
        <f t="shared" si="16"/>
        <v>0.353060494</v>
      </c>
      <c r="X22" s="177"/>
      <c r="Y22" s="177"/>
      <c r="Z22" s="712"/>
      <c r="AA22" s="737">
        <v>297.0</v>
      </c>
      <c r="AB22" s="76">
        <f t="shared" si="17"/>
        <v>1.485</v>
      </c>
      <c r="AC22" s="721">
        <f t="shared" si="18"/>
        <v>0.1812432884</v>
      </c>
      <c r="AD22" s="569"/>
      <c r="AE22" s="712"/>
      <c r="AF22" s="712"/>
      <c r="AG22" s="737">
        <v>297.0</v>
      </c>
      <c r="AH22" s="76">
        <f t="shared" si="19"/>
        <v>1.485</v>
      </c>
      <c r="AI22" s="721">
        <f t="shared" si="20"/>
        <v>0.1812432884</v>
      </c>
    </row>
    <row r="23" ht="15.75" customHeight="1">
      <c r="A23" s="55"/>
      <c r="D23" s="56"/>
      <c r="E23" s="74">
        <v>5.0</v>
      </c>
      <c r="F23" s="58">
        <v>500.0</v>
      </c>
      <c r="H23" s="722">
        <v>614.69</v>
      </c>
      <c r="I23" s="723">
        <v>1320.0</v>
      </c>
      <c r="J23" s="406">
        <f>I23+I23*J1</f>
        <v>1386</v>
      </c>
      <c r="K23" s="76">
        <f t="shared" si="11"/>
        <v>2.772</v>
      </c>
      <c r="L23" s="721">
        <f t="shared" si="12"/>
        <v>1.2547951</v>
      </c>
      <c r="M23" s="712"/>
      <c r="N23" s="712"/>
      <c r="O23" s="712"/>
      <c r="P23" s="406">
        <f>J23-J23*P2</f>
        <v>970.2</v>
      </c>
      <c r="Q23" s="76">
        <f t="shared" si="13"/>
        <v>1.9404</v>
      </c>
      <c r="R23" s="721">
        <f t="shared" si="14"/>
        <v>0.57835657</v>
      </c>
      <c r="S23" s="177"/>
      <c r="T23" s="712"/>
      <c r="U23" s="406">
        <f>J23-J23*U2</f>
        <v>831.6</v>
      </c>
      <c r="V23" s="76">
        <f t="shared" si="15"/>
        <v>1.6632</v>
      </c>
      <c r="W23" s="721">
        <f t="shared" si="16"/>
        <v>0.35287706</v>
      </c>
      <c r="X23" s="177"/>
      <c r="Y23" s="177"/>
      <c r="Z23" s="712"/>
      <c r="AA23" s="737">
        <v>726.0</v>
      </c>
      <c r="AB23" s="76">
        <f t="shared" si="17"/>
        <v>1.452</v>
      </c>
      <c r="AC23" s="721">
        <f t="shared" si="18"/>
        <v>0.1810831476</v>
      </c>
      <c r="AD23" s="569"/>
      <c r="AE23" s="712"/>
      <c r="AF23" s="712"/>
      <c r="AG23" s="737">
        <v>726.0</v>
      </c>
      <c r="AH23" s="76">
        <f t="shared" si="19"/>
        <v>1.452</v>
      </c>
      <c r="AI23" s="721">
        <f t="shared" si="20"/>
        <v>0.1810831476</v>
      </c>
    </row>
    <row r="24" ht="15.75" customHeight="1">
      <c r="A24" s="55"/>
      <c r="D24" s="56"/>
      <c r="E24" s="74">
        <v>1.0</v>
      </c>
      <c r="F24" s="58">
        <v>2500.0</v>
      </c>
      <c r="H24" s="722">
        <v>3029.14</v>
      </c>
      <c r="I24" s="723">
        <v>6500.0</v>
      </c>
      <c r="J24" s="406">
        <f>I24+I24*J1</f>
        <v>6825</v>
      </c>
      <c r="K24" s="76">
        <f t="shared" si="11"/>
        <v>2.73</v>
      </c>
      <c r="L24" s="721">
        <f t="shared" si="12"/>
        <v>1.253114745</v>
      </c>
      <c r="M24" s="712"/>
      <c r="N24" s="712"/>
      <c r="O24" s="712"/>
      <c r="P24" s="406">
        <f>J24-J24*P2</f>
        <v>4777.5</v>
      </c>
      <c r="Q24" s="76">
        <f t="shared" si="13"/>
        <v>1.911</v>
      </c>
      <c r="R24" s="721">
        <f t="shared" si="14"/>
        <v>0.5771803218</v>
      </c>
      <c r="S24" s="177"/>
      <c r="T24" s="712"/>
      <c r="U24" s="406">
        <f>J24-J24*U2</f>
        <v>4095</v>
      </c>
      <c r="V24" s="76">
        <f t="shared" si="15"/>
        <v>1.638</v>
      </c>
      <c r="W24" s="721">
        <f t="shared" si="16"/>
        <v>0.3518688473</v>
      </c>
      <c r="X24" s="177"/>
      <c r="Y24" s="177"/>
      <c r="Z24" s="712"/>
      <c r="AA24" s="737">
        <v>3575.0</v>
      </c>
      <c r="AB24" s="76">
        <f t="shared" si="17"/>
        <v>1.43</v>
      </c>
      <c r="AC24" s="721">
        <f t="shared" si="18"/>
        <v>0.1802029619</v>
      </c>
      <c r="AD24" s="569"/>
      <c r="AE24" s="712"/>
      <c r="AF24" s="712"/>
      <c r="AG24" s="737">
        <v>3575.0</v>
      </c>
      <c r="AH24" s="76">
        <f t="shared" si="19"/>
        <v>1.43</v>
      </c>
      <c r="AI24" s="721">
        <f t="shared" si="20"/>
        <v>0.1802029619</v>
      </c>
    </row>
    <row r="25" ht="15.75" customHeight="1">
      <c r="A25" s="82" t="s">
        <v>42</v>
      </c>
      <c r="B25" s="84" t="s">
        <v>54</v>
      </c>
      <c r="C25" s="84" t="s">
        <v>50</v>
      </c>
      <c r="D25" s="507" t="s">
        <v>44</v>
      </c>
      <c r="E25" s="86">
        <v>40.0</v>
      </c>
      <c r="F25" s="87" t="s">
        <v>45</v>
      </c>
      <c r="G25" s="81"/>
      <c r="H25" s="724">
        <v>97.35</v>
      </c>
      <c r="I25" s="725">
        <v>235.0</v>
      </c>
      <c r="J25" s="204">
        <f>(K17+K21)*50</f>
        <v>246.75</v>
      </c>
      <c r="K25" s="91">
        <f>J25/50</f>
        <v>4.935</v>
      </c>
      <c r="L25" s="721">
        <f t="shared" si="12"/>
        <v>1.534668721</v>
      </c>
      <c r="M25" s="712"/>
      <c r="N25" s="712"/>
      <c r="O25" s="712"/>
      <c r="P25" s="204">
        <f>J25-J25*P2</f>
        <v>172.725</v>
      </c>
      <c r="Q25" s="91">
        <f>P25/50</f>
        <v>3.4545</v>
      </c>
      <c r="R25" s="721">
        <f t="shared" si="14"/>
        <v>0.7742681048</v>
      </c>
      <c r="S25" s="177"/>
      <c r="T25" s="712"/>
      <c r="U25" s="204">
        <f>J25-J25*U2</f>
        <v>148.05</v>
      </c>
      <c r="V25" s="91">
        <f>U25/50</f>
        <v>2.961</v>
      </c>
      <c r="W25" s="721">
        <f t="shared" si="16"/>
        <v>0.5208012327</v>
      </c>
      <c r="X25" s="177"/>
      <c r="Y25" s="177"/>
      <c r="Z25" s="712"/>
      <c r="AA25" s="403">
        <v>124.63</v>
      </c>
      <c r="AB25" s="91">
        <f>AA25/50</f>
        <v>2.4926</v>
      </c>
      <c r="AC25" s="721">
        <f t="shared" si="18"/>
        <v>0.2802259887</v>
      </c>
      <c r="AD25" s="738"/>
      <c r="AE25" s="712"/>
      <c r="AF25" s="712"/>
      <c r="AG25" s="403">
        <v>120.0</v>
      </c>
      <c r="AH25" s="91">
        <f>AG25/50</f>
        <v>2.4</v>
      </c>
      <c r="AI25" s="721">
        <f t="shared" si="20"/>
        <v>0.2326656394</v>
      </c>
    </row>
    <row r="26" ht="15.75" customHeight="1">
      <c r="A26" s="94"/>
      <c r="B26" s="94"/>
      <c r="C26" s="94"/>
      <c r="D26" s="81"/>
      <c r="E26" s="94"/>
      <c r="F26" s="94"/>
      <c r="H26" s="726"/>
      <c r="M26" s="712"/>
      <c r="N26" s="712"/>
      <c r="O26" s="712"/>
      <c r="T26" s="712"/>
      <c r="Z26" s="712"/>
      <c r="AD26" s="569"/>
      <c r="AE26" s="712"/>
      <c r="AF26" s="712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727" t="s">
        <v>680</v>
      </c>
      <c r="I27" s="728" t="s">
        <v>780</v>
      </c>
      <c r="J27" s="497" t="s">
        <v>16</v>
      </c>
      <c r="K27" s="27"/>
      <c r="L27" s="716" t="s">
        <v>781</v>
      </c>
      <c r="M27" s="712"/>
      <c r="N27" s="712"/>
      <c r="O27" s="712"/>
      <c r="P27" s="497" t="s">
        <v>17</v>
      </c>
      <c r="Q27" s="27"/>
      <c r="R27" s="716" t="s">
        <v>781</v>
      </c>
      <c r="S27" s="734"/>
      <c r="T27" s="712"/>
      <c r="U27" s="497" t="s">
        <v>18</v>
      </c>
      <c r="V27" s="27"/>
      <c r="W27" s="716" t="s">
        <v>781</v>
      </c>
      <c r="X27" s="734"/>
      <c r="Y27" s="717"/>
      <c r="Z27" s="712"/>
      <c r="AA27" s="497" t="s">
        <v>90</v>
      </c>
      <c r="AB27" s="27"/>
      <c r="AC27" s="716" t="s">
        <v>781</v>
      </c>
      <c r="AD27" s="569"/>
      <c r="AE27" s="712"/>
      <c r="AF27" s="712"/>
      <c r="AG27" s="497" t="s">
        <v>91</v>
      </c>
      <c r="AH27" s="27"/>
      <c r="AI27" s="716" t="s">
        <v>781</v>
      </c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35"/>
      <c r="I28" s="35"/>
      <c r="J28" s="500" t="s">
        <v>27</v>
      </c>
      <c r="K28" s="501" t="s">
        <v>28</v>
      </c>
      <c r="L28" s="35"/>
      <c r="M28" s="712"/>
      <c r="N28" s="712"/>
      <c r="O28" s="712"/>
      <c r="P28" s="500" t="s">
        <v>27</v>
      </c>
      <c r="Q28" s="501" t="s">
        <v>28</v>
      </c>
      <c r="R28" s="35"/>
      <c r="S28" s="735"/>
      <c r="T28" s="712"/>
      <c r="U28" s="500" t="s">
        <v>27</v>
      </c>
      <c r="V28" s="501" t="s">
        <v>28</v>
      </c>
      <c r="W28" s="35"/>
      <c r="X28" s="735"/>
      <c r="Y28" s="718"/>
      <c r="Z28" s="712"/>
      <c r="AA28" s="500" t="s">
        <v>27</v>
      </c>
      <c r="AB28" s="501" t="s">
        <v>28</v>
      </c>
      <c r="AC28" s="35"/>
      <c r="AD28" s="569"/>
      <c r="AE28" s="712"/>
      <c r="AF28" s="712"/>
      <c r="AG28" s="500" t="s">
        <v>27</v>
      </c>
      <c r="AH28" s="501" t="s">
        <v>28</v>
      </c>
      <c r="AI28" s="35"/>
    </row>
    <row r="29" ht="15.75" customHeight="1">
      <c r="A29" s="40" t="s">
        <v>48</v>
      </c>
      <c r="B29" s="41" t="s">
        <v>56</v>
      </c>
      <c r="C29" s="42">
        <v>1.0</v>
      </c>
      <c r="D29" s="504" t="s">
        <v>57</v>
      </c>
      <c r="E29" s="108"/>
      <c r="F29" s="45">
        <v>50.0</v>
      </c>
      <c r="H29" s="719">
        <v>66.51</v>
      </c>
      <c r="I29" s="720">
        <v>176.0</v>
      </c>
      <c r="J29" s="404">
        <f>I29+I29*J1</f>
        <v>184.8</v>
      </c>
      <c r="K29" s="72">
        <f t="shared" ref="K29:K39" si="21">J29/F29</f>
        <v>3.696</v>
      </c>
      <c r="L29" s="721">
        <f t="shared" ref="L29:L39" si="22">(J29-H29)/H29</f>
        <v>1.778529544</v>
      </c>
      <c r="M29" s="712"/>
      <c r="N29" s="712"/>
      <c r="O29" s="712"/>
      <c r="P29" s="404">
        <f>J29-J29*P2</f>
        <v>129.36</v>
      </c>
      <c r="Q29" s="72">
        <f t="shared" ref="Q29:Q39" si="23">P29/F29</f>
        <v>2.5872</v>
      </c>
      <c r="R29" s="721">
        <f t="shared" ref="R29:R39" si="24">(P29-H29)/H29</f>
        <v>0.9449706811</v>
      </c>
      <c r="S29" s="177"/>
      <c r="T29" s="712"/>
      <c r="U29" s="404">
        <f>J29-J29*U2</f>
        <v>110.88</v>
      </c>
      <c r="V29" s="72">
        <f t="shared" ref="V29:V39" si="25">U29/F29</f>
        <v>2.2176</v>
      </c>
      <c r="W29" s="721">
        <f t="shared" ref="W29:W39" si="26">(U29-H29)/H29</f>
        <v>0.6671177267</v>
      </c>
      <c r="X29" s="177"/>
      <c r="Y29" s="177"/>
      <c r="Z29" s="712"/>
      <c r="AA29" s="404">
        <f>J29-J29*AA2</f>
        <v>92.4</v>
      </c>
      <c r="AB29" s="72">
        <f t="shared" ref="AB29:AB39" si="27">AA29/F29</f>
        <v>1.848</v>
      </c>
      <c r="AC29" s="721">
        <f t="shared" ref="AC29:AC39" si="28">(AA29-H29)/H29</f>
        <v>0.3892647722</v>
      </c>
      <c r="AD29" s="569"/>
      <c r="AE29" s="712"/>
      <c r="AF29" s="712"/>
      <c r="AG29" s="404">
        <f>J29-J29*AG2</f>
        <v>83.16</v>
      </c>
      <c r="AH29" s="72">
        <f t="shared" ref="AH29:AH39" si="29">AG29/F29</f>
        <v>1.6632</v>
      </c>
      <c r="AI29" s="721">
        <f t="shared" ref="AI29:AI39" si="30">(AG29-H29)/H29</f>
        <v>0.250338295</v>
      </c>
    </row>
    <row r="30" ht="15.75" customHeight="1">
      <c r="A30" s="55"/>
      <c r="D30" s="56"/>
      <c r="E30" s="110"/>
      <c r="F30" s="58">
        <v>200.0</v>
      </c>
      <c r="H30" s="722">
        <v>244.29</v>
      </c>
      <c r="I30" s="723">
        <v>640.0</v>
      </c>
      <c r="J30" s="406">
        <f>I30+I30*J1</f>
        <v>672</v>
      </c>
      <c r="K30" s="76">
        <f t="shared" si="21"/>
        <v>3.36</v>
      </c>
      <c r="L30" s="721">
        <f t="shared" si="22"/>
        <v>1.750828933</v>
      </c>
      <c r="M30" s="712"/>
      <c r="N30" s="712"/>
      <c r="O30" s="712"/>
      <c r="P30" s="406">
        <f>J30-J30*P2</f>
        <v>470.4</v>
      </c>
      <c r="Q30" s="76">
        <f t="shared" si="23"/>
        <v>2.352</v>
      </c>
      <c r="R30" s="721">
        <f t="shared" si="24"/>
        <v>0.925580253</v>
      </c>
      <c r="S30" s="177"/>
      <c r="T30" s="712"/>
      <c r="U30" s="406">
        <f>J30-J30*U2</f>
        <v>403.2</v>
      </c>
      <c r="V30" s="76">
        <f t="shared" si="25"/>
        <v>2.016</v>
      </c>
      <c r="W30" s="721">
        <f t="shared" si="26"/>
        <v>0.6504973597</v>
      </c>
      <c r="X30" s="177"/>
      <c r="Y30" s="177"/>
      <c r="Z30" s="712"/>
      <c r="AA30" s="406">
        <f>J30-J30*AA2</f>
        <v>336</v>
      </c>
      <c r="AB30" s="76">
        <f t="shared" si="27"/>
        <v>1.68</v>
      </c>
      <c r="AC30" s="721">
        <f t="shared" si="28"/>
        <v>0.3754144664</v>
      </c>
      <c r="AD30" s="569"/>
      <c r="AE30" s="712"/>
      <c r="AF30" s="712"/>
      <c r="AG30" s="406">
        <f>J30-J30*AG2</f>
        <v>302.4</v>
      </c>
      <c r="AH30" s="76">
        <f t="shared" si="29"/>
        <v>1.512</v>
      </c>
      <c r="AI30" s="721">
        <f t="shared" si="30"/>
        <v>0.2378730198</v>
      </c>
    </row>
    <row r="31" ht="15.75" customHeight="1">
      <c r="A31" s="55"/>
      <c r="D31" s="56"/>
      <c r="E31" s="112"/>
      <c r="F31" s="113">
        <v>500.0</v>
      </c>
      <c r="H31" s="722">
        <v>593.95</v>
      </c>
      <c r="I31" s="723">
        <v>1570.0</v>
      </c>
      <c r="J31" s="406">
        <f>I31+I31*J1</f>
        <v>1648.5</v>
      </c>
      <c r="K31" s="76">
        <f t="shared" si="21"/>
        <v>3.297</v>
      </c>
      <c r="L31" s="721">
        <f t="shared" si="22"/>
        <v>1.775486152</v>
      </c>
      <c r="M31" s="712"/>
      <c r="N31" s="712"/>
      <c r="O31" s="712"/>
      <c r="P31" s="406">
        <f>J31-J31*P2</f>
        <v>1153.95</v>
      </c>
      <c r="Q31" s="76">
        <f t="shared" si="23"/>
        <v>2.3079</v>
      </c>
      <c r="R31" s="721">
        <f t="shared" si="24"/>
        <v>0.9428403064</v>
      </c>
      <c r="S31" s="177"/>
      <c r="T31" s="712"/>
      <c r="U31" s="406">
        <f>J31-J31*U2</f>
        <v>989.1</v>
      </c>
      <c r="V31" s="76">
        <f t="shared" si="25"/>
        <v>1.9782</v>
      </c>
      <c r="W31" s="721">
        <f t="shared" si="26"/>
        <v>0.6652916912</v>
      </c>
      <c r="X31" s="177"/>
      <c r="Y31" s="177"/>
      <c r="Z31" s="712"/>
      <c r="AA31" s="406">
        <f>J31-J31*AA2</f>
        <v>824.25</v>
      </c>
      <c r="AB31" s="76">
        <f t="shared" si="27"/>
        <v>1.6485</v>
      </c>
      <c r="AC31" s="721">
        <f t="shared" si="28"/>
        <v>0.387743076</v>
      </c>
      <c r="AD31" s="569"/>
      <c r="AE31" s="712"/>
      <c r="AF31" s="712"/>
      <c r="AG31" s="406">
        <f>J31-J31*AG2</f>
        <v>741.825</v>
      </c>
      <c r="AH31" s="76">
        <f t="shared" si="29"/>
        <v>1.48365</v>
      </c>
      <c r="AI31" s="721">
        <f t="shared" si="30"/>
        <v>0.2489687684</v>
      </c>
    </row>
    <row r="32" ht="15.75" customHeight="1">
      <c r="A32" s="78"/>
      <c r="B32" s="79"/>
      <c r="C32" s="79"/>
      <c r="D32" s="80"/>
      <c r="E32" s="114"/>
      <c r="F32" s="34">
        <v>2000.0</v>
      </c>
      <c r="H32" s="722">
        <v>2366.81</v>
      </c>
      <c r="I32" s="729">
        <v>6200.0</v>
      </c>
      <c r="J32" s="703">
        <f>I32+I32*J1</f>
        <v>6510</v>
      </c>
      <c r="K32" s="401">
        <f t="shared" si="21"/>
        <v>3.255</v>
      </c>
      <c r="L32" s="721">
        <f t="shared" si="22"/>
        <v>1.750537643</v>
      </c>
      <c r="M32" s="730"/>
      <c r="N32" s="730"/>
      <c r="O32" s="730"/>
      <c r="P32" s="703">
        <f>J32-J32*P2</f>
        <v>4557</v>
      </c>
      <c r="Q32" s="402">
        <f t="shared" si="23"/>
        <v>2.2785</v>
      </c>
      <c r="R32" s="721">
        <f t="shared" si="24"/>
        <v>0.9253763504</v>
      </c>
      <c r="S32" s="372"/>
      <c r="T32" s="730"/>
      <c r="U32" s="703">
        <f>J32-J32*U2</f>
        <v>3906</v>
      </c>
      <c r="V32" s="402">
        <f t="shared" si="25"/>
        <v>1.953</v>
      </c>
      <c r="W32" s="721">
        <f t="shared" si="26"/>
        <v>0.6503225861</v>
      </c>
      <c r="X32" s="372"/>
      <c r="Y32" s="372"/>
      <c r="Z32" s="730"/>
      <c r="AA32" s="703">
        <f>J32-J32*AA2</f>
        <v>3255</v>
      </c>
      <c r="AB32" s="402">
        <f t="shared" si="27"/>
        <v>1.6275</v>
      </c>
      <c r="AC32" s="721">
        <f t="shared" si="28"/>
        <v>0.3752688217</v>
      </c>
      <c r="AD32" s="740"/>
      <c r="AE32" s="730"/>
      <c r="AF32" s="730"/>
      <c r="AG32" s="703">
        <f>J32-J32*AG2</f>
        <v>2929.5</v>
      </c>
      <c r="AH32" s="402">
        <f t="shared" si="29"/>
        <v>1.46475</v>
      </c>
      <c r="AI32" s="721">
        <f t="shared" si="30"/>
        <v>0.2377419396</v>
      </c>
    </row>
    <row r="33" ht="15.75" customHeight="1">
      <c r="A33" s="119" t="s">
        <v>48</v>
      </c>
      <c r="B33" s="120" t="s">
        <v>58</v>
      </c>
      <c r="C33" s="121">
        <v>1.0</v>
      </c>
      <c r="D33" s="511" t="s">
        <v>57</v>
      </c>
      <c r="E33" s="71">
        <v>40.0</v>
      </c>
      <c r="F33" s="45">
        <v>50.0</v>
      </c>
      <c r="H33" s="719">
        <v>68.3</v>
      </c>
      <c r="I33" s="720">
        <v>206.0</v>
      </c>
      <c r="J33" s="404">
        <f>I33+I33*J1</f>
        <v>216.3</v>
      </c>
      <c r="K33" s="72">
        <f t="shared" si="21"/>
        <v>4.326</v>
      </c>
      <c r="L33" s="721">
        <f t="shared" si="22"/>
        <v>2.166910688</v>
      </c>
      <c r="M33" s="712"/>
      <c r="N33" s="712"/>
      <c r="O33" s="712"/>
      <c r="P33" s="404">
        <f>J33-J33*P2</f>
        <v>151.41</v>
      </c>
      <c r="Q33" s="72">
        <f t="shared" si="23"/>
        <v>3.0282</v>
      </c>
      <c r="R33" s="721">
        <f t="shared" si="24"/>
        <v>1.216837482</v>
      </c>
      <c r="S33" s="177"/>
      <c r="T33" s="712"/>
      <c r="U33" s="404">
        <f>J33-J33*U2</f>
        <v>129.78</v>
      </c>
      <c r="V33" s="72">
        <f t="shared" si="25"/>
        <v>2.5956</v>
      </c>
      <c r="W33" s="721">
        <f t="shared" si="26"/>
        <v>0.9001464129</v>
      </c>
      <c r="X33" s="177"/>
      <c r="Y33" s="177"/>
      <c r="Z33" s="712"/>
      <c r="AA33" s="404">
        <f>J33-J33*AA2</f>
        <v>108.15</v>
      </c>
      <c r="AB33" s="72">
        <f t="shared" si="27"/>
        <v>2.163</v>
      </c>
      <c r="AC33" s="721">
        <f t="shared" si="28"/>
        <v>0.5834553441</v>
      </c>
      <c r="AD33" s="569"/>
      <c r="AE33" s="712"/>
      <c r="AF33" s="712"/>
      <c r="AG33" s="404">
        <f>J33-J33*AG2</f>
        <v>97.335</v>
      </c>
      <c r="AH33" s="72">
        <f t="shared" si="29"/>
        <v>1.9467</v>
      </c>
      <c r="AI33" s="721">
        <f t="shared" si="30"/>
        <v>0.4251098097</v>
      </c>
    </row>
    <row r="34" ht="15.75" customHeight="1">
      <c r="A34" s="55"/>
      <c r="D34" s="56"/>
      <c r="E34" s="74">
        <v>12.0</v>
      </c>
      <c r="F34" s="58">
        <v>200.0</v>
      </c>
      <c r="H34" s="722">
        <v>251.41</v>
      </c>
      <c r="I34" s="723">
        <v>760.0</v>
      </c>
      <c r="J34" s="406">
        <f>I34+I34*J1</f>
        <v>798</v>
      </c>
      <c r="K34" s="76">
        <f t="shared" si="21"/>
        <v>3.99</v>
      </c>
      <c r="L34" s="721">
        <f t="shared" si="22"/>
        <v>2.174098087</v>
      </c>
      <c r="M34" s="712"/>
      <c r="N34" s="712"/>
      <c r="O34" s="712"/>
      <c r="P34" s="406">
        <f>J34-J34*$P$2</f>
        <v>558.6</v>
      </c>
      <c r="Q34" s="76">
        <f t="shared" si="23"/>
        <v>2.793</v>
      </c>
      <c r="R34" s="721">
        <f t="shared" si="24"/>
        <v>1.221868661</v>
      </c>
      <c r="S34" s="177"/>
      <c r="T34" s="712"/>
      <c r="U34" s="406">
        <f>J34-J34*U2</f>
        <v>478.8</v>
      </c>
      <c r="V34" s="76">
        <f t="shared" si="25"/>
        <v>2.394</v>
      </c>
      <c r="W34" s="721">
        <f t="shared" si="26"/>
        <v>0.9044588521</v>
      </c>
      <c r="X34" s="177"/>
      <c r="Y34" s="177"/>
      <c r="Z34" s="712"/>
      <c r="AA34" s="406">
        <f>J34-J34*$AA$2</f>
        <v>399</v>
      </c>
      <c r="AB34" s="76">
        <f t="shared" si="27"/>
        <v>1.995</v>
      </c>
      <c r="AC34" s="721">
        <f t="shared" si="28"/>
        <v>0.5870490434</v>
      </c>
      <c r="AD34" s="569"/>
      <c r="AE34" s="712"/>
      <c r="AF34" s="712"/>
      <c r="AG34" s="406">
        <f>J34-J34*$AG$2</f>
        <v>359.1</v>
      </c>
      <c r="AH34" s="76">
        <f t="shared" si="29"/>
        <v>1.7955</v>
      </c>
      <c r="AI34" s="721">
        <f t="shared" si="30"/>
        <v>0.4283441391</v>
      </c>
    </row>
    <row r="35" ht="15.75" customHeight="1">
      <c r="A35" s="55"/>
      <c r="D35" s="56"/>
      <c r="E35" s="123">
        <v>4.0</v>
      </c>
      <c r="F35" s="113">
        <v>500.0</v>
      </c>
      <c r="H35" s="722">
        <v>617.52</v>
      </c>
      <c r="I35" s="723">
        <v>1860.0</v>
      </c>
      <c r="J35" s="406">
        <f>I35+I35*J1</f>
        <v>1953</v>
      </c>
      <c r="K35" s="76">
        <f t="shared" si="21"/>
        <v>3.906</v>
      </c>
      <c r="L35" s="721">
        <f t="shared" si="22"/>
        <v>2.162650602</v>
      </c>
      <c r="M35" s="712"/>
      <c r="N35" s="712"/>
      <c r="O35" s="712"/>
      <c r="P35" s="406">
        <f>J35-J35*P2</f>
        <v>1367.1</v>
      </c>
      <c r="Q35" s="76">
        <f t="shared" si="23"/>
        <v>2.7342</v>
      </c>
      <c r="R35" s="721">
        <f t="shared" si="24"/>
        <v>1.213855422</v>
      </c>
      <c r="S35" s="177"/>
      <c r="T35" s="712"/>
      <c r="U35" s="406">
        <f>J35-J35*$U$2</f>
        <v>1171.8</v>
      </c>
      <c r="V35" s="76">
        <f t="shared" si="25"/>
        <v>2.3436</v>
      </c>
      <c r="W35" s="721">
        <f t="shared" si="26"/>
        <v>0.8975903614</v>
      </c>
      <c r="X35" s="177"/>
      <c r="Y35" s="177"/>
      <c r="Z35" s="712"/>
      <c r="AA35" s="406">
        <f>J35-J35*AA2</f>
        <v>976.5</v>
      </c>
      <c r="AB35" s="76">
        <f t="shared" si="27"/>
        <v>1.953</v>
      </c>
      <c r="AC35" s="721">
        <f t="shared" si="28"/>
        <v>0.5813253012</v>
      </c>
      <c r="AD35" s="569"/>
      <c r="AE35" s="712"/>
      <c r="AF35" s="712"/>
      <c r="AG35" s="406">
        <f>J35-J35*AG2</f>
        <v>878.85</v>
      </c>
      <c r="AH35" s="76">
        <f t="shared" si="29"/>
        <v>1.7577</v>
      </c>
      <c r="AI35" s="721">
        <f t="shared" si="30"/>
        <v>0.4231927711</v>
      </c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722">
        <v>1818.81</v>
      </c>
      <c r="I36" s="723">
        <v>5310.0</v>
      </c>
      <c r="J36" s="406">
        <f>I36+I36*J1</f>
        <v>5575.5</v>
      </c>
      <c r="K36" s="76">
        <f t="shared" si="21"/>
        <v>3.717</v>
      </c>
      <c r="L36" s="721">
        <f t="shared" si="22"/>
        <v>2.065465882</v>
      </c>
      <c r="M36" s="712"/>
      <c r="N36" s="712"/>
      <c r="O36" s="712"/>
      <c r="P36" s="406">
        <f>J36-J36*P2</f>
        <v>3902.85</v>
      </c>
      <c r="Q36" s="76">
        <f t="shared" si="23"/>
        <v>2.6019</v>
      </c>
      <c r="R36" s="721">
        <f t="shared" si="24"/>
        <v>1.145826117</v>
      </c>
      <c r="S36" s="177"/>
      <c r="T36" s="712"/>
      <c r="U36" s="406">
        <f>J36-J36*U2</f>
        <v>3345.3</v>
      </c>
      <c r="V36" s="76">
        <f t="shared" si="25"/>
        <v>2.2302</v>
      </c>
      <c r="W36" s="721">
        <f t="shared" si="26"/>
        <v>0.8392795289</v>
      </c>
      <c r="X36" s="177"/>
      <c r="Y36" s="177"/>
      <c r="Z36" s="712"/>
      <c r="AA36" s="406">
        <f>J36-J36*AA2</f>
        <v>2787.75</v>
      </c>
      <c r="AB36" s="76">
        <f t="shared" si="27"/>
        <v>1.8585</v>
      </c>
      <c r="AC36" s="721">
        <f t="shared" si="28"/>
        <v>0.5327329408</v>
      </c>
      <c r="AD36" s="569"/>
      <c r="AE36" s="712"/>
      <c r="AF36" s="712"/>
      <c r="AG36" s="406">
        <f>J36-J36*AG2</f>
        <v>2508.975</v>
      </c>
      <c r="AH36" s="76">
        <f t="shared" si="29"/>
        <v>1.67265</v>
      </c>
      <c r="AI36" s="721">
        <f t="shared" si="30"/>
        <v>0.3794596467</v>
      </c>
    </row>
    <row r="37">
      <c r="A37" s="40" t="s">
        <v>52</v>
      </c>
      <c r="B37" s="41" t="s">
        <v>59</v>
      </c>
      <c r="C37" s="42" t="s">
        <v>40</v>
      </c>
      <c r="D37" s="504" t="s">
        <v>60</v>
      </c>
      <c r="E37" s="71"/>
      <c r="F37" s="45">
        <v>30.0</v>
      </c>
      <c r="H37" s="719">
        <v>82.38</v>
      </c>
      <c r="I37" s="720">
        <v>230.0</v>
      </c>
      <c r="J37" s="404">
        <f t="shared" ref="J37:J38" si="31">I37+I37*$J$1</f>
        <v>241.5</v>
      </c>
      <c r="K37" s="72">
        <f t="shared" si="21"/>
        <v>8.05</v>
      </c>
      <c r="L37" s="721">
        <f t="shared" si="22"/>
        <v>1.931536781</v>
      </c>
      <c r="M37" s="712"/>
      <c r="N37" s="712"/>
      <c r="O37" s="712"/>
      <c r="P37" s="404">
        <f t="shared" ref="P37:P39" si="32">J37-J37*$P$2</f>
        <v>169.05</v>
      </c>
      <c r="Q37" s="72">
        <f t="shared" si="23"/>
        <v>5.635</v>
      </c>
      <c r="R37" s="721">
        <f t="shared" si="24"/>
        <v>1.052075747</v>
      </c>
      <c r="S37" s="177"/>
      <c r="T37" s="712"/>
      <c r="U37" s="404">
        <f t="shared" ref="U37:U39" si="33">J37-J37*$U$2</f>
        <v>144.9</v>
      </c>
      <c r="V37" s="72">
        <f t="shared" si="25"/>
        <v>4.83</v>
      </c>
      <c r="W37" s="721">
        <f t="shared" si="26"/>
        <v>0.7589220685</v>
      </c>
      <c r="X37" s="177"/>
      <c r="Y37" s="177"/>
      <c r="Z37" s="712"/>
      <c r="AA37" s="404">
        <f t="shared" ref="AA37:AA39" si="34">J37-J37*$AA$2</f>
        <v>120.75</v>
      </c>
      <c r="AB37" s="72">
        <f t="shared" si="27"/>
        <v>4.025</v>
      </c>
      <c r="AC37" s="721">
        <f t="shared" si="28"/>
        <v>0.4657683904</v>
      </c>
      <c r="AD37" s="569"/>
      <c r="AE37" s="712"/>
      <c r="AF37" s="712"/>
      <c r="AG37" s="404">
        <f t="shared" ref="AG37:AG39" si="35">J37-J37*$AG$2</f>
        <v>108.675</v>
      </c>
      <c r="AH37" s="72">
        <f t="shared" si="29"/>
        <v>3.6225</v>
      </c>
      <c r="AI37" s="721">
        <f t="shared" si="30"/>
        <v>0.3191915513</v>
      </c>
    </row>
    <row r="38">
      <c r="A38" s="55"/>
      <c r="D38" s="56"/>
      <c r="E38" s="123"/>
      <c r="F38" s="113">
        <v>100.0</v>
      </c>
      <c r="H38" s="722">
        <v>259.66</v>
      </c>
      <c r="I38" s="723">
        <v>721.0</v>
      </c>
      <c r="J38" s="406">
        <f t="shared" si="31"/>
        <v>757.05</v>
      </c>
      <c r="K38" s="76">
        <f t="shared" si="21"/>
        <v>7.5705</v>
      </c>
      <c r="L38" s="721">
        <f t="shared" si="22"/>
        <v>1.915543403</v>
      </c>
      <c r="M38" s="712"/>
      <c r="N38" s="712"/>
      <c r="O38" s="712"/>
      <c r="P38" s="406">
        <f t="shared" si="32"/>
        <v>529.935</v>
      </c>
      <c r="Q38" s="76">
        <f t="shared" si="23"/>
        <v>5.29935</v>
      </c>
      <c r="R38" s="721">
        <f t="shared" si="24"/>
        <v>1.040880382</v>
      </c>
      <c r="S38" s="177"/>
      <c r="T38" s="712"/>
      <c r="U38" s="406">
        <f t="shared" si="33"/>
        <v>454.23</v>
      </c>
      <c r="V38" s="76">
        <f t="shared" si="25"/>
        <v>4.5423</v>
      </c>
      <c r="W38" s="721">
        <f t="shared" si="26"/>
        <v>0.7493260417</v>
      </c>
      <c r="X38" s="177"/>
      <c r="Y38" s="177"/>
      <c r="Z38" s="712"/>
      <c r="AA38" s="406">
        <f t="shared" si="34"/>
        <v>378.525</v>
      </c>
      <c r="AB38" s="76">
        <f t="shared" si="27"/>
        <v>3.78525</v>
      </c>
      <c r="AC38" s="721">
        <f t="shared" si="28"/>
        <v>0.4577717015</v>
      </c>
      <c r="AD38" s="569"/>
      <c r="AE38" s="712"/>
      <c r="AF38" s="712"/>
      <c r="AG38" s="406">
        <f t="shared" si="35"/>
        <v>340.6725</v>
      </c>
      <c r="AH38" s="76">
        <f t="shared" si="29"/>
        <v>3.406725</v>
      </c>
      <c r="AI38" s="721">
        <f t="shared" si="30"/>
        <v>0.3119945313</v>
      </c>
    </row>
    <row r="39">
      <c r="A39" s="78"/>
      <c r="B39" s="79"/>
      <c r="C39" s="79"/>
      <c r="D39" s="80"/>
      <c r="E39" s="124"/>
      <c r="F39" s="34">
        <v>300.0</v>
      </c>
      <c r="H39" s="731">
        <v>758.4</v>
      </c>
      <c r="I39" s="732">
        <v>2087.0</v>
      </c>
      <c r="J39" s="405">
        <f>I39+I39*J1</f>
        <v>2191.35</v>
      </c>
      <c r="K39" s="211">
        <f t="shared" si="21"/>
        <v>7.3045</v>
      </c>
      <c r="L39" s="721">
        <f t="shared" si="22"/>
        <v>1.889438291</v>
      </c>
      <c r="M39" s="712"/>
      <c r="N39" s="712"/>
      <c r="O39" s="712"/>
      <c r="P39" s="405">
        <f t="shared" si="32"/>
        <v>1533.945</v>
      </c>
      <c r="Q39" s="211">
        <f t="shared" si="23"/>
        <v>5.11315</v>
      </c>
      <c r="R39" s="721">
        <f t="shared" si="24"/>
        <v>1.022606804</v>
      </c>
      <c r="S39" s="177"/>
      <c r="T39" s="712"/>
      <c r="U39" s="405">
        <f t="shared" si="33"/>
        <v>1314.81</v>
      </c>
      <c r="V39" s="211">
        <f t="shared" si="25"/>
        <v>4.3827</v>
      </c>
      <c r="W39" s="721">
        <f t="shared" si="26"/>
        <v>0.7336629747</v>
      </c>
      <c r="X39" s="177"/>
      <c r="Y39" s="177"/>
      <c r="Z39" s="712"/>
      <c r="AA39" s="405">
        <f t="shared" si="34"/>
        <v>1095.675</v>
      </c>
      <c r="AB39" s="211">
        <f t="shared" si="27"/>
        <v>3.65225</v>
      </c>
      <c r="AC39" s="721">
        <f t="shared" si="28"/>
        <v>0.4447191456</v>
      </c>
      <c r="AD39" s="569"/>
      <c r="AE39" s="712"/>
      <c r="AF39" s="712"/>
      <c r="AG39" s="405">
        <f t="shared" si="35"/>
        <v>986.1075</v>
      </c>
      <c r="AH39" s="211">
        <f t="shared" si="29"/>
        <v>3.287025</v>
      </c>
      <c r="AI39" s="721">
        <f t="shared" si="30"/>
        <v>0.300247231</v>
      </c>
    </row>
    <row r="40" ht="15.75" customHeight="1">
      <c r="A40" s="94"/>
      <c r="B40" s="94"/>
      <c r="C40" s="94"/>
      <c r="D40" s="81"/>
      <c r="E40" s="94"/>
      <c r="F40" s="94"/>
      <c r="H40" s="726"/>
      <c r="M40" s="712"/>
      <c r="N40" s="712"/>
      <c r="O40" s="712"/>
      <c r="T40" s="712"/>
      <c r="Z40" s="712"/>
      <c r="AD40" s="569"/>
      <c r="AE40" s="712"/>
      <c r="AF40" s="712"/>
    </row>
    <row r="41" ht="15.75" customHeight="1">
      <c r="A41" s="94"/>
      <c r="B41" s="94"/>
      <c r="C41" s="94"/>
      <c r="D41" s="81"/>
      <c r="E41" s="94"/>
      <c r="F41" s="94"/>
      <c r="H41" s="726"/>
      <c r="M41" s="712"/>
      <c r="N41" s="712"/>
      <c r="O41" s="712"/>
      <c r="T41" s="712"/>
      <c r="Z41" s="712"/>
      <c r="AD41" s="569"/>
      <c r="AE41" s="712"/>
      <c r="AF41" s="712"/>
    </row>
    <row r="42" ht="43.5" customHeight="1">
      <c r="A42" s="22" t="s">
        <v>61</v>
      </c>
      <c r="B42" s="23"/>
      <c r="C42" s="23"/>
      <c r="D42" s="24"/>
      <c r="E42" s="22" t="s">
        <v>12</v>
      </c>
      <c r="F42" s="24"/>
      <c r="H42" s="727" t="s">
        <v>680</v>
      </c>
      <c r="I42" s="728" t="s">
        <v>780</v>
      </c>
      <c r="J42" s="497" t="s">
        <v>16</v>
      </c>
      <c r="K42" s="27"/>
      <c r="L42" s="716" t="s">
        <v>781</v>
      </c>
      <c r="M42" s="712"/>
      <c r="N42" s="712"/>
      <c r="O42" s="712"/>
      <c r="P42" s="497" t="s">
        <v>17</v>
      </c>
      <c r="Q42" s="27"/>
      <c r="R42" s="716" t="s">
        <v>781</v>
      </c>
      <c r="S42" s="734"/>
      <c r="T42" s="712"/>
      <c r="U42" s="497" t="s">
        <v>18</v>
      </c>
      <c r="V42" s="27"/>
      <c r="W42" s="716" t="s">
        <v>781</v>
      </c>
      <c r="X42" s="734"/>
      <c r="Y42" s="717"/>
      <c r="Z42" s="712"/>
      <c r="AA42" s="497" t="s">
        <v>90</v>
      </c>
      <c r="AB42" s="27"/>
      <c r="AC42" s="716" t="s">
        <v>781</v>
      </c>
      <c r="AD42" s="569"/>
      <c r="AE42" s="712"/>
      <c r="AF42" s="712"/>
      <c r="AG42" s="497" t="s">
        <v>91</v>
      </c>
      <c r="AH42" s="27"/>
      <c r="AI42" s="716" t="s">
        <v>781</v>
      </c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35"/>
      <c r="I43" s="35"/>
      <c r="J43" s="500" t="s">
        <v>27</v>
      </c>
      <c r="K43" s="501" t="s">
        <v>28</v>
      </c>
      <c r="L43" s="35"/>
      <c r="M43" s="712"/>
      <c r="N43" s="712"/>
      <c r="O43" s="712"/>
      <c r="P43" s="500" t="s">
        <v>27</v>
      </c>
      <c r="Q43" s="501" t="s">
        <v>28</v>
      </c>
      <c r="R43" s="35"/>
      <c r="S43" s="735"/>
      <c r="T43" s="712"/>
      <c r="U43" s="500" t="s">
        <v>27</v>
      </c>
      <c r="V43" s="501" t="s">
        <v>28</v>
      </c>
      <c r="W43" s="35"/>
      <c r="X43" s="735"/>
      <c r="Y43" s="718"/>
      <c r="Z43" s="712"/>
      <c r="AA43" s="500" t="s">
        <v>27</v>
      </c>
      <c r="AB43" s="501" t="s">
        <v>28</v>
      </c>
      <c r="AC43" s="35"/>
      <c r="AD43" s="569"/>
      <c r="AE43" s="712"/>
      <c r="AF43" s="712"/>
      <c r="AG43" s="500" t="s">
        <v>27</v>
      </c>
      <c r="AH43" s="501" t="s">
        <v>28</v>
      </c>
      <c r="AI43" s="35"/>
    </row>
    <row r="44" ht="39.75" customHeight="1">
      <c r="A44" s="40" t="s">
        <v>62</v>
      </c>
      <c r="B44" s="132" t="s">
        <v>63</v>
      </c>
      <c r="C44" s="23"/>
      <c r="D44" s="516" t="s">
        <v>64</v>
      </c>
      <c r="E44" s="71">
        <v>50.0</v>
      </c>
      <c r="F44" s="45">
        <v>50.0</v>
      </c>
      <c r="H44" s="724">
        <v>90.68</v>
      </c>
      <c r="I44" s="725">
        <v>210.0</v>
      </c>
      <c r="J44" s="204">
        <f>I44+I44*J1</f>
        <v>220.5</v>
      </c>
      <c r="K44" s="91">
        <f t="shared" ref="K44:K60" si="36">J44/F44</f>
        <v>4.41</v>
      </c>
      <c r="L44" s="721">
        <f t="shared" ref="L44:L60" si="37">(J44-H44)/H44</f>
        <v>1.431627702</v>
      </c>
      <c r="M44" s="712">
        <v>150.0</v>
      </c>
      <c r="N44" s="712">
        <v>250.0</v>
      </c>
      <c r="O44" s="712">
        <f>122.95</f>
        <v>122.95</v>
      </c>
      <c r="P44" s="204">
        <f>J44-J44*P2</f>
        <v>154.35</v>
      </c>
      <c r="Q44" s="91">
        <f t="shared" ref="Q44:Q60" si="38">P44/F44</f>
        <v>3.087</v>
      </c>
      <c r="R44" s="721">
        <f t="shared" ref="R44:R60" si="39">(P44-H44)/H44</f>
        <v>0.7021393913</v>
      </c>
      <c r="S44" s="177"/>
      <c r="T44" s="712">
        <f>122.95</f>
        <v>122.95</v>
      </c>
      <c r="U44" s="204">
        <f>J44-J44*U2</f>
        <v>132.3</v>
      </c>
      <c r="V44" s="91">
        <f t="shared" ref="V44:V60" si="40">U44/F44</f>
        <v>2.646</v>
      </c>
      <c r="W44" s="721">
        <f t="shared" ref="W44:W60" si="41">(U44-H44)/H44</f>
        <v>0.4589766211</v>
      </c>
      <c r="X44" s="177"/>
      <c r="Y44" s="177">
        <v>125.0</v>
      </c>
      <c r="Z44" s="712">
        <f>122.95</f>
        <v>122.95</v>
      </c>
      <c r="AA44" s="204">
        <f>J44-J44*AA2</f>
        <v>110.25</v>
      </c>
      <c r="AB44" s="91">
        <f t="shared" ref="AB44:AB60" si="42">AA44/F44</f>
        <v>2.205</v>
      </c>
      <c r="AC44" s="721">
        <f t="shared" ref="AC44:AC60" si="43">(AA44-H44)/H44</f>
        <v>0.2158138509</v>
      </c>
      <c r="AD44" s="569"/>
      <c r="AE44" s="712">
        <v>110.0</v>
      </c>
      <c r="AF44" s="712">
        <f>122.95</f>
        <v>122.95</v>
      </c>
      <c r="AG44" s="204">
        <f>J44-J44*AG2</f>
        <v>99.225</v>
      </c>
      <c r="AH44" s="91">
        <f t="shared" ref="AH44:AH60" si="44">AG44/F44</f>
        <v>1.9845</v>
      </c>
      <c r="AI44" s="721">
        <f t="shared" ref="AI44:AI60" si="45">(AG44-H44)/H44</f>
        <v>0.09423246581</v>
      </c>
    </row>
    <row r="45" ht="39.75" customHeight="1">
      <c r="A45" s="40" t="s">
        <v>65</v>
      </c>
      <c r="B45" s="132"/>
      <c r="C45" s="23"/>
      <c r="D45" s="516" t="s">
        <v>66</v>
      </c>
      <c r="E45" s="71">
        <v>50.0</v>
      </c>
      <c r="F45" s="45">
        <v>50.0</v>
      </c>
      <c r="H45" s="724">
        <v>80.98</v>
      </c>
      <c r="I45" s="725">
        <v>120.0</v>
      </c>
      <c r="J45" s="204">
        <f>I45+I45*J1</f>
        <v>126</v>
      </c>
      <c r="K45" s="91">
        <f t="shared" si="36"/>
        <v>2.52</v>
      </c>
      <c r="L45" s="721">
        <f t="shared" si="37"/>
        <v>0.5559397382</v>
      </c>
      <c r="M45" s="712">
        <v>138.0</v>
      </c>
      <c r="N45" s="712">
        <v>250.0</v>
      </c>
      <c r="O45" s="712"/>
      <c r="P45" s="204">
        <f>J45-J45*P2</f>
        <v>88.2</v>
      </c>
      <c r="Q45" s="91">
        <f t="shared" si="38"/>
        <v>1.764</v>
      </c>
      <c r="R45" s="721">
        <f t="shared" si="39"/>
        <v>0.08915781674</v>
      </c>
      <c r="S45" s="177">
        <v>150.0</v>
      </c>
      <c r="T45" s="712"/>
      <c r="U45" s="204">
        <f>J45-J45*U2</f>
        <v>75.6</v>
      </c>
      <c r="V45" s="91">
        <f t="shared" si="40"/>
        <v>1.512</v>
      </c>
      <c r="W45" s="721">
        <f t="shared" si="41"/>
        <v>-0.06643615708</v>
      </c>
      <c r="X45" s="177">
        <v>135.0</v>
      </c>
      <c r="Y45" s="177">
        <v>150.0</v>
      </c>
      <c r="Z45" s="712"/>
      <c r="AA45" s="204">
        <f>J45-J45*AA2</f>
        <v>63</v>
      </c>
      <c r="AB45" s="91">
        <f t="shared" si="42"/>
        <v>1.26</v>
      </c>
      <c r="AC45" s="721">
        <f t="shared" si="43"/>
        <v>-0.2220301309</v>
      </c>
      <c r="AD45" s="569">
        <v>120.0</v>
      </c>
      <c r="AE45" s="712">
        <v>130.0</v>
      </c>
      <c r="AF45" s="712"/>
      <c r="AG45" s="204">
        <f>J45-J45*AG2</f>
        <v>56.7</v>
      </c>
      <c r="AH45" s="91">
        <f t="shared" si="44"/>
        <v>1.134</v>
      </c>
      <c r="AI45" s="721">
        <f t="shared" si="45"/>
        <v>-0.2998271178</v>
      </c>
    </row>
    <row r="46" ht="39.75" customHeight="1">
      <c r="A46" s="40" t="s">
        <v>181</v>
      </c>
      <c r="B46" s="41" t="s">
        <v>182</v>
      </c>
      <c r="C46" s="23"/>
      <c r="D46" s="516" t="s">
        <v>68</v>
      </c>
      <c r="E46" s="71">
        <v>40.0</v>
      </c>
      <c r="F46" s="45">
        <v>40.0</v>
      </c>
      <c r="H46" s="724">
        <v>139.98</v>
      </c>
      <c r="I46" s="725">
        <v>400.0</v>
      </c>
      <c r="J46" s="204">
        <f>I46+I46*J1</f>
        <v>420</v>
      </c>
      <c r="K46" s="91">
        <f t="shared" si="36"/>
        <v>10.5</v>
      </c>
      <c r="L46" s="721">
        <f t="shared" si="37"/>
        <v>2.000428633</v>
      </c>
      <c r="M46" s="712"/>
      <c r="N46" s="712"/>
      <c r="O46" s="712"/>
      <c r="P46" s="204">
        <f>J46-J46*P2</f>
        <v>294</v>
      </c>
      <c r="Q46" s="91">
        <f t="shared" si="38"/>
        <v>7.35</v>
      </c>
      <c r="R46" s="721">
        <f t="shared" si="39"/>
        <v>1.100300043</v>
      </c>
      <c r="S46" s="177">
        <f>370/50*40</f>
        <v>296</v>
      </c>
      <c r="T46" s="712"/>
      <c r="U46" s="204">
        <f>J46-J46*U2</f>
        <v>252</v>
      </c>
      <c r="V46" s="91">
        <f t="shared" si="40"/>
        <v>6.3</v>
      </c>
      <c r="W46" s="721">
        <f t="shared" si="41"/>
        <v>0.8002571796</v>
      </c>
      <c r="X46" s="177">
        <f>340/50*40</f>
        <v>272</v>
      </c>
      <c r="Y46" s="177"/>
      <c r="Z46" s="712"/>
      <c r="AA46" s="204">
        <f>J46-J46*AA2</f>
        <v>210</v>
      </c>
      <c r="AB46" s="91">
        <f t="shared" si="42"/>
        <v>5.25</v>
      </c>
      <c r="AC46" s="721">
        <f t="shared" si="43"/>
        <v>0.5002143163</v>
      </c>
      <c r="AD46" s="569">
        <f>310/50*40</f>
        <v>248</v>
      </c>
      <c r="AE46" s="712"/>
      <c r="AF46" s="712"/>
      <c r="AG46" s="204">
        <f>J46-J46*AG2</f>
        <v>189</v>
      </c>
      <c r="AH46" s="91">
        <f t="shared" si="44"/>
        <v>4.725</v>
      </c>
      <c r="AI46" s="721">
        <f t="shared" si="45"/>
        <v>0.3501928847</v>
      </c>
    </row>
    <row r="47" ht="39.0" customHeight="1">
      <c r="A47" s="82" t="s">
        <v>69</v>
      </c>
      <c r="B47" s="83" t="s">
        <v>70</v>
      </c>
      <c r="C47" s="2"/>
      <c r="D47" s="704" t="s">
        <v>71</v>
      </c>
      <c r="E47" s="142">
        <v>50.0</v>
      </c>
      <c r="F47" s="87">
        <v>1.0</v>
      </c>
      <c r="H47" s="724">
        <v>533.55</v>
      </c>
      <c r="I47" s="725">
        <v>1260.0</v>
      </c>
      <c r="J47" s="204">
        <f>I47+I47*J1</f>
        <v>1323</v>
      </c>
      <c r="K47" s="91">
        <f t="shared" si="36"/>
        <v>1323</v>
      </c>
      <c r="L47" s="721">
        <f t="shared" si="37"/>
        <v>1.479617655</v>
      </c>
      <c r="M47" s="712">
        <v>1175.0</v>
      </c>
      <c r="N47" s="712">
        <v>1050.0</v>
      </c>
      <c r="O47" s="712"/>
      <c r="P47" s="403">
        <v>1008.0</v>
      </c>
      <c r="Q47" s="91">
        <f t="shared" si="38"/>
        <v>1008</v>
      </c>
      <c r="R47" s="721">
        <f t="shared" si="39"/>
        <v>0.8892324993</v>
      </c>
      <c r="S47" s="177"/>
      <c r="T47" s="712"/>
      <c r="U47" s="403">
        <v>945.0</v>
      </c>
      <c r="V47" s="91">
        <f t="shared" si="40"/>
        <v>945</v>
      </c>
      <c r="W47" s="721">
        <f t="shared" si="41"/>
        <v>0.7711554681</v>
      </c>
      <c r="X47" s="177"/>
      <c r="Y47" s="177">
        <v>650.0</v>
      </c>
      <c r="Z47" s="712"/>
      <c r="AA47" s="403">
        <v>882.0</v>
      </c>
      <c r="AB47" s="91">
        <f t="shared" si="42"/>
        <v>882</v>
      </c>
      <c r="AC47" s="721">
        <f t="shared" si="43"/>
        <v>0.6530784369</v>
      </c>
      <c r="AD47" s="569"/>
      <c r="AE47" s="712"/>
      <c r="AF47" s="712"/>
      <c r="AG47" s="403">
        <v>756.0</v>
      </c>
      <c r="AH47" s="91">
        <f t="shared" si="44"/>
        <v>756</v>
      </c>
      <c r="AI47" s="721">
        <f t="shared" si="45"/>
        <v>0.4169243745</v>
      </c>
    </row>
    <row r="48" ht="15.75" customHeight="1">
      <c r="A48" s="40" t="s">
        <v>73</v>
      </c>
      <c r="B48" s="83" t="s">
        <v>72</v>
      </c>
      <c r="C48" s="2"/>
      <c r="D48" s="704" t="s">
        <v>74</v>
      </c>
      <c r="E48" s="71">
        <v>50.0</v>
      </c>
      <c r="F48" s="45">
        <v>100.0</v>
      </c>
      <c r="H48" s="724">
        <v>191.04</v>
      </c>
      <c r="I48" s="725">
        <v>330.0</v>
      </c>
      <c r="J48" s="204">
        <f>I48+I48*J1</f>
        <v>346.5</v>
      </c>
      <c r="K48" s="91">
        <f t="shared" si="36"/>
        <v>3.465</v>
      </c>
      <c r="L48" s="721">
        <f t="shared" si="37"/>
        <v>0.8137562814</v>
      </c>
      <c r="M48" s="712"/>
      <c r="N48" s="712"/>
      <c r="O48" s="712"/>
      <c r="P48" s="403">
        <v>264.0</v>
      </c>
      <c r="Q48" s="91">
        <f t="shared" si="38"/>
        <v>2.64</v>
      </c>
      <c r="R48" s="721">
        <f t="shared" si="39"/>
        <v>0.3819095477</v>
      </c>
      <c r="S48" s="177"/>
      <c r="T48" s="712"/>
      <c r="U48" s="403">
        <v>247.5</v>
      </c>
      <c r="V48" s="91">
        <f t="shared" si="40"/>
        <v>2.475</v>
      </c>
      <c r="W48" s="721">
        <f t="shared" si="41"/>
        <v>0.295540201</v>
      </c>
      <c r="X48" s="177"/>
      <c r="Y48" s="177"/>
      <c r="Z48" s="712"/>
      <c r="AA48" s="403">
        <v>231.0</v>
      </c>
      <c r="AB48" s="91">
        <f t="shared" si="42"/>
        <v>2.31</v>
      </c>
      <c r="AC48" s="721">
        <f t="shared" si="43"/>
        <v>0.2091708543</v>
      </c>
      <c r="AD48" s="569"/>
      <c r="AE48" s="712"/>
      <c r="AF48" s="712"/>
      <c r="AG48" s="403">
        <v>198.0</v>
      </c>
      <c r="AH48" s="91">
        <f t="shared" si="44"/>
        <v>1.98</v>
      </c>
      <c r="AI48" s="721">
        <f t="shared" si="45"/>
        <v>0.0364321608</v>
      </c>
    </row>
    <row r="49" ht="15.75" customHeight="1">
      <c r="A49" s="40" t="s">
        <v>73</v>
      </c>
      <c r="B49" s="83" t="s">
        <v>72</v>
      </c>
      <c r="C49" s="2"/>
      <c r="D49" s="704" t="s">
        <v>74</v>
      </c>
      <c r="E49" s="71">
        <v>100.0</v>
      </c>
      <c r="F49" s="45">
        <v>50.0</v>
      </c>
      <c r="H49" s="724">
        <v>99.27</v>
      </c>
      <c r="I49" s="725">
        <v>180.0</v>
      </c>
      <c r="J49" s="204">
        <f>I49+I49*J1</f>
        <v>189</v>
      </c>
      <c r="K49" s="91">
        <f t="shared" si="36"/>
        <v>3.78</v>
      </c>
      <c r="L49" s="721">
        <f t="shared" si="37"/>
        <v>0.9038984587</v>
      </c>
      <c r="M49" s="712"/>
      <c r="N49" s="712"/>
      <c r="O49" s="712"/>
      <c r="P49" s="403">
        <v>144.0</v>
      </c>
      <c r="Q49" s="91">
        <f t="shared" si="38"/>
        <v>2.88</v>
      </c>
      <c r="R49" s="721">
        <f t="shared" si="39"/>
        <v>0.4505893019</v>
      </c>
      <c r="S49" s="177"/>
      <c r="T49" s="712"/>
      <c r="U49" s="403">
        <v>135.0</v>
      </c>
      <c r="V49" s="91">
        <f t="shared" si="40"/>
        <v>2.7</v>
      </c>
      <c r="W49" s="721">
        <f t="shared" si="41"/>
        <v>0.3599274705</v>
      </c>
      <c r="X49" s="177"/>
      <c r="Y49" s="177"/>
      <c r="Z49" s="712"/>
      <c r="AA49" s="403">
        <v>126.0</v>
      </c>
      <c r="AB49" s="91">
        <f t="shared" si="42"/>
        <v>2.52</v>
      </c>
      <c r="AC49" s="721">
        <f t="shared" si="43"/>
        <v>0.2692656392</v>
      </c>
      <c r="AD49" s="569"/>
      <c r="AE49" s="712"/>
      <c r="AF49" s="712"/>
      <c r="AG49" s="403">
        <v>108.0</v>
      </c>
      <c r="AH49" s="91">
        <f t="shared" si="44"/>
        <v>2.16</v>
      </c>
      <c r="AI49" s="721">
        <f t="shared" si="45"/>
        <v>0.08794197643</v>
      </c>
    </row>
    <row r="50" ht="39.0" customHeight="1">
      <c r="A50" s="40" t="s">
        <v>73</v>
      </c>
      <c r="B50" s="83" t="s">
        <v>96</v>
      </c>
      <c r="C50" s="2"/>
      <c r="D50" s="521"/>
      <c r="E50" s="71">
        <v>60.0</v>
      </c>
      <c r="F50" s="45">
        <v>100.0</v>
      </c>
      <c r="H50" s="724">
        <v>153.58</v>
      </c>
      <c r="I50" s="725">
        <v>250.0</v>
      </c>
      <c r="J50" s="204">
        <f>I50+I50*J1</f>
        <v>262.5</v>
      </c>
      <c r="K50" s="91">
        <f t="shared" si="36"/>
        <v>2.625</v>
      </c>
      <c r="L50" s="721">
        <f t="shared" si="37"/>
        <v>0.709206928</v>
      </c>
      <c r="M50" s="712"/>
      <c r="N50" s="712"/>
      <c r="O50" s="712"/>
      <c r="P50" s="403">
        <v>200.0</v>
      </c>
      <c r="Q50" s="91">
        <f t="shared" si="38"/>
        <v>2</v>
      </c>
      <c r="R50" s="721">
        <f t="shared" si="39"/>
        <v>0.3022528975</v>
      </c>
      <c r="S50" s="177"/>
      <c r="T50" s="712"/>
      <c r="U50" s="403">
        <v>187.5</v>
      </c>
      <c r="V50" s="91">
        <f t="shared" si="40"/>
        <v>1.875</v>
      </c>
      <c r="W50" s="721">
        <f t="shared" si="41"/>
        <v>0.2208620914</v>
      </c>
      <c r="X50" s="177"/>
      <c r="Y50" s="177"/>
      <c r="Z50" s="712"/>
      <c r="AA50" s="403">
        <v>175.0</v>
      </c>
      <c r="AB50" s="91">
        <f t="shared" si="42"/>
        <v>1.75</v>
      </c>
      <c r="AC50" s="721">
        <f t="shared" si="43"/>
        <v>0.1394712853</v>
      </c>
      <c r="AD50" s="569"/>
      <c r="AE50" s="712"/>
      <c r="AF50" s="712"/>
      <c r="AG50" s="403">
        <v>175.0</v>
      </c>
      <c r="AH50" s="91">
        <f t="shared" si="44"/>
        <v>1.75</v>
      </c>
      <c r="AI50" s="721">
        <f t="shared" si="45"/>
        <v>0.1394712853</v>
      </c>
    </row>
    <row r="51" ht="16.5" customHeight="1">
      <c r="A51" s="40" t="s">
        <v>75</v>
      </c>
      <c r="B51" s="41" t="s">
        <v>76</v>
      </c>
      <c r="C51" s="23"/>
      <c r="D51" s="516" t="s">
        <v>72</v>
      </c>
      <c r="E51" s="147">
        <v>300.0</v>
      </c>
      <c r="F51" s="45">
        <v>100.0</v>
      </c>
      <c r="H51" s="719">
        <v>22.74</v>
      </c>
      <c r="I51" s="720">
        <v>39.0</v>
      </c>
      <c r="J51" s="404">
        <f>I51+I51*J1</f>
        <v>40.95</v>
      </c>
      <c r="K51" s="72">
        <f t="shared" si="36"/>
        <v>0.4095</v>
      </c>
      <c r="L51" s="721">
        <f t="shared" si="37"/>
        <v>0.8007915567</v>
      </c>
      <c r="M51" s="712"/>
      <c r="N51" s="712"/>
      <c r="O51" s="712"/>
      <c r="P51" s="736">
        <v>31.2</v>
      </c>
      <c r="Q51" s="72">
        <f t="shared" si="38"/>
        <v>0.312</v>
      </c>
      <c r="R51" s="721">
        <f t="shared" si="39"/>
        <v>0.3720316623</v>
      </c>
      <c r="S51" s="177"/>
      <c r="T51" s="712"/>
      <c r="U51" s="736">
        <v>29.25</v>
      </c>
      <c r="V51" s="72">
        <f t="shared" si="40"/>
        <v>0.2925</v>
      </c>
      <c r="W51" s="721">
        <f t="shared" si="41"/>
        <v>0.2862796834</v>
      </c>
      <c r="X51" s="177"/>
      <c r="Y51" s="177"/>
      <c r="Z51" s="712"/>
      <c r="AA51" s="736">
        <v>27.3</v>
      </c>
      <c r="AB51" s="72">
        <f t="shared" si="42"/>
        <v>0.273</v>
      </c>
      <c r="AC51" s="721">
        <f t="shared" si="43"/>
        <v>0.2005277045</v>
      </c>
      <c r="AD51" s="569"/>
      <c r="AE51" s="712"/>
      <c r="AF51" s="712"/>
      <c r="AG51" s="736">
        <v>27.3</v>
      </c>
      <c r="AH51" s="72">
        <f t="shared" si="44"/>
        <v>0.273</v>
      </c>
      <c r="AI51" s="721">
        <f t="shared" si="45"/>
        <v>0.2005277045</v>
      </c>
    </row>
    <row r="52" ht="16.5" customHeight="1">
      <c r="A52" s="78"/>
      <c r="B52" s="79"/>
      <c r="C52" s="79"/>
      <c r="D52" s="80"/>
      <c r="E52" s="151">
        <v>200.0</v>
      </c>
      <c r="F52" s="34">
        <v>200.0</v>
      </c>
      <c r="H52" s="731">
        <v>33.24</v>
      </c>
      <c r="I52" s="732">
        <v>55.0</v>
      </c>
      <c r="J52" s="405">
        <f>I52+I52*J1</f>
        <v>57.75</v>
      </c>
      <c r="K52" s="211">
        <f t="shared" si="36"/>
        <v>0.28875</v>
      </c>
      <c r="L52" s="721">
        <f t="shared" si="37"/>
        <v>0.7373646209</v>
      </c>
      <c r="M52" s="712"/>
      <c r="N52" s="712"/>
      <c r="O52" s="712"/>
      <c r="P52" s="741">
        <v>44.0</v>
      </c>
      <c r="Q52" s="211">
        <f t="shared" si="38"/>
        <v>0.22</v>
      </c>
      <c r="R52" s="721">
        <f t="shared" si="39"/>
        <v>0.3237063779</v>
      </c>
      <c r="S52" s="177"/>
      <c r="T52" s="712"/>
      <c r="U52" s="741">
        <v>41.25</v>
      </c>
      <c r="V52" s="211">
        <f t="shared" si="40"/>
        <v>0.20625</v>
      </c>
      <c r="W52" s="721">
        <f t="shared" si="41"/>
        <v>0.2409747292</v>
      </c>
      <c r="X52" s="177"/>
      <c r="Y52" s="177"/>
      <c r="Z52" s="712"/>
      <c r="AA52" s="741">
        <v>38.5</v>
      </c>
      <c r="AB52" s="211">
        <f t="shared" si="42"/>
        <v>0.1925</v>
      </c>
      <c r="AC52" s="721">
        <f t="shared" si="43"/>
        <v>0.1582430806</v>
      </c>
      <c r="AD52" s="569"/>
      <c r="AE52" s="712"/>
      <c r="AF52" s="712"/>
      <c r="AG52" s="741">
        <v>38.5</v>
      </c>
      <c r="AH52" s="211">
        <f t="shared" si="44"/>
        <v>0.1925</v>
      </c>
      <c r="AI52" s="721">
        <f t="shared" si="45"/>
        <v>0.1582430806</v>
      </c>
    </row>
    <row r="53" ht="16.5" customHeight="1">
      <c r="A53" s="40" t="s">
        <v>75</v>
      </c>
      <c r="B53" s="41" t="s">
        <v>77</v>
      </c>
      <c r="C53" s="23"/>
      <c r="D53" s="516" t="s">
        <v>72</v>
      </c>
      <c r="E53" s="147">
        <v>100.0</v>
      </c>
      <c r="F53" s="45">
        <v>100.0</v>
      </c>
      <c r="H53" s="722">
        <v>41.31</v>
      </c>
      <c r="I53" s="723">
        <v>72.0</v>
      </c>
      <c r="J53" s="406">
        <f>I53+I53*J1</f>
        <v>75.6</v>
      </c>
      <c r="K53" s="72">
        <f t="shared" si="36"/>
        <v>0.756</v>
      </c>
      <c r="L53" s="721">
        <f t="shared" si="37"/>
        <v>0.8300653595</v>
      </c>
      <c r="M53" s="712"/>
      <c r="N53" s="712"/>
      <c r="O53" s="712"/>
      <c r="P53" s="737">
        <v>57.6</v>
      </c>
      <c r="Q53" s="72">
        <f t="shared" si="38"/>
        <v>0.576</v>
      </c>
      <c r="R53" s="721">
        <f t="shared" si="39"/>
        <v>0.394335512</v>
      </c>
      <c r="S53" s="177"/>
      <c r="T53" s="712"/>
      <c r="U53" s="737">
        <v>54.0</v>
      </c>
      <c r="V53" s="72">
        <f t="shared" si="40"/>
        <v>0.54</v>
      </c>
      <c r="W53" s="721">
        <f t="shared" si="41"/>
        <v>0.3071895425</v>
      </c>
      <c r="X53" s="177"/>
      <c r="Y53" s="177"/>
      <c r="Z53" s="712"/>
      <c r="AA53" s="737">
        <v>50.4</v>
      </c>
      <c r="AB53" s="72">
        <f t="shared" si="42"/>
        <v>0.504</v>
      </c>
      <c r="AC53" s="721">
        <f t="shared" si="43"/>
        <v>0.220043573</v>
      </c>
      <c r="AD53" s="569"/>
      <c r="AE53" s="712"/>
      <c r="AF53" s="712"/>
      <c r="AG53" s="737">
        <v>50.4</v>
      </c>
      <c r="AH53" s="72">
        <f t="shared" si="44"/>
        <v>0.504</v>
      </c>
      <c r="AI53" s="721">
        <f t="shared" si="45"/>
        <v>0.220043573</v>
      </c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722">
        <v>72.47</v>
      </c>
      <c r="I54" s="723">
        <v>125.0</v>
      </c>
      <c r="J54" s="406">
        <f>I54+I54*J1</f>
        <v>131.25</v>
      </c>
      <c r="K54" s="211">
        <f t="shared" si="36"/>
        <v>0.65625</v>
      </c>
      <c r="L54" s="721">
        <f t="shared" si="37"/>
        <v>0.8110942459</v>
      </c>
      <c r="M54" s="712"/>
      <c r="N54" s="712"/>
      <c r="O54" s="712"/>
      <c r="P54" s="737">
        <v>100.0</v>
      </c>
      <c r="Q54" s="211">
        <f t="shared" si="38"/>
        <v>0.5</v>
      </c>
      <c r="R54" s="721">
        <f t="shared" si="39"/>
        <v>0.3798813302</v>
      </c>
      <c r="S54" s="177"/>
      <c r="T54" s="712"/>
      <c r="U54" s="737">
        <v>93.75</v>
      </c>
      <c r="V54" s="211">
        <f t="shared" si="40"/>
        <v>0.46875</v>
      </c>
      <c r="W54" s="721">
        <f t="shared" si="41"/>
        <v>0.2936387471</v>
      </c>
      <c r="X54" s="177"/>
      <c r="Y54" s="177"/>
      <c r="Z54" s="712"/>
      <c r="AA54" s="737">
        <v>87.5</v>
      </c>
      <c r="AB54" s="211">
        <f t="shared" si="42"/>
        <v>0.4375</v>
      </c>
      <c r="AC54" s="721">
        <f t="shared" si="43"/>
        <v>0.2073961639</v>
      </c>
      <c r="AD54" s="569"/>
      <c r="AE54" s="712"/>
      <c r="AF54" s="712"/>
      <c r="AG54" s="737">
        <v>87.5</v>
      </c>
      <c r="AH54" s="211">
        <f t="shared" si="44"/>
        <v>0.4375</v>
      </c>
      <c r="AI54" s="721">
        <f t="shared" si="45"/>
        <v>0.2073961639</v>
      </c>
    </row>
    <row r="55" ht="16.5" customHeight="1">
      <c r="A55" s="40" t="s">
        <v>78</v>
      </c>
      <c r="B55" s="41" t="s">
        <v>79</v>
      </c>
      <c r="C55" s="23"/>
      <c r="D55" s="516" t="s">
        <v>72</v>
      </c>
      <c r="E55" s="147">
        <v>300.0</v>
      </c>
      <c r="F55" s="45">
        <v>100.0</v>
      </c>
      <c r="H55" s="719">
        <v>15.32</v>
      </c>
      <c r="I55" s="720">
        <v>28.0</v>
      </c>
      <c r="J55" s="404">
        <f>I55+I55*J1</f>
        <v>29.4</v>
      </c>
      <c r="K55" s="72">
        <f t="shared" si="36"/>
        <v>0.294</v>
      </c>
      <c r="L55" s="721">
        <f t="shared" si="37"/>
        <v>0.9190600522</v>
      </c>
      <c r="M55" s="712">
        <v>20.0</v>
      </c>
      <c r="N55" s="712"/>
      <c r="O55" s="712">
        <v>22.76</v>
      </c>
      <c r="P55" s="736">
        <v>22.4</v>
      </c>
      <c r="Q55" s="72">
        <f t="shared" si="38"/>
        <v>0.224</v>
      </c>
      <c r="R55" s="721">
        <f t="shared" si="39"/>
        <v>0.4621409922</v>
      </c>
      <c r="S55" s="177"/>
      <c r="T55" s="712">
        <v>22.76</v>
      </c>
      <c r="U55" s="736">
        <v>21.0</v>
      </c>
      <c r="V55" s="72">
        <f t="shared" si="40"/>
        <v>0.21</v>
      </c>
      <c r="W55" s="721">
        <f t="shared" si="41"/>
        <v>0.3707571802</v>
      </c>
      <c r="X55" s="177"/>
      <c r="Y55" s="177"/>
      <c r="Z55" s="712">
        <v>22.76</v>
      </c>
      <c r="AA55" s="736">
        <v>19.6</v>
      </c>
      <c r="AB55" s="72">
        <f t="shared" si="42"/>
        <v>0.196</v>
      </c>
      <c r="AC55" s="721">
        <f t="shared" si="43"/>
        <v>0.2793733681</v>
      </c>
      <c r="AD55" s="569"/>
      <c r="AE55" s="712"/>
      <c r="AF55" s="712">
        <v>22.76</v>
      </c>
      <c r="AG55" s="736">
        <v>19.6</v>
      </c>
      <c r="AH55" s="72">
        <f t="shared" si="44"/>
        <v>0.196</v>
      </c>
      <c r="AI55" s="721">
        <f t="shared" si="45"/>
        <v>0.2793733681</v>
      </c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731">
        <v>19.7</v>
      </c>
      <c r="I56" s="732">
        <v>37.0</v>
      </c>
      <c r="J56" s="405">
        <f>I56+I56*J1</f>
        <v>38.85</v>
      </c>
      <c r="K56" s="211">
        <f t="shared" si="36"/>
        <v>0.19425</v>
      </c>
      <c r="L56" s="721">
        <f t="shared" si="37"/>
        <v>0.9720812183</v>
      </c>
      <c r="M56" s="712">
        <v>28.0</v>
      </c>
      <c r="N56" s="712"/>
      <c r="O56" s="712">
        <v>35.6</v>
      </c>
      <c r="P56" s="741">
        <v>29.6</v>
      </c>
      <c r="Q56" s="211">
        <f t="shared" si="38"/>
        <v>0.148</v>
      </c>
      <c r="R56" s="721">
        <f t="shared" si="39"/>
        <v>0.5025380711</v>
      </c>
      <c r="S56" s="177"/>
      <c r="T56" s="712">
        <v>35.6</v>
      </c>
      <c r="U56" s="741">
        <v>27.75</v>
      </c>
      <c r="V56" s="211">
        <f t="shared" si="40"/>
        <v>0.13875</v>
      </c>
      <c r="W56" s="721">
        <f t="shared" si="41"/>
        <v>0.4086294416</v>
      </c>
      <c r="X56" s="177"/>
      <c r="Y56" s="177"/>
      <c r="Z56" s="712">
        <v>35.6</v>
      </c>
      <c r="AA56" s="741">
        <v>25.9</v>
      </c>
      <c r="AB56" s="211">
        <f t="shared" si="42"/>
        <v>0.1295</v>
      </c>
      <c r="AC56" s="721">
        <f t="shared" si="43"/>
        <v>0.3147208122</v>
      </c>
      <c r="AD56" s="569"/>
      <c r="AE56" s="712"/>
      <c r="AF56" s="712">
        <v>35.6</v>
      </c>
      <c r="AG56" s="741">
        <v>25.9</v>
      </c>
      <c r="AH56" s="211">
        <f t="shared" si="44"/>
        <v>0.1295</v>
      </c>
      <c r="AI56" s="721">
        <f t="shared" si="45"/>
        <v>0.3147208122</v>
      </c>
    </row>
    <row r="57" ht="16.5" customHeight="1">
      <c r="A57" s="40" t="s">
        <v>78</v>
      </c>
      <c r="B57" s="41" t="s">
        <v>80</v>
      </c>
      <c r="C57" s="23"/>
      <c r="D57" s="516" t="s">
        <v>72</v>
      </c>
      <c r="E57" s="147">
        <v>300.0</v>
      </c>
      <c r="F57" s="45">
        <v>100.0</v>
      </c>
      <c r="H57" s="722">
        <v>16.77</v>
      </c>
      <c r="I57" s="723">
        <v>30.0</v>
      </c>
      <c r="J57" s="406">
        <f>I57+I57*J1</f>
        <v>31.5</v>
      </c>
      <c r="K57" s="72">
        <f t="shared" si="36"/>
        <v>0.315</v>
      </c>
      <c r="L57" s="721">
        <f t="shared" si="37"/>
        <v>0.8783542039</v>
      </c>
      <c r="M57" s="712">
        <v>20.0</v>
      </c>
      <c r="N57" s="712"/>
      <c r="O57" s="712">
        <v>22.58</v>
      </c>
      <c r="P57" s="737">
        <v>24.0</v>
      </c>
      <c r="Q57" s="72">
        <f t="shared" si="38"/>
        <v>0.24</v>
      </c>
      <c r="R57" s="721">
        <f t="shared" si="39"/>
        <v>0.4311270125</v>
      </c>
      <c r="S57" s="177"/>
      <c r="T57" s="712">
        <v>22.58</v>
      </c>
      <c r="U57" s="737">
        <v>22.5</v>
      </c>
      <c r="V57" s="72">
        <f t="shared" si="40"/>
        <v>0.225</v>
      </c>
      <c r="W57" s="721">
        <f t="shared" si="41"/>
        <v>0.3416815742</v>
      </c>
      <c r="X57" s="177"/>
      <c r="Y57" s="177"/>
      <c r="Z57" s="712">
        <v>22.58</v>
      </c>
      <c r="AA57" s="737">
        <v>21.0</v>
      </c>
      <c r="AB57" s="72">
        <f t="shared" si="42"/>
        <v>0.21</v>
      </c>
      <c r="AC57" s="721">
        <f t="shared" si="43"/>
        <v>0.252236136</v>
      </c>
      <c r="AD57" s="569"/>
      <c r="AE57" s="712"/>
      <c r="AF57" s="712">
        <v>22.58</v>
      </c>
      <c r="AG57" s="737">
        <v>21.0</v>
      </c>
      <c r="AH57" s="72">
        <f t="shared" si="44"/>
        <v>0.21</v>
      </c>
      <c r="AI57" s="721">
        <f t="shared" si="45"/>
        <v>0.252236136</v>
      </c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722">
        <v>23.95</v>
      </c>
      <c r="I58" s="723">
        <v>42.0</v>
      </c>
      <c r="J58" s="406">
        <f>I58+I58*J1</f>
        <v>44.1</v>
      </c>
      <c r="K58" s="211">
        <f t="shared" si="36"/>
        <v>0.2205</v>
      </c>
      <c r="L58" s="721">
        <f t="shared" si="37"/>
        <v>0.8413361169</v>
      </c>
      <c r="M58" s="712">
        <v>61.0</v>
      </c>
      <c r="N58" s="712"/>
      <c r="O58" s="712">
        <v>35.6</v>
      </c>
      <c r="P58" s="737">
        <v>33.6</v>
      </c>
      <c r="Q58" s="211">
        <f t="shared" si="38"/>
        <v>0.168</v>
      </c>
      <c r="R58" s="721">
        <f t="shared" si="39"/>
        <v>0.4029227557</v>
      </c>
      <c r="S58" s="177"/>
      <c r="T58" s="712">
        <v>35.6</v>
      </c>
      <c r="U58" s="737">
        <v>31.5</v>
      </c>
      <c r="V58" s="211">
        <f t="shared" si="40"/>
        <v>0.1575</v>
      </c>
      <c r="W58" s="721">
        <f t="shared" si="41"/>
        <v>0.3152400835</v>
      </c>
      <c r="X58" s="177"/>
      <c r="Y58" s="177"/>
      <c r="Z58" s="712">
        <v>35.6</v>
      </c>
      <c r="AA58" s="737">
        <v>29.4</v>
      </c>
      <c r="AB58" s="211">
        <f t="shared" si="42"/>
        <v>0.147</v>
      </c>
      <c r="AC58" s="721">
        <f t="shared" si="43"/>
        <v>0.2275574113</v>
      </c>
      <c r="AD58" s="569"/>
      <c r="AE58" s="712"/>
      <c r="AF58" s="712">
        <v>35.6</v>
      </c>
      <c r="AG58" s="737">
        <v>29.4</v>
      </c>
      <c r="AH58" s="211">
        <f t="shared" si="44"/>
        <v>0.147</v>
      </c>
      <c r="AI58" s="721">
        <f t="shared" si="45"/>
        <v>0.2275574113</v>
      </c>
    </row>
    <row r="59" ht="16.5" customHeight="1">
      <c r="A59" s="40" t="s">
        <v>78</v>
      </c>
      <c r="B59" s="41" t="s">
        <v>81</v>
      </c>
      <c r="C59" s="23"/>
      <c r="D59" s="516" t="s">
        <v>72</v>
      </c>
      <c r="E59" s="147">
        <v>300.0</v>
      </c>
      <c r="F59" s="45">
        <v>100.0</v>
      </c>
      <c r="H59" s="719">
        <v>19.92</v>
      </c>
      <c r="I59" s="720">
        <v>30.0</v>
      </c>
      <c r="J59" s="404">
        <f>I59+I59*J1</f>
        <v>31.5</v>
      </c>
      <c r="K59" s="72">
        <f t="shared" si="36"/>
        <v>0.315</v>
      </c>
      <c r="L59" s="721">
        <f t="shared" si="37"/>
        <v>0.5813253012</v>
      </c>
      <c r="M59" s="712">
        <v>21.0</v>
      </c>
      <c r="N59" s="712"/>
      <c r="O59" s="712"/>
      <c r="P59" s="736">
        <v>24.0</v>
      </c>
      <c r="Q59" s="72">
        <f t="shared" si="38"/>
        <v>0.24</v>
      </c>
      <c r="R59" s="721">
        <f t="shared" si="39"/>
        <v>0.2048192771</v>
      </c>
      <c r="S59" s="177"/>
      <c r="T59" s="712"/>
      <c r="U59" s="736">
        <v>22.5</v>
      </c>
      <c r="V59" s="72">
        <f t="shared" si="40"/>
        <v>0.225</v>
      </c>
      <c r="W59" s="721">
        <f t="shared" si="41"/>
        <v>0.1295180723</v>
      </c>
      <c r="X59" s="177"/>
      <c r="Y59" s="177"/>
      <c r="Z59" s="712"/>
      <c r="AA59" s="736">
        <v>21.0</v>
      </c>
      <c r="AB59" s="72">
        <f t="shared" si="42"/>
        <v>0.21</v>
      </c>
      <c r="AC59" s="721">
        <f t="shared" si="43"/>
        <v>0.05421686747</v>
      </c>
      <c r="AD59" s="569"/>
      <c r="AE59" s="712"/>
      <c r="AF59" s="712"/>
      <c r="AG59" s="736">
        <v>21.0</v>
      </c>
      <c r="AH59" s="72">
        <f t="shared" si="44"/>
        <v>0.21</v>
      </c>
      <c r="AI59" s="721">
        <f t="shared" si="45"/>
        <v>0.05421686747</v>
      </c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731">
        <v>29.55</v>
      </c>
      <c r="I60" s="732">
        <v>46.0</v>
      </c>
      <c r="J60" s="405">
        <f>I60+I60*J1</f>
        <v>48.3</v>
      </c>
      <c r="K60" s="211">
        <f t="shared" si="36"/>
        <v>0.2415</v>
      </c>
      <c r="L60" s="721">
        <f t="shared" si="37"/>
        <v>0.6345177665</v>
      </c>
      <c r="M60" s="712">
        <v>28.0</v>
      </c>
      <c r="N60" s="712"/>
      <c r="O60" s="712"/>
      <c r="P60" s="741">
        <v>36.8</v>
      </c>
      <c r="Q60" s="211">
        <f t="shared" si="38"/>
        <v>0.184</v>
      </c>
      <c r="R60" s="721">
        <f t="shared" si="39"/>
        <v>0.2453468697</v>
      </c>
      <c r="S60" s="177"/>
      <c r="T60" s="712"/>
      <c r="U60" s="741">
        <v>34.5</v>
      </c>
      <c r="V60" s="211">
        <f t="shared" si="40"/>
        <v>0.1725</v>
      </c>
      <c r="W60" s="721">
        <f t="shared" si="41"/>
        <v>0.1675126904</v>
      </c>
      <c r="X60" s="177"/>
      <c r="Y60" s="177"/>
      <c r="Z60" s="712"/>
      <c r="AA60" s="741">
        <v>32.2</v>
      </c>
      <c r="AB60" s="211">
        <f t="shared" si="42"/>
        <v>0.161</v>
      </c>
      <c r="AC60" s="721">
        <f t="shared" si="43"/>
        <v>0.089678511</v>
      </c>
      <c r="AD60" s="569"/>
      <c r="AE60" s="712"/>
      <c r="AF60" s="712"/>
      <c r="AG60" s="741">
        <v>32.2</v>
      </c>
      <c r="AH60" s="211">
        <f t="shared" si="44"/>
        <v>0.161</v>
      </c>
      <c r="AI60" s="721">
        <f t="shared" si="45"/>
        <v>0.089678511</v>
      </c>
    </row>
    <row r="61" ht="15.75" customHeight="1">
      <c r="A61" s="94"/>
      <c r="B61" s="94"/>
      <c r="C61" s="94"/>
      <c r="D61" s="81"/>
      <c r="E61" s="94"/>
      <c r="F61" s="94"/>
      <c r="H61" s="726"/>
      <c r="M61" s="712"/>
      <c r="N61" s="712"/>
      <c r="O61" s="712"/>
      <c r="T61" s="712"/>
      <c r="Z61" s="712"/>
      <c r="AD61" s="569"/>
      <c r="AE61" s="712"/>
      <c r="AF61" s="712"/>
    </row>
    <row r="62" ht="15.75" customHeight="1">
      <c r="A62" s="94"/>
      <c r="B62" s="94"/>
      <c r="C62" s="94"/>
      <c r="D62" s="81"/>
      <c r="E62" s="94"/>
      <c r="F62" s="94"/>
      <c r="H62" s="726"/>
      <c r="M62" s="712"/>
      <c r="N62" s="712"/>
      <c r="O62" s="712"/>
      <c r="T62" s="712"/>
      <c r="Z62" s="712"/>
      <c r="AD62" s="569"/>
      <c r="AE62" s="712"/>
      <c r="AF62" s="712"/>
    </row>
    <row r="63" ht="15.75" customHeight="1">
      <c r="A63" s="94"/>
      <c r="B63" s="94"/>
      <c r="C63" s="94"/>
      <c r="D63" s="81"/>
      <c r="E63" s="94"/>
      <c r="F63" s="94"/>
      <c r="H63" s="726"/>
      <c r="M63" s="712"/>
      <c r="N63" s="712"/>
      <c r="O63" s="712"/>
      <c r="T63" s="712"/>
      <c r="Z63" s="712"/>
      <c r="AD63" s="569"/>
      <c r="AE63" s="712"/>
      <c r="AF63" s="712"/>
    </row>
    <row r="64" ht="15.75" customHeight="1">
      <c r="A64" s="94"/>
      <c r="B64" s="94"/>
      <c r="C64" s="94"/>
      <c r="D64" s="81"/>
      <c r="E64" s="94"/>
      <c r="F64" s="94"/>
      <c r="H64" s="726"/>
      <c r="M64" s="712"/>
      <c r="N64" s="712"/>
      <c r="O64" s="712"/>
      <c r="T64" s="712"/>
      <c r="Z64" s="712"/>
      <c r="AD64" s="569"/>
      <c r="AE64" s="712"/>
      <c r="AF64" s="712"/>
    </row>
    <row r="65" ht="15.75" customHeight="1">
      <c r="A65" s="94"/>
      <c r="B65" s="94"/>
      <c r="C65" s="94"/>
      <c r="D65" s="81"/>
      <c r="E65" s="94"/>
      <c r="F65" s="94"/>
      <c r="H65" s="726"/>
      <c r="M65" s="712"/>
      <c r="N65" s="712"/>
      <c r="O65" s="712"/>
      <c r="T65" s="712"/>
      <c r="Z65" s="712"/>
      <c r="AD65" s="569"/>
      <c r="AE65" s="712"/>
      <c r="AF65" s="712"/>
    </row>
    <row r="66" ht="15.75" customHeight="1">
      <c r="A66" s="94"/>
      <c r="B66" s="94"/>
      <c r="C66" s="94"/>
      <c r="D66" s="81"/>
      <c r="E66" s="94"/>
      <c r="F66" s="94"/>
      <c r="H66" s="726"/>
      <c r="M66" s="712"/>
      <c r="N66" s="712"/>
      <c r="O66" s="712"/>
      <c r="T66" s="712"/>
      <c r="Z66" s="712"/>
      <c r="AD66" s="569"/>
      <c r="AE66" s="712"/>
      <c r="AF66" s="712"/>
    </row>
    <row r="67" ht="15.75" customHeight="1">
      <c r="A67" s="94"/>
      <c r="B67" s="94"/>
      <c r="C67" s="94"/>
      <c r="D67" s="81"/>
      <c r="E67" s="94"/>
      <c r="F67" s="94"/>
      <c r="H67" s="726"/>
      <c r="M67" s="712"/>
      <c r="N67" s="712"/>
      <c r="O67" s="712"/>
      <c r="T67" s="712"/>
      <c r="Z67" s="712"/>
      <c r="AD67" s="569"/>
      <c r="AE67" s="712"/>
      <c r="AF67" s="712"/>
    </row>
    <row r="68" ht="15.75" customHeight="1">
      <c r="A68" s="94"/>
      <c r="B68" s="94"/>
      <c r="C68" s="94"/>
      <c r="D68" s="81"/>
      <c r="E68" s="94"/>
      <c r="F68" s="94"/>
      <c r="H68" s="726"/>
      <c r="M68" s="712"/>
      <c r="N68" s="712"/>
      <c r="O68" s="712"/>
      <c r="T68" s="712"/>
      <c r="Z68" s="712"/>
      <c r="AD68" s="569"/>
      <c r="AE68" s="712"/>
      <c r="AF68" s="712"/>
    </row>
    <row r="69" ht="15.75" customHeight="1">
      <c r="A69" s="94"/>
      <c r="B69" s="94"/>
      <c r="C69" s="94"/>
      <c r="D69" s="81"/>
      <c r="E69" s="94"/>
      <c r="F69" s="94"/>
      <c r="H69" s="726"/>
      <c r="M69" s="712"/>
      <c r="N69" s="712"/>
      <c r="O69" s="712"/>
      <c r="T69" s="712"/>
      <c r="Z69" s="712"/>
      <c r="AD69" s="569"/>
      <c r="AE69" s="712"/>
      <c r="AF69" s="712"/>
    </row>
    <row r="70" ht="15.75" customHeight="1">
      <c r="A70" s="94"/>
      <c r="B70" s="94"/>
      <c r="C70" s="94"/>
      <c r="D70" s="81"/>
      <c r="E70" s="94"/>
      <c r="F70" s="94"/>
      <c r="H70" s="726"/>
      <c r="M70" s="712"/>
      <c r="N70" s="712"/>
      <c r="O70" s="712"/>
      <c r="T70" s="712"/>
      <c r="Z70" s="712"/>
      <c r="AD70" s="569"/>
      <c r="AE70" s="712"/>
      <c r="AF70" s="712"/>
    </row>
    <row r="71" ht="15.75" customHeight="1">
      <c r="A71" s="94"/>
      <c r="B71" s="94"/>
      <c r="C71" s="94"/>
      <c r="D71" s="81"/>
      <c r="E71" s="94"/>
      <c r="F71" s="94"/>
      <c r="H71" s="726"/>
      <c r="M71" s="712"/>
      <c r="N71" s="712"/>
      <c r="O71" s="712"/>
      <c r="T71" s="712"/>
      <c r="Z71" s="712"/>
      <c r="AD71" s="569"/>
      <c r="AE71" s="712"/>
      <c r="AF71" s="712"/>
    </row>
    <row r="72" ht="15.75" customHeight="1">
      <c r="A72" s="94"/>
      <c r="B72" s="94"/>
      <c r="C72" s="94"/>
      <c r="D72" s="81"/>
      <c r="E72" s="94"/>
      <c r="F72" s="94"/>
      <c r="H72" s="726"/>
      <c r="M72" s="712"/>
      <c r="N72" s="712"/>
      <c r="O72" s="712"/>
      <c r="T72" s="712"/>
      <c r="Z72" s="712"/>
      <c r="AD72" s="569"/>
      <c r="AE72" s="712"/>
      <c r="AF72" s="712"/>
    </row>
    <row r="73" ht="15.75" customHeight="1">
      <c r="A73" s="94"/>
      <c r="B73" s="94"/>
      <c r="C73" s="94"/>
      <c r="D73" s="81"/>
      <c r="E73" s="94"/>
      <c r="F73" s="94"/>
      <c r="H73" s="726"/>
      <c r="M73" s="712"/>
      <c r="N73" s="712"/>
      <c r="O73" s="712"/>
      <c r="T73" s="712"/>
      <c r="Z73" s="712"/>
      <c r="AD73" s="569"/>
      <c r="AE73" s="712"/>
      <c r="AF73" s="712"/>
    </row>
    <row r="74" ht="15.75" customHeight="1">
      <c r="A74" s="94"/>
      <c r="B74" s="94"/>
      <c r="C74" s="94"/>
      <c r="D74" s="81"/>
      <c r="E74" s="94"/>
      <c r="F74" s="94"/>
      <c r="H74" s="726"/>
      <c r="M74" s="712"/>
      <c r="N74" s="712"/>
      <c r="O74" s="712"/>
      <c r="T74" s="712"/>
      <c r="Z74" s="712"/>
      <c r="AD74" s="569"/>
      <c r="AE74" s="712"/>
      <c r="AF74" s="712"/>
    </row>
    <row r="75" ht="15.75" customHeight="1">
      <c r="A75" s="94"/>
      <c r="B75" s="94"/>
      <c r="C75" s="94"/>
      <c r="D75" s="81"/>
      <c r="E75" s="94"/>
      <c r="F75" s="94"/>
      <c r="H75" s="726"/>
      <c r="M75" s="712"/>
      <c r="N75" s="712"/>
      <c r="O75" s="712"/>
      <c r="T75" s="712"/>
      <c r="Z75" s="712"/>
      <c r="AD75" s="569"/>
      <c r="AE75" s="712"/>
      <c r="AF75" s="712"/>
    </row>
    <row r="76" ht="15.75" customHeight="1">
      <c r="A76" s="94"/>
      <c r="B76" s="94"/>
      <c r="C76" s="94"/>
      <c r="D76" s="81"/>
      <c r="E76" s="94"/>
      <c r="F76" s="94"/>
      <c r="H76" s="726"/>
      <c r="M76" s="712"/>
      <c r="N76" s="712"/>
      <c r="O76" s="712"/>
      <c r="T76" s="712"/>
      <c r="Z76" s="712"/>
      <c r="AD76" s="569"/>
      <c r="AE76" s="712"/>
      <c r="AF76" s="712"/>
    </row>
    <row r="77" ht="15.75" customHeight="1">
      <c r="A77" s="94"/>
      <c r="B77" s="94"/>
      <c r="C77" s="94"/>
      <c r="D77" s="81"/>
      <c r="E77" s="94"/>
      <c r="F77" s="94"/>
      <c r="H77" s="726"/>
      <c r="M77" s="712"/>
      <c r="N77" s="712"/>
      <c r="O77" s="712"/>
      <c r="T77" s="712"/>
      <c r="Z77" s="712"/>
      <c r="AD77" s="569"/>
      <c r="AE77" s="712"/>
      <c r="AF77" s="712"/>
    </row>
    <row r="78" ht="15.75" customHeight="1">
      <c r="A78" s="94"/>
      <c r="B78" s="94"/>
      <c r="C78" s="94"/>
      <c r="D78" s="81"/>
      <c r="E78" s="94"/>
      <c r="F78" s="94"/>
      <c r="H78" s="726"/>
      <c r="M78" s="712"/>
      <c r="N78" s="712"/>
      <c r="O78" s="712"/>
      <c r="T78" s="712"/>
      <c r="Z78" s="712"/>
      <c r="AD78" s="569"/>
      <c r="AE78" s="712"/>
      <c r="AF78" s="712"/>
    </row>
    <row r="79" ht="15.75" customHeight="1">
      <c r="A79" s="94"/>
      <c r="B79" s="94"/>
      <c r="C79" s="94"/>
      <c r="D79" s="81"/>
      <c r="E79" s="94"/>
      <c r="F79" s="94"/>
      <c r="H79" s="726"/>
      <c r="M79" s="712"/>
      <c r="N79" s="712"/>
      <c r="O79" s="712"/>
      <c r="T79" s="712"/>
      <c r="Z79" s="712"/>
      <c r="AD79" s="569"/>
      <c r="AE79" s="712"/>
      <c r="AF79" s="712"/>
    </row>
    <row r="80" ht="15.75" customHeight="1">
      <c r="A80" s="94"/>
      <c r="B80" s="94"/>
      <c r="C80" s="94"/>
      <c r="D80" s="81"/>
      <c r="E80" s="94"/>
      <c r="F80" s="94"/>
      <c r="H80" s="726"/>
      <c r="M80" s="712"/>
      <c r="N80" s="712"/>
      <c r="O80" s="712"/>
      <c r="T80" s="712"/>
      <c r="Z80" s="712"/>
      <c r="AD80" s="569"/>
      <c r="AE80" s="712"/>
      <c r="AF80" s="712"/>
    </row>
    <row r="81" ht="15.75" customHeight="1">
      <c r="A81" s="94"/>
      <c r="B81" s="94"/>
      <c r="C81" s="94"/>
      <c r="D81" s="81"/>
      <c r="E81" s="94"/>
      <c r="F81" s="94"/>
      <c r="H81" s="726"/>
      <c r="M81" s="712"/>
      <c r="N81" s="712"/>
      <c r="O81" s="712"/>
      <c r="T81" s="712"/>
      <c r="Z81" s="712"/>
      <c r="AD81" s="569"/>
      <c r="AE81" s="712"/>
      <c r="AF81" s="712"/>
    </row>
    <row r="82" ht="15.75" customHeight="1">
      <c r="A82" s="94"/>
      <c r="B82" s="94"/>
      <c r="C82" s="94"/>
      <c r="D82" s="81"/>
      <c r="E82" s="94"/>
      <c r="F82" s="94"/>
      <c r="H82" s="726"/>
      <c r="M82" s="712"/>
      <c r="N82" s="712"/>
      <c r="O82" s="712"/>
      <c r="T82" s="712"/>
      <c r="Z82" s="712"/>
      <c r="AD82" s="569"/>
      <c r="AE82" s="712"/>
      <c r="AF82" s="712"/>
    </row>
    <row r="83" ht="15.75" customHeight="1">
      <c r="A83" s="94"/>
      <c r="B83" s="94"/>
      <c r="C83" s="94"/>
      <c r="D83" s="81"/>
      <c r="E83" s="94"/>
      <c r="F83" s="94"/>
      <c r="H83" s="726"/>
      <c r="M83" s="712"/>
      <c r="N83" s="712"/>
      <c r="O83" s="712"/>
      <c r="T83" s="712"/>
      <c r="Z83" s="712"/>
      <c r="AD83" s="569"/>
      <c r="AE83" s="712"/>
      <c r="AF83" s="712"/>
    </row>
    <row r="84" ht="15.75" customHeight="1">
      <c r="A84" s="94"/>
      <c r="B84" s="94"/>
      <c r="C84" s="94"/>
      <c r="D84" s="81"/>
      <c r="E84" s="94"/>
      <c r="F84" s="94"/>
      <c r="H84" s="726"/>
      <c r="M84" s="712"/>
      <c r="N84" s="712"/>
      <c r="O84" s="712"/>
      <c r="T84" s="712"/>
      <c r="Z84" s="712"/>
      <c r="AD84" s="569"/>
      <c r="AE84" s="712"/>
      <c r="AF84" s="712"/>
    </row>
    <row r="85" ht="15.75" customHeight="1">
      <c r="A85" s="94"/>
      <c r="B85" s="94"/>
      <c r="C85" s="94"/>
      <c r="D85" s="81"/>
      <c r="E85" s="94"/>
      <c r="F85" s="94"/>
      <c r="H85" s="726"/>
      <c r="M85" s="712"/>
      <c r="N85" s="712"/>
      <c r="O85" s="712"/>
      <c r="T85" s="712"/>
      <c r="Z85" s="712"/>
      <c r="AD85" s="569"/>
      <c r="AE85" s="712"/>
      <c r="AF85" s="712"/>
    </row>
    <row r="86" ht="15.75" customHeight="1">
      <c r="A86" s="94"/>
      <c r="B86" s="94"/>
      <c r="C86" s="94"/>
      <c r="D86" s="81"/>
      <c r="E86" s="94"/>
      <c r="F86" s="94"/>
      <c r="H86" s="726"/>
      <c r="M86" s="712"/>
      <c r="N86" s="712"/>
      <c r="O86" s="712"/>
      <c r="T86" s="712"/>
      <c r="Z86" s="712"/>
      <c r="AD86" s="569"/>
      <c r="AE86" s="712"/>
      <c r="AF86" s="712"/>
    </row>
    <row r="87" ht="15.75" customHeight="1">
      <c r="A87" s="94"/>
      <c r="B87" s="94"/>
      <c r="C87" s="94"/>
      <c r="D87" s="81"/>
      <c r="E87" s="94"/>
      <c r="F87" s="94"/>
      <c r="H87" s="726"/>
      <c r="M87" s="712"/>
      <c r="N87" s="712"/>
      <c r="O87" s="712"/>
      <c r="T87" s="712"/>
      <c r="Z87" s="712"/>
      <c r="AD87" s="569"/>
      <c r="AE87" s="712"/>
      <c r="AF87" s="712"/>
    </row>
    <row r="88" ht="15.75" customHeight="1">
      <c r="A88" s="94"/>
      <c r="B88" s="94"/>
      <c r="C88" s="94"/>
      <c r="D88" s="81"/>
      <c r="E88" s="94"/>
      <c r="F88" s="94"/>
      <c r="H88" s="726"/>
      <c r="M88" s="712"/>
      <c r="N88" s="712"/>
      <c r="O88" s="712"/>
      <c r="T88" s="712"/>
      <c r="Z88" s="712"/>
      <c r="AD88" s="569"/>
      <c r="AE88" s="712"/>
      <c r="AF88" s="712"/>
    </row>
    <row r="89" ht="15.75" customHeight="1">
      <c r="A89" s="94"/>
      <c r="B89" s="94"/>
      <c r="C89" s="94"/>
      <c r="D89" s="81"/>
      <c r="E89" s="94"/>
      <c r="F89" s="94"/>
      <c r="H89" s="726"/>
      <c r="M89" s="712"/>
      <c r="N89" s="712"/>
      <c r="O89" s="712"/>
      <c r="T89" s="712"/>
      <c r="Z89" s="712"/>
      <c r="AD89" s="569"/>
      <c r="AE89" s="712"/>
      <c r="AF89" s="712"/>
    </row>
    <row r="90" ht="15.75" customHeight="1">
      <c r="A90" s="94"/>
      <c r="B90" s="94"/>
      <c r="C90" s="94"/>
      <c r="D90" s="81"/>
      <c r="E90" s="94"/>
      <c r="F90" s="94"/>
      <c r="H90" s="726"/>
      <c r="M90" s="712"/>
      <c r="N90" s="712"/>
      <c r="O90" s="712"/>
      <c r="T90" s="712"/>
      <c r="Z90" s="712"/>
      <c r="AD90" s="569"/>
      <c r="AE90" s="712"/>
      <c r="AF90" s="712"/>
    </row>
    <row r="91" ht="15.75" customHeight="1">
      <c r="A91" s="94"/>
      <c r="B91" s="94"/>
      <c r="C91" s="94"/>
      <c r="D91" s="81"/>
      <c r="E91" s="94"/>
      <c r="F91" s="94"/>
      <c r="H91" s="726"/>
      <c r="M91" s="712"/>
      <c r="N91" s="712"/>
      <c r="O91" s="712"/>
      <c r="T91" s="712"/>
      <c r="Z91" s="712"/>
      <c r="AD91" s="569"/>
      <c r="AE91" s="712"/>
      <c r="AF91" s="712"/>
    </row>
    <row r="92" ht="15.75" customHeight="1">
      <c r="A92" s="94"/>
      <c r="B92" s="94"/>
      <c r="C92" s="94"/>
      <c r="D92" s="81"/>
      <c r="E92" s="94"/>
      <c r="F92" s="94"/>
      <c r="H92" s="726"/>
      <c r="M92" s="712"/>
      <c r="N92" s="712"/>
      <c r="O92" s="712"/>
      <c r="T92" s="712"/>
      <c r="Z92" s="712"/>
      <c r="AD92" s="569"/>
      <c r="AE92" s="712"/>
      <c r="AF92" s="712"/>
    </row>
    <row r="93" ht="15.75" customHeight="1">
      <c r="A93" s="94"/>
      <c r="B93" s="94"/>
      <c r="C93" s="94"/>
      <c r="D93" s="81"/>
      <c r="E93" s="94"/>
      <c r="F93" s="94"/>
      <c r="H93" s="726"/>
      <c r="M93" s="712"/>
      <c r="N93" s="712"/>
      <c r="O93" s="712"/>
      <c r="T93" s="712"/>
      <c r="Z93" s="712"/>
      <c r="AD93" s="569"/>
      <c r="AE93" s="712"/>
      <c r="AF93" s="712"/>
    </row>
    <row r="94" ht="15.75" customHeight="1">
      <c r="A94" s="94"/>
      <c r="B94" s="94"/>
      <c r="C94" s="94"/>
      <c r="D94" s="81"/>
      <c r="E94" s="94"/>
      <c r="F94" s="94"/>
      <c r="H94" s="726"/>
      <c r="M94" s="712"/>
      <c r="N94" s="712"/>
      <c r="O94" s="712"/>
      <c r="T94" s="712"/>
      <c r="Z94" s="712"/>
      <c r="AD94" s="569"/>
      <c r="AE94" s="712"/>
      <c r="AF94" s="712"/>
    </row>
    <row r="95" ht="15.75" customHeight="1">
      <c r="A95" s="94"/>
      <c r="B95" s="94"/>
      <c r="C95" s="94"/>
      <c r="D95" s="81"/>
      <c r="E95" s="94"/>
      <c r="F95" s="94"/>
      <c r="H95" s="726"/>
      <c r="M95" s="712"/>
      <c r="N95" s="712"/>
      <c r="O95" s="712"/>
      <c r="T95" s="712"/>
      <c r="Z95" s="712"/>
      <c r="AD95" s="569"/>
      <c r="AE95" s="712"/>
      <c r="AF95" s="712"/>
    </row>
    <row r="96" ht="15.75" customHeight="1">
      <c r="A96" s="94"/>
      <c r="B96" s="94"/>
      <c r="C96" s="94"/>
      <c r="D96" s="81"/>
      <c r="E96" s="94"/>
      <c r="F96" s="94"/>
      <c r="H96" s="726"/>
      <c r="M96" s="712"/>
      <c r="N96" s="712"/>
      <c r="O96" s="712"/>
      <c r="T96" s="712"/>
      <c r="Z96" s="712"/>
      <c r="AD96" s="569"/>
      <c r="AE96" s="712"/>
      <c r="AF96" s="712"/>
    </row>
    <row r="97" ht="15.75" customHeight="1">
      <c r="A97" s="94"/>
      <c r="B97" s="94"/>
      <c r="C97" s="94"/>
      <c r="D97" s="81"/>
      <c r="E97" s="94"/>
      <c r="F97" s="94"/>
      <c r="H97" s="726"/>
      <c r="M97" s="712"/>
      <c r="N97" s="712"/>
      <c r="O97" s="712"/>
      <c r="T97" s="712"/>
      <c r="Z97" s="712"/>
      <c r="AD97" s="569"/>
      <c r="AE97" s="712"/>
      <c r="AF97" s="712"/>
    </row>
    <row r="98" ht="15.75" customHeight="1">
      <c r="A98" s="94"/>
      <c r="B98" s="94"/>
      <c r="C98" s="94"/>
      <c r="D98" s="81"/>
      <c r="E98" s="94"/>
      <c r="F98" s="94"/>
      <c r="H98" s="726"/>
      <c r="M98" s="712"/>
      <c r="N98" s="712"/>
      <c r="O98" s="712"/>
      <c r="T98" s="712"/>
      <c r="Z98" s="712"/>
      <c r="AD98" s="569"/>
      <c r="AE98" s="712"/>
      <c r="AF98" s="712"/>
    </row>
    <row r="99" ht="15.75" customHeight="1">
      <c r="A99" s="94"/>
      <c r="B99" s="94"/>
      <c r="C99" s="94"/>
      <c r="D99" s="81"/>
      <c r="E99" s="94"/>
      <c r="F99" s="94"/>
      <c r="H99" s="726"/>
      <c r="M99" s="712"/>
      <c r="N99" s="712"/>
      <c r="O99" s="712"/>
      <c r="T99" s="712"/>
      <c r="Z99" s="712"/>
      <c r="AD99" s="569"/>
      <c r="AE99" s="712"/>
      <c r="AF99" s="712"/>
    </row>
    <row r="100" ht="15.75" customHeight="1">
      <c r="A100" s="94"/>
      <c r="B100" s="94"/>
      <c r="C100" s="94"/>
      <c r="D100" s="81"/>
      <c r="E100" s="94"/>
      <c r="F100" s="94"/>
      <c r="H100" s="726"/>
      <c r="M100" s="712"/>
      <c r="N100" s="712"/>
      <c r="O100" s="712"/>
      <c r="T100" s="712"/>
      <c r="Z100" s="712"/>
      <c r="AD100" s="569"/>
      <c r="AE100" s="712"/>
      <c r="AF100" s="712"/>
    </row>
    <row r="101" ht="15.75" customHeight="1">
      <c r="A101" s="94"/>
      <c r="B101" s="94"/>
      <c r="C101" s="94"/>
      <c r="D101" s="81"/>
      <c r="E101" s="94"/>
      <c r="F101" s="94"/>
      <c r="H101" s="726"/>
      <c r="M101" s="712"/>
      <c r="N101" s="712"/>
      <c r="O101" s="712"/>
      <c r="T101" s="712"/>
      <c r="Z101" s="712"/>
      <c r="AD101" s="569"/>
      <c r="AE101" s="712"/>
      <c r="AF101" s="712"/>
    </row>
    <row r="102" ht="15.75" customHeight="1">
      <c r="A102" s="94"/>
      <c r="B102" s="94"/>
      <c r="C102" s="94"/>
      <c r="D102" s="81"/>
      <c r="E102" s="94"/>
      <c r="F102" s="94"/>
      <c r="H102" s="726"/>
      <c r="M102" s="712"/>
      <c r="N102" s="712"/>
      <c r="O102" s="712"/>
      <c r="T102" s="712"/>
      <c r="Z102" s="712"/>
      <c r="AD102" s="569"/>
      <c r="AE102" s="712"/>
      <c r="AF102" s="712"/>
    </row>
    <row r="103" ht="15.75" customHeight="1">
      <c r="A103" s="94"/>
      <c r="B103" s="94"/>
      <c r="C103" s="94"/>
      <c r="D103" s="81"/>
      <c r="E103" s="94"/>
      <c r="F103" s="94"/>
      <c r="H103" s="726"/>
      <c r="M103" s="712"/>
      <c r="N103" s="712"/>
      <c r="O103" s="712"/>
      <c r="T103" s="712"/>
      <c r="Z103" s="712"/>
      <c r="AD103" s="569"/>
      <c r="AE103" s="712"/>
      <c r="AF103" s="712"/>
    </row>
    <row r="104" ht="15.75" customHeight="1">
      <c r="A104" s="94"/>
      <c r="B104" s="94"/>
      <c r="C104" s="94"/>
      <c r="D104" s="81"/>
      <c r="E104" s="94"/>
      <c r="F104" s="94"/>
      <c r="H104" s="726"/>
      <c r="M104" s="712"/>
      <c r="N104" s="712"/>
      <c r="O104" s="712"/>
      <c r="T104" s="712"/>
      <c r="Z104" s="712"/>
      <c r="AD104" s="569"/>
      <c r="AE104" s="712"/>
      <c r="AF104" s="712"/>
    </row>
    <row r="105" ht="15.75" customHeight="1">
      <c r="A105" s="94"/>
      <c r="B105" s="94"/>
      <c r="C105" s="94"/>
      <c r="D105" s="81"/>
      <c r="E105" s="94"/>
      <c r="F105" s="94"/>
      <c r="H105" s="726"/>
      <c r="M105" s="712"/>
      <c r="N105" s="712"/>
      <c r="O105" s="712"/>
      <c r="T105" s="712"/>
      <c r="Z105" s="712"/>
      <c r="AD105" s="569"/>
      <c r="AE105" s="712"/>
      <c r="AF105" s="712"/>
    </row>
    <row r="106" ht="15.75" customHeight="1">
      <c r="A106" s="94"/>
      <c r="B106" s="94"/>
      <c r="C106" s="94"/>
      <c r="D106" s="81"/>
      <c r="E106" s="94"/>
      <c r="F106" s="94"/>
      <c r="H106" s="726"/>
      <c r="M106" s="712"/>
      <c r="N106" s="712"/>
      <c r="O106" s="712"/>
      <c r="T106" s="712"/>
      <c r="Z106" s="712"/>
      <c r="AD106" s="569"/>
      <c r="AE106" s="712"/>
      <c r="AF106" s="712"/>
    </row>
    <row r="107" ht="15.75" customHeight="1">
      <c r="A107" s="94"/>
      <c r="B107" s="94"/>
      <c r="C107" s="94"/>
      <c r="D107" s="81"/>
      <c r="E107" s="94"/>
      <c r="F107" s="94"/>
      <c r="H107" s="726"/>
      <c r="M107" s="712"/>
      <c r="N107" s="712"/>
      <c r="O107" s="712"/>
      <c r="T107" s="712"/>
      <c r="Z107" s="712"/>
      <c r="AD107" s="569"/>
      <c r="AE107" s="712"/>
      <c r="AF107" s="712"/>
    </row>
    <row r="108" ht="15.75" customHeight="1">
      <c r="A108" s="94"/>
      <c r="B108" s="94"/>
      <c r="C108" s="94"/>
      <c r="D108" s="81"/>
      <c r="E108" s="94"/>
      <c r="F108" s="94"/>
      <c r="H108" s="726"/>
      <c r="M108" s="712"/>
      <c r="N108" s="712"/>
      <c r="O108" s="712"/>
      <c r="T108" s="712"/>
      <c r="Z108" s="712"/>
      <c r="AD108" s="569"/>
      <c r="AE108" s="712"/>
      <c r="AF108" s="712"/>
    </row>
    <row r="109" ht="15.75" customHeight="1">
      <c r="A109" s="94"/>
      <c r="B109" s="94"/>
      <c r="C109" s="94"/>
      <c r="D109" s="81"/>
      <c r="E109" s="94"/>
      <c r="F109" s="94"/>
      <c r="H109" s="726"/>
      <c r="M109" s="712"/>
      <c r="N109" s="712"/>
      <c r="O109" s="712"/>
      <c r="T109" s="712"/>
      <c r="Z109" s="712"/>
      <c r="AD109" s="569"/>
      <c r="AE109" s="712"/>
      <c r="AF109" s="712"/>
    </row>
    <row r="110" ht="15.75" customHeight="1">
      <c r="A110" s="94"/>
      <c r="B110" s="94"/>
      <c r="C110" s="94"/>
      <c r="D110" s="81"/>
      <c r="E110" s="94"/>
      <c r="F110" s="94"/>
      <c r="H110" s="726"/>
      <c r="M110" s="712"/>
      <c r="N110" s="712"/>
      <c r="O110" s="712"/>
      <c r="T110" s="712"/>
      <c r="Z110" s="712"/>
      <c r="AD110" s="569"/>
      <c r="AE110" s="712"/>
      <c r="AF110" s="712"/>
    </row>
    <row r="111" ht="15.75" customHeight="1">
      <c r="A111" s="94"/>
      <c r="B111" s="94"/>
      <c r="C111" s="94"/>
      <c r="D111" s="81"/>
      <c r="E111" s="94"/>
      <c r="F111" s="94"/>
      <c r="H111" s="726"/>
      <c r="M111" s="712"/>
      <c r="N111" s="712"/>
      <c r="O111" s="712"/>
      <c r="T111" s="712"/>
      <c r="Z111" s="712"/>
      <c r="AD111" s="569"/>
      <c r="AE111" s="712"/>
      <c r="AF111" s="712"/>
    </row>
    <row r="112" ht="15.75" customHeight="1">
      <c r="A112" s="94"/>
      <c r="B112" s="94"/>
      <c r="C112" s="94"/>
      <c r="D112" s="81"/>
      <c r="E112" s="94"/>
      <c r="F112" s="94"/>
      <c r="H112" s="726"/>
      <c r="M112" s="712"/>
      <c r="N112" s="712"/>
      <c r="O112" s="712"/>
      <c r="T112" s="712"/>
      <c r="Z112" s="712"/>
      <c r="AD112" s="569"/>
      <c r="AE112" s="712"/>
      <c r="AF112" s="712"/>
    </row>
    <row r="113" ht="15.75" customHeight="1">
      <c r="A113" s="94"/>
      <c r="B113" s="94"/>
      <c r="C113" s="94"/>
      <c r="D113" s="81"/>
      <c r="E113" s="94"/>
      <c r="F113" s="94"/>
      <c r="H113" s="726"/>
      <c r="M113" s="712"/>
      <c r="N113" s="712"/>
      <c r="O113" s="712"/>
      <c r="T113" s="712"/>
      <c r="Z113" s="712"/>
      <c r="AD113" s="569"/>
      <c r="AE113" s="712"/>
      <c r="AF113" s="712"/>
    </row>
    <row r="114" ht="15.75" customHeight="1">
      <c r="A114" s="94"/>
      <c r="B114" s="94"/>
      <c r="C114" s="94"/>
      <c r="D114" s="81"/>
      <c r="E114" s="94"/>
      <c r="F114" s="94"/>
      <c r="H114" s="726"/>
      <c r="M114" s="712"/>
      <c r="N114" s="712"/>
      <c r="O114" s="712"/>
      <c r="T114" s="712"/>
      <c r="Z114" s="712"/>
      <c r="AD114" s="569"/>
      <c r="AE114" s="712"/>
      <c r="AF114" s="712"/>
    </row>
    <row r="115" ht="15.75" customHeight="1">
      <c r="A115" s="94"/>
      <c r="B115" s="94"/>
      <c r="C115" s="94"/>
      <c r="D115" s="81"/>
      <c r="E115" s="94"/>
      <c r="F115" s="94"/>
      <c r="H115" s="726"/>
      <c r="M115" s="712"/>
      <c r="N115" s="712"/>
      <c r="O115" s="712"/>
      <c r="T115" s="712"/>
      <c r="Z115" s="712"/>
      <c r="AD115" s="569"/>
      <c r="AE115" s="712"/>
      <c r="AF115" s="712"/>
    </row>
    <row r="116" ht="15.75" customHeight="1">
      <c r="A116" s="94"/>
      <c r="B116" s="94"/>
      <c r="C116" s="94"/>
      <c r="D116" s="81"/>
      <c r="E116" s="94"/>
      <c r="F116" s="94"/>
      <c r="H116" s="726"/>
      <c r="M116" s="712"/>
      <c r="N116" s="712"/>
      <c r="O116" s="712"/>
      <c r="T116" s="712"/>
      <c r="Z116" s="712"/>
      <c r="AD116" s="569"/>
      <c r="AE116" s="712"/>
      <c r="AF116" s="712"/>
    </row>
    <row r="117" ht="15.75" customHeight="1">
      <c r="A117" s="94"/>
      <c r="B117" s="94"/>
      <c r="C117" s="94"/>
      <c r="D117" s="81"/>
      <c r="E117" s="94"/>
      <c r="F117" s="94"/>
      <c r="H117" s="726"/>
      <c r="M117" s="712"/>
      <c r="N117" s="712"/>
      <c r="O117" s="712"/>
      <c r="T117" s="712"/>
      <c r="Z117" s="712"/>
      <c r="AD117" s="569"/>
      <c r="AE117" s="712"/>
      <c r="AF117" s="712"/>
    </row>
    <row r="118" ht="15.75" customHeight="1">
      <c r="A118" s="94"/>
      <c r="B118" s="94"/>
      <c r="C118" s="94"/>
      <c r="D118" s="81"/>
      <c r="E118" s="94"/>
      <c r="F118" s="94"/>
      <c r="H118" s="726"/>
      <c r="M118" s="712"/>
      <c r="N118" s="712"/>
      <c r="O118" s="712"/>
      <c r="T118" s="712"/>
      <c r="Z118" s="712"/>
      <c r="AD118" s="569"/>
      <c r="AE118" s="712"/>
      <c r="AF118" s="712"/>
    </row>
    <row r="119" ht="15.75" customHeight="1">
      <c r="A119" s="94"/>
      <c r="B119" s="94"/>
      <c r="C119" s="94"/>
      <c r="D119" s="81"/>
      <c r="E119" s="94"/>
      <c r="F119" s="94"/>
      <c r="H119" s="726"/>
      <c r="M119" s="712"/>
      <c r="N119" s="712"/>
      <c r="O119" s="712"/>
      <c r="T119" s="712"/>
      <c r="Z119" s="712"/>
      <c r="AD119" s="569"/>
      <c r="AE119" s="712"/>
      <c r="AF119" s="712"/>
    </row>
    <row r="120" ht="15.75" customHeight="1">
      <c r="A120" s="94"/>
      <c r="B120" s="94"/>
      <c r="C120" s="94"/>
      <c r="D120" s="81"/>
      <c r="E120" s="94"/>
      <c r="F120" s="94"/>
      <c r="H120" s="726"/>
      <c r="M120" s="712"/>
      <c r="N120" s="712"/>
      <c r="O120" s="712"/>
      <c r="T120" s="712"/>
      <c r="Z120" s="712"/>
      <c r="AD120" s="569"/>
      <c r="AE120" s="712"/>
      <c r="AF120" s="712"/>
    </row>
    <row r="121" ht="15.75" customHeight="1">
      <c r="A121" s="94"/>
      <c r="B121" s="94"/>
      <c r="C121" s="94"/>
      <c r="D121" s="81"/>
      <c r="E121" s="94"/>
      <c r="F121" s="94"/>
      <c r="H121" s="726"/>
      <c r="M121" s="712"/>
      <c r="N121" s="712"/>
      <c r="O121" s="712"/>
      <c r="T121" s="712"/>
      <c r="Z121" s="712"/>
      <c r="AD121" s="569"/>
      <c r="AE121" s="712"/>
      <c r="AF121" s="712"/>
    </row>
    <row r="122" ht="15.75" customHeight="1">
      <c r="A122" s="94"/>
      <c r="B122" s="94"/>
      <c r="C122" s="94"/>
      <c r="D122" s="81"/>
      <c r="E122" s="94"/>
      <c r="F122" s="94"/>
      <c r="H122" s="726"/>
      <c r="M122" s="712"/>
      <c r="N122" s="712"/>
      <c r="O122" s="712"/>
      <c r="T122" s="712"/>
      <c r="Z122" s="712"/>
      <c r="AD122" s="569"/>
      <c r="AE122" s="712"/>
      <c r="AF122" s="712"/>
    </row>
    <row r="123" ht="15.75" customHeight="1">
      <c r="A123" s="94"/>
      <c r="B123" s="94"/>
      <c r="C123" s="94"/>
      <c r="D123" s="81"/>
      <c r="E123" s="94"/>
      <c r="F123" s="94"/>
      <c r="H123" s="726"/>
      <c r="M123" s="712"/>
      <c r="N123" s="712"/>
      <c r="O123" s="712"/>
      <c r="T123" s="712"/>
      <c r="Z123" s="712"/>
      <c r="AD123" s="569"/>
      <c r="AE123" s="712"/>
      <c r="AF123" s="712"/>
    </row>
    <row r="124" ht="15.75" customHeight="1">
      <c r="A124" s="94"/>
      <c r="B124" s="94"/>
      <c r="C124" s="94"/>
      <c r="D124" s="81"/>
      <c r="E124" s="94"/>
      <c r="F124" s="94"/>
      <c r="H124" s="726"/>
      <c r="M124" s="712"/>
      <c r="N124" s="712"/>
      <c r="O124" s="712"/>
      <c r="T124" s="712"/>
      <c r="Z124" s="712"/>
      <c r="AD124" s="569"/>
      <c r="AE124" s="712"/>
      <c r="AF124" s="712"/>
    </row>
    <row r="125" ht="15.75" customHeight="1">
      <c r="A125" s="94"/>
      <c r="B125" s="94"/>
      <c r="C125" s="94"/>
      <c r="D125" s="81"/>
      <c r="E125" s="94"/>
      <c r="F125" s="94"/>
      <c r="H125" s="726"/>
      <c r="M125" s="712"/>
      <c r="N125" s="712"/>
      <c r="O125" s="712"/>
      <c r="T125" s="712"/>
      <c r="Z125" s="712"/>
      <c r="AD125" s="569"/>
      <c r="AE125" s="712"/>
      <c r="AF125" s="712"/>
    </row>
    <row r="126" ht="15.75" customHeight="1">
      <c r="A126" s="94"/>
      <c r="B126" s="94"/>
      <c r="C126" s="94"/>
      <c r="D126" s="81"/>
      <c r="E126" s="94"/>
      <c r="F126" s="94"/>
      <c r="H126" s="726"/>
      <c r="M126" s="712"/>
      <c r="N126" s="712"/>
      <c r="O126" s="712"/>
      <c r="T126" s="712"/>
      <c r="Z126" s="712"/>
      <c r="AD126" s="569"/>
      <c r="AE126" s="712"/>
      <c r="AF126" s="712"/>
    </row>
    <row r="127" ht="15.75" customHeight="1">
      <c r="A127" s="94"/>
      <c r="B127" s="94"/>
      <c r="C127" s="94"/>
      <c r="D127" s="81"/>
      <c r="E127" s="94"/>
      <c r="F127" s="94"/>
      <c r="H127" s="726"/>
      <c r="M127" s="712"/>
      <c r="N127" s="712"/>
      <c r="O127" s="712"/>
      <c r="T127" s="712"/>
      <c r="Z127" s="712"/>
      <c r="AD127" s="569"/>
      <c r="AE127" s="712"/>
      <c r="AF127" s="712"/>
    </row>
    <row r="128" ht="15.75" customHeight="1">
      <c r="A128" s="94"/>
      <c r="B128" s="94"/>
      <c r="C128" s="94"/>
      <c r="D128" s="81"/>
      <c r="E128" s="94"/>
      <c r="F128" s="94"/>
      <c r="H128" s="726"/>
      <c r="M128" s="712"/>
      <c r="N128" s="712"/>
      <c r="O128" s="712"/>
      <c r="T128" s="712"/>
      <c r="Z128" s="712"/>
      <c r="AD128" s="569"/>
      <c r="AE128" s="712"/>
      <c r="AF128" s="712"/>
    </row>
    <row r="129" ht="15.75" customHeight="1">
      <c r="A129" s="94"/>
      <c r="B129" s="94"/>
      <c r="C129" s="94"/>
      <c r="D129" s="81"/>
      <c r="E129" s="94"/>
      <c r="F129" s="94"/>
      <c r="H129" s="726"/>
      <c r="M129" s="712"/>
      <c r="N129" s="712"/>
      <c r="O129" s="712"/>
      <c r="T129" s="712"/>
      <c r="Z129" s="712"/>
      <c r="AD129" s="569"/>
      <c r="AE129" s="712"/>
      <c r="AF129" s="712"/>
    </row>
    <row r="130" ht="15.75" customHeight="1">
      <c r="A130" s="94"/>
      <c r="B130" s="94"/>
      <c r="C130" s="94"/>
      <c r="D130" s="81"/>
      <c r="E130" s="94"/>
      <c r="F130" s="94"/>
      <c r="H130" s="726"/>
      <c r="M130" s="712"/>
      <c r="N130" s="712"/>
      <c r="O130" s="712"/>
      <c r="T130" s="712"/>
      <c r="Z130" s="712"/>
      <c r="AD130" s="569"/>
      <c r="AE130" s="712"/>
      <c r="AF130" s="712"/>
    </row>
    <row r="131" ht="15.75" customHeight="1">
      <c r="A131" s="94"/>
      <c r="B131" s="94"/>
      <c r="C131" s="94"/>
      <c r="D131" s="81"/>
      <c r="E131" s="94"/>
      <c r="F131" s="94"/>
      <c r="H131" s="726"/>
      <c r="M131" s="712"/>
      <c r="N131" s="712"/>
      <c r="O131" s="712"/>
      <c r="T131" s="712"/>
      <c r="Z131" s="712"/>
      <c r="AD131" s="569"/>
      <c r="AE131" s="712"/>
      <c r="AF131" s="712"/>
    </row>
    <row r="132" ht="15.75" customHeight="1">
      <c r="A132" s="94"/>
      <c r="B132" s="94"/>
      <c r="C132" s="94"/>
      <c r="D132" s="81"/>
      <c r="E132" s="94"/>
      <c r="F132" s="94"/>
      <c r="H132" s="726"/>
      <c r="M132" s="712"/>
      <c r="N132" s="712"/>
      <c r="O132" s="712"/>
      <c r="T132" s="712"/>
      <c r="Z132" s="712"/>
      <c r="AD132" s="569"/>
      <c r="AE132" s="712"/>
      <c r="AF132" s="712"/>
    </row>
    <row r="133" ht="15.75" customHeight="1">
      <c r="A133" s="94"/>
      <c r="B133" s="94"/>
      <c r="C133" s="94"/>
      <c r="D133" s="81"/>
      <c r="E133" s="94"/>
      <c r="F133" s="94"/>
      <c r="H133" s="726"/>
      <c r="M133" s="712"/>
      <c r="N133" s="712"/>
      <c r="O133" s="712"/>
      <c r="T133" s="712"/>
      <c r="Z133" s="712"/>
      <c r="AD133" s="569"/>
      <c r="AE133" s="712"/>
      <c r="AF133" s="712"/>
    </row>
    <row r="134" ht="15.75" customHeight="1">
      <c r="A134" s="94"/>
      <c r="B134" s="94"/>
      <c r="C134" s="94"/>
      <c r="D134" s="81"/>
      <c r="E134" s="94"/>
      <c r="F134" s="94"/>
      <c r="H134" s="726"/>
      <c r="M134" s="712"/>
      <c r="N134" s="712"/>
      <c r="O134" s="712"/>
      <c r="T134" s="712"/>
      <c r="Z134" s="712"/>
      <c r="AD134" s="569"/>
      <c r="AE134" s="712"/>
      <c r="AF134" s="712"/>
    </row>
    <row r="135" ht="15.75" customHeight="1">
      <c r="A135" s="94"/>
      <c r="B135" s="94"/>
      <c r="C135" s="94"/>
      <c r="D135" s="81"/>
      <c r="E135" s="94"/>
      <c r="F135" s="94"/>
      <c r="H135" s="726"/>
      <c r="M135" s="712"/>
      <c r="N135" s="712"/>
      <c r="O135" s="712"/>
      <c r="T135" s="712"/>
      <c r="Z135" s="712"/>
      <c r="AD135" s="569"/>
      <c r="AE135" s="712"/>
      <c r="AF135" s="712"/>
    </row>
    <row r="136" ht="15.75" customHeight="1">
      <c r="A136" s="94"/>
      <c r="B136" s="94"/>
      <c r="C136" s="94"/>
      <c r="D136" s="81"/>
      <c r="E136" s="94"/>
      <c r="F136" s="94"/>
      <c r="H136" s="726"/>
      <c r="M136" s="712"/>
      <c r="N136" s="712"/>
      <c r="O136" s="712"/>
      <c r="T136" s="712"/>
      <c r="Z136" s="712"/>
      <c r="AD136" s="569"/>
      <c r="AE136" s="712"/>
      <c r="AF136" s="712"/>
    </row>
    <row r="137" ht="15.75" customHeight="1">
      <c r="A137" s="94"/>
      <c r="B137" s="94"/>
      <c r="C137" s="94"/>
      <c r="D137" s="81"/>
      <c r="E137" s="94"/>
      <c r="F137" s="94"/>
      <c r="H137" s="726"/>
      <c r="M137" s="712"/>
      <c r="N137" s="712"/>
      <c r="O137" s="712"/>
      <c r="T137" s="712"/>
      <c r="Z137" s="712"/>
      <c r="AD137" s="569"/>
      <c r="AE137" s="712"/>
      <c r="AF137" s="712"/>
    </row>
    <row r="138" ht="15.75" customHeight="1">
      <c r="A138" s="94"/>
      <c r="B138" s="94"/>
      <c r="C138" s="94"/>
      <c r="D138" s="81"/>
      <c r="E138" s="94"/>
      <c r="F138" s="94"/>
      <c r="H138" s="726"/>
      <c r="M138" s="712"/>
      <c r="N138" s="712"/>
      <c r="O138" s="712"/>
      <c r="T138" s="712"/>
      <c r="Z138" s="712"/>
      <c r="AD138" s="569"/>
      <c r="AE138" s="712"/>
      <c r="AF138" s="712"/>
    </row>
    <row r="139" ht="15.75" customHeight="1">
      <c r="A139" s="94"/>
      <c r="B139" s="94"/>
      <c r="C139" s="94"/>
      <c r="D139" s="81"/>
      <c r="E139" s="94"/>
      <c r="F139" s="94"/>
      <c r="H139" s="726"/>
      <c r="M139" s="712"/>
      <c r="N139" s="712"/>
      <c r="O139" s="712"/>
      <c r="T139" s="712"/>
      <c r="Z139" s="712"/>
      <c r="AD139" s="569"/>
      <c r="AE139" s="712"/>
      <c r="AF139" s="712"/>
    </row>
    <row r="140" ht="15.75" customHeight="1">
      <c r="A140" s="94"/>
      <c r="B140" s="94"/>
      <c r="C140" s="94"/>
      <c r="D140" s="81"/>
      <c r="E140" s="94"/>
      <c r="F140" s="94"/>
      <c r="H140" s="726"/>
      <c r="M140" s="712"/>
      <c r="N140" s="712"/>
      <c r="O140" s="712"/>
      <c r="T140" s="712"/>
      <c r="Z140" s="712"/>
      <c r="AD140" s="569"/>
      <c r="AE140" s="712"/>
      <c r="AF140" s="712"/>
    </row>
    <row r="141" ht="15.75" customHeight="1">
      <c r="A141" s="94"/>
      <c r="B141" s="94"/>
      <c r="C141" s="94"/>
      <c r="D141" s="81"/>
      <c r="E141" s="94"/>
      <c r="F141" s="94"/>
      <c r="H141" s="726"/>
      <c r="M141" s="712"/>
      <c r="N141" s="712"/>
      <c r="O141" s="712"/>
      <c r="T141" s="712"/>
      <c r="Z141" s="712"/>
      <c r="AD141" s="569"/>
      <c r="AE141" s="712"/>
      <c r="AF141" s="712"/>
    </row>
    <row r="142" ht="15.75" customHeight="1">
      <c r="A142" s="94"/>
      <c r="B142" s="94"/>
      <c r="C142" s="94"/>
      <c r="D142" s="81"/>
      <c r="E142" s="94"/>
      <c r="F142" s="94"/>
      <c r="H142" s="726"/>
      <c r="M142" s="712"/>
      <c r="N142" s="712"/>
      <c r="O142" s="712"/>
      <c r="T142" s="712"/>
      <c r="Z142" s="712"/>
      <c r="AD142" s="569"/>
      <c r="AE142" s="712"/>
      <c r="AF142" s="712"/>
    </row>
    <row r="143" ht="15.75" customHeight="1">
      <c r="A143" s="94"/>
      <c r="B143" s="94"/>
      <c r="C143" s="94"/>
      <c r="D143" s="81"/>
      <c r="E143" s="94"/>
      <c r="F143" s="94"/>
      <c r="H143" s="726"/>
      <c r="M143" s="712"/>
      <c r="N143" s="712"/>
      <c r="O143" s="712"/>
      <c r="T143" s="712"/>
      <c r="Z143" s="712"/>
      <c r="AD143" s="569"/>
      <c r="AE143" s="712"/>
      <c r="AF143" s="712"/>
    </row>
    <row r="144" ht="15.75" customHeight="1">
      <c r="A144" s="94"/>
      <c r="B144" s="94"/>
      <c r="C144" s="94"/>
      <c r="D144" s="81"/>
      <c r="E144" s="94"/>
      <c r="F144" s="94"/>
      <c r="H144" s="726"/>
      <c r="M144" s="712"/>
      <c r="N144" s="712"/>
      <c r="O144" s="712"/>
      <c r="T144" s="712"/>
      <c r="Z144" s="712"/>
      <c r="AD144" s="569"/>
      <c r="AE144" s="712"/>
      <c r="AF144" s="712"/>
    </row>
    <row r="145" ht="15.75" customHeight="1">
      <c r="A145" s="94"/>
      <c r="B145" s="94"/>
      <c r="C145" s="94"/>
      <c r="D145" s="81"/>
      <c r="E145" s="94"/>
      <c r="F145" s="94"/>
      <c r="H145" s="726"/>
      <c r="M145" s="712"/>
      <c r="N145" s="712"/>
      <c r="O145" s="712"/>
      <c r="T145" s="712"/>
      <c r="Z145" s="712"/>
      <c r="AD145" s="569"/>
      <c r="AE145" s="712"/>
      <c r="AF145" s="712"/>
    </row>
    <row r="146" ht="15.75" customHeight="1">
      <c r="A146" s="94"/>
      <c r="B146" s="94"/>
      <c r="C146" s="94"/>
      <c r="D146" s="81"/>
      <c r="E146" s="94"/>
      <c r="F146" s="94"/>
      <c r="H146" s="726"/>
      <c r="M146" s="712"/>
      <c r="N146" s="712"/>
      <c r="O146" s="712"/>
      <c r="T146" s="712"/>
      <c r="Z146" s="712"/>
      <c r="AD146" s="569"/>
      <c r="AE146" s="712"/>
      <c r="AF146" s="712"/>
    </row>
    <row r="147" ht="15.75" customHeight="1">
      <c r="A147" s="94"/>
      <c r="B147" s="94"/>
      <c r="C147" s="94"/>
      <c r="D147" s="81"/>
      <c r="E147" s="94"/>
      <c r="F147" s="94"/>
      <c r="H147" s="726"/>
      <c r="M147" s="712"/>
      <c r="N147" s="712"/>
      <c r="O147" s="712"/>
      <c r="T147" s="712"/>
      <c r="Z147" s="712"/>
      <c r="AD147" s="569"/>
      <c r="AE147" s="712"/>
      <c r="AF147" s="712"/>
    </row>
    <row r="148" ht="15.75" customHeight="1">
      <c r="A148" s="94"/>
      <c r="B148" s="94"/>
      <c r="C148" s="94"/>
      <c r="D148" s="81"/>
      <c r="E148" s="94"/>
      <c r="F148" s="94"/>
      <c r="H148" s="726"/>
      <c r="M148" s="712"/>
      <c r="N148" s="712"/>
      <c r="O148" s="712"/>
      <c r="T148" s="712"/>
      <c r="Z148" s="712"/>
      <c r="AD148" s="569"/>
      <c r="AE148" s="712"/>
      <c r="AF148" s="712"/>
    </row>
    <row r="149" ht="15.75" customHeight="1">
      <c r="A149" s="94"/>
      <c r="B149" s="94"/>
      <c r="C149" s="94"/>
      <c r="D149" s="81"/>
      <c r="E149" s="94"/>
      <c r="F149" s="94"/>
      <c r="H149" s="726"/>
      <c r="M149" s="712"/>
      <c r="N149" s="712"/>
      <c r="O149" s="712"/>
      <c r="T149" s="712"/>
      <c r="Z149" s="712"/>
      <c r="AD149" s="569"/>
      <c r="AE149" s="712"/>
      <c r="AF149" s="712"/>
    </row>
    <row r="150" ht="15.75" customHeight="1">
      <c r="A150" s="94"/>
      <c r="B150" s="94"/>
      <c r="C150" s="94"/>
      <c r="D150" s="81"/>
      <c r="E150" s="94"/>
      <c r="F150" s="94"/>
      <c r="H150" s="726"/>
      <c r="M150" s="712"/>
      <c r="N150" s="712"/>
      <c r="O150" s="712"/>
      <c r="T150" s="712"/>
      <c r="Z150" s="712"/>
      <c r="AD150" s="569"/>
      <c r="AE150" s="712"/>
      <c r="AF150" s="712"/>
    </row>
    <row r="151" ht="15.75" customHeight="1">
      <c r="A151" s="94"/>
      <c r="B151" s="94"/>
      <c r="C151" s="94"/>
      <c r="D151" s="81"/>
      <c r="E151" s="94"/>
      <c r="F151" s="94"/>
      <c r="H151" s="726"/>
      <c r="M151" s="712"/>
      <c r="N151" s="712"/>
      <c r="O151" s="712"/>
      <c r="T151" s="712"/>
      <c r="Z151" s="712"/>
      <c r="AD151" s="569"/>
      <c r="AE151" s="712"/>
      <c r="AF151" s="712"/>
    </row>
    <row r="152" ht="15.75" customHeight="1">
      <c r="A152" s="94"/>
      <c r="B152" s="94"/>
      <c r="C152" s="94"/>
      <c r="D152" s="81"/>
      <c r="E152" s="94"/>
      <c r="F152" s="94"/>
      <c r="H152" s="726"/>
      <c r="M152" s="712"/>
      <c r="N152" s="712"/>
      <c r="O152" s="712"/>
      <c r="T152" s="712"/>
      <c r="Z152" s="712"/>
      <c r="AD152" s="569"/>
      <c r="AE152" s="712"/>
      <c r="AF152" s="712"/>
    </row>
    <row r="153" ht="15.75" customHeight="1">
      <c r="A153" s="94"/>
      <c r="B153" s="94"/>
      <c r="C153" s="94"/>
      <c r="D153" s="81"/>
      <c r="E153" s="94"/>
      <c r="F153" s="94"/>
      <c r="H153" s="726"/>
      <c r="M153" s="712"/>
      <c r="N153" s="712"/>
      <c r="O153" s="712"/>
      <c r="T153" s="712"/>
      <c r="Z153" s="712"/>
      <c r="AD153" s="569"/>
      <c r="AE153" s="712"/>
      <c r="AF153" s="712"/>
    </row>
    <row r="154" ht="15.75" customHeight="1">
      <c r="A154" s="94"/>
      <c r="B154" s="94"/>
      <c r="C154" s="94"/>
      <c r="D154" s="81"/>
      <c r="E154" s="94"/>
      <c r="F154" s="94"/>
      <c r="H154" s="726"/>
      <c r="M154" s="712"/>
      <c r="N154" s="712"/>
      <c r="O154" s="712"/>
      <c r="T154" s="712"/>
      <c r="Z154" s="712"/>
      <c r="AD154" s="569"/>
      <c r="AE154" s="712"/>
      <c r="AF154" s="712"/>
    </row>
    <row r="155" ht="15.75" customHeight="1">
      <c r="A155" s="94"/>
      <c r="B155" s="94"/>
      <c r="C155" s="94"/>
      <c r="D155" s="81"/>
      <c r="E155" s="94"/>
      <c r="F155" s="94"/>
      <c r="H155" s="726"/>
      <c r="M155" s="712"/>
      <c r="N155" s="712"/>
      <c r="O155" s="712"/>
      <c r="T155" s="712"/>
      <c r="Z155" s="712"/>
      <c r="AD155" s="569"/>
      <c r="AE155" s="712"/>
      <c r="AF155" s="712"/>
    </row>
    <row r="156" ht="15.75" customHeight="1">
      <c r="A156" s="94"/>
      <c r="B156" s="94"/>
      <c r="C156" s="94"/>
      <c r="D156" s="81"/>
      <c r="E156" s="94"/>
      <c r="F156" s="94"/>
      <c r="H156" s="726"/>
      <c r="M156" s="712"/>
      <c r="N156" s="712"/>
      <c r="O156" s="712"/>
      <c r="T156" s="712"/>
      <c r="Z156" s="712"/>
      <c r="AD156" s="569"/>
      <c r="AE156" s="712"/>
      <c r="AF156" s="712"/>
    </row>
    <row r="157" ht="15.75" customHeight="1">
      <c r="A157" s="94"/>
      <c r="B157" s="94"/>
      <c r="C157" s="94"/>
      <c r="D157" s="81"/>
      <c r="E157" s="94"/>
      <c r="F157" s="94"/>
      <c r="H157" s="726"/>
      <c r="M157" s="712"/>
      <c r="N157" s="712"/>
      <c r="O157" s="712"/>
      <c r="T157" s="712"/>
      <c r="Z157" s="712"/>
      <c r="AD157" s="569"/>
      <c r="AE157" s="712"/>
      <c r="AF157" s="712"/>
    </row>
    <row r="158" ht="15.75" customHeight="1">
      <c r="A158" s="94"/>
      <c r="B158" s="94"/>
      <c r="C158" s="94"/>
      <c r="D158" s="81"/>
      <c r="E158" s="94"/>
      <c r="F158" s="94"/>
      <c r="H158" s="726"/>
      <c r="M158" s="712"/>
      <c r="N158" s="712"/>
      <c r="O158" s="712"/>
      <c r="T158" s="712"/>
      <c r="Z158" s="712"/>
      <c r="AD158" s="569"/>
      <c r="AE158" s="712"/>
      <c r="AF158" s="712"/>
    </row>
    <row r="159" ht="15.75" customHeight="1">
      <c r="A159" s="94"/>
      <c r="B159" s="94"/>
      <c r="C159" s="94"/>
      <c r="D159" s="81"/>
      <c r="E159" s="94"/>
      <c r="F159" s="94"/>
      <c r="H159" s="726"/>
      <c r="M159" s="712"/>
      <c r="N159" s="712"/>
      <c r="O159" s="712"/>
      <c r="T159" s="712"/>
      <c r="Z159" s="712"/>
      <c r="AD159" s="569"/>
      <c r="AE159" s="712"/>
      <c r="AF159" s="712"/>
    </row>
    <row r="160" ht="15.75" customHeight="1">
      <c r="A160" s="94"/>
      <c r="B160" s="94"/>
      <c r="C160" s="94"/>
      <c r="D160" s="81"/>
      <c r="E160" s="94"/>
      <c r="F160" s="94"/>
      <c r="H160" s="726"/>
      <c r="M160" s="712"/>
      <c r="N160" s="712"/>
      <c r="O160" s="712"/>
      <c r="T160" s="712"/>
      <c r="Z160" s="712"/>
      <c r="AD160" s="569"/>
      <c r="AE160" s="712"/>
      <c r="AF160" s="712"/>
    </row>
    <row r="161" ht="15.75" customHeight="1">
      <c r="A161" s="94"/>
      <c r="B161" s="94"/>
      <c r="C161" s="94"/>
      <c r="D161" s="81"/>
      <c r="E161" s="94"/>
      <c r="F161" s="94"/>
      <c r="H161" s="726"/>
      <c r="M161" s="712"/>
      <c r="N161" s="712"/>
      <c r="O161" s="712"/>
      <c r="T161" s="712"/>
      <c r="Z161" s="712"/>
      <c r="AD161" s="569"/>
      <c r="AE161" s="712"/>
      <c r="AF161" s="712"/>
    </row>
    <row r="162" ht="15.75" customHeight="1">
      <c r="A162" s="94"/>
      <c r="B162" s="94"/>
      <c r="C162" s="94"/>
      <c r="D162" s="81"/>
      <c r="E162" s="94"/>
      <c r="F162" s="94"/>
      <c r="H162" s="726"/>
      <c r="M162" s="712"/>
      <c r="N162" s="712"/>
      <c r="O162" s="712"/>
      <c r="T162" s="712"/>
      <c r="Z162" s="712"/>
      <c r="AD162" s="569"/>
      <c r="AE162" s="712"/>
      <c r="AF162" s="712"/>
    </row>
    <row r="163" ht="15.75" customHeight="1">
      <c r="A163" s="94"/>
      <c r="B163" s="94"/>
      <c r="C163" s="94"/>
      <c r="D163" s="81"/>
      <c r="E163" s="94"/>
      <c r="F163" s="94"/>
      <c r="H163" s="726"/>
      <c r="M163" s="712"/>
      <c r="N163" s="712"/>
      <c r="O163" s="712"/>
      <c r="T163" s="712"/>
      <c r="Z163" s="712"/>
      <c r="AD163" s="569"/>
      <c r="AE163" s="712"/>
      <c r="AF163" s="712"/>
    </row>
    <row r="164" ht="15.75" customHeight="1">
      <c r="A164" s="94"/>
      <c r="B164" s="94"/>
      <c r="C164" s="94"/>
      <c r="D164" s="81"/>
      <c r="E164" s="94"/>
      <c r="F164" s="94"/>
      <c r="H164" s="726"/>
      <c r="M164" s="712"/>
      <c r="N164" s="712"/>
      <c r="O164" s="712"/>
      <c r="T164" s="712"/>
      <c r="Z164" s="712"/>
      <c r="AD164" s="569"/>
      <c r="AE164" s="712"/>
      <c r="AF164" s="712"/>
    </row>
    <row r="165" ht="15.75" customHeight="1">
      <c r="A165" s="94"/>
      <c r="B165" s="94"/>
      <c r="C165" s="94"/>
      <c r="D165" s="81"/>
      <c r="E165" s="94"/>
      <c r="F165" s="94"/>
      <c r="H165" s="726"/>
      <c r="M165" s="712"/>
      <c r="N165" s="712"/>
      <c r="O165" s="712"/>
      <c r="T165" s="712"/>
      <c r="Z165" s="712"/>
      <c r="AD165" s="569"/>
      <c r="AE165" s="712"/>
      <c r="AF165" s="712"/>
    </row>
    <row r="166" ht="15.75" customHeight="1">
      <c r="A166" s="94"/>
      <c r="B166" s="94"/>
      <c r="C166" s="94"/>
      <c r="D166" s="81"/>
      <c r="E166" s="94"/>
      <c r="F166" s="94"/>
      <c r="H166" s="726"/>
      <c r="M166" s="712"/>
      <c r="N166" s="712"/>
      <c r="O166" s="712"/>
      <c r="T166" s="712"/>
      <c r="Z166" s="712"/>
      <c r="AD166" s="569"/>
      <c r="AE166" s="712"/>
      <c r="AF166" s="712"/>
    </row>
    <row r="167" ht="15.75" customHeight="1">
      <c r="A167" s="94"/>
      <c r="B167" s="94"/>
      <c r="C167" s="94"/>
      <c r="D167" s="81"/>
      <c r="E167" s="94"/>
      <c r="F167" s="94"/>
      <c r="H167" s="726"/>
      <c r="M167" s="712"/>
      <c r="N167" s="712"/>
      <c r="O167" s="712"/>
      <c r="T167" s="712"/>
      <c r="Z167" s="712"/>
      <c r="AD167" s="569"/>
      <c r="AE167" s="712"/>
      <c r="AF167" s="712"/>
    </row>
    <row r="168" ht="15.75" customHeight="1">
      <c r="A168" s="94"/>
      <c r="B168" s="94"/>
      <c r="C168" s="94"/>
      <c r="D168" s="81"/>
      <c r="E168" s="94"/>
      <c r="F168" s="94"/>
      <c r="H168" s="726"/>
      <c r="M168" s="712"/>
      <c r="N168" s="712"/>
      <c r="O168" s="712"/>
      <c r="T168" s="712"/>
      <c r="Z168" s="712"/>
      <c r="AD168" s="569"/>
      <c r="AE168" s="712"/>
      <c r="AF168" s="712"/>
    </row>
    <row r="169" ht="15.75" customHeight="1">
      <c r="A169" s="94"/>
      <c r="B169" s="94"/>
      <c r="C169" s="94"/>
      <c r="D169" s="81"/>
      <c r="E169" s="94"/>
      <c r="F169" s="94"/>
      <c r="H169" s="726"/>
      <c r="M169" s="712"/>
      <c r="N169" s="712"/>
      <c r="O169" s="712"/>
      <c r="T169" s="712"/>
      <c r="Z169" s="712"/>
      <c r="AD169" s="569"/>
      <c r="AE169" s="712"/>
      <c r="AF169" s="712"/>
    </row>
    <row r="170" ht="15.75" customHeight="1">
      <c r="A170" s="94"/>
      <c r="B170" s="94"/>
      <c r="C170" s="94"/>
      <c r="D170" s="81"/>
      <c r="E170" s="94"/>
      <c r="F170" s="94"/>
      <c r="H170" s="726"/>
      <c r="M170" s="712"/>
      <c r="N170" s="712"/>
      <c r="O170" s="712"/>
      <c r="T170" s="712"/>
      <c r="Z170" s="712"/>
      <c r="AD170" s="569"/>
      <c r="AE170" s="712"/>
      <c r="AF170" s="712"/>
    </row>
    <row r="171" ht="15.75" customHeight="1">
      <c r="A171" s="94"/>
      <c r="B171" s="94"/>
      <c r="C171" s="94"/>
      <c r="D171" s="81"/>
      <c r="E171" s="94"/>
      <c r="F171" s="94"/>
      <c r="H171" s="726"/>
      <c r="M171" s="712"/>
      <c r="N171" s="712"/>
      <c r="O171" s="712"/>
      <c r="T171" s="712"/>
      <c r="Z171" s="712"/>
      <c r="AD171" s="569"/>
      <c r="AE171" s="712"/>
      <c r="AF171" s="712"/>
    </row>
    <row r="172" ht="15.75" customHeight="1">
      <c r="A172" s="94"/>
      <c r="B172" s="94"/>
      <c r="C172" s="94"/>
      <c r="D172" s="81"/>
      <c r="E172" s="94"/>
      <c r="F172" s="94"/>
      <c r="H172" s="726"/>
      <c r="M172" s="712"/>
      <c r="N172" s="712"/>
      <c r="O172" s="712"/>
      <c r="T172" s="712"/>
      <c r="Z172" s="712"/>
      <c r="AD172" s="569"/>
      <c r="AE172" s="712"/>
      <c r="AF172" s="712"/>
    </row>
    <row r="173" ht="15.75" customHeight="1">
      <c r="A173" s="94"/>
      <c r="B173" s="94"/>
      <c r="C173" s="94"/>
      <c r="D173" s="81"/>
      <c r="E173" s="94"/>
      <c r="F173" s="94"/>
      <c r="H173" s="726"/>
      <c r="M173" s="712"/>
      <c r="N173" s="712"/>
      <c r="O173" s="712"/>
      <c r="T173" s="712"/>
      <c r="Z173" s="712"/>
      <c r="AD173" s="569"/>
      <c r="AE173" s="712"/>
      <c r="AF173" s="712"/>
    </row>
    <row r="174" ht="15.75" customHeight="1">
      <c r="A174" s="94"/>
      <c r="B174" s="94"/>
      <c r="C174" s="94"/>
      <c r="D174" s="81"/>
      <c r="E174" s="94"/>
      <c r="F174" s="94"/>
      <c r="H174" s="726"/>
      <c r="M174" s="712"/>
      <c r="N174" s="712"/>
      <c r="O174" s="712"/>
      <c r="T174" s="712"/>
      <c r="Z174" s="712"/>
      <c r="AD174" s="569"/>
      <c r="AE174" s="712"/>
      <c r="AF174" s="712"/>
    </row>
    <row r="175" ht="15.75" customHeight="1">
      <c r="A175" s="94"/>
      <c r="B175" s="94"/>
      <c r="C175" s="94"/>
      <c r="D175" s="81"/>
      <c r="E175" s="94"/>
      <c r="F175" s="94"/>
      <c r="H175" s="726"/>
      <c r="M175" s="712"/>
      <c r="N175" s="712"/>
      <c r="O175" s="712"/>
      <c r="T175" s="712"/>
      <c r="Z175" s="712"/>
      <c r="AD175" s="569"/>
      <c r="AE175" s="712"/>
      <c r="AF175" s="712"/>
    </row>
    <row r="176" ht="15.75" customHeight="1">
      <c r="A176" s="94"/>
      <c r="B176" s="94"/>
      <c r="C176" s="94"/>
      <c r="D176" s="81"/>
      <c r="E176" s="94"/>
      <c r="F176" s="94"/>
      <c r="H176" s="726"/>
      <c r="M176" s="712"/>
      <c r="N176" s="712"/>
      <c r="O176" s="712"/>
      <c r="T176" s="712"/>
      <c r="Z176" s="712"/>
      <c r="AD176" s="569"/>
      <c r="AE176" s="712"/>
      <c r="AF176" s="712"/>
    </row>
    <row r="177" ht="15.75" customHeight="1">
      <c r="A177" s="94"/>
      <c r="B177" s="94"/>
      <c r="C177" s="94"/>
      <c r="D177" s="81"/>
      <c r="E177" s="94"/>
      <c r="F177" s="94"/>
      <c r="H177" s="726"/>
      <c r="M177" s="712"/>
      <c r="N177" s="712"/>
      <c r="O177" s="712"/>
      <c r="T177" s="712"/>
      <c r="Z177" s="712"/>
      <c r="AD177" s="569"/>
      <c r="AE177" s="712"/>
      <c r="AF177" s="712"/>
    </row>
    <row r="178" ht="15.75" customHeight="1">
      <c r="A178" s="94"/>
      <c r="B178" s="94"/>
      <c r="C178" s="94"/>
      <c r="D178" s="81"/>
      <c r="E178" s="94"/>
      <c r="F178" s="94"/>
      <c r="H178" s="726"/>
      <c r="M178" s="712"/>
      <c r="N178" s="712"/>
      <c r="O178" s="712"/>
      <c r="T178" s="712"/>
      <c r="Z178" s="712"/>
      <c r="AD178" s="569"/>
      <c r="AE178" s="712"/>
      <c r="AF178" s="712"/>
    </row>
    <row r="179" ht="15.75" customHeight="1">
      <c r="A179" s="94"/>
      <c r="B179" s="94"/>
      <c r="C179" s="94"/>
      <c r="D179" s="81"/>
      <c r="E179" s="94"/>
      <c r="F179" s="94"/>
      <c r="H179" s="726"/>
      <c r="M179" s="712"/>
      <c r="N179" s="712"/>
      <c r="O179" s="712"/>
      <c r="T179" s="712"/>
      <c r="Z179" s="712"/>
      <c r="AD179" s="569"/>
      <c r="AE179" s="712"/>
      <c r="AF179" s="712"/>
    </row>
    <row r="180" ht="15.75" customHeight="1">
      <c r="A180" s="94"/>
      <c r="B180" s="94"/>
      <c r="C180" s="94"/>
      <c r="D180" s="81"/>
      <c r="E180" s="94"/>
      <c r="F180" s="94"/>
      <c r="H180" s="726"/>
      <c r="M180" s="712"/>
      <c r="N180" s="712"/>
      <c r="O180" s="712"/>
      <c r="T180" s="712"/>
      <c r="Z180" s="712"/>
      <c r="AD180" s="569"/>
      <c r="AE180" s="712"/>
      <c r="AF180" s="712"/>
    </row>
    <row r="181" ht="15.75" customHeight="1">
      <c r="A181" s="94"/>
      <c r="B181" s="94"/>
      <c r="C181" s="94"/>
      <c r="D181" s="81"/>
      <c r="E181" s="94"/>
      <c r="F181" s="94"/>
      <c r="H181" s="726"/>
      <c r="M181" s="712"/>
      <c r="N181" s="712"/>
      <c r="O181" s="712"/>
      <c r="T181" s="712"/>
      <c r="Z181" s="712"/>
      <c r="AD181" s="569"/>
      <c r="AE181" s="712"/>
      <c r="AF181" s="712"/>
    </row>
    <row r="182" ht="15.75" customHeight="1">
      <c r="A182" s="94"/>
      <c r="B182" s="94"/>
      <c r="C182" s="94"/>
      <c r="D182" s="81"/>
      <c r="E182" s="94"/>
      <c r="F182" s="94"/>
      <c r="H182" s="726"/>
      <c r="M182" s="712"/>
      <c r="N182" s="712"/>
      <c r="O182" s="712"/>
      <c r="T182" s="712"/>
      <c r="Z182" s="712"/>
      <c r="AD182" s="569"/>
      <c r="AE182" s="712"/>
      <c r="AF182" s="712"/>
    </row>
    <row r="183" ht="15.75" customHeight="1">
      <c r="A183" s="94"/>
      <c r="B183" s="94"/>
      <c r="C183" s="94"/>
      <c r="D183" s="81"/>
      <c r="E183" s="94"/>
      <c r="F183" s="94"/>
      <c r="H183" s="726"/>
      <c r="M183" s="712"/>
      <c r="N183" s="712"/>
      <c r="O183" s="712"/>
      <c r="T183" s="712"/>
      <c r="Z183" s="712"/>
      <c r="AD183" s="569"/>
      <c r="AE183" s="712"/>
      <c r="AF183" s="712"/>
    </row>
    <row r="184" ht="15.75" customHeight="1">
      <c r="A184" s="94"/>
      <c r="B184" s="94"/>
      <c r="C184" s="94"/>
      <c r="D184" s="81"/>
      <c r="E184" s="94"/>
      <c r="F184" s="94"/>
      <c r="H184" s="726"/>
      <c r="M184" s="712"/>
      <c r="N184" s="712"/>
      <c r="O184" s="712"/>
      <c r="T184" s="712"/>
      <c r="Z184" s="712"/>
      <c r="AD184" s="569"/>
      <c r="AE184" s="712"/>
      <c r="AF184" s="712"/>
    </row>
    <row r="185" ht="15.75" customHeight="1">
      <c r="A185" s="94"/>
      <c r="B185" s="94"/>
      <c r="C185" s="94"/>
      <c r="D185" s="81"/>
      <c r="E185" s="94"/>
      <c r="F185" s="94"/>
      <c r="H185" s="726"/>
      <c r="M185" s="712"/>
      <c r="N185" s="712"/>
      <c r="O185" s="712"/>
      <c r="T185" s="712"/>
      <c r="Z185" s="712"/>
      <c r="AD185" s="569"/>
      <c r="AE185" s="712"/>
      <c r="AF185" s="712"/>
    </row>
    <row r="186" ht="15.75" customHeight="1">
      <c r="A186" s="94"/>
      <c r="B186" s="94"/>
      <c r="C186" s="94"/>
      <c r="D186" s="81"/>
      <c r="E186" s="94"/>
      <c r="F186" s="94"/>
      <c r="H186" s="726"/>
      <c r="M186" s="712"/>
      <c r="N186" s="712"/>
      <c r="O186" s="712"/>
      <c r="T186" s="712"/>
      <c r="Z186" s="712"/>
      <c r="AD186" s="569"/>
      <c r="AE186" s="712"/>
      <c r="AF186" s="712"/>
    </row>
    <row r="187" ht="15.75" customHeight="1">
      <c r="A187" s="94"/>
      <c r="B187" s="94"/>
      <c r="C187" s="94"/>
      <c r="D187" s="81"/>
      <c r="E187" s="94"/>
      <c r="F187" s="94"/>
      <c r="H187" s="726"/>
      <c r="M187" s="712"/>
      <c r="N187" s="712"/>
      <c r="O187" s="712"/>
      <c r="T187" s="712"/>
      <c r="Z187" s="712"/>
      <c r="AD187" s="569"/>
      <c r="AE187" s="712"/>
      <c r="AF187" s="712"/>
    </row>
    <row r="188" ht="15.75" customHeight="1">
      <c r="A188" s="94"/>
      <c r="B188" s="94"/>
      <c r="C188" s="94"/>
      <c r="D188" s="81"/>
      <c r="E188" s="94"/>
      <c r="F188" s="94"/>
      <c r="H188" s="726"/>
      <c r="M188" s="712"/>
      <c r="N188" s="712"/>
      <c r="O188" s="712"/>
      <c r="T188" s="712"/>
      <c r="Z188" s="712"/>
      <c r="AD188" s="569"/>
      <c r="AE188" s="712"/>
      <c r="AF188" s="712"/>
    </row>
    <row r="189" ht="15.75" customHeight="1">
      <c r="A189" s="94"/>
      <c r="B189" s="94"/>
      <c r="C189" s="94"/>
      <c r="D189" s="81"/>
      <c r="E189" s="94"/>
      <c r="F189" s="94"/>
      <c r="H189" s="726"/>
      <c r="M189" s="712"/>
      <c r="N189" s="712"/>
      <c r="O189" s="712"/>
      <c r="T189" s="712"/>
      <c r="Z189" s="712"/>
      <c r="AD189" s="569"/>
      <c r="AE189" s="712"/>
      <c r="AF189" s="712"/>
    </row>
    <row r="190" ht="15.75" customHeight="1">
      <c r="A190" s="94"/>
      <c r="B190" s="94"/>
      <c r="C190" s="94"/>
      <c r="D190" s="81"/>
      <c r="E190" s="94"/>
      <c r="F190" s="94"/>
      <c r="H190" s="726"/>
      <c r="M190" s="712"/>
      <c r="N190" s="712"/>
      <c r="O190" s="712"/>
      <c r="T190" s="712"/>
      <c r="Z190" s="712"/>
      <c r="AD190" s="569"/>
      <c r="AE190" s="712"/>
      <c r="AF190" s="712"/>
    </row>
    <row r="191" ht="15.75" customHeight="1">
      <c r="A191" s="94"/>
      <c r="B191" s="94"/>
      <c r="C191" s="94"/>
      <c r="D191" s="81"/>
      <c r="E191" s="94"/>
      <c r="F191" s="94"/>
      <c r="H191" s="726"/>
      <c r="M191" s="712"/>
      <c r="N191" s="712"/>
      <c r="O191" s="712"/>
      <c r="T191" s="712"/>
      <c r="Z191" s="712"/>
      <c r="AD191" s="569"/>
      <c r="AE191" s="712"/>
      <c r="AF191" s="712"/>
    </row>
    <row r="192" ht="15.75" customHeight="1">
      <c r="A192" s="94"/>
      <c r="B192" s="94"/>
      <c r="C192" s="94"/>
      <c r="D192" s="81"/>
      <c r="E192" s="94"/>
      <c r="F192" s="94"/>
      <c r="H192" s="726"/>
      <c r="M192" s="712"/>
      <c r="N192" s="712"/>
      <c r="O192" s="712"/>
      <c r="T192" s="712"/>
      <c r="Z192" s="712"/>
      <c r="AD192" s="569"/>
      <c r="AE192" s="712"/>
      <c r="AF192" s="712"/>
    </row>
    <row r="193" ht="15.75" customHeight="1">
      <c r="A193" s="94"/>
      <c r="B193" s="94"/>
      <c r="C193" s="94"/>
      <c r="D193" s="81"/>
      <c r="E193" s="94"/>
      <c r="F193" s="94"/>
      <c r="H193" s="726"/>
      <c r="M193" s="712"/>
      <c r="N193" s="712"/>
      <c r="O193" s="712"/>
      <c r="T193" s="712"/>
      <c r="Z193" s="712"/>
      <c r="AD193" s="569"/>
      <c r="AE193" s="712"/>
      <c r="AF193" s="712"/>
    </row>
    <row r="194" ht="15.75" customHeight="1">
      <c r="A194" s="94"/>
      <c r="B194" s="94"/>
      <c r="C194" s="94"/>
      <c r="D194" s="81"/>
      <c r="E194" s="94"/>
      <c r="F194" s="94"/>
      <c r="H194" s="726"/>
      <c r="M194" s="712"/>
      <c r="N194" s="712"/>
      <c r="O194" s="712"/>
      <c r="T194" s="712"/>
      <c r="Z194" s="712"/>
      <c r="AD194" s="569"/>
      <c r="AE194" s="712"/>
      <c r="AF194" s="712"/>
    </row>
    <row r="195" ht="15.75" customHeight="1">
      <c r="A195" s="94"/>
      <c r="B195" s="94"/>
      <c r="C195" s="94"/>
      <c r="D195" s="81"/>
      <c r="E195" s="94"/>
      <c r="F195" s="94"/>
      <c r="H195" s="726"/>
      <c r="M195" s="712"/>
      <c r="N195" s="712"/>
      <c r="O195" s="712"/>
      <c r="T195" s="712"/>
      <c r="Z195" s="712"/>
      <c r="AD195" s="569"/>
      <c r="AE195" s="712"/>
      <c r="AF195" s="712"/>
    </row>
    <row r="196" ht="15.75" customHeight="1">
      <c r="A196" s="94"/>
      <c r="B196" s="94"/>
      <c r="C196" s="94"/>
      <c r="D196" s="81"/>
      <c r="E196" s="94"/>
      <c r="F196" s="94"/>
      <c r="H196" s="726"/>
      <c r="M196" s="712"/>
      <c r="N196" s="712"/>
      <c r="O196" s="712"/>
      <c r="T196" s="712"/>
      <c r="Z196" s="712"/>
      <c r="AD196" s="569"/>
      <c r="AE196" s="712"/>
      <c r="AF196" s="712"/>
    </row>
    <row r="197" ht="15.75" customHeight="1">
      <c r="A197" s="94"/>
      <c r="B197" s="94"/>
      <c r="C197" s="94"/>
      <c r="D197" s="81"/>
      <c r="E197" s="94"/>
      <c r="F197" s="94"/>
      <c r="H197" s="726"/>
      <c r="M197" s="712"/>
      <c r="N197" s="712"/>
      <c r="O197" s="712"/>
      <c r="T197" s="712"/>
      <c r="Z197" s="712"/>
      <c r="AD197" s="569"/>
      <c r="AE197" s="712"/>
      <c r="AF197" s="712"/>
    </row>
    <row r="198" ht="15.75" customHeight="1">
      <c r="A198" s="94"/>
      <c r="B198" s="94"/>
      <c r="C198" s="94"/>
      <c r="D198" s="81"/>
      <c r="E198" s="94"/>
      <c r="F198" s="94"/>
      <c r="H198" s="726"/>
      <c r="M198" s="712"/>
      <c r="N198" s="712"/>
      <c r="O198" s="712"/>
      <c r="T198" s="712"/>
      <c r="Z198" s="712"/>
      <c r="AD198" s="569"/>
      <c r="AE198" s="712"/>
      <c r="AF198" s="712"/>
    </row>
    <row r="199" ht="15.75" customHeight="1">
      <c r="A199" s="94"/>
      <c r="B199" s="94"/>
      <c r="C199" s="94"/>
      <c r="D199" s="81"/>
      <c r="E199" s="94"/>
      <c r="F199" s="94"/>
      <c r="H199" s="726"/>
      <c r="M199" s="712"/>
      <c r="N199" s="712"/>
      <c r="O199" s="712"/>
      <c r="T199" s="712"/>
      <c r="Z199" s="712"/>
      <c r="AD199" s="569"/>
      <c r="AE199" s="712"/>
      <c r="AF199" s="712"/>
    </row>
    <row r="200" ht="15.75" customHeight="1">
      <c r="A200" s="94"/>
      <c r="B200" s="94"/>
      <c r="C200" s="94"/>
      <c r="D200" s="81"/>
      <c r="E200" s="94"/>
      <c r="F200" s="94"/>
      <c r="H200" s="726"/>
      <c r="M200" s="712"/>
      <c r="N200" s="712"/>
      <c r="O200" s="712"/>
      <c r="T200" s="712"/>
      <c r="Z200" s="712"/>
      <c r="AD200" s="569"/>
      <c r="AE200" s="712"/>
      <c r="AF200" s="712"/>
    </row>
    <row r="201" ht="15.75" customHeight="1">
      <c r="A201" s="94"/>
      <c r="B201" s="94"/>
      <c r="C201" s="94"/>
      <c r="D201" s="81"/>
      <c r="E201" s="94"/>
      <c r="F201" s="94"/>
      <c r="H201" s="726"/>
      <c r="M201" s="712"/>
      <c r="N201" s="712"/>
      <c r="O201" s="712"/>
      <c r="T201" s="712"/>
      <c r="Z201" s="712"/>
      <c r="AD201" s="569"/>
      <c r="AE201" s="712"/>
      <c r="AF201" s="712"/>
    </row>
    <row r="202" ht="15.75" customHeight="1">
      <c r="A202" s="94"/>
      <c r="B202" s="94"/>
      <c r="C202" s="94"/>
      <c r="D202" s="81"/>
      <c r="E202" s="94"/>
      <c r="F202" s="94"/>
      <c r="H202" s="726"/>
      <c r="M202" s="712"/>
      <c r="N202" s="712"/>
      <c r="O202" s="712"/>
      <c r="T202" s="712"/>
      <c r="Z202" s="712"/>
      <c r="AD202" s="569"/>
      <c r="AE202" s="712"/>
      <c r="AF202" s="712"/>
    </row>
    <row r="203" ht="15.75" customHeight="1">
      <c r="A203" s="94"/>
      <c r="B203" s="94"/>
      <c r="C203" s="94"/>
      <c r="D203" s="81"/>
      <c r="E203" s="94"/>
      <c r="F203" s="94"/>
      <c r="H203" s="726"/>
      <c r="M203" s="712"/>
      <c r="N203" s="712"/>
      <c r="O203" s="712"/>
      <c r="T203" s="712"/>
      <c r="Z203" s="712"/>
      <c r="AD203" s="569"/>
      <c r="AE203" s="712"/>
      <c r="AF203" s="712"/>
    </row>
    <row r="204" ht="15.75" customHeight="1">
      <c r="A204" s="94"/>
      <c r="B204" s="94"/>
      <c r="C204" s="94"/>
      <c r="D204" s="81"/>
      <c r="E204" s="94"/>
      <c r="F204" s="94"/>
      <c r="H204" s="726"/>
      <c r="M204" s="712"/>
      <c r="N204" s="712"/>
      <c r="O204" s="712"/>
      <c r="T204" s="712"/>
      <c r="Z204" s="712"/>
      <c r="AD204" s="569"/>
      <c r="AE204" s="712"/>
      <c r="AF204" s="712"/>
    </row>
    <row r="205" ht="15.75" customHeight="1">
      <c r="A205" s="94"/>
      <c r="B205" s="94"/>
      <c r="C205" s="94"/>
      <c r="D205" s="81"/>
      <c r="E205" s="94"/>
      <c r="F205" s="94"/>
      <c r="H205" s="726"/>
      <c r="M205" s="712"/>
      <c r="N205" s="712"/>
      <c r="O205" s="712"/>
      <c r="T205" s="712"/>
      <c r="Z205" s="712"/>
      <c r="AD205" s="569"/>
      <c r="AE205" s="712"/>
      <c r="AF205" s="712"/>
    </row>
    <row r="206" ht="15.75" customHeight="1">
      <c r="A206" s="94"/>
      <c r="B206" s="94"/>
      <c r="C206" s="94"/>
      <c r="D206" s="81"/>
      <c r="E206" s="94"/>
      <c r="F206" s="94"/>
      <c r="H206" s="726"/>
      <c r="M206" s="712"/>
      <c r="N206" s="712"/>
      <c r="O206" s="712"/>
      <c r="T206" s="712"/>
      <c r="Z206" s="712"/>
      <c r="AD206" s="569"/>
      <c r="AE206" s="712"/>
      <c r="AF206" s="712"/>
    </row>
    <row r="207" ht="15.75" customHeight="1">
      <c r="A207" s="94"/>
      <c r="B207" s="94"/>
      <c r="C207" s="94"/>
      <c r="D207" s="81"/>
      <c r="E207" s="94"/>
      <c r="F207" s="94"/>
      <c r="H207" s="726"/>
      <c r="M207" s="712"/>
      <c r="N207" s="712"/>
      <c r="O207" s="712"/>
      <c r="T207" s="712"/>
      <c r="Z207" s="712"/>
      <c r="AD207" s="569"/>
      <c r="AE207" s="712"/>
      <c r="AF207" s="712"/>
    </row>
    <row r="208" ht="15.75" customHeight="1">
      <c r="A208" s="94"/>
      <c r="B208" s="94"/>
      <c r="C208" s="94"/>
      <c r="D208" s="81"/>
      <c r="E208" s="94"/>
      <c r="F208" s="94"/>
      <c r="H208" s="726"/>
      <c r="M208" s="712"/>
      <c r="N208" s="712"/>
      <c r="O208" s="712"/>
      <c r="T208" s="712"/>
      <c r="Z208" s="712"/>
      <c r="AD208" s="569"/>
      <c r="AE208" s="712"/>
      <c r="AF208" s="712"/>
    </row>
    <row r="209" ht="15.75" customHeight="1">
      <c r="A209" s="94"/>
      <c r="B209" s="94"/>
      <c r="C209" s="94"/>
      <c r="D209" s="81"/>
      <c r="E209" s="94"/>
      <c r="F209" s="94"/>
      <c r="H209" s="726"/>
      <c r="M209" s="712"/>
      <c r="N209" s="712"/>
      <c r="O209" s="712"/>
      <c r="T209" s="712"/>
      <c r="Z209" s="712"/>
      <c r="AD209" s="569"/>
      <c r="AE209" s="712"/>
      <c r="AF209" s="712"/>
    </row>
    <row r="210" ht="15.75" customHeight="1">
      <c r="A210" s="94"/>
      <c r="B210" s="94"/>
      <c r="C210" s="94"/>
      <c r="D210" s="81"/>
      <c r="E210" s="94"/>
      <c r="F210" s="94"/>
      <c r="H210" s="726"/>
      <c r="M210" s="712"/>
      <c r="N210" s="712"/>
      <c r="O210" s="712"/>
      <c r="T210" s="712"/>
      <c r="Z210" s="712"/>
      <c r="AD210" s="569"/>
      <c r="AE210" s="712"/>
      <c r="AF210" s="712"/>
    </row>
    <row r="211" ht="15.75" customHeight="1">
      <c r="A211" s="94"/>
      <c r="B211" s="94"/>
      <c r="C211" s="94"/>
      <c r="D211" s="81"/>
      <c r="E211" s="94"/>
      <c r="F211" s="94"/>
      <c r="H211" s="726"/>
      <c r="M211" s="712"/>
      <c r="N211" s="712"/>
      <c r="O211" s="712"/>
      <c r="T211" s="712"/>
      <c r="Z211" s="712"/>
      <c r="AD211" s="569"/>
      <c r="AE211" s="712"/>
      <c r="AF211" s="712"/>
    </row>
    <row r="212" ht="15.75" customHeight="1">
      <c r="A212" s="94"/>
      <c r="B212" s="94"/>
      <c r="C212" s="94"/>
      <c r="D212" s="81"/>
      <c r="E212" s="94"/>
      <c r="F212" s="94"/>
      <c r="H212" s="726"/>
      <c r="M212" s="712"/>
      <c r="N212" s="712"/>
      <c r="O212" s="712"/>
      <c r="T212" s="712"/>
      <c r="Z212" s="712"/>
      <c r="AD212" s="569"/>
      <c r="AE212" s="712"/>
      <c r="AF212" s="712"/>
    </row>
    <row r="213" ht="15.75" customHeight="1">
      <c r="A213" s="94"/>
      <c r="B213" s="94"/>
      <c r="C213" s="94"/>
      <c r="D213" s="81"/>
      <c r="E213" s="94"/>
      <c r="F213" s="94"/>
      <c r="H213" s="726"/>
      <c r="M213" s="712"/>
      <c r="N213" s="712"/>
      <c r="O213" s="712"/>
      <c r="T213" s="712"/>
      <c r="Z213" s="712"/>
      <c r="AD213" s="569"/>
      <c r="AE213" s="712"/>
      <c r="AF213" s="712"/>
    </row>
    <row r="214" ht="15.75" customHeight="1">
      <c r="A214" s="94"/>
      <c r="B214" s="94"/>
      <c r="C214" s="94"/>
      <c r="D214" s="81"/>
      <c r="E214" s="94"/>
      <c r="F214" s="94"/>
      <c r="H214" s="726"/>
      <c r="M214" s="712"/>
      <c r="N214" s="712"/>
      <c r="O214" s="712"/>
      <c r="T214" s="712"/>
      <c r="Z214" s="712"/>
      <c r="AD214" s="569"/>
      <c r="AE214" s="712"/>
      <c r="AF214" s="712"/>
    </row>
    <row r="215" ht="15.75" customHeight="1">
      <c r="A215" s="94"/>
      <c r="B215" s="94"/>
      <c r="C215" s="94"/>
      <c r="D215" s="81"/>
      <c r="E215" s="94"/>
      <c r="F215" s="94"/>
      <c r="H215" s="726"/>
      <c r="M215" s="712"/>
      <c r="N215" s="712"/>
      <c r="O215" s="712"/>
      <c r="T215" s="712"/>
      <c r="Z215" s="712"/>
      <c r="AD215" s="569"/>
      <c r="AE215" s="712"/>
      <c r="AF215" s="712"/>
    </row>
    <row r="216" ht="15.75" customHeight="1">
      <c r="A216" s="94"/>
      <c r="B216" s="94"/>
      <c r="C216" s="94"/>
      <c r="D216" s="81"/>
      <c r="E216" s="94"/>
      <c r="F216" s="94"/>
      <c r="H216" s="726"/>
      <c r="M216" s="712"/>
      <c r="N216" s="712"/>
      <c r="O216" s="712"/>
      <c r="T216" s="712"/>
      <c r="Z216" s="712"/>
      <c r="AD216" s="569"/>
      <c r="AE216" s="712"/>
      <c r="AF216" s="712"/>
    </row>
    <row r="217" ht="15.75" customHeight="1">
      <c r="A217" s="94"/>
      <c r="B217" s="94"/>
      <c r="C217" s="94"/>
      <c r="D217" s="81"/>
      <c r="E217" s="94"/>
      <c r="F217" s="94"/>
      <c r="H217" s="726"/>
      <c r="M217" s="712"/>
      <c r="N217" s="712"/>
      <c r="O217" s="712"/>
      <c r="T217" s="712"/>
      <c r="Z217" s="712"/>
      <c r="AD217" s="569"/>
      <c r="AE217" s="712"/>
      <c r="AF217" s="712"/>
    </row>
    <row r="218" ht="15.75" customHeight="1">
      <c r="A218" s="94"/>
      <c r="B218" s="94"/>
      <c r="C218" s="94"/>
      <c r="D218" s="81"/>
      <c r="E218" s="94"/>
      <c r="F218" s="94"/>
      <c r="H218" s="726"/>
      <c r="M218" s="712"/>
      <c r="N218" s="712"/>
      <c r="O218" s="712"/>
      <c r="T218" s="712"/>
      <c r="Z218" s="712"/>
      <c r="AD218" s="569"/>
      <c r="AE218" s="712"/>
      <c r="AF218" s="712"/>
    </row>
    <row r="219" ht="15.75" customHeight="1">
      <c r="A219" s="94"/>
      <c r="B219" s="94"/>
      <c r="C219" s="94"/>
      <c r="D219" s="81"/>
      <c r="E219" s="94"/>
      <c r="F219" s="94"/>
      <c r="H219" s="726"/>
      <c r="M219" s="712"/>
      <c r="N219" s="712"/>
      <c r="O219" s="712"/>
      <c r="T219" s="712"/>
      <c r="Z219" s="712"/>
      <c r="AD219" s="569"/>
      <c r="AE219" s="712"/>
      <c r="AF219" s="712"/>
    </row>
    <row r="220" ht="15.75" customHeight="1">
      <c r="A220" s="94"/>
      <c r="B220" s="94"/>
      <c r="C220" s="94"/>
      <c r="D220" s="81"/>
      <c r="E220" s="94"/>
      <c r="F220" s="94"/>
      <c r="H220" s="726"/>
      <c r="M220" s="712"/>
      <c r="N220" s="712"/>
      <c r="O220" s="712"/>
      <c r="T220" s="712"/>
      <c r="Z220" s="712"/>
      <c r="AD220" s="569"/>
      <c r="AE220" s="712"/>
      <c r="AF220" s="712"/>
    </row>
    <row r="221" ht="15.75" customHeight="1">
      <c r="A221" s="94"/>
      <c r="B221" s="94"/>
      <c r="C221" s="94"/>
      <c r="D221" s="81"/>
      <c r="E221" s="94"/>
      <c r="F221" s="94"/>
      <c r="H221" s="726"/>
      <c r="M221" s="712"/>
      <c r="N221" s="712"/>
      <c r="O221" s="712"/>
      <c r="T221" s="712"/>
      <c r="Z221" s="712"/>
      <c r="AD221" s="569"/>
      <c r="AE221" s="712"/>
      <c r="AF221" s="712"/>
    </row>
    <row r="222" ht="15.75" customHeight="1">
      <c r="A222" s="94"/>
      <c r="B222" s="94"/>
      <c r="C222" s="94"/>
      <c r="D222" s="81"/>
      <c r="E222" s="94"/>
      <c r="F222" s="94"/>
      <c r="H222" s="726"/>
      <c r="M222" s="712"/>
      <c r="N222" s="712"/>
      <c r="O222" s="712"/>
      <c r="T222" s="712"/>
      <c r="Z222" s="712"/>
      <c r="AD222" s="569"/>
      <c r="AE222" s="712"/>
      <c r="AF222" s="712"/>
    </row>
    <row r="223" ht="15.75" customHeight="1">
      <c r="A223" s="94"/>
      <c r="B223" s="94"/>
      <c r="C223" s="94"/>
      <c r="D223" s="81"/>
      <c r="E223" s="94"/>
      <c r="F223" s="94"/>
      <c r="H223" s="726"/>
      <c r="M223" s="712"/>
      <c r="N223" s="712"/>
      <c r="O223" s="712"/>
      <c r="T223" s="712"/>
      <c r="Z223" s="712"/>
      <c r="AD223" s="569"/>
      <c r="AE223" s="712"/>
      <c r="AF223" s="712"/>
    </row>
    <row r="224" ht="15.75" customHeight="1">
      <c r="A224" s="94"/>
      <c r="B224" s="94"/>
      <c r="C224" s="94"/>
      <c r="D224" s="81"/>
      <c r="E224" s="94"/>
      <c r="F224" s="94"/>
      <c r="H224" s="726"/>
      <c r="M224" s="712"/>
      <c r="N224" s="712"/>
      <c r="O224" s="712"/>
      <c r="T224" s="712"/>
      <c r="Z224" s="712"/>
      <c r="AD224" s="569"/>
      <c r="AE224" s="712"/>
      <c r="AF224" s="712"/>
    </row>
    <row r="225" ht="15.75" customHeight="1">
      <c r="A225" s="94"/>
      <c r="B225" s="94"/>
      <c r="C225" s="94"/>
      <c r="D225" s="81"/>
      <c r="E225" s="94"/>
      <c r="F225" s="94"/>
      <c r="H225" s="726"/>
      <c r="M225" s="712"/>
      <c r="N225" s="712"/>
      <c r="O225" s="712"/>
      <c r="T225" s="712"/>
      <c r="Z225" s="712"/>
      <c r="AD225" s="569"/>
      <c r="AE225" s="712"/>
      <c r="AF225" s="712"/>
    </row>
    <row r="226" ht="15.75" customHeight="1">
      <c r="A226" s="94"/>
      <c r="B226" s="94"/>
      <c r="C226" s="94"/>
      <c r="D226" s="81"/>
      <c r="E226" s="94"/>
      <c r="F226" s="94"/>
      <c r="H226" s="726"/>
      <c r="M226" s="712"/>
      <c r="N226" s="712"/>
      <c r="O226" s="712"/>
      <c r="T226" s="712"/>
      <c r="Z226" s="712"/>
      <c r="AD226" s="569"/>
      <c r="AE226" s="712"/>
      <c r="AF226" s="712"/>
    </row>
    <row r="227" ht="15.75" customHeight="1">
      <c r="A227" s="94"/>
      <c r="B227" s="94"/>
      <c r="C227" s="94"/>
      <c r="D227" s="81"/>
      <c r="E227" s="94"/>
      <c r="F227" s="94"/>
      <c r="H227" s="726"/>
      <c r="M227" s="712"/>
      <c r="N227" s="712"/>
      <c r="O227" s="712"/>
      <c r="T227" s="712"/>
      <c r="Z227" s="712"/>
      <c r="AD227" s="569"/>
      <c r="AE227" s="712"/>
      <c r="AF227" s="712"/>
    </row>
    <row r="228" ht="15.75" customHeight="1">
      <c r="A228" s="94"/>
      <c r="B228" s="94"/>
      <c r="C228" s="94"/>
      <c r="D228" s="81"/>
      <c r="E228" s="94"/>
      <c r="F228" s="94"/>
      <c r="H228" s="726"/>
      <c r="M228" s="712"/>
      <c r="N228" s="712"/>
      <c r="O228" s="712"/>
      <c r="T228" s="712"/>
      <c r="Z228" s="712"/>
      <c r="AD228" s="569"/>
      <c r="AE228" s="712"/>
      <c r="AF228" s="712"/>
    </row>
    <row r="229" ht="15.75" customHeight="1">
      <c r="A229" s="94"/>
      <c r="B229" s="94"/>
      <c r="C229" s="94"/>
      <c r="D229" s="81"/>
      <c r="E229" s="94"/>
      <c r="F229" s="94"/>
      <c r="H229" s="726"/>
      <c r="M229" s="712"/>
      <c r="N229" s="712"/>
      <c r="O229" s="712"/>
      <c r="T229" s="712"/>
      <c r="Z229" s="712"/>
      <c r="AD229" s="569"/>
      <c r="AE229" s="712"/>
      <c r="AF229" s="712"/>
    </row>
    <row r="230" ht="15.75" customHeight="1">
      <c r="A230" s="94"/>
      <c r="B230" s="94"/>
      <c r="C230" s="94"/>
      <c r="D230" s="81"/>
      <c r="E230" s="94"/>
      <c r="F230" s="94"/>
      <c r="H230" s="726"/>
      <c r="M230" s="712"/>
      <c r="N230" s="712"/>
      <c r="O230" s="712"/>
      <c r="T230" s="712"/>
      <c r="Z230" s="712"/>
      <c r="AD230" s="569"/>
      <c r="AE230" s="712"/>
      <c r="AF230" s="712"/>
    </row>
    <row r="231" ht="15.75" customHeight="1">
      <c r="A231" s="94"/>
      <c r="B231" s="94"/>
      <c r="C231" s="94"/>
      <c r="D231" s="81"/>
      <c r="E231" s="94"/>
      <c r="F231" s="94"/>
      <c r="H231" s="726"/>
      <c r="M231" s="712"/>
      <c r="N231" s="712"/>
      <c r="O231" s="712"/>
      <c r="T231" s="712"/>
      <c r="Z231" s="712"/>
      <c r="AD231" s="569"/>
      <c r="AE231" s="712"/>
      <c r="AF231" s="712"/>
    </row>
    <row r="232" ht="15.75" customHeight="1">
      <c r="A232" s="94"/>
      <c r="B232" s="94"/>
      <c r="C232" s="94"/>
      <c r="D232" s="81"/>
      <c r="E232" s="94"/>
      <c r="F232" s="94"/>
      <c r="H232" s="726"/>
      <c r="M232" s="712"/>
      <c r="N232" s="712"/>
      <c r="O232" s="712"/>
      <c r="T232" s="712"/>
      <c r="Z232" s="712"/>
      <c r="AD232" s="569"/>
      <c r="AE232" s="712"/>
      <c r="AF232" s="712"/>
    </row>
    <row r="233" ht="15.75" customHeight="1">
      <c r="A233" s="94"/>
      <c r="B233" s="94"/>
      <c r="C233" s="94"/>
      <c r="D233" s="81"/>
      <c r="E233" s="94"/>
      <c r="F233" s="94"/>
      <c r="H233" s="726"/>
      <c r="M233" s="712"/>
      <c r="N233" s="712"/>
      <c r="O233" s="712"/>
      <c r="T233" s="712"/>
      <c r="Z233" s="712"/>
      <c r="AD233" s="569"/>
      <c r="AE233" s="712"/>
      <c r="AF233" s="712"/>
    </row>
    <row r="234" ht="15.75" customHeight="1">
      <c r="A234" s="94"/>
      <c r="B234" s="94"/>
      <c r="C234" s="94"/>
      <c r="D234" s="81"/>
      <c r="E234" s="94"/>
      <c r="F234" s="94"/>
      <c r="H234" s="726"/>
      <c r="M234" s="712"/>
      <c r="N234" s="712"/>
      <c r="O234" s="712"/>
      <c r="T234" s="712"/>
      <c r="Z234" s="712"/>
      <c r="AD234" s="569"/>
      <c r="AE234" s="712"/>
      <c r="AF234" s="712"/>
    </row>
    <row r="235" ht="15.75" customHeight="1">
      <c r="A235" s="94"/>
      <c r="B235" s="94"/>
      <c r="C235" s="94"/>
      <c r="D235" s="81"/>
      <c r="E235" s="94"/>
      <c r="F235" s="94"/>
      <c r="H235" s="726"/>
      <c r="M235" s="712"/>
      <c r="N235" s="712"/>
      <c r="O235" s="712"/>
      <c r="T235" s="712"/>
      <c r="Z235" s="712"/>
      <c r="AD235" s="569"/>
      <c r="AE235" s="712"/>
      <c r="AF235" s="712"/>
    </row>
    <row r="236" ht="15.75" customHeight="1">
      <c r="A236" s="94"/>
      <c r="B236" s="94"/>
      <c r="C236" s="94"/>
      <c r="D236" s="81"/>
      <c r="E236" s="94"/>
      <c r="F236" s="94"/>
      <c r="H236" s="726"/>
      <c r="M236" s="712"/>
      <c r="N236" s="712"/>
      <c r="O236" s="712"/>
      <c r="T236" s="712"/>
      <c r="Z236" s="712"/>
      <c r="AD236" s="569"/>
      <c r="AE236" s="712"/>
      <c r="AF236" s="712"/>
    </row>
    <row r="237" ht="15.75" customHeight="1">
      <c r="A237" s="94"/>
      <c r="B237" s="94"/>
      <c r="C237" s="94"/>
      <c r="D237" s="81"/>
      <c r="E237" s="94"/>
      <c r="F237" s="94"/>
      <c r="H237" s="726"/>
      <c r="M237" s="712"/>
      <c r="N237" s="712"/>
      <c r="O237" s="712"/>
      <c r="T237" s="712"/>
      <c r="Z237" s="712"/>
      <c r="AD237" s="569"/>
      <c r="AE237" s="712"/>
      <c r="AF237" s="712"/>
    </row>
    <row r="238" ht="15.75" customHeight="1">
      <c r="A238" s="94"/>
      <c r="B238" s="94"/>
      <c r="C238" s="94"/>
      <c r="D238" s="81"/>
      <c r="E238" s="94"/>
      <c r="F238" s="94"/>
      <c r="H238" s="726"/>
      <c r="M238" s="712"/>
      <c r="N238" s="712"/>
      <c r="O238" s="712"/>
      <c r="T238" s="712"/>
      <c r="Z238" s="712"/>
      <c r="AD238" s="569"/>
      <c r="AE238" s="712"/>
      <c r="AF238" s="712"/>
    </row>
    <row r="239" ht="15.75" customHeight="1">
      <c r="A239" s="94"/>
      <c r="B239" s="94"/>
      <c r="C239" s="94"/>
      <c r="D239" s="81"/>
      <c r="E239" s="94"/>
      <c r="F239" s="94"/>
      <c r="H239" s="726"/>
      <c r="M239" s="712"/>
      <c r="N239" s="712"/>
      <c r="O239" s="712"/>
      <c r="T239" s="712"/>
      <c r="Z239" s="712"/>
      <c r="AD239" s="569"/>
      <c r="AE239" s="712"/>
      <c r="AF239" s="712"/>
    </row>
    <row r="240" ht="15.75" customHeight="1">
      <c r="A240" s="94"/>
      <c r="B240" s="94"/>
      <c r="C240" s="94"/>
      <c r="D240" s="81"/>
      <c r="E240" s="94"/>
      <c r="F240" s="94"/>
      <c r="H240" s="726"/>
      <c r="M240" s="712"/>
      <c r="N240" s="712"/>
      <c r="O240" s="712"/>
      <c r="T240" s="712"/>
      <c r="Z240" s="712"/>
      <c r="AD240" s="569"/>
      <c r="AE240" s="712"/>
      <c r="AF240" s="712"/>
    </row>
    <row r="241" ht="15.75" customHeight="1">
      <c r="A241" s="94"/>
      <c r="B241" s="94"/>
      <c r="C241" s="94"/>
      <c r="D241" s="81"/>
      <c r="E241" s="94"/>
      <c r="F241" s="94"/>
      <c r="H241" s="726"/>
      <c r="M241" s="712"/>
      <c r="N241" s="712"/>
      <c r="O241" s="712"/>
      <c r="T241" s="712"/>
      <c r="Z241" s="712"/>
      <c r="AD241" s="569"/>
      <c r="AE241" s="712"/>
      <c r="AF241" s="712"/>
    </row>
    <row r="242" ht="15.75" customHeight="1">
      <c r="A242" s="94"/>
      <c r="B242" s="94"/>
      <c r="C242" s="94"/>
      <c r="D242" s="81"/>
      <c r="E242" s="94"/>
      <c r="F242" s="94"/>
      <c r="H242" s="726"/>
      <c r="M242" s="712"/>
      <c r="N242" s="712"/>
      <c r="O242" s="712"/>
      <c r="T242" s="712"/>
      <c r="Z242" s="712"/>
      <c r="AD242" s="569"/>
      <c r="AE242" s="712"/>
      <c r="AF242" s="712"/>
    </row>
    <row r="243" ht="15.75" customHeight="1">
      <c r="A243" s="94"/>
      <c r="B243" s="94"/>
      <c r="C243" s="94"/>
      <c r="D243" s="81"/>
      <c r="E243" s="94"/>
      <c r="F243" s="94"/>
      <c r="H243" s="726"/>
      <c r="M243" s="712"/>
      <c r="N243" s="712"/>
      <c r="O243" s="712"/>
      <c r="T243" s="712"/>
      <c r="Z243" s="712"/>
      <c r="AD243" s="569"/>
      <c r="AE243" s="712"/>
      <c r="AF243" s="712"/>
    </row>
    <row r="244" ht="15.75" customHeight="1">
      <c r="A244" s="94"/>
      <c r="B244" s="94"/>
      <c r="C244" s="94"/>
      <c r="D244" s="81"/>
      <c r="E244" s="94"/>
      <c r="F244" s="94"/>
      <c r="H244" s="726"/>
      <c r="M244" s="712"/>
      <c r="N244" s="712"/>
      <c r="O244" s="712"/>
      <c r="T244" s="712"/>
      <c r="Z244" s="712"/>
      <c r="AD244" s="569"/>
      <c r="AE244" s="712"/>
      <c r="AF244" s="712"/>
    </row>
    <row r="245" ht="15.75" customHeight="1">
      <c r="A245" s="94"/>
      <c r="B245" s="94"/>
      <c r="C245" s="94"/>
      <c r="D245" s="81"/>
      <c r="E245" s="94"/>
      <c r="F245" s="94"/>
      <c r="H245" s="726"/>
      <c r="M245" s="712"/>
      <c r="N245" s="712"/>
      <c r="O245" s="712"/>
      <c r="T245" s="712"/>
      <c r="Z245" s="712"/>
      <c r="AD245" s="569"/>
      <c r="AE245" s="712"/>
      <c r="AF245" s="712"/>
    </row>
    <row r="246" ht="15.75" customHeight="1">
      <c r="A246" s="94"/>
      <c r="B246" s="94"/>
      <c r="C246" s="94"/>
      <c r="D246" s="81"/>
      <c r="E246" s="94"/>
      <c r="F246" s="94"/>
      <c r="H246" s="726"/>
      <c r="M246" s="712"/>
      <c r="N246" s="712"/>
      <c r="O246" s="712"/>
      <c r="T246" s="712"/>
      <c r="Z246" s="712"/>
      <c r="AD246" s="569"/>
      <c r="AE246" s="712"/>
      <c r="AF246" s="712"/>
    </row>
    <row r="247" ht="15.75" customHeight="1">
      <c r="A247" s="94"/>
      <c r="B247" s="94"/>
      <c r="C247" s="94"/>
      <c r="D247" s="81"/>
      <c r="E247" s="94"/>
      <c r="F247" s="94"/>
      <c r="H247" s="726"/>
      <c r="M247" s="712"/>
      <c r="N247" s="712"/>
      <c r="O247" s="712"/>
      <c r="T247" s="712"/>
      <c r="Z247" s="712"/>
      <c r="AD247" s="569"/>
      <c r="AE247" s="712"/>
      <c r="AF247" s="712"/>
    </row>
    <row r="248" ht="15.75" customHeight="1">
      <c r="A248" s="94"/>
      <c r="B248" s="94"/>
      <c r="C248" s="94"/>
      <c r="D248" s="81"/>
      <c r="E248" s="94"/>
      <c r="F248" s="94"/>
      <c r="H248" s="726"/>
      <c r="M248" s="712"/>
      <c r="N248" s="712"/>
      <c r="O248" s="712"/>
      <c r="T248" s="712"/>
      <c r="Z248" s="712"/>
      <c r="AD248" s="569"/>
      <c r="AE248" s="712"/>
      <c r="AF248" s="712"/>
    </row>
    <row r="249" ht="15.75" customHeight="1">
      <c r="A249" s="94"/>
      <c r="B249" s="94"/>
      <c r="C249" s="94"/>
      <c r="D249" s="81"/>
      <c r="E249" s="94"/>
      <c r="F249" s="94"/>
      <c r="H249" s="726"/>
      <c r="M249" s="712"/>
      <c r="N249" s="712"/>
      <c r="O249" s="712"/>
      <c r="T249" s="712"/>
      <c r="Z249" s="712"/>
      <c r="AD249" s="569"/>
      <c r="AE249" s="712"/>
      <c r="AF249" s="712"/>
    </row>
    <row r="250" ht="15.75" customHeight="1">
      <c r="A250" s="94"/>
      <c r="B250" s="94"/>
      <c r="C250" s="94"/>
      <c r="D250" s="81"/>
      <c r="E250" s="94"/>
      <c r="F250" s="94"/>
      <c r="H250" s="726"/>
      <c r="M250" s="712"/>
      <c r="N250" s="712"/>
      <c r="O250" s="712"/>
      <c r="T250" s="712"/>
      <c r="Z250" s="712"/>
      <c r="AD250" s="569"/>
      <c r="AE250" s="712"/>
      <c r="AF250" s="712"/>
    </row>
    <row r="251" ht="15.75" customHeight="1">
      <c r="A251" s="94"/>
      <c r="B251" s="94"/>
      <c r="C251" s="94"/>
      <c r="D251" s="81"/>
      <c r="E251" s="94"/>
      <c r="F251" s="94"/>
      <c r="H251" s="726"/>
      <c r="M251" s="712"/>
      <c r="N251" s="712"/>
      <c r="O251" s="712"/>
      <c r="T251" s="712"/>
      <c r="Z251" s="712"/>
      <c r="AD251" s="569"/>
      <c r="AE251" s="712"/>
      <c r="AF251" s="712"/>
    </row>
    <row r="252" ht="15.75" customHeight="1">
      <c r="A252" s="94"/>
      <c r="B252" s="94"/>
      <c r="C252" s="94"/>
      <c r="D252" s="81"/>
      <c r="E252" s="94"/>
      <c r="F252" s="94"/>
      <c r="H252" s="726"/>
      <c r="M252" s="712"/>
      <c r="N252" s="712"/>
      <c r="O252" s="712"/>
      <c r="T252" s="712"/>
      <c r="Z252" s="712"/>
      <c r="AD252" s="569"/>
      <c r="AE252" s="712"/>
      <c r="AF252" s="712"/>
    </row>
    <row r="253" ht="15.75" customHeight="1">
      <c r="A253" s="94"/>
      <c r="B253" s="94"/>
      <c r="C253" s="94"/>
      <c r="D253" s="81"/>
      <c r="E253" s="94"/>
      <c r="F253" s="94"/>
      <c r="H253" s="726"/>
      <c r="M253" s="712"/>
      <c r="N253" s="712"/>
      <c r="O253" s="712"/>
      <c r="T253" s="712"/>
      <c r="Z253" s="712"/>
      <c r="AD253" s="569"/>
      <c r="AE253" s="712"/>
      <c r="AF253" s="712"/>
    </row>
    <row r="254" ht="15.75" customHeight="1">
      <c r="A254" s="94"/>
      <c r="B254" s="94"/>
      <c r="C254" s="94"/>
      <c r="D254" s="81"/>
      <c r="E254" s="94"/>
      <c r="F254" s="94"/>
      <c r="H254" s="726"/>
      <c r="M254" s="712"/>
      <c r="N254" s="712"/>
      <c r="O254" s="712"/>
      <c r="T254" s="712"/>
      <c r="Z254" s="712"/>
      <c r="AD254" s="569"/>
      <c r="AE254" s="712"/>
      <c r="AF254" s="712"/>
    </row>
    <row r="255" ht="15.75" customHeight="1">
      <c r="A255" s="94"/>
      <c r="B255" s="94"/>
      <c r="C255" s="94"/>
      <c r="D255" s="81"/>
      <c r="E255" s="94"/>
      <c r="F255" s="94"/>
      <c r="H255" s="726"/>
      <c r="M255" s="712"/>
      <c r="N255" s="712"/>
      <c r="O255" s="712"/>
      <c r="T255" s="712"/>
      <c r="Z255" s="712"/>
      <c r="AD255" s="569"/>
      <c r="AE255" s="712"/>
      <c r="AF255" s="712"/>
    </row>
    <row r="256" ht="15.75" customHeight="1">
      <c r="A256" s="94"/>
      <c r="B256" s="94"/>
      <c r="C256" s="94"/>
      <c r="D256" s="81"/>
      <c r="E256" s="94"/>
      <c r="F256" s="94"/>
      <c r="H256" s="726"/>
      <c r="M256" s="712"/>
      <c r="N256" s="712"/>
      <c r="O256" s="712"/>
      <c r="T256" s="712"/>
      <c r="Z256" s="712"/>
      <c r="AD256" s="569"/>
      <c r="AE256" s="712"/>
      <c r="AF256" s="712"/>
    </row>
    <row r="257" ht="15.75" customHeight="1">
      <c r="A257" s="94"/>
      <c r="B257" s="94"/>
      <c r="C257" s="94"/>
      <c r="D257" s="81"/>
      <c r="E257" s="94"/>
      <c r="F257" s="94"/>
      <c r="H257" s="726"/>
      <c r="M257" s="712"/>
      <c r="N257" s="712"/>
      <c r="O257" s="712"/>
      <c r="T257" s="712"/>
      <c r="Z257" s="712"/>
      <c r="AD257" s="569"/>
      <c r="AE257" s="712"/>
      <c r="AF257" s="712"/>
    </row>
    <row r="258" ht="15.75" customHeight="1">
      <c r="A258" s="94"/>
      <c r="B258" s="94"/>
      <c r="C258" s="94"/>
      <c r="D258" s="81"/>
      <c r="E258" s="94"/>
      <c r="F258" s="94"/>
      <c r="H258" s="726"/>
      <c r="M258" s="712"/>
      <c r="N258" s="712"/>
      <c r="O258" s="712"/>
      <c r="T258" s="712"/>
      <c r="Z258" s="712"/>
      <c r="AD258" s="569"/>
      <c r="AE258" s="712"/>
      <c r="AF258" s="712"/>
    </row>
    <row r="259" ht="15.75" customHeight="1">
      <c r="A259" s="94"/>
      <c r="B259" s="94"/>
      <c r="C259" s="94"/>
      <c r="D259" s="81"/>
      <c r="E259" s="94"/>
      <c r="F259" s="94"/>
      <c r="H259" s="726"/>
      <c r="M259" s="712"/>
      <c r="N259" s="712"/>
      <c r="O259" s="712"/>
      <c r="T259" s="712"/>
      <c r="Z259" s="712"/>
      <c r="AD259" s="569"/>
      <c r="AE259" s="712"/>
      <c r="AF259" s="712"/>
    </row>
    <row r="260" ht="15.75" customHeight="1">
      <c r="A260" s="94"/>
      <c r="B260" s="94"/>
      <c r="C260" s="94"/>
      <c r="D260" s="81"/>
      <c r="E260" s="94"/>
      <c r="F260" s="94"/>
      <c r="H260" s="726"/>
      <c r="M260" s="712"/>
      <c r="N260" s="712"/>
      <c r="O260" s="712"/>
      <c r="T260" s="712"/>
      <c r="Z260" s="712"/>
      <c r="AD260" s="569"/>
      <c r="AE260" s="712"/>
      <c r="AF260" s="712"/>
    </row>
    <row r="261" ht="15.75" customHeight="1">
      <c r="A261" s="94"/>
      <c r="B261" s="94"/>
      <c r="C261" s="94"/>
      <c r="D261" s="81"/>
      <c r="E261" s="94"/>
      <c r="F261" s="94"/>
      <c r="H261" s="726"/>
      <c r="M261" s="712"/>
      <c r="N261" s="712"/>
      <c r="O261" s="712"/>
      <c r="T261" s="712"/>
      <c r="Z261" s="712"/>
      <c r="AD261" s="569"/>
      <c r="AE261" s="712"/>
      <c r="AF261" s="712"/>
    </row>
    <row r="262" ht="15.75" customHeight="1">
      <c r="A262" s="94"/>
      <c r="B262" s="94"/>
      <c r="C262" s="94"/>
      <c r="D262" s="81"/>
      <c r="E262" s="94"/>
      <c r="F262" s="94"/>
      <c r="H262" s="726"/>
      <c r="M262" s="712"/>
      <c r="N262" s="712"/>
      <c r="O262" s="712"/>
      <c r="T262" s="712"/>
      <c r="Z262" s="712"/>
      <c r="AD262" s="569"/>
      <c r="AE262" s="712"/>
      <c r="AF262" s="712"/>
    </row>
    <row r="263" ht="15.75" customHeight="1">
      <c r="A263" s="94"/>
      <c r="B263" s="94"/>
      <c r="C263" s="94"/>
      <c r="D263" s="81"/>
      <c r="E263" s="94"/>
      <c r="F263" s="94"/>
      <c r="H263" s="726"/>
      <c r="M263" s="712"/>
      <c r="N263" s="712"/>
      <c r="O263" s="712"/>
      <c r="T263" s="712"/>
      <c r="Z263" s="712"/>
      <c r="AD263" s="569"/>
      <c r="AE263" s="712"/>
      <c r="AF263" s="712"/>
    </row>
    <row r="264" ht="15.75" customHeight="1">
      <c r="A264" s="94"/>
      <c r="B264" s="94"/>
      <c r="C264" s="94"/>
      <c r="D264" s="81"/>
      <c r="E264" s="94"/>
      <c r="F264" s="94"/>
      <c r="H264" s="726"/>
      <c r="M264" s="712"/>
      <c r="N264" s="712"/>
      <c r="O264" s="712"/>
      <c r="T264" s="712"/>
      <c r="Z264" s="712"/>
      <c r="AD264" s="569"/>
      <c r="AE264" s="712"/>
      <c r="AF264" s="712"/>
    </row>
    <row r="265" ht="15.75" customHeight="1">
      <c r="A265" s="94"/>
      <c r="B265" s="94"/>
      <c r="C265" s="94"/>
      <c r="D265" s="81"/>
      <c r="E265" s="94"/>
      <c r="F265" s="94"/>
      <c r="H265" s="726"/>
      <c r="M265" s="712"/>
      <c r="N265" s="712"/>
      <c r="O265" s="712"/>
      <c r="T265" s="712"/>
      <c r="Z265" s="712"/>
      <c r="AD265" s="569"/>
      <c r="AE265" s="712"/>
      <c r="AF265" s="712"/>
    </row>
    <row r="266" ht="15.75" customHeight="1">
      <c r="A266" s="94"/>
      <c r="B266" s="94"/>
      <c r="C266" s="94"/>
      <c r="D266" s="81"/>
      <c r="E266" s="94"/>
      <c r="F266" s="94"/>
      <c r="H266" s="726"/>
      <c r="M266" s="712"/>
      <c r="N266" s="712"/>
      <c r="O266" s="712"/>
      <c r="T266" s="712"/>
      <c r="Z266" s="712"/>
      <c r="AD266" s="569"/>
      <c r="AE266" s="712"/>
      <c r="AF266" s="712"/>
    </row>
    <row r="267" ht="15.75" customHeight="1">
      <c r="A267" s="94"/>
      <c r="B267" s="94"/>
      <c r="C267" s="94"/>
      <c r="D267" s="81"/>
      <c r="E267" s="94"/>
      <c r="F267" s="94"/>
      <c r="H267" s="726"/>
      <c r="M267" s="712"/>
      <c r="N267" s="712"/>
      <c r="O267" s="712"/>
      <c r="T267" s="712"/>
      <c r="Z267" s="712"/>
      <c r="AD267" s="569"/>
      <c r="AE267" s="712"/>
      <c r="AF267" s="712"/>
    </row>
    <row r="268" ht="15.75" customHeight="1">
      <c r="A268" s="94"/>
      <c r="B268" s="94"/>
      <c r="C268" s="94"/>
      <c r="D268" s="81"/>
      <c r="E268" s="94"/>
      <c r="F268" s="94"/>
      <c r="H268" s="726"/>
      <c r="M268" s="712"/>
      <c r="N268" s="712"/>
      <c r="O268" s="712"/>
      <c r="T268" s="712"/>
      <c r="Z268" s="712"/>
      <c r="AD268" s="569"/>
      <c r="AE268" s="712"/>
      <c r="AF268" s="712"/>
    </row>
    <row r="269" ht="15.75" customHeight="1">
      <c r="A269" s="94"/>
      <c r="B269" s="94"/>
      <c r="C269" s="94"/>
      <c r="D269" s="81"/>
      <c r="E269" s="94"/>
      <c r="F269" s="94"/>
      <c r="H269" s="726"/>
      <c r="M269" s="712"/>
      <c r="N269" s="712"/>
      <c r="O269" s="712"/>
      <c r="T269" s="712"/>
      <c r="Z269" s="712"/>
      <c r="AD269" s="569"/>
      <c r="AE269" s="712"/>
      <c r="AF269" s="712"/>
    </row>
    <row r="270" ht="15.75" customHeight="1">
      <c r="A270" s="94"/>
      <c r="B270" s="94"/>
      <c r="C270" s="94"/>
      <c r="D270" s="81"/>
      <c r="E270" s="94"/>
      <c r="F270" s="94"/>
      <c r="H270" s="726"/>
      <c r="M270" s="712"/>
      <c r="N270" s="712"/>
      <c r="O270" s="712"/>
      <c r="T270" s="712"/>
      <c r="Z270" s="712"/>
      <c r="AD270" s="569"/>
      <c r="AE270" s="712"/>
      <c r="AF270" s="712"/>
    </row>
    <row r="271" ht="15.75" customHeight="1">
      <c r="A271" s="94"/>
      <c r="B271" s="94"/>
      <c r="C271" s="94"/>
      <c r="D271" s="81"/>
      <c r="E271" s="94"/>
      <c r="F271" s="94"/>
      <c r="H271" s="726"/>
      <c r="M271" s="712"/>
      <c r="N271" s="712"/>
      <c r="O271" s="712"/>
      <c r="T271" s="712"/>
      <c r="Z271" s="712"/>
      <c r="AD271" s="569"/>
      <c r="AE271" s="712"/>
      <c r="AF271" s="712"/>
    </row>
    <row r="272" ht="15.75" customHeight="1">
      <c r="A272" s="94"/>
      <c r="B272" s="94"/>
      <c r="C272" s="94"/>
      <c r="D272" s="81"/>
      <c r="E272" s="94"/>
      <c r="F272" s="94"/>
      <c r="H272" s="726"/>
      <c r="M272" s="712"/>
      <c r="N272" s="712"/>
      <c r="O272" s="712"/>
      <c r="T272" s="712"/>
      <c r="Z272" s="712"/>
      <c r="AD272" s="569"/>
      <c r="AE272" s="712"/>
      <c r="AF272" s="712"/>
    </row>
    <row r="273" ht="15.75" customHeight="1">
      <c r="A273" s="94"/>
      <c r="B273" s="94"/>
      <c r="C273" s="94"/>
      <c r="D273" s="81"/>
      <c r="E273" s="94"/>
      <c r="F273" s="94"/>
      <c r="H273" s="726"/>
      <c r="M273" s="712"/>
      <c r="N273" s="712"/>
      <c r="O273" s="712"/>
      <c r="T273" s="712"/>
      <c r="Z273" s="712"/>
      <c r="AD273" s="569"/>
      <c r="AE273" s="712"/>
      <c r="AF273" s="712"/>
    </row>
    <row r="274" ht="15.75" customHeight="1">
      <c r="A274" s="94"/>
      <c r="B274" s="94"/>
      <c r="C274" s="94"/>
      <c r="D274" s="81"/>
      <c r="E274" s="94"/>
      <c r="F274" s="94"/>
      <c r="H274" s="726"/>
      <c r="M274" s="712"/>
      <c r="N274" s="712"/>
      <c r="O274" s="712"/>
      <c r="T274" s="712"/>
      <c r="Z274" s="712"/>
      <c r="AD274" s="569"/>
      <c r="AE274" s="712"/>
      <c r="AF274" s="712"/>
    </row>
    <row r="275" ht="15.75" customHeight="1">
      <c r="A275" s="94"/>
      <c r="B275" s="94"/>
      <c r="C275" s="94"/>
      <c r="D275" s="81"/>
      <c r="E275" s="94"/>
      <c r="F275" s="94"/>
      <c r="H275" s="726"/>
      <c r="M275" s="712"/>
      <c r="N275" s="712"/>
      <c r="O275" s="712"/>
      <c r="T275" s="712"/>
      <c r="Z275" s="712"/>
      <c r="AD275" s="569"/>
      <c r="AE275" s="712"/>
      <c r="AF275" s="712"/>
    </row>
    <row r="276" ht="15.75" customHeight="1">
      <c r="A276" s="94"/>
      <c r="B276" s="94"/>
      <c r="C276" s="94"/>
      <c r="D276" s="81"/>
      <c r="E276" s="94"/>
      <c r="F276" s="94"/>
      <c r="H276" s="726"/>
      <c r="M276" s="712"/>
      <c r="N276" s="712"/>
      <c r="O276" s="712"/>
      <c r="T276" s="712"/>
      <c r="Z276" s="712"/>
      <c r="AD276" s="569"/>
      <c r="AE276" s="712"/>
      <c r="AF276" s="712"/>
    </row>
    <row r="277" ht="15.75" customHeight="1">
      <c r="A277" s="94"/>
      <c r="B277" s="94"/>
      <c r="C277" s="94"/>
      <c r="D277" s="81"/>
      <c r="E277" s="94"/>
      <c r="F277" s="94"/>
      <c r="H277" s="726"/>
      <c r="M277" s="712"/>
      <c r="N277" s="712"/>
      <c r="O277" s="712"/>
      <c r="T277" s="712"/>
      <c r="Z277" s="712"/>
      <c r="AD277" s="569"/>
      <c r="AE277" s="712"/>
      <c r="AF277" s="712"/>
    </row>
    <row r="278" ht="15.75" customHeight="1">
      <c r="A278" s="94"/>
      <c r="B278" s="94"/>
      <c r="C278" s="94"/>
      <c r="D278" s="81"/>
      <c r="E278" s="94"/>
      <c r="F278" s="94"/>
      <c r="H278" s="726"/>
      <c r="M278" s="712"/>
      <c r="N278" s="712"/>
      <c r="O278" s="712"/>
      <c r="T278" s="712"/>
      <c r="Z278" s="712"/>
      <c r="AD278" s="569"/>
      <c r="AE278" s="712"/>
      <c r="AF278" s="712"/>
    </row>
    <row r="279" ht="15.75" customHeight="1">
      <c r="A279" s="94"/>
      <c r="B279" s="94"/>
      <c r="C279" s="94"/>
      <c r="D279" s="81"/>
      <c r="E279" s="94"/>
      <c r="F279" s="94"/>
      <c r="H279" s="726"/>
      <c r="M279" s="712"/>
      <c r="N279" s="712"/>
      <c r="O279" s="712"/>
      <c r="T279" s="712"/>
      <c r="Z279" s="712"/>
      <c r="AD279" s="569"/>
      <c r="AE279" s="712"/>
      <c r="AF279" s="712"/>
    </row>
    <row r="280" ht="15.75" customHeight="1">
      <c r="A280" s="94"/>
      <c r="B280" s="94"/>
      <c r="C280" s="94"/>
      <c r="D280" s="81"/>
      <c r="E280" s="94"/>
      <c r="F280" s="94"/>
      <c r="H280" s="726"/>
      <c r="M280" s="712"/>
      <c r="N280" s="712"/>
      <c r="O280" s="712"/>
      <c r="T280" s="712"/>
      <c r="Z280" s="712"/>
      <c r="AD280" s="569"/>
      <c r="AE280" s="712"/>
      <c r="AF280" s="712"/>
    </row>
    <row r="281" ht="15.75" customHeight="1">
      <c r="A281" s="94"/>
      <c r="B281" s="94"/>
      <c r="C281" s="94"/>
      <c r="D281" s="81"/>
      <c r="E281" s="94"/>
      <c r="F281" s="94"/>
      <c r="H281" s="726"/>
      <c r="M281" s="712"/>
      <c r="N281" s="712"/>
      <c r="O281" s="712"/>
      <c r="T281" s="712"/>
      <c r="Z281" s="712"/>
      <c r="AD281" s="569"/>
      <c r="AE281" s="712"/>
      <c r="AF281" s="712"/>
    </row>
    <row r="282" ht="15.75" customHeight="1">
      <c r="A282" s="94"/>
      <c r="B282" s="94"/>
      <c r="C282" s="94"/>
      <c r="D282" s="81"/>
      <c r="E282" s="94"/>
      <c r="F282" s="94"/>
      <c r="H282" s="726"/>
      <c r="M282" s="712"/>
      <c r="N282" s="712"/>
      <c r="O282" s="712"/>
      <c r="T282" s="712"/>
      <c r="Z282" s="712"/>
      <c r="AD282" s="569"/>
      <c r="AE282" s="712"/>
      <c r="AF282" s="712"/>
    </row>
    <row r="283" ht="15.75" customHeight="1">
      <c r="A283" s="94"/>
      <c r="B283" s="94"/>
      <c r="C283" s="94"/>
      <c r="D283" s="81"/>
      <c r="E283" s="94"/>
      <c r="F283" s="94"/>
      <c r="H283" s="726"/>
      <c r="M283" s="712"/>
      <c r="N283" s="712"/>
      <c r="O283" s="712"/>
      <c r="T283" s="712"/>
      <c r="Z283" s="712"/>
      <c r="AD283" s="569"/>
      <c r="AE283" s="712"/>
      <c r="AF283" s="712"/>
    </row>
    <row r="284" ht="15.75" customHeight="1">
      <c r="A284" s="94"/>
      <c r="B284" s="94"/>
      <c r="C284" s="94"/>
      <c r="D284" s="81"/>
      <c r="E284" s="94"/>
      <c r="F284" s="94"/>
      <c r="H284" s="726"/>
      <c r="M284" s="712"/>
      <c r="N284" s="712"/>
      <c r="O284" s="712"/>
      <c r="T284" s="712"/>
      <c r="Z284" s="712"/>
      <c r="AD284" s="569"/>
      <c r="AE284" s="712"/>
      <c r="AF284" s="712"/>
    </row>
    <row r="285" ht="15.75" customHeight="1">
      <c r="A285" s="94"/>
      <c r="B285" s="94"/>
      <c r="C285" s="94"/>
      <c r="D285" s="81"/>
      <c r="E285" s="94"/>
      <c r="F285" s="94"/>
      <c r="H285" s="726"/>
      <c r="M285" s="712"/>
      <c r="N285" s="712"/>
      <c r="O285" s="712"/>
      <c r="T285" s="712"/>
      <c r="Z285" s="712"/>
      <c r="AD285" s="569"/>
      <c r="AE285" s="712"/>
      <c r="AF285" s="712"/>
    </row>
    <row r="286" ht="15.75" customHeight="1">
      <c r="A286" s="94"/>
      <c r="B286" s="94"/>
      <c r="C286" s="94"/>
      <c r="D286" s="81"/>
      <c r="E286" s="94"/>
      <c r="F286" s="94"/>
      <c r="H286" s="726"/>
      <c r="M286" s="712"/>
      <c r="N286" s="712"/>
      <c r="O286" s="712"/>
      <c r="T286" s="712"/>
      <c r="Z286" s="712"/>
      <c r="AD286" s="569"/>
      <c r="AE286" s="712"/>
      <c r="AF286" s="712"/>
    </row>
    <row r="287" ht="15.75" customHeight="1">
      <c r="A287" s="94"/>
      <c r="B287" s="94"/>
      <c r="C287" s="94"/>
      <c r="D287" s="81"/>
      <c r="E287" s="94"/>
      <c r="F287" s="94"/>
      <c r="H287" s="726"/>
      <c r="M287" s="712"/>
      <c r="N287" s="712"/>
      <c r="O287" s="712"/>
      <c r="T287" s="712"/>
      <c r="Z287" s="712"/>
      <c r="AD287" s="569"/>
      <c r="AE287" s="712"/>
      <c r="AF287" s="712"/>
    </row>
    <row r="288" ht="15.75" customHeight="1">
      <c r="A288" s="94"/>
      <c r="B288" s="94"/>
      <c r="C288" s="94"/>
      <c r="D288" s="81"/>
      <c r="E288" s="94"/>
      <c r="F288" s="94"/>
      <c r="H288" s="726"/>
      <c r="M288" s="712"/>
      <c r="N288" s="712"/>
      <c r="O288" s="712"/>
      <c r="T288" s="712"/>
      <c r="Z288" s="712"/>
      <c r="AD288" s="569"/>
      <c r="AE288" s="712"/>
      <c r="AF288" s="712"/>
    </row>
    <row r="289" ht="15.75" customHeight="1">
      <c r="A289" s="94"/>
      <c r="B289" s="94"/>
      <c r="C289" s="94"/>
      <c r="D289" s="81"/>
      <c r="E289" s="94"/>
      <c r="F289" s="94"/>
      <c r="H289" s="726"/>
      <c r="M289" s="712"/>
      <c r="N289" s="712"/>
      <c r="O289" s="712"/>
      <c r="T289" s="712"/>
      <c r="Z289" s="712"/>
      <c r="AD289" s="569"/>
      <c r="AE289" s="712"/>
      <c r="AF289" s="712"/>
    </row>
    <row r="290" ht="15.75" customHeight="1">
      <c r="A290" s="94"/>
      <c r="B290" s="94"/>
      <c r="C290" s="94"/>
      <c r="D290" s="81"/>
      <c r="E290" s="94"/>
      <c r="F290" s="94"/>
      <c r="H290" s="726"/>
      <c r="M290" s="712"/>
      <c r="N290" s="712"/>
      <c r="O290" s="712"/>
      <c r="T290" s="712"/>
      <c r="Z290" s="712"/>
      <c r="AD290" s="569"/>
      <c r="AE290" s="712"/>
      <c r="AF290" s="712"/>
    </row>
    <row r="291" ht="15.75" customHeight="1">
      <c r="A291" s="94"/>
      <c r="B291" s="94"/>
      <c r="C291" s="94"/>
      <c r="D291" s="81"/>
      <c r="E291" s="94"/>
      <c r="F291" s="94"/>
      <c r="H291" s="726"/>
      <c r="M291" s="712"/>
      <c r="N291" s="712"/>
      <c r="O291" s="712"/>
      <c r="T291" s="712"/>
      <c r="Z291" s="712"/>
      <c r="AD291" s="569"/>
      <c r="AE291" s="712"/>
      <c r="AF291" s="712"/>
    </row>
    <row r="292" ht="15.75" customHeight="1">
      <c r="A292" s="94"/>
      <c r="B292" s="94"/>
      <c r="C292" s="94"/>
      <c r="D292" s="81"/>
      <c r="E292" s="94"/>
      <c r="F292" s="94"/>
      <c r="H292" s="726"/>
      <c r="M292" s="712"/>
      <c r="N292" s="712"/>
      <c r="O292" s="712"/>
      <c r="T292" s="712"/>
      <c r="Z292" s="712"/>
      <c r="AD292" s="569"/>
      <c r="AE292" s="712"/>
      <c r="AF292" s="712"/>
    </row>
    <row r="293" ht="15.75" customHeight="1">
      <c r="A293" s="94"/>
      <c r="B293" s="94"/>
      <c r="C293" s="94"/>
      <c r="D293" s="81"/>
      <c r="E293" s="94"/>
      <c r="F293" s="94"/>
      <c r="H293" s="726"/>
      <c r="M293" s="712"/>
      <c r="N293" s="712"/>
      <c r="O293" s="712"/>
      <c r="T293" s="712"/>
      <c r="Z293" s="712"/>
      <c r="AD293" s="569"/>
      <c r="AE293" s="712"/>
      <c r="AF293" s="712"/>
    </row>
    <row r="294" ht="15.75" customHeight="1">
      <c r="A294" s="94"/>
      <c r="B294" s="94"/>
      <c r="C294" s="94"/>
      <c r="D294" s="81"/>
      <c r="E294" s="94"/>
      <c r="F294" s="94"/>
      <c r="H294" s="726"/>
      <c r="M294" s="712"/>
      <c r="N294" s="712"/>
      <c r="O294" s="712"/>
      <c r="T294" s="712"/>
      <c r="Z294" s="712"/>
      <c r="AD294" s="569"/>
      <c r="AE294" s="712"/>
      <c r="AF294" s="712"/>
    </row>
    <row r="295" ht="15.75" customHeight="1">
      <c r="A295" s="94"/>
      <c r="B295" s="94"/>
      <c r="C295" s="94"/>
      <c r="D295" s="81"/>
      <c r="E295" s="94"/>
      <c r="F295" s="94"/>
      <c r="H295" s="726"/>
      <c r="M295" s="712"/>
      <c r="N295" s="712"/>
      <c r="O295" s="712"/>
      <c r="T295" s="712"/>
      <c r="Z295" s="712"/>
      <c r="AD295" s="569"/>
      <c r="AE295" s="712"/>
      <c r="AF295" s="712"/>
    </row>
    <row r="296" ht="15.75" customHeight="1">
      <c r="A296" s="94"/>
      <c r="B296" s="94"/>
      <c r="C296" s="94"/>
      <c r="D296" s="81"/>
      <c r="E296" s="94"/>
      <c r="F296" s="94"/>
      <c r="H296" s="726"/>
      <c r="M296" s="712"/>
      <c r="N296" s="712"/>
      <c r="O296" s="712"/>
      <c r="T296" s="712"/>
      <c r="Z296" s="712"/>
      <c r="AD296" s="569"/>
      <c r="AE296" s="712"/>
      <c r="AF296" s="712"/>
    </row>
    <row r="297" ht="15.75" customHeight="1">
      <c r="A297" s="94"/>
      <c r="B297" s="94"/>
      <c r="C297" s="94"/>
      <c r="D297" s="81"/>
      <c r="E297" s="94"/>
      <c r="F297" s="94"/>
      <c r="H297" s="726"/>
      <c r="M297" s="712"/>
      <c r="N297" s="712"/>
      <c r="O297" s="712"/>
      <c r="T297" s="712"/>
      <c r="Z297" s="712"/>
      <c r="AD297" s="569"/>
      <c r="AE297" s="712"/>
      <c r="AF297" s="712"/>
    </row>
    <row r="298" ht="15.75" customHeight="1">
      <c r="A298" s="94"/>
      <c r="B298" s="94"/>
      <c r="C298" s="94"/>
      <c r="D298" s="81"/>
      <c r="E298" s="94"/>
      <c r="F298" s="94"/>
      <c r="H298" s="726"/>
      <c r="M298" s="712"/>
      <c r="N298" s="712"/>
      <c r="O298" s="712"/>
      <c r="T298" s="712"/>
      <c r="Z298" s="712"/>
      <c r="AD298" s="569"/>
      <c r="AE298" s="712"/>
      <c r="AF298" s="712"/>
    </row>
    <row r="299" ht="15.75" customHeight="1">
      <c r="A299" s="94"/>
      <c r="B299" s="94"/>
      <c r="C299" s="94"/>
      <c r="D299" s="81"/>
      <c r="E299" s="94"/>
      <c r="F299" s="94"/>
      <c r="H299" s="726"/>
      <c r="M299" s="712"/>
      <c r="N299" s="712"/>
      <c r="O299" s="712"/>
      <c r="T299" s="712"/>
      <c r="Z299" s="712"/>
      <c r="AD299" s="569"/>
      <c r="AE299" s="712"/>
      <c r="AF299" s="712"/>
    </row>
    <row r="300" ht="15.75" customHeight="1">
      <c r="A300" s="94"/>
      <c r="B300" s="94"/>
      <c r="C300" s="94"/>
      <c r="D300" s="81"/>
      <c r="E300" s="94"/>
      <c r="F300" s="94"/>
      <c r="H300" s="726"/>
      <c r="M300" s="712"/>
      <c r="N300" s="712"/>
      <c r="O300" s="712"/>
      <c r="T300" s="712"/>
      <c r="Z300" s="712"/>
      <c r="AD300" s="569"/>
      <c r="AE300" s="712"/>
      <c r="AF300" s="712"/>
    </row>
    <row r="301" ht="15.75" customHeight="1">
      <c r="A301" s="94"/>
      <c r="B301" s="94"/>
      <c r="C301" s="94"/>
      <c r="D301" s="81"/>
      <c r="E301" s="94"/>
      <c r="F301" s="94"/>
      <c r="H301" s="726"/>
      <c r="M301" s="712"/>
      <c r="N301" s="712"/>
      <c r="O301" s="712"/>
      <c r="T301" s="712"/>
      <c r="Z301" s="712"/>
      <c r="AD301" s="569"/>
      <c r="AE301" s="712"/>
      <c r="AF301" s="712"/>
    </row>
    <row r="302" ht="15.75" customHeight="1">
      <c r="A302" s="94"/>
      <c r="B302" s="94"/>
      <c r="C302" s="94"/>
      <c r="D302" s="81"/>
      <c r="E302" s="94"/>
      <c r="F302" s="94"/>
      <c r="H302" s="726"/>
      <c r="M302" s="712"/>
      <c r="N302" s="712"/>
      <c r="O302" s="712"/>
      <c r="T302" s="712"/>
      <c r="Z302" s="712"/>
      <c r="AD302" s="569"/>
      <c r="AE302" s="712"/>
      <c r="AF302" s="712"/>
    </row>
    <row r="303" ht="15.75" customHeight="1">
      <c r="A303" s="94"/>
      <c r="B303" s="94"/>
      <c r="C303" s="94"/>
      <c r="D303" s="81"/>
      <c r="E303" s="94"/>
      <c r="F303" s="94"/>
      <c r="H303" s="726"/>
      <c r="M303" s="712"/>
      <c r="N303" s="712"/>
      <c r="O303" s="712"/>
      <c r="T303" s="712"/>
      <c r="Z303" s="712"/>
      <c r="AD303" s="569"/>
      <c r="AE303" s="712"/>
      <c r="AF303" s="712"/>
    </row>
    <row r="304" ht="15.75" customHeight="1">
      <c r="A304" s="94"/>
      <c r="B304" s="94"/>
      <c r="C304" s="94"/>
      <c r="D304" s="81"/>
      <c r="E304" s="94"/>
      <c r="F304" s="94"/>
      <c r="H304" s="726"/>
      <c r="M304" s="712"/>
      <c r="N304" s="712"/>
      <c r="O304" s="712"/>
      <c r="T304" s="712"/>
      <c r="Z304" s="712"/>
      <c r="AD304" s="569"/>
      <c r="AE304" s="712"/>
      <c r="AF304" s="712"/>
    </row>
    <row r="305" ht="15.75" customHeight="1">
      <c r="A305" s="94"/>
      <c r="B305" s="94"/>
      <c r="C305" s="94"/>
      <c r="D305" s="81"/>
      <c r="E305" s="94"/>
      <c r="F305" s="94"/>
      <c r="H305" s="726"/>
      <c r="M305" s="712"/>
      <c r="N305" s="712"/>
      <c r="O305" s="712"/>
      <c r="T305" s="712"/>
      <c r="Z305" s="712"/>
      <c r="AD305" s="569"/>
      <c r="AE305" s="712"/>
      <c r="AF305" s="712"/>
    </row>
    <row r="306" ht="15.75" customHeight="1">
      <c r="A306" s="94"/>
      <c r="B306" s="94"/>
      <c r="C306" s="94"/>
      <c r="D306" s="81"/>
      <c r="E306" s="94"/>
      <c r="F306" s="94"/>
      <c r="H306" s="726"/>
      <c r="M306" s="712"/>
      <c r="N306" s="712"/>
      <c r="O306" s="712"/>
      <c r="T306" s="712"/>
      <c r="Z306" s="712"/>
      <c r="AD306" s="569"/>
      <c r="AE306" s="712"/>
      <c r="AF306" s="712"/>
    </row>
    <row r="307" ht="15.75" customHeight="1">
      <c r="A307" s="94"/>
      <c r="B307" s="94"/>
      <c r="C307" s="94"/>
      <c r="D307" s="81"/>
      <c r="E307" s="94"/>
      <c r="F307" s="94"/>
      <c r="H307" s="726"/>
      <c r="M307" s="712"/>
      <c r="N307" s="712"/>
      <c r="O307" s="712"/>
      <c r="T307" s="712"/>
      <c r="Z307" s="712"/>
      <c r="AD307" s="569"/>
      <c r="AE307" s="712"/>
      <c r="AF307" s="712"/>
    </row>
    <row r="308" ht="15.75" customHeight="1">
      <c r="A308" s="94"/>
      <c r="B308" s="94"/>
      <c r="C308" s="94"/>
      <c r="D308" s="81"/>
      <c r="E308" s="94"/>
      <c r="F308" s="94"/>
      <c r="H308" s="726"/>
      <c r="M308" s="712"/>
      <c r="N308" s="712"/>
      <c r="O308" s="712"/>
      <c r="T308" s="712"/>
      <c r="Z308" s="712"/>
      <c r="AD308" s="569"/>
      <c r="AE308" s="712"/>
      <c r="AF308" s="712"/>
    </row>
    <row r="309" ht="15.75" customHeight="1">
      <c r="A309" s="94"/>
      <c r="B309" s="94"/>
      <c r="C309" s="94"/>
      <c r="D309" s="81"/>
      <c r="E309" s="94"/>
      <c r="F309" s="94"/>
      <c r="H309" s="726"/>
      <c r="M309" s="712"/>
      <c r="N309" s="712"/>
      <c r="O309" s="712"/>
      <c r="T309" s="712"/>
      <c r="Z309" s="712"/>
      <c r="AD309" s="569"/>
      <c r="AE309" s="712"/>
      <c r="AF309" s="712"/>
    </row>
    <row r="310" ht="15.75" customHeight="1">
      <c r="A310" s="94"/>
      <c r="B310" s="94"/>
      <c r="C310" s="94"/>
      <c r="D310" s="81"/>
      <c r="E310" s="94"/>
      <c r="F310" s="94"/>
      <c r="H310" s="726"/>
      <c r="M310" s="712"/>
      <c r="N310" s="712"/>
      <c r="O310" s="712"/>
      <c r="T310" s="712"/>
      <c r="Z310" s="712"/>
      <c r="AD310" s="569"/>
      <c r="AE310" s="712"/>
      <c r="AF310" s="712"/>
    </row>
    <row r="311" ht="15.75" customHeight="1">
      <c r="A311" s="94"/>
      <c r="B311" s="94"/>
      <c r="C311" s="94"/>
      <c r="D311" s="81"/>
      <c r="E311" s="94"/>
      <c r="F311" s="94"/>
      <c r="H311" s="726"/>
      <c r="M311" s="712"/>
      <c r="N311" s="712"/>
      <c r="O311" s="712"/>
      <c r="T311" s="712"/>
      <c r="Z311" s="712"/>
      <c r="AD311" s="569"/>
      <c r="AE311" s="712"/>
      <c r="AF311" s="712"/>
    </row>
    <row r="312" ht="15.75" customHeight="1">
      <c r="A312" s="94"/>
      <c r="B312" s="94"/>
      <c r="C312" s="94"/>
      <c r="D312" s="81"/>
      <c r="E312" s="94"/>
      <c r="F312" s="94"/>
      <c r="H312" s="726"/>
      <c r="M312" s="712"/>
      <c r="N312" s="712"/>
      <c r="O312" s="712"/>
      <c r="T312" s="712"/>
      <c r="Z312" s="712"/>
      <c r="AD312" s="569"/>
      <c r="AE312" s="712"/>
      <c r="AF312" s="712"/>
    </row>
    <row r="313" ht="15.75" customHeight="1">
      <c r="A313" s="94"/>
      <c r="B313" s="94"/>
      <c r="C313" s="94"/>
      <c r="D313" s="81"/>
      <c r="E313" s="94"/>
      <c r="F313" s="94"/>
      <c r="H313" s="726"/>
      <c r="M313" s="712"/>
      <c r="N313" s="712"/>
      <c r="O313" s="712"/>
      <c r="T313" s="712"/>
      <c r="Z313" s="712"/>
      <c r="AD313" s="569"/>
      <c r="AE313" s="712"/>
      <c r="AF313" s="712"/>
    </row>
    <row r="314" ht="15.75" customHeight="1">
      <c r="A314" s="94"/>
      <c r="B314" s="94"/>
      <c r="C314" s="94"/>
      <c r="D314" s="81"/>
      <c r="E314" s="94"/>
      <c r="F314" s="94"/>
      <c r="H314" s="726"/>
      <c r="M314" s="712"/>
      <c r="N314" s="712"/>
      <c r="O314" s="712"/>
      <c r="T314" s="712"/>
      <c r="Z314" s="712"/>
      <c r="AD314" s="569"/>
      <c r="AE314" s="712"/>
      <c r="AF314" s="712"/>
    </row>
    <row r="315" ht="15.75" customHeight="1">
      <c r="A315" s="94"/>
      <c r="B315" s="94"/>
      <c r="C315" s="94"/>
      <c r="D315" s="81"/>
      <c r="E315" s="94"/>
      <c r="F315" s="94"/>
      <c r="H315" s="726"/>
      <c r="M315" s="712"/>
      <c r="N315" s="712"/>
      <c r="O315" s="712"/>
      <c r="T315" s="712"/>
      <c r="Z315" s="712"/>
      <c r="AD315" s="569"/>
      <c r="AE315" s="712"/>
      <c r="AF315" s="712"/>
    </row>
    <row r="316" ht="15.75" customHeight="1">
      <c r="A316" s="94"/>
      <c r="B316" s="94"/>
      <c r="C316" s="94"/>
      <c r="D316" s="81"/>
      <c r="E316" s="94"/>
      <c r="F316" s="94"/>
      <c r="H316" s="726"/>
      <c r="M316" s="712"/>
      <c r="N316" s="712"/>
      <c r="O316" s="712"/>
      <c r="T316" s="712"/>
      <c r="Z316" s="712"/>
      <c r="AD316" s="569"/>
      <c r="AE316" s="712"/>
      <c r="AF316" s="712"/>
    </row>
    <row r="317" ht="15.75" customHeight="1">
      <c r="A317" s="94"/>
      <c r="B317" s="94"/>
      <c r="C317" s="94"/>
      <c r="D317" s="81"/>
      <c r="E317" s="94"/>
      <c r="F317" s="94"/>
      <c r="H317" s="726"/>
      <c r="M317" s="712"/>
      <c r="N317" s="712"/>
      <c r="O317" s="712"/>
      <c r="T317" s="712"/>
      <c r="Z317" s="712"/>
      <c r="AD317" s="569"/>
      <c r="AE317" s="712"/>
      <c r="AF317" s="712"/>
    </row>
    <row r="318" ht="15.75" customHeight="1">
      <c r="A318" s="94"/>
      <c r="B318" s="94"/>
      <c r="C318" s="94"/>
      <c r="D318" s="81"/>
      <c r="E318" s="94"/>
      <c r="F318" s="94"/>
      <c r="H318" s="726"/>
      <c r="M318" s="712"/>
      <c r="N318" s="712"/>
      <c r="O318" s="712"/>
      <c r="T318" s="712"/>
      <c r="Z318" s="712"/>
      <c r="AD318" s="569"/>
      <c r="AE318" s="712"/>
      <c r="AF318" s="712"/>
    </row>
    <row r="319" ht="15.75" customHeight="1">
      <c r="A319" s="94"/>
      <c r="B319" s="94"/>
      <c r="C319" s="94"/>
      <c r="D319" s="81"/>
      <c r="E319" s="94"/>
      <c r="F319" s="94"/>
      <c r="H319" s="726"/>
      <c r="M319" s="712"/>
      <c r="N319" s="712"/>
      <c r="O319" s="712"/>
      <c r="T319" s="712"/>
      <c r="Z319" s="712"/>
      <c r="AD319" s="569"/>
      <c r="AE319" s="712"/>
      <c r="AF319" s="712"/>
    </row>
    <row r="320" ht="15.75" customHeight="1">
      <c r="A320" s="94"/>
      <c r="B320" s="94"/>
      <c r="C320" s="94"/>
      <c r="D320" s="81"/>
      <c r="E320" s="94"/>
      <c r="F320" s="94"/>
      <c r="H320" s="726"/>
      <c r="M320" s="712"/>
      <c r="N320" s="712"/>
      <c r="O320" s="712"/>
      <c r="T320" s="712"/>
      <c r="Z320" s="712"/>
      <c r="AD320" s="569"/>
      <c r="AE320" s="712"/>
      <c r="AF320" s="712"/>
    </row>
    <row r="321" ht="15.75" customHeight="1">
      <c r="A321" s="94"/>
      <c r="B321" s="94"/>
      <c r="C321" s="94"/>
      <c r="D321" s="81"/>
      <c r="E321" s="94"/>
      <c r="F321" s="94"/>
      <c r="H321" s="726"/>
      <c r="M321" s="712"/>
      <c r="N321" s="712"/>
      <c r="O321" s="712"/>
      <c r="T321" s="712"/>
      <c r="Z321" s="712"/>
      <c r="AD321" s="569"/>
      <c r="AE321" s="712"/>
      <c r="AF321" s="712"/>
    </row>
    <row r="322" ht="15.75" customHeight="1">
      <c r="A322" s="94"/>
      <c r="B322" s="94"/>
      <c r="C322" s="94"/>
      <c r="D322" s="81"/>
      <c r="E322" s="94"/>
      <c r="F322" s="94"/>
      <c r="H322" s="726"/>
      <c r="M322" s="712"/>
      <c r="N322" s="712"/>
      <c r="O322" s="712"/>
      <c r="T322" s="712"/>
      <c r="Z322" s="712"/>
      <c r="AD322" s="569"/>
      <c r="AE322" s="712"/>
      <c r="AF322" s="712"/>
    </row>
    <row r="323" ht="15.75" customHeight="1">
      <c r="A323" s="94"/>
      <c r="B323" s="94"/>
      <c r="C323" s="94"/>
      <c r="D323" s="81"/>
      <c r="E323" s="94"/>
      <c r="F323" s="94"/>
      <c r="H323" s="726"/>
      <c r="M323" s="712"/>
      <c r="N323" s="712"/>
      <c r="O323" s="712"/>
      <c r="T323" s="712"/>
      <c r="Z323" s="712"/>
      <c r="AD323" s="569"/>
      <c r="AE323" s="712"/>
      <c r="AF323" s="712"/>
    </row>
    <row r="324" ht="15.75" customHeight="1">
      <c r="A324" s="94"/>
      <c r="B324" s="94"/>
      <c r="C324" s="94"/>
      <c r="D324" s="81"/>
      <c r="E324" s="94"/>
      <c r="F324" s="94"/>
      <c r="H324" s="726"/>
      <c r="M324" s="712"/>
      <c r="N324" s="712"/>
      <c r="O324" s="712"/>
      <c r="T324" s="712"/>
      <c r="Z324" s="712"/>
      <c r="AD324" s="569"/>
      <c r="AE324" s="712"/>
      <c r="AF324" s="712"/>
    </row>
    <row r="325" ht="15.75" customHeight="1">
      <c r="A325" s="94"/>
      <c r="B325" s="94"/>
      <c r="C325" s="94"/>
      <c r="D325" s="81"/>
      <c r="E325" s="94"/>
      <c r="F325" s="94"/>
      <c r="H325" s="726"/>
      <c r="M325" s="712"/>
      <c r="N325" s="712"/>
      <c r="O325" s="712"/>
      <c r="T325" s="712"/>
      <c r="Z325" s="712"/>
      <c r="AD325" s="569"/>
      <c r="AE325" s="712"/>
      <c r="AF325" s="712"/>
    </row>
    <row r="326" ht="15.75" customHeight="1">
      <c r="A326" s="94"/>
      <c r="B326" s="94"/>
      <c r="C326" s="94"/>
      <c r="D326" s="81"/>
      <c r="E326" s="94"/>
      <c r="F326" s="94"/>
      <c r="H326" s="726"/>
      <c r="M326" s="712"/>
      <c r="N326" s="712"/>
      <c r="O326" s="712"/>
      <c r="T326" s="712"/>
      <c r="Z326" s="712"/>
      <c r="AD326" s="569"/>
      <c r="AE326" s="712"/>
      <c r="AF326" s="712"/>
    </row>
    <row r="327" ht="15.75" customHeight="1">
      <c r="A327" s="94"/>
      <c r="B327" s="94"/>
      <c r="C327" s="94"/>
      <c r="D327" s="81"/>
      <c r="E327" s="94"/>
      <c r="F327" s="94"/>
      <c r="H327" s="726"/>
      <c r="M327" s="712"/>
      <c r="N327" s="712"/>
      <c r="O327" s="712"/>
      <c r="T327" s="712"/>
      <c r="Z327" s="712"/>
      <c r="AD327" s="569"/>
      <c r="AE327" s="712"/>
      <c r="AF327" s="712"/>
    </row>
    <row r="328" ht="15.75" customHeight="1">
      <c r="A328" s="94"/>
      <c r="B328" s="94"/>
      <c r="C328" s="94"/>
      <c r="D328" s="81"/>
      <c r="E328" s="94"/>
      <c r="F328" s="94"/>
      <c r="H328" s="726"/>
      <c r="M328" s="712"/>
      <c r="N328" s="712"/>
      <c r="O328" s="712"/>
      <c r="T328" s="712"/>
      <c r="Z328" s="712"/>
      <c r="AD328" s="569"/>
      <c r="AE328" s="712"/>
      <c r="AF328" s="712"/>
    </row>
    <row r="329" ht="15.75" customHeight="1">
      <c r="A329" s="94"/>
      <c r="B329" s="94"/>
      <c r="C329" s="94"/>
      <c r="D329" s="81"/>
      <c r="E329" s="94"/>
      <c r="F329" s="94"/>
      <c r="H329" s="726"/>
      <c r="M329" s="712"/>
      <c r="N329" s="712"/>
      <c r="O329" s="712"/>
      <c r="T329" s="712"/>
      <c r="Z329" s="712"/>
      <c r="AD329" s="569"/>
      <c r="AE329" s="712"/>
      <c r="AF329" s="712"/>
    </row>
    <row r="330" ht="15.75" customHeight="1">
      <c r="A330" s="94"/>
      <c r="B330" s="94"/>
      <c r="C330" s="94"/>
      <c r="D330" s="81"/>
      <c r="E330" s="94"/>
      <c r="F330" s="94"/>
      <c r="H330" s="726"/>
      <c r="M330" s="712"/>
      <c r="N330" s="712"/>
      <c r="O330" s="712"/>
      <c r="T330" s="712"/>
      <c r="Z330" s="712"/>
      <c r="AD330" s="569"/>
      <c r="AE330" s="712"/>
      <c r="AF330" s="712"/>
    </row>
    <row r="331" ht="15.75" customHeight="1">
      <c r="A331" s="94"/>
      <c r="B331" s="94"/>
      <c r="C331" s="94"/>
      <c r="D331" s="81"/>
      <c r="E331" s="94"/>
      <c r="F331" s="94"/>
      <c r="H331" s="726"/>
      <c r="M331" s="712"/>
      <c r="N331" s="712"/>
      <c r="O331" s="712"/>
      <c r="T331" s="712"/>
      <c r="Z331" s="712"/>
      <c r="AD331" s="569"/>
      <c r="AE331" s="712"/>
      <c r="AF331" s="712"/>
    </row>
    <row r="332" ht="15.75" customHeight="1">
      <c r="A332" s="94"/>
      <c r="B332" s="94"/>
      <c r="C332" s="94"/>
      <c r="D332" s="81"/>
      <c r="E332" s="94"/>
      <c r="F332" s="94"/>
      <c r="H332" s="726"/>
      <c r="M332" s="712"/>
      <c r="N332" s="712"/>
      <c r="O332" s="712"/>
      <c r="T332" s="712"/>
      <c r="Z332" s="712"/>
      <c r="AD332" s="569"/>
      <c r="AE332" s="712"/>
      <c r="AF332" s="712"/>
    </row>
    <row r="333" ht="15.75" customHeight="1">
      <c r="A333" s="94"/>
      <c r="B333" s="94"/>
      <c r="C333" s="94"/>
      <c r="D333" s="81"/>
      <c r="E333" s="94"/>
      <c r="F333" s="94"/>
      <c r="H333" s="726"/>
      <c r="M333" s="712"/>
      <c r="N333" s="712"/>
      <c r="O333" s="712"/>
      <c r="T333" s="712"/>
      <c r="Z333" s="712"/>
      <c r="AD333" s="569"/>
      <c r="AE333" s="712"/>
      <c r="AF333" s="712"/>
    </row>
    <row r="334" ht="15.75" customHeight="1">
      <c r="A334" s="94"/>
      <c r="B334" s="94"/>
      <c r="C334" s="94"/>
      <c r="D334" s="81"/>
      <c r="E334" s="94"/>
      <c r="F334" s="94"/>
      <c r="H334" s="726"/>
      <c r="M334" s="712"/>
      <c r="N334" s="712"/>
      <c r="O334" s="712"/>
      <c r="T334" s="712"/>
      <c r="Z334" s="712"/>
      <c r="AD334" s="569"/>
      <c r="AE334" s="712"/>
      <c r="AF334" s="712"/>
    </row>
    <row r="335" ht="15.75" customHeight="1">
      <c r="A335" s="94"/>
      <c r="B335" s="94"/>
      <c r="C335" s="94"/>
      <c r="D335" s="81"/>
      <c r="E335" s="94"/>
      <c r="F335" s="94"/>
      <c r="H335" s="726"/>
      <c r="M335" s="712"/>
      <c r="N335" s="712"/>
      <c r="O335" s="712"/>
      <c r="T335" s="712"/>
      <c r="Z335" s="712"/>
      <c r="AD335" s="569"/>
      <c r="AE335" s="712"/>
      <c r="AF335" s="712"/>
    </row>
    <row r="336" ht="15.75" customHeight="1">
      <c r="A336" s="94"/>
      <c r="B336" s="94"/>
      <c r="C336" s="94"/>
      <c r="D336" s="81"/>
      <c r="E336" s="94"/>
      <c r="F336" s="94"/>
      <c r="H336" s="726"/>
      <c r="M336" s="712"/>
      <c r="N336" s="712"/>
      <c r="O336" s="712"/>
      <c r="T336" s="712"/>
      <c r="Z336" s="712"/>
      <c r="AD336" s="569"/>
      <c r="AE336" s="712"/>
      <c r="AF336" s="712"/>
    </row>
    <row r="337" ht="15.75" customHeight="1">
      <c r="A337" s="94"/>
      <c r="B337" s="94"/>
      <c r="C337" s="94"/>
      <c r="D337" s="81"/>
      <c r="E337" s="94"/>
      <c r="F337" s="94"/>
      <c r="H337" s="726"/>
      <c r="M337" s="712"/>
      <c r="N337" s="712"/>
      <c r="O337" s="712"/>
      <c r="T337" s="712"/>
      <c r="Z337" s="712"/>
      <c r="AD337" s="569"/>
      <c r="AE337" s="712"/>
      <c r="AF337" s="712"/>
    </row>
    <row r="338" ht="15.75" customHeight="1">
      <c r="A338" s="94"/>
      <c r="B338" s="94"/>
      <c r="C338" s="94"/>
      <c r="D338" s="81"/>
      <c r="E338" s="94"/>
      <c r="F338" s="94"/>
      <c r="H338" s="726"/>
      <c r="M338" s="712"/>
      <c r="N338" s="712"/>
      <c r="O338" s="712"/>
      <c r="T338" s="712"/>
      <c r="Z338" s="712"/>
      <c r="AD338" s="569"/>
      <c r="AE338" s="712"/>
      <c r="AF338" s="712"/>
    </row>
    <row r="339" ht="15.75" customHeight="1">
      <c r="A339" s="94"/>
      <c r="B339" s="94"/>
      <c r="C339" s="94"/>
      <c r="D339" s="81"/>
      <c r="E339" s="94"/>
      <c r="F339" s="94"/>
      <c r="H339" s="726"/>
      <c r="M339" s="712"/>
      <c r="N339" s="712"/>
      <c r="O339" s="712"/>
      <c r="T339" s="712"/>
      <c r="Z339" s="712"/>
      <c r="AD339" s="569"/>
      <c r="AE339" s="712"/>
      <c r="AF339" s="712"/>
    </row>
    <row r="340" ht="15.75" customHeight="1">
      <c r="A340" s="94"/>
      <c r="B340" s="94"/>
      <c r="C340" s="94"/>
      <c r="D340" s="81"/>
      <c r="E340" s="94"/>
      <c r="F340" s="94"/>
      <c r="H340" s="726"/>
      <c r="M340" s="712"/>
      <c r="N340" s="712"/>
      <c r="O340" s="712"/>
      <c r="T340" s="712"/>
      <c r="Z340" s="712"/>
      <c r="AD340" s="569"/>
      <c r="AE340" s="712"/>
      <c r="AF340" s="712"/>
    </row>
    <row r="341" ht="15.75" customHeight="1">
      <c r="A341" s="94"/>
      <c r="B341" s="94"/>
      <c r="C341" s="94"/>
      <c r="D341" s="81"/>
      <c r="E341" s="94"/>
      <c r="F341" s="94"/>
      <c r="H341" s="726"/>
      <c r="M341" s="712"/>
      <c r="N341" s="712"/>
      <c r="O341" s="712"/>
      <c r="T341" s="712"/>
      <c r="Z341" s="712"/>
      <c r="AD341" s="569"/>
      <c r="AE341" s="712"/>
      <c r="AF341" s="712"/>
    </row>
    <row r="342" ht="15.75" customHeight="1">
      <c r="A342" s="94"/>
      <c r="B342" s="94"/>
      <c r="C342" s="94"/>
      <c r="D342" s="81"/>
      <c r="E342" s="94"/>
      <c r="F342" s="94"/>
      <c r="H342" s="726"/>
      <c r="M342" s="712"/>
      <c r="N342" s="712"/>
      <c r="O342" s="712"/>
      <c r="T342" s="712"/>
      <c r="Z342" s="712"/>
      <c r="AD342" s="569"/>
      <c r="AE342" s="712"/>
      <c r="AF342" s="712"/>
    </row>
    <row r="343" ht="15.75" customHeight="1">
      <c r="A343" s="94"/>
      <c r="B343" s="94"/>
      <c r="C343" s="94"/>
      <c r="D343" s="81"/>
      <c r="E343" s="94"/>
      <c r="F343" s="94"/>
      <c r="H343" s="726"/>
      <c r="M343" s="712"/>
      <c r="N343" s="712"/>
      <c r="O343" s="712"/>
      <c r="T343" s="712"/>
      <c r="Z343" s="712"/>
      <c r="AD343" s="569"/>
      <c r="AE343" s="712"/>
      <c r="AF343" s="712"/>
    </row>
    <row r="344" ht="15.75" customHeight="1">
      <c r="A344" s="94"/>
      <c r="B344" s="94"/>
      <c r="C344" s="94"/>
      <c r="D344" s="81"/>
      <c r="E344" s="94"/>
      <c r="F344" s="94"/>
      <c r="H344" s="726"/>
      <c r="M344" s="712"/>
      <c r="N344" s="712"/>
      <c r="O344" s="712"/>
      <c r="T344" s="712"/>
      <c r="Z344" s="712"/>
      <c r="AD344" s="569"/>
      <c r="AE344" s="712"/>
      <c r="AF344" s="712"/>
    </row>
    <row r="345" ht="15.75" customHeight="1">
      <c r="A345" s="94"/>
      <c r="B345" s="94"/>
      <c r="C345" s="94"/>
      <c r="D345" s="81"/>
      <c r="E345" s="94"/>
      <c r="F345" s="94"/>
      <c r="H345" s="726"/>
      <c r="M345" s="712"/>
      <c r="N345" s="712"/>
      <c r="O345" s="712"/>
      <c r="T345" s="712"/>
      <c r="Z345" s="712"/>
      <c r="AD345" s="569"/>
      <c r="AE345" s="712"/>
      <c r="AF345" s="712"/>
    </row>
    <row r="346" ht="15.75" customHeight="1">
      <c r="A346" s="94"/>
      <c r="B346" s="94"/>
      <c r="C346" s="94"/>
      <c r="D346" s="81"/>
      <c r="E346" s="94"/>
      <c r="F346" s="94"/>
      <c r="H346" s="726"/>
      <c r="M346" s="712"/>
      <c r="N346" s="712"/>
      <c r="O346" s="712"/>
      <c r="T346" s="712"/>
      <c r="Z346" s="712"/>
      <c r="AD346" s="569"/>
      <c r="AE346" s="712"/>
      <c r="AF346" s="712"/>
    </row>
    <row r="347" ht="15.75" customHeight="1">
      <c r="A347" s="94"/>
      <c r="B347" s="94"/>
      <c r="C347" s="94"/>
      <c r="D347" s="81"/>
      <c r="E347" s="94"/>
      <c r="F347" s="94"/>
      <c r="H347" s="726"/>
      <c r="M347" s="712"/>
      <c r="N347" s="712"/>
      <c r="O347" s="712"/>
      <c r="T347" s="712"/>
      <c r="Z347" s="712"/>
      <c r="AD347" s="569"/>
      <c r="AE347" s="712"/>
      <c r="AF347" s="712"/>
    </row>
    <row r="348" ht="15.75" customHeight="1">
      <c r="A348" s="94"/>
      <c r="B348" s="94"/>
      <c r="C348" s="94"/>
      <c r="D348" s="81"/>
      <c r="E348" s="94"/>
      <c r="F348" s="94"/>
      <c r="H348" s="726"/>
      <c r="M348" s="712"/>
      <c r="N348" s="712"/>
      <c r="O348" s="712"/>
      <c r="T348" s="712"/>
      <c r="Z348" s="712"/>
      <c r="AD348" s="569"/>
      <c r="AE348" s="712"/>
      <c r="AF348" s="712"/>
    </row>
    <row r="349" ht="15.75" customHeight="1">
      <c r="A349" s="94"/>
      <c r="B349" s="94"/>
      <c r="C349" s="94"/>
      <c r="D349" s="81"/>
      <c r="E349" s="94"/>
      <c r="F349" s="94"/>
      <c r="H349" s="726"/>
      <c r="M349" s="712"/>
      <c r="N349" s="712"/>
      <c r="O349" s="712"/>
      <c r="T349" s="712"/>
      <c r="Z349" s="712"/>
      <c r="AD349" s="569"/>
      <c r="AE349" s="712"/>
      <c r="AF349" s="712"/>
    </row>
    <row r="350" ht="15.75" customHeight="1">
      <c r="A350" s="94"/>
      <c r="B350" s="94"/>
      <c r="C350" s="94"/>
      <c r="D350" s="81"/>
      <c r="E350" s="94"/>
      <c r="F350" s="94"/>
      <c r="H350" s="726"/>
      <c r="M350" s="712"/>
      <c r="N350" s="712"/>
      <c r="O350" s="712"/>
      <c r="T350" s="712"/>
      <c r="Z350" s="712"/>
      <c r="AD350" s="569"/>
      <c r="AE350" s="712"/>
      <c r="AF350" s="712"/>
    </row>
    <row r="351" ht="15.75" customHeight="1">
      <c r="A351" s="94"/>
      <c r="B351" s="94"/>
      <c r="C351" s="94"/>
      <c r="D351" s="81"/>
      <c r="E351" s="94"/>
      <c r="F351" s="94"/>
      <c r="H351" s="726"/>
      <c r="M351" s="712"/>
      <c r="N351" s="712"/>
      <c r="O351" s="712"/>
      <c r="T351" s="712"/>
      <c r="Z351" s="712"/>
      <c r="AD351" s="569"/>
      <c r="AE351" s="712"/>
      <c r="AF351" s="712"/>
    </row>
    <row r="352" ht="15.75" customHeight="1">
      <c r="A352" s="94"/>
      <c r="B352" s="94"/>
      <c r="C352" s="94"/>
      <c r="D352" s="81"/>
      <c r="E352" s="94"/>
      <c r="F352" s="94"/>
      <c r="H352" s="726"/>
      <c r="M352" s="712"/>
      <c r="N352" s="712"/>
      <c r="O352" s="712"/>
      <c r="T352" s="712"/>
      <c r="Z352" s="712"/>
      <c r="AD352" s="569"/>
      <c r="AE352" s="712"/>
      <c r="AF352" s="712"/>
    </row>
    <row r="353" ht="15.75" customHeight="1">
      <c r="A353" s="94"/>
      <c r="B353" s="94"/>
      <c r="C353" s="94"/>
      <c r="D353" s="81"/>
      <c r="E353" s="94"/>
      <c r="F353" s="94"/>
      <c r="H353" s="726"/>
      <c r="M353" s="712"/>
      <c r="N353" s="712"/>
      <c r="O353" s="712"/>
      <c r="T353" s="712"/>
      <c r="Z353" s="712"/>
      <c r="AD353" s="569"/>
      <c r="AE353" s="712"/>
      <c r="AF353" s="712"/>
    </row>
    <row r="354" ht="15.75" customHeight="1">
      <c r="A354" s="94"/>
      <c r="B354" s="94"/>
      <c r="C354" s="94"/>
      <c r="D354" s="81"/>
      <c r="E354" s="94"/>
      <c r="F354" s="94"/>
      <c r="H354" s="726"/>
      <c r="M354" s="712"/>
      <c r="N354" s="712"/>
      <c r="O354" s="712"/>
      <c r="T354" s="712"/>
      <c r="Z354" s="712"/>
      <c r="AD354" s="569"/>
      <c r="AE354" s="712"/>
      <c r="AF354" s="712"/>
    </row>
    <row r="355" ht="15.75" customHeight="1">
      <c r="A355" s="94"/>
      <c r="B355" s="94"/>
      <c r="C355" s="94"/>
      <c r="D355" s="81"/>
      <c r="E355" s="94"/>
      <c r="F355" s="94"/>
      <c r="H355" s="726"/>
      <c r="M355" s="712"/>
      <c r="N355" s="712"/>
      <c r="O355" s="712"/>
      <c r="T355" s="712"/>
      <c r="Z355" s="712"/>
      <c r="AD355" s="569"/>
      <c r="AE355" s="712"/>
      <c r="AF355" s="712"/>
    </row>
    <row r="356" ht="15.75" customHeight="1">
      <c r="A356" s="94"/>
      <c r="B356" s="94"/>
      <c r="C356" s="94"/>
      <c r="D356" s="81"/>
      <c r="E356" s="94"/>
      <c r="F356" s="94"/>
      <c r="H356" s="726"/>
      <c r="M356" s="712"/>
      <c r="N356" s="712"/>
      <c r="O356" s="712"/>
      <c r="T356" s="712"/>
      <c r="Z356" s="712"/>
      <c r="AD356" s="569"/>
      <c r="AE356" s="712"/>
      <c r="AF356" s="712"/>
    </row>
    <row r="357" ht="15.75" customHeight="1">
      <c r="A357" s="94"/>
      <c r="B357" s="94"/>
      <c r="C357" s="94"/>
      <c r="D357" s="81"/>
      <c r="E357" s="94"/>
      <c r="F357" s="94"/>
      <c r="H357" s="726"/>
      <c r="M357" s="712"/>
      <c r="N357" s="712"/>
      <c r="O357" s="712"/>
      <c r="T357" s="712"/>
      <c r="Z357" s="712"/>
      <c r="AD357" s="569"/>
      <c r="AE357" s="712"/>
      <c r="AF357" s="712"/>
    </row>
    <row r="358" ht="15.75" customHeight="1">
      <c r="A358" s="94"/>
      <c r="B358" s="94"/>
      <c r="C358" s="94"/>
      <c r="D358" s="81"/>
      <c r="E358" s="94"/>
      <c r="F358" s="94"/>
      <c r="H358" s="726"/>
      <c r="M358" s="712"/>
      <c r="N358" s="712"/>
      <c r="O358" s="712"/>
      <c r="T358" s="712"/>
      <c r="Z358" s="712"/>
      <c r="AD358" s="569"/>
      <c r="AE358" s="712"/>
      <c r="AF358" s="712"/>
    </row>
    <row r="359" ht="15.75" customHeight="1">
      <c r="A359" s="94"/>
      <c r="B359" s="94"/>
      <c r="C359" s="94"/>
      <c r="D359" s="81"/>
      <c r="E359" s="94"/>
      <c r="F359" s="94"/>
      <c r="H359" s="726"/>
      <c r="M359" s="712"/>
      <c r="N359" s="712"/>
      <c r="O359" s="712"/>
      <c r="T359" s="712"/>
      <c r="Z359" s="712"/>
      <c r="AD359" s="569"/>
      <c r="AE359" s="712"/>
      <c r="AF359" s="712"/>
    </row>
    <row r="360" ht="15.75" customHeight="1">
      <c r="A360" s="94"/>
      <c r="B360" s="94"/>
      <c r="C360" s="94"/>
      <c r="D360" s="81"/>
      <c r="E360" s="94"/>
      <c r="F360" s="94"/>
      <c r="H360" s="726"/>
      <c r="M360" s="712"/>
      <c r="N360" s="712"/>
      <c r="O360" s="712"/>
      <c r="T360" s="712"/>
      <c r="Z360" s="712"/>
      <c r="AD360" s="569"/>
      <c r="AE360" s="712"/>
      <c r="AF360" s="712"/>
    </row>
    <row r="361" ht="15.75" customHeight="1">
      <c r="A361" s="94"/>
      <c r="B361" s="94"/>
      <c r="C361" s="94"/>
      <c r="D361" s="81"/>
      <c r="E361" s="94"/>
      <c r="F361" s="94"/>
      <c r="H361" s="726"/>
      <c r="M361" s="712"/>
      <c r="N361" s="712"/>
      <c r="O361" s="712"/>
      <c r="T361" s="712"/>
      <c r="Z361" s="712"/>
      <c r="AD361" s="569"/>
      <c r="AE361" s="712"/>
      <c r="AF361" s="712"/>
    </row>
    <row r="362" ht="15.75" customHeight="1">
      <c r="A362" s="94"/>
      <c r="B362" s="94"/>
      <c r="C362" s="94"/>
      <c r="D362" s="81"/>
      <c r="E362" s="94"/>
      <c r="F362" s="94"/>
      <c r="H362" s="726"/>
      <c r="M362" s="712"/>
      <c r="N362" s="712"/>
      <c r="O362" s="712"/>
      <c r="T362" s="712"/>
      <c r="Z362" s="712"/>
      <c r="AD362" s="569"/>
      <c r="AE362" s="712"/>
      <c r="AF362" s="712"/>
    </row>
    <row r="363" ht="15.75" customHeight="1">
      <c r="A363" s="94"/>
      <c r="B363" s="94"/>
      <c r="C363" s="94"/>
      <c r="D363" s="81"/>
      <c r="E363" s="94"/>
      <c r="F363" s="94"/>
      <c r="H363" s="726"/>
      <c r="M363" s="712"/>
      <c r="N363" s="712"/>
      <c r="O363" s="712"/>
      <c r="T363" s="712"/>
      <c r="Z363" s="712"/>
      <c r="AD363" s="569"/>
      <c r="AE363" s="712"/>
      <c r="AF363" s="712"/>
    </row>
    <row r="364" ht="15.75" customHeight="1">
      <c r="A364" s="94"/>
      <c r="B364" s="94"/>
      <c r="C364" s="94"/>
      <c r="D364" s="81"/>
      <c r="E364" s="94"/>
      <c r="F364" s="94"/>
      <c r="H364" s="726"/>
      <c r="M364" s="712"/>
      <c r="N364" s="712"/>
      <c r="O364" s="712"/>
      <c r="T364" s="712"/>
      <c r="Z364" s="712"/>
      <c r="AD364" s="569"/>
      <c r="AE364" s="712"/>
      <c r="AF364" s="712"/>
    </row>
    <row r="365" ht="15.75" customHeight="1">
      <c r="A365" s="94"/>
      <c r="B365" s="94"/>
      <c r="C365" s="94"/>
      <c r="D365" s="81"/>
      <c r="E365" s="94"/>
      <c r="F365" s="94"/>
      <c r="H365" s="726"/>
      <c r="M365" s="712"/>
      <c r="N365" s="712"/>
      <c r="O365" s="712"/>
      <c r="T365" s="712"/>
      <c r="Z365" s="712"/>
      <c r="AD365" s="569"/>
      <c r="AE365" s="712"/>
      <c r="AF365" s="712"/>
    </row>
    <row r="366" ht="15.75" customHeight="1">
      <c r="A366" s="94"/>
      <c r="B366" s="94"/>
      <c r="C366" s="94"/>
      <c r="D366" s="81"/>
      <c r="E366" s="94"/>
      <c r="F366" s="94"/>
      <c r="H366" s="726"/>
      <c r="M366" s="712"/>
      <c r="N366" s="712"/>
      <c r="O366" s="712"/>
      <c r="T366" s="712"/>
      <c r="Z366" s="712"/>
      <c r="AD366" s="569"/>
      <c r="AE366" s="712"/>
      <c r="AF366" s="712"/>
    </row>
    <row r="367" ht="15.75" customHeight="1">
      <c r="A367" s="94"/>
      <c r="B367" s="94"/>
      <c r="C367" s="94"/>
      <c r="D367" s="81"/>
      <c r="E367" s="94"/>
      <c r="F367" s="94"/>
      <c r="H367" s="726"/>
      <c r="M367" s="712"/>
      <c r="N367" s="712"/>
      <c r="O367" s="712"/>
      <c r="T367" s="712"/>
      <c r="Z367" s="712"/>
      <c r="AD367" s="569"/>
      <c r="AE367" s="712"/>
      <c r="AF367" s="712"/>
    </row>
    <row r="368" ht="15.75" customHeight="1">
      <c r="A368" s="94"/>
      <c r="B368" s="94"/>
      <c r="C368" s="94"/>
      <c r="D368" s="81"/>
      <c r="E368" s="94"/>
      <c r="F368" s="94"/>
      <c r="H368" s="726"/>
      <c r="M368" s="712"/>
      <c r="N368" s="712"/>
      <c r="O368" s="712"/>
      <c r="T368" s="712"/>
      <c r="Z368" s="712"/>
      <c r="AD368" s="569"/>
      <c r="AE368" s="712"/>
      <c r="AF368" s="712"/>
    </row>
    <row r="369" ht="15.75" customHeight="1">
      <c r="A369" s="94"/>
      <c r="B369" s="94"/>
      <c r="C369" s="94"/>
      <c r="D369" s="81"/>
      <c r="E369" s="94"/>
      <c r="F369" s="94"/>
      <c r="H369" s="726"/>
      <c r="M369" s="712"/>
      <c r="N369" s="712"/>
      <c r="O369" s="712"/>
      <c r="T369" s="712"/>
      <c r="Z369" s="712"/>
      <c r="AD369" s="569"/>
      <c r="AE369" s="712"/>
      <c r="AF369" s="712"/>
    </row>
    <row r="370" ht="15.75" customHeight="1">
      <c r="A370" s="94"/>
      <c r="B370" s="94"/>
      <c r="C370" s="94"/>
      <c r="D370" s="81"/>
      <c r="E370" s="94"/>
      <c r="F370" s="94"/>
      <c r="H370" s="726"/>
      <c r="M370" s="712"/>
      <c r="N370" s="712"/>
      <c r="O370" s="712"/>
      <c r="T370" s="712"/>
      <c r="Z370" s="712"/>
      <c r="AD370" s="569"/>
      <c r="AE370" s="712"/>
      <c r="AF370" s="712"/>
    </row>
    <row r="371" ht="15.75" customHeight="1">
      <c r="A371" s="94"/>
      <c r="B371" s="94"/>
      <c r="C371" s="94"/>
      <c r="D371" s="81"/>
      <c r="E371" s="94"/>
      <c r="F371" s="94"/>
      <c r="H371" s="726"/>
      <c r="M371" s="712"/>
      <c r="N371" s="712"/>
      <c r="O371" s="712"/>
      <c r="T371" s="712"/>
      <c r="Z371" s="712"/>
      <c r="AD371" s="569"/>
      <c r="AE371" s="712"/>
      <c r="AF371" s="712"/>
    </row>
    <row r="372" ht="15.75" customHeight="1">
      <c r="A372" s="94"/>
      <c r="B372" s="94"/>
      <c r="C372" s="94"/>
      <c r="D372" s="81"/>
      <c r="E372" s="94"/>
      <c r="F372" s="94"/>
      <c r="H372" s="726"/>
      <c r="M372" s="712"/>
      <c r="N372" s="712"/>
      <c r="O372" s="712"/>
      <c r="T372" s="712"/>
      <c r="Z372" s="712"/>
      <c r="AD372" s="569"/>
      <c r="AE372" s="712"/>
      <c r="AF372" s="712"/>
    </row>
    <row r="373" ht="15.75" customHeight="1">
      <c r="A373" s="94"/>
      <c r="B373" s="94"/>
      <c r="C373" s="94"/>
      <c r="D373" s="81"/>
      <c r="E373" s="94"/>
      <c r="F373" s="94"/>
      <c r="H373" s="726"/>
      <c r="M373" s="712"/>
      <c r="N373" s="712"/>
      <c r="O373" s="712"/>
      <c r="T373" s="712"/>
      <c r="Z373" s="712"/>
      <c r="AD373" s="569"/>
      <c r="AE373" s="712"/>
      <c r="AF373" s="712"/>
    </row>
    <row r="374" ht="15.75" customHeight="1">
      <c r="A374" s="94"/>
      <c r="B374" s="94"/>
      <c r="C374" s="94"/>
      <c r="D374" s="81"/>
      <c r="E374" s="94"/>
      <c r="F374" s="94"/>
      <c r="H374" s="726"/>
      <c r="M374" s="712"/>
      <c r="N374" s="712"/>
      <c r="O374" s="712"/>
      <c r="T374" s="712"/>
      <c r="Z374" s="712"/>
      <c r="AD374" s="569"/>
      <c r="AE374" s="712"/>
      <c r="AF374" s="712"/>
    </row>
    <row r="375" ht="15.75" customHeight="1">
      <c r="A375" s="94"/>
      <c r="B375" s="94"/>
      <c r="C375" s="94"/>
      <c r="D375" s="81"/>
      <c r="E375" s="94"/>
      <c r="F375" s="94"/>
      <c r="H375" s="726"/>
      <c r="M375" s="712"/>
      <c r="N375" s="712"/>
      <c r="O375" s="712"/>
      <c r="T375" s="712"/>
      <c r="Z375" s="712"/>
      <c r="AD375" s="569"/>
      <c r="AE375" s="712"/>
      <c r="AF375" s="712"/>
    </row>
    <row r="376" ht="15.75" customHeight="1">
      <c r="A376" s="94"/>
      <c r="B376" s="94"/>
      <c r="C376" s="94"/>
      <c r="D376" s="81"/>
      <c r="E376" s="94"/>
      <c r="F376" s="94"/>
      <c r="H376" s="726"/>
      <c r="M376" s="712"/>
      <c r="N376" s="712"/>
      <c r="O376" s="712"/>
      <c r="T376" s="712"/>
      <c r="Z376" s="712"/>
      <c r="AD376" s="569"/>
      <c r="AE376" s="712"/>
      <c r="AF376" s="712"/>
    </row>
    <row r="377" ht="15.75" customHeight="1">
      <c r="A377" s="94"/>
      <c r="B377" s="94"/>
      <c r="C377" s="94"/>
      <c r="D377" s="81"/>
      <c r="E377" s="94"/>
      <c r="F377" s="94"/>
      <c r="H377" s="726"/>
      <c r="M377" s="712"/>
      <c r="N377" s="712"/>
      <c r="O377" s="712"/>
      <c r="T377" s="712"/>
      <c r="Z377" s="712"/>
      <c r="AD377" s="569"/>
      <c r="AE377" s="712"/>
      <c r="AF377" s="712"/>
    </row>
    <row r="378" ht="15.75" customHeight="1">
      <c r="A378" s="94"/>
      <c r="B378" s="94"/>
      <c r="C378" s="94"/>
      <c r="D378" s="81"/>
      <c r="E378" s="94"/>
      <c r="F378" s="94"/>
      <c r="H378" s="726"/>
      <c r="M378" s="712"/>
      <c r="N378" s="712"/>
      <c r="O378" s="712"/>
      <c r="T378" s="712"/>
      <c r="Z378" s="712"/>
      <c r="AD378" s="569"/>
      <c r="AE378" s="712"/>
      <c r="AF378" s="712"/>
    </row>
    <row r="379" ht="15.75" customHeight="1">
      <c r="A379" s="94"/>
      <c r="B379" s="94"/>
      <c r="C379" s="94"/>
      <c r="D379" s="81"/>
      <c r="E379" s="94"/>
      <c r="F379" s="94"/>
      <c r="H379" s="726"/>
      <c r="M379" s="712"/>
      <c r="N379" s="712"/>
      <c r="O379" s="712"/>
      <c r="T379" s="712"/>
      <c r="Z379" s="712"/>
      <c r="AD379" s="569"/>
      <c r="AE379" s="712"/>
      <c r="AF379" s="712"/>
    </row>
    <row r="380" ht="15.75" customHeight="1">
      <c r="A380" s="94"/>
      <c r="B380" s="94"/>
      <c r="C380" s="94"/>
      <c r="D380" s="81"/>
      <c r="E380" s="94"/>
      <c r="F380" s="94"/>
      <c r="H380" s="726"/>
      <c r="M380" s="712"/>
      <c r="N380" s="712"/>
      <c r="O380" s="712"/>
      <c r="T380" s="712"/>
      <c r="Z380" s="712"/>
      <c r="AD380" s="569"/>
      <c r="AE380" s="712"/>
      <c r="AF380" s="712"/>
    </row>
    <row r="381" ht="15.75" customHeight="1">
      <c r="A381" s="94"/>
      <c r="B381" s="94"/>
      <c r="C381" s="94"/>
      <c r="D381" s="81"/>
      <c r="E381" s="94"/>
      <c r="F381" s="94"/>
      <c r="H381" s="726"/>
      <c r="M381" s="712"/>
      <c r="N381" s="712"/>
      <c r="O381" s="712"/>
      <c r="T381" s="712"/>
      <c r="Z381" s="712"/>
      <c r="AD381" s="569"/>
      <c r="AE381" s="712"/>
      <c r="AF381" s="712"/>
    </row>
    <row r="382" ht="15.75" customHeight="1">
      <c r="A382" s="94"/>
      <c r="B382" s="94"/>
      <c r="C382" s="94"/>
      <c r="D382" s="81"/>
      <c r="E382" s="94"/>
      <c r="F382" s="94"/>
      <c r="H382" s="726"/>
      <c r="M382" s="712"/>
      <c r="N382" s="712"/>
      <c r="O382" s="712"/>
      <c r="T382" s="712"/>
      <c r="Z382" s="712"/>
      <c r="AD382" s="569"/>
      <c r="AE382" s="712"/>
      <c r="AF382" s="712"/>
    </row>
    <row r="383" ht="15.75" customHeight="1">
      <c r="A383" s="94"/>
      <c r="B383" s="94"/>
      <c r="C383" s="94"/>
      <c r="D383" s="81"/>
      <c r="E383" s="94"/>
      <c r="F383" s="94"/>
      <c r="H383" s="726"/>
      <c r="M383" s="712"/>
      <c r="N383" s="712"/>
      <c r="O383" s="712"/>
      <c r="T383" s="712"/>
      <c r="Z383" s="712"/>
      <c r="AD383" s="569"/>
      <c r="AE383" s="712"/>
      <c r="AF383" s="712"/>
    </row>
    <row r="384" ht="15.75" customHeight="1">
      <c r="A384" s="94"/>
      <c r="B384" s="94"/>
      <c r="C384" s="94"/>
      <c r="D384" s="81"/>
      <c r="E384" s="94"/>
      <c r="F384" s="94"/>
      <c r="H384" s="726"/>
      <c r="M384" s="712"/>
      <c r="N384" s="712"/>
      <c r="O384" s="712"/>
      <c r="T384" s="712"/>
      <c r="Z384" s="712"/>
      <c r="AD384" s="569"/>
      <c r="AE384" s="712"/>
      <c r="AF384" s="712"/>
    </row>
    <row r="385" ht="15.75" customHeight="1">
      <c r="A385" s="94"/>
      <c r="B385" s="94"/>
      <c r="C385" s="94"/>
      <c r="D385" s="81"/>
      <c r="E385" s="94"/>
      <c r="F385" s="94"/>
      <c r="H385" s="726"/>
      <c r="M385" s="712"/>
      <c r="N385" s="712"/>
      <c r="O385" s="712"/>
      <c r="T385" s="712"/>
      <c r="Z385" s="712"/>
      <c r="AD385" s="569"/>
      <c r="AE385" s="712"/>
      <c r="AF385" s="712"/>
    </row>
    <row r="386" ht="15.75" customHeight="1">
      <c r="A386" s="94"/>
      <c r="B386" s="94"/>
      <c r="C386" s="94"/>
      <c r="D386" s="81"/>
      <c r="E386" s="94"/>
      <c r="F386" s="94"/>
      <c r="H386" s="726"/>
      <c r="M386" s="712"/>
      <c r="N386" s="712"/>
      <c r="O386" s="712"/>
      <c r="T386" s="712"/>
      <c r="Z386" s="712"/>
      <c r="AD386" s="569"/>
      <c r="AE386" s="712"/>
      <c r="AF386" s="712"/>
    </row>
    <row r="387" ht="15.75" customHeight="1">
      <c r="A387" s="94"/>
      <c r="B387" s="94"/>
      <c r="C387" s="94"/>
      <c r="D387" s="81"/>
      <c r="E387" s="94"/>
      <c r="F387" s="94"/>
      <c r="H387" s="726"/>
      <c r="M387" s="712"/>
      <c r="N387" s="712"/>
      <c r="O387" s="712"/>
      <c r="T387" s="712"/>
      <c r="Z387" s="712"/>
      <c r="AD387" s="569"/>
      <c r="AE387" s="712"/>
      <c r="AF387" s="712"/>
    </row>
    <row r="388" ht="15.75" customHeight="1">
      <c r="A388" s="94"/>
      <c r="B388" s="94"/>
      <c r="C388" s="94"/>
      <c r="D388" s="81"/>
      <c r="E388" s="94"/>
      <c r="F388" s="94"/>
      <c r="H388" s="726"/>
      <c r="M388" s="712"/>
      <c r="N388" s="712"/>
      <c r="O388" s="712"/>
      <c r="T388" s="712"/>
      <c r="Z388" s="712"/>
      <c r="AD388" s="569"/>
      <c r="AE388" s="712"/>
      <c r="AF388" s="712"/>
    </row>
    <row r="389" ht="15.75" customHeight="1">
      <c r="A389" s="94"/>
      <c r="B389" s="94"/>
      <c r="C389" s="94"/>
      <c r="D389" s="81"/>
      <c r="E389" s="94"/>
      <c r="F389" s="94"/>
      <c r="H389" s="726"/>
      <c r="M389" s="712"/>
      <c r="N389" s="712"/>
      <c r="O389" s="712"/>
      <c r="T389" s="712"/>
      <c r="Z389" s="712"/>
      <c r="AD389" s="569"/>
      <c r="AE389" s="712"/>
      <c r="AF389" s="712"/>
    </row>
    <row r="390" ht="15.75" customHeight="1">
      <c r="A390" s="94"/>
      <c r="B390" s="94"/>
      <c r="C390" s="94"/>
      <c r="D390" s="81"/>
      <c r="E390" s="94"/>
      <c r="F390" s="94"/>
      <c r="H390" s="726"/>
      <c r="M390" s="712"/>
      <c r="N390" s="712"/>
      <c r="O390" s="712"/>
      <c r="T390" s="712"/>
      <c r="Z390" s="712"/>
      <c r="AD390" s="569"/>
      <c r="AE390" s="712"/>
      <c r="AF390" s="712"/>
    </row>
    <row r="391" ht="15.75" customHeight="1">
      <c r="A391" s="94"/>
      <c r="B391" s="94"/>
      <c r="C391" s="94"/>
      <c r="D391" s="81"/>
      <c r="E391" s="94"/>
      <c r="F391" s="94"/>
      <c r="H391" s="726"/>
      <c r="M391" s="712"/>
      <c r="N391" s="712"/>
      <c r="O391" s="712"/>
      <c r="T391" s="712"/>
      <c r="Z391" s="712"/>
      <c r="AD391" s="569"/>
      <c r="AE391" s="712"/>
      <c r="AF391" s="712"/>
    </row>
    <row r="392" ht="15.75" customHeight="1">
      <c r="A392" s="94"/>
      <c r="B392" s="94"/>
      <c r="C392" s="94"/>
      <c r="D392" s="81"/>
      <c r="E392" s="94"/>
      <c r="F392" s="94"/>
      <c r="H392" s="726"/>
      <c r="M392" s="712"/>
      <c r="N392" s="712"/>
      <c r="O392" s="712"/>
      <c r="T392" s="712"/>
      <c r="Z392" s="712"/>
      <c r="AD392" s="569"/>
      <c r="AE392" s="712"/>
      <c r="AF392" s="712"/>
    </row>
    <row r="393" ht="15.75" customHeight="1">
      <c r="A393" s="94"/>
      <c r="B393" s="94"/>
      <c r="C393" s="94"/>
      <c r="D393" s="81"/>
      <c r="E393" s="94"/>
      <c r="F393" s="94"/>
      <c r="H393" s="726"/>
      <c r="M393" s="712"/>
      <c r="N393" s="712"/>
      <c r="O393" s="712"/>
      <c r="T393" s="712"/>
      <c r="Z393" s="712"/>
      <c r="AD393" s="569"/>
      <c r="AE393" s="712"/>
      <c r="AF393" s="712"/>
    </row>
    <row r="394" ht="15.75" customHeight="1">
      <c r="A394" s="94"/>
      <c r="B394" s="94"/>
      <c r="C394" s="94"/>
      <c r="D394" s="81"/>
      <c r="E394" s="94"/>
      <c r="F394" s="94"/>
      <c r="H394" s="726"/>
      <c r="M394" s="712"/>
      <c r="N394" s="712"/>
      <c r="O394" s="712"/>
      <c r="T394" s="712"/>
      <c r="Z394" s="712"/>
      <c r="AD394" s="569"/>
      <c r="AE394" s="712"/>
      <c r="AF394" s="712"/>
    </row>
    <row r="395" ht="15.75" customHeight="1">
      <c r="A395" s="94"/>
      <c r="B395" s="94"/>
      <c r="C395" s="94"/>
      <c r="D395" s="81"/>
      <c r="E395" s="94"/>
      <c r="F395" s="94"/>
      <c r="H395" s="726"/>
      <c r="M395" s="712"/>
      <c r="N395" s="712"/>
      <c r="O395" s="712"/>
      <c r="T395" s="712"/>
      <c r="Z395" s="712"/>
      <c r="AD395" s="569"/>
      <c r="AE395" s="712"/>
      <c r="AF395" s="712"/>
    </row>
    <row r="396" ht="15.75" customHeight="1">
      <c r="A396" s="94"/>
      <c r="B396" s="94"/>
      <c r="C396" s="94"/>
      <c r="D396" s="81"/>
      <c r="E396" s="94"/>
      <c r="F396" s="94"/>
      <c r="H396" s="726"/>
      <c r="M396" s="712"/>
      <c r="N396" s="712"/>
      <c r="O396" s="712"/>
      <c r="T396" s="712"/>
      <c r="Z396" s="712"/>
      <c r="AD396" s="569"/>
      <c r="AE396" s="712"/>
      <c r="AF396" s="712"/>
    </row>
    <row r="397" ht="15.75" customHeight="1">
      <c r="A397" s="94"/>
      <c r="B397" s="94"/>
      <c r="C397" s="94"/>
      <c r="D397" s="81"/>
      <c r="E397" s="94"/>
      <c r="F397" s="94"/>
      <c r="H397" s="726"/>
      <c r="M397" s="712"/>
      <c r="N397" s="712"/>
      <c r="O397" s="712"/>
      <c r="T397" s="712"/>
      <c r="Z397" s="712"/>
      <c r="AD397" s="569"/>
      <c r="AE397" s="712"/>
      <c r="AF397" s="712"/>
    </row>
    <row r="398" ht="15.75" customHeight="1">
      <c r="A398" s="94"/>
      <c r="B398" s="94"/>
      <c r="C398" s="94"/>
      <c r="D398" s="81"/>
      <c r="E398" s="94"/>
      <c r="F398" s="94"/>
      <c r="H398" s="726"/>
      <c r="M398" s="712"/>
      <c r="N398" s="712"/>
      <c r="O398" s="712"/>
      <c r="T398" s="712"/>
      <c r="Z398" s="712"/>
      <c r="AD398" s="569"/>
      <c r="AE398" s="712"/>
      <c r="AF398" s="712"/>
    </row>
    <row r="399" ht="15.75" customHeight="1">
      <c r="A399" s="94"/>
      <c r="B399" s="94"/>
      <c r="C399" s="94"/>
      <c r="D399" s="81"/>
      <c r="E399" s="94"/>
      <c r="F399" s="94"/>
      <c r="H399" s="726"/>
      <c r="M399" s="712"/>
      <c r="N399" s="712"/>
      <c r="O399" s="712"/>
      <c r="T399" s="712"/>
      <c r="Z399" s="712"/>
      <c r="AD399" s="569"/>
      <c r="AE399" s="712"/>
      <c r="AF399" s="712"/>
    </row>
    <row r="400" ht="15.75" customHeight="1">
      <c r="A400" s="94"/>
      <c r="B400" s="94"/>
      <c r="C400" s="94"/>
      <c r="D400" s="81"/>
      <c r="E400" s="94"/>
      <c r="F400" s="94"/>
      <c r="H400" s="726"/>
      <c r="M400" s="712"/>
      <c r="N400" s="712"/>
      <c r="O400" s="712"/>
      <c r="T400" s="712"/>
      <c r="Z400" s="712"/>
      <c r="AD400" s="569"/>
      <c r="AE400" s="712"/>
      <c r="AF400" s="712"/>
    </row>
    <row r="401" ht="15.75" customHeight="1">
      <c r="A401" s="94"/>
      <c r="B401" s="94"/>
      <c r="C401" s="94"/>
      <c r="D401" s="81"/>
      <c r="E401" s="94"/>
      <c r="F401" s="94"/>
      <c r="H401" s="726"/>
      <c r="M401" s="712"/>
      <c r="N401" s="712"/>
      <c r="O401" s="712"/>
      <c r="T401" s="712"/>
      <c r="Z401" s="712"/>
      <c r="AD401" s="569"/>
      <c r="AE401" s="712"/>
      <c r="AF401" s="712"/>
    </row>
    <row r="402" ht="15.75" customHeight="1">
      <c r="A402" s="94"/>
      <c r="B402" s="94"/>
      <c r="C402" s="94"/>
      <c r="D402" s="81"/>
      <c r="E402" s="94"/>
      <c r="F402" s="94"/>
      <c r="H402" s="726"/>
      <c r="M402" s="712"/>
      <c r="N402" s="712"/>
      <c r="O402" s="712"/>
      <c r="T402" s="712"/>
      <c r="Z402" s="712"/>
      <c r="AD402" s="569"/>
      <c r="AE402" s="712"/>
      <c r="AF402" s="712"/>
    </row>
    <row r="403" ht="15.75" customHeight="1">
      <c r="A403" s="94"/>
      <c r="B403" s="94"/>
      <c r="C403" s="94"/>
      <c r="D403" s="81"/>
      <c r="E403" s="94"/>
      <c r="F403" s="94"/>
      <c r="H403" s="726"/>
      <c r="M403" s="712"/>
      <c r="N403" s="712"/>
      <c r="O403" s="712"/>
      <c r="T403" s="712"/>
      <c r="Z403" s="712"/>
      <c r="AD403" s="569"/>
      <c r="AE403" s="712"/>
      <c r="AF403" s="712"/>
    </row>
    <row r="404" ht="15.75" customHeight="1">
      <c r="A404" s="94"/>
      <c r="B404" s="94"/>
      <c r="C404" s="94"/>
      <c r="D404" s="81"/>
      <c r="E404" s="94"/>
      <c r="F404" s="94"/>
      <c r="H404" s="726"/>
      <c r="M404" s="712"/>
      <c r="N404" s="712"/>
      <c r="O404" s="712"/>
      <c r="T404" s="712"/>
      <c r="Z404" s="712"/>
      <c r="AD404" s="569"/>
      <c r="AE404" s="712"/>
      <c r="AF404" s="712"/>
    </row>
    <row r="405" ht="15.75" customHeight="1">
      <c r="A405" s="94"/>
      <c r="B405" s="94"/>
      <c r="C405" s="94"/>
      <c r="D405" s="81"/>
      <c r="E405" s="94"/>
      <c r="F405" s="94"/>
      <c r="H405" s="726"/>
      <c r="M405" s="712"/>
      <c r="N405" s="712"/>
      <c r="O405" s="712"/>
      <c r="T405" s="712"/>
      <c r="Z405" s="712"/>
      <c r="AD405" s="569"/>
      <c r="AE405" s="712"/>
      <c r="AF405" s="712"/>
    </row>
    <row r="406" ht="15.75" customHeight="1">
      <c r="A406" s="94"/>
      <c r="B406" s="94"/>
      <c r="C406" s="94"/>
      <c r="D406" s="81"/>
      <c r="E406" s="94"/>
      <c r="F406" s="94"/>
      <c r="H406" s="726"/>
      <c r="M406" s="712"/>
      <c r="N406" s="712"/>
      <c r="O406" s="712"/>
      <c r="T406" s="712"/>
      <c r="Z406" s="712"/>
      <c r="AD406" s="569"/>
      <c r="AE406" s="712"/>
      <c r="AF406" s="712"/>
    </row>
    <row r="407" ht="15.75" customHeight="1">
      <c r="A407" s="94"/>
      <c r="B407" s="94"/>
      <c r="C407" s="94"/>
      <c r="D407" s="81"/>
      <c r="E407" s="94"/>
      <c r="F407" s="94"/>
      <c r="H407" s="726"/>
      <c r="M407" s="712"/>
      <c r="N407" s="712"/>
      <c r="O407" s="712"/>
      <c r="T407" s="712"/>
      <c r="Z407" s="712"/>
      <c r="AD407" s="569"/>
      <c r="AE407" s="712"/>
      <c r="AF407" s="712"/>
    </row>
    <row r="408" ht="15.75" customHeight="1">
      <c r="A408" s="94"/>
      <c r="B408" s="94"/>
      <c r="C408" s="94"/>
      <c r="D408" s="81"/>
      <c r="E408" s="94"/>
      <c r="F408" s="94"/>
      <c r="H408" s="726"/>
      <c r="M408" s="712"/>
      <c r="N408" s="712"/>
      <c r="O408" s="712"/>
      <c r="T408" s="712"/>
      <c r="Z408" s="712"/>
      <c r="AD408" s="569"/>
      <c r="AE408" s="712"/>
      <c r="AF408" s="712"/>
    </row>
    <row r="409" ht="15.75" customHeight="1">
      <c r="A409" s="94"/>
      <c r="B409" s="94"/>
      <c r="C409" s="94"/>
      <c r="D409" s="81"/>
      <c r="E409" s="94"/>
      <c r="F409" s="94"/>
      <c r="H409" s="726"/>
      <c r="M409" s="712"/>
      <c r="N409" s="712"/>
      <c r="O409" s="712"/>
      <c r="T409" s="712"/>
      <c r="Z409" s="712"/>
      <c r="AD409" s="569"/>
      <c r="AE409" s="712"/>
      <c r="AF409" s="712"/>
    </row>
    <row r="410" ht="15.75" customHeight="1">
      <c r="A410" s="94"/>
      <c r="B410" s="94"/>
      <c r="C410" s="94"/>
      <c r="D410" s="81"/>
      <c r="E410" s="94"/>
      <c r="F410" s="94"/>
      <c r="H410" s="726"/>
      <c r="M410" s="712"/>
      <c r="N410" s="712"/>
      <c r="O410" s="712"/>
      <c r="T410" s="712"/>
      <c r="Z410" s="712"/>
      <c r="AD410" s="569"/>
      <c r="AE410" s="712"/>
      <c r="AF410" s="712"/>
    </row>
    <row r="411" ht="15.75" customHeight="1">
      <c r="A411" s="94"/>
      <c r="B411" s="94"/>
      <c r="C411" s="94"/>
      <c r="D411" s="81"/>
      <c r="E411" s="94"/>
      <c r="F411" s="94"/>
      <c r="H411" s="726"/>
      <c r="M411" s="712"/>
      <c r="N411" s="712"/>
      <c r="O411" s="712"/>
      <c r="T411" s="712"/>
      <c r="Z411" s="712"/>
      <c r="AD411" s="569"/>
      <c r="AE411" s="712"/>
      <c r="AF411" s="712"/>
    </row>
    <row r="412" ht="15.75" customHeight="1">
      <c r="A412" s="94"/>
      <c r="B412" s="94"/>
      <c r="C412" s="94"/>
      <c r="D412" s="81"/>
      <c r="E412" s="94"/>
      <c r="F412" s="94"/>
      <c r="H412" s="726"/>
      <c r="M412" s="712"/>
      <c r="N412" s="712"/>
      <c r="O412" s="712"/>
      <c r="T412" s="712"/>
      <c r="Z412" s="712"/>
      <c r="AD412" s="569"/>
      <c r="AE412" s="712"/>
      <c r="AF412" s="712"/>
    </row>
    <row r="413" ht="15.75" customHeight="1">
      <c r="A413" s="94"/>
      <c r="B413" s="94"/>
      <c r="C413" s="94"/>
      <c r="D413" s="81"/>
      <c r="E413" s="94"/>
      <c r="F413" s="94"/>
      <c r="H413" s="726"/>
      <c r="M413" s="712"/>
      <c r="N413" s="712"/>
      <c r="O413" s="712"/>
      <c r="T413" s="712"/>
      <c r="Z413" s="712"/>
      <c r="AD413" s="569"/>
      <c r="AE413" s="712"/>
      <c r="AF413" s="712"/>
    </row>
    <row r="414" ht="15.75" customHeight="1">
      <c r="A414" s="94"/>
      <c r="B414" s="94"/>
      <c r="C414" s="94"/>
      <c r="D414" s="81"/>
      <c r="E414" s="94"/>
      <c r="F414" s="94"/>
      <c r="H414" s="726"/>
      <c r="M414" s="712"/>
      <c r="N414" s="712"/>
      <c r="O414" s="712"/>
      <c r="T414" s="712"/>
      <c r="Z414" s="712"/>
      <c r="AD414" s="569"/>
      <c r="AE414" s="712"/>
      <c r="AF414" s="712"/>
    </row>
    <row r="415" ht="15.75" customHeight="1">
      <c r="A415" s="94"/>
      <c r="B415" s="94"/>
      <c r="C415" s="94"/>
      <c r="D415" s="81"/>
      <c r="E415" s="94"/>
      <c r="F415" s="94"/>
      <c r="H415" s="726"/>
      <c r="M415" s="712"/>
      <c r="N415" s="712"/>
      <c r="O415" s="712"/>
      <c r="T415" s="712"/>
      <c r="Z415" s="712"/>
      <c r="AD415" s="569"/>
      <c r="AE415" s="712"/>
      <c r="AF415" s="712"/>
    </row>
    <row r="416" ht="15.75" customHeight="1">
      <c r="A416" s="94"/>
      <c r="B416" s="94"/>
      <c r="C416" s="94"/>
      <c r="D416" s="81"/>
      <c r="E416" s="94"/>
      <c r="F416" s="94"/>
      <c r="H416" s="726"/>
      <c r="M416" s="712"/>
      <c r="N416" s="712"/>
      <c r="O416" s="712"/>
      <c r="T416" s="712"/>
      <c r="Z416" s="712"/>
      <c r="AD416" s="569"/>
      <c r="AE416" s="712"/>
      <c r="AF416" s="712"/>
    </row>
    <row r="417" ht="15.75" customHeight="1">
      <c r="A417" s="94"/>
      <c r="B417" s="94"/>
      <c r="C417" s="94"/>
      <c r="D417" s="81"/>
      <c r="E417" s="94"/>
      <c r="F417" s="94"/>
      <c r="H417" s="726"/>
      <c r="M417" s="712"/>
      <c r="N417" s="712"/>
      <c r="O417" s="712"/>
      <c r="T417" s="712"/>
      <c r="Z417" s="712"/>
      <c r="AD417" s="569"/>
      <c r="AE417" s="712"/>
      <c r="AF417" s="712"/>
    </row>
    <row r="418" ht="15.75" customHeight="1">
      <c r="A418" s="94"/>
      <c r="B418" s="94"/>
      <c r="C418" s="94"/>
      <c r="D418" s="81"/>
      <c r="E418" s="94"/>
      <c r="F418" s="94"/>
      <c r="H418" s="726"/>
      <c r="M418" s="712"/>
      <c r="N418" s="712"/>
      <c r="O418" s="712"/>
      <c r="T418" s="712"/>
      <c r="Z418" s="712"/>
      <c r="AD418" s="569"/>
      <c r="AE418" s="712"/>
      <c r="AF418" s="712"/>
    </row>
    <row r="419" ht="15.75" customHeight="1">
      <c r="A419" s="94"/>
      <c r="B419" s="94"/>
      <c r="C419" s="94"/>
      <c r="D419" s="81"/>
      <c r="E419" s="94"/>
      <c r="F419" s="94"/>
      <c r="H419" s="726"/>
      <c r="M419" s="712"/>
      <c r="N419" s="712"/>
      <c r="O419" s="712"/>
      <c r="T419" s="712"/>
      <c r="Z419" s="712"/>
      <c r="AD419" s="569"/>
      <c r="AE419" s="712"/>
      <c r="AF419" s="712"/>
    </row>
    <row r="420" ht="15.75" customHeight="1">
      <c r="A420" s="94"/>
      <c r="B420" s="94"/>
      <c r="C420" s="94"/>
      <c r="D420" s="81"/>
      <c r="E420" s="94"/>
      <c r="F420" s="94"/>
      <c r="H420" s="726"/>
      <c r="M420" s="712"/>
      <c r="N420" s="712"/>
      <c r="O420" s="712"/>
      <c r="T420" s="712"/>
      <c r="Z420" s="712"/>
      <c r="AD420" s="569"/>
      <c r="AE420" s="712"/>
      <c r="AF420" s="712"/>
    </row>
    <row r="421" ht="15.75" customHeight="1">
      <c r="A421" s="94"/>
      <c r="B421" s="94"/>
      <c r="C421" s="94"/>
      <c r="D421" s="81"/>
      <c r="E421" s="94"/>
      <c r="F421" s="94"/>
      <c r="H421" s="726"/>
      <c r="M421" s="712"/>
      <c r="N421" s="712"/>
      <c r="O421" s="712"/>
      <c r="T421" s="712"/>
      <c r="Z421" s="712"/>
      <c r="AD421" s="569"/>
      <c r="AE421" s="712"/>
      <c r="AF421" s="712"/>
    </row>
    <row r="422" ht="15.75" customHeight="1">
      <c r="A422" s="94"/>
      <c r="B422" s="94"/>
      <c r="C422" s="94"/>
      <c r="D422" s="81"/>
      <c r="E422" s="94"/>
      <c r="F422" s="94"/>
      <c r="H422" s="726"/>
      <c r="M422" s="712"/>
      <c r="N422" s="712"/>
      <c r="O422" s="712"/>
      <c r="T422" s="712"/>
      <c r="Z422" s="712"/>
      <c r="AD422" s="569"/>
      <c r="AE422" s="712"/>
      <c r="AF422" s="712"/>
    </row>
    <row r="423" ht="15.75" customHeight="1">
      <c r="A423" s="94"/>
      <c r="B423" s="94"/>
      <c r="C423" s="94"/>
      <c r="D423" s="81"/>
      <c r="E423" s="94"/>
      <c r="F423" s="94"/>
      <c r="H423" s="726"/>
      <c r="M423" s="712"/>
      <c r="N423" s="712"/>
      <c r="O423" s="712"/>
      <c r="T423" s="712"/>
      <c r="Z423" s="712"/>
      <c r="AD423" s="569"/>
      <c r="AE423" s="712"/>
      <c r="AF423" s="712"/>
    </row>
    <row r="424" ht="15.75" customHeight="1">
      <c r="A424" s="94"/>
      <c r="B424" s="94"/>
      <c r="C424" s="94"/>
      <c r="D424" s="81"/>
      <c r="E424" s="94"/>
      <c r="F424" s="94"/>
      <c r="H424" s="726"/>
      <c r="M424" s="712"/>
      <c r="N424" s="712"/>
      <c r="O424" s="712"/>
      <c r="T424" s="712"/>
      <c r="Z424" s="712"/>
      <c r="AD424" s="569"/>
      <c r="AE424" s="712"/>
      <c r="AF424" s="712"/>
    </row>
    <row r="425" ht="15.75" customHeight="1">
      <c r="A425" s="94"/>
      <c r="B425" s="94"/>
      <c r="C425" s="94"/>
      <c r="D425" s="81"/>
      <c r="E425" s="94"/>
      <c r="F425" s="94"/>
      <c r="H425" s="726"/>
      <c r="M425" s="712"/>
      <c r="N425" s="712"/>
      <c r="O425" s="712"/>
      <c r="T425" s="712"/>
      <c r="Z425" s="712"/>
      <c r="AD425" s="569"/>
      <c r="AE425" s="712"/>
      <c r="AF425" s="712"/>
    </row>
    <row r="426" ht="15.75" customHeight="1">
      <c r="A426" s="94"/>
      <c r="B426" s="94"/>
      <c r="C426" s="94"/>
      <c r="D426" s="81"/>
      <c r="E426" s="94"/>
      <c r="F426" s="94"/>
      <c r="H426" s="726"/>
      <c r="M426" s="712"/>
      <c r="N426" s="712"/>
      <c r="O426" s="712"/>
      <c r="T426" s="712"/>
      <c r="Z426" s="712"/>
      <c r="AD426" s="569"/>
      <c r="AE426" s="712"/>
      <c r="AF426" s="712"/>
    </row>
    <row r="427" ht="15.75" customHeight="1">
      <c r="A427" s="94"/>
      <c r="B427" s="94"/>
      <c r="C427" s="94"/>
      <c r="D427" s="81"/>
      <c r="E427" s="94"/>
      <c r="F427" s="94"/>
      <c r="H427" s="726"/>
      <c r="M427" s="712"/>
      <c r="N427" s="712"/>
      <c r="O427" s="712"/>
      <c r="T427" s="712"/>
      <c r="Z427" s="712"/>
      <c r="AD427" s="569"/>
      <c r="AE427" s="712"/>
      <c r="AF427" s="712"/>
    </row>
    <row r="428" ht="15.75" customHeight="1">
      <c r="A428" s="94"/>
      <c r="B428" s="94"/>
      <c r="C428" s="94"/>
      <c r="D428" s="81"/>
      <c r="E428" s="94"/>
      <c r="F428" s="94"/>
      <c r="H428" s="726"/>
      <c r="M428" s="712"/>
      <c r="N428" s="712"/>
      <c r="O428" s="712"/>
      <c r="T428" s="712"/>
      <c r="Z428" s="712"/>
      <c r="AD428" s="569"/>
      <c r="AE428" s="712"/>
      <c r="AF428" s="712"/>
    </row>
    <row r="429" ht="15.75" customHeight="1">
      <c r="A429" s="94"/>
      <c r="B429" s="94"/>
      <c r="C429" s="94"/>
      <c r="D429" s="81"/>
      <c r="E429" s="94"/>
      <c r="F429" s="94"/>
      <c r="H429" s="726"/>
      <c r="M429" s="712"/>
      <c r="N429" s="712"/>
      <c r="O429" s="712"/>
      <c r="T429" s="712"/>
      <c r="Z429" s="712"/>
      <c r="AD429" s="569"/>
      <c r="AE429" s="712"/>
      <c r="AF429" s="712"/>
    </row>
    <row r="430" ht="15.75" customHeight="1">
      <c r="A430" s="94"/>
      <c r="B430" s="94"/>
      <c r="C430" s="94"/>
      <c r="D430" s="81"/>
      <c r="E430" s="94"/>
      <c r="F430" s="94"/>
      <c r="H430" s="726"/>
      <c r="M430" s="712"/>
      <c r="N430" s="712"/>
      <c r="O430" s="712"/>
      <c r="T430" s="712"/>
      <c r="Z430" s="712"/>
      <c r="AD430" s="569"/>
      <c r="AE430" s="712"/>
      <c r="AF430" s="712"/>
    </row>
    <row r="431" ht="15.75" customHeight="1">
      <c r="A431" s="94"/>
      <c r="B431" s="94"/>
      <c r="C431" s="94"/>
      <c r="D431" s="81"/>
      <c r="E431" s="94"/>
      <c r="F431" s="94"/>
      <c r="H431" s="726"/>
      <c r="M431" s="712"/>
      <c r="N431" s="712"/>
      <c r="O431" s="712"/>
      <c r="T431" s="712"/>
      <c r="Z431" s="712"/>
      <c r="AD431" s="569"/>
      <c r="AE431" s="712"/>
      <c r="AF431" s="712"/>
    </row>
    <row r="432" ht="15.75" customHeight="1">
      <c r="A432" s="94"/>
      <c r="B432" s="94"/>
      <c r="C432" s="94"/>
      <c r="D432" s="81"/>
      <c r="E432" s="94"/>
      <c r="F432" s="94"/>
      <c r="H432" s="726"/>
      <c r="M432" s="712"/>
      <c r="N432" s="712"/>
      <c r="O432" s="712"/>
      <c r="T432" s="712"/>
      <c r="Z432" s="712"/>
      <c r="AD432" s="569"/>
      <c r="AE432" s="712"/>
      <c r="AF432" s="712"/>
    </row>
    <row r="433" ht="15.75" customHeight="1">
      <c r="A433" s="94"/>
      <c r="B433" s="94"/>
      <c r="C433" s="94"/>
      <c r="D433" s="81"/>
      <c r="E433" s="94"/>
      <c r="F433" s="94"/>
      <c r="H433" s="726"/>
      <c r="M433" s="712"/>
      <c r="N433" s="712"/>
      <c r="O433" s="712"/>
      <c r="T433" s="712"/>
      <c r="Z433" s="712"/>
      <c r="AD433" s="569"/>
      <c r="AE433" s="712"/>
      <c r="AF433" s="712"/>
    </row>
    <row r="434" ht="15.75" customHeight="1">
      <c r="A434" s="94"/>
      <c r="B434" s="94"/>
      <c r="C434" s="94"/>
      <c r="D434" s="81"/>
      <c r="E434" s="94"/>
      <c r="F434" s="94"/>
      <c r="H434" s="726"/>
      <c r="M434" s="712"/>
      <c r="N434" s="712"/>
      <c r="O434" s="712"/>
      <c r="T434" s="712"/>
      <c r="Z434" s="712"/>
      <c r="AD434" s="569"/>
      <c r="AE434" s="712"/>
      <c r="AF434" s="712"/>
    </row>
    <row r="435" ht="15.75" customHeight="1">
      <c r="A435" s="94"/>
      <c r="B435" s="94"/>
      <c r="C435" s="94"/>
      <c r="D435" s="81"/>
      <c r="E435" s="94"/>
      <c r="F435" s="94"/>
      <c r="H435" s="726"/>
      <c r="M435" s="712"/>
      <c r="N435" s="712"/>
      <c r="O435" s="712"/>
      <c r="T435" s="712"/>
      <c r="Z435" s="712"/>
      <c r="AD435" s="569"/>
      <c r="AE435" s="712"/>
      <c r="AF435" s="712"/>
    </row>
    <row r="436" ht="15.75" customHeight="1">
      <c r="A436" s="94"/>
      <c r="B436" s="94"/>
      <c r="C436" s="94"/>
      <c r="D436" s="81"/>
      <c r="E436" s="94"/>
      <c r="F436" s="94"/>
      <c r="H436" s="726"/>
      <c r="M436" s="712"/>
      <c r="N436" s="712"/>
      <c r="O436" s="712"/>
      <c r="T436" s="712"/>
      <c r="Z436" s="712"/>
      <c r="AD436" s="569"/>
      <c r="AE436" s="712"/>
      <c r="AF436" s="712"/>
    </row>
    <row r="437" ht="15.75" customHeight="1">
      <c r="A437" s="94"/>
      <c r="B437" s="94"/>
      <c r="C437" s="94"/>
      <c r="D437" s="81"/>
      <c r="E437" s="94"/>
      <c r="F437" s="94"/>
      <c r="H437" s="726"/>
      <c r="M437" s="712"/>
      <c r="N437" s="712"/>
      <c r="O437" s="712"/>
      <c r="T437" s="712"/>
      <c r="Z437" s="712"/>
      <c r="AD437" s="569"/>
      <c r="AE437" s="712"/>
      <c r="AF437" s="712"/>
    </row>
    <row r="438" ht="15.75" customHeight="1">
      <c r="A438" s="94"/>
      <c r="B438" s="94"/>
      <c r="C438" s="94"/>
      <c r="D438" s="81"/>
      <c r="E438" s="94"/>
      <c r="F438" s="94"/>
      <c r="H438" s="726"/>
      <c r="M438" s="712"/>
      <c r="N438" s="712"/>
      <c r="O438" s="712"/>
      <c r="T438" s="712"/>
      <c r="Z438" s="712"/>
      <c r="AD438" s="569"/>
      <c r="AE438" s="712"/>
      <c r="AF438" s="712"/>
    </row>
    <row r="439" ht="15.75" customHeight="1">
      <c r="A439" s="94"/>
      <c r="B439" s="94"/>
      <c r="C439" s="94"/>
      <c r="D439" s="81"/>
      <c r="E439" s="94"/>
      <c r="F439" s="94"/>
      <c r="H439" s="726"/>
      <c r="M439" s="712"/>
      <c r="N439" s="712"/>
      <c r="O439" s="712"/>
      <c r="T439" s="712"/>
      <c r="Z439" s="712"/>
      <c r="AD439" s="569"/>
      <c r="AE439" s="712"/>
      <c r="AF439" s="712"/>
    </row>
    <row r="440" ht="15.75" customHeight="1">
      <c r="A440" s="94"/>
      <c r="B440" s="94"/>
      <c r="C440" s="94"/>
      <c r="D440" s="81"/>
      <c r="E440" s="94"/>
      <c r="F440" s="94"/>
      <c r="H440" s="726"/>
      <c r="M440" s="712"/>
      <c r="N440" s="712"/>
      <c r="O440" s="712"/>
      <c r="T440" s="712"/>
      <c r="Z440" s="712"/>
      <c r="AD440" s="569"/>
      <c r="AE440" s="712"/>
      <c r="AF440" s="712"/>
    </row>
    <row r="441" ht="15.75" customHeight="1">
      <c r="A441" s="94"/>
      <c r="B441" s="94"/>
      <c r="C441" s="94"/>
      <c r="D441" s="81"/>
      <c r="E441" s="94"/>
      <c r="F441" s="94"/>
      <c r="H441" s="726"/>
      <c r="M441" s="712"/>
      <c r="N441" s="712"/>
      <c r="O441" s="712"/>
      <c r="T441" s="712"/>
      <c r="Z441" s="712"/>
      <c r="AD441" s="569"/>
      <c r="AE441" s="712"/>
      <c r="AF441" s="712"/>
    </row>
    <row r="442" ht="15.75" customHeight="1">
      <c r="A442" s="94"/>
      <c r="B442" s="94"/>
      <c r="C442" s="94"/>
      <c r="D442" s="81"/>
      <c r="E442" s="94"/>
      <c r="F442" s="94"/>
      <c r="H442" s="726"/>
      <c r="M442" s="712"/>
      <c r="N442" s="712"/>
      <c r="O442" s="712"/>
      <c r="T442" s="712"/>
      <c r="Z442" s="712"/>
      <c r="AD442" s="569"/>
      <c r="AE442" s="712"/>
      <c r="AF442" s="712"/>
    </row>
    <row r="443" ht="15.75" customHeight="1">
      <c r="A443" s="94"/>
      <c r="B443" s="94"/>
      <c r="C443" s="94"/>
      <c r="D443" s="81"/>
      <c r="E443" s="94"/>
      <c r="F443" s="94"/>
      <c r="H443" s="726"/>
      <c r="M443" s="712"/>
      <c r="N443" s="712"/>
      <c r="O443" s="712"/>
      <c r="T443" s="712"/>
      <c r="Z443" s="712"/>
      <c r="AD443" s="569"/>
      <c r="AE443" s="712"/>
      <c r="AF443" s="712"/>
    </row>
    <row r="444" ht="15.75" customHeight="1">
      <c r="A444" s="94"/>
      <c r="B444" s="94"/>
      <c r="C444" s="94"/>
      <c r="D444" s="81"/>
      <c r="E444" s="94"/>
      <c r="F444" s="94"/>
      <c r="H444" s="726"/>
      <c r="M444" s="712"/>
      <c r="N444" s="712"/>
      <c r="O444" s="712"/>
      <c r="T444" s="712"/>
      <c r="Z444" s="712"/>
      <c r="AD444" s="569"/>
      <c r="AE444" s="712"/>
      <c r="AF444" s="712"/>
    </row>
    <row r="445" ht="15.75" customHeight="1">
      <c r="A445" s="94"/>
      <c r="B445" s="94"/>
      <c r="C445" s="94"/>
      <c r="D445" s="81"/>
      <c r="E445" s="94"/>
      <c r="F445" s="94"/>
      <c r="H445" s="726"/>
      <c r="M445" s="712"/>
      <c r="N445" s="712"/>
      <c r="O445" s="712"/>
      <c r="T445" s="712"/>
      <c r="Z445" s="712"/>
      <c r="AD445" s="569"/>
      <c r="AE445" s="712"/>
      <c r="AF445" s="712"/>
    </row>
    <row r="446" ht="15.75" customHeight="1">
      <c r="A446" s="94"/>
      <c r="B446" s="94"/>
      <c r="C446" s="94"/>
      <c r="D446" s="81"/>
      <c r="E446" s="94"/>
      <c r="F446" s="94"/>
      <c r="H446" s="726"/>
      <c r="M446" s="712"/>
      <c r="N446" s="712"/>
      <c r="O446" s="712"/>
      <c r="T446" s="712"/>
      <c r="Z446" s="712"/>
      <c r="AD446" s="569"/>
      <c r="AE446" s="712"/>
      <c r="AF446" s="712"/>
    </row>
    <row r="447" ht="15.75" customHeight="1">
      <c r="A447" s="94"/>
      <c r="B447" s="94"/>
      <c r="C447" s="94"/>
      <c r="D447" s="81"/>
      <c r="E447" s="94"/>
      <c r="F447" s="94"/>
      <c r="H447" s="726"/>
      <c r="M447" s="712"/>
      <c r="N447" s="712"/>
      <c r="O447" s="712"/>
      <c r="T447" s="712"/>
      <c r="Z447" s="712"/>
      <c r="AD447" s="569"/>
      <c r="AE447" s="712"/>
      <c r="AF447" s="712"/>
    </row>
    <row r="448" ht="15.75" customHeight="1">
      <c r="A448" s="94"/>
      <c r="B448" s="94"/>
      <c r="C448" s="94"/>
      <c r="D448" s="81"/>
      <c r="E448" s="94"/>
      <c r="F448" s="94"/>
      <c r="H448" s="726"/>
      <c r="M448" s="712"/>
      <c r="N448" s="712"/>
      <c r="O448" s="712"/>
      <c r="T448" s="712"/>
      <c r="Z448" s="712"/>
      <c r="AD448" s="569"/>
      <c r="AE448" s="712"/>
      <c r="AF448" s="712"/>
    </row>
    <row r="449" ht="15.75" customHeight="1">
      <c r="A449" s="94"/>
      <c r="B449" s="94"/>
      <c r="C449" s="94"/>
      <c r="D449" s="81"/>
      <c r="E449" s="94"/>
      <c r="F449" s="94"/>
      <c r="H449" s="726"/>
      <c r="M449" s="712"/>
      <c r="N449" s="712"/>
      <c r="O449" s="712"/>
      <c r="T449" s="712"/>
      <c r="Z449" s="712"/>
      <c r="AD449" s="569"/>
      <c r="AE449" s="712"/>
      <c r="AF449" s="712"/>
    </row>
    <row r="450" ht="15.75" customHeight="1">
      <c r="A450" s="94"/>
      <c r="B450" s="94"/>
      <c r="C450" s="94"/>
      <c r="D450" s="81"/>
      <c r="E450" s="94"/>
      <c r="F450" s="94"/>
      <c r="H450" s="726"/>
      <c r="M450" s="712"/>
      <c r="N450" s="712"/>
      <c r="O450" s="712"/>
      <c r="T450" s="712"/>
      <c r="Z450" s="712"/>
      <c r="AD450" s="569"/>
      <c r="AE450" s="712"/>
      <c r="AF450" s="712"/>
    </row>
    <row r="451" ht="15.75" customHeight="1">
      <c r="A451" s="94"/>
      <c r="B451" s="94"/>
      <c r="C451" s="94"/>
      <c r="D451" s="81"/>
      <c r="E451" s="94"/>
      <c r="F451" s="94"/>
      <c r="H451" s="726"/>
      <c r="M451" s="712"/>
      <c r="N451" s="712"/>
      <c r="O451" s="712"/>
      <c r="T451" s="712"/>
      <c r="Z451" s="712"/>
      <c r="AD451" s="569"/>
      <c r="AE451" s="712"/>
      <c r="AF451" s="712"/>
    </row>
    <row r="452" ht="15.75" customHeight="1">
      <c r="A452" s="94"/>
      <c r="B452" s="94"/>
      <c r="C452" s="94"/>
      <c r="D452" s="81"/>
      <c r="E452" s="94"/>
      <c r="F452" s="94"/>
      <c r="H452" s="726"/>
      <c r="M452" s="712"/>
      <c r="N452" s="712"/>
      <c r="O452" s="712"/>
      <c r="T452" s="712"/>
      <c r="Z452" s="712"/>
      <c r="AD452" s="569"/>
      <c r="AE452" s="712"/>
      <c r="AF452" s="712"/>
    </row>
    <row r="453" ht="15.75" customHeight="1">
      <c r="A453" s="94"/>
      <c r="B453" s="94"/>
      <c r="C453" s="94"/>
      <c r="D453" s="81"/>
      <c r="E453" s="94"/>
      <c r="F453" s="94"/>
      <c r="H453" s="726"/>
      <c r="M453" s="712"/>
      <c r="N453" s="712"/>
      <c r="O453" s="712"/>
      <c r="T453" s="712"/>
      <c r="Z453" s="712"/>
      <c r="AD453" s="569"/>
      <c r="AE453" s="712"/>
      <c r="AF453" s="712"/>
    </row>
    <row r="454" ht="15.75" customHeight="1">
      <c r="A454" s="94"/>
      <c r="B454" s="94"/>
      <c r="C454" s="94"/>
      <c r="D454" s="81"/>
      <c r="E454" s="94"/>
      <c r="F454" s="94"/>
      <c r="H454" s="726"/>
      <c r="M454" s="712"/>
      <c r="N454" s="712"/>
      <c r="O454" s="712"/>
      <c r="T454" s="712"/>
      <c r="Z454" s="712"/>
      <c r="AD454" s="569"/>
      <c r="AE454" s="712"/>
      <c r="AF454" s="712"/>
    </row>
    <row r="455" ht="15.75" customHeight="1">
      <c r="A455" s="94"/>
      <c r="B455" s="94"/>
      <c r="C455" s="94"/>
      <c r="D455" s="81"/>
      <c r="E455" s="94"/>
      <c r="F455" s="94"/>
      <c r="H455" s="726"/>
      <c r="M455" s="712"/>
      <c r="N455" s="712"/>
      <c r="O455" s="712"/>
      <c r="T455" s="712"/>
      <c r="Z455" s="712"/>
      <c r="AD455" s="569"/>
      <c r="AE455" s="712"/>
      <c r="AF455" s="712"/>
    </row>
    <row r="456" ht="15.75" customHeight="1">
      <c r="A456" s="94"/>
      <c r="B456" s="94"/>
      <c r="C456" s="94"/>
      <c r="D456" s="81"/>
      <c r="E456" s="94"/>
      <c r="F456" s="94"/>
      <c r="H456" s="726"/>
      <c r="M456" s="712"/>
      <c r="N456" s="712"/>
      <c r="O456" s="712"/>
      <c r="T456" s="712"/>
      <c r="Z456" s="712"/>
      <c r="AD456" s="569"/>
      <c r="AE456" s="712"/>
      <c r="AF456" s="712"/>
    </row>
    <row r="457" ht="15.75" customHeight="1">
      <c r="A457" s="94"/>
      <c r="B457" s="94"/>
      <c r="C457" s="94"/>
      <c r="D457" s="81"/>
      <c r="E457" s="94"/>
      <c r="F457" s="94"/>
      <c r="H457" s="726"/>
      <c r="M457" s="712"/>
      <c r="N457" s="712"/>
      <c r="O457" s="712"/>
      <c r="T457" s="712"/>
      <c r="Z457" s="712"/>
      <c r="AD457" s="569"/>
      <c r="AE457" s="712"/>
      <c r="AF457" s="712"/>
    </row>
    <row r="458" ht="15.75" customHeight="1">
      <c r="A458" s="94"/>
      <c r="B458" s="94"/>
      <c r="C458" s="94"/>
      <c r="D458" s="81"/>
      <c r="E458" s="94"/>
      <c r="F458" s="94"/>
      <c r="H458" s="726"/>
      <c r="M458" s="712"/>
      <c r="N458" s="712"/>
      <c r="O458" s="712"/>
      <c r="T458" s="712"/>
      <c r="Z458" s="712"/>
      <c r="AD458" s="569"/>
      <c r="AE458" s="712"/>
      <c r="AF458" s="712"/>
    </row>
    <row r="459" ht="15.75" customHeight="1">
      <c r="A459" s="94"/>
      <c r="B459" s="94"/>
      <c r="C459" s="94"/>
      <c r="D459" s="81"/>
      <c r="E459" s="94"/>
      <c r="F459" s="94"/>
      <c r="H459" s="726"/>
      <c r="M459" s="712"/>
      <c r="N459" s="712"/>
      <c r="O459" s="712"/>
      <c r="T459" s="712"/>
      <c r="Z459" s="712"/>
      <c r="AD459" s="569"/>
      <c r="AE459" s="712"/>
      <c r="AF459" s="712"/>
    </row>
    <row r="460" ht="15.75" customHeight="1">
      <c r="A460" s="94"/>
      <c r="B460" s="94"/>
      <c r="C460" s="94"/>
      <c r="D460" s="81"/>
      <c r="E460" s="94"/>
      <c r="F460" s="94"/>
      <c r="H460" s="726"/>
      <c r="M460" s="712"/>
      <c r="N460" s="712"/>
      <c r="O460" s="712"/>
      <c r="T460" s="712"/>
      <c r="Z460" s="712"/>
      <c r="AD460" s="569"/>
      <c r="AE460" s="712"/>
      <c r="AF460" s="712"/>
    </row>
    <row r="461" ht="15.75" customHeight="1">
      <c r="A461" s="94"/>
      <c r="B461" s="94"/>
      <c r="C461" s="94"/>
      <c r="D461" s="81"/>
      <c r="E461" s="94"/>
      <c r="F461" s="94"/>
      <c r="H461" s="726"/>
      <c r="M461" s="712"/>
      <c r="N461" s="712"/>
      <c r="O461" s="712"/>
      <c r="T461" s="712"/>
      <c r="Z461" s="712"/>
      <c r="AD461" s="569"/>
      <c r="AE461" s="712"/>
      <c r="AF461" s="712"/>
    </row>
    <row r="462" ht="15.75" customHeight="1">
      <c r="A462" s="94"/>
      <c r="B462" s="94"/>
      <c r="C462" s="94"/>
      <c r="D462" s="81"/>
      <c r="E462" s="94"/>
      <c r="F462" s="94"/>
      <c r="H462" s="726"/>
      <c r="M462" s="712"/>
      <c r="N462" s="712"/>
      <c r="O462" s="712"/>
      <c r="T462" s="712"/>
      <c r="Z462" s="712"/>
      <c r="AD462" s="569"/>
      <c r="AE462" s="712"/>
      <c r="AF462" s="712"/>
    </row>
    <row r="463" ht="15.75" customHeight="1">
      <c r="A463" s="94"/>
      <c r="B463" s="94"/>
      <c r="C463" s="94"/>
      <c r="D463" s="81"/>
      <c r="E463" s="94"/>
      <c r="F463" s="94"/>
      <c r="H463" s="726"/>
      <c r="M463" s="712"/>
      <c r="N463" s="712"/>
      <c r="O463" s="712"/>
      <c r="T463" s="712"/>
      <c r="Z463" s="712"/>
      <c r="AD463" s="569"/>
      <c r="AE463" s="712"/>
      <c r="AF463" s="712"/>
    </row>
    <row r="464" ht="15.75" customHeight="1">
      <c r="A464" s="94"/>
      <c r="B464" s="94"/>
      <c r="C464" s="94"/>
      <c r="D464" s="81"/>
      <c r="E464" s="94"/>
      <c r="F464" s="94"/>
      <c r="H464" s="726"/>
      <c r="M464" s="712"/>
      <c r="N464" s="712"/>
      <c r="O464" s="712"/>
      <c r="T464" s="712"/>
      <c r="Z464" s="712"/>
      <c r="AD464" s="569"/>
      <c r="AE464" s="712"/>
      <c r="AF464" s="712"/>
    </row>
    <row r="465" ht="15.75" customHeight="1">
      <c r="A465" s="94"/>
      <c r="B465" s="94"/>
      <c r="C465" s="94"/>
      <c r="D465" s="81"/>
      <c r="E465" s="94"/>
      <c r="F465" s="94"/>
      <c r="H465" s="726"/>
      <c r="M465" s="712"/>
      <c r="N465" s="712"/>
      <c r="O465" s="712"/>
      <c r="T465" s="712"/>
      <c r="Z465" s="712"/>
      <c r="AD465" s="569"/>
      <c r="AE465" s="712"/>
      <c r="AF465" s="712"/>
    </row>
    <row r="466" ht="15.75" customHeight="1">
      <c r="A466" s="94"/>
      <c r="B466" s="94"/>
      <c r="C466" s="94"/>
      <c r="D466" s="81"/>
      <c r="E466" s="94"/>
      <c r="F466" s="94"/>
      <c r="H466" s="726"/>
      <c r="M466" s="712"/>
      <c r="N466" s="712"/>
      <c r="O466" s="712"/>
      <c r="T466" s="712"/>
      <c r="Z466" s="712"/>
      <c r="AD466" s="569"/>
      <c r="AE466" s="712"/>
      <c r="AF466" s="712"/>
    </row>
    <row r="467" ht="15.75" customHeight="1">
      <c r="A467" s="94"/>
      <c r="B467" s="94"/>
      <c r="C467" s="94"/>
      <c r="D467" s="81"/>
      <c r="E467" s="94"/>
      <c r="F467" s="94"/>
      <c r="H467" s="726"/>
      <c r="M467" s="712"/>
      <c r="N467" s="712"/>
      <c r="O467" s="712"/>
      <c r="T467" s="712"/>
      <c r="Z467" s="712"/>
      <c r="AD467" s="569"/>
      <c r="AE467" s="712"/>
      <c r="AF467" s="712"/>
    </row>
    <row r="468" ht="15.75" customHeight="1">
      <c r="A468" s="94"/>
      <c r="B468" s="94"/>
      <c r="C468" s="94"/>
      <c r="D468" s="81"/>
      <c r="E468" s="94"/>
      <c r="F468" s="94"/>
      <c r="H468" s="726"/>
      <c r="M468" s="712"/>
      <c r="N468" s="712"/>
      <c r="O468" s="712"/>
      <c r="T468" s="712"/>
      <c r="Z468" s="712"/>
      <c r="AD468" s="569"/>
      <c r="AE468" s="712"/>
      <c r="AF468" s="712"/>
    </row>
    <row r="469" ht="15.75" customHeight="1">
      <c r="A469" s="94"/>
      <c r="B469" s="94"/>
      <c r="C469" s="94"/>
      <c r="D469" s="81"/>
      <c r="E469" s="94"/>
      <c r="F469" s="94"/>
      <c r="H469" s="726"/>
      <c r="M469" s="712"/>
      <c r="N469" s="712"/>
      <c r="O469" s="712"/>
      <c r="T469" s="712"/>
      <c r="Z469" s="712"/>
      <c r="AD469" s="569"/>
      <c r="AE469" s="712"/>
      <c r="AF469" s="712"/>
    </row>
    <row r="470" ht="15.75" customHeight="1">
      <c r="A470" s="94"/>
      <c r="B470" s="94"/>
      <c r="C470" s="94"/>
      <c r="D470" s="81"/>
      <c r="E470" s="94"/>
      <c r="F470" s="94"/>
      <c r="H470" s="726"/>
      <c r="M470" s="712"/>
      <c r="N470" s="712"/>
      <c r="O470" s="712"/>
      <c r="T470" s="712"/>
      <c r="Z470" s="712"/>
      <c r="AD470" s="569"/>
      <c r="AE470" s="712"/>
      <c r="AF470" s="712"/>
    </row>
    <row r="471" ht="15.75" customHeight="1">
      <c r="A471" s="94"/>
      <c r="B471" s="94"/>
      <c r="C471" s="94"/>
      <c r="D471" s="81"/>
      <c r="E471" s="94"/>
      <c r="F471" s="94"/>
      <c r="H471" s="726"/>
      <c r="M471" s="712"/>
      <c r="N471" s="712"/>
      <c r="O471" s="712"/>
      <c r="T471" s="712"/>
      <c r="Z471" s="712"/>
      <c r="AD471" s="569"/>
      <c r="AE471" s="712"/>
      <c r="AF471" s="712"/>
    </row>
    <row r="472" ht="15.75" customHeight="1">
      <c r="A472" s="94"/>
      <c r="B472" s="94"/>
      <c r="C472" s="94"/>
      <c r="D472" s="81"/>
      <c r="E472" s="94"/>
      <c r="F472" s="94"/>
      <c r="H472" s="726"/>
      <c r="M472" s="712"/>
      <c r="N472" s="712"/>
      <c r="O472" s="712"/>
      <c r="T472" s="712"/>
      <c r="Z472" s="712"/>
      <c r="AD472" s="569"/>
      <c r="AE472" s="712"/>
      <c r="AF472" s="712"/>
    </row>
    <row r="473" ht="15.75" customHeight="1">
      <c r="A473" s="94"/>
      <c r="B473" s="94"/>
      <c r="C473" s="94"/>
      <c r="D473" s="81"/>
      <c r="E473" s="94"/>
      <c r="F473" s="94"/>
      <c r="H473" s="726"/>
      <c r="M473" s="712"/>
      <c r="N473" s="712"/>
      <c r="O473" s="712"/>
      <c r="T473" s="712"/>
      <c r="Z473" s="712"/>
      <c r="AD473" s="569"/>
      <c r="AE473" s="712"/>
      <c r="AF473" s="712"/>
    </row>
    <row r="474" ht="15.75" customHeight="1">
      <c r="A474" s="94"/>
      <c r="B474" s="94"/>
      <c r="C474" s="94"/>
      <c r="D474" s="81"/>
      <c r="E474" s="94"/>
      <c r="F474" s="94"/>
      <c r="H474" s="726"/>
      <c r="M474" s="712"/>
      <c r="N474" s="712"/>
      <c r="O474" s="712"/>
      <c r="T474" s="712"/>
      <c r="Z474" s="712"/>
      <c r="AD474" s="569"/>
      <c r="AE474" s="712"/>
      <c r="AF474" s="712"/>
    </row>
    <row r="475" ht="15.75" customHeight="1">
      <c r="A475" s="94"/>
      <c r="B475" s="94"/>
      <c r="C475" s="94"/>
      <c r="D475" s="81"/>
      <c r="E475" s="94"/>
      <c r="F475" s="94"/>
      <c r="H475" s="726"/>
      <c r="M475" s="712"/>
      <c r="N475" s="712"/>
      <c r="O475" s="712"/>
      <c r="T475" s="712"/>
      <c r="Z475" s="712"/>
      <c r="AD475" s="569"/>
      <c r="AE475" s="712"/>
      <c r="AF475" s="712"/>
    </row>
    <row r="476" ht="15.75" customHeight="1">
      <c r="A476" s="94"/>
      <c r="B476" s="94"/>
      <c r="C476" s="94"/>
      <c r="D476" s="81"/>
      <c r="E476" s="94"/>
      <c r="F476" s="94"/>
      <c r="H476" s="726"/>
      <c r="M476" s="712"/>
      <c r="N476" s="712"/>
      <c r="O476" s="712"/>
      <c r="T476" s="712"/>
      <c r="Z476" s="712"/>
      <c r="AD476" s="569"/>
      <c r="AE476" s="712"/>
      <c r="AF476" s="712"/>
    </row>
    <row r="477" ht="15.75" customHeight="1">
      <c r="A477" s="94"/>
      <c r="B477" s="94"/>
      <c r="C477" s="94"/>
      <c r="D477" s="81"/>
      <c r="E477" s="94"/>
      <c r="F477" s="94"/>
      <c r="H477" s="726"/>
      <c r="M477" s="712"/>
      <c r="N477" s="712"/>
      <c r="O477" s="712"/>
      <c r="T477" s="712"/>
      <c r="Z477" s="712"/>
      <c r="AD477" s="569"/>
      <c r="AE477" s="712"/>
      <c r="AF477" s="712"/>
    </row>
    <row r="478" ht="15.75" customHeight="1">
      <c r="A478" s="94"/>
      <c r="B478" s="94"/>
      <c r="C478" s="94"/>
      <c r="D478" s="81"/>
      <c r="E478" s="94"/>
      <c r="F478" s="94"/>
      <c r="H478" s="726"/>
      <c r="M478" s="712"/>
      <c r="N478" s="712"/>
      <c r="O478" s="712"/>
      <c r="T478" s="712"/>
      <c r="Z478" s="712"/>
      <c r="AD478" s="569"/>
      <c r="AE478" s="712"/>
      <c r="AF478" s="712"/>
    </row>
    <row r="479" ht="15.75" customHeight="1">
      <c r="A479" s="94"/>
      <c r="B479" s="94"/>
      <c r="C479" s="94"/>
      <c r="D479" s="81"/>
      <c r="E479" s="94"/>
      <c r="F479" s="94"/>
      <c r="H479" s="726"/>
      <c r="M479" s="712"/>
      <c r="N479" s="712"/>
      <c r="O479" s="712"/>
      <c r="T479" s="712"/>
      <c r="Z479" s="712"/>
      <c r="AD479" s="569"/>
      <c r="AE479" s="712"/>
      <c r="AF479" s="712"/>
    </row>
    <row r="480" ht="15.75" customHeight="1">
      <c r="A480" s="94"/>
      <c r="B480" s="94"/>
      <c r="C480" s="94"/>
      <c r="D480" s="81"/>
      <c r="E480" s="94"/>
      <c r="F480" s="94"/>
      <c r="H480" s="726"/>
      <c r="M480" s="712"/>
      <c r="N480" s="712"/>
      <c r="O480" s="712"/>
      <c r="T480" s="712"/>
      <c r="Z480" s="712"/>
      <c r="AD480" s="569"/>
      <c r="AE480" s="712"/>
      <c r="AF480" s="712"/>
    </row>
    <row r="481" ht="15.75" customHeight="1">
      <c r="A481" s="94"/>
      <c r="B481" s="94"/>
      <c r="C481" s="94"/>
      <c r="D481" s="81"/>
      <c r="E481" s="94"/>
      <c r="F481" s="94"/>
      <c r="H481" s="726"/>
      <c r="M481" s="712"/>
      <c r="N481" s="712"/>
      <c r="O481" s="712"/>
      <c r="T481" s="712"/>
      <c r="Z481" s="712"/>
      <c r="AD481" s="569"/>
      <c r="AE481" s="712"/>
      <c r="AF481" s="712"/>
    </row>
    <row r="482" ht="15.75" customHeight="1">
      <c r="A482" s="94"/>
      <c r="B482" s="94"/>
      <c r="C482" s="94"/>
      <c r="D482" s="81"/>
      <c r="E482" s="94"/>
      <c r="F482" s="94"/>
      <c r="H482" s="726"/>
      <c r="M482" s="712"/>
      <c r="N482" s="712"/>
      <c r="O482" s="712"/>
      <c r="T482" s="712"/>
      <c r="Z482" s="712"/>
      <c r="AD482" s="569"/>
      <c r="AE482" s="712"/>
      <c r="AF482" s="712"/>
    </row>
    <row r="483" ht="15.75" customHeight="1">
      <c r="A483" s="94"/>
      <c r="B483" s="94"/>
      <c r="C483" s="94"/>
      <c r="D483" s="81"/>
      <c r="E483" s="94"/>
      <c r="F483" s="94"/>
      <c r="H483" s="726"/>
      <c r="M483" s="712"/>
      <c r="N483" s="712"/>
      <c r="O483" s="712"/>
      <c r="T483" s="712"/>
      <c r="Z483" s="712"/>
      <c r="AD483" s="569"/>
      <c r="AE483" s="712"/>
      <c r="AF483" s="712"/>
    </row>
    <row r="484" ht="15.75" customHeight="1">
      <c r="A484" s="94"/>
      <c r="B484" s="94"/>
      <c r="C484" s="94"/>
      <c r="D484" s="81"/>
      <c r="E484" s="94"/>
      <c r="F484" s="94"/>
      <c r="H484" s="726"/>
      <c r="M484" s="712"/>
      <c r="N484" s="712"/>
      <c r="O484" s="712"/>
      <c r="T484" s="712"/>
      <c r="Z484" s="712"/>
      <c r="AD484" s="569"/>
      <c r="AE484" s="712"/>
      <c r="AF484" s="712"/>
    </row>
    <row r="485" ht="15.75" customHeight="1">
      <c r="A485" s="94"/>
      <c r="B485" s="94"/>
      <c r="C485" s="94"/>
      <c r="D485" s="81"/>
      <c r="E485" s="94"/>
      <c r="F485" s="94"/>
      <c r="H485" s="726"/>
      <c r="M485" s="712"/>
      <c r="N485" s="712"/>
      <c r="O485" s="712"/>
      <c r="T485" s="712"/>
      <c r="Z485" s="712"/>
      <c r="AD485" s="569"/>
      <c r="AE485" s="712"/>
      <c r="AF485" s="712"/>
    </row>
    <row r="486" ht="15.75" customHeight="1">
      <c r="A486" s="94"/>
      <c r="B486" s="94"/>
      <c r="C486" s="94"/>
      <c r="D486" s="81"/>
      <c r="E486" s="94"/>
      <c r="F486" s="94"/>
      <c r="H486" s="726"/>
      <c r="M486" s="712"/>
      <c r="N486" s="712"/>
      <c r="O486" s="712"/>
      <c r="T486" s="712"/>
      <c r="Z486" s="712"/>
      <c r="AD486" s="569"/>
      <c r="AE486" s="712"/>
      <c r="AF486" s="712"/>
    </row>
    <row r="487" ht="15.75" customHeight="1">
      <c r="A487" s="94"/>
      <c r="B487" s="94"/>
      <c r="C487" s="94"/>
      <c r="D487" s="81"/>
      <c r="E487" s="94"/>
      <c r="F487" s="94"/>
      <c r="H487" s="726"/>
      <c r="M487" s="712"/>
      <c r="N487" s="712"/>
      <c r="O487" s="712"/>
      <c r="T487" s="712"/>
      <c r="Z487" s="712"/>
      <c r="AD487" s="569"/>
      <c r="AE487" s="712"/>
      <c r="AF487" s="712"/>
    </row>
    <row r="488" ht="15.75" customHeight="1">
      <c r="A488" s="94"/>
      <c r="B488" s="94"/>
      <c r="C488" s="94"/>
      <c r="D488" s="81"/>
      <c r="E488" s="94"/>
      <c r="F488" s="94"/>
      <c r="H488" s="726"/>
      <c r="M488" s="712"/>
      <c r="N488" s="712"/>
      <c r="O488" s="712"/>
      <c r="T488" s="712"/>
      <c r="Z488" s="712"/>
      <c r="AD488" s="569"/>
      <c r="AE488" s="712"/>
      <c r="AF488" s="712"/>
    </row>
    <row r="489" ht="15.75" customHeight="1">
      <c r="A489" s="94"/>
      <c r="B489" s="94"/>
      <c r="C489" s="94"/>
      <c r="D489" s="81"/>
      <c r="E489" s="94"/>
      <c r="F489" s="94"/>
      <c r="H489" s="726"/>
      <c r="M489" s="712"/>
      <c r="N489" s="712"/>
      <c r="O489" s="712"/>
      <c r="T489" s="712"/>
      <c r="Z489" s="712"/>
      <c r="AD489" s="569"/>
      <c r="AE489" s="712"/>
      <c r="AF489" s="712"/>
    </row>
    <row r="490" ht="15.75" customHeight="1">
      <c r="A490" s="94"/>
      <c r="B490" s="94"/>
      <c r="C490" s="94"/>
      <c r="D490" s="81"/>
      <c r="E490" s="94"/>
      <c r="F490" s="94"/>
      <c r="H490" s="726"/>
      <c r="M490" s="712"/>
      <c r="N490" s="712"/>
      <c r="O490" s="712"/>
      <c r="T490" s="712"/>
      <c r="Z490" s="712"/>
      <c r="AD490" s="569"/>
      <c r="AE490" s="712"/>
      <c r="AF490" s="712"/>
    </row>
    <row r="491" ht="15.75" customHeight="1">
      <c r="A491" s="94"/>
      <c r="B491" s="94"/>
      <c r="C491" s="94"/>
      <c r="D491" s="81"/>
      <c r="E491" s="94"/>
      <c r="F491" s="94"/>
      <c r="H491" s="726"/>
      <c r="M491" s="712"/>
      <c r="N491" s="712"/>
      <c r="O491" s="712"/>
      <c r="T491" s="712"/>
      <c r="Z491" s="712"/>
      <c r="AD491" s="569"/>
      <c r="AE491" s="712"/>
      <c r="AF491" s="712"/>
    </row>
    <row r="492" ht="15.75" customHeight="1">
      <c r="A492" s="94"/>
      <c r="B492" s="94"/>
      <c r="C492" s="94"/>
      <c r="D492" s="81"/>
      <c r="E492" s="94"/>
      <c r="F492" s="94"/>
      <c r="H492" s="726"/>
      <c r="M492" s="712"/>
      <c r="N492" s="712"/>
      <c r="O492" s="712"/>
      <c r="T492" s="712"/>
      <c r="Z492" s="712"/>
      <c r="AD492" s="569"/>
      <c r="AE492" s="712"/>
      <c r="AF492" s="712"/>
    </row>
    <row r="493" ht="15.75" customHeight="1">
      <c r="A493" s="94"/>
      <c r="B493" s="94"/>
      <c r="C493" s="94"/>
      <c r="D493" s="81"/>
      <c r="E493" s="94"/>
      <c r="F493" s="94"/>
      <c r="H493" s="726"/>
      <c r="M493" s="712"/>
      <c r="N493" s="712"/>
      <c r="O493" s="712"/>
      <c r="T493" s="712"/>
      <c r="Z493" s="712"/>
      <c r="AD493" s="569"/>
      <c r="AE493" s="712"/>
      <c r="AF493" s="712"/>
    </row>
    <row r="494" ht="15.75" customHeight="1">
      <c r="A494" s="94"/>
      <c r="B494" s="94"/>
      <c r="C494" s="94"/>
      <c r="D494" s="81"/>
      <c r="E494" s="94"/>
      <c r="F494" s="94"/>
      <c r="H494" s="726"/>
      <c r="M494" s="712"/>
      <c r="N494" s="712"/>
      <c r="O494" s="712"/>
      <c r="T494" s="712"/>
      <c r="Z494" s="712"/>
      <c r="AD494" s="569"/>
      <c r="AE494" s="712"/>
      <c r="AF494" s="712"/>
    </row>
    <row r="495" ht="15.75" customHeight="1">
      <c r="A495" s="94"/>
      <c r="B495" s="94"/>
      <c r="C495" s="94"/>
      <c r="D495" s="81"/>
      <c r="E495" s="94"/>
      <c r="F495" s="94"/>
      <c r="H495" s="726"/>
      <c r="M495" s="712"/>
      <c r="N495" s="712"/>
      <c r="O495" s="712"/>
      <c r="T495" s="712"/>
      <c r="Z495" s="712"/>
      <c r="AD495" s="569"/>
      <c r="AE495" s="712"/>
      <c r="AF495" s="712"/>
    </row>
    <row r="496" ht="15.75" customHeight="1">
      <c r="A496" s="94"/>
      <c r="B496" s="94"/>
      <c r="C496" s="94"/>
      <c r="D496" s="81"/>
      <c r="E496" s="94"/>
      <c r="F496" s="94"/>
      <c r="H496" s="726"/>
      <c r="M496" s="712"/>
      <c r="N496" s="712"/>
      <c r="O496" s="712"/>
      <c r="T496" s="712"/>
      <c r="Z496" s="712"/>
      <c r="AD496" s="569"/>
      <c r="AE496" s="712"/>
      <c r="AF496" s="712"/>
    </row>
    <row r="497" ht="15.75" customHeight="1">
      <c r="A497" s="94"/>
      <c r="B497" s="94"/>
      <c r="C497" s="94"/>
      <c r="D497" s="81"/>
      <c r="E497" s="94"/>
      <c r="F497" s="94"/>
      <c r="H497" s="726"/>
      <c r="M497" s="712"/>
      <c r="N497" s="712"/>
      <c r="O497" s="712"/>
      <c r="T497" s="712"/>
      <c r="Z497" s="712"/>
      <c r="AD497" s="569"/>
      <c r="AE497" s="712"/>
      <c r="AF497" s="712"/>
    </row>
    <row r="498" ht="15.75" customHeight="1">
      <c r="A498" s="94"/>
      <c r="B498" s="94"/>
      <c r="C498" s="94"/>
      <c r="D498" s="81"/>
      <c r="E498" s="94"/>
      <c r="F498" s="94"/>
      <c r="H498" s="726"/>
      <c r="M498" s="712"/>
      <c r="N498" s="712"/>
      <c r="O498" s="712"/>
      <c r="T498" s="712"/>
      <c r="Z498" s="712"/>
      <c r="AD498" s="569"/>
      <c r="AE498" s="712"/>
      <c r="AF498" s="712"/>
    </row>
    <row r="499" ht="15.75" customHeight="1">
      <c r="A499" s="94"/>
      <c r="B499" s="94"/>
      <c r="C499" s="94"/>
      <c r="D499" s="81"/>
      <c r="E499" s="94"/>
      <c r="F499" s="94"/>
      <c r="H499" s="726"/>
      <c r="M499" s="712"/>
      <c r="N499" s="712"/>
      <c r="O499" s="712"/>
      <c r="T499" s="712"/>
      <c r="Z499" s="712"/>
      <c r="AD499" s="569"/>
      <c r="AE499" s="712"/>
      <c r="AF499" s="712"/>
    </row>
    <row r="500" ht="15.75" customHeight="1">
      <c r="A500" s="94"/>
      <c r="B500" s="94"/>
      <c r="C500" s="94"/>
      <c r="D500" s="81"/>
      <c r="E500" s="94"/>
      <c r="F500" s="94"/>
      <c r="H500" s="726"/>
      <c r="M500" s="712"/>
      <c r="N500" s="712"/>
      <c r="O500" s="712"/>
      <c r="T500" s="712"/>
      <c r="Z500" s="712"/>
      <c r="AD500" s="569"/>
      <c r="AE500" s="712"/>
      <c r="AF500" s="712"/>
    </row>
    <row r="501" ht="15.75" customHeight="1">
      <c r="A501" s="94"/>
      <c r="B501" s="94"/>
      <c r="C501" s="94"/>
      <c r="D501" s="81"/>
      <c r="E501" s="94"/>
      <c r="F501" s="94"/>
      <c r="H501" s="726"/>
      <c r="M501" s="712"/>
      <c r="N501" s="712"/>
      <c r="O501" s="712"/>
      <c r="T501" s="712"/>
      <c r="Z501" s="712"/>
      <c r="AD501" s="569"/>
      <c r="AE501" s="712"/>
      <c r="AF501" s="712"/>
    </row>
    <row r="502" ht="15.75" customHeight="1">
      <c r="A502" s="94"/>
      <c r="B502" s="94"/>
      <c r="C502" s="94"/>
      <c r="D502" s="81"/>
      <c r="E502" s="94"/>
      <c r="F502" s="94"/>
      <c r="H502" s="726"/>
      <c r="M502" s="712"/>
      <c r="N502" s="712"/>
      <c r="O502" s="712"/>
      <c r="T502" s="712"/>
      <c r="Z502" s="712"/>
      <c r="AD502" s="569"/>
      <c r="AE502" s="712"/>
      <c r="AF502" s="712"/>
    </row>
    <row r="503" ht="15.75" customHeight="1">
      <c r="A503" s="94"/>
      <c r="B503" s="94"/>
      <c r="C503" s="94"/>
      <c r="D503" s="81"/>
      <c r="E503" s="94"/>
      <c r="F503" s="94"/>
      <c r="H503" s="726"/>
      <c r="M503" s="712"/>
      <c r="N503" s="712"/>
      <c r="O503" s="712"/>
      <c r="T503" s="712"/>
      <c r="Z503" s="712"/>
      <c r="AD503" s="569"/>
      <c r="AE503" s="712"/>
      <c r="AF503" s="712"/>
    </row>
    <row r="504" ht="15.75" customHeight="1">
      <c r="A504" s="94"/>
      <c r="B504" s="94"/>
      <c r="C504" s="94"/>
      <c r="D504" s="81"/>
      <c r="E504" s="94"/>
      <c r="F504" s="94"/>
      <c r="H504" s="726"/>
      <c r="M504" s="712"/>
      <c r="N504" s="712"/>
      <c r="O504" s="712"/>
      <c r="T504" s="712"/>
      <c r="Z504" s="712"/>
      <c r="AD504" s="569"/>
      <c r="AE504" s="712"/>
      <c r="AF504" s="712"/>
    </row>
    <row r="505" ht="15.75" customHeight="1">
      <c r="A505" s="94"/>
      <c r="B505" s="94"/>
      <c r="C505" s="94"/>
      <c r="D505" s="81"/>
      <c r="E505" s="94"/>
      <c r="F505" s="94"/>
      <c r="H505" s="726"/>
      <c r="M505" s="712"/>
      <c r="N505" s="712"/>
      <c r="O505" s="712"/>
      <c r="T505" s="712"/>
      <c r="Z505" s="712"/>
      <c r="AD505" s="569"/>
      <c r="AE505" s="712"/>
      <c r="AF505" s="712"/>
    </row>
    <row r="506" ht="15.75" customHeight="1">
      <c r="A506" s="94"/>
      <c r="B506" s="94"/>
      <c r="C506" s="94"/>
      <c r="D506" s="81"/>
      <c r="E506" s="94"/>
      <c r="F506" s="94"/>
      <c r="H506" s="726"/>
      <c r="M506" s="712"/>
      <c r="N506" s="712"/>
      <c r="O506" s="712"/>
      <c r="T506" s="712"/>
      <c r="Z506" s="712"/>
      <c r="AD506" s="569"/>
      <c r="AE506" s="712"/>
      <c r="AF506" s="712"/>
    </row>
    <row r="507" ht="15.75" customHeight="1">
      <c r="A507" s="94"/>
      <c r="B507" s="94"/>
      <c r="C507" s="94"/>
      <c r="D507" s="81"/>
      <c r="E507" s="94"/>
      <c r="F507" s="94"/>
      <c r="H507" s="726"/>
      <c r="M507" s="712"/>
      <c r="N507" s="712"/>
      <c r="O507" s="712"/>
      <c r="T507" s="712"/>
      <c r="Z507" s="712"/>
      <c r="AD507" s="569"/>
      <c r="AE507" s="712"/>
      <c r="AF507" s="712"/>
    </row>
    <row r="508" ht="15.75" customHeight="1">
      <c r="A508" s="94"/>
      <c r="B508" s="94"/>
      <c r="C508" s="94"/>
      <c r="D508" s="81"/>
      <c r="E508" s="94"/>
      <c r="F508" s="94"/>
      <c r="H508" s="726"/>
      <c r="M508" s="712"/>
      <c r="N508" s="712"/>
      <c r="O508" s="712"/>
      <c r="T508" s="712"/>
      <c r="Z508" s="712"/>
      <c r="AD508" s="569"/>
      <c r="AE508" s="712"/>
      <c r="AF508" s="712"/>
    </row>
    <row r="509" ht="15.75" customHeight="1">
      <c r="A509" s="94"/>
      <c r="B509" s="94"/>
      <c r="C509" s="94"/>
      <c r="D509" s="81"/>
      <c r="E509" s="94"/>
      <c r="F509" s="94"/>
      <c r="H509" s="726"/>
      <c r="M509" s="712"/>
      <c r="N509" s="712"/>
      <c r="O509" s="712"/>
      <c r="T509" s="712"/>
      <c r="Z509" s="712"/>
      <c r="AD509" s="569"/>
      <c r="AE509" s="712"/>
      <c r="AF509" s="712"/>
    </row>
    <row r="510" ht="15.75" customHeight="1">
      <c r="A510" s="94"/>
      <c r="B510" s="94"/>
      <c r="C510" s="94"/>
      <c r="D510" s="81"/>
      <c r="E510" s="94"/>
      <c r="F510" s="94"/>
      <c r="H510" s="726"/>
      <c r="M510" s="712"/>
      <c r="N510" s="712"/>
      <c r="O510" s="712"/>
      <c r="T510" s="712"/>
      <c r="Z510" s="712"/>
      <c r="AD510" s="569"/>
      <c r="AE510" s="712"/>
      <c r="AF510" s="712"/>
    </row>
    <row r="511" ht="15.75" customHeight="1">
      <c r="A511" s="94"/>
      <c r="B511" s="94"/>
      <c r="C511" s="94"/>
      <c r="D511" s="81"/>
      <c r="E511" s="94"/>
      <c r="F511" s="94"/>
      <c r="H511" s="726"/>
      <c r="M511" s="712"/>
      <c r="N511" s="712"/>
      <c r="O511" s="712"/>
      <c r="T511" s="712"/>
      <c r="Z511" s="712"/>
      <c r="AD511" s="569"/>
      <c r="AE511" s="712"/>
      <c r="AF511" s="712"/>
    </row>
    <row r="512" ht="15.75" customHeight="1">
      <c r="A512" s="94"/>
      <c r="B512" s="94"/>
      <c r="C512" s="94"/>
      <c r="D512" s="81"/>
      <c r="E512" s="94"/>
      <c r="F512" s="94"/>
      <c r="H512" s="726"/>
      <c r="M512" s="712"/>
      <c r="N512" s="712"/>
      <c r="O512" s="712"/>
      <c r="T512" s="712"/>
      <c r="Z512" s="712"/>
      <c r="AD512" s="569"/>
      <c r="AE512" s="712"/>
      <c r="AF512" s="712"/>
    </row>
    <row r="513" ht="15.75" customHeight="1">
      <c r="A513" s="94"/>
      <c r="B513" s="94"/>
      <c r="C513" s="94"/>
      <c r="D513" s="81"/>
      <c r="E513" s="94"/>
      <c r="F513" s="94"/>
      <c r="H513" s="726"/>
      <c r="M513" s="712"/>
      <c r="N513" s="712"/>
      <c r="O513" s="712"/>
      <c r="T513" s="712"/>
      <c r="Z513" s="712"/>
      <c r="AD513" s="569"/>
      <c r="AE513" s="712"/>
      <c r="AF513" s="712"/>
    </row>
    <row r="514" ht="15.75" customHeight="1">
      <c r="A514" s="94"/>
      <c r="B514" s="94"/>
      <c r="C514" s="94"/>
      <c r="D514" s="81"/>
      <c r="E514" s="94"/>
      <c r="F514" s="94"/>
      <c r="H514" s="726"/>
      <c r="M514" s="712"/>
      <c r="N514" s="712"/>
      <c r="O514" s="712"/>
      <c r="T514" s="712"/>
      <c r="Z514" s="712"/>
      <c r="AD514" s="569"/>
      <c r="AE514" s="712"/>
      <c r="AF514" s="712"/>
    </row>
    <row r="515" ht="15.75" customHeight="1">
      <c r="A515" s="94"/>
      <c r="B515" s="94"/>
      <c r="C515" s="94"/>
      <c r="D515" s="81"/>
      <c r="E515" s="94"/>
      <c r="F515" s="94"/>
      <c r="H515" s="726"/>
      <c r="M515" s="712"/>
      <c r="N515" s="712"/>
      <c r="O515" s="712"/>
      <c r="T515" s="712"/>
      <c r="Z515" s="712"/>
      <c r="AD515" s="569"/>
      <c r="AE515" s="712"/>
      <c r="AF515" s="712"/>
    </row>
    <row r="516" ht="15.75" customHeight="1">
      <c r="A516" s="94"/>
      <c r="B516" s="94"/>
      <c r="C516" s="94"/>
      <c r="D516" s="81"/>
      <c r="E516" s="94"/>
      <c r="F516" s="94"/>
      <c r="H516" s="726"/>
      <c r="M516" s="712"/>
      <c r="N516" s="712"/>
      <c r="O516" s="712"/>
      <c r="T516" s="712"/>
      <c r="Z516" s="712"/>
      <c r="AD516" s="569"/>
      <c r="AE516" s="712"/>
      <c r="AF516" s="712"/>
    </row>
    <row r="517" ht="15.75" customHeight="1">
      <c r="A517" s="94"/>
      <c r="B517" s="94"/>
      <c r="C517" s="94"/>
      <c r="D517" s="81"/>
      <c r="E517" s="94"/>
      <c r="F517" s="94"/>
      <c r="H517" s="726"/>
      <c r="M517" s="712"/>
      <c r="N517" s="712"/>
      <c r="O517" s="712"/>
      <c r="T517" s="712"/>
      <c r="Z517" s="712"/>
      <c r="AD517" s="569"/>
      <c r="AE517" s="712"/>
      <c r="AF517" s="712"/>
    </row>
    <row r="518" ht="15.75" customHeight="1">
      <c r="A518" s="94"/>
      <c r="B518" s="94"/>
      <c r="C518" s="94"/>
      <c r="D518" s="81"/>
      <c r="E518" s="94"/>
      <c r="F518" s="94"/>
      <c r="H518" s="726"/>
      <c r="M518" s="712"/>
      <c r="N518" s="712"/>
      <c r="O518" s="712"/>
      <c r="T518" s="712"/>
      <c r="Z518" s="712"/>
      <c r="AD518" s="569"/>
      <c r="AE518" s="712"/>
      <c r="AF518" s="712"/>
    </row>
    <row r="519" ht="15.75" customHeight="1">
      <c r="A519" s="94"/>
      <c r="B519" s="94"/>
      <c r="C519" s="94"/>
      <c r="D519" s="81"/>
      <c r="E519" s="94"/>
      <c r="F519" s="94"/>
      <c r="H519" s="726"/>
      <c r="M519" s="712"/>
      <c r="N519" s="712"/>
      <c r="O519" s="712"/>
      <c r="T519" s="712"/>
      <c r="Z519" s="712"/>
      <c r="AD519" s="569"/>
      <c r="AE519" s="712"/>
      <c r="AF519" s="712"/>
    </row>
    <row r="520" ht="15.75" customHeight="1">
      <c r="A520" s="94"/>
      <c r="B520" s="94"/>
      <c r="C520" s="94"/>
      <c r="D520" s="81"/>
      <c r="E520" s="94"/>
      <c r="F520" s="94"/>
      <c r="H520" s="726"/>
      <c r="M520" s="712"/>
      <c r="N520" s="712"/>
      <c r="O520" s="712"/>
      <c r="T520" s="712"/>
      <c r="Z520" s="712"/>
      <c r="AD520" s="569"/>
      <c r="AE520" s="712"/>
      <c r="AF520" s="712"/>
    </row>
    <row r="521" ht="15.75" customHeight="1">
      <c r="A521" s="94"/>
      <c r="B521" s="94"/>
      <c r="C521" s="94"/>
      <c r="D521" s="81"/>
      <c r="E521" s="94"/>
      <c r="F521" s="94"/>
      <c r="H521" s="726"/>
      <c r="M521" s="712"/>
      <c r="N521" s="712"/>
      <c r="O521" s="712"/>
      <c r="T521" s="712"/>
      <c r="Z521" s="712"/>
      <c r="AD521" s="569"/>
      <c r="AE521" s="712"/>
      <c r="AF521" s="712"/>
    </row>
    <row r="522" ht="15.75" customHeight="1">
      <c r="A522" s="94"/>
      <c r="B522" s="94"/>
      <c r="C522" s="94"/>
      <c r="D522" s="81"/>
      <c r="E522" s="94"/>
      <c r="F522" s="94"/>
      <c r="H522" s="726"/>
      <c r="M522" s="712"/>
      <c r="N522" s="712"/>
      <c r="O522" s="712"/>
      <c r="T522" s="712"/>
      <c r="Z522" s="712"/>
      <c r="AD522" s="569"/>
      <c r="AE522" s="712"/>
      <c r="AF522" s="712"/>
    </row>
    <row r="523" ht="15.75" customHeight="1">
      <c r="A523" s="94"/>
      <c r="B523" s="94"/>
      <c r="C523" s="94"/>
      <c r="D523" s="81"/>
      <c r="E523" s="94"/>
      <c r="F523" s="94"/>
      <c r="H523" s="726"/>
      <c r="M523" s="712"/>
      <c r="N523" s="712"/>
      <c r="O523" s="712"/>
      <c r="T523" s="712"/>
      <c r="Z523" s="712"/>
      <c r="AD523" s="569"/>
      <c r="AE523" s="712"/>
      <c r="AF523" s="712"/>
    </row>
    <row r="524" ht="15.75" customHeight="1">
      <c r="A524" s="94"/>
      <c r="B524" s="94"/>
      <c r="C524" s="94"/>
      <c r="D524" s="81"/>
      <c r="E524" s="94"/>
      <c r="F524" s="94"/>
      <c r="H524" s="726"/>
      <c r="M524" s="712"/>
      <c r="N524" s="712"/>
      <c r="O524" s="712"/>
      <c r="T524" s="712"/>
      <c r="Z524" s="712"/>
      <c r="AD524" s="569"/>
      <c r="AE524" s="712"/>
      <c r="AF524" s="712"/>
    </row>
    <row r="525" ht="15.75" customHeight="1">
      <c r="A525" s="94"/>
      <c r="B525" s="94"/>
      <c r="C525" s="94"/>
      <c r="D525" s="81"/>
      <c r="E525" s="94"/>
      <c r="F525" s="94"/>
      <c r="H525" s="726"/>
      <c r="M525" s="712"/>
      <c r="N525" s="712"/>
      <c r="O525" s="712"/>
      <c r="T525" s="712"/>
      <c r="Z525" s="712"/>
      <c r="AD525" s="569"/>
      <c r="AE525" s="712"/>
      <c r="AF525" s="712"/>
    </row>
    <row r="526" ht="15.75" customHeight="1">
      <c r="A526" s="94"/>
      <c r="B526" s="94"/>
      <c r="C526" s="94"/>
      <c r="D526" s="81"/>
      <c r="E526" s="94"/>
      <c r="F526" s="94"/>
      <c r="H526" s="726"/>
      <c r="M526" s="712"/>
      <c r="N526" s="712"/>
      <c r="O526" s="712"/>
      <c r="T526" s="712"/>
      <c r="Z526" s="712"/>
      <c r="AD526" s="569"/>
      <c r="AE526" s="712"/>
      <c r="AF526" s="712"/>
    </row>
    <row r="527" ht="15.75" customHeight="1">
      <c r="A527" s="94"/>
      <c r="B527" s="94"/>
      <c r="C527" s="94"/>
      <c r="D527" s="81"/>
      <c r="E527" s="94"/>
      <c r="F527" s="94"/>
      <c r="H527" s="726"/>
      <c r="M527" s="712"/>
      <c r="N527" s="712"/>
      <c r="O527" s="712"/>
      <c r="T527" s="712"/>
      <c r="Z527" s="712"/>
      <c r="AD527" s="569"/>
      <c r="AE527" s="712"/>
      <c r="AF527" s="712"/>
    </row>
    <row r="528" ht="15.75" customHeight="1">
      <c r="A528" s="94"/>
      <c r="B528" s="94"/>
      <c r="C528" s="94"/>
      <c r="D528" s="81"/>
      <c r="E528" s="94"/>
      <c r="F528" s="94"/>
      <c r="H528" s="726"/>
      <c r="M528" s="712"/>
      <c r="N528" s="712"/>
      <c r="O528" s="712"/>
      <c r="T528" s="712"/>
      <c r="Z528" s="712"/>
      <c r="AD528" s="569"/>
      <c r="AE528" s="712"/>
      <c r="AF528" s="712"/>
    </row>
    <row r="529" ht="15.75" customHeight="1">
      <c r="A529" s="94"/>
      <c r="B529" s="94"/>
      <c r="C529" s="94"/>
      <c r="D529" s="81"/>
      <c r="E529" s="94"/>
      <c r="F529" s="94"/>
      <c r="H529" s="726"/>
      <c r="M529" s="712"/>
      <c r="N529" s="712"/>
      <c r="O529" s="712"/>
      <c r="T529" s="712"/>
      <c r="Z529" s="712"/>
      <c r="AD529" s="569"/>
      <c r="AE529" s="712"/>
      <c r="AF529" s="712"/>
    </row>
    <row r="530" ht="15.75" customHeight="1">
      <c r="A530" s="94"/>
      <c r="B530" s="94"/>
      <c r="C530" s="94"/>
      <c r="D530" s="81"/>
      <c r="E530" s="94"/>
      <c r="F530" s="94"/>
      <c r="H530" s="726"/>
      <c r="M530" s="712"/>
      <c r="N530" s="712"/>
      <c r="O530" s="712"/>
      <c r="T530" s="712"/>
      <c r="Z530" s="712"/>
      <c r="AD530" s="569"/>
      <c r="AE530" s="712"/>
      <c r="AF530" s="712"/>
    </row>
    <row r="531" ht="15.75" customHeight="1">
      <c r="A531" s="94"/>
      <c r="B531" s="94"/>
      <c r="C531" s="94"/>
      <c r="D531" s="81"/>
      <c r="E531" s="94"/>
      <c r="F531" s="94"/>
      <c r="H531" s="726"/>
      <c r="M531" s="712"/>
      <c r="N531" s="712"/>
      <c r="O531" s="712"/>
      <c r="T531" s="712"/>
      <c r="Z531" s="712"/>
      <c r="AD531" s="569"/>
      <c r="AE531" s="712"/>
      <c r="AF531" s="712"/>
    </row>
    <row r="532" ht="15.75" customHeight="1">
      <c r="A532" s="94"/>
      <c r="B532" s="94"/>
      <c r="C532" s="94"/>
      <c r="D532" s="81"/>
      <c r="E532" s="94"/>
      <c r="F532" s="94"/>
      <c r="H532" s="726"/>
      <c r="M532" s="712"/>
      <c r="N532" s="712"/>
      <c r="O532" s="712"/>
      <c r="T532" s="712"/>
      <c r="Z532" s="712"/>
      <c r="AD532" s="569"/>
      <c r="AE532" s="712"/>
      <c r="AF532" s="712"/>
    </row>
    <row r="533" ht="15.75" customHeight="1">
      <c r="A533" s="94"/>
      <c r="B533" s="94"/>
      <c r="C533" s="94"/>
      <c r="D533" s="81"/>
      <c r="E533" s="94"/>
      <c r="F533" s="94"/>
      <c r="H533" s="726"/>
      <c r="M533" s="712"/>
      <c r="N533" s="712"/>
      <c r="O533" s="712"/>
      <c r="T533" s="712"/>
      <c r="Z533" s="712"/>
      <c r="AD533" s="569"/>
      <c r="AE533" s="712"/>
      <c r="AF533" s="712"/>
    </row>
    <row r="534" ht="15.75" customHeight="1">
      <c r="A534" s="94"/>
      <c r="B534" s="94"/>
      <c r="C534" s="94"/>
      <c r="D534" s="81"/>
      <c r="E534" s="94"/>
      <c r="F534" s="94"/>
      <c r="H534" s="726"/>
      <c r="M534" s="712"/>
      <c r="N534" s="712"/>
      <c r="O534" s="712"/>
      <c r="T534" s="712"/>
      <c r="Z534" s="712"/>
      <c r="AD534" s="569"/>
      <c r="AE534" s="712"/>
      <c r="AF534" s="712"/>
    </row>
    <row r="535" ht="15.75" customHeight="1">
      <c r="A535" s="94"/>
      <c r="B535" s="94"/>
      <c r="C535" s="94"/>
      <c r="D535" s="81"/>
      <c r="E535" s="94"/>
      <c r="F535" s="94"/>
      <c r="H535" s="726"/>
      <c r="M535" s="712"/>
      <c r="N535" s="712"/>
      <c r="O535" s="712"/>
      <c r="T535" s="712"/>
      <c r="Z535" s="712"/>
      <c r="AD535" s="569"/>
      <c r="AE535" s="712"/>
      <c r="AF535" s="712"/>
    </row>
    <row r="536" ht="15.75" customHeight="1">
      <c r="A536" s="94"/>
      <c r="B536" s="94"/>
      <c r="C536" s="94"/>
      <c r="D536" s="81"/>
      <c r="E536" s="94"/>
      <c r="F536" s="94"/>
      <c r="H536" s="726"/>
      <c r="M536" s="712"/>
      <c r="N536" s="712"/>
      <c r="O536" s="712"/>
      <c r="T536" s="712"/>
      <c r="Z536" s="712"/>
      <c r="AD536" s="569"/>
      <c r="AE536" s="712"/>
      <c r="AF536" s="712"/>
    </row>
    <row r="537" ht="15.75" customHeight="1">
      <c r="A537" s="94"/>
      <c r="B537" s="94"/>
      <c r="C537" s="94"/>
      <c r="D537" s="81"/>
      <c r="E537" s="94"/>
      <c r="F537" s="94"/>
      <c r="H537" s="726"/>
      <c r="M537" s="712"/>
      <c r="N537" s="712"/>
      <c r="O537" s="712"/>
      <c r="T537" s="712"/>
      <c r="Z537" s="712"/>
      <c r="AD537" s="569"/>
      <c r="AE537" s="712"/>
      <c r="AF537" s="712"/>
    </row>
    <row r="538" ht="15.75" customHeight="1">
      <c r="A538" s="94"/>
      <c r="B538" s="94"/>
      <c r="C538" s="94"/>
      <c r="D538" s="81"/>
      <c r="E538" s="94"/>
      <c r="F538" s="94"/>
      <c r="H538" s="726"/>
      <c r="M538" s="712"/>
      <c r="N538" s="712"/>
      <c r="O538" s="712"/>
      <c r="T538" s="712"/>
      <c r="Z538" s="712"/>
      <c r="AD538" s="569"/>
      <c r="AE538" s="712"/>
      <c r="AF538" s="712"/>
    </row>
    <row r="539" ht="15.75" customHeight="1">
      <c r="A539" s="94"/>
      <c r="B539" s="94"/>
      <c r="C539" s="94"/>
      <c r="D539" s="81"/>
      <c r="E539" s="94"/>
      <c r="F539" s="94"/>
      <c r="H539" s="726"/>
      <c r="M539" s="712"/>
      <c r="N539" s="712"/>
      <c r="O539" s="712"/>
      <c r="T539" s="712"/>
      <c r="Z539" s="712"/>
      <c r="AD539" s="569"/>
      <c r="AE539" s="712"/>
      <c r="AF539" s="712"/>
    </row>
    <row r="540" ht="15.75" customHeight="1">
      <c r="A540" s="94"/>
      <c r="B540" s="94"/>
      <c r="C540" s="94"/>
      <c r="D540" s="81"/>
      <c r="E540" s="94"/>
      <c r="F540" s="94"/>
      <c r="H540" s="726"/>
      <c r="M540" s="712"/>
      <c r="N540" s="712"/>
      <c r="O540" s="712"/>
      <c r="T540" s="712"/>
      <c r="Z540" s="712"/>
      <c r="AD540" s="569"/>
      <c r="AE540" s="712"/>
      <c r="AF540" s="712"/>
    </row>
    <row r="541" ht="15.75" customHeight="1">
      <c r="A541" s="94"/>
      <c r="B541" s="94"/>
      <c r="C541" s="94"/>
      <c r="D541" s="81"/>
      <c r="E541" s="94"/>
      <c r="F541" s="94"/>
      <c r="H541" s="726"/>
      <c r="M541" s="712"/>
      <c r="N541" s="712"/>
      <c r="O541" s="712"/>
      <c r="T541" s="712"/>
      <c r="Z541" s="712"/>
      <c r="AD541" s="569"/>
      <c r="AE541" s="712"/>
      <c r="AF541" s="712"/>
    </row>
    <row r="542" ht="15.75" customHeight="1">
      <c r="A542" s="94"/>
      <c r="B542" s="94"/>
      <c r="C542" s="94"/>
      <c r="D542" s="81"/>
      <c r="E542" s="94"/>
      <c r="F542" s="94"/>
      <c r="H542" s="726"/>
      <c r="M542" s="712"/>
      <c r="N542" s="712"/>
      <c r="O542" s="712"/>
      <c r="T542" s="712"/>
      <c r="Z542" s="712"/>
      <c r="AD542" s="569"/>
      <c r="AE542" s="712"/>
      <c r="AF542" s="712"/>
    </row>
    <row r="543" ht="15.75" customHeight="1">
      <c r="A543" s="94"/>
      <c r="B543" s="94"/>
      <c r="C543" s="94"/>
      <c r="D543" s="81"/>
      <c r="E543" s="94"/>
      <c r="F543" s="94"/>
      <c r="H543" s="726"/>
      <c r="M543" s="712"/>
      <c r="N543" s="712"/>
      <c r="O543" s="712"/>
      <c r="T543" s="712"/>
      <c r="Z543" s="712"/>
      <c r="AD543" s="569"/>
      <c r="AE543" s="712"/>
      <c r="AF543" s="712"/>
    </row>
    <row r="544" ht="15.75" customHeight="1">
      <c r="A544" s="94"/>
      <c r="B544" s="94"/>
      <c r="C544" s="94"/>
      <c r="D544" s="81"/>
      <c r="E544" s="94"/>
      <c r="F544" s="94"/>
      <c r="H544" s="726"/>
      <c r="M544" s="712"/>
      <c r="N544" s="712"/>
      <c r="O544" s="712"/>
      <c r="T544" s="712"/>
      <c r="Z544" s="712"/>
      <c r="AD544" s="569"/>
      <c r="AE544" s="712"/>
      <c r="AF544" s="712"/>
    </row>
    <row r="545" ht="15.75" customHeight="1">
      <c r="A545" s="94"/>
      <c r="B545" s="94"/>
      <c r="C545" s="94"/>
      <c r="D545" s="81"/>
      <c r="E545" s="94"/>
      <c r="F545" s="94"/>
      <c r="H545" s="726"/>
      <c r="M545" s="712"/>
      <c r="N545" s="712"/>
      <c r="O545" s="712"/>
      <c r="T545" s="712"/>
      <c r="Z545" s="712"/>
      <c r="AD545" s="569"/>
      <c r="AE545" s="712"/>
      <c r="AF545" s="712"/>
    </row>
    <row r="546" ht="15.75" customHeight="1">
      <c r="A546" s="94"/>
      <c r="B546" s="94"/>
      <c r="C546" s="94"/>
      <c r="D546" s="81"/>
      <c r="E546" s="94"/>
      <c r="F546" s="94"/>
      <c r="H546" s="726"/>
      <c r="M546" s="712"/>
      <c r="N546" s="712"/>
      <c r="O546" s="712"/>
      <c r="T546" s="712"/>
      <c r="Z546" s="712"/>
      <c r="AD546" s="569"/>
      <c r="AE546" s="712"/>
      <c r="AF546" s="712"/>
    </row>
    <row r="547" ht="15.75" customHeight="1">
      <c r="A547" s="94"/>
      <c r="B547" s="94"/>
      <c r="C547" s="94"/>
      <c r="D547" s="81"/>
      <c r="E547" s="94"/>
      <c r="F547" s="94"/>
      <c r="H547" s="726"/>
      <c r="M547" s="712"/>
      <c r="N547" s="712"/>
      <c r="O547" s="712"/>
      <c r="T547" s="712"/>
      <c r="Z547" s="712"/>
      <c r="AD547" s="569"/>
      <c r="AE547" s="712"/>
      <c r="AF547" s="712"/>
    </row>
    <row r="548" ht="15.75" customHeight="1">
      <c r="A548" s="94"/>
      <c r="B548" s="94"/>
      <c r="C548" s="94"/>
      <c r="D548" s="81"/>
      <c r="E548" s="94"/>
      <c r="F548" s="94"/>
      <c r="H548" s="726"/>
      <c r="M548" s="712"/>
      <c r="N548" s="712"/>
      <c r="O548" s="712"/>
      <c r="T548" s="712"/>
      <c r="Z548" s="712"/>
      <c r="AD548" s="569"/>
      <c r="AE548" s="712"/>
      <c r="AF548" s="712"/>
    </row>
    <row r="549" ht="15.75" customHeight="1">
      <c r="A549" s="94"/>
      <c r="B549" s="94"/>
      <c r="C549" s="94"/>
      <c r="D549" s="81"/>
      <c r="E549" s="94"/>
      <c r="F549" s="94"/>
      <c r="H549" s="726"/>
      <c r="M549" s="712"/>
      <c r="N549" s="712"/>
      <c r="O549" s="712"/>
      <c r="T549" s="712"/>
      <c r="Z549" s="712"/>
      <c r="AD549" s="569"/>
      <c r="AE549" s="712"/>
      <c r="AF549" s="712"/>
    </row>
    <row r="550" ht="15.75" customHeight="1">
      <c r="A550" s="94"/>
      <c r="B550" s="94"/>
      <c r="C550" s="94"/>
      <c r="D550" s="81"/>
      <c r="E550" s="94"/>
      <c r="F550" s="94"/>
      <c r="H550" s="726"/>
      <c r="M550" s="712"/>
      <c r="N550" s="712"/>
      <c r="O550" s="712"/>
      <c r="T550" s="712"/>
      <c r="Z550" s="712"/>
      <c r="AD550" s="569"/>
      <c r="AE550" s="712"/>
      <c r="AF550" s="712"/>
    </row>
    <row r="551" ht="15.75" customHeight="1">
      <c r="A551" s="94"/>
      <c r="B551" s="94"/>
      <c r="C551" s="94"/>
      <c r="D551" s="81"/>
      <c r="E551" s="94"/>
      <c r="F551" s="94"/>
      <c r="H551" s="726"/>
      <c r="M551" s="712"/>
      <c r="N551" s="712"/>
      <c r="O551" s="712"/>
      <c r="T551" s="712"/>
      <c r="Z551" s="712"/>
      <c r="AD551" s="569"/>
      <c r="AE551" s="712"/>
      <c r="AF551" s="712"/>
    </row>
    <row r="552" ht="15.75" customHeight="1">
      <c r="A552" s="94"/>
      <c r="B552" s="94"/>
      <c r="C552" s="94"/>
      <c r="D552" s="81"/>
      <c r="E552" s="94"/>
      <c r="F552" s="94"/>
      <c r="H552" s="726"/>
      <c r="M552" s="712"/>
      <c r="N552" s="712"/>
      <c r="O552" s="712"/>
      <c r="T552" s="712"/>
      <c r="Z552" s="712"/>
      <c r="AD552" s="569"/>
      <c r="AE552" s="712"/>
      <c r="AF552" s="712"/>
    </row>
    <row r="553" ht="15.75" customHeight="1">
      <c r="A553" s="94"/>
      <c r="B553" s="94"/>
      <c r="C553" s="94"/>
      <c r="D553" s="81"/>
      <c r="E553" s="94"/>
      <c r="F553" s="94"/>
      <c r="H553" s="726"/>
      <c r="M553" s="712"/>
      <c r="N553" s="712"/>
      <c r="O553" s="712"/>
      <c r="T553" s="712"/>
      <c r="Z553" s="712"/>
      <c r="AD553" s="569"/>
      <c r="AE553" s="712"/>
      <c r="AF553" s="712"/>
    </row>
    <row r="554" ht="15.75" customHeight="1">
      <c r="A554" s="94"/>
      <c r="B554" s="94"/>
      <c r="C554" s="94"/>
      <c r="D554" s="81"/>
      <c r="E554" s="94"/>
      <c r="F554" s="94"/>
      <c r="H554" s="726"/>
      <c r="M554" s="712"/>
      <c r="N554" s="712"/>
      <c r="O554" s="712"/>
      <c r="T554" s="712"/>
      <c r="Z554" s="712"/>
      <c r="AD554" s="569"/>
      <c r="AE554" s="712"/>
      <c r="AF554" s="712"/>
    </row>
    <row r="555" ht="15.75" customHeight="1">
      <c r="A555" s="94"/>
      <c r="B555" s="94"/>
      <c r="C555" s="94"/>
      <c r="D555" s="81"/>
      <c r="E555" s="94"/>
      <c r="F555" s="94"/>
      <c r="H555" s="726"/>
      <c r="M555" s="712"/>
      <c r="N555" s="712"/>
      <c r="O555" s="712"/>
      <c r="T555" s="712"/>
      <c r="Z555" s="712"/>
      <c r="AD555" s="569"/>
      <c r="AE555" s="712"/>
      <c r="AF555" s="712"/>
    </row>
    <row r="556" ht="15.75" customHeight="1">
      <c r="A556" s="94"/>
      <c r="B556" s="94"/>
      <c r="C556" s="94"/>
      <c r="D556" s="81"/>
      <c r="E556" s="94"/>
      <c r="F556" s="94"/>
      <c r="H556" s="726"/>
      <c r="M556" s="712"/>
      <c r="N556" s="712"/>
      <c r="O556" s="712"/>
      <c r="T556" s="712"/>
      <c r="Z556" s="712"/>
      <c r="AD556" s="569"/>
      <c r="AE556" s="712"/>
      <c r="AF556" s="712"/>
    </row>
    <row r="557" ht="15.75" customHeight="1">
      <c r="A557" s="94"/>
      <c r="B557" s="94"/>
      <c r="C557" s="94"/>
      <c r="D557" s="81"/>
      <c r="E557" s="94"/>
      <c r="F557" s="94"/>
      <c r="H557" s="726"/>
      <c r="M557" s="712"/>
      <c r="N557" s="712"/>
      <c r="O557" s="712"/>
      <c r="T557" s="712"/>
      <c r="Z557" s="712"/>
      <c r="AD557" s="569"/>
      <c r="AE557" s="712"/>
      <c r="AF557" s="712"/>
    </row>
    <row r="558" ht="15.75" customHeight="1">
      <c r="A558" s="94"/>
      <c r="B558" s="94"/>
      <c r="C558" s="94"/>
      <c r="D558" s="81"/>
      <c r="E558" s="94"/>
      <c r="F558" s="94"/>
      <c r="H558" s="726"/>
      <c r="M558" s="712"/>
      <c r="N558" s="712"/>
      <c r="O558" s="712"/>
      <c r="T558" s="712"/>
      <c r="Z558" s="712"/>
      <c r="AD558" s="569"/>
      <c r="AE558" s="712"/>
      <c r="AF558" s="712"/>
    </row>
    <row r="559" ht="15.75" customHeight="1">
      <c r="A559" s="94"/>
      <c r="B559" s="94"/>
      <c r="C559" s="94"/>
      <c r="D559" s="81"/>
      <c r="E559" s="94"/>
      <c r="F559" s="94"/>
      <c r="H559" s="726"/>
      <c r="M559" s="712"/>
      <c r="N559" s="712"/>
      <c r="O559" s="712"/>
      <c r="T559" s="712"/>
      <c r="Z559" s="712"/>
      <c r="AD559" s="569"/>
      <c r="AE559" s="712"/>
      <c r="AF559" s="712"/>
    </row>
    <row r="560" ht="15.75" customHeight="1">
      <c r="A560" s="94"/>
      <c r="B560" s="94"/>
      <c r="C560" s="94"/>
      <c r="D560" s="81"/>
      <c r="E560" s="94"/>
      <c r="F560" s="94"/>
      <c r="H560" s="726"/>
      <c r="M560" s="712"/>
      <c r="N560" s="712"/>
      <c r="O560" s="712"/>
      <c r="T560" s="712"/>
      <c r="Z560" s="712"/>
      <c r="AD560" s="569"/>
      <c r="AE560" s="712"/>
      <c r="AF560" s="712"/>
    </row>
    <row r="561" ht="15.75" customHeight="1">
      <c r="A561" s="94"/>
      <c r="B561" s="94"/>
      <c r="C561" s="94"/>
      <c r="D561" s="81"/>
      <c r="E561" s="94"/>
      <c r="F561" s="94"/>
      <c r="H561" s="726"/>
      <c r="M561" s="712"/>
      <c r="N561" s="712"/>
      <c r="O561" s="712"/>
      <c r="T561" s="712"/>
      <c r="Z561" s="712"/>
      <c r="AD561" s="569"/>
      <c r="AE561" s="712"/>
      <c r="AF561" s="712"/>
    </row>
    <row r="562" ht="15.75" customHeight="1">
      <c r="A562" s="94"/>
      <c r="B562" s="94"/>
      <c r="C562" s="94"/>
      <c r="D562" s="81"/>
      <c r="E562" s="94"/>
      <c r="F562" s="94"/>
      <c r="H562" s="726"/>
      <c r="M562" s="712"/>
      <c r="N562" s="712"/>
      <c r="O562" s="712"/>
      <c r="T562" s="712"/>
      <c r="Z562" s="712"/>
      <c r="AD562" s="569"/>
      <c r="AE562" s="712"/>
      <c r="AF562" s="712"/>
    </row>
    <row r="563" ht="15.75" customHeight="1">
      <c r="A563" s="94"/>
      <c r="B563" s="94"/>
      <c r="C563" s="94"/>
      <c r="D563" s="81"/>
      <c r="E563" s="94"/>
      <c r="F563" s="94"/>
      <c r="H563" s="726"/>
      <c r="M563" s="712"/>
      <c r="N563" s="712"/>
      <c r="O563" s="712"/>
      <c r="T563" s="712"/>
      <c r="Z563" s="712"/>
      <c r="AD563" s="569"/>
      <c r="AE563" s="712"/>
      <c r="AF563" s="712"/>
    </row>
    <row r="564" ht="15.75" customHeight="1">
      <c r="A564" s="94"/>
      <c r="B564" s="94"/>
      <c r="C564" s="94"/>
      <c r="D564" s="81"/>
      <c r="E564" s="94"/>
      <c r="F564" s="94"/>
      <c r="H564" s="726"/>
      <c r="M564" s="712"/>
      <c r="N564" s="712"/>
      <c r="O564" s="712"/>
      <c r="T564" s="712"/>
      <c r="Z564" s="712"/>
      <c r="AD564" s="569"/>
      <c r="AE564" s="712"/>
      <c r="AF564" s="712"/>
    </row>
    <row r="565" ht="15.75" customHeight="1">
      <c r="A565" s="94"/>
      <c r="B565" s="94"/>
      <c r="C565" s="94"/>
      <c r="D565" s="81"/>
      <c r="E565" s="94"/>
      <c r="F565" s="94"/>
      <c r="H565" s="726"/>
      <c r="M565" s="712"/>
      <c r="N565" s="712"/>
      <c r="O565" s="712"/>
      <c r="T565" s="712"/>
      <c r="Z565" s="712"/>
      <c r="AD565" s="569"/>
      <c r="AE565" s="712"/>
      <c r="AF565" s="712"/>
    </row>
    <row r="566" ht="15.75" customHeight="1">
      <c r="A566" s="94"/>
      <c r="B566" s="94"/>
      <c r="C566" s="94"/>
      <c r="D566" s="81"/>
      <c r="E566" s="94"/>
      <c r="F566" s="94"/>
      <c r="H566" s="726"/>
      <c r="M566" s="712"/>
      <c r="N566" s="712"/>
      <c r="O566" s="712"/>
      <c r="T566" s="712"/>
      <c r="Z566" s="712"/>
      <c r="AD566" s="569"/>
      <c r="AE566" s="712"/>
      <c r="AF566" s="712"/>
    </row>
    <row r="567" ht="15.75" customHeight="1">
      <c r="A567" s="94"/>
      <c r="B567" s="94"/>
      <c r="C567" s="94"/>
      <c r="D567" s="81"/>
      <c r="E567" s="94"/>
      <c r="F567" s="94"/>
      <c r="H567" s="726"/>
      <c r="M567" s="712"/>
      <c r="N567" s="712"/>
      <c r="O567" s="712"/>
      <c r="T567" s="712"/>
      <c r="Z567" s="712"/>
      <c r="AD567" s="569"/>
      <c r="AE567" s="712"/>
      <c r="AF567" s="712"/>
    </row>
    <row r="568" ht="15.75" customHeight="1">
      <c r="A568" s="94"/>
      <c r="B568" s="94"/>
      <c r="C568" s="94"/>
      <c r="D568" s="81"/>
      <c r="E568" s="94"/>
      <c r="F568" s="94"/>
      <c r="H568" s="726"/>
      <c r="M568" s="712"/>
      <c r="N568" s="712"/>
      <c r="O568" s="712"/>
      <c r="T568" s="712"/>
      <c r="Z568" s="712"/>
      <c r="AD568" s="569"/>
      <c r="AE568" s="712"/>
      <c r="AF568" s="712"/>
    </row>
    <row r="569" ht="15.75" customHeight="1">
      <c r="A569" s="94"/>
      <c r="B569" s="94"/>
      <c r="C569" s="94"/>
      <c r="D569" s="81"/>
      <c r="E569" s="94"/>
      <c r="F569" s="94"/>
      <c r="H569" s="726"/>
      <c r="M569" s="712"/>
      <c r="N569" s="712"/>
      <c r="O569" s="712"/>
      <c r="T569" s="712"/>
      <c r="Z569" s="712"/>
      <c r="AD569" s="569"/>
      <c r="AE569" s="712"/>
      <c r="AF569" s="712"/>
    </row>
    <row r="570" ht="15.75" customHeight="1">
      <c r="A570" s="94"/>
      <c r="B570" s="94"/>
      <c r="C570" s="94"/>
      <c r="D570" s="81"/>
      <c r="E570" s="94"/>
      <c r="F570" s="94"/>
      <c r="H570" s="726"/>
      <c r="M570" s="712"/>
      <c r="N570" s="712"/>
      <c r="O570" s="712"/>
      <c r="T570" s="712"/>
      <c r="Z570" s="712"/>
      <c r="AD570" s="569"/>
      <c r="AE570" s="712"/>
      <c r="AF570" s="712"/>
    </row>
    <row r="571" ht="15.75" customHeight="1">
      <c r="A571" s="94"/>
      <c r="B571" s="94"/>
      <c r="C571" s="94"/>
      <c r="D571" s="81"/>
      <c r="E571" s="94"/>
      <c r="F571" s="94"/>
      <c r="H571" s="726"/>
      <c r="M571" s="712"/>
      <c r="N571" s="712"/>
      <c r="O571" s="712"/>
      <c r="T571" s="712"/>
      <c r="Z571" s="712"/>
      <c r="AD571" s="569"/>
      <c r="AE571" s="712"/>
      <c r="AF571" s="712"/>
    </row>
    <row r="572" ht="15.75" customHeight="1">
      <c r="A572" s="94"/>
      <c r="B572" s="94"/>
      <c r="C572" s="94"/>
      <c r="D572" s="81"/>
      <c r="E572" s="94"/>
      <c r="F572" s="94"/>
      <c r="H572" s="726"/>
      <c r="M572" s="712"/>
      <c r="N572" s="712"/>
      <c r="O572" s="712"/>
      <c r="T572" s="712"/>
      <c r="Z572" s="712"/>
      <c r="AD572" s="569"/>
      <c r="AE572" s="712"/>
      <c r="AF572" s="712"/>
    </row>
    <row r="573" ht="15.75" customHeight="1">
      <c r="A573" s="94"/>
      <c r="B573" s="94"/>
      <c r="C573" s="94"/>
      <c r="D573" s="81"/>
      <c r="E573" s="94"/>
      <c r="F573" s="94"/>
      <c r="H573" s="726"/>
      <c r="M573" s="712"/>
      <c r="N573" s="712"/>
      <c r="O573" s="712"/>
      <c r="T573" s="712"/>
      <c r="Z573" s="712"/>
      <c r="AD573" s="569"/>
      <c r="AE573" s="712"/>
      <c r="AF573" s="712"/>
    </row>
    <row r="574" ht="15.75" customHeight="1">
      <c r="A574" s="94"/>
      <c r="B574" s="94"/>
      <c r="C574" s="94"/>
      <c r="D574" s="81"/>
      <c r="E574" s="94"/>
      <c r="F574" s="94"/>
      <c r="H574" s="726"/>
      <c r="M574" s="712"/>
      <c r="N574" s="712"/>
      <c r="O574" s="712"/>
      <c r="T574" s="712"/>
      <c r="Z574" s="712"/>
      <c r="AD574" s="569"/>
      <c r="AE574" s="712"/>
      <c r="AF574" s="712"/>
    </row>
    <row r="575" ht="15.75" customHeight="1">
      <c r="A575" s="94"/>
      <c r="B575" s="94"/>
      <c r="C575" s="94"/>
      <c r="D575" s="81"/>
      <c r="E575" s="94"/>
      <c r="F575" s="94"/>
      <c r="H575" s="726"/>
      <c r="M575" s="712"/>
      <c r="N575" s="712"/>
      <c r="O575" s="712"/>
      <c r="T575" s="712"/>
      <c r="Z575" s="712"/>
      <c r="AD575" s="569"/>
      <c r="AE575" s="712"/>
      <c r="AF575" s="712"/>
    </row>
    <row r="576" ht="15.75" customHeight="1">
      <c r="A576" s="94"/>
      <c r="B576" s="94"/>
      <c r="C576" s="94"/>
      <c r="D576" s="81"/>
      <c r="E576" s="94"/>
      <c r="F576" s="94"/>
      <c r="H576" s="726"/>
      <c r="M576" s="712"/>
      <c r="N576" s="712"/>
      <c r="O576" s="712"/>
      <c r="T576" s="712"/>
      <c r="Z576" s="712"/>
      <c r="AD576" s="569"/>
      <c r="AE576" s="712"/>
      <c r="AF576" s="712"/>
    </row>
    <row r="577" ht="15.75" customHeight="1">
      <c r="A577" s="94"/>
      <c r="B577" s="94"/>
      <c r="C577" s="94"/>
      <c r="D577" s="81"/>
      <c r="E577" s="94"/>
      <c r="F577" s="94"/>
      <c r="H577" s="726"/>
      <c r="M577" s="712"/>
      <c r="N577" s="712"/>
      <c r="O577" s="712"/>
      <c r="T577" s="712"/>
      <c r="Z577" s="712"/>
      <c r="AD577" s="569"/>
      <c r="AE577" s="712"/>
      <c r="AF577" s="712"/>
    </row>
    <row r="578" ht="15.75" customHeight="1">
      <c r="A578" s="94"/>
      <c r="B578" s="94"/>
      <c r="C578" s="94"/>
      <c r="D578" s="81"/>
      <c r="E578" s="94"/>
      <c r="F578" s="94"/>
      <c r="H578" s="726"/>
      <c r="M578" s="712"/>
      <c r="N578" s="712"/>
      <c r="O578" s="712"/>
      <c r="T578" s="712"/>
      <c r="Z578" s="712"/>
      <c r="AD578" s="569"/>
      <c r="AE578" s="712"/>
      <c r="AF578" s="712"/>
    </row>
    <row r="579" ht="15.75" customHeight="1">
      <c r="A579" s="94"/>
      <c r="B579" s="94"/>
      <c r="C579" s="94"/>
      <c r="D579" s="81"/>
      <c r="E579" s="94"/>
      <c r="F579" s="94"/>
      <c r="H579" s="726"/>
      <c r="M579" s="712"/>
      <c r="N579" s="712"/>
      <c r="O579" s="712"/>
      <c r="T579" s="712"/>
      <c r="Z579" s="712"/>
      <c r="AD579" s="569"/>
      <c r="AE579" s="712"/>
      <c r="AF579" s="712"/>
    </row>
    <row r="580" ht="15.75" customHeight="1">
      <c r="A580" s="94"/>
      <c r="B580" s="94"/>
      <c r="C580" s="94"/>
      <c r="D580" s="81"/>
      <c r="E580" s="94"/>
      <c r="F580" s="94"/>
      <c r="H580" s="726"/>
      <c r="M580" s="712"/>
      <c r="N580" s="712"/>
      <c r="O580" s="712"/>
      <c r="T580" s="712"/>
      <c r="Z580" s="712"/>
      <c r="AD580" s="569"/>
      <c r="AE580" s="712"/>
      <c r="AF580" s="712"/>
    </row>
    <row r="581" ht="15.75" customHeight="1">
      <c r="A581" s="94"/>
      <c r="B581" s="94"/>
      <c r="C581" s="94"/>
      <c r="D581" s="81"/>
      <c r="E581" s="94"/>
      <c r="F581" s="94"/>
      <c r="H581" s="726"/>
      <c r="M581" s="712"/>
      <c r="N581" s="712"/>
      <c r="O581" s="712"/>
      <c r="T581" s="712"/>
      <c r="Z581" s="712"/>
      <c r="AD581" s="569"/>
      <c r="AE581" s="712"/>
      <c r="AF581" s="712"/>
    </row>
    <row r="582" ht="15.75" customHeight="1">
      <c r="A582" s="94"/>
      <c r="B582" s="94"/>
      <c r="C582" s="94"/>
      <c r="D582" s="81"/>
      <c r="E582" s="94"/>
      <c r="F582" s="94"/>
      <c r="H582" s="726"/>
      <c r="M582" s="712"/>
      <c r="N582" s="712"/>
      <c r="O582" s="712"/>
      <c r="T582" s="712"/>
      <c r="Z582" s="712"/>
      <c r="AD582" s="569"/>
      <c r="AE582" s="712"/>
      <c r="AF582" s="712"/>
    </row>
    <row r="583" ht="15.75" customHeight="1">
      <c r="A583" s="94"/>
      <c r="B583" s="94"/>
      <c r="C583" s="94"/>
      <c r="D583" s="81"/>
      <c r="E583" s="94"/>
      <c r="F583" s="94"/>
      <c r="H583" s="726"/>
      <c r="M583" s="712"/>
      <c r="N583" s="712"/>
      <c r="O583" s="712"/>
      <c r="T583" s="712"/>
      <c r="Z583" s="712"/>
      <c r="AD583" s="569"/>
      <c r="AE583" s="712"/>
      <c r="AF583" s="712"/>
    </row>
    <row r="584" ht="15.75" customHeight="1">
      <c r="A584" s="94"/>
      <c r="B584" s="94"/>
      <c r="C584" s="94"/>
      <c r="D584" s="81"/>
      <c r="E584" s="94"/>
      <c r="F584" s="94"/>
      <c r="H584" s="726"/>
      <c r="M584" s="712"/>
      <c r="N584" s="712"/>
      <c r="O584" s="712"/>
      <c r="T584" s="712"/>
      <c r="Z584" s="712"/>
      <c r="AD584" s="569"/>
      <c r="AE584" s="712"/>
      <c r="AF584" s="712"/>
    </row>
    <row r="585" ht="15.75" customHeight="1">
      <c r="A585" s="94"/>
      <c r="B585" s="94"/>
      <c r="C585" s="94"/>
      <c r="D585" s="81"/>
      <c r="E585" s="94"/>
      <c r="F585" s="94"/>
      <c r="H585" s="726"/>
      <c r="M585" s="712"/>
      <c r="N585" s="712"/>
      <c r="O585" s="712"/>
      <c r="T585" s="712"/>
      <c r="Z585" s="712"/>
      <c r="AD585" s="569"/>
      <c r="AE585" s="712"/>
      <c r="AF585" s="712"/>
    </row>
    <row r="586" ht="15.75" customHeight="1">
      <c r="A586" s="94"/>
      <c r="B586" s="94"/>
      <c r="C586" s="94"/>
      <c r="D586" s="81"/>
      <c r="E586" s="94"/>
      <c r="F586" s="94"/>
      <c r="H586" s="726"/>
      <c r="M586" s="712"/>
      <c r="N586" s="712"/>
      <c r="O586" s="712"/>
      <c r="T586" s="712"/>
      <c r="Z586" s="712"/>
      <c r="AD586" s="569"/>
      <c r="AE586" s="712"/>
      <c r="AF586" s="712"/>
    </row>
    <row r="587" ht="15.75" customHeight="1">
      <c r="A587" s="94"/>
      <c r="B587" s="94"/>
      <c r="C587" s="94"/>
      <c r="D587" s="81"/>
      <c r="E587" s="94"/>
      <c r="F587" s="94"/>
      <c r="H587" s="726"/>
      <c r="M587" s="712"/>
      <c r="N587" s="712"/>
      <c r="O587" s="712"/>
      <c r="T587" s="712"/>
      <c r="Z587" s="712"/>
      <c r="AD587" s="569"/>
      <c r="AE587" s="712"/>
      <c r="AF587" s="712"/>
    </row>
    <row r="588" ht="15.75" customHeight="1">
      <c r="A588" s="94"/>
      <c r="B588" s="94"/>
      <c r="C588" s="94"/>
      <c r="D588" s="81"/>
      <c r="E588" s="94"/>
      <c r="F588" s="94"/>
      <c r="H588" s="726"/>
      <c r="M588" s="712"/>
      <c r="N588" s="712"/>
      <c r="O588" s="712"/>
      <c r="T588" s="712"/>
      <c r="Z588" s="712"/>
      <c r="AD588" s="569"/>
      <c r="AE588" s="712"/>
      <c r="AF588" s="712"/>
    </row>
    <row r="589" ht="15.75" customHeight="1">
      <c r="A589" s="94"/>
      <c r="B589" s="94"/>
      <c r="C589" s="94"/>
      <c r="D589" s="81"/>
      <c r="E589" s="94"/>
      <c r="F589" s="94"/>
      <c r="H589" s="726"/>
      <c r="M589" s="712"/>
      <c r="N589" s="712"/>
      <c r="O589" s="712"/>
      <c r="T589" s="712"/>
      <c r="Z589" s="712"/>
      <c r="AD589" s="569"/>
      <c r="AE589" s="712"/>
      <c r="AF589" s="712"/>
    </row>
    <row r="590" ht="15.75" customHeight="1">
      <c r="A590" s="94"/>
      <c r="B590" s="94"/>
      <c r="C590" s="94"/>
      <c r="D590" s="81"/>
      <c r="E590" s="94"/>
      <c r="F590" s="94"/>
      <c r="H590" s="726"/>
      <c r="M590" s="712"/>
      <c r="N590" s="712"/>
      <c r="O590" s="712"/>
      <c r="T590" s="712"/>
      <c r="Z590" s="712"/>
      <c r="AD590" s="569"/>
      <c r="AE590" s="712"/>
      <c r="AF590" s="712"/>
    </row>
    <row r="591" ht="15.75" customHeight="1">
      <c r="A591" s="94"/>
      <c r="B591" s="94"/>
      <c r="C591" s="94"/>
      <c r="D591" s="81"/>
      <c r="E591" s="94"/>
      <c r="F591" s="94"/>
      <c r="H591" s="726"/>
      <c r="M591" s="712"/>
      <c r="N591" s="712"/>
      <c r="O591" s="712"/>
      <c r="T591" s="712"/>
      <c r="Z591" s="712"/>
      <c r="AD591" s="569"/>
      <c r="AE591" s="712"/>
      <c r="AF591" s="712"/>
    </row>
    <row r="592" ht="15.75" customHeight="1">
      <c r="A592" s="94"/>
      <c r="B592" s="94"/>
      <c r="C592" s="94"/>
      <c r="D592" s="81"/>
      <c r="E592" s="94"/>
      <c r="F592" s="94"/>
      <c r="H592" s="726"/>
      <c r="M592" s="712"/>
      <c r="N592" s="712"/>
      <c r="O592" s="712"/>
      <c r="T592" s="712"/>
      <c r="Z592" s="712"/>
      <c r="AD592" s="569"/>
      <c r="AE592" s="712"/>
      <c r="AF592" s="712"/>
    </row>
    <row r="593" ht="15.75" customHeight="1">
      <c r="A593" s="94"/>
      <c r="B593" s="94"/>
      <c r="C593" s="94"/>
      <c r="D593" s="81"/>
      <c r="E593" s="94"/>
      <c r="F593" s="94"/>
      <c r="H593" s="726"/>
      <c r="M593" s="712"/>
      <c r="N593" s="712"/>
      <c r="O593" s="712"/>
      <c r="T593" s="712"/>
      <c r="Z593" s="712"/>
      <c r="AD593" s="569"/>
      <c r="AE593" s="712"/>
      <c r="AF593" s="712"/>
    </row>
    <row r="594" ht="15.75" customHeight="1">
      <c r="A594" s="94"/>
      <c r="B594" s="94"/>
      <c r="C594" s="94"/>
      <c r="D594" s="81"/>
      <c r="E594" s="94"/>
      <c r="F594" s="94"/>
      <c r="H594" s="726"/>
      <c r="M594" s="712"/>
      <c r="N594" s="712"/>
      <c r="O594" s="712"/>
      <c r="T594" s="712"/>
      <c r="Z594" s="712"/>
      <c r="AD594" s="569"/>
      <c r="AE594" s="712"/>
      <c r="AF594" s="712"/>
    </row>
    <row r="595" ht="15.75" customHeight="1">
      <c r="A595" s="94"/>
      <c r="B595" s="94"/>
      <c r="C595" s="94"/>
      <c r="D595" s="81"/>
      <c r="E595" s="94"/>
      <c r="F595" s="94"/>
      <c r="H595" s="726"/>
      <c r="M595" s="712"/>
      <c r="N595" s="712"/>
      <c r="O595" s="712"/>
      <c r="T595" s="712"/>
      <c r="Z595" s="712"/>
      <c r="AD595" s="569"/>
      <c r="AE595" s="712"/>
      <c r="AF595" s="712"/>
    </row>
    <row r="596" ht="15.75" customHeight="1">
      <c r="A596" s="94"/>
      <c r="B596" s="94"/>
      <c r="C596" s="94"/>
      <c r="D596" s="81"/>
      <c r="E596" s="94"/>
      <c r="F596" s="94"/>
      <c r="H596" s="726"/>
      <c r="M596" s="712"/>
      <c r="N596" s="712"/>
      <c r="O596" s="712"/>
      <c r="T596" s="712"/>
      <c r="Z596" s="712"/>
      <c r="AD596" s="569"/>
      <c r="AE596" s="712"/>
      <c r="AF596" s="712"/>
    </row>
    <row r="597" ht="15.75" customHeight="1">
      <c r="A597" s="94"/>
      <c r="B597" s="94"/>
      <c r="C597" s="94"/>
      <c r="D597" s="81"/>
      <c r="E597" s="94"/>
      <c r="F597" s="94"/>
      <c r="H597" s="726"/>
      <c r="M597" s="712"/>
      <c r="N597" s="712"/>
      <c r="O597" s="712"/>
      <c r="T597" s="712"/>
      <c r="Z597" s="712"/>
      <c r="AD597" s="569"/>
      <c r="AE597" s="712"/>
      <c r="AF597" s="712"/>
    </row>
    <row r="598" ht="15.75" customHeight="1">
      <c r="A598" s="94"/>
      <c r="B598" s="94"/>
      <c r="C598" s="94"/>
      <c r="D598" s="81"/>
      <c r="E598" s="94"/>
      <c r="F598" s="94"/>
      <c r="H598" s="726"/>
      <c r="M598" s="712"/>
      <c r="N598" s="712"/>
      <c r="O598" s="712"/>
      <c r="T598" s="712"/>
      <c r="Z598" s="712"/>
      <c r="AD598" s="569"/>
      <c r="AE598" s="712"/>
      <c r="AF598" s="712"/>
    </row>
    <row r="599" ht="15.75" customHeight="1">
      <c r="A599" s="94"/>
      <c r="B599" s="94"/>
      <c r="C599" s="94"/>
      <c r="D599" s="81"/>
      <c r="E599" s="94"/>
      <c r="F599" s="94"/>
      <c r="H599" s="726"/>
      <c r="M599" s="712"/>
      <c r="N599" s="712"/>
      <c r="O599" s="712"/>
      <c r="T599" s="712"/>
      <c r="Z599" s="712"/>
      <c r="AD599" s="569"/>
      <c r="AE599" s="712"/>
      <c r="AF599" s="712"/>
    </row>
    <row r="600" ht="15.75" customHeight="1">
      <c r="A600" s="94"/>
      <c r="B600" s="94"/>
      <c r="C600" s="94"/>
      <c r="D600" s="81"/>
      <c r="E600" s="94"/>
      <c r="F600" s="94"/>
      <c r="H600" s="726"/>
      <c r="M600" s="712"/>
      <c r="N600" s="712"/>
      <c r="O600" s="712"/>
      <c r="T600" s="712"/>
      <c r="Z600" s="712"/>
      <c r="AD600" s="569"/>
      <c r="AE600" s="712"/>
      <c r="AF600" s="712"/>
    </row>
    <row r="601" ht="15.75" customHeight="1">
      <c r="A601" s="94"/>
      <c r="B601" s="94"/>
      <c r="C601" s="94"/>
      <c r="D601" s="81"/>
      <c r="E601" s="94"/>
      <c r="F601" s="94"/>
      <c r="H601" s="726"/>
      <c r="M601" s="712"/>
      <c r="N601" s="712"/>
      <c r="O601" s="712"/>
      <c r="T601" s="712"/>
      <c r="Z601" s="712"/>
      <c r="AD601" s="569"/>
      <c r="AE601" s="712"/>
      <c r="AF601" s="712"/>
    </row>
    <row r="602" ht="15.75" customHeight="1">
      <c r="A602" s="94"/>
      <c r="B602" s="94"/>
      <c r="C602" s="94"/>
      <c r="D602" s="81"/>
      <c r="E602" s="94"/>
      <c r="F602" s="94"/>
      <c r="H602" s="726"/>
      <c r="M602" s="712"/>
      <c r="N602" s="712"/>
      <c r="O602" s="712"/>
      <c r="T602" s="712"/>
      <c r="Z602" s="712"/>
      <c r="AD602" s="569"/>
      <c r="AE602" s="712"/>
      <c r="AF602" s="712"/>
    </row>
    <row r="603" ht="15.75" customHeight="1">
      <c r="A603" s="94"/>
      <c r="B603" s="94"/>
      <c r="C603" s="94"/>
      <c r="D603" s="81"/>
      <c r="E603" s="94"/>
      <c r="F603" s="94"/>
      <c r="H603" s="726"/>
      <c r="M603" s="712"/>
      <c r="N603" s="712"/>
      <c r="O603" s="712"/>
      <c r="T603" s="712"/>
      <c r="Z603" s="712"/>
      <c r="AD603" s="569"/>
      <c r="AE603" s="712"/>
      <c r="AF603" s="712"/>
    </row>
    <row r="604" ht="15.75" customHeight="1">
      <c r="A604" s="94"/>
      <c r="B604" s="94"/>
      <c r="C604" s="94"/>
      <c r="D604" s="81"/>
      <c r="E604" s="94"/>
      <c r="F604" s="94"/>
      <c r="H604" s="726"/>
      <c r="M604" s="712"/>
      <c r="N604" s="712"/>
      <c r="O604" s="712"/>
      <c r="T604" s="712"/>
      <c r="Z604" s="712"/>
      <c r="AD604" s="569"/>
      <c r="AE604" s="712"/>
      <c r="AF604" s="712"/>
    </row>
    <row r="605" ht="15.75" customHeight="1">
      <c r="A605" s="94"/>
      <c r="B605" s="94"/>
      <c r="C605" s="94"/>
      <c r="D605" s="81"/>
      <c r="E605" s="94"/>
      <c r="F605" s="94"/>
      <c r="H605" s="726"/>
      <c r="M605" s="712"/>
      <c r="N605" s="712"/>
      <c r="O605" s="712"/>
      <c r="T605" s="712"/>
      <c r="Z605" s="712"/>
      <c r="AD605" s="569"/>
      <c r="AE605" s="712"/>
      <c r="AF605" s="712"/>
    </row>
    <row r="606" ht="15.75" customHeight="1">
      <c r="A606" s="94"/>
      <c r="B606" s="94"/>
      <c r="C606" s="94"/>
      <c r="D606" s="81"/>
      <c r="E606" s="94"/>
      <c r="F606" s="94"/>
      <c r="H606" s="726"/>
      <c r="M606" s="712"/>
      <c r="N606" s="712"/>
      <c r="O606" s="712"/>
      <c r="T606" s="712"/>
      <c r="Z606" s="712"/>
      <c r="AD606" s="569"/>
      <c r="AE606" s="712"/>
      <c r="AF606" s="712"/>
    </row>
    <row r="607" ht="15.75" customHeight="1">
      <c r="A607" s="94"/>
      <c r="B607" s="94"/>
      <c r="C607" s="94"/>
      <c r="D607" s="81"/>
      <c r="E607" s="94"/>
      <c r="F607" s="94"/>
      <c r="H607" s="726"/>
      <c r="M607" s="712"/>
      <c r="N607" s="712"/>
      <c r="O607" s="712"/>
      <c r="T607" s="712"/>
      <c r="Z607" s="712"/>
      <c r="AD607" s="569"/>
      <c r="AE607" s="712"/>
      <c r="AF607" s="712"/>
    </row>
    <row r="608" ht="15.75" customHeight="1">
      <c r="A608" s="94"/>
      <c r="B608" s="94"/>
      <c r="C608" s="94"/>
      <c r="D608" s="81"/>
      <c r="E608" s="94"/>
      <c r="F608" s="94"/>
      <c r="H608" s="726"/>
      <c r="M608" s="712"/>
      <c r="N608" s="712"/>
      <c r="O608" s="712"/>
      <c r="T608" s="712"/>
      <c r="Z608" s="712"/>
      <c r="AD608" s="569"/>
      <c r="AE608" s="712"/>
      <c r="AF608" s="712"/>
    </row>
    <row r="609" ht="15.75" customHeight="1">
      <c r="A609" s="94"/>
      <c r="B609" s="94"/>
      <c r="C609" s="94"/>
      <c r="D609" s="81"/>
      <c r="E609" s="94"/>
      <c r="F609" s="94"/>
      <c r="H609" s="726"/>
      <c r="M609" s="712"/>
      <c r="N609" s="712"/>
      <c r="O609" s="712"/>
      <c r="T609" s="712"/>
      <c r="Z609" s="712"/>
      <c r="AD609" s="569"/>
      <c r="AE609" s="712"/>
      <c r="AF609" s="712"/>
    </row>
    <row r="610" ht="15.75" customHeight="1">
      <c r="A610" s="94"/>
      <c r="B610" s="94"/>
      <c r="C610" s="94"/>
      <c r="D610" s="81"/>
      <c r="E610" s="94"/>
      <c r="F610" s="94"/>
      <c r="H610" s="726"/>
      <c r="M610" s="712"/>
      <c r="N610" s="712"/>
      <c r="O610" s="712"/>
      <c r="T610" s="712"/>
      <c r="Z610" s="712"/>
      <c r="AD610" s="569"/>
      <c r="AE610" s="712"/>
      <c r="AF610" s="712"/>
    </row>
    <row r="611" ht="15.75" customHeight="1">
      <c r="A611" s="94"/>
      <c r="B611" s="94"/>
      <c r="C611" s="94"/>
      <c r="D611" s="81"/>
      <c r="E611" s="94"/>
      <c r="F611" s="94"/>
      <c r="H611" s="726"/>
      <c r="M611" s="712"/>
      <c r="N611" s="712"/>
      <c r="O611" s="712"/>
      <c r="T611" s="712"/>
      <c r="Z611" s="712"/>
      <c r="AD611" s="569"/>
      <c r="AE611" s="712"/>
      <c r="AF611" s="712"/>
    </row>
    <row r="612" ht="15.75" customHeight="1">
      <c r="A612" s="94"/>
      <c r="B612" s="94"/>
      <c r="C612" s="94"/>
      <c r="D612" s="81"/>
      <c r="E612" s="94"/>
      <c r="F612" s="94"/>
      <c r="H612" s="726"/>
      <c r="M612" s="712"/>
      <c r="N612" s="712"/>
      <c r="O612" s="712"/>
      <c r="T612" s="712"/>
      <c r="Z612" s="712"/>
      <c r="AD612" s="569"/>
      <c r="AE612" s="712"/>
      <c r="AF612" s="712"/>
    </row>
    <row r="613" ht="15.75" customHeight="1">
      <c r="A613" s="94"/>
      <c r="B613" s="94"/>
      <c r="C613" s="94"/>
      <c r="D613" s="81"/>
      <c r="E613" s="94"/>
      <c r="F613" s="94"/>
      <c r="H613" s="726"/>
      <c r="M613" s="712"/>
      <c r="N613" s="712"/>
      <c r="O613" s="712"/>
      <c r="T613" s="712"/>
      <c r="Z613" s="712"/>
      <c r="AD613" s="569"/>
      <c r="AE613" s="712"/>
      <c r="AF613" s="712"/>
    </row>
    <row r="614" ht="15.75" customHeight="1">
      <c r="A614" s="94"/>
      <c r="B614" s="94"/>
      <c r="C614" s="94"/>
      <c r="D614" s="81"/>
      <c r="E614" s="94"/>
      <c r="F614" s="94"/>
      <c r="H614" s="726"/>
      <c r="M614" s="712"/>
      <c r="N614" s="712"/>
      <c r="O614" s="712"/>
      <c r="T614" s="712"/>
      <c r="Z614" s="712"/>
      <c r="AD614" s="569"/>
      <c r="AE614" s="712"/>
      <c r="AF614" s="712"/>
    </row>
    <row r="615" ht="15.75" customHeight="1">
      <c r="A615" s="94"/>
      <c r="B615" s="94"/>
      <c r="C615" s="94"/>
      <c r="D615" s="81"/>
      <c r="E615" s="94"/>
      <c r="F615" s="94"/>
      <c r="H615" s="726"/>
      <c r="M615" s="712"/>
      <c r="N615" s="712"/>
      <c r="O615" s="712"/>
      <c r="T615" s="712"/>
      <c r="Z615" s="712"/>
      <c r="AD615" s="569"/>
      <c r="AE615" s="712"/>
      <c r="AF615" s="712"/>
    </row>
    <row r="616" ht="15.75" customHeight="1">
      <c r="A616" s="94"/>
      <c r="B616" s="94"/>
      <c r="C616" s="94"/>
      <c r="D616" s="81"/>
      <c r="E616" s="94"/>
      <c r="F616" s="94"/>
      <c r="H616" s="726"/>
      <c r="M616" s="712"/>
      <c r="N616" s="712"/>
      <c r="O616" s="712"/>
      <c r="T616" s="712"/>
      <c r="Z616" s="712"/>
      <c r="AD616" s="569"/>
      <c r="AE616" s="712"/>
      <c r="AF616" s="712"/>
    </row>
    <row r="617" ht="15.75" customHeight="1">
      <c r="A617" s="94"/>
      <c r="B617" s="94"/>
      <c r="C617" s="94"/>
      <c r="D617" s="81"/>
      <c r="E617" s="94"/>
      <c r="F617" s="94"/>
      <c r="H617" s="726"/>
      <c r="M617" s="712"/>
      <c r="N617" s="712"/>
      <c r="O617" s="712"/>
      <c r="T617" s="712"/>
      <c r="Z617" s="712"/>
      <c r="AD617" s="569"/>
      <c r="AE617" s="712"/>
      <c r="AF617" s="712"/>
    </row>
    <row r="618" ht="15.75" customHeight="1">
      <c r="A618" s="94"/>
      <c r="B618" s="94"/>
      <c r="C618" s="94"/>
      <c r="D618" s="81"/>
      <c r="E618" s="94"/>
      <c r="F618" s="94"/>
      <c r="H618" s="726"/>
      <c r="M618" s="712"/>
      <c r="N618" s="712"/>
      <c r="O618" s="712"/>
      <c r="T618" s="712"/>
      <c r="Z618" s="712"/>
      <c r="AD618" s="569"/>
      <c r="AE618" s="712"/>
      <c r="AF618" s="712"/>
    </row>
    <row r="619" ht="15.75" customHeight="1">
      <c r="A619" s="94"/>
      <c r="B619" s="94"/>
      <c r="C619" s="94"/>
      <c r="D619" s="81"/>
      <c r="E619" s="94"/>
      <c r="F619" s="94"/>
      <c r="H619" s="726"/>
      <c r="M619" s="712"/>
      <c r="N619" s="712"/>
      <c r="O619" s="712"/>
      <c r="T619" s="712"/>
      <c r="Z619" s="712"/>
      <c r="AD619" s="569"/>
      <c r="AE619" s="712"/>
      <c r="AF619" s="712"/>
    </row>
    <row r="620" ht="15.75" customHeight="1">
      <c r="A620" s="94"/>
      <c r="B620" s="94"/>
      <c r="C620" s="94"/>
      <c r="D620" s="81"/>
      <c r="E620" s="94"/>
      <c r="F620" s="94"/>
      <c r="H620" s="726"/>
      <c r="M620" s="712"/>
      <c r="N620" s="712"/>
      <c r="O620" s="712"/>
      <c r="T620" s="712"/>
      <c r="Z620" s="712"/>
      <c r="AD620" s="569"/>
      <c r="AE620" s="712"/>
      <c r="AF620" s="712"/>
    </row>
    <row r="621" ht="15.75" customHeight="1">
      <c r="A621" s="94"/>
      <c r="B621" s="94"/>
      <c r="C621" s="94"/>
      <c r="D621" s="81"/>
      <c r="E621" s="94"/>
      <c r="F621" s="94"/>
      <c r="H621" s="726"/>
      <c r="M621" s="712"/>
      <c r="N621" s="712"/>
      <c r="O621" s="712"/>
      <c r="T621" s="712"/>
      <c r="Z621" s="712"/>
      <c r="AD621" s="569"/>
      <c r="AE621" s="712"/>
      <c r="AF621" s="712"/>
    </row>
    <row r="622" ht="15.75" customHeight="1">
      <c r="A622" s="94"/>
      <c r="B622" s="94"/>
      <c r="C622" s="94"/>
      <c r="D622" s="81"/>
      <c r="E622" s="94"/>
      <c r="F622" s="94"/>
      <c r="H622" s="726"/>
      <c r="M622" s="712"/>
      <c r="N622" s="712"/>
      <c r="O622" s="712"/>
      <c r="T622" s="712"/>
      <c r="Z622" s="712"/>
      <c r="AD622" s="569"/>
      <c r="AE622" s="712"/>
      <c r="AF622" s="712"/>
    </row>
    <row r="623" ht="15.75" customHeight="1">
      <c r="A623" s="94"/>
      <c r="B623" s="94"/>
      <c r="C623" s="94"/>
      <c r="D623" s="81"/>
      <c r="E623" s="94"/>
      <c r="F623" s="94"/>
      <c r="H623" s="726"/>
      <c r="M623" s="712"/>
      <c r="N623" s="712"/>
      <c r="O623" s="712"/>
      <c r="T623" s="712"/>
      <c r="Z623" s="712"/>
      <c r="AD623" s="569"/>
      <c r="AE623" s="712"/>
      <c r="AF623" s="712"/>
    </row>
    <row r="624" ht="15.75" customHeight="1">
      <c r="A624" s="94"/>
      <c r="B624" s="94"/>
      <c r="C624" s="94"/>
      <c r="D624" s="81"/>
      <c r="E624" s="94"/>
      <c r="F624" s="94"/>
      <c r="H624" s="726"/>
      <c r="M624" s="712"/>
      <c r="N624" s="712"/>
      <c r="O624" s="712"/>
      <c r="T624" s="712"/>
      <c r="Z624" s="712"/>
      <c r="AD624" s="569"/>
      <c r="AE624" s="712"/>
      <c r="AF624" s="712"/>
    </row>
    <row r="625" ht="15.75" customHeight="1">
      <c r="A625" s="94"/>
      <c r="B625" s="94"/>
      <c r="C625" s="94"/>
      <c r="D625" s="81"/>
      <c r="E625" s="94"/>
      <c r="F625" s="94"/>
      <c r="H625" s="726"/>
      <c r="M625" s="712"/>
      <c r="N625" s="712"/>
      <c r="O625" s="712"/>
      <c r="T625" s="712"/>
      <c r="Z625" s="712"/>
      <c r="AD625" s="569"/>
      <c r="AE625" s="712"/>
      <c r="AF625" s="712"/>
    </row>
    <row r="626" ht="15.75" customHeight="1">
      <c r="A626" s="94"/>
      <c r="B626" s="94"/>
      <c r="C626" s="94"/>
      <c r="D626" s="81"/>
      <c r="E626" s="94"/>
      <c r="F626" s="94"/>
      <c r="H626" s="726"/>
      <c r="M626" s="712"/>
      <c r="N626" s="712"/>
      <c r="O626" s="712"/>
      <c r="T626" s="712"/>
      <c r="Z626" s="712"/>
      <c r="AD626" s="569"/>
      <c r="AE626" s="712"/>
      <c r="AF626" s="712"/>
    </row>
    <row r="627" ht="15.75" customHeight="1">
      <c r="A627" s="94"/>
      <c r="B627" s="94"/>
      <c r="C627" s="94"/>
      <c r="D627" s="81"/>
      <c r="E627" s="94"/>
      <c r="F627" s="94"/>
      <c r="H627" s="726"/>
      <c r="M627" s="712"/>
      <c r="N627" s="712"/>
      <c r="O627" s="712"/>
      <c r="T627" s="712"/>
      <c r="Z627" s="712"/>
      <c r="AD627" s="569"/>
      <c r="AE627" s="712"/>
      <c r="AF627" s="712"/>
    </row>
    <row r="628" ht="15.75" customHeight="1">
      <c r="A628" s="94"/>
      <c r="B628" s="94"/>
      <c r="C628" s="94"/>
      <c r="D628" s="81"/>
      <c r="E628" s="94"/>
      <c r="F628" s="94"/>
      <c r="H628" s="726"/>
      <c r="M628" s="712"/>
      <c r="N628" s="712"/>
      <c r="O628" s="712"/>
      <c r="T628" s="712"/>
      <c r="Z628" s="712"/>
      <c r="AD628" s="569"/>
      <c r="AE628" s="712"/>
      <c r="AF628" s="712"/>
    </row>
    <row r="629" ht="15.75" customHeight="1">
      <c r="A629" s="94"/>
      <c r="B629" s="94"/>
      <c r="C629" s="94"/>
      <c r="D629" s="81"/>
      <c r="E629" s="94"/>
      <c r="F629" s="94"/>
      <c r="H629" s="726"/>
      <c r="M629" s="712"/>
      <c r="N629" s="712"/>
      <c r="O629" s="712"/>
      <c r="T629" s="712"/>
      <c r="Z629" s="712"/>
      <c r="AD629" s="569"/>
      <c r="AE629" s="712"/>
      <c r="AF629" s="712"/>
    </row>
    <row r="630" ht="15.75" customHeight="1">
      <c r="A630" s="94"/>
      <c r="B630" s="94"/>
      <c r="C630" s="94"/>
      <c r="D630" s="81"/>
      <c r="E630" s="94"/>
      <c r="F630" s="94"/>
      <c r="H630" s="726"/>
      <c r="M630" s="712"/>
      <c r="N630" s="712"/>
      <c r="O630" s="712"/>
      <c r="T630" s="712"/>
      <c r="Z630" s="712"/>
      <c r="AD630" s="569"/>
      <c r="AE630" s="712"/>
      <c r="AF630" s="712"/>
    </row>
    <row r="631" ht="15.75" customHeight="1">
      <c r="A631" s="94"/>
      <c r="B631" s="94"/>
      <c r="C631" s="94"/>
      <c r="D631" s="81"/>
      <c r="E631" s="94"/>
      <c r="F631" s="94"/>
      <c r="H631" s="726"/>
      <c r="M631" s="712"/>
      <c r="N631" s="712"/>
      <c r="O631" s="712"/>
      <c r="T631" s="712"/>
      <c r="Z631" s="712"/>
      <c r="AD631" s="569"/>
      <c r="AE631" s="712"/>
      <c r="AF631" s="712"/>
    </row>
    <row r="632" ht="15.75" customHeight="1">
      <c r="A632" s="94"/>
      <c r="B632" s="94"/>
      <c r="C632" s="94"/>
      <c r="D632" s="81"/>
      <c r="E632" s="94"/>
      <c r="F632" s="94"/>
      <c r="H632" s="726"/>
      <c r="M632" s="712"/>
      <c r="N632" s="712"/>
      <c r="O632" s="712"/>
      <c r="T632" s="712"/>
      <c r="Z632" s="712"/>
      <c r="AD632" s="569"/>
      <c r="AE632" s="712"/>
      <c r="AF632" s="712"/>
    </row>
    <row r="633" ht="15.75" customHeight="1">
      <c r="A633" s="94"/>
      <c r="B633" s="94"/>
      <c r="C633" s="94"/>
      <c r="D633" s="81"/>
      <c r="E633" s="94"/>
      <c r="F633" s="94"/>
      <c r="H633" s="726"/>
      <c r="M633" s="712"/>
      <c r="N633" s="712"/>
      <c r="O633" s="712"/>
      <c r="T633" s="712"/>
      <c r="Z633" s="712"/>
      <c r="AD633" s="569"/>
      <c r="AE633" s="712"/>
      <c r="AF633" s="712"/>
    </row>
    <row r="634" ht="15.75" customHeight="1">
      <c r="A634" s="94"/>
      <c r="B634" s="94"/>
      <c r="C634" s="94"/>
      <c r="D634" s="81"/>
      <c r="E634" s="94"/>
      <c r="F634" s="94"/>
      <c r="H634" s="726"/>
      <c r="M634" s="712"/>
      <c r="N634" s="712"/>
      <c r="O634" s="712"/>
      <c r="T634" s="712"/>
      <c r="Z634" s="712"/>
      <c r="AD634" s="569"/>
      <c r="AE634" s="712"/>
      <c r="AF634" s="712"/>
    </row>
    <row r="635" ht="15.75" customHeight="1">
      <c r="A635" s="94"/>
      <c r="B635" s="94"/>
      <c r="C635" s="94"/>
      <c r="D635" s="81"/>
      <c r="E635" s="94"/>
      <c r="F635" s="94"/>
      <c r="H635" s="726"/>
      <c r="M635" s="712"/>
      <c r="N635" s="712"/>
      <c r="O635" s="712"/>
      <c r="T635" s="712"/>
      <c r="Z635" s="712"/>
      <c r="AD635" s="569"/>
      <c r="AE635" s="712"/>
      <c r="AF635" s="712"/>
    </row>
    <row r="636" ht="15.75" customHeight="1">
      <c r="A636" s="94"/>
      <c r="B636" s="94"/>
      <c r="C636" s="94"/>
      <c r="D636" s="81"/>
      <c r="E636" s="94"/>
      <c r="F636" s="94"/>
      <c r="H636" s="726"/>
      <c r="M636" s="712"/>
      <c r="N636" s="712"/>
      <c r="O636" s="712"/>
      <c r="T636" s="712"/>
      <c r="Z636" s="712"/>
      <c r="AD636" s="569"/>
      <c r="AE636" s="712"/>
      <c r="AF636" s="712"/>
    </row>
    <row r="637" ht="15.75" customHeight="1">
      <c r="A637" s="94"/>
      <c r="B637" s="94"/>
      <c r="C637" s="94"/>
      <c r="D637" s="81"/>
      <c r="E637" s="94"/>
      <c r="F637" s="94"/>
      <c r="H637" s="726"/>
      <c r="M637" s="712"/>
      <c r="N637" s="712"/>
      <c r="O637" s="712"/>
      <c r="T637" s="712"/>
      <c r="Z637" s="712"/>
      <c r="AD637" s="569"/>
      <c r="AE637" s="712"/>
      <c r="AF637" s="712"/>
    </row>
    <row r="638" ht="15.75" customHeight="1">
      <c r="A638" s="94"/>
      <c r="B638" s="94"/>
      <c r="C638" s="94"/>
      <c r="D638" s="81"/>
      <c r="E638" s="94"/>
      <c r="F638" s="94"/>
      <c r="H638" s="726"/>
      <c r="M638" s="712"/>
      <c r="N638" s="712"/>
      <c r="O638" s="712"/>
      <c r="T638" s="712"/>
      <c r="Z638" s="712"/>
      <c r="AD638" s="569"/>
      <c r="AE638" s="712"/>
      <c r="AF638" s="712"/>
    </row>
    <row r="639" ht="15.75" customHeight="1">
      <c r="A639" s="94"/>
      <c r="B639" s="94"/>
      <c r="C639" s="94"/>
      <c r="D639" s="81"/>
      <c r="E639" s="94"/>
      <c r="F639" s="94"/>
      <c r="H639" s="726"/>
      <c r="M639" s="712"/>
      <c r="N639" s="712"/>
      <c r="O639" s="712"/>
      <c r="T639" s="712"/>
      <c r="Z639" s="712"/>
      <c r="AD639" s="569"/>
      <c r="AE639" s="712"/>
      <c r="AF639" s="712"/>
    </row>
    <row r="640" ht="15.75" customHeight="1">
      <c r="A640" s="94"/>
      <c r="B640" s="94"/>
      <c r="C640" s="94"/>
      <c r="D640" s="81"/>
      <c r="E640" s="94"/>
      <c r="F640" s="94"/>
      <c r="H640" s="726"/>
      <c r="M640" s="712"/>
      <c r="N640" s="712"/>
      <c r="O640" s="712"/>
      <c r="T640" s="712"/>
      <c r="Z640" s="712"/>
      <c r="AD640" s="569"/>
      <c r="AE640" s="712"/>
      <c r="AF640" s="712"/>
    </row>
    <row r="641" ht="15.75" customHeight="1">
      <c r="A641" s="94"/>
      <c r="B641" s="94"/>
      <c r="C641" s="94"/>
      <c r="D641" s="81"/>
      <c r="E641" s="94"/>
      <c r="F641" s="94"/>
      <c r="H641" s="726"/>
      <c r="M641" s="712"/>
      <c r="N641" s="712"/>
      <c r="O641" s="712"/>
      <c r="T641" s="712"/>
      <c r="Z641" s="712"/>
      <c r="AD641" s="569"/>
      <c r="AE641" s="712"/>
      <c r="AF641" s="712"/>
    </row>
    <row r="642" ht="15.75" customHeight="1">
      <c r="A642" s="94"/>
      <c r="B642" s="94"/>
      <c r="C642" s="94"/>
      <c r="D642" s="81"/>
      <c r="E642" s="94"/>
      <c r="F642" s="94"/>
      <c r="H642" s="726"/>
      <c r="M642" s="712"/>
      <c r="N642" s="712"/>
      <c r="O642" s="712"/>
      <c r="T642" s="712"/>
      <c r="Z642" s="712"/>
      <c r="AD642" s="569"/>
      <c r="AE642" s="712"/>
      <c r="AF642" s="712"/>
    </row>
    <row r="643" ht="15.75" customHeight="1">
      <c r="A643" s="94"/>
      <c r="B643" s="94"/>
      <c r="C643" s="94"/>
      <c r="D643" s="81"/>
      <c r="E643" s="94"/>
      <c r="F643" s="94"/>
      <c r="H643" s="726"/>
      <c r="M643" s="712"/>
      <c r="N643" s="712"/>
      <c r="O643" s="712"/>
      <c r="T643" s="712"/>
      <c r="Z643" s="712"/>
      <c r="AD643" s="569"/>
      <c r="AE643" s="712"/>
      <c r="AF643" s="712"/>
    </row>
    <row r="644" ht="15.75" customHeight="1">
      <c r="A644" s="94"/>
      <c r="B644" s="94"/>
      <c r="C644" s="94"/>
      <c r="D644" s="81"/>
      <c r="E644" s="94"/>
      <c r="F644" s="94"/>
      <c r="H644" s="726"/>
      <c r="M644" s="712"/>
      <c r="N644" s="712"/>
      <c r="O644" s="712"/>
      <c r="T644" s="712"/>
      <c r="Z644" s="712"/>
      <c r="AD644" s="569"/>
      <c r="AE644" s="712"/>
      <c r="AF644" s="712"/>
    </row>
    <row r="645" ht="15.75" customHeight="1">
      <c r="A645" s="94"/>
      <c r="B645" s="94"/>
      <c r="C645" s="94"/>
      <c r="D645" s="81"/>
      <c r="E645" s="94"/>
      <c r="F645" s="94"/>
      <c r="H645" s="726"/>
      <c r="M645" s="712"/>
      <c r="N645" s="712"/>
      <c r="O645" s="712"/>
      <c r="T645" s="712"/>
      <c r="Z645" s="712"/>
      <c r="AD645" s="569"/>
      <c r="AE645" s="712"/>
      <c r="AF645" s="712"/>
    </row>
    <row r="646" ht="15.75" customHeight="1">
      <c r="A646" s="94"/>
      <c r="B646" s="94"/>
      <c r="C646" s="94"/>
      <c r="D646" s="81"/>
      <c r="E646" s="94"/>
      <c r="F646" s="94"/>
      <c r="H646" s="726"/>
      <c r="M646" s="712"/>
      <c r="N646" s="712"/>
      <c r="O646" s="712"/>
      <c r="T646" s="712"/>
      <c r="Z646" s="712"/>
      <c r="AD646" s="569"/>
      <c r="AE646" s="712"/>
      <c r="AF646" s="712"/>
    </row>
    <row r="647" ht="15.75" customHeight="1">
      <c r="A647" s="94"/>
      <c r="B647" s="94"/>
      <c r="C647" s="94"/>
      <c r="D647" s="81"/>
      <c r="E647" s="94"/>
      <c r="F647" s="94"/>
      <c r="H647" s="726"/>
      <c r="M647" s="712"/>
      <c r="N647" s="712"/>
      <c r="O647" s="712"/>
      <c r="T647" s="712"/>
      <c r="Z647" s="712"/>
      <c r="AD647" s="569"/>
      <c r="AE647" s="712"/>
      <c r="AF647" s="712"/>
    </row>
    <row r="648" ht="15.75" customHeight="1">
      <c r="A648" s="94"/>
      <c r="B648" s="94"/>
      <c r="C648" s="94"/>
      <c r="D648" s="81"/>
      <c r="E648" s="94"/>
      <c r="F648" s="94"/>
      <c r="H648" s="726"/>
      <c r="M648" s="712"/>
      <c r="N648" s="712"/>
      <c r="O648" s="712"/>
      <c r="T648" s="712"/>
      <c r="Z648" s="712"/>
      <c r="AD648" s="569"/>
      <c r="AE648" s="712"/>
      <c r="AF648" s="712"/>
    </row>
    <row r="649" ht="15.75" customHeight="1">
      <c r="A649" s="94"/>
      <c r="B649" s="94"/>
      <c r="C649" s="94"/>
      <c r="D649" s="81"/>
      <c r="E649" s="94"/>
      <c r="F649" s="94"/>
      <c r="H649" s="726"/>
      <c r="M649" s="712"/>
      <c r="N649" s="712"/>
      <c r="O649" s="712"/>
      <c r="T649" s="712"/>
      <c r="Z649" s="712"/>
      <c r="AD649" s="569"/>
      <c r="AE649" s="712"/>
      <c r="AF649" s="712"/>
    </row>
    <row r="650" ht="15.75" customHeight="1">
      <c r="A650" s="94"/>
      <c r="B650" s="94"/>
      <c r="C650" s="94"/>
      <c r="D650" s="81"/>
      <c r="E650" s="94"/>
      <c r="F650" s="94"/>
      <c r="H650" s="726"/>
      <c r="M650" s="712"/>
      <c r="N650" s="712"/>
      <c r="O650" s="712"/>
      <c r="T650" s="712"/>
      <c r="Z650" s="712"/>
      <c r="AD650" s="569"/>
      <c r="AE650" s="712"/>
      <c r="AF650" s="712"/>
    </row>
    <row r="651" ht="15.75" customHeight="1">
      <c r="A651" s="94"/>
      <c r="B651" s="94"/>
      <c r="C651" s="94"/>
      <c r="D651" s="81"/>
      <c r="E651" s="94"/>
      <c r="F651" s="94"/>
      <c r="H651" s="726"/>
      <c r="M651" s="712"/>
      <c r="N651" s="712"/>
      <c r="O651" s="712"/>
      <c r="T651" s="712"/>
      <c r="Z651" s="712"/>
      <c r="AD651" s="569"/>
      <c r="AE651" s="712"/>
      <c r="AF651" s="712"/>
    </row>
    <row r="652" ht="15.75" customHeight="1">
      <c r="A652" s="94"/>
      <c r="B652" s="94"/>
      <c r="C652" s="94"/>
      <c r="D652" s="81"/>
      <c r="E652" s="94"/>
      <c r="F652" s="94"/>
      <c r="H652" s="726"/>
      <c r="M652" s="712"/>
      <c r="N652" s="712"/>
      <c r="O652" s="712"/>
      <c r="T652" s="712"/>
      <c r="Z652" s="712"/>
      <c r="AD652" s="569"/>
      <c r="AE652" s="712"/>
      <c r="AF652" s="712"/>
    </row>
    <row r="653" ht="15.75" customHeight="1">
      <c r="A653" s="94"/>
      <c r="B653" s="94"/>
      <c r="C653" s="94"/>
      <c r="D653" s="81"/>
      <c r="E653" s="94"/>
      <c r="F653" s="94"/>
      <c r="H653" s="726"/>
      <c r="M653" s="712"/>
      <c r="N653" s="712"/>
      <c r="O653" s="712"/>
      <c r="T653" s="712"/>
      <c r="Z653" s="712"/>
      <c r="AD653" s="569"/>
      <c r="AE653" s="712"/>
      <c r="AF653" s="712"/>
    </row>
    <row r="654" ht="15.75" customHeight="1">
      <c r="A654" s="94"/>
      <c r="B654" s="94"/>
      <c r="C654" s="94"/>
      <c r="D654" s="81"/>
      <c r="E654" s="94"/>
      <c r="F654" s="94"/>
      <c r="H654" s="726"/>
      <c r="M654" s="712"/>
      <c r="N654" s="712"/>
      <c r="O654" s="712"/>
      <c r="T654" s="712"/>
      <c r="Z654" s="712"/>
      <c r="AD654" s="569"/>
      <c r="AE654" s="712"/>
      <c r="AF654" s="712"/>
    </row>
    <row r="655" ht="15.75" customHeight="1">
      <c r="A655" s="94"/>
      <c r="B655" s="94"/>
      <c r="C655" s="94"/>
      <c r="D655" s="81"/>
      <c r="E655" s="94"/>
      <c r="F655" s="94"/>
      <c r="H655" s="726"/>
      <c r="M655" s="712"/>
      <c r="N655" s="712"/>
      <c r="O655" s="712"/>
      <c r="T655" s="712"/>
      <c r="Z655" s="712"/>
      <c r="AD655" s="569"/>
      <c r="AE655" s="712"/>
      <c r="AF655" s="712"/>
    </row>
    <row r="656" ht="15.75" customHeight="1">
      <c r="A656" s="94"/>
      <c r="B656" s="94"/>
      <c r="C656" s="94"/>
      <c r="D656" s="81"/>
      <c r="E656" s="94"/>
      <c r="F656" s="94"/>
      <c r="H656" s="726"/>
      <c r="M656" s="712"/>
      <c r="N656" s="712"/>
      <c r="O656" s="712"/>
      <c r="T656" s="712"/>
      <c r="Z656" s="712"/>
      <c r="AD656" s="569"/>
      <c r="AE656" s="712"/>
      <c r="AF656" s="712"/>
    </row>
    <row r="657" ht="15.75" customHeight="1">
      <c r="A657" s="94"/>
      <c r="B657" s="94"/>
      <c r="C657" s="94"/>
      <c r="D657" s="81"/>
      <c r="E657" s="94"/>
      <c r="F657" s="94"/>
      <c r="H657" s="726"/>
      <c r="M657" s="712"/>
      <c r="N657" s="712"/>
      <c r="O657" s="712"/>
      <c r="T657" s="712"/>
      <c r="Z657" s="712"/>
      <c r="AD657" s="569"/>
      <c r="AE657" s="712"/>
      <c r="AF657" s="712"/>
    </row>
    <row r="658" ht="15.75" customHeight="1">
      <c r="A658" s="94"/>
      <c r="B658" s="94"/>
      <c r="C658" s="94"/>
      <c r="D658" s="81"/>
      <c r="E658" s="94"/>
      <c r="F658" s="94"/>
      <c r="H658" s="726"/>
      <c r="M658" s="712"/>
      <c r="N658" s="712"/>
      <c r="O658" s="712"/>
      <c r="T658" s="712"/>
      <c r="Z658" s="712"/>
      <c r="AD658" s="569"/>
      <c r="AE658" s="712"/>
      <c r="AF658" s="712"/>
    </row>
    <row r="659" ht="15.75" customHeight="1">
      <c r="A659" s="94"/>
      <c r="B659" s="94"/>
      <c r="C659" s="94"/>
      <c r="D659" s="81"/>
      <c r="E659" s="94"/>
      <c r="F659" s="94"/>
      <c r="H659" s="726"/>
      <c r="M659" s="712"/>
      <c r="N659" s="712"/>
      <c r="O659" s="712"/>
      <c r="T659" s="712"/>
      <c r="Z659" s="712"/>
      <c r="AD659" s="569"/>
      <c r="AE659" s="712"/>
      <c r="AF659" s="712"/>
    </row>
    <row r="660" ht="15.75" customHeight="1">
      <c r="A660" s="94"/>
      <c r="B660" s="94"/>
      <c r="C660" s="94"/>
      <c r="D660" s="81"/>
      <c r="E660" s="94"/>
      <c r="F660" s="94"/>
      <c r="H660" s="726"/>
      <c r="M660" s="712"/>
      <c r="N660" s="712"/>
      <c r="O660" s="712"/>
      <c r="T660" s="712"/>
      <c r="Z660" s="712"/>
      <c r="AD660" s="569"/>
      <c r="AE660" s="712"/>
      <c r="AF660" s="712"/>
    </row>
    <row r="661" ht="15.75" customHeight="1">
      <c r="A661" s="94"/>
      <c r="B661" s="94"/>
      <c r="C661" s="94"/>
      <c r="D661" s="81"/>
      <c r="E661" s="94"/>
      <c r="F661" s="94"/>
      <c r="H661" s="726"/>
      <c r="M661" s="712"/>
      <c r="N661" s="712"/>
      <c r="O661" s="712"/>
      <c r="T661" s="712"/>
      <c r="Z661" s="712"/>
      <c r="AD661" s="569"/>
      <c r="AE661" s="712"/>
      <c r="AF661" s="712"/>
    </row>
    <row r="662" ht="15.75" customHeight="1">
      <c r="A662" s="94"/>
      <c r="B662" s="94"/>
      <c r="C662" s="94"/>
      <c r="D662" s="81"/>
      <c r="E662" s="94"/>
      <c r="F662" s="94"/>
      <c r="H662" s="726"/>
      <c r="M662" s="712"/>
      <c r="N662" s="712"/>
      <c r="O662" s="712"/>
      <c r="T662" s="712"/>
      <c r="Z662" s="712"/>
      <c r="AD662" s="569"/>
      <c r="AE662" s="712"/>
      <c r="AF662" s="712"/>
    </row>
    <row r="663" ht="15.75" customHeight="1">
      <c r="A663" s="94"/>
      <c r="B663" s="94"/>
      <c r="C663" s="94"/>
      <c r="D663" s="81"/>
      <c r="E663" s="94"/>
      <c r="F663" s="94"/>
      <c r="H663" s="726"/>
      <c r="M663" s="712"/>
      <c r="N663" s="712"/>
      <c r="O663" s="712"/>
      <c r="T663" s="712"/>
      <c r="Z663" s="712"/>
      <c r="AD663" s="569"/>
      <c r="AE663" s="712"/>
      <c r="AF663" s="712"/>
    </row>
    <row r="664" ht="15.75" customHeight="1">
      <c r="A664" s="94"/>
      <c r="B664" s="94"/>
      <c r="C664" s="94"/>
      <c r="D664" s="81"/>
      <c r="E664" s="94"/>
      <c r="F664" s="94"/>
      <c r="H664" s="726"/>
      <c r="M664" s="712"/>
      <c r="N664" s="712"/>
      <c r="O664" s="712"/>
      <c r="T664" s="712"/>
      <c r="Z664" s="712"/>
      <c r="AD664" s="569"/>
      <c r="AE664" s="712"/>
      <c r="AF664" s="712"/>
    </row>
    <row r="665" ht="15.75" customHeight="1">
      <c r="A665" s="94"/>
      <c r="B665" s="94"/>
      <c r="C665" s="94"/>
      <c r="D665" s="81"/>
      <c r="E665" s="94"/>
      <c r="F665" s="94"/>
      <c r="H665" s="726"/>
      <c r="M665" s="712"/>
      <c r="N665" s="712"/>
      <c r="O665" s="712"/>
      <c r="T665" s="712"/>
      <c r="Z665" s="712"/>
      <c r="AD665" s="569"/>
      <c r="AE665" s="712"/>
      <c r="AF665" s="712"/>
    </row>
    <row r="666" ht="15.75" customHeight="1">
      <c r="A666" s="94"/>
      <c r="B666" s="94"/>
      <c r="C666" s="94"/>
      <c r="D666" s="81"/>
      <c r="E666" s="94"/>
      <c r="F666" s="94"/>
      <c r="H666" s="726"/>
      <c r="M666" s="712"/>
      <c r="N666" s="712"/>
      <c r="O666" s="712"/>
      <c r="T666" s="712"/>
      <c r="Z666" s="712"/>
      <c r="AD666" s="569"/>
      <c r="AE666" s="712"/>
      <c r="AF666" s="712"/>
    </row>
    <row r="667" ht="15.75" customHeight="1">
      <c r="A667" s="94"/>
      <c r="B667" s="94"/>
      <c r="C667" s="94"/>
      <c r="D667" s="81"/>
      <c r="E667" s="94"/>
      <c r="F667" s="94"/>
      <c r="H667" s="726"/>
      <c r="M667" s="712"/>
      <c r="N667" s="712"/>
      <c r="O667" s="712"/>
      <c r="T667" s="712"/>
      <c r="Z667" s="712"/>
      <c r="AD667" s="569"/>
      <c r="AE667" s="712"/>
      <c r="AF667" s="712"/>
    </row>
    <row r="668" ht="15.75" customHeight="1">
      <c r="A668" s="94"/>
      <c r="B668" s="94"/>
      <c r="C668" s="94"/>
      <c r="D668" s="81"/>
      <c r="E668" s="94"/>
      <c r="F668" s="94"/>
      <c r="H668" s="726"/>
      <c r="M668" s="712"/>
      <c r="N668" s="712"/>
      <c r="O668" s="712"/>
      <c r="T668" s="712"/>
      <c r="Z668" s="712"/>
      <c r="AD668" s="569"/>
      <c r="AE668" s="712"/>
      <c r="AF668" s="712"/>
    </row>
    <row r="669" ht="15.75" customHeight="1">
      <c r="A669" s="94"/>
      <c r="B669" s="94"/>
      <c r="C669" s="94"/>
      <c r="D669" s="81"/>
      <c r="E669" s="94"/>
      <c r="F669" s="94"/>
      <c r="H669" s="726"/>
      <c r="M669" s="712"/>
      <c r="N669" s="712"/>
      <c r="O669" s="712"/>
      <c r="T669" s="712"/>
      <c r="Z669" s="712"/>
      <c r="AD669" s="569"/>
      <c r="AE669" s="712"/>
      <c r="AF669" s="712"/>
    </row>
    <row r="670" ht="15.75" customHeight="1">
      <c r="A670" s="94"/>
      <c r="B670" s="94"/>
      <c r="C670" s="94"/>
      <c r="D670" s="81"/>
      <c r="E670" s="94"/>
      <c r="F670" s="94"/>
      <c r="H670" s="726"/>
      <c r="M670" s="712"/>
      <c r="N670" s="712"/>
      <c r="O670" s="712"/>
      <c r="T670" s="712"/>
      <c r="Z670" s="712"/>
      <c r="AD670" s="569"/>
      <c r="AE670" s="712"/>
      <c r="AF670" s="712"/>
    </row>
    <row r="671" ht="15.75" customHeight="1">
      <c r="A671" s="94"/>
      <c r="B671" s="94"/>
      <c r="C671" s="94"/>
      <c r="D671" s="81"/>
      <c r="E671" s="94"/>
      <c r="F671" s="94"/>
      <c r="H671" s="726"/>
      <c r="M671" s="712"/>
      <c r="N671" s="712"/>
      <c r="O671" s="712"/>
      <c r="T671" s="712"/>
      <c r="Z671" s="712"/>
      <c r="AD671" s="569"/>
      <c r="AE671" s="712"/>
      <c r="AF671" s="712"/>
    </row>
    <row r="672" ht="15.75" customHeight="1">
      <c r="A672" s="94"/>
      <c r="B672" s="94"/>
      <c r="C672" s="94"/>
      <c r="D672" s="81"/>
      <c r="E672" s="94"/>
      <c r="F672" s="94"/>
      <c r="H672" s="726"/>
      <c r="M672" s="712"/>
      <c r="N672" s="712"/>
      <c r="O672" s="712"/>
      <c r="T672" s="712"/>
      <c r="Z672" s="712"/>
      <c r="AD672" s="569"/>
      <c r="AE672" s="712"/>
      <c r="AF672" s="712"/>
    </row>
    <row r="673" ht="15.75" customHeight="1">
      <c r="A673" s="94"/>
      <c r="B673" s="94"/>
      <c r="C673" s="94"/>
      <c r="D673" s="81"/>
      <c r="E673" s="94"/>
      <c r="F673" s="94"/>
      <c r="H673" s="726"/>
      <c r="M673" s="712"/>
      <c r="N673" s="712"/>
      <c r="O673" s="712"/>
      <c r="T673" s="712"/>
      <c r="Z673" s="712"/>
      <c r="AD673" s="569"/>
      <c r="AE673" s="712"/>
      <c r="AF673" s="712"/>
    </row>
    <row r="674" ht="15.75" customHeight="1">
      <c r="A674" s="94"/>
      <c r="B674" s="94"/>
      <c r="C674" s="94"/>
      <c r="D674" s="81"/>
      <c r="E674" s="94"/>
      <c r="F674" s="94"/>
      <c r="H674" s="726"/>
      <c r="M674" s="712"/>
      <c r="N674" s="712"/>
      <c r="O674" s="712"/>
      <c r="T674" s="712"/>
      <c r="Z674" s="712"/>
      <c r="AD674" s="569"/>
      <c r="AE674" s="712"/>
      <c r="AF674" s="712"/>
    </row>
    <row r="675" ht="15.75" customHeight="1">
      <c r="A675" s="94"/>
      <c r="B675" s="94"/>
      <c r="C675" s="94"/>
      <c r="D675" s="81"/>
      <c r="E675" s="94"/>
      <c r="F675" s="94"/>
      <c r="H675" s="726"/>
      <c r="M675" s="712"/>
      <c r="N675" s="712"/>
      <c r="O675" s="712"/>
      <c r="T675" s="712"/>
      <c r="Z675" s="712"/>
      <c r="AD675" s="569"/>
      <c r="AE675" s="712"/>
      <c r="AF675" s="712"/>
    </row>
    <row r="676" ht="15.75" customHeight="1">
      <c r="A676" s="94"/>
      <c r="B676" s="94"/>
      <c r="C676" s="94"/>
      <c r="D676" s="81"/>
      <c r="E676" s="94"/>
      <c r="F676" s="94"/>
      <c r="H676" s="726"/>
      <c r="M676" s="712"/>
      <c r="N676" s="712"/>
      <c r="O676" s="712"/>
      <c r="T676" s="712"/>
      <c r="Z676" s="712"/>
      <c r="AD676" s="569"/>
      <c r="AE676" s="712"/>
      <c r="AF676" s="712"/>
    </row>
    <row r="677" ht="15.75" customHeight="1">
      <c r="A677" s="94"/>
      <c r="B677" s="94"/>
      <c r="C677" s="94"/>
      <c r="D677" s="81"/>
      <c r="E677" s="94"/>
      <c r="F677" s="94"/>
      <c r="H677" s="726"/>
      <c r="M677" s="712"/>
      <c r="N677" s="712"/>
      <c r="O677" s="712"/>
      <c r="T677" s="712"/>
      <c r="Z677" s="712"/>
      <c r="AD677" s="569"/>
      <c r="AE677" s="712"/>
      <c r="AF677" s="712"/>
    </row>
    <row r="678" ht="15.75" customHeight="1">
      <c r="A678" s="94"/>
      <c r="B678" s="94"/>
      <c r="C678" s="94"/>
      <c r="D678" s="81"/>
      <c r="E678" s="94"/>
      <c r="F678" s="94"/>
      <c r="H678" s="726"/>
      <c r="M678" s="712"/>
      <c r="N678" s="712"/>
      <c r="O678" s="712"/>
      <c r="T678" s="712"/>
      <c r="Z678" s="712"/>
      <c r="AD678" s="569"/>
      <c r="AE678" s="712"/>
      <c r="AF678" s="712"/>
    </row>
    <row r="679" ht="15.75" customHeight="1">
      <c r="A679" s="94"/>
      <c r="B679" s="94"/>
      <c r="C679" s="94"/>
      <c r="D679" s="81"/>
      <c r="E679" s="94"/>
      <c r="F679" s="94"/>
      <c r="H679" s="726"/>
      <c r="M679" s="712"/>
      <c r="N679" s="712"/>
      <c r="O679" s="712"/>
      <c r="T679" s="712"/>
      <c r="Z679" s="712"/>
      <c r="AD679" s="569"/>
      <c r="AE679" s="712"/>
      <c r="AF679" s="712"/>
    </row>
    <row r="680" ht="15.75" customHeight="1">
      <c r="A680" s="94"/>
      <c r="B680" s="94"/>
      <c r="C680" s="94"/>
      <c r="D680" s="81"/>
      <c r="E680" s="94"/>
      <c r="F680" s="94"/>
      <c r="H680" s="726"/>
      <c r="M680" s="712"/>
      <c r="N680" s="712"/>
      <c r="O680" s="712"/>
      <c r="T680" s="712"/>
      <c r="Z680" s="712"/>
      <c r="AD680" s="569"/>
      <c r="AE680" s="712"/>
      <c r="AF680" s="712"/>
    </row>
    <row r="681" ht="15.75" customHeight="1">
      <c r="A681" s="94"/>
      <c r="B681" s="94"/>
      <c r="C681" s="94"/>
      <c r="D681" s="81"/>
      <c r="E681" s="94"/>
      <c r="F681" s="94"/>
      <c r="H681" s="726"/>
      <c r="M681" s="712"/>
      <c r="N681" s="712"/>
      <c r="O681" s="712"/>
      <c r="T681" s="712"/>
      <c r="Z681" s="712"/>
      <c r="AD681" s="569"/>
      <c r="AE681" s="712"/>
      <c r="AF681" s="712"/>
    </row>
    <row r="682" ht="15.75" customHeight="1">
      <c r="A682" s="94"/>
      <c r="B682" s="94"/>
      <c r="C682" s="94"/>
      <c r="D682" s="81"/>
      <c r="E682" s="94"/>
      <c r="F682" s="94"/>
      <c r="H682" s="726"/>
      <c r="M682" s="712"/>
      <c r="N682" s="712"/>
      <c r="O682" s="712"/>
      <c r="T682" s="712"/>
      <c r="Z682" s="712"/>
      <c r="AD682" s="569"/>
      <c r="AE682" s="712"/>
      <c r="AF682" s="712"/>
    </row>
    <row r="683" ht="15.75" customHeight="1">
      <c r="A683" s="94"/>
      <c r="B683" s="94"/>
      <c r="C683" s="94"/>
      <c r="D683" s="81"/>
      <c r="E683" s="94"/>
      <c r="F683" s="94"/>
      <c r="H683" s="726"/>
      <c r="M683" s="712"/>
      <c r="N683" s="712"/>
      <c r="O683" s="712"/>
      <c r="T683" s="712"/>
      <c r="Z683" s="712"/>
      <c r="AD683" s="569"/>
      <c r="AE683" s="712"/>
      <c r="AF683" s="712"/>
    </row>
    <row r="684" ht="15.75" customHeight="1">
      <c r="A684" s="94"/>
      <c r="B684" s="94"/>
      <c r="C684" s="94"/>
      <c r="D684" s="81"/>
      <c r="E684" s="94"/>
      <c r="F684" s="94"/>
      <c r="H684" s="726"/>
      <c r="M684" s="712"/>
      <c r="N684" s="712"/>
      <c r="O684" s="712"/>
      <c r="T684" s="712"/>
      <c r="Z684" s="712"/>
      <c r="AD684" s="569"/>
      <c r="AE684" s="712"/>
      <c r="AF684" s="712"/>
    </row>
    <row r="685" ht="15.75" customHeight="1">
      <c r="A685" s="94"/>
      <c r="B685" s="94"/>
      <c r="C685" s="94"/>
      <c r="D685" s="81"/>
      <c r="E685" s="94"/>
      <c r="F685" s="94"/>
      <c r="H685" s="726"/>
      <c r="M685" s="712"/>
      <c r="N685" s="712"/>
      <c r="O685" s="712"/>
      <c r="T685" s="712"/>
      <c r="Z685" s="712"/>
      <c r="AD685" s="569"/>
      <c r="AE685" s="712"/>
      <c r="AF685" s="712"/>
    </row>
    <row r="686" ht="15.75" customHeight="1">
      <c r="A686" s="94"/>
      <c r="B686" s="94"/>
      <c r="C686" s="94"/>
      <c r="D686" s="81"/>
      <c r="E686" s="94"/>
      <c r="F686" s="94"/>
      <c r="H686" s="726"/>
      <c r="M686" s="712"/>
      <c r="N686" s="712"/>
      <c r="O686" s="712"/>
      <c r="T686" s="712"/>
      <c r="Z686" s="712"/>
      <c r="AD686" s="569"/>
      <c r="AE686" s="712"/>
      <c r="AF686" s="712"/>
    </row>
    <row r="687" ht="15.75" customHeight="1">
      <c r="A687" s="94"/>
      <c r="B687" s="94"/>
      <c r="C687" s="94"/>
      <c r="D687" s="81"/>
      <c r="E687" s="94"/>
      <c r="F687" s="94"/>
      <c r="H687" s="726"/>
      <c r="M687" s="712"/>
      <c r="N687" s="712"/>
      <c r="O687" s="712"/>
      <c r="T687" s="712"/>
      <c r="Z687" s="712"/>
      <c r="AD687" s="569"/>
      <c r="AE687" s="712"/>
      <c r="AF687" s="712"/>
    </row>
    <row r="688" ht="15.75" customHeight="1">
      <c r="A688" s="94"/>
      <c r="B688" s="94"/>
      <c r="C688" s="94"/>
      <c r="D688" s="81"/>
      <c r="E688" s="94"/>
      <c r="F688" s="94"/>
      <c r="H688" s="726"/>
      <c r="M688" s="712"/>
      <c r="N688" s="712"/>
      <c r="O688" s="712"/>
      <c r="T688" s="712"/>
      <c r="Z688" s="712"/>
      <c r="AD688" s="569"/>
      <c r="AE688" s="712"/>
      <c r="AF688" s="712"/>
    </row>
    <row r="689" ht="15.75" customHeight="1">
      <c r="A689" s="94"/>
      <c r="B689" s="94"/>
      <c r="C689" s="94"/>
      <c r="D689" s="81"/>
      <c r="E689" s="94"/>
      <c r="F689" s="94"/>
      <c r="H689" s="726"/>
      <c r="M689" s="712"/>
      <c r="N689" s="712"/>
      <c r="O689" s="712"/>
      <c r="T689" s="712"/>
      <c r="Z689" s="712"/>
      <c r="AD689" s="569"/>
      <c r="AE689" s="712"/>
      <c r="AF689" s="712"/>
    </row>
    <row r="690" ht="15.75" customHeight="1">
      <c r="A690" s="94"/>
      <c r="B690" s="94"/>
      <c r="C690" s="94"/>
      <c r="D690" s="81"/>
      <c r="E690" s="94"/>
      <c r="F690" s="94"/>
      <c r="H690" s="726"/>
      <c r="M690" s="712"/>
      <c r="N690" s="712"/>
      <c r="O690" s="712"/>
      <c r="T690" s="712"/>
      <c r="Z690" s="712"/>
      <c r="AD690" s="569"/>
      <c r="AE690" s="712"/>
      <c r="AF690" s="712"/>
    </row>
    <row r="691" ht="15.75" customHeight="1">
      <c r="A691" s="94"/>
      <c r="B691" s="94"/>
      <c r="C691" s="94"/>
      <c r="D691" s="81"/>
      <c r="E691" s="94"/>
      <c r="F691" s="94"/>
      <c r="H691" s="726"/>
      <c r="M691" s="712"/>
      <c r="N691" s="712"/>
      <c r="O691" s="712"/>
      <c r="T691" s="712"/>
      <c r="Z691" s="712"/>
      <c r="AD691" s="569"/>
      <c r="AE691" s="712"/>
      <c r="AF691" s="712"/>
    </row>
    <row r="692" ht="15.75" customHeight="1">
      <c r="A692" s="94"/>
      <c r="B692" s="94"/>
      <c r="C692" s="94"/>
      <c r="D692" s="81"/>
      <c r="E692" s="94"/>
      <c r="F692" s="94"/>
      <c r="H692" s="726"/>
      <c r="M692" s="712"/>
      <c r="N692" s="712"/>
      <c r="O692" s="712"/>
      <c r="T692" s="712"/>
      <c r="Z692" s="712"/>
      <c r="AD692" s="569"/>
      <c r="AE692" s="712"/>
      <c r="AF692" s="712"/>
    </row>
    <row r="693" ht="15.75" customHeight="1">
      <c r="A693" s="94"/>
      <c r="B693" s="94"/>
      <c r="C693" s="94"/>
      <c r="D693" s="81"/>
      <c r="E693" s="94"/>
      <c r="F693" s="94"/>
      <c r="H693" s="726"/>
      <c r="M693" s="712"/>
      <c r="N693" s="712"/>
      <c r="O693" s="712"/>
      <c r="T693" s="712"/>
      <c r="Z693" s="712"/>
      <c r="AD693" s="569"/>
      <c r="AE693" s="712"/>
      <c r="AF693" s="712"/>
    </row>
    <row r="694" ht="15.75" customHeight="1">
      <c r="A694" s="94"/>
      <c r="B694" s="94"/>
      <c r="C694" s="94"/>
      <c r="D694" s="81"/>
      <c r="E694" s="94"/>
      <c r="F694" s="94"/>
      <c r="H694" s="726"/>
      <c r="M694" s="712"/>
      <c r="N694" s="712"/>
      <c r="O694" s="712"/>
      <c r="T694" s="712"/>
      <c r="Z694" s="712"/>
      <c r="AD694" s="569"/>
      <c r="AE694" s="712"/>
      <c r="AF694" s="712"/>
    </row>
    <row r="695" ht="15.75" customHeight="1">
      <c r="A695" s="94"/>
      <c r="B695" s="94"/>
      <c r="C695" s="94"/>
      <c r="D695" s="81"/>
      <c r="E695" s="94"/>
      <c r="F695" s="94"/>
      <c r="H695" s="726"/>
      <c r="M695" s="712"/>
      <c r="N695" s="712"/>
      <c r="O695" s="712"/>
      <c r="T695" s="712"/>
      <c r="Z695" s="712"/>
      <c r="AD695" s="569"/>
      <c r="AE695" s="712"/>
      <c r="AF695" s="712"/>
    </row>
    <row r="696" ht="15.75" customHeight="1">
      <c r="A696" s="94"/>
      <c r="B696" s="94"/>
      <c r="C696" s="94"/>
      <c r="D696" s="81"/>
      <c r="E696" s="94"/>
      <c r="F696" s="94"/>
      <c r="H696" s="726"/>
      <c r="M696" s="712"/>
      <c r="N696" s="712"/>
      <c r="O696" s="712"/>
      <c r="T696" s="712"/>
      <c r="Z696" s="712"/>
      <c r="AD696" s="569"/>
      <c r="AE696" s="712"/>
      <c r="AF696" s="712"/>
    </row>
    <row r="697" ht="15.75" customHeight="1">
      <c r="A697" s="94"/>
      <c r="B697" s="94"/>
      <c r="C697" s="94"/>
      <c r="D697" s="81"/>
      <c r="E697" s="94"/>
      <c r="F697" s="94"/>
      <c r="H697" s="726"/>
      <c r="M697" s="712"/>
      <c r="N697" s="712"/>
      <c r="O697" s="712"/>
      <c r="T697" s="712"/>
      <c r="Z697" s="712"/>
      <c r="AD697" s="569"/>
      <c r="AE697" s="712"/>
      <c r="AF697" s="712"/>
    </row>
    <row r="698" ht="15.75" customHeight="1">
      <c r="A698" s="94"/>
      <c r="B698" s="94"/>
      <c r="C698" s="94"/>
      <c r="D698" s="81"/>
      <c r="E698" s="94"/>
      <c r="F698" s="94"/>
      <c r="H698" s="726"/>
      <c r="M698" s="712"/>
      <c r="N698" s="712"/>
      <c r="O698" s="712"/>
      <c r="T698" s="712"/>
      <c r="Z698" s="712"/>
      <c r="AD698" s="569"/>
      <c r="AE698" s="712"/>
      <c r="AF698" s="712"/>
    </row>
    <row r="699" ht="15.75" customHeight="1">
      <c r="A699" s="94"/>
      <c r="B699" s="94"/>
      <c r="C699" s="94"/>
      <c r="D699" s="81"/>
      <c r="E699" s="94"/>
      <c r="F699" s="94"/>
      <c r="H699" s="726"/>
      <c r="M699" s="712"/>
      <c r="N699" s="712"/>
      <c r="O699" s="712"/>
      <c r="T699" s="712"/>
      <c r="Z699" s="712"/>
      <c r="AD699" s="569"/>
      <c r="AE699" s="712"/>
      <c r="AF699" s="712"/>
    </row>
    <row r="700" ht="15.75" customHeight="1">
      <c r="A700" s="94"/>
      <c r="B700" s="94"/>
      <c r="C700" s="94"/>
      <c r="D700" s="81"/>
      <c r="E700" s="94"/>
      <c r="F700" s="94"/>
      <c r="H700" s="726"/>
      <c r="M700" s="712"/>
      <c r="N700" s="712"/>
      <c r="O700" s="712"/>
      <c r="T700" s="712"/>
      <c r="Z700" s="712"/>
      <c r="AD700" s="569"/>
      <c r="AE700" s="712"/>
      <c r="AF700" s="712"/>
    </row>
    <row r="701" ht="15.75" customHeight="1">
      <c r="A701" s="94"/>
      <c r="B701" s="94"/>
      <c r="C701" s="94"/>
      <c r="D701" s="81"/>
      <c r="E701" s="94"/>
      <c r="F701" s="94"/>
      <c r="H701" s="726"/>
      <c r="M701" s="712"/>
      <c r="N701" s="712"/>
      <c r="O701" s="712"/>
      <c r="T701" s="712"/>
      <c r="Z701" s="712"/>
      <c r="AD701" s="569"/>
      <c r="AE701" s="712"/>
      <c r="AF701" s="712"/>
    </row>
    <row r="702" ht="15.75" customHeight="1">
      <c r="A702" s="94"/>
      <c r="B702" s="94"/>
      <c r="C702" s="94"/>
      <c r="D702" s="81"/>
      <c r="E702" s="94"/>
      <c r="F702" s="94"/>
      <c r="H702" s="726"/>
      <c r="M702" s="712"/>
      <c r="N702" s="712"/>
      <c r="O702" s="712"/>
      <c r="T702" s="712"/>
      <c r="Z702" s="712"/>
      <c r="AD702" s="569"/>
      <c r="AE702" s="712"/>
      <c r="AF702" s="712"/>
    </row>
    <row r="703" ht="15.75" customHeight="1">
      <c r="A703" s="94"/>
      <c r="B703" s="94"/>
      <c r="C703" s="94"/>
      <c r="D703" s="81"/>
      <c r="E703" s="94"/>
      <c r="F703" s="94"/>
      <c r="H703" s="726"/>
      <c r="M703" s="712"/>
      <c r="N703" s="712"/>
      <c r="O703" s="712"/>
      <c r="T703" s="712"/>
      <c r="Z703" s="712"/>
      <c r="AD703" s="569"/>
      <c r="AE703" s="712"/>
      <c r="AF703" s="712"/>
    </row>
    <row r="704" ht="15.75" customHeight="1">
      <c r="A704" s="94"/>
      <c r="B704" s="94"/>
      <c r="C704" s="94"/>
      <c r="D704" s="81"/>
      <c r="E704" s="94"/>
      <c r="F704" s="94"/>
      <c r="H704" s="726"/>
      <c r="M704" s="712"/>
      <c r="N704" s="712"/>
      <c r="O704" s="712"/>
      <c r="T704" s="712"/>
      <c r="Z704" s="712"/>
      <c r="AD704" s="569"/>
      <c r="AE704" s="712"/>
      <c r="AF704" s="712"/>
    </row>
    <row r="705" ht="15.75" customHeight="1">
      <c r="A705" s="94"/>
      <c r="B705" s="94"/>
      <c r="C705" s="94"/>
      <c r="D705" s="81"/>
      <c r="E705" s="94"/>
      <c r="F705" s="94"/>
      <c r="H705" s="726"/>
      <c r="M705" s="712"/>
      <c r="N705" s="712"/>
      <c r="O705" s="712"/>
      <c r="T705" s="712"/>
      <c r="Z705" s="712"/>
      <c r="AD705" s="569"/>
      <c r="AE705" s="712"/>
      <c r="AF705" s="712"/>
    </row>
    <row r="706" ht="15.75" customHeight="1">
      <c r="A706" s="94"/>
      <c r="B706" s="94"/>
      <c r="C706" s="94"/>
      <c r="D706" s="81"/>
      <c r="E706" s="94"/>
      <c r="F706" s="94"/>
      <c r="H706" s="726"/>
      <c r="M706" s="712"/>
      <c r="N706" s="712"/>
      <c r="O706" s="712"/>
      <c r="T706" s="712"/>
      <c r="Z706" s="712"/>
      <c r="AD706" s="569"/>
      <c r="AE706" s="712"/>
      <c r="AF706" s="712"/>
    </row>
    <row r="707" ht="15.75" customHeight="1">
      <c r="A707" s="94"/>
      <c r="B707" s="94"/>
      <c r="C707" s="94"/>
      <c r="D707" s="81"/>
      <c r="E707" s="94"/>
      <c r="F707" s="94"/>
      <c r="H707" s="726"/>
      <c r="M707" s="712"/>
      <c r="N707" s="712"/>
      <c r="O707" s="712"/>
      <c r="T707" s="712"/>
      <c r="Z707" s="712"/>
      <c r="AD707" s="569"/>
      <c r="AE707" s="712"/>
      <c r="AF707" s="712"/>
    </row>
    <row r="708" ht="15.75" customHeight="1">
      <c r="A708" s="94"/>
      <c r="B708" s="94"/>
      <c r="C708" s="94"/>
      <c r="D708" s="81"/>
      <c r="E708" s="94"/>
      <c r="F708" s="94"/>
      <c r="H708" s="726"/>
      <c r="M708" s="712"/>
      <c r="N708" s="712"/>
      <c r="O708" s="712"/>
      <c r="T708" s="712"/>
      <c r="Z708" s="712"/>
      <c r="AD708" s="569"/>
      <c r="AE708" s="712"/>
      <c r="AF708" s="712"/>
    </row>
    <row r="709" ht="15.75" customHeight="1">
      <c r="A709" s="94"/>
      <c r="B709" s="94"/>
      <c r="C709" s="94"/>
      <c r="D709" s="81"/>
      <c r="E709" s="94"/>
      <c r="F709" s="94"/>
      <c r="H709" s="726"/>
      <c r="M709" s="712"/>
      <c r="N709" s="712"/>
      <c r="O709" s="712"/>
      <c r="T709" s="712"/>
      <c r="Z709" s="712"/>
      <c r="AD709" s="569"/>
      <c r="AE709" s="712"/>
      <c r="AF709" s="712"/>
    </row>
    <row r="710" ht="15.75" customHeight="1">
      <c r="A710" s="94"/>
      <c r="B710" s="94"/>
      <c r="C710" s="94"/>
      <c r="D710" s="81"/>
      <c r="E710" s="94"/>
      <c r="F710" s="94"/>
      <c r="H710" s="726"/>
      <c r="M710" s="712"/>
      <c r="N710" s="712"/>
      <c r="O710" s="712"/>
      <c r="T710" s="712"/>
      <c r="Z710" s="712"/>
      <c r="AD710" s="569"/>
      <c r="AE710" s="712"/>
      <c r="AF710" s="712"/>
    </row>
    <row r="711" ht="15.75" customHeight="1">
      <c r="A711" s="94"/>
      <c r="B711" s="94"/>
      <c r="C711" s="94"/>
      <c r="D711" s="81"/>
      <c r="E711" s="94"/>
      <c r="F711" s="94"/>
      <c r="H711" s="726"/>
      <c r="M711" s="712"/>
      <c r="N711" s="712"/>
      <c r="O711" s="712"/>
      <c r="T711" s="712"/>
      <c r="Z711" s="712"/>
      <c r="AD711" s="569"/>
      <c r="AE711" s="712"/>
      <c r="AF711" s="712"/>
    </row>
    <row r="712" ht="15.75" customHeight="1">
      <c r="A712" s="94"/>
      <c r="B712" s="94"/>
      <c r="C712" s="94"/>
      <c r="D712" s="81"/>
      <c r="E712" s="94"/>
      <c r="F712" s="94"/>
      <c r="H712" s="726"/>
      <c r="M712" s="712"/>
      <c r="N712" s="712"/>
      <c r="O712" s="712"/>
      <c r="T712" s="712"/>
      <c r="Z712" s="712"/>
      <c r="AD712" s="569"/>
      <c r="AE712" s="712"/>
      <c r="AF712" s="712"/>
    </row>
    <row r="713" ht="15.75" customHeight="1">
      <c r="A713" s="94"/>
      <c r="B713" s="94"/>
      <c r="C713" s="94"/>
      <c r="D713" s="81"/>
      <c r="E713" s="94"/>
      <c r="F713" s="94"/>
      <c r="H713" s="726"/>
      <c r="M713" s="712"/>
      <c r="N713" s="712"/>
      <c r="O713" s="712"/>
      <c r="T713" s="712"/>
      <c r="Z713" s="712"/>
      <c r="AD713" s="569"/>
      <c r="AE713" s="712"/>
      <c r="AF713" s="712"/>
    </row>
    <row r="714" ht="15.75" customHeight="1">
      <c r="A714" s="94"/>
      <c r="B714" s="94"/>
      <c r="C714" s="94"/>
      <c r="D714" s="81"/>
      <c r="E714" s="94"/>
      <c r="F714" s="94"/>
      <c r="H714" s="726"/>
      <c r="M714" s="712"/>
      <c r="N714" s="712"/>
      <c r="O714" s="712"/>
      <c r="T714" s="712"/>
      <c r="Z714" s="712"/>
      <c r="AD714" s="569"/>
      <c r="AE714" s="712"/>
      <c r="AF714" s="712"/>
    </row>
    <row r="715" ht="15.75" customHeight="1">
      <c r="A715" s="94"/>
      <c r="B715" s="94"/>
      <c r="C715" s="94"/>
      <c r="D715" s="81"/>
      <c r="E715" s="94"/>
      <c r="F715" s="94"/>
      <c r="H715" s="726"/>
      <c r="M715" s="712"/>
      <c r="N715" s="712"/>
      <c r="O715" s="712"/>
      <c r="T715" s="712"/>
      <c r="Z715" s="712"/>
      <c r="AD715" s="569"/>
      <c r="AE715" s="712"/>
      <c r="AF715" s="712"/>
    </row>
    <row r="716" ht="15.75" customHeight="1">
      <c r="A716" s="94"/>
      <c r="B716" s="94"/>
      <c r="C716" s="94"/>
      <c r="D716" s="81"/>
      <c r="E716" s="94"/>
      <c r="F716" s="94"/>
      <c r="H716" s="726"/>
      <c r="M716" s="712"/>
      <c r="N716" s="712"/>
      <c r="O716" s="712"/>
      <c r="T716" s="712"/>
      <c r="Z716" s="712"/>
      <c r="AD716" s="569"/>
      <c r="AE716" s="712"/>
      <c r="AF716" s="712"/>
    </row>
    <row r="717" ht="15.75" customHeight="1">
      <c r="A717" s="94"/>
      <c r="B717" s="94"/>
      <c r="C717" s="94"/>
      <c r="D717" s="81"/>
      <c r="E717" s="94"/>
      <c r="F717" s="94"/>
      <c r="H717" s="726"/>
      <c r="M717" s="712"/>
      <c r="N717" s="712"/>
      <c r="O717" s="712"/>
      <c r="T717" s="712"/>
      <c r="Z717" s="712"/>
      <c r="AD717" s="569"/>
      <c r="AE717" s="712"/>
      <c r="AF717" s="712"/>
    </row>
    <row r="718" ht="15.75" customHeight="1">
      <c r="A718" s="94"/>
      <c r="B718" s="94"/>
      <c r="C718" s="94"/>
      <c r="D718" s="81"/>
      <c r="E718" s="94"/>
      <c r="F718" s="94"/>
      <c r="H718" s="726"/>
      <c r="M718" s="712"/>
      <c r="N718" s="712"/>
      <c r="O718" s="712"/>
      <c r="T718" s="712"/>
      <c r="Z718" s="712"/>
      <c r="AD718" s="569"/>
      <c r="AE718" s="712"/>
      <c r="AF718" s="712"/>
    </row>
    <row r="719" ht="15.75" customHeight="1">
      <c r="A719" s="94"/>
      <c r="B719" s="94"/>
      <c r="C719" s="94"/>
      <c r="D719" s="81"/>
      <c r="E719" s="94"/>
      <c r="F719" s="94"/>
      <c r="H719" s="726"/>
      <c r="M719" s="712"/>
      <c r="N719" s="712"/>
      <c r="O719" s="712"/>
      <c r="T719" s="712"/>
      <c r="Z719" s="712"/>
      <c r="AD719" s="569"/>
      <c r="AE719" s="712"/>
      <c r="AF719" s="712"/>
    </row>
    <row r="720" ht="15.75" customHeight="1">
      <c r="A720" s="94"/>
      <c r="B720" s="94"/>
      <c r="C720" s="94"/>
      <c r="D720" s="81"/>
      <c r="E720" s="94"/>
      <c r="F720" s="94"/>
      <c r="H720" s="726"/>
      <c r="M720" s="712"/>
      <c r="N720" s="712"/>
      <c r="O720" s="712"/>
      <c r="T720" s="712"/>
      <c r="Z720" s="712"/>
      <c r="AD720" s="569"/>
      <c r="AE720" s="712"/>
      <c r="AF720" s="712"/>
    </row>
    <row r="721" ht="15.75" customHeight="1">
      <c r="A721" s="94"/>
      <c r="B721" s="94"/>
      <c r="C721" s="94"/>
      <c r="D721" s="81"/>
      <c r="E721" s="94"/>
      <c r="F721" s="94"/>
      <c r="H721" s="726"/>
      <c r="M721" s="712"/>
      <c r="N721" s="712"/>
      <c r="O721" s="712"/>
      <c r="T721" s="712"/>
      <c r="Z721" s="712"/>
      <c r="AD721" s="569"/>
      <c r="AE721" s="712"/>
      <c r="AF721" s="712"/>
    </row>
    <row r="722" ht="15.75" customHeight="1">
      <c r="A722" s="94"/>
      <c r="B722" s="94"/>
      <c r="C722" s="94"/>
      <c r="D722" s="81"/>
      <c r="E722" s="94"/>
      <c r="F722" s="94"/>
      <c r="H722" s="726"/>
      <c r="M722" s="712"/>
      <c r="N722" s="712"/>
      <c r="O722" s="712"/>
      <c r="T722" s="712"/>
      <c r="Z722" s="712"/>
      <c r="AD722" s="569"/>
      <c r="AE722" s="712"/>
      <c r="AF722" s="712"/>
    </row>
    <row r="723" ht="15.75" customHeight="1">
      <c r="A723" s="94"/>
      <c r="B723" s="94"/>
      <c r="C723" s="94"/>
      <c r="D723" s="81"/>
      <c r="E723" s="94"/>
      <c r="F723" s="94"/>
      <c r="H723" s="726"/>
      <c r="M723" s="712"/>
      <c r="N723" s="712"/>
      <c r="O723" s="712"/>
      <c r="T723" s="712"/>
      <c r="Z723" s="712"/>
      <c r="AD723" s="569"/>
      <c r="AE723" s="712"/>
      <c r="AF723" s="712"/>
    </row>
    <row r="724" ht="15.75" customHeight="1">
      <c r="A724" s="94"/>
      <c r="B724" s="94"/>
      <c r="C724" s="94"/>
      <c r="D724" s="81"/>
      <c r="E724" s="94"/>
      <c r="F724" s="94"/>
      <c r="H724" s="726"/>
      <c r="M724" s="712"/>
      <c r="N724" s="712"/>
      <c r="O724" s="712"/>
      <c r="T724" s="712"/>
      <c r="Z724" s="712"/>
      <c r="AD724" s="569"/>
      <c r="AE724" s="712"/>
      <c r="AF724" s="712"/>
    </row>
    <row r="725" ht="15.75" customHeight="1">
      <c r="A725" s="94"/>
      <c r="B725" s="94"/>
      <c r="C725" s="94"/>
      <c r="D725" s="81"/>
      <c r="E725" s="94"/>
      <c r="F725" s="94"/>
      <c r="H725" s="726"/>
      <c r="M725" s="712"/>
      <c r="N725" s="712"/>
      <c r="O725" s="712"/>
      <c r="T725" s="712"/>
      <c r="Z725" s="712"/>
      <c r="AD725" s="569"/>
      <c r="AE725" s="712"/>
      <c r="AF725" s="712"/>
    </row>
    <row r="726" ht="15.75" customHeight="1">
      <c r="A726" s="94"/>
      <c r="B726" s="94"/>
      <c r="C726" s="94"/>
      <c r="D726" s="81"/>
      <c r="E726" s="94"/>
      <c r="F726" s="94"/>
      <c r="H726" s="726"/>
      <c r="M726" s="712"/>
      <c r="N726" s="712"/>
      <c r="O726" s="712"/>
      <c r="T726" s="712"/>
      <c r="Z726" s="712"/>
      <c r="AD726" s="569"/>
      <c r="AE726" s="712"/>
      <c r="AF726" s="712"/>
    </row>
    <row r="727" ht="15.75" customHeight="1">
      <c r="A727" s="94"/>
      <c r="B727" s="94"/>
      <c r="C727" s="94"/>
      <c r="D727" s="81"/>
      <c r="E727" s="94"/>
      <c r="F727" s="94"/>
      <c r="H727" s="726"/>
      <c r="M727" s="712"/>
      <c r="N727" s="712"/>
      <c r="O727" s="712"/>
      <c r="T727" s="712"/>
      <c r="Z727" s="712"/>
      <c r="AD727" s="569"/>
      <c r="AE727" s="712"/>
      <c r="AF727" s="712"/>
    </row>
    <row r="728" ht="15.75" customHeight="1">
      <c r="A728" s="94"/>
      <c r="B728" s="94"/>
      <c r="C728" s="94"/>
      <c r="D728" s="81"/>
      <c r="E728" s="94"/>
      <c r="F728" s="94"/>
      <c r="H728" s="726"/>
      <c r="M728" s="712"/>
      <c r="N728" s="712"/>
      <c r="O728" s="712"/>
      <c r="T728" s="712"/>
      <c r="Z728" s="712"/>
      <c r="AD728" s="569"/>
      <c r="AE728" s="712"/>
      <c r="AF728" s="712"/>
    </row>
    <row r="729" ht="15.75" customHeight="1">
      <c r="A729" s="94"/>
      <c r="B729" s="94"/>
      <c r="C729" s="94"/>
      <c r="D729" s="81"/>
      <c r="E729" s="94"/>
      <c r="F729" s="94"/>
      <c r="H729" s="726"/>
      <c r="M729" s="712"/>
      <c r="N729" s="712"/>
      <c r="O729" s="712"/>
      <c r="T729" s="712"/>
      <c r="Z729" s="712"/>
      <c r="AD729" s="569"/>
      <c r="AE729" s="712"/>
      <c r="AF729" s="712"/>
    </row>
    <row r="730" ht="15.75" customHeight="1">
      <c r="A730" s="94"/>
      <c r="B730" s="94"/>
      <c r="C730" s="94"/>
      <c r="D730" s="81"/>
      <c r="E730" s="94"/>
      <c r="F730" s="94"/>
      <c r="H730" s="726"/>
      <c r="M730" s="712"/>
      <c r="N730" s="712"/>
      <c r="O730" s="712"/>
      <c r="T730" s="712"/>
      <c r="Z730" s="712"/>
      <c r="AD730" s="569"/>
      <c r="AE730" s="712"/>
      <c r="AF730" s="712"/>
    </row>
    <row r="731" ht="15.75" customHeight="1">
      <c r="A731" s="94"/>
      <c r="B731" s="94"/>
      <c r="C731" s="94"/>
      <c r="D731" s="81"/>
      <c r="E731" s="94"/>
      <c r="F731" s="94"/>
      <c r="H731" s="726"/>
      <c r="M731" s="712"/>
      <c r="N731" s="712"/>
      <c r="O731" s="712"/>
      <c r="T731" s="712"/>
      <c r="Z731" s="712"/>
      <c r="AD731" s="569"/>
      <c r="AE731" s="712"/>
      <c r="AF731" s="712"/>
    </row>
    <row r="732" ht="15.75" customHeight="1">
      <c r="A732" s="94"/>
      <c r="B732" s="94"/>
      <c r="C732" s="94"/>
      <c r="D732" s="81"/>
      <c r="E732" s="94"/>
      <c r="F732" s="94"/>
      <c r="H732" s="726"/>
      <c r="M732" s="712"/>
      <c r="N732" s="712"/>
      <c r="O732" s="712"/>
      <c r="T732" s="712"/>
      <c r="Z732" s="712"/>
      <c r="AD732" s="569"/>
      <c r="AE732" s="712"/>
      <c r="AF732" s="712"/>
    </row>
    <row r="733" ht="15.75" customHeight="1">
      <c r="A733" s="94"/>
      <c r="B733" s="94"/>
      <c r="C733" s="94"/>
      <c r="D733" s="81"/>
      <c r="E733" s="94"/>
      <c r="F733" s="94"/>
      <c r="H733" s="726"/>
      <c r="M733" s="712"/>
      <c r="N733" s="712"/>
      <c r="O733" s="712"/>
      <c r="T733" s="712"/>
      <c r="Z733" s="712"/>
      <c r="AD733" s="569"/>
      <c r="AE733" s="712"/>
      <c r="AF733" s="712"/>
    </row>
    <row r="734" ht="15.75" customHeight="1">
      <c r="A734" s="94"/>
      <c r="B734" s="94"/>
      <c r="C734" s="94"/>
      <c r="D734" s="81"/>
      <c r="E734" s="94"/>
      <c r="F734" s="94"/>
      <c r="H734" s="726"/>
      <c r="M734" s="712"/>
      <c r="N734" s="712"/>
      <c r="O734" s="712"/>
      <c r="T734" s="712"/>
      <c r="Z734" s="712"/>
      <c r="AD734" s="569"/>
      <c r="AE734" s="712"/>
      <c r="AF734" s="712"/>
    </row>
    <row r="735" ht="15.75" customHeight="1">
      <c r="A735" s="94"/>
      <c r="B735" s="94"/>
      <c r="C735" s="94"/>
      <c r="D735" s="81"/>
      <c r="E735" s="94"/>
      <c r="F735" s="94"/>
      <c r="H735" s="726"/>
      <c r="M735" s="712"/>
      <c r="N735" s="712"/>
      <c r="O735" s="712"/>
      <c r="T735" s="712"/>
      <c r="Z735" s="712"/>
      <c r="AD735" s="569"/>
      <c r="AE735" s="712"/>
      <c r="AF735" s="712"/>
    </row>
    <row r="736" ht="15.75" customHeight="1">
      <c r="A736" s="94"/>
      <c r="B736" s="94"/>
      <c r="C736" s="94"/>
      <c r="D736" s="81"/>
      <c r="E736" s="94"/>
      <c r="F736" s="94"/>
      <c r="H736" s="726"/>
      <c r="M736" s="712"/>
      <c r="N736" s="712"/>
      <c r="O736" s="712"/>
      <c r="T736" s="712"/>
      <c r="Z736" s="712"/>
      <c r="AD736" s="569"/>
      <c r="AE736" s="712"/>
      <c r="AF736" s="712"/>
    </row>
    <row r="737" ht="15.75" customHeight="1">
      <c r="A737" s="94"/>
      <c r="B737" s="94"/>
      <c r="C737" s="94"/>
      <c r="D737" s="81"/>
      <c r="E737" s="94"/>
      <c r="F737" s="94"/>
      <c r="H737" s="726"/>
      <c r="M737" s="712"/>
      <c r="N737" s="712"/>
      <c r="O737" s="712"/>
      <c r="T737" s="712"/>
      <c r="Z737" s="712"/>
      <c r="AD737" s="569"/>
      <c r="AE737" s="712"/>
      <c r="AF737" s="712"/>
    </row>
    <row r="738" ht="15.75" customHeight="1">
      <c r="A738" s="94"/>
      <c r="B738" s="94"/>
      <c r="C738" s="94"/>
      <c r="D738" s="81"/>
      <c r="E738" s="94"/>
      <c r="F738" s="94"/>
      <c r="H738" s="726"/>
      <c r="M738" s="712"/>
      <c r="N738" s="712"/>
      <c r="O738" s="712"/>
      <c r="T738" s="712"/>
      <c r="Z738" s="712"/>
      <c r="AD738" s="569"/>
      <c r="AE738" s="712"/>
      <c r="AF738" s="712"/>
    </row>
    <row r="739" ht="15.75" customHeight="1">
      <c r="A739" s="94"/>
      <c r="B739" s="94"/>
      <c r="C739" s="94"/>
      <c r="D739" s="81"/>
      <c r="E739" s="94"/>
      <c r="F739" s="94"/>
      <c r="H739" s="726"/>
      <c r="M739" s="712"/>
      <c r="N739" s="712"/>
      <c r="O739" s="712"/>
      <c r="T739" s="712"/>
      <c r="Z739" s="712"/>
      <c r="AD739" s="569"/>
      <c r="AE739" s="712"/>
      <c r="AF739" s="712"/>
    </row>
    <row r="740" ht="15.75" customHeight="1">
      <c r="A740" s="94"/>
      <c r="B740" s="94"/>
      <c r="C740" s="94"/>
      <c r="D740" s="81"/>
      <c r="E740" s="94"/>
      <c r="F740" s="94"/>
      <c r="H740" s="726"/>
      <c r="M740" s="712"/>
      <c r="N740" s="712"/>
      <c r="O740" s="712"/>
      <c r="T740" s="712"/>
      <c r="Z740" s="712"/>
      <c r="AD740" s="569"/>
      <c r="AE740" s="712"/>
      <c r="AF740" s="712"/>
    </row>
    <row r="741" ht="15.75" customHeight="1">
      <c r="A741" s="94"/>
      <c r="B741" s="94"/>
      <c r="C741" s="94"/>
      <c r="D741" s="81"/>
      <c r="E741" s="94"/>
      <c r="F741" s="94"/>
      <c r="H741" s="726"/>
      <c r="M741" s="712"/>
      <c r="N741" s="712"/>
      <c r="O741" s="712"/>
      <c r="T741" s="712"/>
      <c r="Z741" s="712"/>
      <c r="AD741" s="569"/>
      <c r="AE741" s="712"/>
      <c r="AF741" s="712"/>
    </row>
    <row r="742" ht="15.75" customHeight="1">
      <c r="A742" s="94"/>
      <c r="B742" s="94"/>
      <c r="C742" s="94"/>
      <c r="D742" s="81"/>
      <c r="E742" s="94"/>
      <c r="F742" s="94"/>
      <c r="H742" s="726"/>
      <c r="M742" s="712"/>
      <c r="N742" s="712"/>
      <c r="O742" s="712"/>
      <c r="T742" s="712"/>
      <c r="Z742" s="712"/>
      <c r="AD742" s="569"/>
      <c r="AE742" s="712"/>
      <c r="AF742" s="712"/>
    </row>
    <row r="743" ht="15.75" customHeight="1">
      <c r="A743" s="94"/>
      <c r="B743" s="94"/>
      <c r="C743" s="94"/>
      <c r="D743" s="81"/>
      <c r="E743" s="94"/>
      <c r="F743" s="94"/>
      <c r="H743" s="726"/>
      <c r="M743" s="712"/>
      <c r="N743" s="712"/>
      <c r="O743" s="712"/>
      <c r="T743" s="712"/>
      <c r="Z743" s="712"/>
      <c r="AD743" s="569"/>
      <c r="AE743" s="712"/>
      <c r="AF743" s="712"/>
    </row>
    <row r="744" ht="15.75" customHeight="1">
      <c r="A744" s="94"/>
      <c r="B744" s="94"/>
      <c r="C744" s="94"/>
      <c r="D744" s="81"/>
      <c r="E744" s="94"/>
      <c r="F744" s="94"/>
      <c r="H744" s="726"/>
      <c r="M744" s="712"/>
      <c r="N744" s="712"/>
      <c r="O744" s="712"/>
      <c r="T744" s="712"/>
      <c r="Z744" s="712"/>
      <c r="AD744" s="569"/>
      <c r="AE744" s="712"/>
      <c r="AF744" s="712"/>
    </row>
    <row r="745" ht="15.75" customHeight="1">
      <c r="A745" s="94"/>
      <c r="B745" s="94"/>
      <c r="C745" s="94"/>
      <c r="D745" s="81"/>
      <c r="E745" s="94"/>
      <c r="F745" s="94"/>
      <c r="H745" s="726"/>
      <c r="M745" s="712"/>
      <c r="N745" s="712"/>
      <c r="O745" s="712"/>
      <c r="T745" s="712"/>
      <c r="Z745" s="712"/>
      <c r="AD745" s="569"/>
      <c r="AE745" s="712"/>
      <c r="AF745" s="712"/>
    </row>
    <row r="746" ht="15.75" customHeight="1">
      <c r="A746" s="94"/>
      <c r="B746" s="94"/>
      <c r="C746" s="94"/>
      <c r="D746" s="81"/>
      <c r="E746" s="94"/>
      <c r="F746" s="94"/>
      <c r="H746" s="726"/>
      <c r="M746" s="712"/>
      <c r="N746" s="712"/>
      <c r="O746" s="712"/>
      <c r="T746" s="712"/>
      <c r="Z746" s="712"/>
      <c r="AD746" s="569"/>
      <c r="AE746" s="712"/>
      <c r="AF746" s="712"/>
    </row>
    <row r="747" ht="15.75" customHeight="1">
      <c r="A747" s="94"/>
      <c r="B747" s="94"/>
      <c r="C747" s="94"/>
      <c r="D747" s="81"/>
      <c r="E747" s="94"/>
      <c r="F747" s="94"/>
      <c r="H747" s="726"/>
      <c r="M747" s="712"/>
      <c r="N747" s="712"/>
      <c r="O747" s="712"/>
      <c r="T747" s="712"/>
      <c r="Z747" s="712"/>
      <c r="AD747" s="569"/>
      <c r="AE747" s="712"/>
      <c r="AF747" s="712"/>
    </row>
    <row r="748" ht="15.75" customHeight="1">
      <c r="A748" s="94"/>
      <c r="B748" s="94"/>
      <c r="C748" s="94"/>
      <c r="D748" s="81"/>
      <c r="E748" s="94"/>
      <c r="F748" s="94"/>
      <c r="H748" s="726"/>
      <c r="M748" s="712"/>
      <c r="N748" s="712"/>
      <c r="O748" s="712"/>
      <c r="T748" s="712"/>
      <c r="Z748" s="712"/>
      <c r="AD748" s="569"/>
      <c r="AE748" s="712"/>
      <c r="AF748" s="712"/>
    </row>
    <row r="749" ht="15.75" customHeight="1">
      <c r="A749" s="94"/>
      <c r="B749" s="94"/>
      <c r="C749" s="94"/>
      <c r="D749" s="81"/>
      <c r="E749" s="94"/>
      <c r="F749" s="94"/>
      <c r="H749" s="726"/>
      <c r="M749" s="712"/>
      <c r="N749" s="712"/>
      <c r="O749" s="712"/>
      <c r="T749" s="712"/>
      <c r="Z749" s="712"/>
      <c r="AD749" s="569"/>
      <c r="AE749" s="712"/>
      <c r="AF749" s="712"/>
    </row>
    <row r="750" ht="15.75" customHeight="1">
      <c r="A750" s="94"/>
      <c r="B750" s="94"/>
      <c r="C750" s="94"/>
      <c r="D750" s="81"/>
      <c r="E750" s="94"/>
      <c r="F750" s="94"/>
      <c r="H750" s="726"/>
      <c r="M750" s="712"/>
      <c r="N750" s="712"/>
      <c r="O750" s="712"/>
      <c r="T750" s="712"/>
      <c r="Z750" s="712"/>
      <c r="AD750" s="569"/>
      <c r="AE750" s="712"/>
      <c r="AF750" s="712"/>
    </row>
    <row r="751" ht="15.75" customHeight="1">
      <c r="A751" s="94"/>
      <c r="B751" s="94"/>
      <c r="C751" s="94"/>
      <c r="D751" s="81"/>
      <c r="E751" s="94"/>
      <c r="F751" s="94"/>
      <c r="H751" s="726"/>
      <c r="M751" s="712"/>
      <c r="N751" s="712"/>
      <c r="O751" s="712"/>
      <c r="T751" s="712"/>
      <c r="Z751" s="712"/>
      <c r="AD751" s="569"/>
      <c r="AE751" s="712"/>
      <c r="AF751" s="712"/>
    </row>
    <row r="752" ht="15.75" customHeight="1">
      <c r="A752" s="94"/>
      <c r="B752" s="94"/>
      <c r="C752" s="94"/>
      <c r="D752" s="81"/>
      <c r="E752" s="94"/>
      <c r="F752" s="94"/>
      <c r="H752" s="726"/>
      <c r="M752" s="712"/>
      <c r="N752" s="712"/>
      <c r="O752" s="712"/>
      <c r="T752" s="712"/>
      <c r="Z752" s="712"/>
      <c r="AD752" s="569"/>
      <c r="AE752" s="712"/>
      <c r="AF752" s="712"/>
    </row>
    <row r="753" ht="15.75" customHeight="1">
      <c r="A753" s="94"/>
      <c r="B753" s="94"/>
      <c r="C753" s="94"/>
      <c r="D753" s="81"/>
      <c r="E753" s="94"/>
      <c r="F753" s="94"/>
      <c r="H753" s="726"/>
      <c r="M753" s="712"/>
      <c r="N753" s="712"/>
      <c r="O753" s="712"/>
      <c r="T753" s="712"/>
      <c r="Z753" s="712"/>
      <c r="AD753" s="569"/>
      <c r="AE753" s="712"/>
      <c r="AF753" s="712"/>
    </row>
    <row r="754" ht="15.75" customHeight="1">
      <c r="A754" s="94"/>
      <c r="B754" s="94"/>
      <c r="C754" s="94"/>
      <c r="D754" s="81"/>
      <c r="E754" s="94"/>
      <c r="F754" s="94"/>
      <c r="H754" s="726"/>
      <c r="M754" s="712"/>
      <c r="N754" s="712"/>
      <c r="O754" s="712"/>
      <c r="T754" s="712"/>
      <c r="Z754" s="712"/>
      <c r="AD754" s="569"/>
      <c r="AE754" s="712"/>
      <c r="AF754" s="712"/>
    </row>
    <row r="755" ht="15.75" customHeight="1">
      <c r="A755" s="94"/>
      <c r="B755" s="94"/>
      <c r="C755" s="94"/>
      <c r="D755" s="81"/>
      <c r="E755" s="94"/>
      <c r="F755" s="94"/>
      <c r="H755" s="726"/>
      <c r="M755" s="712"/>
      <c r="N755" s="712"/>
      <c r="O755" s="712"/>
      <c r="T755" s="712"/>
      <c r="Z755" s="712"/>
      <c r="AD755" s="569"/>
      <c r="AE755" s="712"/>
      <c r="AF755" s="712"/>
    </row>
    <row r="756" ht="15.75" customHeight="1">
      <c r="A756" s="94"/>
      <c r="B756" s="94"/>
      <c r="C756" s="94"/>
      <c r="D756" s="81"/>
      <c r="E756" s="94"/>
      <c r="F756" s="94"/>
      <c r="H756" s="726"/>
      <c r="M756" s="712"/>
      <c r="N756" s="712"/>
      <c r="O756" s="712"/>
      <c r="T756" s="712"/>
      <c r="Z756" s="712"/>
      <c r="AD756" s="569"/>
      <c r="AE756" s="712"/>
      <c r="AF756" s="712"/>
    </row>
    <row r="757" ht="15.75" customHeight="1">
      <c r="A757" s="94"/>
      <c r="B757" s="94"/>
      <c r="C757" s="94"/>
      <c r="D757" s="81"/>
      <c r="E757" s="94"/>
      <c r="F757" s="94"/>
      <c r="H757" s="726"/>
      <c r="M757" s="712"/>
      <c r="N757" s="712"/>
      <c r="O757" s="712"/>
      <c r="T757" s="712"/>
      <c r="Z757" s="712"/>
      <c r="AD757" s="569"/>
      <c r="AE757" s="712"/>
      <c r="AF757" s="712"/>
    </row>
    <row r="758" ht="15.75" customHeight="1">
      <c r="A758" s="94"/>
      <c r="B758" s="94"/>
      <c r="C758" s="94"/>
      <c r="D758" s="81"/>
      <c r="E758" s="94"/>
      <c r="F758" s="94"/>
      <c r="H758" s="726"/>
      <c r="M758" s="712"/>
      <c r="N758" s="712"/>
      <c r="O758" s="712"/>
      <c r="T758" s="712"/>
      <c r="Z758" s="712"/>
      <c r="AD758" s="569"/>
      <c r="AE758" s="712"/>
      <c r="AF758" s="712"/>
    </row>
    <row r="759" ht="15.75" customHeight="1">
      <c r="A759" s="94"/>
      <c r="B759" s="94"/>
      <c r="C759" s="94"/>
      <c r="D759" s="81"/>
      <c r="E759" s="94"/>
      <c r="F759" s="94"/>
      <c r="H759" s="726"/>
      <c r="M759" s="712"/>
      <c r="N759" s="712"/>
      <c r="O759" s="712"/>
      <c r="T759" s="712"/>
      <c r="Z759" s="712"/>
      <c r="AD759" s="569"/>
      <c r="AE759" s="712"/>
      <c r="AF759" s="712"/>
    </row>
    <row r="760" ht="15.75" customHeight="1">
      <c r="A760" s="94"/>
      <c r="B760" s="94"/>
      <c r="C760" s="94"/>
      <c r="D760" s="81"/>
      <c r="E760" s="94"/>
      <c r="F760" s="94"/>
      <c r="H760" s="726"/>
      <c r="M760" s="712"/>
      <c r="N760" s="712"/>
      <c r="O760" s="712"/>
      <c r="T760" s="712"/>
      <c r="Z760" s="712"/>
      <c r="AD760" s="569"/>
      <c r="AE760" s="712"/>
      <c r="AF760" s="712"/>
    </row>
    <row r="761" ht="15.75" customHeight="1">
      <c r="A761" s="94"/>
      <c r="B761" s="94"/>
      <c r="C761" s="94"/>
      <c r="D761" s="81"/>
      <c r="E761" s="94"/>
      <c r="F761" s="94"/>
      <c r="H761" s="726"/>
      <c r="M761" s="712"/>
      <c r="N761" s="712"/>
      <c r="O761" s="712"/>
      <c r="T761" s="712"/>
      <c r="Z761" s="712"/>
      <c r="AD761" s="569"/>
      <c r="AE761" s="712"/>
      <c r="AF761" s="712"/>
    </row>
    <row r="762" ht="15.75" customHeight="1">
      <c r="A762" s="94"/>
      <c r="B762" s="94"/>
      <c r="C762" s="94"/>
      <c r="D762" s="81"/>
      <c r="E762" s="94"/>
      <c r="F762" s="94"/>
      <c r="H762" s="726"/>
      <c r="M762" s="712"/>
      <c r="N762" s="712"/>
      <c r="O762" s="712"/>
      <c r="T762" s="712"/>
      <c r="Z762" s="712"/>
      <c r="AD762" s="569"/>
      <c r="AE762" s="712"/>
      <c r="AF762" s="712"/>
    </row>
    <row r="763" ht="15.75" customHeight="1">
      <c r="A763" s="94"/>
      <c r="B763" s="94"/>
      <c r="C763" s="94"/>
      <c r="D763" s="81"/>
      <c r="E763" s="94"/>
      <c r="F763" s="94"/>
      <c r="H763" s="726"/>
      <c r="M763" s="712"/>
      <c r="N763" s="712"/>
      <c r="O763" s="712"/>
      <c r="T763" s="712"/>
      <c r="Z763" s="712"/>
      <c r="AD763" s="569"/>
      <c r="AE763" s="712"/>
      <c r="AF763" s="712"/>
    </row>
    <row r="764" ht="15.75" customHeight="1">
      <c r="A764" s="94"/>
      <c r="B764" s="94"/>
      <c r="C764" s="94"/>
      <c r="D764" s="81"/>
      <c r="E764" s="94"/>
      <c r="F764" s="94"/>
      <c r="H764" s="726"/>
      <c r="M764" s="712"/>
      <c r="N764" s="712"/>
      <c r="O764" s="712"/>
      <c r="T764" s="712"/>
      <c r="Z764" s="712"/>
      <c r="AD764" s="569"/>
      <c r="AE764" s="712"/>
      <c r="AF764" s="712"/>
    </row>
    <row r="765" ht="15.75" customHeight="1">
      <c r="A765" s="94"/>
      <c r="B765" s="94"/>
      <c r="C765" s="94"/>
      <c r="D765" s="81"/>
      <c r="E765" s="94"/>
      <c r="F765" s="94"/>
      <c r="H765" s="726"/>
      <c r="M765" s="712"/>
      <c r="N765" s="712"/>
      <c r="O765" s="712"/>
      <c r="T765" s="712"/>
      <c r="Z765" s="712"/>
      <c r="AD765" s="569"/>
      <c r="AE765" s="712"/>
      <c r="AF765" s="712"/>
    </row>
    <row r="766" ht="15.75" customHeight="1">
      <c r="A766" s="94"/>
      <c r="B766" s="94"/>
      <c r="C766" s="94"/>
      <c r="D766" s="81"/>
      <c r="E766" s="94"/>
      <c r="F766" s="94"/>
      <c r="H766" s="726"/>
      <c r="M766" s="712"/>
      <c r="N766" s="712"/>
      <c r="O766" s="712"/>
      <c r="T766" s="712"/>
      <c r="Z766" s="712"/>
      <c r="AD766" s="569"/>
      <c r="AE766" s="712"/>
      <c r="AF766" s="712"/>
    </row>
    <row r="767" ht="15.75" customHeight="1">
      <c r="A767" s="94"/>
      <c r="B767" s="94"/>
      <c r="C767" s="94"/>
      <c r="D767" s="81"/>
      <c r="E767" s="94"/>
      <c r="F767" s="94"/>
      <c r="H767" s="726"/>
      <c r="M767" s="712"/>
      <c r="N767" s="712"/>
      <c r="O767" s="712"/>
      <c r="T767" s="712"/>
      <c r="Z767" s="712"/>
      <c r="AD767" s="569"/>
      <c r="AE767" s="712"/>
      <c r="AF767" s="712"/>
    </row>
    <row r="768" ht="15.75" customHeight="1">
      <c r="A768" s="94"/>
      <c r="B768" s="94"/>
      <c r="C768" s="94"/>
      <c r="D768" s="81"/>
      <c r="E768" s="94"/>
      <c r="F768" s="94"/>
      <c r="H768" s="726"/>
      <c r="M768" s="712"/>
      <c r="N768" s="712"/>
      <c r="O768" s="712"/>
      <c r="T768" s="712"/>
      <c r="Z768" s="712"/>
      <c r="AD768" s="569"/>
      <c r="AE768" s="712"/>
      <c r="AF768" s="712"/>
    </row>
    <row r="769" ht="15.75" customHeight="1">
      <c r="A769" s="94"/>
      <c r="B769" s="94"/>
      <c r="C769" s="94"/>
      <c r="D769" s="81"/>
      <c r="E769" s="94"/>
      <c r="F769" s="94"/>
      <c r="H769" s="726"/>
      <c r="M769" s="712"/>
      <c r="N769" s="712"/>
      <c r="O769" s="712"/>
      <c r="T769" s="712"/>
      <c r="Z769" s="712"/>
      <c r="AD769" s="569"/>
      <c r="AE769" s="712"/>
      <c r="AF769" s="712"/>
    </row>
    <row r="770" ht="15.75" customHeight="1">
      <c r="A770" s="94"/>
      <c r="B770" s="94"/>
      <c r="C770" s="94"/>
      <c r="D770" s="81"/>
      <c r="E770" s="94"/>
      <c r="F770" s="94"/>
      <c r="H770" s="726"/>
      <c r="M770" s="712"/>
      <c r="N770" s="712"/>
      <c r="O770" s="712"/>
      <c r="T770" s="712"/>
      <c r="Z770" s="712"/>
      <c r="AD770" s="569"/>
      <c r="AE770" s="712"/>
      <c r="AF770" s="712"/>
    </row>
    <row r="771" ht="15.75" customHeight="1">
      <c r="A771" s="94"/>
      <c r="B771" s="94"/>
      <c r="C771" s="94"/>
      <c r="D771" s="81"/>
      <c r="E771" s="94"/>
      <c r="F771" s="94"/>
      <c r="H771" s="726"/>
      <c r="M771" s="712"/>
      <c r="N771" s="712"/>
      <c r="O771" s="712"/>
      <c r="T771" s="712"/>
      <c r="Z771" s="712"/>
      <c r="AD771" s="569"/>
      <c r="AE771" s="712"/>
      <c r="AF771" s="712"/>
    </row>
    <row r="772" ht="15.75" customHeight="1">
      <c r="A772" s="94"/>
      <c r="B772" s="94"/>
      <c r="C772" s="94"/>
      <c r="D772" s="81"/>
      <c r="E772" s="94"/>
      <c r="F772" s="94"/>
      <c r="H772" s="726"/>
      <c r="M772" s="712"/>
      <c r="N772" s="712"/>
      <c r="O772" s="712"/>
      <c r="T772" s="712"/>
      <c r="Z772" s="712"/>
      <c r="AD772" s="569"/>
      <c r="AE772" s="712"/>
      <c r="AF772" s="712"/>
    </row>
    <row r="773" ht="15.75" customHeight="1">
      <c r="A773" s="94"/>
      <c r="B773" s="94"/>
      <c r="C773" s="94"/>
      <c r="D773" s="81"/>
      <c r="E773" s="94"/>
      <c r="F773" s="94"/>
      <c r="H773" s="726"/>
      <c r="M773" s="712"/>
      <c r="N773" s="712"/>
      <c r="O773" s="712"/>
      <c r="T773" s="712"/>
      <c r="Z773" s="712"/>
      <c r="AD773" s="569"/>
      <c r="AE773" s="712"/>
      <c r="AF773" s="712"/>
    </row>
    <row r="774" ht="15.75" customHeight="1">
      <c r="A774" s="94"/>
      <c r="B774" s="94"/>
      <c r="C774" s="94"/>
      <c r="D774" s="81"/>
      <c r="E774" s="94"/>
      <c r="F774" s="94"/>
      <c r="H774" s="726"/>
      <c r="M774" s="712"/>
      <c r="N774" s="712"/>
      <c r="O774" s="712"/>
      <c r="T774" s="712"/>
      <c r="Z774" s="712"/>
      <c r="AD774" s="569"/>
      <c r="AE774" s="712"/>
      <c r="AF774" s="712"/>
    </row>
    <row r="775" ht="15.75" customHeight="1">
      <c r="A775" s="94"/>
      <c r="B775" s="94"/>
      <c r="C775" s="94"/>
      <c r="D775" s="81"/>
      <c r="E775" s="94"/>
      <c r="F775" s="94"/>
      <c r="H775" s="726"/>
      <c r="M775" s="712"/>
      <c r="N775" s="712"/>
      <c r="O775" s="712"/>
      <c r="T775" s="712"/>
      <c r="Z775" s="712"/>
      <c r="AD775" s="569"/>
      <c r="AE775" s="712"/>
      <c r="AF775" s="712"/>
    </row>
    <row r="776" ht="15.75" customHeight="1">
      <c r="A776" s="94"/>
      <c r="B776" s="94"/>
      <c r="C776" s="94"/>
      <c r="D776" s="81"/>
      <c r="E776" s="94"/>
      <c r="F776" s="94"/>
      <c r="H776" s="726"/>
      <c r="M776" s="712"/>
      <c r="N776" s="712"/>
      <c r="O776" s="712"/>
      <c r="T776" s="712"/>
      <c r="Z776" s="712"/>
      <c r="AD776" s="569"/>
      <c r="AE776" s="712"/>
      <c r="AF776" s="712"/>
    </row>
    <row r="777" ht="15.75" customHeight="1">
      <c r="A777" s="94"/>
      <c r="B777" s="94"/>
      <c r="C777" s="94"/>
      <c r="D777" s="81"/>
      <c r="E777" s="94"/>
      <c r="F777" s="94"/>
      <c r="H777" s="726"/>
      <c r="M777" s="712"/>
      <c r="N777" s="712"/>
      <c r="O777" s="712"/>
      <c r="T777" s="712"/>
      <c r="Z777" s="712"/>
      <c r="AD777" s="569"/>
      <c r="AE777" s="712"/>
      <c r="AF777" s="712"/>
    </row>
    <row r="778" ht="15.75" customHeight="1">
      <c r="A778" s="94"/>
      <c r="B778" s="94"/>
      <c r="C778" s="94"/>
      <c r="D778" s="81"/>
      <c r="E778" s="94"/>
      <c r="F778" s="94"/>
      <c r="H778" s="726"/>
      <c r="M778" s="712"/>
      <c r="N778" s="712"/>
      <c r="O778" s="712"/>
      <c r="T778" s="712"/>
      <c r="Z778" s="712"/>
      <c r="AD778" s="569"/>
      <c r="AE778" s="712"/>
      <c r="AF778" s="712"/>
    </row>
    <row r="779" ht="15.75" customHeight="1">
      <c r="A779" s="94"/>
      <c r="B779" s="94"/>
      <c r="C779" s="94"/>
      <c r="D779" s="81"/>
      <c r="E779" s="94"/>
      <c r="F779" s="94"/>
      <c r="H779" s="726"/>
      <c r="M779" s="712"/>
      <c r="N779" s="712"/>
      <c r="O779" s="712"/>
      <c r="T779" s="712"/>
      <c r="Z779" s="712"/>
      <c r="AD779" s="569"/>
      <c r="AE779" s="712"/>
      <c r="AF779" s="712"/>
    </row>
    <row r="780" ht="15.75" customHeight="1">
      <c r="A780" s="94"/>
      <c r="B780" s="94"/>
      <c r="C780" s="94"/>
      <c r="D780" s="81"/>
      <c r="E780" s="94"/>
      <c r="F780" s="94"/>
      <c r="H780" s="726"/>
      <c r="M780" s="712"/>
      <c r="N780" s="712"/>
      <c r="O780" s="712"/>
      <c r="T780" s="712"/>
      <c r="Z780" s="712"/>
      <c r="AD780" s="569"/>
      <c r="AE780" s="712"/>
      <c r="AF780" s="712"/>
    </row>
    <row r="781" ht="15.75" customHeight="1">
      <c r="A781" s="94"/>
      <c r="B781" s="94"/>
      <c r="C781" s="94"/>
      <c r="D781" s="81"/>
      <c r="E781" s="94"/>
      <c r="F781" s="94"/>
      <c r="H781" s="726"/>
      <c r="M781" s="712"/>
      <c r="N781" s="712"/>
      <c r="O781" s="712"/>
      <c r="T781" s="712"/>
      <c r="Z781" s="712"/>
      <c r="AD781" s="569"/>
      <c r="AE781" s="712"/>
      <c r="AF781" s="712"/>
    </row>
    <row r="782" ht="15.75" customHeight="1">
      <c r="A782" s="94"/>
      <c r="B782" s="94"/>
      <c r="C782" s="94"/>
      <c r="D782" s="81"/>
      <c r="E782" s="94"/>
      <c r="F782" s="94"/>
      <c r="H782" s="726"/>
      <c r="M782" s="712"/>
      <c r="N782" s="712"/>
      <c r="O782" s="712"/>
      <c r="T782" s="712"/>
      <c r="Z782" s="712"/>
      <c r="AD782" s="569"/>
      <c r="AE782" s="712"/>
      <c r="AF782" s="712"/>
    </row>
    <row r="783" ht="15.75" customHeight="1">
      <c r="A783" s="94"/>
      <c r="B783" s="94"/>
      <c r="C783" s="94"/>
      <c r="D783" s="81"/>
      <c r="E783" s="94"/>
      <c r="F783" s="94"/>
      <c r="H783" s="726"/>
      <c r="M783" s="712"/>
      <c r="N783" s="712"/>
      <c r="O783" s="712"/>
      <c r="T783" s="712"/>
      <c r="Z783" s="712"/>
      <c r="AD783" s="569"/>
      <c r="AE783" s="712"/>
      <c r="AF783" s="712"/>
    </row>
    <row r="784" ht="15.75" customHeight="1">
      <c r="A784" s="94"/>
      <c r="B784" s="94"/>
      <c r="C784" s="94"/>
      <c r="D784" s="81"/>
      <c r="E784" s="94"/>
      <c r="F784" s="94"/>
      <c r="H784" s="726"/>
      <c r="M784" s="712"/>
      <c r="N784" s="712"/>
      <c r="O784" s="712"/>
      <c r="T784" s="712"/>
      <c r="Z784" s="712"/>
      <c r="AD784" s="569"/>
      <c r="AE784" s="712"/>
      <c r="AF784" s="712"/>
    </row>
    <row r="785" ht="15.75" customHeight="1">
      <c r="A785" s="94"/>
      <c r="B785" s="94"/>
      <c r="C785" s="94"/>
      <c r="D785" s="81"/>
      <c r="E785" s="94"/>
      <c r="F785" s="94"/>
      <c r="H785" s="726"/>
      <c r="M785" s="712"/>
      <c r="N785" s="712"/>
      <c r="O785" s="712"/>
      <c r="T785" s="712"/>
      <c r="Z785" s="712"/>
      <c r="AD785" s="569"/>
      <c r="AE785" s="712"/>
      <c r="AF785" s="712"/>
    </row>
    <row r="786" ht="15.75" customHeight="1">
      <c r="A786" s="94"/>
      <c r="B786" s="94"/>
      <c r="C786" s="94"/>
      <c r="D786" s="81"/>
      <c r="E786" s="94"/>
      <c r="F786" s="94"/>
      <c r="H786" s="726"/>
      <c r="M786" s="712"/>
      <c r="N786" s="712"/>
      <c r="O786" s="712"/>
      <c r="T786" s="712"/>
      <c r="Z786" s="712"/>
      <c r="AD786" s="569"/>
      <c r="AE786" s="712"/>
      <c r="AF786" s="712"/>
    </row>
    <row r="787" ht="15.75" customHeight="1">
      <c r="A787" s="94"/>
      <c r="B787" s="94"/>
      <c r="C787" s="94"/>
      <c r="D787" s="81"/>
      <c r="E787" s="94"/>
      <c r="F787" s="94"/>
      <c r="H787" s="726"/>
      <c r="M787" s="712"/>
      <c r="N787" s="712"/>
      <c r="O787" s="712"/>
      <c r="T787" s="712"/>
      <c r="Z787" s="712"/>
      <c r="AD787" s="569"/>
      <c r="AE787" s="712"/>
      <c r="AF787" s="712"/>
    </row>
    <row r="788" ht="15.75" customHeight="1">
      <c r="A788" s="94"/>
      <c r="B788" s="94"/>
      <c r="C788" s="94"/>
      <c r="D788" s="81"/>
      <c r="E788" s="94"/>
      <c r="F788" s="94"/>
      <c r="H788" s="726"/>
      <c r="M788" s="712"/>
      <c r="N788" s="712"/>
      <c r="O788" s="712"/>
      <c r="T788" s="712"/>
      <c r="Z788" s="712"/>
      <c r="AD788" s="569"/>
      <c r="AE788" s="712"/>
      <c r="AF788" s="712"/>
    </row>
    <row r="789" ht="15.75" customHeight="1">
      <c r="A789" s="94"/>
      <c r="B789" s="94"/>
      <c r="C789" s="94"/>
      <c r="D789" s="81"/>
      <c r="E789" s="94"/>
      <c r="F789" s="94"/>
      <c r="H789" s="726"/>
      <c r="M789" s="712"/>
      <c r="N789" s="712"/>
      <c r="O789" s="712"/>
      <c r="T789" s="712"/>
      <c r="Z789" s="712"/>
      <c r="AD789" s="569"/>
      <c r="AE789" s="712"/>
      <c r="AF789" s="712"/>
    </row>
    <row r="790" ht="15.75" customHeight="1">
      <c r="A790" s="94"/>
      <c r="B790" s="94"/>
      <c r="C790" s="94"/>
      <c r="D790" s="81"/>
      <c r="E790" s="94"/>
      <c r="F790" s="94"/>
      <c r="H790" s="726"/>
      <c r="M790" s="712"/>
      <c r="N790" s="712"/>
      <c r="O790" s="712"/>
      <c r="T790" s="712"/>
      <c r="Z790" s="712"/>
      <c r="AD790" s="569"/>
      <c r="AE790" s="712"/>
      <c r="AF790" s="712"/>
    </row>
    <row r="791" ht="15.75" customHeight="1">
      <c r="A791" s="94"/>
      <c r="B791" s="94"/>
      <c r="C791" s="94"/>
      <c r="D791" s="81"/>
      <c r="E791" s="94"/>
      <c r="F791" s="94"/>
      <c r="H791" s="726"/>
      <c r="M791" s="712"/>
      <c r="N791" s="712"/>
      <c r="O791" s="712"/>
      <c r="T791" s="712"/>
      <c r="Z791" s="712"/>
      <c r="AD791" s="569"/>
      <c r="AE791" s="712"/>
      <c r="AF791" s="712"/>
    </row>
    <row r="792" ht="15.75" customHeight="1">
      <c r="A792" s="94"/>
      <c r="B792" s="94"/>
      <c r="C792" s="94"/>
      <c r="D792" s="81"/>
      <c r="E792" s="94"/>
      <c r="F792" s="94"/>
      <c r="H792" s="726"/>
      <c r="M792" s="712"/>
      <c r="N792" s="712"/>
      <c r="O792" s="712"/>
      <c r="T792" s="712"/>
      <c r="Z792" s="712"/>
      <c r="AD792" s="569"/>
      <c r="AE792" s="712"/>
      <c r="AF792" s="712"/>
    </row>
    <row r="793" ht="15.75" customHeight="1">
      <c r="A793" s="94"/>
      <c r="B793" s="94"/>
      <c r="C793" s="94"/>
      <c r="D793" s="81"/>
      <c r="E793" s="94"/>
      <c r="F793" s="94"/>
      <c r="H793" s="726"/>
      <c r="M793" s="712"/>
      <c r="N793" s="712"/>
      <c r="O793" s="712"/>
      <c r="T793" s="712"/>
      <c r="Z793" s="712"/>
      <c r="AD793" s="569"/>
      <c r="AE793" s="712"/>
      <c r="AF793" s="712"/>
    </row>
    <row r="794" ht="15.75" customHeight="1">
      <c r="A794" s="94"/>
      <c r="B794" s="94"/>
      <c r="C794" s="94"/>
      <c r="D794" s="81"/>
      <c r="E794" s="94"/>
      <c r="F794" s="94"/>
      <c r="H794" s="726"/>
      <c r="M794" s="712"/>
      <c r="N794" s="712"/>
      <c r="O794" s="712"/>
      <c r="T794" s="712"/>
      <c r="Z794" s="712"/>
      <c r="AD794" s="569"/>
      <c r="AE794" s="712"/>
      <c r="AF794" s="712"/>
    </row>
    <row r="795" ht="15.75" customHeight="1">
      <c r="A795" s="94"/>
      <c r="B795" s="94"/>
      <c r="C795" s="94"/>
      <c r="D795" s="81"/>
      <c r="E795" s="94"/>
      <c r="F795" s="94"/>
      <c r="H795" s="726"/>
      <c r="M795" s="712"/>
      <c r="N795" s="712"/>
      <c r="O795" s="712"/>
      <c r="T795" s="712"/>
      <c r="Z795" s="712"/>
      <c r="AD795" s="569"/>
      <c r="AE795" s="712"/>
      <c r="AF795" s="712"/>
    </row>
    <row r="796" ht="15.75" customHeight="1">
      <c r="A796" s="94"/>
      <c r="B796" s="94"/>
      <c r="C796" s="94"/>
      <c r="D796" s="81"/>
      <c r="E796" s="94"/>
      <c r="F796" s="94"/>
      <c r="H796" s="726"/>
      <c r="M796" s="712"/>
      <c r="N796" s="712"/>
      <c r="O796" s="712"/>
      <c r="T796" s="712"/>
      <c r="Z796" s="712"/>
      <c r="AD796" s="569"/>
      <c r="AE796" s="712"/>
      <c r="AF796" s="712"/>
    </row>
    <row r="797" ht="15.75" customHeight="1">
      <c r="A797" s="94"/>
      <c r="B797" s="94"/>
      <c r="C797" s="94"/>
      <c r="D797" s="81"/>
      <c r="E797" s="94"/>
      <c r="F797" s="94"/>
      <c r="H797" s="726"/>
      <c r="M797" s="712"/>
      <c r="N797" s="712"/>
      <c r="O797" s="712"/>
      <c r="T797" s="712"/>
      <c r="Z797" s="712"/>
      <c r="AD797" s="569"/>
      <c r="AE797" s="712"/>
      <c r="AF797" s="712"/>
    </row>
    <row r="798" ht="15.75" customHeight="1">
      <c r="A798" s="94"/>
      <c r="B798" s="94"/>
      <c r="C798" s="94"/>
      <c r="D798" s="81"/>
      <c r="E798" s="94"/>
      <c r="F798" s="94"/>
      <c r="H798" s="726"/>
      <c r="M798" s="712"/>
      <c r="N798" s="712"/>
      <c r="O798" s="712"/>
      <c r="T798" s="712"/>
      <c r="Z798" s="712"/>
      <c r="AD798" s="569"/>
      <c r="AE798" s="712"/>
      <c r="AF798" s="712"/>
    </row>
    <row r="799" ht="15.75" customHeight="1">
      <c r="A799" s="94"/>
      <c r="B799" s="94"/>
      <c r="C799" s="94"/>
      <c r="D799" s="81"/>
      <c r="E799" s="94"/>
      <c r="F799" s="94"/>
      <c r="H799" s="726"/>
      <c r="M799" s="712"/>
      <c r="N799" s="712"/>
      <c r="O799" s="712"/>
      <c r="T799" s="712"/>
      <c r="Z799" s="712"/>
      <c r="AD799" s="569"/>
      <c r="AE799" s="712"/>
      <c r="AF799" s="712"/>
    </row>
    <row r="800" ht="15.75" customHeight="1">
      <c r="A800" s="94"/>
      <c r="B800" s="94"/>
      <c r="C800" s="94"/>
      <c r="D800" s="81"/>
      <c r="E800" s="94"/>
      <c r="F800" s="94"/>
      <c r="H800" s="726"/>
      <c r="M800" s="712"/>
      <c r="N800" s="712"/>
      <c r="O800" s="712"/>
      <c r="T800" s="712"/>
      <c r="Z800" s="712"/>
      <c r="AD800" s="569"/>
      <c r="AE800" s="712"/>
      <c r="AF800" s="712"/>
    </row>
    <row r="801" ht="15.75" customHeight="1">
      <c r="A801" s="94"/>
      <c r="B801" s="94"/>
      <c r="C801" s="94"/>
      <c r="D801" s="81"/>
      <c r="E801" s="94"/>
      <c r="F801" s="94"/>
      <c r="H801" s="726"/>
      <c r="M801" s="712"/>
      <c r="N801" s="712"/>
      <c r="O801" s="712"/>
      <c r="T801" s="712"/>
      <c r="Z801" s="712"/>
      <c r="AD801" s="569"/>
      <c r="AE801" s="712"/>
      <c r="AF801" s="712"/>
    </row>
    <row r="802" ht="15.75" customHeight="1">
      <c r="A802" s="94"/>
      <c r="B802" s="94"/>
      <c r="C802" s="94"/>
      <c r="D802" s="81"/>
      <c r="E802" s="94"/>
      <c r="F802" s="94"/>
      <c r="H802" s="726"/>
      <c r="M802" s="712"/>
      <c r="N802" s="712"/>
      <c r="O802" s="712"/>
      <c r="T802" s="712"/>
      <c r="Z802" s="712"/>
      <c r="AD802" s="569"/>
      <c r="AE802" s="712"/>
      <c r="AF802" s="712"/>
    </row>
    <row r="803" ht="15.75" customHeight="1">
      <c r="A803" s="94"/>
      <c r="B803" s="94"/>
      <c r="C803" s="94"/>
      <c r="D803" s="81"/>
      <c r="E803" s="94"/>
      <c r="F803" s="94"/>
      <c r="H803" s="726"/>
      <c r="M803" s="712"/>
      <c r="N803" s="712"/>
      <c r="O803" s="712"/>
      <c r="T803" s="712"/>
      <c r="Z803" s="712"/>
      <c r="AD803" s="569"/>
      <c r="AE803" s="712"/>
      <c r="AF803" s="712"/>
    </row>
    <row r="804" ht="15.75" customHeight="1">
      <c r="A804" s="94"/>
      <c r="B804" s="94"/>
      <c r="C804" s="94"/>
      <c r="D804" s="81"/>
      <c r="E804" s="94"/>
      <c r="F804" s="94"/>
      <c r="H804" s="726"/>
      <c r="M804" s="712"/>
      <c r="N804" s="712"/>
      <c r="O804" s="712"/>
      <c r="T804" s="712"/>
      <c r="Z804" s="712"/>
      <c r="AD804" s="569"/>
      <c r="AE804" s="712"/>
      <c r="AF804" s="712"/>
    </row>
    <row r="805" ht="15.75" customHeight="1">
      <c r="A805" s="94"/>
      <c r="B805" s="94"/>
      <c r="C805" s="94"/>
      <c r="D805" s="81"/>
      <c r="E805" s="94"/>
      <c r="F805" s="94"/>
      <c r="H805" s="726"/>
      <c r="M805" s="712"/>
      <c r="N805" s="712"/>
      <c r="O805" s="712"/>
      <c r="T805" s="712"/>
      <c r="Z805" s="712"/>
      <c r="AD805" s="569"/>
      <c r="AE805" s="712"/>
      <c r="AF805" s="712"/>
    </row>
    <row r="806" ht="15.75" customHeight="1">
      <c r="A806" s="94"/>
      <c r="B806" s="94"/>
      <c r="C806" s="94"/>
      <c r="D806" s="81"/>
      <c r="E806" s="94"/>
      <c r="F806" s="94"/>
      <c r="H806" s="726"/>
      <c r="M806" s="712"/>
      <c r="N806" s="712"/>
      <c r="O806" s="712"/>
      <c r="T806" s="712"/>
      <c r="Z806" s="712"/>
      <c r="AD806" s="569"/>
      <c r="AE806" s="712"/>
      <c r="AF806" s="712"/>
    </row>
    <row r="807" ht="15.75" customHeight="1">
      <c r="A807" s="94"/>
      <c r="B807" s="94"/>
      <c r="C807" s="94"/>
      <c r="D807" s="81"/>
      <c r="E807" s="94"/>
      <c r="F807" s="94"/>
      <c r="H807" s="726"/>
      <c r="M807" s="712"/>
      <c r="N807" s="712"/>
      <c r="O807" s="712"/>
      <c r="T807" s="712"/>
      <c r="Z807" s="712"/>
      <c r="AD807" s="569"/>
      <c r="AE807" s="712"/>
      <c r="AF807" s="712"/>
    </row>
    <row r="808" ht="15.75" customHeight="1">
      <c r="A808" s="94"/>
      <c r="B808" s="94"/>
      <c r="C808" s="94"/>
      <c r="D808" s="81"/>
      <c r="E808" s="94"/>
      <c r="F808" s="94"/>
      <c r="H808" s="726"/>
      <c r="M808" s="712"/>
      <c r="N808" s="712"/>
      <c r="O808" s="712"/>
      <c r="T808" s="712"/>
      <c r="Z808" s="712"/>
      <c r="AD808" s="569"/>
      <c r="AE808" s="712"/>
      <c r="AF808" s="712"/>
    </row>
    <row r="809" ht="15.75" customHeight="1">
      <c r="A809" s="94"/>
      <c r="B809" s="94"/>
      <c r="C809" s="94"/>
      <c r="D809" s="81"/>
      <c r="E809" s="94"/>
      <c r="F809" s="94"/>
      <c r="H809" s="726"/>
      <c r="M809" s="712"/>
      <c r="N809" s="712"/>
      <c r="O809" s="712"/>
      <c r="T809" s="712"/>
      <c r="Z809" s="712"/>
      <c r="AD809" s="569"/>
      <c r="AE809" s="712"/>
      <c r="AF809" s="712"/>
    </row>
    <row r="810" ht="15.75" customHeight="1">
      <c r="A810" s="94"/>
      <c r="B810" s="94"/>
      <c r="C810" s="94"/>
      <c r="D810" s="81"/>
      <c r="E810" s="94"/>
      <c r="F810" s="94"/>
      <c r="H810" s="726"/>
      <c r="M810" s="712"/>
      <c r="N810" s="712"/>
      <c r="O810" s="712"/>
      <c r="T810" s="712"/>
      <c r="Z810" s="712"/>
      <c r="AD810" s="569"/>
      <c r="AE810" s="712"/>
      <c r="AF810" s="712"/>
    </row>
    <row r="811" ht="15.75" customHeight="1">
      <c r="A811" s="94"/>
      <c r="B811" s="94"/>
      <c r="C811" s="94"/>
      <c r="D811" s="81"/>
      <c r="E811" s="94"/>
      <c r="F811" s="94"/>
      <c r="H811" s="726"/>
      <c r="M811" s="712"/>
      <c r="N811" s="712"/>
      <c r="O811" s="712"/>
      <c r="T811" s="712"/>
      <c r="Z811" s="712"/>
      <c r="AD811" s="569"/>
      <c r="AE811" s="712"/>
      <c r="AF811" s="712"/>
    </row>
    <row r="812" ht="15.75" customHeight="1">
      <c r="A812" s="94"/>
      <c r="B812" s="94"/>
      <c r="C812" s="94"/>
      <c r="D812" s="81"/>
      <c r="E812" s="94"/>
      <c r="F812" s="94"/>
      <c r="H812" s="726"/>
      <c r="M812" s="712"/>
      <c r="N812" s="712"/>
      <c r="O812" s="712"/>
      <c r="T812" s="712"/>
      <c r="Z812" s="712"/>
      <c r="AD812" s="569"/>
      <c r="AE812" s="712"/>
      <c r="AF812" s="712"/>
    </row>
    <row r="813" ht="15.75" customHeight="1">
      <c r="A813" s="94"/>
      <c r="B813" s="94"/>
      <c r="C813" s="94"/>
      <c r="D813" s="81"/>
      <c r="E813" s="94"/>
      <c r="F813" s="94"/>
      <c r="H813" s="726"/>
      <c r="M813" s="712"/>
      <c r="N813" s="712"/>
      <c r="O813" s="712"/>
      <c r="T813" s="712"/>
      <c r="Z813" s="712"/>
      <c r="AD813" s="569"/>
      <c r="AE813" s="712"/>
      <c r="AF813" s="712"/>
    </row>
    <row r="814" ht="15.75" customHeight="1">
      <c r="A814" s="94"/>
      <c r="B814" s="94"/>
      <c r="C814" s="94"/>
      <c r="D814" s="81"/>
      <c r="E814" s="94"/>
      <c r="F814" s="94"/>
      <c r="H814" s="726"/>
      <c r="M814" s="712"/>
      <c r="N814" s="712"/>
      <c r="O814" s="712"/>
      <c r="T814" s="712"/>
      <c r="Z814" s="712"/>
      <c r="AD814" s="569"/>
      <c r="AE814" s="712"/>
      <c r="AF814" s="712"/>
    </row>
    <row r="815" ht="15.75" customHeight="1">
      <c r="A815" s="94"/>
      <c r="B815" s="94"/>
      <c r="C815" s="94"/>
      <c r="D815" s="81"/>
      <c r="E815" s="94"/>
      <c r="F815" s="94"/>
      <c r="H815" s="726"/>
      <c r="M815" s="712"/>
      <c r="N815" s="712"/>
      <c r="O815" s="712"/>
      <c r="T815" s="712"/>
      <c r="Z815" s="712"/>
      <c r="AD815" s="569"/>
      <c r="AE815" s="712"/>
      <c r="AF815" s="712"/>
    </row>
    <row r="816" ht="15.75" customHeight="1">
      <c r="A816" s="94"/>
      <c r="B816" s="94"/>
      <c r="C816" s="94"/>
      <c r="D816" s="81"/>
      <c r="E816" s="94"/>
      <c r="F816" s="94"/>
      <c r="H816" s="726"/>
      <c r="M816" s="712"/>
      <c r="N816" s="712"/>
      <c r="O816" s="712"/>
      <c r="T816" s="712"/>
      <c r="Z816" s="712"/>
      <c r="AD816" s="569"/>
      <c r="AE816" s="712"/>
      <c r="AF816" s="712"/>
    </row>
    <row r="817" ht="15.75" customHeight="1">
      <c r="A817" s="94"/>
      <c r="B817" s="94"/>
      <c r="C817" s="94"/>
      <c r="D817" s="81"/>
      <c r="E817" s="94"/>
      <c r="F817" s="94"/>
      <c r="H817" s="726"/>
      <c r="M817" s="712"/>
      <c r="N817" s="712"/>
      <c r="O817" s="712"/>
      <c r="T817" s="712"/>
      <c r="Z817" s="712"/>
      <c r="AD817" s="569"/>
      <c r="AE817" s="712"/>
      <c r="AF817" s="712"/>
    </row>
    <row r="818" ht="15.75" customHeight="1">
      <c r="A818" s="94"/>
      <c r="B818" s="94"/>
      <c r="C818" s="94"/>
      <c r="D818" s="81"/>
      <c r="E818" s="94"/>
      <c r="F818" s="94"/>
      <c r="H818" s="726"/>
      <c r="M818" s="712"/>
      <c r="N818" s="712"/>
      <c r="O818" s="712"/>
      <c r="T818" s="712"/>
      <c r="Z818" s="712"/>
      <c r="AD818" s="569"/>
      <c r="AE818" s="712"/>
      <c r="AF818" s="712"/>
    </row>
    <row r="819" ht="15.75" customHeight="1">
      <c r="A819" s="94"/>
      <c r="B819" s="94"/>
      <c r="C819" s="94"/>
      <c r="D819" s="81"/>
      <c r="E819" s="94"/>
      <c r="F819" s="94"/>
      <c r="H819" s="726"/>
      <c r="M819" s="712"/>
      <c r="N819" s="712"/>
      <c r="O819" s="712"/>
      <c r="T819" s="712"/>
      <c r="Z819" s="712"/>
      <c r="AD819" s="569"/>
      <c r="AE819" s="712"/>
      <c r="AF819" s="712"/>
    </row>
    <row r="820" ht="15.75" customHeight="1">
      <c r="A820" s="94"/>
      <c r="B820" s="94"/>
      <c r="C820" s="94"/>
      <c r="D820" s="81"/>
      <c r="E820" s="94"/>
      <c r="F820" s="94"/>
      <c r="H820" s="726"/>
      <c r="M820" s="712"/>
      <c r="N820" s="712"/>
      <c r="O820" s="712"/>
      <c r="T820" s="712"/>
      <c r="Z820" s="712"/>
      <c r="AD820" s="569"/>
      <c r="AE820" s="712"/>
      <c r="AF820" s="712"/>
    </row>
    <row r="821" ht="15.75" customHeight="1">
      <c r="A821" s="94"/>
      <c r="B821" s="94"/>
      <c r="C821" s="94"/>
      <c r="D821" s="81"/>
      <c r="E821" s="94"/>
      <c r="F821" s="94"/>
      <c r="H821" s="726"/>
      <c r="M821" s="712"/>
      <c r="N821" s="712"/>
      <c r="O821" s="712"/>
      <c r="T821" s="712"/>
      <c r="Z821" s="712"/>
      <c r="AD821" s="569"/>
      <c r="AE821" s="712"/>
      <c r="AF821" s="712"/>
    </row>
    <row r="822" ht="15.75" customHeight="1">
      <c r="A822" s="94"/>
      <c r="B822" s="94"/>
      <c r="C822" s="94"/>
      <c r="D822" s="81"/>
      <c r="E822" s="94"/>
      <c r="F822" s="94"/>
      <c r="H822" s="726"/>
      <c r="M822" s="712"/>
      <c r="N822" s="712"/>
      <c r="O822" s="712"/>
      <c r="T822" s="712"/>
      <c r="Z822" s="712"/>
      <c r="AD822" s="569"/>
      <c r="AE822" s="712"/>
      <c r="AF822" s="712"/>
    </row>
    <row r="823" ht="15.75" customHeight="1">
      <c r="A823" s="94"/>
      <c r="B823" s="94"/>
      <c r="C823" s="94"/>
      <c r="D823" s="81"/>
      <c r="E823" s="94"/>
      <c r="F823" s="94"/>
      <c r="H823" s="726"/>
      <c r="M823" s="712"/>
      <c r="N823" s="712"/>
      <c r="O823" s="712"/>
      <c r="T823" s="712"/>
      <c r="Z823" s="712"/>
      <c r="AD823" s="569"/>
      <c r="AE823" s="712"/>
      <c r="AF823" s="712"/>
    </row>
    <row r="824" ht="15.75" customHeight="1">
      <c r="A824" s="94"/>
      <c r="B824" s="94"/>
      <c r="C824" s="94"/>
      <c r="D824" s="81"/>
      <c r="E824" s="94"/>
      <c r="F824" s="94"/>
      <c r="H824" s="726"/>
      <c r="M824" s="712"/>
      <c r="N824" s="712"/>
      <c r="O824" s="712"/>
      <c r="T824" s="712"/>
      <c r="Z824" s="712"/>
      <c r="AD824" s="569"/>
      <c r="AE824" s="712"/>
      <c r="AF824" s="712"/>
    </row>
    <row r="825" ht="15.75" customHeight="1">
      <c r="A825" s="94"/>
      <c r="B825" s="94"/>
      <c r="C825" s="94"/>
      <c r="D825" s="81"/>
      <c r="E825" s="94"/>
      <c r="F825" s="94"/>
      <c r="H825" s="726"/>
      <c r="M825" s="712"/>
      <c r="N825" s="712"/>
      <c r="O825" s="712"/>
      <c r="T825" s="712"/>
      <c r="Z825" s="712"/>
      <c r="AD825" s="569"/>
      <c r="AE825" s="712"/>
      <c r="AF825" s="712"/>
    </row>
    <row r="826" ht="15.75" customHeight="1">
      <c r="A826" s="94"/>
      <c r="B826" s="94"/>
      <c r="C826" s="94"/>
      <c r="D826" s="81"/>
      <c r="E826" s="94"/>
      <c r="F826" s="94"/>
      <c r="H826" s="726"/>
      <c r="M826" s="712"/>
      <c r="N826" s="712"/>
      <c r="O826" s="712"/>
      <c r="T826" s="712"/>
      <c r="Z826" s="712"/>
      <c r="AD826" s="569"/>
      <c r="AE826" s="712"/>
      <c r="AF826" s="712"/>
    </row>
    <row r="827" ht="15.75" customHeight="1">
      <c r="A827" s="94"/>
      <c r="B827" s="94"/>
      <c r="C827" s="94"/>
      <c r="D827" s="81"/>
      <c r="E827" s="94"/>
      <c r="F827" s="94"/>
      <c r="H827" s="726"/>
      <c r="M827" s="712"/>
      <c r="N827" s="712"/>
      <c r="O827" s="712"/>
      <c r="T827" s="712"/>
      <c r="Z827" s="712"/>
      <c r="AD827" s="569"/>
      <c r="AE827" s="712"/>
      <c r="AF827" s="712"/>
    </row>
    <row r="828" ht="15.75" customHeight="1">
      <c r="A828" s="94"/>
      <c r="B828" s="94"/>
      <c r="C828" s="94"/>
      <c r="D828" s="81"/>
      <c r="E828" s="94"/>
      <c r="F828" s="94"/>
      <c r="H828" s="726"/>
      <c r="M828" s="712"/>
      <c r="N828" s="712"/>
      <c r="O828" s="712"/>
      <c r="T828" s="712"/>
      <c r="Z828" s="712"/>
      <c r="AD828" s="569"/>
      <c r="AE828" s="712"/>
      <c r="AF828" s="712"/>
    </row>
    <row r="829" ht="15.75" customHeight="1">
      <c r="A829" s="94"/>
      <c r="B829" s="94"/>
      <c r="C829" s="94"/>
      <c r="D829" s="81"/>
      <c r="E829" s="94"/>
      <c r="F829" s="94"/>
      <c r="H829" s="726"/>
      <c r="M829" s="712"/>
      <c r="N829" s="712"/>
      <c r="O829" s="712"/>
      <c r="T829" s="712"/>
      <c r="Z829" s="712"/>
      <c r="AD829" s="569"/>
      <c r="AE829" s="712"/>
      <c r="AF829" s="712"/>
    </row>
    <row r="830" ht="15.75" customHeight="1">
      <c r="A830" s="94"/>
      <c r="B830" s="94"/>
      <c r="C830" s="94"/>
      <c r="D830" s="81"/>
      <c r="E830" s="94"/>
      <c r="F830" s="94"/>
      <c r="H830" s="726"/>
      <c r="M830" s="712"/>
      <c r="N830" s="712"/>
      <c r="O830" s="712"/>
      <c r="T830" s="712"/>
      <c r="Z830" s="712"/>
      <c r="AD830" s="569"/>
      <c r="AE830" s="712"/>
      <c r="AF830" s="712"/>
    </row>
    <row r="831" ht="15.75" customHeight="1">
      <c r="A831" s="94"/>
      <c r="B831" s="94"/>
      <c r="C831" s="94"/>
      <c r="D831" s="81"/>
      <c r="E831" s="94"/>
      <c r="F831" s="94"/>
      <c r="H831" s="726"/>
      <c r="M831" s="712"/>
      <c r="N831" s="712"/>
      <c r="O831" s="712"/>
      <c r="T831" s="712"/>
      <c r="Z831" s="712"/>
      <c r="AD831" s="569"/>
      <c r="AE831" s="712"/>
      <c r="AF831" s="712"/>
    </row>
    <row r="832" ht="15.75" customHeight="1">
      <c r="A832" s="94"/>
      <c r="B832" s="94"/>
      <c r="C832" s="94"/>
      <c r="D832" s="81"/>
      <c r="E832" s="94"/>
      <c r="F832" s="94"/>
      <c r="H832" s="726"/>
      <c r="M832" s="712"/>
      <c r="N832" s="712"/>
      <c r="O832" s="712"/>
      <c r="T832" s="712"/>
      <c r="Z832" s="712"/>
      <c r="AD832" s="569"/>
      <c r="AE832" s="712"/>
      <c r="AF832" s="712"/>
    </row>
    <row r="833" ht="15.75" customHeight="1">
      <c r="A833" s="94"/>
      <c r="B833" s="94"/>
      <c r="C833" s="94"/>
      <c r="D833" s="81"/>
      <c r="E833" s="94"/>
      <c r="F833" s="94"/>
      <c r="H833" s="726"/>
      <c r="M833" s="712"/>
      <c r="N833" s="712"/>
      <c r="O833" s="712"/>
      <c r="T833" s="712"/>
      <c r="Z833" s="712"/>
      <c r="AD833" s="569"/>
      <c r="AE833" s="712"/>
      <c r="AF833" s="712"/>
    </row>
    <row r="834" ht="15.75" customHeight="1">
      <c r="A834" s="94"/>
      <c r="B834" s="94"/>
      <c r="C834" s="94"/>
      <c r="D834" s="81"/>
      <c r="E834" s="94"/>
      <c r="F834" s="94"/>
      <c r="H834" s="726"/>
      <c r="M834" s="712"/>
      <c r="N834" s="712"/>
      <c r="O834" s="712"/>
      <c r="T834" s="712"/>
      <c r="Z834" s="712"/>
      <c r="AD834" s="569"/>
      <c r="AE834" s="712"/>
      <c r="AF834" s="712"/>
    </row>
    <row r="835" ht="15.75" customHeight="1">
      <c r="A835" s="94"/>
      <c r="B835" s="94"/>
      <c r="C835" s="94"/>
      <c r="D835" s="81"/>
      <c r="E835" s="94"/>
      <c r="F835" s="94"/>
      <c r="H835" s="726"/>
      <c r="M835" s="712"/>
      <c r="N835" s="712"/>
      <c r="O835" s="712"/>
      <c r="T835" s="712"/>
      <c r="Z835" s="712"/>
      <c r="AD835" s="569"/>
      <c r="AE835" s="712"/>
      <c r="AF835" s="712"/>
    </row>
    <row r="836" ht="15.75" customHeight="1">
      <c r="A836" s="94"/>
      <c r="B836" s="94"/>
      <c r="C836" s="94"/>
      <c r="D836" s="81"/>
      <c r="E836" s="94"/>
      <c r="F836" s="94"/>
      <c r="H836" s="726"/>
      <c r="M836" s="712"/>
      <c r="N836" s="712"/>
      <c r="O836" s="712"/>
      <c r="T836" s="712"/>
      <c r="Z836" s="712"/>
      <c r="AD836" s="569"/>
      <c r="AE836" s="712"/>
      <c r="AF836" s="712"/>
    </row>
    <row r="837" ht="15.75" customHeight="1">
      <c r="A837" s="94"/>
      <c r="B837" s="94"/>
      <c r="C837" s="94"/>
      <c r="D837" s="81"/>
      <c r="E837" s="94"/>
      <c r="F837" s="94"/>
      <c r="H837" s="726"/>
      <c r="M837" s="712"/>
      <c r="N837" s="712"/>
      <c r="O837" s="712"/>
      <c r="T837" s="712"/>
      <c r="Z837" s="712"/>
      <c r="AD837" s="569"/>
      <c r="AE837" s="712"/>
      <c r="AF837" s="712"/>
    </row>
    <row r="838" ht="15.75" customHeight="1">
      <c r="A838" s="94"/>
      <c r="B838" s="94"/>
      <c r="C838" s="94"/>
      <c r="D838" s="81"/>
      <c r="E838" s="94"/>
      <c r="F838" s="94"/>
      <c r="H838" s="726"/>
      <c r="M838" s="712"/>
      <c r="N838" s="712"/>
      <c r="O838" s="712"/>
      <c r="T838" s="712"/>
      <c r="Z838" s="712"/>
      <c r="AD838" s="569"/>
      <c r="AE838" s="712"/>
      <c r="AF838" s="712"/>
    </row>
    <row r="839" ht="15.75" customHeight="1">
      <c r="A839" s="94"/>
      <c r="B839" s="94"/>
      <c r="C839" s="94"/>
      <c r="D839" s="81"/>
      <c r="E839" s="94"/>
      <c r="F839" s="94"/>
      <c r="H839" s="726"/>
      <c r="M839" s="712"/>
      <c r="N839" s="712"/>
      <c r="O839" s="712"/>
      <c r="T839" s="712"/>
      <c r="Z839" s="712"/>
      <c r="AD839" s="569"/>
      <c r="AE839" s="712"/>
      <c r="AF839" s="712"/>
    </row>
    <row r="840" ht="15.75" customHeight="1">
      <c r="A840" s="94"/>
      <c r="B840" s="94"/>
      <c r="C840" s="94"/>
      <c r="D840" s="81"/>
      <c r="E840" s="94"/>
      <c r="F840" s="94"/>
      <c r="H840" s="726"/>
      <c r="M840" s="712"/>
      <c r="N840" s="712"/>
      <c r="O840" s="712"/>
      <c r="T840" s="712"/>
      <c r="Z840" s="712"/>
      <c r="AD840" s="569"/>
      <c r="AE840" s="712"/>
      <c r="AF840" s="712"/>
    </row>
    <row r="841" ht="15.75" customHeight="1">
      <c r="A841" s="94"/>
      <c r="B841" s="94"/>
      <c r="C841" s="94"/>
      <c r="D841" s="81"/>
      <c r="E841" s="94"/>
      <c r="F841" s="94"/>
      <c r="H841" s="726"/>
      <c r="M841" s="712"/>
      <c r="N841" s="712"/>
      <c r="O841" s="712"/>
      <c r="T841" s="712"/>
      <c r="Z841" s="712"/>
      <c r="AD841" s="569"/>
      <c r="AE841" s="712"/>
      <c r="AF841" s="712"/>
    </row>
    <row r="842" ht="15.75" customHeight="1">
      <c r="A842" s="94"/>
      <c r="B842" s="94"/>
      <c r="C842" s="94"/>
      <c r="D842" s="81"/>
      <c r="E842" s="94"/>
      <c r="F842" s="94"/>
      <c r="H842" s="726"/>
      <c r="M842" s="712"/>
      <c r="N842" s="712"/>
      <c r="O842" s="712"/>
      <c r="T842" s="712"/>
      <c r="Z842" s="712"/>
      <c r="AD842" s="569"/>
      <c r="AE842" s="712"/>
      <c r="AF842" s="712"/>
    </row>
    <row r="843" ht="15.75" customHeight="1">
      <c r="A843" s="94"/>
      <c r="B843" s="94"/>
      <c r="C843" s="94"/>
      <c r="D843" s="81"/>
      <c r="E843" s="94"/>
      <c r="F843" s="94"/>
      <c r="H843" s="726"/>
      <c r="M843" s="712"/>
      <c r="N843" s="712"/>
      <c r="O843" s="712"/>
      <c r="T843" s="712"/>
      <c r="Z843" s="712"/>
      <c r="AD843" s="569"/>
      <c r="AE843" s="712"/>
      <c r="AF843" s="712"/>
    </row>
    <row r="844" ht="15.75" customHeight="1">
      <c r="A844" s="94"/>
      <c r="B844" s="94"/>
      <c r="C844" s="94"/>
      <c r="D844" s="81"/>
      <c r="E844" s="94"/>
      <c r="F844" s="94"/>
      <c r="H844" s="726"/>
      <c r="M844" s="712"/>
      <c r="N844" s="712"/>
      <c r="O844" s="712"/>
      <c r="T844" s="712"/>
      <c r="Z844" s="712"/>
      <c r="AD844" s="569"/>
      <c r="AE844" s="712"/>
      <c r="AF844" s="712"/>
    </row>
    <row r="845" ht="15.75" customHeight="1">
      <c r="A845" s="94"/>
      <c r="B845" s="94"/>
      <c r="C845" s="94"/>
      <c r="D845" s="81"/>
      <c r="E845" s="94"/>
      <c r="F845" s="94"/>
      <c r="H845" s="726"/>
      <c r="M845" s="712"/>
      <c r="N845" s="712"/>
      <c r="O845" s="712"/>
      <c r="T845" s="712"/>
      <c r="Z845" s="712"/>
      <c r="AD845" s="569"/>
      <c r="AE845" s="712"/>
      <c r="AF845" s="712"/>
    </row>
    <row r="846" ht="15.75" customHeight="1">
      <c r="A846" s="94"/>
      <c r="B846" s="94"/>
      <c r="C846" s="94"/>
      <c r="D846" s="81"/>
      <c r="E846" s="94"/>
      <c r="F846" s="94"/>
      <c r="H846" s="726"/>
      <c r="M846" s="712"/>
      <c r="N846" s="712"/>
      <c r="O846" s="712"/>
      <c r="T846" s="712"/>
      <c r="Z846" s="712"/>
      <c r="AD846" s="569"/>
      <c r="AE846" s="712"/>
      <c r="AF846" s="712"/>
    </row>
    <row r="847" ht="15.75" customHeight="1">
      <c r="A847" s="94"/>
      <c r="B847" s="94"/>
      <c r="C847" s="94"/>
      <c r="D847" s="81"/>
      <c r="E847" s="94"/>
      <c r="F847" s="94"/>
      <c r="H847" s="726"/>
      <c r="M847" s="712"/>
      <c r="N847" s="712"/>
      <c r="O847" s="712"/>
      <c r="T847" s="712"/>
      <c r="Z847" s="712"/>
      <c r="AD847" s="569"/>
      <c r="AE847" s="712"/>
      <c r="AF847" s="712"/>
    </row>
    <row r="848" ht="15.75" customHeight="1">
      <c r="A848" s="94"/>
      <c r="B848" s="94"/>
      <c r="C848" s="94"/>
      <c r="D848" s="81"/>
      <c r="E848" s="94"/>
      <c r="F848" s="94"/>
      <c r="H848" s="726"/>
      <c r="M848" s="712"/>
      <c r="N848" s="712"/>
      <c r="O848" s="712"/>
      <c r="T848" s="712"/>
      <c r="Z848" s="712"/>
      <c r="AD848" s="569"/>
      <c r="AE848" s="712"/>
      <c r="AF848" s="712"/>
    </row>
    <row r="849" ht="15.75" customHeight="1">
      <c r="A849" s="94"/>
      <c r="B849" s="94"/>
      <c r="C849" s="94"/>
      <c r="D849" s="81"/>
      <c r="E849" s="94"/>
      <c r="F849" s="94"/>
      <c r="H849" s="726"/>
      <c r="M849" s="712"/>
      <c r="N849" s="712"/>
      <c r="O849" s="712"/>
      <c r="T849" s="712"/>
      <c r="Z849" s="712"/>
      <c r="AD849" s="569"/>
      <c r="AE849" s="712"/>
      <c r="AF849" s="712"/>
    </row>
    <row r="850" ht="15.75" customHeight="1">
      <c r="A850" s="94"/>
      <c r="B850" s="94"/>
      <c r="C850" s="94"/>
      <c r="D850" s="81"/>
      <c r="E850" s="94"/>
      <c r="F850" s="94"/>
      <c r="H850" s="726"/>
      <c r="M850" s="712"/>
      <c r="N850" s="712"/>
      <c r="O850" s="712"/>
      <c r="T850" s="712"/>
      <c r="Z850" s="712"/>
      <c r="AD850" s="569"/>
      <c r="AE850" s="712"/>
      <c r="AF850" s="712"/>
    </row>
    <row r="851" ht="15.75" customHeight="1">
      <c r="A851" s="94"/>
      <c r="B851" s="94"/>
      <c r="C851" s="94"/>
      <c r="D851" s="81"/>
      <c r="E851" s="94"/>
      <c r="F851" s="94"/>
      <c r="H851" s="726"/>
      <c r="M851" s="712"/>
      <c r="N851" s="712"/>
      <c r="O851" s="712"/>
      <c r="T851" s="712"/>
      <c r="Z851" s="712"/>
      <c r="AD851" s="569"/>
      <c r="AE851" s="712"/>
      <c r="AF851" s="712"/>
    </row>
    <row r="852" ht="15.75" customHeight="1">
      <c r="A852" s="94"/>
      <c r="B852" s="94"/>
      <c r="C852" s="94"/>
      <c r="D852" s="81"/>
      <c r="E852" s="94"/>
      <c r="F852" s="94"/>
      <c r="H852" s="726"/>
      <c r="M852" s="712"/>
      <c r="N852" s="712"/>
      <c r="O852" s="712"/>
      <c r="T852" s="712"/>
      <c r="Z852" s="712"/>
      <c r="AD852" s="569"/>
      <c r="AE852" s="712"/>
      <c r="AF852" s="712"/>
    </row>
    <row r="853" ht="15.75" customHeight="1">
      <c r="A853" s="94"/>
      <c r="B853" s="94"/>
      <c r="C853" s="94"/>
      <c r="D853" s="81"/>
      <c r="E853" s="94"/>
      <c r="F853" s="94"/>
      <c r="H853" s="726"/>
      <c r="M853" s="712"/>
      <c r="N853" s="712"/>
      <c r="O853" s="712"/>
      <c r="T853" s="712"/>
      <c r="Z853" s="712"/>
      <c r="AD853" s="569"/>
      <c r="AE853" s="712"/>
      <c r="AF853" s="712"/>
    </row>
    <row r="854" ht="15.75" customHeight="1">
      <c r="A854" s="94"/>
      <c r="B854" s="94"/>
      <c r="C854" s="94"/>
      <c r="D854" s="81"/>
      <c r="E854" s="94"/>
      <c r="F854" s="94"/>
      <c r="H854" s="726"/>
      <c r="M854" s="712"/>
      <c r="N854" s="712"/>
      <c r="O854" s="712"/>
      <c r="T854" s="712"/>
      <c r="Z854" s="712"/>
      <c r="AD854" s="569"/>
      <c r="AE854" s="712"/>
      <c r="AF854" s="712"/>
    </row>
    <row r="855" ht="15.75" customHeight="1">
      <c r="A855" s="94"/>
      <c r="B855" s="94"/>
      <c r="C855" s="94"/>
      <c r="D855" s="81"/>
      <c r="E855" s="94"/>
      <c r="F855" s="94"/>
      <c r="H855" s="726"/>
      <c r="M855" s="712"/>
      <c r="N855" s="712"/>
      <c r="O855" s="712"/>
      <c r="T855" s="712"/>
      <c r="Z855" s="712"/>
      <c r="AD855" s="569"/>
      <c r="AE855" s="712"/>
      <c r="AF855" s="712"/>
    </row>
    <row r="856" ht="15.75" customHeight="1">
      <c r="A856" s="94"/>
      <c r="B856" s="94"/>
      <c r="C856" s="94"/>
      <c r="D856" s="81"/>
      <c r="E856" s="94"/>
      <c r="F856" s="94"/>
      <c r="H856" s="726"/>
      <c r="M856" s="712"/>
      <c r="N856" s="712"/>
      <c r="O856" s="712"/>
      <c r="T856" s="712"/>
      <c r="Z856" s="712"/>
      <c r="AD856" s="569"/>
      <c r="AE856" s="712"/>
      <c r="AF856" s="712"/>
    </row>
    <row r="857" ht="15.75" customHeight="1">
      <c r="A857" s="94"/>
      <c r="B857" s="94"/>
      <c r="C857" s="94"/>
      <c r="D857" s="81"/>
      <c r="E857" s="94"/>
      <c r="F857" s="94"/>
      <c r="H857" s="726"/>
      <c r="M857" s="712"/>
      <c r="N857" s="712"/>
      <c r="O857" s="712"/>
      <c r="T857" s="712"/>
      <c r="Z857" s="712"/>
      <c r="AD857" s="569"/>
      <c r="AE857" s="712"/>
      <c r="AF857" s="712"/>
    </row>
    <row r="858" ht="15.75" customHeight="1">
      <c r="A858" s="94"/>
      <c r="B858" s="94"/>
      <c r="C858" s="94"/>
      <c r="D858" s="81"/>
      <c r="E858" s="94"/>
      <c r="F858" s="94"/>
      <c r="H858" s="726"/>
      <c r="M858" s="712"/>
      <c r="N858" s="712"/>
      <c r="O858" s="712"/>
      <c r="T858" s="712"/>
      <c r="Z858" s="712"/>
      <c r="AD858" s="569"/>
      <c r="AE858" s="712"/>
      <c r="AF858" s="712"/>
    </row>
    <row r="859" ht="15.75" customHeight="1">
      <c r="A859" s="94"/>
      <c r="B859" s="94"/>
      <c r="C859" s="94"/>
      <c r="D859" s="81"/>
      <c r="E859" s="94"/>
      <c r="F859" s="94"/>
      <c r="H859" s="726"/>
      <c r="M859" s="712"/>
      <c r="N859" s="712"/>
      <c r="O859" s="712"/>
      <c r="T859" s="712"/>
      <c r="Z859" s="712"/>
      <c r="AD859" s="569"/>
      <c r="AE859" s="712"/>
      <c r="AF859" s="712"/>
    </row>
    <row r="860" ht="15.75" customHeight="1">
      <c r="A860" s="94"/>
      <c r="B860" s="94"/>
      <c r="C860" s="94"/>
      <c r="D860" s="81"/>
      <c r="E860" s="94"/>
      <c r="F860" s="94"/>
      <c r="H860" s="726"/>
      <c r="M860" s="712"/>
      <c r="N860" s="712"/>
      <c r="O860" s="712"/>
      <c r="T860" s="712"/>
      <c r="Z860" s="712"/>
      <c r="AD860" s="569"/>
      <c r="AE860" s="712"/>
      <c r="AF860" s="712"/>
    </row>
    <row r="861" ht="15.75" customHeight="1">
      <c r="A861" s="94"/>
      <c r="B861" s="94"/>
      <c r="C861" s="94"/>
      <c r="D861" s="81"/>
      <c r="E861" s="94"/>
      <c r="F861" s="94"/>
      <c r="H861" s="726"/>
      <c r="M861" s="712"/>
      <c r="N861" s="712"/>
      <c r="O861" s="712"/>
      <c r="T861" s="712"/>
      <c r="Z861" s="712"/>
      <c r="AD861" s="569"/>
      <c r="AE861" s="712"/>
      <c r="AF861" s="712"/>
    </row>
    <row r="862" ht="15.75" customHeight="1">
      <c r="A862" s="94"/>
      <c r="B862" s="94"/>
      <c r="C862" s="94"/>
      <c r="D862" s="81"/>
      <c r="E862" s="94"/>
      <c r="F862" s="94"/>
      <c r="H862" s="726"/>
      <c r="M862" s="712"/>
      <c r="N862" s="712"/>
      <c r="O862" s="712"/>
      <c r="T862" s="712"/>
      <c r="Z862" s="712"/>
      <c r="AD862" s="569"/>
      <c r="AE862" s="712"/>
      <c r="AF862" s="712"/>
    </row>
    <row r="863" ht="15.75" customHeight="1">
      <c r="A863" s="94"/>
      <c r="B863" s="94"/>
      <c r="C863" s="94"/>
      <c r="D863" s="81"/>
      <c r="E863" s="94"/>
      <c r="F863" s="94"/>
      <c r="H863" s="726"/>
      <c r="M863" s="712"/>
      <c r="N863" s="712"/>
      <c r="O863" s="712"/>
      <c r="T863" s="712"/>
      <c r="Z863" s="712"/>
      <c r="AD863" s="569"/>
      <c r="AE863" s="712"/>
      <c r="AF863" s="712"/>
    </row>
    <row r="864" ht="15.75" customHeight="1">
      <c r="A864" s="94"/>
      <c r="B864" s="94"/>
      <c r="C864" s="94"/>
      <c r="D864" s="81"/>
      <c r="E864" s="94"/>
      <c r="F864" s="94"/>
      <c r="H864" s="726"/>
      <c r="M864" s="712"/>
      <c r="N864" s="712"/>
      <c r="O864" s="712"/>
      <c r="T864" s="712"/>
      <c r="Z864" s="712"/>
      <c r="AD864" s="569"/>
      <c r="AE864" s="712"/>
      <c r="AF864" s="712"/>
    </row>
    <row r="865" ht="15.75" customHeight="1">
      <c r="A865" s="94"/>
      <c r="B865" s="94"/>
      <c r="C865" s="94"/>
      <c r="D865" s="81"/>
      <c r="E865" s="94"/>
      <c r="F865" s="94"/>
      <c r="H865" s="726"/>
      <c r="M865" s="712"/>
      <c r="N865" s="712"/>
      <c r="O865" s="712"/>
      <c r="T865" s="712"/>
      <c r="Z865" s="712"/>
      <c r="AD865" s="569"/>
      <c r="AE865" s="712"/>
      <c r="AF865" s="712"/>
    </row>
    <row r="866" ht="15.75" customHeight="1">
      <c r="A866" s="94"/>
      <c r="B866" s="94"/>
      <c r="C866" s="94"/>
      <c r="D866" s="81"/>
      <c r="E866" s="94"/>
      <c r="F866" s="94"/>
      <c r="H866" s="726"/>
      <c r="M866" s="712"/>
      <c r="N866" s="712"/>
      <c r="O866" s="712"/>
      <c r="T866" s="712"/>
      <c r="Z866" s="712"/>
      <c r="AD866" s="569"/>
      <c r="AE866" s="712"/>
      <c r="AF866" s="712"/>
    </row>
    <row r="867" ht="15.75" customHeight="1">
      <c r="A867" s="94"/>
      <c r="B867" s="94"/>
      <c r="C867" s="94"/>
      <c r="D867" s="81"/>
      <c r="E867" s="94"/>
      <c r="F867" s="94"/>
      <c r="H867" s="726"/>
      <c r="M867" s="712"/>
      <c r="N867" s="712"/>
      <c r="O867" s="712"/>
      <c r="T867" s="712"/>
      <c r="Z867" s="712"/>
      <c r="AD867" s="569"/>
      <c r="AE867" s="712"/>
      <c r="AF867" s="712"/>
    </row>
    <row r="868" ht="15.75" customHeight="1">
      <c r="A868" s="94"/>
      <c r="B868" s="94"/>
      <c r="C868" s="94"/>
      <c r="D868" s="81"/>
      <c r="E868" s="94"/>
      <c r="F868" s="94"/>
      <c r="H868" s="726"/>
      <c r="M868" s="712"/>
      <c r="N868" s="712"/>
      <c r="O868" s="712"/>
      <c r="T868" s="712"/>
      <c r="Z868" s="712"/>
      <c r="AD868" s="569"/>
      <c r="AE868" s="712"/>
      <c r="AF868" s="712"/>
    </row>
    <row r="869" ht="15.75" customHeight="1">
      <c r="A869" s="94"/>
      <c r="B869" s="94"/>
      <c r="C869" s="94"/>
      <c r="D869" s="81"/>
      <c r="E869" s="94"/>
      <c r="F869" s="94"/>
      <c r="H869" s="726"/>
      <c r="M869" s="712"/>
      <c r="N869" s="712"/>
      <c r="O869" s="712"/>
      <c r="T869" s="712"/>
      <c r="Z869" s="712"/>
      <c r="AD869" s="569"/>
      <c r="AE869" s="712"/>
      <c r="AF869" s="712"/>
    </row>
    <row r="870" ht="15.75" customHeight="1">
      <c r="A870" s="94"/>
      <c r="B870" s="94"/>
      <c r="C870" s="94"/>
      <c r="D870" s="81"/>
      <c r="E870" s="94"/>
      <c r="F870" s="94"/>
      <c r="H870" s="726"/>
      <c r="M870" s="712"/>
      <c r="N870" s="712"/>
      <c r="O870" s="712"/>
      <c r="T870" s="712"/>
      <c r="Z870" s="712"/>
      <c r="AD870" s="569"/>
      <c r="AE870" s="712"/>
      <c r="AF870" s="712"/>
    </row>
    <row r="871" ht="15.75" customHeight="1">
      <c r="A871" s="94"/>
      <c r="B871" s="94"/>
      <c r="C871" s="94"/>
      <c r="D871" s="81"/>
      <c r="E871" s="94"/>
      <c r="F871" s="94"/>
      <c r="H871" s="726"/>
      <c r="M871" s="712"/>
      <c r="N871" s="712"/>
      <c r="O871" s="712"/>
      <c r="T871" s="712"/>
      <c r="Z871" s="712"/>
      <c r="AD871" s="569"/>
      <c r="AE871" s="712"/>
      <c r="AF871" s="712"/>
    </row>
    <row r="872" ht="15.75" customHeight="1">
      <c r="A872" s="94"/>
      <c r="B872" s="94"/>
      <c r="C872" s="94"/>
      <c r="D872" s="81"/>
      <c r="E872" s="94"/>
      <c r="F872" s="94"/>
      <c r="H872" s="726"/>
      <c r="M872" s="712"/>
      <c r="N872" s="712"/>
      <c r="O872" s="712"/>
      <c r="T872" s="712"/>
      <c r="Z872" s="712"/>
      <c r="AD872" s="569"/>
      <c r="AE872" s="712"/>
      <c r="AF872" s="712"/>
    </row>
    <row r="873" ht="15.75" customHeight="1">
      <c r="A873" s="94"/>
      <c r="B873" s="94"/>
      <c r="C873" s="94"/>
      <c r="D873" s="81"/>
      <c r="E873" s="94"/>
      <c r="F873" s="94"/>
      <c r="H873" s="726"/>
      <c r="M873" s="712"/>
      <c r="N873" s="712"/>
      <c r="O873" s="712"/>
      <c r="T873" s="712"/>
      <c r="Z873" s="712"/>
      <c r="AD873" s="569"/>
      <c r="AE873" s="712"/>
      <c r="AF873" s="712"/>
    </row>
    <row r="874" ht="15.75" customHeight="1">
      <c r="A874" s="94"/>
      <c r="B874" s="94"/>
      <c r="C874" s="94"/>
      <c r="D874" s="81"/>
      <c r="E874" s="94"/>
      <c r="F874" s="94"/>
      <c r="H874" s="726"/>
      <c r="M874" s="712"/>
      <c r="N874" s="712"/>
      <c r="O874" s="712"/>
      <c r="T874" s="712"/>
      <c r="Z874" s="712"/>
      <c r="AD874" s="569"/>
      <c r="AE874" s="712"/>
      <c r="AF874" s="712"/>
    </row>
    <row r="875" ht="15.75" customHeight="1">
      <c r="A875" s="94"/>
      <c r="B875" s="94"/>
      <c r="C875" s="94"/>
      <c r="D875" s="81"/>
      <c r="E875" s="94"/>
      <c r="F875" s="94"/>
      <c r="H875" s="726"/>
      <c r="M875" s="712"/>
      <c r="N875" s="712"/>
      <c r="O875" s="712"/>
      <c r="T875" s="712"/>
      <c r="Z875" s="712"/>
      <c r="AD875" s="569"/>
      <c r="AE875" s="712"/>
      <c r="AF875" s="712"/>
    </row>
    <row r="876" ht="15.75" customHeight="1">
      <c r="A876" s="94"/>
      <c r="B876" s="94"/>
      <c r="C876" s="94"/>
      <c r="D876" s="81"/>
      <c r="E876" s="94"/>
      <c r="F876" s="94"/>
      <c r="H876" s="726"/>
      <c r="M876" s="712"/>
      <c r="N876" s="712"/>
      <c r="O876" s="712"/>
      <c r="T876" s="712"/>
      <c r="Z876" s="712"/>
      <c r="AD876" s="569"/>
      <c r="AE876" s="712"/>
      <c r="AF876" s="712"/>
    </row>
    <row r="877" ht="15.75" customHeight="1">
      <c r="A877" s="94"/>
      <c r="B877" s="94"/>
      <c r="C877" s="94"/>
      <c r="D877" s="81"/>
      <c r="E877" s="94"/>
      <c r="F877" s="94"/>
      <c r="H877" s="726"/>
      <c r="M877" s="712"/>
      <c r="N877" s="712"/>
      <c r="O877" s="712"/>
      <c r="T877" s="712"/>
      <c r="Z877" s="712"/>
      <c r="AD877" s="569"/>
      <c r="AE877" s="712"/>
      <c r="AF877" s="712"/>
    </row>
    <row r="878" ht="15.75" customHeight="1">
      <c r="A878" s="94"/>
      <c r="B878" s="94"/>
      <c r="C878" s="94"/>
      <c r="D878" s="81"/>
      <c r="E878" s="94"/>
      <c r="F878" s="94"/>
      <c r="H878" s="726"/>
      <c r="M878" s="712"/>
      <c r="N878" s="712"/>
      <c r="O878" s="712"/>
      <c r="T878" s="712"/>
      <c r="Z878" s="712"/>
      <c r="AD878" s="569"/>
      <c r="AE878" s="712"/>
      <c r="AF878" s="712"/>
    </row>
    <row r="879" ht="15.75" customHeight="1">
      <c r="A879" s="94"/>
      <c r="B879" s="94"/>
      <c r="C879" s="94"/>
      <c r="D879" s="81"/>
      <c r="E879" s="94"/>
      <c r="F879" s="94"/>
      <c r="H879" s="726"/>
      <c r="M879" s="712"/>
      <c r="N879" s="712"/>
      <c r="O879" s="712"/>
      <c r="T879" s="712"/>
      <c r="Z879" s="712"/>
      <c r="AD879" s="569"/>
      <c r="AE879" s="712"/>
      <c r="AF879" s="712"/>
    </row>
    <row r="880" ht="15.75" customHeight="1">
      <c r="A880" s="94"/>
      <c r="B880" s="94"/>
      <c r="C880" s="94"/>
      <c r="D880" s="81"/>
      <c r="E880" s="94"/>
      <c r="F880" s="94"/>
      <c r="H880" s="726"/>
      <c r="M880" s="712"/>
      <c r="N880" s="712"/>
      <c r="O880" s="712"/>
      <c r="T880" s="712"/>
      <c r="Z880" s="712"/>
      <c r="AD880" s="569"/>
      <c r="AE880" s="712"/>
      <c r="AF880" s="712"/>
    </row>
    <row r="881" ht="15.75" customHeight="1">
      <c r="A881" s="94"/>
      <c r="B881" s="94"/>
      <c r="C881" s="94"/>
      <c r="D881" s="81"/>
      <c r="E881" s="94"/>
      <c r="F881" s="94"/>
      <c r="H881" s="726"/>
      <c r="M881" s="712"/>
      <c r="N881" s="712"/>
      <c r="O881" s="712"/>
      <c r="T881" s="712"/>
      <c r="Z881" s="712"/>
      <c r="AD881" s="569"/>
      <c r="AE881" s="712"/>
      <c r="AF881" s="712"/>
    </row>
    <row r="882" ht="15.75" customHeight="1">
      <c r="A882" s="94"/>
      <c r="B882" s="94"/>
      <c r="C882" s="94"/>
      <c r="D882" s="81"/>
      <c r="E882" s="94"/>
      <c r="F882" s="94"/>
      <c r="H882" s="726"/>
      <c r="M882" s="712"/>
      <c r="N882" s="712"/>
      <c r="O882" s="712"/>
      <c r="T882" s="712"/>
      <c r="Z882" s="712"/>
      <c r="AD882" s="569"/>
      <c r="AE882" s="712"/>
      <c r="AF882" s="712"/>
    </row>
    <row r="883" ht="15.75" customHeight="1">
      <c r="A883" s="94"/>
      <c r="B883" s="94"/>
      <c r="C883" s="94"/>
      <c r="D883" s="81"/>
      <c r="E883" s="94"/>
      <c r="F883" s="94"/>
      <c r="H883" s="726"/>
      <c r="M883" s="712"/>
      <c r="N883" s="712"/>
      <c r="O883" s="712"/>
      <c r="T883" s="712"/>
      <c r="Z883" s="712"/>
      <c r="AD883" s="569"/>
      <c r="AE883" s="712"/>
      <c r="AF883" s="712"/>
    </row>
    <row r="884" ht="15.75" customHeight="1">
      <c r="A884" s="94"/>
      <c r="B884" s="94"/>
      <c r="C884" s="94"/>
      <c r="D884" s="81"/>
      <c r="E884" s="94"/>
      <c r="F884" s="94"/>
      <c r="H884" s="726"/>
      <c r="M884" s="712"/>
      <c r="N884" s="712"/>
      <c r="O884" s="712"/>
      <c r="T884" s="712"/>
      <c r="Z884" s="712"/>
      <c r="AD884" s="569"/>
      <c r="AE884" s="712"/>
      <c r="AF884" s="712"/>
    </row>
    <row r="885" ht="15.75" customHeight="1">
      <c r="A885" s="94"/>
      <c r="B885" s="94"/>
      <c r="C885" s="94"/>
      <c r="D885" s="81"/>
      <c r="E885" s="94"/>
      <c r="F885" s="94"/>
      <c r="H885" s="726"/>
      <c r="M885" s="712"/>
      <c r="N885" s="712"/>
      <c r="O885" s="712"/>
      <c r="T885" s="712"/>
      <c r="Z885" s="712"/>
      <c r="AD885" s="569"/>
      <c r="AE885" s="712"/>
      <c r="AF885" s="712"/>
    </row>
    <row r="886" ht="15.75" customHeight="1">
      <c r="A886" s="94"/>
      <c r="B886" s="94"/>
      <c r="C886" s="94"/>
      <c r="D886" s="81"/>
      <c r="E886" s="94"/>
      <c r="F886" s="94"/>
      <c r="H886" s="726"/>
      <c r="M886" s="712"/>
      <c r="N886" s="712"/>
      <c r="O886" s="712"/>
      <c r="T886" s="712"/>
      <c r="Z886" s="712"/>
      <c r="AD886" s="569"/>
      <c r="AE886" s="712"/>
      <c r="AF886" s="712"/>
    </row>
    <row r="887" ht="15.75" customHeight="1">
      <c r="A887" s="94"/>
      <c r="B887" s="94"/>
      <c r="C887" s="94"/>
      <c r="D887" s="81"/>
      <c r="E887" s="94"/>
      <c r="F887" s="94"/>
      <c r="H887" s="726"/>
      <c r="M887" s="712"/>
      <c r="N887" s="712"/>
      <c r="O887" s="712"/>
      <c r="T887" s="712"/>
      <c r="Z887" s="712"/>
      <c r="AD887" s="569"/>
      <c r="AE887" s="712"/>
      <c r="AF887" s="712"/>
    </row>
    <row r="888" ht="15.75" customHeight="1">
      <c r="A888" s="94"/>
      <c r="B888" s="94"/>
      <c r="C888" s="94"/>
      <c r="D888" s="81"/>
      <c r="E888" s="94"/>
      <c r="F888" s="94"/>
      <c r="H888" s="726"/>
      <c r="M888" s="712"/>
      <c r="N888" s="712"/>
      <c r="O888" s="712"/>
      <c r="T888" s="712"/>
      <c r="Z888" s="712"/>
      <c r="AD888" s="569"/>
      <c r="AE888" s="712"/>
      <c r="AF888" s="712"/>
    </row>
    <row r="889" ht="15.75" customHeight="1">
      <c r="A889" s="94"/>
      <c r="B889" s="94"/>
      <c r="C889" s="94"/>
      <c r="D889" s="81"/>
      <c r="E889" s="94"/>
      <c r="F889" s="94"/>
      <c r="H889" s="726"/>
      <c r="M889" s="712"/>
      <c r="N889" s="712"/>
      <c r="O889" s="712"/>
      <c r="T889" s="712"/>
      <c r="Z889" s="712"/>
      <c r="AD889" s="569"/>
      <c r="AE889" s="712"/>
      <c r="AF889" s="712"/>
    </row>
    <row r="890" ht="15.75" customHeight="1">
      <c r="A890" s="94"/>
      <c r="B890" s="94"/>
      <c r="C890" s="94"/>
      <c r="D890" s="81"/>
      <c r="E890" s="94"/>
      <c r="F890" s="94"/>
      <c r="H890" s="726"/>
      <c r="M890" s="712"/>
      <c r="N890" s="712"/>
      <c r="O890" s="712"/>
      <c r="T890" s="712"/>
      <c r="Z890" s="712"/>
      <c r="AD890" s="569"/>
      <c r="AE890" s="712"/>
      <c r="AF890" s="712"/>
    </row>
    <row r="891" ht="15.75" customHeight="1">
      <c r="A891" s="94"/>
      <c r="B891" s="94"/>
      <c r="C891" s="94"/>
      <c r="D891" s="81"/>
      <c r="E891" s="94"/>
      <c r="F891" s="94"/>
      <c r="H891" s="726"/>
      <c r="M891" s="712"/>
      <c r="N891" s="712"/>
      <c r="O891" s="712"/>
      <c r="T891" s="712"/>
      <c r="Z891" s="712"/>
      <c r="AD891" s="569"/>
      <c r="AE891" s="712"/>
      <c r="AF891" s="712"/>
    </row>
    <row r="892" ht="15.75" customHeight="1">
      <c r="A892" s="94"/>
      <c r="B892" s="94"/>
      <c r="C892" s="94"/>
      <c r="D892" s="81"/>
      <c r="E892" s="94"/>
      <c r="F892" s="94"/>
      <c r="H892" s="726"/>
      <c r="M892" s="712"/>
      <c r="N892" s="712"/>
      <c r="O892" s="712"/>
      <c r="T892" s="712"/>
      <c r="Z892" s="712"/>
      <c r="AD892" s="569"/>
      <c r="AE892" s="712"/>
      <c r="AF892" s="712"/>
    </row>
    <row r="893" ht="15.75" customHeight="1">
      <c r="A893" s="94"/>
      <c r="B893" s="94"/>
      <c r="C893" s="94"/>
      <c r="D893" s="81"/>
      <c r="E893" s="94"/>
      <c r="F893" s="94"/>
      <c r="H893" s="726"/>
      <c r="M893" s="712"/>
      <c r="N893" s="712"/>
      <c r="O893" s="712"/>
      <c r="T893" s="712"/>
      <c r="Z893" s="712"/>
      <c r="AD893" s="569"/>
      <c r="AE893" s="712"/>
      <c r="AF893" s="712"/>
    </row>
    <row r="894" ht="15.75" customHeight="1">
      <c r="A894" s="94"/>
      <c r="B894" s="94"/>
      <c r="C894" s="94"/>
      <c r="D894" s="81"/>
      <c r="E894" s="94"/>
      <c r="F894" s="94"/>
      <c r="H894" s="726"/>
      <c r="M894" s="712"/>
      <c r="N894" s="712"/>
      <c r="O894" s="712"/>
      <c r="T894" s="712"/>
      <c r="Z894" s="712"/>
      <c r="AD894" s="569"/>
      <c r="AE894" s="712"/>
      <c r="AF894" s="712"/>
    </row>
    <row r="895" ht="15.75" customHeight="1">
      <c r="A895" s="94"/>
      <c r="B895" s="94"/>
      <c r="C895" s="94"/>
      <c r="D895" s="81"/>
      <c r="E895" s="94"/>
      <c r="F895" s="94"/>
      <c r="H895" s="726"/>
      <c r="M895" s="712"/>
      <c r="N895" s="712"/>
      <c r="O895" s="712"/>
      <c r="T895" s="712"/>
      <c r="Z895" s="712"/>
      <c r="AD895" s="569"/>
      <c r="AE895" s="712"/>
      <c r="AF895" s="712"/>
    </row>
    <row r="896" ht="15.75" customHeight="1">
      <c r="A896" s="94"/>
      <c r="B896" s="94"/>
      <c r="C896" s="94"/>
      <c r="D896" s="81"/>
      <c r="E896" s="94"/>
      <c r="F896" s="94"/>
      <c r="H896" s="726"/>
      <c r="M896" s="712"/>
      <c r="N896" s="712"/>
      <c r="O896" s="712"/>
      <c r="T896" s="712"/>
      <c r="Z896" s="712"/>
      <c r="AD896" s="569"/>
      <c r="AE896" s="712"/>
      <c r="AF896" s="712"/>
    </row>
    <row r="897" ht="15.75" customHeight="1">
      <c r="A897" s="94"/>
      <c r="B897" s="94"/>
      <c r="C897" s="94"/>
      <c r="D897" s="81"/>
      <c r="E897" s="94"/>
      <c r="F897" s="94"/>
      <c r="H897" s="726"/>
      <c r="M897" s="712"/>
      <c r="N897" s="712"/>
      <c r="O897" s="712"/>
      <c r="T897" s="712"/>
      <c r="Z897" s="712"/>
      <c r="AD897" s="569"/>
      <c r="AE897" s="712"/>
      <c r="AF897" s="712"/>
    </row>
    <row r="898" ht="15.75" customHeight="1">
      <c r="A898" s="94"/>
      <c r="B898" s="94"/>
      <c r="C898" s="94"/>
      <c r="D898" s="81"/>
      <c r="E898" s="94"/>
      <c r="F898" s="94"/>
      <c r="H898" s="726"/>
      <c r="M898" s="712"/>
      <c r="N898" s="712"/>
      <c r="O898" s="712"/>
      <c r="T898" s="712"/>
      <c r="Z898" s="712"/>
      <c r="AD898" s="569"/>
      <c r="AE898" s="712"/>
      <c r="AF898" s="712"/>
    </row>
    <row r="899" ht="15.75" customHeight="1">
      <c r="A899" s="94"/>
      <c r="B899" s="94"/>
      <c r="C899" s="94"/>
      <c r="D899" s="81"/>
      <c r="E899" s="94"/>
      <c r="F899" s="94"/>
      <c r="H899" s="726"/>
      <c r="M899" s="712"/>
      <c r="N899" s="712"/>
      <c r="O899" s="712"/>
      <c r="T899" s="712"/>
      <c r="Z899" s="712"/>
      <c r="AD899" s="569"/>
      <c r="AE899" s="712"/>
      <c r="AF899" s="712"/>
    </row>
    <row r="900" ht="15.75" customHeight="1">
      <c r="A900" s="94"/>
      <c r="B900" s="94"/>
      <c r="C900" s="94"/>
      <c r="D900" s="81"/>
      <c r="E900" s="94"/>
      <c r="F900" s="94"/>
      <c r="H900" s="726"/>
      <c r="M900" s="712"/>
      <c r="N900" s="712"/>
      <c r="O900" s="712"/>
      <c r="T900" s="712"/>
      <c r="Z900" s="712"/>
      <c r="AD900" s="569"/>
      <c r="AE900" s="712"/>
      <c r="AF900" s="712"/>
    </row>
    <row r="901" ht="15.75" customHeight="1">
      <c r="A901" s="94"/>
      <c r="B901" s="94"/>
      <c r="C901" s="94"/>
      <c r="D901" s="81"/>
      <c r="E901" s="94"/>
      <c r="F901" s="94"/>
      <c r="H901" s="726"/>
      <c r="M901" s="712"/>
      <c r="N901" s="712"/>
      <c r="O901" s="712"/>
      <c r="T901" s="712"/>
      <c r="Z901" s="712"/>
      <c r="AD901" s="569"/>
      <c r="AE901" s="712"/>
      <c r="AF901" s="712"/>
    </row>
    <row r="902" ht="15.75" customHeight="1">
      <c r="A902" s="94"/>
      <c r="B902" s="94"/>
      <c r="C902" s="94"/>
      <c r="D902" s="81"/>
      <c r="E902" s="94"/>
      <c r="F902" s="94"/>
      <c r="H902" s="726"/>
      <c r="M902" s="712"/>
      <c r="N902" s="712"/>
      <c r="O902" s="712"/>
      <c r="T902" s="712"/>
      <c r="Z902" s="712"/>
      <c r="AD902" s="569"/>
      <c r="AE902" s="712"/>
      <c r="AF902" s="712"/>
    </row>
    <row r="903" ht="15.75" customHeight="1">
      <c r="A903" s="94"/>
      <c r="B903" s="94"/>
      <c r="C903" s="94"/>
      <c r="D903" s="81"/>
      <c r="E903" s="94"/>
      <c r="F903" s="94"/>
      <c r="H903" s="726"/>
      <c r="M903" s="712"/>
      <c r="N903" s="712"/>
      <c r="O903" s="712"/>
      <c r="T903" s="712"/>
      <c r="Z903" s="712"/>
      <c r="AD903" s="569"/>
      <c r="AE903" s="712"/>
      <c r="AF903" s="712"/>
    </row>
    <row r="904" ht="15.75" customHeight="1">
      <c r="A904" s="94"/>
      <c r="B904" s="94"/>
      <c r="C904" s="94"/>
      <c r="D904" s="81"/>
      <c r="E904" s="94"/>
      <c r="F904" s="94"/>
      <c r="H904" s="726"/>
      <c r="M904" s="712"/>
      <c r="N904" s="712"/>
      <c r="O904" s="712"/>
      <c r="T904" s="712"/>
      <c r="Z904" s="712"/>
      <c r="AD904" s="569"/>
      <c r="AE904" s="712"/>
      <c r="AF904" s="712"/>
    </row>
    <row r="905" ht="15.75" customHeight="1">
      <c r="A905" s="94"/>
      <c r="B905" s="94"/>
      <c r="C905" s="94"/>
      <c r="D905" s="81"/>
      <c r="E905" s="94"/>
      <c r="F905" s="94"/>
      <c r="H905" s="726"/>
      <c r="M905" s="712"/>
      <c r="N905" s="712"/>
      <c r="O905" s="712"/>
      <c r="T905" s="712"/>
      <c r="Z905" s="712"/>
      <c r="AD905" s="569"/>
      <c r="AE905" s="712"/>
      <c r="AF905" s="712"/>
    </row>
    <row r="906" ht="15.75" customHeight="1">
      <c r="A906" s="94"/>
      <c r="B906" s="94"/>
      <c r="C906" s="94"/>
      <c r="D906" s="81"/>
      <c r="E906" s="94"/>
      <c r="F906" s="94"/>
      <c r="H906" s="726"/>
      <c r="M906" s="712"/>
      <c r="N906" s="712"/>
      <c r="O906" s="712"/>
      <c r="T906" s="712"/>
      <c r="Z906" s="712"/>
      <c r="AD906" s="569"/>
      <c r="AE906" s="712"/>
      <c r="AF906" s="712"/>
    </row>
    <row r="907" ht="15.75" customHeight="1">
      <c r="A907" s="94"/>
      <c r="B907" s="94"/>
      <c r="C907" s="94"/>
      <c r="D907" s="81"/>
      <c r="E907" s="94"/>
      <c r="F907" s="94"/>
      <c r="H907" s="726"/>
      <c r="M907" s="712"/>
      <c r="N907" s="712"/>
      <c r="O907" s="712"/>
      <c r="T907" s="712"/>
      <c r="Z907" s="712"/>
      <c r="AD907" s="569"/>
      <c r="AE907" s="712"/>
      <c r="AF907" s="712"/>
    </row>
    <row r="908" ht="15.75" customHeight="1">
      <c r="A908" s="94"/>
      <c r="B908" s="94"/>
      <c r="C908" s="94"/>
      <c r="D908" s="81"/>
      <c r="E908" s="94"/>
      <c r="F908" s="94"/>
      <c r="H908" s="726"/>
      <c r="M908" s="712"/>
      <c r="N908" s="712"/>
      <c r="O908" s="712"/>
      <c r="T908" s="712"/>
      <c r="Z908" s="712"/>
      <c r="AD908" s="569"/>
      <c r="AE908" s="712"/>
      <c r="AF908" s="712"/>
    </row>
    <row r="909" ht="15.75" customHeight="1">
      <c r="A909" s="94"/>
      <c r="B909" s="94"/>
      <c r="C909" s="94"/>
      <c r="D909" s="81"/>
      <c r="E909" s="94"/>
      <c r="F909" s="94"/>
      <c r="H909" s="726"/>
      <c r="M909" s="712"/>
      <c r="N909" s="712"/>
      <c r="O909" s="712"/>
      <c r="T909" s="712"/>
      <c r="Z909" s="712"/>
      <c r="AD909" s="569"/>
      <c r="AE909" s="712"/>
      <c r="AF909" s="712"/>
    </row>
    <row r="910" ht="15.75" customHeight="1">
      <c r="A910" s="94"/>
      <c r="B910" s="94"/>
      <c r="C910" s="94"/>
      <c r="D910" s="81"/>
      <c r="E910" s="94"/>
      <c r="F910" s="94"/>
      <c r="H910" s="726"/>
      <c r="M910" s="712"/>
      <c r="N910" s="712"/>
      <c r="O910" s="712"/>
      <c r="T910" s="712"/>
      <c r="Z910" s="712"/>
      <c r="AD910" s="569"/>
      <c r="AE910" s="712"/>
      <c r="AF910" s="712"/>
    </row>
    <row r="911" ht="15.75" customHeight="1">
      <c r="A911" s="94"/>
      <c r="B911" s="94"/>
      <c r="C911" s="94"/>
      <c r="D911" s="81"/>
      <c r="E911" s="94"/>
      <c r="F911" s="94"/>
      <c r="H911" s="726"/>
      <c r="M911" s="712"/>
      <c r="N911" s="712"/>
      <c r="O911" s="712"/>
      <c r="T911" s="712"/>
      <c r="Z911" s="712"/>
      <c r="AD911" s="569"/>
      <c r="AE911" s="712"/>
      <c r="AF911" s="712"/>
    </row>
    <row r="912" ht="15.75" customHeight="1">
      <c r="A912" s="94"/>
      <c r="B912" s="94"/>
      <c r="C912" s="94"/>
      <c r="D912" s="81"/>
      <c r="E912" s="94"/>
      <c r="F912" s="94"/>
      <c r="H912" s="726"/>
      <c r="M912" s="712"/>
      <c r="N912" s="712"/>
      <c r="O912" s="712"/>
      <c r="T912" s="712"/>
      <c r="Z912" s="712"/>
      <c r="AD912" s="569"/>
      <c r="AE912" s="712"/>
      <c r="AF912" s="712"/>
    </row>
    <row r="913" ht="15.75" customHeight="1">
      <c r="A913" s="94"/>
      <c r="B913" s="94"/>
      <c r="C913" s="94"/>
      <c r="D913" s="81"/>
      <c r="E913" s="94"/>
      <c r="F913" s="94"/>
      <c r="H913" s="726"/>
      <c r="M913" s="712"/>
      <c r="N913" s="712"/>
      <c r="O913" s="712"/>
      <c r="T913" s="712"/>
      <c r="Z913" s="712"/>
      <c r="AD913" s="569"/>
      <c r="AE913" s="712"/>
      <c r="AF913" s="712"/>
    </row>
    <row r="914" ht="15.75" customHeight="1">
      <c r="A914" s="94"/>
      <c r="B914" s="94"/>
      <c r="C914" s="94"/>
      <c r="D914" s="81"/>
      <c r="E914" s="94"/>
      <c r="F914" s="94"/>
      <c r="H914" s="726"/>
      <c r="M914" s="712"/>
      <c r="N914" s="712"/>
      <c r="O914" s="712"/>
      <c r="T914" s="712"/>
      <c r="Z914" s="712"/>
      <c r="AD914" s="569"/>
      <c r="AE914" s="712"/>
      <c r="AF914" s="712"/>
    </row>
    <row r="915" ht="15.75" customHeight="1">
      <c r="A915" s="94"/>
      <c r="B915" s="94"/>
      <c r="C915" s="94"/>
      <c r="D915" s="81"/>
      <c r="E915" s="94"/>
      <c r="F915" s="94"/>
      <c r="H915" s="726"/>
      <c r="M915" s="712"/>
      <c r="N915" s="712"/>
      <c r="O915" s="712"/>
      <c r="T915" s="712"/>
      <c r="Z915" s="712"/>
      <c r="AD915" s="569"/>
      <c r="AE915" s="712"/>
      <c r="AF915" s="712"/>
    </row>
    <row r="916" ht="15.75" customHeight="1">
      <c r="A916" s="94"/>
      <c r="B916" s="94"/>
      <c r="C916" s="94"/>
      <c r="D916" s="81"/>
      <c r="E916" s="94"/>
      <c r="F916" s="94"/>
      <c r="H916" s="726"/>
      <c r="M916" s="712"/>
      <c r="N916" s="712"/>
      <c r="O916" s="712"/>
      <c r="T916" s="712"/>
      <c r="Z916" s="712"/>
      <c r="AD916" s="569"/>
      <c r="AE916" s="712"/>
      <c r="AF916" s="712"/>
    </row>
    <row r="917" ht="15.75" customHeight="1">
      <c r="A917" s="94"/>
      <c r="B917" s="94"/>
      <c r="C917" s="94"/>
      <c r="D917" s="81"/>
      <c r="E917" s="94"/>
      <c r="F917" s="94"/>
      <c r="H917" s="726"/>
      <c r="M917" s="712"/>
      <c r="N917" s="712"/>
      <c r="O917" s="712"/>
      <c r="T917" s="712"/>
      <c r="Z917" s="712"/>
      <c r="AD917" s="569"/>
      <c r="AE917" s="712"/>
      <c r="AF917" s="712"/>
    </row>
    <row r="918" ht="15.75" customHeight="1">
      <c r="A918" s="94"/>
      <c r="B918" s="94"/>
      <c r="C918" s="94"/>
      <c r="D918" s="81"/>
      <c r="E918" s="94"/>
      <c r="F918" s="94"/>
      <c r="H918" s="726"/>
      <c r="M918" s="712"/>
      <c r="N918" s="712"/>
      <c r="O918" s="712"/>
      <c r="T918" s="712"/>
      <c r="Z918" s="712"/>
      <c r="AD918" s="569"/>
      <c r="AE918" s="712"/>
      <c r="AF918" s="712"/>
    </row>
    <row r="919" ht="15.75" customHeight="1">
      <c r="A919" s="94"/>
      <c r="B919" s="94"/>
      <c r="C919" s="94"/>
      <c r="D919" s="81"/>
      <c r="E919" s="94"/>
      <c r="F919" s="94"/>
      <c r="H919" s="726"/>
      <c r="M919" s="712"/>
      <c r="N919" s="712"/>
      <c r="O919" s="712"/>
      <c r="T919" s="712"/>
      <c r="Z919" s="712"/>
      <c r="AD919" s="569"/>
      <c r="AE919" s="712"/>
      <c r="AF919" s="712"/>
    </row>
    <row r="920" ht="15.75" customHeight="1">
      <c r="A920" s="94"/>
      <c r="B920" s="94"/>
      <c r="C920" s="94"/>
      <c r="D920" s="81"/>
      <c r="E920" s="94"/>
      <c r="F920" s="94"/>
      <c r="H920" s="726"/>
      <c r="M920" s="712"/>
      <c r="N920" s="712"/>
      <c r="O920" s="712"/>
      <c r="T920" s="712"/>
      <c r="Z920" s="712"/>
      <c r="AD920" s="569"/>
      <c r="AE920" s="712"/>
      <c r="AF920" s="712"/>
    </row>
    <row r="921" ht="15.75" customHeight="1">
      <c r="A921" s="94"/>
      <c r="B921" s="94"/>
      <c r="C921" s="94"/>
      <c r="D921" s="81"/>
      <c r="E921" s="94"/>
      <c r="F921" s="94"/>
      <c r="H921" s="726"/>
      <c r="M921" s="712"/>
      <c r="N921" s="712"/>
      <c r="O921" s="712"/>
      <c r="T921" s="712"/>
      <c r="Z921" s="712"/>
      <c r="AD921" s="569"/>
      <c r="AE921" s="712"/>
      <c r="AF921" s="712"/>
    </row>
    <row r="922" ht="15.75" customHeight="1">
      <c r="A922" s="94"/>
      <c r="B922" s="94"/>
      <c r="C922" s="94"/>
      <c r="D922" s="81"/>
      <c r="E922" s="94"/>
      <c r="F922" s="94"/>
      <c r="H922" s="726"/>
      <c r="M922" s="712"/>
      <c r="N922" s="712"/>
      <c r="O922" s="712"/>
      <c r="T922" s="712"/>
      <c r="Z922" s="712"/>
      <c r="AD922" s="569"/>
      <c r="AE922" s="712"/>
      <c r="AF922" s="712"/>
    </row>
    <row r="923" ht="15.75" customHeight="1">
      <c r="A923" s="94"/>
      <c r="B923" s="94"/>
      <c r="C923" s="94"/>
      <c r="D923" s="81"/>
      <c r="E923" s="94"/>
      <c r="F923" s="94"/>
      <c r="H923" s="726"/>
      <c r="M923" s="712"/>
      <c r="N923" s="712"/>
      <c r="O923" s="712"/>
      <c r="T923" s="712"/>
      <c r="Z923" s="712"/>
      <c r="AD923" s="569"/>
      <c r="AE923" s="712"/>
      <c r="AF923" s="712"/>
    </row>
    <row r="924" ht="15.75" customHeight="1">
      <c r="A924" s="94"/>
      <c r="B924" s="94"/>
      <c r="C924" s="94"/>
      <c r="D924" s="81"/>
      <c r="E924" s="94"/>
      <c r="F924" s="94"/>
      <c r="H924" s="726"/>
      <c r="M924" s="712"/>
      <c r="N924" s="712"/>
      <c r="O924" s="712"/>
      <c r="T924" s="712"/>
      <c r="Z924" s="712"/>
      <c r="AD924" s="569"/>
      <c r="AE924" s="712"/>
      <c r="AF924" s="712"/>
    </row>
    <row r="925" ht="15.75" customHeight="1">
      <c r="A925" s="94"/>
      <c r="B925" s="94"/>
      <c r="C925" s="94"/>
      <c r="D925" s="81"/>
      <c r="E925" s="94"/>
      <c r="F925" s="94"/>
      <c r="H925" s="726"/>
      <c r="M925" s="712"/>
      <c r="N925" s="712"/>
      <c r="O925" s="712"/>
      <c r="T925" s="712"/>
      <c r="Z925" s="712"/>
      <c r="AD925" s="569"/>
      <c r="AE925" s="712"/>
      <c r="AF925" s="712"/>
    </row>
    <row r="926" ht="15.75" customHeight="1">
      <c r="A926" s="94"/>
      <c r="B926" s="94"/>
      <c r="C926" s="94"/>
      <c r="D926" s="81"/>
      <c r="E926" s="94"/>
      <c r="F926" s="94"/>
      <c r="H926" s="726"/>
      <c r="M926" s="712"/>
      <c r="N926" s="712"/>
      <c r="O926" s="712"/>
      <c r="T926" s="712"/>
      <c r="Z926" s="712"/>
      <c r="AD926" s="569"/>
      <c r="AE926" s="712"/>
      <c r="AF926" s="712"/>
    </row>
    <row r="927" ht="15.75" customHeight="1">
      <c r="A927" s="94"/>
      <c r="B927" s="94"/>
      <c r="C927" s="94"/>
      <c r="D927" s="81"/>
      <c r="E927" s="94"/>
      <c r="F927" s="94"/>
      <c r="H927" s="726"/>
      <c r="M927" s="712"/>
      <c r="N927" s="712"/>
      <c r="O927" s="712"/>
      <c r="T927" s="712"/>
      <c r="Z927" s="712"/>
      <c r="AD927" s="569"/>
      <c r="AE927" s="712"/>
      <c r="AF927" s="712"/>
    </row>
    <row r="928" ht="15.75" customHeight="1">
      <c r="A928" s="94"/>
      <c r="B928" s="94"/>
      <c r="C928" s="94"/>
      <c r="D928" s="81"/>
      <c r="E928" s="94"/>
      <c r="F928" s="94"/>
      <c r="H928" s="726"/>
      <c r="M928" s="712"/>
      <c r="N928" s="712"/>
      <c r="O928" s="712"/>
      <c r="T928" s="712"/>
      <c r="Z928" s="712"/>
      <c r="AD928" s="569"/>
      <c r="AE928" s="712"/>
      <c r="AF928" s="712"/>
    </row>
    <row r="929" ht="15.75" customHeight="1">
      <c r="A929" s="94"/>
      <c r="B929" s="94"/>
      <c r="C929" s="94"/>
      <c r="D929" s="81"/>
      <c r="E929" s="94"/>
      <c r="F929" s="94"/>
      <c r="H929" s="726"/>
      <c r="M929" s="712"/>
      <c r="N929" s="712"/>
      <c r="O929" s="712"/>
      <c r="T929" s="712"/>
      <c r="Z929" s="712"/>
      <c r="AD929" s="569"/>
      <c r="AE929" s="712"/>
      <c r="AF929" s="712"/>
    </row>
    <row r="930" ht="15.75" customHeight="1">
      <c r="A930" s="94"/>
      <c r="B930" s="94"/>
      <c r="C930" s="94"/>
      <c r="D930" s="81"/>
      <c r="E930" s="94"/>
      <c r="F930" s="94"/>
      <c r="H930" s="726"/>
      <c r="M930" s="712"/>
      <c r="N930" s="712"/>
      <c r="O930" s="712"/>
      <c r="T930" s="712"/>
      <c r="Z930" s="712"/>
      <c r="AD930" s="569"/>
      <c r="AE930" s="712"/>
      <c r="AF930" s="712"/>
    </row>
    <row r="931" ht="15.75" customHeight="1">
      <c r="A931" s="94"/>
      <c r="B931" s="94"/>
      <c r="C931" s="94"/>
      <c r="D931" s="81"/>
      <c r="E931" s="94"/>
      <c r="F931" s="94"/>
      <c r="H931" s="726"/>
      <c r="M931" s="712"/>
      <c r="N931" s="712"/>
      <c r="O931" s="712"/>
      <c r="T931" s="712"/>
      <c r="Z931" s="712"/>
      <c r="AD931" s="569"/>
      <c r="AE931" s="712"/>
      <c r="AF931" s="712"/>
    </row>
    <row r="932" ht="15.75" customHeight="1">
      <c r="A932" s="94"/>
      <c r="B932" s="94"/>
      <c r="C932" s="94"/>
      <c r="D932" s="81"/>
      <c r="E932" s="94"/>
      <c r="F932" s="94"/>
      <c r="H932" s="726"/>
      <c r="M932" s="712"/>
      <c r="N932" s="712"/>
      <c r="O932" s="712"/>
      <c r="T932" s="712"/>
      <c r="Z932" s="712"/>
      <c r="AD932" s="569"/>
      <c r="AE932" s="712"/>
      <c r="AF932" s="712"/>
    </row>
    <row r="933" ht="15.75" customHeight="1">
      <c r="A933" s="94"/>
      <c r="B933" s="94"/>
      <c r="C933" s="94"/>
      <c r="D933" s="81"/>
      <c r="E933" s="94"/>
      <c r="F933" s="94"/>
      <c r="H933" s="726"/>
      <c r="M933" s="712"/>
      <c r="N933" s="712"/>
      <c r="O933" s="712"/>
      <c r="T933" s="712"/>
      <c r="Z933" s="712"/>
      <c r="AD933" s="569"/>
      <c r="AE933" s="712"/>
      <c r="AF933" s="712"/>
    </row>
    <row r="934" ht="15.75" customHeight="1">
      <c r="A934" s="94"/>
      <c r="B934" s="94"/>
      <c r="C934" s="94"/>
      <c r="D934" s="81"/>
      <c r="E934" s="94"/>
      <c r="F934" s="94"/>
      <c r="H934" s="726"/>
      <c r="M934" s="712"/>
      <c r="N934" s="712"/>
      <c r="O934" s="712"/>
      <c r="T934" s="712"/>
      <c r="Z934" s="712"/>
      <c r="AD934" s="569"/>
      <c r="AE934" s="712"/>
      <c r="AF934" s="712"/>
    </row>
    <row r="935" ht="15.75" customHeight="1">
      <c r="A935" s="94"/>
      <c r="B935" s="94"/>
      <c r="C935" s="94"/>
      <c r="D935" s="81"/>
      <c r="E935" s="94"/>
      <c r="F935" s="94"/>
      <c r="H935" s="726"/>
      <c r="M935" s="712"/>
      <c r="N935" s="712"/>
      <c r="O935" s="712"/>
      <c r="T935" s="712"/>
      <c r="Z935" s="712"/>
      <c r="AD935" s="569"/>
      <c r="AE935" s="712"/>
      <c r="AF935" s="712"/>
    </row>
    <row r="936" ht="15.75" customHeight="1">
      <c r="A936" s="94"/>
      <c r="B936" s="94"/>
      <c r="C936" s="94"/>
      <c r="D936" s="81"/>
      <c r="E936" s="94"/>
      <c r="F936" s="94"/>
      <c r="H936" s="726"/>
      <c r="M936" s="712"/>
      <c r="N936" s="712"/>
      <c r="O936" s="712"/>
      <c r="T936" s="712"/>
      <c r="Z936" s="712"/>
      <c r="AD936" s="569"/>
      <c r="AE936" s="712"/>
      <c r="AF936" s="712"/>
    </row>
    <row r="937" ht="15.75" customHeight="1">
      <c r="A937" s="94"/>
      <c r="B937" s="94"/>
      <c r="C937" s="94"/>
      <c r="D937" s="81"/>
      <c r="E937" s="94"/>
      <c r="F937" s="94"/>
      <c r="H937" s="726"/>
      <c r="M937" s="712"/>
      <c r="N937" s="712"/>
      <c r="O937" s="712"/>
      <c r="T937" s="712"/>
      <c r="Z937" s="712"/>
      <c r="AD937" s="569"/>
      <c r="AE937" s="712"/>
      <c r="AF937" s="712"/>
    </row>
    <row r="938" ht="15.75" customHeight="1">
      <c r="A938" s="94"/>
      <c r="B938" s="94"/>
      <c r="C938" s="94"/>
      <c r="D938" s="81"/>
      <c r="E938" s="94"/>
      <c r="F938" s="94"/>
      <c r="H938" s="726"/>
      <c r="M938" s="712"/>
      <c r="N938" s="712"/>
      <c r="O938" s="712"/>
      <c r="T938" s="712"/>
      <c r="Z938" s="712"/>
      <c r="AD938" s="569"/>
      <c r="AE938" s="712"/>
      <c r="AF938" s="712"/>
    </row>
    <row r="939" ht="15.75" customHeight="1">
      <c r="A939" s="94"/>
      <c r="B939" s="94"/>
      <c r="C939" s="94"/>
      <c r="D939" s="81"/>
      <c r="E939" s="94"/>
      <c r="F939" s="94"/>
      <c r="H939" s="726"/>
      <c r="M939" s="712"/>
      <c r="N939" s="712"/>
      <c r="O939" s="712"/>
      <c r="T939" s="712"/>
      <c r="Z939" s="712"/>
      <c r="AD939" s="569"/>
      <c r="AE939" s="712"/>
      <c r="AF939" s="712"/>
    </row>
    <row r="940" ht="15.75" customHeight="1">
      <c r="A940" s="94"/>
      <c r="B940" s="94"/>
      <c r="C940" s="94"/>
      <c r="D940" s="81"/>
      <c r="E940" s="94"/>
      <c r="F940" s="94"/>
      <c r="H940" s="726"/>
      <c r="M940" s="712"/>
      <c r="N940" s="712"/>
      <c r="O940" s="712"/>
      <c r="T940" s="712"/>
      <c r="Z940" s="712"/>
      <c r="AD940" s="569"/>
      <c r="AE940" s="712"/>
      <c r="AF940" s="712"/>
    </row>
    <row r="941" ht="15.75" customHeight="1">
      <c r="A941" s="94"/>
      <c r="B941" s="94"/>
      <c r="C941" s="94"/>
      <c r="D941" s="81"/>
      <c r="E941" s="94"/>
      <c r="F941" s="94"/>
      <c r="H941" s="726"/>
      <c r="M941" s="712"/>
      <c r="N941" s="712"/>
      <c r="O941" s="712"/>
      <c r="T941" s="712"/>
      <c r="Z941" s="712"/>
      <c r="AD941" s="569"/>
      <c r="AE941" s="712"/>
      <c r="AF941" s="712"/>
    </row>
    <row r="942" ht="15.75" customHeight="1">
      <c r="A942" s="94"/>
      <c r="B942" s="94"/>
      <c r="C942" s="94"/>
      <c r="D942" s="81"/>
      <c r="E942" s="94"/>
      <c r="F942" s="94"/>
      <c r="H942" s="726"/>
      <c r="M942" s="712"/>
      <c r="N942" s="712"/>
      <c r="O942" s="712"/>
      <c r="T942" s="712"/>
      <c r="Z942" s="712"/>
      <c r="AD942" s="569"/>
      <c r="AE942" s="712"/>
      <c r="AF942" s="712"/>
    </row>
    <row r="943" ht="15.75" customHeight="1">
      <c r="A943" s="94"/>
      <c r="B943" s="94"/>
      <c r="C943" s="94"/>
      <c r="D943" s="81"/>
      <c r="E943" s="94"/>
      <c r="F943" s="94"/>
      <c r="H943" s="726"/>
      <c r="M943" s="712"/>
      <c r="N943" s="712"/>
      <c r="O943" s="712"/>
      <c r="T943" s="712"/>
      <c r="Z943" s="712"/>
      <c r="AD943" s="569"/>
      <c r="AE943" s="712"/>
      <c r="AF943" s="712"/>
    </row>
    <row r="944" ht="15.75" customHeight="1">
      <c r="A944" s="94"/>
      <c r="B944" s="94"/>
      <c r="C944" s="94"/>
      <c r="D944" s="81"/>
      <c r="E944" s="94"/>
      <c r="F944" s="94"/>
      <c r="H944" s="726"/>
      <c r="M944" s="712"/>
      <c r="N944" s="712"/>
      <c r="O944" s="712"/>
      <c r="T944" s="712"/>
      <c r="Z944" s="712"/>
      <c r="AD944" s="569"/>
      <c r="AE944" s="712"/>
      <c r="AF944" s="712"/>
    </row>
    <row r="945" ht="15.75" customHeight="1">
      <c r="A945" s="94"/>
      <c r="B945" s="94"/>
      <c r="C945" s="94"/>
      <c r="D945" s="81"/>
      <c r="E945" s="94"/>
      <c r="F945" s="94"/>
      <c r="H945" s="726"/>
      <c r="M945" s="712"/>
      <c r="N945" s="712"/>
      <c r="O945" s="712"/>
      <c r="T945" s="712"/>
      <c r="Z945" s="712"/>
      <c r="AD945" s="569"/>
      <c r="AE945" s="712"/>
      <c r="AF945" s="712"/>
    </row>
    <row r="946" ht="15.75" customHeight="1">
      <c r="A946" s="94"/>
      <c r="B946" s="94"/>
      <c r="C946" s="94"/>
      <c r="D946" s="81"/>
      <c r="E946" s="94"/>
      <c r="F946" s="94"/>
      <c r="H946" s="726"/>
      <c r="M946" s="712"/>
      <c r="N946" s="712"/>
      <c r="O946" s="712"/>
      <c r="T946" s="712"/>
      <c r="Z946" s="712"/>
      <c r="AD946" s="569"/>
      <c r="AE946" s="712"/>
      <c r="AF946" s="712"/>
    </row>
    <row r="947" ht="15.75" customHeight="1">
      <c r="A947" s="94"/>
      <c r="B947" s="94"/>
      <c r="C947" s="94"/>
      <c r="D947" s="81"/>
      <c r="E947" s="94"/>
      <c r="F947" s="94"/>
      <c r="H947" s="726"/>
      <c r="M947" s="712"/>
      <c r="N947" s="712"/>
      <c r="O947" s="712"/>
      <c r="T947" s="712"/>
      <c r="Z947" s="712"/>
      <c r="AD947" s="569"/>
      <c r="AE947" s="712"/>
      <c r="AF947" s="712"/>
    </row>
    <row r="948" ht="15.75" customHeight="1">
      <c r="A948" s="94"/>
      <c r="B948" s="94"/>
      <c r="C948" s="94"/>
      <c r="D948" s="81"/>
      <c r="E948" s="94"/>
      <c r="F948" s="94"/>
      <c r="H948" s="726"/>
      <c r="M948" s="712"/>
      <c r="N948" s="712"/>
      <c r="O948" s="712"/>
      <c r="T948" s="712"/>
      <c r="Z948" s="712"/>
      <c r="AD948" s="569"/>
      <c r="AE948" s="712"/>
      <c r="AF948" s="712"/>
    </row>
    <row r="949" ht="15.75" customHeight="1">
      <c r="A949" s="94"/>
      <c r="B949" s="94"/>
      <c r="C949" s="94"/>
      <c r="D949" s="81"/>
      <c r="E949" s="94"/>
      <c r="F949" s="94"/>
      <c r="H949" s="726"/>
      <c r="M949" s="712"/>
      <c r="N949" s="712"/>
      <c r="O949" s="712"/>
      <c r="T949" s="712"/>
      <c r="Z949" s="712"/>
      <c r="AD949" s="569"/>
      <c r="AE949" s="712"/>
      <c r="AF949" s="712"/>
    </row>
    <row r="950" ht="15.75" customHeight="1">
      <c r="A950" s="94"/>
      <c r="B950" s="94"/>
      <c r="C950" s="94"/>
      <c r="D950" s="81"/>
      <c r="E950" s="94"/>
      <c r="F950" s="94"/>
      <c r="H950" s="726"/>
      <c r="M950" s="712"/>
      <c r="N950" s="712"/>
      <c r="O950" s="712"/>
      <c r="T950" s="712"/>
      <c r="Z950" s="712"/>
      <c r="AD950" s="569"/>
      <c r="AE950" s="712"/>
      <c r="AF950" s="712"/>
    </row>
    <row r="951" ht="15.75" customHeight="1">
      <c r="A951" s="94"/>
      <c r="B951" s="94"/>
      <c r="C951" s="94"/>
      <c r="D951" s="81"/>
      <c r="E951" s="94"/>
      <c r="F951" s="94"/>
      <c r="H951" s="726"/>
      <c r="M951" s="712"/>
      <c r="N951" s="712"/>
      <c r="O951" s="712"/>
      <c r="T951" s="712"/>
      <c r="Z951" s="712"/>
      <c r="AD951" s="569"/>
      <c r="AE951" s="712"/>
      <c r="AF951" s="712"/>
    </row>
    <row r="952" ht="15.75" customHeight="1">
      <c r="A952" s="94"/>
      <c r="B952" s="94"/>
      <c r="C952" s="94"/>
      <c r="D952" s="81"/>
      <c r="E952" s="94"/>
      <c r="F952" s="94"/>
      <c r="H952" s="726"/>
      <c r="M952" s="712"/>
      <c r="N952" s="712"/>
      <c r="O952" s="712"/>
      <c r="T952" s="712"/>
      <c r="Z952" s="712"/>
      <c r="AD952" s="569"/>
      <c r="AE952" s="712"/>
      <c r="AF952" s="712"/>
    </row>
    <row r="953" ht="15.75" customHeight="1">
      <c r="A953" s="94"/>
      <c r="B953" s="94"/>
      <c r="C953" s="94"/>
      <c r="D953" s="81"/>
      <c r="E953" s="94"/>
      <c r="F953" s="94"/>
      <c r="H953" s="726"/>
      <c r="M953" s="712"/>
      <c r="N953" s="712"/>
      <c r="O953" s="712"/>
      <c r="T953" s="712"/>
      <c r="Z953" s="712"/>
      <c r="AD953" s="569"/>
      <c r="AE953" s="712"/>
      <c r="AF953" s="712"/>
    </row>
    <row r="954" ht="15.75" customHeight="1">
      <c r="A954" s="94"/>
      <c r="B954" s="94"/>
      <c r="C954" s="94"/>
      <c r="D954" s="81"/>
      <c r="E954" s="94"/>
      <c r="F954" s="94"/>
      <c r="H954" s="726"/>
      <c r="M954" s="712"/>
      <c r="N954" s="712"/>
      <c r="O954" s="712"/>
      <c r="T954" s="712"/>
      <c r="Z954" s="712"/>
      <c r="AD954" s="569"/>
      <c r="AE954" s="712"/>
      <c r="AF954" s="712"/>
    </row>
    <row r="955" ht="15.75" customHeight="1">
      <c r="A955" s="94"/>
      <c r="B955" s="94"/>
      <c r="C955" s="94"/>
      <c r="D955" s="81"/>
      <c r="E955" s="94"/>
      <c r="F955" s="94"/>
      <c r="H955" s="726"/>
      <c r="M955" s="712"/>
      <c r="N955" s="712"/>
      <c r="O955" s="712"/>
      <c r="T955" s="712"/>
      <c r="Z955" s="712"/>
      <c r="AD955" s="569"/>
      <c r="AE955" s="712"/>
      <c r="AF955" s="712"/>
    </row>
    <row r="956" ht="15.75" customHeight="1">
      <c r="A956" s="94"/>
      <c r="B956" s="94"/>
      <c r="C956" s="94"/>
      <c r="D956" s="81"/>
      <c r="E956" s="94"/>
      <c r="F956" s="94"/>
      <c r="H956" s="726"/>
      <c r="M956" s="712"/>
      <c r="N956" s="712"/>
      <c r="O956" s="712"/>
      <c r="T956" s="712"/>
      <c r="Z956" s="712"/>
      <c r="AD956" s="569"/>
      <c r="AE956" s="712"/>
      <c r="AF956" s="712"/>
    </row>
    <row r="957" ht="15.75" customHeight="1">
      <c r="A957" s="94"/>
      <c r="B957" s="94"/>
      <c r="C957" s="94"/>
      <c r="D957" s="81"/>
      <c r="E957" s="94"/>
      <c r="F957" s="94"/>
      <c r="H957" s="726"/>
      <c r="M957" s="712"/>
      <c r="N957" s="712"/>
      <c r="O957" s="712"/>
      <c r="T957" s="712"/>
      <c r="Z957" s="712"/>
      <c r="AD957" s="569"/>
      <c r="AE957" s="712"/>
      <c r="AF957" s="712"/>
    </row>
    <row r="958" ht="15.75" customHeight="1">
      <c r="A958" s="94"/>
      <c r="B958" s="94"/>
      <c r="C958" s="94"/>
      <c r="D958" s="81"/>
      <c r="E958" s="94"/>
      <c r="F958" s="94"/>
      <c r="H958" s="726"/>
      <c r="M958" s="712"/>
      <c r="N958" s="712"/>
      <c r="O958" s="712"/>
      <c r="T958" s="712"/>
      <c r="Z958" s="712"/>
      <c r="AD958" s="569"/>
      <c r="AE958" s="712"/>
      <c r="AF958" s="712"/>
    </row>
    <row r="959" ht="15.75" customHeight="1">
      <c r="A959" s="94"/>
      <c r="B959" s="94"/>
      <c r="C959" s="94"/>
      <c r="D959" s="81"/>
      <c r="E959" s="94"/>
      <c r="F959" s="94"/>
      <c r="H959" s="726"/>
      <c r="M959" s="712"/>
      <c r="N959" s="712"/>
      <c r="O959" s="712"/>
      <c r="T959" s="712"/>
      <c r="Z959" s="712"/>
      <c r="AD959" s="569"/>
      <c r="AE959" s="712"/>
      <c r="AF959" s="712"/>
    </row>
    <row r="960" ht="15.75" customHeight="1">
      <c r="A960" s="94"/>
      <c r="B960" s="94"/>
      <c r="C960" s="94"/>
      <c r="D960" s="81"/>
      <c r="E960" s="94"/>
      <c r="F960" s="94"/>
      <c r="H960" s="726"/>
      <c r="M960" s="712"/>
      <c r="N960" s="712"/>
      <c r="O960" s="712"/>
      <c r="T960" s="712"/>
      <c r="Z960" s="712"/>
      <c r="AD960" s="569"/>
      <c r="AE960" s="712"/>
      <c r="AF960" s="712"/>
    </row>
    <row r="961" ht="15.75" customHeight="1">
      <c r="A961" s="94"/>
      <c r="B961" s="94"/>
      <c r="C961" s="94"/>
      <c r="D961" s="81"/>
      <c r="E961" s="94"/>
      <c r="F961" s="94"/>
      <c r="H961" s="726"/>
      <c r="M961" s="712"/>
      <c r="N961" s="712"/>
      <c r="O961" s="712"/>
      <c r="T961" s="712"/>
      <c r="Z961" s="712"/>
      <c r="AD961" s="569"/>
      <c r="AE961" s="712"/>
      <c r="AF961" s="712"/>
    </row>
    <row r="962" ht="15.75" customHeight="1">
      <c r="A962" s="94"/>
      <c r="B962" s="94"/>
      <c r="C962" s="94"/>
      <c r="D962" s="81"/>
      <c r="E962" s="94"/>
      <c r="F962" s="94"/>
      <c r="H962" s="726"/>
      <c r="M962" s="712"/>
      <c r="N962" s="712"/>
      <c r="O962" s="712"/>
      <c r="T962" s="712"/>
      <c r="Z962" s="712"/>
      <c r="AD962" s="569"/>
      <c r="AE962" s="712"/>
      <c r="AF962" s="712"/>
    </row>
    <row r="963" ht="15.75" customHeight="1">
      <c r="A963" s="94"/>
      <c r="B963" s="94"/>
      <c r="C963" s="94"/>
      <c r="D963" s="81"/>
      <c r="E963" s="94"/>
      <c r="F963" s="94"/>
      <c r="H963" s="726"/>
      <c r="M963" s="712"/>
      <c r="N963" s="712"/>
      <c r="O963" s="712"/>
      <c r="T963" s="712"/>
      <c r="Z963" s="712"/>
      <c r="AD963" s="569"/>
      <c r="AE963" s="712"/>
      <c r="AF963" s="712"/>
    </row>
    <row r="964" ht="15.75" customHeight="1">
      <c r="A964" s="94"/>
      <c r="B964" s="94"/>
      <c r="C964" s="94"/>
      <c r="D964" s="81"/>
      <c r="E964" s="94"/>
      <c r="F964" s="94"/>
      <c r="H964" s="726"/>
      <c r="M964" s="712"/>
      <c r="N964" s="712"/>
      <c r="O964" s="712"/>
      <c r="T964" s="712"/>
      <c r="Z964" s="712"/>
      <c r="AD964" s="569"/>
      <c r="AE964" s="712"/>
      <c r="AF964" s="712"/>
    </row>
    <row r="965" ht="15.75" customHeight="1">
      <c r="A965" s="94"/>
      <c r="B965" s="94"/>
      <c r="C965" s="94"/>
      <c r="D965" s="81"/>
      <c r="E965" s="94"/>
      <c r="F965" s="94"/>
      <c r="H965" s="726"/>
      <c r="M965" s="712"/>
      <c r="N965" s="712"/>
      <c r="O965" s="712"/>
      <c r="T965" s="712"/>
      <c r="Z965" s="712"/>
      <c r="AD965" s="569"/>
      <c r="AE965" s="712"/>
      <c r="AF965" s="712"/>
    </row>
    <row r="966" ht="15.75" customHeight="1">
      <c r="A966" s="94"/>
      <c r="B966" s="94"/>
      <c r="C966" s="94"/>
      <c r="D966" s="81"/>
      <c r="E966" s="94"/>
      <c r="F966" s="94"/>
      <c r="H966" s="726"/>
      <c r="M966" s="712"/>
      <c r="N966" s="712"/>
      <c r="O966" s="712"/>
      <c r="T966" s="712"/>
      <c r="Z966" s="712"/>
      <c r="AD966" s="569"/>
      <c r="AE966" s="712"/>
      <c r="AF966" s="712"/>
    </row>
    <row r="967" ht="15.75" customHeight="1">
      <c r="A967" s="94"/>
      <c r="B967" s="94"/>
      <c r="C967" s="94"/>
      <c r="D967" s="81"/>
      <c r="E967" s="94"/>
      <c r="F967" s="94"/>
      <c r="H967" s="726"/>
      <c r="M967" s="712"/>
      <c r="N967" s="712"/>
      <c r="O967" s="712"/>
      <c r="T967" s="712"/>
      <c r="Z967" s="712"/>
      <c r="AD967" s="569"/>
      <c r="AE967" s="712"/>
      <c r="AF967" s="712"/>
    </row>
    <row r="968" ht="15.75" customHeight="1">
      <c r="A968" s="94"/>
      <c r="B968" s="94"/>
      <c r="C968" s="94"/>
      <c r="D968" s="81"/>
      <c r="E968" s="94"/>
      <c r="F968" s="94"/>
      <c r="H968" s="726"/>
      <c r="M968" s="712"/>
      <c r="N968" s="712"/>
      <c r="O968" s="712"/>
      <c r="T968" s="712"/>
      <c r="Z968" s="712"/>
      <c r="AD968" s="569"/>
      <c r="AE968" s="712"/>
      <c r="AF968" s="712"/>
    </row>
    <row r="969" ht="15.75" customHeight="1">
      <c r="A969" s="94"/>
      <c r="B969" s="94"/>
      <c r="C969" s="94"/>
      <c r="D969" s="81"/>
      <c r="E969" s="94"/>
      <c r="F969" s="94"/>
      <c r="H969" s="726"/>
      <c r="M969" s="712"/>
      <c r="N969" s="712"/>
      <c r="O969" s="712"/>
      <c r="T969" s="712"/>
      <c r="Z969" s="712"/>
      <c r="AD969" s="569"/>
      <c r="AE969" s="712"/>
      <c r="AF969" s="712"/>
    </row>
    <row r="970" ht="15.75" customHeight="1">
      <c r="A970" s="94"/>
      <c r="B970" s="94"/>
      <c r="C970" s="94"/>
      <c r="D970" s="81"/>
      <c r="E970" s="94"/>
      <c r="F970" s="94"/>
      <c r="H970" s="726"/>
      <c r="M970" s="712"/>
      <c r="N970" s="712"/>
      <c r="O970" s="712"/>
      <c r="T970" s="712"/>
      <c r="Z970" s="712"/>
      <c r="AD970" s="569"/>
      <c r="AE970" s="712"/>
      <c r="AF970" s="712"/>
    </row>
    <row r="971" ht="15.75" customHeight="1">
      <c r="A971" s="94"/>
      <c r="B971" s="94"/>
      <c r="C971" s="94"/>
      <c r="D971" s="81"/>
      <c r="E971" s="94"/>
      <c r="F971" s="94"/>
      <c r="H971" s="726"/>
      <c r="M971" s="712"/>
      <c r="N971" s="712"/>
      <c r="O971" s="712"/>
      <c r="T971" s="712"/>
      <c r="Z971" s="712"/>
      <c r="AD971" s="569"/>
      <c r="AE971" s="712"/>
      <c r="AF971" s="712"/>
    </row>
    <row r="972" ht="15.75" customHeight="1">
      <c r="A972" s="94"/>
      <c r="B972" s="94"/>
      <c r="C972" s="94"/>
      <c r="D972" s="81"/>
      <c r="E972" s="94"/>
      <c r="F972" s="94"/>
      <c r="H972" s="726"/>
      <c r="M972" s="712"/>
      <c r="N972" s="712"/>
      <c r="O972" s="712"/>
      <c r="T972" s="712"/>
      <c r="Z972" s="712"/>
      <c r="AD972" s="569"/>
      <c r="AE972" s="712"/>
      <c r="AF972" s="712"/>
    </row>
    <row r="973" ht="15.75" customHeight="1">
      <c r="A973" s="94"/>
      <c r="B973" s="94"/>
      <c r="C973" s="94"/>
      <c r="D973" s="81"/>
      <c r="E973" s="94"/>
      <c r="F973" s="94"/>
      <c r="H973" s="726"/>
      <c r="M973" s="712"/>
      <c r="N973" s="712"/>
      <c r="O973" s="712"/>
      <c r="T973" s="712"/>
      <c r="Z973" s="712"/>
      <c r="AD973" s="569"/>
      <c r="AE973" s="712"/>
      <c r="AF973" s="712"/>
    </row>
    <row r="974" ht="15.75" customHeight="1">
      <c r="A974" s="94"/>
      <c r="B974" s="94"/>
      <c r="C974" s="94"/>
      <c r="D974" s="81"/>
      <c r="E974" s="94"/>
      <c r="F974" s="94"/>
      <c r="H974" s="726"/>
      <c r="M974" s="712"/>
      <c r="N974" s="712"/>
      <c r="O974" s="712"/>
      <c r="T974" s="712"/>
      <c r="Z974" s="712"/>
      <c r="AD974" s="569"/>
      <c r="AE974" s="712"/>
      <c r="AF974" s="712"/>
    </row>
    <row r="975" ht="15.75" customHeight="1">
      <c r="A975" s="94"/>
      <c r="B975" s="94"/>
      <c r="C975" s="94"/>
      <c r="D975" s="81"/>
      <c r="E975" s="94"/>
      <c r="F975" s="94"/>
      <c r="H975" s="726"/>
      <c r="M975" s="712"/>
      <c r="N975" s="712"/>
      <c r="O975" s="712"/>
      <c r="T975" s="712"/>
      <c r="Z975" s="712"/>
      <c r="AD975" s="569"/>
      <c r="AE975" s="712"/>
      <c r="AF975" s="712"/>
    </row>
    <row r="976" ht="15.75" customHeight="1">
      <c r="A976" s="94"/>
      <c r="B976" s="94"/>
      <c r="C976" s="94"/>
      <c r="D976" s="81"/>
      <c r="E976" s="94"/>
      <c r="F976" s="94"/>
      <c r="H976" s="726"/>
      <c r="M976" s="712"/>
      <c r="N976" s="712"/>
      <c r="O976" s="712"/>
      <c r="T976" s="712"/>
      <c r="Z976" s="712"/>
      <c r="AD976" s="569"/>
      <c r="AE976" s="712"/>
      <c r="AF976" s="712"/>
    </row>
    <row r="977" ht="15.75" customHeight="1">
      <c r="A977" s="94"/>
      <c r="B977" s="94"/>
      <c r="C977" s="94"/>
      <c r="D977" s="81"/>
      <c r="E977" s="94"/>
      <c r="F977" s="94"/>
      <c r="H977" s="726"/>
      <c r="M977" s="712"/>
      <c r="N977" s="712"/>
      <c r="O977" s="712"/>
      <c r="T977" s="712"/>
      <c r="Z977" s="712"/>
      <c r="AD977" s="569"/>
      <c r="AE977" s="712"/>
      <c r="AF977" s="712"/>
    </row>
    <row r="978" ht="15.75" customHeight="1">
      <c r="A978" s="94"/>
      <c r="B978" s="94"/>
      <c r="C978" s="94"/>
      <c r="D978" s="81"/>
      <c r="E978" s="94"/>
      <c r="F978" s="94"/>
      <c r="H978" s="726"/>
      <c r="M978" s="712"/>
      <c r="N978" s="712"/>
      <c r="O978" s="712"/>
      <c r="T978" s="712"/>
      <c r="Z978" s="712"/>
      <c r="AD978" s="569"/>
      <c r="AE978" s="712"/>
      <c r="AF978" s="712"/>
    </row>
    <row r="979" ht="15.75" customHeight="1">
      <c r="A979" s="94"/>
      <c r="B979" s="94"/>
      <c r="C979" s="94"/>
      <c r="D979" s="81"/>
      <c r="E979" s="94"/>
      <c r="F979" s="94"/>
      <c r="H979" s="726"/>
      <c r="M979" s="712"/>
      <c r="N979" s="712"/>
      <c r="O979" s="712"/>
      <c r="T979" s="712"/>
      <c r="Z979" s="712"/>
      <c r="AD979" s="569"/>
      <c r="AE979" s="712"/>
      <c r="AF979" s="712"/>
    </row>
    <row r="980" ht="15.75" customHeight="1">
      <c r="A980" s="94"/>
      <c r="B980" s="94"/>
      <c r="C980" s="94"/>
      <c r="D980" s="81"/>
      <c r="E980" s="94"/>
      <c r="F980" s="94"/>
      <c r="H980" s="726"/>
      <c r="M980" s="712"/>
      <c r="N980" s="712"/>
      <c r="O980" s="712"/>
      <c r="T980" s="712"/>
      <c r="Z980" s="712"/>
      <c r="AD980" s="569"/>
      <c r="AE980" s="712"/>
      <c r="AF980" s="712"/>
    </row>
    <row r="981" ht="15.75" customHeight="1">
      <c r="A981" s="94"/>
      <c r="B981" s="94"/>
      <c r="C981" s="94"/>
      <c r="D981" s="81"/>
      <c r="E981" s="94"/>
      <c r="F981" s="94"/>
      <c r="H981" s="726"/>
      <c r="M981" s="712"/>
      <c r="N981" s="712"/>
      <c r="O981" s="712"/>
      <c r="T981" s="712"/>
      <c r="Z981" s="712"/>
      <c r="AD981" s="569"/>
      <c r="AE981" s="712"/>
      <c r="AF981" s="712"/>
    </row>
    <row r="982" ht="15.75" customHeight="1">
      <c r="A982" s="94"/>
      <c r="B982" s="94"/>
      <c r="C982" s="94"/>
      <c r="D982" s="81"/>
      <c r="E982" s="94"/>
      <c r="F982" s="94"/>
      <c r="H982" s="726"/>
      <c r="M982" s="712"/>
      <c r="N982" s="712"/>
      <c r="O982" s="712"/>
      <c r="T982" s="712"/>
      <c r="Z982" s="712"/>
      <c r="AD982" s="569"/>
      <c r="AE982" s="712"/>
      <c r="AF982" s="712"/>
    </row>
    <row r="983" ht="15.75" customHeight="1">
      <c r="A983" s="94"/>
      <c r="B983" s="94"/>
      <c r="C983" s="94"/>
      <c r="D983" s="81"/>
      <c r="E983" s="94"/>
      <c r="F983" s="94"/>
      <c r="H983" s="726"/>
      <c r="M983" s="712"/>
      <c r="N983" s="712"/>
      <c r="O983" s="712"/>
      <c r="T983" s="712"/>
      <c r="Z983" s="712"/>
      <c r="AD983" s="569"/>
      <c r="AE983" s="712"/>
      <c r="AF983" s="712"/>
    </row>
    <row r="984" ht="15.75" customHeight="1">
      <c r="A984" s="94"/>
      <c r="B984" s="94"/>
      <c r="C984" s="94"/>
      <c r="D984" s="81"/>
      <c r="E984" s="94"/>
      <c r="F984" s="94"/>
      <c r="H984" s="726"/>
      <c r="M984" s="712"/>
      <c r="N984" s="712"/>
      <c r="O984" s="712"/>
      <c r="T984" s="712"/>
      <c r="Z984" s="712"/>
      <c r="AD984" s="569"/>
      <c r="AE984" s="712"/>
      <c r="AF984" s="712"/>
    </row>
    <row r="985" ht="15.75" customHeight="1">
      <c r="A985" s="94"/>
      <c r="B985" s="94"/>
      <c r="C985" s="94"/>
      <c r="D985" s="81"/>
      <c r="E985" s="94"/>
      <c r="F985" s="94"/>
      <c r="H985" s="726"/>
      <c r="M985" s="712"/>
      <c r="N985" s="712"/>
      <c r="O985" s="712"/>
      <c r="T985" s="712"/>
      <c r="Z985" s="712"/>
      <c r="AD985" s="569"/>
      <c r="AE985" s="712"/>
      <c r="AF985" s="712"/>
    </row>
    <row r="986" ht="15.75" customHeight="1">
      <c r="A986" s="94"/>
      <c r="B986" s="94"/>
      <c r="C986" s="94"/>
      <c r="D986" s="81"/>
      <c r="E986" s="94"/>
      <c r="F986" s="94"/>
      <c r="H986" s="726"/>
      <c r="M986" s="712"/>
      <c r="N986" s="712"/>
      <c r="O986" s="712"/>
      <c r="T986" s="712"/>
      <c r="Z986" s="712"/>
      <c r="AD986" s="569"/>
      <c r="AE986" s="712"/>
      <c r="AF986" s="712"/>
    </row>
    <row r="987" ht="15.75" customHeight="1">
      <c r="A987" s="94"/>
      <c r="B987" s="94"/>
      <c r="C987" s="94"/>
      <c r="D987" s="81"/>
      <c r="E987" s="94"/>
      <c r="F987" s="94"/>
      <c r="H987" s="726"/>
      <c r="M987" s="712"/>
      <c r="N987" s="712"/>
      <c r="O987" s="712"/>
      <c r="T987" s="712"/>
      <c r="Z987" s="712"/>
      <c r="AD987" s="569"/>
      <c r="AE987" s="712"/>
      <c r="AF987" s="712"/>
    </row>
    <row r="988" ht="15.75" customHeight="1">
      <c r="A988" s="94"/>
      <c r="B988" s="94"/>
      <c r="C988" s="94"/>
      <c r="D988" s="81"/>
      <c r="E988" s="94"/>
      <c r="F988" s="94"/>
      <c r="H988" s="726"/>
      <c r="M988" s="712"/>
      <c r="N988" s="712"/>
      <c r="O988" s="712"/>
      <c r="T988" s="712"/>
      <c r="Z988" s="712"/>
      <c r="AD988" s="569"/>
      <c r="AE988" s="712"/>
      <c r="AF988" s="712"/>
    </row>
    <row r="989" ht="15.75" customHeight="1">
      <c r="A989" s="94"/>
      <c r="B989" s="94"/>
      <c r="C989" s="94"/>
      <c r="D989" s="81"/>
      <c r="E989" s="94"/>
      <c r="F989" s="94"/>
      <c r="H989" s="726"/>
      <c r="M989" s="712"/>
      <c r="N989" s="712"/>
      <c r="O989" s="712"/>
      <c r="T989" s="712"/>
      <c r="Z989" s="712"/>
      <c r="AD989" s="569"/>
      <c r="AE989" s="712"/>
      <c r="AF989" s="712"/>
    </row>
    <row r="990" ht="15.75" customHeight="1">
      <c r="A990" s="94"/>
      <c r="B990" s="94"/>
      <c r="C990" s="94"/>
      <c r="D990" s="81"/>
      <c r="E990" s="94"/>
      <c r="F990" s="94"/>
      <c r="H990" s="726"/>
      <c r="M990" s="712"/>
      <c r="N990" s="712"/>
      <c r="O990" s="712"/>
      <c r="T990" s="712"/>
      <c r="Z990" s="712"/>
      <c r="AD990" s="569"/>
      <c r="AE990" s="712"/>
      <c r="AF990" s="712"/>
    </row>
    <row r="991" ht="15.75" customHeight="1">
      <c r="A991" s="94"/>
      <c r="B991" s="94"/>
      <c r="C991" s="94"/>
      <c r="D991" s="81"/>
      <c r="E991" s="94"/>
      <c r="F991" s="94"/>
      <c r="H991" s="726"/>
      <c r="M991" s="712"/>
      <c r="N991" s="712"/>
      <c r="O991" s="712"/>
      <c r="T991" s="712"/>
      <c r="Z991" s="712"/>
      <c r="AD991" s="569"/>
      <c r="AE991" s="712"/>
      <c r="AF991" s="712"/>
    </row>
    <row r="992" ht="15.75" customHeight="1">
      <c r="A992" s="94"/>
      <c r="B992" s="94"/>
      <c r="C992" s="94"/>
      <c r="D992" s="81"/>
      <c r="E992" s="94"/>
      <c r="F992" s="94"/>
      <c r="H992" s="726"/>
      <c r="M992" s="712"/>
      <c r="N992" s="712"/>
      <c r="O992" s="712"/>
      <c r="T992" s="712"/>
      <c r="Z992" s="712"/>
      <c r="AD992" s="569"/>
      <c r="AE992" s="712"/>
      <c r="AF992" s="712"/>
    </row>
    <row r="993" ht="15.75" customHeight="1">
      <c r="A993" s="94"/>
      <c r="B993" s="94"/>
      <c r="C993" s="94"/>
      <c r="D993" s="81"/>
      <c r="E993" s="94"/>
      <c r="F993" s="94"/>
      <c r="H993" s="726"/>
      <c r="M993" s="712"/>
      <c r="N993" s="712"/>
      <c r="O993" s="712"/>
      <c r="T993" s="712"/>
      <c r="Z993" s="712"/>
      <c r="AD993" s="569"/>
      <c r="AE993" s="712"/>
      <c r="AF993" s="712"/>
    </row>
    <row r="994" ht="15.75" customHeight="1">
      <c r="A994" s="94"/>
      <c r="B994" s="94"/>
      <c r="C994" s="94"/>
      <c r="D994" s="81"/>
      <c r="E994" s="94"/>
      <c r="F994" s="94"/>
      <c r="H994" s="726"/>
      <c r="M994" s="712"/>
      <c r="N994" s="712"/>
      <c r="O994" s="712"/>
      <c r="T994" s="712"/>
      <c r="Z994" s="712"/>
      <c r="AD994" s="569"/>
      <c r="AE994" s="712"/>
      <c r="AF994" s="712"/>
    </row>
    <row r="995" ht="15.75" customHeight="1">
      <c r="A995" s="94"/>
      <c r="B995" s="94"/>
      <c r="C995" s="94"/>
      <c r="D995" s="81"/>
      <c r="E995" s="94"/>
      <c r="F995" s="94"/>
      <c r="H995" s="726"/>
      <c r="M995" s="712"/>
      <c r="N995" s="712"/>
      <c r="O995" s="712"/>
      <c r="T995" s="712"/>
      <c r="Z995" s="712"/>
      <c r="AD995" s="569"/>
      <c r="AE995" s="712"/>
      <c r="AF995" s="712"/>
    </row>
    <row r="996" ht="15.75" customHeight="1">
      <c r="A996" s="94"/>
      <c r="B996" s="94"/>
      <c r="C996" s="94"/>
      <c r="D996" s="81"/>
      <c r="E996" s="94"/>
      <c r="F996" s="94"/>
      <c r="H996" s="726"/>
      <c r="M996" s="712"/>
      <c r="N996" s="712"/>
      <c r="O996" s="712"/>
      <c r="T996" s="712"/>
      <c r="Z996" s="712"/>
      <c r="AD996" s="569"/>
      <c r="AE996" s="712"/>
      <c r="AF996" s="712"/>
    </row>
    <row r="997" ht="15.75" customHeight="1">
      <c r="A997" s="94"/>
      <c r="B997" s="94"/>
      <c r="C997" s="94"/>
      <c r="D997" s="81"/>
      <c r="E997" s="94"/>
      <c r="F997" s="94"/>
      <c r="H997" s="726"/>
      <c r="M997" s="712"/>
      <c r="N997" s="712"/>
      <c r="O997" s="712"/>
      <c r="T997" s="712"/>
      <c r="Z997" s="712"/>
      <c r="AD997" s="569"/>
      <c r="AE997" s="712"/>
      <c r="AF997" s="712"/>
    </row>
    <row r="998" ht="15.75" customHeight="1">
      <c r="A998" s="94"/>
      <c r="B998" s="94"/>
      <c r="C998" s="94"/>
      <c r="D998" s="81"/>
      <c r="E998" s="94"/>
      <c r="F998" s="94"/>
      <c r="H998" s="726"/>
      <c r="M998" s="712"/>
      <c r="N998" s="712"/>
      <c r="O998" s="712"/>
      <c r="T998" s="712"/>
      <c r="Z998" s="712"/>
      <c r="AD998" s="569"/>
      <c r="AE998" s="712"/>
      <c r="AF998" s="712"/>
    </row>
    <row r="999" ht="15.75" customHeight="1">
      <c r="A999" s="94"/>
      <c r="B999" s="94"/>
      <c r="C999" s="94"/>
      <c r="D999" s="81"/>
      <c r="E999" s="94"/>
      <c r="F999" s="94"/>
      <c r="H999" s="726"/>
      <c r="M999" s="712"/>
      <c r="N999" s="712"/>
      <c r="O999" s="712"/>
      <c r="T999" s="712"/>
      <c r="Z999" s="712"/>
      <c r="AD999" s="569"/>
      <c r="AE999" s="712"/>
      <c r="AF999" s="712"/>
    </row>
    <row r="1000" ht="15.75" customHeight="1">
      <c r="A1000" s="94"/>
      <c r="B1000" s="94"/>
      <c r="C1000" s="94"/>
      <c r="D1000" s="81"/>
      <c r="E1000" s="94"/>
      <c r="F1000" s="94"/>
      <c r="H1000" s="726"/>
      <c r="M1000" s="712"/>
      <c r="N1000" s="712"/>
      <c r="O1000" s="712"/>
      <c r="T1000" s="712"/>
      <c r="Z1000" s="712"/>
      <c r="AD1000" s="569"/>
      <c r="AE1000" s="712"/>
      <c r="AF1000" s="712"/>
    </row>
    <row r="1001" ht="15.75" customHeight="1">
      <c r="A1001" s="94"/>
      <c r="B1001" s="94"/>
      <c r="C1001" s="94"/>
      <c r="D1001" s="81"/>
      <c r="E1001" s="94"/>
      <c r="F1001" s="94"/>
      <c r="H1001" s="726"/>
      <c r="M1001" s="712"/>
      <c r="N1001" s="712"/>
      <c r="O1001" s="712"/>
      <c r="T1001" s="712"/>
      <c r="Z1001" s="712"/>
      <c r="AD1001" s="569"/>
      <c r="AE1001" s="712"/>
      <c r="AF1001" s="712"/>
    </row>
    <row r="1002" ht="15.75" customHeight="1">
      <c r="A1002" s="94"/>
      <c r="B1002" s="94"/>
      <c r="C1002" s="94"/>
      <c r="D1002" s="81"/>
      <c r="E1002" s="94"/>
      <c r="F1002" s="94"/>
      <c r="H1002" s="726"/>
      <c r="M1002" s="712"/>
      <c r="N1002" s="712"/>
      <c r="O1002" s="712"/>
      <c r="T1002" s="712"/>
      <c r="Z1002" s="712"/>
      <c r="AD1002" s="569"/>
      <c r="AE1002" s="712"/>
      <c r="AF1002" s="712"/>
    </row>
  </sheetData>
  <mergeCells count="111">
    <mergeCell ref="J3:K3"/>
    <mergeCell ref="L3:L4"/>
    <mergeCell ref="P3:Q3"/>
    <mergeCell ref="R3:R4"/>
    <mergeCell ref="P15:Q15"/>
    <mergeCell ref="R15:R16"/>
    <mergeCell ref="U3:V3"/>
    <mergeCell ref="W3:W4"/>
    <mergeCell ref="U15:V15"/>
    <mergeCell ref="W15:W16"/>
    <mergeCell ref="AA3:AB3"/>
    <mergeCell ref="AC3:AC4"/>
    <mergeCell ref="AA15:AB15"/>
    <mergeCell ref="AC15:AC16"/>
    <mergeCell ref="AG3:AH3"/>
    <mergeCell ref="AI3:AI4"/>
    <mergeCell ref="AG15:AH15"/>
    <mergeCell ref="AI15:AI16"/>
    <mergeCell ref="A1:F1"/>
    <mergeCell ref="P1:Q1"/>
    <mergeCell ref="U1:V1"/>
    <mergeCell ref="AA1:AB1"/>
    <mergeCell ref="AG1:AH1"/>
    <mergeCell ref="A3:D4"/>
    <mergeCell ref="E3:F3"/>
    <mergeCell ref="A15:D16"/>
    <mergeCell ref="A17:A20"/>
    <mergeCell ref="B17:B20"/>
    <mergeCell ref="C17:C20"/>
    <mergeCell ref="D17:D20"/>
    <mergeCell ref="U42:V42"/>
    <mergeCell ref="AA42:AB42"/>
    <mergeCell ref="H42:H43"/>
    <mergeCell ref="I42:I43"/>
    <mergeCell ref="J42:K42"/>
    <mergeCell ref="L42:L43"/>
    <mergeCell ref="P42:Q42"/>
    <mergeCell ref="R42:R43"/>
    <mergeCell ref="W42:W43"/>
    <mergeCell ref="B44:C44"/>
    <mergeCell ref="B45:C45"/>
    <mergeCell ref="B46:C46"/>
    <mergeCell ref="B47:C47"/>
    <mergeCell ref="B48:C48"/>
    <mergeCell ref="B49:C49"/>
    <mergeCell ref="B50:C50"/>
    <mergeCell ref="B55:C56"/>
    <mergeCell ref="D55:D56"/>
    <mergeCell ref="A57:A58"/>
    <mergeCell ref="B57:C58"/>
    <mergeCell ref="D57:D58"/>
    <mergeCell ref="A59:A60"/>
    <mergeCell ref="B59:C60"/>
    <mergeCell ref="D59:D60"/>
    <mergeCell ref="A51:A52"/>
    <mergeCell ref="B51:C52"/>
    <mergeCell ref="D51:D52"/>
    <mergeCell ref="A53:A54"/>
    <mergeCell ref="B53:C54"/>
    <mergeCell ref="D53:D54"/>
    <mergeCell ref="A55:A56"/>
    <mergeCell ref="H3:H4"/>
    <mergeCell ref="I3:I4"/>
    <mergeCell ref="A5:A8"/>
    <mergeCell ref="B5:B8"/>
    <mergeCell ref="C5:C8"/>
    <mergeCell ref="D5:D8"/>
    <mergeCell ref="A9:A12"/>
    <mergeCell ref="D9:D12"/>
    <mergeCell ref="B9:B12"/>
    <mergeCell ref="C9:C12"/>
    <mergeCell ref="E15:F15"/>
    <mergeCell ref="H15:H16"/>
    <mergeCell ref="I15:I16"/>
    <mergeCell ref="J15:K15"/>
    <mergeCell ref="L15:L16"/>
    <mergeCell ref="AA27:AB27"/>
    <mergeCell ref="AC27:AC28"/>
    <mergeCell ref="AG27:AH27"/>
    <mergeCell ref="AI27:AI28"/>
    <mergeCell ref="AC42:AC43"/>
    <mergeCell ref="AG42:AH42"/>
    <mergeCell ref="AI42:AI43"/>
    <mergeCell ref="I27:I28"/>
    <mergeCell ref="J27:K27"/>
    <mergeCell ref="L27:L28"/>
    <mergeCell ref="P27:Q27"/>
    <mergeCell ref="R27:R28"/>
    <mergeCell ref="U27:V27"/>
    <mergeCell ref="W27:W28"/>
    <mergeCell ref="A21:A24"/>
    <mergeCell ref="B21:B24"/>
    <mergeCell ref="C21:C24"/>
    <mergeCell ref="D21:D24"/>
    <mergeCell ref="A27:D28"/>
    <mergeCell ref="E27:F27"/>
    <mergeCell ref="H27:H28"/>
    <mergeCell ref="A29:A32"/>
    <mergeCell ref="B29:B32"/>
    <mergeCell ref="C29:C32"/>
    <mergeCell ref="D29:D32"/>
    <mergeCell ref="B33:B36"/>
    <mergeCell ref="C33:C36"/>
    <mergeCell ref="D33:D36"/>
    <mergeCell ref="A33:A36"/>
    <mergeCell ref="A37:A39"/>
    <mergeCell ref="B37:B39"/>
    <mergeCell ref="C37:C39"/>
    <mergeCell ref="D37:D39"/>
    <mergeCell ref="A42:D43"/>
    <mergeCell ref="E42:F42"/>
  </mergeCells>
  <printOptions/>
  <pageMargins bottom="0.35433070866141736" footer="0.0" header="0.0" left="0.2362204724409449" right="0.2362204724409449" top="0.5511811023622047"/>
  <pageSetup paperSize="9" orientation="portrait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57"/>
    <col customWidth="1" min="2" max="2" width="14.14"/>
    <col customWidth="1" min="3" max="3" width="11.29"/>
    <col customWidth="1" min="4" max="4" width="13.43"/>
    <col customWidth="1" min="5" max="5" width="8.0"/>
    <col customWidth="1" min="6" max="6" width="9.43"/>
    <col customWidth="1" min="7" max="7" width="1.71"/>
    <col customWidth="1" min="8" max="9" width="12.0"/>
    <col customWidth="1" min="10" max="10" width="11.43"/>
    <col customWidth="1" min="11" max="11" width="12.0"/>
    <col customWidth="1" min="12" max="12" width="11.29"/>
    <col customWidth="1" min="13" max="13" width="12.0"/>
    <col customWidth="1" min="14" max="14" width="14.14"/>
    <col customWidth="1" min="15" max="15" width="12.0"/>
    <col customWidth="1" min="16" max="16" width="17.43"/>
    <col customWidth="1" min="17" max="17" width="12.0"/>
    <col customWidth="1" min="18" max="18" width="11.29"/>
    <col customWidth="1" min="19" max="19" width="12.0"/>
    <col customWidth="1" min="20" max="20" width="11.86"/>
    <col customWidth="1" min="21" max="21" width="13.43"/>
    <col customWidth="1" min="22" max="22" width="8.86"/>
    <col customWidth="1" min="23" max="23" width="13.43"/>
    <col customWidth="1" min="24" max="24" width="8.86"/>
    <col customWidth="1" min="25" max="26" width="13.43"/>
    <col customWidth="1" min="27" max="27" width="15.86"/>
  </cols>
  <sheetData>
    <row r="1">
      <c r="A1" s="742" t="s">
        <v>789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743" t="s">
        <v>790</v>
      </c>
      <c r="W1" s="743" t="s">
        <v>791</v>
      </c>
      <c r="Y1" s="744"/>
      <c r="Z1" s="744"/>
      <c r="AA1" s="744"/>
    </row>
    <row r="2" ht="17.25" customHeight="1">
      <c r="A2" s="10"/>
      <c r="B2" s="11"/>
      <c r="C2" s="10"/>
      <c r="D2" s="12"/>
      <c r="E2" s="10"/>
      <c r="F2" s="10"/>
      <c r="H2" s="15"/>
      <c r="I2" s="74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19"/>
      <c r="V2" s="173"/>
      <c r="W2" s="19"/>
      <c r="X2" s="173"/>
      <c r="Y2" s="746"/>
      <c r="Z2" s="746"/>
      <c r="AA2" s="746"/>
    </row>
    <row r="3" ht="40.5" customHeight="1">
      <c r="A3" s="22" t="s">
        <v>11</v>
      </c>
      <c r="B3" s="23"/>
      <c r="C3" s="23"/>
      <c r="D3" s="24"/>
      <c r="E3" s="22" t="s">
        <v>12</v>
      </c>
      <c r="F3" s="24"/>
      <c r="H3" s="747" t="s">
        <v>792</v>
      </c>
      <c r="I3" s="497" t="s">
        <v>16</v>
      </c>
      <c r="J3" s="27"/>
      <c r="K3" s="497" t="s">
        <v>17</v>
      </c>
      <c r="L3" s="27"/>
      <c r="M3" s="497" t="s">
        <v>18</v>
      </c>
      <c r="N3" s="27"/>
      <c r="O3" s="497" t="s">
        <v>90</v>
      </c>
      <c r="P3" s="27"/>
      <c r="Q3" s="497" t="s">
        <v>91</v>
      </c>
      <c r="R3" s="27"/>
      <c r="S3" s="497" t="s">
        <v>95</v>
      </c>
      <c r="T3" s="27"/>
      <c r="U3" s="497" t="s">
        <v>793</v>
      </c>
      <c r="V3" s="27"/>
      <c r="W3" s="497" t="s">
        <v>793</v>
      </c>
      <c r="X3" s="27"/>
      <c r="Y3" s="748"/>
      <c r="Z3" s="748"/>
      <c r="AA3" s="748"/>
    </row>
    <row r="4" ht="21.0" customHeight="1">
      <c r="A4" s="30"/>
      <c r="B4" s="31"/>
      <c r="C4" s="31"/>
      <c r="D4" s="32"/>
      <c r="E4" s="33" t="s">
        <v>25</v>
      </c>
      <c r="F4" s="34" t="s">
        <v>26</v>
      </c>
      <c r="H4" s="749"/>
      <c r="I4" s="500" t="s">
        <v>27</v>
      </c>
      <c r="J4" s="501" t="s">
        <v>28</v>
      </c>
      <c r="K4" s="500" t="s">
        <v>27</v>
      </c>
      <c r="L4" s="501" t="s">
        <v>28</v>
      </c>
      <c r="M4" s="500" t="s">
        <v>27</v>
      </c>
      <c r="N4" s="501" t="s">
        <v>28</v>
      </c>
      <c r="O4" s="500" t="s">
        <v>27</v>
      </c>
      <c r="P4" s="501" t="s">
        <v>28</v>
      </c>
      <c r="Q4" s="500" t="s">
        <v>27</v>
      </c>
      <c r="R4" s="501" t="s">
        <v>28</v>
      </c>
      <c r="S4" s="500" t="s">
        <v>27</v>
      </c>
      <c r="T4" s="501" t="s">
        <v>28</v>
      </c>
      <c r="U4" s="500"/>
      <c r="V4" s="501"/>
      <c r="W4" s="500"/>
      <c r="X4" s="501"/>
      <c r="Y4" s="750"/>
      <c r="Z4" s="750"/>
      <c r="AA4" s="750"/>
    </row>
    <row r="5" ht="15.75" customHeight="1">
      <c r="A5" s="40" t="s">
        <v>29</v>
      </c>
      <c r="B5" s="41" t="s">
        <v>30</v>
      </c>
      <c r="C5" s="42" t="s">
        <v>31</v>
      </c>
      <c r="D5" s="504" t="s">
        <v>32</v>
      </c>
      <c r="E5" s="44" t="s">
        <v>33</v>
      </c>
      <c r="F5" s="45">
        <v>100.0</v>
      </c>
      <c r="H5" s="404">
        <v>56.83</v>
      </c>
      <c r="I5" s="404">
        <v>175.0</v>
      </c>
      <c r="J5" s="72">
        <f t="shared" ref="J5:J12" si="1">I5/F5</f>
        <v>1.75</v>
      </c>
      <c r="K5" s="404">
        <f>I5-I5*K2</f>
        <v>122.5</v>
      </c>
      <c r="L5" s="72">
        <f t="shared" ref="L5:L12" si="2">K5/F5</f>
        <v>1.225</v>
      </c>
      <c r="M5" s="404">
        <f>I5-I5*M2</f>
        <v>105</v>
      </c>
      <c r="N5" s="72">
        <f t="shared" ref="N5:N12" si="3">M5/F5</f>
        <v>1.05</v>
      </c>
      <c r="O5" s="404">
        <f>I5-I5*O2</f>
        <v>87.5</v>
      </c>
      <c r="P5" s="72">
        <f t="shared" ref="P5:P12" si="4">O5/F5</f>
        <v>0.875</v>
      </c>
      <c r="Q5" s="404">
        <f>I5-I5*Q2</f>
        <v>78.75</v>
      </c>
      <c r="R5" s="72">
        <f t="shared" ref="R5:R12" si="5">Q5/F5</f>
        <v>0.7875</v>
      </c>
      <c r="S5" s="179">
        <f t="shared" ref="S5:S13" si="6">Q5-Q5*$S$2</f>
        <v>70.875</v>
      </c>
      <c r="T5" s="72">
        <f t="shared" ref="T5:T12" si="7">S5/F5</f>
        <v>0.70875</v>
      </c>
      <c r="U5" s="179">
        <f t="shared" ref="U5:U13" si="8">S5</f>
        <v>70.875</v>
      </c>
      <c r="V5" s="416">
        <f t="shared" ref="V5:V13" si="9">(U5-H5)/H5</f>
        <v>0.2471405948</v>
      </c>
      <c r="W5" s="179">
        <f t="shared" ref="W5:W13" si="10">U5*0.95</f>
        <v>67.33125</v>
      </c>
      <c r="X5" s="416">
        <f t="shared" ref="X5:X13" si="11">(W5-H5)/H5</f>
        <v>0.184783565</v>
      </c>
      <c r="Y5" s="751"/>
      <c r="Z5" s="751"/>
      <c r="AA5" s="751"/>
    </row>
    <row r="6" ht="15.75" customHeight="1">
      <c r="A6" s="55"/>
      <c r="D6" s="56"/>
      <c r="E6" s="57" t="s">
        <v>34</v>
      </c>
      <c r="F6" s="58">
        <v>500.0</v>
      </c>
      <c r="H6" s="406">
        <v>253.28</v>
      </c>
      <c r="I6" s="406">
        <v>756.0</v>
      </c>
      <c r="J6" s="76">
        <f t="shared" si="1"/>
        <v>1.512</v>
      </c>
      <c r="K6" s="406">
        <f>I6-I6*K2</f>
        <v>529.2</v>
      </c>
      <c r="L6" s="76">
        <f t="shared" si="2"/>
        <v>1.0584</v>
      </c>
      <c r="M6" s="406">
        <f>I6-I6*M2</f>
        <v>453.6</v>
      </c>
      <c r="N6" s="76">
        <f t="shared" si="3"/>
        <v>0.9072</v>
      </c>
      <c r="O6" s="406">
        <f>I6-I6*O2</f>
        <v>378</v>
      </c>
      <c r="P6" s="76">
        <f t="shared" si="4"/>
        <v>0.756</v>
      </c>
      <c r="Q6" s="406">
        <f>I6-I6*Q2</f>
        <v>340.2</v>
      </c>
      <c r="R6" s="76">
        <f t="shared" si="5"/>
        <v>0.6804</v>
      </c>
      <c r="S6" s="181">
        <f t="shared" si="6"/>
        <v>306.18</v>
      </c>
      <c r="T6" s="76">
        <f t="shared" si="7"/>
        <v>0.61236</v>
      </c>
      <c r="U6" s="181">
        <f t="shared" si="8"/>
        <v>306.18</v>
      </c>
      <c r="V6" s="419">
        <f t="shared" si="9"/>
        <v>0.2088597599</v>
      </c>
      <c r="W6" s="181">
        <f t="shared" si="10"/>
        <v>290.871</v>
      </c>
      <c r="X6" s="419">
        <f t="shared" si="11"/>
        <v>0.148416772</v>
      </c>
      <c r="Y6" s="751"/>
      <c r="Z6" s="751"/>
      <c r="AA6" s="751"/>
    </row>
    <row r="7" ht="15.75" customHeight="1">
      <c r="A7" s="55"/>
      <c r="D7" s="56"/>
      <c r="E7" s="64" t="s">
        <v>35</v>
      </c>
      <c r="F7" s="58">
        <v>1000.0</v>
      </c>
      <c r="H7" s="406">
        <v>502.84</v>
      </c>
      <c r="I7" s="406">
        <v>1501.5</v>
      </c>
      <c r="J7" s="76">
        <f t="shared" si="1"/>
        <v>1.5015</v>
      </c>
      <c r="K7" s="406">
        <f>I7-I7*K2</f>
        <v>1051.05</v>
      </c>
      <c r="L7" s="76">
        <f t="shared" si="2"/>
        <v>1.05105</v>
      </c>
      <c r="M7" s="406">
        <f>I7-I7*M2</f>
        <v>900.9</v>
      </c>
      <c r="N7" s="76">
        <f t="shared" si="3"/>
        <v>0.9009</v>
      </c>
      <c r="O7" s="406">
        <f>I7-I7*O2</f>
        <v>750.75</v>
      </c>
      <c r="P7" s="76">
        <f t="shared" si="4"/>
        <v>0.75075</v>
      </c>
      <c r="Q7" s="406">
        <f>I7-I7*Q2</f>
        <v>675.675</v>
      </c>
      <c r="R7" s="76">
        <f t="shared" si="5"/>
        <v>0.675675</v>
      </c>
      <c r="S7" s="181">
        <f t="shared" si="6"/>
        <v>608.1075</v>
      </c>
      <c r="T7" s="76">
        <f t="shared" si="7"/>
        <v>0.6081075</v>
      </c>
      <c r="U7" s="181">
        <f t="shared" si="8"/>
        <v>608.1075</v>
      </c>
      <c r="V7" s="419">
        <f t="shared" si="9"/>
        <v>0.2093459152</v>
      </c>
      <c r="W7" s="181">
        <f t="shared" si="10"/>
        <v>577.702125</v>
      </c>
      <c r="X7" s="419">
        <f t="shared" si="11"/>
        <v>0.1488786194</v>
      </c>
      <c r="Y7" s="751"/>
      <c r="Z7" s="751" t="s">
        <v>794</v>
      </c>
      <c r="AA7" s="751" t="s">
        <v>795</v>
      </c>
    </row>
    <row r="8" ht="15.75" customHeight="1">
      <c r="A8" s="55"/>
      <c r="D8" s="56"/>
      <c r="E8" s="64" t="s">
        <v>36</v>
      </c>
      <c r="F8" s="58">
        <v>3000.0</v>
      </c>
      <c r="H8" s="406">
        <v>1509.32</v>
      </c>
      <c r="I8" s="406">
        <v>4473.0</v>
      </c>
      <c r="J8" s="76">
        <f t="shared" si="1"/>
        <v>1.491</v>
      </c>
      <c r="K8" s="406">
        <f>I8-I8*K2</f>
        <v>3131.1</v>
      </c>
      <c r="L8" s="76">
        <f t="shared" si="2"/>
        <v>1.0437</v>
      </c>
      <c r="M8" s="406">
        <f>I8-I8*M2</f>
        <v>2683.8</v>
      </c>
      <c r="N8" s="76">
        <f t="shared" si="3"/>
        <v>0.8946</v>
      </c>
      <c r="O8" s="406">
        <f>I8-I8*O2</f>
        <v>2236.5</v>
      </c>
      <c r="P8" s="76">
        <f t="shared" si="4"/>
        <v>0.7455</v>
      </c>
      <c r="Q8" s="406">
        <f>I8-I8*Q2</f>
        <v>2012.85</v>
      </c>
      <c r="R8" s="76">
        <f t="shared" si="5"/>
        <v>0.67095</v>
      </c>
      <c r="S8" s="181">
        <f t="shared" si="6"/>
        <v>1811.565</v>
      </c>
      <c r="T8" s="76">
        <f t="shared" si="7"/>
        <v>0.603855</v>
      </c>
      <c r="U8" s="181">
        <f t="shared" si="8"/>
        <v>1811.565</v>
      </c>
      <c r="V8" s="419">
        <f t="shared" si="9"/>
        <v>0.2002524316</v>
      </c>
      <c r="W8" s="181">
        <f t="shared" si="10"/>
        <v>1720.98675</v>
      </c>
      <c r="X8" s="419">
        <f t="shared" si="11"/>
        <v>0.14023981</v>
      </c>
      <c r="Y8" s="751"/>
      <c r="Z8" s="751" t="s">
        <v>796</v>
      </c>
      <c r="AA8" s="751" t="s">
        <v>797</v>
      </c>
    </row>
    <row r="9" ht="15.75" customHeight="1">
      <c r="A9" s="40" t="s">
        <v>38</v>
      </c>
      <c r="B9" s="41" t="s">
        <v>39</v>
      </c>
      <c r="C9" s="42" t="s">
        <v>40</v>
      </c>
      <c r="D9" s="504" t="s">
        <v>41</v>
      </c>
      <c r="E9" s="71">
        <v>40.0</v>
      </c>
      <c r="F9" s="45">
        <v>50.0</v>
      </c>
      <c r="H9" s="404">
        <v>122.1</v>
      </c>
      <c r="I9" s="404">
        <v>241.5</v>
      </c>
      <c r="J9" s="72">
        <f t="shared" si="1"/>
        <v>4.83</v>
      </c>
      <c r="K9" s="404">
        <f>I9-I9*K2</f>
        <v>169.05</v>
      </c>
      <c r="L9" s="72">
        <f t="shared" si="2"/>
        <v>3.381</v>
      </c>
      <c r="M9" s="404">
        <f>I9-I9*M2</f>
        <v>144.9</v>
      </c>
      <c r="N9" s="72">
        <f t="shared" si="3"/>
        <v>2.898</v>
      </c>
      <c r="O9" s="404">
        <v>138.0</v>
      </c>
      <c r="P9" s="72">
        <f t="shared" si="4"/>
        <v>2.76</v>
      </c>
      <c r="Q9" s="404">
        <v>138.0</v>
      </c>
      <c r="R9" s="72">
        <f t="shared" si="5"/>
        <v>2.76</v>
      </c>
      <c r="S9" s="179">
        <f t="shared" si="6"/>
        <v>124.2</v>
      </c>
      <c r="T9" s="72">
        <f t="shared" si="7"/>
        <v>2.484</v>
      </c>
      <c r="U9" s="179">
        <f t="shared" si="8"/>
        <v>124.2</v>
      </c>
      <c r="V9" s="416">
        <f t="shared" si="9"/>
        <v>0.0171990172</v>
      </c>
      <c r="W9" s="179">
        <f t="shared" si="10"/>
        <v>117.99</v>
      </c>
      <c r="X9" s="416">
        <f t="shared" si="11"/>
        <v>-0.03366093366</v>
      </c>
      <c r="Y9" s="751">
        <v>139.0</v>
      </c>
      <c r="Z9" s="752">
        <f t="shared" ref="Z9:Z10" si="12">(Y9-U9)/U9</f>
        <v>0.1191626409</v>
      </c>
      <c r="AA9" s="752">
        <f t="shared" ref="AA9:AA10" si="13">(Y9-W9)/W9</f>
        <v>0.1780659378</v>
      </c>
    </row>
    <row r="10" ht="15.75" customHeight="1">
      <c r="A10" s="55"/>
      <c r="D10" s="56"/>
      <c r="E10" s="74">
        <v>10.0</v>
      </c>
      <c r="F10" s="58">
        <v>200.0</v>
      </c>
      <c r="H10" s="406">
        <v>467.79</v>
      </c>
      <c r="I10" s="406">
        <v>892.5</v>
      </c>
      <c r="J10" s="76">
        <f t="shared" si="1"/>
        <v>4.4625</v>
      </c>
      <c r="K10" s="406">
        <f>I10-I10*K2</f>
        <v>624.75</v>
      </c>
      <c r="L10" s="76">
        <f t="shared" si="2"/>
        <v>3.12375</v>
      </c>
      <c r="M10" s="406">
        <f>I10-I10*M2</f>
        <v>535.5</v>
      </c>
      <c r="N10" s="76">
        <f t="shared" si="3"/>
        <v>2.6775</v>
      </c>
      <c r="O10" s="406">
        <v>510.0</v>
      </c>
      <c r="P10" s="76">
        <f t="shared" si="4"/>
        <v>2.55</v>
      </c>
      <c r="Q10" s="406">
        <v>510.0</v>
      </c>
      <c r="R10" s="76">
        <f t="shared" si="5"/>
        <v>2.55</v>
      </c>
      <c r="S10" s="181">
        <f t="shared" si="6"/>
        <v>459</v>
      </c>
      <c r="T10" s="76">
        <f t="shared" si="7"/>
        <v>2.295</v>
      </c>
      <c r="U10" s="181">
        <f t="shared" si="8"/>
        <v>459</v>
      </c>
      <c r="V10" s="419">
        <f t="shared" si="9"/>
        <v>-0.01879048291</v>
      </c>
      <c r="W10" s="181">
        <f t="shared" si="10"/>
        <v>436.05</v>
      </c>
      <c r="X10" s="419">
        <f t="shared" si="11"/>
        <v>-0.06785095876</v>
      </c>
      <c r="Y10" s="751">
        <v>521.55</v>
      </c>
      <c r="Z10" s="752">
        <f t="shared" si="12"/>
        <v>0.1362745098</v>
      </c>
      <c r="AA10" s="752">
        <f t="shared" si="13"/>
        <v>0.1960784314</v>
      </c>
    </row>
    <row r="11" ht="15.75" customHeight="1">
      <c r="A11" s="55"/>
      <c r="D11" s="56"/>
      <c r="E11" s="74">
        <v>3.0</v>
      </c>
      <c r="F11" s="58">
        <v>500.0</v>
      </c>
      <c r="H11" s="406">
        <v>1155.59</v>
      </c>
      <c r="I11" s="406">
        <v>2205.0</v>
      </c>
      <c r="J11" s="76">
        <f t="shared" si="1"/>
        <v>4.41</v>
      </c>
      <c r="K11" s="406">
        <f>I11-I11*K2</f>
        <v>1543.5</v>
      </c>
      <c r="L11" s="76">
        <f t="shared" si="2"/>
        <v>3.087</v>
      </c>
      <c r="M11" s="406">
        <f>I11-I11*M2</f>
        <v>1323</v>
      </c>
      <c r="N11" s="76">
        <f t="shared" si="3"/>
        <v>2.646</v>
      </c>
      <c r="O11" s="406">
        <v>1260.0</v>
      </c>
      <c r="P11" s="76">
        <f t="shared" si="4"/>
        <v>2.52</v>
      </c>
      <c r="Q11" s="406">
        <v>1260.0</v>
      </c>
      <c r="R11" s="76">
        <f t="shared" si="5"/>
        <v>2.52</v>
      </c>
      <c r="S11" s="181">
        <f t="shared" si="6"/>
        <v>1134</v>
      </c>
      <c r="T11" s="76">
        <f t="shared" si="7"/>
        <v>2.268</v>
      </c>
      <c r="U11" s="181">
        <f t="shared" si="8"/>
        <v>1134</v>
      </c>
      <c r="V11" s="419">
        <f t="shared" si="9"/>
        <v>-0.01868309695</v>
      </c>
      <c r="W11" s="181">
        <f t="shared" si="10"/>
        <v>1077.3</v>
      </c>
      <c r="X11" s="419">
        <f t="shared" si="11"/>
        <v>-0.0677489421</v>
      </c>
      <c r="Y11" s="751"/>
      <c r="Z11" s="751"/>
      <c r="AA11" s="751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406">
        <v>3467.56</v>
      </c>
      <c r="I12" s="406">
        <v>6615.0</v>
      </c>
      <c r="J12" s="76">
        <f t="shared" si="1"/>
        <v>4.41</v>
      </c>
      <c r="K12" s="406">
        <f>I12-I12*K2</f>
        <v>4630.5</v>
      </c>
      <c r="L12" s="76">
        <f t="shared" si="2"/>
        <v>3.087</v>
      </c>
      <c r="M12" s="406">
        <f>I12-I12*M2</f>
        <v>3969</v>
      </c>
      <c r="N12" s="76">
        <f t="shared" si="3"/>
        <v>2.646</v>
      </c>
      <c r="O12" s="406">
        <v>3780.0</v>
      </c>
      <c r="P12" s="76">
        <f t="shared" si="4"/>
        <v>2.52</v>
      </c>
      <c r="Q12" s="406">
        <v>3780.0</v>
      </c>
      <c r="R12" s="76">
        <f t="shared" si="5"/>
        <v>2.52</v>
      </c>
      <c r="S12" s="181">
        <f t="shared" si="6"/>
        <v>3402</v>
      </c>
      <c r="T12" s="76">
        <f t="shared" si="7"/>
        <v>2.268</v>
      </c>
      <c r="U12" s="181">
        <f t="shared" si="8"/>
        <v>3402</v>
      </c>
      <c r="V12" s="419">
        <f t="shared" si="9"/>
        <v>-0.01890666636</v>
      </c>
      <c r="W12" s="181">
        <f t="shared" si="10"/>
        <v>3231.9</v>
      </c>
      <c r="X12" s="419">
        <f t="shared" si="11"/>
        <v>-0.06796133304</v>
      </c>
      <c r="Y12" s="751"/>
      <c r="Z12" s="751"/>
      <c r="AA12" s="751"/>
    </row>
    <row r="13" ht="39.75" customHeight="1">
      <c r="A13" s="82" t="s">
        <v>42</v>
      </c>
      <c r="B13" s="83" t="s">
        <v>39</v>
      </c>
      <c r="C13" s="84" t="s">
        <v>43</v>
      </c>
      <c r="D13" s="507" t="s">
        <v>44</v>
      </c>
      <c r="E13" s="86">
        <v>30.0</v>
      </c>
      <c r="F13" s="87" t="s">
        <v>45</v>
      </c>
      <c r="G13" s="81"/>
      <c r="H13" s="204">
        <v>144.87</v>
      </c>
      <c r="I13" s="204">
        <v>328.65</v>
      </c>
      <c r="J13" s="91">
        <f>I13/50</f>
        <v>6.573</v>
      </c>
      <c r="K13" s="204">
        <f>I13-I13*K2</f>
        <v>230.055</v>
      </c>
      <c r="L13" s="91">
        <f>K13/50</f>
        <v>4.6011</v>
      </c>
      <c r="M13" s="204">
        <f>I13-I13*M2</f>
        <v>197.19</v>
      </c>
      <c r="N13" s="91">
        <f>M13/50</f>
        <v>3.9438</v>
      </c>
      <c r="O13" s="204">
        <v>179.5</v>
      </c>
      <c r="P13" s="91">
        <f>O13/50</f>
        <v>3.59</v>
      </c>
      <c r="Q13" s="204">
        <v>175.35</v>
      </c>
      <c r="R13" s="91">
        <f>Q13/50</f>
        <v>3.507</v>
      </c>
      <c r="S13" s="93">
        <f t="shared" si="6"/>
        <v>157.815</v>
      </c>
      <c r="T13" s="91"/>
      <c r="U13" s="93">
        <f t="shared" si="8"/>
        <v>157.815</v>
      </c>
      <c r="V13" s="421">
        <f t="shared" si="9"/>
        <v>0.08935597432</v>
      </c>
      <c r="W13" s="93">
        <f t="shared" si="10"/>
        <v>149.92425</v>
      </c>
      <c r="X13" s="421">
        <f t="shared" si="11"/>
        <v>0.03488817561</v>
      </c>
      <c r="Y13" s="751"/>
      <c r="Z13" s="751"/>
      <c r="AA13" s="751"/>
    </row>
    <row r="14" ht="21.75" customHeight="1">
      <c r="A14" s="94"/>
      <c r="B14" s="94"/>
      <c r="C14" s="94"/>
      <c r="D14" s="81"/>
      <c r="E14" s="94"/>
      <c r="F14" s="94"/>
      <c r="Q14" s="96"/>
      <c r="S14" s="399"/>
      <c r="T14" s="107"/>
      <c r="U14" s="399"/>
      <c r="V14" s="107"/>
      <c r="W14" s="399"/>
      <c r="X14" s="107"/>
      <c r="Y14" s="753"/>
      <c r="Z14" s="753"/>
      <c r="AA14" s="753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747" t="s">
        <v>792</v>
      </c>
      <c r="I15" s="497" t="s">
        <v>16</v>
      </c>
      <c r="J15" s="27"/>
      <c r="K15" s="497" t="s">
        <v>17</v>
      </c>
      <c r="L15" s="27"/>
      <c r="M15" s="497" t="s">
        <v>18</v>
      </c>
      <c r="N15" s="27"/>
      <c r="O15" s="497" t="s">
        <v>90</v>
      </c>
      <c r="P15" s="27"/>
      <c r="Q15" s="497" t="s">
        <v>91</v>
      </c>
      <c r="R15" s="27"/>
      <c r="S15" s="497" t="s">
        <v>95</v>
      </c>
      <c r="T15" s="27"/>
      <c r="U15" s="497" t="s">
        <v>793</v>
      </c>
      <c r="V15" s="27"/>
      <c r="W15" s="497" t="s">
        <v>793</v>
      </c>
      <c r="X15" s="27"/>
      <c r="Y15" s="748"/>
      <c r="Z15" s="748"/>
      <c r="AA15" s="748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749"/>
      <c r="I16" s="500" t="s">
        <v>27</v>
      </c>
      <c r="J16" s="501" t="s">
        <v>28</v>
      </c>
      <c r="K16" s="500" t="s">
        <v>27</v>
      </c>
      <c r="L16" s="501" t="s">
        <v>28</v>
      </c>
      <c r="M16" s="500" t="s">
        <v>27</v>
      </c>
      <c r="N16" s="501" t="s">
        <v>28</v>
      </c>
      <c r="O16" s="500" t="s">
        <v>27</v>
      </c>
      <c r="P16" s="501" t="s">
        <v>28</v>
      </c>
      <c r="Q16" s="500" t="s">
        <v>27</v>
      </c>
      <c r="R16" s="501" t="s">
        <v>28</v>
      </c>
      <c r="S16" s="500" t="s">
        <v>27</v>
      </c>
      <c r="T16" s="501" t="s">
        <v>28</v>
      </c>
      <c r="U16" s="500"/>
      <c r="V16" s="501"/>
      <c r="W16" s="500"/>
      <c r="X16" s="501"/>
      <c r="Y16" s="750"/>
      <c r="Z16" s="750"/>
      <c r="AA16" s="750"/>
    </row>
    <row r="17" ht="15.75" customHeight="1">
      <c r="A17" s="40" t="s">
        <v>48</v>
      </c>
      <c r="B17" s="41" t="s">
        <v>49</v>
      </c>
      <c r="C17" s="42" t="s">
        <v>50</v>
      </c>
      <c r="D17" s="508" t="s">
        <v>798</v>
      </c>
      <c r="E17" s="71">
        <v>40.0</v>
      </c>
      <c r="F17" s="45">
        <v>100.0</v>
      </c>
      <c r="H17" s="404">
        <v>60.28</v>
      </c>
      <c r="I17" s="404">
        <v>194.25</v>
      </c>
      <c r="J17" s="72">
        <f t="shared" ref="J17:J24" si="14">I17/F17</f>
        <v>1.9425</v>
      </c>
      <c r="K17" s="404">
        <f>I17-I17*K2</f>
        <v>135.975</v>
      </c>
      <c r="L17" s="72">
        <f t="shared" ref="L17:L24" si="15">K17/F17</f>
        <v>1.35975</v>
      </c>
      <c r="M17" s="404">
        <f>I17-I17*M2</f>
        <v>116.55</v>
      </c>
      <c r="N17" s="72">
        <f t="shared" ref="N17:N24" si="16">M17/F17</f>
        <v>1.1655</v>
      </c>
      <c r="O17" s="404">
        <f>I17-I17*O2</f>
        <v>97.125</v>
      </c>
      <c r="P17" s="72">
        <f t="shared" ref="P17:P24" si="17">O17/F17</f>
        <v>0.97125</v>
      </c>
      <c r="Q17" s="404">
        <f>I17-I17*Q2</f>
        <v>87.4125</v>
      </c>
      <c r="R17" s="72">
        <f t="shared" ref="R17:R24" si="18">Q17/F17</f>
        <v>0.874125</v>
      </c>
      <c r="S17" s="179">
        <f t="shared" ref="S17:S25" si="19">Q17-Q17*$S$2</f>
        <v>78.67125</v>
      </c>
      <c r="T17" s="72">
        <f t="shared" ref="T17:T24" si="20">S17/F17</f>
        <v>0.7867125</v>
      </c>
      <c r="U17" s="179">
        <v>71.0</v>
      </c>
      <c r="V17" s="416">
        <f t="shared" ref="V17:V25" si="21">(U17-H17)/H17</f>
        <v>0.1778367618</v>
      </c>
      <c r="W17" s="179">
        <f t="shared" ref="W17:W25" si="22">U17*0.95</f>
        <v>67.45</v>
      </c>
      <c r="X17" s="416">
        <f t="shared" ref="X17:X25" si="23">(W17-H17)/H17</f>
        <v>0.1189449237</v>
      </c>
      <c r="Y17" s="751"/>
      <c r="Z17" s="751"/>
      <c r="AA17" s="751"/>
    </row>
    <row r="18" ht="15.75" customHeight="1">
      <c r="A18" s="55"/>
      <c r="E18" s="74">
        <v>10.0</v>
      </c>
      <c r="F18" s="58">
        <v>500.0</v>
      </c>
      <c r="H18" s="406">
        <v>270.57</v>
      </c>
      <c r="I18" s="406">
        <v>882.0</v>
      </c>
      <c r="J18" s="76">
        <f t="shared" si="14"/>
        <v>1.764</v>
      </c>
      <c r="K18" s="406">
        <f>I18-I18*K2</f>
        <v>617.4</v>
      </c>
      <c r="L18" s="76">
        <f t="shared" si="15"/>
        <v>1.2348</v>
      </c>
      <c r="M18" s="406">
        <f>I18-I18*M2</f>
        <v>529.2</v>
      </c>
      <c r="N18" s="76">
        <f t="shared" si="16"/>
        <v>1.0584</v>
      </c>
      <c r="O18" s="406">
        <f>I18-I18*O2</f>
        <v>441</v>
      </c>
      <c r="P18" s="76">
        <f t="shared" si="17"/>
        <v>0.882</v>
      </c>
      <c r="Q18" s="406">
        <f>I18-I18*Q2</f>
        <v>396.9</v>
      </c>
      <c r="R18" s="76">
        <f t="shared" si="18"/>
        <v>0.7938</v>
      </c>
      <c r="S18" s="181">
        <f t="shared" si="19"/>
        <v>357.21</v>
      </c>
      <c r="T18" s="76">
        <f t="shared" si="20"/>
        <v>0.71442</v>
      </c>
      <c r="U18" s="181">
        <v>306.0</v>
      </c>
      <c r="V18" s="419">
        <f t="shared" si="21"/>
        <v>0.1309457811</v>
      </c>
      <c r="W18" s="181">
        <f t="shared" si="22"/>
        <v>290.7</v>
      </c>
      <c r="X18" s="419">
        <f t="shared" si="23"/>
        <v>0.07439849207</v>
      </c>
      <c r="Y18" s="751"/>
      <c r="Z18" s="751"/>
      <c r="AA18" s="751"/>
    </row>
    <row r="19" ht="15.75" customHeight="1">
      <c r="A19" s="55"/>
      <c r="E19" s="74">
        <v>4.0</v>
      </c>
      <c r="F19" s="58">
        <v>1000.0</v>
      </c>
      <c r="H19" s="406">
        <v>537.42</v>
      </c>
      <c r="I19" s="406">
        <v>1722.0</v>
      </c>
      <c r="J19" s="76">
        <f t="shared" si="14"/>
        <v>1.722</v>
      </c>
      <c r="K19" s="406">
        <f>I19-I19*K2</f>
        <v>1205.4</v>
      </c>
      <c r="L19" s="76">
        <f t="shared" si="15"/>
        <v>1.2054</v>
      </c>
      <c r="M19" s="406">
        <f>I19-I19*M2</f>
        <v>1033.2</v>
      </c>
      <c r="N19" s="76">
        <f t="shared" si="16"/>
        <v>1.0332</v>
      </c>
      <c r="O19" s="406">
        <f>I19-I19*O2</f>
        <v>861</v>
      </c>
      <c r="P19" s="76">
        <f t="shared" si="17"/>
        <v>0.861</v>
      </c>
      <c r="Q19" s="406">
        <f>I19-I19*Q2</f>
        <v>774.9</v>
      </c>
      <c r="R19" s="76">
        <f t="shared" si="18"/>
        <v>0.7749</v>
      </c>
      <c r="S19" s="181">
        <f t="shared" si="19"/>
        <v>697.41</v>
      </c>
      <c r="T19" s="76">
        <f t="shared" si="20"/>
        <v>0.69741</v>
      </c>
      <c r="U19" s="181">
        <v>608.0</v>
      </c>
      <c r="V19" s="419">
        <f t="shared" si="21"/>
        <v>0.1313311749</v>
      </c>
      <c r="W19" s="181">
        <f t="shared" si="22"/>
        <v>577.6</v>
      </c>
      <c r="X19" s="419">
        <f t="shared" si="23"/>
        <v>0.07476461613</v>
      </c>
      <c r="Y19" s="751"/>
      <c r="Z19" s="751"/>
      <c r="AA19" s="751"/>
    </row>
    <row r="20" ht="15.75" customHeight="1">
      <c r="A20" s="55"/>
      <c r="E20" s="123">
        <v>1.0</v>
      </c>
      <c r="F20" s="113">
        <v>4000.0</v>
      </c>
      <c r="H20" s="406">
        <v>2113.52</v>
      </c>
      <c r="I20" s="406">
        <v>6846.0</v>
      </c>
      <c r="J20" s="76">
        <f t="shared" si="14"/>
        <v>1.7115</v>
      </c>
      <c r="K20" s="406">
        <f>I20-I20*K2</f>
        <v>4792.2</v>
      </c>
      <c r="L20" s="76">
        <f t="shared" si="15"/>
        <v>1.19805</v>
      </c>
      <c r="M20" s="406">
        <f>I20-I20*M2</f>
        <v>4107.6</v>
      </c>
      <c r="N20" s="76">
        <f t="shared" si="16"/>
        <v>1.0269</v>
      </c>
      <c r="O20" s="406">
        <f>I20-I20*O2</f>
        <v>3423</v>
      </c>
      <c r="P20" s="76">
        <f t="shared" si="17"/>
        <v>0.85575</v>
      </c>
      <c r="Q20" s="406">
        <f>I20-I20*Q2</f>
        <v>3080.7</v>
      </c>
      <c r="R20" s="76">
        <f t="shared" si="18"/>
        <v>0.770175</v>
      </c>
      <c r="S20" s="181">
        <f t="shared" si="19"/>
        <v>2772.63</v>
      </c>
      <c r="T20" s="76">
        <f t="shared" si="20"/>
        <v>0.6931575</v>
      </c>
      <c r="U20" s="181">
        <v>2550.0</v>
      </c>
      <c r="V20" s="419">
        <f t="shared" si="21"/>
        <v>0.2065180363</v>
      </c>
      <c r="W20" s="181">
        <f t="shared" si="22"/>
        <v>2422.5</v>
      </c>
      <c r="X20" s="419">
        <f t="shared" si="23"/>
        <v>0.1461921344</v>
      </c>
      <c r="Y20" s="751"/>
      <c r="Z20" s="751"/>
      <c r="AA20" s="751"/>
    </row>
    <row r="21" ht="15.75" customHeight="1">
      <c r="A21" s="40" t="s">
        <v>52</v>
      </c>
      <c r="B21" s="41" t="s">
        <v>53</v>
      </c>
      <c r="C21" s="42" t="s">
        <v>40</v>
      </c>
      <c r="D21" s="504" t="s">
        <v>41</v>
      </c>
      <c r="E21" s="71">
        <v>30.0</v>
      </c>
      <c r="F21" s="45">
        <v>100.0</v>
      </c>
      <c r="H21" s="404">
        <v>118.38</v>
      </c>
      <c r="I21" s="404">
        <v>299.25</v>
      </c>
      <c r="J21" s="72">
        <f t="shared" si="14"/>
        <v>2.9925</v>
      </c>
      <c r="K21" s="404">
        <f>I21-I21*K2</f>
        <v>209.475</v>
      </c>
      <c r="L21" s="72">
        <f t="shared" si="15"/>
        <v>2.09475</v>
      </c>
      <c r="M21" s="404">
        <f>I21-I21*M2</f>
        <v>179.55</v>
      </c>
      <c r="N21" s="72">
        <f t="shared" si="16"/>
        <v>1.7955</v>
      </c>
      <c r="O21" s="404">
        <v>156.75</v>
      </c>
      <c r="P21" s="72">
        <f t="shared" si="17"/>
        <v>1.5675</v>
      </c>
      <c r="Q21" s="404">
        <v>156.75</v>
      </c>
      <c r="R21" s="72">
        <f t="shared" si="18"/>
        <v>1.5675</v>
      </c>
      <c r="S21" s="179">
        <f t="shared" si="19"/>
        <v>141.075</v>
      </c>
      <c r="T21" s="72">
        <f t="shared" si="20"/>
        <v>1.41075</v>
      </c>
      <c r="U21" s="179">
        <f t="shared" ref="U21:U25" si="24">S21</f>
        <v>141.075</v>
      </c>
      <c r="V21" s="416">
        <f t="shared" si="21"/>
        <v>0.1917131272</v>
      </c>
      <c r="W21" s="179">
        <f t="shared" si="22"/>
        <v>134.02125</v>
      </c>
      <c r="X21" s="416">
        <f t="shared" si="23"/>
        <v>0.1321274709</v>
      </c>
      <c r="Y21" s="751"/>
      <c r="Z21" s="751"/>
      <c r="AA21" s="751"/>
    </row>
    <row r="22" ht="15.75" customHeight="1">
      <c r="A22" s="55"/>
      <c r="D22" s="56"/>
      <c r="E22" s="74">
        <v>15.0</v>
      </c>
      <c r="F22" s="58">
        <v>200.0</v>
      </c>
      <c r="H22" s="406">
        <v>233.15</v>
      </c>
      <c r="I22" s="406">
        <v>567.0</v>
      </c>
      <c r="J22" s="76">
        <f t="shared" si="14"/>
        <v>2.835</v>
      </c>
      <c r="K22" s="406">
        <f>I22-I22*K2</f>
        <v>396.9</v>
      </c>
      <c r="L22" s="76">
        <f t="shared" si="15"/>
        <v>1.9845</v>
      </c>
      <c r="M22" s="406">
        <f>I22-I22*M2</f>
        <v>340.2</v>
      </c>
      <c r="N22" s="76">
        <f t="shared" si="16"/>
        <v>1.701</v>
      </c>
      <c r="O22" s="406">
        <v>297.0</v>
      </c>
      <c r="P22" s="76">
        <f t="shared" si="17"/>
        <v>1.485</v>
      </c>
      <c r="Q22" s="406">
        <v>297.0</v>
      </c>
      <c r="R22" s="76">
        <f t="shared" si="18"/>
        <v>1.485</v>
      </c>
      <c r="S22" s="181">
        <f t="shared" si="19"/>
        <v>267.3</v>
      </c>
      <c r="T22" s="76">
        <f t="shared" si="20"/>
        <v>1.3365</v>
      </c>
      <c r="U22" s="181">
        <f t="shared" si="24"/>
        <v>267.3</v>
      </c>
      <c r="V22" s="419">
        <f t="shared" si="21"/>
        <v>0.1464722282</v>
      </c>
      <c r="W22" s="181">
        <f t="shared" si="22"/>
        <v>253.935</v>
      </c>
      <c r="X22" s="419">
        <f t="shared" si="23"/>
        <v>0.08914861677</v>
      </c>
      <c r="Y22" s="751"/>
      <c r="Z22" s="751"/>
      <c r="AA22" s="751"/>
    </row>
    <row r="23" ht="15.75" customHeight="1">
      <c r="A23" s="55"/>
      <c r="D23" s="56"/>
      <c r="E23" s="74">
        <v>5.0</v>
      </c>
      <c r="F23" s="58">
        <v>500.0</v>
      </c>
      <c r="H23" s="406">
        <v>569.01</v>
      </c>
      <c r="I23" s="406">
        <v>1386.0</v>
      </c>
      <c r="J23" s="76">
        <f t="shared" si="14"/>
        <v>2.772</v>
      </c>
      <c r="K23" s="406">
        <f>I23-I23*K2</f>
        <v>970.2</v>
      </c>
      <c r="L23" s="76">
        <f t="shared" si="15"/>
        <v>1.9404</v>
      </c>
      <c r="M23" s="406">
        <f>I23-I23*M2</f>
        <v>831.6</v>
      </c>
      <c r="N23" s="76">
        <f t="shared" si="16"/>
        <v>1.6632</v>
      </c>
      <c r="O23" s="406">
        <v>726.0</v>
      </c>
      <c r="P23" s="76">
        <f t="shared" si="17"/>
        <v>1.452</v>
      </c>
      <c r="Q23" s="406">
        <v>726.0</v>
      </c>
      <c r="R23" s="76">
        <f t="shared" si="18"/>
        <v>1.452</v>
      </c>
      <c r="S23" s="181">
        <f t="shared" si="19"/>
        <v>653.4</v>
      </c>
      <c r="T23" s="76">
        <f t="shared" si="20"/>
        <v>1.3068</v>
      </c>
      <c r="U23" s="181">
        <f t="shared" si="24"/>
        <v>653.4</v>
      </c>
      <c r="V23" s="419">
        <f t="shared" si="21"/>
        <v>0.148310223</v>
      </c>
      <c r="W23" s="181">
        <f t="shared" si="22"/>
        <v>620.73</v>
      </c>
      <c r="X23" s="419">
        <f t="shared" si="23"/>
        <v>0.09089471187</v>
      </c>
      <c r="Y23" s="751"/>
      <c r="Z23" s="751"/>
      <c r="AA23" s="751"/>
    </row>
    <row r="24" ht="15.75" customHeight="1">
      <c r="A24" s="55"/>
      <c r="D24" s="56"/>
      <c r="E24" s="74">
        <v>1.0</v>
      </c>
      <c r="F24" s="58">
        <v>2500.0</v>
      </c>
      <c r="H24" s="406">
        <v>2800.73</v>
      </c>
      <c r="I24" s="406">
        <v>6825.0</v>
      </c>
      <c r="J24" s="76">
        <f t="shared" si="14"/>
        <v>2.73</v>
      </c>
      <c r="K24" s="406">
        <f>I24-I24*K2</f>
        <v>4777.5</v>
      </c>
      <c r="L24" s="76">
        <f t="shared" si="15"/>
        <v>1.911</v>
      </c>
      <c r="M24" s="406">
        <f>I24-I24*M2</f>
        <v>4095</v>
      </c>
      <c r="N24" s="76">
        <f t="shared" si="16"/>
        <v>1.638</v>
      </c>
      <c r="O24" s="406">
        <v>3575.0</v>
      </c>
      <c r="P24" s="76">
        <f t="shared" si="17"/>
        <v>1.43</v>
      </c>
      <c r="Q24" s="406">
        <v>3575.0</v>
      </c>
      <c r="R24" s="76">
        <f t="shared" si="18"/>
        <v>1.43</v>
      </c>
      <c r="S24" s="181">
        <f t="shared" si="19"/>
        <v>3217.5</v>
      </c>
      <c r="T24" s="76">
        <f t="shared" si="20"/>
        <v>1.287</v>
      </c>
      <c r="U24" s="181">
        <f t="shared" si="24"/>
        <v>3217.5</v>
      </c>
      <c r="V24" s="419">
        <f t="shared" si="21"/>
        <v>0.1488076323</v>
      </c>
      <c r="W24" s="181">
        <f t="shared" si="22"/>
        <v>3056.625</v>
      </c>
      <c r="X24" s="419">
        <f t="shared" si="23"/>
        <v>0.09136725068</v>
      </c>
      <c r="Y24" s="751"/>
      <c r="Z24" s="751"/>
      <c r="AA24" s="751"/>
    </row>
    <row r="25" ht="15.75" customHeight="1">
      <c r="A25" s="82" t="s">
        <v>42</v>
      </c>
      <c r="B25" s="84" t="s">
        <v>54</v>
      </c>
      <c r="C25" s="84" t="s">
        <v>50</v>
      </c>
      <c r="D25" s="507" t="s">
        <v>44</v>
      </c>
      <c r="E25" s="86">
        <v>40.0</v>
      </c>
      <c r="F25" s="87" t="s">
        <v>45</v>
      </c>
      <c r="G25" s="81"/>
      <c r="H25" s="204">
        <v>89.54</v>
      </c>
      <c r="I25" s="204">
        <v>246.75000000000003</v>
      </c>
      <c r="J25" s="91">
        <f>I25/50</f>
        <v>4.935</v>
      </c>
      <c r="K25" s="204">
        <f>I25-I25*K2</f>
        <v>172.725</v>
      </c>
      <c r="L25" s="91">
        <f>K25/50</f>
        <v>3.4545</v>
      </c>
      <c r="M25" s="204">
        <f>I25-I25*M2</f>
        <v>148.05</v>
      </c>
      <c r="N25" s="91">
        <f>M25/50</f>
        <v>2.961</v>
      </c>
      <c r="O25" s="204">
        <v>124.63</v>
      </c>
      <c r="P25" s="91">
        <f>O25/50</f>
        <v>2.4926</v>
      </c>
      <c r="Q25" s="204">
        <v>120.0</v>
      </c>
      <c r="R25" s="91">
        <f>Q25/50</f>
        <v>2.4</v>
      </c>
      <c r="S25" s="93">
        <f t="shared" si="19"/>
        <v>108</v>
      </c>
      <c r="T25" s="91"/>
      <c r="U25" s="93">
        <f t="shared" si="24"/>
        <v>108</v>
      </c>
      <c r="V25" s="421">
        <f t="shared" si="21"/>
        <v>0.2061648425</v>
      </c>
      <c r="W25" s="93">
        <f t="shared" si="22"/>
        <v>102.6</v>
      </c>
      <c r="X25" s="421">
        <f t="shared" si="23"/>
        <v>0.1458566004</v>
      </c>
      <c r="Y25" s="751"/>
      <c r="Z25" s="751"/>
      <c r="AA25" s="751"/>
    </row>
    <row r="26" ht="15.75" customHeight="1">
      <c r="A26" s="94"/>
      <c r="B26" s="94"/>
      <c r="C26" s="94"/>
      <c r="D26" s="81"/>
      <c r="E26" s="94"/>
      <c r="F26" s="94"/>
      <c r="S26" s="107"/>
      <c r="T26" s="107"/>
      <c r="U26" s="107"/>
      <c r="V26" s="107"/>
      <c r="W26" s="107"/>
      <c r="X26" s="107"/>
      <c r="Y26" s="753"/>
      <c r="Z26" s="753"/>
      <c r="AA26" s="753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747" t="s">
        <v>792</v>
      </c>
      <c r="I27" s="497" t="s">
        <v>16</v>
      </c>
      <c r="J27" s="27"/>
      <c r="K27" s="497" t="s">
        <v>17</v>
      </c>
      <c r="L27" s="27"/>
      <c r="M27" s="497" t="s">
        <v>18</v>
      </c>
      <c r="N27" s="27"/>
      <c r="O27" s="497" t="s">
        <v>90</v>
      </c>
      <c r="P27" s="27"/>
      <c r="Q27" s="497" t="s">
        <v>91</v>
      </c>
      <c r="R27" s="27"/>
      <c r="S27" s="497" t="s">
        <v>95</v>
      </c>
      <c r="T27" s="27"/>
      <c r="U27" s="497" t="s">
        <v>793</v>
      </c>
      <c r="V27" s="27"/>
      <c r="W27" s="497" t="s">
        <v>793</v>
      </c>
      <c r="X27" s="27"/>
      <c r="Y27" s="748"/>
      <c r="Z27" s="748"/>
      <c r="AA27" s="748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749"/>
      <c r="I28" s="500" t="s">
        <v>27</v>
      </c>
      <c r="J28" s="501" t="s">
        <v>28</v>
      </c>
      <c r="K28" s="500" t="s">
        <v>27</v>
      </c>
      <c r="L28" s="501" t="s">
        <v>28</v>
      </c>
      <c r="M28" s="500" t="s">
        <v>27</v>
      </c>
      <c r="N28" s="501" t="s">
        <v>28</v>
      </c>
      <c r="O28" s="500" t="s">
        <v>27</v>
      </c>
      <c r="P28" s="501" t="s">
        <v>28</v>
      </c>
      <c r="Q28" s="500" t="s">
        <v>27</v>
      </c>
      <c r="R28" s="501" t="s">
        <v>28</v>
      </c>
      <c r="S28" s="500" t="s">
        <v>27</v>
      </c>
      <c r="T28" s="501" t="s">
        <v>28</v>
      </c>
      <c r="U28" s="500"/>
      <c r="V28" s="501"/>
      <c r="W28" s="500"/>
      <c r="X28" s="501"/>
      <c r="Y28" s="750"/>
      <c r="Z28" s="750"/>
      <c r="AA28" s="750"/>
    </row>
    <row r="29" ht="15.75" customHeight="1">
      <c r="A29" s="40" t="s">
        <v>48</v>
      </c>
      <c r="B29" s="41" t="s">
        <v>56</v>
      </c>
      <c r="C29" s="42">
        <v>1.0</v>
      </c>
      <c r="D29" s="504" t="s">
        <v>57</v>
      </c>
      <c r="E29" s="108"/>
      <c r="F29" s="45">
        <v>50.0</v>
      </c>
      <c r="H29" s="404">
        <v>82.78</v>
      </c>
      <c r="I29" s="404">
        <v>184.8</v>
      </c>
      <c r="J29" s="72">
        <f t="shared" ref="J29:J39" si="25">I29/F29</f>
        <v>3.696</v>
      </c>
      <c r="K29" s="404">
        <f>I29-I29*K2</f>
        <v>129.36</v>
      </c>
      <c r="L29" s="72">
        <f t="shared" ref="L29:L39" si="26">K29/F29</f>
        <v>2.5872</v>
      </c>
      <c r="M29" s="404">
        <f>I29-I29*M2</f>
        <v>110.88</v>
      </c>
      <c r="N29" s="72">
        <f t="shared" ref="N29:N39" si="27">M29/F29</f>
        <v>2.2176</v>
      </c>
      <c r="O29" s="404">
        <f>I29-I29*O2</f>
        <v>92.4</v>
      </c>
      <c r="P29" s="72">
        <f t="shared" ref="P29:P39" si="28">O29/F29</f>
        <v>1.848</v>
      </c>
      <c r="Q29" s="404">
        <f>I29-I29*Q2</f>
        <v>83.16</v>
      </c>
      <c r="R29" s="72">
        <f t="shared" ref="R29:R39" si="29">Q29/F29</f>
        <v>1.6632</v>
      </c>
      <c r="S29" s="179">
        <f t="shared" ref="S29:S39" si="30">Q29-Q29*$S$2</f>
        <v>74.844</v>
      </c>
      <c r="T29" s="72">
        <f t="shared" ref="T29:T39" si="31">S29/F29</f>
        <v>1.49688</v>
      </c>
      <c r="U29" s="179">
        <f t="shared" ref="U29:U39" si="32">S29</f>
        <v>74.844</v>
      </c>
      <c r="V29" s="416">
        <f t="shared" ref="V29:V39" si="33">(U29-H29)/H29</f>
        <v>-0.09586856729</v>
      </c>
      <c r="W29" s="179">
        <f t="shared" ref="W29:W39" si="34">U29*0.95</f>
        <v>71.1018</v>
      </c>
      <c r="X29" s="416">
        <f t="shared" ref="X29:X39" si="35">(W29-H29)/H29</f>
        <v>-0.1410751389</v>
      </c>
      <c r="Y29" s="751"/>
      <c r="Z29" s="751"/>
      <c r="AA29" s="751"/>
    </row>
    <row r="30" ht="15.75" customHeight="1">
      <c r="A30" s="55"/>
      <c r="D30" s="56"/>
      <c r="E30" s="110"/>
      <c r="F30" s="58">
        <v>200.0</v>
      </c>
      <c r="H30" s="406">
        <v>309.36</v>
      </c>
      <c r="I30" s="406">
        <v>672.0</v>
      </c>
      <c r="J30" s="76">
        <f t="shared" si="25"/>
        <v>3.36</v>
      </c>
      <c r="K30" s="406">
        <f>I30-I30*K2</f>
        <v>470.4</v>
      </c>
      <c r="L30" s="76">
        <f t="shared" si="26"/>
        <v>2.352</v>
      </c>
      <c r="M30" s="406">
        <f>I30-I30*M2</f>
        <v>403.2</v>
      </c>
      <c r="N30" s="76">
        <f t="shared" si="27"/>
        <v>2.016</v>
      </c>
      <c r="O30" s="406">
        <f>I30-I30*O2</f>
        <v>336</v>
      </c>
      <c r="P30" s="76">
        <f t="shared" si="28"/>
        <v>1.68</v>
      </c>
      <c r="Q30" s="406">
        <f>I30-I30*Q2</f>
        <v>302.4</v>
      </c>
      <c r="R30" s="76">
        <f t="shared" si="29"/>
        <v>1.512</v>
      </c>
      <c r="S30" s="181">
        <f t="shared" si="30"/>
        <v>272.16</v>
      </c>
      <c r="T30" s="76">
        <f t="shared" si="31"/>
        <v>1.3608</v>
      </c>
      <c r="U30" s="181">
        <f t="shared" si="32"/>
        <v>272.16</v>
      </c>
      <c r="V30" s="419">
        <f t="shared" si="33"/>
        <v>-0.1202482545</v>
      </c>
      <c r="W30" s="181">
        <f t="shared" si="34"/>
        <v>258.552</v>
      </c>
      <c r="X30" s="419">
        <f t="shared" si="35"/>
        <v>-0.1642358417</v>
      </c>
      <c r="Y30" s="751"/>
      <c r="Z30" s="751"/>
      <c r="AA30" s="751"/>
    </row>
    <row r="31" ht="15.75" customHeight="1">
      <c r="A31" s="55"/>
      <c r="D31" s="56"/>
      <c r="E31" s="112"/>
      <c r="F31" s="113">
        <v>500.0</v>
      </c>
      <c r="H31" s="406">
        <v>762.4</v>
      </c>
      <c r="I31" s="406">
        <v>1648.5</v>
      </c>
      <c r="J31" s="76">
        <f t="shared" si="25"/>
        <v>3.297</v>
      </c>
      <c r="K31" s="406">
        <f>I31-I31*K2</f>
        <v>1153.95</v>
      </c>
      <c r="L31" s="76">
        <f t="shared" si="26"/>
        <v>2.3079</v>
      </c>
      <c r="M31" s="406">
        <f>I31-I31*M2</f>
        <v>989.1</v>
      </c>
      <c r="N31" s="76">
        <f t="shared" si="27"/>
        <v>1.9782</v>
      </c>
      <c r="O31" s="406">
        <f>I31-I31*O2</f>
        <v>824.25</v>
      </c>
      <c r="P31" s="76">
        <f t="shared" si="28"/>
        <v>1.6485</v>
      </c>
      <c r="Q31" s="406">
        <f>I31-I31*Q2</f>
        <v>741.825</v>
      </c>
      <c r="R31" s="76">
        <f t="shared" si="29"/>
        <v>1.48365</v>
      </c>
      <c r="S31" s="181">
        <f t="shared" si="30"/>
        <v>667.6425</v>
      </c>
      <c r="T31" s="76">
        <f t="shared" si="31"/>
        <v>1.335285</v>
      </c>
      <c r="U31" s="181">
        <f t="shared" si="32"/>
        <v>667.6425</v>
      </c>
      <c r="V31" s="419">
        <f t="shared" si="33"/>
        <v>-0.1242884313</v>
      </c>
      <c r="W31" s="181">
        <f t="shared" si="34"/>
        <v>634.260375</v>
      </c>
      <c r="X31" s="419">
        <f t="shared" si="35"/>
        <v>-0.1680740097</v>
      </c>
      <c r="Y31" s="751"/>
      <c r="Z31" s="751"/>
      <c r="AA31" s="751"/>
    </row>
    <row r="32" ht="15.75" customHeight="1">
      <c r="A32" s="78"/>
      <c r="B32" s="79"/>
      <c r="C32" s="79"/>
      <c r="D32" s="80"/>
      <c r="E32" s="114"/>
      <c r="F32" s="34">
        <v>2000.0</v>
      </c>
      <c r="H32" s="703">
        <v>2253.43</v>
      </c>
      <c r="I32" s="703">
        <v>6510.0</v>
      </c>
      <c r="J32" s="401">
        <f t="shared" si="25"/>
        <v>3.255</v>
      </c>
      <c r="K32" s="703">
        <f>I32-I32*K2</f>
        <v>4557</v>
      </c>
      <c r="L32" s="402">
        <f t="shared" si="26"/>
        <v>2.2785</v>
      </c>
      <c r="M32" s="703">
        <f>I32-I32*M2</f>
        <v>3906</v>
      </c>
      <c r="N32" s="402">
        <f t="shared" si="27"/>
        <v>1.953</v>
      </c>
      <c r="O32" s="703">
        <f>I32-I32*O2</f>
        <v>3255</v>
      </c>
      <c r="P32" s="402">
        <f t="shared" si="28"/>
        <v>1.6275</v>
      </c>
      <c r="Q32" s="703">
        <f>I32-I32*Q2</f>
        <v>2929.5</v>
      </c>
      <c r="R32" s="402">
        <f t="shared" si="29"/>
        <v>1.46475</v>
      </c>
      <c r="S32" s="400">
        <f t="shared" si="30"/>
        <v>2636.55</v>
      </c>
      <c r="T32" s="76">
        <f t="shared" si="31"/>
        <v>1.318275</v>
      </c>
      <c r="U32" s="400">
        <f t="shared" si="32"/>
        <v>2636.55</v>
      </c>
      <c r="V32" s="419">
        <f t="shared" si="33"/>
        <v>0.170016375</v>
      </c>
      <c r="W32" s="400">
        <f t="shared" si="34"/>
        <v>2504.7225</v>
      </c>
      <c r="X32" s="419">
        <f t="shared" si="35"/>
        <v>0.1115155563</v>
      </c>
      <c r="Y32" s="751"/>
      <c r="Z32" s="751"/>
      <c r="AA32" s="751"/>
    </row>
    <row r="33" ht="15.75" customHeight="1">
      <c r="A33" s="119" t="s">
        <v>48</v>
      </c>
      <c r="B33" s="120" t="s">
        <v>58</v>
      </c>
      <c r="C33" s="121">
        <v>1.0</v>
      </c>
      <c r="D33" s="511" t="s">
        <v>57</v>
      </c>
      <c r="E33" s="71">
        <v>40.0</v>
      </c>
      <c r="F33" s="45">
        <v>50.0</v>
      </c>
      <c r="H33" s="404">
        <v>66.7</v>
      </c>
      <c r="I33" s="404">
        <v>216.3</v>
      </c>
      <c r="J33" s="72">
        <f t="shared" si="25"/>
        <v>4.326</v>
      </c>
      <c r="K33" s="404">
        <f>I33-I33*K2</f>
        <v>151.41</v>
      </c>
      <c r="L33" s="72">
        <f t="shared" si="26"/>
        <v>3.0282</v>
      </c>
      <c r="M33" s="404">
        <f>I33-I33*M2</f>
        <v>129.78</v>
      </c>
      <c r="N33" s="72">
        <f t="shared" si="27"/>
        <v>2.5956</v>
      </c>
      <c r="O33" s="404">
        <f>I33-I33*O2</f>
        <v>108.15</v>
      </c>
      <c r="P33" s="72">
        <f t="shared" si="28"/>
        <v>2.163</v>
      </c>
      <c r="Q33" s="404">
        <f>I33-I33*Q2</f>
        <v>97.335</v>
      </c>
      <c r="R33" s="72">
        <f t="shared" si="29"/>
        <v>1.9467</v>
      </c>
      <c r="S33" s="179">
        <f t="shared" si="30"/>
        <v>87.6015</v>
      </c>
      <c r="T33" s="72">
        <f t="shared" si="31"/>
        <v>1.75203</v>
      </c>
      <c r="U33" s="179">
        <f t="shared" si="32"/>
        <v>87.6015</v>
      </c>
      <c r="V33" s="416">
        <f t="shared" si="33"/>
        <v>0.3133658171</v>
      </c>
      <c r="W33" s="179">
        <f t="shared" si="34"/>
        <v>83.221425</v>
      </c>
      <c r="X33" s="416">
        <f t="shared" si="35"/>
        <v>0.2476975262</v>
      </c>
      <c r="Y33" s="751"/>
      <c r="Z33" s="751"/>
      <c r="AA33" s="751"/>
    </row>
    <row r="34" ht="15.75" customHeight="1">
      <c r="A34" s="55"/>
      <c r="D34" s="56"/>
      <c r="E34" s="74">
        <v>12.0</v>
      </c>
      <c r="F34" s="58">
        <v>200.0</v>
      </c>
      <c r="H34" s="406">
        <v>245.03</v>
      </c>
      <c r="I34" s="406">
        <v>798.0</v>
      </c>
      <c r="J34" s="76">
        <f t="shared" si="25"/>
        <v>3.99</v>
      </c>
      <c r="K34" s="406">
        <f>I34-I34*$K$2</f>
        <v>558.6</v>
      </c>
      <c r="L34" s="76">
        <f t="shared" si="26"/>
        <v>2.793</v>
      </c>
      <c r="M34" s="406">
        <f>I34-I34*M2</f>
        <v>478.8</v>
      </c>
      <c r="N34" s="76">
        <f t="shared" si="27"/>
        <v>2.394</v>
      </c>
      <c r="O34" s="406">
        <f>I34-I34*$O$2</f>
        <v>399</v>
      </c>
      <c r="P34" s="76">
        <f t="shared" si="28"/>
        <v>1.995</v>
      </c>
      <c r="Q34" s="406">
        <f>I34-I34*$Q$2</f>
        <v>359.1</v>
      </c>
      <c r="R34" s="76">
        <f t="shared" si="29"/>
        <v>1.7955</v>
      </c>
      <c r="S34" s="181">
        <f t="shared" si="30"/>
        <v>323.19</v>
      </c>
      <c r="T34" s="76">
        <f t="shared" si="31"/>
        <v>1.61595</v>
      </c>
      <c r="U34" s="181">
        <f t="shared" si="32"/>
        <v>323.19</v>
      </c>
      <c r="V34" s="419">
        <f t="shared" si="33"/>
        <v>0.3189813492</v>
      </c>
      <c r="W34" s="181">
        <f t="shared" si="34"/>
        <v>307.0305</v>
      </c>
      <c r="X34" s="419">
        <f t="shared" si="35"/>
        <v>0.2530322818</v>
      </c>
      <c r="Y34" s="751"/>
      <c r="Z34" s="751"/>
      <c r="AA34" s="751"/>
    </row>
    <row r="35" ht="15.75" customHeight="1">
      <c r="A35" s="55"/>
      <c r="D35" s="56"/>
      <c r="E35" s="123">
        <v>4.0</v>
      </c>
      <c r="F35" s="113">
        <v>500.0</v>
      </c>
      <c r="H35" s="406">
        <v>595.82</v>
      </c>
      <c r="I35" s="406">
        <v>1953.0</v>
      </c>
      <c r="J35" s="76">
        <f t="shared" si="25"/>
        <v>3.906</v>
      </c>
      <c r="K35" s="406">
        <f>I35-I35*K2</f>
        <v>1367.1</v>
      </c>
      <c r="L35" s="76">
        <f t="shared" si="26"/>
        <v>2.7342</v>
      </c>
      <c r="M35" s="406">
        <f>I35-I35*$M$2</f>
        <v>1171.8</v>
      </c>
      <c r="N35" s="76">
        <f t="shared" si="27"/>
        <v>2.3436</v>
      </c>
      <c r="O35" s="406">
        <f>I35-I35*O2</f>
        <v>976.5</v>
      </c>
      <c r="P35" s="76">
        <f t="shared" si="28"/>
        <v>1.953</v>
      </c>
      <c r="Q35" s="406">
        <f>I35-I35*Q2</f>
        <v>878.85</v>
      </c>
      <c r="R35" s="76">
        <f t="shared" si="29"/>
        <v>1.7577</v>
      </c>
      <c r="S35" s="181">
        <f t="shared" si="30"/>
        <v>790.965</v>
      </c>
      <c r="T35" s="76">
        <f t="shared" si="31"/>
        <v>1.58193</v>
      </c>
      <c r="U35" s="181">
        <f t="shared" si="32"/>
        <v>790.965</v>
      </c>
      <c r="V35" s="419">
        <f t="shared" si="33"/>
        <v>0.3275234131</v>
      </c>
      <c r="W35" s="181">
        <f t="shared" si="34"/>
        <v>751.41675</v>
      </c>
      <c r="X35" s="419">
        <f t="shared" si="35"/>
        <v>0.2611472425</v>
      </c>
      <c r="Y35" s="751"/>
      <c r="Z35" s="751"/>
      <c r="AA35" s="751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406">
        <v>2152.58</v>
      </c>
      <c r="I36" s="406">
        <v>5575.5</v>
      </c>
      <c r="J36" s="76">
        <f t="shared" si="25"/>
        <v>3.717</v>
      </c>
      <c r="K36" s="406">
        <f>I36-I36*K2</f>
        <v>3902.85</v>
      </c>
      <c r="L36" s="76">
        <f t="shared" si="26"/>
        <v>2.6019</v>
      </c>
      <c r="M36" s="406">
        <f>I36-I36*M2</f>
        <v>3345.3</v>
      </c>
      <c r="N36" s="76">
        <f t="shared" si="27"/>
        <v>2.2302</v>
      </c>
      <c r="O36" s="406">
        <f>I36-I36*O2</f>
        <v>2787.75</v>
      </c>
      <c r="P36" s="76">
        <f t="shared" si="28"/>
        <v>1.8585</v>
      </c>
      <c r="Q36" s="406">
        <f>I36-I36*Q2</f>
        <v>2508.975</v>
      </c>
      <c r="R36" s="76">
        <f t="shared" si="29"/>
        <v>1.67265</v>
      </c>
      <c r="S36" s="181">
        <f t="shared" si="30"/>
        <v>2258.0775</v>
      </c>
      <c r="T36" s="76">
        <f t="shared" si="31"/>
        <v>1.505385</v>
      </c>
      <c r="U36" s="181">
        <f t="shared" si="32"/>
        <v>2258.0775</v>
      </c>
      <c r="V36" s="419">
        <f t="shared" si="33"/>
        <v>0.0490097929</v>
      </c>
      <c r="W36" s="181">
        <f t="shared" si="34"/>
        <v>2145.173625</v>
      </c>
      <c r="X36" s="419">
        <f t="shared" si="35"/>
        <v>-0.003440696745</v>
      </c>
      <c r="Y36" s="751"/>
      <c r="Z36" s="751"/>
      <c r="AA36" s="751"/>
    </row>
    <row r="37">
      <c r="A37" s="40" t="s">
        <v>52</v>
      </c>
      <c r="B37" s="41" t="s">
        <v>59</v>
      </c>
      <c r="C37" s="42" t="s">
        <v>40</v>
      </c>
      <c r="D37" s="504" t="s">
        <v>60</v>
      </c>
      <c r="E37" s="71"/>
      <c r="F37" s="45">
        <v>30.0</v>
      </c>
      <c r="H37" s="404">
        <v>77.91</v>
      </c>
      <c r="I37" s="404">
        <v>241.5</v>
      </c>
      <c r="J37" s="72">
        <f t="shared" si="25"/>
        <v>8.05</v>
      </c>
      <c r="K37" s="404">
        <f t="shared" ref="K37:K39" si="36">I37-I37*$K$2</f>
        <v>169.05</v>
      </c>
      <c r="L37" s="72">
        <f t="shared" si="26"/>
        <v>5.635</v>
      </c>
      <c r="M37" s="404">
        <f t="shared" ref="M37:M39" si="37">I37-I37*$M$2</f>
        <v>144.9</v>
      </c>
      <c r="N37" s="72">
        <f t="shared" si="27"/>
        <v>4.83</v>
      </c>
      <c r="O37" s="404">
        <f t="shared" ref="O37:O39" si="38">I37-I37*$O$2</f>
        <v>120.75</v>
      </c>
      <c r="P37" s="72">
        <f t="shared" si="28"/>
        <v>4.025</v>
      </c>
      <c r="Q37" s="404">
        <f t="shared" ref="Q37:Q39" si="39">I37-I37*$Q$2</f>
        <v>108.675</v>
      </c>
      <c r="R37" s="72">
        <f t="shared" si="29"/>
        <v>3.6225</v>
      </c>
      <c r="S37" s="179">
        <f t="shared" si="30"/>
        <v>97.8075</v>
      </c>
      <c r="T37" s="72">
        <f t="shared" si="31"/>
        <v>3.26025</v>
      </c>
      <c r="U37" s="179">
        <f t="shared" si="32"/>
        <v>97.8075</v>
      </c>
      <c r="V37" s="416">
        <f t="shared" si="33"/>
        <v>0.2553908356</v>
      </c>
      <c r="W37" s="179">
        <f t="shared" si="34"/>
        <v>92.917125</v>
      </c>
      <c r="X37" s="416">
        <f t="shared" si="35"/>
        <v>0.1926212938</v>
      </c>
      <c r="Y37" s="751"/>
      <c r="Z37" s="751"/>
      <c r="AA37" s="751"/>
    </row>
    <row r="38">
      <c r="A38" s="55"/>
      <c r="D38" s="56"/>
      <c r="E38" s="123"/>
      <c r="F38" s="113">
        <v>100.0</v>
      </c>
      <c r="H38" s="406">
        <v>244.76</v>
      </c>
      <c r="I38" s="406">
        <v>757.05</v>
      </c>
      <c r="J38" s="76">
        <f t="shared" si="25"/>
        <v>7.5705</v>
      </c>
      <c r="K38" s="406">
        <f t="shared" si="36"/>
        <v>529.935</v>
      </c>
      <c r="L38" s="76">
        <f t="shared" si="26"/>
        <v>5.29935</v>
      </c>
      <c r="M38" s="406">
        <f t="shared" si="37"/>
        <v>454.23</v>
      </c>
      <c r="N38" s="76">
        <f t="shared" si="27"/>
        <v>4.5423</v>
      </c>
      <c r="O38" s="406">
        <f t="shared" si="38"/>
        <v>378.525</v>
      </c>
      <c r="P38" s="76">
        <f t="shared" si="28"/>
        <v>3.78525</v>
      </c>
      <c r="Q38" s="406">
        <f t="shared" si="39"/>
        <v>340.6725</v>
      </c>
      <c r="R38" s="76">
        <f t="shared" si="29"/>
        <v>3.406725</v>
      </c>
      <c r="S38" s="181">
        <f t="shared" si="30"/>
        <v>306.60525</v>
      </c>
      <c r="T38" s="76">
        <f t="shared" si="31"/>
        <v>3.0660525</v>
      </c>
      <c r="U38" s="181">
        <f t="shared" si="32"/>
        <v>306.60525</v>
      </c>
      <c r="V38" s="419">
        <f t="shared" si="33"/>
        <v>0.2526771123</v>
      </c>
      <c r="W38" s="181">
        <f t="shared" si="34"/>
        <v>291.2749875</v>
      </c>
      <c r="X38" s="419">
        <f t="shared" si="35"/>
        <v>0.1900432567</v>
      </c>
      <c r="Y38" s="751"/>
      <c r="Z38" s="751"/>
      <c r="AA38" s="751"/>
    </row>
    <row r="39">
      <c r="A39" s="78"/>
      <c r="B39" s="79"/>
      <c r="C39" s="79"/>
      <c r="D39" s="80"/>
      <c r="E39" s="124"/>
      <c r="F39" s="34">
        <v>300.0</v>
      </c>
      <c r="H39" s="405">
        <v>713.7</v>
      </c>
      <c r="I39" s="405">
        <v>2191.35</v>
      </c>
      <c r="J39" s="211">
        <f t="shared" si="25"/>
        <v>7.3045</v>
      </c>
      <c r="K39" s="405">
        <f t="shared" si="36"/>
        <v>1533.945</v>
      </c>
      <c r="L39" s="211">
        <f t="shared" si="26"/>
        <v>5.11315</v>
      </c>
      <c r="M39" s="405">
        <f t="shared" si="37"/>
        <v>1314.81</v>
      </c>
      <c r="N39" s="211">
        <f t="shared" si="27"/>
        <v>4.3827</v>
      </c>
      <c r="O39" s="405">
        <f t="shared" si="38"/>
        <v>1095.675</v>
      </c>
      <c r="P39" s="211">
        <f t="shared" si="28"/>
        <v>3.65225</v>
      </c>
      <c r="Q39" s="405">
        <f t="shared" si="39"/>
        <v>986.1075</v>
      </c>
      <c r="R39" s="211">
        <f t="shared" si="29"/>
        <v>3.287025</v>
      </c>
      <c r="S39" s="405">
        <f t="shared" si="30"/>
        <v>887.49675</v>
      </c>
      <c r="T39" s="211">
        <f t="shared" si="31"/>
        <v>2.9583225</v>
      </c>
      <c r="U39" s="210">
        <f t="shared" si="32"/>
        <v>887.49675</v>
      </c>
      <c r="V39" s="419">
        <f t="shared" si="33"/>
        <v>0.2435151324</v>
      </c>
      <c r="W39" s="210">
        <f t="shared" si="34"/>
        <v>843.1219125</v>
      </c>
      <c r="X39" s="419">
        <f t="shared" si="35"/>
        <v>0.1813393758</v>
      </c>
      <c r="Y39" s="751"/>
      <c r="Z39" s="751"/>
      <c r="AA39" s="751"/>
    </row>
    <row r="40" ht="15.75" customHeight="1">
      <c r="A40" s="94"/>
      <c r="B40" s="94"/>
      <c r="C40" s="94"/>
      <c r="D40" s="81"/>
      <c r="E40" s="94"/>
      <c r="F40" s="94"/>
      <c r="S40" s="107"/>
      <c r="T40" s="107"/>
      <c r="U40" s="107"/>
      <c r="V40" s="107"/>
      <c r="W40" s="107"/>
      <c r="X40" s="107"/>
      <c r="Y40" s="753"/>
      <c r="Z40" s="753"/>
      <c r="AA40" s="753"/>
    </row>
    <row r="41" ht="15.75" customHeight="1">
      <c r="A41" s="94"/>
      <c r="B41" s="94"/>
      <c r="C41" s="94"/>
      <c r="D41" s="81"/>
      <c r="E41" s="94"/>
      <c r="F41" s="94"/>
      <c r="S41" s="107"/>
      <c r="T41" s="107"/>
      <c r="U41" s="107"/>
      <c r="V41" s="107"/>
      <c r="W41" s="107"/>
      <c r="X41" s="107"/>
      <c r="Y41" s="753"/>
      <c r="Z41" s="753"/>
      <c r="AA41" s="753"/>
    </row>
    <row r="42" ht="43.5" customHeight="1">
      <c r="A42" s="22" t="s">
        <v>61</v>
      </c>
      <c r="B42" s="23"/>
      <c r="C42" s="23"/>
      <c r="D42" s="24"/>
      <c r="E42" s="22" t="s">
        <v>12</v>
      </c>
      <c r="F42" s="24"/>
      <c r="H42" s="747" t="s">
        <v>792</v>
      </c>
      <c r="I42" s="497" t="s">
        <v>16</v>
      </c>
      <c r="J42" s="27"/>
      <c r="K42" s="497" t="s">
        <v>17</v>
      </c>
      <c r="L42" s="27"/>
      <c r="M42" s="497" t="s">
        <v>18</v>
      </c>
      <c r="N42" s="27"/>
      <c r="O42" s="497" t="s">
        <v>90</v>
      </c>
      <c r="P42" s="27"/>
      <c r="Q42" s="497" t="s">
        <v>91</v>
      </c>
      <c r="R42" s="27"/>
      <c r="S42" s="497" t="s">
        <v>95</v>
      </c>
      <c r="T42" s="27"/>
      <c r="U42" s="497" t="s">
        <v>793</v>
      </c>
      <c r="V42" s="27"/>
      <c r="W42" s="497" t="s">
        <v>793</v>
      </c>
      <c r="X42" s="27"/>
      <c r="Y42" s="748"/>
      <c r="Z42" s="748"/>
      <c r="AA42" s="748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749"/>
      <c r="I43" s="500" t="s">
        <v>27</v>
      </c>
      <c r="J43" s="501" t="s">
        <v>28</v>
      </c>
      <c r="K43" s="500" t="s">
        <v>27</v>
      </c>
      <c r="L43" s="501" t="s">
        <v>28</v>
      </c>
      <c r="M43" s="500" t="s">
        <v>27</v>
      </c>
      <c r="N43" s="501" t="s">
        <v>28</v>
      </c>
      <c r="O43" s="500" t="s">
        <v>27</v>
      </c>
      <c r="P43" s="501" t="s">
        <v>28</v>
      </c>
      <c r="Q43" s="500" t="s">
        <v>27</v>
      </c>
      <c r="R43" s="501" t="s">
        <v>28</v>
      </c>
      <c r="S43" s="500" t="s">
        <v>27</v>
      </c>
      <c r="T43" s="501" t="s">
        <v>28</v>
      </c>
      <c r="U43" s="500"/>
      <c r="V43" s="501"/>
      <c r="W43" s="500"/>
      <c r="X43" s="501"/>
      <c r="Y43" s="750"/>
      <c r="Z43" s="750"/>
      <c r="AA43" s="750"/>
    </row>
    <row r="44">
      <c r="A44" s="40" t="s">
        <v>62</v>
      </c>
      <c r="B44" s="132" t="s">
        <v>63</v>
      </c>
      <c r="C44" s="23"/>
      <c r="D44" s="516" t="s">
        <v>64</v>
      </c>
      <c r="E44" s="71">
        <v>50.0</v>
      </c>
      <c r="F44" s="45">
        <v>50.0</v>
      </c>
      <c r="H44" s="204">
        <v>82.44</v>
      </c>
      <c r="I44" s="204">
        <v>220.5</v>
      </c>
      <c r="J44" s="91">
        <f t="shared" ref="J44:J46" si="40">I44/F44</f>
        <v>4.41</v>
      </c>
      <c r="K44" s="204">
        <f>I44-I44*K2</f>
        <v>154.35</v>
      </c>
      <c r="L44" s="91">
        <f t="shared" ref="L44:L46" si="41">K44/F44</f>
        <v>3.087</v>
      </c>
      <c r="M44" s="204">
        <f>I44-I44*M2</f>
        <v>132.3</v>
      </c>
      <c r="N44" s="91">
        <f t="shared" ref="N44:N46" si="42">M44/F44</f>
        <v>2.646</v>
      </c>
      <c r="O44" s="204">
        <f>I44-I44*O2</f>
        <v>110.25</v>
      </c>
      <c r="P44" s="91">
        <f t="shared" ref="P44:P46" si="43">O44/F44</f>
        <v>2.205</v>
      </c>
      <c r="Q44" s="204">
        <f>I44-I44*Q2</f>
        <v>99.225</v>
      </c>
      <c r="R44" s="91">
        <f t="shared" ref="R44:R46" si="44">Q44/F44</f>
        <v>1.9845</v>
      </c>
      <c r="S44" s="93">
        <f t="shared" ref="S44:S47" si="45">Q44-Q44*$S$2</f>
        <v>89.3025</v>
      </c>
      <c r="T44" s="91">
        <f t="shared" ref="T44:T46" si="46">S44/F44</f>
        <v>1.78605</v>
      </c>
      <c r="U44" s="93">
        <v>82.0</v>
      </c>
      <c r="V44" s="421">
        <f t="shared" ref="V44:V60" si="47">(U44-H44)/H44</f>
        <v>-0.005337214944</v>
      </c>
      <c r="W44" s="93">
        <f t="shared" ref="W44:W60" si="48">U44*0.95</f>
        <v>77.9</v>
      </c>
      <c r="X44" s="421">
        <f t="shared" ref="X44:X60" si="49">(W44-H44)/H44</f>
        <v>-0.0550703542</v>
      </c>
      <c r="Y44" s="751"/>
      <c r="Z44" s="751"/>
      <c r="AA44" s="751"/>
    </row>
    <row r="45">
      <c r="A45" s="40" t="s">
        <v>65</v>
      </c>
      <c r="B45" s="132"/>
      <c r="C45" s="23"/>
      <c r="D45" s="516" t="s">
        <v>66</v>
      </c>
      <c r="E45" s="71">
        <v>50.0</v>
      </c>
      <c r="F45" s="45">
        <v>50.0</v>
      </c>
      <c r="H45" s="204">
        <v>73.93</v>
      </c>
      <c r="I45" s="204">
        <v>126.0</v>
      </c>
      <c r="J45" s="91">
        <f t="shared" si="40"/>
        <v>2.52</v>
      </c>
      <c r="K45" s="204">
        <f>I45-I45*K2</f>
        <v>88.2</v>
      </c>
      <c r="L45" s="91">
        <f t="shared" si="41"/>
        <v>1.764</v>
      </c>
      <c r="M45" s="204">
        <f>I45-I45*M2</f>
        <v>75.6</v>
      </c>
      <c r="N45" s="91">
        <f t="shared" si="42"/>
        <v>1.512</v>
      </c>
      <c r="O45" s="204">
        <f>I45-I45*O2</f>
        <v>63</v>
      </c>
      <c r="P45" s="91">
        <f t="shared" si="43"/>
        <v>1.26</v>
      </c>
      <c r="Q45" s="204">
        <f>I45-I45*Q2</f>
        <v>56.7</v>
      </c>
      <c r="R45" s="91">
        <f t="shared" si="44"/>
        <v>1.134</v>
      </c>
      <c r="S45" s="93">
        <f t="shared" si="45"/>
        <v>51.03</v>
      </c>
      <c r="T45" s="91">
        <f t="shared" si="46"/>
        <v>1.0206</v>
      </c>
      <c r="U45" s="93">
        <f t="shared" ref="U45:U47" si="50">S45</f>
        <v>51.03</v>
      </c>
      <c r="V45" s="421">
        <f t="shared" si="47"/>
        <v>-0.3097524686</v>
      </c>
      <c r="W45" s="93">
        <f t="shared" si="48"/>
        <v>48.4785</v>
      </c>
      <c r="X45" s="421">
        <f t="shared" si="49"/>
        <v>-0.3442648451</v>
      </c>
      <c r="Y45" s="751"/>
      <c r="Z45" s="751"/>
      <c r="AA45" s="751"/>
    </row>
    <row r="46" ht="27.0" customHeight="1">
      <c r="A46" s="40" t="s">
        <v>181</v>
      </c>
      <c r="B46" s="41" t="s">
        <v>182</v>
      </c>
      <c r="C46" s="23"/>
      <c r="D46" s="516" t="s">
        <v>68</v>
      </c>
      <c r="E46" s="71">
        <v>40.0</v>
      </c>
      <c r="F46" s="45">
        <v>40.0</v>
      </c>
      <c r="H46" s="204">
        <v>163.22</v>
      </c>
      <c r="I46" s="204">
        <v>420.0</v>
      </c>
      <c r="J46" s="91">
        <f t="shared" si="40"/>
        <v>10.5</v>
      </c>
      <c r="K46" s="204">
        <f>I46-I46*K2</f>
        <v>294</v>
      </c>
      <c r="L46" s="91">
        <f t="shared" si="41"/>
        <v>7.35</v>
      </c>
      <c r="M46" s="204">
        <f>I46-I46*M2</f>
        <v>252</v>
      </c>
      <c r="N46" s="91">
        <f t="shared" si="42"/>
        <v>6.3</v>
      </c>
      <c r="O46" s="204">
        <f>I46-I46*O2</f>
        <v>210</v>
      </c>
      <c r="P46" s="91">
        <f t="shared" si="43"/>
        <v>5.25</v>
      </c>
      <c r="Q46" s="204">
        <f>I46-I46*Q2</f>
        <v>189</v>
      </c>
      <c r="R46" s="91">
        <f t="shared" si="44"/>
        <v>4.725</v>
      </c>
      <c r="S46" s="93">
        <f t="shared" si="45"/>
        <v>170.1</v>
      </c>
      <c r="T46" s="91">
        <f t="shared" si="46"/>
        <v>4.2525</v>
      </c>
      <c r="U46" s="93">
        <f t="shared" si="50"/>
        <v>170.1</v>
      </c>
      <c r="V46" s="421">
        <f t="shared" si="47"/>
        <v>0.0421516971</v>
      </c>
      <c r="W46" s="93">
        <f t="shared" si="48"/>
        <v>161.595</v>
      </c>
      <c r="X46" s="421">
        <f t="shared" si="49"/>
        <v>-0.009955887759</v>
      </c>
      <c r="Y46" s="751"/>
      <c r="Z46" s="751"/>
      <c r="AA46" s="751"/>
    </row>
    <row r="47" ht="39.0" customHeight="1">
      <c r="A47" s="82" t="s">
        <v>69</v>
      </c>
      <c r="B47" s="83" t="s">
        <v>70</v>
      </c>
      <c r="C47" s="2"/>
      <c r="D47" s="704" t="s">
        <v>71</v>
      </c>
      <c r="E47" s="142">
        <v>50.0</v>
      </c>
      <c r="F47" s="87">
        <v>1.0</v>
      </c>
      <c r="H47" s="204">
        <v>553.21</v>
      </c>
      <c r="I47" s="204">
        <v>1323.0</v>
      </c>
      <c r="J47" s="91"/>
      <c r="K47" s="204">
        <v>1008.0</v>
      </c>
      <c r="L47" s="91"/>
      <c r="M47" s="204">
        <v>945.0</v>
      </c>
      <c r="N47" s="91"/>
      <c r="O47" s="204">
        <v>882.0</v>
      </c>
      <c r="P47" s="91"/>
      <c r="Q47" s="204">
        <v>756.0</v>
      </c>
      <c r="R47" s="91"/>
      <c r="S47" s="93">
        <f t="shared" si="45"/>
        <v>680.4</v>
      </c>
      <c r="T47" s="374"/>
      <c r="U47" s="93">
        <f t="shared" si="50"/>
        <v>680.4</v>
      </c>
      <c r="V47" s="421">
        <f t="shared" si="47"/>
        <v>0.2299126914</v>
      </c>
      <c r="W47" s="93">
        <f t="shared" si="48"/>
        <v>646.38</v>
      </c>
      <c r="X47" s="421">
        <f t="shared" si="49"/>
        <v>0.1684170568</v>
      </c>
      <c r="Y47" s="751"/>
      <c r="Z47" s="751"/>
      <c r="AA47" s="751"/>
    </row>
    <row r="48" ht="15.75" customHeight="1">
      <c r="A48" s="40" t="s">
        <v>73</v>
      </c>
      <c r="B48" s="83" t="s">
        <v>72</v>
      </c>
      <c r="C48" s="2"/>
      <c r="D48" s="704" t="s">
        <v>74</v>
      </c>
      <c r="E48" s="71">
        <v>50.0</v>
      </c>
      <c r="F48" s="45">
        <v>100.0</v>
      </c>
      <c r="H48" s="204">
        <v>99.27</v>
      </c>
      <c r="I48" s="204">
        <v>346.5</v>
      </c>
      <c r="J48" s="91">
        <f t="shared" ref="J48:J60" si="51">I48/F48</f>
        <v>3.465</v>
      </c>
      <c r="K48" s="204">
        <v>264.0</v>
      </c>
      <c r="L48" s="91">
        <f t="shared" ref="L48:L60" si="52">K48/F48</f>
        <v>2.64</v>
      </c>
      <c r="M48" s="204">
        <v>247.5</v>
      </c>
      <c r="N48" s="91">
        <f t="shared" ref="N48:N60" si="53">M48/F48</f>
        <v>2.475</v>
      </c>
      <c r="O48" s="204">
        <v>231.0</v>
      </c>
      <c r="P48" s="91">
        <f t="shared" ref="P48:P60" si="54">O48/F48</f>
        <v>2.31</v>
      </c>
      <c r="Q48" s="204">
        <v>198.0</v>
      </c>
      <c r="R48" s="91">
        <f t="shared" ref="R48:R60" si="55">Q48/F48</f>
        <v>1.98</v>
      </c>
      <c r="S48" s="93" t="s">
        <v>773</v>
      </c>
      <c r="T48" s="91" t="s">
        <v>774</v>
      </c>
      <c r="U48" s="93">
        <v>198.0</v>
      </c>
      <c r="V48" s="421">
        <f t="shared" si="47"/>
        <v>0.9945602901</v>
      </c>
      <c r="W48" s="93">
        <f t="shared" si="48"/>
        <v>188.1</v>
      </c>
      <c r="X48" s="421">
        <f t="shared" si="49"/>
        <v>0.8948322756</v>
      </c>
      <c r="Y48" s="751"/>
      <c r="Z48" s="751"/>
      <c r="AA48" s="751"/>
    </row>
    <row r="49" ht="15.75" customHeight="1">
      <c r="A49" s="40" t="s">
        <v>73</v>
      </c>
      <c r="B49" s="83" t="s">
        <v>72</v>
      </c>
      <c r="C49" s="2"/>
      <c r="D49" s="704" t="s">
        <v>74</v>
      </c>
      <c r="E49" s="71">
        <v>100.0</v>
      </c>
      <c r="F49" s="45">
        <v>50.0</v>
      </c>
      <c r="H49" s="204">
        <v>191.04</v>
      </c>
      <c r="I49" s="204">
        <v>189.0</v>
      </c>
      <c r="J49" s="91">
        <f t="shared" si="51"/>
        <v>3.78</v>
      </c>
      <c r="K49" s="204">
        <v>144.0</v>
      </c>
      <c r="L49" s="91">
        <f t="shared" si="52"/>
        <v>2.88</v>
      </c>
      <c r="M49" s="204">
        <v>135.0</v>
      </c>
      <c r="N49" s="91">
        <f t="shared" si="53"/>
        <v>2.7</v>
      </c>
      <c r="O49" s="204">
        <v>126.0</v>
      </c>
      <c r="P49" s="91">
        <f t="shared" si="54"/>
        <v>2.52</v>
      </c>
      <c r="Q49" s="204">
        <v>108.0</v>
      </c>
      <c r="R49" s="91">
        <f t="shared" si="55"/>
        <v>2.16</v>
      </c>
      <c r="S49" s="93" t="s">
        <v>775</v>
      </c>
      <c r="T49" s="91" t="s">
        <v>776</v>
      </c>
      <c r="U49" s="93">
        <v>108.0</v>
      </c>
      <c r="V49" s="421">
        <f t="shared" si="47"/>
        <v>-0.4346733668</v>
      </c>
      <c r="W49" s="93">
        <f t="shared" si="48"/>
        <v>102.6</v>
      </c>
      <c r="X49" s="421">
        <f t="shared" si="49"/>
        <v>-0.4629396985</v>
      </c>
      <c r="Y49" s="751"/>
      <c r="Z49" s="751"/>
      <c r="AA49" s="751"/>
    </row>
    <row r="50" ht="39.0" customHeight="1">
      <c r="A50" s="40" t="s">
        <v>73</v>
      </c>
      <c r="B50" s="83" t="s">
        <v>96</v>
      </c>
      <c r="C50" s="2"/>
      <c r="D50" s="521"/>
      <c r="E50" s="71">
        <v>60.0</v>
      </c>
      <c r="F50" s="45">
        <v>100.0</v>
      </c>
      <c r="H50" s="204">
        <v>153.58</v>
      </c>
      <c r="I50" s="204">
        <v>262.5</v>
      </c>
      <c r="J50" s="91">
        <f t="shared" si="51"/>
        <v>2.625</v>
      </c>
      <c r="K50" s="204">
        <v>200.0</v>
      </c>
      <c r="L50" s="91">
        <f t="shared" si="52"/>
        <v>2</v>
      </c>
      <c r="M50" s="204">
        <v>187.5</v>
      </c>
      <c r="N50" s="91">
        <f t="shared" si="53"/>
        <v>1.875</v>
      </c>
      <c r="O50" s="204">
        <v>175.0</v>
      </c>
      <c r="P50" s="91">
        <f t="shared" si="54"/>
        <v>1.75</v>
      </c>
      <c r="Q50" s="204">
        <v>175.0</v>
      </c>
      <c r="R50" s="91">
        <f t="shared" si="55"/>
        <v>1.75</v>
      </c>
      <c r="S50" s="93" t="s">
        <v>285</v>
      </c>
      <c r="T50" s="91" t="s">
        <v>256</v>
      </c>
      <c r="U50" s="93">
        <v>175.0</v>
      </c>
      <c r="V50" s="421">
        <f t="shared" si="47"/>
        <v>0.1394712853</v>
      </c>
      <c r="W50" s="93">
        <f t="shared" si="48"/>
        <v>166.25</v>
      </c>
      <c r="X50" s="421">
        <f t="shared" si="49"/>
        <v>0.08249772106</v>
      </c>
      <c r="Y50" s="751"/>
      <c r="Z50" s="751"/>
      <c r="AA50" s="751"/>
    </row>
    <row r="51">
      <c r="A51" s="40" t="s">
        <v>75</v>
      </c>
      <c r="B51" s="41" t="s">
        <v>76</v>
      </c>
      <c r="C51" s="23"/>
      <c r="D51" s="516" t="s">
        <v>72</v>
      </c>
      <c r="E51" s="147">
        <v>300.0</v>
      </c>
      <c r="F51" s="45">
        <v>100.0</v>
      </c>
      <c r="H51" s="404">
        <v>22.74</v>
      </c>
      <c r="I51" s="404">
        <v>40.95</v>
      </c>
      <c r="J51" s="72">
        <f t="shared" si="51"/>
        <v>0.4095</v>
      </c>
      <c r="K51" s="404">
        <v>31.2</v>
      </c>
      <c r="L51" s="72">
        <f t="shared" si="52"/>
        <v>0.312</v>
      </c>
      <c r="M51" s="404">
        <v>29.25</v>
      </c>
      <c r="N51" s="72">
        <f t="shared" si="53"/>
        <v>0.2925</v>
      </c>
      <c r="O51" s="404">
        <v>27.3</v>
      </c>
      <c r="P51" s="72">
        <f t="shared" si="54"/>
        <v>0.273</v>
      </c>
      <c r="Q51" s="404">
        <v>27.3</v>
      </c>
      <c r="R51" s="72">
        <f t="shared" si="55"/>
        <v>0.273</v>
      </c>
      <c r="S51" s="404" t="s">
        <v>286</v>
      </c>
      <c r="T51" s="72" t="s">
        <v>263</v>
      </c>
      <c r="U51" s="404">
        <v>25.0</v>
      </c>
      <c r="V51" s="416">
        <f t="shared" si="47"/>
        <v>0.09938434477</v>
      </c>
      <c r="W51" s="404">
        <f t="shared" si="48"/>
        <v>23.75</v>
      </c>
      <c r="X51" s="416">
        <f t="shared" si="49"/>
        <v>0.04441512753</v>
      </c>
      <c r="Y51" s="751"/>
      <c r="Z51" s="751"/>
      <c r="AA51" s="751"/>
    </row>
    <row r="52">
      <c r="A52" s="78"/>
      <c r="B52" s="79"/>
      <c r="C52" s="79"/>
      <c r="D52" s="80"/>
      <c r="E52" s="151">
        <v>200.0</v>
      </c>
      <c r="F52" s="34">
        <v>200.0</v>
      </c>
      <c r="H52" s="405">
        <v>33.24</v>
      </c>
      <c r="I52" s="405">
        <v>57.75</v>
      </c>
      <c r="J52" s="211">
        <f t="shared" si="51"/>
        <v>0.28875</v>
      </c>
      <c r="K52" s="405">
        <v>44.0</v>
      </c>
      <c r="L52" s="211">
        <f t="shared" si="52"/>
        <v>0.22</v>
      </c>
      <c r="M52" s="405">
        <v>41.25</v>
      </c>
      <c r="N52" s="211">
        <f t="shared" si="53"/>
        <v>0.20625</v>
      </c>
      <c r="O52" s="405">
        <v>38.5</v>
      </c>
      <c r="P52" s="211">
        <f t="shared" si="54"/>
        <v>0.1925</v>
      </c>
      <c r="Q52" s="405">
        <v>38.5</v>
      </c>
      <c r="R52" s="211">
        <f t="shared" si="55"/>
        <v>0.1925</v>
      </c>
      <c r="S52" s="405" t="s">
        <v>287</v>
      </c>
      <c r="T52" s="211" t="s">
        <v>264</v>
      </c>
      <c r="U52" s="405">
        <v>35.0</v>
      </c>
      <c r="V52" s="419">
        <f t="shared" si="47"/>
        <v>0.05294825511</v>
      </c>
      <c r="W52" s="405">
        <f t="shared" si="48"/>
        <v>33.25</v>
      </c>
      <c r="X52" s="419">
        <f t="shared" si="49"/>
        <v>0.0003008423586</v>
      </c>
      <c r="Y52" s="751"/>
      <c r="Z52" s="751"/>
      <c r="AA52" s="751"/>
    </row>
    <row r="53">
      <c r="A53" s="40" t="s">
        <v>75</v>
      </c>
      <c r="B53" s="41" t="s">
        <v>77</v>
      </c>
      <c r="C53" s="23"/>
      <c r="D53" s="516" t="s">
        <v>72</v>
      </c>
      <c r="E53" s="147">
        <v>100.0</v>
      </c>
      <c r="F53" s="45">
        <v>100.0</v>
      </c>
      <c r="H53" s="406">
        <v>41.31</v>
      </c>
      <c r="I53" s="406">
        <v>75.6</v>
      </c>
      <c r="J53" s="72">
        <f t="shared" si="51"/>
        <v>0.756</v>
      </c>
      <c r="K53" s="406">
        <v>57.6</v>
      </c>
      <c r="L53" s="72">
        <f t="shared" si="52"/>
        <v>0.576</v>
      </c>
      <c r="M53" s="406">
        <v>54.0</v>
      </c>
      <c r="N53" s="72">
        <f t="shared" si="53"/>
        <v>0.54</v>
      </c>
      <c r="O53" s="406">
        <v>50.4</v>
      </c>
      <c r="P53" s="72">
        <f t="shared" si="54"/>
        <v>0.504</v>
      </c>
      <c r="Q53" s="406">
        <v>50.4</v>
      </c>
      <c r="R53" s="72">
        <f t="shared" si="55"/>
        <v>0.504</v>
      </c>
      <c r="S53" s="406" t="s">
        <v>288</v>
      </c>
      <c r="T53" s="72" t="s">
        <v>265</v>
      </c>
      <c r="U53" s="406">
        <v>45.0</v>
      </c>
      <c r="V53" s="416">
        <f t="shared" si="47"/>
        <v>0.08932461874</v>
      </c>
      <c r="W53" s="404">
        <f t="shared" si="48"/>
        <v>42.75</v>
      </c>
      <c r="X53" s="416">
        <f t="shared" si="49"/>
        <v>0.0348583878</v>
      </c>
      <c r="Y53" s="751"/>
      <c r="Z53" s="751"/>
      <c r="AA53" s="751"/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406">
        <v>72.47</v>
      </c>
      <c r="I54" s="406">
        <v>131.25</v>
      </c>
      <c r="J54" s="211">
        <f t="shared" si="51"/>
        <v>0.65625</v>
      </c>
      <c r="K54" s="406">
        <v>100.0</v>
      </c>
      <c r="L54" s="211">
        <f t="shared" si="52"/>
        <v>0.5</v>
      </c>
      <c r="M54" s="406">
        <v>93.75</v>
      </c>
      <c r="N54" s="211">
        <f t="shared" si="53"/>
        <v>0.46875</v>
      </c>
      <c r="O54" s="406">
        <v>87.5</v>
      </c>
      <c r="P54" s="211">
        <f t="shared" si="54"/>
        <v>0.4375</v>
      </c>
      <c r="Q54" s="406">
        <v>87.5</v>
      </c>
      <c r="R54" s="211">
        <f t="shared" si="55"/>
        <v>0.4375</v>
      </c>
      <c r="S54" s="406" t="s">
        <v>289</v>
      </c>
      <c r="T54" s="211" t="s">
        <v>266</v>
      </c>
      <c r="U54" s="406">
        <v>80.0</v>
      </c>
      <c r="V54" s="419">
        <f t="shared" si="47"/>
        <v>0.1039050642</v>
      </c>
      <c r="W54" s="405">
        <f t="shared" si="48"/>
        <v>76</v>
      </c>
      <c r="X54" s="419">
        <f t="shared" si="49"/>
        <v>0.04870981096</v>
      </c>
      <c r="Y54" s="751"/>
      <c r="Z54" s="751"/>
      <c r="AA54" s="751"/>
    </row>
    <row r="55">
      <c r="A55" s="40" t="s">
        <v>78</v>
      </c>
      <c r="B55" s="41" t="s">
        <v>79</v>
      </c>
      <c r="C55" s="23"/>
      <c r="D55" s="516" t="s">
        <v>72</v>
      </c>
      <c r="E55" s="147">
        <v>300.0</v>
      </c>
      <c r="F55" s="45">
        <v>100.0</v>
      </c>
      <c r="H55" s="404">
        <v>15.28</v>
      </c>
      <c r="I55" s="404">
        <v>29.4</v>
      </c>
      <c r="J55" s="72">
        <f t="shared" si="51"/>
        <v>0.294</v>
      </c>
      <c r="K55" s="404">
        <v>22.4</v>
      </c>
      <c r="L55" s="72">
        <f t="shared" si="52"/>
        <v>0.224</v>
      </c>
      <c r="M55" s="404">
        <v>21.0</v>
      </c>
      <c r="N55" s="72">
        <f t="shared" si="53"/>
        <v>0.21</v>
      </c>
      <c r="O55" s="404">
        <v>19.6</v>
      </c>
      <c r="P55" s="72">
        <f t="shared" si="54"/>
        <v>0.196</v>
      </c>
      <c r="Q55" s="404">
        <v>19.6</v>
      </c>
      <c r="R55" s="72">
        <f t="shared" si="55"/>
        <v>0.196</v>
      </c>
      <c r="S55" s="404" t="s">
        <v>290</v>
      </c>
      <c r="T55" s="72" t="s">
        <v>267</v>
      </c>
      <c r="U55" s="404">
        <v>18.0</v>
      </c>
      <c r="V55" s="416">
        <f t="shared" si="47"/>
        <v>0.1780104712</v>
      </c>
      <c r="W55" s="404">
        <f t="shared" si="48"/>
        <v>17.1</v>
      </c>
      <c r="X55" s="416">
        <f t="shared" si="49"/>
        <v>0.1191099476</v>
      </c>
      <c r="Y55" s="751"/>
      <c r="Z55" s="751"/>
      <c r="AA55" s="751"/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405">
        <v>19.65</v>
      </c>
      <c r="I56" s="405">
        <v>38.85</v>
      </c>
      <c r="J56" s="211">
        <f t="shared" si="51"/>
        <v>0.19425</v>
      </c>
      <c r="K56" s="405">
        <v>29.6</v>
      </c>
      <c r="L56" s="211">
        <f t="shared" si="52"/>
        <v>0.148</v>
      </c>
      <c r="M56" s="405">
        <v>27.75</v>
      </c>
      <c r="N56" s="211">
        <f t="shared" si="53"/>
        <v>0.13875</v>
      </c>
      <c r="O56" s="405">
        <v>25.9</v>
      </c>
      <c r="P56" s="211">
        <f t="shared" si="54"/>
        <v>0.1295</v>
      </c>
      <c r="Q56" s="405">
        <v>25.9</v>
      </c>
      <c r="R56" s="211">
        <f t="shared" si="55"/>
        <v>0.1295</v>
      </c>
      <c r="S56" s="405" t="s">
        <v>291</v>
      </c>
      <c r="T56" s="211" t="s">
        <v>268</v>
      </c>
      <c r="U56" s="405">
        <v>23.0</v>
      </c>
      <c r="V56" s="419">
        <f t="shared" si="47"/>
        <v>0.1704834606</v>
      </c>
      <c r="W56" s="405">
        <f t="shared" si="48"/>
        <v>21.85</v>
      </c>
      <c r="X56" s="419">
        <f t="shared" si="49"/>
        <v>0.1119592875</v>
      </c>
      <c r="Y56" s="751"/>
      <c r="Z56" s="751"/>
      <c r="AA56" s="751"/>
    </row>
    <row r="57">
      <c r="A57" s="40" t="s">
        <v>78</v>
      </c>
      <c r="B57" s="41" t="s">
        <v>80</v>
      </c>
      <c r="C57" s="23"/>
      <c r="D57" s="516" t="s">
        <v>72</v>
      </c>
      <c r="E57" s="147">
        <v>300.0</v>
      </c>
      <c r="F57" s="45">
        <v>100.0</v>
      </c>
      <c r="H57" s="406">
        <v>16.73</v>
      </c>
      <c r="I57" s="406">
        <v>31.5</v>
      </c>
      <c r="J57" s="72">
        <f t="shared" si="51"/>
        <v>0.315</v>
      </c>
      <c r="K57" s="406">
        <v>24.0</v>
      </c>
      <c r="L57" s="72">
        <f t="shared" si="52"/>
        <v>0.24</v>
      </c>
      <c r="M57" s="406">
        <v>22.5</v>
      </c>
      <c r="N57" s="72">
        <f t="shared" si="53"/>
        <v>0.225</v>
      </c>
      <c r="O57" s="406">
        <v>21.0</v>
      </c>
      <c r="P57" s="72">
        <f t="shared" si="54"/>
        <v>0.21</v>
      </c>
      <c r="Q57" s="406">
        <v>21.0</v>
      </c>
      <c r="R57" s="72">
        <f t="shared" si="55"/>
        <v>0.21</v>
      </c>
      <c r="S57" s="406" t="s">
        <v>292</v>
      </c>
      <c r="T57" s="72" t="s">
        <v>269</v>
      </c>
      <c r="U57" s="406">
        <v>19.0</v>
      </c>
      <c r="V57" s="416">
        <f t="shared" si="47"/>
        <v>0.1356843993</v>
      </c>
      <c r="W57" s="404">
        <f t="shared" si="48"/>
        <v>18.05</v>
      </c>
      <c r="X57" s="416">
        <f t="shared" si="49"/>
        <v>0.07890017932</v>
      </c>
      <c r="Y57" s="751"/>
      <c r="Z57" s="751"/>
      <c r="AA57" s="751"/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406">
        <v>23.9</v>
      </c>
      <c r="I58" s="406">
        <v>44.1</v>
      </c>
      <c r="J58" s="211">
        <f t="shared" si="51"/>
        <v>0.2205</v>
      </c>
      <c r="K58" s="406">
        <v>33.6</v>
      </c>
      <c r="L58" s="211">
        <f t="shared" si="52"/>
        <v>0.168</v>
      </c>
      <c r="M58" s="406">
        <v>31.5</v>
      </c>
      <c r="N58" s="211">
        <f t="shared" si="53"/>
        <v>0.1575</v>
      </c>
      <c r="O58" s="406">
        <v>29.4</v>
      </c>
      <c r="P58" s="211">
        <f t="shared" si="54"/>
        <v>0.147</v>
      </c>
      <c r="Q58" s="406">
        <v>29.4</v>
      </c>
      <c r="R58" s="211">
        <f t="shared" si="55"/>
        <v>0.147</v>
      </c>
      <c r="S58" s="406" t="s">
        <v>293</v>
      </c>
      <c r="T58" s="211" t="s">
        <v>270</v>
      </c>
      <c r="U58" s="406">
        <v>26.0</v>
      </c>
      <c r="V58" s="419">
        <f t="shared" si="47"/>
        <v>0.08786610879</v>
      </c>
      <c r="W58" s="405">
        <f t="shared" si="48"/>
        <v>24.7</v>
      </c>
      <c r="X58" s="419">
        <f t="shared" si="49"/>
        <v>0.03347280335</v>
      </c>
      <c r="Y58" s="751"/>
      <c r="Z58" s="751"/>
      <c r="AA58" s="751"/>
    </row>
    <row r="59">
      <c r="A59" s="40" t="s">
        <v>78</v>
      </c>
      <c r="B59" s="41" t="s">
        <v>81</v>
      </c>
      <c r="C59" s="23"/>
      <c r="D59" s="516" t="s">
        <v>72</v>
      </c>
      <c r="E59" s="147">
        <v>300.0</v>
      </c>
      <c r="F59" s="45">
        <v>100.0</v>
      </c>
      <c r="H59" s="404">
        <v>19.88</v>
      </c>
      <c r="I59" s="404">
        <v>31.5</v>
      </c>
      <c r="J59" s="72">
        <f t="shared" si="51"/>
        <v>0.315</v>
      </c>
      <c r="K59" s="404">
        <v>24.0</v>
      </c>
      <c r="L59" s="72">
        <f t="shared" si="52"/>
        <v>0.24</v>
      </c>
      <c r="M59" s="404">
        <v>22.5</v>
      </c>
      <c r="N59" s="72">
        <f t="shared" si="53"/>
        <v>0.225</v>
      </c>
      <c r="O59" s="404">
        <v>21.0</v>
      </c>
      <c r="P59" s="72">
        <f t="shared" si="54"/>
        <v>0.21</v>
      </c>
      <c r="Q59" s="404">
        <v>21.0</v>
      </c>
      <c r="R59" s="72">
        <f t="shared" si="55"/>
        <v>0.21</v>
      </c>
      <c r="S59" s="404" t="s">
        <v>292</v>
      </c>
      <c r="T59" s="72" t="s">
        <v>269</v>
      </c>
      <c r="U59" s="404">
        <v>21.0</v>
      </c>
      <c r="V59" s="416">
        <f t="shared" si="47"/>
        <v>0.05633802817</v>
      </c>
      <c r="W59" s="404">
        <f t="shared" si="48"/>
        <v>19.95</v>
      </c>
      <c r="X59" s="416">
        <f t="shared" si="49"/>
        <v>0.003521126761</v>
      </c>
      <c r="Y59" s="751"/>
      <c r="Z59" s="751"/>
      <c r="AA59" s="751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405">
        <v>29.5</v>
      </c>
      <c r="I60" s="405">
        <v>48.3</v>
      </c>
      <c r="J60" s="211">
        <f t="shared" si="51"/>
        <v>0.2415</v>
      </c>
      <c r="K60" s="405">
        <v>36.8</v>
      </c>
      <c r="L60" s="211">
        <f t="shared" si="52"/>
        <v>0.184</v>
      </c>
      <c r="M60" s="405">
        <v>34.5</v>
      </c>
      <c r="N60" s="211">
        <f t="shared" si="53"/>
        <v>0.1725</v>
      </c>
      <c r="O60" s="405">
        <v>32.2</v>
      </c>
      <c r="P60" s="211">
        <f t="shared" si="54"/>
        <v>0.161</v>
      </c>
      <c r="Q60" s="405">
        <v>32.2</v>
      </c>
      <c r="R60" s="211">
        <f t="shared" si="55"/>
        <v>0.161</v>
      </c>
      <c r="S60" s="405" t="s">
        <v>294</v>
      </c>
      <c r="T60" s="211" t="s">
        <v>271</v>
      </c>
      <c r="U60" s="405">
        <v>32.0</v>
      </c>
      <c r="V60" s="419">
        <f t="shared" si="47"/>
        <v>0.08474576271</v>
      </c>
      <c r="W60" s="405">
        <f t="shared" si="48"/>
        <v>30.4</v>
      </c>
      <c r="X60" s="419">
        <f t="shared" si="49"/>
        <v>0.03050847458</v>
      </c>
      <c r="Y60" s="751"/>
      <c r="Z60" s="751"/>
      <c r="AA60" s="751"/>
    </row>
    <row r="61" ht="15.75" customHeight="1">
      <c r="A61" s="94"/>
      <c r="B61" s="94"/>
      <c r="C61" s="94"/>
      <c r="D61" s="81"/>
      <c r="E61" s="94"/>
      <c r="F61" s="94"/>
      <c r="Y61" s="754"/>
      <c r="Z61" s="754"/>
      <c r="AA61" s="754"/>
    </row>
    <row r="62" ht="15.75" customHeight="1">
      <c r="A62" s="94"/>
      <c r="B62" s="94"/>
      <c r="C62" s="94"/>
      <c r="D62" s="81"/>
      <c r="E62" s="94"/>
      <c r="F62" s="94"/>
      <c r="Y62" s="754"/>
      <c r="Z62" s="754"/>
      <c r="AA62" s="754"/>
    </row>
    <row r="63" ht="15.75" customHeight="1">
      <c r="A63" s="94"/>
      <c r="B63" s="94"/>
      <c r="C63" s="94"/>
      <c r="D63" s="81"/>
      <c r="E63" s="94"/>
      <c r="F63" s="94"/>
      <c r="Y63" s="754"/>
      <c r="Z63" s="754"/>
      <c r="AA63" s="754"/>
    </row>
    <row r="64" ht="15.75" customHeight="1">
      <c r="A64" s="94" t="s">
        <v>799</v>
      </c>
      <c r="B64" s="94"/>
      <c r="C64" s="94"/>
      <c r="D64" s="81"/>
      <c r="E64" s="94"/>
      <c r="F64" s="94"/>
      <c r="I64" s="755" t="s">
        <v>800</v>
      </c>
      <c r="J64" s="756" t="s">
        <v>801</v>
      </c>
      <c r="K64" s="564"/>
      <c r="L64" s="756" t="s">
        <v>802</v>
      </c>
      <c r="M64" s="564"/>
      <c r="N64" s="756" t="s">
        <v>803</v>
      </c>
      <c r="O64" s="564"/>
      <c r="P64" s="757" t="s">
        <v>804</v>
      </c>
      <c r="Q64" s="758" t="s">
        <v>805</v>
      </c>
      <c r="Y64" s="754"/>
      <c r="Z64" s="754"/>
      <c r="AA64" s="754"/>
    </row>
    <row r="65" ht="15.75" customHeight="1">
      <c r="A65" s="759" t="s">
        <v>806</v>
      </c>
      <c r="B65" s="94"/>
      <c r="C65" s="94"/>
      <c r="D65" s="81"/>
      <c r="E65" s="94"/>
      <c r="F65" s="94"/>
      <c r="I65" s="235"/>
      <c r="J65" s="760" t="s">
        <v>807</v>
      </c>
      <c r="K65" s="760" t="s">
        <v>808</v>
      </c>
      <c r="L65" s="760" t="s">
        <v>807</v>
      </c>
      <c r="M65" s="760" t="s">
        <v>808</v>
      </c>
      <c r="N65" s="760" t="s">
        <v>807</v>
      </c>
      <c r="O65" s="760" t="s">
        <v>808</v>
      </c>
      <c r="P65" s="760" t="s">
        <v>808</v>
      </c>
      <c r="Q65" s="760" t="s">
        <v>808</v>
      </c>
      <c r="Y65" s="754"/>
      <c r="Z65" s="754"/>
      <c r="AA65" s="754"/>
    </row>
    <row r="66" ht="15.75" customHeight="1">
      <c r="A66" s="94" t="s">
        <v>809</v>
      </c>
      <c r="B66" s="94"/>
      <c r="C66" s="94"/>
      <c r="D66" s="81"/>
      <c r="E66" s="94"/>
      <c r="F66" s="94"/>
      <c r="I66" s="761" t="s">
        <v>810</v>
      </c>
      <c r="J66" s="762">
        <v>16000.0</v>
      </c>
      <c r="K66" s="762">
        <v>18500.0</v>
      </c>
      <c r="L66" s="760" t="s">
        <v>40</v>
      </c>
      <c r="M66" s="760" t="s">
        <v>40</v>
      </c>
      <c r="N66" s="760" t="s">
        <v>40</v>
      </c>
      <c r="O66" s="760" t="s">
        <v>811</v>
      </c>
      <c r="P66" s="760" t="s">
        <v>812</v>
      </c>
      <c r="Q66" s="760">
        <v>25000.0</v>
      </c>
      <c r="Y66" s="754"/>
      <c r="Z66" s="754"/>
      <c r="AA66" s="754"/>
    </row>
    <row r="67" ht="15.75" customHeight="1">
      <c r="A67" s="94"/>
      <c r="B67" s="94"/>
      <c r="C67" s="94"/>
      <c r="D67" s="81"/>
      <c r="E67" s="94"/>
      <c r="F67" s="94"/>
      <c r="I67" s="761" t="s">
        <v>813</v>
      </c>
      <c r="J67" s="762">
        <v>16000.0</v>
      </c>
      <c r="K67" s="762">
        <v>19000.0</v>
      </c>
      <c r="L67" s="760" t="s">
        <v>40</v>
      </c>
      <c r="M67" s="760" t="s">
        <v>40</v>
      </c>
      <c r="N67" s="760" t="s">
        <v>40</v>
      </c>
      <c r="O67" s="760" t="s">
        <v>811</v>
      </c>
      <c r="P67" s="760" t="s">
        <v>814</v>
      </c>
      <c r="Q67" s="763"/>
      <c r="Y67" s="754"/>
      <c r="Z67" s="754"/>
      <c r="AA67" s="754"/>
    </row>
    <row r="68" ht="15.75" customHeight="1">
      <c r="A68" s="94" t="s">
        <v>815</v>
      </c>
      <c r="B68" s="94"/>
      <c r="C68" s="94"/>
      <c r="D68" s="81"/>
      <c r="E68" s="94"/>
      <c r="F68" s="94"/>
      <c r="I68" s="761" t="s">
        <v>816</v>
      </c>
      <c r="J68" s="762">
        <v>14000.0</v>
      </c>
      <c r="K68" s="762">
        <v>16000.0</v>
      </c>
      <c r="L68" s="760">
        <v>20000.0</v>
      </c>
      <c r="M68" s="760">
        <v>22500.0</v>
      </c>
      <c r="N68" s="760" t="s">
        <v>40</v>
      </c>
      <c r="O68" s="760" t="s">
        <v>811</v>
      </c>
      <c r="P68" s="760" t="s">
        <v>817</v>
      </c>
      <c r="Q68" s="763"/>
      <c r="Y68" s="754"/>
      <c r="Z68" s="754"/>
      <c r="AA68" s="754"/>
    </row>
    <row r="69" ht="15.75" customHeight="1">
      <c r="A69" s="94" t="s">
        <v>818</v>
      </c>
      <c r="B69" s="94"/>
      <c r="C69" s="94"/>
      <c r="D69" s="81"/>
      <c r="E69" s="94"/>
      <c r="F69" s="94"/>
      <c r="I69" s="761" t="s">
        <v>819</v>
      </c>
      <c r="J69" s="762" t="s">
        <v>40</v>
      </c>
      <c r="K69" s="762">
        <v>19000.0</v>
      </c>
      <c r="L69" s="760" t="s">
        <v>40</v>
      </c>
      <c r="M69" s="760" t="s">
        <v>40</v>
      </c>
      <c r="N69" s="760" t="s">
        <v>40</v>
      </c>
      <c r="O69" s="760"/>
      <c r="P69" s="760" t="s">
        <v>814</v>
      </c>
      <c r="Q69" s="763"/>
      <c r="Y69" s="754"/>
      <c r="Z69" s="754"/>
      <c r="AA69" s="754"/>
    </row>
    <row r="70" ht="15.75" customHeight="1">
      <c r="A70" s="764">
        <v>42186.0</v>
      </c>
      <c r="B70" s="94" t="s">
        <v>819</v>
      </c>
      <c r="D70" s="94" t="s">
        <v>820</v>
      </c>
      <c r="E70" s="94"/>
      <c r="F70" s="94"/>
      <c r="I70" s="765"/>
      <c r="J70" s="765" t="s">
        <v>821</v>
      </c>
      <c r="K70" s="766">
        <f>AVERAGE(K66:K69)</f>
        <v>18125</v>
      </c>
      <c r="L70" s="765"/>
      <c r="M70" s="765"/>
      <c r="N70" s="765"/>
      <c r="O70" s="765"/>
      <c r="P70" s="765"/>
      <c r="Q70" s="765"/>
      <c r="Y70" s="754"/>
      <c r="Z70" s="754"/>
      <c r="AA70" s="754"/>
    </row>
    <row r="71" ht="15.75" customHeight="1">
      <c r="A71" s="764">
        <v>42186.0</v>
      </c>
      <c r="B71" s="94" t="s">
        <v>813</v>
      </c>
      <c r="D71" s="94" t="s">
        <v>822</v>
      </c>
      <c r="E71" s="94"/>
      <c r="F71" s="94"/>
      <c r="I71" s="767" t="s">
        <v>823</v>
      </c>
      <c r="K71" s="768">
        <f>(K70-P84)/P84</f>
        <v>0.9281914894</v>
      </c>
      <c r="L71" s="765" t="s">
        <v>824</v>
      </c>
      <c r="M71" s="765"/>
      <c r="N71" s="765"/>
      <c r="O71" s="765"/>
      <c r="P71" s="765"/>
      <c r="Q71" s="765"/>
      <c r="Y71" s="754"/>
      <c r="Z71" s="754"/>
      <c r="AA71" s="754"/>
    </row>
    <row r="72" ht="15.75" customHeight="1">
      <c r="A72" s="764">
        <v>42186.0</v>
      </c>
      <c r="B72" s="94" t="s">
        <v>825</v>
      </c>
      <c r="D72" s="94" t="s">
        <v>826</v>
      </c>
      <c r="E72" s="94"/>
      <c r="F72" s="94"/>
      <c r="I72" s="769"/>
      <c r="J72" s="769" t="s">
        <v>827</v>
      </c>
      <c r="K72" s="770">
        <f>K70/300000</f>
        <v>0.06041666667</v>
      </c>
      <c r="L72" s="765"/>
      <c r="M72" s="765"/>
      <c r="N72" s="765"/>
      <c r="O72" s="765"/>
      <c r="P72" s="765"/>
      <c r="Q72" s="765"/>
      <c r="Y72" s="754"/>
      <c r="Z72" s="754"/>
      <c r="AA72" s="754"/>
    </row>
    <row r="73" ht="15.75" customHeight="1">
      <c r="A73" s="764">
        <v>43701.0</v>
      </c>
      <c r="B73" s="94" t="s">
        <v>828</v>
      </c>
      <c r="D73" s="94" t="s">
        <v>829</v>
      </c>
      <c r="E73" s="94"/>
      <c r="F73" s="94"/>
      <c r="I73" s="765"/>
      <c r="J73" s="765"/>
      <c r="K73" s="765"/>
      <c r="L73" s="765"/>
      <c r="M73" s="765"/>
      <c r="N73" s="765"/>
      <c r="O73" s="765"/>
      <c r="P73" s="765"/>
      <c r="Q73" s="765"/>
      <c r="Y73" s="754"/>
      <c r="Z73" s="754"/>
      <c r="AA73" s="754"/>
    </row>
    <row r="74" ht="15.75" customHeight="1">
      <c r="A74" s="771">
        <v>44184.0</v>
      </c>
      <c r="B74" s="94" t="s">
        <v>830</v>
      </c>
      <c r="D74" s="94" t="s">
        <v>831</v>
      </c>
      <c r="E74" s="94"/>
      <c r="F74" s="94"/>
      <c r="I74" s="755" t="s">
        <v>832</v>
      </c>
      <c r="J74" s="756" t="s">
        <v>801</v>
      </c>
      <c r="K74" s="564"/>
      <c r="L74" s="756" t="s">
        <v>802</v>
      </c>
      <c r="M74" s="564"/>
      <c r="N74" s="756" t="s">
        <v>803</v>
      </c>
      <c r="O74" s="564"/>
      <c r="P74" s="757" t="s">
        <v>833</v>
      </c>
      <c r="Q74" s="765"/>
      <c r="Y74" s="754"/>
      <c r="Z74" s="754"/>
      <c r="AA74" s="754"/>
    </row>
    <row r="75" ht="15.75" customHeight="1">
      <c r="A75" s="764">
        <v>44310.0</v>
      </c>
      <c r="B75" s="94" t="s">
        <v>834</v>
      </c>
      <c r="C75" s="94"/>
      <c r="D75" s="81" t="s">
        <v>835</v>
      </c>
      <c r="E75" s="94"/>
      <c r="F75" s="94"/>
      <c r="I75" s="235"/>
      <c r="J75" s="760" t="s">
        <v>807</v>
      </c>
      <c r="K75" s="760" t="s">
        <v>808</v>
      </c>
      <c r="L75" s="760" t="s">
        <v>807</v>
      </c>
      <c r="M75" s="760" t="s">
        <v>808</v>
      </c>
      <c r="N75" s="760" t="s">
        <v>807</v>
      </c>
      <c r="O75" s="760" t="s">
        <v>808</v>
      </c>
      <c r="P75" s="760" t="s">
        <v>808</v>
      </c>
      <c r="Q75" s="765"/>
      <c r="Y75" s="754"/>
      <c r="Z75" s="754"/>
      <c r="AA75" s="754"/>
    </row>
    <row r="76" ht="15.75" customHeight="1">
      <c r="A76" s="764">
        <v>45136.0</v>
      </c>
      <c r="B76" s="94" t="s">
        <v>810</v>
      </c>
      <c r="C76" s="94"/>
      <c r="D76" s="81" t="s">
        <v>836</v>
      </c>
      <c r="E76" s="94"/>
      <c r="F76" s="94"/>
      <c r="I76" s="761" t="s">
        <v>810</v>
      </c>
      <c r="J76" s="762">
        <v>23500.0</v>
      </c>
      <c r="K76" s="762">
        <v>25500.0</v>
      </c>
      <c r="L76" s="760" t="s">
        <v>40</v>
      </c>
      <c r="M76" s="760" t="s">
        <v>40</v>
      </c>
      <c r="N76" s="760" t="s">
        <v>40</v>
      </c>
      <c r="O76" s="760"/>
      <c r="P76" s="760" t="s">
        <v>812</v>
      </c>
      <c r="Q76" s="765"/>
      <c r="Y76" s="754"/>
      <c r="Z76" s="754"/>
      <c r="AA76" s="754"/>
    </row>
    <row r="77" ht="15.75" customHeight="1">
      <c r="A77" s="94"/>
      <c r="B77" s="94"/>
      <c r="C77" s="94"/>
      <c r="D77" s="81"/>
      <c r="E77" s="94"/>
      <c r="F77" s="94"/>
      <c r="I77" s="761" t="s">
        <v>813</v>
      </c>
      <c r="J77" s="762">
        <v>23000.0</v>
      </c>
      <c r="K77" s="762">
        <v>24000.0</v>
      </c>
      <c r="L77" s="760" t="s">
        <v>40</v>
      </c>
      <c r="M77" s="760" t="s">
        <v>40</v>
      </c>
      <c r="N77" s="760" t="s">
        <v>40</v>
      </c>
      <c r="O77" s="760"/>
      <c r="P77" s="760" t="s">
        <v>814</v>
      </c>
      <c r="Q77" s="765"/>
      <c r="Y77" s="754"/>
      <c r="Z77" s="754"/>
      <c r="AA77" s="754"/>
    </row>
    <row r="78" ht="15.75" customHeight="1">
      <c r="A78" s="94"/>
      <c r="B78" s="94"/>
      <c r="C78" s="94"/>
      <c r="D78" s="81"/>
      <c r="E78" s="94"/>
      <c r="F78" s="94"/>
      <c r="I78" s="761" t="s">
        <v>816</v>
      </c>
      <c r="J78" s="762">
        <v>20500.0</v>
      </c>
      <c r="K78" s="762">
        <v>23000.0</v>
      </c>
      <c r="L78" s="760">
        <v>29000.0</v>
      </c>
      <c r="M78" s="760">
        <v>32000.0</v>
      </c>
      <c r="N78" s="760" t="s">
        <v>40</v>
      </c>
      <c r="O78" s="760"/>
      <c r="P78" s="760" t="s">
        <v>817</v>
      </c>
      <c r="Q78" s="765"/>
      <c r="Y78" s="754"/>
      <c r="Z78" s="754"/>
      <c r="AA78" s="754"/>
    </row>
    <row r="79" ht="15.75" customHeight="1">
      <c r="A79" s="94" t="s">
        <v>837</v>
      </c>
      <c r="B79" s="94"/>
      <c r="C79" s="94"/>
      <c r="D79" s="81"/>
      <c r="E79" s="94"/>
      <c r="F79" s="94"/>
      <c r="I79" s="761" t="s">
        <v>819</v>
      </c>
      <c r="J79" s="762" t="s">
        <v>40</v>
      </c>
      <c r="K79" s="762">
        <v>26000.0</v>
      </c>
      <c r="L79" s="760" t="s">
        <v>838</v>
      </c>
      <c r="M79" s="760" t="s">
        <v>40</v>
      </c>
      <c r="N79" s="760" t="s">
        <v>40</v>
      </c>
      <c r="O79" s="760"/>
      <c r="P79" s="760" t="s">
        <v>814</v>
      </c>
      <c r="Q79" s="765"/>
      <c r="Y79" s="754"/>
      <c r="Z79" s="754"/>
      <c r="AA79" s="754"/>
    </row>
    <row r="80" ht="15.75" customHeight="1">
      <c r="A80" s="94" t="s">
        <v>839</v>
      </c>
      <c r="B80" s="94"/>
      <c r="C80" s="94"/>
      <c r="D80" s="81"/>
      <c r="E80" s="94"/>
      <c r="F80" s="94"/>
      <c r="I80" s="765"/>
      <c r="J80" s="765" t="s">
        <v>821</v>
      </c>
      <c r="K80" s="766">
        <f>AVERAGE(K76:K79)</f>
        <v>24625</v>
      </c>
      <c r="L80" s="765"/>
      <c r="M80" s="765"/>
      <c r="N80" s="765"/>
      <c r="O80" s="765"/>
      <c r="P80" s="765"/>
      <c r="Q80" s="765"/>
      <c r="Y80" s="754"/>
      <c r="Z80" s="754"/>
      <c r="AA80" s="754"/>
    </row>
    <row r="81" ht="15.75" customHeight="1">
      <c r="A81" s="94"/>
      <c r="B81" s="94"/>
      <c r="C81" s="94"/>
      <c r="D81" s="81"/>
      <c r="E81" s="94"/>
      <c r="F81" s="94"/>
      <c r="I81" s="767" t="s">
        <v>823</v>
      </c>
      <c r="K81" s="768">
        <f>(K80-P85)/P85</f>
        <v>0.5887096774</v>
      </c>
      <c r="L81" s="765" t="s">
        <v>824</v>
      </c>
      <c r="M81" s="765"/>
      <c r="N81" s="765"/>
      <c r="O81" s="765"/>
      <c r="P81" s="765"/>
      <c r="Q81" s="765"/>
      <c r="Y81" s="754"/>
      <c r="Z81" s="754"/>
      <c r="AA81" s="754"/>
    </row>
    <row r="82" ht="15.75" customHeight="1">
      <c r="A82" s="94"/>
      <c r="B82" s="94"/>
      <c r="C82" s="94"/>
      <c r="D82" s="81"/>
      <c r="E82" s="94"/>
      <c r="F82" s="94"/>
      <c r="I82" s="765"/>
      <c r="J82" s="769" t="s">
        <v>827</v>
      </c>
      <c r="K82" s="770">
        <f>K80/500000</f>
        <v>0.04925</v>
      </c>
      <c r="L82" s="765"/>
      <c r="M82" s="765"/>
      <c r="N82" s="765"/>
      <c r="O82" s="765"/>
      <c r="P82" s="765"/>
      <c r="Q82" s="765"/>
      <c r="Y82" s="754"/>
      <c r="Z82" s="754"/>
      <c r="AA82" s="754"/>
    </row>
    <row r="83" ht="15.75" customHeight="1">
      <c r="A83" s="94" t="s">
        <v>840</v>
      </c>
      <c r="B83" s="94"/>
      <c r="C83" s="94"/>
      <c r="D83" s="81"/>
      <c r="E83" s="94"/>
      <c r="F83" s="94"/>
      <c r="I83" s="765"/>
      <c r="J83" s="765"/>
      <c r="N83" s="765"/>
      <c r="O83" s="765"/>
      <c r="P83" s="765"/>
      <c r="Q83" s="765"/>
      <c r="Y83" s="754"/>
      <c r="Z83" s="754"/>
      <c r="AA83" s="754"/>
    </row>
    <row r="84" ht="15.75" customHeight="1">
      <c r="A84" s="772" t="s">
        <v>841</v>
      </c>
      <c r="B84" s="94"/>
      <c r="C84" s="94"/>
      <c r="D84" s="81"/>
      <c r="E84" s="94"/>
      <c r="F84" s="94"/>
      <c r="I84" s="773" t="s">
        <v>842</v>
      </c>
      <c r="J84" s="563"/>
      <c r="K84" s="563"/>
      <c r="L84" s="563"/>
      <c r="M84" s="563"/>
      <c r="N84" s="564"/>
      <c r="O84" s="774" t="s">
        <v>843</v>
      </c>
      <c r="P84" s="757">
        <v>9400.0</v>
      </c>
      <c r="Q84" s="770">
        <f>P84/300000</f>
        <v>0.03133333333</v>
      </c>
      <c r="R84" s="775" t="s">
        <v>827</v>
      </c>
      <c r="Y84" s="754"/>
      <c r="Z84" s="754"/>
      <c r="AA84" s="754"/>
    </row>
    <row r="85" ht="15.75" customHeight="1">
      <c r="A85" s="94"/>
      <c r="B85" s="94"/>
      <c r="C85" s="94"/>
      <c r="D85" s="81"/>
      <c r="E85" s="94"/>
      <c r="F85" s="94"/>
      <c r="I85" s="776" t="s">
        <v>844</v>
      </c>
      <c r="J85" s="777"/>
      <c r="K85" s="777"/>
      <c r="L85" s="777"/>
      <c r="M85" s="777"/>
      <c r="N85" s="778"/>
      <c r="O85" s="779" t="s">
        <v>845</v>
      </c>
      <c r="P85" s="760">
        <v>15500.0</v>
      </c>
      <c r="Q85" s="770">
        <f>P85/500000</f>
        <v>0.031</v>
      </c>
      <c r="R85" s="775" t="s">
        <v>827</v>
      </c>
      <c r="Y85" s="754"/>
      <c r="Z85" s="754"/>
      <c r="AA85" s="754"/>
    </row>
    <row r="86" ht="15.75" customHeight="1">
      <c r="A86" s="94"/>
      <c r="B86" s="94"/>
      <c r="C86" s="94"/>
      <c r="D86" s="81"/>
      <c r="E86" s="94"/>
      <c r="F86" s="94"/>
      <c r="Y86" s="754"/>
      <c r="Z86" s="754"/>
      <c r="AA86" s="754"/>
    </row>
    <row r="87" ht="15.75" customHeight="1">
      <c r="A87" s="94"/>
      <c r="B87" s="94"/>
      <c r="C87" s="94"/>
      <c r="D87" s="81"/>
      <c r="E87" s="94"/>
      <c r="F87" s="94"/>
      <c r="Y87" s="754"/>
      <c r="Z87" s="754"/>
      <c r="AA87" s="754"/>
    </row>
    <row r="88" ht="15.75" customHeight="1">
      <c r="A88" s="94"/>
      <c r="B88" s="94"/>
      <c r="C88" s="94"/>
      <c r="D88" s="81"/>
      <c r="E88" s="94"/>
      <c r="F88" s="94"/>
      <c r="Y88" s="754"/>
      <c r="Z88" s="754"/>
      <c r="AA88" s="754"/>
    </row>
    <row r="89" ht="15.75" customHeight="1">
      <c r="A89" s="94"/>
      <c r="B89" s="94"/>
      <c r="C89" s="94"/>
      <c r="D89" s="81"/>
      <c r="E89" s="94"/>
      <c r="F89" s="94"/>
      <c r="Y89" s="754"/>
      <c r="Z89" s="754"/>
      <c r="AA89" s="754"/>
    </row>
    <row r="90" ht="15.75" customHeight="1">
      <c r="A90" s="94"/>
      <c r="B90" s="94"/>
      <c r="C90" s="94"/>
      <c r="D90" s="81"/>
      <c r="E90" s="94"/>
      <c r="F90" s="94"/>
      <c r="Y90" s="754"/>
      <c r="Z90" s="754"/>
      <c r="AA90" s="754"/>
    </row>
    <row r="91" ht="15.75" customHeight="1">
      <c r="A91" s="94"/>
      <c r="B91" s="94"/>
      <c r="C91" s="94"/>
      <c r="D91" s="81"/>
      <c r="E91" s="94"/>
      <c r="F91" s="94"/>
      <c r="Y91" s="754"/>
      <c r="Z91" s="754"/>
      <c r="AA91" s="754"/>
    </row>
    <row r="92" ht="15.75" customHeight="1">
      <c r="A92" s="94"/>
      <c r="B92" s="94"/>
      <c r="C92" s="94"/>
      <c r="D92" s="81"/>
      <c r="E92" s="94"/>
      <c r="F92" s="94"/>
      <c r="Y92" s="754"/>
      <c r="Z92" s="754"/>
      <c r="AA92" s="754"/>
    </row>
    <row r="93" ht="15.75" customHeight="1">
      <c r="A93" s="94"/>
      <c r="B93" s="94"/>
      <c r="C93" s="94"/>
      <c r="D93" s="81"/>
      <c r="E93" s="94"/>
      <c r="F93" s="94"/>
      <c r="Y93" s="754"/>
      <c r="Z93" s="754"/>
      <c r="AA93" s="754"/>
    </row>
    <row r="94" ht="15.75" customHeight="1">
      <c r="A94" s="94"/>
      <c r="B94" s="94"/>
      <c r="C94" s="94"/>
      <c r="D94" s="81"/>
      <c r="E94" s="94"/>
      <c r="F94" s="94"/>
      <c r="Y94" s="754"/>
      <c r="Z94" s="754"/>
      <c r="AA94" s="754"/>
    </row>
    <row r="95" ht="15.75" customHeight="1">
      <c r="A95" s="94"/>
      <c r="B95" s="94"/>
      <c r="C95" s="94"/>
      <c r="D95" s="81"/>
      <c r="E95" s="94"/>
      <c r="F95" s="94"/>
      <c r="Y95" s="754"/>
      <c r="Z95" s="754"/>
      <c r="AA95" s="754"/>
    </row>
    <row r="96" ht="15.75" customHeight="1">
      <c r="A96" s="94"/>
      <c r="B96" s="94"/>
      <c r="C96" s="94"/>
      <c r="D96" s="81"/>
      <c r="E96" s="94"/>
      <c r="F96" s="94"/>
      <c r="Y96" s="754"/>
      <c r="Z96" s="754"/>
      <c r="AA96" s="754"/>
    </row>
    <row r="97" ht="15.75" customHeight="1">
      <c r="A97" s="94"/>
      <c r="B97" s="94"/>
      <c r="C97" s="94"/>
      <c r="D97" s="81"/>
      <c r="E97" s="94"/>
      <c r="F97" s="94"/>
      <c r="Y97" s="754"/>
      <c r="Z97" s="754"/>
      <c r="AA97" s="754"/>
    </row>
    <row r="98" ht="15.75" customHeight="1">
      <c r="A98" s="94"/>
      <c r="B98" s="94"/>
      <c r="C98" s="94"/>
      <c r="D98" s="81"/>
      <c r="E98" s="94"/>
      <c r="F98" s="94"/>
      <c r="Y98" s="754"/>
      <c r="Z98" s="754"/>
      <c r="AA98" s="754"/>
    </row>
    <row r="99" ht="15.75" customHeight="1">
      <c r="A99" s="94"/>
      <c r="B99" s="94"/>
      <c r="C99" s="94"/>
      <c r="D99" s="81"/>
      <c r="E99" s="94"/>
      <c r="F99" s="94"/>
      <c r="Y99" s="754"/>
      <c r="Z99" s="754"/>
      <c r="AA99" s="754"/>
    </row>
    <row r="100" ht="15.75" customHeight="1">
      <c r="A100" s="94"/>
      <c r="B100" s="94"/>
      <c r="C100" s="94"/>
      <c r="D100" s="81"/>
      <c r="E100" s="94"/>
      <c r="F100" s="94"/>
      <c r="Y100" s="754"/>
      <c r="Z100" s="754"/>
      <c r="AA100" s="754"/>
    </row>
    <row r="101" ht="15.75" customHeight="1">
      <c r="A101" s="94"/>
      <c r="B101" s="94"/>
      <c r="C101" s="94"/>
      <c r="D101" s="81"/>
      <c r="E101" s="94"/>
      <c r="F101" s="94"/>
      <c r="Y101" s="754"/>
      <c r="Z101" s="754"/>
      <c r="AA101" s="754"/>
    </row>
    <row r="102" ht="15.75" customHeight="1">
      <c r="A102" s="94"/>
      <c r="B102" s="94"/>
      <c r="C102" s="94"/>
      <c r="D102" s="81"/>
      <c r="E102" s="94"/>
      <c r="F102" s="94"/>
      <c r="Y102" s="754"/>
      <c r="Z102" s="754"/>
      <c r="AA102" s="754"/>
    </row>
    <row r="103" ht="15.75" customHeight="1">
      <c r="A103" s="94"/>
      <c r="B103" s="94"/>
      <c r="C103" s="94"/>
      <c r="D103" s="81"/>
      <c r="E103" s="94"/>
      <c r="F103" s="94"/>
      <c r="Y103" s="754"/>
      <c r="Z103" s="754"/>
      <c r="AA103" s="754"/>
    </row>
    <row r="104" ht="15.75" customHeight="1">
      <c r="A104" s="94"/>
      <c r="B104" s="94"/>
      <c r="C104" s="94"/>
      <c r="D104" s="81"/>
      <c r="E104" s="94"/>
      <c r="F104" s="94"/>
      <c r="Y104" s="754"/>
      <c r="Z104" s="754"/>
      <c r="AA104" s="754"/>
    </row>
    <row r="105" ht="15.75" customHeight="1">
      <c r="A105" s="94"/>
      <c r="B105" s="94"/>
      <c r="C105" s="94"/>
      <c r="D105" s="81"/>
      <c r="E105" s="94"/>
      <c r="F105" s="94"/>
      <c r="Y105" s="754"/>
      <c r="Z105" s="754"/>
      <c r="AA105" s="754"/>
    </row>
    <row r="106" ht="15.75" customHeight="1">
      <c r="A106" s="94"/>
      <c r="B106" s="94"/>
      <c r="C106" s="94"/>
      <c r="D106" s="81"/>
      <c r="E106" s="94"/>
      <c r="F106" s="94"/>
      <c r="Y106" s="754"/>
      <c r="Z106" s="754"/>
      <c r="AA106" s="754"/>
    </row>
    <row r="107" ht="15.75" customHeight="1">
      <c r="A107" s="94"/>
      <c r="B107" s="94"/>
      <c r="C107" s="94"/>
      <c r="D107" s="81"/>
      <c r="E107" s="94"/>
      <c r="F107" s="94"/>
      <c r="Y107" s="754"/>
      <c r="Z107" s="754"/>
      <c r="AA107" s="754"/>
    </row>
    <row r="108" ht="15.75" customHeight="1">
      <c r="A108" s="94"/>
      <c r="B108" s="94"/>
      <c r="C108" s="94"/>
      <c r="D108" s="81"/>
      <c r="E108" s="94"/>
      <c r="F108" s="94"/>
      <c r="Y108" s="754"/>
      <c r="Z108" s="754"/>
      <c r="AA108" s="754"/>
    </row>
    <row r="109" ht="15.75" customHeight="1">
      <c r="A109" s="94"/>
      <c r="B109" s="94"/>
      <c r="C109" s="94"/>
      <c r="D109" s="81"/>
      <c r="E109" s="94"/>
      <c r="F109" s="94"/>
      <c r="Y109" s="754"/>
      <c r="Z109" s="754"/>
      <c r="AA109" s="754"/>
    </row>
    <row r="110" ht="15.75" customHeight="1">
      <c r="A110" s="94"/>
      <c r="B110" s="94"/>
      <c r="C110" s="94"/>
      <c r="D110" s="81"/>
      <c r="E110" s="94"/>
      <c r="F110" s="94"/>
      <c r="Y110" s="754"/>
      <c r="Z110" s="754"/>
      <c r="AA110" s="754"/>
    </row>
    <row r="111" ht="15.75" customHeight="1">
      <c r="A111" s="94"/>
      <c r="B111" s="94"/>
      <c r="C111" s="94"/>
      <c r="D111" s="81"/>
      <c r="E111" s="94"/>
      <c r="F111" s="94"/>
      <c r="Y111" s="754"/>
      <c r="Z111" s="754"/>
      <c r="AA111" s="754"/>
    </row>
    <row r="112" ht="15.75" customHeight="1">
      <c r="A112" s="94"/>
      <c r="B112" s="94"/>
      <c r="C112" s="94"/>
      <c r="D112" s="81"/>
      <c r="E112" s="94"/>
      <c r="F112" s="94"/>
      <c r="Y112" s="754"/>
      <c r="Z112" s="754"/>
      <c r="AA112" s="754"/>
    </row>
    <row r="113" ht="15.75" customHeight="1">
      <c r="A113" s="94"/>
      <c r="B113" s="94"/>
      <c r="C113" s="94"/>
      <c r="D113" s="81"/>
      <c r="E113" s="94"/>
      <c r="F113" s="94"/>
      <c r="Y113" s="754"/>
      <c r="Z113" s="754"/>
      <c r="AA113" s="754"/>
    </row>
    <row r="114" ht="15.75" customHeight="1">
      <c r="A114" s="94"/>
      <c r="B114" s="94"/>
      <c r="C114" s="94"/>
      <c r="D114" s="81"/>
      <c r="E114" s="94"/>
      <c r="F114" s="94"/>
      <c r="Y114" s="754"/>
      <c r="Z114" s="754"/>
      <c r="AA114" s="754"/>
    </row>
    <row r="115" ht="15.75" customHeight="1">
      <c r="A115" s="94"/>
      <c r="B115" s="94"/>
      <c r="C115" s="94"/>
      <c r="D115" s="81"/>
      <c r="E115" s="94"/>
      <c r="F115" s="94"/>
      <c r="Y115" s="754"/>
      <c r="Z115" s="754"/>
      <c r="AA115" s="754"/>
    </row>
    <row r="116" ht="15.75" customHeight="1">
      <c r="A116" s="94"/>
      <c r="B116" s="94"/>
      <c r="C116" s="94"/>
      <c r="D116" s="81"/>
      <c r="E116" s="94"/>
      <c r="F116" s="94"/>
      <c r="Y116" s="754"/>
      <c r="Z116" s="754"/>
      <c r="AA116" s="754"/>
    </row>
    <row r="117" ht="15.75" customHeight="1">
      <c r="A117" s="94"/>
      <c r="B117" s="94"/>
      <c r="C117" s="94"/>
      <c r="D117" s="81"/>
      <c r="E117" s="94"/>
      <c r="F117" s="94"/>
      <c r="Y117" s="754"/>
      <c r="Z117" s="754"/>
      <c r="AA117" s="754"/>
    </row>
    <row r="118" ht="15.75" customHeight="1">
      <c r="A118" s="94"/>
      <c r="B118" s="94"/>
      <c r="C118" s="94"/>
      <c r="D118" s="81"/>
      <c r="E118" s="94"/>
      <c r="F118" s="94"/>
      <c r="Y118" s="754"/>
      <c r="Z118" s="754"/>
      <c r="AA118" s="754"/>
    </row>
    <row r="119" ht="15.75" customHeight="1">
      <c r="A119" s="94"/>
      <c r="B119" s="94"/>
      <c r="C119" s="94"/>
      <c r="D119" s="81"/>
      <c r="E119" s="94"/>
      <c r="F119" s="94"/>
      <c r="Y119" s="754"/>
      <c r="Z119" s="754"/>
      <c r="AA119" s="754"/>
    </row>
    <row r="120" ht="15.75" customHeight="1">
      <c r="A120" s="94"/>
      <c r="B120" s="94"/>
      <c r="C120" s="94"/>
      <c r="D120" s="81"/>
      <c r="E120" s="94"/>
      <c r="F120" s="94"/>
      <c r="Y120" s="754"/>
      <c r="Z120" s="754"/>
      <c r="AA120" s="754"/>
    </row>
    <row r="121" ht="15.75" customHeight="1">
      <c r="A121" s="94"/>
      <c r="B121" s="94"/>
      <c r="C121" s="94"/>
      <c r="D121" s="81"/>
      <c r="E121" s="94"/>
      <c r="F121" s="94"/>
      <c r="Y121" s="754"/>
      <c r="Z121" s="754"/>
      <c r="AA121" s="754"/>
    </row>
    <row r="122" ht="15.75" customHeight="1">
      <c r="A122" s="94"/>
      <c r="B122" s="94"/>
      <c r="C122" s="94"/>
      <c r="D122" s="81"/>
      <c r="E122" s="94"/>
      <c r="F122" s="94"/>
      <c r="Y122" s="754"/>
      <c r="Z122" s="754"/>
      <c r="AA122" s="754"/>
    </row>
    <row r="123" ht="15.75" customHeight="1">
      <c r="A123" s="94"/>
      <c r="B123" s="94"/>
      <c r="C123" s="94"/>
      <c r="D123" s="81"/>
      <c r="E123" s="94"/>
      <c r="F123" s="94"/>
      <c r="Y123" s="754"/>
      <c r="Z123" s="754"/>
      <c r="AA123" s="754"/>
    </row>
    <row r="124" ht="15.75" customHeight="1">
      <c r="A124" s="94"/>
      <c r="B124" s="94"/>
      <c r="C124" s="94"/>
      <c r="D124" s="81"/>
      <c r="E124" s="94"/>
      <c r="F124" s="94"/>
      <c r="Y124" s="754"/>
      <c r="Z124" s="754"/>
      <c r="AA124" s="754"/>
    </row>
    <row r="125" ht="15.75" customHeight="1">
      <c r="A125" s="94"/>
      <c r="B125" s="94"/>
      <c r="C125" s="94"/>
      <c r="D125" s="81"/>
      <c r="E125" s="94"/>
      <c r="F125" s="94"/>
      <c r="Y125" s="754"/>
      <c r="Z125" s="754"/>
      <c r="AA125" s="754"/>
    </row>
    <row r="126" ht="15.75" customHeight="1">
      <c r="A126" s="94"/>
      <c r="B126" s="94"/>
      <c r="C126" s="94"/>
      <c r="D126" s="81"/>
      <c r="E126" s="94"/>
      <c r="F126" s="94"/>
      <c r="Y126" s="754"/>
      <c r="Z126" s="754"/>
      <c r="AA126" s="754"/>
    </row>
    <row r="127" ht="15.75" customHeight="1">
      <c r="A127" s="94"/>
      <c r="B127" s="94"/>
      <c r="C127" s="94"/>
      <c r="D127" s="81"/>
      <c r="E127" s="94"/>
      <c r="F127" s="94"/>
      <c r="Y127" s="754"/>
      <c r="Z127" s="754"/>
      <c r="AA127" s="754"/>
    </row>
    <row r="128" ht="15.75" customHeight="1">
      <c r="A128" s="94"/>
      <c r="B128" s="94"/>
      <c r="C128" s="94"/>
      <c r="D128" s="81"/>
      <c r="E128" s="94"/>
      <c r="F128" s="94"/>
      <c r="Y128" s="754"/>
      <c r="Z128" s="754"/>
      <c r="AA128" s="754"/>
    </row>
    <row r="129" ht="15.75" customHeight="1">
      <c r="A129" s="94"/>
      <c r="B129" s="94"/>
      <c r="C129" s="94"/>
      <c r="D129" s="81"/>
      <c r="E129" s="94"/>
      <c r="F129" s="94"/>
      <c r="Y129" s="754"/>
      <c r="Z129" s="754"/>
      <c r="AA129" s="754"/>
    </row>
    <row r="130" ht="15.75" customHeight="1">
      <c r="A130" s="94"/>
      <c r="B130" s="94"/>
      <c r="C130" s="94"/>
      <c r="D130" s="81"/>
      <c r="E130" s="94"/>
      <c r="F130" s="94"/>
      <c r="Y130" s="754"/>
      <c r="Z130" s="754"/>
      <c r="AA130" s="754"/>
    </row>
    <row r="131" ht="15.75" customHeight="1">
      <c r="A131" s="94"/>
      <c r="B131" s="94"/>
      <c r="C131" s="94"/>
      <c r="D131" s="81"/>
      <c r="E131" s="94"/>
      <c r="F131" s="94"/>
      <c r="Y131" s="754"/>
      <c r="Z131" s="754"/>
      <c r="AA131" s="754"/>
    </row>
    <row r="132" ht="15.75" customHeight="1">
      <c r="A132" s="94"/>
      <c r="B132" s="94"/>
      <c r="C132" s="94"/>
      <c r="D132" s="81"/>
      <c r="E132" s="94"/>
      <c r="F132" s="94"/>
      <c r="Y132" s="754"/>
      <c r="Z132" s="754"/>
      <c r="AA132" s="754"/>
    </row>
    <row r="133" ht="15.75" customHeight="1">
      <c r="A133" s="94"/>
      <c r="B133" s="94"/>
      <c r="C133" s="94"/>
      <c r="D133" s="81"/>
      <c r="E133" s="94"/>
      <c r="F133" s="94"/>
      <c r="Y133" s="754"/>
      <c r="Z133" s="754"/>
      <c r="AA133" s="754"/>
    </row>
    <row r="134" ht="15.75" customHeight="1">
      <c r="A134" s="94"/>
      <c r="B134" s="94"/>
      <c r="C134" s="94"/>
      <c r="D134" s="81"/>
      <c r="E134" s="94"/>
      <c r="F134" s="94"/>
      <c r="Y134" s="754"/>
      <c r="Z134" s="754"/>
      <c r="AA134" s="754"/>
    </row>
    <row r="135" ht="15.75" customHeight="1">
      <c r="A135" s="94"/>
      <c r="B135" s="94"/>
      <c r="C135" s="94"/>
      <c r="D135" s="81"/>
      <c r="E135" s="94"/>
      <c r="F135" s="94"/>
      <c r="Y135" s="754"/>
      <c r="Z135" s="754"/>
      <c r="AA135" s="754"/>
    </row>
    <row r="136" ht="15.75" customHeight="1">
      <c r="A136" s="94"/>
      <c r="B136" s="94"/>
      <c r="C136" s="94"/>
      <c r="D136" s="81"/>
      <c r="E136" s="94"/>
      <c r="F136" s="94"/>
      <c r="Y136" s="754"/>
      <c r="Z136" s="754"/>
      <c r="AA136" s="754"/>
    </row>
    <row r="137" ht="15.75" customHeight="1">
      <c r="A137" s="94"/>
      <c r="B137" s="94"/>
      <c r="C137" s="94"/>
      <c r="D137" s="81"/>
      <c r="E137" s="94"/>
      <c r="F137" s="94"/>
      <c r="Y137" s="754"/>
      <c r="Z137" s="754"/>
      <c r="AA137" s="754"/>
    </row>
    <row r="138" ht="15.75" customHeight="1">
      <c r="A138" s="94"/>
      <c r="B138" s="94"/>
      <c r="C138" s="94"/>
      <c r="D138" s="81"/>
      <c r="E138" s="94"/>
      <c r="F138" s="94"/>
      <c r="Y138" s="754"/>
      <c r="Z138" s="754"/>
      <c r="AA138" s="754"/>
    </row>
    <row r="139" ht="15.75" customHeight="1">
      <c r="A139" s="94"/>
      <c r="B139" s="94"/>
      <c r="C139" s="94"/>
      <c r="D139" s="81"/>
      <c r="E139" s="94"/>
      <c r="F139" s="94"/>
      <c r="Y139" s="754"/>
      <c r="Z139" s="754"/>
      <c r="AA139" s="754"/>
    </row>
    <row r="140" ht="15.75" customHeight="1">
      <c r="A140" s="94"/>
      <c r="B140" s="94"/>
      <c r="C140" s="94"/>
      <c r="D140" s="81"/>
      <c r="E140" s="94"/>
      <c r="F140" s="94"/>
      <c r="Y140" s="754"/>
      <c r="Z140" s="754"/>
      <c r="AA140" s="754"/>
    </row>
    <row r="141" ht="15.75" customHeight="1">
      <c r="A141" s="94"/>
      <c r="B141" s="94"/>
      <c r="C141" s="94"/>
      <c r="D141" s="81"/>
      <c r="E141" s="94"/>
      <c r="F141" s="94"/>
      <c r="Y141" s="754"/>
      <c r="Z141" s="754"/>
      <c r="AA141" s="754"/>
    </row>
    <row r="142" ht="15.75" customHeight="1">
      <c r="A142" s="94"/>
      <c r="B142" s="94"/>
      <c r="C142" s="94"/>
      <c r="D142" s="81"/>
      <c r="E142" s="94"/>
      <c r="F142" s="94"/>
      <c r="Y142" s="754"/>
      <c r="Z142" s="754"/>
      <c r="AA142" s="754"/>
    </row>
    <row r="143" ht="15.75" customHeight="1">
      <c r="A143" s="94"/>
      <c r="B143" s="94"/>
      <c r="C143" s="94"/>
      <c r="D143" s="81"/>
      <c r="E143" s="94"/>
      <c r="F143" s="94"/>
      <c r="Y143" s="754"/>
      <c r="Z143" s="754"/>
      <c r="AA143" s="754"/>
    </row>
    <row r="144" ht="15.75" customHeight="1">
      <c r="A144" s="94"/>
      <c r="B144" s="94"/>
      <c r="C144" s="94"/>
      <c r="D144" s="81"/>
      <c r="E144" s="94"/>
      <c r="F144" s="94"/>
      <c r="Y144" s="754"/>
      <c r="Z144" s="754"/>
      <c r="AA144" s="754"/>
    </row>
    <row r="145" ht="15.75" customHeight="1">
      <c r="A145" s="94"/>
      <c r="B145" s="94"/>
      <c r="C145" s="94"/>
      <c r="D145" s="81"/>
      <c r="E145" s="94"/>
      <c r="F145" s="94"/>
      <c r="Y145" s="754"/>
      <c r="Z145" s="754"/>
      <c r="AA145" s="754"/>
    </row>
    <row r="146" ht="15.75" customHeight="1">
      <c r="A146" s="94"/>
      <c r="B146" s="94"/>
      <c r="C146" s="94"/>
      <c r="D146" s="81"/>
      <c r="E146" s="94"/>
      <c r="F146" s="94"/>
      <c r="Y146" s="754"/>
      <c r="Z146" s="754"/>
      <c r="AA146" s="754"/>
    </row>
    <row r="147" ht="15.75" customHeight="1">
      <c r="A147" s="94"/>
      <c r="B147" s="94"/>
      <c r="C147" s="94"/>
      <c r="D147" s="81"/>
      <c r="E147" s="94"/>
      <c r="F147" s="94"/>
      <c r="Y147" s="754"/>
      <c r="Z147" s="754"/>
      <c r="AA147" s="754"/>
    </row>
    <row r="148" ht="15.75" customHeight="1">
      <c r="A148" s="94"/>
      <c r="B148" s="94"/>
      <c r="C148" s="94"/>
      <c r="D148" s="81"/>
      <c r="E148" s="94"/>
      <c r="F148" s="94"/>
      <c r="Y148" s="754"/>
      <c r="Z148" s="754"/>
      <c r="AA148" s="754"/>
    </row>
    <row r="149" ht="15.75" customHeight="1">
      <c r="A149" s="94"/>
      <c r="B149" s="94"/>
      <c r="C149" s="94"/>
      <c r="D149" s="81"/>
      <c r="E149" s="94"/>
      <c r="F149" s="94"/>
      <c r="Y149" s="754"/>
      <c r="Z149" s="754"/>
      <c r="AA149" s="754"/>
    </row>
    <row r="150" ht="15.75" customHeight="1">
      <c r="A150" s="94"/>
      <c r="B150" s="94"/>
      <c r="C150" s="94"/>
      <c r="D150" s="81"/>
      <c r="E150" s="94"/>
      <c r="F150" s="94"/>
      <c r="Y150" s="754"/>
      <c r="Z150" s="754"/>
      <c r="AA150" s="754"/>
    </row>
    <row r="151" ht="15.75" customHeight="1">
      <c r="A151" s="94"/>
      <c r="B151" s="94"/>
      <c r="C151" s="94"/>
      <c r="D151" s="81"/>
      <c r="E151" s="94"/>
      <c r="F151" s="94"/>
      <c r="Y151" s="754"/>
      <c r="Z151" s="754"/>
      <c r="AA151" s="754"/>
    </row>
    <row r="152" ht="15.75" customHeight="1">
      <c r="A152" s="94"/>
      <c r="B152" s="94"/>
      <c r="C152" s="94"/>
      <c r="D152" s="81"/>
      <c r="E152" s="94"/>
      <c r="F152" s="94"/>
      <c r="Y152" s="754"/>
      <c r="Z152" s="754"/>
      <c r="AA152" s="754"/>
    </row>
    <row r="153" ht="15.75" customHeight="1">
      <c r="A153" s="94"/>
      <c r="B153" s="94"/>
      <c r="C153" s="94"/>
      <c r="D153" s="81"/>
      <c r="E153" s="94"/>
      <c r="F153" s="94"/>
      <c r="Y153" s="754"/>
      <c r="Z153" s="754"/>
      <c r="AA153" s="754"/>
    </row>
    <row r="154" ht="15.75" customHeight="1">
      <c r="A154" s="94"/>
      <c r="B154" s="94"/>
      <c r="C154" s="94"/>
      <c r="D154" s="81"/>
      <c r="E154" s="94"/>
      <c r="F154" s="94"/>
      <c r="Y154" s="754"/>
      <c r="Z154" s="754"/>
      <c r="AA154" s="754"/>
    </row>
    <row r="155" ht="15.75" customHeight="1">
      <c r="A155" s="94"/>
      <c r="B155" s="94"/>
      <c r="C155" s="94"/>
      <c r="D155" s="81"/>
      <c r="E155" s="94"/>
      <c r="F155" s="94"/>
      <c r="Y155" s="754"/>
      <c r="Z155" s="754"/>
      <c r="AA155" s="754"/>
    </row>
    <row r="156" ht="15.75" customHeight="1">
      <c r="A156" s="94"/>
      <c r="B156" s="94"/>
      <c r="C156" s="94"/>
      <c r="D156" s="81"/>
      <c r="E156" s="94"/>
      <c r="F156" s="94"/>
      <c r="Y156" s="754"/>
      <c r="Z156" s="754"/>
      <c r="AA156" s="754"/>
    </row>
    <row r="157" ht="15.75" customHeight="1">
      <c r="A157" s="94"/>
      <c r="B157" s="94"/>
      <c r="C157" s="94"/>
      <c r="D157" s="81"/>
      <c r="E157" s="94"/>
      <c r="F157" s="94"/>
      <c r="Y157" s="754"/>
      <c r="Z157" s="754"/>
      <c r="AA157" s="754"/>
    </row>
    <row r="158" ht="15.75" customHeight="1">
      <c r="A158" s="94"/>
      <c r="B158" s="94"/>
      <c r="C158" s="94"/>
      <c r="D158" s="81"/>
      <c r="E158" s="94"/>
      <c r="F158" s="94"/>
      <c r="Y158" s="754"/>
      <c r="Z158" s="754"/>
      <c r="AA158" s="754"/>
    </row>
    <row r="159" ht="15.75" customHeight="1">
      <c r="A159" s="94"/>
      <c r="B159" s="94"/>
      <c r="C159" s="94"/>
      <c r="D159" s="81"/>
      <c r="E159" s="94"/>
      <c r="F159" s="94"/>
      <c r="Y159" s="754"/>
      <c r="Z159" s="754"/>
      <c r="AA159" s="754"/>
    </row>
    <row r="160" ht="15.75" customHeight="1">
      <c r="A160" s="94"/>
      <c r="B160" s="94"/>
      <c r="C160" s="94"/>
      <c r="D160" s="81"/>
      <c r="E160" s="94"/>
      <c r="F160" s="94"/>
      <c r="Y160" s="754"/>
      <c r="Z160" s="754"/>
      <c r="AA160" s="754"/>
    </row>
    <row r="161" ht="15.75" customHeight="1">
      <c r="A161" s="94"/>
      <c r="B161" s="94"/>
      <c r="C161" s="94"/>
      <c r="D161" s="81"/>
      <c r="E161" s="94"/>
      <c r="F161" s="94"/>
      <c r="Y161" s="754"/>
      <c r="Z161" s="754"/>
      <c r="AA161" s="754"/>
    </row>
    <row r="162" ht="15.75" customHeight="1">
      <c r="A162" s="94"/>
      <c r="B162" s="94"/>
      <c r="C162" s="94"/>
      <c r="D162" s="81"/>
      <c r="E162" s="94"/>
      <c r="F162" s="94"/>
      <c r="Y162" s="754"/>
      <c r="Z162" s="754"/>
      <c r="AA162" s="754"/>
    </row>
    <row r="163" ht="15.75" customHeight="1">
      <c r="A163" s="94"/>
      <c r="B163" s="94"/>
      <c r="C163" s="94"/>
      <c r="D163" s="81"/>
      <c r="E163" s="94"/>
      <c r="F163" s="94"/>
      <c r="Y163" s="754"/>
      <c r="Z163" s="754"/>
      <c r="AA163" s="754"/>
    </row>
    <row r="164" ht="15.75" customHeight="1">
      <c r="A164" s="94"/>
      <c r="B164" s="94"/>
      <c r="C164" s="94"/>
      <c r="D164" s="81"/>
      <c r="E164" s="94"/>
      <c r="F164" s="94"/>
      <c r="Y164" s="754"/>
      <c r="Z164" s="754"/>
      <c r="AA164" s="754"/>
    </row>
    <row r="165" ht="15.75" customHeight="1">
      <c r="A165" s="94"/>
      <c r="B165" s="94"/>
      <c r="C165" s="94"/>
      <c r="D165" s="81"/>
      <c r="E165" s="94"/>
      <c r="F165" s="94"/>
      <c r="Y165" s="754"/>
      <c r="Z165" s="754"/>
      <c r="AA165" s="754"/>
    </row>
    <row r="166" ht="15.75" customHeight="1">
      <c r="A166" s="94"/>
      <c r="B166" s="94"/>
      <c r="C166" s="94"/>
      <c r="D166" s="81"/>
      <c r="E166" s="94"/>
      <c r="F166" s="94"/>
      <c r="Y166" s="754"/>
      <c r="Z166" s="754"/>
      <c r="AA166" s="754"/>
    </row>
    <row r="167" ht="15.75" customHeight="1">
      <c r="A167" s="94"/>
      <c r="B167" s="94"/>
      <c r="C167" s="94"/>
      <c r="D167" s="81"/>
      <c r="E167" s="94"/>
      <c r="F167" s="94"/>
      <c r="Y167" s="754"/>
      <c r="Z167" s="754"/>
      <c r="AA167" s="754"/>
    </row>
    <row r="168" ht="15.75" customHeight="1">
      <c r="A168" s="94"/>
      <c r="B168" s="94"/>
      <c r="C168" s="94"/>
      <c r="D168" s="81"/>
      <c r="E168" s="94"/>
      <c r="F168" s="94"/>
      <c r="Y168" s="754"/>
      <c r="Z168" s="754"/>
      <c r="AA168" s="754"/>
    </row>
    <row r="169" ht="15.75" customHeight="1">
      <c r="A169" s="94"/>
      <c r="B169" s="94"/>
      <c r="C169" s="94"/>
      <c r="D169" s="81"/>
      <c r="E169" s="94"/>
      <c r="F169" s="94"/>
      <c r="Y169" s="754"/>
      <c r="Z169" s="754"/>
      <c r="AA169" s="754"/>
    </row>
    <row r="170" ht="15.75" customHeight="1">
      <c r="A170" s="94"/>
      <c r="B170" s="94"/>
      <c r="C170" s="94"/>
      <c r="D170" s="81"/>
      <c r="E170" s="94"/>
      <c r="F170" s="94"/>
      <c r="Y170" s="754"/>
      <c r="Z170" s="754"/>
      <c r="AA170" s="754"/>
    </row>
    <row r="171" ht="15.75" customHeight="1">
      <c r="A171" s="94"/>
      <c r="B171" s="94"/>
      <c r="C171" s="94"/>
      <c r="D171" s="81"/>
      <c r="E171" s="94"/>
      <c r="F171" s="94"/>
      <c r="Y171" s="754"/>
      <c r="Z171" s="754"/>
      <c r="AA171" s="754"/>
    </row>
    <row r="172" ht="15.75" customHeight="1">
      <c r="A172" s="94"/>
      <c r="B172" s="94"/>
      <c r="C172" s="94"/>
      <c r="D172" s="81"/>
      <c r="E172" s="94"/>
      <c r="F172" s="94"/>
      <c r="Y172" s="754"/>
      <c r="Z172" s="754"/>
      <c r="AA172" s="754"/>
    </row>
    <row r="173" ht="15.75" customHeight="1">
      <c r="A173" s="94"/>
      <c r="B173" s="94"/>
      <c r="C173" s="94"/>
      <c r="D173" s="81"/>
      <c r="E173" s="94"/>
      <c r="F173" s="94"/>
      <c r="Y173" s="754"/>
      <c r="Z173" s="754"/>
      <c r="AA173" s="754"/>
    </row>
    <row r="174" ht="15.75" customHeight="1">
      <c r="A174" s="94"/>
      <c r="B174" s="94"/>
      <c r="C174" s="94"/>
      <c r="D174" s="81"/>
      <c r="E174" s="94"/>
      <c r="F174" s="94"/>
      <c r="Y174" s="754"/>
      <c r="Z174" s="754"/>
      <c r="AA174" s="754"/>
    </row>
    <row r="175" ht="15.75" customHeight="1">
      <c r="A175" s="94"/>
      <c r="B175" s="94"/>
      <c r="C175" s="94"/>
      <c r="D175" s="81"/>
      <c r="E175" s="94"/>
      <c r="F175" s="94"/>
      <c r="Y175" s="754"/>
      <c r="Z175" s="754"/>
      <c r="AA175" s="754"/>
    </row>
    <row r="176" ht="15.75" customHeight="1">
      <c r="A176" s="94"/>
      <c r="B176" s="94"/>
      <c r="C176" s="94"/>
      <c r="D176" s="81"/>
      <c r="E176" s="94"/>
      <c r="F176" s="94"/>
      <c r="Y176" s="754"/>
      <c r="Z176" s="754"/>
      <c r="AA176" s="754"/>
    </row>
    <row r="177" ht="15.75" customHeight="1">
      <c r="A177" s="94"/>
      <c r="B177" s="94"/>
      <c r="C177" s="94"/>
      <c r="D177" s="81"/>
      <c r="E177" s="94"/>
      <c r="F177" s="94"/>
      <c r="Y177" s="754"/>
      <c r="Z177" s="754"/>
      <c r="AA177" s="754"/>
    </row>
    <row r="178" ht="15.75" customHeight="1">
      <c r="A178" s="94"/>
      <c r="B178" s="94"/>
      <c r="C178" s="94"/>
      <c r="D178" s="81"/>
      <c r="E178" s="94"/>
      <c r="F178" s="94"/>
      <c r="Y178" s="754"/>
      <c r="Z178" s="754"/>
      <c r="AA178" s="754"/>
    </row>
    <row r="179" ht="15.75" customHeight="1">
      <c r="A179" s="94"/>
      <c r="B179" s="94"/>
      <c r="C179" s="94"/>
      <c r="D179" s="81"/>
      <c r="E179" s="94"/>
      <c r="F179" s="94"/>
      <c r="Y179" s="754"/>
      <c r="Z179" s="754"/>
      <c r="AA179" s="754"/>
    </row>
    <row r="180" ht="15.75" customHeight="1">
      <c r="A180" s="94"/>
      <c r="B180" s="94"/>
      <c r="C180" s="94"/>
      <c r="D180" s="81"/>
      <c r="E180" s="94"/>
      <c r="F180" s="94"/>
      <c r="Y180" s="754"/>
      <c r="Z180" s="754"/>
      <c r="AA180" s="754"/>
    </row>
    <row r="181" ht="15.75" customHeight="1">
      <c r="A181" s="94"/>
      <c r="B181" s="94"/>
      <c r="C181" s="94"/>
      <c r="D181" s="81"/>
      <c r="E181" s="94"/>
      <c r="F181" s="94"/>
      <c r="Y181" s="754"/>
      <c r="Z181" s="754"/>
      <c r="AA181" s="754"/>
    </row>
    <row r="182" ht="15.75" customHeight="1">
      <c r="A182" s="94"/>
      <c r="B182" s="94"/>
      <c r="C182" s="94"/>
      <c r="D182" s="81"/>
      <c r="E182" s="94"/>
      <c r="F182" s="94"/>
      <c r="Y182" s="754"/>
      <c r="Z182" s="754"/>
      <c r="AA182" s="754"/>
    </row>
    <row r="183" ht="15.75" customHeight="1">
      <c r="A183" s="94"/>
      <c r="B183" s="94"/>
      <c r="C183" s="94"/>
      <c r="D183" s="81"/>
      <c r="E183" s="94"/>
      <c r="F183" s="94"/>
      <c r="Y183" s="754"/>
      <c r="Z183" s="754"/>
      <c r="AA183" s="754"/>
    </row>
    <row r="184" ht="15.75" customHeight="1">
      <c r="A184" s="94"/>
      <c r="B184" s="94"/>
      <c r="C184" s="94"/>
      <c r="D184" s="81"/>
      <c r="E184" s="94"/>
      <c r="F184" s="94"/>
      <c r="Y184" s="754"/>
      <c r="Z184" s="754"/>
      <c r="AA184" s="754"/>
    </row>
    <row r="185" ht="15.75" customHeight="1">
      <c r="A185" s="94"/>
      <c r="B185" s="94"/>
      <c r="C185" s="94"/>
      <c r="D185" s="81"/>
      <c r="E185" s="94"/>
      <c r="F185" s="94"/>
      <c r="Y185" s="754"/>
      <c r="Z185" s="754"/>
      <c r="AA185" s="754"/>
    </row>
    <row r="186" ht="15.75" customHeight="1">
      <c r="A186" s="94"/>
      <c r="B186" s="94"/>
      <c r="C186" s="94"/>
      <c r="D186" s="81"/>
      <c r="E186" s="94"/>
      <c r="F186" s="94"/>
      <c r="Y186" s="754"/>
      <c r="Z186" s="754"/>
      <c r="AA186" s="754"/>
    </row>
    <row r="187" ht="15.75" customHeight="1">
      <c r="A187" s="94"/>
      <c r="B187" s="94"/>
      <c r="C187" s="94"/>
      <c r="D187" s="81"/>
      <c r="E187" s="94"/>
      <c r="F187" s="94"/>
      <c r="Y187" s="754"/>
      <c r="Z187" s="754"/>
      <c r="AA187" s="754"/>
    </row>
    <row r="188" ht="15.75" customHeight="1">
      <c r="A188" s="94"/>
      <c r="B188" s="94"/>
      <c r="C188" s="94"/>
      <c r="D188" s="81"/>
      <c r="E188" s="94"/>
      <c r="F188" s="94"/>
      <c r="Y188" s="754"/>
      <c r="Z188" s="754"/>
      <c r="AA188" s="754"/>
    </row>
    <row r="189" ht="15.75" customHeight="1">
      <c r="A189" s="94"/>
      <c r="B189" s="94"/>
      <c r="C189" s="94"/>
      <c r="D189" s="81"/>
      <c r="E189" s="94"/>
      <c r="F189" s="94"/>
      <c r="Y189" s="754"/>
      <c r="Z189" s="754"/>
      <c r="AA189" s="754"/>
    </row>
    <row r="190" ht="15.75" customHeight="1">
      <c r="A190" s="94"/>
      <c r="B190" s="94"/>
      <c r="C190" s="94"/>
      <c r="D190" s="81"/>
      <c r="E190" s="94"/>
      <c r="F190" s="94"/>
      <c r="Y190" s="754"/>
      <c r="Z190" s="754"/>
      <c r="AA190" s="754"/>
    </row>
    <row r="191" ht="15.75" customHeight="1">
      <c r="A191" s="94"/>
      <c r="B191" s="94"/>
      <c r="C191" s="94"/>
      <c r="D191" s="81"/>
      <c r="E191" s="94"/>
      <c r="F191" s="94"/>
      <c r="Y191" s="754"/>
      <c r="Z191" s="754"/>
      <c r="AA191" s="754"/>
    </row>
    <row r="192" ht="15.75" customHeight="1">
      <c r="A192" s="94"/>
      <c r="B192" s="94"/>
      <c r="C192" s="94"/>
      <c r="D192" s="81"/>
      <c r="E192" s="94"/>
      <c r="F192" s="94"/>
      <c r="Y192" s="754"/>
      <c r="Z192" s="754"/>
      <c r="AA192" s="754"/>
    </row>
    <row r="193" ht="15.75" customHeight="1">
      <c r="A193" s="94"/>
      <c r="B193" s="94"/>
      <c r="C193" s="94"/>
      <c r="D193" s="81"/>
      <c r="E193" s="94"/>
      <c r="F193" s="94"/>
      <c r="Y193" s="754"/>
      <c r="Z193" s="754"/>
      <c r="AA193" s="754"/>
    </row>
    <row r="194" ht="15.75" customHeight="1">
      <c r="A194" s="94"/>
      <c r="B194" s="94"/>
      <c r="C194" s="94"/>
      <c r="D194" s="81"/>
      <c r="E194" s="94"/>
      <c r="F194" s="94"/>
      <c r="Y194" s="754"/>
      <c r="Z194" s="754"/>
      <c r="AA194" s="754"/>
    </row>
    <row r="195" ht="15.75" customHeight="1">
      <c r="A195" s="94"/>
      <c r="B195" s="94"/>
      <c r="C195" s="94"/>
      <c r="D195" s="81"/>
      <c r="E195" s="94"/>
      <c r="F195" s="94"/>
      <c r="Y195" s="754"/>
      <c r="Z195" s="754"/>
      <c r="AA195" s="754"/>
    </row>
    <row r="196" ht="15.75" customHeight="1">
      <c r="A196" s="94"/>
      <c r="B196" s="94"/>
      <c r="C196" s="94"/>
      <c r="D196" s="81"/>
      <c r="E196" s="94"/>
      <c r="F196" s="94"/>
      <c r="Y196" s="754"/>
      <c r="Z196" s="754"/>
      <c r="AA196" s="754"/>
    </row>
    <row r="197" ht="15.75" customHeight="1">
      <c r="A197" s="94"/>
      <c r="B197" s="94"/>
      <c r="C197" s="94"/>
      <c r="D197" s="81"/>
      <c r="E197" s="94"/>
      <c r="F197" s="94"/>
      <c r="Y197" s="754"/>
      <c r="Z197" s="754"/>
      <c r="AA197" s="754"/>
    </row>
    <row r="198" ht="15.75" customHeight="1">
      <c r="A198" s="94"/>
      <c r="B198" s="94"/>
      <c r="C198" s="94"/>
      <c r="D198" s="81"/>
      <c r="E198" s="94"/>
      <c r="F198" s="94"/>
      <c r="Y198" s="754"/>
      <c r="Z198" s="754"/>
      <c r="AA198" s="754"/>
    </row>
    <row r="199" ht="15.75" customHeight="1">
      <c r="A199" s="94"/>
      <c r="B199" s="94"/>
      <c r="C199" s="94"/>
      <c r="D199" s="81"/>
      <c r="E199" s="94"/>
      <c r="F199" s="94"/>
      <c r="Y199" s="754"/>
      <c r="Z199" s="754"/>
      <c r="AA199" s="754"/>
    </row>
    <row r="200" ht="15.75" customHeight="1">
      <c r="A200" s="94"/>
      <c r="B200" s="94"/>
      <c r="C200" s="94"/>
      <c r="D200" s="81"/>
      <c r="E200" s="94"/>
      <c r="F200" s="94"/>
      <c r="Y200" s="754"/>
      <c r="Z200" s="754"/>
      <c r="AA200" s="754"/>
    </row>
    <row r="201" ht="15.75" customHeight="1">
      <c r="A201" s="94"/>
      <c r="B201" s="94"/>
      <c r="C201" s="94"/>
      <c r="D201" s="81"/>
      <c r="E201" s="94"/>
      <c r="F201" s="94"/>
      <c r="Y201" s="754"/>
      <c r="Z201" s="754"/>
      <c r="AA201" s="754"/>
    </row>
    <row r="202" ht="15.75" customHeight="1">
      <c r="A202" s="94"/>
      <c r="B202" s="94"/>
      <c r="C202" s="94"/>
      <c r="D202" s="81"/>
      <c r="E202" s="94"/>
      <c r="F202" s="94"/>
      <c r="Y202" s="754"/>
      <c r="Z202" s="754"/>
      <c r="AA202" s="754"/>
    </row>
    <row r="203" ht="15.75" customHeight="1">
      <c r="A203" s="94"/>
      <c r="B203" s="94"/>
      <c r="C203" s="94"/>
      <c r="D203" s="81"/>
      <c r="E203" s="94"/>
      <c r="F203" s="94"/>
      <c r="Y203" s="754"/>
      <c r="Z203" s="754"/>
      <c r="AA203" s="754"/>
    </row>
    <row r="204" ht="15.75" customHeight="1">
      <c r="A204" s="94"/>
      <c r="B204" s="94"/>
      <c r="C204" s="94"/>
      <c r="D204" s="81"/>
      <c r="E204" s="94"/>
      <c r="F204" s="94"/>
      <c r="Y204" s="754"/>
      <c r="Z204" s="754"/>
      <c r="AA204" s="754"/>
    </row>
    <row r="205" ht="15.75" customHeight="1">
      <c r="A205" s="94"/>
      <c r="B205" s="94"/>
      <c r="C205" s="94"/>
      <c r="D205" s="81"/>
      <c r="E205" s="94"/>
      <c r="F205" s="94"/>
      <c r="Y205" s="754"/>
      <c r="Z205" s="754"/>
      <c r="AA205" s="754"/>
    </row>
    <row r="206" ht="15.75" customHeight="1">
      <c r="A206" s="94"/>
      <c r="B206" s="94"/>
      <c r="C206" s="94"/>
      <c r="D206" s="81"/>
      <c r="E206" s="94"/>
      <c r="F206" s="94"/>
      <c r="Y206" s="754"/>
      <c r="Z206" s="754"/>
      <c r="AA206" s="754"/>
    </row>
    <row r="207" ht="15.75" customHeight="1">
      <c r="A207" s="94"/>
      <c r="B207" s="94"/>
      <c r="C207" s="94"/>
      <c r="D207" s="81"/>
      <c r="E207" s="94"/>
      <c r="F207" s="94"/>
      <c r="Y207" s="754"/>
      <c r="Z207" s="754"/>
      <c r="AA207" s="754"/>
    </row>
    <row r="208" ht="15.75" customHeight="1">
      <c r="A208" s="94"/>
      <c r="B208" s="94"/>
      <c r="C208" s="94"/>
      <c r="D208" s="81"/>
      <c r="E208" s="94"/>
      <c r="F208" s="94"/>
      <c r="Y208" s="754"/>
      <c r="Z208" s="754"/>
      <c r="AA208" s="754"/>
    </row>
    <row r="209" ht="15.75" customHeight="1">
      <c r="A209" s="94"/>
      <c r="B209" s="94"/>
      <c r="C209" s="94"/>
      <c r="D209" s="81"/>
      <c r="E209" s="94"/>
      <c r="F209" s="94"/>
      <c r="Y209" s="754"/>
      <c r="Z209" s="754"/>
      <c r="AA209" s="754"/>
    </row>
    <row r="210" ht="15.75" customHeight="1">
      <c r="A210" s="94"/>
      <c r="B210" s="94"/>
      <c r="C210" s="94"/>
      <c r="D210" s="81"/>
      <c r="E210" s="94"/>
      <c r="F210" s="94"/>
      <c r="Y210" s="754"/>
      <c r="Z210" s="754"/>
      <c r="AA210" s="754"/>
    </row>
    <row r="211" ht="15.75" customHeight="1">
      <c r="A211" s="94"/>
      <c r="B211" s="94"/>
      <c r="C211" s="94"/>
      <c r="D211" s="81"/>
      <c r="E211" s="94"/>
      <c r="F211" s="94"/>
      <c r="Y211" s="754"/>
      <c r="Z211" s="754"/>
      <c r="AA211" s="754"/>
    </row>
    <row r="212" ht="15.75" customHeight="1">
      <c r="A212" s="94"/>
      <c r="B212" s="94"/>
      <c r="C212" s="94"/>
      <c r="D212" s="81"/>
      <c r="E212" s="94"/>
      <c r="F212" s="94"/>
      <c r="Y212" s="754"/>
      <c r="Z212" s="754"/>
      <c r="AA212" s="754"/>
    </row>
    <row r="213" ht="15.75" customHeight="1">
      <c r="A213" s="94"/>
      <c r="B213" s="94"/>
      <c r="C213" s="94"/>
      <c r="D213" s="81"/>
      <c r="E213" s="94"/>
      <c r="F213" s="94"/>
      <c r="Y213" s="754"/>
      <c r="Z213" s="754"/>
      <c r="AA213" s="754"/>
    </row>
    <row r="214" ht="15.75" customHeight="1">
      <c r="A214" s="94"/>
      <c r="B214" s="94"/>
      <c r="C214" s="94"/>
      <c r="D214" s="81"/>
      <c r="E214" s="94"/>
      <c r="F214" s="94"/>
      <c r="Y214" s="754"/>
      <c r="Z214" s="754"/>
      <c r="AA214" s="754"/>
    </row>
    <row r="215" ht="15.75" customHeight="1">
      <c r="A215" s="94"/>
      <c r="B215" s="94"/>
      <c r="C215" s="94"/>
      <c r="D215" s="81"/>
      <c r="E215" s="94"/>
      <c r="F215" s="94"/>
      <c r="Y215" s="754"/>
      <c r="Z215" s="754"/>
      <c r="AA215" s="754"/>
    </row>
    <row r="216" ht="15.75" customHeight="1">
      <c r="A216" s="94"/>
      <c r="B216" s="94"/>
      <c r="C216" s="94"/>
      <c r="D216" s="81"/>
      <c r="E216" s="94"/>
      <c r="F216" s="94"/>
      <c r="Y216" s="754"/>
      <c r="Z216" s="754"/>
      <c r="AA216" s="754"/>
    </row>
    <row r="217" ht="15.75" customHeight="1">
      <c r="A217" s="94"/>
      <c r="B217" s="94"/>
      <c r="C217" s="94"/>
      <c r="D217" s="81"/>
      <c r="E217" s="94"/>
      <c r="F217" s="94"/>
      <c r="Y217" s="754"/>
      <c r="Z217" s="754"/>
      <c r="AA217" s="754"/>
    </row>
    <row r="218" ht="15.75" customHeight="1">
      <c r="A218" s="94"/>
      <c r="B218" s="94"/>
      <c r="C218" s="94"/>
      <c r="D218" s="81"/>
      <c r="E218" s="94"/>
      <c r="F218" s="94"/>
      <c r="Y218" s="754"/>
      <c r="Z218" s="754"/>
      <c r="AA218" s="754"/>
    </row>
    <row r="219" ht="15.75" customHeight="1">
      <c r="A219" s="94"/>
      <c r="B219" s="94"/>
      <c r="C219" s="94"/>
      <c r="D219" s="81"/>
      <c r="E219" s="94"/>
      <c r="F219" s="94"/>
      <c r="Y219" s="754"/>
      <c r="Z219" s="754"/>
      <c r="AA219" s="754"/>
    </row>
    <row r="220" ht="15.75" customHeight="1">
      <c r="A220" s="94"/>
      <c r="B220" s="94"/>
      <c r="C220" s="94"/>
      <c r="D220" s="81"/>
      <c r="E220" s="94"/>
      <c r="F220" s="94"/>
      <c r="Y220" s="754"/>
      <c r="Z220" s="754"/>
      <c r="AA220" s="754"/>
    </row>
    <row r="221" ht="15.75" customHeight="1">
      <c r="A221" s="94"/>
      <c r="B221" s="94"/>
      <c r="C221" s="94"/>
      <c r="D221" s="81"/>
      <c r="E221" s="94"/>
      <c r="F221" s="94"/>
      <c r="Y221" s="754"/>
      <c r="Z221" s="754"/>
      <c r="AA221" s="754"/>
    </row>
    <row r="222" ht="15.75" customHeight="1">
      <c r="A222" s="94"/>
      <c r="B222" s="94"/>
      <c r="C222" s="94"/>
      <c r="D222" s="81"/>
      <c r="E222" s="94"/>
      <c r="F222" s="94"/>
      <c r="Y222" s="754"/>
      <c r="Z222" s="754"/>
      <c r="AA222" s="754"/>
    </row>
    <row r="223" ht="15.75" customHeight="1">
      <c r="A223" s="94"/>
      <c r="B223" s="94"/>
      <c r="C223" s="94"/>
      <c r="D223" s="81"/>
      <c r="E223" s="94"/>
      <c r="F223" s="94"/>
      <c r="Y223" s="754"/>
      <c r="Z223" s="754"/>
      <c r="AA223" s="754"/>
    </row>
    <row r="224" ht="15.75" customHeight="1">
      <c r="A224" s="94"/>
      <c r="B224" s="94"/>
      <c r="C224" s="94"/>
      <c r="D224" s="81"/>
      <c r="E224" s="94"/>
      <c r="F224" s="94"/>
      <c r="Y224" s="754"/>
      <c r="Z224" s="754"/>
      <c r="AA224" s="754"/>
    </row>
    <row r="225" ht="15.75" customHeight="1">
      <c r="A225" s="94"/>
      <c r="B225" s="94"/>
      <c r="C225" s="94"/>
      <c r="D225" s="81"/>
      <c r="E225" s="94"/>
      <c r="F225" s="94"/>
      <c r="Y225" s="754"/>
      <c r="Z225" s="754"/>
      <c r="AA225" s="754"/>
    </row>
    <row r="226" ht="15.75" customHeight="1">
      <c r="A226" s="94"/>
      <c r="B226" s="94"/>
      <c r="C226" s="94"/>
      <c r="D226" s="81"/>
      <c r="E226" s="94"/>
      <c r="F226" s="94"/>
      <c r="Y226" s="754"/>
      <c r="Z226" s="754"/>
      <c r="AA226" s="754"/>
    </row>
    <row r="227" ht="15.75" customHeight="1">
      <c r="A227" s="94"/>
      <c r="B227" s="94"/>
      <c r="C227" s="94"/>
      <c r="D227" s="81"/>
      <c r="E227" s="94"/>
      <c r="F227" s="94"/>
      <c r="Y227" s="754"/>
      <c r="Z227" s="754"/>
      <c r="AA227" s="754"/>
    </row>
    <row r="228" ht="15.75" customHeight="1">
      <c r="A228" s="94"/>
      <c r="B228" s="94"/>
      <c r="C228" s="94"/>
      <c r="D228" s="81"/>
      <c r="E228" s="94"/>
      <c r="F228" s="94"/>
      <c r="Y228" s="754"/>
      <c r="Z228" s="754"/>
      <c r="AA228" s="754"/>
    </row>
    <row r="229" ht="15.75" customHeight="1">
      <c r="A229" s="94"/>
      <c r="B229" s="94"/>
      <c r="C229" s="94"/>
      <c r="D229" s="81"/>
      <c r="E229" s="94"/>
      <c r="F229" s="94"/>
      <c r="Y229" s="754"/>
      <c r="Z229" s="754"/>
      <c r="AA229" s="754"/>
    </row>
    <row r="230" ht="15.75" customHeight="1">
      <c r="A230" s="94"/>
      <c r="B230" s="94"/>
      <c r="C230" s="94"/>
      <c r="D230" s="81"/>
      <c r="E230" s="94"/>
      <c r="F230" s="94"/>
      <c r="Y230" s="754"/>
      <c r="Z230" s="754"/>
      <c r="AA230" s="754"/>
    </row>
    <row r="231" ht="15.75" customHeight="1">
      <c r="A231" s="94"/>
      <c r="B231" s="94"/>
      <c r="C231" s="94"/>
      <c r="D231" s="81"/>
      <c r="E231" s="94"/>
      <c r="F231" s="94"/>
      <c r="Y231" s="754"/>
      <c r="Z231" s="754"/>
      <c r="AA231" s="754"/>
    </row>
    <row r="232" ht="15.75" customHeight="1">
      <c r="A232" s="94"/>
      <c r="B232" s="94"/>
      <c r="C232" s="94"/>
      <c r="D232" s="81"/>
      <c r="E232" s="94"/>
      <c r="F232" s="94"/>
      <c r="Y232" s="754"/>
      <c r="Z232" s="754"/>
      <c r="AA232" s="754"/>
    </row>
    <row r="233" ht="15.75" customHeight="1">
      <c r="A233" s="94"/>
      <c r="B233" s="94"/>
      <c r="C233" s="94"/>
      <c r="D233" s="81"/>
      <c r="E233" s="94"/>
      <c r="F233" s="94"/>
      <c r="Y233" s="754"/>
      <c r="Z233" s="754"/>
      <c r="AA233" s="754"/>
    </row>
    <row r="234" ht="15.75" customHeight="1">
      <c r="A234" s="94"/>
      <c r="B234" s="94"/>
      <c r="C234" s="94"/>
      <c r="D234" s="81"/>
      <c r="E234" s="94"/>
      <c r="F234" s="94"/>
      <c r="Y234" s="754"/>
      <c r="Z234" s="754"/>
      <c r="AA234" s="754"/>
    </row>
    <row r="235" ht="15.75" customHeight="1">
      <c r="A235" s="94"/>
      <c r="B235" s="94"/>
      <c r="C235" s="94"/>
      <c r="D235" s="81"/>
      <c r="E235" s="94"/>
      <c r="F235" s="94"/>
      <c r="Y235" s="754"/>
      <c r="Z235" s="754"/>
      <c r="AA235" s="754"/>
    </row>
    <row r="236" ht="15.75" customHeight="1">
      <c r="A236" s="94"/>
      <c r="B236" s="94"/>
      <c r="C236" s="94"/>
      <c r="D236" s="81"/>
      <c r="E236" s="94"/>
      <c r="F236" s="94"/>
      <c r="Y236" s="754"/>
      <c r="Z236" s="754"/>
      <c r="AA236" s="754"/>
    </row>
    <row r="237" ht="15.75" customHeight="1">
      <c r="A237" s="94"/>
      <c r="B237" s="94"/>
      <c r="C237" s="94"/>
      <c r="D237" s="81"/>
      <c r="E237" s="94"/>
      <c r="F237" s="94"/>
      <c r="Y237" s="754"/>
      <c r="Z237" s="754"/>
      <c r="AA237" s="754"/>
    </row>
    <row r="238" ht="15.75" customHeight="1">
      <c r="A238" s="94"/>
      <c r="B238" s="94"/>
      <c r="C238" s="94"/>
      <c r="D238" s="81"/>
      <c r="E238" s="94"/>
      <c r="F238" s="94"/>
      <c r="Y238" s="754"/>
      <c r="Z238" s="754"/>
      <c r="AA238" s="754"/>
    </row>
    <row r="239" ht="15.75" customHeight="1">
      <c r="A239" s="94"/>
      <c r="B239" s="94"/>
      <c r="C239" s="94"/>
      <c r="D239" s="81"/>
      <c r="E239" s="94"/>
      <c r="F239" s="94"/>
      <c r="Y239" s="754"/>
      <c r="Z239" s="754"/>
      <c r="AA239" s="754"/>
    </row>
    <row r="240" ht="15.75" customHeight="1">
      <c r="A240" s="94"/>
      <c r="B240" s="94"/>
      <c r="C240" s="94"/>
      <c r="D240" s="81"/>
      <c r="E240" s="94"/>
      <c r="F240" s="94"/>
      <c r="Y240" s="754"/>
      <c r="Z240" s="754"/>
      <c r="AA240" s="754"/>
    </row>
    <row r="241" ht="15.75" customHeight="1">
      <c r="A241" s="94"/>
      <c r="B241" s="94"/>
      <c r="C241" s="94"/>
      <c r="D241" s="81"/>
      <c r="E241" s="94"/>
      <c r="F241" s="94"/>
      <c r="Y241" s="754"/>
      <c r="Z241" s="754"/>
      <c r="AA241" s="754"/>
    </row>
    <row r="242" ht="15.75" customHeight="1">
      <c r="A242" s="94"/>
      <c r="B242" s="94"/>
      <c r="C242" s="94"/>
      <c r="D242" s="81"/>
      <c r="E242" s="94"/>
      <c r="F242" s="94"/>
      <c r="Y242" s="754"/>
      <c r="Z242" s="754"/>
      <c r="AA242" s="754"/>
    </row>
    <row r="243" ht="15.75" customHeight="1">
      <c r="A243" s="94"/>
      <c r="B243" s="94"/>
      <c r="C243" s="94"/>
      <c r="D243" s="81"/>
      <c r="E243" s="94"/>
      <c r="F243" s="94"/>
      <c r="Y243" s="754"/>
      <c r="Z243" s="754"/>
      <c r="AA243" s="754"/>
    </row>
    <row r="244" ht="15.75" customHeight="1">
      <c r="A244" s="94"/>
      <c r="B244" s="94"/>
      <c r="C244" s="94"/>
      <c r="D244" s="81"/>
      <c r="E244" s="94"/>
      <c r="F244" s="94"/>
      <c r="Y244" s="754"/>
      <c r="Z244" s="754"/>
      <c r="AA244" s="754"/>
    </row>
    <row r="245" ht="15.75" customHeight="1">
      <c r="A245" s="94"/>
      <c r="B245" s="94"/>
      <c r="C245" s="94"/>
      <c r="D245" s="81"/>
      <c r="E245" s="94"/>
      <c r="F245" s="94"/>
      <c r="Y245" s="754"/>
      <c r="Z245" s="754"/>
      <c r="AA245" s="754"/>
    </row>
    <row r="246" ht="15.75" customHeight="1">
      <c r="A246" s="94"/>
      <c r="B246" s="94"/>
      <c r="C246" s="94"/>
      <c r="D246" s="81"/>
      <c r="E246" s="94"/>
      <c r="F246" s="94"/>
      <c r="Y246" s="754"/>
      <c r="Z246" s="754"/>
      <c r="AA246" s="754"/>
    </row>
    <row r="247" ht="15.75" customHeight="1">
      <c r="A247" s="94"/>
      <c r="B247" s="94"/>
      <c r="C247" s="94"/>
      <c r="D247" s="81"/>
      <c r="E247" s="94"/>
      <c r="F247" s="94"/>
      <c r="Y247" s="754"/>
      <c r="Z247" s="754"/>
      <c r="AA247" s="754"/>
    </row>
    <row r="248" ht="15.75" customHeight="1">
      <c r="A248" s="94"/>
      <c r="B248" s="94"/>
      <c r="C248" s="94"/>
      <c r="D248" s="81"/>
      <c r="E248" s="94"/>
      <c r="F248" s="94"/>
      <c r="Y248" s="754"/>
      <c r="Z248" s="754"/>
      <c r="AA248" s="754"/>
    </row>
    <row r="249" ht="15.75" customHeight="1">
      <c r="A249" s="94"/>
      <c r="B249" s="94"/>
      <c r="C249" s="94"/>
      <c r="D249" s="81"/>
      <c r="E249" s="94"/>
      <c r="F249" s="94"/>
      <c r="Y249" s="754"/>
      <c r="Z249" s="754"/>
      <c r="AA249" s="754"/>
    </row>
    <row r="250" ht="15.75" customHeight="1">
      <c r="A250" s="94"/>
      <c r="B250" s="94"/>
      <c r="C250" s="94"/>
      <c r="D250" s="81"/>
      <c r="E250" s="94"/>
      <c r="F250" s="94"/>
      <c r="Y250" s="754"/>
      <c r="Z250" s="754"/>
      <c r="AA250" s="754"/>
    </row>
    <row r="251" ht="15.75" customHeight="1">
      <c r="A251" s="94"/>
      <c r="B251" s="94"/>
      <c r="C251" s="94"/>
      <c r="D251" s="81"/>
      <c r="E251" s="94"/>
      <c r="F251" s="94"/>
      <c r="Y251" s="754"/>
      <c r="Z251" s="754"/>
      <c r="AA251" s="754"/>
    </row>
    <row r="252" ht="15.75" customHeight="1">
      <c r="A252" s="94"/>
      <c r="B252" s="94"/>
      <c r="C252" s="94"/>
      <c r="D252" s="81"/>
      <c r="E252" s="94"/>
      <c r="F252" s="94"/>
      <c r="Y252" s="754"/>
      <c r="Z252" s="754"/>
      <c r="AA252" s="754"/>
    </row>
    <row r="253" ht="15.75" customHeight="1">
      <c r="A253" s="94"/>
      <c r="B253" s="94"/>
      <c r="C253" s="94"/>
      <c r="D253" s="81"/>
      <c r="E253" s="94"/>
      <c r="F253" s="94"/>
      <c r="Y253" s="754"/>
      <c r="Z253" s="754"/>
      <c r="AA253" s="754"/>
    </row>
    <row r="254" ht="15.75" customHeight="1">
      <c r="A254" s="94"/>
      <c r="B254" s="94"/>
      <c r="C254" s="94"/>
      <c r="D254" s="81"/>
      <c r="E254" s="94"/>
      <c r="F254" s="94"/>
      <c r="Y254" s="754"/>
      <c r="Z254" s="754"/>
      <c r="AA254" s="754"/>
    </row>
    <row r="255" ht="15.75" customHeight="1">
      <c r="A255" s="94"/>
      <c r="B255" s="94"/>
      <c r="C255" s="94"/>
      <c r="D255" s="81"/>
      <c r="E255" s="94"/>
      <c r="F255" s="94"/>
      <c r="Y255" s="754"/>
      <c r="Z255" s="754"/>
      <c r="AA255" s="754"/>
    </row>
    <row r="256" ht="15.75" customHeight="1">
      <c r="A256" s="94"/>
      <c r="B256" s="94"/>
      <c r="C256" s="94"/>
      <c r="D256" s="81"/>
      <c r="E256" s="94"/>
      <c r="F256" s="94"/>
      <c r="Y256" s="754"/>
      <c r="Z256" s="754"/>
      <c r="AA256" s="754"/>
    </row>
    <row r="257" ht="15.75" customHeight="1">
      <c r="A257" s="94"/>
      <c r="B257" s="94"/>
      <c r="C257" s="94"/>
      <c r="D257" s="81"/>
      <c r="E257" s="94"/>
      <c r="F257" s="94"/>
      <c r="Y257" s="754"/>
      <c r="Z257" s="754"/>
      <c r="AA257" s="754"/>
    </row>
    <row r="258" ht="15.75" customHeight="1">
      <c r="A258" s="94"/>
      <c r="B258" s="94"/>
      <c r="C258" s="94"/>
      <c r="D258" s="81"/>
      <c r="E258" s="94"/>
      <c r="F258" s="94"/>
      <c r="Y258" s="754"/>
      <c r="Z258" s="754"/>
      <c r="AA258" s="754"/>
    </row>
    <row r="259" ht="15.75" customHeight="1">
      <c r="A259" s="94"/>
      <c r="B259" s="94"/>
      <c r="C259" s="94"/>
      <c r="D259" s="81"/>
      <c r="E259" s="94"/>
      <c r="F259" s="94"/>
      <c r="Y259" s="754"/>
      <c r="Z259" s="754"/>
      <c r="AA259" s="754"/>
    </row>
    <row r="260" ht="15.75" customHeight="1">
      <c r="A260" s="94"/>
      <c r="B260" s="94"/>
      <c r="C260" s="94"/>
      <c r="D260" s="81"/>
      <c r="E260" s="94"/>
      <c r="F260" s="94"/>
      <c r="Y260" s="754"/>
      <c r="Z260" s="754"/>
      <c r="AA260" s="754"/>
    </row>
    <row r="261" ht="15.75" customHeight="1">
      <c r="A261" s="94"/>
      <c r="B261" s="94"/>
      <c r="C261" s="94"/>
      <c r="D261" s="81"/>
      <c r="E261" s="94"/>
      <c r="F261" s="94"/>
      <c r="Y261" s="754"/>
      <c r="Z261" s="754"/>
      <c r="AA261" s="754"/>
    </row>
    <row r="262" ht="15.75" customHeight="1">
      <c r="A262" s="94"/>
      <c r="B262" s="94"/>
      <c r="C262" s="94"/>
      <c r="D262" s="81"/>
      <c r="E262" s="94"/>
      <c r="F262" s="94"/>
      <c r="Y262" s="754"/>
      <c r="Z262" s="754"/>
      <c r="AA262" s="754"/>
    </row>
    <row r="263" ht="15.75" customHeight="1">
      <c r="A263" s="94"/>
      <c r="B263" s="94"/>
      <c r="C263" s="94"/>
      <c r="D263" s="81"/>
      <c r="E263" s="94"/>
      <c r="F263" s="94"/>
      <c r="Y263" s="754"/>
      <c r="Z263" s="754"/>
      <c r="AA263" s="754"/>
    </row>
    <row r="264" ht="15.75" customHeight="1">
      <c r="A264" s="94"/>
      <c r="B264" s="94"/>
      <c r="C264" s="94"/>
      <c r="D264" s="81"/>
      <c r="E264" s="94"/>
      <c r="F264" s="94"/>
      <c r="Y264" s="754"/>
      <c r="Z264" s="754"/>
      <c r="AA264" s="754"/>
    </row>
    <row r="265" ht="15.75" customHeight="1">
      <c r="A265" s="94"/>
      <c r="B265" s="94"/>
      <c r="C265" s="94"/>
      <c r="D265" s="81"/>
      <c r="E265" s="94"/>
      <c r="F265" s="94"/>
      <c r="Y265" s="754"/>
      <c r="Z265" s="754"/>
      <c r="AA265" s="754"/>
    </row>
    <row r="266" ht="15.75" customHeight="1">
      <c r="A266" s="94"/>
      <c r="B266" s="94"/>
      <c r="C266" s="94"/>
      <c r="D266" s="81"/>
      <c r="E266" s="94"/>
      <c r="F266" s="94"/>
      <c r="Y266" s="754"/>
      <c r="Z266" s="754"/>
      <c r="AA266" s="754"/>
    </row>
    <row r="267" ht="15.75" customHeight="1">
      <c r="A267" s="94"/>
      <c r="B267" s="94"/>
      <c r="C267" s="94"/>
      <c r="D267" s="81"/>
      <c r="E267" s="94"/>
      <c r="F267" s="94"/>
      <c r="Y267" s="754"/>
      <c r="Z267" s="754"/>
      <c r="AA267" s="754"/>
    </row>
    <row r="268" ht="15.75" customHeight="1">
      <c r="A268" s="94"/>
      <c r="B268" s="94"/>
      <c r="C268" s="94"/>
      <c r="D268" s="81"/>
      <c r="E268" s="94"/>
      <c r="F268" s="94"/>
      <c r="Y268" s="754"/>
      <c r="Z268" s="754"/>
      <c r="AA268" s="754"/>
    </row>
    <row r="269" ht="15.75" customHeight="1">
      <c r="A269" s="94"/>
      <c r="B269" s="94"/>
      <c r="C269" s="94"/>
      <c r="D269" s="81"/>
      <c r="E269" s="94"/>
      <c r="F269" s="94"/>
      <c r="Y269" s="754"/>
      <c r="Z269" s="754"/>
      <c r="AA269" s="754"/>
    </row>
    <row r="270" ht="15.75" customHeight="1">
      <c r="A270" s="94"/>
      <c r="B270" s="94"/>
      <c r="C270" s="94"/>
      <c r="D270" s="81"/>
      <c r="E270" s="94"/>
      <c r="F270" s="94"/>
      <c r="Y270" s="754"/>
      <c r="Z270" s="754"/>
      <c r="AA270" s="754"/>
    </row>
    <row r="271" ht="15.75" customHeight="1">
      <c r="A271" s="94"/>
      <c r="B271" s="94"/>
      <c r="C271" s="94"/>
      <c r="D271" s="81"/>
      <c r="E271" s="94"/>
      <c r="F271" s="94"/>
      <c r="Y271" s="754"/>
      <c r="Z271" s="754"/>
      <c r="AA271" s="754"/>
    </row>
    <row r="272" ht="15.75" customHeight="1">
      <c r="A272" s="94"/>
      <c r="B272" s="94"/>
      <c r="C272" s="94"/>
      <c r="D272" s="81"/>
      <c r="E272" s="94"/>
      <c r="F272" s="94"/>
      <c r="Y272" s="754"/>
      <c r="Z272" s="754"/>
      <c r="AA272" s="754"/>
    </row>
    <row r="273" ht="15.75" customHeight="1">
      <c r="A273" s="94"/>
      <c r="B273" s="94"/>
      <c r="C273" s="94"/>
      <c r="D273" s="81"/>
      <c r="E273" s="94"/>
      <c r="F273" s="94"/>
      <c r="Y273" s="754"/>
      <c r="Z273" s="754"/>
      <c r="AA273" s="754"/>
    </row>
    <row r="274" ht="15.75" customHeight="1">
      <c r="A274" s="94"/>
      <c r="B274" s="94"/>
      <c r="C274" s="94"/>
      <c r="D274" s="81"/>
      <c r="E274" s="94"/>
      <c r="F274" s="94"/>
      <c r="Y274" s="754"/>
      <c r="Z274" s="754"/>
      <c r="AA274" s="754"/>
    </row>
    <row r="275" ht="15.75" customHeight="1">
      <c r="A275" s="94"/>
      <c r="B275" s="94"/>
      <c r="C275" s="94"/>
      <c r="D275" s="81"/>
      <c r="E275" s="94"/>
      <c r="F275" s="94"/>
      <c r="Y275" s="754"/>
      <c r="Z275" s="754"/>
      <c r="AA275" s="754"/>
    </row>
    <row r="276" ht="15.75" customHeight="1">
      <c r="A276" s="94"/>
      <c r="B276" s="94"/>
      <c r="C276" s="94"/>
      <c r="D276" s="81"/>
      <c r="E276" s="94"/>
      <c r="F276" s="94"/>
      <c r="Y276" s="754"/>
      <c r="Z276" s="754"/>
      <c r="AA276" s="754"/>
    </row>
    <row r="277" ht="15.75" customHeight="1">
      <c r="A277" s="94"/>
      <c r="B277" s="94"/>
      <c r="C277" s="94"/>
      <c r="D277" s="81"/>
      <c r="E277" s="94"/>
      <c r="F277" s="94"/>
      <c r="Y277" s="754"/>
      <c r="Z277" s="754"/>
      <c r="AA277" s="754"/>
    </row>
    <row r="278" ht="15.75" customHeight="1">
      <c r="A278" s="94"/>
      <c r="B278" s="94"/>
      <c r="C278" s="94"/>
      <c r="D278" s="81"/>
      <c r="E278" s="94"/>
      <c r="F278" s="94"/>
      <c r="Y278" s="754"/>
      <c r="Z278" s="754"/>
      <c r="AA278" s="754"/>
    </row>
    <row r="279" ht="15.75" customHeight="1">
      <c r="A279" s="94"/>
      <c r="B279" s="94"/>
      <c r="C279" s="94"/>
      <c r="D279" s="81"/>
      <c r="E279" s="94"/>
      <c r="F279" s="94"/>
      <c r="Y279" s="754"/>
      <c r="Z279" s="754"/>
      <c r="AA279" s="754"/>
    </row>
    <row r="280" ht="15.75" customHeight="1">
      <c r="A280" s="94"/>
      <c r="B280" s="94"/>
      <c r="C280" s="94"/>
      <c r="D280" s="81"/>
      <c r="E280" s="94"/>
      <c r="F280" s="94"/>
      <c r="Y280" s="754"/>
      <c r="Z280" s="754"/>
      <c r="AA280" s="754"/>
    </row>
    <row r="281" ht="15.75" customHeight="1">
      <c r="A281" s="94"/>
      <c r="B281" s="94"/>
      <c r="C281" s="94"/>
      <c r="D281" s="81"/>
      <c r="E281" s="94"/>
      <c r="F281" s="94"/>
      <c r="Y281" s="754"/>
      <c r="Z281" s="754"/>
      <c r="AA281" s="754"/>
    </row>
    <row r="282" ht="15.75" customHeight="1">
      <c r="A282" s="94"/>
      <c r="B282" s="94"/>
      <c r="C282" s="94"/>
      <c r="D282" s="81"/>
      <c r="E282" s="94"/>
      <c r="F282" s="94"/>
      <c r="Y282" s="754"/>
      <c r="Z282" s="754"/>
      <c r="AA282" s="754"/>
    </row>
    <row r="283" ht="15.75" customHeight="1">
      <c r="A283" s="94"/>
      <c r="B283" s="94"/>
      <c r="C283" s="94"/>
      <c r="D283" s="81"/>
      <c r="E283" s="94"/>
      <c r="F283" s="94"/>
      <c r="Y283" s="754"/>
      <c r="Z283" s="754"/>
      <c r="AA283" s="754"/>
    </row>
    <row r="284" ht="15.75" customHeight="1">
      <c r="A284" s="94"/>
      <c r="B284" s="94"/>
      <c r="C284" s="94"/>
      <c r="D284" s="81"/>
      <c r="E284" s="94"/>
      <c r="F284" s="94"/>
      <c r="Y284" s="754"/>
      <c r="Z284" s="754"/>
      <c r="AA284" s="754"/>
    </row>
    <row r="285" ht="15.75" customHeight="1">
      <c r="A285" s="94"/>
      <c r="B285" s="94"/>
      <c r="C285" s="94"/>
      <c r="D285" s="81"/>
      <c r="E285" s="94"/>
      <c r="F285" s="94"/>
      <c r="Y285" s="754"/>
      <c r="Z285" s="754"/>
      <c r="AA285" s="754"/>
    </row>
    <row r="286" ht="15.75" customHeight="1">
      <c r="A286" s="94"/>
      <c r="B286" s="94"/>
      <c r="C286" s="94"/>
      <c r="D286" s="81"/>
      <c r="E286" s="94"/>
      <c r="F286" s="94"/>
      <c r="Y286" s="754"/>
      <c r="Z286" s="754"/>
      <c r="AA286" s="754"/>
    </row>
    <row r="287" ht="15.75" customHeight="1">
      <c r="A287" s="94"/>
      <c r="B287" s="94"/>
      <c r="C287" s="94"/>
      <c r="D287" s="81"/>
      <c r="E287" s="94"/>
      <c r="F287" s="94"/>
      <c r="Y287" s="754"/>
      <c r="Z287" s="754"/>
      <c r="AA287" s="754"/>
    </row>
    <row r="288" ht="15.75" customHeight="1">
      <c r="A288" s="94"/>
      <c r="B288" s="94"/>
      <c r="C288" s="94"/>
      <c r="D288" s="81"/>
      <c r="E288" s="94"/>
      <c r="F288" s="94"/>
      <c r="Y288" s="754"/>
      <c r="Z288" s="754"/>
      <c r="AA288" s="754"/>
    </row>
    <row r="289" ht="15.75" customHeight="1">
      <c r="A289" s="94"/>
      <c r="B289" s="94"/>
      <c r="C289" s="94"/>
      <c r="D289" s="81"/>
      <c r="E289" s="94"/>
      <c r="F289" s="94"/>
      <c r="Y289" s="754"/>
      <c r="Z289" s="754"/>
      <c r="AA289" s="754"/>
    </row>
    <row r="290" ht="15.75" customHeight="1">
      <c r="A290" s="94"/>
      <c r="B290" s="94"/>
      <c r="C290" s="94"/>
      <c r="D290" s="81"/>
      <c r="E290" s="94"/>
      <c r="F290" s="94"/>
      <c r="Y290" s="754"/>
      <c r="Z290" s="754"/>
      <c r="AA290" s="754"/>
    </row>
    <row r="291" ht="15.75" customHeight="1">
      <c r="A291" s="94"/>
      <c r="B291" s="94"/>
      <c r="C291" s="94"/>
      <c r="D291" s="81"/>
      <c r="E291" s="94"/>
      <c r="F291" s="94"/>
      <c r="Y291" s="754"/>
      <c r="Z291" s="754"/>
      <c r="AA291" s="754"/>
    </row>
    <row r="292" ht="15.75" customHeight="1">
      <c r="A292" s="94"/>
      <c r="B292" s="94"/>
      <c r="C292" s="94"/>
      <c r="D292" s="81"/>
      <c r="E292" s="94"/>
      <c r="F292" s="94"/>
      <c r="Y292" s="754"/>
      <c r="Z292" s="754"/>
      <c r="AA292" s="754"/>
    </row>
    <row r="293" ht="15.75" customHeight="1">
      <c r="A293" s="94"/>
      <c r="B293" s="94"/>
      <c r="C293" s="94"/>
      <c r="D293" s="81"/>
      <c r="E293" s="94"/>
      <c r="F293" s="94"/>
      <c r="Y293" s="754"/>
      <c r="Z293" s="754"/>
      <c r="AA293" s="754"/>
    </row>
    <row r="294" ht="15.75" customHeight="1">
      <c r="A294" s="94"/>
      <c r="B294" s="94"/>
      <c r="C294" s="94"/>
      <c r="D294" s="81"/>
      <c r="E294" s="94"/>
      <c r="F294" s="94"/>
      <c r="Y294" s="754"/>
      <c r="Z294" s="754"/>
      <c r="AA294" s="754"/>
    </row>
    <row r="295" ht="15.75" customHeight="1">
      <c r="A295" s="94"/>
      <c r="B295" s="94"/>
      <c r="C295" s="94"/>
      <c r="D295" s="81"/>
      <c r="E295" s="94"/>
      <c r="F295" s="94"/>
      <c r="Y295" s="754"/>
      <c r="Z295" s="754"/>
      <c r="AA295" s="754"/>
    </row>
    <row r="296" ht="15.75" customHeight="1">
      <c r="A296" s="94"/>
      <c r="B296" s="94"/>
      <c r="C296" s="94"/>
      <c r="D296" s="81"/>
      <c r="E296" s="94"/>
      <c r="F296" s="94"/>
      <c r="Y296" s="754"/>
      <c r="Z296" s="754"/>
      <c r="AA296" s="754"/>
    </row>
    <row r="297" ht="15.75" customHeight="1">
      <c r="A297" s="94"/>
      <c r="B297" s="94"/>
      <c r="C297" s="94"/>
      <c r="D297" s="81"/>
      <c r="E297" s="94"/>
      <c r="F297" s="94"/>
      <c r="Y297" s="754"/>
      <c r="Z297" s="754"/>
      <c r="AA297" s="754"/>
    </row>
    <row r="298" ht="15.75" customHeight="1">
      <c r="A298" s="94"/>
      <c r="B298" s="94"/>
      <c r="C298" s="94"/>
      <c r="D298" s="81"/>
      <c r="E298" s="94"/>
      <c r="F298" s="94"/>
      <c r="Y298" s="754"/>
      <c r="Z298" s="754"/>
      <c r="AA298" s="754"/>
    </row>
    <row r="299" ht="15.75" customHeight="1">
      <c r="A299" s="94"/>
      <c r="B299" s="94"/>
      <c r="C299" s="94"/>
      <c r="D299" s="81"/>
      <c r="E299" s="94"/>
      <c r="F299" s="94"/>
      <c r="Y299" s="754"/>
      <c r="Z299" s="754"/>
      <c r="AA299" s="754"/>
    </row>
    <row r="300" ht="15.75" customHeight="1">
      <c r="A300" s="94"/>
      <c r="B300" s="94"/>
      <c r="C300" s="94"/>
      <c r="D300" s="81"/>
      <c r="E300" s="94"/>
      <c r="F300" s="94"/>
      <c r="Y300" s="754"/>
      <c r="Z300" s="754"/>
      <c r="AA300" s="754"/>
    </row>
    <row r="301" ht="15.75" customHeight="1">
      <c r="A301" s="94"/>
      <c r="B301" s="94"/>
      <c r="C301" s="94"/>
      <c r="D301" s="81"/>
      <c r="E301" s="94"/>
      <c r="F301" s="94"/>
      <c r="Y301" s="754"/>
      <c r="Z301" s="754"/>
      <c r="AA301" s="754"/>
    </row>
    <row r="302" ht="15.75" customHeight="1">
      <c r="A302" s="94"/>
      <c r="B302" s="94"/>
      <c r="C302" s="94"/>
      <c r="D302" s="81"/>
      <c r="E302" s="94"/>
      <c r="F302" s="94"/>
      <c r="Y302" s="754"/>
      <c r="Z302" s="754"/>
      <c r="AA302" s="754"/>
    </row>
    <row r="303" ht="15.75" customHeight="1">
      <c r="A303" s="94"/>
      <c r="B303" s="94"/>
      <c r="C303" s="94"/>
      <c r="D303" s="81"/>
      <c r="E303" s="94"/>
      <c r="F303" s="94"/>
      <c r="Y303" s="754"/>
      <c r="Z303" s="754"/>
      <c r="AA303" s="754"/>
    </row>
    <row r="304" ht="15.75" customHeight="1">
      <c r="A304" s="94"/>
      <c r="B304" s="94"/>
      <c r="C304" s="94"/>
      <c r="D304" s="81"/>
      <c r="E304" s="94"/>
      <c r="F304" s="94"/>
      <c r="Y304" s="754"/>
      <c r="Z304" s="754"/>
      <c r="AA304" s="754"/>
    </row>
    <row r="305" ht="15.75" customHeight="1">
      <c r="A305" s="94"/>
      <c r="B305" s="94"/>
      <c r="C305" s="94"/>
      <c r="D305" s="81"/>
      <c r="E305" s="94"/>
      <c r="F305" s="94"/>
      <c r="Y305" s="754"/>
      <c r="Z305" s="754"/>
      <c r="AA305" s="754"/>
    </row>
    <row r="306" ht="15.75" customHeight="1">
      <c r="A306" s="94"/>
      <c r="B306" s="94"/>
      <c r="C306" s="94"/>
      <c r="D306" s="81"/>
      <c r="E306" s="94"/>
      <c r="F306" s="94"/>
      <c r="Y306" s="754"/>
      <c r="Z306" s="754"/>
      <c r="AA306" s="754"/>
    </row>
    <row r="307" ht="15.75" customHeight="1">
      <c r="A307" s="94"/>
      <c r="B307" s="94"/>
      <c r="C307" s="94"/>
      <c r="D307" s="81"/>
      <c r="E307" s="94"/>
      <c r="F307" s="94"/>
      <c r="Y307" s="754"/>
      <c r="Z307" s="754"/>
      <c r="AA307" s="754"/>
    </row>
    <row r="308" ht="15.75" customHeight="1">
      <c r="A308" s="94"/>
      <c r="B308" s="94"/>
      <c r="C308" s="94"/>
      <c r="D308" s="81"/>
      <c r="E308" s="94"/>
      <c r="F308" s="94"/>
      <c r="Y308" s="754"/>
      <c r="Z308" s="754"/>
      <c r="AA308" s="754"/>
    </row>
    <row r="309" ht="15.75" customHeight="1">
      <c r="A309" s="94"/>
      <c r="B309" s="94"/>
      <c r="C309" s="94"/>
      <c r="D309" s="81"/>
      <c r="E309" s="94"/>
      <c r="F309" s="94"/>
      <c r="Y309" s="754"/>
      <c r="Z309" s="754"/>
      <c r="AA309" s="754"/>
    </row>
    <row r="310" ht="15.75" customHeight="1">
      <c r="A310" s="94"/>
      <c r="B310" s="94"/>
      <c r="C310" s="94"/>
      <c r="D310" s="81"/>
      <c r="E310" s="94"/>
      <c r="F310" s="94"/>
      <c r="Y310" s="754"/>
      <c r="Z310" s="754"/>
      <c r="AA310" s="754"/>
    </row>
    <row r="311" ht="15.75" customHeight="1">
      <c r="A311" s="94"/>
      <c r="B311" s="94"/>
      <c r="C311" s="94"/>
      <c r="D311" s="81"/>
      <c r="E311" s="94"/>
      <c r="F311" s="94"/>
      <c r="Y311" s="754"/>
      <c r="Z311" s="754"/>
      <c r="AA311" s="754"/>
    </row>
    <row r="312" ht="15.75" customHeight="1">
      <c r="A312" s="94"/>
      <c r="B312" s="94"/>
      <c r="C312" s="94"/>
      <c r="D312" s="81"/>
      <c r="E312" s="94"/>
      <c r="F312" s="94"/>
      <c r="Y312" s="754"/>
      <c r="Z312" s="754"/>
      <c r="AA312" s="754"/>
    </row>
    <row r="313" ht="15.75" customHeight="1">
      <c r="A313" s="94"/>
      <c r="B313" s="94"/>
      <c r="C313" s="94"/>
      <c r="D313" s="81"/>
      <c r="E313" s="94"/>
      <c r="F313" s="94"/>
      <c r="Y313" s="754"/>
      <c r="Z313" s="754"/>
      <c r="AA313" s="754"/>
    </row>
    <row r="314" ht="15.75" customHeight="1">
      <c r="A314" s="94"/>
      <c r="B314" s="94"/>
      <c r="C314" s="94"/>
      <c r="D314" s="81"/>
      <c r="E314" s="94"/>
      <c r="F314" s="94"/>
      <c r="Y314" s="754"/>
      <c r="Z314" s="754"/>
      <c r="AA314" s="754"/>
    </row>
    <row r="315" ht="15.75" customHeight="1">
      <c r="A315" s="94"/>
      <c r="B315" s="94"/>
      <c r="C315" s="94"/>
      <c r="D315" s="81"/>
      <c r="E315" s="94"/>
      <c r="F315" s="94"/>
      <c r="Y315" s="754"/>
      <c r="Z315" s="754"/>
      <c r="AA315" s="754"/>
    </row>
    <row r="316" ht="15.75" customHeight="1">
      <c r="A316" s="94"/>
      <c r="B316" s="94"/>
      <c r="C316" s="94"/>
      <c r="D316" s="81"/>
      <c r="E316" s="94"/>
      <c r="F316" s="94"/>
      <c r="Y316" s="754"/>
      <c r="Z316" s="754"/>
      <c r="AA316" s="754"/>
    </row>
    <row r="317" ht="15.75" customHeight="1">
      <c r="A317" s="94"/>
      <c r="B317" s="94"/>
      <c r="C317" s="94"/>
      <c r="D317" s="81"/>
      <c r="E317" s="94"/>
      <c r="F317" s="94"/>
      <c r="Y317" s="754"/>
      <c r="Z317" s="754"/>
      <c r="AA317" s="754"/>
    </row>
    <row r="318" ht="15.75" customHeight="1">
      <c r="A318" s="94"/>
      <c r="B318" s="94"/>
      <c r="C318" s="94"/>
      <c r="D318" s="81"/>
      <c r="E318" s="94"/>
      <c r="F318" s="94"/>
      <c r="Y318" s="754"/>
      <c r="Z318" s="754"/>
      <c r="AA318" s="754"/>
    </row>
    <row r="319" ht="15.75" customHeight="1">
      <c r="A319" s="94"/>
      <c r="B319" s="94"/>
      <c r="C319" s="94"/>
      <c r="D319" s="81"/>
      <c r="E319" s="94"/>
      <c r="F319" s="94"/>
      <c r="Y319" s="754"/>
      <c r="Z319" s="754"/>
      <c r="AA319" s="754"/>
    </row>
    <row r="320" ht="15.75" customHeight="1">
      <c r="A320" s="94"/>
      <c r="B320" s="94"/>
      <c r="C320" s="94"/>
      <c r="D320" s="81"/>
      <c r="E320" s="94"/>
      <c r="F320" s="94"/>
      <c r="Y320" s="754"/>
      <c r="Z320" s="754"/>
      <c r="AA320" s="754"/>
    </row>
    <row r="321" ht="15.75" customHeight="1">
      <c r="A321" s="94"/>
      <c r="B321" s="94"/>
      <c r="C321" s="94"/>
      <c r="D321" s="81"/>
      <c r="E321" s="94"/>
      <c r="F321" s="94"/>
      <c r="Y321" s="754"/>
      <c r="Z321" s="754"/>
      <c r="AA321" s="754"/>
    </row>
    <row r="322" ht="15.75" customHeight="1">
      <c r="A322" s="94"/>
      <c r="B322" s="94"/>
      <c r="C322" s="94"/>
      <c r="D322" s="81"/>
      <c r="E322" s="94"/>
      <c r="F322" s="94"/>
      <c r="Y322" s="754"/>
      <c r="Z322" s="754"/>
      <c r="AA322" s="754"/>
    </row>
    <row r="323" ht="15.75" customHeight="1">
      <c r="A323" s="94"/>
      <c r="B323" s="94"/>
      <c r="C323" s="94"/>
      <c r="D323" s="81"/>
      <c r="E323" s="94"/>
      <c r="F323" s="94"/>
      <c r="Y323" s="754"/>
      <c r="Z323" s="754"/>
      <c r="AA323" s="754"/>
    </row>
    <row r="324" ht="15.75" customHeight="1">
      <c r="A324" s="94"/>
      <c r="B324" s="94"/>
      <c r="C324" s="94"/>
      <c r="D324" s="81"/>
      <c r="E324" s="94"/>
      <c r="F324" s="94"/>
      <c r="Y324" s="754"/>
      <c r="Z324" s="754"/>
      <c r="AA324" s="754"/>
    </row>
    <row r="325" ht="15.75" customHeight="1">
      <c r="A325" s="94"/>
      <c r="B325" s="94"/>
      <c r="C325" s="94"/>
      <c r="D325" s="81"/>
      <c r="E325" s="94"/>
      <c r="F325" s="94"/>
      <c r="Y325" s="754"/>
      <c r="Z325" s="754"/>
      <c r="AA325" s="754"/>
    </row>
    <row r="326" ht="15.75" customHeight="1">
      <c r="A326" s="94"/>
      <c r="B326" s="94"/>
      <c r="C326" s="94"/>
      <c r="D326" s="81"/>
      <c r="E326" s="94"/>
      <c r="F326" s="94"/>
      <c r="Y326" s="754"/>
      <c r="Z326" s="754"/>
      <c r="AA326" s="754"/>
    </row>
    <row r="327" ht="15.75" customHeight="1">
      <c r="A327" s="94"/>
      <c r="B327" s="94"/>
      <c r="C327" s="94"/>
      <c r="D327" s="81"/>
      <c r="E327" s="94"/>
      <c r="F327" s="94"/>
      <c r="Y327" s="754"/>
      <c r="Z327" s="754"/>
      <c r="AA327" s="754"/>
    </row>
    <row r="328" ht="15.75" customHeight="1">
      <c r="A328" s="94"/>
      <c r="B328" s="94"/>
      <c r="C328" s="94"/>
      <c r="D328" s="81"/>
      <c r="E328" s="94"/>
      <c r="F328" s="94"/>
      <c r="Y328" s="754"/>
      <c r="Z328" s="754"/>
      <c r="AA328" s="754"/>
    </row>
    <row r="329" ht="15.75" customHeight="1">
      <c r="A329" s="94"/>
      <c r="B329" s="94"/>
      <c r="C329" s="94"/>
      <c r="D329" s="81"/>
      <c r="E329" s="94"/>
      <c r="F329" s="94"/>
      <c r="Y329" s="754"/>
      <c r="Z329" s="754"/>
      <c r="AA329" s="754"/>
    </row>
    <row r="330" ht="15.75" customHeight="1">
      <c r="A330" s="94"/>
      <c r="B330" s="94"/>
      <c r="C330" s="94"/>
      <c r="D330" s="81"/>
      <c r="E330" s="94"/>
      <c r="F330" s="94"/>
      <c r="Y330" s="754"/>
      <c r="Z330" s="754"/>
      <c r="AA330" s="754"/>
    </row>
    <row r="331" ht="15.75" customHeight="1">
      <c r="A331" s="94"/>
      <c r="B331" s="94"/>
      <c r="C331" s="94"/>
      <c r="D331" s="81"/>
      <c r="E331" s="94"/>
      <c r="F331" s="94"/>
      <c r="Y331" s="754"/>
      <c r="Z331" s="754"/>
      <c r="AA331" s="754"/>
    </row>
    <row r="332" ht="15.75" customHeight="1">
      <c r="A332" s="94"/>
      <c r="B332" s="94"/>
      <c r="C332" s="94"/>
      <c r="D332" s="81"/>
      <c r="E332" s="94"/>
      <c r="F332" s="94"/>
      <c r="Y332" s="754"/>
      <c r="Z332" s="754"/>
      <c r="AA332" s="754"/>
    </row>
    <row r="333" ht="15.75" customHeight="1">
      <c r="A333" s="94"/>
      <c r="B333" s="94"/>
      <c r="C333" s="94"/>
      <c r="D333" s="81"/>
      <c r="E333" s="94"/>
      <c r="F333" s="94"/>
      <c r="Y333" s="754"/>
      <c r="Z333" s="754"/>
      <c r="AA333" s="754"/>
    </row>
    <row r="334" ht="15.75" customHeight="1">
      <c r="A334" s="94"/>
      <c r="B334" s="94"/>
      <c r="C334" s="94"/>
      <c r="D334" s="81"/>
      <c r="E334" s="94"/>
      <c r="F334" s="94"/>
      <c r="Y334" s="754"/>
      <c r="Z334" s="754"/>
      <c r="AA334" s="754"/>
    </row>
    <row r="335" ht="15.75" customHeight="1">
      <c r="A335" s="94"/>
      <c r="B335" s="94"/>
      <c r="C335" s="94"/>
      <c r="D335" s="81"/>
      <c r="E335" s="94"/>
      <c r="F335" s="94"/>
      <c r="Y335" s="754"/>
      <c r="Z335" s="754"/>
      <c r="AA335" s="754"/>
    </row>
    <row r="336" ht="15.75" customHeight="1">
      <c r="A336" s="94"/>
      <c r="B336" s="94"/>
      <c r="C336" s="94"/>
      <c r="D336" s="81"/>
      <c r="E336" s="94"/>
      <c r="F336" s="94"/>
      <c r="Y336" s="754"/>
      <c r="Z336" s="754"/>
      <c r="AA336" s="754"/>
    </row>
    <row r="337" ht="15.75" customHeight="1">
      <c r="A337" s="94"/>
      <c r="B337" s="94"/>
      <c r="C337" s="94"/>
      <c r="D337" s="81"/>
      <c r="E337" s="94"/>
      <c r="F337" s="94"/>
      <c r="Y337" s="754"/>
      <c r="Z337" s="754"/>
      <c r="AA337" s="754"/>
    </row>
    <row r="338" ht="15.75" customHeight="1">
      <c r="A338" s="94"/>
      <c r="B338" s="94"/>
      <c r="C338" s="94"/>
      <c r="D338" s="81"/>
      <c r="E338" s="94"/>
      <c r="F338" s="94"/>
      <c r="Y338" s="754"/>
      <c r="Z338" s="754"/>
      <c r="AA338" s="754"/>
    </row>
    <row r="339" ht="15.75" customHeight="1">
      <c r="A339" s="94"/>
      <c r="B339" s="94"/>
      <c r="C339" s="94"/>
      <c r="D339" s="81"/>
      <c r="E339" s="94"/>
      <c r="F339" s="94"/>
      <c r="Y339" s="754"/>
      <c r="Z339" s="754"/>
      <c r="AA339" s="754"/>
    </row>
    <row r="340" ht="15.75" customHeight="1">
      <c r="A340" s="94"/>
      <c r="B340" s="94"/>
      <c r="C340" s="94"/>
      <c r="D340" s="81"/>
      <c r="E340" s="94"/>
      <c r="F340" s="94"/>
      <c r="Y340" s="754"/>
      <c r="Z340" s="754"/>
      <c r="AA340" s="754"/>
    </row>
    <row r="341" ht="15.75" customHeight="1">
      <c r="A341" s="94"/>
      <c r="B341" s="94"/>
      <c r="C341" s="94"/>
      <c r="D341" s="81"/>
      <c r="E341" s="94"/>
      <c r="F341" s="94"/>
      <c r="Y341" s="754"/>
      <c r="Z341" s="754"/>
      <c r="AA341" s="754"/>
    </row>
    <row r="342" ht="15.75" customHeight="1">
      <c r="A342" s="94"/>
      <c r="B342" s="94"/>
      <c r="C342" s="94"/>
      <c r="D342" s="81"/>
      <c r="E342" s="94"/>
      <c r="F342" s="94"/>
      <c r="Y342" s="754"/>
      <c r="Z342" s="754"/>
      <c r="AA342" s="754"/>
    </row>
    <row r="343" ht="15.75" customHeight="1">
      <c r="A343" s="94"/>
      <c r="B343" s="94"/>
      <c r="C343" s="94"/>
      <c r="D343" s="81"/>
      <c r="E343" s="94"/>
      <c r="F343" s="94"/>
      <c r="Y343" s="754"/>
      <c r="Z343" s="754"/>
      <c r="AA343" s="754"/>
    </row>
    <row r="344" ht="15.75" customHeight="1">
      <c r="A344" s="94"/>
      <c r="B344" s="94"/>
      <c r="C344" s="94"/>
      <c r="D344" s="81"/>
      <c r="E344" s="94"/>
      <c r="F344" s="94"/>
      <c r="Y344" s="754"/>
      <c r="Z344" s="754"/>
      <c r="AA344" s="754"/>
    </row>
    <row r="345" ht="15.75" customHeight="1">
      <c r="A345" s="94"/>
      <c r="B345" s="94"/>
      <c r="C345" s="94"/>
      <c r="D345" s="81"/>
      <c r="E345" s="94"/>
      <c r="F345" s="94"/>
      <c r="Y345" s="754"/>
      <c r="Z345" s="754"/>
      <c r="AA345" s="754"/>
    </row>
    <row r="346" ht="15.75" customHeight="1">
      <c r="A346" s="94"/>
      <c r="B346" s="94"/>
      <c r="C346" s="94"/>
      <c r="D346" s="81"/>
      <c r="E346" s="94"/>
      <c r="F346" s="94"/>
      <c r="Y346" s="754"/>
      <c r="Z346" s="754"/>
      <c r="AA346" s="754"/>
    </row>
    <row r="347" ht="15.75" customHeight="1">
      <c r="A347" s="94"/>
      <c r="B347" s="94"/>
      <c r="C347" s="94"/>
      <c r="D347" s="81"/>
      <c r="E347" s="94"/>
      <c r="F347" s="94"/>
      <c r="Y347" s="754"/>
      <c r="Z347" s="754"/>
      <c r="AA347" s="754"/>
    </row>
    <row r="348" ht="15.75" customHeight="1">
      <c r="A348" s="94"/>
      <c r="B348" s="94"/>
      <c r="C348" s="94"/>
      <c r="D348" s="81"/>
      <c r="E348" s="94"/>
      <c r="F348" s="94"/>
      <c r="Y348" s="754"/>
      <c r="Z348" s="754"/>
      <c r="AA348" s="754"/>
    </row>
    <row r="349" ht="15.75" customHeight="1">
      <c r="A349" s="94"/>
      <c r="B349" s="94"/>
      <c r="C349" s="94"/>
      <c r="D349" s="81"/>
      <c r="E349" s="94"/>
      <c r="F349" s="94"/>
      <c r="Y349" s="754"/>
      <c r="Z349" s="754"/>
      <c r="AA349" s="754"/>
    </row>
    <row r="350" ht="15.75" customHeight="1">
      <c r="A350" s="94"/>
      <c r="B350" s="94"/>
      <c r="C350" s="94"/>
      <c r="D350" s="81"/>
      <c r="E350" s="94"/>
      <c r="F350" s="94"/>
      <c r="Y350" s="754"/>
      <c r="Z350" s="754"/>
      <c r="AA350" s="754"/>
    </row>
    <row r="351" ht="15.75" customHeight="1">
      <c r="A351" s="94"/>
      <c r="B351" s="94"/>
      <c r="C351" s="94"/>
      <c r="D351" s="81"/>
      <c r="E351" s="94"/>
      <c r="F351" s="94"/>
      <c r="Y351" s="754"/>
      <c r="Z351" s="754"/>
      <c r="AA351" s="754"/>
    </row>
    <row r="352" ht="15.75" customHeight="1">
      <c r="A352" s="94"/>
      <c r="B352" s="94"/>
      <c r="C352" s="94"/>
      <c r="D352" s="81"/>
      <c r="E352" s="94"/>
      <c r="F352" s="94"/>
      <c r="Y352" s="754"/>
      <c r="Z352" s="754"/>
      <c r="AA352" s="754"/>
    </row>
    <row r="353" ht="15.75" customHeight="1">
      <c r="A353" s="94"/>
      <c r="B353" s="94"/>
      <c r="C353" s="94"/>
      <c r="D353" s="81"/>
      <c r="E353" s="94"/>
      <c r="F353" s="94"/>
      <c r="Y353" s="754"/>
      <c r="Z353" s="754"/>
      <c r="AA353" s="754"/>
    </row>
    <row r="354" ht="15.75" customHeight="1">
      <c r="A354" s="94"/>
      <c r="B354" s="94"/>
      <c r="C354" s="94"/>
      <c r="D354" s="81"/>
      <c r="E354" s="94"/>
      <c r="F354" s="94"/>
      <c r="Y354" s="754"/>
      <c r="Z354" s="754"/>
      <c r="AA354" s="754"/>
    </row>
    <row r="355" ht="15.75" customHeight="1">
      <c r="A355" s="94"/>
      <c r="B355" s="94"/>
      <c r="C355" s="94"/>
      <c r="D355" s="81"/>
      <c r="E355" s="94"/>
      <c r="F355" s="94"/>
      <c r="Y355" s="754"/>
      <c r="Z355" s="754"/>
      <c r="AA355" s="754"/>
    </row>
    <row r="356" ht="15.75" customHeight="1">
      <c r="A356" s="94"/>
      <c r="B356" s="94"/>
      <c r="C356" s="94"/>
      <c r="D356" s="81"/>
      <c r="E356" s="94"/>
      <c r="F356" s="94"/>
      <c r="Y356" s="754"/>
      <c r="Z356" s="754"/>
      <c r="AA356" s="754"/>
    </row>
    <row r="357" ht="15.75" customHeight="1">
      <c r="A357" s="94"/>
      <c r="B357" s="94"/>
      <c r="C357" s="94"/>
      <c r="D357" s="81"/>
      <c r="E357" s="94"/>
      <c r="F357" s="94"/>
      <c r="Y357" s="754"/>
      <c r="Z357" s="754"/>
      <c r="AA357" s="754"/>
    </row>
    <row r="358" ht="15.75" customHeight="1">
      <c r="A358" s="94"/>
      <c r="B358" s="94"/>
      <c r="C358" s="94"/>
      <c r="D358" s="81"/>
      <c r="E358" s="94"/>
      <c r="F358" s="94"/>
      <c r="Y358" s="754"/>
      <c r="Z358" s="754"/>
      <c r="AA358" s="754"/>
    </row>
    <row r="359" ht="15.75" customHeight="1">
      <c r="A359" s="94"/>
      <c r="B359" s="94"/>
      <c r="C359" s="94"/>
      <c r="D359" s="81"/>
      <c r="E359" s="94"/>
      <c r="F359" s="94"/>
      <c r="Y359" s="754"/>
      <c r="Z359" s="754"/>
      <c r="AA359" s="754"/>
    </row>
    <row r="360" ht="15.75" customHeight="1">
      <c r="A360" s="94"/>
      <c r="B360" s="94"/>
      <c r="C360" s="94"/>
      <c r="D360" s="81"/>
      <c r="E360" s="94"/>
      <c r="F360" s="94"/>
      <c r="Y360" s="754"/>
      <c r="Z360" s="754"/>
      <c r="AA360" s="754"/>
    </row>
    <row r="361" ht="15.75" customHeight="1">
      <c r="A361" s="94"/>
      <c r="B361" s="94"/>
      <c r="C361" s="94"/>
      <c r="D361" s="81"/>
      <c r="E361" s="94"/>
      <c r="F361" s="94"/>
      <c r="Y361" s="754"/>
      <c r="Z361" s="754"/>
      <c r="AA361" s="754"/>
    </row>
    <row r="362" ht="15.75" customHeight="1">
      <c r="A362" s="94"/>
      <c r="B362" s="94"/>
      <c r="C362" s="94"/>
      <c r="D362" s="81"/>
      <c r="E362" s="94"/>
      <c r="F362" s="94"/>
      <c r="Y362" s="754"/>
      <c r="Z362" s="754"/>
      <c r="AA362" s="754"/>
    </row>
    <row r="363" ht="15.75" customHeight="1">
      <c r="A363" s="94"/>
      <c r="B363" s="94"/>
      <c r="C363" s="94"/>
      <c r="D363" s="81"/>
      <c r="E363" s="94"/>
      <c r="F363" s="94"/>
      <c r="Y363" s="754"/>
      <c r="Z363" s="754"/>
      <c r="AA363" s="754"/>
    </row>
    <row r="364" ht="15.75" customHeight="1">
      <c r="A364" s="94"/>
      <c r="B364" s="94"/>
      <c r="C364" s="94"/>
      <c r="D364" s="81"/>
      <c r="E364" s="94"/>
      <c r="F364" s="94"/>
      <c r="Y364" s="754"/>
      <c r="Z364" s="754"/>
      <c r="AA364" s="754"/>
    </row>
    <row r="365" ht="15.75" customHeight="1">
      <c r="A365" s="94"/>
      <c r="B365" s="94"/>
      <c r="C365" s="94"/>
      <c r="D365" s="81"/>
      <c r="E365" s="94"/>
      <c r="F365" s="94"/>
      <c r="Y365" s="754"/>
      <c r="Z365" s="754"/>
      <c r="AA365" s="754"/>
    </row>
    <row r="366" ht="15.75" customHeight="1">
      <c r="A366" s="94"/>
      <c r="B366" s="94"/>
      <c r="C366" s="94"/>
      <c r="D366" s="81"/>
      <c r="E366" s="94"/>
      <c r="F366" s="94"/>
      <c r="Y366" s="754"/>
      <c r="Z366" s="754"/>
      <c r="AA366" s="754"/>
    </row>
    <row r="367" ht="15.75" customHeight="1">
      <c r="A367" s="94"/>
      <c r="B367" s="94"/>
      <c r="C367" s="94"/>
      <c r="D367" s="81"/>
      <c r="E367" s="94"/>
      <c r="F367" s="94"/>
      <c r="Y367" s="754"/>
      <c r="Z367" s="754"/>
      <c r="AA367" s="754"/>
    </row>
    <row r="368" ht="15.75" customHeight="1">
      <c r="A368" s="94"/>
      <c r="B368" s="94"/>
      <c r="C368" s="94"/>
      <c r="D368" s="81"/>
      <c r="E368" s="94"/>
      <c r="F368" s="94"/>
      <c r="Y368" s="754"/>
      <c r="Z368" s="754"/>
      <c r="AA368" s="754"/>
    </row>
    <row r="369" ht="15.75" customHeight="1">
      <c r="A369" s="94"/>
      <c r="B369" s="94"/>
      <c r="C369" s="94"/>
      <c r="D369" s="81"/>
      <c r="E369" s="94"/>
      <c r="F369" s="94"/>
      <c r="Y369" s="754"/>
      <c r="Z369" s="754"/>
      <c r="AA369" s="754"/>
    </row>
    <row r="370" ht="15.75" customHeight="1">
      <c r="A370" s="94"/>
      <c r="B370" s="94"/>
      <c r="C370" s="94"/>
      <c r="D370" s="81"/>
      <c r="E370" s="94"/>
      <c r="F370" s="94"/>
      <c r="Y370" s="754"/>
      <c r="Z370" s="754"/>
      <c r="AA370" s="754"/>
    </row>
    <row r="371" ht="15.75" customHeight="1">
      <c r="A371" s="94"/>
      <c r="B371" s="94"/>
      <c r="C371" s="94"/>
      <c r="D371" s="81"/>
      <c r="E371" s="94"/>
      <c r="F371" s="94"/>
      <c r="Y371" s="754"/>
      <c r="Z371" s="754"/>
      <c r="AA371" s="754"/>
    </row>
    <row r="372" ht="15.75" customHeight="1">
      <c r="A372" s="94"/>
      <c r="B372" s="94"/>
      <c r="C372" s="94"/>
      <c r="D372" s="81"/>
      <c r="E372" s="94"/>
      <c r="F372" s="94"/>
      <c r="Y372" s="754"/>
      <c r="Z372" s="754"/>
      <c r="AA372" s="754"/>
    </row>
    <row r="373" ht="15.75" customHeight="1">
      <c r="A373" s="94"/>
      <c r="B373" s="94"/>
      <c r="C373" s="94"/>
      <c r="D373" s="81"/>
      <c r="E373" s="94"/>
      <c r="F373" s="94"/>
      <c r="Y373" s="754"/>
      <c r="Z373" s="754"/>
      <c r="AA373" s="754"/>
    </row>
    <row r="374" ht="15.75" customHeight="1">
      <c r="A374" s="94"/>
      <c r="B374" s="94"/>
      <c r="C374" s="94"/>
      <c r="D374" s="81"/>
      <c r="E374" s="94"/>
      <c r="F374" s="94"/>
      <c r="Y374" s="754"/>
      <c r="Z374" s="754"/>
      <c r="AA374" s="754"/>
    </row>
    <row r="375" ht="15.75" customHeight="1">
      <c r="A375" s="94"/>
      <c r="B375" s="94"/>
      <c r="C375" s="94"/>
      <c r="D375" s="81"/>
      <c r="E375" s="94"/>
      <c r="F375" s="94"/>
      <c r="Y375" s="754"/>
      <c r="Z375" s="754"/>
      <c r="AA375" s="754"/>
    </row>
    <row r="376" ht="15.75" customHeight="1">
      <c r="A376" s="94"/>
      <c r="B376" s="94"/>
      <c r="C376" s="94"/>
      <c r="D376" s="81"/>
      <c r="E376" s="94"/>
      <c r="F376" s="94"/>
      <c r="Y376" s="754"/>
      <c r="Z376" s="754"/>
      <c r="AA376" s="754"/>
    </row>
    <row r="377" ht="15.75" customHeight="1">
      <c r="A377" s="94"/>
      <c r="B377" s="94"/>
      <c r="C377" s="94"/>
      <c r="D377" s="81"/>
      <c r="E377" s="94"/>
      <c r="F377" s="94"/>
      <c r="Y377" s="754"/>
      <c r="Z377" s="754"/>
      <c r="AA377" s="754"/>
    </row>
    <row r="378" ht="15.75" customHeight="1">
      <c r="A378" s="94"/>
      <c r="B378" s="94"/>
      <c r="C378" s="94"/>
      <c r="D378" s="81"/>
      <c r="E378" s="94"/>
      <c r="F378" s="94"/>
      <c r="Y378" s="754"/>
      <c r="Z378" s="754"/>
      <c r="AA378" s="754"/>
    </row>
    <row r="379" ht="15.75" customHeight="1">
      <c r="A379" s="94"/>
      <c r="B379" s="94"/>
      <c r="C379" s="94"/>
      <c r="D379" s="81"/>
      <c r="E379" s="94"/>
      <c r="F379" s="94"/>
      <c r="Y379" s="754"/>
      <c r="Z379" s="754"/>
      <c r="AA379" s="754"/>
    </row>
    <row r="380" ht="15.75" customHeight="1">
      <c r="A380" s="94"/>
      <c r="B380" s="94"/>
      <c r="C380" s="94"/>
      <c r="D380" s="81"/>
      <c r="E380" s="94"/>
      <c r="F380" s="94"/>
      <c r="Y380" s="754"/>
      <c r="Z380" s="754"/>
      <c r="AA380" s="754"/>
    </row>
    <row r="381" ht="15.75" customHeight="1">
      <c r="A381" s="94"/>
      <c r="B381" s="94"/>
      <c r="C381" s="94"/>
      <c r="D381" s="81"/>
      <c r="E381" s="94"/>
      <c r="F381" s="94"/>
      <c r="Y381" s="754"/>
      <c r="Z381" s="754"/>
      <c r="AA381" s="754"/>
    </row>
    <row r="382" ht="15.75" customHeight="1">
      <c r="A382" s="94"/>
      <c r="B382" s="94"/>
      <c r="C382" s="94"/>
      <c r="D382" s="81"/>
      <c r="E382" s="94"/>
      <c r="F382" s="94"/>
      <c r="Y382" s="754"/>
      <c r="Z382" s="754"/>
      <c r="AA382" s="754"/>
    </row>
    <row r="383" ht="15.75" customHeight="1">
      <c r="A383" s="94"/>
      <c r="B383" s="94"/>
      <c r="C383" s="94"/>
      <c r="D383" s="81"/>
      <c r="E383" s="94"/>
      <c r="F383" s="94"/>
      <c r="Y383" s="754"/>
      <c r="Z383" s="754"/>
      <c r="AA383" s="754"/>
    </row>
    <row r="384" ht="15.75" customHeight="1">
      <c r="A384" s="94"/>
      <c r="B384" s="94"/>
      <c r="C384" s="94"/>
      <c r="D384" s="81"/>
      <c r="E384" s="94"/>
      <c r="F384" s="94"/>
      <c r="Y384" s="754"/>
      <c r="Z384" s="754"/>
      <c r="AA384" s="754"/>
    </row>
    <row r="385" ht="15.75" customHeight="1">
      <c r="A385" s="94"/>
      <c r="B385" s="94"/>
      <c r="C385" s="94"/>
      <c r="D385" s="81"/>
      <c r="E385" s="94"/>
      <c r="F385" s="94"/>
      <c r="Y385" s="754"/>
      <c r="Z385" s="754"/>
      <c r="AA385" s="754"/>
    </row>
    <row r="386" ht="15.75" customHeight="1">
      <c r="A386" s="94"/>
      <c r="B386" s="94"/>
      <c r="C386" s="94"/>
      <c r="D386" s="81"/>
      <c r="E386" s="94"/>
      <c r="F386" s="94"/>
      <c r="Y386" s="754"/>
      <c r="Z386" s="754"/>
      <c r="AA386" s="754"/>
    </row>
    <row r="387" ht="15.75" customHeight="1">
      <c r="A387" s="94"/>
      <c r="B387" s="94"/>
      <c r="C387" s="94"/>
      <c r="D387" s="81"/>
      <c r="E387" s="94"/>
      <c r="F387" s="94"/>
      <c r="Y387" s="754"/>
      <c r="Z387" s="754"/>
      <c r="AA387" s="754"/>
    </row>
    <row r="388" ht="15.75" customHeight="1">
      <c r="A388" s="94"/>
      <c r="B388" s="94"/>
      <c r="C388" s="94"/>
      <c r="D388" s="81"/>
      <c r="E388" s="94"/>
      <c r="F388" s="94"/>
      <c r="Y388" s="754"/>
      <c r="Z388" s="754"/>
      <c r="AA388" s="754"/>
    </row>
    <row r="389" ht="15.75" customHeight="1">
      <c r="A389" s="94"/>
      <c r="B389" s="94"/>
      <c r="C389" s="94"/>
      <c r="D389" s="81"/>
      <c r="E389" s="94"/>
      <c r="F389" s="94"/>
      <c r="Y389" s="754"/>
      <c r="Z389" s="754"/>
      <c r="AA389" s="754"/>
    </row>
    <row r="390" ht="15.75" customHeight="1">
      <c r="A390" s="94"/>
      <c r="B390" s="94"/>
      <c r="C390" s="94"/>
      <c r="D390" s="81"/>
      <c r="E390" s="94"/>
      <c r="F390" s="94"/>
      <c r="Y390" s="754"/>
      <c r="Z390" s="754"/>
      <c r="AA390" s="754"/>
    </row>
    <row r="391" ht="15.75" customHeight="1">
      <c r="A391" s="94"/>
      <c r="B391" s="94"/>
      <c r="C391" s="94"/>
      <c r="D391" s="81"/>
      <c r="E391" s="94"/>
      <c r="F391" s="94"/>
      <c r="Y391" s="754"/>
      <c r="Z391" s="754"/>
      <c r="AA391" s="754"/>
    </row>
    <row r="392" ht="15.75" customHeight="1">
      <c r="A392" s="94"/>
      <c r="B392" s="94"/>
      <c r="C392" s="94"/>
      <c r="D392" s="81"/>
      <c r="E392" s="94"/>
      <c r="F392" s="94"/>
      <c r="Y392" s="754"/>
      <c r="Z392" s="754"/>
      <c r="AA392" s="754"/>
    </row>
    <row r="393" ht="15.75" customHeight="1">
      <c r="A393" s="94"/>
      <c r="B393" s="94"/>
      <c r="C393" s="94"/>
      <c r="D393" s="81"/>
      <c r="E393" s="94"/>
      <c r="F393" s="94"/>
      <c r="Y393" s="754"/>
      <c r="Z393" s="754"/>
      <c r="AA393" s="754"/>
    </row>
    <row r="394" ht="15.75" customHeight="1">
      <c r="A394" s="94"/>
      <c r="B394" s="94"/>
      <c r="C394" s="94"/>
      <c r="D394" s="81"/>
      <c r="E394" s="94"/>
      <c r="F394" s="94"/>
      <c r="Y394" s="754"/>
      <c r="Z394" s="754"/>
      <c r="AA394" s="754"/>
    </row>
    <row r="395" ht="15.75" customHeight="1">
      <c r="A395" s="94"/>
      <c r="B395" s="94"/>
      <c r="C395" s="94"/>
      <c r="D395" s="81"/>
      <c r="E395" s="94"/>
      <c r="F395" s="94"/>
      <c r="Y395" s="754"/>
      <c r="Z395" s="754"/>
      <c r="AA395" s="754"/>
    </row>
    <row r="396" ht="15.75" customHeight="1">
      <c r="A396" s="94"/>
      <c r="B396" s="94"/>
      <c r="C396" s="94"/>
      <c r="D396" s="81"/>
      <c r="E396" s="94"/>
      <c r="F396" s="94"/>
      <c r="Y396" s="754"/>
      <c r="Z396" s="754"/>
      <c r="AA396" s="754"/>
    </row>
    <row r="397" ht="15.75" customHeight="1">
      <c r="A397" s="94"/>
      <c r="B397" s="94"/>
      <c r="C397" s="94"/>
      <c r="D397" s="81"/>
      <c r="E397" s="94"/>
      <c r="F397" s="94"/>
      <c r="Y397" s="754"/>
      <c r="Z397" s="754"/>
      <c r="AA397" s="754"/>
    </row>
    <row r="398" ht="15.75" customHeight="1">
      <c r="A398" s="94"/>
      <c r="B398" s="94"/>
      <c r="C398" s="94"/>
      <c r="D398" s="81"/>
      <c r="E398" s="94"/>
      <c r="F398" s="94"/>
      <c r="Y398" s="754"/>
      <c r="Z398" s="754"/>
      <c r="AA398" s="754"/>
    </row>
    <row r="399" ht="15.75" customHeight="1">
      <c r="A399" s="94"/>
      <c r="B399" s="94"/>
      <c r="C399" s="94"/>
      <c r="D399" s="81"/>
      <c r="E399" s="94"/>
      <c r="F399" s="94"/>
      <c r="Y399" s="754"/>
      <c r="Z399" s="754"/>
      <c r="AA399" s="754"/>
    </row>
    <row r="400" ht="15.75" customHeight="1">
      <c r="A400" s="94"/>
      <c r="B400" s="94"/>
      <c r="C400" s="94"/>
      <c r="D400" s="81"/>
      <c r="E400" s="94"/>
      <c r="F400" s="94"/>
      <c r="Y400" s="754"/>
      <c r="Z400" s="754"/>
      <c r="AA400" s="754"/>
    </row>
    <row r="401" ht="15.75" customHeight="1">
      <c r="A401" s="94"/>
      <c r="B401" s="94"/>
      <c r="C401" s="94"/>
      <c r="D401" s="81"/>
      <c r="E401" s="94"/>
      <c r="F401" s="94"/>
      <c r="Y401" s="754"/>
      <c r="Z401" s="754"/>
      <c r="AA401" s="754"/>
    </row>
    <row r="402" ht="15.75" customHeight="1">
      <c r="A402" s="94"/>
      <c r="B402" s="94"/>
      <c r="C402" s="94"/>
      <c r="D402" s="81"/>
      <c r="E402" s="94"/>
      <c r="F402" s="94"/>
      <c r="Y402" s="754"/>
      <c r="Z402" s="754"/>
      <c r="AA402" s="754"/>
    </row>
    <row r="403" ht="15.75" customHeight="1">
      <c r="A403" s="94"/>
      <c r="B403" s="94"/>
      <c r="C403" s="94"/>
      <c r="D403" s="81"/>
      <c r="E403" s="94"/>
      <c r="F403" s="94"/>
      <c r="Y403" s="754"/>
      <c r="Z403" s="754"/>
      <c r="AA403" s="754"/>
    </row>
    <row r="404" ht="15.75" customHeight="1">
      <c r="A404" s="94"/>
      <c r="B404" s="94"/>
      <c r="C404" s="94"/>
      <c r="D404" s="81"/>
      <c r="E404" s="94"/>
      <c r="F404" s="94"/>
      <c r="Y404" s="754"/>
      <c r="Z404" s="754"/>
      <c r="AA404" s="754"/>
    </row>
    <row r="405" ht="15.75" customHeight="1">
      <c r="A405" s="94"/>
      <c r="B405" s="94"/>
      <c r="C405" s="94"/>
      <c r="D405" s="81"/>
      <c r="E405" s="94"/>
      <c r="F405" s="94"/>
      <c r="Y405" s="754"/>
      <c r="Z405" s="754"/>
      <c r="AA405" s="754"/>
    </row>
    <row r="406" ht="15.75" customHeight="1">
      <c r="A406" s="94"/>
      <c r="B406" s="94"/>
      <c r="C406" s="94"/>
      <c r="D406" s="81"/>
      <c r="E406" s="94"/>
      <c r="F406" s="94"/>
      <c r="Y406" s="754"/>
      <c r="Z406" s="754"/>
      <c r="AA406" s="754"/>
    </row>
    <row r="407" ht="15.75" customHeight="1">
      <c r="A407" s="94"/>
      <c r="B407" s="94"/>
      <c r="C407" s="94"/>
      <c r="D407" s="81"/>
      <c r="E407" s="94"/>
      <c r="F407" s="94"/>
      <c r="Y407" s="754"/>
      <c r="Z407" s="754"/>
      <c r="AA407" s="754"/>
    </row>
    <row r="408" ht="15.75" customHeight="1">
      <c r="A408" s="94"/>
      <c r="B408" s="94"/>
      <c r="C408" s="94"/>
      <c r="D408" s="81"/>
      <c r="E408" s="94"/>
      <c r="F408" s="94"/>
      <c r="Y408" s="754"/>
      <c r="Z408" s="754"/>
      <c r="AA408" s="754"/>
    </row>
    <row r="409" ht="15.75" customHeight="1">
      <c r="A409" s="94"/>
      <c r="B409" s="94"/>
      <c r="C409" s="94"/>
      <c r="D409" s="81"/>
      <c r="E409" s="94"/>
      <c r="F409" s="94"/>
      <c r="Y409" s="754"/>
      <c r="Z409" s="754"/>
      <c r="AA409" s="754"/>
    </row>
    <row r="410" ht="15.75" customHeight="1">
      <c r="A410" s="94"/>
      <c r="B410" s="94"/>
      <c r="C410" s="94"/>
      <c r="D410" s="81"/>
      <c r="E410" s="94"/>
      <c r="F410" s="94"/>
      <c r="Y410" s="754"/>
      <c r="Z410" s="754"/>
      <c r="AA410" s="754"/>
    </row>
    <row r="411" ht="15.75" customHeight="1">
      <c r="A411" s="94"/>
      <c r="B411" s="94"/>
      <c r="C411" s="94"/>
      <c r="D411" s="81"/>
      <c r="E411" s="94"/>
      <c r="F411" s="94"/>
      <c r="Y411" s="754"/>
      <c r="Z411" s="754"/>
      <c r="AA411" s="754"/>
    </row>
    <row r="412" ht="15.75" customHeight="1">
      <c r="A412" s="94"/>
      <c r="B412" s="94"/>
      <c r="C412" s="94"/>
      <c r="D412" s="81"/>
      <c r="E412" s="94"/>
      <c r="F412" s="94"/>
      <c r="Y412" s="754"/>
      <c r="Z412" s="754"/>
      <c r="AA412" s="754"/>
    </row>
    <row r="413" ht="15.75" customHeight="1">
      <c r="A413" s="94"/>
      <c r="B413" s="94"/>
      <c r="C413" s="94"/>
      <c r="D413" s="81"/>
      <c r="E413" s="94"/>
      <c r="F413" s="94"/>
      <c r="Y413" s="754"/>
      <c r="Z413" s="754"/>
      <c r="AA413" s="754"/>
    </row>
    <row r="414" ht="15.75" customHeight="1">
      <c r="A414" s="94"/>
      <c r="B414" s="94"/>
      <c r="C414" s="94"/>
      <c r="D414" s="81"/>
      <c r="E414" s="94"/>
      <c r="F414" s="94"/>
      <c r="Y414" s="754"/>
      <c r="Z414" s="754"/>
      <c r="AA414" s="754"/>
    </row>
    <row r="415" ht="15.75" customHeight="1">
      <c r="A415" s="94"/>
      <c r="B415" s="94"/>
      <c r="C415" s="94"/>
      <c r="D415" s="81"/>
      <c r="E415" s="94"/>
      <c r="F415" s="94"/>
      <c r="Y415" s="754"/>
      <c r="Z415" s="754"/>
      <c r="AA415" s="754"/>
    </row>
    <row r="416" ht="15.75" customHeight="1">
      <c r="A416" s="94"/>
      <c r="B416" s="94"/>
      <c r="C416" s="94"/>
      <c r="D416" s="81"/>
      <c r="E416" s="94"/>
      <c r="F416" s="94"/>
      <c r="Y416" s="754"/>
      <c r="Z416" s="754"/>
      <c r="AA416" s="754"/>
    </row>
    <row r="417" ht="15.75" customHeight="1">
      <c r="A417" s="94"/>
      <c r="B417" s="94"/>
      <c r="C417" s="94"/>
      <c r="D417" s="81"/>
      <c r="E417" s="94"/>
      <c r="F417" s="94"/>
      <c r="Y417" s="754"/>
      <c r="Z417" s="754"/>
      <c r="AA417" s="754"/>
    </row>
    <row r="418" ht="15.75" customHeight="1">
      <c r="A418" s="94"/>
      <c r="B418" s="94"/>
      <c r="C418" s="94"/>
      <c r="D418" s="81"/>
      <c r="E418" s="94"/>
      <c r="F418" s="94"/>
      <c r="Y418" s="754"/>
      <c r="Z418" s="754"/>
      <c r="AA418" s="754"/>
    </row>
    <row r="419" ht="15.75" customHeight="1">
      <c r="A419" s="94"/>
      <c r="B419" s="94"/>
      <c r="C419" s="94"/>
      <c r="D419" s="81"/>
      <c r="E419" s="94"/>
      <c r="F419" s="94"/>
      <c r="Y419" s="754"/>
      <c r="Z419" s="754"/>
      <c r="AA419" s="754"/>
    </row>
    <row r="420" ht="15.75" customHeight="1">
      <c r="A420" s="94"/>
      <c r="B420" s="94"/>
      <c r="C420" s="94"/>
      <c r="D420" s="81"/>
      <c r="E420" s="94"/>
      <c r="F420" s="94"/>
      <c r="Y420" s="754"/>
      <c r="Z420" s="754"/>
      <c r="AA420" s="754"/>
    </row>
    <row r="421" ht="15.75" customHeight="1">
      <c r="A421" s="94"/>
      <c r="B421" s="94"/>
      <c r="C421" s="94"/>
      <c r="D421" s="81"/>
      <c r="E421" s="94"/>
      <c r="F421" s="94"/>
      <c r="Y421" s="754"/>
      <c r="Z421" s="754"/>
      <c r="AA421" s="754"/>
    </row>
    <row r="422" ht="15.75" customHeight="1">
      <c r="A422" s="94"/>
      <c r="B422" s="94"/>
      <c r="C422" s="94"/>
      <c r="D422" s="81"/>
      <c r="E422" s="94"/>
      <c r="F422" s="94"/>
      <c r="Y422" s="754"/>
      <c r="Z422" s="754"/>
      <c r="AA422" s="754"/>
    </row>
    <row r="423" ht="15.75" customHeight="1">
      <c r="A423" s="94"/>
      <c r="B423" s="94"/>
      <c r="C423" s="94"/>
      <c r="D423" s="81"/>
      <c r="E423" s="94"/>
      <c r="F423" s="94"/>
      <c r="Y423" s="754"/>
      <c r="Z423" s="754"/>
      <c r="AA423" s="754"/>
    </row>
    <row r="424" ht="15.75" customHeight="1">
      <c r="A424" s="94"/>
      <c r="B424" s="94"/>
      <c r="C424" s="94"/>
      <c r="D424" s="81"/>
      <c r="E424" s="94"/>
      <c r="F424" s="94"/>
      <c r="Y424" s="754"/>
      <c r="Z424" s="754"/>
      <c r="AA424" s="754"/>
    </row>
    <row r="425" ht="15.75" customHeight="1">
      <c r="A425" s="94"/>
      <c r="B425" s="94"/>
      <c r="C425" s="94"/>
      <c r="D425" s="81"/>
      <c r="E425" s="94"/>
      <c r="F425" s="94"/>
      <c r="Y425" s="754"/>
      <c r="Z425" s="754"/>
      <c r="AA425" s="754"/>
    </row>
    <row r="426" ht="15.75" customHeight="1">
      <c r="A426" s="94"/>
      <c r="B426" s="94"/>
      <c r="C426" s="94"/>
      <c r="D426" s="81"/>
      <c r="E426" s="94"/>
      <c r="F426" s="94"/>
      <c r="Y426" s="754"/>
      <c r="Z426" s="754"/>
      <c r="AA426" s="754"/>
    </row>
    <row r="427" ht="15.75" customHeight="1">
      <c r="A427" s="94"/>
      <c r="B427" s="94"/>
      <c r="C427" s="94"/>
      <c r="D427" s="81"/>
      <c r="E427" s="94"/>
      <c r="F427" s="94"/>
      <c r="Y427" s="754"/>
      <c r="Z427" s="754"/>
      <c r="AA427" s="754"/>
    </row>
    <row r="428" ht="15.75" customHeight="1">
      <c r="A428" s="94"/>
      <c r="B428" s="94"/>
      <c r="C428" s="94"/>
      <c r="D428" s="81"/>
      <c r="E428" s="94"/>
      <c r="F428" s="94"/>
      <c r="Y428" s="754"/>
      <c r="Z428" s="754"/>
      <c r="AA428" s="754"/>
    </row>
    <row r="429" ht="15.75" customHeight="1">
      <c r="A429" s="94"/>
      <c r="B429" s="94"/>
      <c r="C429" s="94"/>
      <c r="D429" s="81"/>
      <c r="E429" s="94"/>
      <c r="F429" s="94"/>
      <c r="Y429" s="754"/>
      <c r="Z429" s="754"/>
      <c r="AA429" s="754"/>
    </row>
    <row r="430" ht="15.75" customHeight="1">
      <c r="A430" s="94"/>
      <c r="B430" s="94"/>
      <c r="C430" s="94"/>
      <c r="D430" s="81"/>
      <c r="E430" s="94"/>
      <c r="F430" s="94"/>
      <c r="Y430" s="754"/>
      <c r="Z430" s="754"/>
      <c r="AA430" s="754"/>
    </row>
    <row r="431" ht="15.75" customHeight="1">
      <c r="A431" s="94"/>
      <c r="B431" s="94"/>
      <c r="C431" s="94"/>
      <c r="D431" s="81"/>
      <c r="E431" s="94"/>
      <c r="F431" s="94"/>
      <c r="Y431" s="754"/>
      <c r="Z431" s="754"/>
      <c r="AA431" s="754"/>
    </row>
    <row r="432" ht="15.75" customHeight="1">
      <c r="A432" s="94"/>
      <c r="B432" s="94"/>
      <c r="C432" s="94"/>
      <c r="D432" s="81"/>
      <c r="E432" s="94"/>
      <c r="F432" s="94"/>
      <c r="Y432" s="754"/>
      <c r="Z432" s="754"/>
      <c r="AA432" s="754"/>
    </row>
    <row r="433" ht="15.75" customHeight="1">
      <c r="A433" s="94"/>
      <c r="B433" s="94"/>
      <c r="C433" s="94"/>
      <c r="D433" s="81"/>
      <c r="E433" s="94"/>
      <c r="F433" s="94"/>
      <c r="Y433" s="754"/>
      <c r="Z433" s="754"/>
      <c r="AA433" s="754"/>
    </row>
    <row r="434" ht="15.75" customHeight="1">
      <c r="A434" s="94"/>
      <c r="B434" s="94"/>
      <c r="C434" s="94"/>
      <c r="D434" s="81"/>
      <c r="E434" s="94"/>
      <c r="F434" s="94"/>
      <c r="Y434" s="754"/>
      <c r="Z434" s="754"/>
      <c r="AA434" s="754"/>
    </row>
    <row r="435" ht="15.75" customHeight="1">
      <c r="A435" s="94"/>
      <c r="B435" s="94"/>
      <c r="C435" s="94"/>
      <c r="D435" s="81"/>
      <c r="E435" s="94"/>
      <c r="F435" s="94"/>
      <c r="Y435" s="754"/>
      <c r="Z435" s="754"/>
      <c r="AA435" s="754"/>
    </row>
    <row r="436" ht="15.75" customHeight="1">
      <c r="A436" s="94"/>
      <c r="B436" s="94"/>
      <c r="C436" s="94"/>
      <c r="D436" s="81"/>
      <c r="E436" s="94"/>
      <c r="F436" s="94"/>
      <c r="Y436" s="754"/>
      <c r="Z436" s="754"/>
      <c r="AA436" s="754"/>
    </row>
    <row r="437" ht="15.75" customHeight="1">
      <c r="A437" s="94"/>
      <c r="B437" s="94"/>
      <c r="C437" s="94"/>
      <c r="D437" s="81"/>
      <c r="E437" s="94"/>
      <c r="F437" s="94"/>
      <c r="Y437" s="754"/>
      <c r="Z437" s="754"/>
      <c r="AA437" s="754"/>
    </row>
    <row r="438" ht="15.75" customHeight="1">
      <c r="A438" s="94"/>
      <c r="B438" s="94"/>
      <c r="C438" s="94"/>
      <c r="D438" s="81"/>
      <c r="E438" s="94"/>
      <c r="F438" s="94"/>
      <c r="Y438" s="754"/>
      <c r="Z438" s="754"/>
      <c r="AA438" s="754"/>
    </row>
    <row r="439" ht="15.75" customHeight="1">
      <c r="A439" s="94"/>
      <c r="B439" s="94"/>
      <c r="C439" s="94"/>
      <c r="D439" s="81"/>
      <c r="E439" s="94"/>
      <c r="F439" s="94"/>
      <c r="Y439" s="754"/>
      <c r="Z439" s="754"/>
      <c r="AA439" s="754"/>
    </row>
    <row r="440" ht="15.75" customHeight="1">
      <c r="A440" s="94"/>
      <c r="B440" s="94"/>
      <c r="C440" s="94"/>
      <c r="D440" s="81"/>
      <c r="E440" s="94"/>
      <c r="F440" s="94"/>
      <c r="Y440" s="754"/>
      <c r="Z440" s="754"/>
      <c r="AA440" s="754"/>
    </row>
    <row r="441" ht="15.75" customHeight="1">
      <c r="A441" s="94"/>
      <c r="B441" s="94"/>
      <c r="C441" s="94"/>
      <c r="D441" s="81"/>
      <c r="E441" s="94"/>
      <c r="F441" s="94"/>
      <c r="Y441" s="754"/>
      <c r="Z441" s="754"/>
      <c r="AA441" s="754"/>
    </row>
    <row r="442" ht="15.75" customHeight="1">
      <c r="A442" s="94"/>
      <c r="B442" s="94"/>
      <c r="C442" s="94"/>
      <c r="D442" s="81"/>
      <c r="E442" s="94"/>
      <c r="F442" s="94"/>
      <c r="Y442" s="754"/>
      <c r="Z442" s="754"/>
      <c r="AA442" s="754"/>
    </row>
    <row r="443" ht="15.75" customHeight="1">
      <c r="A443" s="94"/>
      <c r="B443" s="94"/>
      <c r="C443" s="94"/>
      <c r="D443" s="81"/>
      <c r="E443" s="94"/>
      <c r="F443" s="94"/>
      <c r="Y443" s="754"/>
      <c r="Z443" s="754"/>
      <c r="AA443" s="754"/>
    </row>
    <row r="444" ht="15.75" customHeight="1">
      <c r="A444" s="94"/>
      <c r="B444" s="94"/>
      <c r="C444" s="94"/>
      <c r="D444" s="81"/>
      <c r="E444" s="94"/>
      <c r="F444" s="94"/>
      <c r="Y444" s="754"/>
      <c r="Z444" s="754"/>
      <c r="AA444" s="754"/>
    </row>
    <row r="445" ht="15.75" customHeight="1">
      <c r="A445" s="94"/>
      <c r="B445" s="94"/>
      <c r="C445" s="94"/>
      <c r="D445" s="81"/>
      <c r="E445" s="94"/>
      <c r="F445" s="94"/>
      <c r="Y445" s="754"/>
      <c r="Z445" s="754"/>
      <c r="AA445" s="754"/>
    </row>
    <row r="446" ht="15.75" customHeight="1">
      <c r="A446" s="94"/>
      <c r="B446" s="94"/>
      <c r="C446" s="94"/>
      <c r="D446" s="81"/>
      <c r="E446" s="94"/>
      <c r="F446" s="94"/>
      <c r="Y446" s="754"/>
      <c r="Z446" s="754"/>
      <c r="AA446" s="754"/>
    </row>
    <row r="447" ht="15.75" customHeight="1">
      <c r="A447" s="94"/>
      <c r="B447" s="94"/>
      <c r="C447" s="94"/>
      <c r="D447" s="81"/>
      <c r="E447" s="94"/>
      <c r="F447" s="94"/>
      <c r="Y447" s="754"/>
      <c r="Z447" s="754"/>
      <c r="AA447" s="754"/>
    </row>
    <row r="448" ht="15.75" customHeight="1">
      <c r="A448" s="94"/>
      <c r="B448" s="94"/>
      <c r="C448" s="94"/>
      <c r="D448" s="81"/>
      <c r="E448" s="94"/>
      <c r="F448" s="94"/>
      <c r="Y448" s="754"/>
      <c r="Z448" s="754"/>
      <c r="AA448" s="754"/>
    </row>
    <row r="449" ht="15.75" customHeight="1">
      <c r="A449" s="94"/>
      <c r="B449" s="94"/>
      <c r="C449" s="94"/>
      <c r="D449" s="81"/>
      <c r="E449" s="94"/>
      <c r="F449" s="94"/>
      <c r="Y449" s="754"/>
      <c r="Z449" s="754"/>
      <c r="AA449" s="754"/>
    </row>
    <row r="450" ht="15.75" customHeight="1">
      <c r="A450" s="94"/>
      <c r="B450" s="94"/>
      <c r="C450" s="94"/>
      <c r="D450" s="81"/>
      <c r="E450" s="94"/>
      <c r="F450" s="94"/>
      <c r="Y450" s="754"/>
      <c r="Z450" s="754"/>
      <c r="AA450" s="754"/>
    </row>
    <row r="451" ht="15.75" customHeight="1">
      <c r="A451" s="94"/>
      <c r="B451" s="94"/>
      <c r="C451" s="94"/>
      <c r="D451" s="81"/>
      <c r="E451" s="94"/>
      <c r="F451" s="94"/>
      <c r="Y451" s="754"/>
      <c r="Z451" s="754"/>
      <c r="AA451" s="754"/>
    </row>
    <row r="452" ht="15.75" customHeight="1">
      <c r="A452" s="94"/>
      <c r="B452" s="94"/>
      <c r="C452" s="94"/>
      <c r="D452" s="81"/>
      <c r="E452" s="94"/>
      <c r="F452" s="94"/>
      <c r="Y452" s="754"/>
      <c r="Z452" s="754"/>
      <c r="AA452" s="754"/>
    </row>
    <row r="453" ht="15.75" customHeight="1">
      <c r="A453" s="94"/>
      <c r="B453" s="94"/>
      <c r="C453" s="94"/>
      <c r="D453" s="81"/>
      <c r="E453" s="94"/>
      <c r="F453" s="94"/>
      <c r="Y453" s="754"/>
      <c r="Z453" s="754"/>
      <c r="AA453" s="754"/>
    </row>
    <row r="454" ht="15.75" customHeight="1">
      <c r="A454" s="94"/>
      <c r="B454" s="94"/>
      <c r="C454" s="94"/>
      <c r="D454" s="81"/>
      <c r="E454" s="94"/>
      <c r="F454" s="94"/>
      <c r="Y454" s="754"/>
      <c r="Z454" s="754"/>
      <c r="AA454" s="754"/>
    </row>
    <row r="455" ht="15.75" customHeight="1">
      <c r="A455" s="94"/>
      <c r="B455" s="94"/>
      <c r="C455" s="94"/>
      <c r="D455" s="81"/>
      <c r="E455" s="94"/>
      <c r="F455" s="94"/>
      <c r="Y455" s="754"/>
      <c r="Z455" s="754"/>
      <c r="AA455" s="754"/>
    </row>
    <row r="456" ht="15.75" customHeight="1">
      <c r="A456" s="94"/>
      <c r="B456" s="94"/>
      <c r="C456" s="94"/>
      <c r="D456" s="81"/>
      <c r="E456" s="94"/>
      <c r="F456" s="94"/>
      <c r="Y456" s="754"/>
      <c r="Z456" s="754"/>
      <c r="AA456" s="754"/>
    </row>
    <row r="457" ht="15.75" customHeight="1">
      <c r="A457" s="94"/>
      <c r="B457" s="94"/>
      <c r="C457" s="94"/>
      <c r="D457" s="81"/>
      <c r="E457" s="94"/>
      <c r="F457" s="94"/>
      <c r="Y457" s="754"/>
      <c r="Z457" s="754"/>
      <c r="AA457" s="754"/>
    </row>
    <row r="458" ht="15.75" customHeight="1">
      <c r="A458" s="94"/>
      <c r="B458" s="94"/>
      <c r="C458" s="94"/>
      <c r="D458" s="81"/>
      <c r="E458" s="94"/>
      <c r="F458" s="94"/>
      <c r="Y458" s="754"/>
      <c r="Z458" s="754"/>
      <c r="AA458" s="754"/>
    </row>
    <row r="459" ht="15.75" customHeight="1">
      <c r="A459" s="94"/>
      <c r="B459" s="94"/>
      <c r="C459" s="94"/>
      <c r="D459" s="81"/>
      <c r="E459" s="94"/>
      <c r="F459" s="94"/>
      <c r="Y459" s="754"/>
      <c r="Z459" s="754"/>
      <c r="AA459" s="754"/>
    </row>
    <row r="460" ht="15.75" customHeight="1">
      <c r="A460" s="94"/>
      <c r="B460" s="94"/>
      <c r="C460" s="94"/>
      <c r="D460" s="81"/>
      <c r="E460" s="94"/>
      <c r="F460" s="94"/>
      <c r="Y460" s="754"/>
      <c r="Z460" s="754"/>
      <c r="AA460" s="754"/>
    </row>
    <row r="461" ht="15.75" customHeight="1">
      <c r="A461" s="94"/>
      <c r="B461" s="94"/>
      <c r="C461" s="94"/>
      <c r="D461" s="81"/>
      <c r="E461" s="94"/>
      <c r="F461" s="94"/>
      <c r="Y461" s="754"/>
      <c r="Z461" s="754"/>
      <c r="AA461" s="754"/>
    </row>
    <row r="462" ht="15.75" customHeight="1">
      <c r="A462" s="94"/>
      <c r="B462" s="94"/>
      <c r="C462" s="94"/>
      <c r="D462" s="81"/>
      <c r="E462" s="94"/>
      <c r="F462" s="94"/>
      <c r="Y462" s="754"/>
      <c r="Z462" s="754"/>
      <c r="AA462" s="754"/>
    </row>
    <row r="463" ht="15.75" customHeight="1">
      <c r="A463" s="94"/>
      <c r="B463" s="94"/>
      <c r="C463" s="94"/>
      <c r="D463" s="81"/>
      <c r="E463" s="94"/>
      <c r="F463" s="94"/>
      <c r="Y463" s="754"/>
      <c r="Z463" s="754"/>
      <c r="AA463" s="754"/>
    </row>
    <row r="464" ht="15.75" customHeight="1">
      <c r="A464" s="94"/>
      <c r="B464" s="94"/>
      <c r="C464" s="94"/>
      <c r="D464" s="81"/>
      <c r="E464" s="94"/>
      <c r="F464" s="94"/>
      <c r="Y464" s="754"/>
      <c r="Z464" s="754"/>
      <c r="AA464" s="754"/>
    </row>
    <row r="465" ht="15.75" customHeight="1">
      <c r="A465" s="94"/>
      <c r="B465" s="94"/>
      <c r="C465" s="94"/>
      <c r="D465" s="81"/>
      <c r="E465" s="94"/>
      <c r="F465" s="94"/>
      <c r="Y465" s="754"/>
      <c r="Z465" s="754"/>
      <c r="AA465" s="754"/>
    </row>
    <row r="466" ht="15.75" customHeight="1">
      <c r="A466" s="94"/>
      <c r="B466" s="94"/>
      <c r="C466" s="94"/>
      <c r="D466" s="81"/>
      <c r="E466" s="94"/>
      <c r="F466" s="94"/>
      <c r="Y466" s="754"/>
      <c r="Z466" s="754"/>
      <c r="AA466" s="754"/>
    </row>
    <row r="467" ht="15.75" customHeight="1">
      <c r="A467" s="94"/>
      <c r="B467" s="94"/>
      <c r="C467" s="94"/>
      <c r="D467" s="81"/>
      <c r="E467" s="94"/>
      <c r="F467" s="94"/>
      <c r="Y467" s="754"/>
      <c r="Z467" s="754"/>
      <c r="AA467" s="754"/>
    </row>
    <row r="468" ht="15.75" customHeight="1">
      <c r="A468" s="94"/>
      <c r="B468" s="94"/>
      <c r="C468" s="94"/>
      <c r="D468" s="81"/>
      <c r="E468" s="94"/>
      <c r="F468" s="94"/>
      <c r="Y468" s="754"/>
      <c r="Z468" s="754"/>
      <c r="AA468" s="754"/>
    </row>
    <row r="469" ht="15.75" customHeight="1">
      <c r="A469" s="94"/>
      <c r="B469" s="94"/>
      <c r="C469" s="94"/>
      <c r="D469" s="81"/>
      <c r="E469" s="94"/>
      <c r="F469" s="94"/>
      <c r="Y469" s="754"/>
      <c r="Z469" s="754"/>
      <c r="AA469" s="754"/>
    </row>
    <row r="470" ht="15.75" customHeight="1">
      <c r="A470" s="94"/>
      <c r="B470" s="94"/>
      <c r="C470" s="94"/>
      <c r="D470" s="81"/>
      <c r="E470" s="94"/>
      <c r="F470" s="94"/>
      <c r="Y470" s="754"/>
      <c r="Z470" s="754"/>
      <c r="AA470" s="754"/>
    </row>
    <row r="471" ht="15.75" customHeight="1">
      <c r="A471" s="94"/>
      <c r="B471" s="94"/>
      <c r="C471" s="94"/>
      <c r="D471" s="81"/>
      <c r="E471" s="94"/>
      <c r="F471" s="94"/>
      <c r="Y471" s="754"/>
      <c r="Z471" s="754"/>
      <c r="AA471" s="754"/>
    </row>
    <row r="472" ht="15.75" customHeight="1">
      <c r="A472" s="94"/>
      <c r="B472" s="94"/>
      <c r="C472" s="94"/>
      <c r="D472" s="81"/>
      <c r="E472" s="94"/>
      <c r="F472" s="94"/>
      <c r="Y472" s="754"/>
      <c r="Z472" s="754"/>
      <c r="AA472" s="754"/>
    </row>
    <row r="473" ht="15.75" customHeight="1">
      <c r="A473" s="94"/>
      <c r="B473" s="94"/>
      <c r="C473" s="94"/>
      <c r="D473" s="81"/>
      <c r="E473" s="94"/>
      <c r="F473" s="94"/>
      <c r="Y473" s="754"/>
      <c r="Z473" s="754"/>
      <c r="AA473" s="754"/>
    </row>
    <row r="474" ht="15.75" customHeight="1">
      <c r="A474" s="94"/>
      <c r="B474" s="94"/>
      <c r="C474" s="94"/>
      <c r="D474" s="81"/>
      <c r="E474" s="94"/>
      <c r="F474" s="94"/>
      <c r="Y474" s="754"/>
      <c r="Z474" s="754"/>
      <c r="AA474" s="754"/>
    </row>
    <row r="475" ht="15.75" customHeight="1">
      <c r="A475" s="94"/>
      <c r="B475" s="94"/>
      <c r="C475" s="94"/>
      <c r="D475" s="81"/>
      <c r="E475" s="94"/>
      <c r="F475" s="94"/>
      <c r="Y475" s="754"/>
      <c r="Z475" s="754"/>
      <c r="AA475" s="754"/>
    </row>
    <row r="476" ht="15.75" customHeight="1">
      <c r="A476" s="94"/>
      <c r="B476" s="94"/>
      <c r="C476" s="94"/>
      <c r="D476" s="81"/>
      <c r="E476" s="94"/>
      <c r="F476" s="94"/>
      <c r="Y476" s="754"/>
      <c r="Z476" s="754"/>
      <c r="AA476" s="754"/>
    </row>
    <row r="477" ht="15.75" customHeight="1">
      <c r="A477" s="94"/>
      <c r="B477" s="94"/>
      <c r="C477" s="94"/>
      <c r="D477" s="81"/>
      <c r="E477" s="94"/>
      <c r="F477" s="94"/>
      <c r="Y477" s="754"/>
      <c r="Z477" s="754"/>
      <c r="AA477" s="754"/>
    </row>
    <row r="478" ht="15.75" customHeight="1">
      <c r="A478" s="94"/>
      <c r="B478" s="94"/>
      <c r="C478" s="94"/>
      <c r="D478" s="81"/>
      <c r="E478" s="94"/>
      <c r="F478" s="94"/>
      <c r="Y478" s="754"/>
      <c r="Z478" s="754"/>
      <c r="AA478" s="754"/>
    </row>
    <row r="479" ht="15.75" customHeight="1">
      <c r="A479" s="94"/>
      <c r="B479" s="94"/>
      <c r="C479" s="94"/>
      <c r="D479" s="81"/>
      <c r="E479" s="94"/>
      <c r="F479" s="94"/>
      <c r="Y479" s="754"/>
      <c r="Z479" s="754"/>
      <c r="AA479" s="754"/>
    </row>
    <row r="480" ht="15.75" customHeight="1">
      <c r="A480" s="94"/>
      <c r="B480" s="94"/>
      <c r="C480" s="94"/>
      <c r="D480" s="81"/>
      <c r="E480" s="94"/>
      <c r="F480" s="94"/>
      <c r="Y480" s="754"/>
      <c r="Z480" s="754"/>
      <c r="AA480" s="754"/>
    </row>
    <row r="481" ht="15.75" customHeight="1">
      <c r="A481" s="94"/>
      <c r="B481" s="94"/>
      <c r="C481" s="94"/>
      <c r="D481" s="81"/>
      <c r="E481" s="94"/>
      <c r="F481" s="94"/>
      <c r="Y481" s="754"/>
      <c r="Z481" s="754"/>
      <c r="AA481" s="754"/>
    </row>
    <row r="482" ht="15.75" customHeight="1">
      <c r="A482" s="94"/>
      <c r="B482" s="94"/>
      <c r="C482" s="94"/>
      <c r="D482" s="81"/>
      <c r="E482" s="94"/>
      <c r="F482" s="94"/>
      <c r="Y482" s="754"/>
      <c r="Z482" s="754"/>
      <c r="AA482" s="754"/>
    </row>
    <row r="483" ht="15.75" customHeight="1">
      <c r="A483" s="94"/>
      <c r="B483" s="94"/>
      <c r="C483" s="94"/>
      <c r="D483" s="81"/>
      <c r="E483" s="94"/>
      <c r="F483" s="94"/>
      <c r="Y483" s="754"/>
      <c r="Z483" s="754"/>
      <c r="AA483" s="754"/>
    </row>
    <row r="484" ht="15.75" customHeight="1">
      <c r="A484" s="94"/>
      <c r="B484" s="94"/>
      <c r="C484" s="94"/>
      <c r="D484" s="81"/>
      <c r="E484" s="94"/>
      <c r="F484" s="94"/>
      <c r="Y484" s="754"/>
      <c r="Z484" s="754"/>
      <c r="AA484" s="754"/>
    </row>
    <row r="485" ht="15.75" customHeight="1">
      <c r="A485" s="94"/>
      <c r="B485" s="94"/>
      <c r="C485" s="94"/>
      <c r="D485" s="81"/>
      <c r="E485" s="94"/>
      <c r="F485" s="94"/>
      <c r="Y485" s="754"/>
      <c r="Z485" s="754"/>
      <c r="AA485" s="754"/>
    </row>
    <row r="486" ht="15.75" customHeight="1">
      <c r="A486" s="94"/>
      <c r="B486" s="94"/>
      <c r="C486" s="94"/>
      <c r="D486" s="81"/>
      <c r="E486" s="94"/>
      <c r="F486" s="94"/>
      <c r="Y486" s="754"/>
      <c r="Z486" s="754"/>
      <c r="AA486" s="754"/>
    </row>
    <row r="487" ht="15.75" customHeight="1">
      <c r="A487" s="94"/>
      <c r="B487" s="94"/>
      <c r="C487" s="94"/>
      <c r="D487" s="81"/>
      <c r="E487" s="94"/>
      <c r="F487" s="94"/>
      <c r="Y487" s="754"/>
      <c r="Z487" s="754"/>
      <c r="AA487" s="754"/>
    </row>
    <row r="488" ht="15.75" customHeight="1">
      <c r="A488" s="94"/>
      <c r="B488" s="94"/>
      <c r="C488" s="94"/>
      <c r="D488" s="81"/>
      <c r="E488" s="94"/>
      <c r="F488" s="94"/>
      <c r="Y488" s="754"/>
      <c r="Z488" s="754"/>
      <c r="AA488" s="754"/>
    </row>
    <row r="489" ht="15.75" customHeight="1">
      <c r="A489" s="94"/>
      <c r="B489" s="94"/>
      <c r="C489" s="94"/>
      <c r="D489" s="81"/>
      <c r="E489" s="94"/>
      <c r="F489" s="94"/>
      <c r="Y489" s="754"/>
      <c r="Z489" s="754"/>
      <c r="AA489" s="754"/>
    </row>
    <row r="490" ht="15.75" customHeight="1">
      <c r="A490" s="94"/>
      <c r="B490" s="94"/>
      <c r="C490" s="94"/>
      <c r="D490" s="81"/>
      <c r="E490" s="94"/>
      <c r="F490" s="94"/>
      <c r="Y490" s="754"/>
      <c r="Z490" s="754"/>
      <c r="AA490" s="754"/>
    </row>
    <row r="491" ht="15.75" customHeight="1">
      <c r="A491" s="94"/>
      <c r="B491" s="94"/>
      <c r="C491" s="94"/>
      <c r="D491" s="81"/>
      <c r="E491" s="94"/>
      <c r="F491" s="94"/>
      <c r="Y491" s="754"/>
      <c r="Z491" s="754"/>
      <c r="AA491" s="754"/>
    </row>
    <row r="492" ht="15.75" customHeight="1">
      <c r="A492" s="94"/>
      <c r="B492" s="94"/>
      <c r="C492" s="94"/>
      <c r="D492" s="81"/>
      <c r="E492" s="94"/>
      <c r="F492" s="94"/>
      <c r="Y492" s="754"/>
      <c r="Z492" s="754"/>
      <c r="AA492" s="754"/>
    </row>
    <row r="493" ht="15.75" customHeight="1">
      <c r="A493" s="94"/>
      <c r="B493" s="94"/>
      <c r="C493" s="94"/>
      <c r="D493" s="81"/>
      <c r="E493" s="94"/>
      <c r="F493" s="94"/>
      <c r="Y493" s="754"/>
      <c r="Z493" s="754"/>
      <c r="AA493" s="754"/>
    </row>
    <row r="494" ht="15.75" customHeight="1">
      <c r="A494" s="94"/>
      <c r="B494" s="94"/>
      <c r="C494" s="94"/>
      <c r="D494" s="81"/>
      <c r="E494" s="94"/>
      <c r="F494" s="94"/>
      <c r="Y494" s="754"/>
      <c r="Z494" s="754"/>
      <c r="AA494" s="754"/>
    </row>
    <row r="495" ht="15.75" customHeight="1">
      <c r="A495" s="94"/>
      <c r="B495" s="94"/>
      <c r="C495" s="94"/>
      <c r="D495" s="81"/>
      <c r="E495" s="94"/>
      <c r="F495" s="94"/>
      <c r="Y495" s="754"/>
      <c r="Z495" s="754"/>
      <c r="AA495" s="754"/>
    </row>
    <row r="496" ht="15.75" customHeight="1">
      <c r="A496" s="94"/>
      <c r="B496" s="94"/>
      <c r="C496" s="94"/>
      <c r="D496" s="81"/>
      <c r="E496" s="94"/>
      <c r="F496" s="94"/>
      <c r="Y496" s="754"/>
      <c r="Z496" s="754"/>
      <c r="AA496" s="754"/>
    </row>
    <row r="497" ht="15.75" customHeight="1">
      <c r="A497" s="94"/>
      <c r="B497" s="94"/>
      <c r="C497" s="94"/>
      <c r="D497" s="81"/>
      <c r="E497" s="94"/>
      <c r="F497" s="94"/>
      <c r="Y497" s="754"/>
      <c r="Z497" s="754"/>
      <c r="AA497" s="754"/>
    </row>
    <row r="498" ht="15.75" customHeight="1">
      <c r="A498" s="94"/>
      <c r="B498" s="94"/>
      <c r="C498" s="94"/>
      <c r="D498" s="81"/>
      <c r="E498" s="94"/>
      <c r="F498" s="94"/>
      <c r="Y498" s="754"/>
      <c r="Z498" s="754"/>
      <c r="AA498" s="754"/>
    </row>
    <row r="499" ht="15.75" customHeight="1">
      <c r="A499" s="94"/>
      <c r="B499" s="94"/>
      <c r="C499" s="94"/>
      <c r="D499" s="81"/>
      <c r="E499" s="94"/>
      <c r="F499" s="94"/>
      <c r="Y499" s="754"/>
      <c r="Z499" s="754"/>
      <c r="AA499" s="754"/>
    </row>
    <row r="500" ht="15.75" customHeight="1">
      <c r="A500" s="94"/>
      <c r="B500" s="94"/>
      <c r="C500" s="94"/>
      <c r="D500" s="81"/>
      <c r="E500" s="94"/>
      <c r="F500" s="94"/>
      <c r="Y500" s="754"/>
      <c r="Z500" s="754"/>
      <c r="AA500" s="754"/>
    </row>
    <row r="501" ht="15.75" customHeight="1">
      <c r="A501" s="94"/>
      <c r="B501" s="94"/>
      <c r="C501" s="94"/>
      <c r="D501" s="81"/>
      <c r="E501" s="94"/>
      <c r="F501" s="94"/>
      <c r="Y501" s="754"/>
      <c r="Z501" s="754"/>
      <c r="AA501" s="754"/>
    </row>
    <row r="502" ht="15.75" customHeight="1">
      <c r="A502" s="94"/>
      <c r="B502" s="94"/>
      <c r="C502" s="94"/>
      <c r="D502" s="81"/>
      <c r="E502" s="94"/>
      <c r="F502" s="94"/>
      <c r="Y502" s="754"/>
      <c r="Z502" s="754"/>
      <c r="AA502" s="754"/>
    </row>
    <row r="503" ht="15.75" customHeight="1">
      <c r="A503" s="94"/>
      <c r="B503" s="94"/>
      <c r="C503" s="94"/>
      <c r="D503" s="81"/>
      <c r="E503" s="94"/>
      <c r="F503" s="94"/>
      <c r="Y503" s="754"/>
      <c r="Z503" s="754"/>
      <c r="AA503" s="754"/>
    </row>
    <row r="504" ht="15.75" customHeight="1">
      <c r="A504" s="94"/>
      <c r="B504" s="94"/>
      <c r="C504" s="94"/>
      <c r="D504" s="81"/>
      <c r="E504" s="94"/>
      <c r="F504" s="94"/>
      <c r="Y504" s="754"/>
      <c r="Z504" s="754"/>
      <c r="AA504" s="754"/>
    </row>
    <row r="505" ht="15.75" customHeight="1">
      <c r="A505" s="94"/>
      <c r="B505" s="94"/>
      <c r="C505" s="94"/>
      <c r="D505" s="81"/>
      <c r="E505" s="94"/>
      <c r="F505" s="94"/>
      <c r="Y505" s="754"/>
      <c r="Z505" s="754"/>
      <c r="AA505" s="754"/>
    </row>
    <row r="506" ht="15.75" customHeight="1">
      <c r="A506" s="94"/>
      <c r="B506" s="94"/>
      <c r="C506" s="94"/>
      <c r="D506" s="81"/>
      <c r="E506" s="94"/>
      <c r="F506" s="94"/>
      <c r="Y506" s="754"/>
      <c r="Z506" s="754"/>
      <c r="AA506" s="754"/>
    </row>
    <row r="507" ht="15.75" customHeight="1">
      <c r="A507" s="94"/>
      <c r="B507" s="94"/>
      <c r="C507" s="94"/>
      <c r="D507" s="81"/>
      <c r="E507" s="94"/>
      <c r="F507" s="94"/>
      <c r="Y507" s="754"/>
      <c r="Z507" s="754"/>
      <c r="AA507" s="754"/>
    </row>
    <row r="508" ht="15.75" customHeight="1">
      <c r="A508" s="94"/>
      <c r="B508" s="94"/>
      <c r="C508" s="94"/>
      <c r="D508" s="81"/>
      <c r="E508" s="94"/>
      <c r="F508" s="94"/>
      <c r="Y508" s="754"/>
      <c r="Z508" s="754"/>
      <c r="AA508" s="754"/>
    </row>
    <row r="509" ht="15.75" customHeight="1">
      <c r="A509" s="94"/>
      <c r="B509" s="94"/>
      <c r="C509" s="94"/>
      <c r="D509" s="81"/>
      <c r="E509" s="94"/>
      <c r="F509" s="94"/>
      <c r="Y509" s="754"/>
      <c r="Z509" s="754"/>
      <c r="AA509" s="754"/>
    </row>
    <row r="510" ht="15.75" customHeight="1">
      <c r="A510" s="94"/>
      <c r="B510" s="94"/>
      <c r="C510" s="94"/>
      <c r="D510" s="81"/>
      <c r="E510" s="94"/>
      <c r="F510" s="94"/>
      <c r="Y510" s="754"/>
      <c r="Z510" s="754"/>
      <c r="AA510" s="754"/>
    </row>
    <row r="511" ht="15.75" customHeight="1">
      <c r="A511" s="94"/>
      <c r="B511" s="94"/>
      <c r="C511" s="94"/>
      <c r="D511" s="81"/>
      <c r="E511" s="94"/>
      <c r="F511" s="94"/>
      <c r="Y511" s="754"/>
      <c r="Z511" s="754"/>
      <c r="AA511" s="754"/>
    </row>
    <row r="512" ht="15.75" customHeight="1">
      <c r="A512" s="94"/>
      <c r="B512" s="94"/>
      <c r="C512" s="94"/>
      <c r="D512" s="81"/>
      <c r="E512" s="94"/>
      <c r="F512" s="94"/>
      <c r="Y512" s="754"/>
      <c r="Z512" s="754"/>
      <c r="AA512" s="754"/>
    </row>
    <row r="513" ht="15.75" customHeight="1">
      <c r="A513" s="94"/>
      <c r="B513" s="94"/>
      <c r="C513" s="94"/>
      <c r="D513" s="81"/>
      <c r="E513" s="94"/>
      <c r="F513" s="94"/>
      <c r="Y513" s="754"/>
      <c r="Z513" s="754"/>
      <c r="AA513" s="754"/>
    </row>
    <row r="514" ht="15.75" customHeight="1">
      <c r="A514" s="94"/>
      <c r="B514" s="94"/>
      <c r="C514" s="94"/>
      <c r="D514" s="81"/>
      <c r="E514" s="94"/>
      <c r="F514" s="94"/>
      <c r="Y514" s="754"/>
      <c r="Z514" s="754"/>
      <c r="AA514" s="754"/>
    </row>
    <row r="515" ht="15.75" customHeight="1">
      <c r="A515" s="94"/>
      <c r="B515" s="94"/>
      <c r="C515" s="94"/>
      <c r="D515" s="81"/>
      <c r="E515" s="94"/>
      <c r="F515" s="94"/>
      <c r="Y515" s="754"/>
      <c r="Z515" s="754"/>
      <c r="AA515" s="754"/>
    </row>
    <row r="516" ht="15.75" customHeight="1">
      <c r="A516" s="94"/>
      <c r="B516" s="94"/>
      <c r="C516" s="94"/>
      <c r="D516" s="81"/>
      <c r="E516" s="94"/>
      <c r="F516" s="94"/>
      <c r="Y516" s="754"/>
      <c r="Z516" s="754"/>
      <c r="AA516" s="754"/>
    </row>
    <row r="517" ht="15.75" customHeight="1">
      <c r="A517" s="94"/>
      <c r="B517" s="94"/>
      <c r="C517" s="94"/>
      <c r="D517" s="81"/>
      <c r="E517" s="94"/>
      <c r="F517" s="94"/>
      <c r="Y517" s="754"/>
      <c r="Z517" s="754"/>
      <c r="AA517" s="754"/>
    </row>
    <row r="518" ht="15.75" customHeight="1">
      <c r="A518" s="94"/>
      <c r="B518" s="94"/>
      <c r="C518" s="94"/>
      <c r="D518" s="81"/>
      <c r="E518" s="94"/>
      <c r="F518" s="94"/>
      <c r="Y518" s="754"/>
      <c r="Z518" s="754"/>
      <c r="AA518" s="754"/>
    </row>
    <row r="519" ht="15.75" customHeight="1">
      <c r="A519" s="94"/>
      <c r="B519" s="94"/>
      <c r="C519" s="94"/>
      <c r="D519" s="81"/>
      <c r="E519" s="94"/>
      <c r="F519" s="94"/>
      <c r="Y519" s="754"/>
      <c r="Z519" s="754"/>
      <c r="AA519" s="754"/>
    </row>
    <row r="520" ht="15.75" customHeight="1">
      <c r="A520" s="94"/>
      <c r="B520" s="94"/>
      <c r="C520" s="94"/>
      <c r="D520" s="81"/>
      <c r="E520" s="94"/>
      <c r="F520" s="94"/>
      <c r="Y520" s="754"/>
      <c r="Z520" s="754"/>
      <c r="AA520" s="754"/>
    </row>
    <row r="521" ht="15.75" customHeight="1">
      <c r="A521" s="94"/>
      <c r="B521" s="94"/>
      <c r="C521" s="94"/>
      <c r="D521" s="81"/>
      <c r="E521" s="94"/>
      <c r="F521" s="94"/>
      <c r="Y521" s="754"/>
      <c r="Z521" s="754"/>
      <c r="AA521" s="754"/>
    </row>
    <row r="522" ht="15.75" customHeight="1">
      <c r="A522" s="94"/>
      <c r="B522" s="94"/>
      <c r="C522" s="94"/>
      <c r="D522" s="81"/>
      <c r="E522" s="94"/>
      <c r="F522" s="94"/>
      <c r="Y522" s="754"/>
      <c r="Z522" s="754"/>
      <c r="AA522" s="754"/>
    </row>
    <row r="523" ht="15.75" customHeight="1">
      <c r="A523" s="94"/>
      <c r="B523" s="94"/>
      <c r="C523" s="94"/>
      <c r="D523" s="81"/>
      <c r="E523" s="94"/>
      <c r="F523" s="94"/>
      <c r="Y523" s="754"/>
      <c r="Z523" s="754"/>
      <c r="AA523" s="754"/>
    </row>
    <row r="524" ht="15.75" customHeight="1">
      <c r="A524" s="94"/>
      <c r="B524" s="94"/>
      <c r="C524" s="94"/>
      <c r="D524" s="81"/>
      <c r="E524" s="94"/>
      <c r="F524" s="94"/>
      <c r="Y524" s="754"/>
      <c r="Z524" s="754"/>
      <c r="AA524" s="754"/>
    </row>
    <row r="525" ht="15.75" customHeight="1">
      <c r="A525" s="94"/>
      <c r="B525" s="94"/>
      <c r="C525" s="94"/>
      <c r="D525" s="81"/>
      <c r="E525" s="94"/>
      <c r="F525" s="94"/>
      <c r="Y525" s="754"/>
      <c r="Z525" s="754"/>
      <c r="AA525" s="754"/>
    </row>
    <row r="526" ht="15.75" customHeight="1">
      <c r="A526" s="94"/>
      <c r="B526" s="94"/>
      <c r="C526" s="94"/>
      <c r="D526" s="81"/>
      <c r="E526" s="94"/>
      <c r="F526" s="94"/>
      <c r="Y526" s="754"/>
      <c r="Z526" s="754"/>
      <c r="AA526" s="754"/>
    </row>
    <row r="527" ht="15.75" customHeight="1">
      <c r="A527" s="94"/>
      <c r="B527" s="94"/>
      <c r="C527" s="94"/>
      <c r="D527" s="81"/>
      <c r="E527" s="94"/>
      <c r="F527" s="94"/>
      <c r="Y527" s="754"/>
      <c r="Z527" s="754"/>
      <c r="AA527" s="754"/>
    </row>
    <row r="528" ht="15.75" customHeight="1">
      <c r="A528" s="94"/>
      <c r="B528" s="94"/>
      <c r="C528" s="94"/>
      <c r="D528" s="81"/>
      <c r="E528" s="94"/>
      <c r="F528" s="94"/>
      <c r="Y528" s="754"/>
      <c r="Z528" s="754"/>
      <c r="AA528" s="754"/>
    </row>
    <row r="529" ht="15.75" customHeight="1">
      <c r="A529" s="94"/>
      <c r="B529" s="94"/>
      <c r="C529" s="94"/>
      <c r="D529" s="81"/>
      <c r="E529" s="94"/>
      <c r="F529" s="94"/>
      <c r="Y529" s="754"/>
      <c r="Z529" s="754"/>
      <c r="AA529" s="754"/>
    </row>
    <row r="530" ht="15.75" customHeight="1">
      <c r="A530" s="94"/>
      <c r="B530" s="94"/>
      <c r="C530" s="94"/>
      <c r="D530" s="81"/>
      <c r="E530" s="94"/>
      <c r="F530" s="94"/>
      <c r="Y530" s="754"/>
      <c r="Z530" s="754"/>
      <c r="AA530" s="754"/>
    </row>
    <row r="531" ht="15.75" customHeight="1">
      <c r="A531" s="94"/>
      <c r="B531" s="94"/>
      <c r="C531" s="94"/>
      <c r="D531" s="81"/>
      <c r="E531" s="94"/>
      <c r="F531" s="94"/>
      <c r="Y531" s="754"/>
      <c r="Z531" s="754"/>
      <c r="AA531" s="754"/>
    </row>
    <row r="532" ht="15.75" customHeight="1">
      <c r="A532" s="94"/>
      <c r="B532" s="94"/>
      <c r="C532" s="94"/>
      <c r="D532" s="81"/>
      <c r="E532" s="94"/>
      <c r="F532" s="94"/>
      <c r="Y532" s="754"/>
      <c r="Z532" s="754"/>
      <c r="AA532" s="754"/>
    </row>
    <row r="533" ht="15.75" customHeight="1">
      <c r="A533" s="94"/>
      <c r="B533" s="94"/>
      <c r="C533" s="94"/>
      <c r="D533" s="81"/>
      <c r="E533" s="94"/>
      <c r="F533" s="94"/>
      <c r="Y533" s="754"/>
      <c r="Z533" s="754"/>
      <c r="AA533" s="754"/>
    </row>
    <row r="534" ht="15.75" customHeight="1">
      <c r="A534" s="94"/>
      <c r="B534" s="94"/>
      <c r="C534" s="94"/>
      <c r="D534" s="81"/>
      <c r="E534" s="94"/>
      <c r="F534" s="94"/>
      <c r="Y534" s="754"/>
      <c r="Z534" s="754"/>
      <c r="AA534" s="754"/>
    </row>
    <row r="535" ht="15.75" customHeight="1">
      <c r="A535" s="94"/>
      <c r="B535" s="94"/>
      <c r="C535" s="94"/>
      <c r="D535" s="81"/>
      <c r="E535" s="94"/>
      <c r="F535" s="94"/>
      <c r="Y535" s="754"/>
      <c r="Z535" s="754"/>
      <c r="AA535" s="754"/>
    </row>
    <row r="536" ht="15.75" customHeight="1">
      <c r="A536" s="94"/>
      <c r="B536" s="94"/>
      <c r="C536" s="94"/>
      <c r="D536" s="81"/>
      <c r="E536" s="94"/>
      <c r="F536" s="94"/>
      <c r="Y536" s="754"/>
      <c r="Z536" s="754"/>
      <c r="AA536" s="754"/>
    </row>
    <row r="537" ht="15.75" customHeight="1">
      <c r="A537" s="94"/>
      <c r="B537" s="94"/>
      <c r="C537" s="94"/>
      <c r="D537" s="81"/>
      <c r="E537" s="94"/>
      <c r="F537" s="94"/>
      <c r="Y537" s="754"/>
      <c r="Z537" s="754"/>
      <c r="AA537" s="754"/>
    </row>
    <row r="538" ht="15.75" customHeight="1">
      <c r="A538" s="94"/>
      <c r="B538" s="94"/>
      <c r="C538" s="94"/>
      <c r="D538" s="81"/>
      <c r="E538" s="94"/>
      <c r="F538" s="94"/>
      <c r="Y538" s="754"/>
      <c r="Z538" s="754"/>
      <c r="AA538" s="754"/>
    </row>
    <row r="539" ht="15.75" customHeight="1">
      <c r="A539" s="94"/>
      <c r="B539" s="94"/>
      <c r="C539" s="94"/>
      <c r="D539" s="81"/>
      <c r="E539" s="94"/>
      <c r="F539" s="94"/>
      <c r="Y539" s="754"/>
      <c r="Z539" s="754"/>
      <c r="AA539" s="754"/>
    </row>
    <row r="540" ht="15.75" customHeight="1">
      <c r="A540" s="94"/>
      <c r="B540" s="94"/>
      <c r="C540" s="94"/>
      <c r="D540" s="81"/>
      <c r="E540" s="94"/>
      <c r="F540" s="94"/>
      <c r="Y540" s="754"/>
      <c r="Z540" s="754"/>
      <c r="AA540" s="754"/>
    </row>
    <row r="541" ht="15.75" customHeight="1">
      <c r="A541" s="94"/>
      <c r="B541" s="94"/>
      <c r="C541" s="94"/>
      <c r="D541" s="81"/>
      <c r="E541" s="94"/>
      <c r="F541" s="94"/>
      <c r="Y541" s="754"/>
      <c r="Z541" s="754"/>
      <c r="AA541" s="754"/>
    </row>
    <row r="542" ht="15.75" customHeight="1">
      <c r="A542" s="94"/>
      <c r="B542" s="94"/>
      <c r="C542" s="94"/>
      <c r="D542" s="81"/>
      <c r="E542" s="94"/>
      <c r="F542" s="94"/>
      <c r="Y542" s="754"/>
      <c r="Z542" s="754"/>
      <c r="AA542" s="754"/>
    </row>
    <row r="543" ht="15.75" customHeight="1">
      <c r="A543" s="94"/>
      <c r="B543" s="94"/>
      <c r="C543" s="94"/>
      <c r="D543" s="81"/>
      <c r="E543" s="94"/>
      <c r="F543" s="94"/>
      <c r="Y543" s="754"/>
      <c r="Z543" s="754"/>
      <c r="AA543" s="754"/>
    </row>
    <row r="544" ht="15.75" customHeight="1">
      <c r="A544" s="94"/>
      <c r="B544" s="94"/>
      <c r="C544" s="94"/>
      <c r="D544" s="81"/>
      <c r="E544" s="94"/>
      <c r="F544" s="94"/>
      <c r="Y544" s="754"/>
      <c r="Z544" s="754"/>
      <c r="AA544" s="754"/>
    </row>
    <row r="545" ht="15.75" customHeight="1">
      <c r="A545" s="94"/>
      <c r="B545" s="94"/>
      <c r="C545" s="94"/>
      <c r="D545" s="81"/>
      <c r="E545" s="94"/>
      <c r="F545" s="94"/>
      <c r="Y545" s="754"/>
      <c r="Z545" s="754"/>
      <c r="AA545" s="754"/>
    </row>
    <row r="546" ht="15.75" customHeight="1">
      <c r="A546" s="94"/>
      <c r="B546" s="94"/>
      <c r="C546" s="94"/>
      <c r="D546" s="81"/>
      <c r="E546" s="94"/>
      <c r="F546" s="94"/>
      <c r="Y546" s="754"/>
      <c r="Z546" s="754"/>
      <c r="AA546" s="754"/>
    </row>
    <row r="547" ht="15.75" customHeight="1">
      <c r="A547" s="94"/>
      <c r="B547" s="94"/>
      <c r="C547" s="94"/>
      <c r="D547" s="81"/>
      <c r="E547" s="94"/>
      <c r="F547" s="94"/>
      <c r="Y547" s="754"/>
      <c r="Z547" s="754"/>
      <c r="AA547" s="754"/>
    </row>
    <row r="548" ht="15.75" customHeight="1">
      <c r="A548" s="94"/>
      <c r="B548" s="94"/>
      <c r="C548" s="94"/>
      <c r="D548" s="81"/>
      <c r="E548" s="94"/>
      <c r="F548" s="94"/>
      <c r="Y548" s="754"/>
      <c r="Z548" s="754"/>
      <c r="AA548" s="754"/>
    </row>
    <row r="549" ht="15.75" customHeight="1">
      <c r="A549" s="94"/>
      <c r="B549" s="94"/>
      <c r="C549" s="94"/>
      <c r="D549" s="81"/>
      <c r="E549" s="94"/>
      <c r="F549" s="94"/>
      <c r="Y549" s="754"/>
      <c r="Z549" s="754"/>
      <c r="AA549" s="754"/>
    </row>
    <row r="550" ht="15.75" customHeight="1">
      <c r="A550" s="94"/>
      <c r="B550" s="94"/>
      <c r="C550" s="94"/>
      <c r="D550" s="81"/>
      <c r="E550" s="94"/>
      <c r="F550" s="94"/>
      <c r="Y550" s="754"/>
      <c r="Z550" s="754"/>
      <c r="AA550" s="754"/>
    </row>
    <row r="551" ht="15.75" customHeight="1">
      <c r="A551" s="94"/>
      <c r="B551" s="94"/>
      <c r="C551" s="94"/>
      <c r="D551" s="81"/>
      <c r="E551" s="94"/>
      <c r="F551" s="94"/>
      <c r="Y551" s="754"/>
      <c r="Z551" s="754"/>
      <c r="AA551" s="754"/>
    </row>
    <row r="552" ht="15.75" customHeight="1">
      <c r="A552" s="94"/>
      <c r="B552" s="94"/>
      <c r="C552" s="94"/>
      <c r="D552" s="81"/>
      <c r="E552" s="94"/>
      <c r="F552" s="94"/>
      <c r="Y552" s="754"/>
      <c r="Z552" s="754"/>
      <c r="AA552" s="754"/>
    </row>
    <row r="553" ht="15.75" customHeight="1">
      <c r="A553" s="94"/>
      <c r="B553" s="94"/>
      <c r="C553" s="94"/>
      <c r="D553" s="81"/>
      <c r="E553" s="94"/>
      <c r="F553" s="94"/>
      <c r="Y553" s="754"/>
      <c r="Z553" s="754"/>
      <c r="AA553" s="754"/>
    </row>
    <row r="554" ht="15.75" customHeight="1">
      <c r="A554" s="94"/>
      <c r="B554" s="94"/>
      <c r="C554" s="94"/>
      <c r="D554" s="81"/>
      <c r="E554" s="94"/>
      <c r="F554" s="94"/>
      <c r="Y554" s="754"/>
      <c r="Z554" s="754"/>
      <c r="AA554" s="754"/>
    </row>
    <row r="555" ht="15.75" customHeight="1">
      <c r="A555" s="94"/>
      <c r="B555" s="94"/>
      <c r="C555" s="94"/>
      <c r="D555" s="81"/>
      <c r="E555" s="94"/>
      <c r="F555" s="94"/>
      <c r="Y555" s="754"/>
      <c r="Z555" s="754"/>
      <c r="AA555" s="754"/>
    </row>
    <row r="556" ht="15.75" customHeight="1">
      <c r="A556" s="94"/>
      <c r="B556" s="94"/>
      <c r="C556" s="94"/>
      <c r="D556" s="81"/>
      <c r="E556" s="94"/>
      <c r="F556" s="94"/>
      <c r="Y556" s="754"/>
      <c r="Z556" s="754"/>
      <c r="AA556" s="754"/>
    </row>
    <row r="557" ht="15.75" customHeight="1">
      <c r="A557" s="94"/>
      <c r="B557" s="94"/>
      <c r="C557" s="94"/>
      <c r="D557" s="81"/>
      <c r="E557" s="94"/>
      <c r="F557" s="94"/>
      <c r="Y557" s="754"/>
      <c r="Z557" s="754"/>
      <c r="AA557" s="754"/>
    </row>
    <row r="558" ht="15.75" customHeight="1">
      <c r="A558" s="94"/>
      <c r="B558" s="94"/>
      <c r="C558" s="94"/>
      <c r="D558" s="81"/>
      <c r="E558" s="94"/>
      <c r="F558" s="94"/>
      <c r="Y558" s="754"/>
      <c r="Z558" s="754"/>
      <c r="AA558" s="754"/>
    </row>
    <row r="559" ht="15.75" customHeight="1">
      <c r="A559" s="94"/>
      <c r="B559" s="94"/>
      <c r="C559" s="94"/>
      <c r="D559" s="81"/>
      <c r="E559" s="94"/>
      <c r="F559" s="94"/>
      <c r="Y559" s="754"/>
      <c r="Z559" s="754"/>
      <c r="AA559" s="754"/>
    </row>
    <row r="560" ht="15.75" customHeight="1">
      <c r="A560" s="94"/>
      <c r="B560" s="94"/>
      <c r="C560" s="94"/>
      <c r="D560" s="81"/>
      <c r="E560" s="94"/>
      <c r="F560" s="94"/>
      <c r="Y560" s="754"/>
      <c r="Z560" s="754"/>
      <c r="AA560" s="754"/>
    </row>
    <row r="561" ht="15.75" customHeight="1">
      <c r="A561" s="94"/>
      <c r="B561" s="94"/>
      <c r="C561" s="94"/>
      <c r="D561" s="81"/>
      <c r="E561" s="94"/>
      <c r="F561" s="94"/>
      <c r="Y561" s="754"/>
      <c r="Z561" s="754"/>
      <c r="AA561" s="754"/>
    </row>
    <row r="562" ht="15.75" customHeight="1">
      <c r="A562" s="94"/>
      <c r="B562" s="94"/>
      <c r="C562" s="94"/>
      <c r="D562" s="81"/>
      <c r="E562" s="94"/>
      <c r="F562" s="94"/>
      <c r="Y562" s="754"/>
      <c r="Z562" s="754"/>
      <c r="AA562" s="754"/>
    </row>
    <row r="563" ht="15.75" customHeight="1">
      <c r="A563" s="94"/>
      <c r="B563" s="94"/>
      <c r="C563" s="94"/>
      <c r="D563" s="81"/>
      <c r="E563" s="94"/>
      <c r="F563" s="94"/>
      <c r="Y563" s="754"/>
      <c r="Z563" s="754"/>
      <c r="AA563" s="754"/>
    </row>
    <row r="564" ht="15.75" customHeight="1">
      <c r="A564" s="94"/>
      <c r="B564" s="94"/>
      <c r="C564" s="94"/>
      <c r="D564" s="81"/>
      <c r="E564" s="94"/>
      <c r="F564" s="94"/>
      <c r="Y564" s="754"/>
      <c r="Z564" s="754"/>
      <c r="AA564" s="754"/>
    </row>
    <row r="565" ht="15.75" customHeight="1">
      <c r="A565" s="94"/>
      <c r="B565" s="94"/>
      <c r="C565" s="94"/>
      <c r="D565" s="81"/>
      <c r="E565" s="94"/>
      <c r="F565" s="94"/>
      <c r="Y565" s="754"/>
      <c r="Z565" s="754"/>
      <c r="AA565" s="754"/>
    </row>
    <row r="566" ht="15.75" customHeight="1">
      <c r="A566" s="94"/>
      <c r="B566" s="94"/>
      <c r="C566" s="94"/>
      <c r="D566" s="81"/>
      <c r="E566" s="94"/>
      <c r="F566" s="94"/>
      <c r="Y566" s="754"/>
      <c r="Z566" s="754"/>
      <c r="AA566" s="754"/>
    </row>
    <row r="567" ht="15.75" customHeight="1">
      <c r="A567" s="94"/>
      <c r="B567" s="94"/>
      <c r="C567" s="94"/>
      <c r="D567" s="81"/>
      <c r="E567" s="94"/>
      <c r="F567" s="94"/>
      <c r="Y567" s="754"/>
      <c r="Z567" s="754"/>
      <c r="AA567" s="754"/>
    </row>
    <row r="568" ht="15.75" customHeight="1">
      <c r="A568" s="94"/>
      <c r="B568" s="94"/>
      <c r="C568" s="94"/>
      <c r="D568" s="81"/>
      <c r="E568" s="94"/>
      <c r="F568" s="94"/>
      <c r="Y568" s="754"/>
      <c r="Z568" s="754"/>
      <c r="AA568" s="754"/>
    </row>
    <row r="569" ht="15.75" customHeight="1">
      <c r="A569" s="94"/>
      <c r="B569" s="94"/>
      <c r="C569" s="94"/>
      <c r="D569" s="81"/>
      <c r="E569" s="94"/>
      <c r="F569" s="94"/>
      <c r="Y569" s="754"/>
      <c r="Z569" s="754"/>
      <c r="AA569" s="754"/>
    </row>
    <row r="570" ht="15.75" customHeight="1">
      <c r="A570" s="94"/>
      <c r="B570" s="94"/>
      <c r="C570" s="94"/>
      <c r="D570" s="81"/>
      <c r="E570" s="94"/>
      <c r="F570" s="94"/>
      <c r="Y570" s="754"/>
      <c r="Z570" s="754"/>
      <c r="AA570" s="754"/>
    </row>
    <row r="571" ht="15.75" customHeight="1">
      <c r="A571" s="94"/>
      <c r="B571" s="94"/>
      <c r="C571" s="94"/>
      <c r="D571" s="81"/>
      <c r="E571" s="94"/>
      <c r="F571" s="94"/>
      <c r="Y571" s="754"/>
      <c r="Z571" s="754"/>
      <c r="AA571" s="754"/>
    </row>
    <row r="572" ht="15.75" customHeight="1">
      <c r="A572" s="94"/>
      <c r="B572" s="94"/>
      <c r="C572" s="94"/>
      <c r="D572" s="81"/>
      <c r="E572" s="94"/>
      <c r="F572" s="94"/>
      <c r="Y572" s="754"/>
      <c r="Z572" s="754"/>
      <c r="AA572" s="754"/>
    </row>
    <row r="573" ht="15.75" customHeight="1">
      <c r="A573" s="94"/>
      <c r="B573" s="94"/>
      <c r="C573" s="94"/>
      <c r="D573" s="81"/>
      <c r="E573" s="94"/>
      <c r="F573" s="94"/>
      <c r="Y573" s="754"/>
      <c r="Z573" s="754"/>
      <c r="AA573" s="754"/>
    </row>
    <row r="574" ht="15.75" customHeight="1">
      <c r="A574" s="94"/>
      <c r="B574" s="94"/>
      <c r="C574" s="94"/>
      <c r="D574" s="81"/>
      <c r="E574" s="94"/>
      <c r="F574" s="94"/>
      <c r="Y574" s="754"/>
      <c r="Z574" s="754"/>
      <c r="AA574" s="754"/>
    </row>
    <row r="575" ht="15.75" customHeight="1">
      <c r="A575" s="94"/>
      <c r="B575" s="94"/>
      <c r="C575" s="94"/>
      <c r="D575" s="81"/>
      <c r="E575" s="94"/>
      <c r="F575" s="94"/>
      <c r="Y575" s="754"/>
      <c r="Z575" s="754"/>
      <c r="AA575" s="754"/>
    </row>
    <row r="576" ht="15.75" customHeight="1">
      <c r="A576" s="94"/>
      <c r="B576" s="94"/>
      <c r="C576" s="94"/>
      <c r="D576" s="81"/>
      <c r="E576" s="94"/>
      <c r="F576" s="94"/>
      <c r="Y576" s="754"/>
      <c r="Z576" s="754"/>
      <c r="AA576" s="754"/>
    </row>
    <row r="577" ht="15.75" customHeight="1">
      <c r="A577" s="94"/>
      <c r="B577" s="94"/>
      <c r="C577" s="94"/>
      <c r="D577" s="81"/>
      <c r="E577" s="94"/>
      <c r="F577" s="94"/>
      <c r="Y577" s="754"/>
      <c r="Z577" s="754"/>
      <c r="AA577" s="754"/>
    </row>
    <row r="578" ht="15.75" customHeight="1">
      <c r="A578" s="94"/>
      <c r="B578" s="94"/>
      <c r="C578" s="94"/>
      <c r="D578" s="81"/>
      <c r="E578" s="94"/>
      <c r="F578" s="94"/>
      <c r="Y578" s="754"/>
      <c r="Z578" s="754"/>
      <c r="AA578" s="754"/>
    </row>
    <row r="579" ht="15.75" customHeight="1">
      <c r="A579" s="94"/>
      <c r="B579" s="94"/>
      <c r="C579" s="94"/>
      <c r="D579" s="81"/>
      <c r="E579" s="94"/>
      <c r="F579" s="94"/>
      <c r="Y579" s="754"/>
      <c r="Z579" s="754"/>
      <c r="AA579" s="754"/>
    </row>
    <row r="580" ht="15.75" customHeight="1">
      <c r="A580" s="94"/>
      <c r="B580" s="94"/>
      <c r="C580" s="94"/>
      <c r="D580" s="81"/>
      <c r="E580" s="94"/>
      <c r="F580" s="94"/>
      <c r="Y580" s="754"/>
      <c r="Z580" s="754"/>
      <c r="AA580" s="754"/>
    </row>
    <row r="581" ht="15.75" customHeight="1">
      <c r="A581" s="94"/>
      <c r="B581" s="94"/>
      <c r="C581" s="94"/>
      <c r="D581" s="81"/>
      <c r="E581" s="94"/>
      <c r="F581" s="94"/>
      <c r="Y581" s="754"/>
      <c r="Z581" s="754"/>
      <c r="AA581" s="754"/>
    </row>
    <row r="582" ht="15.75" customHeight="1">
      <c r="A582" s="94"/>
      <c r="B582" s="94"/>
      <c r="C582" s="94"/>
      <c r="D582" s="81"/>
      <c r="E582" s="94"/>
      <c r="F582" s="94"/>
      <c r="Y582" s="754"/>
      <c r="Z582" s="754"/>
      <c r="AA582" s="754"/>
    </row>
    <row r="583" ht="15.75" customHeight="1">
      <c r="A583" s="94"/>
      <c r="B583" s="94"/>
      <c r="C583" s="94"/>
      <c r="D583" s="81"/>
      <c r="E583" s="94"/>
      <c r="F583" s="94"/>
      <c r="Y583" s="754"/>
      <c r="Z583" s="754"/>
      <c r="AA583" s="754"/>
    </row>
    <row r="584" ht="15.75" customHeight="1">
      <c r="A584" s="94"/>
      <c r="B584" s="94"/>
      <c r="C584" s="94"/>
      <c r="D584" s="81"/>
      <c r="E584" s="94"/>
      <c r="F584" s="94"/>
      <c r="Y584" s="754"/>
      <c r="Z584" s="754"/>
      <c r="AA584" s="754"/>
    </row>
    <row r="585" ht="15.75" customHeight="1">
      <c r="A585" s="94"/>
      <c r="B585" s="94"/>
      <c r="C585" s="94"/>
      <c r="D585" s="81"/>
      <c r="E585" s="94"/>
      <c r="F585" s="94"/>
      <c r="Y585" s="754"/>
      <c r="Z585" s="754"/>
      <c r="AA585" s="754"/>
    </row>
    <row r="586" ht="15.75" customHeight="1">
      <c r="A586" s="94"/>
      <c r="B586" s="94"/>
      <c r="C586" s="94"/>
      <c r="D586" s="81"/>
      <c r="E586" s="94"/>
      <c r="F586" s="94"/>
      <c r="Y586" s="754"/>
      <c r="Z586" s="754"/>
      <c r="AA586" s="754"/>
    </row>
    <row r="587" ht="15.75" customHeight="1">
      <c r="A587" s="94"/>
      <c r="B587" s="94"/>
      <c r="C587" s="94"/>
      <c r="D587" s="81"/>
      <c r="E587" s="94"/>
      <c r="F587" s="94"/>
      <c r="Y587" s="754"/>
      <c r="Z587" s="754"/>
      <c r="AA587" s="754"/>
    </row>
    <row r="588" ht="15.75" customHeight="1">
      <c r="A588" s="94"/>
      <c r="B588" s="94"/>
      <c r="C588" s="94"/>
      <c r="D588" s="81"/>
      <c r="E588" s="94"/>
      <c r="F588" s="94"/>
      <c r="Y588" s="754"/>
      <c r="Z588" s="754"/>
      <c r="AA588" s="754"/>
    </row>
    <row r="589" ht="15.75" customHeight="1">
      <c r="A589" s="94"/>
      <c r="B589" s="94"/>
      <c r="C589" s="94"/>
      <c r="D589" s="81"/>
      <c r="E589" s="94"/>
      <c r="F589" s="94"/>
      <c r="Y589" s="754"/>
      <c r="Z589" s="754"/>
      <c r="AA589" s="754"/>
    </row>
    <row r="590" ht="15.75" customHeight="1">
      <c r="A590" s="94"/>
      <c r="B590" s="94"/>
      <c r="C590" s="94"/>
      <c r="D590" s="81"/>
      <c r="E590" s="94"/>
      <c r="F590" s="94"/>
      <c r="Y590" s="754"/>
      <c r="Z590" s="754"/>
      <c r="AA590" s="754"/>
    </row>
    <row r="591" ht="15.75" customHeight="1">
      <c r="A591" s="94"/>
      <c r="B591" s="94"/>
      <c r="C591" s="94"/>
      <c r="D591" s="81"/>
      <c r="E591" s="94"/>
      <c r="F591" s="94"/>
      <c r="Y591" s="754"/>
      <c r="Z591" s="754"/>
      <c r="AA591" s="754"/>
    </row>
    <row r="592" ht="15.75" customHeight="1">
      <c r="A592" s="94"/>
      <c r="B592" s="94"/>
      <c r="C592" s="94"/>
      <c r="D592" s="81"/>
      <c r="E592" s="94"/>
      <c r="F592" s="94"/>
      <c r="Y592" s="754"/>
      <c r="Z592" s="754"/>
      <c r="AA592" s="754"/>
    </row>
    <row r="593" ht="15.75" customHeight="1">
      <c r="A593" s="94"/>
      <c r="B593" s="94"/>
      <c r="C593" s="94"/>
      <c r="D593" s="81"/>
      <c r="E593" s="94"/>
      <c r="F593" s="94"/>
      <c r="Y593" s="754"/>
      <c r="Z593" s="754"/>
      <c r="AA593" s="754"/>
    </row>
    <row r="594" ht="15.75" customHeight="1">
      <c r="A594" s="94"/>
      <c r="B594" s="94"/>
      <c r="C594" s="94"/>
      <c r="D594" s="81"/>
      <c r="E594" s="94"/>
      <c r="F594" s="94"/>
      <c r="Y594" s="754"/>
      <c r="Z594" s="754"/>
      <c r="AA594" s="754"/>
    </row>
    <row r="595" ht="15.75" customHeight="1">
      <c r="A595" s="94"/>
      <c r="B595" s="94"/>
      <c r="C595" s="94"/>
      <c r="D595" s="81"/>
      <c r="E595" s="94"/>
      <c r="F595" s="94"/>
      <c r="Y595" s="754"/>
      <c r="Z595" s="754"/>
      <c r="AA595" s="754"/>
    </row>
    <row r="596" ht="15.75" customHeight="1">
      <c r="A596" s="94"/>
      <c r="B596" s="94"/>
      <c r="C596" s="94"/>
      <c r="D596" s="81"/>
      <c r="E596" s="94"/>
      <c r="F596" s="94"/>
      <c r="Y596" s="754"/>
      <c r="Z596" s="754"/>
      <c r="AA596" s="754"/>
    </row>
    <row r="597" ht="15.75" customHeight="1">
      <c r="A597" s="94"/>
      <c r="B597" s="94"/>
      <c r="C597" s="94"/>
      <c r="D597" s="81"/>
      <c r="E597" s="94"/>
      <c r="F597" s="94"/>
      <c r="Y597" s="754"/>
      <c r="Z597" s="754"/>
      <c r="AA597" s="754"/>
    </row>
    <row r="598" ht="15.75" customHeight="1">
      <c r="A598" s="94"/>
      <c r="B598" s="94"/>
      <c r="C598" s="94"/>
      <c r="D598" s="81"/>
      <c r="E598" s="94"/>
      <c r="F598" s="94"/>
      <c r="Y598" s="754"/>
      <c r="Z598" s="754"/>
      <c r="AA598" s="754"/>
    </row>
    <row r="599" ht="15.75" customHeight="1">
      <c r="A599" s="94"/>
      <c r="B599" s="94"/>
      <c r="C599" s="94"/>
      <c r="D599" s="81"/>
      <c r="E599" s="94"/>
      <c r="F599" s="94"/>
      <c r="Y599" s="754"/>
      <c r="Z599" s="754"/>
      <c r="AA599" s="754"/>
    </row>
    <row r="600" ht="15.75" customHeight="1">
      <c r="A600" s="94"/>
      <c r="B600" s="94"/>
      <c r="C600" s="94"/>
      <c r="D600" s="81"/>
      <c r="E600" s="94"/>
      <c r="F600" s="94"/>
      <c r="Y600" s="754"/>
      <c r="Z600" s="754"/>
      <c r="AA600" s="754"/>
    </row>
    <row r="601" ht="15.75" customHeight="1">
      <c r="A601" s="94"/>
      <c r="B601" s="94"/>
      <c r="C601" s="94"/>
      <c r="D601" s="81"/>
      <c r="E601" s="94"/>
      <c r="F601" s="94"/>
      <c r="Y601" s="754"/>
      <c r="Z601" s="754"/>
      <c r="AA601" s="754"/>
    </row>
    <row r="602" ht="15.75" customHeight="1">
      <c r="A602" s="94"/>
      <c r="B602" s="94"/>
      <c r="C602" s="94"/>
      <c r="D602" s="81"/>
      <c r="E602" s="94"/>
      <c r="F602" s="94"/>
      <c r="Y602" s="754"/>
      <c r="Z602" s="754"/>
      <c r="AA602" s="754"/>
    </row>
    <row r="603" ht="15.75" customHeight="1">
      <c r="A603" s="94"/>
      <c r="B603" s="94"/>
      <c r="C603" s="94"/>
      <c r="D603" s="81"/>
      <c r="E603" s="94"/>
      <c r="F603" s="94"/>
      <c r="Y603" s="754"/>
      <c r="Z603" s="754"/>
      <c r="AA603" s="754"/>
    </row>
    <row r="604" ht="15.75" customHeight="1">
      <c r="A604" s="94"/>
      <c r="B604" s="94"/>
      <c r="C604" s="94"/>
      <c r="D604" s="81"/>
      <c r="E604" s="94"/>
      <c r="F604" s="94"/>
      <c r="Y604" s="754"/>
      <c r="Z604" s="754"/>
      <c r="AA604" s="754"/>
    </row>
    <row r="605" ht="15.75" customHeight="1">
      <c r="A605" s="94"/>
      <c r="B605" s="94"/>
      <c r="C605" s="94"/>
      <c r="D605" s="81"/>
      <c r="E605" s="94"/>
      <c r="F605" s="94"/>
      <c r="Y605" s="754"/>
      <c r="Z605" s="754"/>
      <c r="AA605" s="754"/>
    </row>
    <row r="606" ht="15.75" customHeight="1">
      <c r="A606" s="94"/>
      <c r="B606" s="94"/>
      <c r="C606" s="94"/>
      <c r="D606" s="81"/>
      <c r="E606" s="94"/>
      <c r="F606" s="94"/>
      <c r="Y606" s="754"/>
      <c r="Z606" s="754"/>
      <c r="AA606" s="754"/>
    </row>
    <row r="607" ht="15.75" customHeight="1">
      <c r="A607" s="94"/>
      <c r="B607" s="94"/>
      <c r="C607" s="94"/>
      <c r="D607" s="81"/>
      <c r="E607" s="94"/>
      <c r="F607" s="94"/>
      <c r="Y607" s="754"/>
      <c r="Z607" s="754"/>
      <c r="AA607" s="754"/>
    </row>
    <row r="608" ht="15.75" customHeight="1">
      <c r="A608" s="94"/>
      <c r="B608" s="94"/>
      <c r="C608" s="94"/>
      <c r="D608" s="81"/>
      <c r="E608" s="94"/>
      <c r="F608" s="94"/>
      <c r="Y608" s="754"/>
      <c r="Z608" s="754"/>
      <c r="AA608" s="754"/>
    </row>
    <row r="609" ht="15.75" customHeight="1">
      <c r="A609" s="94"/>
      <c r="B609" s="94"/>
      <c r="C609" s="94"/>
      <c r="D609" s="81"/>
      <c r="E609" s="94"/>
      <c r="F609" s="94"/>
      <c r="Y609" s="754"/>
      <c r="Z609" s="754"/>
      <c r="AA609" s="754"/>
    </row>
    <row r="610" ht="15.75" customHeight="1">
      <c r="A610" s="94"/>
      <c r="B610" s="94"/>
      <c r="C610" s="94"/>
      <c r="D610" s="81"/>
      <c r="E610" s="94"/>
      <c r="F610" s="94"/>
      <c r="Y610" s="754"/>
      <c r="Z610" s="754"/>
      <c r="AA610" s="754"/>
    </row>
    <row r="611" ht="15.75" customHeight="1">
      <c r="A611" s="94"/>
      <c r="B611" s="94"/>
      <c r="C611" s="94"/>
      <c r="D611" s="81"/>
      <c r="E611" s="94"/>
      <c r="F611" s="94"/>
      <c r="Y611" s="754"/>
      <c r="Z611" s="754"/>
      <c r="AA611" s="754"/>
    </row>
    <row r="612" ht="15.75" customHeight="1">
      <c r="A612" s="94"/>
      <c r="B612" s="94"/>
      <c r="C612" s="94"/>
      <c r="D612" s="81"/>
      <c r="E612" s="94"/>
      <c r="F612" s="94"/>
      <c r="Y612" s="754"/>
      <c r="Z612" s="754"/>
      <c r="AA612" s="754"/>
    </row>
    <row r="613" ht="15.75" customHeight="1">
      <c r="A613" s="94"/>
      <c r="B613" s="94"/>
      <c r="C613" s="94"/>
      <c r="D613" s="81"/>
      <c r="E613" s="94"/>
      <c r="F613" s="94"/>
      <c r="Y613" s="754"/>
      <c r="Z613" s="754"/>
      <c r="AA613" s="754"/>
    </row>
    <row r="614" ht="15.75" customHeight="1">
      <c r="A614" s="94"/>
      <c r="B614" s="94"/>
      <c r="C614" s="94"/>
      <c r="D614" s="81"/>
      <c r="E614" s="94"/>
      <c r="F614" s="94"/>
      <c r="Y614" s="754"/>
      <c r="Z614" s="754"/>
      <c r="AA614" s="754"/>
    </row>
    <row r="615" ht="15.75" customHeight="1">
      <c r="A615" s="94"/>
      <c r="B615" s="94"/>
      <c r="C615" s="94"/>
      <c r="D615" s="81"/>
      <c r="E615" s="94"/>
      <c r="F615" s="94"/>
      <c r="Y615" s="754"/>
      <c r="Z615" s="754"/>
      <c r="AA615" s="754"/>
    </row>
    <row r="616" ht="15.75" customHeight="1">
      <c r="A616" s="94"/>
      <c r="B616" s="94"/>
      <c r="C616" s="94"/>
      <c r="D616" s="81"/>
      <c r="E616" s="94"/>
      <c r="F616" s="94"/>
      <c r="Y616" s="754"/>
      <c r="Z616" s="754"/>
      <c r="AA616" s="754"/>
    </row>
    <row r="617" ht="15.75" customHeight="1">
      <c r="A617" s="94"/>
      <c r="B617" s="94"/>
      <c r="C617" s="94"/>
      <c r="D617" s="81"/>
      <c r="E617" s="94"/>
      <c r="F617" s="94"/>
      <c r="Y617" s="754"/>
      <c r="Z617" s="754"/>
      <c r="AA617" s="754"/>
    </row>
    <row r="618" ht="15.75" customHeight="1">
      <c r="A618" s="94"/>
      <c r="B618" s="94"/>
      <c r="C618" s="94"/>
      <c r="D618" s="81"/>
      <c r="E618" s="94"/>
      <c r="F618" s="94"/>
      <c r="Y618" s="754"/>
      <c r="Z618" s="754"/>
      <c r="AA618" s="754"/>
    </row>
    <row r="619" ht="15.75" customHeight="1">
      <c r="A619" s="94"/>
      <c r="B619" s="94"/>
      <c r="C619" s="94"/>
      <c r="D619" s="81"/>
      <c r="E619" s="94"/>
      <c r="F619" s="94"/>
      <c r="Y619" s="754"/>
      <c r="Z619" s="754"/>
      <c r="AA619" s="754"/>
    </row>
    <row r="620" ht="15.75" customHeight="1">
      <c r="A620" s="94"/>
      <c r="B620" s="94"/>
      <c r="C620" s="94"/>
      <c r="D620" s="81"/>
      <c r="E620" s="94"/>
      <c r="F620" s="94"/>
      <c r="Y620" s="754"/>
      <c r="Z620" s="754"/>
      <c r="AA620" s="754"/>
    </row>
    <row r="621" ht="15.75" customHeight="1">
      <c r="A621" s="94"/>
      <c r="B621" s="94"/>
      <c r="C621" s="94"/>
      <c r="D621" s="81"/>
      <c r="E621" s="94"/>
      <c r="F621" s="94"/>
      <c r="Y621" s="754"/>
      <c r="Z621" s="754"/>
      <c r="AA621" s="754"/>
    </row>
    <row r="622" ht="15.75" customHeight="1">
      <c r="A622" s="94"/>
      <c r="B622" s="94"/>
      <c r="C622" s="94"/>
      <c r="D622" s="81"/>
      <c r="E622" s="94"/>
      <c r="F622" s="94"/>
      <c r="Y622" s="754"/>
      <c r="Z622" s="754"/>
      <c r="AA622" s="754"/>
    </row>
    <row r="623" ht="15.75" customHeight="1">
      <c r="A623" s="94"/>
      <c r="B623" s="94"/>
      <c r="C623" s="94"/>
      <c r="D623" s="81"/>
      <c r="E623" s="94"/>
      <c r="F623" s="94"/>
      <c r="Y623" s="754"/>
      <c r="Z623" s="754"/>
      <c r="AA623" s="754"/>
    </row>
    <row r="624" ht="15.75" customHeight="1">
      <c r="A624" s="94"/>
      <c r="B624" s="94"/>
      <c r="C624" s="94"/>
      <c r="D624" s="81"/>
      <c r="E624" s="94"/>
      <c r="F624" s="94"/>
      <c r="Y624" s="754"/>
      <c r="Z624" s="754"/>
      <c r="AA624" s="754"/>
    </row>
    <row r="625" ht="15.75" customHeight="1">
      <c r="A625" s="94"/>
      <c r="B625" s="94"/>
      <c r="C625" s="94"/>
      <c r="D625" s="81"/>
      <c r="E625" s="94"/>
      <c r="F625" s="94"/>
      <c r="Y625" s="754"/>
      <c r="Z625" s="754"/>
      <c r="AA625" s="754"/>
    </row>
    <row r="626" ht="15.75" customHeight="1">
      <c r="A626" s="94"/>
      <c r="B626" s="94"/>
      <c r="C626" s="94"/>
      <c r="D626" s="81"/>
      <c r="E626" s="94"/>
      <c r="F626" s="94"/>
      <c r="Y626" s="754"/>
      <c r="Z626" s="754"/>
      <c r="AA626" s="754"/>
    </row>
    <row r="627" ht="15.75" customHeight="1">
      <c r="A627" s="94"/>
      <c r="B627" s="94"/>
      <c r="C627" s="94"/>
      <c r="D627" s="81"/>
      <c r="E627" s="94"/>
      <c r="F627" s="94"/>
      <c r="Y627" s="754"/>
      <c r="Z627" s="754"/>
      <c r="AA627" s="754"/>
    </row>
    <row r="628" ht="15.75" customHeight="1">
      <c r="A628" s="94"/>
      <c r="B628" s="94"/>
      <c r="C628" s="94"/>
      <c r="D628" s="81"/>
      <c r="E628" s="94"/>
      <c r="F628" s="94"/>
      <c r="Y628" s="754"/>
      <c r="Z628" s="754"/>
      <c r="AA628" s="754"/>
    </row>
    <row r="629" ht="15.75" customHeight="1">
      <c r="A629" s="94"/>
      <c r="B629" s="94"/>
      <c r="C629" s="94"/>
      <c r="D629" s="81"/>
      <c r="E629" s="94"/>
      <c r="F629" s="94"/>
      <c r="Y629" s="754"/>
      <c r="Z629" s="754"/>
      <c r="AA629" s="754"/>
    </row>
    <row r="630" ht="15.75" customHeight="1">
      <c r="A630" s="94"/>
      <c r="B630" s="94"/>
      <c r="C630" s="94"/>
      <c r="D630" s="81"/>
      <c r="E630" s="94"/>
      <c r="F630" s="94"/>
      <c r="Y630" s="754"/>
      <c r="Z630" s="754"/>
      <c r="AA630" s="754"/>
    </row>
    <row r="631" ht="15.75" customHeight="1">
      <c r="A631" s="94"/>
      <c r="B631" s="94"/>
      <c r="C631" s="94"/>
      <c r="D631" s="81"/>
      <c r="E631" s="94"/>
      <c r="F631" s="94"/>
      <c r="Y631" s="754"/>
      <c r="Z631" s="754"/>
      <c r="AA631" s="754"/>
    </row>
    <row r="632" ht="15.75" customHeight="1">
      <c r="A632" s="94"/>
      <c r="B632" s="94"/>
      <c r="C632" s="94"/>
      <c r="D632" s="81"/>
      <c r="E632" s="94"/>
      <c r="F632" s="94"/>
      <c r="Y632" s="754"/>
      <c r="Z632" s="754"/>
      <c r="AA632" s="754"/>
    </row>
    <row r="633" ht="15.75" customHeight="1">
      <c r="A633" s="94"/>
      <c r="B633" s="94"/>
      <c r="C633" s="94"/>
      <c r="D633" s="81"/>
      <c r="E633" s="94"/>
      <c r="F633" s="94"/>
      <c r="Y633" s="754"/>
      <c r="Z633" s="754"/>
      <c r="AA633" s="754"/>
    </row>
    <row r="634" ht="15.75" customHeight="1">
      <c r="A634" s="94"/>
      <c r="B634" s="94"/>
      <c r="C634" s="94"/>
      <c r="D634" s="81"/>
      <c r="E634" s="94"/>
      <c r="F634" s="94"/>
      <c r="Y634" s="754"/>
      <c r="Z634" s="754"/>
      <c r="AA634" s="754"/>
    </row>
    <row r="635" ht="15.75" customHeight="1">
      <c r="A635" s="94"/>
      <c r="B635" s="94"/>
      <c r="C635" s="94"/>
      <c r="D635" s="81"/>
      <c r="E635" s="94"/>
      <c r="F635" s="94"/>
      <c r="Y635" s="754"/>
      <c r="Z635" s="754"/>
      <c r="AA635" s="754"/>
    </row>
    <row r="636" ht="15.75" customHeight="1">
      <c r="A636" s="94"/>
      <c r="B636" s="94"/>
      <c r="C636" s="94"/>
      <c r="D636" s="81"/>
      <c r="E636" s="94"/>
      <c r="F636" s="94"/>
      <c r="Y636" s="754"/>
      <c r="Z636" s="754"/>
      <c r="AA636" s="754"/>
    </row>
    <row r="637" ht="15.75" customHeight="1">
      <c r="A637" s="94"/>
      <c r="B637" s="94"/>
      <c r="C637" s="94"/>
      <c r="D637" s="81"/>
      <c r="E637" s="94"/>
      <c r="F637" s="94"/>
      <c r="Y637" s="754"/>
      <c r="Z637" s="754"/>
      <c r="AA637" s="754"/>
    </row>
    <row r="638" ht="15.75" customHeight="1">
      <c r="A638" s="94"/>
      <c r="B638" s="94"/>
      <c r="C638" s="94"/>
      <c r="D638" s="81"/>
      <c r="E638" s="94"/>
      <c r="F638" s="94"/>
      <c r="Y638" s="754"/>
      <c r="Z638" s="754"/>
      <c r="AA638" s="754"/>
    </row>
    <row r="639" ht="15.75" customHeight="1">
      <c r="A639" s="94"/>
      <c r="B639" s="94"/>
      <c r="C639" s="94"/>
      <c r="D639" s="81"/>
      <c r="E639" s="94"/>
      <c r="F639" s="94"/>
      <c r="Y639" s="754"/>
      <c r="Z639" s="754"/>
      <c r="AA639" s="754"/>
    </row>
    <row r="640" ht="15.75" customHeight="1">
      <c r="A640" s="94"/>
      <c r="B640" s="94"/>
      <c r="C640" s="94"/>
      <c r="D640" s="81"/>
      <c r="E640" s="94"/>
      <c r="F640" s="94"/>
      <c r="Y640" s="754"/>
      <c r="Z640" s="754"/>
      <c r="AA640" s="754"/>
    </row>
    <row r="641" ht="15.75" customHeight="1">
      <c r="A641" s="94"/>
      <c r="B641" s="94"/>
      <c r="C641" s="94"/>
      <c r="D641" s="81"/>
      <c r="E641" s="94"/>
      <c r="F641" s="94"/>
      <c r="Y641" s="754"/>
      <c r="Z641" s="754"/>
      <c r="AA641" s="754"/>
    </row>
    <row r="642" ht="15.75" customHeight="1">
      <c r="A642" s="94"/>
      <c r="B642" s="94"/>
      <c r="C642" s="94"/>
      <c r="D642" s="81"/>
      <c r="E642" s="94"/>
      <c r="F642" s="94"/>
      <c r="Y642" s="754"/>
      <c r="Z642" s="754"/>
      <c r="AA642" s="754"/>
    </row>
    <row r="643" ht="15.75" customHeight="1">
      <c r="A643" s="94"/>
      <c r="B643" s="94"/>
      <c r="C643" s="94"/>
      <c r="D643" s="81"/>
      <c r="E643" s="94"/>
      <c r="F643" s="94"/>
      <c r="Y643" s="754"/>
      <c r="Z643" s="754"/>
      <c r="AA643" s="754"/>
    </row>
    <row r="644" ht="15.75" customHeight="1">
      <c r="A644" s="94"/>
      <c r="B644" s="94"/>
      <c r="C644" s="94"/>
      <c r="D644" s="81"/>
      <c r="E644" s="94"/>
      <c r="F644" s="94"/>
      <c r="Y644" s="754"/>
      <c r="Z644" s="754"/>
      <c r="AA644" s="754"/>
    </row>
    <row r="645" ht="15.75" customHeight="1">
      <c r="A645" s="94"/>
      <c r="B645" s="94"/>
      <c r="C645" s="94"/>
      <c r="D645" s="81"/>
      <c r="E645" s="94"/>
      <c r="F645" s="94"/>
      <c r="Y645" s="754"/>
      <c r="Z645" s="754"/>
      <c r="AA645" s="754"/>
    </row>
    <row r="646" ht="15.75" customHeight="1">
      <c r="A646" s="94"/>
      <c r="B646" s="94"/>
      <c r="C646" s="94"/>
      <c r="D646" s="81"/>
      <c r="E646" s="94"/>
      <c r="F646" s="94"/>
      <c r="Y646" s="754"/>
      <c r="Z646" s="754"/>
      <c r="AA646" s="754"/>
    </row>
    <row r="647" ht="15.75" customHeight="1">
      <c r="A647" s="94"/>
      <c r="B647" s="94"/>
      <c r="C647" s="94"/>
      <c r="D647" s="81"/>
      <c r="E647" s="94"/>
      <c r="F647" s="94"/>
      <c r="Y647" s="754"/>
      <c r="Z647" s="754"/>
      <c r="AA647" s="754"/>
    </row>
    <row r="648" ht="15.75" customHeight="1">
      <c r="A648" s="94"/>
      <c r="B648" s="94"/>
      <c r="C648" s="94"/>
      <c r="D648" s="81"/>
      <c r="E648" s="94"/>
      <c r="F648" s="94"/>
      <c r="Y648" s="754"/>
      <c r="Z648" s="754"/>
      <c r="AA648" s="754"/>
    </row>
    <row r="649" ht="15.75" customHeight="1">
      <c r="A649" s="94"/>
      <c r="B649" s="94"/>
      <c r="C649" s="94"/>
      <c r="D649" s="81"/>
      <c r="E649" s="94"/>
      <c r="F649" s="94"/>
      <c r="Y649" s="754"/>
      <c r="Z649" s="754"/>
      <c r="AA649" s="754"/>
    </row>
    <row r="650" ht="15.75" customHeight="1">
      <c r="A650" s="94"/>
      <c r="B650" s="94"/>
      <c r="C650" s="94"/>
      <c r="D650" s="81"/>
      <c r="E650" s="94"/>
      <c r="F650" s="94"/>
      <c r="Y650" s="754"/>
      <c r="Z650" s="754"/>
      <c r="AA650" s="754"/>
    </row>
    <row r="651" ht="15.75" customHeight="1">
      <c r="A651" s="94"/>
      <c r="B651" s="94"/>
      <c r="C651" s="94"/>
      <c r="D651" s="81"/>
      <c r="E651" s="94"/>
      <c r="F651" s="94"/>
      <c r="Y651" s="754"/>
      <c r="Z651" s="754"/>
      <c r="AA651" s="754"/>
    </row>
    <row r="652" ht="15.75" customHeight="1">
      <c r="A652" s="94"/>
      <c r="B652" s="94"/>
      <c r="C652" s="94"/>
      <c r="D652" s="81"/>
      <c r="E652" s="94"/>
      <c r="F652" s="94"/>
      <c r="Y652" s="754"/>
      <c r="Z652" s="754"/>
      <c r="AA652" s="754"/>
    </row>
    <row r="653" ht="15.75" customHeight="1">
      <c r="A653" s="94"/>
      <c r="B653" s="94"/>
      <c r="C653" s="94"/>
      <c r="D653" s="81"/>
      <c r="E653" s="94"/>
      <c r="F653" s="94"/>
      <c r="Y653" s="754"/>
      <c r="Z653" s="754"/>
      <c r="AA653" s="754"/>
    </row>
    <row r="654" ht="15.75" customHeight="1">
      <c r="A654" s="94"/>
      <c r="B654" s="94"/>
      <c r="C654" s="94"/>
      <c r="D654" s="81"/>
      <c r="E654" s="94"/>
      <c r="F654" s="94"/>
      <c r="Y654" s="754"/>
      <c r="Z654" s="754"/>
      <c r="AA654" s="754"/>
    </row>
    <row r="655" ht="15.75" customHeight="1">
      <c r="A655" s="94"/>
      <c r="B655" s="94"/>
      <c r="C655" s="94"/>
      <c r="D655" s="81"/>
      <c r="E655" s="94"/>
      <c r="F655" s="94"/>
      <c r="Y655" s="754"/>
      <c r="Z655" s="754"/>
      <c r="AA655" s="754"/>
    </row>
    <row r="656" ht="15.75" customHeight="1">
      <c r="A656" s="94"/>
      <c r="B656" s="94"/>
      <c r="C656" s="94"/>
      <c r="D656" s="81"/>
      <c r="E656" s="94"/>
      <c r="F656" s="94"/>
      <c r="Y656" s="754"/>
      <c r="Z656" s="754"/>
      <c r="AA656" s="754"/>
    </row>
    <row r="657" ht="15.75" customHeight="1">
      <c r="A657" s="94"/>
      <c r="B657" s="94"/>
      <c r="C657" s="94"/>
      <c r="D657" s="81"/>
      <c r="E657" s="94"/>
      <c r="F657" s="94"/>
      <c r="Y657" s="754"/>
      <c r="Z657" s="754"/>
      <c r="AA657" s="754"/>
    </row>
    <row r="658" ht="15.75" customHeight="1">
      <c r="A658" s="94"/>
      <c r="B658" s="94"/>
      <c r="C658" s="94"/>
      <c r="D658" s="81"/>
      <c r="E658" s="94"/>
      <c r="F658" s="94"/>
      <c r="Y658" s="754"/>
      <c r="Z658" s="754"/>
      <c r="AA658" s="754"/>
    </row>
    <row r="659" ht="15.75" customHeight="1">
      <c r="A659" s="94"/>
      <c r="B659" s="94"/>
      <c r="C659" s="94"/>
      <c r="D659" s="81"/>
      <c r="E659" s="94"/>
      <c r="F659" s="94"/>
      <c r="Y659" s="754"/>
      <c r="Z659" s="754"/>
      <c r="AA659" s="754"/>
    </row>
    <row r="660" ht="15.75" customHeight="1">
      <c r="A660" s="94"/>
      <c r="B660" s="94"/>
      <c r="C660" s="94"/>
      <c r="D660" s="81"/>
      <c r="E660" s="94"/>
      <c r="F660" s="94"/>
      <c r="Y660" s="754"/>
      <c r="Z660" s="754"/>
      <c r="AA660" s="754"/>
    </row>
    <row r="661" ht="15.75" customHeight="1">
      <c r="A661" s="94"/>
      <c r="B661" s="94"/>
      <c r="C661" s="94"/>
      <c r="D661" s="81"/>
      <c r="E661" s="94"/>
      <c r="F661" s="94"/>
      <c r="Y661" s="754"/>
      <c r="Z661" s="754"/>
      <c r="AA661" s="754"/>
    </row>
    <row r="662" ht="15.75" customHeight="1">
      <c r="A662" s="94"/>
      <c r="B662" s="94"/>
      <c r="C662" s="94"/>
      <c r="D662" s="81"/>
      <c r="E662" s="94"/>
      <c r="F662" s="94"/>
      <c r="Y662" s="754"/>
      <c r="Z662" s="754"/>
      <c r="AA662" s="754"/>
    </row>
    <row r="663" ht="15.75" customHeight="1">
      <c r="A663" s="94"/>
      <c r="B663" s="94"/>
      <c r="C663" s="94"/>
      <c r="D663" s="81"/>
      <c r="E663" s="94"/>
      <c r="F663" s="94"/>
      <c r="Y663" s="754"/>
      <c r="Z663" s="754"/>
      <c r="AA663" s="754"/>
    </row>
    <row r="664" ht="15.75" customHeight="1">
      <c r="A664" s="94"/>
      <c r="B664" s="94"/>
      <c r="C664" s="94"/>
      <c r="D664" s="81"/>
      <c r="E664" s="94"/>
      <c r="F664" s="94"/>
      <c r="Y664" s="754"/>
      <c r="Z664" s="754"/>
      <c r="AA664" s="754"/>
    </row>
    <row r="665" ht="15.75" customHeight="1">
      <c r="A665" s="94"/>
      <c r="B665" s="94"/>
      <c r="C665" s="94"/>
      <c r="D665" s="81"/>
      <c r="E665" s="94"/>
      <c r="F665" s="94"/>
      <c r="Y665" s="754"/>
      <c r="Z665" s="754"/>
      <c r="AA665" s="754"/>
    </row>
    <row r="666" ht="15.75" customHeight="1">
      <c r="A666" s="94"/>
      <c r="B666" s="94"/>
      <c r="C666" s="94"/>
      <c r="D666" s="81"/>
      <c r="E666" s="94"/>
      <c r="F666" s="94"/>
      <c r="Y666" s="754"/>
      <c r="Z666" s="754"/>
      <c r="AA666" s="754"/>
    </row>
    <row r="667" ht="15.75" customHeight="1">
      <c r="A667" s="94"/>
      <c r="B667" s="94"/>
      <c r="C667" s="94"/>
      <c r="D667" s="81"/>
      <c r="E667" s="94"/>
      <c r="F667" s="94"/>
      <c r="Y667" s="754"/>
      <c r="Z667" s="754"/>
      <c r="AA667" s="754"/>
    </row>
    <row r="668" ht="15.75" customHeight="1">
      <c r="A668" s="94"/>
      <c r="B668" s="94"/>
      <c r="C668" s="94"/>
      <c r="D668" s="81"/>
      <c r="E668" s="94"/>
      <c r="F668" s="94"/>
      <c r="Y668" s="754"/>
      <c r="Z668" s="754"/>
      <c r="AA668" s="754"/>
    </row>
    <row r="669" ht="15.75" customHeight="1">
      <c r="A669" s="94"/>
      <c r="B669" s="94"/>
      <c r="C669" s="94"/>
      <c r="D669" s="81"/>
      <c r="E669" s="94"/>
      <c r="F669" s="94"/>
      <c r="Y669" s="754"/>
      <c r="Z669" s="754"/>
      <c r="AA669" s="754"/>
    </row>
    <row r="670" ht="15.75" customHeight="1">
      <c r="A670" s="94"/>
      <c r="B670" s="94"/>
      <c r="C670" s="94"/>
      <c r="D670" s="81"/>
      <c r="E670" s="94"/>
      <c r="F670" s="94"/>
      <c r="Y670" s="754"/>
      <c r="Z670" s="754"/>
      <c r="AA670" s="754"/>
    </row>
    <row r="671" ht="15.75" customHeight="1">
      <c r="A671" s="94"/>
      <c r="B671" s="94"/>
      <c r="C671" s="94"/>
      <c r="D671" s="81"/>
      <c r="E671" s="94"/>
      <c r="F671" s="94"/>
      <c r="Y671" s="754"/>
      <c r="Z671" s="754"/>
      <c r="AA671" s="754"/>
    </row>
    <row r="672" ht="15.75" customHeight="1">
      <c r="A672" s="94"/>
      <c r="B672" s="94"/>
      <c r="C672" s="94"/>
      <c r="D672" s="81"/>
      <c r="E672" s="94"/>
      <c r="F672" s="94"/>
      <c r="Y672" s="754"/>
      <c r="Z672" s="754"/>
      <c r="AA672" s="754"/>
    </row>
    <row r="673" ht="15.75" customHeight="1">
      <c r="A673" s="94"/>
      <c r="B673" s="94"/>
      <c r="C673" s="94"/>
      <c r="D673" s="81"/>
      <c r="E673" s="94"/>
      <c r="F673" s="94"/>
      <c r="Y673" s="754"/>
      <c r="Z673" s="754"/>
      <c r="AA673" s="754"/>
    </row>
    <row r="674" ht="15.75" customHeight="1">
      <c r="A674" s="94"/>
      <c r="B674" s="94"/>
      <c r="C674" s="94"/>
      <c r="D674" s="81"/>
      <c r="E674" s="94"/>
      <c r="F674" s="94"/>
      <c r="Y674" s="754"/>
      <c r="Z674" s="754"/>
      <c r="AA674" s="754"/>
    </row>
    <row r="675" ht="15.75" customHeight="1">
      <c r="A675" s="94"/>
      <c r="B675" s="94"/>
      <c r="C675" s="94"/>
      <c r="D675" s="81"/>
      <c r="E675" s="94"/>
      <c r="F675" s="94"/>
      <c r="Y675" s="754"/>
      <c r="Z675" s="754"/>
      <c r="AA675" s="754"/>
    </row>
    <row r="676" ht="15.75" customHeight="1">
      <c r="A676" s="94"/>
      <c r="B676" s="94"/>
      <c r="C676" s="94"/>
      <c r="D676" s="81"/>
      <c r="E676" s="94"/>
      <c r="F676" s="94"/>
      <c r="Y676" s="754"/>
      <c r="Z676" s="754"/>
      <c r="AA676" s="754"/>
    </row>
    <row r="677" ht="15.75" customHeight="1">
      <c r="A677" s="94"/>
      <c r="B677" s="94"/>
      <c r="C677" s="94"/>
      <c r="D677" s="81"/>
      <c r="E677" s="94"/>
      <c r="F677" s="94"/>
      <c r="Y677" s="754"/>
      <c r="Z677" s="754"/>
      <c r="AA677" s="754"/>
    </row>
    <row r="678" ht="15.75" customHeight="1">
      <c r="A678" s="94"/>
      <c r="B678" s="94"/>
      <c r="C678" s="94"/>
      <c r="D678" s="81"/>
      <c r="E678" s="94"/>
      <c r="F678" s="94"/>
      <c r="Y678" s="754"/>
      <c r="Z678" s="754"/>
      <c r="AA678" s="754"/>
    </row>
    <row r="679" ht="15.75" customHeight="1">
      <c r="A679" s="94"/>
      <c r="B679" s="94"/>
      <c r="C679" s="94"/>
      <c r="D679" s="81"/>
      <c r="E679" s="94"/>
      <c r="F679" s="94"/>
      <c r="Y679" s="754"/>
      <c r="Z679" s="754"/>
      <c r="AA679" s="754"/>
    </row>
    <row r="680" ht="15.75" customHeight="1">
      <c r="A680" s="94"/>
      <c r="B680" s="94"/>
      <c r="C680" s="94"/>
      <c r="D680" s="81"/>
      <c r="E680" s="94"/>
      <c r="F680" s="94"/>
      <c r="Y680" s="754"/>
      <c r="Z680" s="754"/>
      <c r="AA680" s="754"/>
    </row>
    <row r="681" ht="15.75" customHeight="1">
      <c r="A681" s="94"/>
      <c r="B681" s="94"/>
      <c r="C681" s="94"/>
      <c r="D681" s="81"/>
      <c r="E681" s="94"/>
      <c r="F681" s="94"/>
      <c r="Y681" s="754"/>
      <c r="Z681" s="754"/>
      <c r="AA681" s="754"/>
    </row>
    <row r="682" ht="15.75" customHeight="1">
      <c r="A682" s="94"/>
      <c r="B682" s="94"/>
      <c r="C682" s="94"/>
      <c r="D682" s="81"/>
      <c r="E682" s="94"/>
      <c r="F682" s="94"/>
      <c r="Y682" s="754"/>
      <c r="Z682" s="754"/>
      <c r="AA682" s="754"/>
    </row>
    <row r="683" ht="15.75" customHeight="1">
      <c r="A683" s="94"/>
      <c r="B683" s="94"/>
      <c r="C683" s="94"/>
      <c r="D683" s="81"/>
      <c r="E683" s="94"/>
      <c r="F683" s="94"/>
      <c r="Y683" s="754"/>
      <c r="Z683" s="754"/>
      <c r="AA683" s="754"/>
    </row>
    <row r="684" ht="15.75" customHeight="1">
      <c r="A684" s="94"/>
      <c r="B684" s="94"/>
      <c r="C684" s="94"/>
      <c r="D684" s="81"/>
      <c r="E684" s="94"/>
      <c r="F684" s="94"/>
      <c r="Y684" s="754"/>
      <c r="Z684" s="754"/>
      <c r="AA684" s="754"/>
    </row>
    <row r="685" ht="15.75" customHeight="1">
      <c r="A685" s="94"/>
      <c r="B685" s="94"/>
      <c r="C685" s="94"/>
      <c r="D685" s="81"/>
      <c r="E685" s="94"/>
      <c r="F685" s="94"/>
      <c r="Y685" s="754"/>
      <c r="Z685" s="754"/>
      <c r="AA685" s="754"/>
    </row>
    <row r="686" ht="15.75" customHeight="1">
      <c r="A686" s="94"/>
      <c r="B686" s="94"/>
      <c r="C686" s="94"/>
      <c r="D686" s="81"/>
      <c r="E686" s="94"/>
      <c r="F686" s="94"/>
      <c r="Y686" s="754"/>
      <c r="Z686" s="754"/>
      <c r="AA686" s="754"/>
    </row>
    <row r="687" ht="15.75" customHeight="1">
      <c r="A687" s="94"/>
      <c r="B687" s="94"/>
      <c r="C687" s="94"/>
      <c r="D687" s="81"/>
      <c r="E687" s="94"/>
      <c r="F687" s="94"/>
      <c r="Y687" s="754"/>
      <c r="Z687" s="754"/>
      <c r="AA687" s="754"/>
    </row>
    <row r="688" ht="15.75" customHeight="1">
      <c r="A688" s="94"/>
      <c r="B688" s="94"/>
      <c r="C688" s="94"/>
      <c r="D688" s="81"/>
      <c r="E688" s="94"/>
      <c r="F688" s="94"/>
      <c r="Y688" s="754"/>
      <c r="Z688" s="754"/>
      <c r="AA688" s="754"/>
    </row>
    <row r="689" ht="15.75" customHeight="1">
      <c r="A689" s="94"/>
      <c r="B689" s="94"/>
      <c r="C689" s="94"/>
      <c r="D689" s="81"/>
      <c r="E689" s="94"/>
      <c r="F689" s="94"/>
      <c r="Y689" s="754"/>
      <c r="Z689" s="754"/>
      <c r="AA689" s="754"/>
    </row>
    <row r="690" ht="15.75" customHeight="1">
      <c r="A690" s="94"/>
      <c r="B690" s="94"/>
      <c r="C690" s="94"/>
      <c r="D690" s="81"/>
      <c r="E690" s="94"/>
      <c r="F690" s="94"/>
      <c r="Y690" s="754"/>
      <c r="Z690" s="754"/>
      <c r="AA690" s="754"/>
    </row>
    <row r="691" ht="15.75" customHeight="1">
      <c r="A691" s="94"/>
      <c r="B691" s="94"/>
      <c r="C691" s="94"/>
      <c r="D691" s="81"/>
      <c r="E691" s="94"/>
      <c r="F691" s="94"/>
      <c r="Y691" s="754"/>
      <c r="Z691" s="754"/>
      <c r="AA691" s="754"/>
    </row>
    <row r="692" ht="15.75" customHeight="1">
      <c r="A692" s="94"/>
      <c r="B692" s="94"/>
      <c r="C692" s="94"/>
      <c r="D692" s="81"/>
      <c r="E692" s="94"/>
      <c r="F692" s="94"/>
      <c r="Y692" s="754"/>
      <c r="Z692" s="754"/>
      <c r="AA692" s="754"/>
    </row>
    <row r="693" ht="15.75" customHeight="1">
      <c r="A693" s="94"/>
      <c r="B693" s="94"/>
      <c r="C693" s="94"/>
      <c r="D693" s="81"/>
      <c r="E693" s="94"/>
      <c r="F693" s="94"/>
      <c r="Y693" s="754"/>
      <c r="Z693" s="754"/>
      <c r="AA693" s="754"/>
    </row>
    <row r="694" ht="15.75" customHeight="1">
      <c r="A694" s="94"/>
      <c r="B694" s="94"/>
      <c r="C694" s="94"/>
      <c r="D694" s="81"/>
      <c r="E694" s="94"/>
      <c r="F694" s="94"/>
      <c r="Y694" s="754"/>
      <c r="Z694" s="754"/>
      <c r="AA694" s="754"/>
    </row>
    <row r="695" ht="15.75" customHeight="1">
      <c r="A695" s="94"/>
      <c r="B695" s="94"/>
      <c r="C695" s="94"/>
      <c r="D695" s="81"/>
      <c r="E695" s="94"/>
      <c r="F695" s="94"/>
      <c r="Y695" s="754"/>
      <c r="Z695" s="754"/>
      <c r="AA695" s="754"/>
    </row>
    <row r="696" ht="15.75" customHeight="1">
      <c r="A696" s="94"/>
      <c r="B696" s="94"/>
      <c r="C696" s="94"/>
      <c r="D696" s="81"/>
      <c r="E696" s="94"/>
      <c r="F696" s="94"/>
      <c r="Y696" s="754"/>
      <c r="Z696" s="754"/>
      <c r="AA696" s="754"/>
    </row>
    <row r="697" ht="15.75" customHeight="1">
      <c r="A697" s="94"/>
      <c r="B697" s="94"/>
      <c r="C697" s="94"/>
      <c r="D697" s="81"/>
      <c r="E697" s="94"/>
      <c r="F697" s="94"/>
      <c r="Y697" s="754"/>
      <c r="Z697" s="754"/>
      <c r="AA697" s="754"/>
    </row>
    <row r="698" ht="15.75" customHeight="1">
      <c r="A698" s="94"/>
      <c r="B698" s="94"/>
      <c r="C698" s="94"/>
      <c r="D698" s="81"/>
      <c r="E698" s="94"/>
      <c r="F698" s="94"/>
      <c r="Y698" s="754"/>
      <c r="Z698" s="754"/>
      <c r="AA698" s="754"/>
    </row>
    <row r="699" ht="15.75" customHeight="1">
      <c r="A699" s="94"/>
      <c r="B699" s="94"/>
      <c r="C699" s="94"/>
      <c r="D699" s="81"/>
      <c r="E699" s="94"/>
      <c r="F699" s="94"/>
      <c r="Y699" s="754"/>
      <c r="Z699" s="754"/>
      <c r="AA699" s="754"/>
    </row>
    <row r="700" ht="15.75" customHeight="1">
      <c r="A700" s="94"/>
      <c r="B700" s="94"/>
      <c r="C700" s="94"/>
      <c r="D700" s="81"/>
      <c r="E700" s="94"/>
      <c r="F700" s="94"/>
      <c r="Y700" s="754"/>
      <c r="Z700" s="754"/>
      <c r="AA700" s="754"/>
    </row>
    <row r="701" ht="15.75" customHeight="1">
      <c r="A701" s="94"/>
      <c r="B701" s="94"/>
      <c r="C701" s="94"/>
      <c r="D701" s="81"/>
      <c r="E701" s="94"/>
      <c r="F701" s="94"/>
      <c r="Y701" s="754"/>
      <c r="Z701" s="754"/>
      <c r="AA701" s="754"/>
    </row>
    <row r="702" ht="15.75" customHeight="1">
      <c r="A702" s="94"/>
      <c r="B702" s="94"/>
      <c r="C702" s="94"/>
      <c r="D702" s="81"/>
      <c r="E702" s="94"/>
      <c r="F702" s="94"/>
      <c r="Y702" s="754"/>
      <c r="Z702" s="754"/>
      <c r="AA702" s="754"/>
    </row>
    <row r="703" ht="15.75" customHeight="1">
      <c r="A703" s="94"/>
      <c r="B703" s="94"/>
      <c r="C703" s="94"/>
      <c r="D703" s="81"/>
      <c r="E703" s="94"/>
      <c r="F703" s="94"/>
      <c r="Y703" s="754"/>
      <c r="Z703" s="754"/>
      <c r="AA703" s="754"/>
    </row>
    <row r="704" ht="15.75" customHeight="1">
      <c r="A704" s="94"/>
      <c r="B704" s="94"/>
      <c r="C704" s="94"/>
      <c r="D704" s="81"/>
      <c r="E704" s="94"/>
      <c r="F704" s="94"/>
      <c r="Y704" s="754"/>
      <c r="Z704" s="754"/>
      <c r="AA704" s="754"/>
    </row>
    <row r="705" ht="15.75" customHeight="1">
      <c r="A705" s="94"/>
      <c r="B705" s="94"/>
      <c r="C705" s="94"/>
      <c r="D705" s="81"/>
      <c r="E705" s="94"/>
      <c r="F705" s="94"/>
      <c r="Y705" s="754"/>
      <c r="Z705" s="754"/>
      <c r="AA705" s="754"/>
    </row>
    <row r="706" ht="15.75" customHeight="1">
      <c r="A706" s="94"/>
      <c r="B706" s="94"/>
      <c r="C706" s="94"/>
      <c r="D706" s="81"/>
      <c r="E706" s="94"/>
      <c r="F706" s="94"/>
      <c r="Y706" s="754"/>
      <c r="Z706" s="754"/>
      <c r="AA706" s="754"/>
    </row>
    <row r="707" ht="15.75" customHeight="1">
      <c r="A707" s="94"/>
      <c r="B707" s="94"/>
      <c r="C707" s="94"/>
      <c r="D707" s="81"/>
      <c r="E707" s="94"/>
      <c r="F707" s="94"/>
      <c r="Y707" s="754"/>
      <c r="Z707" s="754"/>
      <c r="AA707" s="754"/>
    </row>
    <row r="708" ht="15.75" customHeight="1">
      <c r="A708" s="94"/>
      <c r="B708" s="94"/>
      <c r="C708" s="94"/>
      <c r="D708" s="81"/>
      <c r="E708" s="94"/>
      <c r="F708" s="94"/>
      <c r="Y708" s="754"/>
      <c r="Z708" s="754"/>
      <c r="AA708" s="754"/>
    </row>
    <row r="709" ht="15.75" customHeight="1">
      <c r="A709" s="94"/>
      <c r="B709" s="94"/>
      <c r="C709" s="94"/>
      <c r="D709" s="81"/>
      <c r="E709" s="94"/>
      <c r="F709" s="94"/>
      <c r="Y709" s="754"/>
      <c r="Z709" s="754"/>
      <c r="AA709" s="754"/>
    </row>
    <row r="710" ht="15.75" customHeight="1">
      <c r="A710" s="94"/>
      <c r="B710" s="94"/>
      <c r="C710" s="94"/>
      <c r="D710" s="81"/>
      <c r="E710" s="94"/>
      <c r="F710" s="94"/>
      <c r="Y710" s="754"/>
      <c r="Z710" s="754"/>
      <c r="AA710" s="754"/>
    </row>
    <row r="711" ht="15.75" customHeight="1">
      <c r="A711" s="94"/>
      <c r="B711" s="94"/>
      <c r="C711" s="94"/>
      <c r="D711" s="81"/>
      <c r="E711" s="94"/>
      <c r="F711" s="94"/>
      <c r="Y711" s="754"/>
      <c r="Z711" s="754"/>
      <c r="AA711" s="754"/>
    </row>
    <row r="712" ht="15.75" customHeight="1">
      <c r="A712" s="94"/>
      <c r="B712" s="94"/>
      <c r="C712" s="94"/>
      <c r="D712" s="81"/>
      <c r="E712" s="94"/>
      <c r="F712" s="94"/>
      <c r="Y712" s="754"/>
      <c r="Z712" s="754"/>
      <c r="AA712" s="754"/>
    </row>
    <row r="713" ht="15.75" customHeight="1">
      <c r="A713" s="94"/>
      <c r="B713" s="94"/>
      <c r="C713" s="94"/>
      <c r="D713" s="81"/>
      <c r="E713" s="94"/>
      <c r="F713" s="94"/>
      <c r="Y713" s="754"/>
      <c r="Z713" s="754"/>
      <c r="AA713" s="754"/>
    </row>
    <row r="714" ht="15.75" customHeight="1">
      <c r="A714" s="94"/>
      <c r="B714" s="94"/>
      <c r="C714" s="94"/>
      <c r="D714" s="81"/>
      <c r="E714" s="94"/>
      <c r="F714" s="94"/>
      <c r="Y714" s="754"/>
      <c r="Z714" s="754"/>
      <c r="AA714" s="754"/>
    </row>
    <row r="715" ht="15.75" customHeight="1">
      <c r="A715" s="94"/>
      <c r="B715" s="94"/>
      <c r="C715" s="94"/>
      <c r="D715" s="81"/>
      <c r="E715" s="94"/>
      <c r="F715" s="94"/>
      <c r="Y715" s="754"/>
      <c r="Z715" s="754"/>
      <c r="AA715" s="754"/>
    </row>
    <row r="716" ht="15.75" customHeight="1">
      <c r="A716" s="94"/>
      <c r="B716" s="94"/>
      <c r="C716" s="94"/>
      <c r="D716" s="81"/>
      <c r="E716" s="94"/>
      <c r="F716" s="94"/>
      <c r="Y716" s="754"/>
      <c r="Z716" s="754"/>
      <c r="AA716" s="754"/>
    </row>
    <row r="717" ht="15.75" customHeight="1">
      <c r="A717" s="94"/>
      <c r="B717" s="94"/>
      <c r="C717" s="94"/>
      <c r="D717" s="81"/>
      <c r="E717" s="94"/>
      <c r="F717" s="94"/>
      <c r="Y717" s="754"/>
      <c r="Z717" s="754"/>
      <c r="AA717" s="754"/>
    </row>
    <row r="718" ht="15.75" customHeight="1">
      <c r="A718" s="94"/>
      <c r="B718" s="94"/>
      <c r="C718" s="94"/>
      <c r="D718" s="81"/>
      <c r="E718" s="94"/>
      <c r="F718" s="94"/>
      <c r="Y718" s="754"/>
      <c r="Z718" s="754"/>
      <c r="AA718" s="754"/>
    </row>
    <row r="719" ht="15.75" customHeight="1">
      <c r="A719" s="94"/>
      <c r="B719" s="94"/>
      <c r="C719" s="94"/>
      <c r="D719" s="81"/>
      <c r="E719" s="94"/>
      <c r="F719" s="94"/>
      <c r="Y719" s="754"/>
      <c r="Z719" s="754"/>
      <c r="AA719" s="754"/>
    </row>
    <row r="720" ht="15.75" customHeight="1">
      <c r="A720" s="94"/>
      <c r="B720" s="94"/>
      <c r="C720" s="94"/>
      <c r="D720" s="81"/>
      <c r="E720" s="94"/>
      <c r="F720" s="94"/>
      <c r="Y720" s="754"/>
      <c r="Z720" s="754"/>
      <c r="AA720" s="754"/>
    </row>
    <row r="721" ht="15.75" customHeight="1">
      <c r="A721" s="94"/>
      <c r="B721" s="94"/>
      <c r="C721" s="94"/>
      <c r="D721" s="81"/>
      <c r="E721" s="94"/>
      <c r="F721" s="94"/>
      <c r="Y721" s="754"/>
      <c r="Z721" s="754"/>
      <c r="AA721" s="754"/>
    </row>
    <row r="722" ht="15.75" customHeight="1">
      <c r="A722" s="94"/>
      <c r="B722" s="94"/>
      <c r="C722" s="94"/>
      <c r="D722" s="81"/>
      <c r="E722" s="94"/>
      <c r="F722" s="94"/>
      <c r="Y722" s="754"/>
      <c r="Z722" s="754"/>
      <c r="AA722" s="754"/>
    </row>
    <row r="723" ht="15.75" customHeight="1">
      <c r="A723" s="94"/>
      <c r="B723" s="94"/>
      <c r="C723" s="94"/>
      <c r="D723" s="81"/>
      <c r="E723" s="94"/>
      <c r="F723" s="94"/>
      <c r="Y723" s="754"/>
      <c r="Z723" s="754"/>
      <c r="AA723" s="754"/>
    </row>
    <row r="724" ht="15.75" customHeight="1">
      <c r="A724" s="94"/>
      <c r="B724" s="94"/>
      <c r="C724" s="94"/>
      <c r="D724" s="81"/>
      <c r="E724" s="94"/>
      <c r="F724" s="94"/>
      <c r="Y724" s="754"/>
      <c r="Z724" s="754"/>
      <c r="AA724" s="754"/>
    </row>
    <row r="725" ht="15.75" customHeight="1">
      <c r="A725" s="94"/>
      <c r="B725" s="94"/>
      <c r="C725" s="94"/>
      <c r="D725" s="81"/>
      <c r="E725" s="94"/>
      <c r="F725" s="94"/>
      <c r="Y725" s="754"/>
      <c r="Z725" s="754"/>
      <c r="AA725" s="754"/>
    </row>
    <row r="726" ht="15.75" customHeight="1">
      <c r="A726" s="94"/>
      <c r="B726" s="94"/>
      <c r="C726" s="94"/>
      <c r="D726" s="81"/>
      <c r="E726" s="94"/>
      <c r="F726" s="94"/>
      <c r="Y726" s="754"/>
      <c r="Z726" s="754"/>
      <c r="AA726" s="754"/>
    </row>
    <row r="727" ht="15.75" customHeight="1">
      <c r="A727" s="94"/>
      <c r="B727" s="94"/>
      <c r="C727" s="94"/>
      <c r="D727" s="81"/>
      <c r="E727" s="94"/>
      <c r="F727" s="94"/>
      <c r="Y727" s="754"/>
      <c r="Z727" s="754"/>
      <c r="AA727" s="754"/>
    </row>
    <row r="728" ht="15.75" customHeight="1">
      <c r="A728" s="94"/>
      <c r="B728" s="94"/>
      <c r="C728" s="94"/>
      <c r="D728" s="81"/>
      <c r="E728" s="94"/>
      <c r="F728" s="94"/>
      <c r="Y728" s="754"/>
      <c r="Z728" s="754"/>
      <c r="AA728" s="754"/>
    </row>
    <row r="729" ht="15.75" customHeight="1">
      <c r="A729" s="94"/>
      <c r="B729" s="94"/>
      <c r="C729" s="94"/>
      <c r="D729" s="81"/>
      <c r="E729" s="94"/>
      <c r="F729" s="94"/>
      <c r="Y729" s="754"/>
      <c r="Z729" s="754"/>
      <c r="AA729" s="754"/>
    </row>
    <row r="730" ht="15.75" customHeight="1">
      <c r="A730" s="94"/>
      <c r="B730" s="94"/>
      <c r="C730" s="94"/>
      <c r="D730" s="81"/>
      <c r="E730" s="94"/>
      <c r="F730" s="94"/>
      <c r="Y730" s="754"/>
      <c r="Z730" s="754"/>
      <c r="AA730" s="754"/>
    </row>
    <row r="731" ht="15.75" customHeight="1">
      <c r="A731" s="94"/>
      <c r="B731" s="94"/>
      <c r="C731" s="94"/>
      <c r="D731" s="81"/>
      <c r="E731" s="94"/>
      <c r="F731" s="94"/>
      <c r="Y731" s="754"/>
      <c r="Z731" s="754"/>
      <c r="AA731" s="754"/>
    </row>
    <row r="732" ht="15.75" customHeight="1">
      <c r="A732" s="94"/>
      <c r="B732" s="94"/>
      <c r="C732" s="94"/>
      <c r="D732" s="81"/>
      <c r="E732" s="94"/>
      <c r="F732" s="94"/>
      <c r="Y732" s="754"/>
      <c r="Z732" s="754"/>
      <c r="AA732" s="754"/>
    </row>
    <row r="733" ht="15.75" customHeight="1">
      <c r="A733" s="94"/>
      <c r="B733" s="94"/>
      <c r="C733" s="94"/>
      <c r="D733" s="81"/>
      <c r="E733" s="94"/>
      <c r="F733" s="94"/>
      <c r="Y733" s="754"/>
      <c r="Z733" s="754"/>
      <c r="AA733" s="754"/>
    </row>
    <row r="734" ht="15.75" customHeight="1">
      <c r="A734" s="94"/>
      <c r="B734" s="94"/>
      <c r="C734" s="94"/>
      <c r="D734" s="81"/>
      <c r="E734" s="94"/>
      <c r="F734" s="94"/>
      <c r="Y734" s="754"/>
      <c r="Z734" s="754"/>
      <c r="AA734" s="754"/>
    </row>
    <row r="735" ht="15.75" customHeight="1">
      <c r="A735" s="94"/>
      <c r="B735" s="94"/>
      <c r="C735" s="94"/>
      <c r="D735" s="81"/>
      <c r="E735" s="94"/>
      <c r="F735" s="94"/>
      <c r="Y735" s="754"/>
      <c r="Z735" s="754"/>
      <c r="AA735" s="754"/>
    </row>
    <row r="736" ht="15.75" customHeight="1">
      <c r="A736" s="94"/>
      <c r="B736" s="94"/>
      <c r="C736" s="94"/>
      <c r="D736" s="81"/>
      <c r="E736" s="94"/>
      <c r="F736" s="94"/>
      <c r="Y736" s="754"/>
      <c r="Z736" s="754"/>
      <c r="AA736" s="754"/>
    </row>
    <row r="737" ht="15.75" customHeight="1">
      <c r="A737" s="94"/>
      <c r="B737" s="94"/>
      <c r="C737" s="94"/>
      <c r="D737" s="81"/>
      <c r="E737" s="94"/>
      <c r="F737" s="94"/>
      <c r="Y737" s="754"/>
      <c r="Z737" s="754"/>
      <c r="AA737" s="754"/>
    </row>
    <row r="738" ht="15.75" customHeight="1">
      <c r="A738" s="94"/>
      <c r="B738" s="94"/>
      <c r="C738" s="94"/>
      <c r="D738" s="81"/>
      <c r="E738" s="94"/>
      <c r="F738" s="94"/>
      <c r="Y738" s="754"/>
      <c r="Z738" s="754"/>
      <c r="AA738" s="754"/>
    </row>
    <row r="739" ht="15.75" customHeight="1">
      <c r="A739" s="94"/>
      <c r="B739" s="94"/>
      <c r="C739" s="94"/>
      <c r="D739" s="81"/>
      <c r="E739" s="94"/>
      <c r="F739" s="94"/>
      <c r="Y739" s="754"/>
      <c r="Z739" s="754"/>
      <c r="AA739" s="754"/>
    </row>
    <row r="740" ht="15.75" customHeight="1">
      <c r="A740" s="94"/>
      <c r="B740" s="94"/>
      <c r="C740" s="94"/>
      <c r="D740" s="81"/>
      <c r="E740" s="94"/>
      <c r="F740" s="94"/>
      <c r="Y740" s="754"/>
      <c r="Z740" s="754"/>
      <c r="AA740" s="754"/>
    </row>
    <row r="741" ht="15.75" customHeight="1">
      <c r="A741" s="94"/>
      <c r="B741" s="94"/>
      <c r="C741" s="94"/>
      <c r="D741" s="81"/>
      <c r="E741" s="94"/>
      <c r="F741" s="94"/>
      <c r="Y741" s="754"/>
      <c r="Z741" s="754"/>
      <c r="AA741" s="754"/>
    </row>
    <row r="742" ht="15.75" customHeight="1">
      <c r="A742" s="94"/>
      <c r="B742" s="94"/>
      <c r="C742" s="94"/>
      <c r="D742" s="81"/>
      <c r="E742" s="94"/>
      <c r="F742" s="94"/>
      <c r="Y742" s="754"/>
      <c r="Z742" s="754"/>
      <c r="AA742" s="754"/>
    </row>
    <row r="743" ht="15.75" customHeight="1">
      <c r="A743" s="94"/>
      <c r="B743" s="94"/>
      <c r="C743" s="94"/>
      <c r="D743" s="81"/>
      <c r="E743" s="94"/>
      <c r="F743" s="94"/>
      <c r="Y743" s="754"/>
      <c r="Z743" s="754"/>
      <c r="AA743" s="754"/>
    </row>
    <row r="744" ht="15.75" customHeight="1">
      <c r="A744" s="94"/>
      <c r="B744" s="94"/>
      <c r="C744" s="94"/>
      <c r="D744" s="81"/>
      <c r="E744" s="94"/>
      <c r="F744" s="94"/>
      <c r="Y744" s="754"/>
      <c r="Z744" s="754"/>
      <c r="AA744" s="754"/>
    </row>
    <row r="745" ht="15.75" customHeight="1">
      <c r="A745" s="94"/>
      <c r="B745" s="94"/>
      <c r="C745" s="94"/>
      <c r="D745" s="81"/>
      <c r="E745" s="94"/>
      <c r="F745" s="94"/>
      <c r="Y745" s="754"/>
      <c r="Z745" s="754"/>
      <c r="AA745" s="754"/>
    </row>
    <row r="746" ht="15.75" customHeight="1">
      <c r="A746" s="94"/>
      <c r="B746" s="94"/>
      <c r="C746" s="94"/>
      <c r="D746" s="81"/>
      <c r="E746" s="94"/>
      <c r="F746" s="94"/>
      <c r="Y746" s="754"/>
      <c r="Z746" s="754"/>
      <c r="AA746" s="754"/>
    </row>
    <row r="747" ht="15.75" customHeight="1">
      <c r="A747" s="94"/>
      <c r="B747" s="94"/>
      <c r="C747" s="94"/>
      <c r="D747" s="81"/>
      <c r="E747" s="94"/>
      <c r="F747" s="94"/>
      <c r="Y747" s="754"/>
      <c r="Z747" s="754"/>
      <c r="AA747" s="754"/>
    </row>
    <row r="748" ht="15.75" customHeight="1">
      <c r="A748" s="94"/>
      <c r="B748" s="94"/>
      <c r="C748" s="94"/>
      <c r="D748" s="81"/>
      <c r="E748" s="94"/>
      <c r="F748" s="94"/>
      <c r="Y748" s="754"/>
      <c r="Z748" s="754"/>
      <c r="AA748" s="754"/>
    </row>
    <row r="749" ht="15.75" customHeight="1">
      <c r="A749" s="94"/>
      <c r="B749" s="94"/>
      <c r="C749" s="94"/>
      <c r="D749" s="81"/>
      <c r="E749" s="94"/>
      <c r="F749" s="94"/>
      <c r="Y749" s="754"/>
      <c r="Z749" s="754"/>
      <c r="AA749" s="754"/>
    </row>
    <row r="750" ht="15.75" customHeight="1">
      <c r="A750" s="94"/>
      <c r="B750" s="94"/>
      <c r="C750" s="94"/>
      <c r="D750" s="81"/>
      <c r="E750" s="94"/>
      <c r="F750" s="94"/>
      <c r="Y750" s="754"/>
      <c r="Z750" s="754"/>
      <c r="AA750" s="754"/>
    </row>
    <row r="751" ht="15.75" customHeight="1">
      <c r="A751" s="94"/>
      <c r="B751" s="94"/>
      <c r="C751" s="94"/>
      <c r="D751" s="81"/>
      <c r="E751" s="94"/>
      <c r="F751" s="94"/>
      <c r="Y751" s="754"/>
      <c r="Z751" s="754"/>
      <c r="AA751" s="754"/>
    </row>
    <row r="752" ht="15.75" customHeight="1">
      <c r="A752" s="94"/>
      <c r="B752" s="94"/>
      <c r="C752" s="94"/>
      <c r="D752" s="81"/>
      <c r="E752" s="94"/>
      <c r="F752" s="94"/>
      <c r="Y752" s="754"/>
      <c r="Z752" s="754"/>
      <c r="AA752" s="754"/>
    </row>
    <row r="753" ht="15.75" customHeight="1">
      <c r="A753" s="94"/>
      <c r="B753" s="94"/>
      <c r="C753" s="94"/>
      <c r="D753" s="81"/>
      <c r="E753" s="94"/>
      <c r="F753" s="94"/>
      <c r="Y753" s="754"/>
      <c r="Z753" s="754"/>
      <c r="AA753" s="754"/>
    </row>
    <row r="754" ht="15.75" customHeight="1">
      <c r="A754" s="94"/>
      <c r="B754" s="94"/>
      <c r="C754" s="94"/>
      <c r="D754" s="81"/>
      <c r="E754" s="94"/>
      <c r="F754" s="94"/>
      <c r="Y754" s="754"/>
      <c r="Z754" s="754"/>
      <c r="AA754" s="754"/>
    </row>
    <row r="755" ht="15.75" customHeight="1">
      <c r="A755" s="94"/>
      <c r="B755" s="94"/>
      <c r="C755" s="94"/>
      <c r="D755" s="81"/>
      <c r="E755" s="94"/>
      <c r="F755" s="94"/>
      <c r="Y755" s="754"/>
      <c r="Z755" s="754"/>
      <c r="AA755" s="754"/>
    </row>
    <row r="756" ht="15.75" customHeight="1">
      <c r="A756" s="94"/>
      <c r="B756" s="94"/>
      <c r="C756" s="94"/>
      <c r="D756" s="81"/>
      <c r="E756" s="94"/>
      <c r="F756" s="94"/>
      <c r="Y756" s="754"/>
      <c r="Z756" s="754"/>
      <c r="AA756" s="754"/>
    </row>
    <row r="757" ht="15.75" customHeight="1">
      <c r="A757" s="94"/>
      <c r="B757" s="94"/>
      <c r="C757" s="94"/>
      <c r="D757" s="81"/>
      <c r="E757" s="94"/>
      <c r="F757" s="94"/>
      <c r="Y757" s="754"/>
      <c r="Z757" s="754"/>
      <c r="AA757" s="754"/>
    </row>
    <row r="758" ht="15.75" customHeight="1">
      <c r="A758" s="94"/>
      <c r="B758" s="94"/>
      <c r="C758" s="94"/>
      <c r="D758" s="81"/>
      <c r="E758" s="94"/>
      <c r="F758" s="94"/>
      <c r="Y758" s="754"/>
      <c r="Z758" s="754"/>
      <c r="AA758" s="754"/>
    </row>
    <row r="759" ht="15.75" customHeight="1">
      <c r="A759" s="94"/>
      <c r="B759" s="94"/>
      <c r="C759" s="94"/>
      <c r="D759" s="81"/>
      <c r="E759" s="94"/>
      <c r="F759" s="94"/>
      <c r="Y759" s="754"/>
      <c r="Z759" s="754"/>
      <c r="AA759" s="754"/>
    </row>
    <row r="760" ht="15.75" customHeight="1">
      <c r="A760" s="94"/>
      <c r="B760" s="94"/>
      <c r="C760" s="94"/>
      <c r="D760" s="81"/>
      <c r="E760" s="94"/>
      <c r="F760" s="94"/>
      <c r="Y760" s="754"/>
      <c r="Z760" s="754"/>
      <c r="AA760" s="754"/>
    </row>
    <row r="761" ht="15.75" customHeight="1">
      <c r="A761" s="94"/>
      <c r="B761" s="94"/>
      <c r="C761" s="94"/>
      <c r="D761" s="81"/>
      <c r="E761" s="94"/>
      <c r="F761" s="94"/>
      <c r="Y761" s="754"/>
      <c r="Z761" s="754"/>
      <c r="AA761" s="754"/>
    </row>
    <row r="762" ht="15.75" customHeight="1">
      <c r="A762" s="94"/>
      <c r="B762" s="94"/>
      <c r="C762" s="94"/>
      <c r="D762" s="81"/>
      <c r="E762" s="94"/>
      <c r="F762" s="94"/>
      <c r="Y762" s="754"/>
      <c r="Z762" s="754"/>
      <c r="AA762" s="754"/>
    </row>
    <row r="763" ht="15.75" customHeight="1">
      <c r="A763" s="94"/>
      <c r="B763" s="94"/>
      <c r="C763" s="94"/>
      <c r="D763" s="81"/>
      <c r="E763" s="94"/>
      <c r="F763" s="94"/>
      <c r="Y763" s="754"/>
      <c r="Z763" s="754"/>
      <c r="AA763" s="754"/>
    </row>
    <row r="764" ht="15.75" customHeight="1">
      <c r="A764" s="94"/>
      <c r="B764" s="94"/>
      <c r="C764" s="94"/>
      <c r="D764" s="81"/>
      <c r="E764" s="94"/>
      <c r="F764" s="94"/>
      <c r="Y764" s="754"/>
      <c r="Z764" s="754"/>
      <c r="AA764" s="754"/>
    </row>
    <row r="765" ht="15.75" customHeight="1">
      <c r="A765" s="94"/>
      <c r="B765" s="94"/>
      <c r="C765" s="94"/>
      <c r="D765" s="81"/>
      <c r="E765" s="94"/>
      <c r="F765" s="94"/>
      <c r="Y765" s="754"/>
      <c r="Z765" s="754"/>
      <c r="AA765" s="754"/>
    </row>
    <row r="766" ht="15.75" customHeight="1">
      <c r="A766" s="94"/>
      <c r="B766" s="94"/>
      <c r="C766" s="94"/>
      <c r="D766" s="81"/>
      <c r="E766" s="94"/>
      <c r="F766" s="94"/>
      <c r="Y766" s="754"/>
      <c r="Z766" s="754"/>
      <c r="AA766" s="754"/>
    </row>
    <row r="767" ht="15.75" customHeight="1">
      <c r="A767" s="94"/>
      <c r="B767" s="94"/>
      <c r="C767" s="94"/>
      <c r="D767" s="81"/>
      <c r="E767" s="94"/>
      <c r="F767" s="94"/>
      <c r="Y767" s="754"/>
      <c r="Z767" s="754"/>
      <c r="AA767" s="754"/>
    </row>
    <row r="768" ht="15.75" customHeight="1">
      <c r="A768" s="94"/>
      <c r="B768" s="94"/>
      <c r="C768" s="94"/>
      <c r="D768" s="81"/>
      <c r="E768" s="94"/>
      <c r="F768" s="94"/>
      <c r="Y768" s="754"/>
      <c r="Z768" s="754"/>
      <c r="AA768" s="754"/>
    </row>
    <row r="769" ht="15.75" customHeight="1">
      <c r="A769" s="94"/>
      <c r="B769" s="94"/>
      <c r="C769" s="94"/>
      <c r="D769" s="81"/>
      <c r="E769" s="94"/>
      <c r="F769" s="94"/>
      <c r="Y769" s="754"/>
      <c r="Z769" s="754"/>
      <c r="AA769" s="754"/>
    </row>
    <row r="770" ht="15.75" customHeight="1">
      <c r="A770" s="94"/>
      <c r="B770" s="94"/>
      <c r="C770" s="94"/>
      <c r="D770" s="81"/>
      <c r="E770" s="94"/>
      <c r="F770" s="94"/>
      <c r="Y770" s="754"/>
      <c r="Z770" s="754"/>
      <c r="AA770" s="754"/>
    </row>
    <row r="771" ht="15.75" customHeight="1">
      <c r="A771" s="94"/>
      <c r="B771" s="94"/>
      <c r="C771" s="94"/>
      <c r="D771" s="81"/>
      <c r="E771" s="94"/>
      <c r="F771" s="94"/>
      <c r="Y771" s="754"/>
      <c r="Z771" s="754"/>
      <c r="AA771" s="754"/>
    </row>
    <row r="772" ht="15.75" customHeight="1">
      <c r="A772" s="94"/>
      <c r="B772" s="94"/>
      <c r="C772" s="94"/>
      <c r="D772" s="81"/>
      <c r="E772" s="94"/>
      <c r="F772" s="94"/>
      <c r="Y772" s="754"/>
      <c r="Z772" s="754"/>
      <c r="AA772" s="754"/>
    </row>
    <row r="773" ht="15.75" customHeight="1">
      <c r="A773" s="94"/>
      <c r="B773" s="94"/>
      <c r="C773" s="94"/>
      <c r="D773" s="81"/>
      <c r="E773" s="94"/>
      <c r="F773" s="94"/>
      <c r="Y773" s="754"/>
      <c r="Z773" s="754"/>
      <c r="AA773" s="754"/>
    </row>
    <row r="774" ht="15.75" customHeight="1">
      <c r="A774" s="94"/>
      <c r="B774" s="94"/>
      <c r="C774" s="94"/>
      <c r="D774" s="81"/>
      <c r="E774" s="94"/>
      <c r="F774" s="94"/>
      <c r="Y774" s="754"/>
      <c r="Z774" s="754"/>
      <c r="AA774" s="754"/>
    </row>
    <row r="775" ht="15.75" customHeight="1">
      <c r="A775" s="94"/>
      <c r="B775" s="94"/>
      <c r="C775" s="94"/>
      <c r="D775" s="81"/>
      <c r="E775" s="94"/>
      <c r="F775" s="94"/>
      <c r="Y775" s="754"/>
      <c r="Z775" s="754"/>
      <c r="AA775" s="754"/>
    </row>
    <row r="776" ht="15.75" customHeight="1">
      <c r="A776" s="94"/>
      <c r="B776" s="94"/>
      <c r="C776" s="94"/>
      <c r="D776" s="81"/>
      <c r="E776" s="94"/>
      <c r="F776" s="94"/>
      <c r="Y776" s="754"/>
      <c r="Z776" s="754"/>
      <c r="AA776" s="754"/>
    </row>
    <row r="777" ht="15.75" customHeight="1">
      <c r="A777" s="94"/>
      <c r="B777" s="94"/>
      <c r="C777" s="94"/>
      <c r="D777" s="81"/>
      <c r="E777" s="94"/>
      <c r="F777" s="94"/>
      <c r="Y777" s="754"/>
      <c r="Z777" s="754"/>
      <c r="AA777" s="754"/>
    </row>
    <row r="778" ht="15.75" customHeight="1">
      <c r="A778" s="94"/>
      <c r="B778" s="94"/>
      <c r="C778" s="94"/>
      <c r="D778" s="81"/>
      <c r="E778" s="94"/>
      <c r="F778" s="94"/>
      <c r="Y778" s="754"/>
      <c r="Z778" s="754"/>
      <c r="AA778" s="754"/>
    </row>
    <row r="779" ht="15.75" customHeight="1">
      <c r="A779" s="94"/>
      <c r="B779" s="94"/>
      <c r="C779" s="94"/>
      <c r="D779" s="81"/>
      <c r="E779" s="94"/>
      <c r="F779" s="94"/>
      <c r="Y779" s="754"/>
      <c r="Z779" s="754"/>
      <c r="AA779" s="754"/>
    </row>
    <row r="780" ht="15.75" customHeight="1">
      <c r="A780" s="94"/>
      <c r="B780" s="94"/>
      <c r="C780" s="94"/>
      <c r="D780" s="81"/>
      <c r="E780" s="94"/>
      <c r="F780" s="94"/>
      <c r="Y780" s="754"/>
      <c r="Z780" s="754"/>
      <c r="AA780" s="754"/>
    </row>
    <row r="781" ht="15.75" customHeight="1">
      <c r="A781" s="94"/>
      <c r="B781" s="94"/>
      <c r="C781" s="94"/>
      <c r="D781" s="81"/>
      <c r="E781" s="94"/>
      <c r="F781" s="94"/>
      <c r="Y781" s="754"/>
      <c r="Z781" s="754"/>
      <c r="AA781" s="754"/>
    </row>
    <row r="782" ht="15.75" customHeight="1">
      <c r="A782" s="94"/>
      <c r="B782" s="94"/>
      <c r="C782" s="94"/>
      <c r="D782" s="81"/>
      <c r="E782" s="94"/>
      <c r="F782" s="94"/>
      <c r="Y782" s="754"/>
      <c r="Z782" s="754"/>
      <c r="AA782" s="754"/>
    </row>
    <row r="783" ht="15.75" customHeight="1">
      <c r="A783" s="94"/>
      <c r="B783" s="94"/>
      <c r="C783" s="94"/>
      <c r="D783" s="81"/>
      <c r="E783" s="94"/>
      <c r="F783" s="94"/>
      <c r="Y783" s="754"/>
      <c r="Z783" s="754"/>
      <c r="AA783" s="754"/>
    </row>
    <row r="784" ht="15.75" customHeight="1">
      <c r="A784" s="94"/>
      <c r="B784" s="94"/>
      <c r="C784" s="94"/>
      <c r="D784" s="81"/>
      <c r="E784" s="94"/>
      <c r="F784" s="94"/>
      <c r="Y784" s="754"/>
      <c r="Z784" s="754"/>
      <c r="AA784" s="754"/>
    </row>
    <row r="785" ht="15.75" customHeight="1">
      <c r="A785" s="94"/>
      <c r="B785" s="94"/>
      <c r="C785" s="94"/>
      <c r="D785" s="81"/>
      <c r="E785" s="94"/>
      <c r="F785" s="94"/>
      <c r="Y785" s="754"/>
      <c r="Z785" s="754"/>
      <c r="AA785" s="754"/>
    </row>
    <row r="786" ht="15.75" customHeight="1">
      <c r="A786" s="94"/>
      <c r="B786" s="94"/>
      <c r="C786" s="94"/>
      <c r="D786" s="81"/>
      <c r="E786" s="94"/>
      <c r="F786" s="94"/>
      <c r="Y786" s="754"/>
      <c r="Z786" s="754"/>
      <c r="AA786" s="754"/>
    </row>
    <row r="787" ht="15.75" customHeight="1">
      <c r="A787" s="94"/>
      <c r="B787" s="94"/>
      <c r="C787" s="94"/>
      <c r="D787" s="81"/>
      <c r="E787" s="94"/>
      <c r="F787" s="94"/>
      <c r="Y787" s="754"/>
      <c r="Z787" s="754"/>
      <c r="AA787" s="754"/>
    </row>
    <row r="788" ht="15.75" customHeight="1">
      <c r="A788" s="94"/>
      <c r="B788" s="94"/>
      <c r="C788" s="94"/>
      <c r="D788" s="81"/>
      <c r="E788" s="94"/>
      <c r="F788" s="94"/>
      <c r="Y788" s="754"/>
      <c r="Z788" s="754"/>
      <c r="AA788" s="754"/>
    </row>
    <row r="789" ht="15.75" customHeight="1">
      <c r="A789" s="94"/>
      <c r="B789" s="94"/>
      <c r="C789" s="94"/>
      <c r="D789" s="81"/>
      <c r="E789" s="94"/>
      <c r="F789" s="94"/>
      <c r="Y789" s="754"/>
      <c r="Z789" s="754"/>
      <c r="AA789" s="754"/>
    </row>
    <row r="790" ht="15.75" customHeight="1">
      <c r="A790" s="94"/>
      <c r="B790" s="94"/>
      <c r="C790" s="94"/>
      <c r="D790" s="81"/>
      <c r="E790" s="94"/>
      <c r="F790" s="94"/>
      <c r="Y790" s="754"/>
      <c r="Z790" s="754"/>
      <c r="AA790" s="754"/>
    </row>
    <row r="791" ht="15.75" customHeight="1">
      <c r="A791" s="94"/>
      <c r="B791" s="94"/>
      <c r="C791" s="94"/>
      <c r="D791" s="81"/>
      <c r="E791" s="94"/>
      <c r="F791" s="94"/>
      <c r="Y791" s="754"/>
      <c r="Z791" s="754"/>
      <c r="AA791" s="754"/>
    </row>
    <row r="792" ht="15.75" customHeight="1">
      <c r="A792" s="94"/>
      <c r="B792" s="94"/>
      <c r="C792" s="94"/>
      <c r="D792" s="81"/>
      <c r="E792" s="94"/>
      <c r="F792" s="94"/>
      <c r="Y792" s="754"/>
      <c r="Z792" s="754"/>
      <c r="AA792" s="754"/>
    </row>
    <row r="793" ht="15.75" customHeight="1">
      <c r="A793" s="94"/>
      <c r="B793" s="94"/>
      <c r="C793" s="94"/>
      <c r="D793" s="81"/>
      <c r="E793" s="94"/>
      <c r="F793" s="94"/>
      <c r="Y793" s="754"/>
      <c r="Z793" s="754"/>
      <c r="AA793" s="754"/>
    </row>
    <row r="794" ht="15.75" customHeight="1">
      <c r="A794" s="94"/>
      <c r="B794" s="94"/>
      <c r="C794" s="94"/>
      <c r="D794" s="81"/>
      <c r="E794" s="94"/>
      <c r="F794" s="94"/>
      <c r="Y794" s="754"/>
      <c r="Z794" s="754"/>
      <c r="AA794" s="754"/>
    </row>
    <row r="795" ht="15.75" customHeight="1">
      <c r="A795" s="94"/>
      <c r="B795" s="94"/>
      <c r="C795" s="94"/>
      <c r="D795" s="81"/>
      <c r="E795" s="94"/>
      <c r="F795" s="94"/>
      <c r="Y795" s="754"/>
      <c r="Z795" s="754"/>
      <c r="AA795" s="754"/>
    </row>
    <row r="796" ht="15.75" customHeight="1">
      <c r="A796" s="94"/>
      <c r="B796" s="94"/>
      <c r="C796" s="94"/>
      <c r="D796" s="81"/>
      <c r="E796" s="94"/>
      <c r="F796" s="94"/>
      <c r="Y796" s="754"/>
      <c r="Z796" s="754"/>
      <c r="AA796" s="754"/>
    </row>
    <row r="797" ht="15.75" customHeight="1">
      <c r="A797" s="94"/>
      <c r="B797" s="94"/>
      <c r="C797" s="94"/>
      <c r="D797" s="81"/>
      <c r="E797" s="94"/>
      <c r="F797" s="94"/>
      <c r="Y797" s="754"/>
      <c r="Z797" s="754"/>
      <c r="AA797" s="754"/>
    </row>
    <row r="798" ht="15.75" customHeight="1">
      <c r="A798" s="94"/>
      <c r="B798" s="94"/>
      <c r="C798" s="94"/>
      <c r="D798" s="81"/>
      <c r="E798" s="94"/>
      <c r="F798" s="94"/>
      <c r="Y798" s="754"/>
      <c r="Z798" s="754"/>
      <c r="AA798" s="754"/>
    </row>
    <row r="799" ht="15.75" customHeight="1">
      <c r="A799" s="94"/>
      <c r="B799" s="94"/>
      <c r="C799" s="94"/>
      <c r="D799" s="81"/>
      <c r="E799" s="94"/>
      <c r="F799" s="94"/>
      <c r="Y799" s="754"/>
      <c r="Z799" s="754"/>
      <c r="AA799" s="754"/>
    </row>
    <row r="800" ht="15.75" customHeight="1">
      <c r="A800" s="94"/>
      <c r="B800" s="94"/>
      <c r="C800" s="94"/>
      <c r="D800" s="81"/>
      <c r="E800" s="94"/>
      <c r="F800" s="94"/>
      <c r="Y800" s="754"/>
      <c r="Z800" s="754"/>
      <c r="AA800" s="754"/>
    </row>
    <row r="801" ht="15.75" customHeight="1">
      <c r="A801" s="94"/>
      <c r="B801" s="94"/>
      <c r="C801" s="94"/>
      <c r="D801" s="81"/>
      <c r="E801" s="94"/>
      <c r="F801" s="94"/>
      <c r="Y801" s="754"/>
      <c r="Z801" s="754"/>
      <c r="AA801" s="754"/>
    </row>
    <row r="802" ht="15.75" customHeight="1">
      <c r="A802" s="94"/>
      <c r="B802" s="94"/>
      <c r="C802" s="94"/>
      <c r="D802" s="81"/>
      <c r="E802" s="94"/>
      <c r="F802" s="94"/>
      <c r="Y802" s="754"/>
      <c r="Z802" s="754"/>
      <c r="AA802" s="754"/>
    </row>
    <row r="803" ht="15.75" customHeight="1">
      <c r="A803" s="94"/>
      <c r="B803" s="94"/>
      <c r="C803" s="94"/>
      <c r="D803" s="81"/>
      <c r="E803" s="94"/>
      <c r="F803" s="94"/>
      <c r="Y803" s="754"/>
      <c r="Z803" s="754"/>
      <c r="AA803" s="754"/>
    </row>
    <row r="804" ht="15.75" customHeight="1">
      <c r="A804" s="94"/>
      <c r="B804" s="94"/>
      <c r="C804" s="94"/>
      <c r="D804" s="81"/>
      <c r="E804" s="94"/>
      <c r="F804" s="94"/>
      <c r="Y804" s="754"/>
      <c r="Z804" s="754"/>
      <c r="AA804" s="754"/>
    </row>
    <row r="805" ht="15.75" customHeight="1">
      <c r="A805" s="94"/>
      <c r="B805" s="94"/>
      <c r="C805" s="94"/>
      <c r="D805" s="81"/>
      <c r="E805" s="94"/>
      <c r="F805" s="94"/>
      <c r="Y805" s="754"/>
      <c r="Z805" s="754"/>
      <c r="AA805" s="754"/>
    </row>
    <row r="806" ht="15.75" customHeight="1">
      <c r="A806" s="94"/>
      <c r="B806" s="94"/>
      <c r="C806" s="94"/>
      <c r="D806" s="81"/>
      <c r="E806" s="94"/>
      <c r="F806" s="94"/>
      <c r="Y806" s="754"/>
      <c r="Z806" s="754"/>
      <c r="AA806" s="754"/>
    </row>
    <row r="807" ht="15.75" customHeight="1">
      <c r="A807" s="94"/>
      <c r="B807" s="94"/>
      <c r="C807" s="94"/>
      <c r="D807" s="81"/>
      <c r="E807" s="94"/>
      <c r="F807" s="94"/>
      <c r="Y807" s="754"/>
      <c r="Z807" s="754"/>
      <c r="AA807" s="754"/>
    </row>
    <row r="808" ht="15.75" customHeight="1">
      <c r="A808" s="94"/>
      <c r="B808" s="94"/>
      <c r="C808" s="94"/>
      <c r="D808" s="81"/>
      <c r="E808" s="94"/>
      <c r="F808" s="94"/>
      <c r="Y808" s="754"/>
      <c r="Z808" s="754"/>
      <c r="AA808" s="754"/>
    </row>
    <row r="809" ht="15.75" customHeight="1">
      <c r="A809" s="94"/>
      <c r="B809" s="94"/>
      <c r="C809" s="94"/>
      <c r="D809" s="81"/>
      <c r="E809" s="94"/>
      <c r="F809" s="94"/>
      <c r="Y809" s="754"/>
      <c r="Z809" s="754"/>
      <c r="AA809" s="754"/>
    </row>
    <row r="810" ht="15.75" customHeight="1">
      <c r="A810" s="94"/>
      <c r="B810" s="94"/>
      <c r="C810" s="94"/>
      <c r="D810" s="81"/>
      <c r="E810" s="94"/>
      <c r="F810" s="94"/>
      <c r="Y810" s="754"/>
      <c r="Z810" s="754"/>
      <c r="AA810" s="754"/>
    </row>
    <row r="811" ht="15.75" customHeight="1">
      <c r="A811" s="94"/>
      <c r="B811" s="94"/>
      <c r="C811" s="94"/>
      <c r="D811" s="81"/>
      <c r="E811" s="94"/>
      <c r="F811" s="94"/>
      <c r="Y811" s="754"/>
      <c r="Z811" s="754"/>
      <c r="AA811" s="754"/>
    </row>
    <row r="812" ht="15.75" customHeight="1">
      <c r="A812" s="94"/>
      <c r="B812" s="94"/>
      <c r="C812" s="94"/>
      <c r="D812" s="81"/>
      <c r="E812" s="94"/>
      <c r="F812" s="94"/>
      <c r="Y812" s="754"/>
      <c r="Z812" s="754"/>
      <c r="AA812" s="754"/>
    </row>
    <row r="813" ht="15.75" customHeight="1">
      <c r="A813" s="94"/>
      <c r="B813" s="94"/>
      <c r="C813" s="94"/>
      <c r="D813" s="81"/>
      <c r="E813" s="94"/>
      <c r="F813" s="94"/>
      <c r="Y813" s="754"/>
      <c r="Z813" s="754"/>
      <c r="AA813" s="754"/>
    </row>
    <row r="814" ht="15.75" customHeight="1">
      <c r="A814" s="94"/>
      <c r="B814" s="94"/>
      <c r="C814" s="94"/>
      <c r="D814" s="81"/>
      <c r="E814" s="94"/>
      <c r="F814" s="94"/>
      <c r="Y814" s="754"/>
      <c r="Z814" s="754"/>
      <c r="AA814" s="754"/>
    </row>
    <row r="815" ht="15.75" customHeight="1">
      <c r="A815" s="94"/>
      <c r="B815" s="94"/>
      <c r="C815" s="94"/>
      <c r="D815" s="81"/>
      <c r="E815" s="94"/>
      <c r="F815" s="94"/>
      <c r="Y815" s="754"/>
      <c r="Z815" s="754"/>
      <c r="AA815" s="754"/>
    </row>
    <row r="816" ht="15.75" customHeight="1">
      <c r="A816" s="94"/>
      <c r="B816" s="94"/>
      <c r="C816" s="94"/>
      <c r="D816" s="81"/>
      <c r="E816" s="94"/>
      <c r="F816" s="94"/>
      <c r="Y816" s="754"/>
      <c r="Z816" s="754"/>
      <c r="AA816" s="754"/>
    </row>
    <row r="817" ht="15.75" customHeight="1">
      <c r="A817" s="94"/>
      <c r="B817" s="94"/>
      <c r="C817" s="94"/>
      <c r="D817" s="81"/>
      <c r="E817" s="94"/>
      <c r="F817" s="94"/>
      <c r="Y817" s="754"/>
      <c r="Z817" s="754"/>
      <c r="AA817" s="754"/>
    </row>
    <row r="818" ht="15.75" customHeight="1">
      <c r="A818" s="94"/>
      <c r="B818" s="94"/>
      <c r="C818" s="94"/>
      <c r="D818" s="81"/>
      <c r="E818" s="94"/>
      <c r="F818" s="94"/>
      <c r="Y818" s="754"/>
      <c r="Z818" s="754"/>
      <c r="AA818" s="754"/>
    </row>
    <row r="819" ht="15.75" customHeight="1">
      <c r="A819" s="94"/>
      <c r="B819" s="94"/>
      <c r="C819" s="94"/>
      <c r="D819" s="81"/>
      <c r="E819" s="94"/>
      <c r="F819" s="94"/>
      <c r="Y819" s="754"/>
      <c r="Z819" s="754"/>
      <c r="AA819" s="754"/>
    </row>
    <row r="820" ht="15.75" customHeight="1">
      <c r="A820" s="94"/>
      <c r="B820" s="94"/>
      <c r="C820" s="94"/>
      <c r="D820" s="81"/>
      <c r="E820" s="94"/>
      <c r="F820" s="94"/>
      <c r="Y820" s="754"/>
      <c r="Z820" s="754"/>
      <c r="AA820" s="754"/>
    </row>
    <row r="821" ht="15.75" customHeight="1">
      <c r="A821" s="94"/>
      <c r="B821" s="94"/>
      <c r="C821" s="94"/>
      <c r="D821" s="81"/>
      <c r="E821" s="94"/>
      <c r="F821" s="94"/>
      <c r="Y821" s="754"/>
      <c r="Z821" s="754"/>
      <c r="AA821" s="754"/>
    </row>
    <row r="822" ht="15.75" customHeight="1">
      <c r="A822" s="94"/>
      <c r="B822" s="94"/>
      <c r="C822" s="94"/>
      <c r="D822" s="81"/>
      <c r="E822" s="94"/>
      <c r="F822" s="94"/>
      <c r="Y822" s="754"/>
      <c r="Z822" s="754"/>
      <c r="AA822" s="754"/>
    </row>
    <row r="823" ht="15.75" customHeight="1">
      <c r="A823" s="94"/>
      <c r="B823" s="94"/>
      <c r="C823" s="94"/>
      <c r="D823" s="81"/>
      <c r="E823" s="94"/>
      <c r="F823" s="94"/>
      <c r="Y823" s="754"/>
      <c r="Z823" s="754"/>
      <c r="AA823" s="754"/>
    </row>
    <row r="824" ht="15.75" customHeight="1">
      <c r="A824" s="94"/>
      <c r="B824" s="94"/>
      <c r="C824" s="94"/>
      <c r="D824" s="81"/>
      <c r="E824" s="94"/>
      <c r="F824" s="94"/>
      <c r="Y824" s="754"/>
      <c r="Z824" s="754"/>
      <c r="AA824" s="754"/>
    </row>
    <row r="825" ht="15.75" customHeight="1">
      <c r="A825" s="94"/>
      <c r="B825" s="94"/>
      <c r="C825" s="94"/>
      <c r="D825" s="81"/>
      <c r="E825" s="94"/>
      <c r="F825" s="94"/>
      <c r="Y825" s="754"/>
      <c r="Z825" s="754"/>
      <c r="AA825" s="754"/>
    </row>
    <row r="826" ht="15.75" customHeight="1">
      <c r="A826" s="94"/>
      <c r="B826" s="94"/>
      <c r="C826" s="94"/>
      <c r="D826" s="81"/>
      <c r="E826" s="94"/>
      <c r="F826" s="94"/>
      <c r="Y826" s="754"/>
      <c r="Z826" s="754"/>
      <c r="AA826" s="754"/>
    </row>
    <row r="827" ht="15.75" customHeight="1">
      <c r="A827" s="94"/>
      <c r="B827" s="94"/>
      <c r="C827" s="94"/>
      <c r="D827" s="81"/>
      <c r="E827" s="94"/>
      <c r="F827" s="94"/>
      <c r="Y827" s="754"/>
      <c r="Z827" s="754"/>
      <c r="AA827" s="754"/>
    </row>
    <row r="828" ht="15.75" customHeight="1">
      <c r="A828" s="94"/>
      <c r="B828" s="94"/>
      <c r="C828" s="94"/>
      <c r="D828" s="81"/>
      <c r="E828" s="94"/>
      <c r="F828" s="94"/>
      <c r="Y828" s="754"/>
      <c r="Z828" s="754"/>
      <c r="AA828" s="754"/>
    </row>
    <row r="829" ht="15.75" customHeight="1">
      <c r="A829" s="94"/>
      <c r="B829" s="94"/>
      <c r="C829" s="94"/>
      <c r="D829" s="81"/>
      <c r="E829" s="94"/>
      <c r="F829" s="94"/>
      <c r="Y829" s="754"/>
      <c r="Z829" s="754"/>
      <c r="AA829" s="754"/>
    </row>
    <row r="830" ht="15.75" customHeight="1">
      <c r="A830" s="94"/>
      <c r="B830" s="94"/>
      <c r="C830" s="94"/>
      <c r="D830" s="81"/>
      <c r="E830" s="94"/>
      <c r="F830" s="94"/>
      <c r="Y830" s="754"/>
      <c r="Z830" s="754"/>
      <c r="AA830" s="754"/>
    </row>
    <row r="831" ht="15.75" customHeight="1">
      <c r="A831" s="94"/>
      <c r="B831" s="94"/>
      <c r="C831" s="94"/>
      <c r="D831" s="81"/>
      <c r="E831" s="94"/>
      <c r="F831" s="94"/>
      <c r="Y831" s="754"/>
      <c r="Z831" s="754"/>
      <c r="AA831" s="754"/>
    </row>
    <row r="832" ht="15.75" customHeight="1">
      <c r="A832" s="94"/>
      <c r="B832" s="94"/>
      <c r="C832" s="94"/>
      <c r="D832" s="81"/>
      <c r="E832" s="94"/>
      <c r="F832" s="94"/>
      <c r="Y832" s="754"/>
      <c r="Z832" s="754"/>
      <c r="AA832" s="754"/>
    </row>
    <row r="833" ht="15.75" customHeight="1">
      <c r="A833" s="94"/>
      <c r="B833" s="94"/>
      <c r="C833" s="94"/>
      <c r="D833" s="81"/>
      <c r="E833" s="94"/>
      <c r="F833" s="94"/>
      <c r="Y833" s="754"/>
      <c r="Z833" s="754"/>
      <c r="AA833" s="754"/>
    </row>
    <row r="834" ht="15.75" customHeight="1">
      <c r="A834" s="94"/>
      <c r="B834" s="94"/>
      <c r="C834" s="94"/>
      <c r="D834" s="81"/>
      <c r="E834" s="94"/>
      <c r="F834" s="94"/>
      <c r="Y834" s="754"/>
      <c r="Z834" s="754"/>
      <c r="AA834" s="754"/>
    </row>
    <row r="835" ht="15.75" customHeight="1">
      <c r="A835" s="94"/>
      <c r="B835" s="94"/>
      <c r="C835" s="94"/>
      <c r="D835" s="81"/>
      <c r="E835" s="94"/>
      <c r="F835" s="94"/>
      <c r="Y835" s="754"/>
      <c r="Z835" s="754"/>
      <c r="AA835" s="754"/>
    </row>
    <row r="836" ht="15.75" customHeight="1">
      <c r="A836" s="94"/>
      <c r="B836" s="94"/>
      <c r="C836" s="94"/>
      <c r="D836" s="81"/>
      <c r="E836" s="94"/>
      <c r="F836" s="94"/>
      <c r="Y836" s="754"/>
      <c r="Z836" s="754"/>
      <c r="AA836" s="754"/>
    </row>
    <row r="837" ht="15.75" customHeight="1">
      <c r="A837" s="94"/>
      <c r="B837" s="94"/>
      <c r="C837" s="94"/>
      <c r="D837" s="81"/>
      <c r="E837" s="94"/>
      <c r="F837" s="94"/>
      <c r="Y837" s="754"/>
      <c r="Z837" s="754"/>
      <c r="AA837" s="754"/>
    </row>
    <row r="838" ht="15.75" customHeight="1">
      <c r="A838" s="94"/>
      <c r="B838" s="94"/>
      <c r="C838" s="94"/>
      <c r="D838" s="81"/>
      <c r="E838" s="94"/>
      <c r="F838" s="94"/>
      <c r="Y838" s="754"/>
      <c r="Z838" s="754"/>
      <c r="AA838" s="754"/>
    </row>
    <row r="839" ht="15.75" customHeight="1">
      <c r="A839" s="94"/>
      <c r="B839" s="94"/>
      <c r="C839" s="94"/>
      <c r="D839" s="81"/>
      <c r="E839" s="94"/>
      <c r="F839" s="94"/>
      <c r="Y839" s="754"/>
      <c r="Z839" s="754"/>
      <c r="AA839" s="754"/>
    </row>
    <row r="840" ht="15.75" customHeight="1">
      <c r="A840" s="94"/>
      <c r="B840" s="94"/>
      <c r="C840" s="94"/>
      <c r="D840" s="81"/>
      <c r="E840" s="94"/>
      <c r="F840" s="94"/>
      <c r="Y840" s="754"/>
      <c r="Z840" s="754"/>
      <c r="AA840" s="754"/>
    </row>
    <row r="841" ht="15.75" customHeight="1">
      <c r="A841" s="94"/>
      <c r="B841" s="94"/>
      <c r="C841" s="94"/>
      <c r="D841" s="81"/>
      <c r="E841" s="94"/>
      <c r="F841" s="94"/>
      <c r="Y841" s="754"/>
      <c r="Z841" s="754"/>
      <c r="AA841" s="754"/>
    </row>
    <row r="842" ht="15.75" customHeight="1">
      <c r="A842" s="94"/>
      <c r="B842" s="94"/>
      <c r="C842" s="94"/>
      <c r="D842" s="81"/>
      <c r="E842" s="94"/>
      <c r="F842" s="94"/>
      <c r="Y842" s="754"/>
      <c r="Z842" s="754"/>
      <c r="AA842" s="754"/>
    </row>
    <row r="843" ht="15.75" customHeight="1">
      <c r="A843" s="94"/>
      <c r="B843" s="94"/>
      <c r="C843" s="94"/>
      <c r="D843" s="81"/>
      <c r="E843" s="94"/>
      <c r="F843" s="94"/>
      <c r="Y843" s="754"/>
      <c r="Z843" s="754"/>
      <c r="AA843" s="754"/>
    </row>
    <row r="844" ht="15.75" customHeight="1">
      <c r="A844" s="94"/>
      <c r="B844" s="94"/>
      <c r="C844" s="94"/>
      <c r="D844" s="81"/>
      <c r="E844" s="94"/>
      <c r="F844" s="94"/>
      <c r="Y844" s="754"/>
      <c r="Z844" s="754"/>
      <c r="AA844" s="754"/>
    </row>
    <row r="845" ht="15.75" customHeight="1">
      <c r="A845" s="94"/>
      <c r="B845" s="94"/>
      <c r="C845" s="94"/>
      <c r="D845" s="81"/>
      <c r="E845" s="94"/>
      <c r="F845" s="94"/>
      <c r="Y845" s="754"/>
      <c r="Z845" s="754"/>
      <c r="AA845" s="754"/>
    </row>
    <row r="846" ht="15.75" customHeight="1">
      <c r="A846" s="94"/>
      <c r="B846" s="94"/>
      <c r="C846" s="94"/>
      <c r="D846" s="81"/>
      <c r="E846" s="94"/>
      <c r="F846" s="94"/>
      <c r="Y846" s="754"/>
      <c r="Z846" s="754"/>
      <c r="AA846" s="754"/>
    </row>
    <row r="847" ht="15.75" customHeight="1">
      <c r="A847" s="94"/>
      <c r="B847" s="94"/>
      <c r="C847" s="94"/>
      <c r="D847" s="81"/>
      <c r="E847" s="94"/>
      <c r="F847" s="94"/>
      <c r="Y847" s="754"/>
      <c r="Z847" s="754"/>
      <c r="AA847" s="754"/>
    </row>
    <row r="848" ht="15.75" customHeight="1">
      <c r="A848" s="94"/>
      <c r="B848" s="94"/>
      <c r="C848" s="94"/>
      <c r="D848" s="81"/>
      <c r="E848" s="94"/>
      <c r="F848" s="94"/>
      <c r="Y848" s="754"/>
      <c r="Z848" s="754"/>
      <c r="AA848" s="754"/>
    </row>
    <row r="849" ht="15.75" customHeight="1">
      <c r="A849" s="94"/>
      <c r="B849" s="94"/>
      <c r="C849" s="94"/>
      <c r="D849" s="81"/>
      <c r="E849" s="94"/>
      <c r="F849" s="94"/>
      <c r="Y849" s="754"/>
      <c r="Z849" s="754"/>
      <c r="AA849" s="754"/>
    </row>
    <row r="850" ht="15.75" customHeight="1">
      <c r="A850" s="94"/>
      <c r="B850" s="94"/>
      <c r="C850" s="94"/>
      <c r="D850" s="81"/>
      <c r="E850" s="94"/>
      <c r="F850" s="94"/>
      <c r="Y850" s="754"/>
      <c r="Z850" s="754"/>
      <c r="AA850" s="754"/>
    </row>
    <row r="851" ht="15.75" customHeight="1">
      <c r="A851" s="94"/>
      <c r="B851" s="94"/>
      <c r="C851" s="94"/>
      <c r="D851" s="81"/>
      <c r="E851" s="94"/>
      <c r="F851" s="94"/>
      <c r="Y851" s="754"/>
      <c r="Z851" s="754"/>
      <c r="AA851" s="754"/>
    </row>
    <row r="852" ht="15.75" customHeight="1">
      <c r="A852" s="94"/>
      <c r="B852" s="94"/>
      <c r="C852" s="94"/>
      <c r="D852" s="81"/>
      <c r="E852" s="94"/>
      <c r="F852" s="94"/>
      <c r="Y852" s="754"/>
      <c r="Z852" s="754"/>
      <c r="AA852" s="754"/>
    </row>
    <row r="853" ht="15.75" customHeight="1">
      <c r="A853" s="94"/>
      <c r="B853" s="94"/>
      <c r="C853" s="94"/>
      <c r="D853" s="81"/>
      <c r="E853" s="94"/>
      <c r="F853" s="94"/>
      <c r="Y853" s="754"/>
      <c r="Z853" s="754"/>
      <c r="AA853" s="754"/>
    </row>
    <row r="854" ht="15.75" customHeight="1">
      <c r="A854" s="94"/>
      <c r="B854" s="94"/>
      <c r="C854" s="94"/>
      <c r="D854" s="81"/>
      <c r="E854" s="94"/>
      <c r="F854" s="94"/>
      <c r="Y854" s="754"/>
      <c r="Z854" s="754"/>
      <c r="AA854" s="754"/>
    </row>
    <row r="855" ht="15.75" customHeight="1">
      <c r="A855" s="94"/>
      <c r="B855" s="94"/>
      <c r="C855" s="94"/>
      <c r="D855" s="81"/>
      <c r="E855" s="94"/>
      <c r="F855" s="94"/>
      <c r="Y855" s="754"/>
      <c r="Z855" s="754"/>
      <c r="AA855" s="754"/>
    </row>
    <row r="856" ht="15.75" customHeight="1">
      <c r="A856" s="94"/>
      <c r="B856" s="94"/>
      <c r="C856" s="94"/>
      <c r="D856" s="81"/>
      <c r="E856" s="94"/>
      <c r="F856" s="94"/>
      <c r="Y856" s="754"/>
      <c r="Z856" s="754"/>
      <c r="AA856" s="754"/>
    </row>
    <row r="857" ht="15.75" customHeight="1">
      <c r="A857" s="94"/>
      <c r="B857" s="94"/>
      <c r="C857" s="94"/>
      <c r="D857" s="81"/>
      <c r="E857" s="94"/>
      <c r="F857" s="94"/>
      <c r="Y857" s="754"/>
      <c r="Z857" s="754"/>
      <c r="AA857" s="754"/>
    </row>
    <row r="858" ht="15.75" customHeight="1">
      <c r="A858" s="94"/>
      <c r="B858" s="94"/>
      <c r="C858" s="94"/>
      <c r="D858" s="81"/>
      <c r="E858" s="94"/>
      <c r="F858" s="94"/>
      <c r="Y858" s="754"/>
      <c r="Z858" s="754"/>
      <c r="AA858" s="754"/>
    </row>
    <row r="859" ht="15.75" customHeight="1">
      <c r="A859" s="94"/>
      <c r="B859" s="94"/>
      <c r="C859" s="94"/>
      <c r="D859" s="81"/>
      <c r="E859" s="94"/>
      <c r="F859" s="94"/>
      <c r="Y859" s="754"/>
      <c r="Z859" s="754"/>
      <c r="AA859" s="754"/>
    </row>
    <row r="860" ht="15.75" customHeight="1">
      <c r="A860" s="94"/>
      <c r="B860" s="94"/>
      <c r="C860" s="94"/>
      <c r="D860" s="81"/>
      <c r="E860" s="94"/>
      <c r="F860" s="94"/>
      <c r="Y860" s="754"/>
      <c r="Z860" s="754"/>
      <c r="AA860" s="754"/>
    </row>
    <row r="861" ht="15.75" customHeight="1">
      <c r="A861" s="94"/>
      <c r="B861" s="94"/>
      <c r="C861" s="94"/>
      <c r="D861" s="81"/>
      <c r="E861" s="94"/>
      <c r="F861" s="94"/>
      <c r="Y861" s="754"/>
      <c r="Z861" s="754"/>
      <c r="AA861" s="754"/>
    </row>
    <row r="862" ht="15.75" customHeight="1">
      <c r="A862" s="94"/>
      <c r="B862" s="94"/>
      <c r="C862" s="94"/>
      <c r="D862" s="81"/>
      <c r="E862" s="94"/>
      <c r="F862" s="94"/>
      <c r="Y862" s="754"/>
      <c r="Z862" s="754"/>
      <c r="AA862" s="754"/>
    </row>
    <row r="863" ht="15.75" customHeight="1">
      <c r="A863" s="94"/>
      <c r="B863" s="94"/>
      <c r="C863" s="94"/>
      <c r="D863" s="81"/>
      <c r="E863" s="94"/>
      <c r="F863" s="94"/>
      <c r="Y863" s="754"/>
      <c r="Z863" s="754"/>
      <c r="AA863" s="754"/>
    </row>
    <row r="864" ht="15.75" customHeight="1">
      <c r="A864" s="94"/>
      <c r="B864" s="94"/>
      <c r="C864" s="94"/>
      <c r="D864" s="81"/>
      <c r="E864" s="94"/>
      <c r="F864" s="94"/>
      <c r="Y864" s="754"/>
      <c r="Z864" s="754"/>
      <c r="AA864" s="754"/>
    </row>
    <row r="865" ht="15.75" customHeight="1">
      <c r="A865" s="94"/>
      <c r="B865" s="94"/>
      <c r="C865" s="94"/>
      <c r="D865" s="81"/>
      <c r="E865" s="94"/>
      <c r="F865" s="94"/>
      <c r="Y865" s="754"/>
      <c r="Z865" s="754"/>
      <c r="AA865" s="754"/>
    </row>
    <row r="866" ht="15.75" customHeight="1">
      <c r="A866" s="94"/>
      <c r="B866" s="94"/>
      <c r="C866" s="94"/>
      <c r="D866" s="81"/>
      <c r="E866" s="94"/>
      <c r="F866" s="94"/>
      <c r="Y866" s="754"/>
      <c r="Z866" s="754"/>
      <c r="AA866" s="754"/>
    </row>
    <row r="867" ht="15.75" customHeight="1">
      <c r="A867" s="94"/>
      <c r="B867" s="94"/>
      <c r="C867" s="94"/>
      <c r="D867" s="81"/>
      <c r="E867" s="94"/>
      <c r="F867" s="94"/>
      <c r="Y867" s="754"/>
      <c r="Z867" s="754"/>
      <c r="AA867" s="754"/>
    </row>
    <row r="868" ht="15.75" customHeight="1">
      <c r="A868" s="94"/>
      <c r="B868" s="94"/>
      <c r="C868" s="94"/>
      <c r="D868" s="81"/>
      <c r="E868" s="94"/>
      <c r="F868" s="94"/>
      <c r="Y868" s="754"/>
      <c r="Z868" s="754"/>
      <c r="AA868" s="754"/>
    </row>
    <row r="869" ht="15.75" customHeight="1">
      <c r="A869" s="94"/>
      <c r="B869" s="94"/>
      <c r="C869" s="94"/>
      <c r="D869" s="81"/>
      <c r="E869" s="94"/>
      <c r="F869" s="94"/>
      <c r="Y869" s="754"/>
      <c r="Z869" s="754"/>
      <c r="AA869" s="754"/>
    </row>
    <row r="870" ht="15.75" customHeight="1">
      <c r="A870" s="94"/>
      <c r="B870" s="94"/>
      <c r="C870" s="94"/>
      <c r="D870" s="81"/>
      <c r="E870" s="94"/>
      <c r="F870" s="94"/>
      <c r="Y870" s="754"/>
      <c r="Z870" s="754"/>
      <c r="AA870" s="754"/>
    </row>
    <row r="871" ht="15.75" customHeight="1">
      <c r="A871" s="94"/>
      <c r="B871" s="94"/>
      <c r="C871" s="94"/>
      <c r="D871" s="81"/>
      <c r="E871" s="94"/>
      <c r="F871" s="94"/>
      <c r="Y871" s="754"/>
      <c r="Z871" s="754"/>
      <c r="AA871" s="754"/>
    </row>
    <row r="872" ht="15.75" customHeight="1">
      <c r="A872" s="94"/>
      <c r="B872" s="94"/>
      <c r="C872" s="94"/>
      <c r="D872" s="81"/>
      <c r="E872" s="94"/>
      <c r="F872" s="94"/>
      <c r="Y872" s="754"/>
      <c r="Z872" s="754"/>
      <c r="AA872" s="754"/>
    </row>
    <row r="873" ht="15.75" customHeight="1">
      <c r="A873" s="94"/>
      <c r="B873" s="94"/>
      <c r="C873" s="94"/>
      <c r="D873" s="81"/>
      <c r="E873" s="94"/>
      <c r="F873" s="94"/>
      <c r="Y873" s="754"/>
      <c r="Z873" s="754"/>
      <c r="AA873" s="754"/>
    </row>
    <row r="874" ht="15.75" customHeight="1">
      <c r="A874" s="94"/>
      <c r="B874" s="94"/>
      <c r="C874" s="94"/>
      <c r="D874" s="81"/>
      <c r="E874" s="94"/>
      <c r="F874" s="94"/>
      <c r="Y874" s="754"/>
      <c r="Z874" s="754"/>
      <c r="AA874" s="754"/>
    </row>
    <row r="875" ht="15.75" customHeight="1">
      <c r="A875" s="94"/>
      <c r="B875" s="94"/>
      <c r="C875" s="94"/>
      <c r="D875" s="81"/>
      <c r="E875" s="94"/>
      <c r="F875" s="94"/>
      <c r="Y875" s="754"/>
      <c r="Z875" s="754"/>
      <c r="AA875" s="754"/>
    </row>
    <row r="876" ht="15.75" customHeight="1">
      <c r="A876" s="94"/>
      <c r="B876" s="94"/>
      <c r="C876" s="94"/>
      <c r="D876" s="81"/>
      <c r="E876" s="94"/>
      <c r="F876" s="94"/>
      <c r="Y876" s="754"/>
      <c r="Z876" s="754"/>
      <c r="AA876" s="754"/>
    </row>
    <row r="877" ht="15.75" customHeight="1">
      <c r="A877" s="94"/>
      <c r="B877" s="94"/>
      <c r="C877" s="94"/>
      <c r="D877" s="81"/>
      <c r="E877" s="94"/>
      <c r="F877" s="94"/>
      <c r="Y877" s="754"/>
      <c r="Z877" s="754"/>
      <c r="AA877" s="754"/>
    </row>
    <row r="878" ht="15.75" customHeight="1">
      <c r="A878" s="94"/>
      <c r="B878" s="94"/>
      <c r="C878" s="94"/>
      <c r="D878" s="81"/>
      <c r="E878" s="94"/>
      <c r="F878" s="94"/>
      <c r="Y878" s="754"/>
      <c r="Z878" s="754"/>
      <c r="AA878" s="754"/>
    </row>
    <row r="879" ht="15.75" customHeight="1">
      <c r="A879" s="94"/>
      <c r="B879" s="94"/>
      <c r="C879" s="94"/>
      <c r="D879" s="81"/>
      <c r="E879" s="94"/>
      <c r="F879" s="94"/>
      <c r="Y879" s="754"/>
      <c r="Z879" s="754"/>
      <c r="AA879" s="754"/>
    </row>
    <row r="880" ht="15.75" customHeight="1">
      <c r="A880" s="94"/>
      <c r="B880" s="94"/>
      <c r="C880" s="94"/>
      <c r="D880" s="81"/>
      <c r="E880" s="94"/>
      <c r="F880" s="94"/>
      <c r="Y880" s="754"/>
      <c r="Z880" s="754"/>
      <c r="AA880" s="754"/>
    </row>
    <row r="881" ht="15.75" customHeight="1">
      <c r="A881" s="94"/>
      <c r="B881" s="94"/>
      <c r="C881" s="94"/>
      <c r="D881" s="81"/>
      <c r="E881" s="94"/>
      <c r="F881" s="94"/>
      <c r="Y881" s="754"/>
      <c r="Z881" s="754"/>
      <c r="AA881" s="754"/>
    </row>
    <row r="882" ht="15.75" customHeight="1">
      <c r="A882" s="94"/>
      <c r="B882" s="94"/>
      <c r="C882" s="94"/>
      <c r="D882" s="81"/>
      <c r="E882" s="94"/>
      <c r="F882" s="94"/>
      <c r="Y882" s="754"/>
      <c r="Z882" s="754"/>
      <c r="AA882" s="754"/>
    </row>
    <row r="883" ht="15.75" customHeight="1">
      <c r="A883" s="94"/>
      <c r="B883" s="94"/>
      <c r="C883" s="94"/>
      <c r="D883" s="81"/>
      <c r="E883" s="94"/>
      <c r="F883" s="94"/>
      <c r="Y883" s="754"/>
      <c r="Z883" s="754"/>
      <c r="AA883" s="754"/>
    </row>
    <row r="884" ht="15.75" customHeight="1">
      <c r="A884" s="94"/>
      <c r="B884" s="94"/>
      <c r="C884" s="94"/>
      <c r="D884" s="81"/>
      <c r="E884" s="94"/>
      <c r="F884" s="94"/>
      <c r="Y884" s="754"/>
      <c r="Z884" s="754"/>
      <c r="AA884" s="754"/>
    </row>
    <row r="885" ht="15.75" customHeight="1">
      <c r="A885" s="94"/>
      <c r="B885" s="94"/>
      <c r="C885" s="94"/>
      <c r="D885" s="81"/>
      <c r="E885" s="94"/>
      <c r="F885" s="94"/>
      <c r="Y885" s="754"/>
      <c r="Z885" s="754"/>
      <c r="AA885" s="754"/>
    </row>
    <row r="886" ht="15.75" customHeight="1">
      <c r="A886" s="94"/>
      <c r="B886" s="94"/>
      <c r="C886" s="94"/>
      <c r="D886" s="81"/>
      <c r="E886" s="94"/>
      <c r="F886" s="94"/>
      <c r="Y886" s="754"/>
      <c r="Z886" s="754"/>
      <c r="AA886" s="754"/>
    </row>
    <row r="887" ht="15.75" customHeight="1">
      <c r="A887" s="94"/>
      <c r="B887" s="94"/>
      <c r="C887" s="94"/>
      <c r="D887" s="81"/>
      <c r="E887" s="94"/>
      <c r="F887" s="94"/>
      <c r="Y887" s="754"/>
      <c r="Z887" s="754"/>
      <c r="AA887" s="754"/>
    </row>
    <row r="888" ht="15.75" customHeight="1">
      <c r="A888" s="94"/>
      <c r="B888" s="94"/>
      <c r="C888" s="94"/>
      <c r="D888" s="81"/>
      <c r="E888" s="94"/>
      <c r="F888" s="94"/>
      <c r="Y888" s="754"/>
      <c r="Z888" s="754"/>
      <c r="AA888" s="754"/>
    </row>
    <row r="889" ht="15.75" customHeight="1">
      <c r="A889" s="94"/>
      <c r="B889" s="94"/>
      <c r="C889" s="94"/>
      <c r="D889" s="81"/>
      <c r="E889" s="94"/>
      <c r="F889" s="94"/>
      <c r="Y889" s="754"/>
      <c r="Z889" s="754"/>
      <c r="AA889" s="754"/>
    </row>
    <row r="890" ht="15.75" customHeight="1">
      <c r="A890" s="94"/>
      <c r="B890" s="94"/>
      <c r="C890" s="94"/>
      <c r="D890" s="81"/>
      <c r="E890" s="94"/>
      <c r="F890" s="94"/>
      <c r="Y890" s="754"/>
      <c r="Z890" s="754"/>
      <c r="AA890" s="754"/>
    </row>
    <row r="891" ht="15.75" customHeight="1">
      <c r="A891" s="94"/>
      <c r="B891" s="94"/>
      <c r="C891" s="94"/>
      <c r="D891" s="81"/>
      <c r="E891" s="94"/>
      <c r="F891" s="94"/>
      <c r="Y891" s="754"/>
      <c r="Z891" s="754"/>
      <c r="AA891" s="754"/>
    </row>
    <row r="892" ht="15.75" customHeight="1">
      <c r="A892" s="94"/>
      <c r="B892" s="94"/>
      <c r="C892" s="94"/>
      <c r="D892" s="81"/>
      <c r="E892" s="94"/>
      <c r="F892" s="94"/>
      <c r="Y892" s="754"/>
      <c r="Z892" s="754"/>
      <c r="AA892" s="754"/>
    </row>
    <row r="893" ht="15.75" customHeight="1">
      <c r="A893" s="94"/>
      <c r="B893" s="94"/>
      <c r="C893" s="94"/>
      <c r="D893" s="81"/>
      <c r="E893" s="94"/>
      <c r="F893" s="94"/>
      <c r="Y893" s="754"/>
      <c r="Z893" s="754"/>
      <c r="AA893" s="754"/>
    </row>
    <row r="894" ht="15.75" customHeight="1">
      <c r="A894" s="94"/>
      <c r="B894" s="94"/>
      <c r="C894" s="94"/>
      <c r="D894" s="81"/>
      <c r="E894" s="94"/>
      <c r="F894" s="94"/>
      <c r="Y894" s="754"/>
      <c r="Z894" s="754"/>
      <c r="AA894" s="754"/>
    </row>
    <row r="895" ht="15.75" customHeight="1">
      <c r="A895" s="94"/>
      <c r="B895" s="94"/>
      <c r="C895" s="94"/>
      <c r="D895" s="81"/>
      <c r="E895" s="94"/>
      <c r="F895" s="94"/>
      <c r="Y895" s="754"/>
      <c r="Z895" s="754"/>
      <c r="AA895" s="754"/>
    </row>
    <row r="896" ht="15.75" customHeight="1">
      <c r="A896" s="94"/>
      <c r="B896" s="94"/>
      <c r="C896" s="94"/>
      <c r="D896" s="81"/>
      <c r="E896" s="94"/>
      <c r="F896" s="94"/>
      <c r="Y896" s="754"/>
      <c r="Z896" s="754"/>
      <c r="AA896" s="754"/>
    </row>
    <row r="897" ht="15.75" customHeight="1">
      <c r="A897" s="94"/>
      <c r="B897" s="94"/>
      <c r="C897" s="94"/>
      <c r="D897" s="81"/>
      <c r="E897" s="94"/>
      <c r="F897" s="94"/>
      <c r="Y897" s="754"/>
      <c r="Z897" s="754"/>
      <c r="AA897" s="754"/>
    </row>
    <row r="898" ht="15.75" customHeight="1">
      <c r="A898" s="94"/>
      <c r="B898" s="94"/>
      <c r="C898" s="94"/>
      <c r="D898" s="81"/>
      <c r="E898" s="94"/>
      <c r="F898" s="94"/>
      <c r="Y898" s="754"/>
      <c r="Z898" s="754"/>
      <c r="AA898" s="754"/>
    </row>
    <row r="899" ht="15.75" customHeight="1">
      <c r="A899" s="94"/>
      <c r="B899" s="94"/>
      <c r="C899" s="94"/>
      <c r="D899" s="81"/>
      <c r="E899" s="94"/>
      <c r="F899" s="94"/>
      <c r="Y899" s="754"/>
      <c r="Z899" s="754"/>
      <c r="AA899" s="754"/>
    </row>
    <row r="900" ht="15.75" customHeight="1">
      <c r="A900" s="94"/>
      <c r="B900" s="94"/>
      <c r="C900" s="94"/>
      <c r="D900" s="81"/>
      <c r="E900" s="94"/>
      <c r="F900" s="94"/>
      <c r="Y900" s="754"/>
      <c r="Z900" s="754"/>
      <c r="AA900" s="754"/>
    </row>
    <row r="901" ht="15.75" customHeight="1">
      <c r="A901" s="94"/>
      <c r="B901" s="94"/>
      <c r="C901" s="94"/>
      <c r="D901" s="81"/>
      <c r="E901" s="94"/>
      <c r="F901" s="94"/>
      <c r="Y901" s="754"/>
      <c r="Z901" s="754"/>
      <c r="AA901" s="754"/>
    </row>
    <row r="902" ht="15.75" customHeight="1">
      <c r="A902" s="94"/>
      <c r="B902" s="94"/>
      <c r="C902" s="94"/>
      <c r="D902" s="81"/>
      <c r="E902" s="94"/>
      <c r="F902" s="94"/>
      <c r="Y902" s="754"/>
      <c r="Z902" s="754"/>
      <c r="AA902" s="754"/>
    </row>
    <row r="903" ht="15.75" customHeight="1">
      <c r="A903" s="94"/>
      <c r="B903" s="94"/>
      <c r="C903" s="94"/>
      <c r="D903" s="81"/>
      <c r="E903" s="94"/>
      <c r="F903" s="94"/>
      <c r="Y903" s="754"/>
      <c r="Z903" s="754"/>
      <c r="AA903" s="754"/>
    </row>
    <row r="904" ht="15.75" customHeight="1">
      <c r="A904" s="94"/>
      <c r="B904" s="94"/>
      <c r="C904" s="94"/>
      <c r="D904" s="81"/>
      <c r="E904" s="94"/>
      <c r="F904" s="94"/>
      <c r="Y904" s="754"/>
      <c r="Z904" s="754"/>
      <c r="AA904" s="754"/>
    </row>
    <row r="905" ht="15.75" customHeight="1">
      <c r="A905" s="94"/>
      <c r="B905" s="94"/>
      <c r="C905" s="94"/>
      <c r="D905" s="81"/>
      <c r="E905" s="94"/>
      <c r="F905" s="94"/>
      <c r="Y905" s="754"/>
      <c r="Z905" s="754"/>
      <c r="AA905" s="754"/>
    </row>
    <row r="906" ht="15.75" customHeight="1">
      <c r="A906" s="94"/>
      <c r="B906" s="94"/>
      <c r="C906" s="94"/>
      <c r="D906" s="81"/>
      <c r="E906" s="94"/>
      <c r="F906" s="94"/>
      <c r="Y906" s="754"/>
      <c r="Z906" s="754"/>
      <c r="AA906" s="754"/>
    </row>
    <row r="907" ht="15.75" customHeight="1">
      <c r="A907" s="94"/>
      <c r="B907" s="94"/>
      <c r="C907" s="94"/>
      <c r="D907" s="81"/>
      <c r="E907" s="94"/>
      <c r="F907" s="94"/>
      <c r="Y907" s="754"/>
      <c r="Z907" s="754"/>
      <c r="AA907" s="754"/>
    </row>
    <row r="908" ht="15.75" customHeight="1">
      <c r="A908" s="94"/>
      <c r="B908" s="94"/>
      <c r="C908" s="94"/>
      <c r="D908" s="81"/>
      <c r="E908" s="94"/>
      <c r="F908" s="94"/>
      <c r="Y908" s="754"/>
      <c r="Z908" s="754"/>
      <c r="AA908" s="754"/>
    </row>
    <row r="909" ht="15.75" customHeight="1">
      <c r="A909" s="94"/>
      <c r="B909" s="94"/>
      <c r="C909" s="94"/>
      <c r="D909" s="81"/>
      <c r="E909" s="94"/>
      <c r="F909" s="94"/>
      <c r="Y909" s="754"/>
      <c r="Z909" s="754"/>
      <c r="AA909" s="754"/>
    </row>
    <row r="910" ht="15.75" customHeight="1">
      <c r="A910" s="94"/>
      <c r="B910" s="94"/>
      <c r="C910" s="94"/>
      <c r="D910" s="81"/>
      <c r="E910" s="94"/>
      <c r="F910" s="94"/>
      <c r="Y910" s="754"/>
      <c r="Z910" s="754"/>
      <c r="AA910" s="754"/>
    </row>
    <row r="911" ht="15.75" customHeight="1">
      <c r="A911" s="94"/>
      <c r="B911" s="94"/>
      <c r="C911" s="94"/>
      <c r="D911" s="81"/>
      <c r="E911" s="94"/>
      <c r="F911" s="94"/>
      <c r="Y911" s="754"/>
      <c r="Z911" s="754"/>
      <c r="AA911" s="754"/>
    </row>
    <row r="912" ht="15.75" customHeight="1">
      <c r="A912" s="94"/>
      <c r="B912" s="94"/>
      <c r="C912" s="94"/>
      <c r="D912" s="81"/>
      <c r="E912" s="94"/>
      <c r="F912" s="94"/>
      <c r="Y912" s="754"/>
      <c r="Z912" s="754"/>
      <c r="AA912" s="754"/>
    </row>
    <row r="913" ht="15.75" customHeight="1">
      <c r="A913" s="94"/>
      <c r="B913" s="94"/>
      <c r="C913" s="94"/>
      <c r="D913" s="81"/>
      <c r="E913" s="94"/>
      <c r="F913" s="94"/>
      <c r="Y913" s="754"/>
      <c r="Z913" s="754"/>
      <c r="AA913" s="754"/>
    </row>
    <row r="914" ht="15.75" customHeight="1">
      <c r="A914" s="94"/>
      <c r="B914" s="94"/>
      <c r="C914" s="94"/>
      <c r="D914" s="81"/>
      <c r="E914" s="94"/>
      <c r="F914" s="94"/>
      <c r="Y914" s="754"/>
      <c r="Z914" s="754"/>
      <c r="AA914" s="754"/>
    </row>
    <row r="915" ht="15.75" customHeight="1">
      <c r="A915" s="94"/>
      <c r="B915" s="94"/>
      <c r="C915" s="94"/>
      <c r="D915" s="81"/>
      <c r="E915" s="94"/>
      <c r="F915" s="94"/>
      <c r="Y915" s="754"/>
      <c r="Z915" s="754"/>
      <c r="AA915" s="754"/>
    </row>
    <row r="916" ht="15.75" customHeight="1">
      <c r="A916" s="94"/>
      <c r="B916" s="94"/>
      <c r="C916" s="94"/>
      <c r="D916" s="81"/>
      <c r="E916" s="94"/>
      <c r="F916" s="94"/>
      <c r="Y916" s="754"/>
      <c r="Z916" s="754"/>
      <c r="AA916" s="754"/>
    </row>
    <row r="917" ht="15.75" customHeight="1">
      <c r="A917" s="94"/>
      <c r="B917" s="94"/>
      <c r="C917" s="94"/>
      <c r="D917" s="81"/>
      <c r="E917" s="94"/>
      <c r="F917" s="94"/>
      <c r="Y917" s="754"/>
      <c r="Z917" s="754"/>
      <c r="AA917" s="754"/>
    </row>
    <row r="918" ht="15.75" customHeight="1">
      <c r="A918" s="94"/>
      <c r="B918" s="94"/>
      <c r="C918" s="94"/>
      <c r="D918" s="81"/>
      <c r="E918" s="94"/>
      <c r="F918" s="94"/>
      <c r="Y918" s="754"/>
      <c r="Z918" s="754"/>
      <c r="AA918" s="754"/>
    </row>
    <row r="919" ht="15.75" customHeight="1">
      <c r="A919" s="94"/>
      <c r="B919" s="94"/>
      <c r="C919" s="94"/>
      <c r="D919" s="81"/>
      <c r="E919" s="94"/>
      <c r="F919" s="94"/>
      <c r="Y919" s="754"/>
      <c r="Z919" s="754"/>
      <c r="AA919" s="754"/>
    </row>
    <row r="920" ht="15.75" customHeight="1">
      <c r="A920" s="94"/>
      <c r="B920" s="94"/>
      <c r="C920" s="94"/>
      <c r="D920" s="81"/>
      <c r="E920" s="94"/>
      <c r="F920" s="94"/>
      <c r="Y920" s="754"/>
      <c r="Z920" s="754"/>
      <c r="AA920" s="754"/>
    </row>
    <row r="921" ht="15.75" customHeight="1">
      <c r="A921" s="94"/>
      <c r="B921" s="94"/>
      <c r="C921" s="94"/>
      <c r="D921" s="81"/>
      <c r="E921" s="94"/>
      <c r="F921" s="94"/>
      <c r="Y921" s="754"/>
      <c r="Z921" s="754"/>
      <c r="AA921" s="754"/>
    </row>
    <row r="922" ht="15.75" customHeight="1">
      <c r="A922" s="94"/>
      <c r="B922" s="94"/>
      <c r="C922" s="94"/>
      <c r="D922" s="81"/>
      <c r="E922" s="94"/>
      <c r="F922" s="94"/>
      <c r="Y922" s="754"/>
      <c r="Z922" s="754"/>
      <c r="AA922" s="754"/>
    </row>
    <row r="923" ht="15.75" customHeight="1">
      <c r="A923" s="94"/>
      <c r="B923" s="94"/>
      <c r="C923" s="94"/>
      <c r="D923" s="81"/>
      <c r="E923" s="94"/>
      <c r="F923" s="94"/>
      <c r="Y923" s="754"/>
      <c r="Z923" s="754"/>
      <c r="AA923" s="754"/>
    </row>
    <row r="924" ht="15.75" customHeight="1">
      <c r="A924" s="94"/>
      <c r="B924" s="94"/>
      <c r="C924" s="94"/>
      <c r="D924" s="81"/>
      <c r="E924" s="94"/>
      <c r="F924" s="94"/>
      <c r="Y924" s="754"/>
      <c r="Z924" s="754"/>
      <c r="AA924" s="754"/>
    </row>
    <row r="925" ht="15.75" customHeight="1">
      <c r="A925" s="94"/>
      <c r="B925" s="94"/>
      <c r="C925" s="94"/>
      <c r="D925" s="81"/>
      <c r="E925" s="94"/>
      <c r="F925" s="94"/>
      <c r="Y925" s="754"/>
      <c r="Z925" s="754"/>
      <c r="AA925" s="754"/>
    </row>
    <row r="926" ht="15.75" customHeight="1">
      <c r="A926" s="94"/>
      <c r="B926" s="94"/>
      <c r="C926" s="94"/>
      <c r="D926" s="81"/>
      <c r="E926" s="94"/>
      <c r="F926" s="94"/>
      <c r="Y926" s="754"/>
      <c r="Z926" s="754"/>
      <c r="AA926" s="754"/>
    </row>
    <row r="927" ht="15.75" customHeight="1">
      <c r="A927" s="94"/>
      <c r="B927" s="94"/>
      <c r="C927" s="94"/>
      <c r="D927" s="81"/>
      <c r="E927" s="94"/>
      <c r="F927" s="94"/>
      <c r="Y927" s="754"/>
      <c r="Z927" s="754"/>
      <c r="AA927" s="754"/>
    </row>
    <row r="928" ht="15.75" customHeight="1">
      <c r="A928" s="94"/>
      <c r="B928" s="94"/>
      <c r="C928" s="94"/>
      <c r="D928" s="81"/>
      <c r="E928" s="94"/>
      <c r="F928" s="94"/>
      <c r="Y928" s="754"/>
      <c r="Z928" s="754"/>
      <c r="AA928" s="754"/>
    </row>
    <row r="929" ht="15.75" customHeight="1">
      <c r="A929" s="94"/>
      <c r="B929" s="94"/>
      <c r="C929" s="94"/>
      <c r="D929" s="81"/>
      <c r="E929" s="94"/>
      <c r="F929" s="94"/>
      <c r="Y929" s="754"/>
      <c r="Z929" s="754"/>
      <c r="AA929" s="754"/>
    </row>
    <row r="930" ht="15.75" customHeight="1">
      <c r="A930" s="94"/>
      <c r="B930" s="94"/>
      <c r="C930" s="94"/>
      <c r="D930" s="81"/>
      <c r="E930" s="94"/>
      <c r="F930" s="94"/>
      <c r="Y930" s="754"/>
      <c r="Z930" s="754"/>
      <c r="AA930" s="754"/>
    </row>
    <row r="931" ht="15.75" customHeight="1">
      <c r="A931" s="94"/>
      <c r="B931" s="94"/>
      <c r="C931" s="94"/>
      <c r="D931" s="81"/>
      <c r="E931" s="94"/>
      <c r="F931" s="94"/>
      <c r="Y931" s="754"/>
      <c r="Z931" s="754"/>
      <c r="AA931" s="754"/>
    </row>
    <row r="932" ht="15.75" customHeight="1">
      <c r="A932" s="94"/>
      <c r="B932" s="94"/>
      <c r="C932" s="94"/>
      <c r="D932" s="81"/>
      <c r="E932" s="94"/>
      <c r="F932" s="94"/>
      <c r="Y932" s="754"/>
      <c r="Z932" s="754"/>
      <c r="AA932" s="754"/>
    </row>
    <row r="933" ht="15.75" customHeight="1">
      <c r="A933" s="94"/>
      <c r="B933" s="94"/>
      <c r="C933" s="94"/>
      <c r="D933" s="81"/>
      <c r="E933" s="94"/>
      <c r="F933" s="94"/>
      <c r="Y933" s="754"/>
      <c r="Z933" s="754"/>
      <c r="AA933" s="754"/>
    </row>
    <row r="934" ht="15.75" customHeight="1">
      <c r="A934" s="94"/>
      <c r="B934" s="94"/>
      <c r="C934" s="94"/>
      <c r="D934" s="81"/>
      <c r="E934" s="94"/>
      <c r="F934" s="94"/>
      <c r="Y934" s="754"/>
      <c r="Z934" s="754"/>
      <c r="AA934" s="754"/>
    </row>
    <row r="935" ht="15.75" customHeight="1">
      <c r="A935" s="94"/>
      <c r="B935" s="94"/>
      <c r="C935" s="94"/>
      <c r="D935" s="81"/>
      <c r="E935" s="94"/>
      <c r="F935" s="94"/>
      <c r="Y935" s="754"/>
      <c r="Z935" s="754"/>
      <c r="AA935" s="754"/>
    </row>
    <row r="936" ht="15.75" customHeight="1">
      <c r="A936" s="94"/>
      <c r="B936" s="94"/>
      <c r="C936" s="94"/>
      <c r="D936" s="81"/>
      <c r="E936" s="94"/>
      <c r="F936" s="94"/>
      <c r="Y936" s="754"/>
      <c r="Z936" s="754"/>
      <c r="AA936" s="754"/>
    </row>
    <row r="937" ht="15.75" customHeight="1">
      <c r="A937" s="94"/>
      <c r="B937" s="94"/>
      <c r="C937" s="94"/>
      <c r="D937" s="81"/>
      <c r="E937" s="94"/>
      <c r="F937" s="94"/>
      <c r="Y937" s="754"/>
      <c r="Z937" s="754"/>
      <c r="AA937" s="754"/>
    </row>
    <row r="938" ht="15.75" customHeight="1">
      <c r="A938" s="94"/>
      <c r="B938" s="94"/>
      <c r="C938" s="94"/>
      <c r="D938" s="81"/>
      <c r="E938" s="94"/>
      <c r="F938" s="94"/>
      <c r="Y938" s="754"/>
      <c r="Z938" s="754"/>
      <c r="AA938" s="754"/>
    </row>
    <row r="939" ht="15.75" customHeight="1">
      <c r="A939" s="94"/>
      <c r="B939" s="94"/>
      <c r="C939" s="94"/>
      <c r="D939" s="81"/>
      <c r="E939" s="94"/>
      <c r="F939" s="94"/>
      <c r="Y939" s="754"/>
      <c r="Z939" s="754"/>
      <c r="AA939" s="754"/>
    </row>
    <row r="940" ht="15.75" customHeight="1">
      <c r="A940" s="94"/>
      <c r="B940" s="94"/>
      <c r="C940" s="94"/>
      <c r="D940" s="81"/>
      <c r="E940" s="94"/>
      <c r="F940" s="94"/>
      <c r="Y940" s="754"/>
      <c r="Z940" s="754"/>
      <c r="AA940" s="754"/>
    </row>
    <row r="941" ht="15.75" customHeight="1">
      <c r="A941" s="94"/>
      <c r="B941" s="94"/>
      <c r="C941" s="94"/>
      <c r="D941" s="81"/>
      <c r="E941" s="94"/>
      <c r="F941" s="94"/>
      <c r="Y941" s="754"/>
      <c r="Z941" s="754"/>
      <c r="AA941" s="754"/>
    </row>
    <row r="942" ht="15.75" customHeight="1">
      <c r="A942" s="94"/>
      <c r="B942" s="94"/>
      <c r="C942" s="94"/>
      <c r="D942" s="81"/>
      <c r="E942" s="94"/>
      <c r="F942" s="94"/>
      <c r="Y942" s="754"/>
      <c r="Z942" s="754"/>
      <c r="AA942" s="754"/>
    </row>
    <row r="943" ht="15.75" customHeight="1">
      <c r="A943" s="94"/>
      <c r="B943" s="94"/>
      <c r="C943" s="94"/>
      <c r="D943" s="81"/>
      <c r="E943" s="94"/>
      <c r="F943" s="94"/>
      <c r="Y943" s="754"/>
      <c r="Z943" s="754"/>
      <c r="AA943" s="754"/>
    </row>
    <row r="944" ht="15.75" customHeight="1">
      <c r="A944" s="94"/>
      <c r="B944" s="94"/>
      <c r="C944" s="94"/>
      <c r="D944" s="81"/>
      <c r="E944" s="94"/>
      <c r="F944" s="94"/>
      <c r="Y944" s="754"/>
      <c r="Z944" s="754"/>
      <c r="AA944" s="754"/>
    </row>
    <row r="945" ht="15.75" customHeight="1">
      <c r="A945" s="94"/>
      <c r="B945" s="94"/>
      <c r="C945" s="94"/>
      <c r="D945" s="81"/>
      <c r="E945" s="94"/>
      <c r="F945" s="94"/>
      <c r="Y945" s="754"/>
      <c r="Z945" s="754"/>
      <c r="AA945" s="754"/>
    </row>
    <row r="946" ht="15.75" customHeight="1">
      <c r="A946" s="94"/>
      <c r="B946" s="94"/>
      <c r="C946" s="94"/>
      <c r="D946" s="81"/>
      <c r="E946" s="94"/>
      <c r="F946" s="94"/>
      <c r="Y946" s="754"/>
      <c r="Z946" s="754"/>
      <c r="AA946" s="754"/>
    </row>
    <row r="947" ht="15.75" customHeight="1">
      <c r="A947" s="94"/>
      <c r="B947" s="94"/>
      <c r="C947" s="94"/>
      <c r="D947" s="81"/>
      <c r="E947" s="94"/>
      <c r="F947" s="94"/>
      <c r="Y947" s="754"/>
      <c r="Z947" s="754"/>
      <c r="AA947" s="754"/>
    </row>
    <row r="948" ht="15.75" customHeight="1">
      <c r="A948" s="94"/>
      <c r="B948" s="94"/>
      <c r="C948" s="94"/>
      <c r="D948" s="81"/>
      <c r="E948" s="94"/>
      <c r="F948" s="94"/>
      <c r="Y948" s="754"/>
      <c r="Z948" s="754"/>
      <c r="AA948" s="754"/>
    </row>
    <row r="949" ht="15.75" customHeight="1">
      <c r="A949" s="94"/>
      <c r="B949" s="94"/>
      <c r="C949" s="94"/>
      <c r="D949" s="81"/>
      <c r="E949" s="94"/>
      <c r="F949" s="94"/>
      <c r="Y949" s="754"/>
      <c r="Z949" s="754"/>
      <c r="AA949" s="754"/>
    </row>
    <row r="950" ht="15.75" customHeight="1">
      <c r="A950" s="94"/>
      <c r="B950" s="94"/>
      <c r="C950" s="94"/>
      <c r="D950" s="81"/>
      <c r="E950" s="94"/>
      <c r="F950" s="94"/>
      <c r="Y950" s="754"/>
      <c r="Z950" s="754"/>
      <c r="AA950" s="754"/>
    </row>
    <row r="951" ht="15.75" customHeight="1">
      <c r="A951" s="94"/>
      <c r="B951" s="94"/>
      <c r="C951" s="94"/>
      <c r="D951" s="81"/>
      <c r="E951" s="94"/>
      <c r="F951" s="94"/>
      <c r="Y951" s="754"/>
      <c r="Z951" s="754"/>
      <c r="AA951" s="754"/>
    </row>
    <row r="952" ht="15.75" customHeight="1">
      <c r="A952" s="94"/>
      <c r="B952" s="94"/>
      <c r="C952" s="94"/>
      <c r="D952" s="81"/>
      <c r="E952" s="94"/>
      <c r="F952" s="94"/>
      <c r="Y952" s="754"/>
      <c r="Z952" s="754"/>
      <c r="AA952" s="754"/>
    </row>
    <row r="953" ht="15.75" customHeight="1">
      <c r="A953" s="94"/>
      <c r="B953" s="94"/>
      <c r="C953" s="94"/>
      <c r="D953" s="81"/>
      <c r="E953" s="94"/>
      <c r="F953" s="94"/>
      <c r="Y953" s="754"/>
      <c r="Z953" s="754"/>
      <c r="AA953" s="754"/>
    </row>
    <row r="954" ht="15.75" customHeight="1">
      <c r="A954" s="94"/>
      <c r="B954" s="94"/>
      <c r="C954" s="94"/>
      <c r="D954" s="81"/>
      <c r="E954" s="94"/>
      <c r="F954" s="94"/>
      <c r="Y954" s="754"/>
      <c r="Z954" s="754"/>
      <c r="AA954" s="754"/>
    </row>
    <row r="955" ht="15.75" customHeight="1">
      <c r="A955" s="94"/>
      <c r="B955" s="94"/>
      <c r="C955" s="94"/>
      <c r="D955" s="81"/>
      <c r="E955" s="94"/>
      <c r="F955" s="94"/>
      <c r="Y955" s="754"/>
      <c r="Z955" s="754"/>
      <c r="AA955" s="754"/>
    </row>
    <row r="956" ht="15.75" customHeight="1">
      <c r="A956" s="94"/>
      <c r="B956" s="94"/>
      <c r="C956" s="94"/>
      <c r="D956" s="81"/>
      <c r="E956" s="94"/>
      <c r="F956" s="94"/>
      <c r="Y956" s="754"/>
      <c r="Z956" s="754"/>
      <c r="AA956" s="754"/>
    </row>
    <row r="957" ht="15.75" customHeight="1">
      <c r="A957" s="94"/>
      <c r="B957" s="94"/>
      <c r="C957" s="94"/>
      <c r="D957" s="81"/>
      <c r="E957" s="94"/>
      <c r="F957" s="94"/>
      <c r="Y957" s="754"/>
      <c r="Z957" s="754"/>
      <c r="AA957" s="754"/>
    </row>
    <row r="958" ht="15.75" customHeight="1">
      <c r="A958" s="94"/>
      <c r="B958" s="94"/>
      <c r="C958" s="94"/>
      <c r="D958" s="81"/>
      <c r="E958" s="94"/>
      <c r="F958" s="94"/>
      <c r="Y958" s="754"/>
      <c r="Z958" s="754"/>
      <c r="AA958" s="754"/>
    </row>
    <row r="959" ht="15.75" customHeight="1">
      <c r="A959" s="94"/>
      <c r="B959" s="94"/>
      <c r="C959" s="94"/>
      <c r="D959" s="81"/>
      <c r="E959" s="94"/>
      <c r="F959" s="94"/>
      <c r="Y959" s="754"/>
      <c r="Z959" s="754"/>
      <c r="AA959" s="754"/>
    </row>
    <row r="960" ht="15.75" customHeight="1">
      <c r="A960" s="94"/>
      <c r="B960" s="94"/>
      <c r="C960" s="94"/>
      <c r="D960" s="81"/>
      <c r="E960" s="94"/>
      <c r="F960" s="94"/>
      <c r="Y960" s="754"/>
      <c r="Z960" s="754"/>
      <c r="AA960" s="754"/>
    </row>
    <row r="961" ht="15.75" customHeight="1">
      <c r="A961" s="94"/>
      <c r="B961" s="94"/>
      <c r="C961" s="94"/>
      <c r="D961" s="81"/>
      <c r="E961" s="94"/>
      <c r="F961" s="94"/>
      <c r="Y961" s="754"/>
      <c r="Z961" s="754"/>
      <c r="AA961" s="754"/>
    </row>
    <row r="962" ht="15.75" customHeight="1">
      <c r="A962" s="94"/>
      <c r="B962" s="94"/>
      <c r="C962" s="94"/>
      <c r="D962" s="81"/>
      <c r="E962" s="94"/>
      <c r="F962" s="94"/>
      <c r="Y962" s="754"/>
      <c r="Z962" s="754"/>
      <c r="AA962" s="754"/>
    </row>
    <row r="963" ht="15.75" customHeight="1">
      <c r="A963" s="94"/>
      <c r="B963" s="94"/>
      <c r="C963" s="94"/>
      <c r="D963" s="81"/>
      <c r="E963" s="94"/>
      <c r="F963" s="94"/>
      <c r="Y963" s="754"/>
      <c r="Z963" s="754"/>
      <c r="AA963" s="754"/>
    </row>
    <row r="964" ht="15.75" customHeight="1">
      <c r="A964" s="94"/>
      <c r="B964" s="94"/>
      <c r="C964" s="94"/>
      <c r="D964" s="81"/>
      <c r="E964" s="94"/>
      <c r="F964" s="94"/>
      <c r="Y964" s="754"/>
      <c r="Z964" s="754"/>
      <c r="AA964" s="754"/>
    </row>
    <row r="965" ht="15.75" customHeight="1">
      <c r="A965" s="94"/>
      <c r="B965" s="94"/>
      <c r="C965" s="94"/>
      <c r="D965" s="81"/>
      <c r="E965" s="94"/>
      <c r="F965" s="94"/>
      <c r="Y965" s="754"/>
      <c r="Z965" s="754"/>
      <c r="AA965" s="754"/>
    </row>
    <row r="966" ht="15.75" customHeight="1">
      <c r="A966" s="94"/>
      <c r="B966" s="94"/>
      <c r="C966" s="94"/>
      <c r="D966" s="81"/>
      <c r="E966" s="94"/>
      <c r="F966" s="94"/>
      <c r="Y966" s="754"/>
      <c r="Z966" s="754"/>
      <c r="AA966" s="754"/>
    </row>
    <row r="967" ht="15.75" customHeight="1">
      <c r="A967" s="94"/>
      <c r="B967" s="94"/>
      <c r="C967" s="94"/>
      <c r="D967" s="81"/>
      <c r="E967" s="94"/>
      <c r="F967" s="94"/>
      <c r="Y967" s="754"/>
      <c r="Z967" s="754"/>
      <c r="AA967" s="754"/>
    </row>
    <row r="968" ht="15.75" customHeight="1">
      <c r="A968" s="94"/>
      <c r="B968" s="94"/>
      <c r="C968" s="94"/>
      <c r="D968" s="81"/>
      <c r="E968" s="94"/>
      <c r="F968" s="94"/>
      <c r="Y968" s="754"/>
      <c r="Z968" s="754"/>
      <c r="AA968" s="754"/>
    </row>
    <row r="969" ht="15.75" customHeight="1">
      <c r="A969" s="94"/>
      <c r="B969" s="94"/>
      <c r="C969" s="94"/>
      <c r="D969" s="81"/>
      <c r="E969" s="94"/>
      <c r="F969" s="94"/>
      <c r="Y969" s="754"/>
      <c r="Z969" s="754"/>
      <c r="AA969" s="754"/>
    </row>
    <row r="970" ht="15.75" customHeight="1">
      <c r="A970" s="94"/>
      <c r="B970" s="94"/>
      <c r="C970" s="94"/>
      <c r="D970" s="81"/>
      <c r="E970" s="94"/>
      <c r="F970" s="94"/>
      <c r="Y970" s="754"/>
      <c r="Z970" s="754"/>
      <c r="AA970" s="754"/>
    </row>
    <row r="971" ht="15.75" customHeight="1">
      <c r="A971" s="94"/>
      <c r="B971" s="94"/>
      <c r="C971" s="94"/>
      <c r="D971" s="81"/>
      <c r="E971" s="94"/>
      <c r="F971" s="94"/>
      <c r="Y971" s="754"/>
      <c r="Z971" s="754"/>
      <c r="AA971" s="754"/>
    </row>
    <row r="972" ht="15.75" customHeight="1">
      <c r="A972" s="94"/>
      <c r="B972" s="94"/>
      <c r="C972" s="94"/>
      <c r="D972" s="81"/>
      <c r="E972" s="94"/>
      <c r="F972" s="94"/>
      <c r="Y972" s="754"/>
      <c r="Z972" s="754"/>
      <c r="AA972" s="754"/>
    </row>
    <row r="973" ht="15.75" customHeight="1">
      <c r="A973" s="94"/>
      <c r="B973" s="94"/>
      <c r="C973" s="94"/>
      <c r="D973" s="81"/>
      <c r="E973" s="94"/>
      <c r="F973" s="94"/>
      <c r="Y973" s="754"/>
      <c r="Z973" s="754"/>
      <c r="AA973" s="754"/>
    </row>
    <row r="974" ht="15.75" customHeight="1">
      <c r="A974" s="94"/>
      <c r="B974" s="94"/>
      <c r="C974" s="94"/>
      <c r="D974" s="81"/>
      <c r="E974" s="94"/>
      <c r="F974" s="94"/>
      <c r="Y974" s="754"/>
      <c r="Z974" s="754"/>
      <c r="AA974" s="754"/>
    </row>
    <row r="975" ht="15.75" customHeight="1">
      <c r="A975" s="94"/>
      <c r="B975" s="94"/>
      <c r="C975" s="94"/>
      <c r="D975" s="81"/>
      <c r="E975" s="94"/>
      <c r="F975" s="94"/>
      <c r="Y975" s="754"/>
      <c r="Z975" s="754"/>
      <c r="AA975" s="754"/>
    </row>
    <row r="976" ht="15.75" customHeight="1">
      <c r="A976" s="94"/>
      <c r="B976" s="94"/>
      <c r="C976" s="94"/>
      <c r="D976" s="81"/>
      <c r="E976" s="94"/>
      <c r="F976" s="94"/>
      <c r="Y976" s="754"/>
      <c r="Z976" s="754"/>
      <c r="AA976" s="754"/>
    </row>
    <row r="977" ht="15.75" customHeight="1">
      <c r="A977" s="94"/>
      <c r="B977" s="94"/>
      <c r="C977" s="94"/>
      <c r="D977" s="81"/>
      <c r="E977" s="94"/>
      <c r="F977" s="94"/>
      <c r="Y977" s="754"/>
      <c r="Z977" s="754"/>
      <c r="AA977" s="754"/>
    </row>
    <row r="978" ht="15.75" customHeight="1">
      <c r="A978" s="94"/>
      <c r="B978" s="94"/>
      <c r="C978" s="94"/>
      <c r="D978" s="81"/>
      <c r="E978" s="94"/>
      <c r="F978" s="94"/>
      <c r="Y978" s="754"/>
      <c r="Z978" s="754"/>
      <c r="AA978" s="754"/>
    </row>
    <row r="979" ht="15.75" customHeight="1">
      <c r="A979" s="94"/>
      <c r="B979" s="94"/>
      <c r="C979" s="94"/>
      <c r="D979" s="81"/>
      <c r="E979" s="94"/>
      <c r="F979" s="94"/>
      <c r="Y979" s="754"/>
      <c r="Z979" s="754"/>
      <c r="AA979" s="754"/>
    </row>
    <row r="980" ht="15.75" customHeight="1">
      <c r="A980" s="94"/>
      <c r="B980" s="94"/>
      <c r="C980" s="94"/>
      <c r="D980" s="81"/>
      <c r="E980" s="94"/>
      <c r="F980" s="94"/>
      <c r="Y980" s="754"/>
      <c r="Z980" s="754"/>
      <c r="AA980" s="754"/>
    </row>
    <row r="981" ht="15.75" customHeight="1">
      <c r="A981" s="94"/>
      <c r="B981" s="94"/>
      <c r="C981" s="94"/>
      <c r="D981" s="81"/>
      <c r="E981" s="94"/>
      <c r="F981" s="94"/>
      <c r="Y981" s="754"/>
      <c r="Z981" s="754"/>
      <c r="AA981" s="754"/>
    </row>
    <row r="982" ht="15.75" customHeight="1">
      <c r="A982" s="94"/>
      <c r="B982" s="94"/>
      <c r="C982" s="94"/>
      <c r="D982" s="81"/>
      <c r="E982" s="94"/>
      <c r="F982" s="94"/>
      <c r="Y982" s="754"/>
      <c r="Z982" s="754"/>
      <c r="AA982" s="754"/>
    </row>
    <row r="983" ht="15.75" customHeight="1">
      <c r="A983" s="94"/>
      <c r="B983" s="94"/>
      <c r="C983" s="94"/>
      <c r="D983" s="81"/>
      <c r="E983" s="94"/>
      <c r="F983" s="94"/>
      <c r="Y983" s="754"/>
      <c r="Z983" s="754"/>
      <c r="AA983" s="754"/>
    </row>
    <row r="984" ht="15.75" customHeight="1">
      <c r="A984" s="94"/>
      <c r="B984" s="94"/>
      <c r="C984" s="94"/>
      <c r="D984" s="81"/>
      <c r="E984" s="94"/>
      <c r="F984" s="94"/>
      <c r="Y984" s="754"/>
      <c r="Z984" s="754"/>
      <c r="AA984" s="754"/>
    </row>
    <row r="985" ht="15.75" customHeight="1">
      <c r="A985" s="94"/>
      <c r="B985" s="94"/>
      <c r="C985" s="94"/>
      <c r="D985" s="81"/>
      <c r="E985" s="94"/>
      <c r="F985" s="94"/>
      <c r="Y985" s="754"/>
      <c r="Z985" s="754"/>
      <c r="AA985" s="754"/>
    </row>
    <row r="986" ht="15.75" customHeight="1">
      <c r="A986" s="94"/>
      <c r="B986" s="94"/>
      <c r="C986" s="94"/>
      <c r="D986" s="81"/>
      <c r="E986" s="94"/>
      <c r="F986" s="94"/>
      <c r="Y986" s="754"/>
      <c r="Z986" s="754"/>
      <c r="AA986" s="754"/>
    </row>
    <row r="987" ht="15.75" customHeight="1">
      <c r="A987" s="94"/>
      <c r="B987" s="94"/>
      <c r="C987" s="94"/>
      <c r="D987" s="81"/>
      <c r="E987" s="94"/>
      <c r="F987" s="94"/>
      <c r="Y987" s="754"/>
      <c r="Z987" s="754"/>
      <c r="AA987" s="754"/>
    </row>
    <row r="988" ht="15.75" customHeight="1">
      <c r="A988" s="94"/>
      <c r="B988" s="94"/>
      <c r="C988" s="94"/>
      <c r="D988" s="81"/>
      <c r="E988" s="94"/>
      <c r="F988" s="94"/>
      <c r="Y988" s="754"/>
      <c r="Z988" s="754"/>
      <c r="AA988" s="754"/>
    </row>
    <row r="989" ht="15.75" customHeight="1">
      <c r="A989" s="94"/>
      <c r="B989" s="94"/>
      <c r="C989" s="94"/>
      <c r="D989" s="81"/>
      <c r="E989" s="94"/>
      <c r="F989" s="94"/>
      <c r="Y989" s="754"/>
      <c r="Z989" s="754"/>
      <c r="AA989" s="754"/>
    </row>
    <row r="990" ht="15.75" customHeight="1">
      <c r="A990" s="94"/>
      <c r="B990" s="94"/>
      <c r="C990" s="94"/>
      <c r="D990" s="81"/>
      <c r="E990" s="94"/>
      <c r="F990" s="94"/>
      <c r="Y990" s="754"/>
      <c r="Z990" s="754"/>
      <c r="AA990" s="754"/>
    </row>
    <row r="991" ht="15.75" customHeight="1">
      <c r="A991" s="94"/>
      <c r="B991" s="94"/>
      <c r="C991" s="94"/>
      <c r="D991" s="81"/>
      <c r="E991" s="94"/>
      <c r="F991" s="94"/>
      <c r="Y991" s="754"/>
      <c r="Z991" s="754"/>
      <c r="AA991" s="754"/>
    </row>
    <row r="992" ht="15.75" customHeight="1">
      <c r="A992" s="94"/>
      <c r="B992" s="94"/>
      <c r="C992" s="94"/>
      <c r="D992" s="81"/>
      <c r="E992" s="94"/>
      <c r="F992" s="94"/>
      <c r="Y992" s="754"/>
      <c r="Z992" s="754"/>
      <c r="AA992" s="754"/>
    </row>
    <row r="993" ht="15.75" customHeight="1">
      <c r="A993" s="94"/>
      <c r="B993" s="94"/>
      <c r="C993" s="94"/>
      <c r="D993" s="81"/>
      <c r="E993" s="94"/>
      <c r="F993" s="94"/>
      <c r="Y993" s="754"/>
      <c r="Z993" s="754"/>
      <c r="AA993" s="754"/>
    </row>
    <row r="994" ht="15.75" customHeight="1">
      <c r="A994" s="94"/>
      <c r="B994" s="94"/>
      <c r="C994" s="94"/>
      <c r="D994" s="81"/>
      <c r="E994" s="94"/>
      <c r="F994" s="94"/>
      <c r="Y994" s="754"/>
      <c r="Z994" s="754"/>
      <c r="AA994" s="754"/>
    </row>
    <row r="995" ht="15.75" customHeight="1">
      <c r="A995" s="94"/>
      <c r="B995" s="94"/>
      <c r="C995" s="94"/>
      <c r="D995" s="81"/>
      <c r="E995" s="94"/>
      <c r="F995" s="94"/>
      <c r="Y995" s="754"/>
      <c r="Z995" s="754"/>
      <c r="AA995" s="754"/>
    </row>
    <row r="996" ht="15.75" customHeight="1">
      <c r="A996" s="94"/>
      <c r="B996" s="94"/>
      <c r="C996" s="94"/>
      <c r="D996" s="81"/>
      <c r="E996" s="94"/>
      <c r="F996" s="94"/>
      <c r="Y996" s="754"/>
      <c r="Z996" s="754"/>
      <c r="AA996" s="754"/>
    </row>
    <row r="997" ht="15.75" customHeight="1">
      <c r="A997" s="94"/>
      <c r="B997" s="94"/>
      <c r="C997" s="94"/>
      <c r="D997" s="81"/>
      <c r="E997" s="94"/>
      <c r="F997" s="94"/>
      <c r="Y997" s="754"/>
      <c r="Z997" s="754"/>
      <c r="AA997" s="754"/>
    </row>
    <row r="998" ht="15.75" customHeight="1">
      <c r="A998" s="94"/>
      <c r="B998" s="94"/>
      <c r="C998" s="94"/>
      <c r="D998" s="81"/>
      <c r="E998" s="94"/>
      <c r="F998" s="94"/>
      <c r="Y998" s="754"/>
      <c r="Z998" s="754"/>
      <c r="AA998" s="754"/>
    </row>
    <row r="999" ht="15.75" customHeight="1">
      <c r="A999" s="94"/>
      <c r="B999" s="94"/>
      <c r="C999" s="94"/>
      <c r="D999" s="81"/>
      <c r="E999" s="94"/>
      <c r="F999" s="94"/>
      <c r="Y999" s="754"/>
      <c r="Z999" s="754"/>
      <c r="AA999" s="754"/>
    </row>
    <row r="1000" ht="15.75" customHeight="1">
      <c r="A1000" s="94"/>
      <c r="B1000" s="94"/>
      <c r="C1000" s="94"/>
      <c r="D1000" s="81"/>
      <c r="E1000" s="94"/>
      <c r="F1000" s="94"/>
      <c r="Y1000" s="754"/>
      <c r="Z1000" s="754"/>
      <c r="AA1000" s="754"/>
    </row>
    <row r="1001" ht="15.75" customHeight="1">
      <c r="A1001" s="94"/>
      <c r="B1001" s="94"/>
      <c r="C1001" s="94"/>
      <c r="D1001" s="81"/>
      <c r="E1001" s="94"/>
      <c r="F1001" s="94"/>
      <c r="Y1001" s="754"/>
      <c r="Z1001" s="754"/>
      <c r="AA1001" s="754"/>
    </row>
    <row r="1002" ht="15.75" customHeight="1">
      <c r="A1002" s="94"/>
      <c r="B1002" s="94"/>
      <c r="C1002" s="94"/>
      <c r="D1002" s="81"/>
      <c r="E1002" s="94"/>
      <c r="F1002" s="94"/>
      <c r="Y1002" s="754"/>
      <c r="Z1002" s="754"/>
      <c r="AA1002" s="754"/>
    </row>
    <row r="1003" ht="15.75" customHeight="1">
      <c r="A1003" s="94"/>
      <c r="B1003" s="94"/>
      <c r="C1003" s="94"/>
      <c r="D1003" s="81"/>
      <c r="E1003" s="94"/>
      <c r="F1003" s="94"/>
      <c r="Y1003" s="754"/>
      <c r="Z1003" s="754"/>
      <c r="AA1003" s="754"/>
    </row>
    <row r="1004" ht="15.75" customHeight="1">
      <c r="A1004" s="94"/>
      <c r="B1004" s="94"/>
      <c r="C1004" s="94"/>
      <c r="D1004" s="81"/>
      <c r="E1004" s="94"/>
      <c r="F1004" s="94"/>
      <c r="Y1004" s="754"/>
      <c r="Z1004" s="754"/>
      <c r="AA1004" s="754"/>
    </row>
  </sheetData>
  <mergeCells count="110">
    <mergeCell ref="K1:L1"/>
    <mergeCell ref="M1:N1"/>
    <mergeCell ref="O1:P1"/>
    <mergeCell ref="Q1:R1"/>
    <mergeCell ref="S1:T1"/>
    <mergeCell ref="U1:V1"/>
    <mergeCell ref="W1:X1"/>
    <mergeCell ref="Q3:R3"/>
    <mergeCell ref="S3:T3"/>
    <mergeCell ref="U3:V3"/>
    <mergeCell ref="W3:X3"/>
    <mergeCell ref="A1:F1"/>
    <mergeCell ref="A3:D4"/>
    <mergeCell ref="E3:F3"/>
    <mergeCell ref="I3:J3"/>
    <mergeCell ref="K3:L3"/>
    <mergeCell ref="M3:N3"/>
    <mergeCell ref="O3:P3"/>
    <mergeCell ref="Q15:R15"/>
    <mergeCell ref="S15:T15"/>
    <mergeCell ref="U15:V15"/>
    <mergeCell ref="W15:X15"/>
    <mergeCell ref="D9:D12"/>
    <mergeCell ref="A15:D16"/>
    <mergeCell ref="E15:F15"/>
    <mergeCell ref="I15:J15"/>
    <mergeCell ref="K15:L15"/>
    <mergeCell ref="M15:N15"/>
    <mergeCell ref="O15:P15"/>
    <mergeCell ref="A5:A8"/>
    <mergeCell ref="B5:B8"/>
    <mergeCell ref="C5:C8"/>
    <mergeCell ref="D5:D8"/>
    <mergeCell ref="A9:A12"/>
    <mergeCell ref="B9:B12"/>
    <mergeCell ref="C9:C12"/>
    <mergeCell ref="A17:A20"/>
    <mergeCell ref="B17:B20"/>
    <mergeCell ref="C17:C20"/>
    <mergeCell ref="D17:D20"/>
    <mergeCell ref="A21:A24"/>
    <mergeCell ref="B21:B24"/>
    <mergeCell ref="C21:C24"/>
    <mergeCell ref="B55:C56"/>
    <mergeCell ref="D55:D56"/>
    <mergeCell ref="A51:A52"/>
    <mergeCell ref="B51:C52"/>
    <mergeCell ref="D51:D52"/>
    <mergeCell ref="A53:A54"/>
    <mergeCell ref="B53:C54"/>
    <mergeCell ref="D53:D54"/>
    <mergeCell ref="A55:A56"/>
    <mergeCell ref="I71:J71"/>
    <mergeCell ref="I74:I75"/>
    <mergeCell ref="J74:K74"/>
    <mergeCell ref="L74:M74"/>
    <mergeCell ref="N74:O74"/>
    <mergeCell ref="I81:J81"/>
    <mergeCell ref="I84:N84"/>
    <mergeCell ref="I85:N85"/>
    <mergeCell ref="A59:A60"/>
    <mergeCell ref="B59:C60"/>
    <mergeCell ref="D59:D60"/>
    <mergeCell ref="I64:I65"/>
    <mergeCell ref="J64:K64"/>
    <mergeCell ref="L64:M64"/>
    <mergeCell ref="N64:O64"/>
    <mergeCell ref="Q27:R27"/>
    <mergeCell ref="S27:T27"/>
    <mergeCell ref="U27:V27"/>
    <mergeCell ref="W27:X27"/>
    <mergeCell ref="D21:D24"/>
    <mergeCell ref="A27:D28"/>
    <mergeCell ref="E27:F27"/>
    <mergeCell ref="I27:J27"/>
    <mergeCell ref="K27:L27"/>
    <mergeCell ref="M27:N27"/>
    <mergeCell ref="O27:P27"/>
    <mergeCell ref="A29:A32"/>
    <mergeCell ref="B29:B32"/>
    <mergeCell ref="C29:C32"/>
    <mergeCell ref="D29:D32"/>
    <mergeCell ref="B33:B36"/>
    <mergeCell ref="C33:C36"/>
    <mergeCell ref="D33:D36"/>
    <mergeCell ref="I42:J42"/>
    <mergeCell ref="K42:L42"/>
    <mergeCell ref="M42:N42"/>
    <mergeCell ref="O42:P42"/>
    <mergeCell ref="Q42:R42"/>
    <mergeCell ref="S42:T42"/>
    <mergeCell ref="U42:V42"/>
    <mergeCell ref="W42:X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  <mergeCell ref="A57:A58"/>
    <mergeCell ref="B57:C58"/>
    <mergeCell ref="D57:D58"/>
  </mergeCells>
  <hyperlinks>
    <hyperlink r:id="rId1" ref="A65"/>
    <hyperlink r:id="rId2" ref="A84"/>
  </hyperlinks>
  <printOptions/>
  <pageMargins bottom="0.2362204724409449" footer="0.0" header="0.0" left="0.5511811023622047" right="0.35433070866141736" top="0.2362204724409449"/>
  <pageSetup fitToHeight="0" paperSize="9" orientation="landscape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customWidth="1" min="1" max="1" width="13.57"/>
    <col customWidth="1" min="2" max="2" width="14.14"/>
    <col customWidth="1" min="3" max="3" width="11.29"/>
    <col customWidth="1" min="4" max="4" width="13.43"/>
    <col customWidth="1" min="5" max="5" width="8.0"/>
    <col customWidth="1" min="6" max="6" width="9.43"/>
    <col customWidth="1" min="7" max="7" width="1.71"/>
    <col customWidth="1" min="8" max="9" width="12.0"/>
    <col customWidth="1" min="10" max="10" width="11.43"/>
    <col customWidth="1" min="11" max="11" width="12.0"/>
    <col customWidth="1" min="12" max="12" width="11.29"/>
    <col customWidth="1" min="13" max="13" width="12.0"/>
    <col customWidth="1" min="14" max="14" width="14.14"/>
    <col customWidth="1" min="15" max="15" width="12.0"/>
    <col customWidth="1" min="16" max="16" width="17.43"/>
    <col customWidth="1" min="17" max="17" width="12.0"/>
    <col customWidth="1" min="18" max="18" width="11.29"/>
    <col customWidth="1" min="19" max="19" width="12.0"/>
    <col customWidth="1" min="20" max="20" width="11.86"/>
    <col customWidth="1" min="21" max="21" width="13.43"/>
    <col customWidth="1" min="22" max="22" width="8.86"/>
    <col customWidth="1" min="23" max="23" width="11.71"/>
    <col customWidth="1" min="24" max="24" width="15.86"/>
  </cols>
  <sheetData>
    <row r="1">
      <c r="A1" s="742" t="s">
        <v>846</v>
      </c>
      <c r="B1" s="2"/>
      <c r="C1" s="2"/>
      <c r="D1" s="2"/>
      <c r="E1" s="2"/>
      <c r="F1" s="3"/>
      <c r="G1" s="4"/>
      <c r="H1" s="5"/>
      <c r="I1" s="5"/>
      <c r="J1" s="6"/>
      <c r="K1" s="7" t="s">
        <v>1</v>
      </c>
      <c r="M1" s="7" t="s">
        <v>2</v>
      </c>
      <c r="O1" s="7" t="s">
        <v>3</v>
      </c>
      <c r="Q1" s="7" t="s">
        <v>4</v>
      </c>
      <c r="S1" s="7" t="s">
        <v>88</v>
      </c>
      <c r="U1" s="743" t="s">
        <v>847</v>
      </c>
      <c r="X1" s="744"/>
    </row>
    <row r="2" ht="17.25" customHeight="1">
      <c r="A2" s="10"/>
      <c r="B2" s="11"/>
      <c r="C2" s="10"/>
      <c r="D2" s="12"/>
      <c r="E2" s="10"/>
      <c r="F2" s="10"/>
      <c r="H2" s="15"/>
      <c r="I2" s="745"/>
      <c r="J2" s="15"/>
      <c r="K2" s="16">
        <v>0.3</v>
      </c>
      <c r="L2" s="330" t="s">
        <v>9</v>
      </c>
      <c r="M2" s="16">
        <v>0.4</v>
      </c>
      <c r="N2" s="330" t="s">
        <v>9</v>
      </c>
      <c r="O2" s="16">
        <v>0.5</v>
      </c>
      <c r="P2" s="330" t="s">
        <v>9</v>
      </c>
      <c r="Q2" s="16">
        <v>0.55</v>
      </c>
      <c r="R2" s="330" t="s">
        <v>9</v>
      </c>
      <c r="S2" s="19">
        <v>0.1</v>
      </c>
      <c r="T2" s="173" t="s">
        <v>89</v>
      </c>
      <c r="U2" s="19"/>
      <c r="V2" s="173"/>
      <c r="W2" s="173"/>
      <c r="X2" s="746"/>
    </row>
    <row r="3" ht="40.5" customHeight="1">
      <c r="A3" s="22" t="s">
        <v>11</v>
      </c>
      <c r="B3" s="23"/>
      <c r="C3" s="23"/>
      <c r="D3" s="24"/>
      <c r="E3" s="22" t="s">
        <v>12</v>
      </c>
      <c r="F3" s="24"/>
      <c r="H3" s="747" t="s">
        <v>792</v>
      </c>
      <c r="I3" s="497" t="s">
        <v>16</v>
      </c>
      <c r="J3" s="27"/>
      <c r="K3" s="497" t="s">
        <v>17</v>
      </c>
      <c r="L3" s="27"/>
      <c r="M3" s="497" t="s">
        <v>18</v>
      </c>
      <c r="N3" s="27"/>
      <c r="O3" s="497" t="s">
        <v>90</v>
      </c>
      <c r="P3" s="27"/>
      <c r="Q3" s="497" t="s">
        <v>91</v>
      </c>
      <c r="R3" s="27"/>
      <c r="S3" s="497" t="s">
        <v>95</v>
      </c>
      <c r="T3" s="27"/>
      <c r="U3" s="497" t="s">
        <v>848</v>
      </c>
      <c r="V3" s="350"/>
      <c r="W3" s="27"/>
      <c r="X3" s="748"/>
    </row>
    <row r="4" ht="21.0" customHeight="1">
      <c r="A4" s="30"/>
      <c r="B4" s="31"/>
      <c r="C4" s="31"/>
      <c r="D4" s="32"/>
      <c r="E4" s="33" t="s">
        <v>25</v>
      </c>
      <c r="F4" s="34" t="s">
        <v>26</v>
      </c>
      <c r="H4" s="749"/>
      <c r="I4" s="500" t="s">
        <v>27</v>
      </c>
      <c r="J4" s="501" t="s">
        <v>28</v>
      </c>
      <c r="K4" s="500" t="s">
        <v>27</v>
      </c>
      <c r="L4" s="501" t="s">
        <v>28</v>
      </c>
      <c r="M4" s="500" t="s">
        <v>27</v>
      </c>
      <c r="N4" s="501" t="s">
        <v>28</v>
      </c>
      <c r="O4" s="500" t="s">
        <v>27</v>
      </c>
      <c r="P4" s="501" t="s">
        <v>28</v>
      </c>
      <c r="Q4" s="500" t="s">
        <v>27</v>
      </c>
      <c r="R4" s="501" t="s">
        <v>28</v>
      </c>
      <c r="S4" s="500" t="s">
        <v>27</v>
      </c>
      <c r="T4" s="501" t="s">
        <v>28</v>
      </c>
      <c r="U4" s="500" t="s">
        <v>27</v>
      </c>
      <c r="V4" s="780" t="s">
        <v>28</v>
      </c>
      <c r="W4" s="501" t="s">
        <v>849</v>
      </c>
      <c r="X4" s="750"/>
    </row>
    <row r="5" ht="15.75" customHeight="1">
      <c r="A5" s="40" t="s">
        <v>29</v>
      </c>
      <c r="B5" s="41" t="s">
        <v>30</v>
      </c>
      <c r="C5" s="42" t="s">
        <v>31</v>
      </c>
      <c r="D5" s="504" t="s">
        <v>32</v>
      </c>
      <c r="E5" s="44" t="s">
        <v>33</v>
      </c>
      <c r="F5" s="45">
        <v>100.0</v>
      </c>
      <c r="H5" s="404">
        <v>56.83</v>
      </c>
      <c r="I5" s="404">
        <v>175.0</v>
      </c>
      <c r="J5" s="72">
        <f t="shared" ref="J5:J12" si="1">I5/F5</f>
        <v>1.75</v>
      </c>
      <c r="K5" s="404">
        <f>I5-I5*K2</f>
        <v>122.5</v>
      </c>
      <c r="L5" s="72">
        <f t="shared" ref="L5:L12" si="2">K5/F5</f>
        <v>1.225</v>
      </c>
      <c r="M5" s="404">
        <f>I5-I5*M2</f>
        <v>105</v>
      </c>
      <c r="N5" s="72">
        <f t="shared" ref="N5:N12" si="3">M5/F5</f>
        <v>1.05</v>
      </c>
      <c r="O5" s="404">
        <f>I5-I5*O2</f>
        <v>87.5</v>
      </c>
      <c r="P5" s="72">
        <f t="shared" ref="P5:P12" si="4">O5/F5</f>
        <v>0.875</v>
      </c>
      <c r="Q5" s="404">
        <f>I5-I5*Q2</f>
        <v>78.75</v>
      </c>
      <c r="R5" s="72">
        <f t="shared" ref="R5:R12" si="5">Q5/F5</f>
        <v>0.7875</v>
      </c>
      <c r="S5" s="179">
        <f t="shared" ref="S5:S13" si="6">Q5-Q5*$S$2</f>
        <v>70.875</v>
      </c>
      <c r="T5" s="72">
        <f t="shared" ref="T5:T12" si="7">S5/F5</f>
        <v>0.70875</v>
      </c>
      <c r="U5" s="179">
        <f t="shared" ref="U5:U13" si="8">(Q5+S5)/2</f>
        <v>74.8125</v>
      </c>
      <c r="V5" s="781">
        <f t="shared" ref="V5:V12" si="9">U5/F5</f>
        <v>0.748125</v>
      </c>
      <c r="W5" s="416">
        <f t="shared" ref="W5:W13" si="10">(U5-H5)/H5</f>
        <v>0.3164261834</v>
      </c>
      <c r="X5" s="751"/>
    </row>
    <row r="6" ht="15.75" customHeight="1">
      <c r="A6" s="55"/>
      <c r="D6" s="56"/>
      <c r="E6" s="57" t="s">
        <v>34</v>
      </c>
      <c r="F6" s="58">
        <v>500.0</v>
      </c>
      <c r="H6" s="406">
        <v>253.28</v>
      </c>
      <c r="I6" s="406">
        <v>756.0</v>
      </c>
      <c r="J6" s="76">
        <f t="shared" si="1"/>
        <v>1.512</v>
      </c>
      <c r="K6" s="406">
        <f>I6-I6*K2</f>
        <v>529.2</v>
      </c>
      <c r="L6" s="76">
        <f t="shared" si="2"/>
        <v>1.0584</v>
      </c>
      <c r="M6" s="406">
        <f>I6-I6*M2</f>
        <v>453.6</v>
      </c>
      <c r="N6" s="76">
        <f t="shared" si="3"/>
        <v>0.9072</v>
      </c>
      <c r="O6" s="406">
        <f>I6-I6*O2</f>
        <v>378</v>
      </c>
      <c r="P6" s="76">
        <f t="shared" si="4"/>
        <v>0.756</v>
      </c>
      <c r="Q6" s="406">
        <f>I6-I6*Q2</f>
        <v>340.2</v>
      </c>
      <c r="R6" s="76">
        <f t="shared" si="5"/>
        <v>0.6804</v>
      </c>
      <c r="S6" s="181">
        <f t="shared" si="6"/>
        <v>306.18</v>
      </c>
      <c r="T6" s="76">
        <f t="shared" si="7"/>
        <v>0.61236</v>
      </c>
      <c r="U6" s="181">
        <f t="shared" si="8"/>
        <v>323.19</v>
      </c>
      <c r="V6" s="782">
        <f t="shared" si="9"/>
        <v>0.64638</v>
      </c>
      <c r="W6" s="419">
        <f t="shared" si="10"/>
        <v>0.2760186355</v>
      </c>
      <c r="X6" s="751"/>
    </row>
    <row r="7" ht="15.75" customHeight="1">
      <c r="A7" s="55"/>
      <c r="D7" s="56"/>
      <c r="E7" s="64" t="s">
        <v>35</v>
      </c>
      <c r="F7" s="58">
        <v>1000.0</v>
      </c>
      <c r="H7" s="406">
        <v>502.84</v>
      </c>
      <c r="I7" s="406">
        <v>1501.5</v>
      </c>
      <c r="J7" s="76">
        <f t="shared" si="1"/>
        <v>1.5015</v>
      </c>
      <c r="K7" s="406">
        <f>I7-I7*K2</f>
        <v>1051.05</v>
      </c>
      <c r="L7" s="76">
        <f t="shared" si="2"/>
        <v>1.05105</v>
      </c>
      <c r="M7" s="406">
        <f>I7-I7*M2</f>
        <v>900.9</v>
      </c>
      <c r="N7" s="76">
        <f t="shared" si="3"/>
        <v>0.9009</v>
      </c>
      <c r="O7" s="406">
        <f>I7-I7*O2</f>
        <v>750.75</v>
      </c>
      <c r="P7" s="76">
        <f t="shared" si="4"/>
        <v>0.75075</v>
      </c>
      <c r="Q7" s="406">
        <f>I7-I7*Q2</f>
        <v>675.675</v>
      </c>
      <c r="R7" s="76">
        <f t="shared" si="5"/>
        <v>0.675675</v>
      </c>
      <c r="S7" s="181">
        <f t="shared" si="6"/>
        <v>608.1075</v>
      </c>
      <c r="T7" s="76">
        <f t="shared" si="7"/>
        <v>0.6081075</v>
      </c>
      <c r="U7" s="181">
        <f t="shared" si="8"/>
        <v>641.89125</v>
      </c>
      <c r="V7" s="782">
        <f t="shared" si="9"/>
        <v>0.64189125</v>
      </c>
      <c r="W7" s="419">
        <f t="shared" si="10"/>
        <v>0.2765317994</v>
      </c>
      <c r="X7" s="751"/>
    </row>
    <row r="8" ht="15.75" customHeight="1">
      <c r="A8" s="55"/>
      <c r="D8" s="56"/>
      <c r="E8" s="64" t="s">
        <v>36</v>
      </c>
      <c r="F8" s="58">
        <v>3000.0</v>
      </c>
      <c r="H8" s="406">
        <v>1509.32</v>
      </c>
      <c r="I8" s="406">
        <v>4473.0</v>
      </c>
      <c r="J8" s="76">
        <f t="shared" si="1"/>
        <v>1.491</v>
      </c>
      <c r="K8" s="406">
        <f>I8-I8*K2</f>
        <v>3131.1</v>
      </c>
      <c r="L8" s="76">
        <f t="shared" si="2"/>
        <v>1.0437</v>
      </c>
      <c r="M8" s="406">
        <f>I8-I8*M2</f>
        <v>2683.8</v>
      </c>
      <c r="N8" s="76">
        <f t="shared" si="3"/>
        <v>0.8946</v>
      </c>
      <c r="O8" s="406">
        <f>I8-I8*O2</f>
        <v>2236.5</v>
      </c>
      <c r="P8" s="76">
        <f t="shared" si="4"/>
        <v>0.7455</v>
      </c>
      <c r="Q8" s="406">
        <f>I8-I8*Q2</f>
        <v>2012.85</v>
      </c>
      <c r="R8" s="76">
        <f t="shared" si="5"/>
        <v>0.67095</v>
      </c>
      <c r="S8" s="181">
        <f t="shared" si="6"/>
        <v>1811.565</v>
      </c>
      <c r="T8" s="76">
        <f t="shared" si="7"/>
        <v>0.603855</v>
      </c>
      <c r="U8" s="181">
        <f t="shared" si="8"/>
        <v>1912.2075</v>
      </c>
      <c r="V8" s="782">
        <f t="shared" si="9"/>
        <v>0.6374025</v>
      </c>
      <c r="W8" s="419">
        <f t="shared" si="10"/>
        <v>0.2669331222</v>
      </c>
      <c r="X8" s="751"/>
    </row>
    <row r="9" ht="15.75" customHeight="1">
      <c r="A9" s="40" t="s">
        <v>38</v>
      </c>
      <c r="B9" s="41" t="s">
        <v>39</v>
      </c>
      <c r="C9" s="42" t="s">
        <v>40</v>
      </c>
      <c r="D9" s="504" t="s">
        <v>41</v>
      </c>
      <c r="E9" s="71">
        <v>40.0</v>
      </c>
      <c r="F9" s="45">
        <v>50.0</v>
      </c>
      <c r="H9" s="404">
        <v>122.1</v>
      </c>
      <c r="I9" s="404">
        <v>241.5</v>
      </c>
      <c r="J9" s="72">
        <f t="shared" si="1"/>
        <v>4.83</v>
      </c>
      <c r="K9" s="404">
        <f>I9-I9*K2</f>
        <v>169.05</v>
      </c>
      <c r="L9" s="72">
        <f t="shared" si="2"/>
        <v>3.381</v>
      </c>
      <c r="M9" s="404">
        <f>I9-I9*M2</f>
        <v>144.9</v>
      </c>
      <c r="N9" s="72">
        <f t="shared" si="3"/>
        <v>2.898</v>
      </c>
      <c r="O9" s="404">
        <v>138.0</v>
      </c>
      <c r="P9" s="72">
        <f t="shared" si="4"/>
        <v>2.76</v>
      </c>
      <c r="Q9" s="404">
        <v>138.0</v>
      </c>
      <c r="R9" s="72">
        <f t="shared" si="5"/>
        <v>2.76</v>
      </c>
      <c r="S9" s="179">
        <f t="shared" si="6"/>
        <v>124.2</v>
      </c>
      <c r="T9" s="72">
        <f t="shared" si="7"/>
        <v>2.484</v>
      </c>
      <c r="U9" s="179">
        <f t="shared" si="8"/>
        <v>131.1</v>
      </c>
      <c r="V9" s="781">
        <f t="shared" si="9"/>
        <v>2.622</v>
      </c>
      <c r="W9" s="416">
        <f t="shared" si="10"/>
        <v>0.07371007371</v>
      </c>
      <c r="X9" s="752"/>
    </row>
    <row r="10" ht="15.75" customHeight="1">
      <c r="A10" s="55"/>
      <c r="D10" s="56"/>
      <c r="E10" s="74">
        <v>10.0</v>
      </c>
      <c r="F10" s="58">
        <v>200.0</v>
      </c>
      <c r="H10" s="406">
        <v>467.79</v>
      </c>
      <c r="I10" s="406">
        <v>892.5</v>
      </c>
      <c r="J10" s="76">
        <f t="shared" si="1"/>
        <v>4.4625</v>
      </c>
      <c r="K10" s="406">
        <f>I10-I10*K2</f>
        <v>624.75</v>
      </c>
      <c r="L10" s="76">
        <f t="shared" si="2"/>
        <v>3.12375</v>
      </c>
      <c r="M10" s="406">
        <f>I10-I10*M2</f>
        <v>535.5</v>
      </c>
      <c r="N10" s="76">
        <f t="shared" si="3"/>
        <v>2.6775</v>
      </c>
      <c r="O10" s="406">
        <v>510.0</v>
      </c>
      <c r="P10" s="76">
        <f t="shared" si="4"/>
        <v>2.55</v>
      </c>
      <c r="Q10" s="406">
        <v>510.0</v>
      </c>
      <c r="R10" s="76">
        <f t="shared" si="5"/>
        <v>2.55</v>
      </c>
      <c r="S10" s="181">
        <f t="shared" si="6"/>
        <v>459</v>
      </c>
      <c r="T10" s="76">
        <f t="shared" si="7"/>
        <v>2.295</v>
      </c>
      <c r="U10" s="181">
        <f t="shared" si="8"/>
        <v>484.5</v>
      </c>
      <c r="V10" s="782">
        <f t="shared" si="9"/>
        <v>2.4225</v>
      </c>
      <c r="W10" s="419">
        <f t="shared" si="10"/>
        <v>0.03572115693</v>
      </c>
      <c r="X10" s="752"/>
    </row>
    <row r="11" ht="15.75" customHeight="1">
      <c r="A11" s="55"/>
      <c r="D11" s="56"/>
      <c r="E11" s="74">
        <v>3.0</v>
      </c>
      <c r="F11" s="58">
        <v>500.0</v>
      </c>
      <c r="H11" s="406">
        <v>1155.59</v>
      </c>
      <c r="I11" s="406">
        <v>2205.0</v>
      </c>
      <c r="J11" s="76">
        <f t="shared" si="1"/>
        <v>4.41</v>
      </c>
      <c r="K11" s="406">
        <f>I11-I11*K2</f>
        <v>1543.5</v>
      </c>
      <c r="L11" s="76">
        <f t="shared" si="2"/>
        <v>3.087</v>
      </c>
      <c r="M11" s="406">
        <f>I11-I11*M2</f>
        <v>1323</v>
      </c>
      <c r="N11" s="76">
        <f t="shared" si="3"/>
        <v>2.646</v>
      </c>
      <c r="O11" s="406">
        <v>1260.0</v>
      </c>
      <c r="P11" s="76">
        <f t="shared" si="4"/>
        <v>2.52</v>
      </c>
      <c r="Q11" s="406">
        <v>1260.0</v>
      </c>
      <c r="R11" s="76">
        <f t="shared" si="5"/>
        <v>2.52</v>
      </c>
      <c r="S11" s="181">
        <f t="shared" si="6"/>
        <v>1134</v>
      </c>
      <c r="T11" s="76">
        <f t="shared" si="7"/>
        <v>2.268</v>
      </c>
      <c r="U11" s="181">
        <f t="shared" si="8"/>
        <v>1197</v>
      </c>
      <c r="V11" s="782">
        <f t="shared" si="9"/>
        <v>2.394</v>
      </c>
      <c r="W11" s="419">
        <f t="shared" si="10"/>
        <v>0.03583450878</v>
      </c>
      <c r="X11" s="751"/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406">
        <v>3467.56</v>
      </c>
      <c r="I12" s="406">
        <v>6615.0</v>
      </c>
      <c r="J12" s="76">
        <f t="shared" si="1"/>
        <v>4.41</v>
      </c>
      <c r="K12" s="406">
        <f>I12-I12*K2</f>
        <v>4630.5</v>
      </c>
      <c r="L12" s="76">
        <f t="shared" si="2"/>
        <v>3.087</v>
      </c>
      <c r="M12" s="406">
        <f>I12-I12*M2</f>
        <v>3969</v>
      </c>
      <c r="N12" s="76">
        <f t="shared" si="3"/>
        <v>2.646</v>
      </c>
      <c r="O12" s="406">
        <v>3780.0</v>
      </c>
      <c r="P12" s="76">
        <f t="shared" si="4"/>
        <v>2.52</v>
      </c>
      <c r="Q12" s="406">
        <v>3780.0</v>
      </c>
      <c r="R12" s="76">
        <f t="shared" si="5"/>
        <v>2.52</v>
      </c>
      <c r="S12" s="181">
        <f t="shared" si="6"/>
        <v>3402</v>
      </c>
      <c r="T12" s="76">
        <f t="shared" si="7"/>
        <v>2.268</v>
      </c>
      <c r="U12" s="181">
        <f t="shared" si="8"/>
        <v>3591</v>
      </c>
      <c r="V12" s="782">
        <f t="shared" si="9"/>
        <v>2.394</v>
      </c>
      <c r="W12" s="419">
        <f t="shared" si="10"/>
        <v>0.03559851884</v>
      </c>
      <c r="X12" s="751"/>
    </row>
    <row r="13" ht="39.75" customHeight="1">
      <c r="A13" s="82" t="s">
        <v>42</v>
      </c>
      <c r="B13" s="83" t="s">
        <v>39</v>
      </c>
      <c r="C13" s="84" t="s">
        <v>43</v>
      </c>
      <c r="D13" s="507" t="s">
        <v>44</v>
      </c>
      <c r="E13" s="86">
        <v>30.0</v>
      </c>
      <c r="F13" s="87" t="s">
        <v>45</v>
      </c>
      <c r="G13" s="81"/>
      <c r="H13" s="204">
        <v>144.87</v>
      </c>
      <c r="I13" s="204">
        <v>328.65</v>
      </c>
      <c r="J13" s="91">
        <f>I13/50</f>
        <v>6.573</v>
      </c>
      <c r="K13" s="204">
        <f>I13-I13*K2</f>
        <v>230.055</v>
      </c>
      <c r="L13" s="91">
        <f>K13/50</f>
        <v>4.6011</v>
      </c>
      <c r="M13" s="204">
        <f>I13-I13*M2</f>
        <v>197.19</v>
      </c>
      <c r="N13" s="91">
        <f>M13/50</f>
        <v>3.9438</v>
      </c>
      <c r="O13" s="204">
        <v>179.5</v>
      </c>
      <c r="P13" s="91">
        <f>O13/50</f>
        <v>3.59</v>
      </c>
      <c r="Q13" s="204">
        <v>175.35</v>
      </c>
      <c r="R13" s="91">
        <f>Q13/50</f>
        <v>3.507</v>
      </c>
      <c r="S13" s="93">
        <f t="shared" si="6"/>
        <v>157.815</v>
      </c>
      <c r="T13" s="91"/>
      <c r="U13" s="93">
        <f t="shared" si="8"/>
        <v>166.5825</v>
      </c>
      <c r="V13" s="783">
        <f>U13/50</f>
        <v>3.33165</v>
      </c>
      <c r="W13" s="421">
        <f t="shared" si="10"/>
        <v>0.1498757507</v>
      </c>
      <c r="X13" s="751"/>
    </row>
    <row r="14" ht="21.75" customHeight="1">
      <c r="A14" s="94"/>
      <c r="B14" s="94"/>
      <c r="C14" s="94"/>
      <c r="D14" s="81"/>
      <c r="E14" s="94"/>
      <c r="F14" s="94"/>
      <c r="Q14" s="96"/>
      <c r="S14" s="399"/>
      <c r="T14" s="107"/>
      <c r="U14" s="399"/>
      <c r="V14" s="107"/>
      <c r="W14" s="107"/>
      <c r="X14" s="753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747" t="s">
        <v>792</v>
      </c>
      <c r="I15" s="497" t="s">
        <v>16</v>
      </c>
      <c r="J15" s="27"/>
      <c r="K15" s="497" t="s">
        <v>17</v>
      </c>
      <c r="L15" s="27"/>
      <c r="M15" s="497" t="s">
        <v>18</v>
      </c>
      <c r="N15" s="27"/>
      <c r="O15" s="497" t="s">
        <v>90</v>
      </c>
      <c r="P15" s="27"/>
      <c r="Q15" s="497" t="s">
        <v>91</v>
      </c>
      <c r="R15" s="27"/>
      <c r="S15" s="497" t="s">
        <v>95</v>
      </c>
      <c r="T15" s="27"/>
      <c r="U15" s="497" t="s">
        <v>848</v>
      </c>
      <c r="V15" s="350"/>
      <c r="W15" s="27"/>
      <c r="X15" s="748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749"/>
      <c r="I16" s="500" t="s">
        <v>27</v>
      </c>
      <c r="J16" s="501" t="s">
        <v>28</v>
      </c>
      <c r="K16" s="500" t="s">
        <v>27</v>
      </c>
      <c r="L16" s="501" t="s">
        <v>28</v>
      </c>
      <c r="M16" s="500" t="s">
        <v>27</v>
      </c>
      <c r="N16" s="501" t="s">
        <v>28</v>
      </c>
      <c r="O16" s="500" t="s">
        <v>27</v>
      </c>
      <c r="P16" s="501" t="s">
        <v>28</v>
      </c>
      <c r="Q16" s="500" t="s">
        <v>27</v>
      </c>
      <c r="R16" s="501" t="s">
        <v>28</v>
      </c>
      <c r="S16" s="500" t="s">
        <v>27</v>
      </c>
      <c r="T16" s="501" t="s">
        <v>28</v>
      </c>
      <c r="U16" s="500"/>
      <c r="V16" s="780"/>
      <c r="W16" s="501"/>
      <c r="X16" s="750"/>
    </row>
    <row r="17" ht="15.75" customHeight="1">
      <c r="A17" s="40" t="s">
        <v>48</v>
      </c>
      <c r="B17" s="41" t="s">
        <v>49</v>
      </c>
      <c r="C17" s="42" t="s">
        <v>50</v>
      </c>
      <c r="D17" s="508" t="s">
        <v>850</v>
      </c>
      <c r="E17" s="71">
        <v>40.0</v>
      </c>
      <c r="F17" s="45">
        <v>100.0</v>
      </c>
      <c r="H17" s="404">
        <v>60.28</v>
      </c>
      <c r="I17" s="404">
        <v>194.25</v>
      </c>
      <c r="J17" s="72">
        <f t="shared" ref="J17:J24" si="11">I17/F17</f>
        <v>1.9425</v>
      </c>
      <c r="K17" s="404">
        <f>I17-I17*K2</f>
        <v>135.975</v>
      </c>
      <c r="L17" s="72">
        <f t="shared" ref="L17:L24" si="12">K17/F17</f>
        <v>1.35975</v>
      </c>
      <c r="M17" s="404">
        <f>I17-I17*M2</f>
        <v>116.55</v>
      </c>
      <c r="N17" s="72">
        <f t="shared" ref="N17:N24" si="13">M17/F17</f>
        <v>1.1655</v>
      </c>
      <c r="O17" s="404">
        <f>I17-I17*O2</f>
        <v>97.125</v>
      </c>
      <c r="P17" s="72">
        <f t="shared" ref="P17:P24" si="14">O17/F17</f>
        <v>0.97125</v>
      </c>
      <c r="Q17" s="404">
        <f>I17-I17*Q2</f>
        <v>87.4125</v>
      </c>
      <c r="R17" s="72">
        <f t="shared" ref="R17:R24" si="15">Q17/F17</f>
        <v>0.874125</v>
      </c>
      <c r="S17" s="179">
        <f t="shared" ref="S17:S25" si="16">Q17-Q17*$S$2</f>
        <v>78.67125</v>
      </c>
      <c r="T17" s="72">
        <f t="shared" ref="T17:T24" si="17">S17/F17</f>
        <v>0.7867125</v>
      </c>
      <c r="U17" s="179">
        <f t="shared" ref="U17:U25" si="18">(Q17+S17)/2</f>
        <v>83.041875</v>
      </c>
      <c r="V17" s="781">
        <f t="shared" ref="V17:V24" si="19">U17/F17</f>
        <v>0.83041875</v>
      </c>
      <c r="W17" s="416">
        <f t="shared" ref="W17:W25" si="20">(U17-H17)/H17</f>
        <v>0.3776024386</v>
      </c>
      <c r="X17" s="751"/>
    </row>
    <row r="18" ht="15.75" customHeight="1">
      <c r="A18" s="55"/>
      <c r="E18" s="74">
        <v>10.0</v>
      </c>
      <c r="F18" s="58">
        <v>500.0</v>
      </c>
      <c r="H18" s="406">
        <v>270.57</v>
      </c>
      <c r="I18" s="406">
        <v>882.0</v>
      </c>
      <c r="J18" s="76">
        <f t="shared" si="11"/>
        <v>1.764</v>
      </c>
      <c r="K18" s="406">
        <f>I18-I18*K2</f>
        <v>617.4</v>
      </c>
      <c r="L18" s="76">
        <f t="shared" si="12"/>
        <v>1.2348</v>
      </c>
      <c r="M18" s="406">
        <f>I18-I18*M2</f>
        <v>529.2</v>
      </c>
      <c r="N18" s="76">
        <f t="shared" si="13"/>
        <v>1.0584</v>
      </c>
      <c r="O18" s="406">
        <f>I18-I18*O2</f>
        <v>441</v>
      </c>
      <c r="P18" s="76">
        <f t="shared" si="14"/>
        <v>0.882</v>
      </c>
      <c r="Q18" s="406">
        <f>I18-I18*Q2</f>
        <v>396.9</v>
      </c>
      <c r="R18" s="76">
        <f t="shared" si="15"/>
        <v>0.7938</v>
      </c>
      <c r="S18" s="181">
        <f t="shared" si="16"/>
        <v>357.21</v>
      </c>
      <c r="T18" s="76">
        <f t="shared" si="17"/>
        <v>0.71442</v>
      </c>
      <c r="U18" s="181">
        <f t="shared" si="18"/>
        <v>377.055</v>
      </c>
      <c r="V18" s="782">
        <f t="shared" si="19"/>
        <v>0.75411</v>
      </c>
      <c r="W18" s="419">
        <f t="shared" si="20"/>
        <v>0.3935580441</v>
      </c>
      <c r="X18" s="751"/>
    </row>
    <row r="19" ht="15.75" customHeight="1">
      <c r="A19" s="55"/>
      <c r="E19" s="74">
        <v>4.0</v>
      </c>
      <c r="F19" s="58">
        <v>1000.0</v>
      </c>
      <c r="H19" s="406">
        <v>537.42</v>
      </c>
      <c r="I19" s="406">
        <v>1722.0</v>
      </c>
      <c r="J19" s="76">
        <f t="shared" si="11"/>
        <v>1.722</v>
      </c>
      <c r="K19" s="406">
        <f>I19-I19*K2</f>
        <v>1205.4</v>
      </c>
      <c r="L19" s="76">
        <f t="shared" si="12"/>
        <v>1.2054</v>
      </c>
      <c r="M19" s="406">
        <f>I19-I19*M2</f>
        <v>1033.2</v>
      </c>
      <c r="N19" s="76">
        <f t="shared" si="13"/>
        <v>1.0332</v>
      </c>
      <c r="O19" s="406">
        <f>I19-I19*O2</f>
        <v>861</v>
      </c>
      <c r="P19" s="76">
        <f t="shared" si="14"/>
        <v>0.861</v>
      </c>
      <c r="Q19" s="406">
        <f>I19-I19*Q2</f>
        <v>774.9</v>
      </c>
      <c r="R19" s="76">
        <f t="shared" si="15"/>
        <v>0.7749</v>
      </c>
      <c r="S19" s="181">
        <f t="shared" si="16"/>
        <v>697.41</v>
      </c>
      <c r="T19" s="76">
        <f t="shared" si="17"/>
        <v>0.69741</v>
      </c>
      <c r="U19" s="181">
        <f t="shared" si="18"/>
        <v>736.155</v>
      </c>
      <c r="V19" s="782">
        <f t="shared" si="19"/>
        <v>0.736155</v>
      </c>
      <c r="W19" s="419">
        <f t="shared" si="20"/>
        <v>0.3697945741</v>
      </c>
      <c r="X19" s="751"/>
    </row>
    <row r="20" ht="15.75" customHeight="1">
      <c r="A20" s="55"/>
      <c r="E20" s="123">
        <v>1.0</v>
      </c>
      <c r="F20" s="113">
        <v>4000.0</v>
      </c>
      <c r="H20" s="406">
        <v>2113.52</v>
      </c>
      <c r="I20" s="406">
        <v>6846.0</v>
      </c>
      <c r="J20" s="76">
        <f t="shared" si="11"/>
        <v>1.7115</v>
      </c>
      <c r="K20" s="406">
        <f>I20-I20*K2</f>
        <v>4792.2</v>
      </c>
      <c r="L20" s="76">
        <f t="shared" si="12"/>
        <v>1.19805</v>
      </c>
      <c r="M20" s="406">
        <f>I20-I20*M2</f>
        <v>4107.6</v>
      </c>
      <c r="N20" s="76">
        <f t="shared" si="13"/>
        <v>1.0269</v>
      </c>
      <c r="O20" s="406">
        <f>I20-I20*O2</f>
        <v>3423</v>
      </c>
      <c r="P20" s="76">
        <f t="shared" si="14"/>
        <v>0.85575</v>
      </c>
      <c r="Q20" s="406">
        <f>I20-I20*Q2</f>
        <v>3080.7</v>
      </c>
      <c r="R20" s="76">
        <f t="shared" si="15"/>
        <v>0.770175</v>
      </c>
      <c r="S20" s="181">
        <f t="shared" si="16"/>
        <v>2772.63</v>
      </c>
      <c r="T20" s="76">
        <f t="shared" si="17"/>
        <v>0.6931575</v>
      </c>
      <c r="U20" s="181">
        <f t="shared" si="18"/>
        <v>2926.665</v>
      </c>
      <c r="V20" s="782">
        <f t="shared" si="19"/>
        <v>0.73166625</v>
      </c>
      <c r="W20" s="419">
        <f t="shared" si="20"/>
        <v>0.3847349445</v>
      </c>
      <c r="X20" s="751"/>
    </row>
    <row r="21" ht="15.75" customHeight="1">
      <c r="A21" s="40" t="s">
        <v>52</v>
      </c>
      <c r="B21" s="41" t="s">
        <v>53</v>
      </c>
      <c r="C21" s="42" t="s">
        <v>40</v>
      </c>
      <c r="D21" s="504" t="s">
        <v>41</v>
      </c>
      <c r="E21" s="71">
        <v>30.0</v>
      </c>
      <c r="F21" s="45">
        <v>100.0</v>
      </c>
      <c r="H21" s="404">
        <v>118.38</v>
      </c>
      <c r="I21" s="404">
        <v>299.25</v>
      </c>
      <c r="J21" s="72">
        <f t="shared" si="11"/>
        <v>2.9925</v>
      </c>
      <c r="K21" s="404">
        <f>I21-I21*K2</f>
        <v>209.475</v>
      </c>
      <c r="L21" s="72">
        <f t="shared" si="12"/>
        <v>2.09475</v>
      </c>
      <c r="M21" s="404">
        <f>I21-I21*M2</f>
        <v>179.55</v>
      </c>
      <c r="N21" s="72">
        <f t="shared" si="13"/>
        <v>1.7955</v>
      </c>
      <c r="O21" s="404">
        <v>156.75</v>
      </c>
      <c r="P21" s="72">
        <f t="shared" si="14"/>
        <v>1.5675</v>
      </c>
      <c r="Q21" s="404">
        <v>156.75</v>
      </c>
      <c r="R21" s="72">
        <f t="shared" si="15"/>
        <v>1.5675</v>
      </c>
      <c r="S21" s="179">
        <f t="shared" si="16"/>
        <v>141.075</v>
      </c>
      <c r="T21" s="72">
        <f t="shared" si="17"/>
        <v>1.41075</v>
      </c>
      <c r="U21" s="179">
        <f t="shared" si="18"/>
        <v>148.9125</v>
      </c>
      <c r="V21" s="781">
        <f t="shared" si="19"/>
        <v>1.489125</v>
      </c>
      <c r="W21" s="416">
        <f t="shared" si="20"/>
        <v>0.2579194121</v>
      </c>
      <c r="X21" s="751"/>
    </row>
    <row r="22" ht="15.75" customHeight="1">
      <c r="A22" s="55"/>
      <c r="D22" s="56"/>
      <c r="E22" s="74">
        <v>15.0</v>
      </c>
      <c r="F22" s="58">
        <v>200.0</v>
      </c>
      <c r="H22" s="406">
        <v>233.15</v>
      </c>
      <c r="I22" s="406">
        <v>567.0</v>
      </c>
      <c r="J22" s="76">
        <f t="shared" si="11"/>
        <v>2.835</v>
      </c>
      <c r="K22" s="406">
        <f>I22-I22*K2</f>
        <v>396.9</v>
      </c>
      <c r="L22" s="76">
        <f t="shared" si="12"/>
        <v>1.9845</v>
      </c>
      <c r="M22" s="406">
        <f>I22-I22*M2</f>
        <v>340.2</v>
      </c>
      <c r="N22" s="76">
        <f t="shared" si="13"/>
        <v>1.701</v>
      </c>
      <c r="O22" s="406">
        <v>297.0</v>
      </c>
      <c r="P22" s="76">
        <f t="shared" si="14"/>
        <v>1.485</v>
      </c>
      <c r="Q22" s="406">
        <v>297.0</v>
      </c>
      <c r="R22" s="76">
        <f t="shared" si="15"/>
        <v>1.485</v>
      </c>
      <c r="S22" s="181">
        <f t="shared" si="16"/>
        <v>267.3</v>
      </c>
      <c r="T22" s="76">
        <f t="shared" si="17"/>
        <v>1.3365</v>
      </c>
      <c r="U22" s="181">
        <f t="shared" si="18"/>
        <v>282.15</v>
      </c>
      <c r="V22" s="782">
        <f t="shared" si="19"/>
        <v>1.41075</v>
      </c>
      <c r="W22" s="419">
        <f t="shared" si="20"/>
        <v>0.2101651297</v>
      </c>
      <c r="X22" s="751"/>
    </row>
    <row r="23" ht="15.75" customHeight="1">
      <c r="A23" s="55"/>
      <c r="D23" s="56"/>
      <c r="E23" s="74">
        <v>5.0</v>
      </c>
      <c r="F23" s="58">
        <v>500.0</v>
      </c>
      <c r="H23" s="406">
        <v>569.01</v>
      </c>
      <c r="I23" s="406">
        <v>1386.0</v>
      </c>
      <c r="J23" s="76">
        <f t="shared" si="11"/>
        <v>2.772</v>
      </c>
      <c r="K23" s="406">
        <f>I23-I23*K2</f>
        <v>970.2</v>
      </c>
      <c r="L23" s="76">
        <f t="shared" si="12"/>
        <v>1.9404</v>
      </c>
      <c r="M23" s="406">
        <f>I23-I23*M2</f>
        <v>831.6</v>
      </c>
      <c r="N23" s="76">
        <f t="shared" si="13"/>
        <v>1.6632</v>
      </c>
      <c r="O23" s="406">
        <v>726.0</v>
      </c>
      <c r="P23" s="76">
        <f t="shared" si="14"/>
        <v>1.452</v>
      </c>
      <c r="Q23" s="406">
        <v>726.0</v>
      </c>
      <c r="R23" s="76">
        <f t="shared" si="15"/>
        <v>1.452</v>
      </c>
      <c r="S23" s="181">
        <f t="shared" si="16"/>
        <v>653.4</v>
      </c>
      <c r="T23" s="76">
        <f t="shared" si="17"/>
        <v>1.3068</v>
      </c>
      <c r="U23" s="181">
        <f t="shared" si="18"/>
        <v>689.7</v>
      </c>
      <c r="V23" s="782">
        <f t="shared" si="19"/>
        <v>1.3794</v>
      </c>
      <c r="W23" s="419">
        <f t="shared" si="20"/>
        <v>0.2121052354</v>
      </c>
      <c r="X23" s="751"/>
    </row>
    <row r="24" ht="15.75" customHeight="1">
      <c r="A24" s="55"/>
      <c r="D24" s="56"/>
      <c r="E24" s="74">
        <v>1.0</v>
      </c>
      <c r="F24" s="58">
        <v>2500.0</v>
      </c>
      <c r="H24" s="406">
        <v>2800.73</v>
      </c>
      <c r="I24" s="406">
        <v>6825.0</v>
      </c>
      <c r="J24" s="76">
        <f t="shared" si="11"/>
        <v>2.73</v>
      </c>
      <c r="K24" s="406">
        <f>I24-I24*K2</f>
        <v>4777.5</v>
      </c>
      <c r="L24" s="76">
        <f t="shared" si="12"/>
        <v>1.911</v>
      </c>
      <c r="M24" s="406">
        <f>I24-I24*M2</f>
        <v>4095</v>
      </c>
      <c r="N24" s="76">
        <f t="shared" si="13"/>
        <v>1.638</v>
      </c>
      <c r="O24" s="406">
        <v>3575.0</v>
      </c>
      <c r="P24" s="76">
        <f t="shared" si="14"/>
        <v>1.43</v>
      </c>
      <c r="Q24" s="406">
        <v>3575.0</v>
      </c>
      <c r="R24" s="76">
        <f t="shared" si="15"/>
        <v>1.43</v>
      </c>
      <c r="S24" s="181">
        <f t="shared" si="16"/>
        <v>3217.5</v>
      </c>
      <c r="T24" s="76">
        <f t="shared" si="17"/>
        <v>1.287</v>
      </c>
      <c r="U24" s="181">
        <f t="shared" si="18"/>
        <v>3396.25</v>
      </c>
      <c r="V24" s="782">
        <f t="shared" si="19"/>
        <v>1.3585</v>
      </c>
      <c r="W24" s="419">
        <f t="shared" si="20"/>
        <v>0.2126302785</v>
      </c>
      <c r="X24" s="751"/>
    </row>
    <row r="25">
      <c r="A25" s="82" t="s">
        <v>42</v>
      </c>
      <c r="B25" s="84" t="s">
        <v>54</v>
      </c>
      <c r="C25" s="84" t="s">
        <v>50</v>
      </c>
      <c r="D25" s="507" t="s">
        <v>44</v>
      </c>
      <c r="E25" s="86">
        <v>40.0</v>
      </c>
      <c r="F25" s="87" t="s">
        <v>45</v>
      </c>
      <c r="G25" s="81"/>
      <c r="H25" s="204">
        <v>89.54</v>
      </c>
      <c r="I25" s="204">
        <v>246.75000000000003</v>
      </c>
      <c r="J25" s="91">
        <f>I25/50</f>
        <v>4.935</v>
      </c>
      <c r="K25" s="204">
        <f>I25-I25*K2</f>
        <v>172.725</v>
      </c>
      <c r="L25" s="91">
        <f>K25/50</f>
        <v>3.4545</v>
      </c>
      <c r="M25" s="204">
        <f>I25-I25*M2</f>
        <v>148.05</v>
      </c>
      <c r="N25" s="91">
        <f>M25/50</f>
        <v>2.961</v>
      </c>
      <c r="O25" s="204">
        <v>124.63</v>
      </c>
      <c r="P25" s="91">
        <f>O25/50</f>
        <v>2.4926</v>
      </c>
      <c r="Q25" s="204">
        <v>120.0</v>
      </c>
      <c r="R25" s="91">
        <f>Q25/50</f>
        <v>2.4</v>
      </c>
      <c r="S25" s="93">
        <f t="shared" si="16"/>
        <v>108</v>
      </c>
      <c r="T25" s="91"/>
      <c r="U25" s="93">
        <f t="shared" si="18"/>
        <v>114</v>
      </c>
      <c r="V25" s="783">
        <f>U25/50</f>
        <v>2.28</v>
      </c>
      <c r="W25" s="421">
        <f t="shared" si="20"/>
        <v>0.2731740004</v>
      </c>
      <c r="X25" s="751"/>
    </row>
    <row r="26" ht="15.75" customHeight="1">
      <c r="A26" s="94"/>
      <c r="B26" s="94"/>
      <c r="C26" s="94"/>
      <c r="D26" s="81"/>
      <c r="E26" s="94"/>
      <c r="F26" s="94"/>
      <c r="S26" s="107"/>
      <c r="T26" s="107"/>
      <c r="U26" s="107"/>
      <c r="V26" s="107"/>
      <c r="W26" s="107"/>
      <c r="X26" s="753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747" t="s">
        <v>792</v>
      </c>
      <c r="I27" s="497" t="s">
        <v>16</v>
      </c>
      <c r="J27" s="27"/>
      <c r="K27" s="497" t="s">
        <v>17</v>
      </c>
      <c r="L27" s="27"/>
      <c r="M27" s="497" t="s">
        <v>18</v>
      </c>
      <c r="N27" s="27"/>
      <c r="O27" s="497" t="s">
        <v>90</v>
      </c>
      <c r="P27" s="27"/>
      <c r="Q27" s="497" t="s">
        <v>91</v>
      </c>
      <c r="R27" s="27"/>
      <c r="S27" s="497" t="s">
        <v>95</v>
      </c>
      <c r="T27" s="27"/>
      <c r="U27" s="497" t="s">
        <v>848</v>
      </c>
      <c r="V27" s="350"/>
      <c r="W27" s="27"/>
      <c r="X27" s="748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749"/>
      <c r="I28" s="500" t="s">
        <v>27</v>
      </c>
      <c r="J28" s="501" t="s">
        <v>28</v>
      </c>
      <c r="K28" s="500" t="s">
        <v>27</v>
      </c>
      <c r="L28" s="501" t="s">
        <v>28</v>
      </c>
      <c r="M28" s="500" t="s">
        <v>27</v>
      </c>
      <c r="N28" s="501" t="s">
        <v>28</v>
      </c>
      <c r="O28" s="500" t="s">
        <v>27</v>
      </c>
      <c r="P28" s="501" t="s">
        <v>28</v>
      </c>
      <c r="Q28" s="500" t="s">
        <v>27</v>
      </c>
      <c r="R28" s="501" t="s">
        <v>28</v>
      </c>
      <c r="S28" s="500" t="s">
        <v>27</v>
      </c>
      <c r="T28" s="501" t="s">
        <v>28</v>
      </c>
      <c r="U28" s="500"/>
      <c r="V28" s="780"/>
      <c r="W28" s="501"/>
      <c r="X28" s="750"/>
    </row>
    <row r="29" ht="15.75" customHeight="1">
      <c r="A29" s="40" t="s">
        <v>48</v>
      </c>
      <c r="B29" s="41" t="s">
        <v>56</v>
      </c>
      <c r="C29" s="42">
        <v>1.0</v>
      </c>
      <c r="D29" s="504" t="s">
        <v>57</v>
      </c>
      <c r="E29" s="108"/>
      <c r="F29" s="45">
        <v>50.0</v>
      </c>
      <c r="H29" s="404">
        <v>82.78</v>
      </c>
      <c r="I29" s="404">
        <v>184.8</v>
      </c>
      <c r="J29" s="72">
        <f t="shared" ref="J29:J39" si="21">I29/F29</f>
        <v>3.696</v>
      </c>
      <c r="K29" s="404">
        <f>I29-I29*K2</f>
        <v>129.36</v>
      </c>
      <c r="L29" s="72">
        <f t="shared" ref="L29:L39" si="22">K29/F29</f>
        <v>2.5872</v>
      </c>
      <c r="M29" s="404">
        <f>I29-I29*M2</f>
        <v>110.88</v>
      </c>
      <c r="N29" s="72">
        <f t="shared" ref="N29:N39" si="23">M29/F29</f>
        <v>2.2176</v>
      </c>
      <c r="O29" s="404">
        <f>I29-I29*O2</f>
        <v>92.4</v>
      </c>
      <c r="P29" s="72">
        <f t="shared" ref="P29:P39" si="24">O29/F29</f>
        <v>1.848</v>
      </c>
      <c r="Q29" s="404">
        <f>I29-I29*Q2</f>
        <v>83.16</v>
      </c>
      <c r="R29" s="72">
        <f t="shared" ref="R29:R39" si="25">Q29/F29</f>
        <v>1.6632</v>
      </c>
      <c r="S29" s="179">
        <f t="shared" ref="S29:S39" si="26">Q29-Q29*$S$2</f>
        <v>74.844</v>
      </c>
      <c r="T29" s="72">
        <f t="shared" ref="T29:T39" si="27">S29/F29</f>
        <v>1.49688</v>
      </c>
      <c r="U29" s="179">
        <f t="shared" ref="U29:U36" si="28">(Q29+S29)/2</f>
        <v>79.002</v>
      </c>
      <c r="V29" s="781">
        <f t="shared" ref="V29:V39" si="29">U29/F29</f>
        <v>1.58004</v>
      </c>
      <c r="W29" s="416">
        <f t="shared" ref="W29:W39" si="30">(U29-H29)/H29</f>
        <v>-0.04563904325</v>
      </c>
      <c r="X29" s="751"/>
    </row>
    <row r="30" ht="15.75" customHeight="1">
      <c r="A30" s="55"/>
      <c r="D30" s="56"/>
      <c r="E30" s="110"/>
      <c r="F30" s="58">
        <v>200.0</v>
      </c>
      <c r="H30" s="406">
        <v>309.36</v>
      </c>
      <c r="I30" s="406">
        <v>672.0</v>
      </c>
      <c r="J30" s="76">
        <f t="shared" si="21"/>
        <v>3.36</v>
      </c>
      <c r="K30" s="406">
        <f>I30-I30*K2</f>
        <v>470.4</v>
      </c>
      <c r="L30" s="76">
        <f t="shared" si="22"/>
        <v>2.352</v>
      </c>
      <c r="M30" s="406">
        <f>I30-I30*M2</f>
        <v>403.2</v>
      </c>
      <c r="N30" s="76">
        <f t="shared" si="23"/>
        <v>2.016</v>
      </c>
      <c r="O30" s="406">
        <f>I30-I30*O2</f>
        <v>336</v>
      </c>
      <c r="P30" s="76">
        <f t="shared" si="24"/>
        <v>1.68</v>
      </c>
      <c r="Q30" s="406">
        <f>I30-I30*Q2</f>
        <v>302.4</v>
      </c>
      <c r="R30" s="76">
        <f t="shared" si="25"/>
        <v>1.512</v>
      </c>
      <c r="S30" s="181">
        <f t="shared" si="26"/>
        <v>272.16</v>
      </c>
      <c r="T30" s="76">
        <f t="shared" si="27"/>
        <v>1.3608</v>
      </c>
      <c r="U30" s="181">
        <f t="shared" si="28"/>
        <v>287.28</v>
      </c>
      <c r="V30" s="782">
        <f t="shared" si="29"/>
        <v>1.4364</v>
      </c>
      <c r="W30" s="419">
        <f t="shared" si="30"/>
        <v>-0.07137315749</v>
      </c>
      <c r="X30" s="751"/>
    </row>
    <row r="31" ht="15.75" customHeight="1">
      <c r="A31" s="55"/>
      <c r="D31" s="56"/>
      <c r="E31" s="112"/>
      <c r="F31" s="113">
        <v>500.0</v>
      </c>
      <c r="H31" s="406">
        <v>762.4</v>
      </c>
      <c r="I31" s="406">
        <v>1648.5</v>
      </c>
      <c r="J31" s="76">
        <f t="shared" si="21"/>
        <v>3.297</v>
      </c>
      <c r="K31" s="406">
        <f>I31-I31*K2</f>
        <v>1153.95</v>
      </c>
      <c r="L31" s="76">
        <f t="shared" si="22"/>
        <v>2.3079</v>
      </c>
      <c r="M31" s="406">
        <f>I31-I31*M2</f>
        <v>989.1</v>
      </c>
      <c r="N31" s="76">
        <f t="shared" si="23"/>
        <v>1.9782</v>
      </c>
      <c r="O31" s="406">
        <f>I31-I31*O2</f>
        <v>824.25</v>
      </c>
      <c r="P31" s="76">
        <f t="shared" si="24"/>
        <v>1.6485</v>
      </c>
      <c r="Q31" s="406">
        <f>I31-I31*Q2</f>
        <v>741.825</v>
      </c>
      <c r="R31" s="76">
        <f t="shared" si="25"/>
        <v>1.48365</v>
      </c>
      <c r="S31" s="181">
        <f t="shared" si="26"/>
        <v>667.6425</v>
      </c>
      <c r="T31" s="76">
        <f t="shared" si="27"/>
        <v>1.335285</v>
      </c>
      <c r="U31" s="181">
        <f t="shared" si="28"/>
        <v>704.73375</v>
      </c>
      <c r="V31" s="782">
        <f t="shared" si="29"/>
        <v>1.4094675</v>
      </c>
      <c r="W31" s="419">
        <f t="shared" si="30"/>
        <v>-0.07563778856</v>
      </c>
      <c r="X31" s="751"/>
    </row>
    <row r="32" ht="15.75" customHeight="1">
      <c r="A32" s="78"/>
      <c r="B32" s="79"/>
      <c r="C32" s="79"/>
      <c r="D32" s="80"/>
      <c r="E32" s="114"/>
      <c r="F32" s="34">
        <v>2000.0</v>
      </c>
      <c r="H32" s="703">
        <v>2253.43</v>
      </c>
      <c r="I32" s="703">
        <v>6510.0</v>
      </c>
      <c r="J32" s="401">
        <f t="shared" si="21"/>
        <v>3.255</v>
      </c>
      <c r="K32" s="703">
        <f>I32-I32*K2</f>
        <v>4557</v>
      </c>
      <c r="L32" s="402">
        <f t="shared" si="22"/>
        <v>2.2785</v>
      </c>
      <c r="M32" s="703">
        <f>I32-I32*M2</f>
        <v>3906</v>
      </c>
      <c r="N32" s="402">
        <f t="shared" si="23"/>
        <v>1.953</v>
      </c>
      <c r="O32" s="703">
        <f>I32-I32*O2</f>
        <v>3255</v>
      </c>
      <c r="P32" s="402">
        <f t="shared" si="24"/>
        <v>1.6275</v>
      </c>
      <c r="Q32" s="703">
        <f>I32-I32*Q2</f>
        <v>2929.5</v>
      </c>
      <c r="R32" s="402">
        <f t="shared" si="25"/>
        <v>1.46475</v>
      </c>
      <c r="S32" s="400">
        <f t="shared" si="26"/>
        <v>2636.55</v>
      </c>
      <c r="T32" s="76">
        <f t="shared" si="27"/>
        <v>1.318275</v>
      </c>
      <c r="U32" s="181">
        <f t="shared" si="28"/>
        <v>2783.025</v>
      </c>
      <c r="V32" s="782">
        <f t="shared" si="29"/>
        <v>1.3915125</v>
      </c>
      <c r="W32" s="419">
        <f t="shared" si="30"/>
        <v>0.2350172848</v>
      </c>
      <c r="X32" s="751"/>
    </row>
    <row r="33" ht="15.75" customHeight="1">
      <c r="A33" s="119" t="s">
        <v>48</v>
      </c>
      <c r="B33" s="120" t="s">
        <v>58</v>
      </c>
      <c r="C33" s="121">
        <v>1.0</v>
      </c>
      <c r="D33" s="511" t="s">
        <v>57</v>
      </c>
      <c r="E33" s="71">
        <v>40.0</v>
      </c>
      <c r="F33" s="45">
        <v>50.0</v>
      </c>
      <c r="H33" s="404">
        <v>66.7</v>
      </c>
      <c r="I33" s="404">
        <v>216.3</v>
      </c>
      <c r="J33" s="72">
        <f t="shared" si="21"/>
        <v>4.326</v>
      </c>
      <c r="K33" s="404">
        <f>I33-I33*K2</f>
        <v>151.41</v>
      </c>
      <c r="L33" s="72">
        <f t="shared" si="22"/>
        <v>3.0282</v>
      </c>
      <c r="M33" s="404">
        <f>I33-I33*M2</f>
        <v>129.78</v>
      </c>
      <c r="N33" s="72">
        <f t="shared" si="23"/>
        <v>2.5956</v>
      </c>
      <c r="O33" s="404">
        <f>I33-I33*O2</f>
        <v>108.15</v>
      </c>
      <c r="P33" s="72">
        <f t="shared" si="24"/>
        <v>2.163</v>
      </c>
      <c r="Q33" s="404">
        <f>I33-I33*Q2</f>
        <v>97.335</v>
      </c>
      <c r="R33" s="72">
        <f t="shared" si="25"/>
        <v>1.9467</v>
      </c>
      <c r="S33" s="179">
        <f t="shared" si="26"/>
        <v>87.6015</v>
      </c>
      <c r="T33" s="72">
        <f t="shared" si="27"/>
        <v>1.75203</v>
      </c>
      <c r="U33" s="179">
        <f t="shared" si="28"/>
        <v>92.46825</v>
      </c>
      <c r="V33" s="781">
        <f t="shared" si="29"/>
        <v>1.849365</v>
      </c>
      <c r="W33" s="416">
        <f t="shared" si="30"/>
        <v>0.3863305847</v>
      </c>
      <c r="X33" s="751"/>
    </row>
    <row r="34" ht="15.75" customHeight="1">
      <c r="A34" s="55"/>
      <c r="D34" s="56"/>
      <c r="E34" s="74">
        <v>12.0</v>
      </c>
      <c r="F34" s="58">
        <v>200.0</v>
      </c>
      <c r="H34" s="406">
        <v>245.03</v>
      </c>
      <c r="I34" s="406">
        <v>798.0</v>
      </c>
      <c r="J34" s="76">
        <f t="shared" si="21"/>
        <v>3.99</v>
      </c>
      <c r="K34" s="406">
        <f>I34-I34*$K$2</f>
        <v>558.6</v>
      </c>
      <c r="L34" s="76">
        <f t="shared" si="22"/>
        <v>2.793</v>
      </c>
      <c r="M34" s="406">
        <f>I34-I34*M2</f>
        <v>478.8</v>
      </c>
      <c r="N34" s="76">
        <f t="shared" si="23"/>
        <v>2.394</v>
      </c>
      <c r="O34" s="406">
        <f>I34-I34*$O$2</f>
        <v>399</v>
      </c>
      <c r="P34" s="76">
        <f t="shared" si="24"/>
        <v>1.995</v>
      </c>
      <c r="Q34" s="406">
        <f>I34-I34*$Q$2</f>
        <v>359.1</v>
      </c>
      <c r="R34" s="76">
        <f t="shared" si="25"/>
        <v>1.7955</v>
      </c>
      <c r="S34" s="181">
        <f t="shared" si="26"/>
        <v>323.19</v>
      </c>
      <c r="T34" s="76">
        <f t="shared" si="27"/>
        <v>1.61595</v>
      </c>
      <c r="U34" s="181">
        <f t="shared" si="28"/>
        <v>341.145</v>
      </c>
      <c r="V34" s="782">
        <f t="shared" si="29"/>
        <v>1.705725</v>
      </c>
      <c r="W34" s="419">
        <f t="shared" si="30"/>
        <v>0.3922580908</v>
      </c>
      <c r="X34" s="751"/>
    </row>
    <row r="35" ht="15.75" customHeight="1">
      <c r="A35" s="55"/>
      <c r="D35" s="56"/>
      <c r="E35" s="123">
        <v>4.0</v>
      </c>
      <c r="F35" s="113">
        <v>500.0</v>
      </c>
      <c r="H35" s="406">
        <v>595.82</v>
      </c>
      <c r="I35" s="406">
        <v>1953.0</v>
      </c>
      <c r="J35" s="76">
        <f t="shared" si="21"/>
        <v>3.906</v>
      </c>
      <c r="K35" s="406">
        <f>I35-I35*K2</f>
        <v>1367.1</v>
      </c>
      <c r="L35" s="76">
        <f t="shared" si="22"/>
        <v>2.7342</v>
      </c>
      <c r="M35" s="406">
        <f>I35-I35*$M$2</f>
        <v>1171.8</v>
      </c>
      <c r="N35" s="76">
        <f t="shared" si="23"/>
        <v>2.3436</v>
      </c>
      <c r="O35" s="406">
        <f>I35-I35*O2</f>
        <v>976.5</v>
      </c>
      <c r="P35" s="76">
        <f t="shared" si="24"/>
        <v>1.953</v>
      </c>
      <c r="Q35" s="406">
        <f>I35-I35*Q2</f>
        <v>878.85</v>
      </c>
      <c r="R35" s="76">
        <f t="shared" si="25"/>
        <v>1.7577</v>
      </c>
      <c r="S35" s="181">
        <f t="shared" si="26"/>
        <v>790.965</v>
      </c>
      <c r="T35" s="76">
        <f t="shared" si="27"/>
        <v>1.58193</v>
      </c>
      <c r="U35" s="181">
        <f t="shared" si="28"/>
        <v>834.9075</v>
      </c>
      <c r="V35" s="782">
        <f t="shared" si="29"/>
        <v>1.669815</v>
      </c>
      <c r="W35" s="419">
        <f t="shared" si="30"/>
        <v>0.4012747138</v>
      </c>
      <c r="X35" s="751"/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406">
        <v>2152.58</v>
      </c>
      <c r="I36" s="406">
        <v>5575.5</v>
      </c>
      <c r="J36" s="76">
        <f t="shared" si="21"/>
        <v>3.717</v>
      </c>
      <c r="K36" s="406">
        <f>I36-I36*K2</f>
        <v>3902.85</v>
      </c>
      <c r="L36" s="76">
        <f t="shared" si="22"/>
        <v>2.6019</v>
      </c>
      <c r="M36" s="406">
        <f>I36-I36*M2</f>
        <v>3345.3</v>
      </c>
      <c r="N36" s="76">
        <f t="shared" si="23"/>
        <v>2.2302</v>
      </c>
      <c r="O36" s="406">
        <f>I36-I36*O2</f>
        <v>2787.75</v>
      </c>
      <c r="P36" s="76">
        <f t="shared" si="24"/>
        <v>1.8585</v>
      </c>
      <c r="Q36" s="406">
        <f>I36-I36*Q2</f>
        <v>2508.975</v>
      </c>
      <c r="R36" s="76">
        <f t="shared" si="25"/>
        <v>1.67265</v>
      </c>
      <c r="S36" s="181">
        <f t="shared" si="26"/>
        <v>2258.0775</v>
      </c>
      <c r="T36" s="76">
        <f t="shared" si="27"/>
        <v>1.505385</v>
      </c>
      <c r="U36" s="181">
        <f t="shared" si="28"/>
        <v>2383.52625</v>
      </c>
      <c r="V36" s="782">
        <f t="shared" si="29"/>
        <v>1.5890175</v>
      </c>
      <c r="W36" s="419">
        <f t="shared" si="30"/>
        <v>0.1072881147</v>
      </c>
      <c r="X36" s="751"/>
    </row>
    <row r="37">
      <c r="A37" s="40" t="s">
        <v>52</v>
      </c>
      <c r="B37" s="41" t="s">
        <v>59</v>
      </c>
      <c r="C37" s="42" t="s">
        <v>40</v>
      </c>
      <c r="D37" s="504" t="s">
        <v>60</v>
      </c>
      <c r="E37" s="71"/>
      <c r="F37" s="45">
        <v>30.0</v>
      </c>
      <c r="H37" s="404">
        <v>77.91</v>
      </c>
      <c r="I37" s="179">
        <f>241.5*1.05</f>
        <v>253.575</v>
      </c>
      <c r="J37" s="72">
        <f t="shared" si="21"/>
        <v>8.4525</v>
      </c>
      <c r="K37" s="404">
        <f t="shared" ref="K37:K39" si="31">I37-I37*$K$2</f>
        <v>177.5025</v>
      </c>
      <c r="L37" s="72">
        <f t="shared" si="22"/>
        <v>5.91675</v>
      </c>
      <c r="M37" s="404">
        <f t="shared" ref="M37:M39" si="32">I37-I37*$M$2</f>
        <v>152.145</v>
      </c>
      <c r="N37" s="72">
        <f t="shared" si="23"/>
        <v>5.0715</v>
      </c>
      <c r="O37" s="404">
        <f t="shared" ref="O37:O39" si="33">I37-I37*$O$2</f>
        <v>126.7875</v>
      </c>
      <c r="P37" s="72">
        <f t="shared" si="24"/>
        <v>4.22625</v>
      </c>
      <c r="Q37" s="404">
        <f t="shared" ref="Q37:Q39" si="34">I37-I37*$Q$2</f>
        <v>114.10875</v>
      </c>
      <c r="R37" s="72">
        <f t="shared" si="25"/>
        <v>3.803625</v>
      </c>
      <c r="S37" s="179">
        <f t="shared" si="26"/>
        <v>102.697875</v>
      </c>
      <c r="T37" s="72">
        <f t="shared" si="27"/>
        <v>3.4232625</v>
      </c>
      <c r="U37" s="179">
        <f t="shared" ref="U37:U39" si="35">S37</f>
        <v>102.697875</v>
      </c>
      <c r="V37" s="781">
        <f t="shared" si="29"/>
        <v>3.4232625</v>
      </c>
      <c r="W37" s="416">
        <f t="shared" si="30"/>
        <v>0.3181603774</v>
      </c>
      <c r="X37" s="751"/>
    </row>
    <row r="38">
      <c r="A38" s="55"/>
      <c r="D38" s="56"/>
      <c r="E38" s="123"/>
      <c r="F38" s="113">
        <v>100.0</v>
      </c>
      <c r="H38" s="406">
        <v>244.76</v>
      </c>
      <c r="I38" s="181">
        <f>757.05*1.05</f>
        <v>794.9025</v>
      </c>
      <c r="J38" s="76">
        <f t="shared" si="21"/>
        <v>7.949025</v>
      </c>
      <c r="K38" s="406">
        <f t="shared" si="31"/>
        <v>556.43175</v>
      </c>
      <c r="L38" s="76">
        <f t="shared" si="22"/>
        <v>5.5643175</v>
      </c>
      <c r="M38" s="406">
        <f t="shared" si="32"/>
        <v>476.9415</v>
      </c>
      <c r="N38" s="76">
        <f t="shared" si="23"/>
        <v>4.769415</v>
      </c>
      <c r="O38" s="406">
        <f t="shared" si="33"/>
        <v>397.45125</v>
      </c>
      <c r="P38" s="76">
        <f t="shared" si="24"/>
        <v>3.9745125</v>
      </c>
      <c r="Q38" s="406">
        <f t="shared" si="34"/>
        <v>357.706125</v>
      </c>
      <c r="R38" s="76">
        <f t="shared" si="25"/>
        <v>3.57706125</v>
      </c>
      <c r="S38" s="181">
        <f t="shared" si="26"/>
        <v>321.9355125</v>
      </c>
      <c r="T38" s="76">
        <f t="shared" si="27"/>
        <v>3.219355125</v>
      </c>
      <c r="U38" s="181">
        <f t="shared" si="35"/>
        <v>321.9355125</v>
      </c>
      <c r="V38" s="782">
        <f t="shared" si="29"/>
        <v>3.219355125</v>
      </c>
      <c r="W38" s="419">
        <f t="shared" si="30"/>
        <v>0.3153109679</v>
      </c>
      <c r="X38" s="751"/>
    </row>
    <row r="39">
      <c r="A39" s="78"/>
      <c r="B39" s="79"/>
      <c r="C39" s="79"/>
      <c r="D39" s="80"/>
      <c r="E39" s="124"/>
      <c r="F39" s="34">
        <v>300.0</v>
      </c>
      <c r="H39" s="405">
        <v>713.7</v>
      </c>
      <c r="I39" s="210">
        <f>2191.35*1.05</f>
        <v>2300.9175</v>
      </c>
      <c r="J39" s="211">
        <f t="shared" si="21"/>
        <v>7.669725</v>
      </c>
      <c r="K39" s="405">
        <f t="shared" si="31"/>
        <v>1610.64225</v>
      </c>
      <c r="L39" s="211">
        <f t="shared" si="22"/>
        <v>5.3688075</v>
      </c>
      <c r="M39" s="405">
        <f t="shared" si="32"/>
        <v>1380.5505</v>
      </c>
      <c r="N39" s="211">
        <f t="shared" si="23"/>
        <v>4.601835</v>
      </c>
      <c r="O39" s="405">
        <f t="shared" si="33"/>
        <v>1150.45875</v>
      </c>
      <c r="P39" s="211">
        <f t="shared" si="24"/>
        <v>3.8348625</v>
      </c>
      <c r="Q39" s="405">
        <f t="shared" si="34"/>
        <v>1035.412875</v>
      </c>
      <c r="R39" s="211">
        <f t="shared" si="25"/>
        <v>3.45137625</v>
      </c>
      <c r="S39" s="405">
        <f t="shared" si="26"/>
        <v>931.8715875</v>
      </c>
      <c r="T39" s="211">
        <f t="shared" si="27"/>
        <v>3.106238625</v>
      </c>
      <c r="U39" s="210">
        <f t="shared" si="35"/>
        <v>931.8715875</v>
      </c>
      <c r="V39" s="782">
        <f t="shared" si="29"/>
        <v>3.106238625</v>
      </c>
      <c r="W39" s="419">
        <f t="shared" si="30"/>
        <v>0.305690889</v>
      </c>
      <c r="X39" s="751"/>
    </row>
    <row r="40" ht="15.75" customHeight="1">
      <c r="A40" s="94"/>
      <c r="B40" s="94"/>
      <c r="C40" s="94"/>
      <c r="D40" s="81"/>
      <c r="E40" s="94"/>
      <c r="F40" s="94"/>
      <c r="S40" s="107"/>
      <c r="T40" s="107"/>
      <c r="U40" s="107"/>
      <c r="V40" s="107"/>
      <c r="W40" s="107"/>
      <c r="X40" s="753"/>
    </row>
    <row r="41" ht="15.75" customHeight="1">
      <c r="A41" s="94"/>
      <c r="B41" s="94"/>
      <c r="C41" s="94"/>
      <c r="D41" s="81"/>
      <c r="E41" s="94"/>
      <c r="F41" s="94"/>
      <c r="S41" s="107"/>
      <c r="T41" s="107"/>
      <c r="U41" s="107"/>
      <c r="V41" s="107"/>
      <c r="W41" s="107"/>
      <c r="X41" s="753"/>
    </row>
    <row r="42" ht="43.5" customHeight="1">
      <c r="A42" s="22" t="s">
        <v>61</v>
      </c>
      <c r="B42" s="23"/>
      <c r="C42" s="23"/>
      <c r="D42" s="24"/>
      <c r="E42" s="22" t="s">
        <v>12</v>
      </c>
      <c r="F42" s="24"/>
      <c r="H42" s="747" t="s">
        <v>792</v>
      </c>
      <c r="I42" s="497" t="s">
        <v>16</v>
      </c>
      <c r="J42" s="27"/>
      <c r="K42" s="497" t="s">
        <v>17</v>
      </c>
      <c r="L42" s="27"/>
      <c r="M42" s="497" t="s">
        <v>18</v>
      </c>
      <c r="N42" s="27"/>
      <c r="O42" s="497" t="s">
        <v>90</v>
      </c>
      <c r="P42" s="27"/>
      <c r="Q42" s="497" t="s">
        <v>91</v>
      </c>
      <c r="R42" s="27"/>
      <c r="S42" s="497" t="s">
        <v>95</v>
      </c>
      <c r="T42" s="27"/>
      <c r="U42" s="497" t="s">
        <v>848</v>
      </c>
      <c r="V42" s="350"/>
      <c r="W42" s="27"/>
      <c r="X42" s="748"/>
    </row>
    <row r="43" ht="21.0" customHeight="1">
      <c r="A43" s="30"/>
      <c r="B43" s="31"/>
      <c r="C43" s="31"/>
      <c r="D43" s="32"/>
      <c r="E43" s="33" t="s">
        <v>25</v>
      </c>
      <c r="F43" s="34" t="s">
        <v>26</v>
      </c>
      <c r="H43" s="749"/>
      <c r="I43" s="500" t="s">
        <v>27</v>
      </c>
      <c r="J43" s="501" t="s">
        <v>28</v>
      </c>
      <c r="K43" s="500" t="s">
        <v>27</v>
      </c>
      <c r="L43" s="501" t="s">
        <v>28</v>
      </c>
      <c r="M43" s="500" t="s">
        <v>27</v>
      </c>
      <c r="N43" s="501" t="s">
        <v>28</v>
      </c>
      <c r="O43" s="500" t="s">
        <v>27</v>
      </c>
      <c r="P43" s="501" t="s">
        <v>28</v>
      </c>
      <c r="Q43" s="500" t="s">
        <v>27</v>
      </c>
      <c r="R43" s="501" t="s">
        <v>28</v>
      </c>
      <c r="S43" s="500" t="s">
        <v>27</v>
      </c>
      <c r="T43" s="501" t="s">
        <v>28</v>
      </c>
      <c r="U43" s="500"/>
      <c r="V43" s="780"/>
      <c r="W43" s="501"/>
      <c r="X43" s="750"/>
    </row>
    <row r="44">
      <c r="A44" s="40" t="s">
        <v>62</v>
      </c>
      <c r="B44" s="132" t="s">
        <v>63</v>
      </c>
      <c r="C44" s="23"/>
      <c r="D44" s="516" t="s">
        <v>64</v>
      </c>
      <c r="E44" s="71">
        <v>50.0</v>
      </c>
      <c r="F44" s="45">
        <v>50.0</v>
      </c>
      <c r="H44" s="204">
        <v>82.44</v>
      </c>
      <c r="I44" s="204">
        <v>220.5</v>
      </c>
      <c r="J44" s="91">
        <f t="shared" ref="J44:J46" si="36">I44/F44</f>
        <v>4.41</v>
      </c>
      <c r="K44" s="204">
        <f>I44-I44*K2</f>
        <v>154.35</v>
      </c>
      <c r="L44" s="91">
        <f t="shared" ref="L44:L46" si="37">K44/F44</f>
        <v>3.087</v>
      </c>
      <c r="M44" s="204">
        <f>I44-I44*M2</f>
        <v>132.3</v>
      </c>
      <c r="N44" s="91">
        <f t="shared" ref="N44:N46" si="38">M44/F44</f>
        <v>2.646</v>
      </c>
      <c r="O44" s="204">
        <f>I44-I44*O2</f>
        <v>110.25</v>
      </c>
      <c r="P44" s="91">
        <f t="shared" ref="P44:P46" si="39">O44/F44</f>
        <v>2.205</v>
      </c>
      <c r="Q44" s="204">
        <f>I44-I44*Q2</f>
        <v>99.225</v>
      </c>
      <c r="R44" s="91">
        <f t="shared" ref="R44:R46" si="40">Q44/F44</f>
        <v>1.9845</v>
      </c>
      <c r="S44" s="93">
        <f t="shared" ref="S44:S47" si="41">Q44-Q44*$S$2</f>
        <v>89.3025</v>
      </c>
      <c r="T44" s="91">
        <f t="shared" ref="T44:T46" si="42">S44/F44</f>
        <v>1.78605</v>
      </c>
      <c r="U44" s="93">
        <f t="shared" ref="U44:U47" si="43">(Q44+S44)/2</f>
        <v>94.26375</v>
      </c>
      <c r="V44" s="783">
        <f t="shared" ref="V44:V60" si="44">U44/F44</f>
        <v>1.885275</v>
      </c>
      <c r="W44" s="421">
        <f t="shared" ref="W44:W60" si="45">(U44-H44)/H44</f>
        <v>0.1434224891</v>
      </c>
      <c r="X44" s="751"/>
    </row>
    <row r="45">
      <c r="A45" s="40" t="s">
        <v>65</v>
      </c>
      <c r="B45" s="132"/>
      <c r="C45" s="23"/>
      <c r="D45" s="516" t="s">
        <v>66</v>
      </c>
      <c r="E45" s="71">
        <v>50.0</v>
      </c>
      <c r="F45" s="45">
        <v>50.0</v>
      </c>
      <c r="H45" s="204">
        <v>73.93</v>
      </c>
      <c r="I45" s="204">
        <v>126.0</v>
      </c>
      <c r="J45" s="91">
        <f t="shared" si="36"/>
        <v>2.52</v>
      </c>
      <c r="K45" s="204">
        <f>I45-I45*K2</f>
        <v>88.2</v>
      </c>
      <c r="L45" s="91">
        <f t="shared" si="37"/>
        <v>1.764</v>
      </c>
      <c r="M45" s="204">
        <f>I45-I45*M2</f>
        <v>75.6</v>
      </c>
      <c r="N45" s="91">
        <f t="shared" si="38"/>
        <v>1.512</v>
      </c>
      <c r="O45" s="204">
        <f>I45-I45*O2</f>
        <v>63</v>
      </c>
      <c r="P45" s="91">
        <f t="shared" si="39"/>
        <v>1.26</v>
      </c>
      <c r="Q45" s="204">
        <f>I45-I45*Q2</f>
        <v>56.7</v>
      </c>
      <c r="R45" s="91">
        <f t="shared" si="40"/>
        <v>1.134</v>
      </c>
      <c r="S45" s="93">
        <f t="shared" si="41"/>
        <v>51.03</v>
      </c>
      <c r="T45" s="91">
        <f t="shared" si="42"/>
        <v>1.0206</v>
      </c>
      <c r="U45" s="93">
        <f t="shared" si="43"/>
        <v>53.865</v>
      </c>
      <c r="V45" s="783">
        <f t="shared" si="44"/>
        <v>1.0773</v>
      </c>
      <c r="W45" s="421">
        <f t="shared" si="45"/>
        <v>-0.2714053835</v>
      </c>
      <c r="X45" s="751"/>
    </row>
    <row r="46" ht="27.0" customHeight="1">
      <c r="A46" s="40" t="s">
        <v>181</v>
      </c>
      <c r="B46" s="41" t="s">
        <v>182</v>
      </c>
      <c r="C46" s="23"/>
      <c r="D46" s="516" t="s">
        <v>68</v>
      </c>
      <c r="E46" s="71">
        <v>40.0</v>
      </c>
      <c r="F46" s="45">
        <v>40.0</v>
      </c>
      <c r="H46" s="204">
        <v>163.22</v>
      </c>
      <c r="I46" s="204">
        <v>420.0</v>
      </c>
      <c r="J46" s="91">
        <f t="shared" si="36"/>
        <v>10.5</v>
      </c>
      <c r="K46" s="204">
        <f>I46-I46*K2</f>
        <v>294</v>
      </c>
      <c r="L46" s="91">
        <f t="shared" si="37"/>
        <v>7.35</v>
      </c>
      <c r="M46" s="204">
        <f>I46-I46*M2</f>
        <v>252</v>
      </c>
      <c r="N46" s="91">
        <f t="shared" si="38"/>
        <v>6.3</v>
      </c>
      <c r="O46" s="204">
        <f>I46-I46*O2</f>
        <v>210</v>
      </c>
      <c r="P46" s="91">
        <f t="shared" si="39"/>
        <v>5.25</v>
      </c>
      <c r="Q46" s="204">
        <f>I46-I46*Q2</f>
        <v>189</v>
      </c>
      <c r="R46" s="91">
        <f t="shared" si="40"/>
        <v>4.725</v>
      </c>
      <c r="S46" s="93">
        <f t="shared" si="41"/>
        <v>170.1</v>
      </c>
      <c r="T46" s="91">
        <f t="shared" si="42"/>
        <v>4.2525</v>
      </c>
      <c r="U46" s="93">
        <f t="shared" si="43"/>
        <v>179.55</v>
      </c>
      <c r="V46" s="783">
        <f t="shared" si="44"/>
        <v>4.48875</v>
      </c>
      <c r="W46" s="421">
        <f t="shared" si="45"/>
        <v>0.1000490136</v>
      </c>
      <c r="X46" s="751"/>
    </row>
    <row r="47" ht="39.0" customHeight="1">
      <c r="A47" s="82" t="s">
        <v>69</v>
      </c>
      <c r="B47" s="83" t="s">
        <v>70</v>
      </c>
      <c r="C47" s="2"/>
      <c r="D47" s="704" t="s">
        <v>71</v>
      </c>
      <c r="E47" s="142">
        <v>50.0</v>
      </c>
      <c r="F47" s="87">
        <v>1.0</v>
      </c>
      <c r="H47" s="204">
        <v>553.21</v>
      </c>
      <c r="I47" s="93">
        <f>1323*1.15</f>
        <v>1521.45</v>
      </c>
      <c r="J47" s="91"/>
      <c r="K47" s="204">
        <v>1008.0</v>
      </c>
      <c r="L47" s="91"/>
      <c r="M47" s="204">
        <v>945.0</v>
      </c>
      <c r="N47" s="91"/>
      <c r="O47" s="204">
        <v>882.0</v>
      </c>
      <c r="P47" s="91"/>
      <c r="Q47" s="204">
        <v>756.0</v>
      </c>
      <c r="R47" s="91"/>
      <c r="S47" s="93">
        <f t="shared" si="41"/>
        <v>680.4</v>
      </c>
      <c r="T47" s="374"/>
      <c r="U47" s="93">
        <f t="shared" si="43"/>
        <v>718.2</v>
      </c>
      <c r="V47" s="783">
        <f t="shared" si="44"/>
        <v>718.2</v>
      </c>
      <c r="W47" s="421">
        <f t="shared" si="45"/>
        <v>0.2982411742</v>
      </c>
      <c r="X47" s="751"/>
    </row>
    <row r="48">
      <c r="A48" s="40" t="s">
        <v>73</v>
      </c>
      <c r="B48" s="83" t="s">
        <v>72</v>
      </c>
      <c r="C48" s="2"/>
      <c r="D48" s="704" t="s">
        <v>74</v>
      </c>
      <c r="E48" s="71">
        <v>50.0</v>
      </c>
      <c r="F48" s="45">
        <v>100.0</v>
      </c>
      <c r="H48" s="204">
        <v>99.27</v>
      </c>
      <c r="I48" s="93">
        <f>346.5*1.12</f>
        <v>388.08</v>
      </c>
      <c r="J48" s="91">
        <f t="shared" ref="J48:J60" si="46">I48/F48</f>
        <v>3.8808</v>
      </c>
      <c r="K48" s="204">
        <v>264.0</v>
      </c>
      <c r="L48" s="91">
        <f t="shared" ref="L48:L60" si="47">K48/F48</f>
        <v>2.64</v>
      </c>
      <c r="M48" s="204">
        <v>247.5</v>
      </c>
      <c r="N48" s="91">
        <f t="shared" ref="N48:N60" si="48">M48/F48</f>
        <v>2.475</v>
      </c>
      <c r="O48" s="204">
        <v>231.0</v>
      </c>
      <c r="P48" s="91">
        <f t="shared" ref="P48:P60" si="49">O48/F48</f>
        <v>2.31</v>
      </c>
      <c r="Q48" s="204">
        <v>198.0</v>
      </c>
      <c r="R48" s="91">
        <f t="shared" ref="R48:R60" si="50">Q48/F48</f>
        <v>1.98</v>
      </c>
      <c r="S48" s="93" t="s">
        <v>773</v>
      </c>
      <c r="T48" s="91" t="s">
        <v>774</v>
      </c>
      <c r="U48" s="93">
        <v>198.0</v>
      </c>
      <c r="V48" s="783">
        <f t="shared" si="44"/>
        <v>1.98</v>
      </c>
      <c r="W48" s="421">
        <f t="shared" si="45"/>
        <v>0.9945602901</v>
      </c>
      <c r="X48" s="751"/>
    </row>
    <row r="49">
      <c r="A49" s="40" t="s">
        <v>73</v>
      </c>
      <c r="B49" s="83" t="s">
        <v>72</v>
      </c>
      <c r="C49" s="2"/>
      <c r="D49" s="704" t="s">
        <v>74</v>
      </c>
      <c r="E49" s="71">
        <v>100.0</v>
      </c>
      <c r="F49" s="45">
        <v>50.0</v>
      </c>
      <c r="H49" s="204">
        <v>191.04</v>
      </c>
      <c r="I49" s="93">
        <f>189*1.12</f>
        <v>211.68</v>
      </c>
      <c r="J49" s="91">
        <f t="shared" si="46"/>
        <v>4.2336</v>
      </c>
      <c r="K49" s="204">
        <v>144.0</v>
      </c>
      <c r="L49" s="91">
        <f t="shared" si="47"/>
        <v>2.88</v>
      </c>
      <c r="M49" s="204">
        <v>135.0</v>
      </c>
      <c r="N49" s="91">
        <f t="shared" si="48"/>
        <v>2.7</v>
      </c>
      <c r="O49" s="204">
        <v>126.0</v>
      </c>
      <c r="P49" s="91">
        <f t="shared" si="49"/>
        <v>2.52</v>
      </c>
      <c r="Q49" s="204">
        <v>108.0</v>
      </c>
      <c r="R49" s="91">
        <f t="shared" si="50"/>
        <v>2.16</v>
      </c>
      <c r="S49" s="93" t="s">
        <v>775</v>
      </c>
      <c r="T49" s="91" t="s">
        <v>776</v>
      </c>
      <c r="U49" s="93">
        <v>108.0</v>
      </c>
      <c r="V49" s="783">
        <f t="shared" si="44"/>
        <v>2.16</v>
      </c>
      <c r="W49" s="421">
        <f t="shared" si="45"/>
        <v>-0.4346733668</v>
      </c>
      <c r="X49" s="751"/>
    </row>
    <row r="50" ht="39.0" customHeight="1">
      <c r="A50" s="40" t="s">
        <v>73</v>
      </c>
      <c r="B50" s="83" t="s">
        <v>96</v>
      </c>
      <c r="C50" s="2"/>
      <c r="D50" s="521"/>
      <c r="E50" s="71">
        <v>60.0</v>
      </c>
      <c r="F50" s="45">
        <v>100.0</v>
      </c>
      <c r="H50" s="204">
        <v>153.58</v>
      </c>
      <c r="I50" s="204">
        <v>262.5</v>
      </c>
      <c r="J50" s="91">
        <f t="shared" si="46"/>
        <v>2.625</v>
      </c>
      <c r="K50" s="204">
        <v>200.0</v>
      </c>
      <c r="L50" s="91">
        <f t="shared" si="47"/>
        <v>2</v>
      </c>
      <c r="M50" s="204">
        <v>187.5</v>
      </c>
      <c r="N50" s="91">
        <f t="shared" si="48"/>
        <v>1.875</v>
      </c>
      <c r="O50" s="204">
        <v>175.0</v>
      </c>
      <c r="P50" s="91">
        <f t="shared" si="49"/>
        <v>1.75</v>
      </c>
      <c r="Q50" s="204">
        <v>175.0</v>
      </c>
      <c r="R50" s="91">
        <f t="shared" si="50"/>
        <v>1.75</v>
      </c>
      <c r="S50" s="93" t="s">
        <v>285</v>
      </c>
      <c r="T50" s="91" t="s">
        <v>256</v>
      </c>
      <c r="U50" s="93">
        <v>175.0</v>
      </c>
      <c r="V50" s="783">
        <f t="shared" si="44"/>
        <v>1.75</v>
      </c>
      <c r="W50" s="421">
        <f t="shared" si="45"/>
        <v>0.1394712853</v>
      </c>
      <c r="X50" s="751"/>
    </row>
    <row r="51">
      <c r="A51" s="40" t="s">
        <v>75</v>
      </c>
      <c r="B51" s="41" t="s">
        <v>76</v>
      </c>
      <c r="C51" s="23"/>
      <c r="D51" s="516" t="s">
        <v>72</v>
      </c>
      <c r="E51" s="147">
        <v>300.0</v>
      </c>
      <c r="F51" s="45">
        <v>100.0</v>
      </c>
      <c r="H51" s="404">
        <v>22.74</v>
      </c>
      <c r="I51" s="404">
        <v>40.95</v>
      </c>
      <c r="J51" s="72">
        <f t="shared" si="46"/>
        <v>0.4095</v>
      </c>
      <c r="K51" s="404">
        <v>31.2</v>
      </c>
      <c r="L51" s="72">
        <f t="shared" si="47"/>
        <v>0.312</v>
      </c>
      <c r="M51" s="404">
        <v>29.25</v>
      </c>
      <c r="N51" s="72">
        <f t="shared" si="48"/>
        <v>0.2925</v>
      </c>
      <c r="O51" s="404">
        <v>27.3</v>
      </c>
      <c r="P51" s="72">
        <f t="shared" si="49"/>
        <v>0.273</v>
      </c>
      <c r="Q51" s="404">
        <v>27.3</v>
      </c>
      <c r="R51" s="72">
        <f t="shared" si="50"/>
        <v>0.273</v>
      </c>
      <c r="S51" s="404" t="s">
        <v>286</v>
      </c>
      <c r="T51" s="72" t="s">
        <v>263</v>
      </c>
      <c r="U51" s="404">
        <v>27.0</v>
      </c>
      <c r="V51" s="781">
        <f t="shared" si="44"/>
        <v>0.27</v>
      </c>
      <c r="W51" s="416">
        <f t="shared" si="45"/>
        <v>0.1873350923</v>
      </c>
      <c r="X51" s="751"/>
    </row>
    <row r="52">
      <c r="A52" s="78"/>
      <c r="B52" s="79"/>
      <c r="C52" s="79"/>
      <c r="D52" s="80"/>
      <c r="E52" s="151">
        <v>200.0</v>
      </c>
      <c r="F52" s="34">
        <v>200.0</v>
      </c>
      <c r="H52" s="405">
        <v>33.24</v>
      </c>
      <c r="I52" s="405">
        <v>57.75</v>
      </c>
      <c r="J52" s="211">
        <f t="shared" si="46"/>
        <v>0.28875</v>
      </c>
      <c r="K52" s="405">
        <v>44.0</v>
      </c>
      <c r="L52" s="211">
        <f t="shared" si="47"/>
        <v>0.22</v>
      </c>
      <c r="M52" s="405">
        <v>41.25</v>
      </c>
      <c r="N52" s="211">
        <f t="shared" si="48"/>
        <v>0.20625</v>
      </c>
      <c r="O52" s="405">
        <v>38.5</v>
      </c>
      <c r="P52" s="211">
        <f t="shared" si="49"/>
        <v>0.1925</v>
      </c>
      <c r="Q52" s="405">
        <v>38.5</v>
      </c>
      <c r="R52" s="211">
        <f t="shared" si="50"/>
        <v>0.1925</v>
      </c>
      <c r="S52" s="405" t="s">
        <v>287</v>
      </c>
      <c r="T52" s="211" t="s">
        <v>264</v>
      </c>
      <c r="U52" s="405">
        <v>39.0</v>
      </c>
      <c r="V52" s="782">
        <f t="shared" si="44"/>
        <v>0.195</v>
      </c>
      <c r="W52" s="419">
        <f t="shared" si="45"/>
        <v>0.1732851986</v>
      </c>
      <c r="X52" s="751"/>
    </row>
    <row r="53">
      <c r="A53" s="40" t="s">
        <v>75</v>
      </c>
      <c r="B53" s="41" t="s">
        <v>77</v>
      </c>
      <c r="C53" s="23"/>
      <c r="D53" s="516" t="s">
        <v>72</v>
      </c>
      <c r="E53" s="147">
        <v>100.0</v>
      </c>
      <c r="F53" s="45">
        <v>100.0</v>
      </c>
      <c r="H53" s="406">
        <v>41.31</v>
      </c>
      <c r="I53" s="406">
        <v>75.6</v>
      </c>
      <c r="J53" s="72">
        <f t="shared" si="46"/>
        <v>0.756</v>
      </c>
      <c r="K53" s="406">
        <v>57.6</v>
      </c>
      <c r="L53" s="72">
        <f t="shared" si="47"/>
        <v>0.576</v>
      </c>
      <c r="M53" s="406">
        <v>54.0</v>
      </c>
      <c r="N53" s="72">
        <f t="shared" si="48"/>
        <v>0.54</v>
      </c>
      <c r="O53" s="406">
        <v>50.4</v>
      </c>
      <c r="P53" s="72">
        <f t="shared" si="49"/>
        <v>0.504</v>
      </c>
      <c r="Q53" s="406">
        <v>50.4</v>
      </c>
      <c r="R53" s="72">
        <f t="shared" si="50"/>
        <v>0.504</v>
      </c>
      <c r="S53" s="406" t="s">
        <v>288</v>
      </c>
      <c r="T53" s="72" t="s">
        <v>265</v>
      </c>
      <c r="U53" s="406">
        <v>50.0</v>
      </c>
      <c r="V53" s="781">
        <f t="shared" si="44"/>
        <v>0.5</v>
      </c>
      <c r="W53" s="416">
        <f t="shared" si="45"/>
        <v>0.2103606875</v>
      </c>
      <c r="X53" s="751"/>
    </row>
    <row r="54" ht="16.5" customHeight="1">
      <c r="A54" s="78"/>
      <c r="B54" s="79"/>
      <c r="C54" s="79"/>
      <c r="D54" s="80"/>
      <c r="E54" s="151">
        <v>80.0</v>
      </c>
      <c r="F54" s="34">
        <v>200.0</v>
      </c>
      <c r="H54" s="406">
        <v>72.47</v>
      </c>
      <c r="I54" s="406">
        <v>131.25</v>
      </c>
      <c r="J54" s="211">
        <f t="shared" si="46"/>
        <v>0.65625</v>
      </c>
      <c r="K54" s="406">
        <v>100.0</v>
      </c>
      <c r="L54" s="211">
        <f t="shared" si="47"/>
        <v>0.5</v>
      </c>
      <c r="M54" s="406">
        <v>93.75</v>
      </c>
      <c r="N54" s="211">
        <f t="shared" si="48"/>
        <v>0.46875</v>
      </c>
      <c r="O54" s="406">
        <v>87.5</v>
      </c>
      <c r="P54" s="211">
        <f t="shared" si="49"/>
        <v>0.4375</v>
      </c>
      <c r="Q54" s="406">
        <v>87.5</v>
      </c>
      <c r="R54" s="211">
        <f t="shared" si="50"/>
        <v>0.4375</v>
      </c>
      <c r="S54" s="406" t="s">
        <v>289</v>
      </c>
      <c r="T54" s="211" t="s">
        <v>266</v>
      </c>
      <c r="U54" s="406">
        <v>88.0</v>
      </c>
      <c r="V54" s="782">
        <f t="shared" si="44"/>
        <v>0.44</v>
      </c>
      <c r="W54" s="419">
        <f t="shared" si="45"/>
        <v>0.2142955706</v>
      </c>
      <c r="X54" s="751"/>
    </row>
    <row r="55">
      <c r="A55" s="40" t="s">
        <v>78</v>
      </c>
      <c r="B55" s="41" t="s">
        <v>79</v>
      </c>
      <c r="C55" s="23"/>
      <c r="D55" s="516" t="s">
        <v>72</v>
      </c>
      <c r="E55" s="147">
        <v>300.0</v>
      </c>
      <c r="F55" s="45">
        <v>100.0</v>
      </c>
      <c r="H55" s="404">
        <v>15.28</v>
      </c>
      <c r="I55" s="404">
        <v>29.4</v>
      </c>
      <c r="J55" s="72">
        <f t="shared" si="46"/>
        <v>0.294</v>
      </c>
      <c r="K55" s="404">
        <v>22.4</v>
      </c>
      <c r="L55" s="72">
        <f t="shared" si="47"/>
        <v>0.224</v>
      </c>
      <c r="M55" s="404">
        <v>21.0</v>
      </c>
      <c r="N55" s="72">
        <f t="shared" si="48"/>
        <v>0.21</v>
      </c>
      <c r="O55" s="404">
        <v>19.6</v>
      </c>
      <c r="P55" s="72">
        <f t="shared" si="49"/>
        <v>0.196</v>
      </c>
      <c r="Q55" s="404">
        <v>19.6</v>
      </c>
      <c r="R55" s="72">
        <f t="shared" si="50"/>
        <v>0.196</v>
      </c>
      <c r="S55" s="404" t="s">
        <v>290</v>
      </c>
      <c r="T55" s="72" t="s">
        <v>267</v>
      </c>
      <c r="U55" s="404">
        <v>20.0</v>
      </c>
      <c r="V55" s="781">
        <f t="shared" si="44"/>
        <v>0.2</v>
      </c>
      <c r="W55" s="416">
        <f t="shared" si="45"/>
        <v>0.3089005236</v>
      </c>
      <c r="X55" s="751"/>
    </row>
    <row r="56" ht="16.5" customHeight="1">
      <c r="A56" s="78"/>
      <c r="B56" s="79"/>
      <c r="C56" s="79"/>
      <c r="D56" s="80"/>
      <c r="E56" s="151">
        <v>200.0</v>
      </c>
      <c r="F56" s="34">
        <v>200.0</v>
      </c>
      <c r="H56" s="405">
        <v>19.65</v>
      </c>
      <c r="I56" s="405">
        <v>38.85</v>
      </c>
      <c r="J56" s="211">
        <f t="shared" si="46"/>
        <v>0.19425</v>
      </c>
      <c r="K56" s="405">
        <v>29.6</v>
      </c>
      <c r="L56" s="211">
        <f t="shared" si="47"/>
        <v>0.148</v>
      </c>
      <c r="M56" s="405">
        <v>27.75</v>
      </c>
      <c r="N56" s="211">
        <f t="shared" si="48"/>
        <v>0.13875</v>
      </c>
      <c r="O56" s="405">
        <v>25.9</v>
      </c>
      <c r="P56" s="211">
        <f t="shared" si="49"/>
        <v>0.1295</v>
      </c>
      <c r="Q56" s="405">
        <v>25.9</v>
      </c>
      <c r="R56" s="211">
        <f t="shared" si="50"/>
        <v>0.1295</v>
      </c>
      <c r="S56" s="405" t="s">
        <v>291</v>
      </c>
      <c r="T56" s="211" t="s">
        <v>268</v>
      </c>
      <c r="U56" s="405">
        <v>26.0</v>
      </c>
      <c r="V56" s="782">
        <f t="shared" si="44"/>
        <v>0.13</v>
      </c>
      <c r="W56" s="419">
        <f t="shared" si="45"/>
        <v>0.3231552163</v>
      </c>
      <c r="X56" s="751"/>
    </row>
    <row r="57">
      <c r="A57" s="40" t="s">
        <v>78</v>
      </c>
      <c r="B57" s="41" t="s">
        <v>80</v>
      </c>
      <c r="C57" s="23"/>
      <c r="D57" s="516" t="s">
        <v>72</v>
      </c>
      <c r="E57" s="147">
        <v>300.0</v>
      </c>
      <c r="F57" s="45">
        <v>100.0</v>
      </c>
      <c r="H57" s="406">
        <v>16.73</v>
      </c>
      <c r="I57" s="406">
        <v>31.5</v>
      </c>
      <c r="J57" s="72">
        <f t="shared" si="46"/>
        <v>0.315</v>
      </c>
      <c r="K57" s="406">
        <v>24.0</v>
      </c>
      <c r="L57" s="72">
        <f t="shared" si="47"/>
        <v>0.24</v>
      </c>
      <c r="M57" s="406">
        <v>22.5</v>
      </c>
      <c r="N57" s="72">
        <f t="shared" si="48"/>
        <v>0.225</v>
      </c>
      <c r="O57" s="406">
        <v>21.0</v>
      </c>
      <c r="P57" s="72">
        <f t="shared" si="49"/>
        <v>0.21</v>
      </c>
      <c r="Q57" s="406">
        <v>21.0</v>
      </c>
      <c r="R57" s="72">
        <f t="shared" si="50"/>
        <v>0.21</v>
      </c>
      <c r="S57" s="406" t="s">
        <v>292</v>
      </c>
      <c r="T57" s="72" t="s">
        <v>269</v>
      </c>
      <c r="U57" s="406">
        <v>21.0</v>
      </c>
      <c r="V57" s="781">
        <f t="shared" si="44"/>
        <v>0.21</v>
      </c>
      <c r="W57" s="416">
        <f t="shared" si="45"/>
        <v>0.2552301255</v>
      </c>
      <c r="X57" s="751"/>
    </row>
    <row r="58" ht="16.5" customHeight="1">
      <c r="A58" s="78"/>
      <c r="B58" s="79"/>
      <c r="C58" s="79"/>
      <c r="D58" s="80"/>
      <c r="E58" s="151">
        <v>200.0</v>
      </c>
      <c r="F58" s="34">
        <v>200.0</v>
      </c>
      <c r="H58" s="406">
        <v>23.9</v>
      </c>
      <c r="I58" s="406">
        <v>44.1</v>
      </c>
      <c r="J58" s="211">
        <f t="shared" si="46"/>
        <v>0.2205</v>
      </c>
      <c r="K58" s="406">
        <v>33.6</v>
      </c>
      <c r="L58" s="211">
        <f t="shared" si="47"/>
        <v>0.168</v>
      </c>
      <c r="M58" s="406">
        <v>31.5</v>
      </c>
      <c r="N58" s="211">
        <f t="shared" si="48"/>
        <v>0.1575</v>
      </c>
      <c r="O58" s="406">
        <v>29.4</v>
      </c>
      <c r="P58" s="211">
        <f t="shared" si="49"/>
        <v>0.147</v>
      </c>
      <c r="Q58" s="406">
        <v>29.4</v>
      </c>
      <c r="R58" s="211">
        <f t="shared" si="50"/>
        <v>0.147</v>
      </c>
      <c r="S58" s="406" t="s">
        <v>293</v>
      </c>
      <c r="T58" s="211" t="s">
        <v>270</v>
      </c>
      <c r="U58" s="406">
        <v>29.0</v>
      </c>
      <c r="V58" s="782">
        <f t="shared" si="44"/>
        <v>0.145</v>
      </c>
      <c r="W58" s="419">
        <f t="shared" si="45"/>
        <v>0.2133891213</v>
      </c>
      <c r="X58" s="751"/>
    </row>
    <row r="59">
      <c r="A59" s="40" t="s">
        <v>78</v>
      </c>
      <c r="B59" s="41" t="s">
        <v>81</v>
      </c>
      <c r="C59" s="23"/>
      <c r="D59" s="516" t="s">
        <v>72</v>
      </c>
      <c r="E59" s="147">
        <v>300.0</v>
      </c>
      <c r="F59" s="45">
        <v>100.0</v>
      </c>
      <c r="H59" s="404">
        <v>19.88</v>
      </c>
      <c r="I59" s="404">
        <v>31.5</v>
      </c>
      <c r="J59" s="72">
        <f t="shared" si="46"/>
        <v>0.315</v>
      </c>
      <c r="K59" s="404">
        <v>24.0</v>
      </c>
      <c r="L59" s="72">
        <f t="shared" si="47"/>
        <v>0.24</v>
      </c>
      <c r="M59" s="404">
        <v>22.5</v>
      </c>
      <c r="N59" s="72">
        <f t="shared" si="48"/>
        <v>0.225</v>
      </c>
      <c r="O59" s="404">
        <v>21.0</v>
      </c>
      <c r="P59" s="72">
        <f t="shared" si="49"/>
        <v>0.21</v>
      </c>
      <c r="Q59" s="404">
        <v>21.0</v>
      </c>
      <c r="R59" s="72">
        <f t="shared" si="50"/>
        <v>0.21</v>
      </c>
      <c r="S59" s="404" t="s">
        <v>292</v>
      </c>
      <c r="T59" s="72" t="s">
        <v>269</v>
      </c>
      <c r="U59" s="404">
        <v>21.0</v>
      </c>
      <c r="V59" s="781">
        <f t="shared" si="44"/>
        <v>0.21</v>
      </c>
      <c r="W59" s="416">
        <f t="shared" si="45"/>
        <v>0.05633802817</v>
      </c>
      <c r="X59" s="751"/>
    </row>
    <row r="60" ht="16.5" customHeight="1">
      <c r="A60" s="78"/>
      <c r="B60" s="79"/>
      <c r="C60" s="79"/>
      <c r="D60" s="80"/>
      <c r="E60" s="151">
        <v>200.0</v>
      </c>
      <c r="F60" s="34">
        <v>200.0</v>
      </c>
      <c r="H60" s="405">
        <v>29.5</v>
      </c>
      <c r="I60" s="405">
        <v>48.3</v>
      </c>
      <c r="J60" s="211">
        <f t="shared" si="46"/>
        <v>0.2415</v>
      </c>
      <c r="K60" s="405">
        <v>36.8</v>
      </c>
      <c r="L60" s="211">
        <f t="shared" si="47"/>
        <v>0.184</v>
      </c>
      <c r="M60" s="405">
        <v>34.5</v>
      </c>
      <c r="N60" s="211">
        <f t="shared" si="48"/>
        <v>0.1725</v>
      </c>
      <c r="O60" s="405">
        <v>32.2</v>
      </c>
      <c r="P60" s="211">
        <f t="shared" si="49"/>
        <v>0.161</v>
      </c>
      <c r="Q60" s="405">
        <v>32.2</v>
      </c>
      <c r="R60" s="211">
        <f t="shared" si="50"/>
        <v>0.161</v>
      </c>
      <c r="S60" s="405" t="s">
        <v>294</v>
      </c>
      <c r="T60" s="211" t="s">
        <v>271</v>
      </c>
      <c r="U60" s="405">
        <v>32.0</v>
      </c>
      <c r="V60" s="784">
        <f t="shared" si="44"/>
        <v>0.16</v>
      </c>
      <c r="W60" s="425">
        <f t="shared" si="45"/>
        <v>0.08474576271</v>
      </c>
      <c r="X60" s="751"/>
    </row>
    <row r="61" ht="15.75" customHeight="1">
      <c r="A61" s="94"/>
      <c r="B61" s="94"/>
      <c r="C61" s="94"/>
      <c r="D61" s="81"/>
      <c r="E61" s="94"/>
      <c r="F61" s="94"/>
      <c r="X61" s="754"/>
    </row>
    <row r="62" ht="15.75" customHeight="1">
      <c r="A62" s="94"/>
      <c r="B62" s="94"/>
      <c r="C62" s="94"/>
      <c r="D62" s="81"/>
      <c r="E62" s="94"/>
      <c r="F62" s="94"/>
      <c r="X62" s="754"/>
    </row>
    <row r="63" ht="15.75" customHeight="1">
      <c r="A63" s="94" t="s">
        <v>851</v>
      </c>
      <c r="X63" s="754"/>
    </row>
    <row r="64" ht="15.75" customHeight="1">
      <c r="A64" s="94" t="s">
        <v>852</v>
      </c>
      <c r="X64" s="754"/>
    </row>
    <row r="65" ht="15.75" customHeight="1">
      <c r="A65" s="94" t="s">
        <v>853</v>
      </c>
      <c r="X65" s="754"/>
    </row>
    <row r="66" ht="15.75" customHeight="1">
      <c r="A66" s="785" t="s">
        <v>854</v>
      </c>
      <c r="X66" s="754"/>
    </row>
    <row r="67" ht="15.75" customHeight="1">
      <c r="A67" s="94" t="s">
        <v>855</v>
      </c>
      <c r="B67" s="94"/>
      <c r="C67" s="94"/>
      <c r="D67" s="81"/>
      <c r="E67" s="94"/>
      <c r="F67" s="94"/>
      <c r="X67" s="754"/>
    </row>
    <row r="68" ht="15.75" customHeight="1">
      <c r="A68" s="94"/>
      <c r="B68" s="94"/>
      <c r="C68" s="94"/>
      <c r="D68" s="81"/>
      <c r="E68" s="94"/>
      <c r="F68" s="94"/>
      <c r="X68" s="754"/>
    </row>
    <row r="69" ht="15.75" customHeight="1">
      <c r="A69" s="772" t="s">
        <v>856</v>
      </c>
      <c r="B69" s="94"/>
      <c r="C69" s="94"/>
      <c r="D69" s="81"/>
      <c r="E69" s="94"/>
      <c r="F69" s="94"/>
      <c r="X69" s="754"/>
    </row>
    <row r="70" ht="15.75" customHeight="1">
      <c r="A70" s="94"/>
      <c r="B70" s="94"/>
      <c r="C70" s="94"/>
      <c r="D70" s="81"/>
      <c r="E70" s="94"/>
      <c r="F70" s="94"/>
      <c r="X70" s="754"/>
    </row>
    <row r="71" ht="15.75" customHeight="1">
      <c r="A71" s="94"/>
      <c r="B71" s="94"/>
      <c r="C71" s="94"/>
      <c r="D71" s="81"/>
      <c r="E71" s="94"/>
      <c r="F71" s="94"/>
      <c r="X71" s="754"/>
    </row>
    <row r="72" ht="15.75" customHeight="1">
      <c r="A72" s="786" t="s">
        <v>857</v>
      </c>
      <c r="B72" s="563"/>
      <c r="C72" s="564"/>
      <c r="D72" s="787" t="s">
        <v>858</v>
      </c>
      <c r="E72" s="787" t="s">
        <v>859</v>
      </c>
      <c r="F72" s="787" t="s">
        <v>860</v>
      </c>
      <c r="G72" s="787"/>
      <c r="H72" s="787" t="s">
        <v>861</v>
      </c>
      <c r="I72" s="787" t="s">
        <v>862</v>
      </c>
      <c r="J72" s="788"/>
      <c r="K72" s="789"/>
      <c r="L72" s="789"/>
      <c r="M72" s="789"/>
      <c r="N72" s="789"/>
      <c r="O72" s="789"/>
      <c r="P72" s="789"/>
      <c r="Q72" s="789"/>
      <c r="R72" s="789"/>
      <c r="S72" s="789"/>
      <c r="T72" s="789"/>
      <c r="U72" s="789"/>
      <c r="V72" s="789"/>
      <c r="W72" s="789"/>
      <c r="X72" s="790"/>
    </row>
    <row r="73" ht="15.75" customHeight="1">
      <c r="A73" s="791" t="s">
        <v>863</v>
      </c>
      <c r="B73" s="563"/>
      <c r="C73" s="564"/>
      <c r="D73" s="792">
        <v>156.33</v>
      </c>
      <c r="E73" s="793">
        <v>220.5</v>
      </c>
      <c r="F73" s="793">
        <v>94.0</v>
      </c>
      <c r="G73" s="476"/>
      <c r="H73" s="794">
        <f t="shared" ref="H73:H82" si="51">(E73-F73)/F73</f>
        <v>1.345744681</v>
      </c>
      <c r="I73" s="794">
        <f t="shared" ref="I73:I82" si="52">(D73-F73)/F73</f>
        <v>0.6630851064</v>
      </c>
      <c r="J73" s="569"/>
      <c r="X73" s="754"/>
    </row>
    <row r="74" ht="15.75" customHeight="1">
      <c r="A74" s="791" t="s">
        <v>864</v>
      </c>
      <c r="B74" s="563"/>
      <c r="C74" s="564"/>
      <c r="D74" s="792">
        <v>363.81</v>
      </c>
      <c r="E74" s="792">
        <v>194.25</v>
      </c>
      <c r="F74" s="792">
        <v>83.0</v>
      </c>
      <c r="G74" s="552"/>
      <c r="H74" s="794">
        <f t="shared" si="51"/>
        <v>1.340361446</v>
      </c>
      <c r="I74" s="794">
        <f t="shared" si="52"/>
        <v>3.383253012</v>
      </c>
      <c r="X74" s="754"/>
    </row>
    <row r="75" ht="15.75" customHeight="1">
      <c r="A75" s="791" t="s">
        <v>865</v>
      </c>
      <c r="B75" s="563"/>
      <c r="C75" s="564"/>
      <c r="D75" s="792">
        <v>219.99</v>
      </c>
      <c r="E75" s="792">
        <v>194.25</v>
      </c>
      <c r="F75" s="792">
        <v>83.0</v>
      </c>
      <c r="G75" s="552"/>
      <c r="H75" s="794">
        <f t="shared" si="51"/>
        <v>1.340361446</v>
      </c>
      <c r="I75" s="794">
        <f t="shared" si="52"/>
        <v>1.650481928</v>
      </c>
      <c r="X75" s="754"/>
    </row>
    <row r="76" ht="15.75" customHeight="1">
      <c r="A76" s="791" t="s">
        <v>866</v>
      </c>
      <c r="B76" s="563"/>
      <c r="C76" s="564"/>
      <c r="D76" s="792">
        <v>219.99</v>
      </c>
      <c r="E76" s="792">
        <v>194.25</v>
      </c>
      <c r="F76" s="792">
        <v>83.0</v>
      </c>
      <c r="G76" s="552"/>
      <c r="H76" s="794">
        <f t="shared" si="51"/>
        <v>1.340361446</v>
      </c>
      <c r="I76" s="794">
        <f t="shared" si="52"/>
        <v>1.650481928</v>
      </c>
      <c r="X76" s="754"/>
    </row>
    <row r="77" ht="15.75" customHeight="1">
      <c r="A77" s="791" t="s">
        <v>867</v>
      </c>
      <c r="B77" s="563"/>
      <c r="C77" s="564"/>
      <c r="D77" s="792">
        <v>219.99</v>
      </c>
      <c r="E77" s="792">
        <v>194.25</v>
      </c>
      <c r="F77" s="792">
        <v>83.0</v>
      </c>
      <c r="G77" s="552"/>
      <c r="H77" s="794">
        <f t="shared" si="51"/>
        <v>1.340361446</v>
      </c>
      <c r="I77" s="794">
        <f t="shared" si="52"/>
        <v>1.650481928</v>
      </c>
      <c r="X77" s="754"/>
    </row>
    <row r="78" ht="15.75" customHeight="1">
      <c r="A78" s="791" t="s">
        <v>868</v>
      </c>
      <c r="B78" s="563"/>
      <c r="C78" s="564"/>
      <c r="D78" s="792">
        <v>1046.25</v>
      </c>
      <c r="E78" s="792">
        <v>882.0</v>
      </c>
      <c r="F78" s="792">
        <v>377.0</v>
      </c>
      <c r="G78" s="552"/>
      <c r="H78" s="794">
        <f t="shared" si="51"/>
        <v>1.339522546</v>
      </c>
      <c r="I78" s="794">
        <f t="shared" si="52"/>
        <v>1.775198939</v>
      </c>
      <c r="X78" s="754"/>
    </row>
    <row r="79" ht="15.75" customHeight="1">
      <c r="A79" s="791" t="s">
        <v>869</v>
      </c>
      <c r="B79" s="563"/>
      <c r="C79" s="564"/>
      <c r="D79" s="792">
        <v>1046.25</v>
      </c>
      <c r="E79" s="792">
        <v>882.0</v>
      </c>
      <c r="F79" s="792">
        <v>377.0</v>
      </c>
      <c r="G79" s="552"/>
      <c r="H79" s="794">
        <f t="shared" si="51"/>
        <v>1.339522546</v>
      </c>
      <c r="I79" s="794">
        <f t="shared" si="52"/>
        <v>1.775198939</v>
      </c>
      <c r="X79" s="754"/>
    </row>
    <row r="80" ht="15.75" customHeight="1">
      <c r="A80" s="791" t="s">
        <v>870</v>
      </c>
      <c r="B80" s="563"/>
      <c r="C80" s="564"/>
      <c r="D80" s="792">
        <v>363.81</v>
      </c>
      <c r="E80" s="792">
        <v>299.25</v>
      </c>
      <c r="F80" s="792">
        <v>149.0</v>
      </c>
      <c r="G80" s="552"/>
      <c r="H80" s="794">
        <f t="shared" si="51"/>
        <v>1.008389262</v>
      </c>
      <c r="I80" s="794">
        <f t="shared" si="52"/>
        <v>1.441677852</v>
      </c>
      <c r="X80" s="754"/>
    </row>
    <row r="81" ht="15.75" customHeight="1">
      <c r="A81" s="791" t="s">
        <v>871</v>
      </c>
      <c r="B81" s="563"/>
      <c r="C81" s="564"/>
      <c r="D81" s="795">
        <v>198.96</v>
      </c>
      <c r="E81" s="792">
        <v>175.0</v>
      </c>
      <c r="F81" s="792">
        <v>75.0</v>
      </c>
      <c r="G81" s="552"/>
      <c r="H81" s="794">
        <f t="shared" si="51"/>
        <v>1.333333333</v>
      </c>
      <c r="I81" s="794">
        <f t="shared" si="52"/>
        <v>1.6528</v>
      </c>
      <c r="X81" s="754"/>
    </row>
    <row r="82" ht="15.75" customHeight="1">
      <c r="A82" s="791" t="s">
        <v>872</v>
      </c>
      <c r="B82" s="563"/>
      <c r="C82" s="564"/>
      <c r="D82" s="795">
        <v>198.96</v>
      </c>
      <c r="E82" s="792">
        <v>175.0</v>
      </c>
      <c r="F82" s="792">
        <v>75.0</v>
      </c>
      <c r="G82" s="552"/>
      <c r="H82" s="794">
        <f t="shared" si="51"/>
        <v>1.333333333</v>
      </c>
      <c r="I82" s="794">
        <f t="shared" si="52"/>
        <v>1.6528</v>
      </c>
      <c r="X82" s="754"/>
    </row>
    <row r="83" ht="15.75" customHeight="1">
      <c r="A83" s="796" t="s">
        <v>873</v>
      </c>
      <c r="B83" s="563"/>
      <c r="C83" s="563"/>
      <c r="D83" s="563"/>
      <c r="E83" s="563"/>
      <c r="F83" s="564"/>
      <c r="G83" s="797"/>
      <c r="H83" s="798">
        <f t="shared" ref="H83:I83" si="53">AVERAGE(H73:H82)</f>
        <v>1.306129149</v>
      </c>
      <c r="I83" s="798">
        <f t="shared" si="53"/>
        <v>1.729545963</v>
      </c>
      <c r="X83" s="754"/>
    </row>
    <row r="84" ht="15.75" customHeight="1">
      <c r="A84" s="799"/>
      <c r="B84" s="799"/>
      <c r="C84" s="799"/>
      <c r="D84" s="13"/>
      <c r="E84" s="799"/>
      <c r="F84" s="799"/>
      <c r="G84" s="800"/>
      <c r="H84" s="800"/>
      <c r="I84" s="800"/>
      <c r="X84" s="754"/>
    </row>
    <row r="85" ht="15.75" customHeight="1">
      <c r="A85" s="94"/>
      <c r="B85" s="94"/>
      <c r="C85" s="94"/>
      <c r="D85" s="81"/>
      <c r="E85" s="94"/>
      <c r="F85" s="94"/>
      <c r="X85" s="754"/>
    </row>
    <row r="86" ht="15.75" customHeight="1">
      <c r="A86" s="94" t="s">
        <v>874</v>
      </c>
      <c r="B86" s="94"/>
      <c r="C86" s="94"/>
      <c r="D86" s="81"/>
      <c r="E86" s="94"/>
      <c r="F86" s="94"/>
      <c r="X86" s="754"/>
    </row>
    <row r="87" ht="15.75" customHeight="1">
      <c r="A87" s="94" t="s">
        <v>875</v>
      </c>
      <c r="B87" s="94"/>
      <c r="C87" s="94"/>
      <c r="D87" s="81"/>
      <c r="E87" s="94"/>
      <c r="F87" s="94"/>
      <c r="X87" s="754"/>
    </row>
    <row r="88" ht="15.75" customHeight="1">
      <c r="A88" s="94"/>
      <c r="B88" s="94"/>
      <c r="C88" s="94"/>
      <c r="D88" s="81"/>
      <c r="E88" s="94"/>
      <c r="F88" s="94"/>
      <c r="X88" s="754"/>
    </row>
    <row r="89" ht="15.75" customHeight="1">
      <c r="A89" s="94"/>
      <c r="B89" s="94"/>
      <c r="C89" s="94"/>
      <c r="D89" s="81"/>
      <c r="E89" s="94"/>
      <c r="F89" s="94"/>
      <c r="X89" s="754"/>
    </row>
    <row r="90" ht="15.75" customHeight="1">
      <c r="A90" s="94"/>
      <c r="B90" s="94"/>
      <c r="C90" s="94"/>
      <c r="D90" s="81"/>
      <c r="E90" s="94"/>
      <c r="F90" s="94"/>
      <c r="X90" s="754"/>
    </row>
    <row r="91" ht="15.75" customHeight="1">
      <c r="A91" s="94"/>
      <c r="B91" s="94"/>
      <c r="C91" s="94"/>
      <c r="D91" s="81"/>
      <c r="E91" s="94"/>
      <c r="F91" s="94"/>
      <c r="X91" s="754"/>
    </row>
    <row r="92" ht="15.75" customHeight="1">
      <c r="A92" s="94"/>
      <c r="B92" s="94"/>
      <c r="C92" s="94"/>
      <c r="D92" s="81"/>
      <c r="E92" s="94"/>
      <c r="F92" s="94"/>
      <c r="X92" s="754"/>
    </row>
    <row r="93" ht="15.75" customHeight="1">
      <c r="A93" s="94"/>
      <c r="B93" s="94"/>
      <c r="C93" s="94"/>
      <c r="D93" s="81"/>
      <c r="E93" s="94"/>
      <c r="F93" s="94"/>
      <c r="X93" s="754"/>
    </row>
    <row r="94" ht="15.75" customHeight="1">
      <c r="A94" s="94"/>
      <c r="B94" s="94"/>
      <c r="C94" s="94"/>
      <c r="D94" s="81"/>
      <c r="E94" s="94"/>
      <c r="F94" s="94"/>
      <c r="X94" s="754"/>
    </row>
    <row r="95" ht="15.75" customHeight="1">
      <c r="A95" s="94"/>
      <c r="B95" s="94"/>
      <c r="C95" s="94"/>
      <c r="D95" s="81"/>
      <c r="E95" s="94"/>
      <c r="F95" s="94"/>
      <c r="X95" s="754"/>
    </row>
    <row r="96" ht="15.75" customHeight="1">
      <c r="A96" s="94"/>
      <c r="B96" s="94"/>
      <c r="C96" s="94"/>
      <c r="D96" s="81"/>
      <c r="E96" s="94"/>
      <c r="F96" s="94"/>
      <c r="X96" s="754"/>
    </row>
    <row r="97" ht="15.75" customHeight="1">
      <c r="A97" s="94"/>
      <c r="B97" s="94"/>
      <c r="C97" s="94"/>
      <c r="D97" s="81"/>
      <c r="E97" s="94"/>
      <c r="F97" s="94"/>
      <c r="X97" s="754"/>
    </row>
    <row r="98" ht="15.75" customHeight="1">
      <c r="A98" s="94"/>
      <c r="B98" s="94"/>
      <c r="C98" s="94"/>
      <c r="D98" s="81"/>
      <c r="E98" s="94"/>
      <c r="F98" s="94"/>
      <c r="X98" s="754"/>
    </row>
    <row r="99" ht="15.75" customHeight="1">
      <c r="A99" s="94"/>
      <c r="B99" s="94"/>
      <c r="C99" s="94"/>
      <c r="D99" s="81"/>
      <c r="E99" s="94"/>
      <c r="F99" s="94"/>
      <c r="X99" s="754"/>
    </row>
    <row r="100" ht="15.75" customHeight="1">
      <c r="A100" s="94"/>
      <c r="B100" s="94"/>
      <c r="C100" s="94"/>
      <c r="D100" s="81"/>
      <c r="E100" s="94"/>
      <c r="F100" s="94"/>
      <c r="X100" s="754"/>
    </row>
    <row r="101" ht="15.75" customHeight="1">
      <c r="A101" s="94"/>
      <c r="B101" s="94"/>
      <c r="C101" s="94"/>
      <c r="D101" s="81"/>
      <c r="E101" s="94"/>
      <c r="F101" s="94"/>
      <c r="X101" s="754"/>
    </row>
    <row r="102" ht="15.75" customHeight="1">
      <c r="A102" s="94"/>
      <c r="B102" s="94"/>
      <c r="C102" s="94"/>
      <c r="D102" s="81"/>
      <c r="E102" s="94"/>
      <c r="F102" s="94"/>
      <c r="X102" s="754"/>
    </row>
    <row r="103" ht="15.75" customHeight="1">
      <c r="A103" s="94"/>
      <c r="B103" s="94"/>
      <c r="C103" s="94"/>
      <c r="D103" s="81"/>
      <c r="E103" s="94"/>
      <c r="F103" s="94"/>
      <c r="X103" s="754"/>
    </row>
    <row r="104" ht="15.75" customHeight="1">
      <c r="A104" s="94"/>
      <c r="B104" s="94"/>
      <c r="C104" s="94"/>
      <c r="D104" s="81"/>
      <c r="E104" s="94"/>
      <c r="F104" s="94"/>
      <c r="X104" s="754"/>
    </row>
    <row r="105" ht="15.75" customHeight="1">
      <c r="A105" s="94"/>
      <c r="B105" s="94"/>
      <c r="C105" s="94"/>
      <c r="D105" s="81"/>
      <c r="E105" s="94"/>
      <c r="F105" s="94"/>
      <c r="X105" s="754"/>
    </row>
    <row r="106" ht="15.75" customHeight="1">
      <c r="A106" s="94"/>
      <c r="B106" s="94"/>
      <c r="C106" s="94"/>
      <c r="D106" s="81"/>
      <c r="E106" s="94"/>
      <c r="F106" s="94"/>
      <c r="X106" s="754"/>
    </row>
    <row r="107" ht="15.75" customHeight="1">
      <c r="A107" s="94"/>
      <c r="B107" s="94"/>
      <c r="C107" s="94"/>
      <c r="D107" s="81"/>
      <c r="E107" s="94"/>
      <c r="F107" s="94"/>
      <c r="X107" s="754"/>
    </row>
    <row r="108" ht="15.75" customHeight="1">
      <c r="A108" s="94"/>
      <c r="B108" s="94"/>
      <c r="C108" s="94"/>
      <c r="D108" s="81"/>
      <c r="E108" s="94"/>
      <c r="F108" s="94"/>
      <c r="X108" s="754"/>
    </row>
    <row r="109" ht="15.75" customHeight="1">
      <c r="A109" s="94"/>
      <c r="B109" s="94"/>
      <c r="C109" s="94"/>
      <c r="D109" s="81"/>
      <c r="E109" s="94"/>
      <c r="F109" s="94"/>
      <c r="X109" s="754"/>
    </row>
    <row r="110" ht="15.75" customHeight="1">
      <c r="A110" s="94"/>
      <c r="B110" s="94"/>
      <c r="C110" s="94"/>
      <c r="D110" s="81"/>
      <c r="E110" s="94"/>
      <c r="F110" s="94"/>
      <c r="X110" s="754"/>
    </row>
    <row r="111" ht="15.75" customHeight="1">
      <c r="A111" s="94"/>
      <c r="B111" s="94"/>
      <c r="C111" s="94"/>
      <c r="D111" s="81"/>
      <c r="E111" s="94"/>
      <c r="F111" s="94"/>
      <c r="X111" s="754"/>
    </row>
    <row r="112" ht="15.75" customHeight="1">
      <c r="A112" s="94"/>
      <c r="B112" s="94"/>
      <c r="C112" s="94"/>
      <c r="D112" s="81"/>
      <c r="E112" s="94"/>
      <c r="F112" s="94"/>
      <c r="X112" s="754"/>
    </row>
    <row r="113" ht="15.75" customHeight="1">
      <c r="A113" s="94"/>
      <c r="B113" s="94"/>
      <c r="C113" s="94"/>
      <c r="D113" s="81"/>
      <c r="E113" s="94"/>
      <c r="F113" s="94"/>
      <c r="X113" s="754"/>
    </row>
    <row r="114" ht="15.75" customHeight="1">
      <c r="A114" s="94"/>
      <c r="B114" s="94"/>
      <c r="C114" s="94"/>
      <c r="D114" s="81"/>
      <c r="E114" s="94"/>
      <c r="F114" s="94"/>
      <c r="X114" s="754"/>
    </row>
    <row r="115" ht="15.75" customHeight="1">
      <c r="A115" s="94"/>
      <c r="B115" s="94"/>
      <c r="C115" s="94"/>
      <c r="D115" s="81"/>
      <c r="E115" s="94"/>
      <c r="F115" s="94"/>
      <c r="X115" s="754"/>
    </row>
    <row r="116" ht="15.75" customHeight="1">
      <c r="A116" s="94"/>
      <c r="B116" s="94"/>
      <c r="C116" s="94"/>
      <c r="D116" s="81"/>
      <c r="E116" s="94"/>
      <c r="F116" s="94"/>
      <c r="X116" s="754"/>
    </row>
    <row r="117" ht="15.75" customHeight="1">
      <c r="A117" s="94"/>
      <c r="B117" s="94"/>
      <c r="C117" s="94"/>
      <c r="D117" s="81"/>
      <c r="E117" s="94"/>
      <c r="F117" s="94"/>
      <c r="X117" s="754"/>
    </row>
    <row r="118" ht="15.75" customHeight="1">
      <c r="A118" s="94"/>
      <c r="B118" s="94"/>
      <c r="C118" s="94"/>
      <c r="D118" s="81"/>
      <c r="E118" s="94"/>
      <c r="F118" s="94"/>
      <c r="X118" s="754"/>
    </row>
    <row r="119" ht="15.75" customHeight="1">
      <c r="A119" s="94"/>
      <c r="B119" s="94"/>
      <c r="C119" s="94"/>
      <c r="D119" s="81"/>
      <c r="E119" s="94"/>
      <c r="F119" s="94"/>
      <c r="X119" s="754"/>
    </row>
    <row r="120" ht="15.75" customHeight="1">
      <c r="A120" s="94"/>
      <c r="B120" s="94"/>
      <c r="C120" s="94"/>
      <c r="D120" s="81"/>
      <c r="E120" s="94"/>
      <c r="F120" s="94"/>
      <c r="X120" s="754"/>
    </row>
    <row r="121" ht="15.75" customHeight="1">
      <c r="A121" s="94"/>
      <c r="B121" s="94"/>
      <c r="C121" s="94"/>
      <c r="D121" s="81"/>
      <c r="E121" s="94"/>
      <c r="F121" s="94"/>
      <c r="X121" s="754"/>
    </row>
    <row r="122" ht="15.75" customHeight="1">
      <c r="A122" s="94"/>
      <c r="B122" s="94"/>
      <c r="C122" s="94"/>
      <c r="D122" s="81"/>
      <c r="E122" s="94"/>
      <c r="F122" s="94"/>
      <c r="X122" s="754"/>
    </row>
    <row r="123" ht="15.75" customHeight="1">
      <c r="A123" s="94"/>
      <c r="B123" s="94"/>
      <c r="C123" s="94"/>
      <c r="D123" s="81"/>
      <c r="E123" s="94"/>
      <c r="F123" s="94"/>
      <c r="X123" s="754"/>
    </row>
    <row r="124" ht="15.75" customHeight="1">
      <c r="A124" s="94"/>
      <c r="B124" s="94"/>
      <c r="C124" s="94"/>
      <c r="D124" s="81"/>
      <c r="E124" s="94"/>
      <c r="F124" s="94"/>
      <c r="X124" s="754"/>
    </row>
    <row r="125" ht="15.75" customHeight="1">
      <c r="A125" s="94"/>
      <c r="B125" s="94"/>
      <c r="C125" s="94"/>
      <c r="D125" s="81"/>
      <c r="E125" s="94"/>
      <c r="F125" s="94"/>
      <c r="X125" s="754"/>
    </row>
    <row r="126" ht="15.75" customHeight="1">
      <c r="A126" s="94"/>
      <c r="B126" s="94"/>
      <c r="C126" s="94"/>
      <c r="D126" s="81"/>
      <c r="E126" s="94"/>
      <c r="F126" s="94"/>
      <c r="X126" s="754"/>
    </row>
    <row r="127" ht="15.75" customHeight="1">
      <c r="A127" s="94"/>
      <c r="B127" s="94"/>
      <c r="C127" s="94"/>
      <c r="D127" s="81"/>
      <c r="E127" s="94"/>
      <c r="F127" s="94"/>
      <c r="X127" s="754"/>
    </row>
    <row r="128" ht="15.75" customHeight="1">
      <c r="A128" s="94"/>
      <c r="B128" s="94"/>
      <c r="C128" s="94"/>
      <c r="D128" s="81"/>
      <c r="E128" s="94"/>
      <c r="F128" s="94"/>
      <c r="X128" s="754"/>
    </row>
    <row r="129" ht="15.75" customHeight="1">
      <c r="A129" s="94"/>
      <c r="B129" s="94"/>
      <c r="C129" s="94"/>
      <c r="D129" s="81"/>
      <c r="E129" s="94"/>
      <c r="F129" s="94"/>
      <c r="X129" s="754"/>
    </row>
    <row r="130" ht="15.75" customHeight="1">
      <c r="A130" s="94"/>
      <c r="B130" s="94"/>
      <c r="C130" s="94"/>
      <c r="D130" s="81"/>
      <c r="E130" s="94"/>
      <c r="F130" s="94"/>
      <c r="X130" s="754"/>
    </row>
    <row r="131" ht="15.75" customHeight="1">
      <c r="A131" s="94"/>
      <c r="B131" s="94"/>
      <c r="C131" s="94"/>
      <c r="D131" s="81"/>
      <c r="E131" s="94"/>
      <c r="F131" s="94"/>
      <c r="X131" s="754"/>
    </row>
    <row r="132" ht="15.75" customHeight="1">
      <c r="A132" s="94"/>
      <c r="B132" s="94"/>
      <c r="C132" s="94"/>
      <c r="D132" s="81"/>
      <c r="E132" s="94"/>
      <c r="F132" s="94"/>
      <c r="X132" s="754"/>
    </row>
    <row r="133" ht="15.75" customHeight="1">
      <c r="A133" s="94"/>
      <c r="B133" s="94"/>
      <c r="C133" s="94"/>
      <c r="D133" s="81"/>
      <c r="E133" s="94"/>
      <c r="F133" s="94"/>
      <c r="X133" s="754"/>
    </row>
    <row r="134" ht="15.75" customHeight="1">
      <c r="A134" s="94"/>
      <c r="B134" s="94"/>
      <c r="C134" s="94"/>
      <c r="D134" s="81"/>
      <c r="E134" s="94"/>
      <c r="F134" s="94"/>
      <c r="X134" s="754"/>
    </row>
    <row r="135" ht="15.75" customHeight="1">
      <c r="A135" s="94"/>
      <c r="B135" s="94"/>
      <c r="C135" s="94"/>
      <c r="D135" s="81"/>
      <c r="E135" s="94"/>
      <c r="F135" s="94"/>
      <c r="X135" s="754"/>
    </row>
    <row r="136" ht="15.75" customHeight="1">
      <c r="A136" s="94"/>
      <c r="B136" s="94"/>
      <c r="C136" s="94"/>
      <c r="D136" s="81"/>
      <c r="E136" s="94"/>
      <c r="F136" s="94"/>
      <c r="X136" s="754"/>
    </row>
    <row r="137" ht="15.75" customHeight="1">
      <c r="A137" s="94"/>
      <c r="B137" s="94"/>
      <c r="C137" s="94"/>
      <c r="D137" s="81"/>
      <c r="E137" s="94"/>
      <c r="F137" s="94"/>
      <c r="X137" s="754"/>
    </row>
    <row r="138" ht="15.75" customHeight="1">
      <c r="A138" s="94"/>
      <c r="B138" s="94"/>
      <c r="C138" s="94"/>
      <c r="D138" s="81"/>
      <c r="E138" s="94"/>
      <c r="F138" s="94"/>
      <c r="X138" s="754"/>
    </row>
    <row r="139" ht="15.75" customHeight="1">
      <c r="A139" s="94"/>
      <c r="B139" s="94"/>
      <c r="C139" s="94"/>
      <c r="D139" s="81"/>
      <c r="E139" s="94"/>
      <c r="F139" s="94"/>
      <c r="X139" s="754"/>
    </row>
    <row r="140" ht="15.75" customHeight="1">
      <c r="A140" s="94"/>
      <c r="B140" s="94"/>
      <c r="C140" s="94"/>
      <c r="D140" s="81"/>
      <c r="E140" s="94"/>
      <c r="F140" s="94"/>
      <c r="X140" s="754"/>
    </row>
    <row r="141" ht="15.75" customHeight="1">
      <c r="A141" s="94"/>
      <c r="B141" s="94"/>
      <c r="C141" s="94"/>
      <c r="D141" s="81"/>
      <c r="E141" s="94"/>
      <c r="F141" s="94"/>
      <c r="X141" s="754"/>
    </row>
    <row r="142" ht="15.75" customHeight="1">
      <c r="A142" s="94"/>
      <c r="B142" s="94"/>
      <c r="C142" s="94"/>
      <c r="D142" s="81"/>
      <c r="E142" s="94"/>
      <c r="F142" s="94"/>
      <c r="X142" s="754"/>
    </row>
    <row r="143" ht="15.75" customHeight="1">
      <c r="A143" s="94"/>
      <c r="B143" s="94"/>
      <c r="C143" s="94"/>
      <c r="D143" s="81"/>
      <c r="E143" s="94"/>
      <c r="F143" s="94"/>
      <c r="X143" s="754"/>
    </row>
    <row r="144" ht="15.75" customHeight="1">
      <c r="A144" s="94"/>
      <c r="B144" s="94"/>
      <c r="C144" s="94"/>
      <c r="D144" s="81"/>
      <c r="E144" s="94"/>
      <c r="F144" s="94"/>
      <c r="X144" s="754"/>
    </row>
    <row r="145" ht="15.75" customHeight="1">
      <c r="A145" s="94"/>
      <c r="B145" s="94"/>
      <c r="C145" s="94"/>
      <c r="D145" s="81"/>
      <c r="E145" s="94"/>
      <c r="F145" s="94"/>
      <c r="X145" s="754"/>
    </row>
    <row r="146" ht="15.75" customHeight="1">
      <c r="A146" s="94"/>
      <c r="B146" s="94"/>
      <c r="C146" s="94"/>
      <c r="D146" s="81"/>
      <c r="E146" s="94"/>
      <c r="F146" s="94"/>
      <c r="X146" s="754"/>
    </row>
    <row r="147" ht="15.75" customHeight="1">
      <c r="A147" s="94"/>
      <c r="B147" s="94"/>
      <c r="C147" s="94"/>
      <c r="D147" s="81"/>
      <c r="E147" s="94"/>
      <c r="F147" s="94"/>
      <c r="X147" s="754"/>
    </row>
    <row r="148" ht="15.75" customHeight="1">
      <c r="A148" s="94"/>
      <c r="B148" s="94"/>
      <c r="C148" s="94"/>
      <c r="D148" s="81"/>
      <c r="E148" s="94"/>
      <c r="F148" s="94"/>
      <c r="X148" s="754"/>
    </row>
    <row r="149" ht="15.75" customHeight="1">
      <c r="A149" s="94"/>
      <c r="B149" s="94"/>
      <c r="C149" s="94"/>
      <c r="D149" s="81"/>
      <c r="E149" s="94"/>
      <c r="F149" s="94"/>
      <c r="X149" s="754"/>
    </row>
    <row r="150" ht="15.75" customHeight="1">
      <c r="A150" s="94"/>
      <c r="B150" s="94"/>
      <c r="C150" s="94"/>
      <c r="D150" s="81"/>
      <c r="E150" s="94"/>
      <c r="F150" s="94"/>
      <c r="X150" s="754"/>
    </row>
    <row r="151" ht="15.75" customHeight="1">
      <c r="A151" s="94"/>
      <c r="B151" s="94"/>
      <c r="C151" s="94"/>
      <c r="D151" s="81"/>
      <c r="E151" s="94"/>
      <c r="F151" s="94"/>
      <c r="X151" s="754"/>
    </row>
    <row r="152" ht="15.75" customHeight="1">
      <c r="A152" s="94"/>
      <c r="B152" s="94"/>
      <c r="C152" s="94"/>
      <c r="D152" s="81"/>
      <c r="E152" s="94"/>
      <c r="F152" s="94"/>
      <c r="X152" s="754"/>
    </row>
    <row r="153" ht="15.75" customHeight="1">
      <c r="A153" s="94"/>
      <c r="B153" s="94"/>
      <c r="C153" s="94"/>
      <c r="D153" s="81"/>
      <c r="E153" s="94"/>
      <c r="F153" s="94"/>
      <c r="X153" s="754"/>
    </row>
    <row r="154" ht="15.75" customHeight="1">
      <c r="A154" s="94"/>
      <c r="B154" s="94"/>
      <c r="C154" s="94"/>
      <c r="D154" s="81"/>
      <c r="E154" s="94"/>
      <c r="F154" s="94"/>
      <c r="X154" s="754"/>
    </row>
    <row r="155" ht="15.75" customHeight="1">
      <c r="A155" s="94"/>
      <c r="B155" s="94"/>
      <c r="C155" s="94"/>
      <c r="D155" s="81"/>
      <c r="E155" s="94"/>
      <c r="F155" s="94"/>
      <c r="X155" s="754"/>
    </row>
    <row r="156" ht="15.75" customHeight="1">
      <c r="A156" s="94"/>
      <c r="B156" s="94"/>
      <c r="C156" s="94"/>
      <c r="D156" s="81"/>
      <c r="E156" s="94"/>
      <c r="F156" s="94"/>
      <c r="X156" s="754"/>
    </row>
    <row r="157" ht="15.75" customHeight="1">
      <c r="A157" s="94"/>
      <c r="B157" s="94"/>
      <c r="C157" s="94"/>
      <c r="D157" s="81"/>
      <c r="E157" s="94"/>
      <c r="F157" s="94"/>
      <c r="X157" s="754"/>
    </row>
    <row r="158" ht="15.75" customHeight="1">
      <c r="A158" s="94"/>
      <c r="B158" s="94"/>
      <c r="C158" s="94"/>
      <c r="D158" s="81"/>
      <c r="E158" s="94"/>
      <c r="F158" s="94"/>
      <c r="X158" s="754"/>
    </row>
    <row r="159" ht="15.75" customHeight="1">
      <c r="A159" s="94"/>
      <c r="B159" s="94"/>
      <c r="C159" s="94"/>
      <c r="D159" s="81"/>
      <c r="E159" s="94"/>
      <c r="F159" s="94"/>
      <c r="X159" s="754"/>
    </row>
    <row r="160" ht="15.75" customHeight="1">
      <c r="A160" s="94"/>
      <c r="B160" s="94"/>
      <c r="C160" s="94"/>
      <c r="D160" s="81"/>
      <c r="E160" s="94"/>
      <c r="F160" s="94"/>
      <c r="X160" s="754"/>
    </row>
    <row r="161" ht="15.75" customHeight="1">
      <c r="A161" s="94"/>
      <c r="B161" s="94"/>
      <c r="C161" s="94"/>
      <c r="D161" s="81"/>
      <c r="E161" s="94"/>
      <c r="F161" s="94"/>
      <c r="X161" s="754"/>
    </row>
    <row r="162" ht="15.75" customHeight="1">
      <c r="A162" s="94"/>
      <c r="B162" s="94"/>
      <c r="C162" s="94"/>
      <c r="D162" s="81"/>
      <c r="E162" s="94"/>
      <c r="F162" s="94"/>
      <c r="X162" s="754"/>
    </row>
    <row r="163" ht="15.75" customHeight="1">
      <c r="A163" s="94"/>
      <c r="B163" s="94"/>
      <c r="C163" s="94"/>
      <c r="D163" s="81"/>
      <c r="E163" s="94"/>
      <c r="F163" s="94"/>
      <c r="X163" s="754"/>
    </row>
    <row r="164" ht="15.75" customHeight="1">
      <c r="A164" s="94"/>
      <c r="B164" s="94"/>
      <c r="C164" s="94"/>
      <c r="D164" s="81"/>
      <c r="E164" s="94"/>
      <c r="F164" s="94"/>
      <c r="X164" s="754"/>
    </row>
    <row r="165" ht="15.75" customHeight="1">
      <c r="A165" s="94"/>
      <c r="B165" s="94"/>
      <c r="C165" s="94"/>
      <c r="D165" s="81"/>
      <c r="E165" s="94"/>
      <c r="F165" s="94"/>
      <c r="X165" s="754"/>
    </row>
    <row r="166" ht="15.75" customHeight="1">
      <c r="A166" s="94"/>
      <c r="B166" s="94"/>
      <c r="C166" s="94"/>
      <c r="D166" s="81"/>
      <c r="E166" s="94"/>
      <c r="F166" s="94"/>
      <c r="X166" s="754"/>
    </row>
    <row r="167" ht="15.75" customHeight="1">
      <c r="A167" s="94"/>
      <c r="B167" s="94"/>
      <c r="C167" s="94"/>
      <c r="D167" s="81"/>
      <c r="E167" s="94"/>
      <c r="F167" s="94"/>
      <c r="X167" s="754"/>
    </row>
    <row r="168" ht="15.75" customHeight="1">
      <c r="A168" s="94"/>
      <c r="B168" s="94"/>
      <c r="C168" s="94"/>
      <c r="D168" s="81"/>
      <c r="E168" s="94"/>
      <c r="F168" s="94"/>
      <c r="X168" s="754"/>
    </row>
    <row r="169" ht="15.75" customHeight="1">
      <c r="A169" s="94"/>
      <c r="B169" s="94"/>
      <c r="C169" s="94"/>
      <c r="D169" s="81"/>
      <c r="E169" s="94"/>
      <c r="F169" s="94"/>
      <c r="X169" s="754"/>
    </row>
    <row r="170" ht="15.75" customHeight="1">
      <c r="A170" s="94"/>
      <c r="B170" s="94"/>
      <c r="C170" s="94"/>
      <c r="D170" s="81"/>
      <c r="E170" s="94"/>
      <c r="F170" s="94"/>
      <c r="X170" s="754"/>
    </row>
    <row r="171" ht="15.75" customHeight="1">
      <c r="A171" s="94"/>
      <c r="B171" s="94"/>
      <c r="C171" s="94"/>
      <c r="D171" s="81"/>
      <c r="E171" s="94"/>
      <c r="F171" s="94"/>
      <c r="X171" s="754"/>
    </row>
    <row r="172" ht="15.75" customHeight="1">
      <c r="A172" s="94"/>
      <c r="B172" s="94"/>
      <c r="C172" s="94"/>
      <c r="D172" s="81"/>
      <c r="E172" s="94"/>
      <c r="F172" s="94"/>
      <c r="X172" s="754"/>
    </row>
    <row r="173" ht="15.75" customHeight="1">
      <c r="A173" s="94"/>
      <c r="B173" s="94"/>
      <c r="C173" s="94"/>
      <c r="D173" s="81"/>
      <c r="E173" s="94"/>
      <c r="F173" s="94"/>
      <c r="X173" s="754"/>
    </row>
    <row r="174" ht="15.75" customHeight="1">
      <c r="A174" s="94"/>
      <c r="B174" s="94"/>
      <c r="C174" s="94"/>
      <c r="D174" s="81"/>
      <c r="E174" s="94"/>
      <c r="F174" s="94"/>
      <c r="X174" s="754"/>
    </row>
    <row r="175" ht="15.75" customHeight="1">
      <c r="A175" s="94"/>
      <c r="B175" s="94"/>
      <c r="C175" s="94"/>
      <c r="D175" s="81"/>
      <c r="E175" s="94"/>
      <c r="F175" s="94"/>
      <c r="X175" s="754"/>
    </row>
    <row r="176" ht="15.75" customHeight="1">
      <c r="A176" s="94"/>
      <c r="B176" s="94"/>
      <c r="C176" s="94"/>
      <c r="D176" s="81"/>
      <c r="E176" s="94"/>
      <c r="F176" s="94"/>
      <c r="X176" s="754"/>
    </row>
    <row r="177" ht="15.75" customHeight="1">
      <c r="A177" s="94"/>
      <c r="B177" s="94"/>
      <c r="C177" s="94"/>
      <c r="D177" s="81"/>
      <c r="E177" s="94"/>
      <c r="F177" s="94"/>
      <c r="X177" s="754"/>
    </row>
    <row r="178" ht="15.75" customHeight="1">
      <c r="A178" s="94"/>
      <c r="B178" s="94"/>
      <c r="C178" s="94"/>
      <c r="D178" s="81"/>
      <c r="E178" s="94"/>
      <c r="F178" s="94"/>
      <c r="X178" s="754"/>
    </row>
    <row r="179" ht="15.75" customHeight="1">
      <c r="A179" s="94"/>
      <c r="B179" s="94"/>
      <c r="C179" s="94"/>
      <c r="D179" s="81"/>
      <c r="E179" s="94"/>
      <c r="F179" s="94"/>
      <c r="X179" s="754"/>
    </row>
    <row r="180" ht="15.75" customHeight="1">
      <c r="A180" s="94"/>
      <c r="B180" s="94"/>
      <c r="C180" s="94"/>
      <c r="D180" s="81"/>
      <c r="E180" s="94"/>
      <c r="F180" s="94"/>
      <c r="X180" s="754"/>
    </row>
    <row r="181" ht="15.75" customHeight="1">
      <c r="A181" s="94"/>
      <c r="B181" s="94"/>
      <c r="C181" s="94"/>
      <c r="D181" s="81"/>
      <c r="E181" s="94"/>
      <c r="F181" s="94"/>
      <c r="X181" s="754"/>
    </row>
    <row r="182" ht="15.75" customHeight="1">
      <c r="A182" s="94"/>
      <c r="B182" s="94"/>
      <c r="C182" s="94"/>
      <c r="D182" s="81"/>
      <c r="E182" s="94"/>
      <c r="F182" s="94"/>
      <c r="X182" s="754"/>
    </row>
    <row r="183" ht="15.75" customHeight="1">
      <c r="A183" s="94"/>
      <c r="B183" s="94"/>
      <c r="C183" s="94"/>
      <c r="D183" s="81"/>
      <c r="E183" s="94"/>
      <c r="F183" s="94"/>
      <c r="X183" s="754"/>
    </row>
    <row r="184" ht="15.75" customHeight="1">
      <c r="A184" s="94"/>
      <c r="B184" s="94"/>
      <c r="C184" s="94"/>
      <c r="D184" s="81"/>
      <c r="E184" s="94"/>
      <c r="F184" s="94"/>
      <c r="X184" s="754"/>
    </row>
    <row r="185" ht="15.75" customHeight="1">
      <c r="A185" s="94"/>
      <c r="B185" s="94"/>
      <c r="C185" s="94"/>
      <c r="D185" s="81"/>
      <c r="E185" s="94"/>
      <c r="F185" s="94"/>
      <c r="X185" s="754"/>
    </row>
    <row r="186" ht="15.75" customHeight="1">
      <c r="A186" s="94"/>
      <c r="B186" s="94"/>
      <c r="C186" s="94"/>
      <c r="D186" s="81"/>
      <c r="E186" s="94"/>
      <c r="F186" s="94"/>
      <c r="X186" s="754"/>
    </row>
    <row r="187" ht="15.75" customHeight="1">
      <c r="A187" s="94"/>
      <c r="B187" s="94"/>
      <c r="C187" s="94"/>
      <c r="D187" s="81"/>
      <c r="E187" s="94"/>
      <c r="F187" s="94"/>
      <c r="X187" s="754"/>
    </row>
    <row r="188" ht="15.75" customHeight="1">
      <c r="A188" s="94"/>
      <c r="B188" s="94"/>
      <c r="C188" s="94"/>
      <c r="D188" s="81"/>
      <c r="E188" s="94"/>
      <c r="F188" s="94"/>
      <c r="X188" s="754"/>
    </row>
    <row r="189" ht="15.75" customHeight="1">
      <c r="A189" s="94"/>
      <c r="B189" s="94"/>
      <c r="C189" s="94"/>
      <c r="D189" s="81"/>
      <c r="E189" s="94"/>
      <c r="F189" s="94"/>
      <c r="X189" s="754"/>
    </row>
    <row r="190" ht="15.75" customHeight="1">
      <c r="A190" s="94"/>
      <c r="B190" s="94"/>
      <c r="C190" s="94"/>
      <c r="D190" s="81"/>
      <c r="E190" s="94"/>
      <c r="F190" s="94"/>
      <c r="X190" s="754"/>
    </row>
    <row r="191" ht="15.75" customHeight="1">
      <c r="A191" s="94"/>
      <c r="B191" s="94"/>
      <c r="C191" s="94"/>
      <c r="D191" s="81"/>
      <c r="E191" s="94"/>
      <c r="F191" s="94"/>
      <c r="X191" s="754"/>
    </row>
    <row r="192" ht="15.75" customHeight="1">
      <c r="A192" s="94"/>
      <c r="B192" s="94"/>
      <c r="C192" s="94"/>
      <c r="D192" s="81"/>
      <c r="E192" s="94"/>
      <c r="F192" s="94"/>
      <c r="X192" s="754"/>
    </row>
    <row r="193" ht="15.75" customHeight="1">
      <c r="A193" s="94"/>
      <c r="B193" s="94"/>
      <c r="C193" s="94"/>
      <c r="D193" s="81"/>
      <c r="E193" s="94"/>
      <c r="F193" s="94"/>
      <c r="X193" s="754"/>
    </row>
    <row r="194" ht="15.75" customHeight="1">
      <c r="A194" s="94"/>
      <c r="B194" s="94"/>
      <c r="C194" s="94"/>
      <c r="D194" s="81"/>
      <c r="E194" s="94"/>
      <c r="F194" s="94"/>
      <c r="X194" s="754"/>
    </row>
    <row r="195" ht="15.75" customHeight="1">
      <c r="A195" s="94"/>
      <c r="B195" s="94"/>
      <c r="C195" s="94"/>
      <c r="D195" s="81"/>
      <c r="E195" s="94"/>
      <c r="F195" s="94"/>
      <c r="X195" s="754"/>
    </row>
    <row r="196" ht="15.75" customHeight="1">
      <c r="A196" s="94"/>
      <c r="B196" s="94"/>
      <c r="C196" s="94"/>
      <c r="D196" s="81"/>
      <c r="E196" s="94"/>
      <c r="F196" s="94"/>
      <c r="X196" s="754"/>
    </row>
    <row r="197" ht="15.75" customHeight="1">
      <c r="A197" s="94"/>
      <c r="B197" s="94"/>
      <c r="C197" s="94"/>
      <c r="D197" s="81"/>
      <c r="E197" s="94"/>
      <c r="F197" s="94"/>
      <c r="X197" s="754"/>
    </row>
    <row r="198" ht="15.75" customHeight="1">
      <c r="A198" s="94"/>
      <c r="B198" s="94"/>
      <c r="C198" s="94"/>
      <c r="D198" s="81"/>
      <c r="E198" s="94"/>
      <c r="F198" s="94"/>
      <c r="X198" s="754"/>
    </row>
    <row r="199" ht="15.75" customHeight="1">
      <c r="A199" s="94"/>
      <c r="B199" s="94"/>
      <c r="C199" s="94"/>
      <c r="D199" s="81"/>
      <c r="E199" s="94"/>
      <c r="F199" s="94"/>
      <c r="X199" s="754"/>
    </row>
    <row r="200" ht="15.75" customHeight="1">
      <c r="A200" s="94"/>
      <c r="B200" s="94"/>
      <c r="C200" s="94"/>
      <c r="D200" s="81"/>
      <c r="E200" s="94"/>
      <c r="F200" s="94"/>
      <c r="X200" s="754"/>
    </row>
    <row r="201" ht="15.75" customHeight="1">
      <c r="A201" s="94"/>
      <c r="B201" s="94"/>
      <c r="C201" s="94"/>
      <c r="D201" s="81"/>
      <c r="E201" s="94"/>
      <c r="F201" s="94"/>
      <c r="X201" s="754"/>
    </row>
    <row r="202" ht="15.75" customHeight="1">
      <c r="A202" s="94"/>
      <c r="B202" s="94"/>
      <c r="C202" s="94"/>
      <c r="D202" s="81"/>
      <c r="E202" s="94"/>
      <c r="F202" s="94"/>
      <c r="X202" s="754"/>
    </row>
    <row r="203" ht="15.75" customHeight="1">
      <c r="A203" s="94"/>
      <c r="B203" s="94"/>
      <c r="C203" s="94"/>
      <c r="D203" s="81"/>
      <c r="E203" s="94"/>
      <c r="F203" s="94"/>
      <c r="X203" s="754"/>
    </row>
    <row r="204" ht="15.75" customHeight="1">
      <c r="A204" s="94"/>
      <c r="B204" s="94"/>
      <c r="C204" s="94"/>
      <c r="D204" s="81"/>
      <c r="E204" s="94"/>
      <c r="F204" s="94"/>
      <c r="X204" s="754"/>
    </row>
    <row r="205" ht="15.75" customHeight="1">
      <c r="A205" s="94"/>
      <c r="B205" s="94"/>
      <c r="C205" s="94"/>
      <c r="D205" s="81"/>
      <c r="E205" s="94"/>
      <c r="F205" s="94"/>
      <c r="X205" s="754"/>
    </row>
    <row r="206" ht="15.75" customHeight="1">
      <c r="A206" s="94"/>
      <c r="B206" s="94"/>
      <c r="C206" s="94"/>
      <c r="D206" s="81"/>
      <c r="E206" s="94"/>
      <c r="F206" s="94"/>
      <c r="X206" s="754"/>
    </row>
    <row r="207" ht="15.75" customHeight="1">
      <c r="A207" s="94"/>
      <c r="B207" s="94"/>
      <c r="C207" s="94"/>
      <c r="D207" s="81"/>
      <c r="E207" s="94"/>
      <c r="F207" s="94"/>
      <c r="X207" s="754"/>
    </row>
    <row r="208" ht="15.75" customHeight="1">
      <c r="A208" s="94"/>
      <c r="B208" s="94"/>
      <c r="C208" s="94"/>
      <c r="D208" s="81"/>
      <c r="E208" s="94"/>
      <c r="F208" s="94"/>
      <c r="X208" s="754"/>
    </row>
    <row r="209" ht="15.75" customHeight="1">
      <c r="A209" s="94"/>
      <c r="B209" s="94"/>
      <c r="C209" s="94"/>
      <c r="D209" s="81"/>
      <c r="E209" s="94"/>
      <c r="F209" s="94"/>
      <c r="X209" s="754"/>
    </row>
    <row r="210" ht="15.75" customHeight="1">
      <c r="A210" s="94"/>
      <c r="B210" s="94"/>
      <c r="C210" s="94"/>
      <c r="D210" s="81"/>
      <c r="E210" s="94"/>
      <c r="F210" s="94"/>
      <c r="X210" s="754"/>
    </row>
    <row r="211" ht="15.75" customHeight="1">
      <c r="A211" s="94"/>
      <c r="B211" s="94"/>
      <c r="C211" s="94"/>
      <c r="D211" s="81"/>
      <c r="E211" s="94"/>
      <c r="F211" s="94"/>
      <c r="X211" s="754"/>
    </row>
    <row r="212" ht="15.75" customHeight="1">
      <c r="A212" s="94"/>
      <c r="B212" s="94"/>
      <c r="C212" s="94"/>
      <c r="D212" s="81"/>
      <c r="E212" s="94"/>
      <c r="F212" s="94"/>
      <c r="X212" s="754"/>
    </row>
    <row r="213" ht="15.75" customHeight="1">
      <c r="A213" s="94"/>
      <c r="B213" s="94"/>
      <c r="C213" s="94"/>
      <c r="D213" s="81"/>
      <c r="E213" s="94"/>
      <c r="F213" s="94"/>
      <c r="X213" s="754"/>
    </row>
    <row r="214" ht="15.75" customHeight="1">
      <c r="A214" s="94"/>
      <c r="B214" s="94"/>
      <c r="C214" s="94"/>
      <c r="D214" s="81"/>
      <c r="E214" s="94"/>
      <c r="F214" s="94"/>
      <c r="X214" s="754"/>
    </row>
    <row r="215" ht="15.75" customHeight="1">
      <c r="A215" s="94"/>
      <c r="B215" s="94"/>
      <c r="C215" s="94"/>
      <c r="D215" s="81"/>
      <c r="E215" s="94"/>
      <c r="F215" s="94"/>
      <c r="X215" s="754"/>
    </row>
    <row r="216" ht="15.75" customHeight="1">
      <c r="A216" s="94"/>
      <c r="B216" s="94"/>
      <c r="C216" s="94"/>
      <c r="D216" s="81"/>
      <c r="E216" s="94"/>
      <c r="F216" s="94"/>
      <c r="X216" s="754"/>
    </row>
    <row r="217" ht="15.75" customHeight="1">
      <c r="A217" s="94"/>
      <c r="B217" s="94"/>
      <c r="C217" s="94"/>
      <c r="D217" s="81"/>
      <c r="E217" s="94"/>
      <c r="F217" s="94"/>
      <c r="X217" s="754"/>
    </row>
    <row r="218" ht="15.75" customHeight="1">
      <c r="A218" s="94"/>
      <c r="B218" s="94"/>
      <c r="C218" s="94"/>
      <c r="D218" s="81"/>
      <c r="E218" s="94"/>
      <c r="F218" s="94"/>
      <c r="X218" s="754"/>
    </row>
    <row r="219" ht="15.75" customHeight="1">
      <c r="A219" s="94"/>
      <c r="B219" s="94"/>
      <c r="C219" s="94"/>
      <c r="D219" s="81"/>
      <c r="E219" s="94"/>
      <c r="F219" s="94"/>
      <c r="X219" s="754"/>
    </row>
    <row r="220" ht="15.75" customHeight="1">
      <c r="A220" s="94"/>
      <c r="B220" s="94"/>
      <c r="C220" s="94"/>
      <c r="D220" s="81"/>
      <c r="E220" s="94"/>
      <c r="F220" s="94"/>
      <c r="X220" s="754"/>
    </row>
    <row r="221" ht="15.75" customHeight="1">
      <c r="A221" s="94"/>
      <c r="B221" s="94"/>
      <c r="C221" s="94"/>
      <c r="D221" s="81"/>
      <c r="E221" s="94"/>
      <c r="F221" s="94"/>
      <c r="X221" s="754"/>
    </row>
    <row r="222" ht="15.75" customHeight="1">
      <c r="A222" s="94"/>
      <c r="B222" s="94"/>
      <c r="C222" s="94"/>
      <c r="D222" s="81"/>
      <c r="E222" s="94"/>
      <c r="F222" s="94"/>
      <c r="X222" s="754"/>
    </row>
    <row r="223" ht="15.75" customHeight="1">
      <c r="A223" s="94"/>
      <c r="B223" s="94"/>
      <c r="C223" s="94"/>
      <c r="D223" s="81"/>
      <c r="E223" s="94"/>
      <c r="F223" s="94"/>
      <c r="X223" s="754"/>
    </row>
    <row r="224" ht="15.75" customHeight="1">
      <c r="A224" s="94"/>
      <c r="B224" s="94"/>
      <c r="C224" s="94"/>
      <c r="D224" s="81"/>
      <c r="E224" s="94"/>
      <c r="F224" s="94"/>
      <c r="X224" s="754"/>
    </row>
    <row r="225" ht="15.75" customHeight="1">
      <c r="A225" s="94"/>
      <c r="B225" s="94"/>
      <c r="C225" s="94"/>
      <c r="D225" s="81"/>
      <c r="E225" s="94"/>
      <c r="F225" s="94"/>
      <c r="X225" s="754"/>
    </row>
    <row r="226" ht="15.75" customHeight="1">
      <c r="A226" s="94"/>
      <c r="B226" s="94"/>
      <c r="C226" s="94"/>
      <c r="D226" s="81"/>
      <c r="E226" s="94"/>
      <c r="F226" s="94"/>
      <c r="X226" s="754"/>
    </row>
    <row r="227" ht="15.75" customHeight="1">
      <c r="A227" s="94"/>
      <c r="B227" s="94"/>
      <c r="C227" s="94"/>
      <c r="D227" s="81"/>
      <c r="E227" s="94"/>
      <c r="F227" s="94"/>
      <c r="X227" s="754"/>
    </row>
    <row r="228" ht="15.75" customHeight="1">
      <c r="A228" s="94"/>
      <c r="B228" s="94"/>
      <c r="C228" s="94"/>
      <c r="D228" s="81"/>
      <c r="E228" s="94"/>
      <c r="F228" s="94"/>
      <c r="X228" s="754"/>
    </row>
    <row r="229" ht="15.75" customHeight="1">
      <c r="A229" s="94"/>
      <c r="B229" s="94"/>
      <c r="C229" s="94"/>
      <c r="D229" s="81"/>
      <c r="E229" s="94"/>
      <c r="F229" s="94"/>
      <c r="X229" s="754"/>
    </row>
    <row r="230" ht="15.75" customHeight="1">
      <c r="A230" s="94"/>
      <c r="B230" s="94"/>
      <c r="C230" s="94"/>
      <c r="D230" s="81"/>
      <c r="E230" s="94"/>
      <c r="F230" s="94"/>
      <c r="X230" s="754"/>
    </row>
    <row r="231" ht="15.75" customHeight="1">
      <c r="A231" s="94"/>
      <c r="B231" s="94"/>
      <c r="C231" s="94"/>
      <c r="D231" s="81"/>
      <c r="E231" s="94"/>
      <c r="F231" s="94"/>
      <c r="X231" s="754"/>
    </row>
    <row r="232" ht="15.75" customHeight="1">
      <c r="A232" s="94"/>
      <c r="B232" s="94"/>
      <c r="C232" s="94"/>
      <c r="D232" s="81"/>
      <c r="E232" s="94"/>
      <c r="F232" s="94"/>
      <c r="X232" s="754"/>
    </row>
    <row r="233" ht="15.75" customHeight="1">
      <c r="A233" s="94"/>
      <c r="B233" s="94"/>
      <c r="C233" s="94"/>
      <c r="D233" s="81"/>
      <c r="E233" s="94"/>
      <c r="F233" s="94"/>
      <c r="X233" s="754"/>
    </row>
    <row r="234" ht="15.75" customHeight="1">
      <c r="A234" s="94"/>
      <c r="B234" s="94"/>
      <c r="C234" s="94"/>
      <c r="D234" s="81"/>
      <c r="E234" s="94"/>
      <c r="F234" s="94"/>
      <c r="X234" s="754"/>
    </row>
    <row r="235" ht="15.75" customHeight="1">
      <c r="A235" s="94"/>
      <c r="B235" s="94"/>
      <c r="C235" s="94"/>
      <c r="D235" s="81"/>
      <c r="E235" s="94"/>
      <c r="F235" s="94"/>
      <c r="X235" s="754"/>
    </row>
    <row r="236" ht="15.75" customHeight="1">
      <c r="A236" s="94"/>
      <c r="B236" s="94"/>
      <c r="C236" s="94"/>
      <c r="D236" s="81"/>
      <c r="E236" s="94"/>
      <c r="F236" s="94"/>
      <c r="X236" s="754"/>
    </row>
    <row r="237" ht="15.75" customHeight="1">
      <c r="A237" s="94"/>
      <c r="B237" s="94"/>
      <c r="C237" s="94"/>
      <c r="D237" s="81"/>
      <c r="E237" s="94"/>
      <c r="F237" s="94"/>
      <c r="X237" s="754"/>
    </row>
    <row r="238" ht="15.75" customHeight="1">
      <c r="A238" s="94"/>
      <c r="B238" s="94"/>
      <c r="C238" s="94"/>
      <c r="D238" s="81"/>
      <c r="E238" s="94"/>
      <c r="F238" s="94"/>
      <c r="X238" s="754"/>
    </row>
    <row r="239" ht="15.75" customHeight="1">
      <c r="A239" s="94"/>
      <c r="B239" s="94"/>
      <c r="C239" s="94"/>
      <c r="D239" s="81"/>
      <c r="E239" s="94"/>
      <c r="F239" s="94"/>
      <c r="X239" s="754"/>
    </row>
    <row r="240" ht="15.75" customHeight="1">
      <c r="A240" s="94"/>
      <c r="B240" s="94"/>
      <c r="C240" s="94"/>
      <c r="D240" s="81"/>
      <c r="E240" s="94"/>
      <c r="F240" s="94"/>
      <c r="X240" s="754"/>
    </row>
    <row r="241" ht="15.75" customHeight="1">
      <c r="A241" s="94"/>
      <c r="B241" s="94"/>
      <c r="C241" s="94"/>
      <c r="D241" s="81"/>
      <c r="E241" s="94"/>
      <c r="F241" s="94"/>
      <c r="X241" s="754"/>
    </row>
    <row r="242" ht="15.75" customHeight="1">
      <c r="A242" s="94"/>
      <c r="B242" s="94"/>
      <c r="C242" s="94"/>
      <c r="D242" s="81"/>
      <c r="E242" s="94"/>
      <c r="F242" s="94"/>
      <c r="X242" s="754"/>
    </row>
    <row r="243" ht="15.75" customHeight="1">
      <c r="A243" s="94"/>
      <c r="B243" s="94"/>
      <c r="C243" s="94"/>
      <c r="D243" s="81"/>
      <c r="E243" s="94"/>
      <c r="F243" s="94"/>
      <c r="X243" s="754"/>
    </row>
    <row r="244" ht="15.75" customHeight="1">
      <c r="A244" s="94"/>
      <c r="B244" s="94"/>
      <c r="C244" s="94"/>
      <c r="D244" s="81"/>
      <c r="E244" s="94"/>
      <c r="F244" s="94"/>
      <c r="X244" s="754"/>
    </row>
    <row r="245" ht="15.75" customHeight="1">
      <c r="A245" s="94"/>
      <c r="B245" s="94"/>
      <c r="C245" s="94"/>
      <c r="D245" s="81"/>
      <c r="E245" s="94"/>
      <c r="F245" s="94"/>
      <c r="X245" s="754"/>
    </row>
    <row r="246" ht="15.75" customHeight="1">
      <c r="A246" s="94"/>
      <c r="B246" s="94"/>
      <c r="C246" s="94"/>
      <c r="D246" s="81"/>
      <c r="E246" s="94"/>
      <c r="F246" s="94"/>
      <c r="X246" s="754"/>
    </row>
    <row r="247" ht="15.75" customHeight="1">
      <c r="A247" s="94"/>
      <c r="B247" s="94"/>
      <c r="C247" s="94"/>
      <c r="D247" s="81"/>
      <c r="E247" s="94"/>
      <c r="F247" s="94"/>
      <c r="X247" s="754"/>
    </row>
    <row r="248" ht="15.75" customHeight="1">
      <c r="A248" s="94"/>
      <c r="B248" s="94"/>
      <c r="C248" s="94"/>
      <c r="D248" s="81"/>
      <c r="E248" s="94"/>
      <c r="F248" s="94"/>
      <c r="X248" s="754"/>
    </row>
    <row r="249" ht="15.75" customHeight="1">
      <c r="A249" s="94"/>
      <c r="B249" s="94"/>
      <c r="C249" s="94"/>
      <c r="D249" s="81"/>
      <c r="E249" s="94"/>
      <c r="F249" s="94"/>
      <c r="X249" s="754"/>
    </row>
    <row r="250" ht="15.75" customHeight="1">
      <c r="A250" s="94"/>
      <c r="B250" s="94"/>
      <c r="C250" s="94"/>
      <c r="D250" s="81"/>
      <c r="E250" s="94"/>
      <c r="F250" s="94"/>
      <c r="X250" s="754"/>
    </row>
    <row r="251" ht="15.75" customHeight="1">
      <c r="A251" s="94"/>
      <c r="B251" s="94"/>
      <c r="C251" s="94"/>
      <c r="D251" s="81"/>
      <c r="E251" s="94"/>
      <c r="F251" s="94"/>
      <c r="X251" s="754"/>
    </row>
    <row r="252" ht="15.75" customHeight="1">
      <c r="A252" s="94"/>
      <c r="B252" s="94"/>
      <c r="C252" s="94"/>
      <c r="D252" s="81"/>
      <c r="E252" s="94"/>
      <c r="F252" s="94"/>
      <c r="X252" s="754"/>
    </row>
    <row r="253" ht="15.75" customHeight="1">
      <c r="A253" s="94"/>
      <c r="B253" s="94"/>
      <c r="C253" s="94"/>
      <c r="D253" s="81"/>
      <c r="E253" s="94"/>
      <c r="F253" s="94"/>
      <c r="X253" s="754"/>
    </row>
    <row r="254" ht="15.75" customHeight="1">
      <c r="A254" s="94"/>
      <c r="B254" s="94"/>
      <c r="C254" s="94"/>
      <c r="D254" s="81"/>
      <c r="E254" s="94"/>
      <c r="F254" s="94"/>
      <c r="X254" s="754"/>
    </row>
    <row r="255" ht="15.75" customHeight="1">
      <c r="A255" s="94"/>
      <c r="B255" s="94"/>
      <c r="C255" s="94"/>
      <c r="D255" s="81"/>
      <c r="E255" s="94"/>
      <c r="F255" s="94"/>
      <c r="X255" s="754"/>
    </row>
    <row r="256" ht="15.75" customHeight="1">
      <c r="A256" s="94"/>
      <c r="B256" s="94"/>
      <c r="C256" s="94"/>
      <c r="D256" s="81"/>
      <c r="E256" s="94"/>
      <c r="F256" s="94"/>
      <c r="X256" s="754"/>
    </row>
    <row r="257" ht="15.75" customHeight="1">
      <c r="A257" s="94"/>
      <c r="B257" s="94"/>
      <c r="C257" s="94"/>
      <c r="D257" s="81"/>
      <c r="E257" s="94"/>
      <c r="F257" s="94"/>
      <c r="X257" s="754"/>
    </row>
    <row r="258" ht="15.75" customHeight="1">
      <c r="A258" s="94"/>
      <c r="B258" s="94"/>
      <c r="C258" s="94"/>
      <c r="D258" s="81"/>
      <c r="E258" s="94"/>
      <c r="F258" s="94"/>
      <c r="X258" s="754"/>
    </row>
    <row r="259" ht="15.75" customHeight="1">
      <c r="A259" s="94"/>
      <c r="B259" s="94"/>
      <c r="C259" s="94"/>
      <c r="D259" s="81"/>
      <c r="E259" s="94"/>
      <c r="F259" s="94"/>
      <c r="X259" s="754"/>
    </row>
    <row r="260" ht="15.75" customHeight="1">
      <c r="A260" s="94"/>
      <c r="B260" s="94"/>
      <c r="C260" s="94"/>
      <c r="D260" s="81"/>
      <c r="E260" s="94"/>
      <c r="F260" s="94"/>
      <c r="X260" s="754"/>
    </row>
    <row r="261" ht="15.75" customHeight="1">
      <c r="A261" s="94"/>
      <c r="B261" s="94"/>
      <c r="C261" s="94"/>
      <c r="D261" s="81"/>
      <c r="E261" s="94"/>
      <c r="F261" s="94"/>
      <c r="X261" s="754"/>
    </row>
    <row r="262" ht="15.75" customHeight="1">
      <c r="A262" s="94"/>
      <c r="B262" s="94"/>
      <c r="C262" s="94"/>
      <c r="D262" s="81"/>
      <c r="E262" s="94"/>
      <c r="F262" s="94"/>
      <c r="X262" s="754"/>
    </row>
    <row r="263" ht="15.75" customHeight="1">
      <c r="A263" s="94"/>
      <c r="B263" s="94"/>
      <c r="C263" s="94"/>
      <c r="D263" s="81"/>
      <c r="E263" s="94"/>
      <c r="F263" s="94"/>
      <c r="X263" s="754"/>
    </row>
    <row r="264" ht="15.75" customHeight="1">
      <c r="A264" s="94"/>
      <c r="B264" s="94"/>
      <c r="C264" s="94"/>
      <c r="D264" s="81"/>
      <c r="E264" s="94"/>
      <c r="F264" s="94"/>
      <c r="X264" s="754"/>
    </row>
    <row r="265" ht="15.75" customHeight="1">
      <c r="A265" s="94"/>
      <c r="B265" s="94"/>
      <c r="C265" s="94"/>
      <c r="D265" s="81"/>
      <c r="E265" s="94"/>
      <c r="F265" s="94"/>
      <c r="X265" s="754"/>
    </row>
    <row r="266" ht="15.75" customHeight="1">
      <c r="A266" s="94"/>
      <c r="B266" s="94"/>
      <c r="C266" s="94"/>
      <c r="D266" s="81"/>
      <c r="E266" s="94"/>
      <c r="F266" s="94"/>
      <c r="X266" s="754"/>
    </row>
    <row r="267" ht="15.75" customHeight="1">
      <c r="A267" s="94"/>
      <c r="B267" s="94"/>
      <c r="C267" s="94"/>
      <c r="D267" s="81"/>
      <c r="E267" s="94"/>
      <c r="F267" s="94"/>
      <c r="X267" s="754"/>
    </row>
    <row r="268" ht="15.75" customHeight="1">
      <c r="A268" s="94"/>
      <c r="B268" s="94"/>
      <c r="C268" s="94"/>
      <c r="D268" s="81"/>
      <c r="E268" s="94"/>
      <c r="F268" s="94"/>
      <c r="X268" s="754"/>
    </row>
    <row r="269" ht="15.75" customHeight="1">
      <c r="A269" s="94"/>
      <c r="B269" s="94"/>
      <c r="C269" s="94"/>
      <c r="D269" s="81"/>
      <c r="E269" s="94"/>
      <c r="F269" s="94"/>
      <c r="X269" s="754"/>
    </row>
    <row r="270" ht="15.75" customHeight="1">
      <c r="A270" s="94"/>
      <c r="B270" s="94"/>
      <c r="C270" s="94"/>
      <c r="D270" s="81"/>
      <c r="E270" s="94"/>
      <c r="F270" s="94"/>
      <c r="X270" s="754"/>
    </row>
    <row r="271" ht="15.75" customHeight="1">
      <c r="A271" s="94"/>
      <c r="B271" s="94"/>
      <c r="C271" s="94"/>
      <c r="D271" s="81"/>
      <c r="E271" s="94"/>
      <c r="F271" s="94"/>
      <c r="X271" s="754"/>
    </row>
    <row r="272" ht="15.75" customHeight="1">
      <c r="A272" s="94"/>
      <c r="B272" s="94"/>
      <c r="C272" s="94"/>
      <c r="D272" s="81"/>
      <c r="E272" s="94"/>
      <c r="F272" s="94"/>
      <c r="X272" s="754"/>
    </row>
    <row r="273" ht="15.75" customHeight="1">
      <c r="A273" s="94"/>
      <c r="B273" s="94"/>
      <c r="C273" s="94"/>
      <c r="D273" s="81"/>
      <c r="E273" s="94"/>
      <c r="F273" s="94"/>
      <c r="X273" s="754"/>
    </row>
    <row r="274" ht="15.75" customHeight="1">
      <c r="A274" s="94"/>
      <c r="B274" s="94"/>
      <c r="C274" s="94"/>
      <c r="D274" s="81"/>
      <c r="E274" s="94"/>
      <c r="F274" s="94"/>
      <c r="X274" s="754"/>
    </row>
    <row r="275" ht="15.75" customHeight="1">
      <c r="A275" s="94"/>
      <c r="B275" s="94"/>
      <c r="C275" s="94"/>
      <c r="D275" s="81"/>
      <c r="E275" s="94"/>
      <c r="F275" s="94"/>
      <c r="X275" s="754"/>
    </row>
    <row r="276" ht="15.75" customHeight="1">
      <c r="A276" s="94"/>
      <c r="B276" s="94"/>
      <c r="C276" s="94"/>
      <c r="D276" s="81"/>
      <c r="E276" s="94"/>
      <c r="F276" s="94"/>
      <c r="X276" s="754"/>
    </row>
    <row r="277" ht="15.75" customHeight="1">
      <c r="A277" s="94"/>
      <c r="B277" s="94"/>
      <c r="C277" s="94"/>
      <c r="D277" s="81"/>
      <c r="E277" s="94"/>
      <c r="F277" s="94"/>
      <c r="X277" s="754"/>
    </row>
    <row r="278" ht="15.75" customHeight="1">
      <c r="A278" s="94"/>
      <c r="B278" s="94"/>
      <c r="C278" s="94"/>
      <c r="D278" s="81"/>
      <c r="E278" s="94"/>
      <c r="F278" s="94"/>
      <c r="X278" s="754"/>
    </row>
    <row r="279" ht="15.75" customHeight="1">
      <c r="A279" s="94"/>
      <c r="B279" s="94"/>
      <c r="C279" s="94"/>
      <c r="D279" s="81"/>
      <c r="E279" s="94"/>
      <c r="F279" s="94"/>
      <c r="X279" s="754"/>
    </row>
    <row r="280" ht="15.75" customHeight="1">
      <c r="A280" s="94"/>
      <c r="B280" s="94"/>
      <c r="C280" s="94"/>
      <c r="D280" s="81"/>
      <c r="E280" s="94"/>
      <c r="F280" s="94"/>
      <c r="X280" s="754"/>
    </row>
    <row r="281" ht="15.75" customHeight="1">
      <c r="A281" s="94"/>
      <c r="B281" s="94"/>
      <c r="C281" s="94"/>
      <c r="D281" s="81"/>
      <c r="E281" s="94"/>
      <c r="F281" s="94"/>
      <c r="X281" s="754"/>
    </row>
    <row r="282" ht="15.75" customHeight="1">
      <c r="A282" s="94"/>
      <c r="B282" s="94"/>
      <c r="C282" s="94"/>
      <c r="D282" s="81"/>
      <c r="E282" s="94"/>
      <c r="F282" s="94"/>
      <c r="X282" s="754"/>
    </row>
    <row r="283" ht="15.75" customHeight="1">
      <c r="A283" s="94"/>
      <c r="B283" s="94"/>
      <c r="C283" s="94"/>
      <c r="D283" s="81"/>
      <c r="E283" s="94"/>
      <c r="F283" s="94"/>
      <c r="X283" s="754"/>
    </row>
    <row r="284" ht="15.75" customHeight="1">
      <c r="A284" s="94"/>
      <c r="B284" s="94"/>
      <c r="C284" s="94"/>
      <c r="D284" s="81"/>
      <c r="E284" s="94"/>
      <c r="F284" s="94"/>
      <c r="X284" s="754"/>
    </row>
    <row r="285" ht="15.75" customHeight="1">
      <c r="A285" s="94"/>
      <c r="B285" s="94"/>
      <c r="C285" s="94"/>
      <c r="D285" s="81"/>
      <c r="E285" s="94"/>
      <c r="F285" s="94"/>
      <c r="X285" s="754"/>
    </row>
    <row r="286" ht="15.75" customHeight="1">
      <c r="A286" s="94"/>
      <c r="B286" s="94"/>
      <c r="C286" s="94"/>
      <c r="D286" s="81"/>
      <c r="E286" s="94"/>
      <c r="F286" s="94"/>
      <c r="X286" s="754"/>
    </row>
    <row r="287" ht="15.75" customHeight="1">
      <c r="A287" s="94"/>
      <c r="B287" s="94"/>
      <c r="C287" s="94"/>
      <c r="D287" s="81"/>
      <c r="E287" s="94"/>
      <c r="F287" s="94"/>
      <c r="X287" s="754"/>
    </row>
    <row r="288" ht="15.75" customHeight="1">
      <c r="A288" s="94"/>
      <c r="B288" s="94"/>
      <c r="C288" s="94"/>
      <c r="D288" s="81"/>
      <c r="E288" s="94"/>
      <c r="F288" s="94"/>
      <c r="X288" s="754"/>
    </row>
    <row r="289" ht="15.75" customHeight="1">
      <c r="A289" s="94"/>
      <c r="B289" s="94"/>
      <c r="C289" s="94"/>
      <c r="D289" s="81"/>
      <c r="E289" s="94"/>
      <c r="F289" s="94"/>
      <c r="X289" s="754"/>
    </row>
    <row r="290" ht="15.75" customHeight="1">
      <c r="A290" s="94"/>
      <c r="B290" s="94"/>
      <c r="C290" s="94"/>
      <c r="D290" s="81"/>
      <c r="E290" s="94"/>
      <c r="F290" s="94"/>
      <c r="X290" s="754"/>
    </row>
    <row r="291" ht="15.75" customHeight="1">
      <c r="A291" s="94"/>
      <c r="B291" s="94"/>
      <c r="C291" s="94"/>
      <c r="D291" s="81"/>
      <c r="E291" s="94"/>
      <c r="F291" s="94"/>
      <c r="X291" s="754"/>
    </row>
    <row r="292" ht="15.75" customHeight="1">
      <c r="A292" s="94"/>
      <c r="B292" s="94"/>
      <c r="C292" s="94"/>
      <c r="D292" s="81"/>
      <c r="E292" s="94"/>
      <c r="F292" s="94"/>
      <c r="X292" s="754"/>
    </row>
    <row r="293" ht="15.75" customHeight="1">
      <c r="A293" s="94"/>
      <c r="B293" s="94"/>
      <c r="C293" s="94"/>
      <c r="D293" s="81"/>
      <c r="E293" s="94"/>
      <c r="F293" s="94"/>
      <c r="X293" s="754"/>
    </row>
    <row r="294" ht="15.75" customHeight="1">
      <c r="A294" s="94"/>
      <c r="B294" s="94"/>
      <c r="C294" s="94"/>
      <c r="D294" s="81"/>
      <c r="E294" s="94"/>
      <c r="F294" s="94"/>
      <c r="X294" s="754"/>
    </row>
    <row r="295" ht="15.75" customHeight="1">
      <c r="A295" s="94"/>
      <c r="B295" s="94"/>
      <c r="C295" s="94"/>
      <c r="D295" s="81"/>
      <c r="E295" s="94"/>
      <c r="F295" s="94"/>
      <c r="X295" s="754"/>
    </row>
    <row r="296" ht="15.75" customHeight="1">
      <c r="A296" s="94"/>
      <c r="B296" s="94"/>
      <c r="C296" s="94"/>
      <c r="D296" s="81"/>
      <c r="E296" s="94"/>
      <c r="F296" s="94"/>
      <c r="X296" s="754"/>
    </row>
    <row r="297" ht="15.75" customHeight="1">
      <c r="A297" s="94"/>
      <c r="B297" s="94"/>
      <c r="C297" s="94"/>
      <c r="D297" s="81"/>
      <c r="E297" s="94"/>
      <c r="F297" s="94"/>
      <c r="X297" s="754"/>
    </row>
    <row r="298" ht="15.75" customHeight="1">
      <c r="A298" s="94"/>
      <c r="B298" s="94"/>
      <c r="C298" s="94"/>
      <c r="D298" s="81"/>
      <c r="E298" s="94"/>
      <c r="F298" s="94"/>
      <c r="X298" s="754"/>
    </row>
    <row r="299" ht="15.75" customHeight="1">
      <c r="A299" s="94"/>
      <c r="B299" s="94"/>
      <c r="C299" s="94"/>
      <c r="D299" s="81"/>
      <c r="E299" s="94"/>
      <c r="F299" s="94"/>
      <c r="X299" s="754"/>
    </row>
    <row r="300" ht="15.75" customHeight="1">
      <c r="A300" s="94"/>
      <c r="B300" s="94"/>
      <c r="C300" s="94"/>
      <c r="D300" s="81"/>
      <c r="E300" s="94"/>
      <c r="F300" s="94"/>
      <c r="X300" s="754"/>
    </row>
    <row r="301" ht="15.75" customHeight="1">
      <c r="A301" s="94"/>
      <c r="B301" s="94"/>
      <c r="C301" s="94"/>
      <c r="D301" s="81"/>
      <c r="E301" s="94"/>
      <c r="F301" s="94"/>
      <c r="X301" s="754"/>
    </row>
    <row r="302" ht="15.75" customHeight="1">
      <c r="A302" s="94"/>
      <c r="B302" s="94"/>
      <c r="C302" s="94"/>
      <c r="D302" s="81"/>
      <c r="E302" s="94"/>
      <c r="F302" s="94"/>
      <c r="X302" s="754"/>
    </row>
    <row r="303" ht="15.75" customHeight="1">
      <c r="A303" s="94"/>
      <c r="B303" s="94"/>
      <c r="C303" s="94"/>
      <c r="D303" s="81"/>
      <c r="E303" s="94"/>
      <c r="F303" s="94"/>
      <c r="X303" s="754"/>
    </row>
    <row r="304" ht="15.75" customHeight="1">
      <c r="A304" s="94"/>
      <c r="B304" s="94"/>
      <c r="C304" s="94"/>
      <c r="D304" s="81"/>
      <c r="E304" s="94"/>
      <c r="F304" s="94"/>
      <c r="X304" s="754"/>
    </row>
    <row r="305" ht="15.75" customHeight="1">
      <c r="A305" s="94"/>
      <c r="B305" s="94"/>
      <c r="C305" s="94"/>
      <c r="D305" s="81"/>
      <c r="E305" s="94"/>
      <c r="F305" s="94"/>
      <c r="X305" s="754"/>
    </row>
    <row r="306" ht="15.75" customHeight="1">
      <c r="A306" s="94"/>
      <c r="B306" s="94"/>
      <c r="C306" s="94"/>
      <c r="D306" s="81"/>
      <c r="E306" s="94"/>
      <c r="F306" s="94"/>
      <c r="X306" s="754"/>
    </row>
    <row r="307" ht="15.75" customHeight="1">
      <c r="A307" s="94"/>
      <c r="B307" s="94"/>
      <c r="C307" s="94"/>
      <c r="D307" s="81"/>
      <c r="E307" s="94"/>
      <c r="F307" s="94"/>
      <c r="X307" s="754"/>
    </row>
    <row r="308" ht="15.75" customHeight="1">
      <c r="A308" s="94"/>
      <c r="B308" s="94"/>
      <c r="C308" s="94"/>
      <c r="D308" s="81"/>
      <c r="E308" s="94"/>
      <c r="F308" s="94"/>
      <c r="X308" s="754"/>
    </row>
    <row r="309" ht="15.75" customHeight="1">
      <c r="A309" s="94"/>
      <c r="B309" s="94"/>
      <c r="C309" s="94"/>
      <c r="D309" s="81"/>
      <c r="E309" s="94"/>
      <c r="F309" s="94"/>
      <c r="X309" s="754"/>
    </row>
    <row r="310" ht="15.75" customHeight="1">
      <c r="A310" s="94"/>
      <c r="B310" s="94"/>
      <c r="C310" s="94"/>
      <c r="D310" s="81"/>
      <c r="E310" s="94"/>
      <c r="F310" s="94"/>
      <c r="X310" s="754"/>
    </row>
    <row r="311" ht="15.75" customHeight="1">
      <c r="A311" s="94"/>
      <c r="B311" s="94"/>
      <c r="C311" s="94"/>
      <c r="D311" s="81"/>
      <c r="E311" s="94"/>
      <c r="F311" s="94"/>
      <c r="X311" s="754"/>
    </row>
    <row r="312" ht="15.75" customHeight="1">
      <c r="A312" s="94"/>
      <c r="B312" s="94"/>
      <c r="C312" s="94"/>
      <c r="D312" s="81"/>
      <c r="E312" s="94"/>
      <c r="F312" s="94"/>
      <c r="X312" s="754"/>
    </row>
    <row r="313" ht="15.75" customHeight="1">
      <c r="A313" s="94"/>
      <c r="B313" s="94"/>
      <c r="C313" s="94"/>
      <c r="D313" s="81"/>
      <c r="E313" s="94"/>
      <c r="F313" s="94"/>
      <c r="X313" s="754"/>
    </row>
    <row r="314" ht="15.75" customHeight="1">
      <c r="A314" s="94"/>
      <c r="B314" s="94"/>
      <c r="C314" s="94"/>
      <c r="D314" s="81"/>
      <c r="E314" s="94"/>
      <c r="F314" s="94"/>
      <c r="X314" s="754"/>
    </row>
    <row r="315" ht="15.75" customHeight="1">
      <c r="A315" s="94"/>
      <c r="B315" s="94"/>
      <c r="C315" s="94"/>
      <c r="D315" s="81"/>
      <c r="E315" s="94"/>
      <c r="F315" s="94"/>
      <c r="X315" s="754"/>
    </row>
    <row r="316" ht="15.75" customHeight="1">
      <c r="A316" s="94"/>
      <c r="B316" s="94"/>
      <c r="C316" s="94"/>
      <c r="D316" s="81"/>
      <c r="E316" s="94"/>
      <c r="F316" s="94"/>
      <c r="X316" s="754"/>
    </row>
    <row r="317" ht="15.75" customHeight="1">
      <c r="A317" s="94"/>
      <c r="B317" s="94"/>
      <c r="C317" s="94"/>
      <c r="D317" s="81"/>
      <c r="E317" s="94"/>
      <c r="F317" s="94"/>
      <c r="X317" s="754"/>
    </row>
    <row r="318" ht="15.75" customHeight="1">
      <c r="A318" s="94"/>
      <c r="B318" s="94"/>
      <c r="C318" s="94"/>
      <c r="D318" s="81"/>
      <c r="E318" s="94"/>
      <c r="F318" s="94"/>
      <c r="X318" s="754"/>
    </row>
    <row r="319" ht="15.75" customHeight="1">
      <c r="A319" s="94"/>
      <c r="B319" s="94"/>
      <c r="C319" s="94"/>
      <c r="D319" s="81"/>
      <c r="E319" s="94"/>
      <c r="F319" s="94"/>
      <c r="X319" s="754"/>
    </row>
    <row r="320" ht="15.75" customHeight="1">
      <c r="A320" s="94"/>
      <c r="B320" s="94"/>
      <c r="C320" s="94"/>
      <c r="D320" s="81"/>
      <c r="E320" s="94"/>
      <c r="F320" s="94"/>
      <c r="X320" s="754"/>
    </row>
    <row r="321" ht="15.75" customHeight="1">
      <c r="A321" s="94"/>
      <c r="B321" s="94"/>
      <c r="C321" s="94"/>
      <c r="D321" s="81"/>
      <c r="E321" s="94"/>
      <c r="F321" s="94"/>
      <c r="X321" s="754"/>
    </row>
    <row r="322" ht="15.75" customHeight="1">
      <c r="A322" s="94"/>
      <c r="B322" s="94"/>
      <c r="C322" s="94"/>
      <c r="D322" s="81"/>
      <c r="E322" s="94"/>
      <c r="F322" s="94"/>
      <c r="X322" s="754"/>
    </row>
    <row r="323" ht="15.75" customHeight="1">
      <c r="A323" s="94"/>
      <c r="B323" s="94"/>
      <c r="C323" s="94"/>
      <c r="D323" s="81"/>
      <c r="E323" s="94"/>
      <c r="F323" s="94"/>
      <c r="X323" s="754"/>
    </row>
    <row r="324" ht="15.75" customHeight="1">
      <c r="A324" s="94"/>
      <c r="B324" s="94"/>
      <c r="C324" s="94"/>
      <c r="D324" s="81"/>
      <c r="E324" s="94"/>
      <c r="F324" s="94"/>
      <c r="X324" s="754"/>
    </row>
    <row r="325" ht="15.75" customHeight="1">
      <c r="A325" s="94"/>
      <c r="B325" s="94"/>
      <c r="C325" s="94"/>
      <c r="D325" s="81"/>
      <c r="E325" s="94"/>
      <c r="F325" s="94"/>
      <c r="X325" s="754"/>
    </row>
    <row r="326" ht="15.75" customHeight="1">
      <c r="A326" s="94"/>
      <c r="B326" s="94"/>
      <c r="C326" s="94"/>
      <c r="D326" s="81"/>
      <c r="E326" s="94"/>
      <c r="F326" s="94"/>
      <c r="X326" s="754"/>
    </row>
    <row r="327" ht="15.75" customHeight="1">
      <c r="A327" s="94"/>
      <c r="B327" s="94"/>
      <c r="C327" s="94"/>
      <c r="D327" s="81"/>
      <c r="E327" s="94"/>
      <c r="F327" s="94"/>
      <c r="X327" s="754"/>
    </row>
    <row r="328" ht="15.75" customHeight="1">
      <c r="A328" s="94"/>
      <c r="B328" s="94"/>
      <c r="C328" s="94"/>
      <c r="D328" s="81"/>
      <c r="E328" s="94"/>
      <c r="F328" s="94"/>
      <c r="X328" s="754"/>
    </row>
    <row r="329" ht="15.75" customHeight="1">
      <c r="A329" s="94"/>
      <c r="B329" s="94"/>
      <c r="C329" s="94"/>
      <c r="D329" s="81"/>
      <c r="E329" s="94"/>
      <c r="F329" s="94"/>
      <c r="X329" s="754"/>
    </row>
    <row r="330" ht="15.75" customHeight="1">
      <c r="A330" s="94"/>
      <c r="B330" s="94"/>
      <c r="C330" s="94"/>
      <c r="D330" s="81"/>
      <c r="E330" s="94"/>
      <c r="F330" s="94"/>
      <c r="X330" s="754"/>
    </row>
    <row r="331" ht="15.75" customHeight="1">
      <c r="A331" s="94"/>
      <c r="B331" s="94"/>
      <c r="C331" s="94"/>
      <c r="D331" s="81"/>
      <c r="E331" s="94"/>
      <c r="F331" s="94"/>
      <c r="X331" s="754"/>
    </row>
    <row r="332" ht="15.75" customHeight="1">
      <c r="A332" s="94"/>
      <c r="B332" s="94"/>
      <c r="C332" s="94"/>
      <c r="D332" s="81"/>
      <c r="E332" s="94"/>
      <c r="F332" s="94"/>
      <c r="X332" s="754"/>
    </row>
    <row r="333" ht="15.75" customHeight="1">
      <c r="A333" s="94"/>
      <c r="B333" s="94"/>
      <c r="C333" s="94"/>
      <c r="D333" s="81"/>
      <c r="E333" s="94"/>
      <c r="F333" s="94"/>
      <c r="X333" s="754"/>
    </row>
    <row r="334" ht="15.75" customHeight="1">
      <c r="A334" s="94"/>
      <c r="B334" s="94"/>
      <c r="C334" s="94"/>
      <c r="D334" s="81"/>
      <c r="E334" s="94"/>
      <c r="F334" s="94"/>
      <c r="X334" s="754"/>
    </row>
    <row r="335" ht="15.75" customHeight="1">
      <c r="A335" s="94"/>
      <c r="B335" s="94"/>
      <c r="C335" s="94"/>
      <c r="D335" s="81"/>
      <c r="E335" s="94"/>
      <c r="F335" s="94"/>
      <c r="X335" s="754"/>
    </row>
    <row r="336" ht="15.75" customHeight="1">
      <c r="A336" s="94"/>
      <c r="B336" s="94"/>
      <c r="C336" s="94"/>
      <c r="D336" s="81"/>
      <c r="E336" s="94"/>
      <c r="F336" s="94"/>
      <c r="X336" s="754"/>
    </row>
    <row r="337" ht="15.75" customHeight="1">
      <c r="A337" s="94"/>
      <c r="B337" s="94"/>
      <c r="C337" s="94"/>
      <c r="D337" s="81"/>
      <c r="E337" s="94"/>
      <c r="F337" s="94"/>
      <c r="X337" s="754"/>
    </row>
    <row r="338" ht="15.75" customHeight="1">
      <c r="A338" s="94"/>
      <c r="B338" s="94"/>
      <c r="C338" s="94"/>
      <c r="D338" s="81"/>
      <c r="E338" s="94"/>
      <c r="F338" s="94"/>
      <c r="X338" s="754"/>
    </row>
    <row r="339" ht="15.75" customHeight="1">
      <c r="A339" s="94"/>
      <c r="B339" s="94"/>
      <c r="C339" s="94"/>
      <c r="D339" s="81"/>
      <c r="E339" s="94"/>
      <c r="F339" s="94"/>
      <c r="X339" s="754"/>
    </row>
    <row r="340" ht="15.75" customHeight="1">
      <c r="A340" s="94"/>
      <c r="B340" s="94"/>
      <c r="C340" s="94"/>
      <c r="D340" s="81"/>
      <c r="E340" s="94"/>
      <c r="F340" s="94"/>
      <c r="X340" s="754"/>
    </row>
    <row r="341" ht="15.75" customHeight="1">
      <c r="A341" s="94"/>
      <c r="B341" s="94"/>
      <c r="C341" s="94"/>
      <c r="D341" s="81"/>
      <c r="E341" s="94"/>
      <c r="F341" s="94"/>
      <c r="X341" s="754"/>
    </row>
    <row r="342" ht="15.75" customHeight="1">
      <c r="A342" s="94"/>
      <c r="B342" s="94"/>
      <c r="C342" s="94"/>
      <c r="D342" s="81"/>
      <c r="E342" s="94"/>
      <c r="F342" s="94"/>
      <c r="X342" s="754"/>
    </row>
    <row r="343" ht="15.75" customHeight="1">
      <c r="A343" s="94"/>
      <c r="B343" s="94"/>
      <c r="C343" s="94"/>
      <c r="D343" s="81"/>
      <c r="E343" s="94"/>
      <c r="F343" s="94"/>
      <c r="X343" s="754"/>
    </row>
    <row r="344" ht="15.75" customHeight="1">
      <c r="A344" s="94"/>
      <c r="B344" s="94"/>
      <c r="C344" s="94"/>
      <c r="D344" s="81"/>
      <c r="E344" s="94"/>
      <c r="F344" s="94"/>
      <c r="X344" s="754"/>
    </row>
    <row r="345" ht="15.75" customHeight="1">
      <c r="A345" s="94"/>
      <c r="B345" s="94"/>
      <c r="C345" s="94"/>
      <c r="D345" s="81"/>
      <c r="E345" s="94"/>
      <c r="F345" s="94"/>
      <c r="X345" s="754"/>
    </row>
    <row r="346" ht="15.75" customHeight="1">
      <c r="A346" s="94"/>
      <c r="B346" s="94"/>
      <c r="C346" s="94"/>
      <c r="D346" s="81"/>
      <c r="E346" s="94"/>
      <c r="F346" s="94"/>
      <c r="X346" s="754"/>
    </row>
    <row r="347" ht="15.75" customHeight="1">
      <c r="A347" s="94"/>
      <c r="B347" s="94"/>
      <c r="C347" s="94"/>
      <c r="D347" s="81"/>
      <c r="E347" s="94"/>
      <c r="F347" s="94"/>
      <c r="X347" s="754"/>
    </row>
    <row r="348" ht="15.75" customHeight="1">
      <c r="A348" s="94"/>
      <c r="B348" s="94"/>
      <c r="C348" s="94"/>
      <c r="D348" s="81"/>
      <c r="E348" s="94"/>
      <c r="F348" s="94"/>
      <c r="X348" s="754"/>
    </row>
    <row r="349" ht="15.75" customHeight="1">
      <c r="A349" s="94"/>
      <c r="B349" s="94"/>
      <c r="C349" s="94"/>
      <c r="D349" s="81"/>
      <c r="E349" s="94"/>
      <c r="F349" s="94"/>
      <c r="X349" s="754"/>
    </row>
    <row r="350" ht="15.75" customHeight="1">
      <c r="A350" s="94"/>
      <c r="B350" s="94"/>
      <c r="C350" s="94"/>
      <c r="D350" s="81"/>
      <c r="E350" s="94"/>
      <c r="F350" s="94"/>
      <c r="X350" s="754"/>
    </row>
    <row r="351" ht="15.75" customHeight="1">
      <c r="A351" s="94"/>
      <c r="B351" s="94"/>
      <c r="C351" s="94"/>
      <c r="D351" s="81"/>
      <c r="E351" s="94"/>
      <c r="F351" s="94"/>
      <c r="X351" s="754"/>
    </row>
    <row r="352" ht="15.75" customHeight="1">
      <c r="A352" s="94"/>
      <c r="B352" s="94"/>
      <c r="C352" s="94"/>
      <c r="D352" s="81"/>
      <c r="E352" s="94"/>
      <c r="F352" s="94"/>
      <c r="X352" s="754"/>
    </row>
    <row r="353" ht="15.75" customHeight="1">
      <c r="A353" s="94"/>
      <c r="B353" s="94"/>
      <c r="C353" s="94"/>
      <c r="D353" s="81"/>
      <c r="E353" s="94"/>
      <c r="F353" s="94"/>
      <c r="X353" s="754"/>
    </row>
    <row r="354" ht="15.75" customHeight="1">
      <c r="A354" s="94"/>
      <c r="B354" s="94"/>
      <c r="C354" s="94"/>
      <c r="D354" s="81"/>
      <c r="E354" s="94"/>
      <c r="F354" s="94"/>
      <c r="X354" s="754"/>
    </row>
    <row r="355" ht="15.75" customHeight="1">
      <c r="A355" s="94"/>
      <c r="B355" s="94"/>
      <c r="C355" s="94"/>
      <c r="D355" s="81"/>
      <c r="E355" s="94"/>
      <c r="F355" s="94"/>
      <c r="X355" s="754"/>
    </row>
    <row r="356" ht="15.75" customHeight="1">
      <c r="A356" s="94"/>
      <c r="B356" s="94"/>
      <c r="C356" s="94"/>
      <c r="D356" s="81"/>
      <c r="E356" s="94"/>
      <c r="F356" s="94"/>
      <c r="X356" s="754"/>
    </row>
    <row r="357" ht="15.75" customHeight="1">
      <c r="A357" s="94"/>
      <c r="B357" s="94"/>
      <c r="C357" s="94"/>
      <c r="D357" s="81"/>
      <c r="E357" s="94"/>
      <c r="F357" s="94"/>
      <c r="X357" s="754"/>
    </row>
    <row r="358" ht="15.75" customHeight="1">
      <c r="A358" s="94"/>
      <c r="B358" s="94"/>
      <c r="C358" s="94"/>
      <c r="D358" s="81"/>
      <c r="E358" s="94"/>
      <c r="F358" s="94"/>
      <c r="X358" s="754"/>
    </row>
    <row r="359" ht="15.75" customHeight="1">
      <c r="A359" s="94"/>
      <c r="B359" s="94"/>
      <c r="C359" s="94"/>
      <c r="D359" s="81"/>
      <c r="E359" s="94"/>
      <c r="F359" s="94"/>
      <c r="X359" s="754"/>
    </row>
    <row r="360" ht="15.75" customHeight="1">
      <c r="A360" s="94"/>
      <c r="B360" s="94"/>
      <c r="C360" s="94"/>
      <c r="D360" s="81"/>
      <c r="E360" s="94"/>
      <c r="F360" s="94"/>
      <c r="X360" s="754"/>
    </row>
    <row r="361" ht="15.75" customHeight="1">
      <c r="A361" s="94"/>
      <c r="B361" s="94"/>
      <c r="C361" s="94"/>
      <c r="D361" s="81"/>
      <c r="E361" s="94"/>
      <c r="F361" s="94"/>
      <c r="X361" s="754"/>
    </row>
    <row r="362" ht="15.75" customHeight="1">
      <c r="A362" s="94"/>
      <c r="B362" s="94"/>
      <c r="C362" s="94"/>
      <c r="D362" s="81"/>
      <c r="E362" s="94"/>
      <c r="F362" s="94"/>
      <c r="X362" s="754"/>
    </row>
    <row r="363" ht="15.75" customHeight="1">
      <c r="A363" s="94"/>
      <c r="B363" s="94"/>
      <c r="C363" s="94"/>
      <c r="D363" s="81"/>
      <c r="E363" s="94"/>
      <c r="F363" s="94"/>
      <c r="X363" s="754"/>
    </row>
    <row r="364" ht="15.75" customHeight="1">
      <c r="A364" s="94"/>
      <c r="B364" s="94"/>
      <c r="C364" s="94"/>
      <c r="D364" s="81"/>
      <c r="E364" s="94"/>
      <c r="F364" s="94"/>
      <c r="X364" s="754"/>
    </row>
    <row r="365" ht="15.75" customHeight="1">
      <c r="A365" s="94"/>
      <c r="B365" s="94"/>
      <c r="C365" s="94"/>
      <c r="D365" s="81"/>
      <c r="E365" s="94"/>
      <c r="F365" s="94"/>
      <c r="X365" s="754"/>
    </row>
    <row r="366" ht="15.75" customHeight="1">
      <c r="A366" s="94"/>
      <c r="B366" s="94"/>
      <c r="C366" s="94"/>
      <c r="D366" s="81"/>
      <c r="E366" s="94"/>
      <c r="F366" s="94"/>
      <c r="X366" s="754"/>
    </row>
    <row r="367" ht="15.75" customHeight="1">
      <c r="A367" s="94"/>
      <c r="B367" s="94"/>
      <c r="C367" s="94"/>
      <c r="D367" s="81"/>
      <c r="E367" s="94"/>
      <c r="F367" s="94"/>
      <c r="X367" s="754"/>
    </row>
    <row r="368" ht="15.75" customHeight="1">
      <c r="A368" s="94"/>
      <c r="B368" s="94"/>
      <c r="C368" s="94"/>
      <c r="D368" s="81"/>
      <c r="E368" s="94"/>
      <c r="F368" s="94"/>
      <c r="X368" s="754"/>
    </row>
    <row r="369" ht="15.75" customHeight="1">
      <c r="A369" s="94"/>
      <c r="B369" s="94"/>
      <c r="C369" s="94"/>
      <c r="D369" s="81"/>
      <c r="E369" s="94"/>
      <c r="F369" s="94"/>
      <c r="X369" s="754"/>
    </row>
    <row r="370" ht="15.75" customHeight="1">
      <c r="A370" s="94"/>
      <c r="B370" s="94"/>
      <c r="C370" s="94"/>
      <c r="D370" s="81"/>
      <c r="E370" s="94"/>
      <c r="F370" s="94"/>
      <c r="X370" s="754"/>
    </row>
    <row r="371" ht="15.75" customHeight="1">
      <c r="A371" s="94"/>
      <c r="B371" s="94"/>
      <c r="C371" s="94"/>
      <c r="D371" s="81"/>
      <c r="E371" s="94"/>
      <c r="F371" s="94"/>
      <c r="X371" s="754"/>
    </row>
    <row r="372" ht="15.75" customHeight="1">
      <c r="A372" s="94"/>
      <c r="B372" s="94"/>
      <c r="C372" s="94"/>
      <c r="D372" s="81"/>
      <c r="E372" s="94"/>
      <c r="F372" s="94"/>
      <c r="X372" s="754"/>
    </row>
    <row r="373" ht="15.75" customHeight="1">
      <c r="A373" s="94"/>
      <c r="B373" s="94"/>
      <c r="C373" s="94"/>
      <c r="D373" s="81"/>
      <c r="E373" s="94"/>
      <c r="F373" s="94"/>
      <c r="X373" s="754"/>
    </row>
    <row r="374" ht="15.75" customHeight="1">
      <c r="A374" s="94"/>
      <c r="B374" s="94"/>
      <c r="C374" s="94"/>
      <c r="D374" s="81"/>
      <c r="E374" s="94"/>
      <c r="F374" s="94"/>
      <c r="X374" s="754"/>
    </row>
    <row r="375" ht="15.75" customHeight="1">
      <c r="A375" s="94"/>
      <c r="B375" s="94"/>
      <c r="C375" s="94"/>
      <c r="D375" s="81"/>
      <c r="E375" s="94"/>
      <c r="F375" s="94"/>
      <c r="X375" s="754"/>
    </row>
    <row r="376" ht="15.75" customHeight="1">
      <c r="A376" s="94"/>
      <c r="B376" s="94"/>
      <c r="C376" s="94"/>
      <c r="D376" s="81"/>
      <c r="E376" s="94"/>
      <c r="F376" s="94"/>
      <c r="X376" s="754"/>
    </row>
    <row r="377" ht="15.75" customHeight="1">
      <c r="A377" s="94"/>
      <c r="B377" s="94"/>
      <c r="C377" s="94"/>
      <c r="D377" s="81"/>
      <c r="E377" s="94"/>
      <c r="F377" s="94"/>
      <c r="X377" s="754"/>
    </row>
    <row r="378" ht="15.75" customHeight="1">
      <c r="A378" s="94"/>
      <c r="B378" s="94"/>
      <c r="C378" s="94"/>
      <c r="D378" s="81"/>
      <c r="E378" s="94"/>
      <c r="F378" s="94"/>
      <c r="X378" s="754"/>
    </row>
    <row r="379" ht="15.75" customHeight="1">
      <c r="A379" s="94"/>
      <c r="B379" s="94"/>
      <c r="C379" s="94"/>
      <c r="D379" s="81"/>
      <c r="E379" s="94"/>
      <c r="F379" s="94"/>
      <c r="X379" s="754"/>
    </row>
    <row r="380" ht="15.75" customHeight="1">
      <c r="A380" s="94"/>
      <c r="B380" s="94"/>
      <c r="C380" s="94"/>
      <c r="D380" s="81"/>
      <c r="E380" s="94"/>
      <c r="F380" s="94"/>
      <c r="X380" s="754"/>
    </row>
    <row r="381" ht="15.75" customHeight="1">
      <c r="A381" s="94"/>
      <c r="B381" s="94"/>
      <c r="C381" s="94"/>
      <c r="D381" s="81"/>
      <c r="E381" s="94"/>
      <c r="F381" s="94"/>
      <c r="X381" s="754"/>
    </row>
    <row r="382" ht="15.75" customHeight="1">
      <c r="A382" s="94"/>
      <c r="B382" s="94"/>
      <c r="C382" s="94"/>
      <c r="D382" s="81"/>
      <c r="E382" s="94"/>
      <c r="F382" s="94"/>
      <c r="X382" s="754"/>
    </row>
    <row r="383" ht="15.75" customHeight="1">
      <c r="A383" s="94"/>
      <c r="B383" s="94"/>
      <c r="C383" s="94"/>
      <c r="D383" s="81"/>
      <c r="E383" s="94"/>
      <c r="F383" s="94"/>
      <c r="X383" s="754"/>
    </row>
    <row r="384" ht="15.75" customHeight="1">
      <c r="A384" s="94"/>
      <c r="B384" s="94"/>
      <c r="C384" s="94"/>
      <c r="D384" s="81"/>
      <c r="E384" s="94"/>
      <c r="F384" s="94"/>
      <c r="X384" s="754"/>
    </row>
    <row r="385" ht="15.75" customHeight="1">
      <c r="A385" s="94"/>
      <c r="B385" s="94"/>
      <c r="C385" s="94"/>
      <c r="D385" s="81"/>
      <c r="E385" s="94"/>
      <c r="F385" s="94"/>
      <c r="X385" s="754"/>
    </row>
    <row r="386" ht="15.75" customHeight="1">
      <c r="A386" s="94"/>
      <c r="B386" s="94"/>
      <c r="C386" s="94"/>
      <c r="D386" s="81"/>
      <c r="E386" s="94"/>
      <c r="F386" s="94"/>
      <c r="X386" s="754"/>
    </row>
    <row r="387" ht="15.75" customHeight="1">
      <c r="A387" s="94"/>
      <c r="B387" s="94"/>
      <c r="C387" s="94"/>
      <c r="D387" s="81"/>
      <c r="E387" s="94"/>
      <c r="F387" s="94"/>
      <c r="X387" s="754"/>
    </row>
    <row r="388" ht="15.75" customHeight="1">
      <c r="A388" s="94"/>
      <c r="B388" s="94"/>
      <c r="C388" s="94"/>
      <c r="D388" s="81"/>
      <c r="E388" s="94"/>
      <c r="F388" s="94"/>
      <c r="X388" s="754"/>
    </row>
    <row r="389" ht="15.75" customHeight="1">
      <c r="A389" s="94"/>
      <c r="B389" s="94"/>
      <c r="C389" s="94"/>
      <c r="D389" s="81"/>
      <c r="E389" s="94"/>
      <c r="F389" s="94"/>
      <c r="X389" s="754"/>
    </row>
    <row r="390" ht="15.75" customHeight="1">
      <c r="A390" s="94"/>
      <c r="B390" s="94"/>
      <c r="C390" s="94"/>
      <c r="D390" s="81"/>
      <c r="E390" s="94"/>
      <c r="F390" s="94"/>
      <c r="X390" s="754"/>
    </row>
    <row r="391" ht="15.75" customHeight="1">
      <c r="A391" s="94"/>
      <c r="B391" s="94"/>
      <c r="C391" s="94"/>
      <c r="D391" s="81"/>
      <c r="E391" s="94"/>
      <c r="F391" s="94"/>
      <c r="X391" s="754"/>
    </row>
    <row r="392" ht="15.75" customHeight="1">
      <c r="A392" s="94"/>
      <c r="B392" s="94"/>
      <c r="C392" s="94"/>
      <c r="D392" s="81"/>
      <c r="E392" s="94"/>
      <c r="F392" s="94"/>
      <c r="X392" s="754"/>
    </row>
    <row r="393" ht="15.75" customHeight="1">
      <c r="A393" s="94"/>
      <c r="B393" s="94"/>
      <c r="C393" s="94"/>
      <c r="D393" s="81"/>
      <c r="E393" s="94"/>
      <c r="F393" s="94"/>
      <c r="X393" s="754"/>
    </row>
    <row r="394" ht="15.75" customHeight="1">
      <c r="A394" s="94"/>
      <c r="B394" s="94"/>
      <c r="C394" s="94"/>
      <c r="D394" s="81"/>
      <c r="E394" s="94"/>
      <c r="F394" s="94"/>
      <c r="X394" s="754"/>
    </row>
    <row r="395" ht="15.75" customHeight="1">
      <c r="A395" s="94"/>
      <c r="B395" s="94"/>
      <c r="C395" s="94"/>
      <c r="D395" s="81"/>
      <c r="E395" s="94"/>
      <c r="F395" s="94"/>
      <c r="X395" s="754"/>
    </row>
    <row r="396" ht="15.75" customHeight="1">
      <c r="A396" s="94"/>
      <c r="B396" s="94"/>
      <c r="C396" s="94"/>
      <c r="D396" s="81"/>
      <c r="E396" s="94"/>
      <c r="F396" s="94"/>
      <c r="X396" s="754"/>
    </row>
    <row r="397" ht="15.75" customHeight="1">
      <c r="A397" s="94"/>
      <c r="B397" s="94"/>
      <c r="C397" s="94"/>
      <c r="D397" s="81"/>
      <c r="E397" s="94"/>
      <c r="F397" s="94"/>
      <c r="X397" s="754"/>
    </row>
    <row r="398" ht="15.75" customHeight="1">
      <c r="A398" s="94"/>
      <c r="B398" s="94"/>
      <c r="C398" s="94"/>
      <c r="D398" s="81"/>
      <c r="E398" s="94"/>
      <c r="F398" s="94"/>
      <c r="X398" s="754"/>
    </row>
    <row r="399" ht="15.75" customHeight="1">
      <c r="A399" s="94"/>
      <c r="B399" s="94"/>
      <c r="C399" s="94"/>
      <c r="D399" s="81"/>
      <c r="E399" s="94"/>
      <c r="F399" s="94"/>
      <c r="X399" s="754"/>
    </row>
    <row r="400" ht="15.75" customHeight="1">
      <c r="A400" s="94"/>
      <c r="B400" s="94"/>
      <c r="C400" s="94"/>
      <c r="D400" s="81"/>
      <c r="E400" s="94"/>
      <c r="F400" s="94"/>
      <c r="X400" s="754"/>
    </row>
    <row r="401" ht="15.75" customHeight="1">
      <c r="A401" s="94"/>
      <c r="B401" s="94"/>
      <c r="C401" s="94"/>
      <c r="D401" s="81"/>
      <c r="E401" s="94"/>
      <c r="F401" s="94"/>
      <c r="X401" s="754"/>
    </row>
    <row r="402" ht="15.75" customHeight="1">
      <c r="A402" s="94"/>
      <c r="B402" s="94"/>
      <c r="C402" s="94"/>
      <c r="D402" s="81"/>
      <c r="E402" s="94"/>
      <c r="F402" s="94"/>
      <c r="X402" s="754"/>
    </row>
    <row r="403" ht="15.75" customHeight="1">
      <c r="A403" s="94"/>
      <c r="B403" s="94"/>
      <c r="C403" s="94"/>
      <c r="D403" s="81"/>
      <c r="E403" s="94"/>
      <c r="F403" s="94"/>
      <c r="X403" s="754"/>
    </row>
    <row r="404" ht="15.75" customHeight="1">
      <c r="A404" s="94"/>
      <c r="B404" s="94"/>
      <c r="C404" s="94"/>
      <c r="D404" s="81"/>
      <c r="E404" s="94"/>
      <c r="F404" s="94"/>
      <c r="X404" s="754"/>
    </row>
    <row r="405" ht="15.75" customHeight="1">
      <c r="A405" s="94"/>
      <c r="B405" s="94"/>
      <c r="C405" s="94"/>
      <c r="D405" s="81"/>
      <c r="E405" s="94"/>
      <c r="F405" s="94"/>
      <c r="X405" s="754"/>
    </row>
    <row r="406" ht="15.75" customHeight="1">
      <c r="A406" s="94"/>
      <c r="B406" s="94"/>
      <c r="C406" s="94"/>
      <c r="D406" s="81"/>
      <c r="E406" s="94"/>
      <c r="F406" s="94"/>
      <c r="X406" s="754"/>
    </row>
    <row r="407" ht="15.75" customHeight="1">
      <c r="A407" s="94"/>
      <c r="B407" s="94"/>
      <c r="C407" s="94"/>
      <c r="D407" s="81"/>
      <c r="E407" s="94"/>
      <c r="F407" s="94"/>
      <c r="X407" s="754"/>
    </row>
    <row r="408" ht="15.75" customHeight="1">
      <c r="A408" s="94"/>
      <c r="B408" s="94"/>
      <c r="C408" s="94"/>
      <c r="D408" s="81"/>
      <c r="E408" s="94"/>
      <c r="F408" s="94"/>
      <c r="X408" s="754"/>
    </row>
    <row r="409" ht="15.75" customHeight="1">
      <c r="A409" s="94"/>
      <c r="B409" s="94"/>
      <c r="C409" s="94"/>
      <c r="D409" s="81"/>
      <c r="E409" s="94"/>
      <c r="F409" s="94"/>
      <c r="X409" s="754"/>
    </row>
    <row r="410" ht="15.75" customHeight="1">
      <c r="A410" s="94"/>
      <c r="B410" s="94"/>
      <c r="C410" s="94"/>
      <c r="D410" s="81"/>
      <c r="E410" s="94"/>
      <c r="F410" s="94"/>
      <c r="X410" s="754"/>
    </row>
    <row r="411" ht="15.75" customHeight="1">
      <c r="A411" s="94"/>
      <c r="B411" s="94"/>
      <c r="C411" s="94"/>
      <c r="D411" s="81"/>
      <c r="E411" s="94"/>
      <c r="F411" s="94"/>
      <c r="X411" s="754"/>
    </row>
    <row r="412" ht="15.75" customHeight="1">
      <c r="A412" s="94"/>
      <c r="B412" s="94"/>
      <c r="C412" s="94"/>
      <c r="D412" s="81"/>
      <c r="E412" s="94"/>
      <c r="F412" s="94"/>
      <c r="X412" s="754"/>
    </row>
    <row r="413" ht="15.75" customHeight="1">
      <c r="A413" s="94"/>
      <c r="B413" s="94"/>
      <c r="C413" s="94"/>
      <c r="D413" s="81"/>
      <c r="E413" s="94"/>
      <c r="F413" s="94"/>
      <c r="X413" s="754"/>
    </row>
    <row r="414" ht="15.75" customHeight="1">
      <c r="A414" s="94"/>
      <c r="B414" s="94"/>
      <c r="C414" s="94"/>
      <c r="D414" s="81"/>
      <c r="E414" s="94"/>
      <c r="F414" s="94"/>
      <c r="X414" s="754"/>
    </row>
    <row r="415" ht="15.75" customHeight="1">
      <c r="A415" s="94"/>
      <c r="B415" s="94"/>
      <c r="C415" s="94"/>
      <c r="D415" s="81"/>
      <c r="E415" s="94"/>
      <c r="F415" s="94"/>
      <c r="X415" s="754"/>
    </row>
    <row r="416" ht="15.75" customHeight="1">
      <c r="A416" s="94"/>
      <c r="B416" s="94"/>
      <c r="C416" s="94"/>
      <c r="D416" s="81"/>
      <c r="E416" s="94"/>
      <c r="F416" s="94"/>
      <c r="X416" s="754"/>
    </row>
    <row r="417" ht="15.75" customHeight="1">
      <c r="A417" s="94"/>
      <c r="B417" s="94"/>
      <c r="C417" s="94"/>
      <c r="D417" s="81"/>
      <c r="E417" s="94"/>
      <c r="F417" s="94"/>
      <c r="X417" s="754"/>
    </row>
    <row r="418" ht="15.75" customHeight="1">
      <c r="A418" s="94"/>
      <c r="B418" s="94"/>
      <c r="C418" s="94"/>
      <c r="D418" s="81"/>
      <c r="E418" s="94"/>
      <c r="F418" s="94"/>
      <c r="X418" s="754"/>
    </row>
    <row r="419" ht="15.75" customHeight="1">
      <c r="A419" s="94"/>
      <c r="B419" s="94"/>
      <c r="C419" s="94"/>
      <c r="D419" s="81"/>
      <c r="E419" s="94"/>
      <c r="F419" s="94"/>
      <c r="X419" s="754"/>
    </row>
    <row r="420" ht="15.75" customHeight="1">
      <c r="A420" s="94"/>
      <c r="B420" s="94"/>
      <c r="C420" s="94"/>
      <c r="D420" s="81"/>
      <c r="E420" s="94"/>
      <c r="F420" s="94"/>
      <c r="X420" s="754"/>
    </row>
    <row r="421" ht="15.75" customHeight="1">
      <c r="A421" s="94"/>
      <c r="B421" s="94"/>
      <c r="C421" s="94"/>
      <c r="D421" s="81"/>
      <c r="E421" s="94"/>
      <c r="F421" s="94"/>
      <c r="X421" s="754"/>
    </row>
    <row r="422" ht="15.75" customHeight="1">
      <c r="A422" s="94"/>
      <c r="B422" s="94"/>
      <c r="C422" s="94"/>
      <c r="D422" s="81"/>
      <c r="E422" s="94"/>
      <c r="F422" s="94"/>
      <c r="X422" s="754"/>
    </row>
    <row r="423" ht="15.75" customHeight="1">
      <c r="A423" s="94"/>
      <c r="B423" s="94"/>
      <c r="C423" s="94"/>
      <c r="D423" s="81"/>
      <c r="E423" s="94"/>
      <c r="F423" s="94"/>
      <c r="X423" s="754"/>
    </row>
    <row r="424" ht="15.75" customHeight="1">
      <c r="A424" s="94"/>
      <c r="B424" s="94"/>
      <c r="C424" s="94"/>
      <c r="D424" s="81"/>
      <c r="E424" s="94"/>
      <c r="F424" s="94"/>
      <c r="X424" s="754"/>
    </row>
    <row r="425" ht="15.75" customHeight="1">
      <c r="A425" s="94"/>
      <c r="B425" s="94"/>
      <c r="C425" s="94"/>
      <c r="D425" s="81"/>
      <c r="E425" s="94"/>
      <c r="F425" s="94"/>
      <c r="X425" s="754"/>
    </row>
    <row r="426" ht="15.75" customHeight="1">
      <c r="A426" s="94"/>
      <c r="B426" s="94"/>
      <c r="C426" s="94"/>
      <c r="D426" s="81"/>
      <c r="E426" s="94"/>
      <c r="F426" s="94"/>
      <c r="X426" s="754"/>
    </row>
    <row r="427" ht="15.75" customHeight="1">
      <c r="A427" s="94"/>
      <c r="B427" s="94"/>
      <c r="C427" s="94"/>
      <c r="D427" s="81"/>
      <c r="E427" s="94"/>
      <c r="F427" s="94"/>
      <c r="X427" s="754"/>
    </row>
    <row r="428" ht="15.75" customHeight="1">
      <c r="A428" s="94"/>
      <c r="B428" s="94"/>
      <c r="C428" s="94"/>
      <c r="D428" s="81"/>
      <c r="E428" s="94"/>
      <c r="F428" s="94"/>
      <c r="X428" s="754"/>
    </row>
    <row r="429" ht="15.75" customHeight="1">
      <c r="A429" s="94"/>
      <c r="B429" s="94"/>
      <c r="C429" s="94"/>
      <c r="D429" s="81"/>
      <c r="E429" s="94"/>
      <c r="F429" s="94"/>
      <c r="X429" s="754"/>
    </row>
    <row r="430" ht="15.75" customHeight="1">
      <c r="A430" s="94"/>
      <c r="B430" s="94"/>
      <c r="C430" s="94"/>
      <c r="D430" s="81"/>
      <c r="E430" s="94"/>
      <c r="F430" s="94"/>
      <c r="X430" s="754"/>
    </row>
    <row r="431" ht="15.75" customHeight="1">
      <c r="A431" s="94"/>
      <c r="B431" s="94"/>
      <c r="C431" s="94"/>
      <c r="D431" s="81"/>
      <c r="E431" s="94"/>
      <c r="F431" s="94"/>
      <c r="X431" s="754"/>
    </row>
    <row r="432" ht="15.75" customHeight="1">
      <c r="A432" s="94"/>
      <c r="B432" s="94"/>
      <c r="C432" s="94"/>
      <c r="D432" s="81"/>
      <c r="E432" s="94"/>
      <c r="F432" s="94"/>
      <c r="X432" s="754"/>
    </row>
    <row r="433" ht="15.75" customHeight="1">
      <c r="A433" s="94"/>
      <c r="B433" s="94"/>
      <c r="C433" s="94"/>
      <c r="D433" s="81"/>
      <c r="E433" s="94"/>
      <c r="F433" s="94"/>
      <c r="X433" s="754"/>
    </row>
    <row r="434" ht="15.75" customHeight="1">
      <c r="A434" s="94"/>
      <c r="B434" s="94"/>
      <c r="C434" s="94"/>
      <c r="D434" s="81"/>
      <c r="E434" s="94"/>
      <c r="F434" s="94"/>
      <c r="X434" s="754"/>
    </row>
    <row r="435" ht="15.75" customHeight="1">
      <c r="A435" s="94"/>
      <c r="B435" s="94"/>
      <c r="C435" s="94"/>
      <c r="D435" s="81"/>
      <c r="E435" s="94"/>
      <c r="F435" s="94"/>
      <c r="X435" s="754"/>
    </row>
    <row r="436" ht="15.75" customHeight="1">
      <c r="A436" s="94"/>
      <c r="B436" s="94"/>
      <c r="C436" s="94"/>
      <c r="D436" s="81"/>
      <c r="E436" s="94"/>
      <c r="F436" s="94"/>
      <c r="X436" s="754"/>
    </row>
    <row r="437" ht="15.75" customHeight="1">
      <c r="A437" s="94"/>
      <c r="B437" s="94"/>
      <c r="C437" s="94"/>
      <c r="D437" s="81"/>
      <c r="E437" s="94"/>
      <c r="F437" s="94"/>
      <c r="X437" s="754"/>
    </row>
    <row r="438" ht="15.75" customHeight="1">
      <c r="A438" s="94"/>
      <c r="B438" s="94"/>
      <c r="C438" s="94"/>
      <c r="D438" s="81"/>
      <c r="E438" s="94"/>
      <c r="F438" s="94"/>
      <c r="X438" s="754"/>
    </row>
    <row r="439" ht="15.75" customHeight="1">
      <c r="A439" s="94"/>
      <c r="B439" s="94"/>
      <c r="C439" s="94"/>
      <c r="D439" s="81"/>
      <c r="E439" s="94"/>
      <c r="F439" s="94"/>
      <c r="X439" s="754"/>
    </row>
    <row r="440" ht="15.75" customHeight="1">
      <c r="A440" s="94"/>
      <c r="B440" s="94"/>
      <c r="C440" s="94"/>
      <c r="D440" s="81"/>
      <c r="E440" s="94"/>
      <c r="F440" s="94"/>
      <c r="X440" s="754"/>
    </row>
    <row r="441" ht="15.75" customHeight="1">
      <c r="A441" s="94"/>
      <c r="B441" s="94"/>
      <c r="C441" s="94"/>
      <c r="D441" s="81"/>
      <c r="E441" s="94"/>
      <c r="F441" s="94"/>
      <c r="X441" s="754"/>
    </row>
    <row r="442" ht="15.75" customHeight="1">
      <c r="A442" s="94"/>
      <c r="B442" s="94"/>
      <c r="C442" s="94"/>
      <c r="D442" s="81"/>
      <c r="E442" s="94"/>
      <c r="F442" s="94"/>
      <c r="X442" s="754"/>
    </row>
    <row r="443" ht="15.75" customHeight="1">
      <c r="A443" s="94"/>
      <c r="B443" s="94"/>
      <c r="C443" s="94"/>
      <c r="D443" s="81"/>
      <c r="E443" s="94"/>
      <c r="F443" s="94"/>
      <c r="X443" s="754"/>
    </row>
    <row r="444" ht="15.75" customHeight="1">
      <c r="A444" s="94"/>
      <c r="B444" s="94"/>
      <c r="C444" s="94"/>
      <c r="D444" s="81"/>
      <c r="E444" s="94"/>
      <c r="F444" s="94"/>
      <c r="X444" s="754"/>
    </row>
    <row r="445" ht="15.75" customHeight="1">
      <c r="A445" s="94"/>
      <c r="B445" s="94"/>
      <c r="C445" s="94"/>
      <c r="D445" s="81"/>
      <c r="E445" s="94"/>
      <c r="F445" s="94"/>
      <c r="X445" s="754"/>
    </row>
    <row r="446" ht="15.75" customHeight="1">
      <c r="A446" s="94"/>
      <c r="B446" s="94"/>
      <c r="C446" s="94"/>
      <c r="D446" s="81"/>
      <c r="E446" s="94"/>
      <c r="F446" s="94"/>
      <c r="X446" s="754"/>
    </row>
    <row r="447" ht="15.75" customHeight="1">
      <c r="A447" s="94"/>
      <c r="B447" s="94"/>
      <c r="C447" s="94"/>
      <c r="D447" s="81"/>
      <c r="E447" s="94"/>
      <c r="F447" s="94"/>
      <c r="X447" s="754"/>
    </row>
    <row r="448" ht="15.75" customHeight="1">
      <c r="A448" s="94"/>
      <c r="B448" s="94"/>
      <c r="C448" s="94"/>
      <c r="D448" s="81"/>
      <c r="E448" s="94"/>
      <c r="F448" s="94"/>
      <c r="X448" s="754"/>
    </row>
    <row r="449" ht="15.75" customHeight="1">
      <c r="A449" s="94"/>
      <c r="B449" s="94"/>
      <c r="C449" s="94"/>
      <c r="D449" s="81"/>
      <c r="E449" s="94"/>
      <c r="F449" s="94"/>
      <c r="X449" s="754"/>
    </row>
    <row r="450" ht="15.75" customHeight="1">
      <c r="A450" s="94"/>
      <c r="B450" s="94"/>
      <c r="C450" s="94"/>
      <c r="D450" s="81"/>
      <c r="E450" s="94"/>
      <c r="F450" s="94"/>
      <c r="X450" s="754"/>
    </row>
    <row r="451" ht="15.75" customHeight="1">
      <c r="A451" s="94"/>
      <c r="B451" s="94"/>
      <c r="C451" s="94"/>
      <c r="D451" s="81"/>
      <c r="E451" s="94"/>
      <c r="F451" s="94"/>
      <c r="X451" s="754"/>
    </row>
    <row r="452" ht="15.75" customHeight="1">
      <c r="A452" s="94"/>
      <c r="B452" s="94"/>
      <c r="C452" s="94"/>
      <c r="D452" s="81"/>
      <c r="E452" s="94"/>
      <c r="F452" s="94"/>
      <c r="X452" s="754"/>
    </row>
    <row r="453" ht="15.75" customHeight="1">
      <c r="A453" s="94"/>
      <c r="B453" s="94"/>
      <c r="C453" s="94"/>
      <c r="D453" s="81"/>
      <c r="E453" s="94"/>
      <c r="F453" s="94"/>
      <c r="X453" s="754"/>
    </row>
    <row r="454" ht="15.75" customHeight="1">
      <c r="A454" s="94"/>
      <c r="B454" s="94"/>
      <c r="C454" s="94"/>
      <c r="D454" s="81"/>
      <c r="E454" s="94"/>
      <c r="F454" s="94"/>
      <c r="X454" s="754"/>
    </row>
    <row r="455" ht="15.75" customHeight="1">
      <c r="A455" s="94"/>
      <c r="B455" s="94"/>
      <c r="C455" s="94"/>
      <c r="D455" s="81"/>
      <c r="E455" s="94"/>
      <c r="F455" s="94"/>
      <c r="X455" s="754"/>
    </row>
    <row r="456" ht="15.75" customHeight="1">
      <c r="A456" s="94"/>
      <c r="B456" s="94"/>
      <c r="C456" s="94"/>
      <c r="D456" s="81"/>
      <c r="E456" s="94"/>
      <c r="F456" s="94"/>
      <c r="X456" s="754"/>
    </row>
    <row r="457" ht="15.75" customHeight="1">
      <c r="A457" s="94"/>
      <c r="B457" s="94"/>
      <c r="C457" s="94"/>
      <c r="D457" s="81"/>
      <c r="E457" s="94"/>
      <c r="F457" s="94"/>
      <c r="X457" s="754"/>
    </row>
    <row r="458" ht="15.75" customHeight="1">
      <c r="A458" s="94"/>
      <c r="B458" s="94"/>
      <c r="C458" s="94"/>
      <c r="D458" s="81"/>
      <c r="E458" s="94"/>
      <c r="F458" s="94"/>
      <c r="X458" s="754"/>
    </row>
    <row r="459" ht="15.75" customHeight="1">
      <c r="A459" s="94"/>
      <c r="B459" s="94"/>
      <c r="C459" s="94"/>
      <c r="D459" s="81"/>
      <c r="E459" s="94"/>
      <c r="F459" s="94"/>
      <c r="X459" s="754"/>
    </row>
    <row r="460" ht="15.75" customHeight="1">
      <c r="A460" s="94"/>
      <c r="B460" s="94"/>
      <c r="C460" s="94"/>
      <c r="D460" s="81"/>
      <c r="E460" s="94"/>
      <c r="F460" s="94"/>
      <c r="X460" s="754"/>
    </row>
    <row r="461" ht="15.75" customHeight="1">
      <c r="A461" s="94"/>
      <c r="B461" s="94"/>
      <c r="C461" s="94"/>
      <c r="D461" s="81"/>
      <c r="E461" s="94"/>
      <c r="F461" s="94"/>
      <c r="X461" s="754"/>
    </row>
    <row r="462" ht="15.75" customHeight="1">
      <c r="A462" s="94"/>
      <c r="B462" s="94"/>
      <c r="C462" s="94"/>
      <c r="D462" s="81"/>
      <c r="E462" s="94"/>
      <c r="F462" s="94"/>
      <c r="X462" s="754"/>
    </row>
    <row r="463" ht="15.75" customHeight="1">
      <c r="A463" s="94"/>
      <c r="B463" s="94"/>
      <c r="C463" s="94"/>
      <c r="D463" s="81"/>
      <c r="E463" s="94"/>
      <c r="F463" s="94"/>
      <c r="X463" s="754"/>
    </row>
    <row r="464" ht="15.75" customHeight="1">
      <c r="A464" s="94"/>
      <c r="B464" s="94"/>
      <c r="C464" s="94"/>
      <c r="D464" s="81"/>
      <c r="E464" s="94"/>
      <c r="F464" s="94"/>
      <c r="X464" s="754"/>
    </row>
    <row r="465" ht="15.75" customHeight="1">
      <c r="A465" s="94"/>
      <c r="B465" s="94"/>
      <c r="C465" s="94"/>
      <c r="D465" s="81"/>
      <c r="E465" s="94"/>
      <c r="F465" s="94"/>
      <c r="X465" s="754"/>
    </row>
    <row r="466" ht="15.75" customHeight="1">
      <c r="A466" s="94"/>
      <c r="B466" s="94"/>
      <c r="C466" s="94"/>
      <c r="D466" s="81"/>
      <c r="E466" s="94"/>
      <c r="F466" s="94"/>
      <c r="X466" s="754"/>
    </row>
    <row r="467" ht="15.75" customHeight="1">
      <c r="A467" s="94"/>
      <c r="B467" s="94"/>
      <c r="C467" s="94"/>
      <c r="D467" s="81"/>
      <c r="E467" s="94"/>
      <c r="F467" s="94"/>
      <c r="X467" s="754"/>
    </row>
    <row r="468" ht="15.75" customHeight="1">
      <c r="A468" s="94"/>
      <c r="B468" s="94"/>
      <c r="C468" s="94"/>
      <c r="D468" s="81"/>
      <c r="E468" s="94"/>
      <c r="F468" s="94"/>
      <c r="X468" s="754"/>
    </row>
    <row r="469" ht="15.75" customHeight="1">
      <c r="A469" s="94"/>
      <c r="B469" s="94"/>
      <c r="C469" s="94"/>
      <c r="D469" s="81"/>
      <c r="E469" s="94"/>
      <c r="F469" s="94"/>
      <c r="X469" s="754"/>
    </row>
    <row r="470" ht="15.75" customHeight="1">
      <c r="A470" s="94"/>
      <c r="B470" s="94"/>
      <c r="C470" s="94"/>
      <c r="D470" s="81"/>
      <c r="E470" s="94"/>
      <c r="F470" s="94"/>
      <c r="X470" s="754"/>
    </row>
    <row r="471" ht="15.75" customHeight="1">
      <c r="A471" s="94"/>
      <c r="B471" s="94"/>
      <c r="C471" s="94"/>
      <c r="D471" s="81"/>
      <c r="E471" s="94"/>
      <c r="F471" s="94"/>
      <c r="X471" s="754"/>
    </row>
    <row r="472" ht="15.75" customHeight="1">
      <c r="A472" s="94"/>
      <c r="B472" s="94"/>
      <c r="C472" s="94"/>
      <c r="D472" s="81"/>
      <c r="E472" s="94"/>
      <c r="F472" s="94"/>
      <c r="X472" s="754"/>
    </row>
    <row r="473" ht="15.75" customHeight="1">
      <c r="A473" s="94"/>
      <c r="B473" s="94"/>
      <c r="C473" s="94"/>
      <c r="D473" s="81"/>
      <c r="E473" s="94"/>
      <c r="F473" s="94"/>
      <c r="X473" s="754"/>
    </row>
    <row r="474" ht="15.75" customHeight="1">
      <c r="A474" s="94"/>
      <c r="B474" s="94"/>
      <c r="C474" s="94"/>
      <c r="D474" s="81"/>
      <c r="E474" s="94"/>
      <c r="F474" s="94"/>
      <c r="X474" s="754"/>
    </row>
    <row r="475" ht="15.75" customHeight="1">
      <c r="A475" s="94"/>
      <c r="B475" s="94"/>
      <c r="C475" s="94"/>
      <c r="D475" s="81"/>
      <c r="E475" s="94"/>
      <c r="F475" s="94"/>
      <c r="X475" s="754"/>
    </row>
    <row r="476" ht="15.75" customHeight="1">
      <c r="A476" s="94"/>
      <c r="B476" s="94"/>
      <c r="C476" s="94"/>
      <c r="D476" s="81"/>
      <c r="E476" s="94"/>
      <c r="F476" s="94"/>
      <c r="X476" s="754"/>
    </row>
    <row r="477" ht="15.75" customHeight="1">
      <c r="A477" s="94"/>
      <c r="B477" s="94"/>
      <c r="C477" s="94"/>
      <c r="D477" s="81"/>
      <c r="E477" s="94"/>
      <c r="F477" s="94"/>
      <c r="X477" s="754"/>
    </row>
    <row r="478" ht="15.75" customHeight="1">
      <c r="A478" s="94"/>
      <c r="B478" s="94"/>
      <c r="C478" s="94"/>
      <c r="D478" s="81"/>
      <c r="E478" s="94"/>
      <c r="F478" s="94"/>
      <c r="X478" s="754"/>
    </row>
    <row r="479" ht="15.75" customHeight="1">
      <c r="A479" s="94"/>
      <c r="B479" s="94"/>
      <c r="C479" s="94"/>
      <c r="D479" s="81"/>
      <c r="E479" s="94"/>
      <c r="F479" s="94"/>
      <c r="X479" s="754"/>
    </row>
    <row r="480" ht="15.75" customHeight="1">
      <c r="A480" s="94"/>
      <c r="B480" s="94"/>
      <c r="C480" s="94"/>
      <c r="D480" s="81"/>
      <c r="E480" s="94"/>
      <c r="F480" s="94"/>
      <c r="X480" s="754"/>
    </row>
    <row r="481" ht="15.75" customHeight="1">
      <c r="A481" s="94"/>
      <c r="B481" s="94"/>
      <c r="C481" s="94"/>
      <c r="D481" s="81"/>
      <c r="E481" s="94"/>
      <c r="F481" s="94"/>
      <c r="X481" s="754"/>
    </row>
    <row r="482" ht="15.75" customHeight="1">
      <c r="A482" s="94"/>
      <c r="B482" s="94"/>
      <c r="C482" s="94"/>
      <c r="D482" s="81"/>
      <c r="E482" s="94"/>
      <c r="F482" s="94"/>
      <c r="X482" s="754"/>
    </row>
    <row r="483" ht="15.75" customHeight="1">
      <c r="A483" s="94"/>
      <c r="B483" s="94"/>
      <c r="C483" s="94"/>
      <c r="D483" s="81"/>
      <c r="E483" s="94"/>
      <c r="F483" s="94"/>
      <c r="X483" s="754"/>
    </row>
    <row r="484" ht="15.75" customHeight="1">
      <c r="A484" s="94"/>
      <c r="B484" s="94"/>
      <c r="C484" s="94"/>
      <c r="D484" s="81"/>
      <c r="E484" s="94"/>
      <c r="F484" s="94"/>
      <c r="X484" s="754"/>
    </row>
    <row r="485" ht="15.75" customHeight="1">
      <c r="A485" s="94"/>
      <c r="B485" s="94"/>
      <c r="C485" s="94"/>
      <c r="D485" s="81"/>
      <c r="E485" s="94"/>
      <c r="F485" s="94"/>
      <c r="X485" s="754"/>
    </row>
    <row r="486" ht="15.75" customHeight="1">
      <c r="A486" s="94"/>
      <c r="B486" s="94"/>
      <c r="C486" s="94"/>
      <c r="D486" s="81"/>
      <c r="E486" s="94"/>
      <c r="F486" s="94"/>
      <c r="X486" s="754"/>
    </row>
    <row r="487" ht="15.75" customHeight="1">
      <c r="A487" s="94"/>
      <c r="B487" s="94"/>
      <c r="C487" s="94"/>
      <c r="D487" s="81"/>
      <c r="E487" s="94"/>
      <c r="F487" s="94"/>
      <c r="X487" s="754"/>
    </row>
    <row r="488" ht="15.75" customHeight="1">
      <c r="A488" s="94"/>
      <c r="B488" s="94"/>
      <c r="C488" s="94"/>
      <c r="D488" s="81"/>
      <c r="E488" s="94"/>
      <c r="F488" s="94"/>
      <c r="X488" s="754"/>
    </row>
    <row r="489" ht="15.75" customHeight="1">
      <c r="A489" s="94"/>
      <c r="B489" s="94"/>
      <c r="C489" s="94"/>
      <c r="D489" s="81"/>
      <c r="E489" s="94"/>
      <c r="F489" s="94"/>
      <c r="X489" s="754"/>
    </row>
    <row r="490" ht="15.75" customHeight="1">
      <c r="A490" s="94"/>
      <c r="B490" s="94"/>
      <c r="C490" s="94"/>
      <c r="D490" s="81"/>
      <c r="E490" s="94"/>
      <c r="F490" s="94"/>
      <c r="X490" s="754"/>
    </row>
    <row r="491" ht="15.75" customHeight="1">
      <c r="A491" s="94"/>
      <c r="B491" s="94"/>
      <c r="C491" s="94"/>
      <c r="D491" s="81"/>
      <c r="E491" s="94"/>
      <c r="F491" s="94"/>
      <c r="X491" s="754"/>
    </row>
    <row r="492" ht="15.75" customHeight="1">
      <c r="A492" s="94"/>
      <c r="B492" s="94"/>
      <c r="C492" s="94"/>
      <c r="D492" s="81"/>
      <c r="E492" s="94"/>
      <c r="F492" s="94"/>
      <c r="X492" s="754"/>
    </row>
    <row r="493" ht="15.75" customHeight="1">
      <c r="A493" s="94"/>
      <c r="B493" s="94"/>
      <c r="C493" s="94"/>
      <c r="D493" s="81"/>
      <c r="E493" s="94"/>
      <c r="F493" s="94"/>
      <c r="X493" s="754"/>
    </row>
    <row r="494" ht="15.75" customHeight="1">
      <c r="A494" s="94"/>
      <c r="B494" s="94"/>
      <c r="C494" s="94"/>
      <c r="D494" s="81"/>
      <c r="E494" s="94"/>
      <c r="F494" s="94"/>
      <c r="X494" s="754"/>
    </row>
    <row r="495" ht="15.75" customHeight="1">
      <c r="A495" s="94"/>
      <c r="B495" s="94"/>
      <c r="C495" s="94"/>
      <c r="D495" s="81"/>
      <c r="E495" s="94"/>
      <c r="F495" s="94"/>
      <c r="X495" s="754"/>
    </row>
    <row r="496" ht="15.75" customHeight="1">
      <c r="A496" s="94"/>
      <c r="B496" s="94"/>
      <c r="C496" s="94"/>
      <c r="D496" s="81"/>
      <c r="E496" s="94"/>
      <c r="F496" s="94"/>
      <c r="X496" s="754"/>
    </row>
    <row r="497" ht="15.75" customHeight="1">
      <c r="A497" s="94"/>
      <c r="B497" s="94"/>
      <c r="C497" s="94"/>
      <c r="D497" s="81"/>
      <c r="E497" s="94"/>
      <c r="F497" s="94"/>
      <c r="X497" s="754"/>
    </row>
    <row r="498" ht="15.75" customHeight="1">
      <c r="A498" s="94"/>
      <c r="B498" s="94"/>
      <c r="C498" s="94"/>
      <c r="D498" s="81"/>
      <c r="E498" s="94"/>
      <c r="F498" s="94"/>
      <c r="X498" s="754"/>
    </row>
    <row r="499" ht="15.75" customHeight="1">
      <c r="A499" s="94"/>
      <c r="B499" s="94"/>
      <c r="C499" s="94"/>
      <c r="D499" s="81"/>
      <c r="E499" s="94"/>
      <c r="F499" s="94"/>
      <c r="X499" s="754"/>
    </row>
    <row r="500" ht="15.75" customHeight="1">
      <c r="A500" s="94"/>
      <c r="B500" s="94"/>
      <c r="C500" s="94"/>
      <c r="D500" s="81"/>
      <c r="E500" s="94"/>
      <c r="F500" s="94"/>
      <c r="X500" s="754"/>
    </row>
    <row r="501" ht="15.75" customHeight="1">
      <c r="A501" s="94"/>
      <c r="B501" s="94"/>
      <c r="C501" s="94"/>
      <c r="D501" s="81"/>
      <c r="E501" s="94"/>
      <c r="F501" s="94"/>
      <c r="X501" s="754"/>
    </row>
    <row r="502" ht="15.75" customHeight="1">
      <c r="A502" s="94"/>
      <c r="B502" s="94"/>
      <c r="C502" s="94"/>
      <c r="D502" s="81"/>
      <c r="E502" s="94"/>
      <c r="F502" s="94"/>
      <c r="X502" s="754"/>
    </row>
    <row r="503" ht="15.75" customHeight="1">
      <c r="A503" s="94"/>
      <c r="B503" s="94"/>
      <c r="C503" s="94"/>
      <c r="D503" s="81"/>
      <c r="E503" s="94"/>
      <c r="F503" s="94"/>
      <c r="X503" s="754"/>
    </row>
    <row r="504" ht="15.75" customHeight="1">
      <c r="A504" s="94"/>
      <c r="B504" s="94"/>
      <c r="C504" s="94"/>
      <c r="D504" s="81"/>
      <c r="E504" s="94"/>
      <c r="F504" s="94"/>
      <c r="X504" s="754"/>
    </row>
    <row r="505" ht="15.75" customHeight="1">
      <c r="A505" s="94"/>
      <c r="B505" s="94"/>
      <c r="C505" s="94"/>
      <c r="D505" s="81"/>
      <c r="E505" s="94"/>
      <c r="F505" s="94"/>
      <c r="X505" s="754"/>
    </row>
    <row r="506" ht="15.75" customHeight="1">
      <c r="A506" s="94"/>
      <c r="B506" s="94"/>
      <c r="C506" s="94"/>
      <c r="D506" s="81"/>
      <c r="E506" s="94"/>
      <c r="F506" s="94"/>
      <c r="X506" s="754"/>
    </row>
    <row r="507" ht="15.75" customHeight="1">
      <c r="A507" s="94"/>
      <c r="B507" s="94"/>
      <c r="C507" s="94"/>
      <c r="D507" s="81"/>
      <c r="E507" s="94"/>
      <c r="F507" s="94"/>
      <c r="X507" s="754"/>
    </row>
    <row r="508" ht="15.75" customHeight="1">
      <c r="A508" s="94"/>
      <c r="B508" s="94"/>
      <c r="C508" s="94"/>
      <c r="D508" s="81"/>
      <c r="E508" s="94"/>
      <c r="F508" s="94"/>
      <c r="X508" s="754"/>
    </row>
    <row r="509" ht="15.75" customHeight="1">
      <c r="A509" s="94"/>
      <c r="B509" s="94"/>
      <c r="C509" s="94"/>
      <c r="D509" s="81"/>
      <c r="E509" s="94"/>
      <c r="F509" s="94"/>
      <c r="X509" s="754"/>
    </row>
    <row r="510" ht="15.75" customHeight="1">
      <c r="A510" s="94"/>
      <c r="B510" s="94"/>
      <c r="C510" s="94"/>
      <c r="D510" s="81"/>
      <c r="E510" s="94"/>
      <c r="F510" s="94"/>
      <c r="X510" s="754"/>
    </row>
    <row r="511" ht="15.75" customHeight="1">
      <c r="A511" s="94"/>
      <c r="B511" s="94"/>
      <c r="C511" s="94"/>
      <c r="D511" s="81"/>
      <c r="E511" s="94"/>
      <c r="F511" s="94"/>
      <c r="X511" s="754"/>
    </row>
    <row r="512" ht="15.75" customHeight="1">
      <c r="A512" s="94"/>
      <c r="B512" s="94"/>
      <c r="C512" s="94"/>
      <c r="D512" s="81"/>
      <c r="E512" s="94"/>
      <c r="F512" s="94"/>
      <c r="X512" s="754"/>
    </row>
    <row r="513" ht="15.75" customHeight="1">
      <c r="A513" s="94"/>
      <c r="B513" s="94"/>
      <c r="C513" s="94"/>
      <c r="D513" s="81"/>
      <c r="E513" s="94"/>
      <c r="F513" s="94"/>
      <c r="X513" s="754"/>
    </row>
    <row r="514" ht="15.75" customHeight="1">
      <c r="A514" s="94"/>
      <c r="B514" s="94"/>
      <c r="C514" s="94"/>
      <c r="D514" s="81"/>
      <c r="E514" s="94"/>
      <c r="F514" s="94"/>
      <c r="X514" s="754"/>
    </row>
    <row r="515" ht="15.75" customHeight="1">
      <c r="A515" s="94"/>
      <c r="B515" s="94"/>
      <c r="C515" s="94"/>
      <c r="D515" s="81"/>
      <c r="E515" s="94"/>
      <c r="F515" s="94"/>
      <c r="X515" s="754"/>
    </row>
    <row r="516" ht="15.75" customHeight="1">
      <c r="A516" s="94"/>
      <c r="B516" s="94"/>
      <c r="C516" s="94"/>
      <c r="D516" s="81"/>
      <c r="E516" s="94"/>
      <c r="F516" s="94"/>
      <c r="X516" s="754"/>
    </row>
    <row r="517" ht="15.75" customHeight="1">
      <c r="A517" s="94"/>
      <c r="B517" s="94"/>
      <c r="C517" s="94"/>
      <c r="D517" s="81"/>
      <c r="E517" s="94"/>
      <c r="F517" s="94"/>
      <c r="X517" s="754"/>
    </row>
    <row r="518" ht="15.75" customHeight="1">
      <c r="A518" s="94"/>
      <c r="B518" s="94"/>
      <c r="C518" s="94"/>
      <c r="D518" s="81"/>
      <c r="E518" s="94"/>
      <c r="F518" s="94"/>
      <c r="X518" s="754"/>
    </row>
    <row r="519" ht="15.75" customHeight="1">
      <c r="A519" s="94"/>
      <c r="B519" s="94"/>
      <c r="C519" s="94"/>
      <c r="D519" s="81"/>
      <c r="E519" s="94"/>
      <c r="F519" s="94"/>
      <c r="X519" s="754"/>
    </row>
    <row r="520" ht="15.75" customHeight="1">
      <c r="A520" s="94"/>
      <c r="B520" s="94"/>
      <c r="C520" s="94"/>
      <c r="D520" s="81"/>
      <c r="E520" s="94"/>
      <c r="F520" s="94"/>
      <c r="X520" s="754"/>
    </row>
    <row r="521" ht="15.75" customHeight="1">
      <c r="A521" s="94"/>
      <c r="B521" s="94"/>
      <c r="C521" s="94"/>
      <c r="D521" s="81"/>
      <c r="E521" s="94"/>
      <c r="F521" s="94"/>
      <c r="X521" s="754"/>
    </row>
    <row r="522" ht="15.75" customHeight="1">
      <c r="A522" s="94"/>
      <c r="B522" s="94"/>
      <c r="C522" s="94"/>
      <c r="D522" s="81"/>
      <c r="E522" s="94"/>
      <c r="F522" s="94"/>
      <c r="X522" s="754"/>
    </row>
    <row r="523" ht="15.75" customHeight="1">
      <c r="A523" s="94"/>
      <c r="B523" s="94"/>
      <c r="C523" s="94"/>
      <c r="D523" s="81"/>
      <c r="E523" s="94"/>
      <c r="F523" s="94"/>
      <c r="X523" s="754"/>
    </row>
    <row r="524" ht="15.75" customHeight="1">
      <c r="A524" s="94"/>
      <c r="B524" s="94"/>
      <c r="C524" s="94"/>
      <c r="D524" s="81"/>
      <c r="E524" s="94"/>
      <c r="F524" s="94"/>
      <c r="X524" s="754"/>
    </row>
    <row r="525" ht="15.75" customHeight="1">
      <c r="A525" s="94"/>
      <c r="B525" s="94"/>
      <c r="C525" s="94"/>
      <c r="D525" s="81"/>
      <c r="E525" s="94"/>
      <c r="F525" s="94"/>
      <c r="X525" s="754"/>
    </row>
    <row r="526" ht="15.75" customHeight="1">
      <c r="A526" s="94"/>
      <c r="B526" s="94"/>
      <c r="C526" s="94"/>
      <c r="D526" s="81"/>
      <c r="E526" s="94"/>
      <c r="F526" s="94"/>
      <c r="X526" s="754"/>
    </row>
    <row r="527" ht="15.75" customHeight="1">
      <c r="A527" s="94"/>
      <c r="B527" s="94"/>
      <c r="C527" s="94"/>
      <c r="D527" s="81"/>
      <c r="E527" s="94"/>
      <c r="F527" s="94"/>
      <c r="X527" s="754"/>
    </row>
    <row r="528" ht="15.75" customHeight="1">
      <c r="A528" s="94"/>
      <c r="B528" s="94"/>
      <c r="C528" s="94"/>
      <c r="D528" s="81"/>
      <c r="E528" s="94"/>
      <c r="F528" s="94"/>
      <c r="X528" s="754"/>
    </row>
    <row r="529" ht="15.75" customHeight="1">
      <c r="A529" s="94"/>
      <c r="B529" s="94"/>
      <c r="C529" s="94"/>
      <c r="D529" s="81"/>
      <c r="E529" s="94"/>
      <c r="F529" s="94"/>
      <c r="X529" s="754"/>
    </row>
    <row r="530" ht="15.75" customHeight="1">
      <c r="A530" s="94"/>
      <c r="B530" s="94"/>
      <c r="C530" s="94"/>
      <c r="D530" s="81"/>
      <c r="E530" s="94"/>
      <c r="F530" s="94"/>
      <c r="X530" s="754"/>
    </row>
    <row r="531" ht="15.75" customHeight="1">
      <c r="A531" s="94"/>
      <c r="B531" s="94"/>
      <c r="C531" s="94"/>
      <c r="D531" s="81"/>
      <c r="E531" s="94"/>
      <c r="F531" s="94"/>
      <c r="X531" s="754"/>
    </row>
    <row r="532" ht="15.75" customHeight="1">
      <c r="A532" s="94"/>
      <c r="B532" s="94"/>
      <c r="C532" s="94"/>
      <c r="D532" s="81"/>
      <c r="E532" s="94"/>
      <c r="F532" s="94"/>
      <c r="X532" s="754"/>
    </row>
    <row r="533" ht="15.75" customHeight="1">
      <c r="A533" s="94"/>
      <c r="B533" s="94"/>
      <c r="C533" s="94"/>
      <c r="D533" s="81"/>
      <c r="E533" s="94"/>
      <c r="F533" s="94"/>
      <c r="X533" s="754"/>
    </row>
    <row r="534" ht="15.75" customHeight="1">
      <c r="A534" s="94"/>
      <c r="B534" s="94"/>
      <c r="C534" s="94"/>
      <c r="D534" s="81"/>
      <c r="E534" s="94"/>
      <c r="F534" s="94"/>
      <c r="X534" s="754"/>
    </row>
    <row r="535" ht="15.75" customHeight="1">
      <c r="A535" s="94"/>
      <c r="B535" s="94"/>
      <c r="C535" s="94"/>
      <c r="D535" s="81"/>
      <c r="E535" s="94"/>
      <c r="F535" s="94"/>
      <c r="X535" s="754"/>
    </row>
    <row r="536" ht="15.75" customHeight="1">
      <c r="A536" s="94"/>
      <c r="B536" s="94"/>
      <c r="C536" s="94"/>
      <c r="D536" s="81"/>
      <c r="E536" s="94"/>
      <c r="F536" s="94"/>
      <c r="X536" s="754"/>
    </row>
    <row r="537" ht="15.75" customHeight="1">
      <c r="A537" s="94"/>
      <c r="B537" s="94"/>
      <c r="C537" s="94"/>
      <c r="D537" s="81"/>
      <c r="E537" s="94"/>
      <c r="F537" s="94"/>
      <c r="X537" s="754"/>
    </row>
    <row r="538" ht="15.75" customHeight="1">
      <c r="A538" s="94"/>
      <c r="B538" s="94"/>
      <c r="C538" s="94"/>
      <c r="D538" s="81"/>
      <c r="E538" s="94"/>
      <c r="F538" s="94"/>
      <c r="X538" s="754"/>
    </row>
    <row r="539" ht="15.75" customHeight="1">
      <c r="A539" s="94"/>
      <c r="B539" s="94"/>
      <c r="C539" s="94"/>
      <c r="D539" s="81"/>
      <c r="E539" s="94"/>
      <c r="F539" s="94"/>
      <c r="X539" s="754"/>
    </row>
    <row r="540" ht="15.75" customHeight="1">
      <c r="A540" s="94"/>
      <c r="B540" s="94"/>
      <c r="C540" s="94"/>
      <c r="D540" s="81"/>
      <c r="E540" s="94"/>
      <c r="F540" s="94"/>
      <c r="X540" s="754"/>
    </row>
    <row r="541" ht="15.75" customHeight="1">
      <c r="A541" s="94"/>
      <c r="B541" s="94"/>
      <c r="C541" s="94"/>
      <c r="D541" s="81"/>
      <c r="E541" s="94"/>
      <c r="F541" s="94"/>
      <c r="X541" s="754"/>
    </row>
    <row r="542" ht="15.75" customHeight="1">
      <c r="A542" s="94"/>
      <c r="B542" s="94"/>
      <c r="C542" s="94"/>
      <c r="D542" s="81"/>
      <c r="E542" s="94"/>
      <c r="F542" s="94"/>
      <c r="X542" s="754"/>
    </row>
    <row r="543" ht="15.75" customHeight="1">
      <c r="A543" s="94"/>
      <c r="B543" s="94"/>
      <c r="C543" s="94"/>
      <c r="D543" s="81"/>
      <c r="E543" s="94"/>
      <c r="F543" s="94"/>
      <c r="X543" s="754"/>
    </row>
    <row r="544" ht="15.75" customHeight="1">
      <c r="A544" s="94"/>
      <c r="B544" s="94"/>
      <c r="C544" s="94"/>
      <c r="D544" s="81"/>
      <c r="E544" s="94"/>
      <c r="F544" s="94"/>
      <c r="X544" s="754"/>
    </row>
    <row r="545" ht="15.75" customHeight="1">
      <c r="A545" s="94"/>
      <c r="B545" s="94"/>
      <c r="C545" s="94"/>
      <c r="D545" s="81"/>
      <c r="E545" s="94"/>
      <c r="F545" s="94"/>
      <c r="X545" s="754"/>
    </row>
    <row r="546" ht="15.75" customHeight="1">
      <c r="A546" s="94"/>
      <c r="B546" s="94"/>
      <c r="C546" s="94"/>
      <c r="D546" s="81"/>
      <c r="E546" s="94"/>
      <c r="F546" s="94"/>
      <c r="X546" s="754"/>
    </row>
    <row r="547" ht="15.75" customHeight="1">
      <c r="A547" s="94"/>
      <c r="B547" s="94"/>
      <c r="C547" s="94"/>
      <c r="D547" s="81"/>
      <c r="E547" s="94"/>
      <c r="F547" s="94"/>
      <c r="X547" s="754"/>
    </row>
    <row r="548" ht="15.75" customHeight="1">
      <c r="A548" s="94"/>
      <c r="B548" s="94"/>
      <c r="C548" s="94"/>
      <c r="D548" s="81"/>
      <c r="E548" s="94"/>
      <c r="F548" s="94"/>
      <c r="X548" s="754"/>
    </row>
    <row r="549" ht="15.75" customHeight="1">
      <c r="A549" s="94"/>
      <c r="B549" s="94"/>
      <c r="C549" s="94"/>
      <c r="D549" s="81"/>
      <c r="E549" s="94"/>
      <c r="F549" s="94"/>
      <c r="X549" s="754"/>
    </row>
    <row r="550" ht="15.75" customHeight="1">
      <c r="A550" s="94"/>
      <c r="B550" s="94"/>
      <c r="C550" s="94"/>
      <c r="D550" s="81"/>
      <c r="E550" s="94"/>
      <c r="F550" s="94"/>
      <c r="X550" s="754"/>
    </row>
    <row r="551" ht="15.75" customHeight="1">
      <c r="A551" s="94"/>
      <c r="B551" s="94"/>
      <c r="C551" s="94"/>
      <c r="D551" s="81"/>
      <c r="E551" s="94"/>
      <c r="F551" s="94"/>
      <c r="X551" s="754"/>
    </row>
    <row r="552" ht="15.75" customHeight="1">
      <c r="A552" s="94"/>
      <c r="B552" s="94"/>
      <c r="C552" s="94"/>
      <c r="D552" s="81"/>
      <c r="E552" s="94"/>
      <c r="F552" s="94"/>
      <c r="X552" s="754"/>
    </row>
    <row r="553" ht="15.75" customHeight="1">
      <c r="A553" s="94"/>
      <c r="B553" s="94"/>
      <c r="C553" s="94"/>
      <c r="D553" s="81"/>
      <c r="E553" s="94"/>
      <c r="F553" s="94"/>
      <c r="X553" s="754"/>
    </row>
    <row r="554" ht="15.75" customHeight="1">
      <c r="A554" s="94"/>
      <c r="B554" s="94"/>
      <c r="C554" s="94"/>
      <c r="D554" s="81"/>
      <c r="E554" s="94"/>
      <c r="F554" s="94"/>
      <c r="X554" s="754"/>
    </row>
    <row r="555" ht="15.75" customHeight="1">
      <c r="A555" s="94"/>
      <c r="B555" s="94"/>
      <c r="C555" s="94"/>
      <c r="D555" s="81"/>
      <c r="E555" s="94"/>
      <c r="F555" s="94"/>
      <c r="X555" s="754"/>
    </row>
    <row r="556" ht="15.75" customHeight="1">
      <c r="A556" s="94"/>
      <c r="B556" s="94"/>
      <c r="C556" s="94"/>
      <c r="D556" s="81"/>
      <c r="E556" s="94"/>
      <c r="F556" s="94"/>
      <c r="X556" s="754"/>
    </row>
    <row r="557" ht="15.75" customHeight="1">
      <c r="A557" s="94"/>
      <c r="B557" s="94"/>
      <c r="C557" s="94"/>
      <c r="D557" s="81"/>
      <c r="E557" s="94"/>
      <c r="F557" s="94"/>
      <c r="X557" s="754"/>
    </row>
    <row r="558" ht="15.75" customHeight="1">
      <c r="A558" s="94"/>
      <c r="B558" s="94"/>
      <c r="C558" s="94"/>
      <c r="D558" s="81"/>
      <c r="E558" s="94"/>
      <c r="F558" s="94"/>
      <c r="X558" s="754"/>
    </row>
    <row r="559" ht="15.75" customHeight="1">
      <c r="A559" s="94"/>
      <c r="B559" s="94"/>
      <c r="C559" s="94"/>
      <c r="D559" s="81"/>
      <c r="E559" s="94"/>
      <c r="F559" s="94"/>
      <c r="X559" s="754"/>
    </row>
    <row r="560" ht="15.75" customHeight="1">
      <c r="A560" s="94"/>
      <c r="B560" s="94"/>
      <c r="C560" s="94"/>
      <c r="D560" s="81"/>
      <c r="E560" s="94"/>
      <c r="F560" s="94"/>
      <c r="X560" s="754"/>
    </row>
    <row r="561" ht="15.75" customHeight="1">
      <c r="A561" s="94"/>
      <c r="B561" s="94"/>
      <c r="C561" s="94"/>
      <c r="D561" s="81"/>
      <c r="E561" s="94"/>
      <c r="F561" s="94"/>
      <c r="X561" s="754"/>
    </row>
    <row r="562" ht="15.75" customHeight="1">
      <c r="A562" s="94"/>
      <c r="B562" s="94"/>
      <c r="C562" s="94"/>
      <c r="D562" s="81"/>
      <c r="E562" s="94"/>
      <c r="F562" s="94"/>
      <c r="X562" s="754"/>
    </row>
    <row r="563" ht="15.75" customHeight="1">
      <c r="A563" s="94"/>
      <c r="B563" s="94"/>
      <c r="C563" s="94"/>
      <c r="D563" s="81"/>
      <c r="E563" s="94"/>
      <c r="F563" s="94"/>
      <c r="X563" s="754"/>
    </row>
    <row r="564" ht="15.75" customHeight="1">
      <c r="A564" s="94"/>
      <c r="B564" s="94"/>
      <c r="C564" s="94"/>
      <c r="D564" s="81"/>
      <c r="E564" s="94"/>
      <c r="F564" s="94"/>
      <c r="X564" s="754"/>
    </row>
    <row r="565" ht="15.75" customHeight="1">
      <c r="A565" s="94"/>
      <c r="B565" s="94"/>
      <c r="C565" s="94"/>
      <c r="D565" s="81"/>
      <c r="E565" s="94"/>
      <c r="F565" s="94"/>
      <c r="X565" s="754"/>
    </row>
    <row r="566" ht="15.75" customHeight="1">
      <c r="A566" s="94"/>
      <c r="B566" s="94"/>
      <c r="C566" s="94"/>
      <c r="D566" s="81"/>
      <c r="E566" s="94"/>
      <c r="F566" s="94"/>
      <c r="X566" s="754"/>
    </row>
    <row r="567" ht="15.75" customHeight="1">
      <c r="A567" s="94"/>
      <c r="B567" s="94"/>
      <c r="C567" s="94"/>
      <c r="D567" s="81"/>
      <c r="E567" s="94"/>
      <c r="F567" s="94"/>
      <c r="X567" s="754"/>
    </row>
    <row r="568" ht="15.75" customHeight="1">
      <c r="A568" s="94"/>
      <c r="B568" s="94"/>
      <c r="C568" s="94"/>
      <c r="D568" s="81"/>
      <c r="E568" s="94"/>
      <c r="F568" s="94"/>
      <c r="X568" s="754"/>
    </row>
    <row r="569" ht="15.75" customHeight="1">
      <c r="A569" s="94"/>
      <c r="B569" s="94"/>
      <c r="C569" s="94"/>
      <c r="D569" s="81"/>
      <c r="E569" s="94"/>
      <c r="F569" s="94"/>
      <c r="X569" s="754"/>
    </row>
    <row r="570" ht="15.75" customHeight="1">
      <c r="A570" s="94"/>
      <c r="B570" s="94"/>
      <c r="C570" s="94"/>
      <c r="D570" s="81"/>
      <c r="E570" s="94"/>
      <c r="F570" s="94"/>
      <c r="X570" s="754"/>
    </row>
    <row r="571" ht="15.75" customHeight="1">
      <c r="A571" s="94"/>
      <c r="B571" s="94"/>
      <c r="C571" s="94"/>
      <c r="D571" s="81"/>
      <c r="E571" s="94"/>
      <c r="F571" s="94"/>
      <c r="X571" s="754"/>
    </row>
    <row r="572" ht="15.75" customHeight="1">
      <c r="A572" s="94"/>
      <c r="B572" s="94"/>
      <c r="C572" s="94"/>
      <c r="D572" s="81"/>
      <c r="E572" s="94"/>
      <c r="F572" s="94"/>
      <c r="X572" s="754"/>
    </row>
    <row r="573" ht="15.75" customHeight="1">
      <c r="A573" s="94"/>
      <c r="B573" s="94"/>
      <c r="C573" s="94"/>
      <c r="D573" s="81"/>
      <c r="E573" s="94"/>
      <c r="F573" s="94"/>
      <c r="X573" s="754"/>
    </row>
    <row r="574" ht="15.75" customHeight="1">
      <c r="A574" s="94"/>
      <c r="B574" s="94"/>
      <c r="C574" s="94"/>
      <c r="D574" s="81"/>
      <c r="E574" s="94"/>
      <c r="F574" s="94"/>
      <c r="X574" s="754"/>
    </row>
    <row r="575" ht="15.75" customHeight="1">
      <c r="A575" s="94"/>
      <c r="B575" s="94"/>
      <c r="C575" s="94"/>
      <c r="D575" s="81"/>
      <c r="E575" s="94"/>
      <c r="F575" s="94"/>
      <c r="X575" s="754"/>
    </row>
    <row r="576" ht="15.75" customHeight="1">
      <c r="A576" s="94"/>
      <c r="B576" s="94"/>
      <c r="C576" s="94"/>
      <c r="D576" s="81"/>
      <c r="E576" s="94"/>
      <c r="F576" s="94"/>
      <c r="X576" s="754"/>
    </row>
    <row r="577" ht="15.75" customHeight="1">
      <c r="A577" s="94"/>
      <c r="B577" s="94"/>
      <c r="C577" s="94"/>
      <c r="D577" s="81"/>
      <c r="E577" s="94"/>
      <c r="F577" s="94"/>
      <c r="X577" s="754"/>
    </row>
    <row r="578" ht="15.75" customHeight="1">
      <c r="A578" s="94"/>
      <c r="B578" s="94"/>
      <c r="C578" s="94"/>
      <c r="D578" s="81"/>
      <c r="E578" s="94"/>
      <c r="F578" s="94"/>
      <c r="X578" s="754"/>
    </row>
    <row r="579" ht="15.75" customHeight="1">
      <c r="A579" s="94"/>
      <c r="B579" s="94"/>
      <c r="C579" s="94"/>
      <c r="D579" s="81"/>
      <c r="E579" s="94"/>
      <c r="F579" s="94"/>
      <c r="X579" s="754"/>
    </row>
    <row r="580" ht="15.75" customHeight="1">
      <c r="A580" s="94"/>
      <c r="B580" s="94"/>
      <c r="C580" s="94"/>
      <c r="D580" s="81"/>
      <c r="E580" s="94"/>
      <c r="F580" s="94"/>
      <c r="X580" s="754"/>
    </row>
    <row r="581" ht="15.75" customHeight="1">
      <c r="A581" s="94"/>
      <c r="B581" s="94"/>
      <c r="C581" s="94"/>
      <c r="D581" s="81"/>
      <c r="E581" s="94"/>
      <c r="F581" s="94"/>
      <c r="X581" s="754"/>
    </row>
    <row r="582" ht="15.75" customHeight="1">
      <c r="A582" s="94"/>
      <c r="B582" s="94"/>
      <c r="C582" s="94"/>
      <c r="D582" s="81"/>
      <c r="E582" s="94"/>
      <c r="F582" s="94"/>
      <c r="X582" s="754"/>
    </row>
    <row r="583" ht="15.75" customHeight="1">
      <c r="A583" s="94"/>
      <c r="B583" s="94"/>
      <c r="C583" s="94"/>
      <c r="D583" s="81"/>
      <c r="E583" s="94"/>
      <c r="F583" s="94"/>
      <c r="X583" s="754"/>
    </row>
    <row r="584" ht="15.75" customHeight="1">
      <c r="A584" s="94"/>
      <c r="B584" s="94"/>
      <c r="C584" s="94"/>
      <c r="D584" s="81"/>
      <c r="E584" s="94"/>
      <c r="F584" s="94"/>
      <c r="X584" s="754"/>
    </row>
    <row r="585" ht="15.75" customHeight="1">
      <c r="A585" s="94"/>
      <c r="B585" s="94"/>
      <c r="C585" s="94"/>
      <c r="D585" s="81"/>
      <c r="E585" s="94"/>
      <c r="F585" s="94"/>
      <c r="X585" s="754"/>
    </row>
    <row r="586" ht="15.75" customHeight="1">
      <c r="A586" s="94"/>
      <c r="B586" s="94"/>
      <c r="C586" s="94"/>
      <c r="D586" s="81"/>
      <c r="E586" s="94"/>
      <c r="F586" s="94"/>
      <c r="X586" s="754"/>
    </row>
    <row r="587" ht="15.75" customHeight="1">
      <c r="A587" s="94"/>
      <c r="B587" s="94"/>
      <c r="C587" s="94"/>
      <c r="D587" s="81"/>
      <c r="E587" s="94"/>
      <c r="F587" s="94"/>
      <c r="X587" s="754"/>
    </row>
    <row r="588" ht="15.75" customHeight="1">
      <c r="A588" s="94"/>
      <c r="B588" s="94"/>
      <c r="C588" s="94"/>
      <c r="D588" s="81"/>
      <c r="E588" s="94"/>
      <c r="F588" s="94"/>
      <c r="X588" s="754"/>
    </row>
    <row r="589" ht="15.75" customHeight="1">
      <c r="A589" s="94"/>
      <c r="B589" s="94"/>
      <c r="C589" s="94"/>
      <c r="D589" s="81"/>
      <c r="E589" s="94"/>
      <c r="F589" s="94"/>
      <c r="X589" s="754"/>
    </row>
    <row r="590" ht="15.75" customHeight="1">
      <c r="A590" s="94"/>
      <c r="B590" s="94"/>
      <c r="C590" s="94"/>
      <c r="D590" s="81"/>
      <c r="E590" s="94"/>
      <c r="F590" s="94"/>
      <c r="X590" s="754"/>
    </row>
    <row r="591" ht="15.75" customHeight="1">
      <c r="A591" s="94"/>
      <c r="B591" s="94"/>
      <c r="C591" s="94"/>
      <c r="D591" s="81"/>
      <c r="E591" s="94"/>
      <c r="F591" s="94"/>
      <c r="X591" s="754"/>
    </row>
    <row r="592" ht="15.75" customHeight="1">
      <c r="A592" s="94"/>
      <c r="B592" s="94"/>
      <c r="C592" s="94"/>
      <c r="D592" s="81"/>
      <c r="E592" s="94"/>
      <c r="F592" s="94"/>
      <c r="X592" s="754"/>
    </row>
    <row r="593" ht="15.75" customHeight="1">
      <c r="A593" s="94"/>
      <c r="B593" s="94"/>
      <c r="C593" s="94"/>
      <c r="D593" s="81"/>
      <c r="E593" s="94"/>
      <c r="F593" s="94"/>
      <c r="X593" s="754"/>
    </row>
    <row r="594" ht="15.75" customHeight="1">
      <c r="A594" s="94"/>
      <c r="B594" s="94"/>
      <c r="C594" s="94"/>
      <c r="D594" s="81"/>
      <c r="E594" s="94"/>
      <c r="F594" s="94"/>
      <c r="X594" s="754"/>
    </row>
    <row r="595" ht="15.75" customHeight="1">
      <c r="A595" s="94"/>
      <c r="B595" s="94"/>
      <c r="C595" s="94"/>
      <c r="D595" s="81"/>
      <c r="E595" s="94"/>
      <c r="F595" s="94"/>
      <c r="X595" s="754"/>
    </row>
    <row r="596" ht="15.75" customHeight="1">
      <c r="A596" s="94"/>
      <c r="B596" s="94"/>
      <c r="C596" s="94"/>
      <c r="D596" s="81"/>
      <c r="E596" s="94"/>
      <c r="F596" s="94"/>
      <c r="X596" s="754"/>
    </row>
    <row r="597" ht="15.75" customHeight="1">
      <c r="A597" s="94"/>
      <c r="B597" s="94"/>
      <c r="C597" s="94"/>
      <c r="D597" s="81"/>
      <c r="E597" s="94"/>
      <c r="F597" s="94"/>
      <c r="X597" s="754"/>
    </row>
    <row r="598" ht="15.75" customHeight="1">
      <c r="A598" s="94"/>
      <c r="B598" s="94"/>
      <c r="C598" s="94"/>
      <c r="D598" s="81"/>
      <c r="E598" s="94"/>
      <c r="F598" s="94"/>
      <c r="X598" s="754"/>
    </row>
    <row r="599" ht="15.75" customHeight="1">
      <c r="A599" s="94"/>
      <c r="B599" s="94"/>
      <c r="C599" s="94"/>
      <c r="D599" s="81"/>
      <c r="E599" s="94"/>
      <c r="F599" s="94"/>
      <c r="X599" s="754"/>
    </row>
    <row r="600" ht="15.75" customHeight="1">
      <c r="A600" s="94"/>
      <c r="B600" s="94"/>
      <c r="C600" s="94"/>
      <c r="D600" s="81"/>
      <c r="E600" s="94"/>
      <c r="F600" s="94"/>
      <c r="X600" s="754"/>
    </row>
    <row r="601" ht="15.75" customHeight="1">
      <c r="A601" s="94"/>
      <c r="B601" s="94"/>
      <c r="C601" s="94"/>
      <c r="D601" s="81"/>
      <c r="E601" s="94"/>
      <c r="F601" s="94"/>
      <c r="X601" s="754"/>
    </row>
    <row r="602" ht="15.75" customHeight="1">
      <c r="A602" s="94"/>
      <c r="B602" s="94"/>
      <c r="C602" s="94"/>
      <c r="D602" s="81"/>
      <c r="E602" s="94"/>
      <c r="F602" s="94"/>
      <c r="X602" s="754"/>
    </row>
    <row r="603" ht="15.75" customHeight="1">
      <c r="A603" s="94"/>
      <c r="B603" s="94"/>
      <c r="C603" s="94"/>
      <c r="D603" s="81"/>
      <c r="E603" s="94"/>
      <c r="F603" s="94"/>
      <c r="X603" s="754"/>
    </row>
    <row r="604" ht="15.75" customHeight="1">
      <c r="A604" s="94"/>
      <c r="B604" s="94"/>
      <c r="C604" s="94"/>
      <c r="D604" s="81"/>
      <c r="E604" s="94"/>
      <c r="F604" s="94"/>
      <c r="X604" s="754"/>
    </row>
    <row r="605" ht="15.75" customHeight="1">
      <c r="A605" s="94"/>
      <c r="B605" s="94"/>
      <c r="C605" s="94"/>
      <c r="D605" s="81"/>
      <c r="E605" s="94"/>
      <c r="F605" s="94"/>
      <c r="X605" s="754"/>
    </row>
    <row r="606" ht="15.75" customHeight="1">
      <c r="A606" s="94"/>
      <c r="B606" s="94"/>
      <c r="C606" s="94"/>
      <c r="D606" s="81"/>
      <c r="E606" s="94"/>
      <c r="F606" s="94"/>
      <c r="X606" s="754"/>
    </row>
    <row r="607" ht="15.75" customHeight="1">
      <c r="A607" s="94"/>
      <c r="B607" s="94"/>
      <c r="C607" s="94"/>
      <c r="D607" s="81"/>
      <c r="E607" s="94"/>
      <c r="F607" s="94"/>
      <c r="X607" s="754"/>
    </row>
    <row r="608" ht="15.75" customHeight="1">
      <c r="A608" s="94"/>
      <c r="B608" s="94"/>
      <c r="C608" s="94"/>
      <c r="D608" s="81"/>
      <c r="E608" s="94"/>
      <c r="F608" s="94"/>
      <c r="X608" s="754"/>
    </row>
    <row r="609" ht="15.75" customHeight="1">
      <c r="A609" s="94"/>
      <c r="B609" s="94"/>
      <c r="C609" s="94"/>
      <c r="D609" s="81"/>
      <c r="E609" s="94"/>
      <c r="F609" s="94"/>
      <c r="X609" s="754"/>
    </row>
    <row r="610" ht="15.75" customHeight="1">
      <c r="A610" s="94"/>
      <c r="B610" s="94"/>
      <c r="C610" s="94"/>
      <c r="D610" s="81"/>
      <c r="E610" s="94"/>
      <c r="F610" s="94"/>
      <c r="X610" s="754"/>
    </row>
    <row r="611" ht="15.75" customHeight="1">
      <c r="A611" s="94"/>
      <c r="B611" s="94"/>
      <c r="C611" s="94"/>
      <c r="D611" s="81"/>
      <c r="E611" s="94"/>
      <c r="F611" s="94"/>
      <c r="X611" s="754"/>
    </row>
    <row r="612" ht="15.75" customHeight="1">
      <c r="A612" s="94"/>
      <c r="B612" s="94"/>
      <c r="C612" s="94"/>
      <c r="D612" s="81"/>
      <c r="E612" s="94"/>
      <c r="F612" s="94"/>
      <c r="X612" s="754"/>
    </row>
    <row r="613" ht="15.75" customHeight="1">
      <c r="A613" s="94"/>
      <c r="B613" s="94"/>
      <c r="C613" s="94"/>
      <c r="D613" s="81"/>
      <c r="E613" s="94"/>
      <c r="F613" s="94"/>
      <c r="X613" s="754"/>
    </row>
    <row r="614" ht="15.75" customHeight="1">
      <c r="A614" s="94"/>
      <c r="B614" s="94"/>
      <c r="C614" s="94"/>
      <c r="D614" s="81"/>
      <c r="E614" s="94"/>
      <c r="F614" s="94"/>
      <c r="X614" s="754"/>
    </row>
    <row r="615" ht="15.75" customHeight="1">
      <c r="A615" s="94"/>
      <c r="B615" s="94"/>
      <c r="C615" s="94"/>
      <c r="D615" s="81"/>
      <c r="E615" s="94"/>
      <c r="F615" s="94"/>
      <c r="X615" s="754"/>
    </row>
    <row r="616" ht="15.75" customHeight="1">
      <c r="A616" s="94"/>
      <c r="B616" s="94"/>
      <c r="C616" s="94"/>
      <c r="D616" s="81"/>
      <c r="E616" s="94"/>
      <c r="F616" s="94"/>
      <c r="X616" s="754"/>
    </row>
    <row r="617" ht="15.75" customHeight="1">
      <c r="A617" s="94"/>
      <c r="B617" s="94"/>
      <c r="C617" s="94"/>
      <c r="D617" s="81"/>
      <c r="E617" s="94"/>
      <c r="F617" s="94"/>
      <c r="X617" s="754"/>
    </row>
    <row r="618" ht="15.75" customHeight="1">
      <c r="A618" s="94"/>
      <c r="B618" s="94"/>
      <c r="C618" s="94"/>
      <c r="D618" s="81"/>
      <c r="E618" s="94"/>
      <c r="F618" s="94"/>
      <c r="X618" s="754"/>
    </row>
    <row r="619" ht="15.75" customHeight="1">
      <c r="A619" s="94"/>
      <c r="B619" s="94"/>
      <c r="C619" s="94"/>
      <c r="D619" s="81"/>
      <c r="E619" s="94"/>
      <c r="F619" s="94"/>
      <c r="X619" s="754"/>
    </row>
    <row r="620" ht="15.75" customHeight="1">
      <c r="A620" s="94"/>
      <c r="B620" s="94"/>
      <c r="C620" s="94"/>
      <c r="D620" s="81"/>
      <c r="E620" s="94"/>
      <c r="F620" s="94"/>
      <c r="X620" s="754"/>
    </row>
    <row r="621" ht="15.75" customHeight="1">
      <c r="A621" s="94"/>
      <c r="B621" s="94"/>
      <c r="C621" s="94"/>
      <c r="D621" s="81"/>
      <c r="E621" s="94"/>
      <c r="F621" s="94"/>
      <c r="X621" s="754"/>
    </row>
    <row r="622" ht="15.75" customHeight="1">
      <c r="A622" s="94"/>
      <c r="B622" s="94"/>
      <c r="C622" s="94"/>
      <c r="D622" s="81"/>
      <c r="E622" s="94"/>
      <c r="F622" s="94"/>
      <c r="X622" s="754"/>
    </row>
    <row r="623" ht="15.75" customHeight="1">
      <c r="A623" s="94"/>
      <c r="B623" s="94"/>
      <c r="C623" s="94"/>
      <c r="D623" s="81"/>
      <c r="E623" s="94"/>
      <c r="F623" s="94"/>
      <c r="X623" s="754"/>
    </row>
    <row r="624" ht="15.75" customHeight="1">
      <c r="A624" s="94"/>
      <c r="B624" s="94"/>
      <c r="C624" s="94"/>
      <c r="D624" s="81"/>
      <c r="E624" s="94"/>
      <c r="F624" s="94"/>
      <c r="X624" s="754"/>
    </row>
    <row r="625" ht="15.75" customHeight="1">
      <c r="A625" s="94"/>
      <c r="B625" s="94"/>
      <c r="C625" s="94"/>
      <c r="D625" s="81"/>
      <c r="E625" s="94"/>
      <c r="F625" s="94"/>
      <c r="X625" s="754"/>
    </row>
    <row r="626" ht="15.75" customHeight="1">
      <c r="A626" s="94"/>
      <c r="B626" s="94"/>
      <c r="C626" s="94"/>
      <c r="D626" s="81"/>
      <c r="E626" s="94"/>
      <c r="F626" s="94"/>
      <c r="X626" s="754"/>
    </row>
    <row r="627" ht="15.75" customHeight="1">
      <c r="A627" s="94"/>
      <c r="B627" s="94"/>
      <c r="C627" s="94"/>
      <c r="D627" s="81"/>
      <c r="E627" s="94"/>
      <c r="F627" s="94"/>
      <c r="X627" s="754"/>
    </row>
    <row r="628" ht="15.75" customHeight="1">
      <c r="A628" s="94"/>
      <c r="B628" s="94"/>
      <c r="C628" s="94"/>
      <c r="D628" s="81"/>
      <c r="E628" s="94"/>
      <c r="F628" s="94"/>
      <c r="X628" s="754"/>
    </row>
    <row r="629" ht="15.75" customHeight="1">
      <c r="A629" s="94"/>
      <c r="B629" s="94"/>
      <c r="C629" s="94"/>
      <c r="D629" s="81"/>
      <c r="E629" s="94"/>
      <c r="F629" s="94"/>
      <c r="X629" s="754"/>
    </row>
    <row r="630" ht="15.75" customHeight="1">
      <c r="A630" s="94"/>
      <c r="B630" s="94"/>
      <c r="C630" s="94"/>
      <c r="D630" s="81"/>
      <c r="E630" s="94"/>
      <c r="F630" s="94"/>
      <c r="X630" s="754"/>
    </row>
    <row r="631" ht="15.75" customHeight="1">
      <c r="A631" s="94"/>
      <c r="B631" s="94"/>
      <c r="C631" s="94"/>
      <c r="D631" s="81"/>
      <c r="E631" s="94"/>
      <c r="F631" s="94"/>
      <c r="X631" s="754"/>
    </row>
    <row r="632" ht="15.75" customHeight="1">
      <c r="A632" s="94"/>
      <c r="B632" s="94"/>
      <c r="C632" s="94"/>
      <c r="D632" s="81"/>
      <c r="E632" s="94"/>
      <c r="F632" s="94"/>
      <c r="X632" s="754"/>
    </row>
    <row r="633" ht="15.75" customHeight="1">
      <c r="A633" s="94"/>
      <c r="B633" s="94"/>
      <c r="C633" s="94"/>
      <c r="D633" s="81"/>
      <c r="E633" s="94"/>
      <c r="F633" s="94"/>
      <c r="X633" s="754"/>
    </row>
    <row r="634" ht="15.75" customHeight="1">
      <c r="A634" s="94"/>
      <c r="B634" s="94"/>
      <c r="C634" s="94"/>
      <c r="D634" s="81"/>
      <c r="E634" s="94"/>
      <c r="F634" s="94"/>
      <c r="X634" s="754"/>
    </row>
    <row r="635" ht="15.75" customHeight="1">
      <c r="A635" s="94"/>
      <c r="B635" s="94"/>
      <c r="C635" s="94"/>
      <c r="D635" s="81"/>
      <c r="E635" s="94"/>
      <c r="F635" s="94"/>
      <c r="X635" s="754"/>
    </row>
    <row r="636" ht="15.75" customHeight="1">
      <c r="A636" s="94"/>
      <c r="B636" s="94"/>
      <c r="C636" s="94"/>
      <c r="D636" s="81"/>
      <c r="E636" s="94"/>
      <c r="F636" s="94"/>
      <c r="X636" s="754"/>
    </row>
    <row r="637" ht="15.75" customHeight="1">
      <c r="A637" s="94"/>
      <c r="B637" s="94"/>
      <c r="C637" s="94"/>
      <c r="D637" s="81"/>
      <c r="E637" s="94"/>
      <c r="F637" s="94"/>
      <c r="X637" s="754"/>
    </row>
    <row r="638" ht="15.75" customHeight="1">
      <c r="A638" s="94"/>
      <c r="B638" s="94"/>
      <c r="C638" s="94"/>
      <c r="D638" s="81"/>
      <c r="E638" s="94"/>
      <c r="F638" s="94"/>
      <c r="X638" s="754"/>
    </row>
    <row r="639" ht="15.75" customHeight="1">
      <c r="A639" s="94"/>
      <c r="B639" s="94"/>
      <c r="C639" s="94"/>
      <c r="D639" s="81"/>
      <c r="E639" s="94"/>
      <c r="F639" s="94"/>
      <c r="X639" s="754"/>
    </row>
    <row r="640" ht="15.75" customHeight="1">
      <c r="A640" s="94"/>
      <c r="B640" s="94"/>
      <c r="C640" s="94"/>
      <c r="D640" s="81"/>
      <c r="E640" s="94"/>
      <c r="F640" s="94"/>
      <c r="X640" s="754"/>
    </row>
    <row r="641" ht="15.75" customHeight="1">
      <c r="A641" s="94"/>
      <c r="B641" s="94"/>
      <c r="C641" s="94"/>
      <c r="D641" s="81"/>
      <c r="E641" s="94"/>
      <c r="F641" s="94"/>
      <c r="X641" s="754"/>
    </row>
    <row r="642" ht="15.75" customHeight="1">
      <c r="A642" s="94"/>
      <c r="B642" s="94"/>
      <c r="C642" s="94"/>
      <c r="D642" s="81"/>
      <c r="E642" s="94"/>
      <c r="F642" s="94"/>
      <c r="X642" s="754"/>
    </row>
    <row r="643" ht="15.75" customHeight="1">
      <c r="A643" s="94"/>
      <c r="B643" s="94"/>
      <c r="C643" s="94"/>
      <c r="D643" s="81"/>
      <c r="E643" s="94"/>
      <c r="F643" s="94"/>
      <c r="X643" s="754"/>
    </row>
    <row r="644" ht="15.75" customHeight="1">
      <c r="A644" s="94"/>
      <c r="B644" s="94"/>
      <c r="C644" s="94"/>
      <c r="D644" s="81"/>
      <c r="E644" s="94"/>
      <c r="F644" s="94"/>
      <c r="X644" s="754"/>
    </row>
    <row r="645" ht="15.75" customHeight="1">
      <c r="A645" s="94"/>
      <c r="B645" s="94"/>
      <c r="C645" s="94"/>
      <c r="D645" s="81"/>
      <c r="E645" s="94"/>
      <c r="F645" s="94"/>
      <c r="X645" s="754"/>
    </row>
    <row r="646" ht="15.75" customHeight="1">
      <c r="A646" s="94"/>
      <c r="B646" s="94"/>
      <c r="C646" s="94"/>
      <c r="D646" s="81"/>
      <c r="E646" s="94"/>
      <c r="F646" s="94"/>
      <c r="X646" s="754"/>
    </row>
    <row r="647" ht="15.75" customHeight="1">
      <c r="A647" s="94"/>
      <c r="B647" s="94"/>
      <c r="C647" s="94"/>
      <c r="D647" s="81"/>
      <c r="E647" s="94"/>
      <c r="F647" s="94"/>
      <c r="X647" s="754"/>
    </row>
    <row r="648" ht="15.75" customHeight="1">
      <c r="A648" s="94"/>
      <c r="B648" s="94"/>
      <c r="C648" s="94"/>
      <c r="D648" s="81"/>
      <c r="E648" s="94"/>
      <c r="F648" s="94"/>
      <c r="X648" s="754"/>
    </row>
    <row r="649" ht="15.75" customHeight="1">
      <c r="A649" s="94"/>
      <c r="B649" s="94"/>
      <c r="C649" s="94"/>
      <c r="D649" s="81"/>
      <c r="E649" s="94"/>
      <c r="F649" s="94"/>
      <c r="X649" s="754"/>
    </row>
    <row r="650" ht="15.75" customHeight="1">
      <c r="A650" s="94"/>
      <c r="B650" s="94"/>
      <c r="C650" s="94"/>
      <c r="D650" s="81"/>
      <c r="E650" s="94"/>
      <c r="F650" s="94"/>
      <c r="X650" s="754"/>
    </row>
    <row r="651" ht="15.75" customHeight="1">
      <c r="A651" s="94"/>
      <c r="B651" s="94"/>
      <c r="C651" s="94"/>
      <c r="D651" s="81"/>
      <c r="E651" s="94"/>
      <c r="F651" s="94"/>
      <c r="X651" s="754"/>
    </row>
    <row r="652" ht="15.75" customHeight="1">
      <c r="A652" s="94"/>
      <c r="B652" s="94"/>
      <c r="C652" s="94"/>
      <c r="D652" s="81"/>
      <c r="E652" s="94"/>
      <c r="F652" s="94"/>
      <c r="X652" s="754"/>
    </row>
    <row r="653" ht="15.75" customHeight="1">
      <c r="A653" s="94"/>
      <c r="B653" s="94"/>
      <c r="C653" s="94"/>
      <c r="D653" s="81"/>
      <c r="E653" s="94"/>
      <c r="F653" s="94"/>
      <c r="X653" s="754"/>
    </row>
    <row r="654" ht="15.75" customHeight="1">
      <c r="A654" s="94"/>
      <c r="B654" s="94"/>
      <c r="C654" s="94"/>
      <c r="D654" s="81"/>
      <c r="E654" s="94"/>
      <c r="F654" s="94"/>
      <c r="X654" s="754"/>
    </row>
    <row r="655" ht="15.75" customHeight="1">
      <c r="A655" s="94"/>
      <c r="B655" s="94"/>
      <c r="C655" s="94"/>
      <c r="D655" s="81"/>
      <c r="E655" s="94"/>
      <c r="F655" s="94"/>
      <c r="X655" s="754"/>
    </row>
    <row r="656" ht="15.75" customHeight="1">
      <c r="A656" s="94"/>
      <c r="B656" s="94"/>
      <c r="C656" s="94"/>
      <c r="D656" s="81"/>
      <c r="E656" s="94"/>
      <c r="F656" s="94"/>
      <c r="X656" s="754"/>
    </row>
    <row r="657" ht="15.75" customHeight="1">
      <c r="A657" s="94"/>
      <c r="B657" s="94"/>
      <c r="C657" s="94"/>
      <c r="D657" s="81"/>
      <c r="E657" s="94"/>
      <c r="F657" s="94"/>
      <c r="X657" s="754"/>
    </row>
    <row r="658" ht="15.75" customHeight="1">
      <c r="A658" s="94"/>
      <c r="B658" s="94"/>
      <c r="C658" s="94"/>
      <c r="D658" s="81"/>
      <c r="E658" s="94"/>
      <c r="F658" s="94"/>
      <c r="X658" s="754"/>
    </row>
    <row r="659" ht="15.75" customHeight="1">
      <c r="A659" s="94"/>
      <c r="B659" s="94"/>
      <c r="C659" s="94"/>
      <c r="D659" s="81"/>
      <c r="E659" s="94"/>
      <c r="F659" s="94"/>
      <c r="X659" s="754"/>
    </row>
    <row r="660" ht="15.75" customHeight="1">
      <c r="A660" s="94"/>
      <c r="B660" s="94"/>
      <c r="C660" s="94"/>
      <c r="D660" s="81"/>
      <c r="E660" s="94"/>
      <c r="F660" s="94"/>
      <c r="X660" s="754"/>
    </row>
    <row r="661" ht="15.75" customHeight="1">
      <c r="A661" s="94"/>
      <c r="B661" s="94"/>
      <c r="C661" s="94"/>
      <c r="D661" s="81"/>
      <c r="E661" s="94"/>
      <c r="F661" s="94"/>
      <c r="X661" s="754"/>
    </row>
    <row r="662" ht="15.75" customHeight="1">
      <c r="A662" s="94"/>
      <c r="B662" s="94"/>
      <c r="C662" s="94"/>
      <c r="D662" s="81"/>
      <c r="E662" s="94"/>
      <c r="F662" s="94"/>
      <c r="X662" s="754"/>
    </row>
    <row r="663" ht="15.75" customHeight="1">
      <c r="A663" s="94"/>
      <c r="B663" s="94"/>
      <c r="C663" s="94"/>
      <c r="D663" s="81"/>
      <c r="E663" s="94"/>
      <c r="F663" s="94"/>
      <c r="X663" s="754"/>
    </row>
    <row r="664" ht="15.75" customHeight="1">
      <c r="A664" s="94"/>
      <c r="B664" s="94"/>
      <c r="C664" s="94"/>
      <c r="D664" s="81"/>
      <c r="E664" s="94"/>
      <c r="F664" s="94"/>
      <c r="X664" s="754"/>
    </row>
    <row r="665" ht="15.75" customHeight="1">
      <c r="A665" s="94"/>
      <c r="B665" s="94"/>
      <c r="C665" s="94"/>
      <c r="D665" s="81"/>
      <c r="E665" s="94"/>
      <c r="F665" s="94"/>
      <c r="X665" s="754"/>
    </row>
    <row r="666" ht="15.75" customHeight="1">
      <c r="A666" s="94"/>
      <c r="B666" s="94"/>
      <c r="C666" s="94"/>
      <c r="D666" s="81"/>
      <c r="E666" s="94"/>
      <c r="F666" s="94"/>
      <c r="X666" s="754"/>
    </row>
    <row r="667" ht="15.75" customHeight="1">
      <c r="A667" s="94"/>
      <c r="B667" s="94"/>
      <c r="C667" s="94"/>
      <c r="D667" s="81"/>
      <c r="E667" s="94"/>
      <c r="F667" s="94"/>
      <c r="X667" s="754"/>
    </row>
    <row r="668" ht="15.75" customHeight="1">
      <c r="A668" s="94"/>
      <c r="B668" s="94"/>
      <c r="C668" s="94"/>
      <c r="D668" s="81"/>
      <c r="E668" s="94"/>
      <c r="F668" s="94"/>
      <c r="X668" s="754"/>
    </row>
    <row r="669" ht="15.75" customHeight="1">
      <c r="A669" s="94"/>
      <c r="B669" s="94"/>
      <c r="C669" s="94"/>
      <c r="D669" s="81"/>
      <c r="E669" s="94"/>
      <c r="F669" s="94"/>
      <c r="X669" s="754"/>
    </row>
    <row r="670" ht="15.75" customHeight="1">
      <c r="A670" s="94"/>
      <c r="B670" s="94"/>
      <c r="C670" s="94"/>
      <c r="D670" s="81"/>
      <c r="E670" s="94"/>
      <c r="F670" s="94"/>
      <c r="X670" s="754"/>
    </row>
    <row r="671" ht="15.75" customHeight="1">
      <c r="A671" s="94"/>
      <c r="B671" s="94"/>
      <c r="C671" s="94"/>
      <c r="D671" s="81"/>
      <c r="E671" s="94"/>
      <c r="F671" s="94"/>
      <c r="X671" s="754"/>
    </row>
    <row r="672" ht="15.75" customHeight="1">
      <c r="A672" s="94"/>
      <c r="B672" s="94"/>
      <c r="C672" s="94"/>
      <c r="D672" s="81"/>
      <c r="E672" s="94"/>
      <c r="F672" s="94"/>
      <c r="X672" s="754"/>
    </row>
    <row r="673" ht="15.75" customHeight="1">
      <c r="A673" s="94"/>
      <c r="B673" s="94"/>
      <c r="C673" s="94"/>
      <c r="D673" s="81"/>
      <c r="E673" s="94"/>
      <c r="F673" s="94"/>
      <c r="X673" s="754"/>
    </row>
    <row r="674" ht="15.75" customHeight="1">
      <c r="A674" s="94"/>
      <c r="B674" s="94"/>
      <c r="C674" s="94"/>
      <c r="D674" s="81"/>
      <c r="E674" s="94"/>
      <c r="F674" s="94"/>
      <c r="X674" s="754"/>
    </row>
    <row r="675" ht="15.75" customHeight="1">
      <c r="A675" s="94"/>
      <c r="B675" s="94"/>
      <c r="C675" s="94"/>
      <c r="D675" s="81"/>
      <c r="E675" s="94"/>
      <c r="F675" s="94"/>
      <c r="X675" s="754"/>
    </row>
    <row r="676" ht="15.75" customHeight="1">
      <c r="A676" s="94"/>
      <c r="B676" s="94"/>
      <c r="C676" s="94"/>
      <c r="D676" s="81"/>
      <c r="E676" s="94"/>
      <c r="F676" s="94"/>
      <c r="X676" s="754"/>
    </row>
    <row r="677" ht="15.75" customHeight="1">
      <c r="A677" s="94"/>
      <c r="B677" s="94"/>
      <c r="C677" s="94"/>
      <c r="D677" s="81"/>
      <c r="E677" s="94"/>
      <c r="F677" s="94"/>
      <c r="X677" s="754"/>
    </row>
    <row r="678" ht="15.75" customHeight="1">
      <c r="A678" s="94"/>
      <c r="B678" s="94"/>
      <c r="C678" s="94"/>
      <c r="D678" s="81"/>
      <c r="E678" s="94"/>
      <c r="F678" s="94"/>
      <c r="X678" s="754"/>
    </row>
    <row r="679" ht="15.75" customHeight="1">
      <c r="A679" s="94"/>
      <c r="B679" s="94"/>
      <c r="C679" s="94"/>
      <c r="D679" s="81"/>
      <c r="E679" s="94"/>
      <c r="F679" s="94"/>
      <c r="X679" s="754"/>
    </row>
    <row r="680" ht="15.75" customHeight="1">
      <c r="A680" s="94"/>
      <c r="B680" s="94"/>
      <c r="C680" s="94"/>
      <c r="D680" s="81"/>
      <c r="E680" s="94"/>
      <c r="F680" s="94"/>
      <c r="X680" s="754"/>
    </row>
    <row r="681" ht="15.75" customHeight="1">
      <c r="A681" s="94"/>
      <c r="B681" s="94"/>
      <c r="C681" s="94"/>
      <c r="D681" s="81"/>
      <c r="E681" s="94"/>
      <c r="F681" s="94"/>
      <c r="X681" s="754"/>
    </row>
    <row r="682" ht="15.75" customHeight="1">
      <c r="A682" s="94"/>
      <c r="B682" s="94"/>
      <c r="C682" s="94"/>
      <c r="D682" s="81"/>
      <c r="E682" s="94"/>
      <c r="F682" s="94"/>
      <c r="X682" s="754"/>
    </row>
    <row r="683" ht="15.75" customHeight="1">
      <c r="A683" s="94"/>
      <c r="B683" s="94"/>
      <c r="C683" s="94"/>
      <c r="D683" s="81"/>
      <c r="E683" s="94"/>
      <c r="F683" s="94"/>
      <c r="X683" s="754"/>
    </row>
    <row r="684" ht="15.75" customHeight="1">
      <c r="A684" s="94"/>
      <c r="B684" s="94"/>
      <c r="C684" s="94"/>
      <c r="D684" s="81"/>
      <c r="E684" s="94"/>
      <c r="F684" s="94"/>
      <c r="X684" s="754"/>
    </row>
    <row r="685" ht="15.75" customHeight="1">
      <c r="A685" s="94"/>
      <c r="B685" s="94"/>
      <c r="C685" s="94"/>
      <c r="D685" s="81"/>
      <c r="E685" s="94"/>
      <c r="F685" s="94"/>
      <c r="X685" s="754"/>
    </row>
    <row r="686" ht="15.75" customHeight="1">
      <c r="A686" s="94"/>
      <c r="B686" s="94"/>
      <c r="C686" s="94"/>
      <c r="D686" s="81"/>
      <c r="E686" s="94"/>
      <c r="F686" s="94"/>
      <c r="X686" s="754"/>
    </row>
    <row r="687" ht="15.75" customHeight="1">
      <c r="A687" s="94"/>
      <c r="B687" s="94"/>
      <c r="C687" s="94"/>
      <c r="D687" s="81"/>
      <c r="E687" s="94"/>
      <c r="F687" s="94"/>
      <c r="X687" s="754"/>
    </row>
    <row r="688" ht="15.75" customHeight="1">
      <c r="A688" s="94"/>
      <c r="B688" s="94"/>
      <c r="C688" s="94"/>
      <c r="D688" s="81"/>
      <c r="E688" s="94"/>
      <c r="F688" s="94"/>
      <c r="X688" s="754"/>
    </row>
    <row r="689" ht="15.75" customHeight="1">
      <c r="A689" s="94"/>
      <c r="B689" s="94"/>
      <c r="C689" s="94"/>
      <c r="D689" s="81"/>
      <c r="E689" s="94"/>
      <c r="F689" s="94"/>
      <c r="X689" s="754"/>
    </row>
    <row r="690" ht="15.75" customHeight="1">
      <c r="A690" s="94"/>
      <c r="B690" s="94"/>
      <c r="C690" s="94"/>
      <c r="D690" s="81"/>
      <c r="E690" s="94"/>
      <c r="F690" s="94"/>
      <c r="X690" s="754"/>
    </row>
    <row r="691" ht="15.75" customHeight="1">
      <c r="A691" s="94"/>
      <c r="B691" s="94"/>
      <c r="C691" s="94"/>
      <c r="D691" s="81"/>
      <c r="E691" s="94"/>
      <c r="F691" s="94"/>
      <c r="X691" s="754"/>
    </row>
    <row r="692" ht="15.75" customHeight="1">
      <c r="A692" s="94"/>
      <c r="B692" s="94"/>
      <c r="C692" s="94"/>
      <c r="D692" s="81"/>
      <c r="E692" s="94"/>
      <c r="F692" s="94"/>
      <c r="X692" s="754"/>
    </row>
    <row r="693" ht="15.75" customHeight="1">
      <c r="A693" s="94"/>
      <c r="B693" s="94"/>
      <c r="C693" s="94"/>
      <c r="D693" s="81"/>
      <c r="E693" s="94"/>
      <c r="F693" s="94"/>
      <c r="X693" s="754"/>
    </row>
    <row r="694" ht="15.75" customHeight="1">
      <c r="A694" s="94"/>
      <c r="B694" s="94"/>
      <c r="C694" s="94"/>
      <c r="D694" s="81"/>
      <c r="E694" s="94"/>
      <c r="F694" s="94"/>
      <c r="X694" s="754"/>
    </row>
    <row r="695" ht="15.75" customHeight="1">
      <c r="A695" s="94"/>
      <c r="B695" s="94"/>
      <c r="C695" s="94"/>
      <c r="D695" s="81"/>
      <c r="E695" s="94"/>
      <c r="F695" s="94"/>
      <c r="X695" s="754"/>
    </row>
    <row r="696" ht="15.75" customHeight="1">
      <c r="A696" s="94"/>
      <c r="B696" s="94"/>
      <c r="C696" s="94"/>
      <c r="D696" s="81"/>
      <c r="E696" s="94"/>
      <c r="F696" s="94"/>
      <c r="X696" s="754"/>
    </row>
    <row r="697" ht="15.75" customHeight="1">
      <c r="A697" s="94"/>
      <c r="B697" s="94"/>
      <c r="C697" s="94"/>
      <c r="D697" s="81"/>
      <c r="E697" s="94"/>
      <c r="F697" s="94"/>
      <c r="X697" s="754"/>
    </row>
    <row r="698" ht="15.75" customHeight="1">
      <c r="A698" s="94"/>
      <c r="B698" s="94"/>
      <c r="C698" s="94"/>
      <c r="D698" s="81"/>
      <c r="E698" s="94"/>
      <c r="F698" s="94"/>
      <c r="X698" s="754"/>
    </row>
    <row r="699" ht="15.75" customHeight="1">
      <c r="A699" s="94"/>
      <c r="B699" s="94"/>
      <c r="C699" s="94"/>
      <c r="D699" s="81"/>
      <c r="E699" s="94"/>
      <c r="F699" s="94"/>
      <c r="X699" s="754"/>
    </row>
    <row r="700" ht="15.75" customHeight="1">
      <c r="A700" s="94"/>
      <c r="B700" s="94"/>
      <c r="C700" s="94"/>
      <c r="D700" s="81"/>
      <c r="E700" s="94"/>
      <c r="F700" s="94"/>
      <c r="X700" s="754"/>
    </row>
    <row r="701" ht="15.75" customHeight="1">
      <c r="A701" s="94"/>
      <c r="B701" s="94"/>
      <c r="C701" s="94"/>
      <c r="D701" s="81"/>
      <c r="E701" s="94"/>
      <c r="F701" s="94"/>
      <c r="X701" s="754"/>
    </row>
    <row r="702" ht="15.75" customHeight="1">
      <c r="A702" s="94"/>
      <c r="B702" s="94"/>
      <c r="C702" s="94"/>
      <c r="D702" s="81"/>
      <c r="E702" s="94"/>
      <c r="F702" s="94"/>
      <c r="X702" s="754"/>
    </row>
    <row r="703" ht="15.75" customHeight="1">
      <c r="A703" s="94"/>
      <c r="B703" s="94"/>
      <c r="C703" s="94"/>
      <c r="D703" s="81"/>
      <c r="E703" s="94"/>
      <c r="F703" s="94"/>
      <c r="X703" s="754"/>
    </row>
    <row r="704" ht="15.75" customHeight="1">
      <c r="A704" s="94"/>
      <c r="B704" s="94"/>
      <c r="C704" s="94"/>
      <c r="D704" s="81"/>
      <c r="E704" s="94"/>
      <c r="F704" s="94"/>
      <c r="X704" s="754"/>
    </row>
    <row r="705" ht="15.75" customHeight="1">
      <c r="A705" s="94"/>
      <c r="B705" s="94"/>
      <c r="C705" s="94"/>
      <c r="D705" s="81"/>
      <c r="E705" s="94"/>
      <c r="F705" s="94"/>
      <c r="X705" s="754"/>
    </row>
    <row r="706" ht="15.75" customHeight="1">
      <c r="A706" s="94"/>
      <c r="B706" s="94"/>
      <c r="C706" s="94"/>
      <c r="D706" s="81"/>
      <c r="E706" s="94"/>
      <c r="F706" s="94"/>
      <c r="X706" s="754"/>
    </row>
    <row r="707" ht="15.75" customHeight="1">
      <c r="A707" s="94"/>
      <c r="B707" s="94"/>
      <c r="C707" s="94"/>
      <c r="D707" s="81"/>
      <c r="E707" s="94"/>
      <c r="F707" s="94"/>
      <c r="X707" s="754"/>
    </row>
    <row r="708" ht="15.75" customHeight="1">
      <c r="A708" s="94"/>
      <c r="B708" s="94"/>
      <c r="C708" s="94"/>
      <c r="D708" s="81"/>
      <c r="E708" s="94"/>
      <c r="F708" s="94"/>
      <c r="X708" s="754"/>
    </row>
    <row r="709" ht="15.75" customHeight="1">
      <c r="A709" s="94"/>
      <c r="B709" s="94"/>
      <c r="C709" s="94"/>
      <c r="D709" s="81"/>
      <c r="E709" s="94"/>
      <c r="F709" s="94"/>
      <c r="X709" s="754"/>
    </row>
    <row r="710" ht="15.75" customHeight="1">
      <c r="A710" s="94"/>
      <c r="B710" s="94"/>
      <c r="C710" s="94"/>
      <c r="D710" s="81"/>
      <c r="E710" s="94"/>
      <c r="F710" s="94"/>
      <c r="X710" s="754"/>
    </row>
    <row r="711" ht="15.75" customHeight="1">
      <c r="A711" s="94"/>
      <c r="B711" s="94"/>
      <c r="C711" s="94"/>
      <c r="D711" s="81"/>
      <c r="E711" s="94"/>
      <c r="F711" s="94"/>
      <c r="X711" s="754"/>
    </row>
    <row r="712" ht="15.75" customHeight="1">
      <c r="A712" s="94"/>
      <c r="B712" s="94"/>
      <c r="C712" s="94"/>
      <c r="D712" s="81"/>
      <c r="E712" s="94"/>
      <c r="F712" s="94"/>
      <c r="X712" s="754"/>
    </row>
    <row r="713" ht="15.75" customHeight="1">
      <c r="A713" s="94"/>
      <c r="B713" s="94"/>
      <c r="C713" s="94"/>
      <c r="D713" s="81"/>
      <c r="E713" s="94"/>
      <c r="F713" s="94"/>
      <c r="X713" s="754"/>
    </row>
    <row r="714" ht="15.75" customHeight="1">
      <c r="A714" s="94"/>
      <c r="B714" s="94"/>
      <c r="C714" s="94"/>
      <c r="D714" s="81"/>
      <c r="E714" s="94"/>
      <c r="F714" s="94"/>
      <c r="X714" s="754"/>
    </row>
    <row r="715" ht="15.75" customHeight="1">
      <c r="A715" s="94"/>
      <c r="B715" s="94"/>
      <c r="C715" s="94"/>
      <c r="D715" s="81"/>
      <c r="E715" s="94"/>
      <c r="F715" s="94"/>
      <c r="X715" s="754"/>
    </row>
    <row r="716" ht="15.75" customHeight="1">
      <c r="A716" s="94"/>
      <c r="B716" s="94"/>
      <c r="C716" s="94"/>
      <c r="D716" s="81"/>
      <c r="E716" s="94"/>
      <c r="F716" s="94"/>
      <c r="X716" s="754"/>
    </row>
    <row r="717" ht="15.75" customHeight="1">
      <c r="A717" s="94"/>
      <c r="B717" s="94"/>
      <c r="C717" s="94"/>
      <c r="D717" s="81"/>
      <c r="E717" s="94"/>
      <c r="F717" s="94"/>
      <c r="X717" s="754"/>
    </row>
    <row r="718" ht="15.75" customHeight="1">
      <c r="A718" s="94"/>
      <c r="B718" s="94"/>
      <c r="C718" s="94"/>
      <c r="D718" s="81"/>
      <c r="E718" s="94"/>
      <c r="F718" s="94"/>
      <c r="X718" s="754"/>
    </row>
    <row r="719" ht="15.75" customHeight="1">
      <c r="A719" s="94"/>
      <c r="B719" s="94"/>
      <c r="C719" s="94"/>
      <c r="D719" s="81"/>
      <c r="E719" s="94"/>
      <c r="F719" s="94"/>
      <c r="X719" s="754"/>
    </row>
    <row r="720" ht="15.75" customHeight="1">
      <c r="A720" s="94"/>
      <c r="B720" s="94"/>
      <c r="C720" s="94"/>
      <c r="D720" s="81"/>
      <c r="E720" s="94"/>
      <c r="F720" s="94"/>
      <c r="X720" s="754"/>
    </row>
    <row r="721" ht="15.75" customHeight="1">
      <c r="A721" s="94"/>
      <c r="B721" s="94"/>
      <c r="C721" s="94"/>
      <c r="D721" s="81"/>
      <c r="E721" s="94"/>
      <c r="F721" s="94"/>
      <c r="X721" s="754"/>
    </row>
    <row r="722" ht="15.75" customHeight="1">
      <c r="A722" s="94"/>
      <c r="B722" s="94"/>
      <c r="C722" s="94"/>
      <c r="D722" s="81"/>
      <c r="E722" s="94"/>
      <c r="F722" s="94"/>
      <c r="X722" s="754"/>
    </row>
    <row r="723" ht="15.75" customHeight="1">
      <c r="A723" s="94"/>
      <c r="B723" s="94"/>
      <c r="C723" s="94"/>
      <c r="D723" s="81"/>
      <c r="E723" s="94"/>
      <c r="F723" s="94"/>
      <c r="X723" s="754"/>
    </row>
    <row r="724" ht="15.75" customHeight="1">
      <c r="A724" s="94"/>
      <c r="B724" s="94"/>
      <c r="C724" s="94"/>
      <c r="D724" s="81"/>
      <c r="E724" s="94"/>
      <c r="F724" s="94"/>
      <c r="X724" s="754"/>
    </row>
    <row r="725" ht="15.75" customHeight="1">
      <c r="A725" s="94"/>
      <c r="B725" s="94"/>
      <c r="C725" s="94"/>
      <c r="D725" s="81"/>
      <c r="E725" s="94"/>
      <c r="F725" s="94"/>
      <c r="X725" s="754"/>
    </row>
    <row r="726" ht="15.75" customHeight="1">
      <c r="A726" s="94"/>
      <c r="B726" s="94"/>
      <c r="C726" s="94"/>
      <c r="D726" s="81"/>
      <c r="E726" s="94"/>
      <c r="F726" s="94"/>
      <c r="X726" s="754"/>
    </row>
    <row r="727" ht="15.75" customHeight="1">
      <c r="A727" s="94"/>
      <c r="B727" s="94"/>
      <c r="C727" s="94"/>
      <c r="D727" s="81"/>
      <c r="E727" s="94"/>
      <c r="F727" s="94"/>
      <c r="X727" s="754"/>
    </row>
    <row r="728" ht="15.75" customHeight="1">
      <c r="A728" s="94"/>
      <c r="B728" s="94"/>
      <c r="C728" s="94"/>
      <c r="D728" s="81"/>
      <c r="E728" s="94"/>
      <c r="F728" s="94"/>
      <c r="X728" s="754"/>
    </row>
    <row r="729" ht="15.75" customHeight="1">
      <c r="A729" s="94"/>
      <c r="B729" s="94"/>
      <c r="C729" s="94"/>
      <c r="D729" s="81"/>
      <c r="E729" s="94"/>
      <c r="F729" s="94"/>
      <c r="X729" s="754"/>
    </row>
    <row r="730" ht="15.75" customHeight="1">
      <c r="A730" s="94"/>
      <c r="B730" s="94"/>
      <c r="C730" s="94"/>
      <c r="D730" s="81"/>
      <c r="E730" s="94"/>
      <c r="F730" s="94"/>
      <c r="X730" s="754"/>
    </row>
    <row r="731" ht="15.75" customHeight="1">
      <c r="A731" s="94"/>
      <c r="B731" s="94"/>
      <c r="C731" s="94"/>
      <c r="D731" s="81"/>
      <c r="E731" s="94"/>
      <c r="F731" s="94"/>
      <c r="X731" s="754"/>
    </row>
    <row r="732" ht="15.75" customHeight="1">
      <c r="A732" s="94"/>
      <c r="B732" s="94"/>
      <c r="C732" s="94"/>
      <c r="D732" s="81"/>
      <c r="E732" s="94"/>
      <c r="F732" s="94"/>
      <c r="X732" s="754"/>
    </row>
    <row r="733" ht="15.75" customHeight="1">
      <c r="A733" s="94"/>
      <c r="B733" s="94"/>
      <c r="C733" s="94"/>
      <c r="D733" s="81"/>
      <c r="E733" s="94"/>
      <c r="F733" s="94"/>
      <c r="X733" s="754"/>
    </row>
    <row r="734" ht="15.75" customHeight="1">
      <c r="A734" s="94"/>
      <c r="B734" s="94"/>
      <c r="C734" s="94"/>
      <c r="D734" s="81"/>
      <c r="E734" s="94"/>
      <c r="F734" s="94"/>
      <c r="X734" s="754"/>
    </row>
    <row r="735" ht="15.75" customHeight="1">
      <c r="A735" s="94"/>
      <c r="B735" s="94"/>
      <c r="C735" s="94"/>
      <c r="D735" s="81"/>
      <c r="E735" s="94"/>
      <c r="F735" s="94"/>
      <c r="X735" s="754"/>
    </row>
    <row r="736" ht="15.75" customHeight="1">
      <c r="A736" s="94"/>
      <c r="B736" s="94"/>
      <c r="C736" s="94"/>
      <c r="D736" s="81"/>
      <c r="E736" s="94"/>
      <c r="F736" s="94"/>
      <c r="X736" s="754"/>
    </row>
    <row r="737" ht="15.75" customHeight="1">
      <c r="A737" s="94"/>
      <c r="B737" s="94"/>
      <c r="C737" s="94"/>
      <c r="D737" s="81"/>
      <c r="E737" s="94"/>
      <c r="F737" s="94"/>
      <c r="X737" s="754"/>
    </row>
    <row r="738" ht="15.75" customHeight="1">
      <c r="A738" s="94"/>
      <c r="B738" s="94"/>
      <c r="C738" s="94"/>
      <c r="D738" s="81"/>
      <c r="E738" s="94"/>
      <c r="F738" s="94"/>
      <c r="X738" s="754"/>
    </row>
    <row r="739" ht="15.75" customHeight="1">
      <c r="A739" s="94"/>
      <c r="B739" s="94"/>
      <c r="C739" s="94"/>
      <c r="D739" s="81"/>
      <c r="E739" s="94"/>
      <c r="F739" s="94"/>
      <c r="X739" s="754"/>
    </row>
    <row r="740" ht="15.75" customHeight="1">
      <c r="A740" s="94"/>
      <c r="B740" s="94"/>
      <c r="C740" s="94"/>
      <c r="D740" s="81"/>
      <c r="E740" s="94"/>
      <c r="F740" s="94"/>
      <c r="X740" s="754"/>
    </row>
    <row r="741" ht="15.75" customHeight="1">
      <c r="A741" s="94"/>
      <c r="B741" s="94"/>
      <c r="C741" s="94"/>
      <c r="D741" s="81"/>
      <c r="E741" s="94"/>
      <c r="F741" s="94"/>
      <c r="X741" s="754"/>
    </row>
    <row r="742" ht="15.75" customHeight="1">
      <c r="A742" s="94"/>
      <c r="B742" s="94"/>
      <c r="C742" s="94"/>
      <c r="D742" s="81"/>
      <c r="E742" s="94"/>
      <c r="F742" s="94"/>
      <c r="X742" s="754"/>
    </row>
    <row r="743" ht="15.75" customHeight="1">
      <c r="A743" s="94"/>
      <c r="B743" s="94"/>
      <c r="C743" s="94"/>
      <c r="D743" s="81"/>
      <c r="E743" s="94"/>
      <c r="F743" s="94"/>
      <c r="X743" s="754"/>
    </row>
    <row r="744" ht="15.75" customHeight="1">
      <c r="A744" s="94"/>
      <c r="B744" s="94"/>
      <c r="C744" s="94"/>
      <c r="D744" s="81"/>
      <c r="E744" s="94"/>
      <c r="F744" s="94"/>
      <c r="X744" s="754"/>
    </row>
    <row r="745" ht="15.75" customHeight="1">
      <c r="A745" s="94"/>
      <c r="B745" s="94"/>
      <c r="C745" s="94"/>
      <c r="D745" s="81"/>
      <c r="E745" s="94"/>
      <c r="F745" s="94"/>
      <c r="X745" s="754"/>
    </row>
    <row r="746" ht="15.75" customHeight="1">
      <c r="A746" s="94"/>
      <c r="B746" s="94"/>
      <c r="C746" s="94"/>
      <c r="D746" s="81"/>
      <c r="E746" s="94"/>
      <c r="F746" s="94"/>
      <c r="X746" s="754"/>
    </row>
    <row r="747" ht="15.75" customHeight="1">
      <c r="A747" s="94"/>
      <c r="B747" s="94"/>
      <c r="C747" s="94"/>
      <c r="D747" s="81"/>
      <c r="E747" s="94"/>
      <c r="F747" s="94"/>
      <c r="X747" s="754"/>
    </row>
    <row r="748" ht="15.75" customHeight="1">
      <c r="A748" s="94"/>
      <c r="B748" s="94"/>
      <c r="C748" s="94"/>
      <c r="D748" s="81"/>
      <c r="E748" s="94"/>
      <c r="F748" s="94"/>
      <c r="X748" s="754"/>
    </row>
    <row r="749" ht="15.75" customHeight="1">
      <c r="A749" s="94"/>
      <c r="B749" s="94"/>
      <c r="C749" s="94"/>
      <c r="D749" s="81"/>
      <c r="E749" s="94"/>
      <c r="F749" s="94"/>
      <c r="X749" s="754"/>
    </row>
    <row r="750" ht="15.75" customHeight="1">
      <c r="A750" s="94"/>
      <c r="B750" s="94"/>
      <c r="C750" s="94"/>
      <c r="D750" s="81"/>
      <c r="E750" s="94"/>
      <c r="F750" s="94"/>
      <c r="X750" s="754"/>
    </row>
    <row r="751" ht="15.75" customHeight="1">
      <c r="A751" s="94"/>
      <c r="B751" s="94"/>
      <c r="C751" s="94"/>
      <c r="D751" s="81"/>
      <c r="E751" s="94"/>
      <c r="F751" s="94"/>
      <c r="X751" s="754"/>
    </row>
    <row r="752" ht="15.75" customHeight="1">
      <c r="A752" s="94"/>
      <c r="B752" s="94"/>
      <c r="C752" s="94"/>
      <c r="D752" s="81"/>
      <c r="E752" s="94"/>
      <c r="F752" s="94"/>
      <c r="X752" s="754"/>
    </row>
    <row r="753" ht="15.75" customHeight="1">
      <c r="A753" s="94"/>
      <c r="B753" s="94"/>
      <c r="C753" s="94"/>
      <c r="D753" s="81"/>
      <c r="E753" s="94"/>
      <c r="F753" s="94"/>
      <c r="X753" s="754"/>
    </row>
    <row r="754" ht="15.75" customHeight="1">
      <c r="A754" s="94"/>
      <c r="B754" s="94"/>
      <c r="C754" s="94"/>
      <c r="D754" s="81"/>
      <c r="E754" s="94"/>
      <c r="F754" s="94"/>
      <c r="X754" s="754"/>
    </row>
    <row r="755" ht="15.75" customHeight="1">
      <c r="A755" s="94"/>
      <c r="B755" s="94"/>
      <c r="C755" s="94"/>
      <c r="D755" s="81"/>
      <c r="E755" s="94"/>
      <c r="F755" s="94"/>
      <c r="X755" s="754"/>
    </row>
    <row r="756" ht="15.75" customHeight="1">
      <c r="A756" s="94"/>
      <c r="B756" s="94"/>
      <c r="C756" s="94"/>
      <c r="D756" s="81"/>
      <c r="E756" s="94"/>
      <c r="F756" s="94"/>
      <c r="X756" s="754"/>
    </row>
    <row r="757" ht="15.75" customHeight="1">
      <c r="A757" s="94"/>
      <c r="B757" s="94"/>
      <c r="C757" s="94"/>
      <c r="D757" s="81"/>
      <c r="E757" s="94"/>
      <c r="F757" s="94"/>
      <c r="X757" s="754"/>
    </row>
    <row r="758" ht="15.75" customHeight="1">
      <c r="A758" s="94"/>
      <c r="B758" s="94"/>
      <c r="C758" s="94"/>
      <c r="D758" s="81"/>
      <c r="E758" s="94"/>
      <c r="F758" s="94"/>
      <c r="X758" s="754"/>
    </row>
    <row r="759" ht="15.75" customHeight="1">
      <c r="A759" s="94"/>
      <c r="B759" s="94"/>
      <c r="C759" s="94"/>
      <c r="D759" s="81"/>
      <c r="E759" s="94"/>
      <c r="F759" s="94"/>
      <c r="X759" s="754"/>
    </row>
    <row r="760" ht="15.75" customHeight="1">
      <c r="A760" s="94"/>
      <c r="B760" s="94"/>
      <c r="C760" s="94"/>
      <c r="D760" s="81"/>
      <c r="E760" s="94"/>
      <c r="F760" s="94"/>
      <c r="X760" s="754"/>
    </row>
    <row r="761" ht="15.75" customHeight="1">
      <c r="A761" s="94"/>
      <c r="B761" s="94"/>
      <c r="C761" s="94"/>
      <c r="D761" s="81"/>
      <c r="E761" s="94"/>
      <c r="F761" s="94"/>
      <c r="X761" s="754"/>
    </row>
    <row r="762" ht="15.75" customHeight="1">
      <c r="A762" s="94"/>
      <c r="B762" s="94"/>
      <c r="C762" s="94"/>
      <c r="D762" s="81"/>
      <c r="E762" s="94"/>
      <c r="F762" s="94"/>
      <c r="X762" s="754"/>
    </row>
    <row r="763" ht="15.75" customHeight="1">
      <c r="A763" s="94"/>
      <c r="B763" s="94"/>
      <c r="C763" s="94"/>
      <c r="D763" s="81"/>
      <c r="E763" s="94"/>
      <c r="F763" s="94"/>
      <c r="X763" s="754"/>
    </row>
    <row r="764" ht="15.75" customHeight="1">
      <c r="A764" s="94"/>
      <c r="B764" s="94"/>
      <c r="C764" s="94"/>
      <c r="D764" s="81"/>
      <c r="E764" s="94"/>
      <c r="F764" s="94"/>
      <c r="X764" s="754"/>
    </row>
    <row r="765" ht="15.75" customHeight="1">
      <c r="A765" s="94"/>
      <c r="B765" s="94"/>
      <c r="C765" s="94"/>
      <c r="D765" s="81"/>
      <c r="E765" s="94"/>
      <c r="F765" s="94"/>
      <c r="X765" s="754"/>
    </row>
    <row r="766" ht="15.75" customHeight="1">
      <c r="A766" s="94"/>
      <c r="B766" s="94"/>
      <c r="C766" s="94"/>
      <c r="D766" s="81"/>
      <c r="E766" s="94"/>
      <c r="F766" s="94"/>
      <c r="X766" s="754"/>
    </row>
    <row r="767" ht="15.75" customHeight="1">
      <c r="A767" s="94"/>
      <c r="B767" s="94"/>
      <c r="C767" s="94"/>
      <c r="D767" s="81"/>
      <c r="E767" s="94"/>
      <c r="F767" s="94"/>
      <c r="X767" s="754"/>
    </row>
    <row r="768" ht="15.75" customHeight="1">
      <c r="A768" s="94"/>
      <c r="B768" s="94"/>
      <c r="C768" s="94"/>
      <c r="D768" s="81"/>
      <c r="E768" s="94"/>
      <c r="F768" s="94"/>
      <c r="X768" s="754"/>
    </row>
    <row r="769" ht="15.75" customHeight="1">
      <c r="A769" s="94"/>
      <c r="B769" s="94"/>
      <c r="C769" s="94"/>
      <c r="D769" s="81"/>
      <c r="E769" s="94"/>
      <c r="F769" s="94"/>
      <c r="X769" s="754"/>
    </row>
    <row r="770" ht="15.75" customHeight="1">
      <c r="A770" s="94"/>
      <c r="B770" s="94"/>
      <c r="C770" s="94"/>
      <c r="D770" s="81"/>
      <c r="E770" s="94"/>
      <c r="F770" s="94"/>
      <c r="X770" s="754"/>
    </row>
    <row r="771" ht="15.75" customHeight="1">
      <c r="A771" s="94"/>
      <c r="B771" s="94"/>
      <c r="C771" s="94"/>
      <c r="D771" s="81"/>
      <c r="E771" s="94"/>
      <c r="F771" s="94"/>
      <c r="X771" s="754"/>
    </row>
    <row r="772" ht="15.75" customHeight="1">
      <c r="A772" s="94"/>
      <c r="B772" s="94"/>
      <c r="C772" s="94"/>
      <c r="D772" s="81"/>
      <c r="E772" s="94"/>
      <c r="F772" s="94"/>
      <c r="X772" s="754"/>
    </row>
    <row r="773" ht="15.75" customHeight="1">
      <c r="A773" s="94"/>
      <c r="B773" s="94"/>
      <c r="C773" s="94"/>
      <c r="D773" s="81"/>
      <c r="E773" s="94"/>
      <c r="F773" s="94"/>
      <c r="X773" s="754"/>
    </row>
    <row r="774" ht="15.75" customHeight="1">
      <c r="A774" s="94"/>
      <c r="B774" s="94"/>
      <c r="C774" s="94"/>
      <c r="D774" s="81"/>
      <c r="E774" s="94"/>
      <c r="F774" s="94"/>
      <c r="X774" s="754"/>
    </row>
    <row r="775" ht="15.75" customHeight="1">
      <c r="A775" s="94"/>
      <c r="B775" s="94"/>
      <c r="C775" s="94"/>
      <c r="D775" s="81"/>
      <c r="E775" s="94"/>
      <c r="F775" s="94"/>
      <c r="X775" s="754"/>
    </row>
    <row r="776" ht="15.75" customHeight="1">
      <c r="A776" s="94"/>
      <c r="B776" s="94"/>
      <c r="C776" s="94"/>
      <c r="D776" s="81"/>
      <c r="E776" s="94"/>
      <c r="F776" s="94"/>
      <c r="X776" s="754"/>
    </row>
    <row r="777" ht="15.75" customHeight="1">
      <c r="A777" s="94"/>
      <c r="B777" s="94"/>
      <c r="C777" s="94"/>
      <c r="D777" s="81"/>
      <c r="E777" s="94"/>
      <c r="F777" s="94"/>
      <c r="X777" s="754"/>
    </row>
    <row r="778" ht="15.75" customHeight="1">
      <c r="A778" s="94"/>
      <c r="B778" s="94"/>
      <c r="C778" s="94"/>
      <c r="D778" s="81"/>
      <c r="E778" s="94"/>
      <c r="F778" s="94"/>
      <c r="X778" s="754"/>
    </row>
    <row r="779" ht="15.75" customHeight="1">
      <c r="A779" s="94"/>
      <c r="B779" s="94"/>
      <c r="C779" s="94"/>
      <c r="D779" s="81"/>
      <c r="E779" s="94"/>
      <c r="F779" s="94"/>
      <c r="X779" s="754"/>
    </row>
    <row r="780" ht="15.75" customHeight="1">
      <c r="A780" s="94"/>
      <c r="B780" s="94"/>
      <c r="C780" s="94"/>
      <c r="D780" s="81"/>
      <c r="E780" s="94"/>
      <c r="F780" s="94"/>
      <c r="X780" s="754"/>
    </row>
    <row r="781" ht="15.75" customHeight="1">
      <c r="A781" s="94"/>
      <c r="B781" s="94"/>
      <c r="C781" s="94"/>
      <c r="D781" s="81"/>
      <c r="E781" s="94"/>
      <c r="F781" s="94"/>
      <c r="X781" s="754"/>
    </row>
    <row r="782" ht="15.75" customHeight="1">
      <c r="A782" s="94"/>
      <c r="B782" s="94"/>
      <c r="C782" s="94"/>
      <c r="D782" s="81"/>
      <c r="E782" s="94"/>
      <c r="F782" s="94"/>
      <c r="X782" s="754"/>
    </row>
    <row r="783" ht="15.75" customHeight="1">
      <c r="A783" s="94"/>
      <c r="B783" s="94"/>
      <c r="C783" s="94"/>
      <c r="D783" s="81"/>
      <c r="E783" s="94"/>
      <c r="F783" s="94"/>
      <c r="X783" s="754"/>
    </row>
    <row r="784" ht="15.75" customHeight="1">
      <c r="A784" s="94"/>
      <c r="B784" s="94"/>
      <c r="C784" s="94"/>
      <c r="D784" s="81"/>
      <c r="E784" s="94"/>
      <c r="F784" s="94"/>
      <c r="X784" s="754"/>
    </row>
    <row r="785" ht="15.75" customHeight="1">
      <c r="A785" s="94"/>
      <c r="B785" s="94"/>
      <c r="C785" s="94"/>
      <c r="D785" s="81"/>
      <c r="E785" s="94"/>
      <c r="F785" s="94"/>
      <c r="X785" s="754"/>
    </row>
    <row r="786" ht="15.75" customHeight="1">
      <c r="A786" s="94"/>
      <c r="B786" s="94"/>
      <c r="C786" s="94"/>
      <c r="D786" s="81"/>
      <c r="E786" s="94"/>
      <c r="F786" s="94"/>
      <c r="X786" s="754"/>
    </row>
    <row r="787" ht="15.75" customHeight="1">
      <c r="A787" s="94"/>
      <c r="B787" s="94"/>
      <c r="C787" s="94"/>
      <c r="D787" s="81"/>
      <c r="E787" s="94"/>
      <c r="F787" s="94"/>
      <c r="X787" s="754"/>
    </row>
    <row r="788" ht="15.75" customHeight="1">
      <c r="A788" s="94"/>
      <c r="B788" s="94"/>
      <c r="C788" s="94"/>
      <c r="D788" s="81"/>
      <c r="E788" s="94"/>
      <c r="F788" s="94"/>
      <c r="X788" s="754"/>
    </row>
    <row r="789" ht="15.75" customHeight="1">
      <c r="A789" s="94"/>
      <c r="B789" s="94"/>
      <c r="C789" s="94"/>
      <c r="D789" s="81"/>
      <c r="E789" s="94"/>
      <c r="F789" s="94"/>
      <c r="X789" s="754"/>
    </row>
    <row r="790" ht="15.75" customHeight="1">
      <c r="A790" s="94"/>
      <c r="B790" s="94"/>
      <c r="C790" s="94"/>
      <c r="D790" s="81"/>
      <c r="E790" s="94"/>
      <c r="F790" s="94"/>
      <c r="X790" s="754"/>
    </row>
    <row r="791" ht="15.75" customHeight="1">
      <c r="A791" s="94"/>
      <c r="B791" s="94"/>
      <c r="C791" s="94"/>
      <c r="D791" s="81"/>
      <c r="E791" s="94"/>
      <c r="F791" s="94"/>
      <c r="X791" s="754"/>
    </row>
    <row r="792" ht="15.75" customHeight="1">
      <c r="A792" s="94"/>
      <c r="B792" s="94"/>
      <c r="C792" s="94"/>
      <c r="D792" s="81"/>
      <c r="E792" s="94"/>
      <c r="F792" s="94"/>
      <c r="X792" s="754"/>
    </row>
    <row r="793" ht="15.75" customHeight="1">
      <c r="A793" s="94"/>
      <c r="B793" s="94"/>
      <c r="C793" s="94"/>
      <c r="D793" s="81"/>
      <c r="E793" s="94"/>
      <c r="F793" s="94"/>
      <c r="X793" s="754"/>
    </row>
    <row r="794" ht="15.75" customHeight="1">
      <c r="A794" s="94"/>
      <c r="B794" s="94"/>
      <c r="C794" s="94"/>
      <c r="D794" s="81"/>
      <c r="E794" s="94"/>
      <c r="F794" s="94"/>
      <c r="X794" s="754"/>
    </row>
    <row r="795" ht="15.75" customHeight="1">
      <c r="A795" s="94"/>
      <c r="B795" s="94"/>
      <c r="C795" s="94"/>
      <c r="D795" s="81"/>
      <c r="E795" s="94"/>
      <c r="F795" s="94"/>
      <c r="X795" s="754"/>
    </row>
    <row r="796" ht="15.75" customHeight="1">
      <c r="A796" s="94"/>
      <c r="B796" s="94"/>
      <c r="C796" s="94"/>
      <c r="D796" s="81"/>
      <c r="E796" s="94"/>
      <c r="F796" s="94"/>
      <c r="X796" s="754"/>
    </row>
    <row r="797" ht="15.75" customHeight="1">
      <c r="A797" s="94"/>
      <c r="B797" s="94"/>
      <c r="C797" s="94"/>
      <c r="D797" s="81"/>
      <c r="E797" s="94"/>
      <c r="F797" s="94"/>
      <c r="X797" s="754"/>
    </row>
    <row r="798" ht="15.75" customHeight="1">
      <c r="A798" s="94"/>
      <c r="B798" s="94"/>
      <c r="C798" s="94"/>
      <c r="D798" s="81"/>
      <c r="E798" s="94"/>
      <c r="F798" s="94"/>
      <c r="X798" s="754"/>
    </row>
    <row r="799" ht="15.75" customHeight="1">
      <c r="A799" s="94"/>
      <c r="B799" s="94"/>
      <c r="C799" s="94"/>
      <c r="D799" s="81"/>
      <c r="E799" s="94"/>
      <c r="F799" s="94"/>
      <c r="X799" s="754"/>
    </row>
    <row r="800" ht="15.75" customHeight="1">
      <c r="A800" s="94"/>
      <c r="B800" s="94"/>
      <c r="C800" s="94"/>
      <c r="D800" s="81"/>
      <c r="E800" s="94"/>
      <c r="F800" s="94"/>
      <c r="X800" s="754"/>
    </row>
    <row r="801" ht="15.75" customHeight="1">
      <c r="A801" s="94"/>
      <c r="B801" s="94"/>
      <c r="C801" s="94"/>
      <c r="D801" s="81"/>
      <c r="E801" s="94"/>
      <c r="F801" s="94"/>
      <c r="X801" s="754"/>
    </row>
    <row r="802" ht="15.75" customHeight="1">
      <c r="A802" s="94"/>
      <c r="B802" s="94"/>
      <c r="C802" s="94"/>
      <c r="D802" s="81"/>
      <c r="E802" s="94"/>
      <c r="F802" s="94"/>
      <c r="X802" s="754"/>
    </row>
    <row r="803" ht="15.75" customHeight="1">
      <c r="A803" s="94"/>
      <c r="B803" s="94"/>
      <c r="C803" s="94"/>
      <c r="D803" s="81"/>
      <c r="E803" s="94"/>
      <c r="F803" s="94"/>
      <c r="X803" s="754"/>
    </row>
    <row r="804" ht="15.75" customHeight="1">
      <c r="A804" s="94"/>
      <c r="B804" s="94"/>
      <c r="C804" s="94"/>
      <c r="D804" s="81"/>
      <c r="E804" s="94"/>
      <c r="F804" s="94"/>
      <c r="X804" s="754"/>
    </row>
    <row r="805" ht="15.75" customHeight="1">
      <c r="A805" s="94"/>
      <c r="B805" s="94"/>
      <c r="C805" s="94"/>
      <c r="D805" s="81"/>
      <c r="E805" s="94"/>
      <c r="F805" s="94"/>
      <c r="X805" s="754"/>
    </row>
    <row r="806" ht="15.75" customHeight="1">
      <c r="A806" s="94"/>
      <c r="B806" s="94"/>
      <c r="C806" s="94"/>
      <c r="D806" s="81"/>
      <c r="E806" s="94"/>
      <c r="F806" s="94"/>
      <c r="X806" s="754"/>
    </row>
    <row r="807" ht="15.75" customHeight="1">
      <c r="A807" s="94"/>
      <c r="B807" s="94"/>
      <c r="C807" s="94"/>
      <c r="D807" s="81"/>
      <c r="E807" s="94"/>
      <c r="F807" s="94"/>
      <c r="X807" s="754"/>
    </row>
    <row r="808" ht="15.75" customHeight="1">
      <c r="A808" s="94"/>
      <c r="B808" s="94"/>
      <c r="C808" s="94"/>
      <c r="D808" s="81"/>
      <c r="E808" s="94"/>
      <c r="F808" s="94"/>
      <c r="X808" s="754"/>
    </row>
    <row r="809" ht="15.75" customHeight="1">
      <c r="A809" s="94"/>
      <c r="B809" s="94"/>
      <c r="C809" s="94"/>
      <c r="D809" s="81"/>
      <c r="E809" s="94"/>
      <c r="F809" s="94"/>
      <c r="X809" s="754"/>
    </row>
    <row r="810" ht="15.75" customHeight="1">
      <c r="A810" s="94"/>
      <c r="B810" s="94"/>
      <c r="C810" s="94"/>
      <c r="D810" s="81"/>
      <c r="E810" s="94"/>
      <c r="F810" s="94"/>
      <c r="X810" s="754"/>
    </row>
    <row r="811" ht="15.75" customHeight="1">
      <c r="A811" s="94"/>
      <c r="B811" s="94"/>
      <c r="C811" s="94"/>
      <c r="D811" s="81"/>
      <c r="E811" s="94"/>
      <c r="F811" s="94"/>
      <c r="X811" s="754"/>
    </row>
    <row r="812" ht="15.75" customHeight="1">
      <c r="A812" s="94"/>
      <c r="B812" s="94"/>
      <c r="C812" s="94"/>
      <c r="D812" s="81"/>
      <c r="E812" s="94"/>
      <c r="F812" s="94"/>
      <c r="X812" s="754"/>
    </row>
    <row r="813" ht="15.75" customHeight="1">
      <c r="A813" s="94"/>
      <c r="B813" s="94"/>
      <c r="C813" s="94"/>
      <c r="D813" s="81"/>
      <c r="E813" s="94"/>
      <c r="F813" s="94"/>
      <c r="X813" s="754"/>
    </row>
    <row r="814" ht="15.75" customHeight="1">
      <c r="A814" s="94"/>
      <c r="B814" s="94"/>
      <c r="C814" s="94"/>
      <c r="D814" s="81"/>
      <c r="E814" s="94"/>
      <c r="F814" s="94"/>
      <c r="X814" s="754"/>
    </row>
    <row r="815" ht="15.75" customHeight="1">
      <c r="A815" s="94"/>
      <c r="B815" s="94"/>
      <c r="C815" s="94"/>
      <c r="D815" s="81"/>
      <c r="E815" s="94"/>
      <c r="F815" s="94"/>
      <c r="X815" s="754"/>
    </row>
    <row r="816" ht="15.75" customHeight="1">
      <c r="A816" s="94"/>
      <c r="B816" s="94"/>
      <c r="C816" s="94"/>
      <c r="D816" s="81"/>
      <c r="E816" s="94"/>
      <c r="F816" s="94"/>
      <c r="X816" s="754"/>
    </row>
    <row r="817" ht="15.75" customHeight="1">
      <c r="A817" s="94"/>
      <c r="B817" s="94"/>
      <c r="C817" s="94"/>
      <c r="D817" s="81"/>
      <c r="E817" s="94"/>
      <c r="F817" s="94"/>
      <c r="X817" s="754"/>
    </row>
    <row r="818" ht="15.75" customHeight="1">
      <c r="A818" s="94"/>
      <c r="B818" s="94"/>
      <c r="C818" s="94"/>
      <c r="D818" s="81"/>
      <c r="E818" s="94"/>
      <c r="F818" s="94"/>
      <c r="X818" s="754"/>
    </row>
    <row r="819" ht="15.75" customHeight="1">
      <c r="A819" s="94"/>
      <c r="B819" s="94"/>
      <c r="C819" s="94"/>
      <c r="D819" s="81"/>
      <c r="E819" s="94"/>
      <c r="F819" s="94"/>
      <c r="X819" s="754"/>
    </row>
    <row r="820" ht="15.75" customHeight="1">
      <c r="A820" s="94"/>
      <c r="B820" s="94"/>
      <c r="C820" s="94"/>
      <c r="D820" s="81"/>
      <c r="E820" s="94"/>
      <c r="F820" s="94"/>
      <c r="X820" s="754"/>
    </row>
    <row r="821" ht="15.75" customHeight="1">
      <c r="A821" s="94"/>
      <c r="B821" s="94"/>
      <c r="C821" s="94"/>
      <c r="D821" s="81"/>
      <c r="E821" s="94"/>
      <c r="F821" s="94"/>
      <c r="X821" s="754"/>
    </row>
    <row r="822" ht="15.75" customHeight="1">
      <c r="A822" s="94"/>
      <c r="B822" s="94"/>
      <c r="C822" s="94"/>
      <c r="D822" s="81"/>
      <c r="E822" s="94"/>
      <c r="F822" s="94"/>
      <c r="X822" s="754"/>
    </row>
    <row r="823" ht="15.75" customHeight="1">
      <c r="A823" s="94"/>
      <c r="B823" s="94"/>
      <c r="C823" s="94"/>
      <c r="D823" s="81"/>
      <c r="E823" s="94"/>
      <c r="F823" s="94"/>
      <c r="X823" s="754"/>
    </row>
    <row r="824" ht="15.75" customHeight="1">
      <c r="A824" s="94"/>
      <c r="B824" s="94"/>
      <c r="C824" s="94"/>
      <c r="D824" s="81"/>
      <c r="E824" s="94"/>
      <c r="F824" s="94"/>
      <c r="X824" s="754"/>
    </row>
    <row r="825" ht="15.75" customHeight="1">
      <c r="A825" s="94"/>
      <c r="B825" s="94"/>
      <c r="C825" s="94"/>
      <c r="D825" s="81"/>
      <c r="E825" s="94"/>
      <c r="F825" s="94"/>
      <c r="X825" s="754"/>
    </row>
    <row r="826" ht="15.75" customHeight="1">
      <c r="A826" s="94"/>
      <c r="B826" s="94"/>
      <c r="C826" s="94"/>
      <c r="D826" s="81"/>
      <c r="E826" s="94"/>
      <c r="F826" s="94"/>
      <c r="X826" s="754"/>
    </row>
    <row r="827" ht="15.75" customHeight="1">
      <c r="A827" s="94"/>
      <c r="B827" s="94"/>
      <c r="C827" s="94"/>
      <c r="D827" s="81"/>
      <c r="E827" s="94"/>
      <c r="F827" s="94"/>
      <c r="X827" s="754"/>
    </row>
    <row r="828" ht="15.75" customHeight="1">
      <c r="A828" s="94"/>
      <c r="B828" s="94"/>
      <c r="C828" s="94"/>
      <c r="D828" s="81"/>
      <c r="E828" s="94"/>
      <c r="F828" s="94"/>
      <c r="X828" s="754"/>
    </row>
    <row r="829" ht="15.75" customHeight="1">
      <c r="A829" s="94"/>
      <c r="B829" s="94"/>
      <c r="C829" s="94"/>
      <c r="D829" s="81"/>
      <c r="E829" s="94"/>
      <c r="F829" s="94"/>
      <c r="X829" s="754"/>
    </row>
    <row r="830" ht="15.75" customHeight="1">
      <c r="A830" s="94"/>
      <c r="B830" s="94"/>
      <c r="C830" s="94"/>
      <c r="D830" s="81"/>
      <c r="E830" s="94"/>
      <c r="F830" s="94"/>
      <c r="X830" s="754"/>
    </row>
    <row r="831" ht="15.75" customHeight="1">
      <c r="A831" s="94"/>
      <c r="B831" s="94"/>
      <c r="C831" s="94"/>
      <c r="D831" s="81"/>
      <c r="E831" s="94"/>
      <c r="F831" s="94"/>
      <c r="X831" s="754"/>
    </row>
    <row r="832" ht="15.75" customHeight="1">
      <c r="A832" s="94"/>
      <c r="B832" s="94"/>
      <c r="C832" s="94"/>
      <c r="D832" s="81"/>
      <c r="E832" s="94"/>
      <c r="F832" s="94"/>
      <c r="X832" s="754"/>
    </row>
    <row r="833" ht="15.75" customHeight="1">
      <c r="A833" s="94"/>
      <c r="B833" s="94"/>
      <c r="C833" s="94"/>
      <c r="D833" s="81"/>
      <c r="E833" s="94"/>
      <c r="F833" s="94"/>
      <c r="X833" s="754"/>
    </row>
    <row r="834" ht="15.75" customHeight="1">
      <c r="A834" s="94"/>
      <c r="B834" s="94"/>
      <c r="C834" s="94"/>
      <c r="D834" s="81"/>
      <c r="E834" s="94"/>
      <c r="F834" s="94"/>
      <c r="X834" s="754"/>
    </row>
    <row r="835" ht="15.75" customHeight="1">
      <c r="A835" s="94"/>
      <c r="B835" s="94"/>
      <c r="C835" s="94"/>
      <c r="D835" s="81"/>
      <c r="E835" s="94"/>
      <c r="F835" s="94"/>
      <c r="X835" s="754"/>
    </row>
    <row r="836" ht="15.75" customHeight="1">
      <c r="A836" s="94"/>
      <c r="B836" s="94"/>
      <c r="C836" s="94"/>
      <c r="D836" s="81"/>
      <c r="E836" s="94"/>
      <c r="F836" s="94"/>
      <c r="X836" s="754"/>
    </row>
    <row r="837" ht="15.75" customHeight="1">
      <c r="A837" s="94"/>
      <c r="B837" s="94"/>
      <c r="C837" s="94"/>
      <c r="D837" s="81"/>
      <c r="E837" s="94"/>
      <c r="F837" s="94"/>
      <c r="X837" s="754"/>
    </row>
    <row r="838" ht="15.75" customHeight="1">
      <c r="A838" s="94"/>
      <c r="B838" s="94"/>
      <c r="C838" s="94"/>
      <c r="D838" s="81"/>
      <c r="E838" s="94"/>
      <c r="F838" s="94"/>
      <c r="X838" s="754"/>
    </row>
    <row r="839" ht="15.75" customHeight="1">
      <c r="A839" s="94"/>
      <c r="B839" s="94"/>
      <c r="C839" s="94"/>
      <c r="D839" s="81"/>
      <c r="E839" s="94"/>
      <c r="F839" s="94"/>
      <c r="X839" s="754"/>
    </row>
    <row r="840" ht="15.75" customHeight="1">
      <c r="A840" s="94"/>
      <c r="B840" s="94"/>
      <c r="C840" s="94"/>
      <c r="D840" s="81"/>
      <c r="E840" s="94"/>
      <c r="F840" s="94"/>
      <c r="X840" s="754"/>
    </row>
    <row r="841" ht="15.75" customHeight="1">
      <c r="A841" s="94"/>
      <c r="B841" s="94"/>
      <c r="C841" s="94"/>
      <c r="D841" s="81"/>
      <c r="E841" s="94"/>
      <c r="F841" s="94"/>
      <c r="X841" s="754"/>
    </row>
    <row r="842" ht="15.75" customHeight="1">
      <c r="A842" s="94"/>
      <c r="B842" s="94"/>
      <c r="C842" s="94"/>
      <c r="D842" s="81"/>
      <c r="E842" s="94"/>
      <c r="F842" s="94"/>
      <c r="X842" s="754"/>
    </row>
    <row r="843" ht="15.75" customHeight="1">
      <c r="A843" s="94"/>
      <c r="B843" s="94"/>
      <c r="C843" s="94"/>
      <c r="D843" s="81"/>
      <c r="E843" s="94"/>
      <c r="F843" s="94"/>
      <c r="X843" s="754"/>
    </row>
    <row r="844" ht="15.75" customHeight="1">
      <c r="A844" s="94"/>
      <c r="B844" s="94"/>
      <c r="C844" s="94"/>
      <c r="D844" s="81"/>
      <c r="E844" s="94"/>
      <c r="F844" s="94"/>
      <c r="X844" s="754"/>
    </row>
    <row r="845" ht="15.75" customHeight="1">
      <c r="A845" s="94"/>
      <c r="B845" s="94"/>
      <c r="C845" s="94"/>
      <c r="D845" s="81"/>
      <c r="E845" s="94"/>
      <c r="F845" s="94"/>
      <c r="X845" s="754"/>
    </row>
    <row r="846" ht="15.75" customHeight="1">
      <c r="A846" s="94"/>
      <c r="B846" s="94"/>
      <c r="C846" s="94"/>
      <c r="D846" s="81"/>
      <c r="E846" s="94"/>
      <c r="F846" s="94"/>
      <c r="X846" s="754"/>
    </row>
    <row r="847" ht="15.75" customHeight="1">
      <c r="A847" s="94"/>
      <c r="B847" s="94"/>
      <c r="C847" s="94"/>
      <c r="D847" s="81"/>
      <c r="E847" s="94"/>
      <c r="F847" s="94"/>
      <c r="X847" s="754"/>
    </row>
    <row r="848" ht="15.75" customHeight="1">
      <c r="A848" s="94"/>
      <c r="B848" s="94"/>
      <c r="C848" s="94"/>
      <c r="D848" s="81"/>
      <c r="E848" s="94"/>
      <c r="F848" s="94"/>
      <c r="X848" s="754"/>
    </row>
    <row r="849" ht="15.75" customHeight="1">
      <c r="A849" s="94"/>
      <c r="B849" s="94"/>
      <c r="C849" s="94"/>
      <c r="D849" s="81"/>
      <c r="E849" s="94"/>
      <c r="F849" s="94"/>
      <c r="X849" s="754"/>
    </row>
    <row r="850" ht="15.75" customHeight="1">
      <c r="A850" s="94"/>
      <c r="B850" s="94"/>
      <c r="C850" s="94"/>
      <c r="D850" s="81"/>
      <c r="E850" s="94"/>
      <c r="F850" s="94"/>
      <c r="X850" s="754"/>
    </row>
    <row r="851" ht="15.75" customHeight="1">
      <c r="A851" s="94"/>
      <c r="B851" s="94"/>
      <c r="C851" s="94"/>
      <c r="D851" s="81"/>
      <c r="E851" s="94"/>
      <c r="F851" s="94"/>
      <c r="X851" s="754"/>
    </row>
    <row r="852" ht="15.75" customHeight="1">
      <c r="A852" s="94"/>
      <c r="B852" s="94"/>
      <c r="C852" s="94"/>
      <c r="D852" s="81"/>
      <c r="E852" s="94"/>
      <c r="F852" s="94"/>
      <c r="X852" s="754"/>
    </row>
    <row r="853" ht="15.75" customHeight="1">
      <c r="A853" s="94"/>
      <c r="B853" s="94"/>
      <c r="C853" s="94"/>
      <c r="D853" s="81"/>
      <c r="E853" s="94"/>
      <c r="F853" s="94"/>
      <c r="X853" s="754"/>
    </row>
    <row r="854" ht="15.75" customHeight="1">
      <c r="A854" s="94"/>
      <c r="B854" s="94"/>
      <c r="C854" s="94"/>
      <c r="D854" s="81"/>
      <c r="E854" s="94"/>
      <c r="F854" s="94"/>
      <c r="X854" s="754"/>
    </row>
    <row r="855" ht="15.75" customHeight="1">
      <c r="A855" s="94"/>
      <c r="B855" s="94"/>
      <c r="C855" s="94"/>
      <c r="D855" s="81"/>
      <c r="E855" s="94"/>
      <c r="F855" s="94"/>
      <c r="X855" s="754"/>
    </row>
    <row r="856" ht="15.75" customHeight="1">
      <c r="A856" s="94"/>
      <c r="B856" s="94"/>
      <c r="C856" s="94"/>
      <c r="D856" s="81"/>
      <c r="E856" s="94"/>
      <c r="F856" s="94"/>
      <c r="X856" s="754"/>
    </row>
    <row r="857" ht="15.75" customHeight="1">
      <c r="A857" s="94"/>
      <c r="B857" s="94"/>
      <c r="C857" s="94"/>
      <c r="D857" s="81"/>
      <c r="E857" s="94"/>
      <c r="F857" s="94"/>
      <c r="X857" s="754"/>
    </row>
    <row r="858" ht="15.75" customHeight="1">
      <c r="A858" s="94"/>
      <c r="B858" s="94"/>
      <c r="C858" s="94"/>
      <c r="D858" s="81"/>
      <c r="E858" s="94"/>
      <c r="F858" s="94"/>
      <c r="X858" s="754"/>
    </row>
    <row r="859" ht="15.75" customHeight="1">
      <c r="A859" s="94"/>
      <c r="B859" s="94"/>
      <c r="C859" s="94"/>
      <c r="D859" s="81"/>
      <c r="E859" s="94"/>
      <c r="F859" s="94"/>
      <c r="X859" s="754"/>
    </row>
    <row r="860" ht="15.75" customHeight="1">
      <c r="A860" s="94"/>
      <c r="B860" s="94"/>
      <c r="C860" s="94"/>
      <c r="D860" s="81"/>
      <c r="E860" s="94"/>
      <c r="F860" s="94"/>
      <c r="X860" s="754"/>
    </row>
    <row r="861" ht="15.75" customHeight="1">
      <c r="A861" s="94"/>
      <c r="B861" s="94"/>
      <c r="C861" s="94"/>
      <c r="D861" s="81"/>
      <c r="E861" s="94"/>
      <c r="F861" s="94"/>
      <c r="X861" s="754"/>
    </row>
    <row r="862" ht="15.75" customHeight="1">
      <c r="A862" s="94"/>
      <c r="B862" s="94"/>
      <c r="C862" s="94"/>
      <c r="D862" s="81"/>
      <c r="E862" s="94"/>
      <c r="F862" s="94"/>
      <c r="X862" s="754"/>
    </row>
    <row r="863" ht="15.75" customHeight="1">
      <c r="A863" s="94"/>
      <c r="B863" s="94"/>
      <c r="C863" s="94"/>
      <c r="D863" s="81"/>
      <c r="E863" s="94"/>
      <c r="F863" s="94"/>
      <c r="X863" s="754"/>
    </row>
    <row r="864" ht="15.75" customHeight="1">
      <c r="A864" s="94"/>
      <c r="B864" s="94"/>
      <c r="C864" s="94"/>
      <c r="D864" s="81"/>
      <c r="E864" s="94"/>
      <c r="F864" s="94"/>
      <c r="X864" s="754"/>
    </row>
    <row r="865" ht="15.75" customHeight="1">
      <c r="A865" s="94"/>
      <c r="B865" s="94"/>
      <c r="C865" s="94"/>
      <c r="D865" s="81"/>
      <c r="E865" s="94"/>
      <c r="F865" s="94"/>
      <c r="X865" s="754"/>
    </row>
    <row r="866" ht="15.75" customHeight="1">
      <c r="A866" s="94"/>
      <c r="B866" s="94"/>
      <c r="C866" s="94"/>
      <c r="D866" s="81"/>
      <c r="E866" s="94"/>
      <c r="F866" s="94"/>
      <c r="X866" s="754"/>
    </row>
    <row r="867" ht="15.75" customHeight="1">
      <c r="A867" s="94"/>
      <c r="B867" s="94"/>
      <c r="C867" s="94"/>
      <c r="D867" s="81"/>
      <c r="E867" s="94"/>
      <c r="F867" s="94"/>
      <c r="X867" s="754"/>
    </row>
    <row r="868" ht="15.75" customHeight="1">
      <c r="A868" s="94"/>
      <c r="B868" s="94"/>
      <c r="C868" s="94"/>
      <c r="D868" s="81"/>
      <c r="E868" s="94"/>
      <c r="F868" s="94"/>
      <c r="X868" s="754"/>
    </row>
    <row r="869" ht="15.75" customHeight="1">
      <c r="A869" s="94"/>
      <c r="B869" s="94"/>
      <c r="C869" s="94"/>
      <c r="D869" s="81"/>
      <c r="E869" s="94"/>
      <c r="F869" s="94"/>
      <c r="X869" s="754"/>
    </row>
    <row r="870" ht="15.75" customHeight="1">
      <c r="A870" s="94"/>
      <c r="B870" s="94"/>
      <c r="C870" s="94"/>
      <c r="D870" s="81"/>
      <c r="E870" s="94"/>
      <c r="F870" s="94"/>
      <c r="X870" s="754"/>
    </row>
    <row r="871" ht="15.75" customHeight="1">
      <c r="A871" s="94"/>
      <c r="B871" s="94"/>
      <c r="C871" s="94"/>
      <c r="D871" s="81"/>
      <c r="E871" s="94"/>
      <c r="F871" s="94"/>
      <c r="X871" s="754"/>
    </row>
    <row r="872" ht="15.75" customHeight="1">
      <c r="A872" s="94"/>
      <c r="B872" s="94"/>
      <c r="C872" s="94"/>
      <c r="D872" s="81"/>
      <c r="E872" s="94"/>
      <c r="F872" s="94"/>
      <c r="X872" s="754"/>
    </row>
    <row r="873" ht="15.75" customHeight="1">
      <c r="A873" s="94"/>
      <c r="B873" s="94"/>
      <c r="C873" s="94"/>
      <c r="D873" s="81"/>
      <c r="E873" s="94"/>
      <c r="F873" s="94"/>
      <c r="X873" s="754"/>
    </row>
    <row r="874" ht="15.75" customHeight="1">
      <c r="A874" s="94"/>
      <c r="B874" s="94"/>
      <c r="C874" s="94"/>
      <c r="D874" s="81"/>
      <c r="E874" s="94"/>
      <c r="F874" s="94"/>
      <c r="X874" s="754"/>
    </row>
    <row r="875" ht="15.75" customHeight="1">
      <c r="A875" s="94"/>
      <c r="B875" s="94"/>
      <c r="C875" s="94"/>
      <c r="D875" s="81"/>
      <c r="E875" s="94"/>
      <c r="F875" s="94"/>
      <c r="X875" s="754"/>
    </row>
    <row r="876" ht="15.75" customHeight="1">
      <c r="A876" s="94"/>
      <c r="B876" s="94"/>
      <c r="C876" s="94"/>
      <c r="D876" s="81"/>
      <c r="E876" s="94"/>
      <c r="F876" s="94"/>
      <c r="X876" s="754"/>
    </row>
    <row r="877" ht="15.75" customHeight="1">
      <c r="A877" s="94"/>
      <c r="B877" s="94"/>
      <c r="C877" s="94"/>
      <c r="D877" s="81"/>
      <c r="E877" s="94"/>
      <c r="F877" s="94"/>
      <c r="X877" s="754"/>
    </row>
    <row r="878" ht="15.75" customHeight="1">
      <c r="A878" s="94"/>
      <c r="B878" s="94"/>
      <c r="C878" s="94"/>
      <c r="D878" s="81"/>
      <c r="E878" s="94"/>
      <c r="F878" s="94"/>
      <c r="X878" s="754"/>
    </row>
    <row r="879" ht="15.75" customHeight="1">
      <c r="A879" s="94"/>
      <c r="B879" s="94"/>
      <c r="C879" s="94"/>
      <c r="D879" s="81"/>
      <c r="E879" s="94"/>
      <c r="F879" s="94"/>
      <c r="X879" s="754"/>
    </row>
    <row r="880" ht="15.75" customHeight="1">
      <c r="A880" s="94"/>
      <c r="B880" s="94"/>
      <c r="C880" s="94"/>
      <c r="D880" s="81"/>
      <c r="E880" s="94"/>
      <c r="F880" s="94"/>
      <c r="X880" s="754"/>
    </row>
    <row r="881" ht="15.75" customHeight="1">
      <c r="A881" s="94"/>
      <c r="B881" s="94"/>
      <c r="C881" s="94"/>
      <c r="D881" s="81"/>
      <c r="E881" s="94"/>
      <c r="F881" s="94"/>
      <c r="X881" s="754"/>
    </row>
    <row r="882" ht="15.75" customHeight="1">
      <c r="A882" s="94"/>
      <c r="B882" s="94"/>
      <c r="C882" s="94"/>
      <c r="D882" s="81"/>
      <c r="E882" s="94"/>
      <c r="F882" s="94"/>
      <c r="X882" s="754"/>
    </row>
    <row r="883" ht="15.75" customHeight="1">
      <c r="A883" s="94"/>
      <c r="B883" s="94"/>
      <c r="C883" s="94"/>
      <c r="D883" s="81"/>
      <c r="E883" s="94"/>
      <c r="F883" s="94"/>
      <c r="X883" s="754"/>
    </row>
    <row r="884" ht="15.75" customHeight="1">
      <c r="A884" s="94"/>
      <c r="B884" s="94"/>
      <c r="C884" s="94"/>
      <c r="D884" s="81"/>
      <c r="E884" s="94"/>
      <c r="F884" s="94"/>
      <c r="X884" s="754"/>
    </row>
    <row r="885" ht="15.75" customHeight="1">
      <c r="A885" s="94"/>
      <c r="B885" s="94"/>
      <c r="C885" s="94"/>
      <c r="D885" s="81"/>
      <c r="E885" s="94"/>
      <c r="F885" s="94"/>
      <c r="X885" s="754"/>
    </row>
    <row r="886" ht="15.75" customHeight="1">
      <c r="A886" s="94"/>
      <c r="B886" s="94"/>
      <c r="C886" s="94"/>
      <c r="D886" s="81"/>
      <c r="E886" s="94"/>
      <c r="F886" s="94"/>
      <c r="X886" s="754"/>
    </row>
    <row r="887" ht="15.75" customHeight="1">
      <c r="A887" s="94"/>
      <c r="B887" s="94"/>
      <c r="C887" s="94"/>
      <c r="D887" s="81"/>
      <c r="E887" s="94"/>
      <c r="F887" s="94"/>
      <c r="X887" s="754"/>
    </row>
    <row r="888" ht="15.75" customHeight="1">
      <c r="A888" s="94"/>
      <c r="B888" s="94"/>
      <c r="C888" s="94"/>
      <c r="D888" s="81"/>
      <c r="E888" s="94"/>
      <c r="F888" s="94"/>
      <c r="X888" s="754"/>
    </row>
    <row r="889" ht="15.75" customHeight="1">
      <c r="A889" s="94"/>
      <c r="B889" s="94"/>
      <c r="C889" s="94"/>
      <c r="D889" s="81"/>
      <c r="E889" s="94"/>
      <c r="F889" s="94"/>
      <c r="X889" s="754"/>
    </row>
    <row r="890" ht="15.75" customHeight="1">
      <c r="A890" s="94"/>
      <c r="B890" s="94"/>
      <c r="C890" s="94"/>
      <c r="D890" s="81"/>
      <c r="E890" s="94"/>
      <c r="F890" s="94"/>
      <c r="X890" s="754"/>
    </row>
    <row r="891" ht="15.75" customHeight="1">
      <c r="A891" s="94"/>
      <c r="B891" s="94"/>
      <c r="C891" s="94"/>
      <c r="D891" s="81"/>
      <c r="E891" s="94"/>
      <c r="F891" s="94"/>
      <c r="X891" s="754"/>
    </row>
    <row r="892" ht="15.75" customHeight="1">
      <c r="A892" s="94"/>
      <c r="B892" s="94"/>
      <c r="C892" s="94"/>
      <c r="D892" s="81"/>
      <c r="E892" s="94"/>
      <c r="F892" s="94"/>
      <c r="X892" s="754"/>
    </row>
    <row r="893" ht="15.75" customHeight="1">
      <c r="A893" s="94"/>
      <c r="B893" s="94"/>
      <c r="C893" s="94"/>
      <c r="D893" s="81"/>
      <c r="E893" s="94"/>
      <c r="F893" s="94"/>
      <c r="X893" s="754"/>
    </row>
    <row r="894" ht="15.75" customHeight="1">
      <c r="A894" s="94"/>
      <c r="B894" s="94"/>
      <c r="C894" s="94"/>
      <c r="D894" s="81"/>
      <c r="E894" s="94"/>
      <c r="F894" s="94"/>
      <c r="X894" s="754"/>
    </row>
    <row r="895" ht="15.75" customHeight="1">
      <c r="A895" s="94"/>
      <c r="B895" s="94"/>
      <c r="C895" s="94"/>
      <c r="D895" s="81"/>
      <c r="E895" s="94"/>
      <c r="F895" s="94"/>
      <c r="X895" s="754"/>
    </row>
    <row r="896" ht="15.75" customHeight="1">
      <c r="A896" s="94"/>
      <c r="B896" s="94"/>
      <c r="C896" s="94"/>
      <c r="D896" s="81"/>
      <c r="E896" s="94"/>
      <c r="F896" s="94"/>
      <c r="X896" s="754"/>
    </row>
    <row r="897" ht="15.75" customHeight="1">
      <c r="A897" s="94"/>
      <c r="B897" s="94"/>
      <c r="C897" s="94"/>
      <c r="D897" s="81"/>
      <c r="E897" s="94"/>
      <c r="F897" s="94"/>
      <c r="X897" s="754"/>
    </row>
    <row r="898" ht="15.75" customHeight="1">
      <c r="A898" s="94"/>
      <c r="B898" s="94"/>
      <c r="C898" s="94"/>
      <c r="D898" s="81"/>
      <c r="E898" s="94"/>
      <c r="F898" s="94"/>
      <c r="X898" s="754"/>
    </row>
    <row r="899" ht="15.75" customHeight="1">
      <c r="A899" s="94"/>
      <c r="B899" s="94"/>
      <c r="C899" s="94"/>
      <c r="D899" s="81"/>
      <c r="E899" s="94"/>
      <c r="F899" s="94"/>
      <c r="X899" s="754"/>
    </row>
    <row r="900" ht="15.75" customHeight="1">
      <c r="A900" s="94"/>
      <c r="B900" s="94"/>
      <c r="C900" s="94"/>
      <c r="D900" s="81"/>
      <c r="E900" s="94"/>
      <c r="F900" s="94"/>
      <c r="X900" s="754"/>
    </row>
    <row r="901" ht="15.75" customHeight="1">
      <c r="A901" s="94"/>
      <c r="B901" s="94"/>
      <c r="C901" s="94"/>
      <c r="D901" s="81"/>
      <c r="E901" s="94"/>
      <c r="F901" s="94"/>
      <c r="X901" s="754"/>
    </row>
    <row r="902" ht="15.75" customHeight="1">
      <c r="A902" s="94"/>
      <c r="B902" s="94"/>
      <c r="C902" s="94"/>
      <c r="D902" s="81"/>
      <c r="E902" s="94"/>
      <c r="F902" s="94"/>
      <c r="X902" s="754"/>
    </row>
    <row r="903" ht="15.75" customHeight="1">
      <c r="A903" s="94"/>
      <c r="B903" s="94"/>
      <c r="C903" s="94"/>
      <c r="D903" s="81"/>
      <c r="E903" s="94"/>
      <c r="F903" s="94"/>
      <c r="X903" s="754"/>
    </row>
    <row r="904" ht="15.75" customHeight="1">
      <c r="A904" s="94"/>
      <c r="B904" s="94"/>
      <c r="C904" s="94"/>
      <c r="D904" s="81"/>
      <c r="E904" s="94"/>
      <c r="F904" s="94"/>
      <c r="X904" s="754"/>
    </row>
    <row r="905" ht="15.75" customHeight="1">
      <c r="A905" s="94"/>
      <c r="B905" s="94"/>
      <c r="C905" s="94"/>
      <c r="D905" s="81"/>
      <c r="E905" s="94"/>
      <c r="F905" s="94"/>
      <c r="X905" s="754"/>
    </row>
    <row r="906" ht="15.75" customHeight="1">
      <c r="A906" s="94"/>
      <c r="B906" s="94"/>
      <c r="C906" s="94"/>
      <c r="D906" s="81"/>
      <c r="E906" s="94"/>
      <c r="F906" s="94"/>
      <c r="X906" s="754"/>
    </row>
    <row r="907" ht="15.75" customHeight="1">
      <c r="A907" s="94"/>
      <c r="B907" s="94"/>
      <c r="C907" s="94"/>
      <c r="D907" s="81"/>
      <c r="E907" s="94"/>
      <c r="F907" s="94"/>
      <c r="X907" s="754"/>
    </row>
    <row r="908" ht="15.75" customHeight="1">
      <c r="A908" s="94"/>
      <c r="B908" s="94"/>
      <c r="C908" s="94"/>
      <c r="D908" s="81"/>
      <c r="E908" s="94"/>
      <c r="F908" s="94"/>
      <c r="X908" s="754"/>
    </row>
    <row r="909" ht="15.75" customHeight="1">
      <c r="A909" s="94"/>
      <c r="B909" s="94"/>
      <c r="C909" s="94"/>
      <c r="D909" s="81"/>
      <c r="E909" s="94"/>
      <c r="F909" s="94"/>
      <c r="X909" s="754"/>
    </row>
    <row r="910" ht="15.75" customHeight="1">
      <c r="A910" s="94"/>
      <c r="B910" s="94"/>
      <c r="C910" s="94"/>
      <c r="D910" s="81"/>
      <c r="E910" s="94"/>
      <c r="F910" s="94"/>
      <c r="X910" s="754"/>
    </row>
    <row r="911" ht="15.75" customHeight="1">
      <c r="A911" s="94"/>
      <c r="B911" s="94"/>
      <c r="C911" s="94"/>
      <c r="D911" s="81"/>
      <c r="E911" s="94"/>
      <c r="F911" s="94"/>
      <c r="X911" s="754"/>
    </row>
    <row r="912" ht="15.75" customHeight="1">
      <c r="A912" s="94"/>
      <c r="B912" s="94"/>
      <c r="C912" s="94"/>
      <c r="D912" s="81"/>
      <c r="E912" s="94"/>
      <c r="F912" s="94"/>
      <c r="X912" s="754"/>
    </row>
    <row r="913" ht="15.75" customHeight="1">
      <c r="A913" s="94"/>
      <c r="B913" s="94"/>
      <c r="C913" s="94"/>
      <c r="D913" s="81"/>
      <c r="E913" s="94"/>
      <c r="F913" s="94"/>
      <c r="X913" s="754"/>
    </row>
    <row r="914" ht="15.75" customHeight="1">
      <c r="A914" s="94"/>
      <c r="B914" s="94"/>
      <c r="C914" s="94"/>
      <c r="D914" s="81"/>
      <c r="E914" s="94"/>
      <c r="F914" s="94"/>
      <c r="X914" s="754"/>
    </row>
    <row r="915" ht="15.75" customHeight="1">
      <c r="A915" s="94"/>
      <c r="B915" s="94"/>
      <c r="C915" s="94"/>
      <c r="D915" s="81"/>
      <c r="E915" s="94"/>
      <c r="F915" s="94"/>
      <c r="X915" s="754"/>
    </row>
    <row r="916" ht="15.75" customHeight="1">
      <c r="A916" s="94"/>
      <c r="B916" s="94"/>
      <c r="C916" s="94"/>
      <c r="D916" s="81"/>
      <c r="E916" s="94"/>
      <c r="F916" s="94"/>
      <c r="X916" s="754"/>
    </row>
    <row r="917" ht="15.75" customHeight="1">
      <c r="A917" s="94"/>
      <c r="B917" s="94"/>
      <c r="C917" s="94"/>
      <c r="D917" s="81"/>
      <c r="E917" s="94"/>
      <c r="F917" s="94"/>
      <c r="X917" s="754"/>
    </row>
    <row r="918" ht="15.75" customHeight="1">
      <c r="A918" s="94"/>
      <c r="B918" s="94"/>
      <c r="C918" s="94"/>
      <c r="D918" s="81"/>
      <c r="E918" s="94"/>
      <c r="F918" s="94"/>
      <c r="X918" s="754"/>
    </row>
    <row r="919" ht="15.75" customHeight="1">
      <c r="A919" s="94"/>
      <c r="B919" s="94"/>
      <c r="C919" s="94"/>
      <c r="D919" s="81"/>
      <c r="E919" s="94"/>
      <c r="F919" s="94"/>
      <c r="X919" s="754"/>
    </row>
    <row r="920" ht="15.75" customHeight="1">
      <c r="A920" s="94"/>
      <c r="B920" s="94"/>
      <c r="C920" s="94"/>
      <c r="D920" s="81"/>
      <c r="E920" s="94"/>
      <c r="F920" s="94"/>
      <c r="X920" s="754"/>
    </row>
    <row r="921" ht="15.75" customHeight="1">
      <c r="A921" s="94"/>
      <c r="B921" s="94"/>
      <c r="C921" s="94"/>
      <c r="D921" s="81"/>
      <c r="E921" s="94"/>
      <c r="F921" s="94"/>
      <c r="X921" s="754"/>
    </row>
    <row r="922" ht="15.75" customHeight="1">
      <c r="A922" s="94"/>
      <c r="B922" s="94"/>
      <c r="C922" s="94"/>
      <c r="D922" s="81"/>
      <c r="E922" s="94"/>
      <c r="F922" s="94"/>
      <c r="X922" s="754"/>
    </row>
    <row r="923" ht="15.75" customHeight="1">
      <c r="A923" s="94"/>
      <c r="B923" s="94"/>
      <c r="C923" s="94"/>
      <c r="D923" s="81"/>
      <c r="E923" s="94"/>
      <c r="F923" s="94"/>
      <c r="X923" s="754"/>
    </row>
    <row r="924" ht="15.75" customHeight="1">
      <c r="A924" s="94"/>
      <c r="B924" s="94"/>
      <c r="C924" s="94"/>
      <c r="D924" s="81"/>
      <c r="E924" s="94"/>
      <c r="F924" s="94"/>
      <c r="X924" s="754"/>
    </row>
    <row r="925" ht="15.75" customHeight="1">
      <c r="A925" s="94"/>
      <c r="B925" s="94"/>
      <c r="C925" s="94"/>
      <c r="D925" s="81"/>
      <c r="E925" s="94"/>
      <c r="F925" s="94"/>
      <c r="X925" s="754"/>
    </row>
    <row r="926" ht="15.75" customHeight="1">
      <c r="A926" s="94"/>
      <c r="B926" s="94"/>
      <c r="C926" s="94"/>
      <c r="D926" s="81"/>
      <c r="E926" s="94"/>
      <c r="F926" s="94"/>
      <c r="X926" s="754"/>
    </row>
    <row r="927" ht="15.75" customHeight="1">
      <c r="A927" s="94"/>
      <c r="B927" s="94"/>
      <c r="C927" s="94"/>
      <c r="D927" s="81"/>
      <c r="E927" s="94"/>
      <c r="F927" s="94"/>
      <c r="X927" s="754"/>
    </row>
    <row r="928" ht="15.75" customHeight="1">
      <c r="A928" s="94"/>
      <c r="B928" s="94"/>
      <c r="C928" s="94"/>
      <c r="D928" s="81"/>
      <c r="E928" s="94"/>
      <c r="F928" s="94"/>
      <c r="X928" s="754"/>
    </row>
    <row r="929" ht="15.75" customHeight="1">
      <c r="A929" s="94"/>
      <c r="B929" s="94"/>
      <c r="C929" s="94"/>
      <c r="D929" s="81"/>
      <c r="E929" s="94"/>
      <c r="F929" s="94"/>
      <c r="X929" s="754"/>
    </row>
    <row r="930" ht="15.75" customHeight="1">
      <c r="A930" s="94"/>
      <c r="B930" s="94"/>
      <c r="C930" s="94"/>
      <c r="D930" s="81"/>
      <c r="E930" s="94"/>
      <c r="F930" s="94"/>
      <c r="X930" s="754"/>
    </row>
    <row r="931" ht="15.75" customHeight="1">
      <c r="A931" s="94"/>
      <c r="B931" s="94"/>
      <c r="C931" s="94"/>
      <c r="D931" s="81"/>
      <c r="E931" s="94"/>
      <c r="F931" s="94"/>
      <c r="X931" s="754"/>
    </row>
    <row r="932" ht="15.75" customHeight="1">
      <c r="A932" s="94"/>
      <c r="B932" s="94"/>
      <c r="C932" s="94"/>
      <c r="D932" s="81"/>
      <c r="E932" s="94"/>
      <c r="F932" s="94"/>
      <c r="X932" s="754"/>
    </row>
    <row r="933" ht="15.75" customHeight="1">
      <c r="A933" s="94"/>
      <c r="B933" s="94"/>
      <c r="C933" s="94"/>
      <c r="D933" s="81"/>
      <c r="E933" s="94"/>
      <c r="F933" s="94"/>
      <c r="X933" s="754"/>
    </row>
    <row r="934" ht="15.75" customHeight="1">
      <c r="A934" s="94"/>
      <c r="B934" s="94"/>
      <c r="C934" s="94"/>
      <c r="D934" s="81"/>
      <c r="E934" s="94"/>
      <c r="F934" s="94"/>
      <c r="X934" s="754"/>
    </row>
    <row r="935" ht="15.75" customHeight="1">
      <c r="A935" s="94"/>
      <c r="B935" s="94"/>
      <c r="C935" s="94"/>
      <c r="D935" s="81"/>
      <c r="E935" s="94"/>
      <c r="F935" s="94"/>
      <c r="X935" s="754"/>
    </row>
    <row r="936" ht="15.75" customHeight="1">
      <c r="A936" s="94"/>
      <c r="B936" s="94"/>
      <c r="C936" s="94"/>
      <c r="D936" s="81"/>
      <c r="E936" s="94"/>
      <c r="F936" s="94"/>
      <c r="X936" s="754"/>
    </row>
    <row r="937" ht="15.75" customHeight="1">
      <c r="A937" s="94"/>
      <c r="B937" s="94"/>
      <c r="C937" s="94"/>
      <c r="D937" s="81"/>
      <c r="E937" s="94"/>
      <c r="F937" s="94"/>
      <c r="X937" s="754"/>
    </row>
    <row r="938" ht="15.75" customHeight="1">
      <c r="A938" s="94"/>
      <c r="B938" s="94"/>
      <c r="C938" s="94"/>
      <c r="D938" s="81"/>
      <c r="E938" s="94"/>
      <c r="F938" s="94"/>
      <c r="X938" s="754"/>
    </row>
    <row r="939" ht="15.75" customHeight="1">
      <c r="A939" s="94"/>
      <c r="B939" s="94"/>
      <c r="C939" s="94"/>
      <c r="D939" s="81"/>
      <c r="E939" s="94"/>
      <c r="F939" s="94"/>
      <c r="X939" s="754"/>
    </row>
    <row r="940" ht="15.75" customHeight="1">
      <c r="A940" s="94"/>
      <c r="B940" s="94"/>
      <c r="C940" s="94"/>
      <c r="D940" s="81"/>
      <c r="E940" s="94"/>
      <c r="F940" s="94"/>
      <c r="X940" s="754"/>
    </row>
    <row r="941" ht="15.75" customHeight="1">
      <c r="A941" s="94"/>
      <c r="B941" s="94"/>
      <c r="C941" s="94"/>
      <c r="D941" s="81"/>
      <c r="E941" s="94"/>
      <c r="F941" s="94"/>
      <c r="X941" s="754"/>
    </row>
    <row r="942" ht="15.75" customHeight="1">
      <c r="A942" s="94"/>
      <c r="B942" s="94"/>
      <c r="C942" s="94"/>
      <c r="D942" s="81"/>
      <c r="E942" s="94"/>
      <c r="F942" s="94"/>
      <c r="X942" s="754"/>
    </row>
    <row r="943" ht="15.75" customHeight="1">
      <c r="A943" s="94"/>
      <c r="B943" s="94"/>
      <c r="C943" s="94"/>
      <c r="D943" s="81"/>
      <c r="E943" s="94"/>
      <c r="F943" s="94"/>
      <c r="X943" s="754"/>
    </row>
    <row r="944" ht="15.75" customHeight="1">
      <c r="A944" s="94"/>
      <c r="B944" s="94"/>
      <c r="C944" s="94"/>
      <c r="D944" s="81"/>
      <c r="E944" s="94"/>
      <c r="F944" s="94"/>
      <c r="X944" s="754"/>
    </row>
    <row r="945" ht="15.75" customHeight="1">
      <c r="A945" s="94"/>
      <c r="B945" s="94"/>
      <c r="C945" s="94"/>
      <c r="D945" s="81"/>
      <c r="E945" s="94"/>
      <c r="F945" s="94"/>
      <c r="X945" s="754"/>
    </row>
    <row r="946" ht="15.75" customHeight="1">
      <c r="A946" s="94"/>
      <c r="B946" s="94"/>
      <c r="C946" s="94"/>
      <c r="D946" s="81"/>
      <c r="E946" s="94"/>
      <c r="F946" s="94"/>
      <c r="X946" s="754"/>
    </row>
    <row r="947" ht="15.75" customHeight="1">
      <c r="A947" s="94"/>
      <c r="B947" s="94"/>
      <c r="C947" s="94"/>
      <c r="D947" s="81"/>
      <c r="E947" s="94"/>
      <c r="F947" s="94"/>
      <c r="X947" s="754"/>
    </row>
    <row r="948" ht="15.75" customHeight="1">
      <c r="A948" s="94"/>
      <c r="B948" s="94"/>
      <c r="C948" s="94"/>
      <c r="D948" s="81"/>
      <c r="E948" s="94"/>
      <c r="F948" s="94"/>
      <c r="X948" s="754"/>
    </row>
    <row r="949" ht="15.75" customHeight="1">
      <c r="A949" s="94"/>
      <c r="B949" s="94"/>
      <c r="C949" s="94"/>
      <c r="D949" s="81"/>
      <c r="E949" s="94"/>
      <c r="F949" s="94"/>
      <c r="X949" s="754"/>
    </row>
    <row r="950" ht="15.75" customHeight="1">
      <c r="A950" s="94"/>
      <c r="B950" s="94"/>
      <c r="C950" s="94"/>
      <c r="D950" s="81"/>
      <c r="E950" s="94"/>
      <c r="F950" s="94"/>
      <c r="X950" s="754"/>
    </row>
    <row r="951" ht="15.75" customHeight="1">
      <c r="A951" s="94"/>
      <c r="B951" s="94"/>
      <c r="C951" s="94"/>
      <c r="D951" s="81"/>
      <c r="E951" s="94"/>
      <c r="F951" s="94"/>
      <c r="X951" s="754"/>
    </row>
    <row r="952" ht="15.75" customHeight="1">
      <c r="A952" s="94"/>
      <c r="B952" s="94"/>
      <c r="C952" s="94"/>
      <c r="D952" s="81"/>
      <c r="E952" s="94"/>
      <c r="F952" s="94"/>
      <c r="X952" s="754"/>
    </row>
    <row r="953" ht="15.75" customHeight="1">
      <c r="A953" s="94"/>
      <c r="B953" s="94"/>
      <c r="C953" s="94"/>
      <c r="D953" s="81"/>
      <c r="E953" s="94"/>
      <c r="F953" s="94"/>
      <c r="X953" s="754"/>
    </row>
    <row r="954" ht="15.75" customHeight="1">
      <c r="A954" s="94"/>
      <c r="B954" s="94"/>
      <c r="C954" s="94"/>
      <c r="D954" s="81"/>
      <c r="E954" s="94"/>
      <c r="F954" s="94"/>
      <c r="X954" s="754"/>
    </row>
    <row r="955" ht="15.75" customHeight="1">
      <c r="A955" s="94"/>
      <c r="B955" s="94"/>
      <c r="C955" s="94"/>
      <c r="D955" s="81"/>
      <c r="E955" s="94"/>
      <c r="F955" s="94"/>
      <c r="X955" s="754"/>
    </row>
    <row r="956" ht="15.75" customHeight="1">
      <c r="A956" s="94"/>
      <c r="B956" s="94"/>
      <c r="C956" s="94"/>
      <c r="D956" s="81"/>
      <c r="E956" s="94"/>
      <c r="F956" s="94"/>
      <c r="X956" s="754"/>
    </row>
    <row r="957" ht="15.75" customHeight="1">
      <c r="A957" s="94"/>
      <c r="B957" s="94"/>
      <c r="C957" s="94"/>
      <c r="D957" s="81"/>
      <c r="E957" s="94"/>
      <c r="F957" s="94"/>
      <c r="X957" s="754"/>
    </row>
    <row r="958" ht="15.75" customHeight="1">
      <c r="A958" s="94"/>
      <c r="B958" s="94"/>
      <c r="C958" s="94"/>
      <c r="D958" s="81"/>
      <c r="E958" s="94"/>
      <c r="F958" s="94"/>
      <c r="X958" s="754"/>
    </row>
    <row r="959" ht="15.75" customHeight="1">
      <c r="A959" s="94"/>
      <c r="B959" s="94"/>
      <c r="C959" s="94"/>
      <c r="D959" s="81"/>
      <c r="E959" s="94"/>
      <c r="F959" s="94"/>
      <c r="X959" s="754"/>
    </row>
    <row r="960" ht="15.75" customHeight="1">
      <c r="A960" s="94"/>
      <c r="B960" s="94"/>
      <c r="C960" s="94"/>
      <c r="D960" s="81"/>
      <c r="E960" s="94"/>
      <c r="F960" s="94"/>
      <c r="X960" s="754"/>
    </row>
    <row r="961" ht="15.75" customHeight="1">
      <c r="A961" s="94"/>
      <c r="B961" s="94"/>
      <c r="C961" s="94"/>
      <c r="D961" s="81"/>
      <c r="E961" s="94"/>
      <c r="F961" s="94"/>
      <c r="X961" s="754"/>
    </row>
    <row r="962" ht="15.75" customHeight="1">
      <c r="A962" s="94"/>
      <c r="B962" s="94"/>
      <c r="C962" s="94"/>
      <c r="D962" s="81"/>
      <c r="E962" s="94"/>
      <c r="F962" s="94"/>
      <c r="X962" s="754"/>
    </row>
    <row r="963" ht="15.75" customHeight="1">
      <c r="A963" s="94"/>
      <c r="B963" s="94"/>
      <c r="C963" s="94"/>
      <c r="D963" s="81"/>
      <c r="E963" s="94"/>
      <c r="F963" s="94"/>
      <c r="X963" s="754"/>
    </row>
    <row r="964" ht="15.75" customHeight="1">
      <c r="A964" s="94"/>
      <c r="B964" s="94"/>
      <c r="C964" s="94"/>
      <c r="D964" s="81"/>
      <c r="E964" s="94"/>
      <c r="F964" s="94"/>
      <c r="X964" s="754"/>
    </row>
    <row r="965" ht="15.75" customHeight="1">
      <c r="A965" s="94"/>
      <c r="B965" s="94"/>
      <c r="C965" s="94"/>
      <c r="D965" s="81"/>
      <c r="E965" s="94"/>
      <c r="F965" s="94"/>
      <c r="X965" s="754"/>
    </row>
    <row r="966" ht="15.75" customHeight="1">
      <c r="A966" s="94"/>
      <c r="B966" s="94"/>
      <c r="C966" s="94"/>
      <c r="D966" s="81"/>
      <c r="E966" s="94"/>
      <c r="F966" s="94"/>
      <c r="X966" s="754"/>
    </row>
    <row r="967" ht="15.75" customHeight="1">
      <c r="A967" s="94"/>
      <c r="B967" s="94"/>
      <c r="C967" s="94"/>
      <c r="D967" s="81"/>
      <c r="E967" s="94"/>
      <c r="F967" s="94"/>
      <c r="X967" s="754"/>
    </row>
    <row r="968" ht="15.75" customHeight="1">
      <c r="A968" s="94"/>
      <c r="B968" s="94"/>
      <c r="C968" s="94"/>
      <c r="D968" s="81"/>
      <c r="E968" s="94"/>
      <c r="F968" s="94"/>
      <c r="X968" s="754"/>
    </row>
    <row r="969" ht="15.75" customHeight="1">
      <c r="A969" s="94"/>
      <c r="B969" s="94"/>
      <c r="C969" s="94"/>
      <c r="D969" s="81"/>
      <c r="E969" s="94"/>
      <c r="F969" s="94"/>
      <c r="X969" s="754"/>
    </row>
    <row r="970" ht="15.75" customHeight="1">
      <c r="A970" s="94"/>
      <c r="B970" s="94"/>
      <c r="C970" s="94"/>
      <c r="D970" s="81"/>
      <c r="E970" s="94"/>
      <c r="F970" s="94"/>
      <c r="X970" s="754"/>
    </row>
    <row r="971" ht="15.75" customHeight="1">
      <c r="A971" s="94"/>
      <c r="B971" s="94"/>
      <c r="C971" s="94"/>
      <c r="D971" s="81"/>
      <c r="E971" s="94"/>
      <c r="F971" s="94"/>
      <c r="X971" s="754"/>
    </row>
    <row r="972" ht="15.75" customHeight="1">
      <c r="A972" s="94"/>
      <c r="B972" s="94"/>
      <c r="C972" s="94"/>
      <c r="D972" s="81"/>
      <c r="E972" s="94"/>
      <c r="F972" s="94"/>
      <c r="X972" s="754"/>
    </row>
    <row r="973" ht="15.75" customHeight="1">
      <c r="A973" s="94"/>
      <c r="B973" s="94"/>
      <c r="C973" s="94"/>
      <c r="D973" s="81"/>
      <c r="E973" s="94"/>
      <c r="F973" s="94"/>
      <c r="X973" s="754"/>
    </row>
    <row r="974" ht="15.75" customHeight="1">
      <c r="A974" s="94"/>
      <c r="B974" s="94"/>
      <c r="C974" s="94"/>
      <c r="D974" s="81"/>
      <c r="E974" s="94"/>
      <c r="F974" s="94"/>
      <c r="X974" s="754"/>
    </row>
    <row r="975" ht="15.75" customHeight="1">
      <c r="A975" s="94"/>
      <c r="B975" s="94"/>
      <c r="C975" s="94"/>
      <c r="D975" s="81"/>
      <c r="E975" s="94"/>
      <c r="F975" s="94"/>
      <c r="X975" s="754"/>
    </row>
    <row r="976" ht="15.75" customHeight="1">
      <c r="A976" s="94"/>
      <c r="B976" s="94"/>
      <c r="C976" s="94"/>
      <c r="D976" s="81"/>
      <c r="E976" s="94"/>
      <c r="F976" s="94"/>
      <c r="X976" s="754"/>
    </row>
    <row r="977" ht="15.75" customHeight="1">
      <c r="A977" s="94"/>
      <c r="B977" s="94"/>
      <c r="C977" s="94"/>
      <c r="D977" s="81"/>
      <c r="E977" s="94"/>
      <c r="F977" s="94"/>
      <c r="X977" s="754"/>
    </row>
    <row r="978" ht="15.75" customHeight="1">
      <c r="A978" s="94"/>
      <c r="B978" s="94"/>
      <c r="C978" s="94"/>
      <c r="D978" s="81"/>
      <c r="E978" s="94"/>
      <c r="F978" s="94"/>
      <c r="X978" s="754"/>
    </row>
    <row r="979" ht="15.75" customHeight="1">
      <c r="A979" s="94"/>
      <c r="B979" s="94"/>
      <c r="C979" s="94"/>
      <c r="D979" s="81"/>
      <c r="E979" s="94"/>
      <c r="F979" s="94"/>
      <c r="X979" s="754"/>
    </row>
    <row r="980" ht="15.75" customHeight="1">
      <c r="A980" s="94"/>
      <c r="B980" s="94"/>
      <c r="C980" s="94"/>
      <c r="D980" s="81"/>
      <c r="E980" s="94"/>
      <c r="F980" s="94"/>
      <c r="X980" s="754"/>
    </row>
  </sheetData>
  <mergeCells count="109">
    <mergeCell ref="A1:F1"/>
    <mergeCell ref="K1:L1"/>
    <mergeCell ref="M1:N1"/>
    <mergeCell ref="O1:P1"/>
    <mergeCell ref="Q1:R1"/>
    <mergeCell ref="S1:T1"/>
    <mergeCell ref="U1:W1"/>
    <mergeCell ref="S3:T3"/>
    <mergeCell ref="U3:W3"/>
    <mergeCell ref="A3:D4"/>
    <mergeCell ref="E3:F3"/>
    <mergeCell ref="I3:J3"/>
    <mergeCell ref="K3:L3"/>
    <mergeCell ref="M3:N3"/>
    <mergeCell ref="O3:P3"/>
    <mergeCell ref="Q3:R3"/>
    <mergeCell ref="Q15:R15"/>
    <mergeCell ref="S15:T15"/>
    <mergeCell ref="U15:W15"/>
    <mergeCell ref="D9:D12"/>
    <mergeCell ref="A15:D16"/>
    <mergeCell ref="E15:F15"/>
    <mergeCell ref="I15:J15"/>
    <mergeCell ref="K15:L15"/>
    <mergeCell ref="M15:N15"/>
    <mergeCell ref="O15:P15"/>
    <mergeCell ref="A5:A8"/>
    <mergeCell ref="B5:B8"/>
    <mergeCell ref="C5:C8"/>
    <mergeCell ref="D5:D8"/>
    <mergeCell ref="A9:A12"/>
    <mergeCell ref="B9:B12"/>
    <mergeCell ref="C9:C12"/>
    <mergeCell ref="A17:A20"/>
    <mergeCell ref="B17:B20"/>
    <mergeCell ref="C17:C20"/>
    <mergeCell ref="D17:D20"/>
    <mergeCell ref="A21:A24"/>
    <mergeCell ref="B21:B24"/>
    <mergeCell ref="C21:C24"/>
    <mergeCell ref="B55:C56"/>
    <mergeCell ref="D55:D56"/>
    <mergeCell ref="A51:A52"/>
    <mergeCell ref="B51:C52"/>
    <mergeCell ref="D51:D52"/>
    <mergeCell ref="A53:A54"/>
    <mergeCell ref="B53:C54"/>
    <mergeCell ref="D53:D54"/>
    <mergeCell ref="A55:A56"/>
    <mergeCell ref="A59:A60"/>
    <mergeCell ref="B59:C60"/>
    <mergeCell ref="D59:D60"/>
    <mergeCell ref="A63:F63"/>
    <mergeCell ref="A64:F64"/>
    <mergeCell ref="A65:F65"/>
    <mergeCell ref="A66:G66"/>
    <mergeCell ref="A79:C79"/>
    <mergeCell ref="A80:C80"/>
    <mergeCell ref="A81:C81"/>
    <mergeCell ref="A82:C82"/>
    <mergeCell ref="A83:F83"/>
    <mergeCell ref="A72:C72"/>
    <mergeCell ref="A73:C73"/>
    <mergeCell ref="A74:C74"/>
    <mergeCell ref="A75:C75"/>
    <mergeCell ref="A76:C76"/>
    <mergeCell ref="A77:C77"/>
    <mergeCell ref="A78:C78"/>
    <mergeCell ref="Q27:R27"/>
    <mergeCell ref="S27:T27"/>
    <mergeCell ref="U27:W27"/>
    <mergeCell ref="D21:D24"/>
    <mergeCell ref="A27:D28"/>
    <mergeCell ref="E27:F27"/>
    <mergeCell ref="I27:J27"/>
    <mergeCell ref="K27:L27"/>
    <mergeCell ref="M27:N27"/>
    <mergeCell ref="O27:P27"/>
    <mergeCell ref="A29:A32"/>
    <mergeCell ref="B29:B32"/>
    <mergeCell ref="C29:C32"/>
    <mergeCell ref="D29:D32"/>
    <mergeCell ref="B33:B36"/>
    <mergeCell ref="C33:C36"/>
    <mergeCell ref="D33:D36"/>
    <mergeCell ref="I42:J42"/>
    <mergeCell ref="K42:L42"/>
    <mergeCell ref="M42:N42"/>
    <mergeCell ref="O42:P42"/>
    <mergeCell ref="Q42:R42"/>
    <mergeCell ref="S42:T42"/>
    <mergeCell ref="U42:W42"/>
    <mergeCell ref="A33:A36"/>
    <mergeCell ref="A37:A39"/>
    <mergeCell ref="B37:B39"/>
    <mergeCell ref="C37:C39"/>
    <mergeCell ref="D37:D39"/>
    <mergeCell ref="A42:D43"/>
    <mergeCell ref="E42:F42"/>
    <mergeCell ref="B44:C44"/>
    <mergeCell ref="B45:C45"/>
    <mergeCell ref="B46:C46"/>
    <mergeCell ref="B47:C47"/>
    <mergeCell ref="B48:C48"/>
    <mergeCell ref="B49:C49"/>
    <mergeCell ref="B50:C50"/>
    <mergeCell ref="A57:A58"/>
    <mergeCell ref="B57:C58"/>
    <mergeCell ref="D57:D58"/>
  </mergeCells>
  <hyperlinks>
    <hyperlink r:id="rId2" ref="A69"/>
  </hyperlinks>
  <printOptions/>
  <pageMargins bottom="0.2362204724409449" footer="0.0" header="0.0" left="0.5511811023622047" right="0.35433070866141736" top="0.2362204724409449"/>
  <pageSetup fitToHeight="0" paperSize="9" orientation="portrait"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0.43"/>
    <col customWidth="1" min="2" max="3" width="29.86"/>
  </cols>
  <sheetData>
    <row r="1">
      <c r="A1" s="801" t="s">
        <v>650</v>
      </c>
      <c r="B1" s="802" t="s">
        <v>876</v>
      </c>
      <c r="C1" s="802" t="s">
        <v>877</v>
      </c>
      <c r="D1" s="443"/>
      <c r="E1" s="443"/>
      <c r="F1" s="443"/>
      <c r="G1" s="443"/>
      <c r="H1" s="443"/>
      <c r="I1" s="443"/>
      <c r="J1" s="443"/>
      <c r="K1" s="443"/>
      <c r="L1" s="443"/>
      <c r="M1" s="443"/>
      <c r="N1" s="443"/>
      <c r="O1" s="443"/>
      <c r="P1" s="443"/>
      <c r="Q1" s="443"/>
      <c r="R1" s="443"/>
      <c r="S1" s="443"/>
      <c r="T1" s="443"/>
      <c r="U1" s="443"/>
      <c r="V1" s="443"/>
      <c r="W1" s="443"/>
      <c r="X1" s="443"/>
      <c r="Y1" s="443"/>
      <c r="Z1" s="443"/>
    </row>
    <row r="2">
      <c r="A2" s="803" t="s">
        <v>878</v>
      </c>
      <c r="B2" s="804">
        <v>0.69</v>
      </c>
      <c r="C2" s="804">
        <v>0.65</v>
      </c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  <c r="R2" s="443"/>
      <c r="S2" s="443"/>
      <c r="T2" s="443"/>
      <c r="U2" s="443"/>
      <c r="V2" s="443"/>
      <c r="W2" s="443"/>
      <c r="X2" s="443"/>
      <c r="Y2" s="443"/>
      <c r="Z2" s="443"/>
    </row>
    <row r="3">
      <c r="A3" s="803" t="s">
        <v>879</v>
      </c>
      <c r="B3" s="804">
        <v>0.74</v>
      </c>
      <c r="C3" s="804">
        <v>0.7</v>
      </c>
      <c r="D3" s="443"/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3"/>
      <c r="Q3" s="443"/>
      <c r="R3" s="443"/>
      <c r="S3" s="443"/>
      <c r="T3" s="443"/>
      <c r="U3" s="443"/>
      <c r="V3" s="443"/>
      <c r="W3" s="443"/>
      <c r="X3" s="443"/>
      <c r="Y3" s="443"/>
      <c r="Z3" s="443"/>
    </row>
    <row r="4">
      <c r="A4" s="803" t="s">
        <v>880</v>
      </c>
      <c r="B4" s="804">
        <v>0.67</v>
      </c>
      <c r="C4" s="804">
        <v>0.63</v>
      </c>
      <c r="D4" s="443"/>
      <c r="E4" s="443"/>
      <c r="F4" s="443"/>
      <c r="G4" s="443"/>
      <c r="H4" s="443"/>
      <c r="I4" s="443"/>
      <c r="J4" s="443"/>
      <c r="K4" s="443"/>
      <c r="L4" s="443"/>
      <c r="M4" s="443"/>
      <c r="N4" s="443"/>
      <c r="O4" s="443"/>
      <c r="P4" s="443"/>
      <c r="Q4" s="443"/>
      <c r="R4" s="443"/>
      <c r="S4" s="443"/>
      <c r="T4" s="443"/>
      <c r="U4" s="443"/>
      <c r="V4" s="443"/>
      <c r="W4" s="443"/>
      <c r="X4" s="443"/>
      <c r="Y4" s="443"/>
      <c r="Z4" s="443"/>
    </row>
    <row r="5">
      <c r="A5" s="803" t="s">
        <v>881</v>
      </c>
      <c r="B5" s="804">
        <v>0.81</v>
      </c>
      <c r="C5" s="804">
        <v>0.76</v>
      </c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  <c r="Z5" s="443"/>
    </row>
    <row r="6">
      <c r="A6" s="803" t="s">
        <v>412</v>
      </c>
      <c r="B6" s="804">
        <v>2.33</v>
      </c>
      <c r="C6" s="804">
        <v>2.26</v>
      </c>
      <c r="D6" s="443"/>
      <c r="E6" s="443"/>
      <c r="F6" s="443"/>
      <c r="G6" s="443"/>
      <c r="H6" s="443"/>
      <c r="I6" s="443"/>
      <c r="J6" s="443"/>
      <c r="K6" s="443"/>
      <c r="L6" s="443"/>
      <c r="M6" s="443"/>
      <c r="N6" s="443"/>
      <c r="O6" s="443"/>
      <c r="P6" s="443"/>
      <c r="Q6" s="443"/>
      <c r="R6" s="443"/>
      <c r="S6" s="443"/>
      <c r="T6" s="443"/>
      <c r="U6" s="443"/>
      <c r="V6" s="443"/>
      <c r="W6" s="443"/>
      <c r="X6" s="443"/>
      <c r="Y6" s="443"/>
      <c r="Z6" s="443"/>
    </row>
    <row r="7">
      <c r="A7" s="803" t="s">
        <v>392</v>
      </c>
      <c r="B7" s="804">
        <v>0.81</v>
      </c>
      <c r="C7" s="804">
        <v>0.76</v>
      </c>
      <c r="D7" s="443"/>
      <c r="E7" s="443"/>
      <c r="F7" s="443"/>
      <c r="G7" s="443"/>
      <c r="H7" s="443"/>
      <c r="I7" s="443"/>
      <c r="J7" s="443"/>
      <c r="K7" s="443"/>
      <c r="L7" s="443"/>
      <c r="M7" s="443"/>
      <c r="N7" s="443"/>
      <c r="O7" s="443"/>
      <c r="P7" s="443"/>
      <c r="Q7" s="443"/>
      <c r="R7" s="443"/>
      <c r="S7" s="443"/>
      <c r="T7" s="443"/>
      <c r="U7" s="443"/>
      <c r="V7" s="443"/>
      <c r="W7" s="443"/>
      <c r="X7" s="443"/>
      <c r="Y7" s="443"/>
      <c r="Z7" s="443"/>
    </row>
    <row r="8">
      <c r="A8" s="803" t="s">
        <v>882</v>
      </c>
      <c r="B8" s="804">
        <v>0.75</v>
      </c>
      <c r="C8" s="804">
        <v>0.71</v>
      </c>
      <c r="D8" s="443"/>
      <c r="E8" s="443"/>
      <c r="F8" s="443"/>
      <c r="G8" s="443"/>
      <c r="H8" s="443"/>
      <c r="I8" s="443"/>
      <c r="J8" s="443"/>
      <c r="K8" s="443"/>
      <c r="L8" s="443"/>
      <c r="M8" s="443"/>
      <c r="N8" s="443"/>
      <c r="O8" s="443"/>
      <c r="P8" s="443"/>
      <c r="Q8" s="443"/>
      <c r="R8" s="443"/>
      <c r="S8" s="443"/>
      <c r="T8" s="443"/>
      <c r="U8" s="443"/>
      <c r="V8" s="443"/>
      <c r="W8" s="443"/>
      <c r="X8" s="443"/>
      <c r="Y8" s="443"/>
      <c r="Z8" s="443"/>
    </row>
    <row r="9">
      <c r="A9" s="803" t="s">
        <v>883</v>
      </c>
      <c r="B9" s="804">
        <v>0.72</v>
      </c>
      <c r="C9" s="804">
        <v>0.67</v>
      </c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443"/>
      <c r="T9" s="443"/>
      <c r="U9" s="443"/>
      <c r="V9" s="443"/>
      <c r="W9" s="443"/>
      <c r="X9" s="443"/>
      <c r="Y9" s="443"/>
      <c r="Z9" s="443"/>
    </row>
    <row r="10">
      <c r="A10" s="803" t="s">
        <v>884</v>
      </c>
      <c r="B10" s="804">
        <v>0.77</v>
      </c>
      <c r="C10" s="804">
        <v>0.72</v>
      </c>
      <c r="D10" s="443"/>
      <c r="E10" s="443"/>
      <c r="F10" s="443"/>
      <c r="G10" s="443"/>
      <c r="H10" s="443"/>
      <c r="I10" s="443"/>
      <c r="J10" s="443"/>
      <c r="K10" s="443"/>
      <c r="L10" s="443"/>
      <c r="M10" s="443"/>
      <c r="N10" s="443"/>
      <c r="O10" s="443"/>
      <c r="P10" s="443"/>
      <c r="Q10" s="443"/>
      <c r="R10" s="443"/>
      <c r="S10" s="443"/>
      <c r="T10" s="443"/>
      <c r="U10" s="443"/>
      <c r="V10" s="443"/>
      <c r="W10" s="443"/>
      <c r="X10" s="443"/>
      <c r="Y10" s="443"/>
      <c r="Z10" s="443"/>
    </row>
    <row r="11">
      <c r="A11" s="803" t="s">
        <v>885</v>
      </c>
      <c r="B11" s="804">
        <v>0.83</v>
      </c>
      <c r="C11" s="804">
        <v>0.78</v>
      </c>
      <c r="D11" s="443"/>
      <c r="E11" s="443"/>
      <c r="F11" s="443"/>
      <c r="G11" s="443"/>
      <c r="H11" s="443"/>
      <c r="I11" s="443"/>
      <c r="J11" s="443"/>
      <c r="K11" s="443"/>
      <c r="L11" s="443"/>
      <c r="M11" s="443"/>
      <c r="N11" s="443"/>
      <c r="O11" s="443"/>
      <c r="P11" s="443"/>
      <c r="Q11" s="443"/>
      <c r="R11" s="443"/>
      <c r="S11" s="443"/>
      <c r="T11" s="443"/>
      <c r="U11" s="443"/>
      <c r="V11" s="443"/>
      <c r="W11" s="443"/>
      <c r="X11" s="443"/>
      <c r="Y11" s="443"/>
      <c r="Z11" s="443"/>
    </row>
    <row r="12">
      <c r="A12" s="803" t="s">
        <v>886</v>
      </c>
      <c r="B12" s="804">
        <v>0.79</v>
      </c>
      <c r="C12" s="804">
        <v>0.74</v>
      </c>
      <c r="D12" s="443"/>
      <c r="E12" s="443"/>
      <c r="F12" s="443"/>
      <c r="G12" s="443"/>
      <c r="H12" s="443"/>
      <c r="I12" s="443"/>
      <c r="J12" s="443"/>
      <c r="K12" s="443"/>
      <c r="L12" s="443"/>
      <c r="M12" s="443"/>
      <c r="N12" s="443"/>
      <c r="O12" s="443"/>
      <c r="P12" s="443"/>
      <c r="Q12" s="443"/>
      <c r="R12" s="443"/>
      <c r="S12" s="443"/>
      <c r="T12" s="443"/>
      <c r="U12" s="443"/>
      <c r="V12" s="443"/>
      <c r="W12" s="443"/>
      <c r="X12" s="443"/>
      <c r="Y12" s="443"/>
      <c r="Z12" s="443"/>
    </row>
    <row r="13">
      <c r="A13" s="803" t="s">
        <v>887</v>
      </c>
      <c r="B13" s="804">
        <v>0.81</v>
      </c>
      <c r="C13" s="804">
        <v>0.76</v>
      </c>
      <c r="D13" s="443"/>
      <c r="E13" s="443"/>
      <c r="F13" s="443"/>
      <c r="G13" s="443"/>
      <c r="H13" s="443"/>
      <c r="I13" s="443"/>
      <c r="J13" s="443"/>
      <c r="K13" s="443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443"/>
      <c r="X13" s="443"/>
      <c r="Y13" s="443"/>
      <c r="Z13" s="443"/>
    </row>
    <row r="14">
      <c r="A14" s="803" t="s">
        <v>888</v>
      </c>
      <c r="B14" s="804">
        <v>0.74</v>
      </c>
      <c r="C14" s="804">
        <v>0.69</v>
      </c>
      <c r="D14" s="443"/>
      <c r="E14" s="443"/>
      <c r="F14" s="443"/>
      <c r="G14" s="443"/>
      <c r="H14" s="443"/>
      <c r="I14" s="443"/>
      <c r="J14" s="443"/>
      <c r="K14" s="443"/>
      <c r="L14" s="443"/>
      <c r="M14" s="443"/>
      <c r="N14" s="443"/>
      <c r="O14" s="443"/>
      <c r="P14" s="443"/>
      <c r="Q14" s="443"/>
      <c r="R14" s="443"/>
      <c r="S14" s="443"/>
      <c r="T14" s="443"/>
      <c r="U14" s="443"/>
      <c r="V14" s="443"/>
      <c r="W14" s="443"/>
      <c r="X14" s="443"/>
      <c r="Y14" s="443"/>
      <c r="Z14" s="443"/>
    </row>
    <row r="15">
      <c r="A15" s="803" t="s">
        <v>889</v>
      </c>
      <c r="B15" s="804">
        <v>1.6</v>
      </c>
      <c r="C15" s="804">
        <v>1.56</v>
      </c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443"/>
      <c r="T15" s="443"/>
      <c r="U15" s="443"/>
      <c r="V15" s="443"/>
      <c r="W15" s="443"/>
      <c r="X15" s="443"/>
      <c r="Y15" s="443"/>
      <c r="Z15" s="443"/>
    </row>
    <row r="16">
      <c r="A16" s="803" t="s">
        <v>890</v>
      </c>
      <c r="B16" s="804">
        <v>1.63</v>
      </c>
      <c r="C16" s="804">
        <v>1.59</v>
      </c>
      <c r="D16" s="443"/>
      <c r="E16" s="443"/>
      <c r="F16" s="443"/>
      <c r="G16" s="443"/>
      <c r="H16" s="443"/>
      <c r="I16" s="443"/>
      <c r="J16" s="443"/>
      <c r="K16" s="443"/>
      <c r="L16" s="443"/>
      <c r="M16" s="443"/>
      <c r="N16" s="443"/>
      <c r="O16" s="443"/>
      <c r="P16" s="443"/>
      <c r="Q16" s="443"/>
      <c r="R16" s="443"/>
      <c r="S16" s="443"/>
      <c r="T16" s="443"/>
      <c r="U16" s="443"/>
      <c r="V16" s="443"/>
      <c r="W16" s="443"/>
      <c r="X16" s="443"/>
      <c r="Y16" s="443"/>
      <c r="Z16" s="443"/>
    </row>
    <row r="17">
      <c r="A17" s="803" t="s">
        <v>891</v>
      </c>
      <c r="B17" s="804">
        <v>1.61</v>
      </c>
      <c r="C17" s="804">
        <v>1.57</v>
      </c>
      <c r="D17" s="443"/>
      <c r="E17" s="443"/>
      <c r="F17" s="443"/>
      <c r="G17" s="443"/>
      <c r="H17" s="443"/>
      <c r="I17" s="443"/>
      <c r="J17" s="443"/>
      <c r="K17" s="443"/>
      <c r="L17" s="443"/>
      <c r="M17" s="443"/>
      <c r="N17" s="443"/>
      <c r="O17" s="443"/>
      <c r="P17" s="443"/>
      <c r="Q17" s="443"/>
      <c r="R17" s="443"/>
      <c r="S17" s="443"/>
      <c r="T17" s="443"/>
      <c r="U17" s="443"/>
      <c r="V17" s="443"/>
      <c r="W17" s="443"/>
      <c r="X17" s="443"/>
      <c r="Y17" s="443"/>
      <c r="Z17" s="443"/>
    </row>
    <row r="18">
      <c r="A18" s="803" t="s">
        <v>892</v>
      </c>
      <c r="B18" s="804">
        <v>1.66</v>
      </c>
      <c r="C18" s="804">
        <v>1.55</v>
      </c>
      <c r="D18" s="443"/>
      <c r="E18" s="443"/>
      <c r="F18" s="443"/>
      <c r="G18" s="443"/>
      <c r="H18" s="443"/>
      <c r="I18" s="443"/>
      <c r="J18" s="443"/>
      <c r="K18" s="443"/>
      <c r="L18" s="443"/>
      <c r="M18" s="443"/>
      <c r="N18" s="443"/>
      <c r="O18" s="443"/>
      <c r="P18" s="443"/>
      <c r="Q18" s="443"/>
      <c r="R18" s="443"/>
      <c r="S18" s="443"/>
      <c r="T18" s="443"/>
      <c r="U18" s="443"/>
      <c r="V18" s="443"/>
      <c r="W18" s="443"/>
      <c r="X18" s="443"/>
      <c r="Y18" s="443"/>
      <c r="Z18" s="443"/>
    </row>
    <row r="19">
      <c r="A19" s="803" t="s">
        <v>893</v>
      </c>
      <c r="B19" s="804">
        <v>1.61</v>
      </c>
      <c r="C19" s="804">
        <v>1.51</v>
      </c>
      <c r="D19" s="443"/>
      <c r="E19" s="443"/>
      <c r="F19" s="443"/>
      <c r="G19" s="443"/>
      <c r="H19" s="443"/>
      <c r="I19" s="443"/>
      <c r="J19" s="443"/>
      <c r="K19" s="443"/>
      <c r="L19" s="443"/>
      <c r="M19" s="443"/>
      <c r="N19" s="443"/>
      <c r="O19" s="443"/>
      <c r="P19" s="443"/>
      <c r="Q19" s="443"/>
      <c r="R19" s="443"/>
      <c r="S19" s="443"/>
      <c r="T19" s="443"/>
      <c r="U19" s="443"/>
      <c r="V19" s="443"/>
      <c r="W19" s="443"/>
      <c r="X19" s="443"/>
      <c r="Y19" s="443"/>
      <c r="Z19" s="443"/>
    </row>
    <row r="20">
      <c r="A20" s="803" t="s">
        <v>894</v>
      </c>
      <c r="B20" s="804">
        <v>3.37</v>
      </c>
      <c r="C20" s="804">
        <v>3.22</v>
      </c>
      <c r="D20" s="443"/>
      <c r="E20" s="443"/>
      <c r="F20" s="443"/>
      <c r="G20" s="443"/>
      <c r="H20" s="443"/>
      <c r="I20" s="443"/>
      <c r="J20" s="443"/>
      <c r="K20" s="443"/>
      <c r="L20" s="443"/>
      <c r="M20" s="443"/>
      <c r="N20" s="443"/>
      <c r="O20" s="443"/>
      <c r="P20" s="443"/>
      <c r="Q20" s="443"/>
      <c r="R20" s="443"/>
      <c r="S20" s="443"/>
      <c r="T20" s="443"/>
      <c r="U20" s="443"/>
      <c r="V20" s="443"/>
      <c r="W20" s="443"/>
      <c r="X20" s="443"/>
      <c r="Y20" s="443"/>
      <c r="Z20" s="443"/>
    </row>
    <row r="21">
      <c r="A21" s="803" t="s">
        <v>895</v>
      </c>
      <c r="B21" s="804">
        <v>4.02</v>
      </c>
      <c r="C21" s="804">
        <v>3.9</v>
      </c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443"/>
      <c r="T21" s="443"/>
      <c r="U21" s="443"/>
      <c r="V21" s="443"/>
      <c r="W21" s="443"/>
      <c r="X21" s="443"/>
      <c r="Y21" s="443"/>
      <c r="Z21" s="443"/>
    </row>
    <row r="22">
      <c r="A22" s="803" t="s">
        <v>896</v>
      </c>
      <c r="B22" s="804">
        <v>713.0</v>
      </c>
      <c r="C22" s="804">
        <v>694.0</v>
      </c>
      <c r="D22" s="443"/>
      <c r="E22" s="443"/>
      <c r="F22" s="443"/>
      <c r="G22" s="443"/>
      <c r="H22" s="443"/>
      <c r="I22" s="443"/>
      <c r="J22" s="443"/>
      <c r="K22" s="443"/>
      <c r="L22" s="443"/>
      <c r="M22" s="443"/>
      <c r="N22" s="443"/>
      <c r="O22" s="443"/>
      <c r="P22" s="443"/>
      <c r="Q22" s="443"/>
      <c r="R22" s="443"/>
      <c r="S22" s="443"/>
      <c r="T22" s="443"/>
      <c r="U22" s="443"/>
      <c r="V22" s="443"/>
      <c r="W22" s="443"/>
      <c r="X22" s="443"/>
      <c r="Y22" s="443"/>
      <c r="Z22" s="443"/>
    </row>
    <row r="23">
      <c r="A23" s="803" t="s">
        <v>897</v>
      </c>
      <c r="B23" s="804">
        <v>2.21</v>
      </c>
      <c r="C23" s="804">
        <v>1.92</v>
      </c>
      <c r="D23" s="443"/>
      <c r="E23" s="443"/>
      <c r="F23" s="443"/>
      <c r="G23" s="443"/>
      <c r="H23" s="443"/>
      <c r="I23" s="443"/>
      <c r="J23" s="443"/>
      <c r="K23" s="443"/>
      <c r="L23" s="443"/>
      <c r="M23" s="443"/>
      <c r="N23" s="443"/>
      <c r="O23" s="443"/>
      <c r="P23" s="443"/>
      <c r="Q23" s="443"/>
      <c r="R23" s="443"/>
      <c r="S23" s="443"/>
      <c r="T23" s="443"/>
      <c r="U23" s="443"/>
      <c r="V23" s="443"/>
      <c r="W23" s="443"/>
      <c r="X23" s="443"/>
      <c r="Y23" s="443"/>
      <c r="Z23" s="443"/>
    </row>
    <row r="24">
      <c r="A24" s="803" t="s">
        <v>65</v>
      </c>
      <c r="B24" s="804">
        <v>1.95</v>
      </c>
      <c r="C24" s="804">
        <v>1.85</v>
      </c>
      <c r="D24" s="443"/>
      <c r="E24" s="443"/>
      <c r="F24" s="443"/>
      <c r="G24" s="443"/>
      <c r="H24" s="443"/>
      <c r="I24" s="443"/>
      <c r="J24" s="443"/>
      <c r="K24" s="443"/>
      <c r="L24" s="443"/>
      <c r="M24" s="443"/>
      <c r="N24" s="443"/>
      <c r="O24" s="443"/>
      <c r="P24" s="443"/>
      <c r="Q24" s="443"/>
      <c r="R24" s="443"/>
      <c r="S24" s="443"/>
      <c r="T24" s="443"/>
      <c r="U24" s="443"/>
      <c r="V24" s="443"/>
      <c r="W24" s="443"/>
      <c r="X24" s="443"/>
      <c r="Y24" s="443"/>
      <c r="Z24" s="443"/>
    </row>
    <row r="25" ht="34.5" customHeight="1">
      <c r="A25" s="443"/>
      <c r="B25" s="443"/>
      <c r="C25" s="443"/>
      <c r="D25" s="443"/>
      <c r="E25" s="443"/>
      <c r="F25" s="443"/>
      <c r="G25" s="443"/>
      <c r="H25" s="443"/>
      <c r="I25" s="443"/>
      <c r="J25" s="443"/>
      <c r="K25" s="443"/>
      <c r="L25" s="443"/>
      <c r="M25" s="443"/>
      <c r="N25" s="443"/>
      <c r="O25" s="443"/>
      <c r="P25" s="443"/>
      <c r="Q25" s="443"/>
      <c r="R25" s="443"/>
      <c r="S25" s="443"/>
      <c r="T25" s="443"/>
      <c r="U25" s="443"/>
      <c r="V25" s="443"/>
      <c r="W25" s="443"/>
      <c r="X25" s="443"/>
      <c r="Y25" s="443"/>
      <c r="Z25" s="443"/>
    </row>
    <row r="26" ht="34.5" customHeight="1">
      <c r="A26" s="443" t="s">
        <v>898</v>
      </c>
      <c r="B26" s="443"/>
      <c r="C26" s="443"/>
      <c r="D26" s="443"/>
      <c r="E26" s="443"/>
      <c r="F26" s="443"/>
      <c r="G26" s="443"/>
      <c r="H26" s="443"/>
      <c r="I26" s="443"/>
      <c r="J26" s="443"/>
      <c r="K26" s="443"/>
      <c r="L26" s="443"/>
      <c r="M26" s="443"/>
      <c r="N26" s="443"/>
      <c r="O26" s="443"/>
      <c r="P26" s="443"/>
      <c r="Q26" s="443"/>
      <c r="R26" s="443"/>
      <c r="S26" s="443"/>
      <c r="T26" s="443"/>
      <c r="U26" s="443"/>
      <c r="V26" s="443"/>
      <c r="W26" s="443"/>
      <c r="X26" s="443"/>
      <c r="Y26" s="443"/>
      <c r="Z26" s="443"/>
    </row>
    <row r="27" ht="34.5" customHeight="1">
      <c r="A27" s="443"/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443"/>
      <c r="T27" s="443"/>
      <c r="U27" s="443"/>
      <c r="V27" s="443"/>
      <c r="W27" s="443"/>
      <c r="X27" s="443"/>
      <c r="Y27" s="443"/>
      <c r="Z27" s="443"/>
    </row>
    <row r="28" ht="34.5" customHeight="1">
      <c r="A28" s="443"/>
      <c r="B28" s="443"/>
      <c r="C28" s="443"/>
      <c r="D28" s="443"/>
      <c r="E28" s="443"/>
      <c r="F28" s="443"/>
      <c r="G28" s="443"/>
      <c r="H28" s="443"/>
      <c r="I28" s="443"/>
      <c r="J28" s="443"/>
      <c r="K28" s="443"/>
      <c r="L28" s="443"/>
      <c r="M28" s="443"/>
      <c r="N28" s="443"/>
      <c r="O28" s="443"/>
      <c r="P28" s="443"/>
      <c r="Q28" s="443"/>
      <c r="R28" s="443"/>
      <c r="S28" s="443"/>
      <c r="T28" s="443"/>
      <c r="U28" s="443"/>
      <c r="V28" s="443"/>
      <c r="W28" s="443"/>
      <c r="X28" s="443"/>
      <c r="Y28" s="443"/>
      <c r="Z28" s="443"/>
    </row>
    <row r="29" ht="34.5" customHeight="1">
      <c r="A29" s="443"/>
      <c r="B29" s="443"/>
      <c r="C29" s="443"/>
      <c r="D29" s="443"/>
      <c r="E29" s="443"/>
      <c r="F29" s="443"/>
      <c r="G29" s="443"/>
      <c r="H29" s="443"/>
      <c r="I29" s="443"/>
      <c r="J29" s="443"/>
      <c r="K29" s="443"/>
      <c r="L29" s="443"/>
      <c r="M29" s="443"/>
      <c r="N29" s="443"/>
      <c r="O29" s="443"/>
      <c r="P29" s="443"/>
      <c r="Q29" s="443"/>
      <c r="R29" s="443"/>
      <c r="S29" s="443"/>
      <c r="T29" s="443"/>
      <c r="U29" s="443"/>
      <c r="V29" s="443"/>
      <c r="W29" s="443"/>
      <c r="X29" s="443"/>
      <c r="Y29" s="443"/>
      <c r="Z29" s="443"/>
    </row>
    <row r="30" ht="34.5" customHeight="1">
      <c r="A30" s="443"/>
      <c r="B30" s="443"/>
      <c r="C30" s="443"/>
      <c r="D30" s="443"/>
      <c r="E30" s="443"/>
      <c r="F30" s="443"/>
      <c r="G30" s="443"/>
      <c r="H30" s="443"/>
      <c r="I30" s="443"/>
      <c r="J30" s="443"/>
      <c r="K30" s="443"/>
      <c r="L30" s="443"/>
      <c r="M30" s="443"/>
      <c r="N30" s="443"/>
      <c r="O30" s="443"/>
      <c r="P30" s="443"/>
      <c r="Q30" s="443"/>
      <c r="R30" s="443"/>
      <c r="S30" s="443"/>
      <c r="T30" s="443"/>
      <c r="U30" s="443"/>
      <c r="V30" s="443"/>
      <c r="W30" s="443"/>
      <c r="X30" s="443"/>
      <c r="Y30" s="443"/>
      <c r="Z30" s="443"/>
    </row>
    <row r="31" ht="34.5" customHeight="1">
      <c r="A31" s="443"/>
      <c r="B31" s="443"/>
      <c r="C31" s="443"/>
      <c r="D31" s="443"/>
      <c r="E31" s="443"/>
      <c r="F31" s="443"/>
      <c r="G31" s="443"/>
      <c r="H31" s="443"/>
      <c r="I31" s="443"/>
      <c r="J31" s="443"/>
      <c r="K31" s="443"/>
      <c r="L31" s="443"/>
      <c r="M31" s="443"/>
      <c r="N31" s="443"/>
      <c r="O31" s="443"/>
      <c r="P31" s="443"/>
      <c r="Q31" s="443"/>
      <c r="R31" s="443"/>
      <c r="S31" s="443"/>
      <c r="T31" s="443"/>
      <c r="U31" s="443"/>
      <c r="V31" s="443"/>
      <c r="W31" s="443"/>
      <c r="X31" s="443"/>
      <c r="Y31" s="443"/>
      <c r="Z31" s="443"/>
    </row>
    <row r="32" ht="34.5" customHeight="1">
      <c r="A32" s="443"/>
      <c r="B32" s="443"/>
      <c r="C32" s="443"/>
      <c r="D32" s="443"/>
      <c r="E32" s="443"/>
      <c r="F32" s="443"/>
      <c r="G32" s="443"/>
      <c r="H32" s="443"/>
      <c r="I32" s="443"/>
      <c r="J32" s="443"/>
      <c r="K32" s="443"/>
      <c r="L32" s="443"/>
      <c r="M32" s="443"/>
      <c r="N32" s="443"/>
      <c r="O32" s="443"/>
      <c r="P32" s="443"/>
      <c r="Q32" s="443"/>
      <c r="R32" s="443"/>
      <c r="S32" s="443"/>
      <c r="T32" s="443"/>
      <c r="U32" s="443"/>
      <c r="V32" s="443"/>
      <c r="W32" s="443"/>
      <c r="X32" s="443"/>
      <c r="Y32" s="443"/>
      <c r="Z32" s="443"/>
    </row>
    <row r="33" ht="34.5" customHeight="1">
      <c r="A33" s="443"/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443"/>
      <c r="T33" s="443"/>
      <c r="U33" s="443"/>
      <c r="V33" s="443"/>
      <c r="W33" s="443"/>
      <c r="X33" s="443"/>
      <c r="Y33" s="443"/>
      <c r="Z33" s="443"/>
    </row>
    <row r="34" ht="34.5" customHeight="1">
      <c r="A34" s="443"/>
      <c r="B34" s="443"/>
      <c r="C34" s="443"/>
      <c r="D34" s="443"/>
      <c r="E34" s="443"/>
      <c r="F34" s="443"/>
      <c r="G34" s="443"/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443"/>
      <c r="T34" s="443"/>
      <c r="U34" s="443"/>
      <c r="V34" s="443"/>
      <c r="W34" s="443"/>
      <c r="X34" s="443"/>
      <c r="Y34" s="443"/>
      <c r="Z34" s="443"/>
    </row>
    <row r="35" ht="34.5" customHeight="1">
      <c r="A35" s="443"/>
      <c r="B35" s="443"/>
      <c r="C35" s="443"/>
      <c r="D35" s="443"/>
      <c r="E35" s="443"/>
      <c r="F35" s="443"/>
      <c r="G35" s="443"/>
      <c r="H35" s="443"/>
      <c r="I35" s="443"/>
      <c r="J35" s="443"/>
      <c r="K35" s="443"/>
      <c r="L35" s="443"/>
      <c r="M35" s="443"/>
      <c r="N35" s="443"/>
      <c r="O35" s="443"/>
      <c r="P35" s="443"/>
      <c r="Q35" s="443"/>
      <c r="R35" s="443"/>
      <c r="S35" s="443"/>
      <c r="T35" s="443"/>
      <c r="U35" s="443"/>
      <c r="V35" s="443"/>
      <c r="W35" s="443"/>
      <c r="X35" s="443"/>
      <c r="Y35" s="443"/>
      <c r="Z35" s="443"/>
    </row>
    <row r="36" ht="34.5" customHeight="1">
      <c r="A36" s="443"/>
      <c r="B36" s="443"/>
      <c r="C36" s="443"/>
      <c r="D36" s="443"/>
      <c r="E36" s="443"/>
      <c r="F36" s="443"/>
      <c r="G36" s="443"/>
      <c r="H36" s="443"/>
      <c r="I36" s="443"/>
      <c r="J36" s="443"/>
      <c r="K36" s="443"/>
      <c r="L36" s="443"/>
      <c r="M36" s="443"/>
      <c r="N36" s="443"/>
      <c r="O36" s="443"/>
      <c r="P36" s="443"/>
      <c r="Q36" s="443"/>
      <c r="R36" s="443"/>
      <c r="S36" s="443"/>
      <c r="T36" s="443"/>
      <c r="U36" s="443"/>
      <c r="V36" s="443"/>
      <c r="W36" s="443"/>
      <c r="X36" s="443"/>
      <c r="Y36" s="443"/>
      <c r="Z36" s="443"/>
    </row>
    <row r="37" ht="34.5" customHeight="1">
      <c r="A37" s="443"/>
      <c r="B37" s="443"/>
      <c r="C37" s="443"/>
      <c r="D37" s="443"/>
      <c r="E37" s="443"/>
      <c r="F37" s="443"/>
      <c r="G37" s="443"/>
      <c r="H37" s="443"/>
      <c r="I37" s="443"/>
      <c r="J37" s="443"/>
      <c r="K37" s="443"/>
      <c r="L37" s="443"/>
      <c r="M37" s="443"/>
      <c r="N37" s="443"/>
      <c r="O37" s="443"/>
      <c r="P37" s="443"/>
      <c r="Q37" s="443"/>
      <c r="R37" s="443"/>
      <c r="S37" s="443"/>
      <c r="T37" s="443"/>
      <c r="U37" s="443"/>
      <c r="V37" s="443"/>
      <c r="W37" s="443"/>
      <c r="X37" s="443"/>
      <c r="Y37" s="443"/>
      <c r="Z37" s="443"/>
    </row>
    <row r="38" ht="34.5" customHeight="1">
      <c r="A38" s="443"/>
      <c r="B38" s="443"/>
      <c r="C38" s="443"/>
      <c r="D38" s="443"/>
      <c r="E38" s="443"/>
      <c r="F38" s="443"/>
      <c r="G38" s="443"/>
      <c r="H38" s="443"/>
      <c r="I38" s="443"/>
      <c r="J38" s="443"/>
      <c r="K38" s="443"/>
      <c r="L38" s="443"/>
      <c r="M38" s="443"/>
      <c r="N38" s="443"/>
      <c r="O38" s="443"/>
      <c r="P38" s="443"/>
      <c r="Q38" s="443"/>
      <c r="R38" s="443"/>
      <c r="S38" s="443"/>
      <c r="T38" s="443"/>
      <c r="U38" s="443"/>
      <c r="V38" s="443"/>
      <c r="W38" s="443"/>
      <c r="X38" s="443"/>
      <c r="Y38" s="443"/>
      <c r="Z38" s="443"/>
    </row>
    <row r="39" ht="34.5" customHeight="1">
      <c r="A39" s="443"/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443"/>
      <c r="T39" s="443"/>
      <c r="U39" s="443"/>
      <c r="V39" s="443"/>
      <c r="W39" s="443"/>
      <c r="X39" s="443"/>
      <c r="Y39" s="443"/>
      <c r="Z39" s="443"/>
    </row>
    <row r="40" ht="34.5" customHeight="1">
      <c r="A40" s="443"/>
      <c r="B40" s="443"/>
      <c r="C40" s="443"/>
      <c r="D40" s="443"/>
      <c r="E40" s="443"/>
      <c r="F40" s="443"/>
      <c r="G40" s="443"/>
      <c r="H40" s="443"/>
      <c r="I40" s="443"/>
      <c r="J40" s="443"/>
      <c r="K40" s="443"/>
      <c r="L40" s="443"/>
      <c r="M40" s="443"/>
      <c r="N40" s="443"/>
      <c r="O40" s="443"/>
      <c r="P40" s="443"/>
      <c r="Q40" s="443"/>
      <c r="R40" s="443"/>
      <c r="S40" s="443"/>
      <c r="T40" s="443"/>
      <c r="U40" s="443"/>
      <c r="V40" s="443"/>
      <c r="W40" s="443"/>
      <c r="X40" s="443"/>
      <c r="Y40" s="443"/>
      <c r="Z40" s="443"/>
    </row>
    <row r="41" ht="34.5" customHeight="1">
      <c r="A41" s="443"/>
      <c r="B41" s="443"/>
      <c r="C41" s="443"/>
      <c r="D41" s="443"/>
      <c r="E41" s="443"/>
      <c r="F41" s="443"/>
      <c r="G41" s="443"/>
      <c r="H41" s="443"/>
      <c r="I41" s="443"/>
      <c r="J41" s="443"/>
      <c r="K41" s="443"/>
      <c r="L41" s="443"/>
      <c r="M41" s="443"/>
      <c r="N41" s="443"/>
      <c r="O41" s="443"/>
      <c r="P41" s="443"/>
      <c r="Q41" s="443"/>
      <c r="R41" s="443"/>
      <c r="S41" s="443"/>
      <c r="T41" s="443"/>
      <c r="U41" s="443"/>
      <c r="V41" s="443"/>
      <c r="W41" s="443"/>
      <c r="X41" s="443"/>
      <c r="Y41" s="443"/>
      <c r="Z41" s="443"/>
    </row>
    <row r="42" ht="34.5" customHeight="1">
      <c r="A42" s="443"/>
      <c r="B42" s="443"/>
      <c r="C42" s="443"/>
      <c r="D42" s="443"/>
      <c r="E42" s="443"/>
      <c r="F42" s="443"/>
      <c r="G42" s="443"/>
      <c r="H42" s="443"/>
      <c r="I42" s="443"/>
      <c r="J42" s="443"/>
      <c r="K42" s="443"/>
      <c r="L42" s="443"/>
      <c r="M42" s="443"/>
      <c r="N42" s="443"/>
      <c r="O42" s="443"/>
      <c r="P42" s="443"/>
      <c r="Q42" s="443"/>
      <c r="R42" s="443"/>
      <c r="S42" s="443"/>
      <c r="T42" s="443"/>
      <c r="U42" s="443"/>
      <c r="V42" s="443"/>
      <c r="W42" s="443"/>
      <c r="X42" s="443"/>
      <c r="Y42" s="443"/>
      <c r="Z42" s="443"/>
    </row>
    <row r="43" ht="34.5" customHeight="1">
      <c r="A43" s="443"/>
      <c r="B43" s="443"/>
      <c r="C43" s="443"/>
      <c r="D43" s="443"/>
      <c r="E43" s="443"/>
      <c r="F43" s="443"/>
      <c r="G43" s="443"/>
      <c r="H43" s="443"/>
      <c r="I43" s="443"/>
      <c r="J43" s="443"/>
      <c r="K43" s="443"/>
      <c r="L43" s="443"/>
      <c r="M43" s="443"/>
      <c r="N43" s="443"/>
      <c r="O43" s="443"/>
      <c r="P43" s="443"/>
      <c r="Q43" s="443"/>
      <c r="R43" s="443"/>
      <c r="S43" s="443"/>
      <c r="T43" s="443"/>
      <c r="U43" s="443"/>
      <c r="V43" s="443"/>
      <c r="W43" s="443"/>
      <c r="X43" s="443"/>
      <c r="Y43" s="443"/>
      <c r="Z43" s="443"/>
    </row>
    <row r="44" ht="34.5" customHeight="1">
      <c r="A44" s="443"/>
      <c r="B44" s="443"/>
      <c r="C44" s="443"/>
      <c r="D44" s="443"/>
      <c r="E44" s="443"/>
      <c r="F44" s="443"/>
      <c r="G44" s="443"/>
      <c r="H44" s="443"/>
      <c r="I44" s="443"/>
      <c r="J44" s="443"/>
      <c r="K44" s="443"/>
      <c r="L44" s="443"/>
      <c r="M44" s="443"/>
      <c r="N44" s="443"/>
      <c r="O44" s="443"/>
      <c r="P44" s="443"/>
      <c r="Q44" s="443"/>
      <c r="R44" s="443"/>
      <c r="S44" s="443"/>
      <c r="T44" s="443"/>
      <c r="U44" s="443"/>
      <c r="V44" s="443"/>
      <c r="W44" s="443"/>
      <c r="X44" s="443"/>
      <c r="Y44" s="443"/>
      <c r="Z44" s="443"/>
    </row>
    <row r="45" ht="34.5" customHeight="1">
      <c r="A45" s="443"/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443"/>
      <c r="T45" s="443"/>
      <c r="U45" s="443"/>
      <c r="V45" s="443"/>
      <c r="W45" s="443"/>
      <c r="X45" s="443"/>
      <c r="Y45" s="443"/>
      <c r="Z45" s="443"/>
    </row>
    <row r="46" ht="34.5" customHeight="1">
      <c r="A46" s="443"/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443"/>
      <c r="T46" s="443"/>
      <c r="U46" s="443"/>
      <c r="V46" s="443"/>
      <c r="W46" s="443"/>
      <c r="X46" s="443"/>
      <c r="Y46" s="443"/>
      <c r="Z46" s="443"/>
    </row>
    <row r="47" ht="34.5" customHeight="1">
      <c r="A47" s="443"/>
      <c r="B47" s="443"/>
      <c r="C47" s="443"/>
      <c r="D47" s="443"/>
      <c r="E47" s="443"/>
      <c r="F47" s="443"/>
      <c r="G47" s="443"/>
      <c r="H47" s="443"/>
      <c r="I47" s="443"/>
      <c r="J47" s="443"/>
      <c r="K47" s="443"/>
      <c r="L47" s="443"/>
      <c r="M47" s="443"/>
      <c r="N47" s="443"/>
      <c r="O47" s="443"/>
      <c r="P47" s="443"/>
      <c r="Q47" s="443"/>
      <c r="R47" s="443"/>
      <c r="S47" s="443"/>
      <c r="T47" s="443"/>
      <c r="U47" s="443"/>
      <c r="V47" s="443"/>
      <c r="W47" s="443"/>
      <c r="X47" s="443"/>
      <c r="Y47" s="443"/>
      <c r="Z47" s="443"/>
    </row>
    <row r="48" ht="34.5" customHeight="1">
      <c r="A48" s="443"/>
      <c r="B48" s="443"/>
      <c r="C48" s="443"/>
      <c r="D48" s="443"/>
      <c r="E48" s="443"/>
      <c r="F48" s="443"/>
      <c r="G48" s="443"/>
      <c r="H48" s="443"/>
      <c r="I48" s="443"/>
      <c r="J48" s="443"/>
      <c r="K48" s="443"/>
      <c r="L48" s="443"/>
      <c r="M48" s="443"/>
      <c r="N48" s="443"/>
      <c r="O48" s="443"/>
      <c r="P48" s="443"/>
      <c r="Q48" s="443"/>
      <c r="R48" s="443"/>
      <c r="S48" s="443"/>
      <c r="T48" s="443"/>
      <c r="U48" s="443"/>
      <c r="V48" s="443"/>
      <c r="W48" s="443"/>
      <c r="X48" s="443"/>
      <c r="Y48" s="443"/>
      <c r="Z48" s="443"/>
    </row>
    <row r="49" ht="34.5" customHeight="1">
      <c r="A49" s="443"/>
      <c r="B49" s="443"/>
      <c r="C49" s="443"/>
      <c r="D49" s="443"/>
      <c r="E49" s="443"/>
      <c r="F49" s="443"/>
      <c r="G49" s="443"/>
      <c r="H49" s="443"/>
      <c r="I49" s="443"/>
      <c r="J49" s="443"/>
      <c r="K49" s="443"/>
      <c r="L49" s="443"/>
      <c r="M49" s="443"/>
      <c r="N49" s="443"/>
      <c r="O49" s="443"/>
      <c r="P49" s="443"/>
      <c r="Q49" s="443"/>
      <c r="R49" s="443"/>
      <c r="S49" s="443"/>
      <c r="T49" s="443"/>
      <c r="U49" s="443"/>
      <c r="V49" s="443"/>
      <c r="W49" s="443"/>
      <c r="X49" s="443"/>
      <c r="Y49" s="443"/>
      <c r="Z49" s="443"/>
    </row>
    <row r="50" ht="34.5" customHeight="1">
      <c r="A50" s="443"/>
      <c r="B50" s="443"/>
      <c r="C50" s="443"/>
      <c r="D50" s="443"/>
      <c r="E50" s="443"/>
      <c r="F50" s="443"/>
      <c r="G50" s="443"/>
      <c r="H50" s="443"/>
      <c r="I50" s="443"/>
      <c r="J50" s="443"/>
      <c r="K50" s="443"/>
      <c r="L50" s="443"/>
      <c r="M50" s="443"/>
      <c r="N50" s="443"/>
      <c r="O50" s="443"/>
      <c r="P50" s="443"/>
      <c r="Q50" s="443"/>
      <c r="R50" s="443"/>
      <c r="S50" s="443"/>
      <c r="T50" s="443"/>
      <c r="U50" s="443"/>
      <c r="V50" s="443"/>
      <c r="W50" s="443"/>
      <c r="X50" s="443"/>
      <c r="Y50" s="443"/>
      <c r="Z50" s="443"/>
    </row>
    <row r="51" ht="34.5" customHeight="1">
      <c r="A51" s="443"/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443"/>
      <c r="T51" s="443"/>
      <c r="U51" s="443"/>
      <c r="V51" s="443"/>
      <c r="W51" s="443"/>
      <c r="X51" s="443"/>
      <c r="Y51" s="443"/>
      <c r="Z51" s="443"/>
    </row>
    <row r="52" ht="34.5" customHeight="1">
      <c r="A52" s="443"/>
      <c r="B52" s="443"/>
      <c r="C52" s="443"/>
      <c r="D52" s="443"/>
      <c r="E52" s="443"/>
      <c r="F52" s="443"/>
      <c r="G52" s="443"/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443"/>
      <c r="T52" s="443"/>
      <c r="U52" s="443"/>
      <c r="V52" s="443"/>
      <c r="W52" s="443"/>
      <c r="X52" s="443"/>
      <c r="Y52" s="443"/>
      <c r="Z52" s="443"/>
    </row>
    <row r="53" ht="34.5" customHeight="1">
      <c r="A53" s="443"/>
      <c r="B53" s="443"/>
      <c r="C53" s="443"/>
      <c r="D53" s="443"/>
      <c r="E53" s="443"/>
      <c r="F53" s="443"/>
      <c r="G53" s="443"/>
      <c r="H53" s="443"/>
      <c r="I53" s="443"/>
      <c r="J53" s="443"/>
      <c r="K53" s="443"/>
      <c r="L53" s="443"/>
      <c r="M53" s="443"/>
      <c r="N53" s="443"/>
      <c r="O53" s="443"/>
      <c r="P53" s="443"/>
      <c r="Q53" s="443"/>
      <c r="R53" s="443"/>
      <c r="S53" s="443"/>
      <c r="T53" s="443"/>
      <c r="U53" s="443"/>
      <c r="V53" s="443"/>
      <c r="W53" s="443"/>
      <c r="X53" s="443"/>
      <c r="Y53" s="443"/>
      <c r="Z53" s="443"/>
    </row>
    <row r="54" ht="34.5" customHeight="1">
      <c r="A54" s="443"/>
      <c r="B54" s="443"/>
      <c r="C54" s="443"/>
      <c r="D54" s="443"/>
      <c r="E54" s="443"/>
      <c r="F54" s="443"/>
      <c r="G54" s="443"/>
      <c r="H54" s="443"/>
      <c r="I54" s="443"/>
      <c r="J54" s="443"/>
      <c r="K54" s="443"/>
      <c r="L54" s="443"/>
      <c r="M54" s="443"/>
      <c r="N54" s="443"/>
      <c r="O54" s="443"/>
      <c r="P54" s="443"/>
      <c r="Q54" s="443"/>
      <c r="R54" s="443"/>
      <c r="S54" s="443"/>
      <c r="T54" s="443"/>
      <c r="U54" s="443"/>
      <c r="V54" s="443"/>
      <c r="W54" s="443"/>
      <c r="X54" s="443"/>
      <c r="Y54" s="443"/>
      <c r="Z54" s="443"/>
    </row>
    <row r="55" ht="34.5" customHeight="1">
      <c r="A55" s="443"/>
      <c r="B55" s="443"/>
      <c r="C55" s="443"/>
      <c r="D55" s="443"/>
      <c r="E55" s="443"/>
      <c r="F55" s="443"/>
      <c r="G55" s="443"/>
      <c r="H55" s="443"/>
      <c r="I55" s="443"/>
      <c r="J55" s="443"/>
      <c r="K55" s="443"/>
      <c r="L55" s="443"/>
      <c r="M55" s="443"/>
      <c r="N55" s="443"/>
      <c r="O55" s="443"/>
      <c r="P55" s="443"/>
      <c r="Q55" s="443"/>
      <c r="R55" s="443"/>
      <c r="S55" s="443"/>
      <c r="T55" s="443"/>
      <c r="U55" s="443"/>
      <c r="V55" s="443"/>
      <c r="W55" s="443"/>
      <c r="X55" s="443"/>
      <c r="Y55" s="443"/>
      <c r="Z55" s="443"/>
    </row>
    <row r="56" ht="34.5" customHeight="1">
      <c r="A56" s="443"/>
      <c r="B56" s="443"/>
      <c r="C56" s="443"/>
      <c r="D56" s="443"/>
      <c r="E56" s="443"/>
      <c r="F56" s="443"/>
      <c r="G56" s="443"/>
      <c r="H56" s="443"/>
      <c r="I56" s="443"/>
      <c r="J56" s="443"/>
      <c r="K56" s="443"/>
      <c r="L56" s="443"/>
      <c r="M56" s="443"/>
      <c r="N56" s="443"/>
      <c r="O56" s="443"/>
      <c r="P56" s="443"/>
      <c r="Q56" s="443"/>
      <c r="R56" s="443"/>
      <c r="S56" s="443"/>
      <c r="T56" s="443"/>
      <c r="U56" s="443"/>
      <c r="V56" s="443"/>
      <c r="W56" s="443"/>
      <c r="X56" s="443"/>
      <c r="Y56" s="443"/>
      <c r="Z56" s="443"/>
    </row>
    <row r="57" ht="34.5" customHeight="1">
      <c r="A57" s="443"/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443"/>
      <c r="T57" s="443"/>
      <c r="U57" s="443"/>
      <c r="V57" s="443"/>
      <c r="W57" s="443"/>
      <c r="X57" s="443"/>
      <c r="Y57" s="443"/>
      <c r="Z57" s="443"/>
    </row>
    <row r="58" ht="34.5" customHeight="1">
      <c r="A58" s="443"/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443"/>
      <c r="T58" s="443"/>
      <c r="U58" s="443"/>
      <c r="V58" s="443"/>
      <c r="W58" s="443"/>
      <c r="X58" s="443"/>
      <c r="Y58" s="443"/>
      <c r="Z58" s="443"/>
    </row>
    <row r="59" ht="34.5" customHeight="1">
      <c r="A59" s="443"/>
      <c r="B59" s="443"/>
      <c r="C59" s="443"/>
      <c r="D59" s="443"/>
      <c r="E59" s="443"/>
      <c r="F59" s="443"/>
      <c r="G59" s="443"/>
      <c r="H59" s="443"/>
      <c r="I59" s="443"/>
      <c r="J59" s="443"/>
      <c r="K59" s="443"/>
      <c r="L59" s="443"/>
      <c r="M59" s="443"/>
      <c r="N59" s="443"/>
      <c r="O59" s="443"/>
      <c r="P59" s="443"/>
      <c r="Q59" s="443"/>
      <c r="R59" s="443"/>
      <c r="S59" s="443"/>
      <c r="T59" s="443"/>
      <c r="U59" s="443"/>
      <c r="V59" s="443"/>
      <c r="W59" s="443"/>
      <c r="X59" s="443"/>
      <c r="Y59" s="443"/>
      <c r="Z59" s="443"/>
    </row>
    <row r="60" ht="34.5" customHeight="1">
      <c r="A60" s="443"/>
      <c r="B60" s="443"/>
      <c r="C60" s="443"/>
      <c r="D60" s="443"/>
      <c r="E60" s="443"/>
      <c r="F60" s="443"/>
      <c r="G60" s="443"/>
      <c r="H60" s="443"/>
      <c r="I60" s="443"/>
      <c r="J60" s="443"/>
      <c r="K60" s="443"/>
      <c r="L60" s="443"/>
      <c r="M60" s="443"/>
      <c r="N60" s="443"/>
      <c r="O60" s="443"/>
      <c r="P60" s="443"/>
      <c r="Q60" s="443"/>
      <c r="R60" s="443"/>
      <c r="S60" s="443"/>
      <c r="T60" s="443"/>
      <c r="U60" s="443"/>
      <c r="V60" s="443"/>
      <c r="W60" s="443"/>
      <c r="X60" s="443"/>
      <c r="Y60" s="443"/>
      <c r="Z60" s="443"/>
    </row>
    <row r="61" ht="34.5" customHeight="1">
      <c r="A61" s="443"/>
      <c r="B61" s="443"/>
      <c r="C61" s="443"/>
      <c r="D61" s="443"/>
      <c r="E61" s="443"/>
      <c r="F61" s="443"/>
      <c r="G61" s="443"/>
      <c r="H61" s="443"/>
      <c r="I61" s="443"/>
      <c r="J61" s="443"/>
      <c r="K61" s="443"/>
      <c r="L61" s="443"/>
      <c r="M61" s="443"/>
      <c r="N61" s="443"/>
      <c r="O61" s="443"/>
      <c r="P61" s="443"/>
      <c r="Q61" s="443"/>
      <c r="R61" s="443"/>
      <c r="S61" s="443"/>
      <c r="T61" s="443"/>
      <c r="U61" s="443"/>
      <c r="V61" s="443"/>
      <c r="W61" s="443"/>
      <c r="X61" s="443"/>
      <c r="Y61" s="443"/>
      <c r="Z61" s="443"/>
    </row>
    <row r="62" ht="34.5" customHeight="1">
      <c r="A62" s="443"/>
      <c r="B62" s="443"/>
      <c r="C62" s="443"/>
      <c r="D62" s="443"/>
      <c r="E62" s="443"/>
      <c r="F62" s="443"/>
      <c r="G62" s="443"/>
      <c r="H62" s="443"/>
      <c r="I62" s="443"/>
      <c r="J62" s="443"/>
      <c r="K62" s="443"/>
      <c r="L62" s="443"/>
      <c r="M62" s="443"/>
      <c r="N62" s="443"/>
      <c r="O62" s="443"/>
      <c r="P62" s="443"/>
      <c r="Q62" s="443"/>
      <c r="R62" s="443"/>
      <c r="S62" s="443"/>
      <c r="T62" s="443"/>
      <c r="U62" s="443"/>
      <c r="V62" s="443"/>
      <c r="W62" s="443"/>
      <c r="X62" s="443"/>
      <c r="Y62" s="443"/>
      <c r="Z62" s="443"/>
    </row>
    <row r="63" ht="34.5" customHeight="1">
      <c r="A63" s="443"/>
      <c r="B63" s="443"/>
      <c r="C63" s="443"/>
      <c r="D63" s="443"/>
      <c r="E63" s="443"/>
      <c r="F63" s="443"/>
      <c r="G63" s="443"/>
      <c r="H63" s="443"/>
      <c r="I63" s="443"/>
      <c r="J63" s="443"/>
      <c r="K63" s="443"/>
      <c r="L63" s="443"/>
      <c r="M63" s="443"/>
      <c r="N63" s="443"/>
      <c r="O63" s="443"/>
      <c r="P63" s="443"/>
      <c r="Q63" s="443"/>
      <c r="R63" s="443"/>
      <c r="S63" s="443"/>
      <c r="T63" s="443"/>
      <c r="U63" s="443"/>
      <c r="V63" s="443"/>
      <c r="W63" s="443"/>
      <c r="X63" s="443"/>
      <c r="Y63" s="443"/>
      <c r="Z63" s="443"/>
    </row>
    <row r="64" ht="34.5" customHeight="1">
      <c r="A64" s="443"/>
      <c r="B64" s="443"/>
      <c r="C64" s="443"/>
      <c r="D64" s="443"/>
      <c r="E64" s="443"/>
      <c r="F64" s="443"/>
      <c r="G64" s="443"/>
      <c r="H64" s="443"/>
      <c r="I64" s="443"/>
      <c r="J64" s="443"/>
      <c r="K64" s="443"/>
      <c r="L64" s="443"/>
      <c r="M64" s="443"/>
      <c r="N64" s="443"/>
      <c r="O64" s="443"/>
      <c r="P64" s="443"/>
      <c r="Q64" s="443"/>
      <c r="R64" s="443"/>
      <c r="S64" s="443"/>
      <c r="T64" s="443"/>
      <c r="U64" s="443"/>
      <c r="V64" s="443"/>
      <c r="W64" s="443"/>
      <c r="X64" s="443"/>
      <c r="Y64" s="443"/>
      <c r="Z64" s="443"/>
    </row>
    <row r="65" ht="34.5" customHeight="1">
      <c r="A65" s="443"/>
      <c r="B65" s="443"/>
      <c r="C65" s="443"/>
      <c r="D65" s="443"/>
      <c r="E65" s="443"/>
      <c r="F65" s="443"/>
      <c r="G65" s="443"/>
      <c r="H65" s="443"/>
      <c r="I65" s="443"/>
      <c r="J65" s="443"/>
      <c r="K65" s="443"/>
      <c r="L65" s="443"/>
      <c r="M65" s="443"/>
      <c r="N65" s="443"/>
      <c r="O65" s="443"/>
      <c r="P65" s="443"/>
      <c r="Q65" s="443"/>
      <c r="R65" s="443"/>
      <c r="S65" s="443"/>
      <c r="T65" s="443"/>
      <c r="U65" s="443"/>
      <c r="V65" s="443"/>
      <c r="W65" s="443"/>
      <c r="X65" s="443"/>
      <c r="Y65" s="443"/>
      <c r="Z65" s="443"/>
    </row>
    <row r="66" ht="34.5" customHeight="1">
      <c r="A66" s="443"/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443"/>
      <c r="T66" s="443"/>
      <c r="U66" s="443"/>
      <c r="V66" s="443"/>
      <c r="W66" s="443"/>
      <c r="X66" s="443"/>
      <c r="Y66" s="443"/>
      <c r="Z66" s="443"/>
    </row>
    <row r="67" ht="34.5" customHeight="1">
      <c r="A67" s="443"/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3"/>
      <c r="V67" s="443"/>
      <c r="W67" s="443"/>
      <c r="X67" s="443"/>
      <c r="Y67" s="443"/>
      <c r="Z67" s="443"/>
    </row>
    <row r="68" ht="34.5" customHeight="1">
      <c r="A68" s="443"/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</row>
    <row r="69" ht="34.5" customHeight="1">
      <c r="A69" s="443"/>
      <c r="B69" s="443"/>
      <c r="C69" s="443"/>
      <c r="D69" s="443"/>
      <c r="E69" s="443"/>
      <c r="F69" s="443"/>
      <c r="G69" s="443"/>
      <c r="H69" s="443"/>
      <c r="I69" s="443"/>
      <c r="J69" s="443"/>
      <c r="K69" s="443"/>
      <c r="L69" s="443"/>
      <c r="M69" s="443"/>
      <c r="N69" s="443"/>
      <c r="O69" s="443"/>
      <c r="P69" s="443"/>
      <c r="Q69" s="443"/>
      <c r="R69" s="443"/>
      <c r="S69" s="443"/>
      <c r="T69" s="443"/>
      <c r="U69" s="443"/>
      <c r="V69" s="443"/>
      <c r="W69" s="443"/>
      <c r="X69" s="443"/>
      <c r="Y69" s="443"/>
      <c r="Z69" s="443"/>
    </row>
    <row r="70" ht="34.5" customHeight="1">
      <c r="A70" s="443"/>
      <c r="B70" s="443"/>
      <c r="C70" s="443"/>
      <c r="D70" s="443"/>
      <c r="E70" s="443"/>
      <c r="F70" s="443"/>
      <c r="G70" s="443"/>
      <c r="H70" s="443"/>
      <c r="I70" s="443"/>
      <c r="J70" s="443"/>
      <c r="K70" s="443"/>
      <c r="L70" s="443"/>
      <c r="M70" s="443"/>
      <c r="N70" s="443"/>
      <c r="O70" s="443"/>
      <c r="P70" s="443"/>
      <c r="Q70" s="443"/>
      <c r="R70" s="443"/>
      <c r="S70" s="443"/>
      <c r="T70" s="443"/>
      <c r="U70" s="443"/>
      <c r="V70" s="443"/>
      <c r="W70" s="443"/>
      <c r="X70" s="443"/>
      <c r="Y70" s="443"/>
      <c r="Z70" s="443"/>
    </row>
    <row r="71" ht="34.5" customHeight="1">
      <c r="A71" s="443"/>
      <c r="B71" s="443"/>
      <c r="C71" s="443"/>
      <c r="D71" s="443"/>
      <c r="E71" s="443"/>
      <c r="F71" s="443"/>
      <c r="G71" s="443"/>
      <c r="H71" s="443"/>
      <c r="I71" s="443"/>
      <c r="J71" s="443"/>
      <c r="K71" s="443"/>
      <c r="L71" s="443"/>
      <c r="M71" s="443"/>
      <c r="N71" s="443"/>
      <c r="O71" s="443"/>
      <c r="P71" s="443"/>
      <c r="Q71" s="443"/>
      <c r="R71" s="443"/>
      <c r="S71" s="443"/>
      <c r="T71" s="443"/>
      <c r="U71" s="443"/>
      <c r="V71" s="443"/>
      <c r="W71" s="443"/>
      <c r="X71" s="443"/>
      <c r="Y71" s="443"/>
      <c r="Z71" s="443"/>
    </row>
    <row r="72" ht="34.5" customHeight="1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</row>
    <row r="73" ht="34.5" customHeight="1">
      <c r="A73" s="443"/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443"/>
      <c r="T73" s="443"/>
      <c r="U73" s="443"/>
      <c r="V73" s="443"/>
      <c r="W73" s="443"/>
      <c r="X73" s="443"/>
      <c r="Y73" s="443"/>
      <c r="Z73" s="443"/>
    </row>
    <row r="74" ht="34.5" customHeight="1">
      <c r="A74" s="443"/>
      <c r="B74" s="443"/>
      <c r="C74" s="443"/>
      <c r="D74" s="443"/>
      <c r="E74" s="443"/>
      <c r="F74" s="443"/>
      <c r="G74" s="443"/>
      <c r="H74" s="443"/>
      <c r="I74" s="443"/>
      <c r="J74" s="443"/>
      <c r="K74" s="443"/>
      <c r="L74" s="443"/>
      <c r="M74" s="443"/>
      <c r="N74" s="443"/>
      <c r="O74" s="443"/>
      <c r="P74" s="443"/>
      <c r="Q74" s="443"/>
      <c r="R74" s="443"/>
      <c r="S74" s="443"/>
      <c r="T74" s="443"/>
      <c r="U74" s="443"/>
      <c r="V74" s="443"/>
      <c r="W74" s="443"/>
      <c r="X74" s="443"/>
      <c r="Y74" s="443"/>
      <c r="Z74" s="443"/>
    </row>
    <row r="75" ht="34.5" customHeight="1">
      <c r="A75" s="443"/>
      <c r="B75" s="443"/>
      <c r="C75" s="443"/>
      <c r="D75" s="443"/>
      <c r="E75" s="443"/>
      <c r="F75" s="443"/>
      <c r="G75" s="443"/>
      <c r="H75" s="443"/>
      <c r="I75" s="443"/>
      <c r="J75" s="443"/>
      <c r="K75" s="443"/>
      <c r="L75" s="443"/>
      <c r="M75" s="443"/>
      <c r="N75" s="443"/>
      <c r="O75" s="443"/>
      <c r="P75" s="443"/>
      <c r="Q75" s="443"/>
      <c r="R75" s="443"/>
      <c r="S75" s="443"/>
      <c r="T75" s="443"/>
      <c r="U75" s="443"/>
      <c r="V75" s="443"/>
      <c r="W75" s="443"/>
      <c r="X75" s="443"/>
      <c r="Y75" s="443"/>
      <c r="Z75" s="443"/>
    </row>
    <row r="76" ht="34.5" customHeight="1">
      <c r="A76" s="443"/>
      <c r="B76" s="443"/>
      <c r="C76" s="443"/>
      <c r="D76" s="443"/>
      <c r="E76" s="443"/>
      <c r="F76" s="443"/>
      <c r="G76" s="443"/>
      <c r="H76" s="443"/>
      <c r="I76" s="443"/>
      <c r="J76" s="443"/>
      <c r="K76" s="443"/>
      <c r="L76" s="443"/>
      <c r="M76" s="443"/>
      <c r="N76" s="443"/>
      <c r="O76" s="443"/>
      <c r="P76" s="443"/>
      <c r="Q76" s="443"/>
      <c r="R76" s="443"/>
      <c r="S76" s="443"/>
      <c r="T76" s="443"/>
      <c r="U76" s="443"/>
      <c r="V76" s="443"/>
      <c r="W76" s="443"/>
      <c r="X76" s="443"/>
      <c r="Y76" s="443"/>
      <c r="Z76" s="443"/>
    </row>
    <row r="77" ht="34.5" customHeight="1">
      <c r="A77" s="443"/>
      <c r="B77" s="443"/>
      <c r="C77" s="443"/>
      <c r="D77" s="443"/>
      <c r="E77" s="443"/>
      <c r="F77" s="443"/>
      <c r="G77" s="443"/>
      <c r="H77" s="443"/>
      <c r="I77" s="443"/>
      <c r="J77" s="443"/>
      <c r="K77" s="443"/>
      <c r="L77" s="443"/>
      <c r="M77" s="443"/>
      <c r="N77" s="443"/>
      <c r="O77" s="443"/>
      <c r="P77" s="443"/>
      <c r="Q77" s="443"/>
      <c r="R77" s="443"/>
      <c r="S77" s="443"/>
      <c r="T77" s="443"/>
      <c r="U77" s="443"/>
      <c r="V77" s="443"/>
      <c r="W77" s="443"/>
      <c r="X77" s="443"/>
      <c r="Y77" s="443"/>
      <c r="Z77" s="443"/>
    </row>
    <row r="78" ht="34.5" customHeight="1">
      <c r="A78" s="443"/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443"/>
      <c r="T78" s="443"/>
      <c r="U78" s="443"/>
      <c r="V78" s="443"/>
      <c r="W78" s="443"/>
      <c r="X78" s="443"/>
      <c r="Y78" s="443"/>
      <c r="Z78" s="443"/>
    </row>
    <row r="79" ht="34.5" customHeight="1">
      <c r="A79" s="443"/>
      <c r="B79" s="443"/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443"/>
      <c r="T79" s="443"/>
      <c r="U79" s="443"/>
      <c r="V79" s="443"/>
      <c r="W79" s="443"/>
      <c r="X79" s="443"/>
      <c r="Y79" s="443"/>
      <c r="Z79" s="443"/>
    </row>
    <row r="80" ht="34.5" customHeight="1">
      <c r="A80" s="443"/>
      <c r="B80" s="443"/>
      <c r="C80" s="443"/>
      <c r="D80" s="443"/>
      <c r="E80" s="443"/>
      <c r="F80" s="443"/>
      <c r="G80" s="443"/>
      <c r="H80" s="443"/>
      <c r="I80" s="443"/>
      <c r="J80" s="443"/>
      <c r="K80" s="443"/>
      <c r="L80" s="443"/>
      <c r="M80" s="443"/>
      <c r="N80" s="443"/>
      <c r="O80" s="443"/>
      <c r="P80" s="443"/>
      <c r="Q80" s="443"/>
      <c r="R80" s="443"/>
      <c r="S80" s="443"/>
      <c r="T80" s="443"/>
      <c r="U80" s="443"/>
      <c r="V80" s="443"/>
      <c r="W80" s="443"/>
      <c r="X80" s="443"/>
      <c r="Y80" s="443"/>
      <c r="Z80" s="443"/>
    </row>
    <row r="81" ht="34.5" customHeight="1">
      <c r="A81" s="443"/>
      <c r="B81" s="443"/>
      <c r="C81" s="443"/>
      <c r="D81" s="443"/>
      <c r="E81" s="443"/>
      <c r="F81" s="443"/>
      <c r="G81" s="443"/>
      <c r="H81" s="443"/>
      <c r="I81" s="443"/>
      <c r="J81" s="443"/>
      <c r="K81" s="443"/>
      <c r="L81" s="443"/>
      <c r="M81" s="443"/>
      <c r="N81" s="443"/>
      <c r="O81" s="443"/>
      <c r="P81" s="443"/>
      <c r="Q81" s="443"/>
      <c r="R81" s="443"/>
      <c r="S81" s="443"/>
      <c r="T81" s="443"/>
      <c r="U81" s="443"/>
      <c r="V81" s="443"/>
      <c r="W81" s="443"/>
      <c r="X81" s="443"/>
      <c r="Y81" s="443"/>
      <c r="Z81" s="443"/>
    </row>
    <row r="82" ht="34.5" customHeight="1">
      <c r="A82" s="443"/>
      <c r="B82" s="443"/>
      <c r="C82" s="443"/>
      <c r="D82" s="443"/>
      <c r="E82" s="443"/>
      <c r="F82" s="443"/>
      <c r="G82" s="443"/>
      <c r="H82" s="443"/>
      <c r="I82" s="443"/>
      <c r="J82" s="443"/>
      <c r="K82" s="443"/>
      <c r="L82" s="443"/>
      <c r="M82" s="443"/>
      <c r="N82" s="443"/>
      <c r="O82" s="443"/>
      <c r="P82" s="443"/>
      <c r="Q82" s="443"/>
      <c r="R82" s="443"/>
      <c r="S82" s="443"/>
      <c r="T82" s="443"/>
      <c r="U82" s="443"/>
      <c r="V82" s="443"/>
      <c r="W82" s="443"/>
      <c r="X82" s="443"/>
      <c r="Y82" s="443"/>
      <c r="Z82" s="443"/>
    </row>
    <row r="83" ht="34.5" customHeight="1">
      <c r="A83" s="443"/>
      <c r="B83" s="443"/>
      <c r="C83" s="443"/>
      <c r="D83" s="443"/>
      <c r="E83" s="443"/>
      <c r="F83" s="443"/>
      <c r="G83" s="443"/>
      <c r="H83" s="443"/>
      <c r="I83" s="443"/>
      <c r="J83" s="443"/>
      <c r="K83" s="443"/>
      <c r="L83" s="443"/>
      <c r="M83" s="443"/>
      <c r="N83" s="443"/>
      <c r="O83" s="443"/>
      <c r="P83" s="443"/>
      <c r="Q83" s="443"/>
      <c r="R83" s="443"/>
      <c r="S83" s="443"/>
      <c r="T83" s="443"/>
      <c r="U83" s="443"/>
      <c r="V83" s="443"/>
      <c r="W83" s="443"/>
      <c r="X83" s="443"/>
      <c r="Y83" s="443"/>
      <c r="Z83" s="443"/>
    </row>
    <row r="84" ht="34.5" customHeight="1">
      <c r="A84" s="443"/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443"/>
      <c r="T84" s="443"/>
      <c r="U84" s="443"/>
      <c r="V84" s="443"/>
      <c r="W84" s="443"/>
      <c r="X84" s="443"/>
      <c r="Y84" s="443"/>
      <c r="Z84" s="443"/>
    </row>
    <row r="85" ht="34.5" customHeight="1">
      <c r="A85" s="443"/>
      <c r="B85" s="443"/>
      <c r="C85" s="443"/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443"/>
      <c r="T85" s="443"/>
      <c r="U85" s="443"/>
      <c r="V85" s="443"/>
      <c r="W85" s="443"/>
      <c r="X85" s="443"/>
      <c r="Y85" s="443"/>
      <c r="Z85" s="443"/>
    </row>
    <row r="86" ht="34.5" customHeight="1">
      <c r="A86" s="443"/>
      <c r="B86" s="443"/>
      <c r="C86" s="443"/>
      <c r="D86" s="443"/>
      <c r="E86" s="443"/>
      <c r="F86" s="443"/>
      <c r="G86" s="443"/>
      <c r="H86" s="443"/>
      <c r="I86" s="443"/>
      <c r="J86" s="443"/>
      <c r="K86" s="443"/>
      <c r="L86" s="443"/>
      <c r="M86" s="443"/>
      <c r="N86" s="443"/>
      <c r="O86" s="443"/>
      <c r="P86" s="443"/>
      <c r="Q86" s="443"/>
      <c r="R86" s="443"/>
      <c r="S86" s="443"/>
      <c r="T86" s="443"/>
      <c r="U86" s="443"/>
      <c r="V86" s="443"/>
      <c r="W86" s="443"/>
      <c r="X86" s="443"/>
      <c r="Y86" s="443"/>
      <c r="Z86" s="443"/>
    </row>
    <row r="87" ht="34.5" customHeight="1">
      <c r="A87" s="443"/>
      <c r="B87" s="443"/>
      <c r="C87" s="443"/>
      <c r="D87" s="443"/>
      <c r="E87" s="443"/>
      <c r="F87" s="443"/>
      <c r="G87" s="443"/>
      <c r="H87" s="443"/>
      <c r="I87" s="443"/>
      <c r="J87" s="443"/>
      <c r="K87" s="443"/>
      <c r="L87" s="443"/>
      <c r="M87" s="443"/>
      <c r="N87" s="443"/>
      <c r="O87" s="443"/>
      <c r="P87" s="443"/>
      <c r="Q87" s="443"/>
      <c r="R87" s="443"/>
      <c r="S87" s="443"/>
      <c r="T87" s="443"/>
      <c r="U87" s="443"/>
      <c r="V87" s="443"/>
      <c r="W87" s="443"/>
      <c r="X87" s="443"/>
      <c r="Y87" s="443"/>
      <c r="Z87" s="443"/>
    </row>
    <row r="88" ht="34.5" customHeight="1">
      <c r="A88" s="443"/>
      <c r="B88" s="443"/>
      <c r="C88" s="443"/>
      <c r="D88" s="443"/>
      <c r="E88" s="443"/>
      <c r="F88" s="443"/>
      <c r="G88" s="443"/>
      <c r="H88" s="443"/>
      <c r="I88" s="443"/>
      <c r="J88" s="443"/>
      <c r="K88" s="443"/>
      <c r="L88" s="443"/>
      <c r="M88" s="443"/>
      <c r="N88" s="443"/>
      <c r="O88" s="443"/>
      <c r="P88" s="443"/>
      <c r="Q88" s="443"/>
      <c r="R88" s="443"/>
      <c r="S88" s="443"/>
      <c r="T88" s="443"/>
      <c r="U88" s="443"/>
      <c r="V88" s="443"/>
      <c r="W88" s="443"/>
      <c r="X88" s="443"/>
      <c r="Y88" s="443"/>
      <c r="Z88" s="443"/>
    </row>
    <row r="89" ht="34.5" customHeight="1">
      <c r="A89" s="443"/>
      <c r="B89" s="443"/>
      <c r="C89" s="443"/>
      <c r="D89" s="443"/>
      <c r="E89" s="443"/>
      <c r="F89" s="443"/>
      <c r="G89" s="443"/>
      <c r="H89" s="443"/>
      <c r="I89" s="443"/>
      <c r="J89" s="443"/>
      <c r="K89" s="443"/>
      <c r="L89" s="443"/>
      <c r="M89" s="443"/>
      <c r="N89" s="443"/>
      <c r="O89" s="443"/>
      <c r="P89" s="443"/>
      <c r="Q89" s="443"/>
      <c r="R89" s="443"/>
      <c r="S89" s="443"/>
      <c r="T89" s="443"/>
      <c r="U89" s="443"/>
      <c r="V89" s="443"/>
      <c r="W89" s="443"/>
      <c r="X89" s="443"/>
      <c r="Y89" s="443"/>
      <c r="Z89" s="443"/>
    </row>
    <row r="90" ht="34.5" customHeight="1">
      <c r="A90" s="443"/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443"/>
      <c r="T90" s="443"/>
      <c r="U90" s="443"/>
      <c r="V90" s="443"/>
      <c r="W90" s="443"/>
      <c r="X90" s="443"/>
      <c r="Y90" s="443"/>
      <c r="Z90" s="443"/>
    </row>
    <row r="91" ht="34.5" customHeight="1">
      <c r="A91" s="443"/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443"/>
      <c r="T91" s="443"/>
      <c r="U91" s="443"/>
      <c r="V91" s="443"/>
      <c r="W91" s="443"/>
      <c r="X91" s="443"/>
      <c r="Y91" s="443"/>
      <c r="Z91" s="443"/>
    </row>
    <row r="92" ht="34.5" customHeight="1">
      <c r="A92" s="443"/>
      <c r="B92" s="443"/>
      <c r="C92" s="443"/>
      <c r="D92" s="443"/>
      <c r="E92" s="443"/>
      <c r="F92" s="443"/>
      <c r="G92" s="443"/>
      <c r="H92" s="443"/>
      <c r="I92" s="443"/>
      <c r="J92" s="443"/>
      <c r="K92" s="443"/>
      <c r="L92" s="443"/>
      <c r="M92" s="443"/>
      <c r="N92" s="443"/>
      <c r="O92" s="443"/>
      <c r="P92" s="443"/>
      <c r="Q92" s="443"/>
      <c r="R92" s="443"/>
      <c r="S92" s="443"/>
      <c r="T92" s="443"/>
      <c r="U92" s="443"/>
      <c r="V92" s="443"/>
      <c r="W92" s="443"/>
      <c r="X92" s="443"/>
      <c r="Y92" s="443"/>
      <c r="Z92" s="443"/>
    </row>
    <row r="93" ht="34.5" customHeight="1">
      <c r="A93" s="443"/>
      <c r="B93" s="443"/>
      <c r="C93" s="443"/>
      <c r="D93" s="443"/>
      <c r="E93" s="443"/>
      <c r="F93" s="443"/>
      <c r="G93" s="443"/>
      <c r="H93" s="443"/>
      <c r="I93" s="443"/>
      <c r="J93" s="443"/>
      <c r="K93" s="443"/>
      <c r="L93" s="443"/>
      <c r="M93" s="443"/>
      <c r="N93" s="443"/>
      <c r="O93" s="443"/>
      <c r="P93" s="443"/>
      <c r="Q93" s="443"/>
      <c r="R93" s="443"/>
      <c r="S93" s="443"/>
      <c r="T93" s="443"/>
      <c r="U93" s="443"/>
      <c r="V93" s="443"/>
      <c r="W93" s="443"/>
      <c r="X93" s="443"/>
      <c r="Y93" s="443"/>
      <c r="Z93" s="443"/>
    </row>
    <row r="94" ht="34.5" customHeight="1">
      <c r="A94" s="443"/>
      <c r="B94" s="443"/>
      <c r="C94" s="443"/>
      <c r="D94" s="443"/>
      <c r="E94" s="443"/>
      <c r="F94" s="443"/>
      <c r="G94" s="443"/>
      <c r="H94" s="443"/>
      <c r="I94" s="443"/>
      <c r="J94" s="443"/>
      <c r="K94" s="443"/>
      <c r="L94" s="443"/>
      <c r="M94" s="443"/>
      <c r="N94" s="443"/>
      <c r="O94" s="443"/>
      <c r="P94" s="443"/>
      <c r="Q94" s="443"/>
      <c r="R94" s="443"/>
      <c r="S94" s="443"/>
      <c r="T94" s="443"/>
      <c r="U94" s="443"/>
      <c r="V94" s="443"/>
      <c r="W94" s="443"/>
      <c r="X94" s="443"/>
      <c r="Y94" s="443"/>
      <c r="Z94" s="443"/>
    </row>
    <row r="95" ht="34.5" customHeight="1">
      <c r="A95" s="443"/>
      <c r="B95" s="443"/>
      <c r="C95" s="443"/>
      <c r="D95" s="443"/>
      <c r="E95" s="443"/>
      <c r="F95" s="443"/>
      <c r="G95" s="443"/>
      <c r="H95" s="443"/>
      <c r="I95" s="443"/>
      <c r="J95" s="443"/>
      <c r="K95" s="443"/>
      <c r="L95" s="443"/>
      <c r="M95" s="443"/>
      <c r="N95" s="443"/>
      <c r="O95" s="443"/>
      <c r="P95" s="443"/>
      <c r="Q95" s="443"/>
      <c r="R95" s="443"/>
      <c r="S95" s="443"/>
      <c r="T95" s="443"/>
      <c r="U95" s="443"/>
      <c r="V95" s="443"/>
      <c r="W95" s="443"/>
      <c r="X95" s="443"/>
      <c r="Y95" s="443"/>
      <c r="Z95" s="443"/>
    </row>
    <row r="96" ht="34.5" customHeight="1">
      <c r="A96" s="443"/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443"/>
      <c r="T96" s="443"/>
      <c r="U96" s="443"/>
      <c r="V96" s="443"/>
      <c r="W96" s="443"/>
      <c r="X96" s="443"/>
      <c r="Y96" s="443"/>
      <c r="Z96" s="443"/>
    </row>
    <row r="97" ht="34.5" customHeight="1">
      <c r="A97" s="443"/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443"/>
      <c r="T97" s="443"/>
      <c r="U97" s="443"/>
      <c r="V97" s="443"/>
      <c r="W97" s="443"/>
      <c r="X97" s="443"/>
      <c r="Y97" s="443"/>
      <c r="Z97" s="443"/>
    </row>
    <row r="98" ht="34.5" customHeight="1">
      <c r="A98" s="443"/>
      <c r="B98" s="443"/>
      <c r="C98" s="443"/>
      <c r="D98" s="443"/>
      <c r="E98" s="443"/>
      <c r="F98" s="443"/>
      <c r="G98" s="443"/>
      <c r="H98" s="443"/>
      <c r="I98" s="443"/>
      <c r="J98" s="443"/>
      <c r="K98" s="443"/>
      <c r="L98" s="443"/>
      <c r="M98" s="443"/>
      <c r="N98" s="443"/>
      <c r="O98" s="443"/>
      <c r="P98" s="443"/>
      <c r="Q98" s="443"/>
      <c r="R98" s="443"/>
      <c r="S98" s="443"/>
      <c r="T98" s="443"/>
      <c r="U98" s="443"/>
      <c r="V98" s="443"/>
      <c r="W98" s="443"/>
      <c r="X98" s="443"/>
      <c r="Y98" s="443"/>
      <c r="Z98" s="443"/>
    </row>
    <row r="99" ht="34.5" customHeight="1">
      <c r="A99" s="443"/>
      <c r="B99" s="443"/>
      <c r="C99" s="443"/>
      <c r="D99" s="443"/>
      <c r="E99" s="443"/>
      <c r="F99" s="443"/>
      <c r="G99" s="443"/>
      <c r="H99" s="443"/>
      <c r="I99" s="443"/>
      <c r="J99" s="443"/>
      <c r="K99" s="443"/>
      <c r="L99" s="443"/>
      <c r="M99" s="443"/>
      <c r="N99" s="443"/>
      <c r="O99" s="443"/>
      <c r="P99" s="443"/>
      <c r="Q99" s="443"/>
      <c r="R99" s="443"/>
      <c r="S99" s="443"/>
      <c r="T99" s="443"/>
      <c r="U99" s="443"/>
      <c r="V99" s="443"/>
      <c r="W99" s="443"/>
      <c r="X99" s="443"/>
      <c r="Y99" s="443"/>
      <c r="Z99" s="443"/>
    </row>
    <row r="100" ht="34.5" customHeight="1">
      <c r="A100" s="443"/>
      <c r="B100" s="443"/>
      <c r="C100" s="443"/>
      <c r="D100" s="443"/>
      <c r="E100" s="443"/>
      <c r="F100" s="443"/>
      <c r="G100" s="443"/>
      <c r="H100" s="443"/>
      <c r="I100" s="443"/>
      <c r="J100" s="443"/>
      <c r="K100" s="443"/>
      <c r="L100" s="443"/>
      <c r="M100" s="443"/>
      <c r="N100" s="443"/>
      <c r="O100" s="443"/>
      <c r="P100" s="443"/>
      <c r="Q100" s="443"/>
      <c r="R100" s="443"/>
      <c r="S100" s="443"/>
      <c r="T100" s="443"/>
      <c r="U100" s="443"/>
      <c r="V100" s="443"/>
      <c r="W100" s="443"/>
      <c r="X100" s="443"/>
      <c r="Y100" s="443"/>
      <c r="Z100" s="443"/>
    </row>
    <row r="101" ht="34.5" customHeight="1">
      <c r="A101" s="443"/>
      <c r="B101" s="443"/>
      <c r="C101" s="443"/>
      <c r="D101" s="443"/>
      <c r="E101" s="443"/>
      <c r="F101" s="443"/>
      <c r="G101" s="443"/>
      <c r="H101" s="443"/>
      <c r="I101" s="443"/>
      <c r="J101" s="443"/>
      <c r="K101" s="443"/>
      <c r="L101" s="443"/>
      <c r="M101" s="443"/>
      <c r="N101" s="443"/>
      <c r="O101" s="443"/>
      <c r="P101" s="443"/>
      <c r="Q101" s="443"/>
      <c r="R101" s="443"/>
      <c r="S101" s="443"/>
      <c r="T101" s="443"/>
      <c r="U101" s="443"/>
      <c r="V101" s="443"/>
      <c r="W101" s="443"/>
      <c r="X101" s="443"/>
      <c r="Y101" s="443"/>
      <c r="Z101" s="443"/>
    </row>
    <row r="102" ht="34.5" customHeight="1">
      <c r="A102" s="443"/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443"/>
      <c r="T102" s="443"/>
      <c r="U102" s="443"/>
      <c r="V102" s="443"/>
      <c r="W102" s="443"/>
      <c r="X102" s="443"/>
      <c r="Y102" s="443"/>
      <c r="Z102" s="443"/>
    </row>
    <row r="103" ht="34.5" customHeight="1">
      <c r="A103" s="443"/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443"/>
      <c r="T103" s="443"/>
      <c r="U103" s="443"/>
      <c r="V103" s="443"/>
      <c r="W103" s="443"/>
      <c r="X103" s="443"/>
      <c r="Y103" s="443"/>
      <c r="Z103" s="443"/>
    </row>
    <row r="104" ht="34.5" customHeight="1">
      <c r="A104" s="443"/>
      <c r="B104" s="443"/>
      <c r="C104" s="443"/>
      <c r="D104" s="443"/>
      <c r="E104" s="443"/>
      <c r="F104" s="443"/>
      <c r="G104" s="443"/>
      <c r="H104" s="443"/>
      <c r="I104" s="443"/>
      <c r="J104" s="443"/>
      <c r="K104" s="443"/>
      <c r="L104" s="443"/>
      <c r="M104" s="443"/>
      <c r="N104" s="443"/>
      <c r="O104" s="443"/>
      <c r="P104" s="443"/>
      <c r="Q104" s="443"/>
      <c r="R104" s="443"/>
      <c r="S104" s="443"/>
      <c r="T104" s="443"/>
      <c r="U104" s="443"/>
      <c r="V104" s="443"/>
      <c r="W104" s="443"/>
      <c r="X104" s="443"/>
      <c r="Y104" s="443"/>
      <c r="Z104" s="443"/>
    </row>
    <row r="105" ht="34.5" customHeight="1">
      <c r="A105" s="443"/>
      <c r="B105" s="443"/>
      <c r="C105" s="443"/>
      <c r="D105" s="443"/>
      <c r="E105" s="443"/>
      <c r="F105" s="443"/>
      <c r="G105" s="443"/>
      <c r="H105" s="443"/>
      <c r="I105" s="443"/>
      <c r="J105" s="443"/>
      <c r="K105" s="443"/>
      <c r="L105" s="443"/>
      <c r="M105" s="443"/>
      <c r="N105" s="443"/>
      <c r="O105" s="443"/>
      <c r="P105" s="443"/>
      <c r="Q105" s="443"/>
      <c r="R105" s="443"/>
      <c r="S105" s="443"/>
      <c r="T105" s="443"/>
      <c r="U105" s="443"/>
      <c r="V105" s="443"/>
      <c r="W105" s="443"/>
      <c r="X105" s="443"/>
      <c r="Y105" s="443"/>
      <c r="Z105" s="443"/>
    </row>
    <row r="106" ht="34.5" customHeight="1">
      <c r="A106" s="443"/>
      <c r="B106" s="443"/>
      <c r="C106" s="443"/>
      <c r="D106" s="443"/>
      <c r="E106" s="443"/>
      <c r="F106" s="443"/>
      <c r="G106" s="443"/>
      <c r="H106" s="443"/>
      <c r="I106" s="443"/>
      <c r="J106" s="443"/>
      <c r="K106" s="443"/>
      <c r="L106" s="443"/>
      <c r="M106" s="443"/>
      <c r="N106" s="443"/>
      <c r="O106" s="443"/>
      <c r="P106" s="443"/>
      <c r="Q106" s="443"/>
      <c r="R106" s="443"/>
      <c r="S106" s="443"/>
      <c r="T106" s="443"/>
      <c r="U106" s="443"/>
      <c r="V106" s="443"/>
      <c r="W106" s="443"/>
      <c r="X106" s="443"/>
      <c r="Y106" s="443"/>
      <c r="Z106" s="443"/>
    </row>
    <row r="107" ht="34.5" customHeight="1">
      <c r="A107" s="443"/>
      <c r="B107" s="443"/>
      <c r="C107" s="443"/>
      <c r="D107" s="443"/>
      <c r="E107" s="443"/>
      <c r="F107" s="443"/>
      <c r="G107" s="443"/>
      <c r="H107" s="443"/>
      <c r="I107" s="443"/>
      <c r="J107" s="443"/>
      <c r="K107" s="443"/>
      <c r="L107" s="443"/>
      <c r="M107" s="443"/>
      <c r="N107" s="443"/>
      <c r="O107" s="443"/>
      <c r="P107" s="443"/>
      <c r="Q107" s="443"/>
      <c r="R107" s="443"/>
      <c r="S107" s="443"/>
      <c r="T107" s="443"/>
      <c r="U107" s="443"/>
      <c r="V107" s="443"/>
      <c r="W107" s="443"/>
      <c r="X107" s="443"/>
      <c r="Y107" s="443"/>
      <c r="Z107" s="443"/>
    </row>
    <row r="108" ht="34.5" customHeight="1">
      <c r="A108" s="443"/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443"/>
      <c r="T108" s="443"/>
      <c r="U108" s="443"/>
      <c r="V108" s="443"/>
      <c r="W108" s="443"/>
      <c r="X108" s="443"/>
      <c r="Y108" s="443"/>
      <c r="Z108" s="443"/>
    </row>
    <row r="109" ht="34.5" customHeight="1">
      <c r="A109" s="443"/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443"/>
      <c r="T109" s="443"/>
      <c r="U109" s="443"/>
      <c r="V109" s="443"/>
      <c r="W109" s="443"/>
      <c r="X109" s="443"/>
      <c r="Y109" s="443"/>
      <c r="Z109" s="443"/>
    </row>
    <row r="110" ht="34.5" customHeight="1">
      <c r="A110" s="443"/>
      <c r="B110" s="443"/>
      <c r="C110" s="443"/>
      <c r="D110" s="443"/>
      <c r="E110" s="443"/>
      <c r="F110" s="443"/>
      <c r="G110" s="443"/>
      <c r="H110" s="443"/>
      <c r="I110" s="443"/>
      <c r="J110" s="443"/>
      <c r="K110" s="443"/>
      <c r="L110" s="443"/>
      <c r="M110" s="443"/>
      <c r="N110" s="443"/>
      <c r="O110" s="443"/>
      <c r="P110" s="443"/>
      <c r="Q110" s="443"/>
      <c r="R110" s="443"/>
      <c r="S110" s="443"/>
      <c r="T110" s="443"/>
      <c r="U110" s="443"/>
      <c r="V110" s="443"/>
      <c r="W110" s="443"/>
      <c r="X110" s="443"/>
      <c r="Y110" s="443"/>
      <c r="Z110" s="443"/>
    </row>
    <row r="111" ht="34.5" customHeight="1">
      <c r="A111" s="443"/>
      <c r="B111" s="443"/>
      <c r="C111" s="443"/>
      <c r="D111" s="443"/>
      <c r="E111" s="443"/>
      <c r="F111" s="443"/>
      <c r="G111" s="443"/>
      <c r="H111" s="443"/>
      <c r="I111" s="443"/>
      <c r="J111" s="443"/>
      <c r="K111" s="443"/>
      <c r="L111" s="443"/>
      <c r="M111" s="443"/>
      <c r="N111" s="443"/>
      <c r="O111" s="443"/>
      <c r="P111" s="443"/>
      <c r="Q111" s="443"/>
      <c r="R111" s="443"/>
      <c r="S111" s="443"/>
      <c r="T111" s="443"/>
      <c r="U111" s="443"/>
      <c r="V111" s="443"/>
      <c r="W111" s="443"/>
      <c r="X111" s="443"/>
      <c r="Y111" s="443"/>
      <c r="Z111" s="443"/>
    </row>
    <row r="112" ht="34.5" customHeight="1">
      <c r="A112" s="443"/>
      <c r="B112" s="443"/>
      <c r="C112" s="443"/>
      <c r="D112" s="443"/>
      <c r="E112" s="443"/>
      <c r="F112" s="443"/>
      <c r="G112" s="443"/>
      <c r="H112" s="443"/>
      <c r="I112" s="443"/>
      <c r="J112" s="443"/>
      <c r="K112" s="443"/>
      <c r="L112" s="443"/>
      <c r="M112" s="443"/>
      <c r="N112" s="443"/>
      <c r="O112" s="443"/>
      <c r="P112" s="443"/>
      <c r="Q112" s="443"/>
      <c r="R112" s="443"/>
      <c r="S112" s="443"/>
      <c r="T112" s="443"/>
      <c r="U112" s="443"/>
      <c r="V112" s="443"/>
      <c r="W112" s="443"/>
      <c r="X112" s="443"/>
      <c r="Y112" s="443"/>
      <c r="Z112" s="443"/>
    </row>
    <row r="113" ht="34.5" customHeight="1">
      <c r="A113" s="443"/>
      <c r="B113" s="443"/>
      <c r="C113" s="443"/>
      <c r="D113" s="443"/>
      <c r="E113" s="443"/>
      <c r="F113" s="443"/>
      <c r="G113" s="443"/>
      <c r="H113" s="443"/>
      <c r="I113" s="443"/>
      <c r="J113" s="443"/>
      <c r="K113" s="443"/>
      <c r="L113" s="443"/>
      <c r="M113" s="443"/>
      <c r="N113" s="443"/>
      <c r="O113" s="443"/>
      <c r="P113" s="443"/>
      <c r="Q113" s="443"/>
      <c r="R113" s="443"/>
      <c r="S113" s="443"/>
      <c r="T113" s="443"/>
      <c r="U113" s="443"/>
      <c r="V113" s="443"/>
      <c r="W113" s="443"/>
      <c r="X113" s="443"/>
      <c r="Y113" s="443"/>
      <c r="Z113" s="443"/>
    </row>
    <row r="114" ht="34.5" customHeight="1">
      <c r="A114" s="443"/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443"/>
      <c r="T114" s="443"/>
      <c r="U114" s="443"/>
      <c r="V114" s="443"/>
      <c r="W114" s="443"/>
      <c r="X114" s="443"/>
      <c r="Y114" s="443"/>
      <c r="Z114" s="443"/>
    </row>
    <row r="115" ht="34.5" customHeight="1">
      <c r="A115" s="443"/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443"/>
      <c r="T115" s="443"/>
      <c r="U115" s="443"/>
      <c r="V115" s="443"/>
      <c r="W115" s="443"/>
      <c r="X115" s="443"/>
      <c r="Y115" s="443"/>
      <c r="Z115" s="443"/>
    </row>
    <row r="116" ht="34.5" customHeight="1">
      <c r="A116" s="443"/>
      <c r="B116" s="443"/>
      <c r="C116" s="443"/>
      <c r="D116" s="443"/>
      <c r="E116" s="443"/>
      <c r="F116" s="443"/>
      <c r="G116" s="443"/>
      <c r="H116" s="443"/>
      <c r="I116" s="443"/>
      <c r="J116" s="443"/>
      <c r="K116" s="443"/>
      <c r="L116" s="443"/>
      <c r="M116" s="443"/>
      <c r="N116" s="443"/>
      <c r="O116" s="443"/>
      <c r="P116" s="443"/>
      <c r="Q116" s="443"/>
      <c r="R116" s="443"/>
      <c r="S116" s="443"/>
      <c r="T116" s="443"/>
      <c r="U116" s="443"/>
      <c r="V116" s="443"/>
      <c r="W116" s="443"/>
      <c r="X116" s="443"/>
      <c r="Y116" s="443"/>
      <c r="Z116" s="443"/>
    </row>
    <row r="117" ht="34.5" customHeight="1">
      <c r="A117" s="443"/>
      <c r="B117" s="443"/>
      <c r="C117" s="443"/>
      <c r="D117" s="443"/>
      <c r="E117" s="443"/>
      <c r="F117" s="443"/>
      <c r="G117" s="443"/>
      <c r="H117" s="443"/>
      <c r="I117" s="443"/>
      <c r="J117" s="443"/>
      <c r="K117" s="443"/>
      <c r="L117" s="443"/>
      <c r="M117" s="443"/>
      <c r="N117" s="443"/>
      <c r="O117" s="443"/>
      <c r="P117" s="443"/>
      <c r="Q117" s="443"/>
      <c r="R117" s="443"/>
      <c r="S117" s="443"/>
      <c r="T117" s="443"/>
      <c r="U117" s="443"/>
      <c r="V117" s="443"/>
      <c r="W117" s="443"/>
      <c r="X117" s="443"/>
      <c r="Y117" s="443"/>
      <c r="Z117" s="443"/>
    </row>
    <row r="118" ht="34.5" customHeight="1">
      <c r="A118" s="443"/>
      <c r="B118" s="443"/>
      <c r="C118" s="443"/>
      <c r="D118" s="443"/>
      <c r="E118" s="443"/>
      <c r="F118" s="443"/>
      <c r="G118" s="443"/>
      <c r="H118" s="443"/>
      <c r="I118" s="443"/>
      <c r="J118" s="443"/>
      <c r="K118" s="443"/>
      <c r="L118" s="443"/>
      <c r="M118" s="443"/>
      <c r="N118" s="443"/>
      <c r="O118" s="443"/>
      <c r="P118" s="443"/>
      <c r="Q118" s="443"/>
      <c r="R118" s="443"/>
      <c r="S118" s="443"/>
      <c r="T118" s="443"/>
      <c r="U118" s="443"/>
      <c r="V118" s="443"/>
      <c r="W118" s="443"/>
      <c r="X118" s="443"/>
      <c r="Y118" s="443"/>
      <c r="Z118" s="443"/>
    </row>
    <row r="119" ht="34.5" customHeight="1">
      <c r="A119" s="443"/>
      <c r="B119" s="443"/>
      <c r="C119" s="443"/>
      <c r="D119" s="443"/>
      <c r="E119" s="443"/>
      <c r="F119" s="443"/>
      <c r="G119" s="443"/>
      <c r="H119" s="443"/>
      <c r="I119" s="443"/>
      <c r="J119" s="443"/>
      <c r="K119" s="443"/>
      <c r="L119" s="443"/>
      <c r="M119" s="443"/>
      <c r="N119" s="443"/>
      <c r="O119" s="443"/>
      <c r="P119" s="443"/>
      <c r="Q119" s="443"/>
      <c r="R119" s="443"/>
      <c r="S119" s="443"/>
      <c r="T119" s="443"/>
      <c r="U119" s="443"/>
      <c r="V119" s="443"/>
      <c r="W119" s="443"/>
      <c r="X119" s="443"/>
      <c r="Y119" s="443"/>
      <c r="Z119" s="443"/>
    </row>
    <row r="120" ht="34.5" customHeight="1">
      <c r="A120" s="443"/>
      <c r="B120" s="443"/>
      <c r="C120" s="443"/>
      <c r="D120" s="443"/>
      <c r="E120" s="443"/>
      <c r="F120" s="443"/>
      <c r="G120" s="443"/>
      <c r="H120" s="443"/>
      <c r="I120" s="443"/>
      <c r="J120" s="443"/>
      <c r="K120" s="443"/>
      <c r="L120" s="443"/>
      <c r="M120" s="443"/>
      <c r="N120" s="443"/>
      <c r="O120" s="443"/>
      <c r="P120" s="443"/>
      <c r="Q120" s="443"/>
      <c r="R120" s="443"/>
      <c r="S120" s="443"/>
      <c r="T120" s="443"/>
      <c r="U120" s="443"/>
      <c r="V120" s="443"/>
      <c r="W120" s="443"/>
      <c r="X120" s="443"/>
      <c r="Y120" s="443"/>
      <c r="Z120" s="443"/>
    </row>
    <row r="121" ht="34.5" customHeight="1">
      <c r="A121" s="443"/>
      <c r="B121" s="443"/>
      <c r="C121" s="443"/>
      <c r="D121" s="443"/>
      <c r="E121" s="443"/>
      <c r="F121" s="443"/>
      <c r="G121" s="443"/>
      <c r="H121" s="443"/>
      <c r="I121" s="443"/>
      <c r="J121" s="443"/>
      <c r="K121" s="443"/>
      <c r="L121" s="443"/>
      <c r="M121" s="443"/>
      <c r="N121" s="443"/>
      <c r="O121" s="443"/>
      <c r="P121" s="443"/>
      <c r="Q121" s="443"/>
      <c r="R121" s="443"/>
      <c r="S121" s="443"/>
      <c r="T121" s="443"/>
      <c r="U121" s="443"/>
      <c r="V121" s="443"/>
      <c r="W121" s="443"/>
      <c r="X121" s="443"/>
      <c r="Y121" s="443"/>
      <c r="Z121" s="443"/>
    </row>
    <row r="122" ht="34.5" customHeight="1">
      <c r="A122" s="443"/>
      <c r="B122" s="443"/>
      <c r="C122" s="443"/>
      <c r="D122" s="443"/>
      <c r="E122" s="443"/>
      <c r="F122" s="443"/>
      <c r="G122" s="443"/>
      <c r="H122" s="443"/>
      <c r="I122" s="443"/>
      <c r="J122" s="443"/>
      <c r="K122" s="443"/>
      <c r="L122" s="443"/>
      <c r="M122" s="443"/>
      <c r="N122" s="443"/>
      <c r="O122" s="443"/>
      <c r="P122" s="443"/>
      <c r="Q122" s="443"/>
      <c r="R122" s="443"/>
      <c r="S122" s="443"/>
      <c r="T122" s="443"/>
      <c r="U122" s="443"/>
      <c r="V122" s="443"/>
      <c r="W122" s="443"/>
      <c r="X122" s="443"/>
      <c r="Y122" s="443"/>
      <c r="Z122" s="443"/>
    </row>
    <row r="123" ht="34.5" customHeight="1">
      <c r="A123" s="443"/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443"/>
      <c r="T123" s="443"/>
      <c r="U123" s="443"/>
      <c r="V123" s="443"/>
      <c r="W123" s="443"/>
      <c r="X123" s="443"/>
      <c r="Y123" s="443"/>
      <c r="Z123" s="443"/>
    </row>
    <row r="124" ht="34.5" customHeight="1">
      <c r="A124" s="443"/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443"/>
      <c r="T124" s="443"/>
      <c r="U124" s="443"/>
      <c r="V124" s="443"/>
      <c r="W124" s="443"/>
      <c r="X124" s="443"/>
      <c r="Y124" s="443"/>
      <c r="Z124" s="443"/>
    </row>
    <row r="125" ht="34.5" customHeight="1">
      <c r="A125" s="443"/>
      <c r="B125" s="443"/>
      <c r="C125" s="443"/>
      <c r="D125" s="443"/>
      <c r="E125" s="443"/>
      <c r="F125" s="443"/>
      <c r="G125" s="443"/>
      <c r="H125" s="443"/>
      <c r="I125" s="443"/>
      <c r="J125" s="443"/>
      <c r="K125" s="443"/>
      <c r="L125" s="443"/>
      <c r="M125" s="443"/>
      <c r="N125" s="443"/>
      <c r="O125" s="443"/>
      <c r="P125" s="443"/>
      <c r="Q125" s="443"/>
      <c r="R125" s="443"/>
      <c r="S125" s="443"/>
      <c r="T125" s="443"/>
      <c r="U125" s="443"/>
      <c r="V125" s="443"/>
      <c r="W125" s="443"/>
      <c r="X125" s="443"/>
      <c r="Y125" s="443"/>
      <c r="Z125" s="443"/>
    </row>
    <row r="126" ht="34.5" customHeight="1">
      <c r="A126" s="443"/>
      <c r="B126" s="443"/>
      <c r="C126" s="443"/>
      <c r="D126" s="443"/>
      <c r="E126" s="443"/>
      <c r="F126" s="443"/>
      <c r="G126" s="443"/>
      <c r="H126" s="443"/>
      <c r="I126" s="443"/>
      <c r="J126" s="443"/>
      <c r="K126" s="443"/>
      <c r="L126" s="443"/>
      <c r="M126" s="443"/>
      <c r="N126" s="443"/>
      <c r="O126" s="443"/>
      <c r="P126" s="443"/>
      <c r="Q126" s="443"/>
      <c r="R126" s="443"/>
      <c r="S126" s="443"/>
      <c r="T126" s="443"/>
      <c r="U126" s="443"/>
      <c r="V126" s="443"/>
      <c r="W126" s="443"/>
      <c r="X126" s="443"/>
      <c r="Y126" s="443"/>
      <c r="Z126" s="443"/>
    </row>
    <row r="127" ht="34.5" customHeight="1">
      <c r="A127" s="443"/>
      <c r="B127" s="443"/>
      <c r="C127" s="443"/>
      <c r="D127" s="443"/>
      <c r="E127" s="443"/>
      <c r="F127" s="443"/>
      <c r="G127" s="443"/>
      <c r="H127" s="443"/>
      <c r="I127" s="443"/>
      <c r="J127" s="443"/>
      <c r="K127" s="443"/>
      <c r="L127" s="443"/>
      <c r="M127" s="443"/>
      <c r="N127" s="443"/>
      <c r="O127" s="443"/>
      <c r="P127" s="443"/>
      <c r="Q127" s="443"/>
      <c r="R127" s="443"/>
      <c r="S127" s="443"/>
      <c r="T127" s="443"/>
      <c r="U127" s="443"/>
      <c r="V127" s="443"/>
      <c r="W127" s="443"/>
      <c r="X127" s="443"/>
      <c r="Y127" s="443"/>
      <c r="Z127" s="443"/>
    </row>
    <row r="128" ht="34.5" customHeight="1">
      <c r="A128" s="443"/>
      <c r="B128" s="443"/>
      <c r="C128" s="443"/>
      <c r="D128" s="443"/>
      <c r="E128" s="443"/>
      <c r="F128" s="443"/>
      <c r="G128" s="443"/>
      <c r="H128" s="443"/>
      <c r="I128" s="443"/>
      <c r="J128" s="443"/>
      <c r="K128" s="443"/>
      <c r="L128" s="443"/>
      <c r="M128" s="443"/>
      <c r="N128" s="443"/>
      <c r="O128" s="443"/>
      <c r="P128" s="443"/>
      <c r="Q128" s="443"/>
      <c r="R128" s="443"/>
      <c r="S128" s="443"/>
      <c r="T128" s="443"/>
      <c r="U128" s="443"/>
      <c r="V128" s="443"/>
      <c r="W128" s="443"/>
      <c r="X128" s="443"/>
      <c r="Y128" s="443"/>
      <c r="Z128" s="443"/>
    </row>
    <row r="129" ht="34.5" customHeight="1">
      <c r="A129" s="443"/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443"/>
      <c r="T129" s="443"/>
      <c r="U129" s="443"/>
      <c r="V129" s="443"/>
      <c r="W129" s="443"/>
      <c r="X129" s="443"/>
      <c r="Y129" s="443"/>
      <c r="Z129" s="443"/>
    </row>
    <row r="130" ht="34.5" customHeight="1">
      <c r="A130" s="443"/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443"/>
      <c r="T130" s="443"/>
      <c r="U130" s="443"/>
      <c r="V130" s="443"/>
      <c r="W130" s="443"/>
      <c r="X130" s="443"/>
      <c r="Y130" s="443"/>
      <c r="Z130" s="443"/>
    </row>
    <row r="131" ht="34.5" customHeight="1">
      <c r="A131" s="443"/>
      <c r="B131" s="443"/>
      <c r="C131" s="443"/>
      <c r="D131" s="443"/>
      <c r="E131" s="443"/>
      <c r="F131" s="443"/>
      <c r="G131" s="443"/>
      <c r="H131" s="443"/>
      <c r="I131" s="443"/>
      <c r="J131" s="443"/>
      <c r="K131" s="443"/>
      <c r="L131" s="443"/>
      <c r="M131" s="443"/>
      <c r="N131" s="443"/>
      <c r="O131" s="443"/>
      <c r="P131" s="443"/>
      <c r="Q131" s="443"/>
      <c r="R131" s="443"/>
      <c r="S131" s="443"/>
      <c r="T131" s="443"/>
      <c r="U131" s="443"/>
      <c r="V131" s="443"/>
      <c r="W131" s="443"/>
      <c r="X131" s="443"/>
      <c r="Y131" s="443"/>
      <c r="Z131" s="443"/>
    </row>
    <row r="132" ht="34.5" customHeight="1">
      <c r="A132" s="443"/>
      <c r="B132" s="443"/>
      <c r="C132" s="443"/>
      <c r="D132" s="443"/>
      <c r="E132" s="443"/>
      <c r="F132" s="443"/>
      <c r="G132" s="443"/>
      <c r="H132" s="443"/>
      <c r="I132" s="443"/>
      <c r="J132" s="443"/>
      <c r="K132" s="443"/>
      <c r="L132" s="443"/>
      <c r="M132" s="443"/>
      <c r="N132" s="443"/>
      <c r="O132" s="443"/>
      <c r="P132" s="443"/>
      <c r="Q132" s="443"/>
      <c r="R132" s="443"/>
      <c r="S132" s="443"/>
      <c r="T132" s="443"/>
      <c r="U132" s="443"/>
      <c r="V132" s="443"/>
      <c r="W132" s="443"/>
      <c r="X132" s="443"/>
      <c r="Y132" s="443"/>
      <c r="Z132" s="443"/>
    </row>
    <row r="133" ht="34.5" customHeight="1">
      <c r="A133" s="443"/>
      <c r="B133" s="443"/>
      <c r="C133" s="443"/>
      <c r="D133" s="443"/>
      <c r="E133" s="443"/>
      <c r="F133" s="443"/>
      <c r="G133" s="443"/>
      <c r="H133" s="443"/>
      <c r="I133" s="443"/>
      <c r="J133" s="443"/>
      <c r="K133" s="443"/>
      <c r="L133" s="443"/>
      <c r="M133" s="443"/>
      <c r="N133" s="443"/>
      <c r="O133" s="443"/>
      <c r="P133" s="443"/>
      <c r="Q133" s="443"/>
      <c r="R133" s="443"/>
      <c r="S133" s="443"/>
      <c r="T133" s="443"/>
      <c r="U133" s="443"/>
      <c r="V133" s="443"/>
      <c r="W133" s="443"/>
      <c r="X133" s="443"/>
      <c r="Y133" s="443"/>
      <c r="Z133" s="443"/>
    </row>
    <row r="134" ht="34.5" customHeight="1">
      <c r="A134" s="443"/>
      <c r="B134" s="443"/>
      <c r="C134" s="443"/>
      <c r="D134" s="443"/>
      <c r="E134" s="443"/>
      <c r="F134" s="443"/>
      <c r="G134" s="443"/>
      <c r="H134" s="443"/>
      <c r="I134" s="443"/>
      <c r="J134" s="443"/>
      <c r="K134" s="443"/>
      <c r="L134" s="443"/>
      <c r="M134" s="443"/>
      <c r="N134" s="443"/>
      <c r="O134" s="443"/>
      <c r="P134" s="443"/>
      <c r="Q134" s="443"/>
      <c r="R134" s="443"/>
      <c r="S134" s="443"/>
      <c r="T134" s="443"/>
      <c r="U134" s="443"/>
      <c r="V134" s="443"/>
      <c r="W134" s="443"/>
      <c r="X134" s="443"/>
      <c r="Y134" s="443"/>
      <c r="Z134" s="443"/>
    </row>
    <row r="135" ht="34.5" customHeight="1">
      <c r="A135" s="443"/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443"/>
      <c r="T135" s="443"/>
      <c r="U135" s="443"/>
      <c r="V135" s="443"/>
      <c r="W135" s="443"/>
      <c r="X135" s="443"/>
      <c r="Y135" s="443"/>
      <c r="Z135" s="443"/>
    </row>
    <row r="136" ht="34.5" customHeight="1">
      <c r="A136" s="443"/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443"/>
      <c r="T136" s="443"/>
      <c r="U136" s="443"/>
      <c r="V136" s="443"/>
      <c r="W136" s="443"/>
      <c r="X136" s="443"/>
      <c r="Y136" s="443"/>
      <c r="Z136" s="443"/>
    </row>
    <row r="137" ht="34.5" customHeight="1">
      <c r="A137" s="443"/>
      <c r="B137" s="443"/>
      <c r="C137" s="443"/>
      <c r="D137" s="443"/>
      <c r="E137" s="443"/>
      <c r="F137" s="443"/>
      <c r="G137" s="443"/>
      <c r="H137" s="443"/>
      <c r="I137" s="443"/>
      <c r="J137" s="443"/>
      <c r="K137" s="443"/>
      <c r="L137" s="443"/>
      <c r="M137" s="443"/>
      <c r="N137" s="443"/>
      <c r="O137" s="443"/>
      <c r="P137" s="443"/>
      <c r="Q137" s="443"/>
      <c r="R137" s="443"/>
      <c r="S137" s="443"/>
      <c r="T137" s="443"/>
      <c r="U137" s="443"/>
      <c r="V137" s="443"/>
      <c r="W137" s="443"/>
      <c r="X137" s="443"/>
      <c r="Y137" s="443"/>
      <c r="Z137" s="443"/>
    </row>
    <row r="138" ht="34.5" customHeight="1">
      <c r="A138" s="443"/>
      <c r="B138" s="443"/>
      <c r="C138" s="443"/>
      <c r="D138" s="443"/>
      <c r="E138" s="443"/>
      <c r="F138" s="443"/>
      <c r="G138" s="443"/>
      <c r="H138" s="443"/>
      <c r="I138" s="443"/>
      <c r="J138" s="443"/>
      <c r="K138" s="443"/>
      <c r="L138" s="443"/>
      <c r="M138" s="443"/>
      <c r="N138" s="443"/>
      <c r="O138" s="443"/>
      <c r="P138" s="443"/>
      <c r="Q138" s="443"/>
      <c r="R138" s="443"/>
      <c r="S138" s="443"/>
      <c r="T138" s="443"/>
      <c r="U138" s="443"/>
      <c r="V138" s="443"/>
      <c r="W138" s="443"/>
      <c r="X138" s="443"/>
      <c r="Y138" s="443"/>
      <c r="Z138" s="443"/>
    </row>
    <row r="139" ht="34.5" customHeight="1">
      <c r="A139" s="443"/>
      <c r="B139" s="443"/>
      <c r="C139" s="443"/>
      <c r="D139" s="443"/>
      <c r="E139" s="443"/>
      <c r="F139" s="443"/>
      <c r="G139" s="443"/>
      <c r="H139" s="443"/>
      <c r="I139" s="443"/>
      <c r="J139" s="443"/>
      <c r="K139" s="443"/>
      <c r="L139" s="443"/>
      <c r="M139" s="443"/>
      <c r="N139" s="443"/>
      <c r="O139" s="443"/>
      <c r="P139" s="443"/>
      <c r="Q139" s="443"/>
      <c r="R139" s="443"/>
      <c r="S139" s="443"/>
      <c r="T139" s="443"/>
      <c r="U139" s="443"/>
      <c r="V139" s="443"/>
      <c r="W139" s="443"/>
      <c r="X139" s="443"/>
      <c r="Y139" s="443"/>
      <c r="Z139" s="443"/>
    </row>
    <row r="140" ht="34.5" customHeight="1">
      <c r="A140" s="443"/>
      <c r="B140" s="443"/>
      <c r="C140" s="443"/>
      <c r="D140" s="443"/>
      <c r="E140" s="443"/>
      <c r="F140" s="443"/>
      <c r="G140" s="443"/>
      <c r="H140" s="443"/>
      <c r="I140" s="443"/>
      <c r="J140" s="443"/>
      <c r="K140" s="443"/>
      <c r="L140" s="443"/>
      <c r="M140" s="443"/>
      <c r="N140" s="443"/>
      <c r="O140" s="443"/>
      <c r="P140" s="443"/>
      <c r="Q140" s="443"/>
      <c r="R140" s="443"/>
      <c r="S140" s="443"/>
      <c r="T140" s="443"/>
      <c r="U140" s="443"/>
      <c r="V140" s="443"/>
      <c r="W140" s="443"/>
      <c r="X140" s="443"/>
      <c r="Y140" s="443"/>
      <c r="Z140" s="443"/>
    </row>
    <row r="141" ht="34.5" customHeight="1">
      <c r="A141" s="443"/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443"/>
      <c r="T141" s="443"/>
      <c r="U141" s="443"/>
      <c r="V141" s="443"/>
      <c r="W141" s="443"/>
      <c r="X141" s="443"/>
      <c r="Y141" s="443"/>
      <c r="Z141" s="443"/>
    </row>
    <row r="142" ht="34.5" customHeight="1">
      <c r="A142" s="443"/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443"/>
      <c r="T142" s="443"/>
      <c r="U142" s="443"/>
      <c r="V142" s="443"/>
      <c r="W142" s="443"/>
      <c r="X142" s="443"/>
      <c r="Y142" s="443"/>
      <c r="Z142" s="443"/>
    </row>
    <row r="143" ht="34.5" customHeight="1">
      <c r="A143" s="443"/>
      <c r="B143" s="443"/>
      <c r="C143" s="443"/>
      <c r="D143" s="443"/>
      <c r="E143" s="443"/>
      <c r="F143" s="443"/>
      <c r="G143" s="443"/>
      <c r="H143" s="443"/>
      <c r="I143" s="443"/>
      <c r="J143" s="443"/>
      <c r="K143" s="443"/>
      <c r="L143" s="443"/>
      <c r="M143" s="443"/>
      <c r="N143" s="443"/>
      <c r="O143" s="443"/>
      <c r="P143" s="443"/>
      <c r="Q143" s="443"/>
      <c r="R143" s="443"/>
      <c r="S143" s="443"/>
      <c r="T143" s="443"/>
      <c r="U143" s="443"/>
      <c r="V143" s="443"/>
      <c r="W143" s="443"/>
      <c r="X143" s="443"/>
      <c r="Y143" s="443"/>
      <c r="Z143" s="443"/>
    </row>
    <row r="144" ht="34.5" customHeight="1">
      <c r="A144" s="443"/>
      <c r="B144" s="443"/>
      <c r="C144" s="443"/>
      <c r="D144" s="443"/>
      <c r="E144" s="443"/>
      <c r="F144" s="443"/>
      <c r="G144" s="443"/>
      <c r="H144" s="443"/>
      <c r="I144" s="443"/>
      <c r="J144" s="443"/>
      <c r="K144" s="443"/>
      <c r="L144" s="443"/>
      <c r="M144" s="443"/>
      <c r="N144" s="443"/>
      <c r="O144" s="443"/>
      <c r="P144" s="443"/>
      <c r="Q144" s="443"/>
      <c r="R144" s="443"/>
      <c r="S144" s="443"/>
      <c r="T144" s="443"/>
      <c r="U144" s="443"/>
      <c r="V144" s="443"/>
      <c r="W144" s="443"/>
      <c r="X144" s="443"/>
      <c r="Y144" s="443"/>
      <c r="Z144" s="443"/>
    </row>
    <row r="145" ht="34.5" customHeight="1">
      <c r="A145" s="443"/>
      <c r="B145" s="443"/>
      <c r="C145" s="443"/>
      <c r="D145" s="443"/>
      <c r="E145" s="443"/>
      <c r="F145" s="443"/>
      <c r="G145" s="443"/>
      <c r="H145" s="443"/>
      <c r="I145" s="443"/>
      <c r="J145" s="443"/>
      <c r="K145" s="443"/>
      <c r="L145" s="443"/>
      <c r="M145" s="443"/>
      <c r="N145" s="443"/>
      <c r="O145" s="443"/>
      <c r="P145" s="443"/>
      <c r="Q145" s="443"/>
      <c r="R145" s="443"/>
      <c r="S145" s="443"/>
      <c r="T145" s="443"/>
      <c r="U145" s="443"/>
      <c r="V145" s="443"/>
      <c r="W145" s="443"/>
      <c r="X145" s="443"/>
      <c r="Y145" s="443"/>
      <c r="Z145" s="443"/>
    </row>
    <row r="146" ht="34.5" customHeight="1">
      <c r="A146" s="443"/>
      <c r="B146" s="443"/>
      <c r="C146" s="443"/>
      <c r="D146" s="443"/>
      <c r="E146" s="443"/>
      <c r="F146" s="443"/>
      <c r="G146" s="443"/>
      <c r="H146" s="443"/>
      <c r="I146" s="443"/>
      <c r="J146" s="443"/>
      <c r="K146" s="443"/>
      <c r="L146" s="443"/>
      <c r="M146" s="443"/>
      <c r="N146" s="443"/>
      <c r="O146" s="443"/>
      <c r="P146" s="443"/>
      <c r="Q146" s="443"/>
      <c r="R146" s="443"/>
      <c r="S146" s="443"/>
      <c r="T146" s="443"/>
      <c r="U146" s="443"/>
      <c r="V146" s="443"/>
      <c r="W146" s="443"/>
      <c r="X146" s="443"/>
      <c r="Y146" s="443"/>
      <c r="Z146" s="443"/>
    </row>
    <row r="147" ht="34.5" customHeight="1">
      <c r="A147" s="443"/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443"/>
      <c r="T147" s="443"/>
      <c r="U147" s="443"/>
      <c r="V147" s="443"/>
      <c r="W147" s="443"/>
      <c r="X147" s="443"/>
      <c r="Y147" s="443"/>
      <c r="Z147" s="443"/>
    </row>
    <row r="148" ht="34.5" customHeight="1">
      <c r="A148" s="443"/>
      <c r="B148" s="443"/>
      <c r="C148" s="443"/>
      <c r="D148" s="443"/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443"/>
      <c r="T148" s="443"/>
      <c r="U148" s="443"/>
      <c r="V148" s="443"/>
      <c r="W148" s="443"/>
      <c r="X148" s="443"/>
      <c r="Y148" s="443"/>
      <c r="Z148" s="443"/>
    </row>
    <row r="149" ht="34.5" customHeight="1">
      <c r="A149" s="443"/>
      <c r="B149" s="443"/>
      <c r="C149" s="443"/>
      <c r="D149" s="443"/>
      <c r="E149" s="443"/>
      <c r="F149" s="443"/>
      <c r="G149" s="443"/>
      <c r="H149" s="443"/>
      <c r="I149" s="443"/>
      <c r="J149" s="443"/>
      <c r="K149" s="443"/>
      <c r="L149" s="443"/>
      <c r="M149" s="443"/>
      <c r="N149" s="443"/>
      <c r="O149" s="443"/>
      <c r="P149" s="443"/>
      <c r="Q149" s="443"/>
      <c r="R149" s="443"/>
      <c r="S149" s="443"/>
      <c r="T149" s="443"/>
      <c r="U149" s="443"/>
      <c r="V149" s="443"/>
      <c r="W149" s="443"/>
      <c r="X149" s="443"/>
      <c r="Y149" s="443"/>
      <c r="Z149" s="443"/>
    </row>
    <row r="150" ht="34.5" customHeight="1">
      <c r="A150" s="443"/>
      <c r="B150" s="443"/>
      <c r="C150" s="443"/>
      <c r="D150" s="443"/>
      <c r="E150" s="443"/>
      <c r="F150" s="443"/>
      <c r="G150" s="443"/>
      <c r="H150" s="443"/>
      <c r="I150" s="443"/>
      <c r="J150" s="443"/>
      <c r="K150" s="443"/>
      <c r="L150" s="443"/>
      <c r="M150" s="443"/>
      <c r="N150" s="443"/>
      <c r="O150" s="443"/>
      <c r="P150" s="443"/>
      <c r="Q150" s="443"/>
      <c r="R150" s="443"/>
      <c r="S150" s="443"/>
      <c r="T150" s="443"/>
      <c r="U150" s="443"/>
      <c r="V150" s="443"/>
      <c r="W150" s="443"/>
      <c r="X150" s="443"/>
      <c r="Y150" s="443"/>
      <c r="Z150" s="443"/>
    </row>
    <row r="151" ht="34.5" customHeight="1">
      <c r="A151" s="443"/>
      <c r="B151" s="443"/>
      <c r="C151" s="443"/>
      <c r="D151" s="443"/>
      <c r="E151" s="443"/>
      <c r="F151" s="443"/>
      <c r="G151" s="443"/>
      <c r="H151" s="443"/>
      <c r="I151" s="443"/>
      <c r="J151" s="443"/>
      <c r="K151" s="443"/>
      <c r="L151" s="443"/>
      <c r="M151" s="443"/>
      <c r="N151" s="443"/>
      <c r="O151" s="443"/>
      <c r="P151" s="443"/>
      <c r="Q151" s="443"/>
      <c r="R151" s="443"/>
      <c r="S151" s="443"/>
      <c r="T151" s="443"/>
      <c r="U151" s="443"/>
      <c r="V151" s="443"/>
      <c r="W151" s="443"/>
      <c r="X151" s="443"/>
      <c r="Y151" s="443"/>
      <c r="Z151" s="443"/>
    </row>
    <row r="152" ht="34.5" customHeight="1">
      <c r="A152" s="443"/>
      <c r="B152" s="443"/>
      <c r="C152" s="443"/>
      <c r="D152" s="443"/>
      <c r="E152" s="443"/>
      <c r="F152" s="443"/>
      <c r="G152" s="443"/>
      <c r="H152" s="443"/>
      <c r="I152" s="443"/>
      <c r="J152" s="443"/>
      <c r="K152" s="443"/>
      <c r="L152" s="443"/>
      <c r="M152" s="443"/>
      <c r="N152" s="443"/>
      <c r="O152" s="443"/>
      <c r="P152" s="443"/>
      <c r="Q152" s="443"/>
      <c r="R152" s="443"/>
      <c r="S152" s="443"/>
      <c r="T152" s="443"/>
      <c r="U152" s="443"/>
      <c r="V152" s="443"/>
      <c r="W152" s="443"/>
      <c r="X152" s="443"/>
      <c r="Y152" s="443"/>
      <c r="Z152" s="443"/>
    </row>
    <row r="153" ht="34.5" customHeight="1">
      <c r="A153" s="443"/>
      <c r="B153" s="443"/>
      <c r="C153" s="443"/>
      <c r="D153" s="443"/>
      <c r="E153" s="443"/>
      <c r="F153" s="443"/>
      <c r="G153" s="443"/>
      <c r="H153" s="443"/>
      <c r="I153" s="443"/>
      <c r="J153" s="443"/>
      <c r="K153" s="443"/>
      <c r="L153" s="443"/>
      <c r="M153" s="443"/>
      <c r="N153" s="443"/>
      <c r="O153" s="443"/>
      <c r="P153" s="443"/>
      <c r="Q153" s="443"/>
      <c r="R153" s="443"/>
      <c r="S153" s="443"/>
      <c r="T153" s="443"/>
      <c r="U153" s="443"/>
      <c r="V153" s="443"/>
      <c r="W153" s="443"/>
      <c r="X153" s="443"/>
      <c r="Y153" s="443"/>
      <c r="Z153" s="443"/>
    </row>
    <row r="154" ht="34.5" customHeight="1">
      <c r="A154" s="443"/>
      <c r="B154" s="443"/>
      <c r="C154" s="443"/>
      <c r="D154" s="443"/>
      <c r="E154" s="443"/>
      <c r="F154" s="443"/>
      <c r="G154" s="443"/>
      <c r="H154" s="443"/>
      <c r="I154" s="443"/>
      <c r="J154" s="443"/>
      <c r="K154" s="443"/>
      <c r="L154" s="443"/>
      <c r="M154" s="443"/>
      <c r="N154" s="443"/>
      <c r="O154" s="443"/>
      <c r="P154" s="443"/>
      <c r="Q154" s="443"/>
      <c r="R154" s="443"/>
      <c r="S154" s="443"/>
      <c r="T154" s="443"/>
      <c r="U154" s="443"/>
      <c r="V154" s="443"/>
      <c r="W154" s="443"/>
      <c r="X154" s="443"/>
      <c r="Y154" s="443"/>
      <c r="Z154" s="443"/>
    </row>
    <row r="155" ht="34.5" customHeight="1">
      <c r="A155" s="443"/>
      <c r="B155" s="443"/>
      <c r="C155" s="443"/>
      <c r="D155" s="443"/>
      <c r="E155" s="443"/>
      <c r="F155" s="443"/>
      <c r="G155" s="443"/>
      <c r="H155" s="443"/>
      <c r="I155" s="443"/>
      <c r="J155" s="443"/>
      <c r="K155" s="443"/>
      <c r="L155" s="443"/>
      <c r="M155" s="443"/>
      <c r="N155" s="443"/>
      <c r="O155" s="443"/>
      <c r="P155" s="443"/>
      <c r="Q155" s="443"/>
      <c r="R155" s="443"/>
      <c r="S155" s="443"/>
      <c r="T155" s="443"/>
      <c r="U155" s="443"/>
      <c r="V155" s="443"/>
      <c r="W155" s="443"/>
      <c r="X155" s="443"/>
      <c r="Y155" s="443"/>
      <c r="Z155" s="443"/>
    </row>
    <row r="156" ht="34.5" customHeight="1">
      <c r="A156" s="443"/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443"/>
      <c r="T156" s="443"/>
      <c r="U156" s="443"/>
      <c r="V156" s="443"/>
      <c r="W156" s="443"/>
      <c r="X156" s="443"/>
      <c r="Y156" s="443"/>
      <c r="Z156" s="443"/>
    </row>
    <row r="157" ht="34.5" customHeight="1">
      <c r="A157" s="443"/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443"/>
      <c r="T157" s="443"/>
      <c r="U157" s="443"/>
      <c r="V157" s="443"/>
      <c r="W157" s="443"/>
      <c r="X157" s="443"/>
      <c r="Y157" s="443"/>
      <c r="Z157" s="443"/>
    </row>
    <row r="158" ht="34.5" customHeight="1">
      <c r="A158" s="443"/>
      <c r="B158" s="443"/>
      <c r="C158" s="443"/>
      <c r="D158" s="443"/>
      <c r="E158" s="443"/>
      <c r="F158" s="443"/>
      <c r="G158" s="443"/>
      <c r="H158" s="443"/>
      <c r="I158" s="443"/>
      <c r="J158" s="443"/>
      <c r="K158" s="443"/>
      <c r="L158" s="443"/>
      <c r="M158" s="443"/>
      <c r="N158" s="443"/>
      <c r="O158" s="443"/>
      <c r="P158" s="443"/>
      <c r="Q158" s="443"/>
      <c r="R158" s="443"/>
      <c r="S158" s="443"/>
      <c r="T158" s="443"/>
      <c r="U158" s="443"/>
      <c r="V158" s="443"/>
      <c r="W158" s="443"/>
      <c r="X158" s="443"/>
      <c r="Y158" s="443"/>
      <c r="Z158" s="443"/>
    </row>
    <row r="159" ht="34.5" customHeight="1">
      <c r="A159" s="443"/>
      <c r="B159" s="443"/>
      <c r="C159" s="443"/>
      <c r="D159" s="443"/>
      <c r="E159" s="443"/>
      <c r="F159" s="443"/>
      <c r="G159" s="443"/>
      <c r="H159" s="443"/>
      <c r="I159" s="443"/>
      <c r="J159" s="443"/>
      <c r="K159" s="443"/>
      <c r="L159" s="443"/>
      <c r="M159" s="443"/>
      <c r="N159" s="443"/>
      <c r="O159" s="443"/>
      <c r="P159" s="443"/>
      <c r="Q159" s="443"/>
      <c r="R159" s="443"/>
      <c r="S159" s="443"/>
      <c r="T159" s="443"/>
      <c r="U159" s="443"/>
      <c r="V159" s="443"/>
      <c r="W159" s="443"/>
      <c r="X159" s="443"/>
      <c r="Y159" s="443"/>
      <c r="Z159" s="443"/>
    </row>
    <row r="160" ht="34.5" customHeight="1">
      <c r="A160" s="443"/>
      <c r="B160" s="443"/>
      <c r="C160" s="443"/>
      <c r="D160" s="443"/>
      <c r="E160" s="443"/>
      <c r="F160" s="443"/>
      <c r="G160" s="443"/>
      <c r="H160" s="443"/>
      <c r="I160" s="443"/>
      <c r="J160" s="443"/>
      <c r="K160" s="443"/>
      <c r="L160" s="443"/>
      <c r="M160" s="443"/>
      <c r="N160" s="443"/>
      <c r="O160" s="443"/>
      <c r="P160" s="443"/>
      <c r="Q160" s="443"/>
      <c r="R160" s="443"/>
      <c r="S160" s="443"/>
      <c r="T160" s="443"/>
      <c r="U160" s="443"/>
      <c r="V160" s="443"/>
      <c r="W160" s="443"/>
      <c r="X160" s="443"/>
      <c r="Y160" s="443"/>
      <c r="Z160" s="443"/>
    </row>
    <row r="161" ht="34.5" customHeight="1">
      <c r="A161" s="443"/>
      <c r="B161" s="443"/>
      <c r="C161" s="443"/>
      <c r="D161" s="443"/>
      <c r="E161" s="443"/>
      <c r="F161" s="443"/>
      <c r="G161" s="443"/>
      <c r="H161" s="443"/>
      <c r="I161" s="443"/>
      <c r="J161" s="443"/>
      <c r="K161" s="443"/>
      <c r="L161" s="443"/>
      <c r="M161" s="443"/>
      <c r="N161" s="443"/>
      <c r="O161" s="443"/>
      <c r="P161" s="443"/>
      <c r="Q161" s="443"/>
      <c r="R161" s="443"/>
      <c r="S161" s="443"/>
      <c r="T161" s="443"/>
      <c r="U161" s="443"/>
      <c r="V161" s="443"/>
      <c r="W161" s="443"/>
      <c r="X161" s="443"/>
      <c r="Y161" s="443"/>
      <c r="Z161" s="443"/>
    </row>
    <row r="162" ht="34.5" customHeight="1">
      <c r="A162" s="443"/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443"/>
      <c r="T162" s="443"/>
      <c r="U162" s="443"/>
      <c r="V162" s="443"/>
      <c r="W162" s="443"/>
      <c r="X162" s="443"/>
      <c r="Y162" s="443"/>
      <c r="Z162" s="443"/>
    </row>
    <row r="163" ht="34.5" customHeight="1">
      <c r="A163" s="443"/>
      <c r="B163" s="443"/>
      <c r="C163" s="443"/>
      <c r="D163" s="443"/>
      <c r="E163" s="443"/>
      <c r="F163" s="443"/>
      <c r="G163" s="443"/>
      <c r="H163" s="443"/>
      <c r="I163" s="443"/>
      <c r="J163" s="443"/>
      <c r="K163" s="443"/>
      <c r="L163" s="443"/>
      <c r="M163" s="443"/>
      <c r="N163" s="443"/>
      <c r="O163" s="443"/>
      <c r="P163" s="443"/>
      <c r="Q163" s="443"/>
      <c r="R163" s="443"/>
      <c r="S163" s="443"/>
      <c r="T163" s="443"/>
      <c r="U163" s="443"/>
      <c r="V163" s="443"/>
      <c r="W163" s="443"/>
      <c r="X163" s="443"/>
      <c r="Y163" s="443"/>
      <c r="Z163" s="443"/>
    </row>
    <row r="164" ht="34.5" customHeight="1">
      <c r="A164" s="443"/>
      <c r="B164" s="443"/>
      <c r="C164" s="443"/>
      <c r="D164" s="443"/>
      <c r="E164" s="443"/>
      <c r="F164" s="443"/>
      <c r="G164" s="443"/>
      <c r="H164" s="443"/>
      <c r="I164" s="443"/>
      <c r="J164" s="443"/>
      <c r="K164" s="443"/>
      <c r="L164" s="443"/>
      <c r="M164" s="443"/>
      <c r="N164" s="443"/>
      <c r="O164" s="443"/>
      <c r="P164" s="443"/>
      <c r="Q164" s="443"/>
      <c r="R164" s="443"/>
      <c r="S164" s="443"/>
      <c r="T164" s="443"/>
      <c r="U164" s="443"/>
      <c r="V164" s="443"/>
      <c r="W164" s="443"/>
      <c r="X164" s="443"/>
      <c r="Y164" s="443"/>
      <c r="Z164" s="443"/>
    </row>
    <row r="165" ht="34.5" customHeight="1">
      <c r="A165" s="443"/>
      <c r="B165" s="443"/>
      <c r="C165" s="443"/>
      <c r="D165" s="443"/>
      <c r="E165" s="443"/>
      <c r="F165" s="443"/>
      <c r="G165" s="443"/>
      <c r="H165" s="443"/>
      <c r="I165" s="443"/>
      <c r="J165" s="443"/>
      <c r="K165" s="443"/>
      <c r="L165" s="443"/>
      <c r="M165" s="443"/>
      <c r="N165" s="443"/>
      <c r="O165" s="443"/>
      <c r="P165" s="443"/>
      <c r="Q165" s="443"/>
      <c r="R165" s="443"/>
      <c r="S165" s="443"/>
      <c r="T165" s="443"/>
      <c r="U165" s="443"/>
      <c r="V165" s="443"/>
      <c r="W165" s="443"/>
      <c r="X165" s="443"/>
      <c r="Y165" s="443"/>
      <c r="Z165" s="443"/>
    </row>
    <row r="166" ht="34.5" customHeight="1">
      <c r="A166" s="443"/>
      <c r="B166" s="443"/>
      <c r="C166" s="443"/>
      <c r="D166" s="443"/>
      <c r="E166" s="443"/>
      <c r="F166" s="443"/>
      <c r="G166" s="443"/>
      <c r="H166" s="443"/>
      <c r="I166" s="443"/>
      <c r="J166" s="443"/>
      <c r="K166" s="443"/>
      <c r="L166" s="443"/>
      <c r="M166" s="443"/>
      <c r="N166" s="443"/>
      <c r="O166" s="443"/>
      <c r="P166" s="443"/>
      <c r="Q166" s="443"/>
      <c r="R166" s="443"/>
      <c r="S166" s="443"/>
      <c r="T166" s="443"/>
      <c r="U166" s="443"/>
      <c r="V166" s="443"/>
      <c r="W166" s="443"/>
      <c r="X166" s="443"/>
      <c r="Y166" s="443"/>
      <c r="Z166" s="443"/>
    </row>
    <row r="167" ht="34.5" customHeight="1">
      <c r="A167" s="443"/>
      <c r="B167" s="443"/>
      <c r="C167" s="443"/>
      <c r="D167" s="443"/>
      <c r="E167" s="443"/>
      <c r="F167" s="443"/>
      <c r="G167" s="443"/>
      <c r="H167" s="443"/>
      <c r="I167" s="443"/>
      <c r="J167" s="443"/>
      <c r="K167" s="443"/>
      <c r="L167" s="443"/>
      <c r="M167" s="443"/>
      <c r="N167" s="443"/>
      <c r="O167" s="443"/>
      <c r="P167" s="443"/>
      <c r="Q167" s="443"/>
      <c r="R167" s="443"/>
      <c r="S167" s="443"/>
      <c r="T167" s="443"/>
      <c r="U167" s="443"/>
      <c r="V167" s="443"/>
      <c r="W167" s="443"/>
      <c r="X167" s="443"/>
      <c r="Y167" s="443"/>
      <c r="Z167" s="443"/>
    </row>
    <row r="168" ht="34.5" customHeight="1">
      <c r="A168" s="443"/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443"/>
      <c r="T168" s="443"/>
      <c r="U168" s="443"/>
      <c r="V168" s="443"/>
      <c r="W168" s="443"/>
      <c r="X168" s="443"/>
      <c r="Y168" s="443"/>
      <c r="Z168" s="443"/>
    </row>
    <row r="169" ht="34.5" customHeight="1">
      <c r="A169" s="443"/>
      <c r="B169" s="443"/>
      <c r="C169" s="443"/>
      <c r="D169" s="443"/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443"/>
      <c r="T169" s="443"/>
      <c r="U169" s="443"/>
      <c r="V169" s="443"/>
      <c r="W169" s="443"/>
      <c r="X169" s="443"/>
      <c r="Y169" s="443"/>
      <c r="Z169" s="443"/>
    </row>
    <row r="170" ht="34.5" customHeight="1">
      <c r="A170" s="443"/>
      <c r="B170" s="443"/>
      <c r="C170" s="443"/>
      <c r="D170" s="443"/>
      <c r="E170" s="443"/>
      <c r="F170" s="443"/>
      <c r="G170" s="443"/>
      <c r="H170" s="443"/>
      <c r="I170" s="443"/>
      <c r="J170" s="443"/>
      <c r="K170" s="443"/>
      <c r="L170" s="443"/>
      <c r="M170" s="443"/>
      <c r="N170" s="443"/>
      <c r="O170" s="443"/>
      <c r="P170" s="443"/>
      <c r="Q170" s="443"/>
      <c r="R170" s="443"/>
      <c r="S170" s="443"/>
      <c r="T170" s="443"/>
      <c r="U170" s="443"/>
      <c r="V170" s="443"/>
      <c r="W170" s="443"/>
      <c r="X170" s="443"/>
      <c r="Y170" s="443"/>
      <c r="Z170" s="443"/>
    </row>
    <row r="171" ht="34.5" customHeight="1">
      <c r="A171" s="443"/>
      <c r="B171" s="443"/>
      <c r="C171" s="443"/>
      <c r="D171" s="443"/>
      <c r="E171" s="443"/>
      <c r="F171" s="443"/>
      <c r="G171" s="443"/>
      <c r="H171" s="443"/>
      <c r="I171" s="443"/>
      <c r="J171" s="443"/>
      <c r="K171" s="443"/>
      <c r="L171" s="443"/>
      <c r="M171" s="443"/>
      <c r="N171" s="443"/>
      <c r="O171" s="443"/>
      <c r="P171" s="443"/>
      <c r="Q171" s="443"/>
      <c r="R171" s="443"/>
      <c r="S171" s="443"/>
      <c r="T171" s="443"/>
      <c r="U171" s="443"/>
      <c r="V171" s="443"/>
      <c r="W171" s="443"/>
      <c r="X171" s="443"/>
      <c r="Y171" s="443"/>
      <c r="Z171" s="443"/>
    </row>
    <row r="172" ht="34.5" customHeight="1">
      <c r="A172" s="443"/>
      <c r="B172" s="443"/>
      <c r="C172" s="443"/>
      <c r="D172" s="443"/>
      <c r="E172" s="443"/>
      <c r="F172" s="443"/>
      <c r="G172" s="443"/>
      <c r="H172" s="443"/>
      <c r="I172" s="443"/>
      <c r="J172" s="443"/>
      <c r="K172" s="443"/>
      <c r="L172" s="443"/>
      <c r="M172" s="443"/>
      <c r="N172" s="443"/>
      <c r="O172" s="443"/>
      <c r="P172" s="443"/>
      <c r="Q172" s="443"/>
      <c r="R172" s="443"/>
      <c r="S172" s="443"/>
      <c r="T172" s="443"/>
      <c r="U172" s="443"/>
      <c r="V172" s="443"/>
      <c r="W172" s="443"/>
      <c r="X172" s="443"/>
      <c r="Y172" s="443"/>
      <c r="Z172" s="443"/>
    </row>
    <row r="173" ht="34.5" customHeight="1">
      <c r="A173" s="443"/>
      <c r="B173" s="443"/>
      <c r="C173" s="443"/>
      <c r="D173" s="443"/>
      <c r="E173" s="443"/>
      <c r="F173" s="443"/>
      <c r="G173" s="443"/>
      <c r="H173" s="443"/>
      <c r="I173" s="443"/>
      <c r="J173" s="443"/>
      <c r="K173" s="443"/>
      <c r="L173" s="443"/>
      <c r="M173" s="443"/>
      <c r="N173" s="443"/>
      <c r="O173" s="443"/>
      <c r="P173" s="443"/>
      <c r="Q173" s="443"/>
      <c r="R173" s="443"/>
      <c r="S173" s="443"/>
      <c r="T173" s="443"/>
      <c r="U173" s="443"/>
      <c r="V173" s="443"/>
      <c r="W173" s="443"/>
      <c r="X173" s="443"/>
      <c r="Y173" s="443"/>
      <c r="Z173" s="443"/>
    </row>
    <row r="174" ht="34.5" customHeight="1">
      <c r="A174" s="443"/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443"/>
      <c r="T174" s="443"/>
      <c r="U174" s="443"/>
      <c r="V174" s="443"/>
      <c r="W174" s="443"/>
      <c r="X174" s="443"/>
      <c r="Y174" s="443"/>
      <c r="Z174" s="443"/>
    </row>
    <row r="175" ht="34.5" customHeight="1">
      <c r="A175" s="443"/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443"/>
      <c r="T175" s="443"/>
      <c r="U175" s="443"/>
      <c r="V175" s="443"/>
      <c r="W175" s="443"/>
      <c r="X175" s="443"/>
      <c r="Y175" s="443"/>
      <c r="Z175" s="443"/>
    </row>
    <row r="176" ht="34.5" customHeight="1">
      <c r="A176" s="443"/>
      <c r="B176" s="443"/>
      <c r="C176" s="443"/>
      <c r="D176" s="443"/>
      <c r="E176" s="443"/>
      <c r="F176" s="443"/>
      <c r="G176" s="443"/>
      <c r="H176" s="443"/>
      <c r="I176" s="443"/>
      <c r="J176" s="443"/>
      <c r="K176" s="443"/>
      <c r="L176" s="443"/>
      <c r="M176" s="443"/>
      <c r="N176" s="443"/>
      <c r="O176" s="443"/>
      <c r="P176" s="443"/>
      <c r="Q176" s="443"/>
      <c r="R176" s="443"/>
      <c r="S176" s="443"/>
      <c r="T176" s="443"/>
      <c r="U176" s="443"/>
      <c r="V176" s="443"/>
      <c r="W176" s="443"/>
      <c r="X176" s="443"/>
      <c r="Y176" s="443"/>
      <c r="Z176" s="443"/>
    </row>
    <row r="177" ht="34.5" customHeight="1">
      <c r="A177" s="443"/>
      <c r="B177" s="443"/>
      <c r="C177" s="443"/>
      <c r="D177" s="443"/>
      <c r="E177" s="443"/>
      <c r="F177" s="443"/>
      <c r="G177" s="443"/>
      <c r="H177" s="443"/>
      <c r="I177" s="443"/>
      <c r="J177" s="443"/>
      <c r="K177" s="443"/>
      <c r="L177" s="443"/>
      <c r="M177" s="443"/>
      <c r="N177" s="443"/>
      <c r="O177" s="443"/>
      <c r="P177" s="443"/>
      <c r="Q177" s="443"/>
      <c r="R177" s="443"/>
      <c r="S177" s="443"/>
      <c r="T177" s="443"/>
      <c r="U177" s="443"/>
      <c r="V177" s="443"/>
      <c r="W177" s="443"/>
      <c r="X177" s="443"/>
      <c r="Y177" s="443"/>
      <c r="Z177" s="443"/>
    </row>
    <row r="178" ht="34.5" customHeight="1">
      <c r="A178" s="443"/>
      <c r="B178" s="443"/>
      <c r="C178" s="443"/>
      <c r="D178" s="443"/>
      <c r="E178" s="443"/>
      <c r="F178" s="443"/>
      <c r="G178" s="443"/>
      <c r="H178" s="443"/>
      <c r="I178" s="443"/>
      <c r="J178" s="443"/>
      <c r="K178" s="443"/>
      <c r="L178" s="443"/>
      <c r="M178" s="443"/>
      <c r="N178" s="443"/>
      <c r="O178" s="443"/>
      <c r="P178" s="443"/>
      <c r="Q178" s="443"/>
      <c r="R178" s="443"/>
      <c r="S178" s="443"/>
      <c r="T178" s="443"/>
      <c r="U178" s="443"/>
      <c r="V178" s="443"/>
      <c r="W178" s="443"/>
      <c r="X178" s="443"/>
      <c r="Y178" s="443"/>
      <c r="Z178" s="443"/>
    </row>
    <row r="179" ht="34.5" customHeight="1">
      <c r="A179" s="443"/>
      <c r="B179" s="443"/>
      <c r="C179" s="443"/>
      <c r="D179" s="443"/>
      <c r="E179" s="443"/>
      <c r="F179" s="443"/>
      <c r="G179" s="443"/>
      <c r="H179" s="443"/>
      <c r="I179" s="443"/>
      <c r="J179" s="443"/>
      <c r="K179" s="443"/>
      <c r="L179" s="443"/>
      <c r="M179" s="443"/>
      <c r="N179" s="443"/>
      <c r="O179" s="443"/>
      <c r="P179" s="443"/>
      <c r="Q179" s="443"/>
      <c r="R179" s="443"/>
      <c r="S179" s="443"/>
      <c r="T179" s="443"/>
      <c r="U179" s="443"/>
      <c r="V179" s="443"/>
      <c r="W179" s="443"/>
      <c r="X179" s="443"/>
      <c r="Y179" s="443"/>
      <c r="Z179" s="443"/>
    </row>
    <row r="180" ht="34.5" customHeight="1">
      <c r="A180" s="443"/>
      <c r="B180" s="443"/>
      <c r="C180" s="443"/>
      <c r="D180" s="443"/>
      <c r="E180" s="443"/>
      <c r="F180" s="443"/>
      <c r="G180" s="443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443"/>
      <c r="T180" s="443"/>
      <c r="U180" s="443"/>
      <c r="V180" s="443"/>
      <c r="W180" s="443"/>
      <c r="X180" s="443"/>
      <c r="Y180" s="443"/>
      <c r="Z180" s="443"/>
    </row>
    <row r="181" ht="34.5" customHeight="1">
      <c r="A181" s="443"/>
      <c r="B181" s="443"/>
      <c r="C181" s="443"/>
      <c r="D181" s="443"/>
      <c r="E181" s="443"/>
      <c r="F181" s="443"/>
      <c r="G181" s="443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443"/>
      <c r="T181" s="443"/>
      <c r="U181" s="443"/>
      <c r="V181" s="443"/>
      <c r="W181" s="443"/>
      <c r="X181" s="443"/>
      <c r="Y181" s="443"/>
      <c r="Z181" s="443"/>
    </row>
    <row r="182" ht="34.5" customHeight="1">
      <c r="A182" s="443"/>
      <c r="B182" s="443"/>
      <c r="C182" s="443"/>
      <c r="D182" s="443"/>
      <c r="E182" s="443"/>
      <c r="F182" s="443"/>
      <c r="G182" s="443"/>
      <c r="H182" s="443"/>
      <c r="I182" s="443"/>
      <c r="J182" s="443"/>
      <c r="K182" s="443"/>
      <c r="L182" s="443"/>
      <c r="M182" s="443"/>
      <c r="N182" s="443"/>
      <c r="O182" s="443"/>
      <c r="P182" s="443"/>
      <c r="Q182" s="443"/>
      <c r="R182" s="443"/>
      <c r="S182" s="443"/>
      <c r="T182" s="443"/>
      <c r="U182" s="443"/>
      <c r="V182" s="443"/>
      <c r="W182" s="443"/>
      <c r="X182" s="443"/>
      <c r="Y182" s="443"/>
      <c r="Z182" s="443"/>
    </row>
    <row r="183" ht="34.5" customHeight="1">
      <c r="A183" s="443"/>
      <c r="B183" s="443"/>
      <c r="C183" s="443"/>
      <c r="D183" s="443"/>
      <c r="E183" s="443"/>
      <c r="F183" s="443"/>
      <c r="G183" s="443"/>
      <c r="H183" s="443"/>
      <c r="I183" s="443"/>
      <c r="J183" s="443"/>
      <c r="K183" s="443"/>
      <c r="L183" s="443"/>
      <c r="M183" s="443"/>
      <c r="N183" s="443"/>
      <c r="O183" s="443"/>
      <c r="P183" s="443"/>
      <c r="Q183" s="443"/>
      <c r="R183" s="443"/>
      <c r="S183" s="443"/>
      <c r="T183" s="443"/>
      <c r="U183" s="443"/>
      <c r="V183" s="443"/>
      <c r="W183" s="443"/>
      <c r="X183" s="443"/>
      <c r="Y183" s="443"/>
      <c r="Z183" s="443"/>
    </row>
    <row r="184" ht="34.5" customHeight="1">
      <c r="A184" s="443"/>
      <c r="B184" s="443"/>
      <c r="C184" s="443"/>
      <c r="D184" s="443"/>
      <c r="E184" s="443"/>
      <c r="F184" s="443"/>
      <c r="G184" s="443"/>
      <c r="H184" s="443"/>
      <c r="I184" s="443"/>
      <c r="J184" s="443"/>
      <c r="K184" s="443"/>
      <c r="L184" s="443"/>
      <c r="M184" s="443"/>
      <c r="N184" s="443"/>
      <c r="O184" s="443"/>
      <c r="P184" s="443"/>
      <c r="Q184" s="443"/>
      <c r="R184" s="443"/>
      <c r="S184" s="443"/>
      <c r="T184" s="443"/>
      <c r="U184" s="443"/>
      <c r="V184" s="443"/>
      <c r="W184" s="443"/>
      <c r="X184" s="443"/>
      <c r="Y184" s="443"/>
      <c r="Z184" s="443"/>
    </row>
    <row r="185" ht="34.5" customHeight="1">
      <c r="A185" s="443"/>
      <c r="B185" s="443"/>
      <c r="C185" s="443"/>
      <c r="D185" s="443"/>
      <c r="E185" s="443"/>
      <c r="F185" s="443"/>
      <c r="G185" s="443"/>
      <c r="H185" s="443"/>
      <c r="I185" s="443"/>
      <c r="J185" s="443"/>
      <c r="K185" s="443"/>
      <c r="L185" s="443"/>
      <c r="M185" s="443"/>
      <c r="N185" s="443"/>
      <c r="O185" s="443"/>
      <c r="P185" s="443"/>
      <c r="Q185" s="443"/>
      <c r="R185" s="443"/>
      <c r="S185" s="443"/>
      <c r="T185" s="443"/>
      <c r="U185" s="443"/>
      <c r="V185" s="443"/>
      <c r="W185" s="443"/>
      <c r="X185" s="443"/>
      <c r="Y185" s="443"/>
      <c r="Z185" s="443"/>
    </row>
    <row r="186" ht="34.5" customHeight="1">
      <c r="A186" s="443"/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443"/>
      <c r="T186" s="443"/>
      <c r="U186" s="443"/>
      <c r="V186" s="443"/>
      <c r="W186" s="443"/>
      <c r="X186" s="443"/>
      <c r="Y186" s="443"/>
      <c r="Z186" s="443"/>
    </row>
    <row r="187" ht="34.5" customHeight="1">
      <c r="A187" s="443"/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443"/>
      <c r="T187" s="443"/>
      <c r="U187" s="443"/>
      <c r="V187" s="443"/>
      <c r="W187" s="443"/>
      <c r="X187" s="443"/>
      <c r="Y187" s="443"/>
      <c r="Z187" s="443"/>
    </row>
    <row r="188" ht="34.5" customHeight="1">
      <c r="A188" s="443"/>
      <c r="B188" s="443"/>
      <c r="C188" s="443"/>
      <c r="D188" s="443"/>
      <c r="E188" s="443"/>
      <c r="F188" s="443"/>
      <c r="G188" s="443"/>
      <c r="H188" s="443"/>
      <c r="I188" s="443"/>
      <c r="J188" s="443"/>
      <c r="K188" s="443"/>
      <c r="L188" s="443"/>
      <c r="M188" s="443"/>
      <c r="N188" s="443"/>
      <c r="O188" s="443"/>
      <c r="P188" s="443"/>
      <c r="Q188" s="443"/>
      <c r="R188" s="443"/>
      <c r="S188" s="443"/>
      <c r="T188" s="443"/>
      <c r="U188" s="443"/>
      <c r="V188" s="443"/>
      <c r="W188" s="443"/>
      <c r="X188" s="443"/>
      <c r="Y188" s="443"/>
      <c r="Z188" s="443"/>
    </row>
    <row r="189" ht="34.5" customHeight="1">
      <c r="A189" s="443"/>
      <c r="B189" s="443"/>
      <c r="C189" s="443"/>
      <c r="D189" s="443"/>
      <c r="E189" s="443"/>
      <c r="F189" s="443"/>
      <c r="G189" s="443"/>
      <c r="H189" s="443"/>
      <c r="I189" s="443"/>
      <c r="J189" s="443"/>
      <c r="K189" s="443"/>
      <c r="L189" s="443"/>
      <c r="M189" s="443"/>
      <c r="N189" s="443"/>
      <c r="O189" s="443"/>
      <c r="P189" s="443"/>
      <c r="Q189" s="443"/>
      <c r="R189" s="443"/>
      <c r="S189" s="443"/>
      <c r="T189" s="443"/>
      <c r="U189" s="443"/>
      <c r="V189" s="443"/>
      <c r="W189" s="443"/>
      <c r="X189" s="443"/>
      <c r="Y189" s="443"/>
      <c r="Z189" s="443"/>
    </row>
    <row r="190" ht="34.5" customHeight="1">
      <c r="A190" s="443"/>
      <c r="B190" s="443"/>
      <c r="C190" s="443"/>
      <c r="D190" s="443"/>
      <c r="E190" s="443"/>
      <c r="F190" s="443"/>
      <c r="G190" s="443"/>
      <c r="H190" s="443"/>
      <c r="I190" s="443"/>
      <c r="J190" s="443"/>
      <c r="K190" s="443"/>
      <c r="L190" s="443"/>
      <c r="M190" s="443"/>
      <c r="N190" s="443"/>
      <c r="O190" s="443"/>
      <c r="P190" s="443"/>
      <c r="Q190" s="443"/>
      <c r="R190" s="443"/>
      <c r="S190" s="443"/>
      <c r="T190" s="443"/>
      <c r="U190" s="443"/>
      <c r="V190" s="443"/>
      <c r="W190" s="443"/>
      <c r="X190" s="443"/>
      <c r="Y190" s="443"/>
      <c r="Z190" s="443"/>
    </row>
    <row r="191" ht="34.5" customHeight="1">
      <c r="A191" s="443"/>
      <c r="B191" s="443"/>
      <c r="C191" s="443"/>
      <c r="D191" s="443"/>
      <c r="E191" s="443"/>
      <c r="F191" s="443"/>
      <c r="G191" s="443"/>
      <c r="H191" s="443"/>
      <c r="I191" s="443"/>
      <c r="J191" s="443"/>
      <c r="K191" s="443"/>
      <c r="L191" s="443"/>
      <c r="M191" s="443"/>
      <c r="N191" s="443"/>
      <c r="O191" s="443"/>
      <c r="P191" s="443"/>
      <c r="Q191" s="443"/>
      <c r="R191" s="443"/>
      <c r="S191" s="443"/>
      <c r="T191" s="443"/>
      <c r="U191" s="443"/>
      <c r="V191" s="443"/>
      <c r="W191" s="443"/>
      <c r="X191" s="443"/>
      <c r="Y191" s="443"/>
      <c r="Z191" s="443"/>
    </row>
    <row r="192" ht="34.5" customHeight="1">
      <c r="A192" s="443"/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443"/>
      <c r="T192" s="443"/>
      <c r="U192" s="443"/>
      <c r="V192" s="443"/>
      <c r="W192" s="443"/>
      <c r="X192" s="443"/>
      <c r="Y192" s="443"/>
      <c r="Z192" s="443"/>
    </row>
    <row r="193" ht="34.5" customHeight="1">
      <c r="A193" s="443"/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443"/>
      <c r="T193" s="443"/>
      <c r="U193" s="443"/>
      <c r="V193" s="443"/>
      <c r="W193" s="443"/>
      <c r="X193" s="443"/>
      <c r="Y193" s="443"/>
      <c r="Z193" s="443"/>
    </row>
    <row r="194" ht="34.5" customHeight="1">
      <c r="A194" s="443"/>
      <c r="B194" s="443"/>
      <c r="C194" s="443"/>
      <c r="D194" s="443"/>
      <c r="E194" s="443"/>
      <c r="F194" s="443"/>
      <c r="G194" s="443"/>
      <c r="H194" s="443"/>
      <c r="I194" s="443"/>
      <c r="J194" s="443"/>
      <c r="K194" s="443"/>
      <c r="L194" s="443"/>
      <c r="M194" s="443"/>
      <c r="N194" s="443"/>
      <c r="O194" s="443"/>
      <c r="P194" s="443"/>
      <c r="Q194" s="443"/>
      <c r="R194" s="443"/>
      <c r="S194" s="443"/>
      <c r="T194" s="443"/>
      <c r="U194" s="443"/>
      <c r="V194" s="443"/>
      <c r="W194" s="443"/>
      <c r="X194" s="443"/>
      <c r="Y194" s="443"/>
      <c r="Z194" s="443"/>
    </row>
    <row r="195" ht="34.5" customHeight="1">
      <c r="A195" s="443"/>
      <c r="B195" s="443"/>
      <c r="C195" s="443"/>
      <c r="D195" s="443"/>
      <c r="E195" s="443"/>
      <c r="F195" s="443"/>
      <c r="G195" s="443"/>
      <c r="H195" s="443"/>
      <c r="I195" s="443"/>
      <c r="J195" s="443"/>
      <c r="K195" s="443"/>
      <c r="L195" s="443"/>
      <c r="M195" s="443"/>
      <c r="N195" s="443"/>
      <c r="O195" s="443"/>
      <c r="P195" s="443"/>
      <c r="Q195" s="443"/>
      <c r="R195" s="443"/>
      <c r="S195" s="443"/>
      <c r="T195" s="443"/>
      <c r="U195" s="443"/>
      <c r="V195" s="443"/>
      <c r="W195" s="443"/>
      <c r="X195" s="443"/>
      <c r="Y195" s="443"/>
      <c r="Z195" s="443"/>
    </row>
    <row r="196" ht="34.5" customHeight="1">
      <c r="A196" s="443"/>
      <c r="B196" s="443"/>
      <c r="C196" s="443"/>
      <c r="D196" s="443"/>
      <c r="E196" s="443"/>
      <c r="F196" s="443"/>
      <c r="G196" s="443"/>
      <c r="H196" s="443"/>
      <c r="I196" s="443"/>
      <c r="J196" s="443"/>
      <c r="K196" s="443"/>
      <c r="L196" s="443"/>
      <c r="M196" s="443"/>
      <c r="N196" s="443"/>
      <c r="O196" s="443"/>
      <c r="P196" s="443"/>
      <c r="Q196" s="443"/>
      <c r="R196" s="443"/>
      <c r="S196" s="443"/>
      <c r="T196" s="443"/>
      <c r="U196" s="443"/>
      <c r="V196" s="443"/>
      <c r="W196" s="443"/>
      <c r="X196" s="443"/>
      <c r="Y196" s="443"/>
      <c r="Z196" s="443"/>
    </row>
    <row r="197" ht="34.5" customHeight="1">
      <c r="A197" s="443"/>
      <c r="B197" s="443"/>
      <c r="C197" s="443"/>
      <c r="D197" s="443"/>
      <c r="E197" s="443"/>
      <c r="F197" s="443"/>
      <c r="G197" s="443"/>
      <c r="H197" s="443"/>
      <c r="I197" s="443"/>
      <c r="J197" s="443"/>
      <c r="K197" s="443"/>
      <c r="L197" s="443"/>
      <c r="M197" s="443"/>
      <c r="N197" s="443"/>
      <c r="O197" s="443"/>
      <c r="P197" s="443"/>
      <c r="Q197" s="443"/>
      <c r="R197" s="443"/>
      <c r="S197" s="443"/>
      <c r="T197" s="443"/>
      <c r="U197" s="443"/>
      <c r="V197" s="443"/>
      <c r="W197" s="443"/>
      <c r="X197" s="443"/>
      <c r="Y197" s="443"/>
      <c r="Z197" s="443"/>
    </row>
    <row r="198" ht="34.5" customHeight="1">
      <c r="A198" s="443"/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443"/>
      <c r="T198" s="443"/>
      <c r="U198" s="443"/>
      <c r="V198" s="443"/>
      <c r="W198" s="443"/>
      <c r="X198" s="443"/>
      <c r="Y198" s="443"/>
      <c r="Z198" s="443"/>
    </row>
    <row r="199" ht="34.5" customHeight="1">
      <c r="A199" s="443"/>
      <c r="B199" s="443"/>
      <c r="C199" s="443"/>
      <c r="D199" s="443"/>
      <c r="E199" s="443"/>
      <c r="F199" s="443"/>
      <c r="G199" s="443"/>
      <c r="H199" s="443"/>
      <c r="I199" s="443"/>
      <c r="J199" s="443"/>
      <c r="K199" s="443"/>
      <c r="L199" s="443"/>
      <c r="M199" s="443"/>
      <c r="N199" s="443"/>
      <c r="O199" s="443"/>
      <c r="P199" s="443"/>
      <c r="Q199" s="443"/>
      <c r="R199" s="443"/>
      <c r="S199" s="443"/>
      <c r="T199" s="443"/>
      <c r="U199" s="443"/>
      <c r="V199" s="443"/>
      <c r="W199" s="443"/>
      <c r="X199" s="443"/>
      <c r="Y199" s="443"/>
      <c r="Z199" s="443"/>
    </row>
    <row r="200" ht="34.5" customHeight="1">
      <c r="A200" s="443"/>
      <c r="B200" s="443"/>
      <c r="C200" s="443"/>
      <c r="D200" s="443"/>
      <c r="E200" s="443"/>
      <c r="F200" s="443"/>
      <c r="G200" s="443"/>
      <c r="H200" s="443"/>
      <c r="I200" s="443"/>
      <c r="J200" s="443"/>
      <c r="K200" s="443"/>
      <c r="L200" s="443"/>
      <c r="M200" s="443"/>
      <c r="N200" s="443"/>
      <c r="O200" s="443"/>
      <c r="P200" s="443"/>
      <c r="Q200" s="443"/>
      <c r="R200" s="443"/>
      <c r="S200" s="443"/>
      <c r="T200" s="443"/>
      <c r="U200" s="443"/>
      <c r="V200" s="443"/>
      <c r="W200" s="443"/>
      <c r="X200" s="443"/>
      <c r="Y200" s="443"/>
      <c r="Z200" s="443"/>
    </row>
    <row r="201" ht="34.5" customHeight="1">
      <c r="A201" s="443"/>
      <c r="B201" s="443"/>
      <c r="C201" s="443"/>
      <c r="D201" s="443"/>
      <c r="E201" s="443"/>
      <c r="F201" s="443"/>
      <c r="G201" s="443"/>
      <c r="H201" s="443"/>
      <c r="I201" s="443"/>
      <c r="J201" s="443"/>
      <c r="K201" s="443"/>
      <c r="L201" s="443"/>
      <c r="M201" s="443"/>
      <c r="N201" s="443"/>
      <c r="O201" s="443"/>
      <c r="P201" s="443"/>
      <c r="Q201" s="443"/>
      <c r="R201" s="443"/>
      <c r="S201" s="443"/>
      <c r="T201" s="443"/>
      <c r="U201" s="443"/>
      <c r="V201" s="443"/>
      <c r="W201" s="443"/>
      <c r="X201" s="443"/>
      <c r="Y201" s="443"/>
      <c r="Z201" s="443"/>
    </row>
    <row r="202" ht="34.5" customHeight="1">
      <c r="A202" s="443"/>
      <c r="B202" s="443"/>
      <c r="C202" s="443"/>
      <c r="D202" s="443"/>
      <c r="E202" s="443"/>
      <c r="F202" s="443"/>
      <c r="G202" s="443"/>
      <c r="H202" s="443"/>
      <c r="I202" s="443"/>
      <c r="J202" s="443"/>
      <c r="K202" s="443"/>
      <c r="L202" s="443"/>
      <c r="M202" s="443"/>
      <c r="N202" s="443"/>
      <c r="O202" s="443"/>
      <c r="P202" s="443"/>
      <c r="Q202" s="443"/>
      <c r="R202" s="443"/>
      <c r="S202" s="443"/>
      <c r="T202" s="443"/>
      <c r="U202" s="443"/>
      <c r="V202" s="443"/>
      <c r="W202" s="443"/>
      <c r="X202" s="443"/>
      <c r="Y202" s="443"/>
      <c r="Z202" s="443"/>
    </row>
    <row r="203" ht="34.5" customHeight="1">
      <c r="A203" s="443"/>
      <c r="B203" s="443"/>
      <c r="C203" s="443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3"/>
      <c r="T203" s="443"/>
      <c r="U203" s="443"/>
      <c r="V203" s="443"/>
      <c r="W203" s="443"/>
      <c r="X203" s="443"/>
      <c r="Y203" s="443"/>
      <c r="Z203" s="443"/>
    </row>
    <row r="204" ht="34.5" customHeight="1">
      <c r="A204" s="443"/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443"/>
      <c r="T204" s="443"/>
      <c r="U204" s="443"/>
      <c r="V204" s="443"/>
      <c r="W204" s="443"/>
      <c r="X204" s="443"/>
      <c r="Y204" s="443"/>
      <c r="Z204" s="443"/>
    </row>
    <row r="205" ht="34.5" customHeight="1">
      <c r="A205" s="443"/>
      <c r="B205" s="443"/>
      <c r="C205" s="443"/>
      <c r="D205" s="443"/>
      <c r="E205" s="443"/>
      <c r="F205" s="443"/>
      <c r="G205" s="443"/>
      <c r="H205" s="443"/>
      <c r="I205" s="443"/>
      <c r="J205" s="443"/>
      <c r="K205" s="443"/>
      <c r="L205" s="443"/>
      <c r="M205" s="443"/>
      <c r="N205" s="443"/>
      <c r="O205" s="443"/>
      <c r="P205" s="443"/>
      <c r="Q205" s="443"/>
      <c r="R205" s="443"/>
      <c r="S205" s="443"/>
      <c r="T205" s="443"/>
      <c r="U205" s="443"/>
      <c r="V205" s="443"/>
      <c r="W205" s="443"/>
      <c r="X205" s="443"/>
      <c r="Y205" s="443"/>
      <c r="Z205" s="443"/>
    </row>
    <row r="206" ht="34.5" customHeight="1">
      <c r="A206" s="443"/>
      <c r="B206" s="443"/>
      <c r="C206" s="443"/>
      <c r="D206" s="443"/>
      <c r="E206" s="443"/>
      <c r="F206" s="443"/>
      <c r="G206" s="443"/>
      <c r="H206" s="443"/>
      <c r="I206" s="443"/>
      <c r="J206" s="443"/>
      <c r="K206" s="443"/>
      <c r="L206" s="443"/>
      <c r="M206" s="443"/>
      <c r="N206" s="443"/>
      <c r="O206" s="443"/>
      <c r="P206" s="443"/>
      <c r="Q206" s="443"/>
      <c r="R206" s="443"/>
      <c r="S206" s="443"/>
      <c r="T206" s="443"/>
      <c r="U206" s="443"/>
      <c r="V206" s="443"/>
      <c r="W206" s="443"/>
      <c r="X206" s="443"/>
      <c r="Y206" s="443"/>
      <c r="Z206" s="443"/>
    </row>
    <row r="207" ht="34.5" customHeight="1">
      <c r="A207" s="443"/>
      <c r="B207" s="443"/>
      <c r="C207" s="443"/>
      <c r="D207" s="443"/>
      <c r="E207" s="443"/>
      <c r="F207" s="443"/>
      <c r="G207" s="443"/>
      <c r="H207" s="443"/>
      <c r="I207" s="443"/>
      <c r="J207" s="443"/>
      <c r="K207" s="443"/>
      <c r="L207" s="443"/>
      <c r="M207" s="443"/>
      <c r="N207" s="443"/>
      <c r="O207" s="443"/>
      <c r="P207" s="443"/>
      <c r="Q207" s="443"/>
      <c r="R207" s="443"/>
      <c r="S207" s="443"/>
      <c r="T207" s="443"/>
      <c r="U207" s="443"/>
      <c r="V207" s="443"/>
      <c r="W207" s="443"/>
      <c r="X207" s="443"/>
      <c r="Y207" s="443"/>
      <c r="Z207" s="443"/>
    </row>
    <row r="208" ht="34.5" customHeight="1">
      <c r="A208" s="443"/>
      <c r="B208" s="443"/>
      <c r="C208" s="443"/>
      <c r="D208" s="443"/>
      <c r="E208" s="443"/>
      <c r="F208" s="443"/>
      <c r="G208" s="443"/>
      <c r="H208" s="443"/>
      <c r="I208" s="443"/>
      <c r="J208" s="443"/>
      <c r="K208" s="443"/>
      <c r="L208" s="443"/>
      <c r="M208" s="443"/>
      <c r="N208" s="443"/>
      <c r="O208" s="443"/>
      <c r="P208" s="443"/>
      <c r="Q208" s="443"/>
      <c r="R208" s="443"/>
      <c r="S208" s="443"/>
      <c r="T208" s="443"/>
      <c r="U208" s="443"/>
      <c r="V208" s="443"/>
      <c r="W208" s="443"/>
      <c r="X208" s="443"/>
      <c r="Y208" s="443"/>
      <c r="Z208" s="443"/>
    </row>
    <row r="209" ht="34.5" customHeight="1">
      <c r="A209" s="443"/>
      <c r="B209" s="443"/>
      <c r="C209" s="443"/>
      <c r="D209" s="443"/>
      <c r="E209" s="443"/>
      <c r="F209" s="443"/>
      <c r="G209" s="443"/>
      <c r="H209" s="443"/>
      <c r="I209" s="443"/>
      <c r="J209" s="443"/>
      <c r="K209" s="443"/>
      <c r="L209" s="443"/>
      <c r="M209" s="443"/>
      <c r="N209" s="443"/>
      <c r="O209" s="443"/>
      <c r="P209" s="443"/>
      <c r="Q209" s="443"/>
      <c r="R209" s="443"/>
      <c r="S209" s="443"/>
      <c r="T209" s="443"/>
      <c r="U209" s="443"/>
      <c r="V209" s="443"/>
      <c r="W209" s="443"/>
      <c r="X209" s="443"/>
      <c r="Y209" s="443"/>
      <c r="Z209" s="443"/>
    </row>
    <row r="210" ht="34.5" customHeight="1">
      <c r="A210" s="443"/>
      <c r="B210" s="443"/>
      <c r="C210" s="443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3"/>
      <c r="T210" s="443"/>
      <c r="U210" s="443"/>
      <c r="V210" s="443"/>
      <c r="W210" s="443"/>
      <c r="X210" s="443"/>
      <c r="Y210" s="443"/>
      <c r="Z210" s="443"/>
    </row>
    <row r="211" ht="34.5" customHeight="1">
      <c r="A211" s="443"/>
      <c r="B211" s="443"/>
      <c r="C211" s="443"/>
      <c r="D211" s="443"/>
      <c r="E211" s="443"/>
      <c r="F211" s="443"/>
      <c r="G211" s="443"/>
      <c r="H211" s="443"/>
      <c r="I211" s="443"/>
      <c r="J211" s="443"/>
      <c r="K211" s="443"/>
      <c r="L211" s="443"/>
      <c r="M211" s="443"/>
      <c r="N211" s="443"/>
      <c r="O211" s="443"/>
      <c r="P211" s="443"/>
      <c r="Q211" s="443"/>
      <c r="R211" s="443"/>
      <c r="S211" s="443"/>
      <c r="T211" s="443"/>
      <c r="U211" s="443"/>
      <c r="V211" s="443"/>
      <c r="W211" s="443"/>
      <c r="X211" s="443"/>
      <c r="Y211" s="443"/>
      <c r="Z211" s="443"/>
    </row>
    <row r="212" ht="34.5" customHeight="1">
      <c r="A212" s="443"/>
      <c r="B212" s="443"/>
      <c r="C212" s="443"/>
      <c r="D212" s="443"/>
      <c r="E212" s="443"/>
      <c r="F212" s="443"/>
      <c r="G212" s="443"/>
      <c r="H212" s="443"/>
      <c r="I212" s="443"/>
      <c r="J212" s="443"/>
      <c r="K212" s="443"/>
      <c r="L212" s="443"/>
      <c r="M212" s="443"/>
      <c r="N212" s="443"/>
      <c r="O212" s="443"/>
      <c r="P212" s="443"/>
      <c r="Q212" s="443"/>
      <c r="R212" s="443"/>
      <c r="S212" s="443"/>
      <c r="T212" s="443"/>
      <c r="U212" s="443"/>
      <c r="V212" s="443"/>
      <c r="W212" s="443"/>
      <c r="X212" s="443"/>
      <c r="Y212" s="443"/>
      <c r="Z212" s="443"/>
    </row>
    <row r="213" ht="34.5" customHeight="1">
      <c r="A213" s="443"/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443"/>
      <c r="T213" s="443"/>
      <c r="U213" s="443"/>
      <c r="V213" s="443"/>
      <c r="W213" s="443"/>
      <c r="X213" s="443"/>
      <c r="Y213" s="443"/>
      <c r="Z213" s="443"/>
    </row>
    <row r="214" ht="34.5" customHeight="1">
      <c r="A214" s="443"/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443"/>
      <c r="T214" s="443"/>
      <c r="U214" s="443"/>
      <c r="V214" s="443"/>
      <c r="W214" s="443"/>
      <c r="X214" s="443"/>
      <c r="Y214" s="443"/>
      <c r="Z214" s="443"/>
    </row>
    <row r="215" ht="34.5" customHeight="1">
      <c r="A215" s="443"/>
      <c r="B215" s="443"/>
      <c r="C215" s="443"/>
      <c r="D215" s="443"/>
      <c r="E215" s="443"/>
      <c r="F215" s="443"/>
      <c r="G215" s="443"/>
      <c r="H215" s="443"/>
      <c r="I215" s="443"/>
      <c r="J215" s="443"/>
      <c r="K215" s="443"/>
      <c r="L215" s="443"/>
      <c r="M215" s="443"/>
      <c r="N215" s="443"/>
      <c r="O215" s="443"/>
      <c r="P215" s="443"/>
      <c r="Q215" s="443"/>
      <c r="R215" s="443"/>
      <c r="S215" s="443"/>
      <c r="T215" s="443"/>
      <c r="U215" s="443"/>
      <c r="V215" s="443"/>
      <c r="W215" s="443"/>
      <c r="X215" s="443"/>
      <c r="Y215" s="443"/>
      <c r="Z215" s="443"/>
    </row>
    <row r="216" ht="34.5" customHeight="1">
      <c r="A216" s="443"/>
      <c r="B216" s="443"/>
      <c r="C216" s="443"/>
      <c r="D216" s="443"/>
      <c r="E216" s="443"/>
      <c r="F216" s="443"/>
      <c r="G216" s="443"/>
      <c r="H216" s="443"/>
      <c r="I216" s="443"/>
      <c r="J216" s="443"/>
      <c r="K216" s="443"/>
      <c r="L216" s="443"/>
      <c r="M216" s="443"/>
      <c r="N216" s="443"/>
      <c r="O216" s="443"/>
      <c r="P216" s="443"/>
      <c r="Q216" s="443"/>
      <c r="R216" s="443"/>
      <c r="S216" s="443"/>
      <c r="T216" s="443"/>
      <c r="U216" s="443"/>
      <c r="V216" s="443"/>
      <c r="W216" s="443"/>
      <c r="X216" s="443"/>
      <c r="Y216" s="443"/>
      <c r="Z216" s="443"/>
    </row>
    <row r="217" ht="34.5" customHeight="1">
      <c r="A217" s="443"/>
      <c r="B217" s="443"/>
      <c r="C217" s="443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3"/>
      <c r="T217" s="443"/>
      <c r="U217" s="443"/>
      <c r="V217" s="443"/>
      <c r="W217" s="443"/>
      <c r="X217" s="443"/>
      <c r="Y217" s="443"/>
      <c r="Z217" s="443"/>
    </row>
    <row r="218" ht="34.5" customHeight="1">
      <c r="A218" s="443"/>
      <c r="B218" s="443"/>
      <c r="C218" s="443"/>
      <c r="D218" s="443"/>
      <c r="E218" s="443"/>
      <c r="F218" s="443"/>
      <c r="G218" s="443"/>
      <c r="H218" s="443"/>
      <c r="I218" s="443"/>
      <c r="J218" s="443"/>
      <c r="K218" s="443"/>
      <c r="L218" s="443"/>
      <c r="M218" s="443"/>
      <c r="N218" s="443"/>
      <c r="O218" s="443"/>
      <c r="P218" s="443"/>
      <c r="Q218" s="443"/>
      <c r="R218" s="443"/>
      <c r="S218" s="443"/>
      <c r="T218" s="443"/>
      <c r="U218" s="443"/>
      <c r="V218" s="443"/>
      <c r="W218" s="443"/>
      <c r="X218" s="443"/>
      <c r="Y218" s="443"/>
      <c r="Z218" s="443"/>
    </row>
    <row r="219" ht="34.5" customHeight="1">
      <c r="A219" s="443"/>
      <c r="B219" s="443"/>
      <c r="C219" s="443"/>
      <c r="D219" s="443"/>
      <c r="E219" s="443"/>
      <c r="F219" s="443"/>
      <c r="G219" s="443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443"/>
      <c r="T219" s="443"/>
      <c r="U219" s="443"/>
      <c r="V219" s="443"/>
      <c r="W219" s="443"/>
      <c r="X219" s="443"/>
      <c r="Y219" s="443"/>
      <c r="Z219" s="443"/>
    </row>
    <row r="220" ht="34.5" customHeight="1">
      <c r="A220" s="443"/>
      <c r="B220" s="443"/>
      <c r="C220" s="443"/>
      <c r="D220" s="443"/>
      <c r="E220" s="443"/>
      <c r="F220" s="443"/>
      <c r="G220" s="443"/>
      <c r="H220" s="443"/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443"/>
      <c r="T220" s="443"/>
      <c r="U220" s="443"/>
      <c r="V220" s="443"/>
      <c r="W220" s="443"/>
      <c r="X220" s="443"/>
      <c r="Y220" s="443"/>
      <c r="Z220" s="443"/>
    </row>
    <row r="221" ht="34.5" customHeight="1">
      <c r="A221" s="443"/>
      <c r="B221" s="443"/>
      <c r="C221" s="443"/>
      <c r="D221" s="443"/>
      <c r="E221" s="443"/>
      <c r="F221" s="443"/>
      <c r="G221" s="443"/>
      <c r="H221" s="443"/>
      <c r="I221" s="443"/>
      <c r="J221" s="443"/>
      <c r="K221" s="443"/>
      <c r="L221" s="443"/>
      <c r="M221" s="443"/>
      <c r="N221" s="443"/>
      <c r="O221" s="443"/>
      <c r="P221" s="443"/>
      <c r="Q221" s="443"/>
      <c r="R221" s="443"/>
      <c r="S221" s="443"/>
      <c r="T221" s="443"/>
      <c r="U221" s="443"/>
      <c r="V221" s="443"/>
      <c r="W221" s="443"/>
      <c r="X221" s="443"/>
      <c r="Y221" s="443"/>
      <c r="Z221" s="443"/>
    </row>
    <row r="222" ht="34.5" customHeight="1">
      <c r="A222" s="443"/>
      <c r="B222" s="443"/>
      <c r="C222" s="443"/>
      <c r="D222" s="443"/>
      <c r="E222" s="443"/>
      <c r="F222" s="443"/>
      <c r="G222" s="443"/>
      <c r="H222" s="443"/>
      <c r="I222" s="443"/>
      <c r="J222" s="443"/>
      <c r="K222" s="443"/>
      <c r="L222" s="443"/>
      <c r="M222" s="443"/>
      <c r="N222" s="443"/>
      <c r="O222" s="443"/>
      <c r="P222" s="443"/>
      <c r="Q222" s="443"/>
      <c r="R222" s="443"/>
      <c r="S222" s="443"/>
      <c r="T222" s="443"/>
      <c r="U222" s="443"/>
      <c r="V222" s="443"/>
      <c r="W222" s="443"/>
      <c r="X222" s="443"/>
      <c r="Y222" s="443"/>
      <c r="Z222" s="443"/>
    </row>
    <row r="223" ht="34.5" customHeight="1">
      <c r="A223" s="443"/>
      <c r="B223" s="443"/>
      <c r="C223" s="443"/>
      <c r="D223" s="443"/>
      <c r="E223" s="443"/>
      <c r="F223" s="443"/>
      <c r="G223" s="443"/>
      <c r="H223" s="443"/>
      <c r="I223" s="443"/>
      <c r="J223" s="443"/>
      <c r="K223" s="443"/>
      <c r="L223" s="443"/>
      <c r="M223" s="443"/>
      <c r="N223" s="443"/>
      <c r="O223" s="443"/>
      <c r="P223" s="443"/>
      <c r="Q223" s="443"/>
      <c r="R223" s="443"/>
      <c r="S223" s="443"/>
      <c r="T223" s="443"/>
      <c r="U223" s="443"/>
      <c r="V223" s="443"/>
      <c r="W223" s="443"/>
      <c r="X223" s="443"/>
      <c r="Y223" s="443"/>
      <c r="Z223" s="443"/>
    </row>
    <row r="224" ht="34.5" customHeight="1">
      <c r="A224" s="443"/>
      <c r="B224" s="443"/>
      <c r="C224" s="443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3"/>
      <c r="T224" s="443"/>
      <c r="U224" s="443"/>
      <c r="V224" s="443"/>
      <c r="W224" s="443"/>
      <c r="X224" s="443"/>
      <c r="Y224" s="443"/>
      <c r="Z224" s="443"/>
    </row>
    <row r="225" ht="34.5" customHeight="1">
      <c r="A225" s="443"/>
      <c r="B225" s="443"/>
      <c r="C225" s="443"/>
      <c r="D225" s="443"/>
      <c r="E225" s="443"/>
      <c r="F225" s="443"/>
      <c r="G225" s="443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443"/>
      <c r="T225" s="443"/>
      <c r="U225" s="443"/>
      <c r="V225" s="443"/>
      <c r="W225" s="443"/>
      <c r="X225" s="443"/>
      <c r="Y225" s="443"/>
      <c r="Z225" s="443"/>
    </row>
    <row r="226" ht="34.5" customHeight="1">
      <c r="A226" s="443"/>
      <c r="B226" s="443"/>
      <c r="C226" s="443"/>
      <c r="D226" s="443"/>
      <c r="E226" s="443"/>
      <c r="F226" s="443"/>
      <c r="G226" s="443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443"/>
      <c r="T226" s="443"/>
      <c r="U226" s="443"/>
      <c r="V226" s="443"/>
      <c r="W226" s="443"/>
      <c r="X226" s="443"/>
      <c r="Y226" s="443"/>
      <c r="Z226" s="443"/>
    </row>
    <row r="227" ht="34.5" customHeight="1">
      <c r="A227" s="443"/>
      <c r="B227" s="443"/>
      <c r="C227" s="443"/>
      <c r="D227" s="443"/>
      <c r="E227" s="443"/>
      <c r="F227" s="443"/>
      <c r="G227" s="443"/>
      <c r="H227" s="443"/>
      <c r="I227" s="443"/>
      <c r="J227" s="443"/>
      <c r="K227" s="443"/>
      <c r="L227" s="443"/>
      <c r="M227" s="443"/>
      <c r="N227" s="443"/>
      <c r="O227" s="443"/>
      <c r="P227" s="443"/>
      <c r="Q227" s="443"/>
      <c r="R227" s="443"/>
      <c r="S227" s="443"/>
      <c r="T227" s="443"/>
      <c r="U227" s="443"/>
      <c r="V227" s="443"/>
      <c r="W227" s="443"/>
      <c r="X227" s="443"/>
      <c r="Y227" s="443"/>
      <c r="Z227" s="443"/>
    </row>
    <row r="228" ht="34.5" customHeight="1">
      <c r="A228" s="443"/>
      <c r="B228" s="443"/>
      <c r="C228" s="443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3"/>
      <c r="T228" s="443"/>
      <c r="U228" s="443"/>
      <c r="V228" s="443"/>
      <c r="W228" s="443"/>
      <c r="X228" s="443"/>
      <c r="Y228" s="443"/>
      <c r="Z228" s="443"/>
    </row>
    <row r="229" ht="34.5" customHeight="1">
      <c r="A229" s="443"/>
      <c r="B229" s="443"/>
      <c r="C229" s="443"/>
      <c r="D229" s="443"/>
      <c r="E229" s="443"/>
      <c r="F229" s="443"/>
      <c r="G229" s="443"/>
      <c r="H229" s="443"/>
      <c r="I229" s="443"/>
      <c r="J229" s="443"/>
      <c r="K229" s="443"/>
      <c r="L229" s="443"/>
      <c r="M229" s="443"/>
      <c r="N229" s="443"/>
      <c r="O229" s="443"/>
      <c r="P229" s="443"/>
      <c r="Q229" s="443"/>
      <c r="R229" s="443"/>
      <c r="S229" s="443"/>
      <c r="T229" s="443"/>
      <c r="U229" s="443"/>
      <c r="V229" s="443"/>
      <c r="W229" s="443"/>
      <c r="X229" s="443"/>
      <c r="Y229" s="443"/>
      <c r="Z229" s="443"/>
    </row>
    <row r="230" ht="34.5" customHeight="1">
      <c r="A230" s="443"/>
      <c r="B230" s="443"/>
      <c r="C230" s="443"/>
      <c r="D230" s="443"/>
      <c r="E230" s="443"/>
      <c r="F230" s="443"/>
      <c r="G230" s="443"/>
      <c r="H230" s="443"/>
      <c r="I230" s="443"/>
      <c r="J230" s="443"/>
      <c r="K230" s="443"/>
      <c r="L230" s="443"/>
      <c r="M230" s="443"/>
      <c r="N230" s="443"/>
      <c r="O230" s="443"/>
      <c r="P230" s="443"/>
      <c r="Q230" s="443"/>
      <c r="R230" s="443"/>
      <c r="S230" s="443"/>
      <c r="T230" s="443"/>
      <c r="U230" s="443"/>
      <c r="V230" s="443"/>
      <c r="W230" s="443"/>
      <c r="X230" s="443"/>
      <c r="Y230" s="443"/>
      <c r="Z230" s="443"/>
    </row>
    <row r="231" ht="34.5" customHeight="1">
      <c r="A231" s="443"/>
      <c r="B231" s="443"/>
      <c r="C231" s="443"/>
      <c r="D231" s="443"/>
      <c r="E231" s="443"/>
      <c r="F231" s="443"/>
      <c r="G231" s="443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443"/>
      <c r="T231" s="443"/>
      <c r="U231" s="443"/>
      <c r="V231" s="443"/>
      <c r="W231" s="443"/>
      <c r="X231" s="443"/>
      <c r="Y231" s="443"/>
      <c r="Z231" s="443"/>
    </row>
    <row r="232" ht="34.5" customHeight="1">
      <c r="A232" s="443"/>
      <c r="B232" s="443"/>
      <c r="C232" s="443"/>
      <c r="D232" s="443"/>
      <c r="E232" s="443"/>
      <c r="F232" s="443"/>
      <c r="G232" s="443"/>
      <c r="H232" s="443"/>
      <c r="I232" s="443"/>
      <c r="J232" s="443"/>
      <c r="K232" s="443"/>
      <c r="L232" s="443"/>
      <c r="M232" s="443"/>
      <c r="N232" s="443"/>
      <c r="O232" s="443"/>
      <c r="P232" s="443"/>
      <c r="Q232" s="443"/>
      <c r="R232" s="443"/>
      <c r="S232" s="443"/>
      <c r="T232" s="443"/>
      <c r="U232" s="443"/>
      <c r="V232" s="443"/>
      <c r="W232" s="443"/>
      <c r="X232" s="443"/>
      <c r="Y232" s="443"/>
      <c r="Z232" s="443"/>
    </row>
    <row r="233" ht="34.5" customHeight="1">
      <c r="A233" s="443"/>
      <c r="B233" s="443"/>
      <c r="C233" s="443"/>
      <c r="D233" s="443"/>
      <c r="E233" s="443"/>
      <c r="F233" s="443"/>
      <c r="G233" s="443"/>
      <c r="H233" s="443"/>
      <c r="I233" s="443"/>
      <c r="J233" s="443"/>
      <c r="K233" s="443"/>
      <c r="L233" s="443"/>
      <c r="M233" s="443"/>
      <c r="N233" s="443"/>
      <c r="O233" s="443"/>
      <c r="P233" s="443"/>
      <c r="Q233" s="443"/>
      <c r="R233" s="443"/>
      <c r="S233" s="443"/>
      <c r="T233" s="443"/>
      <c r="U233" s="443"/>
      <c r="V233" s="443"/>
      <c r="W233" s="443"/>
      <c r="X233" s="443"/>
      <c r="Y233" s="443"/>
      <c r="Z233" s="443"/>
    </row>
    <row r="234" ht="34.5" customHeight="1">
      <c r="A234" s="443"/>
      <c r="B234" s="443"/>
      <c r="C234" s="443"/>
      <c r="D234" s="443"/>
      <c r="E234" s="443"/>
      <c r="F234" s="443"/>
      <c r="G234" s="443"/>
      <c r="H234" s="443"/>
      <c r="I234" s="443"/>
      <c r="J234" s="443"/>
      <c r="K234" s="443"/>
      <c r="L234" s="443"/>
      <c r="M234" s="443"/>
      <c r="N234" s="443"/>
      <c r="O234" s="443"/>
      <c r="P234" s="443"/>
      <c r="Q234" s="443"/>
      <c r="R234" s="443"/>
      <c r="S234" s="443"/>
      <c r="T234" s="443"/>
      <c r="U234" s="443"/>
      <c r="V234" s="443"/>
      <c r="W234" s="443"/>
      <c r="X234" s="443"/>
      <c r="Y234" s="443"/>
      <c r="Z234" s="443"/>
    </row>
    <row r="235" ht="34.5" customHeight="1">
      <c r="A235" s="443"/>
      <c r="B235" s="443"/>
      <c r="C235" s="443"/>
      <c r="D235" s="443"/>
      <c r="E235" s="443"/>
      <c r="F235" s="443"/>
      <c r="G235" s="443"/>
      <c r="H235" s="443"/>
      <c r="I235" s="443"/>
      <c r="J235" s="443"/>
      <c r="K235" s="443"/>
      <c r="L235" s="443"/>
      <c r="M235" s="443"/>
      <c r="N235" s="443"/>
      <c r="O235" s="443"/>
      <c r="P235" s="443"/>
      <c r="Q235" s="443"/>
      <c r="R235" s="443"/>
      <c r="S235" s="443"/>
      <c r="T235" s="443"/>
      <c r="U235" s="443"/>
      <c r="V235" s="443"/>
      <c r="W235" s="443"/>
      <c r="X235" s="443"/>
      <c r="Y235" s="443"/>
      <c r="Z235" s="443"/>
    </row>
    <row r="236" ht="34.5" customHeight="1">
      <c r="A236" s="443"/>
      <c r="B236" s="443"/>
      <c r="C236" s="443"/>
      <c r="D236" s="443"/>
      <c r="E236" s="443"/>
      <c r="F236" s="443"/>
      <c r="G236" s="443"/>
      <c r="H236" s="443"/>
      <c r="I236" s="443"/>
      <c r="J236" s="443"/>
      <c r="K236" s="443"/>
      <c r="L236" s="443"/>
      <c r="M236" s="443"/>
      <c r="N236" s="443"/>
      <c r="O236" s="443"/>
      <c r="P236" s="443"/>
      <c r="Q236" s="443"/>
      <c r="R236" s="443"/>
      <c r="S236" s="443"/>
      <c r="T236" s="443"/>
      <c r="U236" s="443"/>
      <c r="V236" s="443"/>
      <c r="W236" s="443"/>
      <c r="X236" s="443"/>
      <c r="Y236" s="443"/>
      <c r="Z236" s="443"/>
    </row>
    <row r="237" ht="34.5" customHeight="1">
      <c r="A237" s="443"/>
      <c r="B237" s="443"/>
      <c r="C237" s="443"/>
      <c r="D237" s="443"/>
      <c r="E237" s="443"/>
      <c r="F237" s="443"/>
      <c r="G237" s="443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443"/>
      <c r="T237" s="443"/>
      <c r="U237" s="443"/>
      <c r="V237" s="443"/>
      <c r="W237" s="443"/>
      <c r="X237" s="443"/>
      <c r="Y237" s="443"/>
      <c r="Z237" s="443"/>
    </row>
    <row r="238" ht="34.5" customHeight="1">
      <c r="A238" s="443"/>
      <c r="B238" s="443"/>
      <c r="C238" s="443"/>
      <c r="D238" s="443"/>
      <c r="E238" s="443"/>
      <c r="F238" s="443"/>
      <c r="G238" s="443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443"/>
      <c r="T238" s="443"/>
      <c r="U238" s="443"/>
      <c r="V238" s="443"/>
      <c r="W238" s="443"/>
      <c r="X238" s="443"/>
      <c r="Y238" s="443"/>
      <c r="Z238" s="443"/>
    </row>
    <row r="239" ht="34.5" customHeight="1">
      <c r="A239" s="443"/>
      <c r="B239" s="443"/>
      <c r="C239" s="443"/>
      <c r="D239" s="443"/>
      <c r="E239" s="443"/>
      <c r="F239" s="443"/>
      <c r="G239" s="443"/>
      <c r="H239" s="443"/>
      <c r="I239" s="443"/>
      <c r="J239" s="443"/>
      <c r="K239" s="443"/>
      <c r="L239" s="443"/>
      <c r="M239" s="443"/>
      <c r="N239" s="443"/>
      <c r="O239" s="443"/>
      <c r="P239" s="443"/>
      <c r="Q239" s="443"/>
      <c r="R239" s="443"/>
      <c r="S239" s="443"/>
      <c r="T239" s="443"/>
      <c r="U239" s="443"/>
      <c r="V239" s="443"/>
      <c r="W239" s="443"/>
      <c r="X239" s="443"/>
      <c r="Y239" s="443"/>
      <c r="Z239" s="443"/>
    </row>
    <row r="240" ht="34.5" customHeight="1">
      <c r="A240" s="443"/>
      <c r="B240" s="443"/>
      <c r="C240" s="443"/>
      <c r="D240" s="443"/>
      <c r="E240" s="443"/>
      <c r="F240" s="443"/>
      <c r="G240" s="443"/>
      <c r="H240" s="443"/>
      <c r="I240" s="443"/>
      <c r="J240" s="443"/>
      <c r="K240" s="443"/>
      <c r="L240" s="443"/>
      <c r="M240" s="443"/>
      <c r="N240" s="443"/>
      <c r="O240" s="443"/>
      <c r="P240" s="443"/>
      <c r="Q240" s="443"/>
      <c r="R240" s="443"/>
      <c r="S240" s="443"/>
      <c r="T240" s="443"/>
      <c r="U240" s="443"/>
      <c r="V240" s="443"/>
      <c r="W240" s="443"/>
      <c r="X240" s="443"/>
      <c r="Y240" s="443"/>
      <c r="Z240" s="443"/>
    </row>
    <row r="241" ht="34.5" customHeight="1">
      <c r="A241" s="443"/>
      <c r="B241" s="443"/>
      <c r="C241" s="443"/>
      <c r="D241" s="443"/>
      <c r="E241" s="443"/>
      <c r="F241" s="443"/>
      <c r="G241" s="443"/>
      <c r="H241" s="443"/>
      <c r="I241" s="443"/>
      <c r="J241" s="443"/>
      <c r="K241" s="443"/>
      <c r="L241" s="443"/>
      <c r="M241" s="443"/>
      <c r="N241" s="443"/>
      <c r="O241" s="443"/>
      <c r="P241" s="443"/>
      <c r="Q241" s="443"/>
      <c r="R241" s="443"/>
      <c r="S241" s="443"/>
      <c r="T241" s="443"/>
      <c r="U241" s="443"/>
      <c r="V241" s="443"/>
      <c r="W241" s="443"/>
      <c r="X241" s="443"/>
      <c r="Y241" s="443"/>
      <c r="Z241" s="443"/>
    </row>
    <row r="242" ht="34.5" customHeight="1">
      <c r="A242" s="443"/>
      <c r="B242" s="443"/>
      <c r="C242" s="443"/>
      <c r="D242" s="443"/>
      <c r="E242" s="443"/>
      <c r="F242" s="443"/>
      <c r="G242" s="443"/>
      <c r="H242" s="443"/>
      <c r="I242" s="443"/>
      <c r="J242" s="443"/>
      <c r="K242" s="443"/>
      <c r="L242" s="443"/>
      <c r="M242" s="443"/>
      <c r="N242" s="443"/>
      <c r="O242" s="443"/>
      <c r="P242" s="443"/>
      <c r="Q242" s="443"/>
      <c r="R242" s="443"/>
      <c r="S242" s="443"/>
      <c r="T242" s="443"/>
      <c r="U242" s="443"/>
      <c r="V242" s="443"/>
      <c r="W242" s="443"/>
      <c r="X242" s="443"/>
      <c r="Y242" s="443"/>
      <c r="Z242" s="443"/>
    </row>
    <row r="243" ht="34.5" customHeight="1">
      <c r="A243" s="443"/>
      <c r="B243" s="443"/>
      <c r="C243" s="443"/>
      <c r="D243" s="443"/>
      <c r="E243" s="443"/>
      <c r="F243" s="443"/>
      <c r="G243" s="443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443"/>
      <c r="T243" s="443"/>
      <c r="U243" s="443"/>
      <c r="V243" s="443"/>
      <c r="W243" s="443"/>
      <c r="X243" s="443"/>
      <c r="Y243" s="443"/>
      <c r="Z243" s="443"/>
    </row>
    <row r="244" ht="34.5" customHeight="1">
      <c r="A244" s="443"/>
      <c r="B244" s="443"/>
      <c r="C244" s="443"/>
      <c r="D244" s="443"/>
      <c r="E244" s="443"/>
      <c r="F244" s="443"/>
      <c r="G244" s="443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443"/>
      <c r="T244" s="443"/>
      <c r="U244" s="443"/>
      <c r="V244" s="443"/>
      <c r="W244" s="443"/>
      <c r="X244" s="443"/>
      <c r="Y244" s="443"/>
      <c r="Z244" s="443"/>
    </row>
    <row r="245" ht="34.5" customHeight="1">
      <c r="A245" s="443"/>
      <c r="B245" s="443"/>
      <c r="C245" s="443"/>
      <c r="D245" s="443"/>
      <c r="E245" s="443"/>
      <c r="F245" s="443"/>
      <c r="G245" s="443"/>
      <c r="H245" s="443"/>
      <c r="I245" s="443"/>
      <c r="J245" s="443"/>
      <c r="K245" s="443"/>
      <c r="L245" s="443"/>
      <c r="M245" s="443"/>
      <c r="N245" s="443"/>
      <c r="O245" s="443"/>
      <c r="P245" s="443"/>
      <c r="Q245" s="443"/>
      <c r="R245" s="443"/>
      <c r="S245" s="443"/>
      <c r="T245" s="443"/>
      <c r="U245" s="443"/>
      <c r="V245" s="443"/>
      <c r="W245" s="443"/>
      <c r="X245" s="443"/>
      <c r="Y245" s="443"/>
      <c r="Z245" s="443"/>
    </row>
    <row r="246" ht="34.5" customHeight="1">
      <c r="A246" s="443"/>
      <c r="B246" s="443"/>
      <c r="C246" s="443"/>
      <c r="D246" s="443"/>
      <c r="E246" s="443"/>
      <c r="F246" s="443"/>
      <c r="G246" s="443"/>
      <c r="H246" s="443"/>
      <c r="I246" s="443"/>
      <c r="J246" s="443"/>
      <c r="K246" s="443"/>
      <c r="L246" s="443"/>
      <c r="M246" s="443"/>
      <c r="N246" s="443"/>
      <c r="O246" s="443"/>
      <c r="P246" s="443"/>
      <c r="Q246" s="443"/>
      <c r="R246" s="443"/>
      <c r="S246" s="443"/>
      <c r="T246" s="443"/>
      <c r="U246" s="443"/>
      <c r="V246" s="443"/>
      <c r="W246" s="443"/>
      <c r="X246" s="443"/>
      <c r="Y246" s="443"/>
      <c r="Z246" s="443"/>
    </row>
    <row r="247" ht="34.5" customHeight="1">
      <c r="A247" s="443"/>
      <c r="B247" s="443"/>
      <c r="C247" s="443"/>
      <c r="D247" s="443"/>
      <c r="E247" s="443"/>
      <c r="F247" s="443"/>
      <c r="G247" s="443"/>
      <c r="H247" s="443"/>
      <c r="I247" s="443"/>
      <c r="J247" s="443"/>
      <c r="K247" s="443"/>
      <c r="L247" s="443"/>
      <c r="M247" s="443"/>
      <c r="N247" s="443"/>
      <c r="O247" s="443"/>
      <c r="P247" s="443"/>
      <c r="Q247" s="443"/>
      <c r="R247" s="443"/>
      <c r="S247" s="443"/>
      <c r="T247" s="443"/>
      <c r="U247" s="443"/>
      <c r="V247" s="443"/>
      <c r="W247" s="443"/>
      <c r="X247" s="443"/>
      <c r="Y247" s="443"/>
      <c r="Z247" s="443"/>
    </row>
    <row r="248" ht="34.5" customHeight="1">
      <c r="A248" s="443"/>
      <c r="B248" s="443"/>
      <c r="C248" s="443"/>
      <c r="D248" s="443"/>
      <c r="E248" s="443"/>
      <c r="F248" s="443"/>
      <c r="G248" s="443"/>
      <c r="H248" s="443"/>
      <c r="I248" s="443"/>
      <c r="J248" s="443"/>
      <c r="K248" s="443"/>
      <c r="L248" s="443"/>
      <c r="M248" s="443"/>
      <c r="N248" s="443"/>
      <c r="O248" s="443"/>
      <c r="P248" s="443"/>
      <c r="Q248" s="443"/>
      <c r="R248" s="443"/>
      <c r="S248" s="443"/>
      <c r="T248" s="443"/>
      <c r="U248" s="443"/>
      <c r="V248" s="443"/>
      <c r="W248" s="443"/>
      <c r="X248" s="443"/>
      <c r="Y248" s="443"/>
      <c r="Z248" s="443"/>
    </row>
    <row r="249" ht="34.5" customHeight="1">
      <c r="A249" s="443"/>
      <c r="B249" s="443"/>
      <c r="C249" s="443"/>
      <c r="D249" s="443"/>
      <c r="E249" s="443"/>
      <c r="F249" s="443"/>
      <c r="G249" s="443"/>
      <c r="H249" s="443"/>
      <c r="I249" s="443"/>
      <c r="J249" s="443"/>
      <c r="K249" s="443"/>
      <c r="L249" s="443"/>
      <c r="M249" s="443"/>
      <c r="N249" s="443"/>
      <c r="O249" s="443"/>
      <c r="P249" s="443"/>
      <c r="Q249" s="443"/>
      <c r="R249" s="443"/>
      <c r="S249" s="443"/>
      <c r="T249" s="443"/>
      <c r="U249" s="443"/>
      <c r="V249" s="443"/>
      <c r="W249" s="443"/>
      <c r="X249" s="443"/>
      <c r="Y249" s="443"/>
      <c r="Z249" s="443"/>
    </row>
    <row r="250" ht="34.5" customHeight="1">
      <c r="A250" s="443"/>
      <c r="B250" s="443"/>
      <c r="C250" s="443"/>
      <c r="D250" s="443"/>
      <c r="E250" s="443"/>
      <c r="F250" s="443"/>
      <c r="G250" s="443"/>
      <c r="H250" s="443"/>
      <c r="I250" s="443"/>
      <c r="J250" s="443"/>
      <c r="K250" s="443"/>
      <c r="L250" s="443"/>
      <c r="M250" s="443"/>
      <c r="N250" s="443"/>
      <c r="O250" s="443"/>
      <c r="P250" s="443"/>
      <c r="Q250" s="443"/>
      <c r="R250" s="443"/>
      <c r="S250" s="443"/>
      <c r="T250" s="443"/>
      <c r="U250" s="443"/>
      <c r="V250" s="443"/>
      <c r="W250" s="443"/>
      <c r="X250" s="443"/>
      <c r="Y250" s="443"/>
      <c r="Z250" s="443"/>
    </row>
    <row r="251" ht="34.5" customHeight="1">
      <c r="A251" s="443"/>
      <c r="B251" s="443"/>
      <c r="C251" s="443"/>
      <c r="D251" s="443"/>
      <c r="E251" s="443"/>
      <c r="F251" s="443"/>
      <c r="G251" s="443"/>
      <c r="H251" s="443"/>
      <c r="I251" s="443"/>
      <c r="J251" s="443"/>
      <c r="K251" s="443"/>
      <c r="L251" s="443"/>
      <c r="M251" s="443"/>
      <c r="N251" s="443"/>
      <c r="O251" s="443"/>
      <c r="P251" s="443"/>
      <c r="Q251" s="443"/>
      <c r="R251" s="443"/>
      <c r="S251" s="443"/>
      <c r="T251" s="443"/>
      <c r="U251" s="443"/>
      <c r="V251" s="443"/>
      <c r="W251" s="443"/>
      <c r="X251" s="443"/>
      <c r="Y251" s="443"/>
      <c r="Z251" s="443"/>
    </row>
    <row r="252" ht="34.5" customHeight="1">
      <c r="A252" s="443"/>
      <c r="B252" s="443"/>
      <c r="C252" s="443"/>
      <c r="D252" s="443"/>
      <c r="E252" s="443"/>
      <c r="F252" s="443"/>
      <c r="G252" s="443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443"/>
      <c r="T252" s="443"/>
      <c r="U252" s="443"/>
      <c r="V252" s="443"/>
      <c r="W252" s="443"/>
      <c r="X252" s="443"/>
      <c r="Y252" s="443"/>
      <c r="Z252" s="443"/>
    </row>
    <row r="253" ht="34.5" customHeight="1">
      <c r="A253" s="443"/>
      <c r="B253" s="443"/>
      <c r="C253" s="443"/>
      <c r="D253" s="443"/>
      <c r="E253" s="443"/>
      <c r="F253" s="443"/>
      <c r="G253" s="443"/>
      <c r="H253" s="443"/>
      <c r="I253" s="443"/>
      <c r="J253" s="443"/>
      <c r="K253" s="443"/>
      <c r="L253" s="443"/>
      <c r="M253" s="443"/>
      <c r="N253" s="443"/>
      <c r="O253" s="443"/>
      <c r="P253" s="443"/>
      <c r="Q253" s="443"/>
      <c r="R253" s="443"/>
      <c r="S253" s="443"/>
      <c r="T253" s="443"/>
      <c r="U253" s="443"/>
      <c r="V253" s="443"/>
      <c r="W253" s="443"/>
      <c r="X253" s="443"/>
      <c r="Y253" s="443"/>
      <c r="Z253" s="443"/>
    </row>
    <row r="254" ht="34.5" customHeight="1">
      <c r="A254" s="443"/>
      <c r="B254" s="443"/>
      <c r="C254" s="443"/>
      <c r="D254" s="443"/>
      <c r="E254" s="443"/>
      <c r="F254" s="443"/>
      <c r="G254" s="443"/>
      <c r="H254" s="443"/>
      <c r="I254" s="443"/>
      <c r="J254" s="443"/>
      <c r="K254" s="443"/>
      <c r="L254" s="443"/>
      <c r="M254" s="443"/>
      <c r="N254" s="443"/>
      <c r="O254" s="443"/>
      <c r="P254" s="443"/>
      <c r="Q254" s="443"/>
      <c r="R254" s="443"/>
      <c r="S254" s="443"/>
      <c r="T254" s="443"/>
      <c r="U254" s="443"/>
      <c r="V254" s="443"/>
      <c r="W254" s="443"/>
      <c r="X254" s="443"/>
      <c r="Y254" s="443"/>
      <c r="Z254" s="443"/>
    </row>
    <row r="255" ht="34.5" customHeight="1">
      <c r="A255" s="443"/>
      <c r="B255" s="443"/>
      <c r="C255" s="443"/>
      <c r="D255" s="443"/>
      <c r="E255" s="443"/>
      <c r="F255" s="443"/>
      <c r="G255" s="443"/>
      <c r="H255" s="443"/>
      <c r="I255" s="443"/>
      <c r="J255" s="443"/>
      <c r="K255" s="443"/>
      <c r="L255" s="443"/>
      <c r="M255" s="443"/>
      <c r="N255" s="443"/>
      <c r="O255" s="443"/>
      <c r="P255" s="443"/>
      <c r="Q255" s="443"/>
      <c r="R255" s="443"/>
      <c r="S255" s="443"/>
      <c r="T255" s="443"/>
      <c r="U255" s="443"/>
      <c r="V255" s="443"/>
      <c r="W255" s="443"/>
      <c r="X255" s="443"/>
      <c r="Y255" s="443"/>
      <c r="Z255" s="443"/>
    </row>
    <row r="256" ht="34.5" customHeight="1">
      <c r="A256" s="443"/>
      <c r="B256" s="443"/>
      <c r="C256" s="443"/>
      <c r="D256" s="443"/>
      <c r="E256" s="443"/>
      <c r="F256" s="443"/>
      <c r="G256" s="443"/>
      <c r="H256" s="443"/>
      <c r="I256" s="443"/>
      <c r="J256" s="443"/>
      <c r="K256" s="443"/>
      <c r="L256" s="443"/>
      <c r="M256" s="443"/>
      <c r="N256" s="443"/>
      <c r="O256" s="443"/>
      <c r="P256" s="443"/>
      <c r="Q256" s="443"/>
      <c r="R256" s="443"/>
      <c r="S256" s="443"/>
      <c r="T256" s="443"/>
      <c r="U256" s="443"/>
      <c r="V256" s="443"/>
      <c r="W256" s="443"/>
      <c r="X256" s="443"/>
      <c r="Y256" s="443"/>
      <c r="Z256" s="443"/>
    </row>
    <row r="257" ht="34.5" customHeight="1">
      <c r="A257" s="443"/>
      <c r="B257" s="443"/>
      <c r="C257" s="443"/>
      <c r="D257" s="443"/>
      <c r="E257" s="443"/>
      <c r="F257" s="443"/>
      <c r="G257" s="443"/>
      <c r="H257" s="443"/>
      <c r="I257" s="443"/>
      <c r="J257" s="443"/>
      <c r="K257" s="443"/>
      <c r="L257" s="443"/>
      <c r="M257" s="443"/>
      <c r="N257" s="443"/>
      <c r="O257" s="443"/>
      <c r="P257" s="443"/>
      <c r="Q257" s="443"/>
      <c r="R257" s="443"/>
      <c r="S257" s="443"/>
      <c r="T257" s="443"/>
      <c r="U257" s="443"/>
      <c r="V257" s="443"/>
      <c r="W257" s="443"/>
      <c r="X257" s="443"/>
      <c r="Y257" s="443"/>
      <c r="Z257" s="443"/>
    </row>
    <row r="258" ht="34.5" customHeight="1">
      <c r="A258" s="443"/>
      <c r="B258" s="443"/>
      <c r="C258" s="443"/>
      <c r="D258" s="443"/>
      <c r="E258" s="443"/>
      <c r="F258" s="443"/>
      <c r="G258" s="443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443"/>
      <c r="T258" s="443"/>
      <c r="U258" s="443"/>
      <c r="V258" s="443"/>
      <c r="W258" s="443"/>
      <c r="X258" s="443"/>
      <c r="Y258" s="443"/>
      <c r="Z258" s="443"/>
    </row>
    <row r="259" ht="34.5" customHeight="1">
      <c r="A259" s="443"/>
      <c r="B259" s="443"/>
      <c r="C259" s="443"/>
      <c r="D259" s="443"/>
      <c r="E259" s="443"/>
      <c r="F259" s="443"/>
      <c r="G259" s="443"/>
      <c r="H259" s="443"/>
      <c r="I259" s="443"/>
      <c r="J259" s="443"/>
      <c r="K259" s="443"/>
      <c r="L259" s="443"/>
      <c r="M259" s="443"/>
      <c r="N259" s="443"/>
      <c r="O259" s="443"/>
      <c r="P259" s="443"/>
      <c r="Q259" s="443"/>
      <c r="R259" s="443"/>
      <c r="S259" s="443"/>
      <c r="T259" s="443"/>
      <c r="U259" s="443"/>
      <c r="V259" s="443"/>
      <c r="W259" s="443"/>
      <c r="X259" s="443"/>
      <c r="Y259" s="443"/>
      <c r="Z259" s="443"/>
    </row>
    <row r="260" ht="34.5" customHeight="1">
      <c r="A260" s="443"/>
      <c r="B260" s="443"/>
      <c r="C260" s="443"/>
      <c r="D260" s="443"/>
      <c r="E260" s="443"/>
      <c r="F260" s="443"/>
      <c r="G260" s="443"/>
      <c r="H260" s="443"/>
      <c r="I260" s="443"/>
      <c r="J260" s="443"/>
      <c r="K260" s="443"/>
      <c r="L260" s="443"/>
      <c r="M260" s="443"/>
      <c r="N260" s="443"/>
      <c r="O260" s="443"/>
      <c r="P260" s="443"/>
      <c r="Q260" s="443"/>
      <c r="R260" s="443"/>
      <c r="S260" s="443"/>
      <c r="T260" s="443"/>
      <c r="U260" s="443"/>
      <c r="V260" s="443"/>
      <c r="W260" s="443"/>
      <c r="X260" s="443"/>
      <c r="Y260" s="443"/>
      <c r="Z260" s="443"/>
    </row>
    <row r="261" ht="34.5" customHeight="1">
      <c r="A261" s="443"/>
      <c r="B261" s="443"/>
      <c r="C261" s="443"/>
      <c r="D261" s="443"/>
      <c r="E261" s="443"/>
      <c r="F261" s="443"/>
      <c r="G261" s="443"/>
      <c r="H261" s="443"/>
      <c r="I261" s="443"/>
      <c r="J261" s="443"/>
      <c r="K261" s="443"/>
      <c r="L261" s="443"/>
      <c r="M261" s="443"/>
      <c r="N261" s="443"/>
      <c r="O261" s="443"/>
      <c r="P261" s="443"/>
      <c r="Q261" s="443"/>
      <c r="R261" s="443"/>
      <c r="S261" s="443"/>
      <c r="T261" s="443"/>
      <c r="U261" s="443"/>
      <c r="V261" s="443"/>
      <c r="W261" s="443"/>
      <c r="X261" s="443"/>
      <c r="Y261" s="443"/>
      <c r="Z261" s="443"/>
    </row>
    <row r="262" ht="34.5" customHeight="1">
      <c r="A262" s="443"/>
      <c r="B262" s="443"/>
      <c r="C262" s="443"/>
      <c r="D262" s="443"/>
      <c r="E262" s="443"/>
      <c r="F262" s="443"/>
      <c r="G262" s="443"/>
      <c r="H262" s="443"/>
      <c r="I262" s="443"/>
      <c r="J262" s="443"/>
      <c r="K262" s="443"/>
      <c r="L262" s="443"/>
      <c r="M262" s="443"/>
      <c r="N262" s="443"/>
      <c r="O262" s="443"/>
      <c r="P262" s="443"/>
      <c r="Q262" s="443"/>
      <c r="R262" s="443"/>
      <c r="S262" s="443"/>
      <c r="T262" s="443"/>
      <c r="U262" s="443"/>
      <c r="V262" s="443"/>
      <c r="W262" s="443"/>
      <c r="X262" s="443"/>
      <c r="Y262" s="443"/>
      <c r="Z262" s="443"/>
    </row>
    <row r="263" ht="34.5" customHeight="1">
      <c r="A263" s="443"/>
      <c r="B263" s="443"/>
      <c r="C263" s="443"/>
      <c r="D263" s="443"/>
      <c r="E263" s="443"/>
      <c r="F263" s="443"/>
      <c r="G263" s="443"/>
      <c r="H263" s="443"/>
      <c r="I263" s="443"/>
      <c r="J263" s="443"/>
      <c r="K263" s="443"/>
      <c r="L263" s="443"/>
      <c r="M263" s="443"/>
      <c r="N263" s="443"/>
      <c r="O263" s="443"/>
      <c r="P263" s="443"/>
      <c r="Q263" s="443"/>
      <c r="R263" s="443"/>
      <c r="S263" s="443"/>
      <c r="T263" s="443"/>
      <c r="U263" s="443"/>
      <c r="V263" s="443"/>
      <c r="W263" s="443"/>
      <c r="X263" s="443"/>
      <c r="Y263" s="443"/>
      <c r="Z263" s="443"/>
    </row>
    <row r="264" ht="34.5" customHeight="1">
      <c r="A264" s="443"/>
      <c r="B264" s="443"/>
      <c r="C264" s="443"/>
      <c r="D264" s="443"/>
      <c r="E264" s="443"/>
      <c r="F264" s="443"/>
      <c r="G264" s="443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443"/>
      <c r="T264" s="443"/>
      <c r="U264" s="443"/>
      <c r="V264" s="443"/>
      <c r="W264" s="443"/>
      <c r="X264" s="443"/>
      <c r="Y264" s="443"/>
      <c r="Z264" s="443"/>
    </row>
    <row r="265" ht="34.5" customHeight="1">
      <c r="A265" s="443"/>
      <c r="B265" s="443"/>
      <c r="C265" s="443"/>
      <c r="D265" s="443"/>
      <c r="E265" s="443"/>
      <c r="F265" s="443"/>
      <c r="G265" s="443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443"/>
      <c r="T265" s="443"/>
      <c r="U265" s="443"/>
      <c r="V265" s="443"/>
      <c r="W265" s="443"/>
      <c r="X265" s="443"/>
      <c r="Y265" s="443"/>
      <c r="Z265" s="443"/>
    </row>
    <row r="266" ht="34.5" customHeight="1">
      <c r="A266" s="443"/>
      <c r="B266" s="443"/>
      <c r="C266" s="443"/>
      <c r="D266" s="443"/>
      <c r="E266" s="443"/>
      <c r="F266" s="443"/>
      <c r="G266" s="443"/>
      <c r="H266" s="443"/>
      <c r="I266" s="443"/>
      <c r="J266" s="443"/>
      <c r="K266" s="443"/>
      <c r="L266" s="443"/>
      <c r="M266" s="443"/>
      <c r="N266" s="443"/>
      <c r="O266" s="443"/>
      <c r="P266" s="443"/>
      <c r="Q266" s="443"/>
      <c r="R266" s="443"/>
      <c r="S266" s="443"/>
      <c r="T266" s="443"/>
      <c r="U266" s="443"/>
      <c r="V266" s="443"/>
      <c r="W266" s="443"/>
      <c r="X266" s="443"/>
      <c r="Y266" s="443"/>
      <c r="Z266" s="443"/>
    </row>
    <row r="267" ht="34.5" customHeight="1">
      <c r="A267" s="443"/>
      <c r="B267" s="443"/>
      <c r="C267" s="443"/>
      <c r="D267" s="443"/>
      <c r="E267" s="443"/>
      <c r="F267" s="443"/>
      <c r="G267" s="443"/>
      <c r="H267" s="443"/>
      <c r="I267" s="443"/>
      <c r="J267" s="443"/>
      <c r="K267" s="443"/>
      <c r="L267" s="443"/>
      <c r="M267" s="443"/>
      <c r="N267" s="443"/>
      <c r="O267" s="443"/>
      <c r="P267" s="443"/>
      <c r="Q267" s="443"/>
      <c r="R267" s="443"/>
      <c r="S267" s="443"/>
      <c r="T267" s="443"/>
      <c r="U267" s="443"/>
      <c r="V267" s="443"/>
      <c r="W267" s="443"/>
      <c r="X267" s="443"/>
      <c r="Y267" s="443"/>
      <c r="Z267" s="443"/>
    </row>
    <row r="268" ht="34.5" customHeight="1">
      <c r="A268" s="443"/>
      <c r="B268" s="443"/>
      <c r="C268" s="443"/>
      <c r="D268" s="443"/>
      <c r="E268" s="443"/>
      <c r="F268" s="443"/>
      <c r="G268" s="443"/>
      <c r="H268" s="443"/>
      <c r="I268" s="443"/>
      <c r="J268" s="443"/>
      <c r="K268" s="443"/>
      <c r="L268" s="443"/>
      <c r="M268" s="443"/>
      <c r="N268" s="443"/>
      <c r="O268" s="443"/>
      <c r="P268" s="443"/>
      <c r="Q268" s="443"/>
      <c r="R268" s="443"/>
      <c r="S268" s="443"/>
      <c r="T268" s="443"/>
      <c r="U268" s="443"/>
      <c r="V268" s="443"/>
      <c r="W268" s="443"/>
      <c r="X268" s="443"/>
      <c r="Y268" s="443"/>
      <c r="Z268" s="443"/>
    </row>
    <row r="269" ht="34.5" customHeight="1">
      <c r="A269" s="443"/>
      <c r="B269" s="443"/>
      <c r="C269" s="443"/>
      <c r="D269" s="443"/>
      <c r="E269" s="443"/>
      <c r="F269" s="443"/>
      <c r="G269" s="443"/>
      <c r="H269" s="443"/>
      <c r="I269" s="443"/>
      <c r="J269" s="443"/>
      <c r="K269" s="443"/>
      <c r="L269" s="443"/>
      <c r="M269" s="443"/>
      <c r="N269" s="443"/>
      <c r="O269" s="443"/>
      <c r="P269" s="443"/>
      <c r="Q269" s="443"/>
      <c r="R269" s="443"/>
      <c r="S269" s="443"/>
      <c r="T269" s="443"/>
      <c r="U269" s="443"/>
      <c r="V269" s="443"/>
      <c r="W269" s="443"/>
      <c r="X269" s="443"/>
      <c r="Y269" s="443"/>
      <c r="Z269" s="443"/>
    </row>
    <row r="270" ht="34.5" customHeight="1">
      <c r="A270" s="443"/>
      <c r="B270" s="443"/>
      <c r="C270" s="443"/>
      <c r="D270" s="443"/>
      <c r="E270" s="443"/>
      <c r="F270" s="443"/>
      <c r="G270" s="443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443"/>
      <c r="T270" s="443"/>
      <c r="U270" s="443"/>
      <c r="V270" s="443"/>
      <c r="W270" s="443"/>
      <c r="X270" s="443"/>
      <c r="Y270" s="443"/>
      <c r="Z270" s="443"/>
    </row>
    <row r="271" ht="34.5" customHeight="1">
      <c r="A271" s="443"/>
      <c r="B271" s="443"/>
      <c r="C271" s="443"/>
      <c r="D271" s="443"/>
      <c r="E271" s="443"/>
      <c r="F271" s="443"/>
      <c r="G271" s="443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443"/>
      <c r="T271" s="443"/>
      <c r="U271" s="443"/>
      <c r="V271" s="443"/>
      <c r="W271" s="443"/>
      <c r="X271" s="443"/>
      <c r="Y271" s="443"/>
      <c r="Z271" s="443"/>
    </row>
    <row r="272" ht="34.5" customHeight="1">
      <c r="A272" s="443"/>
      <c r="B272" s="443"/>
      <c r="C272" s="443"/>
      <c r="D272" s="443"/>
      <c r="E272" s="443"/>
      <c r="F272" s="443"/>
      <c r="G272" s="443"/>
      <c r="H272" s="443"/>
      <c r="I272" s="443"/>
      <c r="J272" s="443"/>
      <c r="K272" s="443"/>
      <c r="L272" s="443"/>
      <c r="M272" s="443"/>
      <c r="N272" s="443"/>
      <c r="O272" s="443"/>
      <c r="P272" s="443"/>
      <c r="Q272" s="443"/>
      <c r="R272" s="443"/>
      <c r="S272" s="443"/>
      <c r="T272" s="443"/>
      <c r="U272" s="443"/>
      <c r="V272" s="443"/>
      <c r="W272" s="443"/>
      <c r="X272" s="443"/>
      <c r="Y272" s="443"/>
      <c r="Z272" s="443"/>
    </row>
    <row r="273" ht="34.5" customHeight="1">
      <c r="A273" s="443"/>
      <c r="B273" s="443"/>
      <c r="C273" s="443"/>
      <c r="D273" s="443"/>
      <c r="E273" s="443"/>
      <c r="F273" s="443"/>
      <c r="G273" s="443"/>
      <c r="H273" s="443"/>
      <c r="I273" s="443"/>
      <c r="J273" s="443"/>
      <c r="K273" s="443"/>
      <c r="L273" s="443"/>
      <c r="M273" s="443"/>
      <c r="N273" s="443"/>
      <c r="O273" s="443"/>
      <c r="P273" s="443"/>
      <c r="Q273" s="443"/>
      <c r="R273" s="443"/>
      <c r="S273" s="443"/>
      <c r="T273" s="443"/>
      <c r="U273" s="443"/>
      <c r="V273" s="443"/>
      <c r="W273" s="443"/>
      <c r="X273" s="443"/>
      <c r="Y273" s="443"/>
      <c r="Z273" s="443"/>
    </row>
    <row r="274" ht="34.5" customHeight="1">
      <c r="A274" s="443"/>
      <c r="B274" s="443"/>
      <c r="C274" s="443"/>
      <c r="D274" s="443"/>
      <c r="E274" s="443"/>
      <c r="F274" s="443"/>
      <c r="G274" s="443"/>
      <c r="H274" s="443"/>
      <c r="I274" s="443"/>
      <c r="J274" s="443"/>
      <c r="K274" s="443"/>
      <c r="L274" s="443"/>
      <c r="M274" s="443"/>
      <c r="N274" s="443"/>
      <c r="O274" s="443"/>
      <c r="P274" s="443"/>
      <c r="Q274" s="443"/>
      <c r="R274" s="443"/>
      <c r="S274" s="443"/>
      <c r="T274" s="443"/>
      <c r="U274" s="443"/>
      <c r="V274" s="443"/>
      <c r="W274" s="443"/>
      <c r="X274" s="443"/>
      <c r="Y274" s="443"/>
      <c r="Z274" s="443"/>
    </row>
    <row r="275" ht="34.5" customHeight="1">
      <c r="A275" s="443"/>
      <c r="B275" s="443"/>
      <c r="C275" s="443"/>
      <c r="D275" s="443"/>
      <c r="E275" s="443"/>
      <c r="F275" s="443"/>
      <c r="G275" s="443"/>
      <c r="H275" s="443"/>
      <c r="I275" s="443"/>
      <c r="J275" s="443"/>
      <c r="K275" s="443"/>
      <c r="L275" s="443"/>
      <c r="M275" s="443"/>
      <c r="N275" s="443"/>
      <c r="O275" s="443"/>
      <c r="P275" s="443"/>
      <c r="Q275" s="443"/>
      <c r="R275" s="443"/>
      <c r="S275" s="443"/>
      <c r="T275" s="443"/>
      <c r="U275" s="443"/>
      <c r="V275" s="443"/>
      <c r="W275" s="443"/>
      <c r="X275" s="443"/>
      <c r="Y275" s="443"/>
      <c r="Z275" s="443"/>
    </row>
    <row r="276" ht="34.5" customHeight="1">
      <c r="A276" s="443"/>
      <c r="B276" s="443"/>
      <c r="C276" s="443"/>
      <c r="D276" s="443"/>
      <c r="E276" s="443"/>
      <c r="F276" s="443"/>
      <c r="G276" s="443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443"/>
      <c r="T276" s="443"/>
      <c r="U276" s="443"/>
      <c r="V276" s="443"/>
      <c r="W276" s="443"/>
      <c r="X276" s="443"/>
      <c r="Y276" s="443"/>
      <c r="Z276" s="443"/>
    </row>
    <row r="277" ht="34.5" customHeight="1">
      <c r="A277" s="443"/>
      <c r="B277" s="443"/>
      <c r="C277" s="443"/>
      <c r="D277" s="443"/>
      <c r="E277" s="443"/>
      <c r="F277" s="443"/>
      <c r="G277" s="443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443"/>
      <c r="T277" s="443"/>
      <c r="U277" s="443"/>
      <c r="V277" s="443"/>
      <c r="W277" s="443"/>
      <c r="X277" s="443"/>
      <c r="Y277" s="443"/>
      <c r="Z277" s="443"/>
    </row>
    <row r="278" ht="34.5" customHeight="1">
      <c r="A278" s="443"/>
      <c r="B278" s="443"/>
      <c r="C278" s="443"/>
      <c r="D278" s="443"/>
      <c r="E278" s="443"/>
      <c r="F278" s="443"/>
      <c r="G278" s="443"/>
      <c r="H278" s="443"/>
      <c r="I278" s="443"/>
      <c r="J278" s="443"/>
      <c r="K278" s="443"/>
      <c r="L278" s="443"/>
      <c r="M278" s="443"/>
      <c r="N278" s="443"/>
      <c r="O278" s="443"/>
      <c r="P278" s="443"/>
      <c r="Q278" s="443"/>
      <c r="R278" s="443"/>
      <c r="S278" s="443"/>
      <c r="T278" s="443"/>
      <c r="U278" s="443"/>
      <c r="V278" s="443"/>
      <c r="W278" s="443"/>
      <c r="X278" s="443"/>
      <c r="Y278" s="443"/>
      <c r="Z278" s="443"/>
    </row>
    <row r="279" ht="34.5" customHeight="1">
      <c r="A279" s="443"/>
      <c r="B279" s="443"/>
      <c r="C279" s="443"/>
      <c r="D279" s="443"/>
      <c r="E279" s="443"/>
      <c r="F279" s="443"/>
      <c r="G279" s="443"/>
      <c r="H279" s="443"/>
      <c r="I279" s="443"/>
      <c r="J279" s="443"/>
      <c r="K279" s="443"/>
      <c r="L279" s="443"/>
      <c r="M279" s="443"/>
      <c r="N279" s="443"/>
      <c r="O279" s="443"/>
      <c r="P279" s="443"/>
      <c r="Q279" s="443"/>
      <c r="R279" s="443"/>
      <c r="S279" s="443"/>
      <c r="T279" s="443"/>
      <c r="U279" s="443"/>
      <c r="V279" s="443"/>
      <c r="W279" s="443"/>
      <c r="X279" s="443"/>
      <c r="Y279" s="443"/>
      <c r="Z279" s="443"/>
    </row>
    <row r="280" ht="34.5" customHeight="1">
      <c r="A280" s="443"/>
      <c r="B280" s="443"/>
      <c r="C280" s="443"/>
      <c r="D280" s="443"/>
      <c r="E280" s="443"/>
      <c r="F280" s="443"/>
      <c r="G280" s="443"/>
      <c r="H280" s="443"/>
      <c r="I280" s="443"/>
      <c r="J280" s="443"/>
      <c r="K280" s="443"/>
      <c r="L280" s="443"/>
      <c r="M280" s="443"/>
      <c r="N280" s="443"/>
      <c r="O280" s="443"/>
      <c r="P280" s="443"/>
      <c r="Q280" s="443"/>
      <c r="R280" s="443"/>
      <c r="S280" s="443"/>
      <c r="T280" s="443"/>
      <c r="U280" s="443"/>
      <c r="V280" s="443"/>
      <c r="W280" s="443"/>
      <c r="X280" s="443"/>
      <c r="Y280" s="443"/>
      <c r="Z280" s="443"/>
    </row>
    <row r="281" ht="34.5" customHeight="1">
      <c r="A281" s="443"/>
      <c r="B281" s="443"/>
      <c r="C281" s="443"/>
      <c r="D281" s="443"/>
      <c r="E281" s="443"/>
      <c r="F281" s="443"/>
      <c r="G281" s="443"/>
      <c r="H281" s="443"/>
      <c r="I281" s="443"/>
      <c r="J281" s="443"/>
      <c r="K281" s="443"/>
      <c r="L281" s="443"/>
      <c r="M281" s="443"/>
      <c r="N281" s="443"/>
      <c r="O281" s="443"/>
      <c r="P281" s="443"/>
      <c r="Q281" s="443"/>
      <c r="R281" s="443"/>
      <c r="S281" s="443"/>
      <c r="T281" s="443"/>
      <c r="U281" s="443"/>
      <c r="V281" s="443"/>
      <c r="W281" s="443"/>
      <c r="X281" s="443"/>
      <c r="Y281" s="443"/>
      <c r="Z281" s="443"/>
    </row>
    <row r="282" ht="34.5" customHeight="1">
      <c r="A282" s="443"/>
      <c r="B282" s="443"/>
      <c r="C282" s="443"/>
      <c r="D282" s="443"/>
      <c r="E282" s="443"/>
      <c r="F282" s="443"/>
      <c r="G282" s="443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443"/>
      <c r="T282" s="443"/>
      <c r="U282" s="443"/>
      <c r="V282" s="443"/>
      <c r="W282" s="443"/>
      <c r="X282" s="443"/>
      <c r="Y282" s="443"/>
      <c r="Z282" s="443"/>
    </row>
    <row r="283" ht="34.5" customHeight="1">
      <c r="A283" s="443"/>
      <c r="B283" s="443"/>
      <c r="C283" s="443"/>
      <c r="D283" s="443"/>
      <c r="E283" s="443"/>
      <c r="F283" s="443"/>
      <c r="G283" s="443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443"/>
      <c r="T283" s="443"/>
      <c r="U283" s="443"/>
      <c r="V283" s="443"/>
      <c r="W283" s="443"/>
      <c r="X283" s="443"/>
      <c r="Y283" s="443"/>
      <c r="Z283" s="443"/>
    </row>
    <row r="284" ht="34.5" customHeight="1">
      <c r="A284" s="443"/>
      <c r="B284" s="443"/>
      <c r="C284" s="443"/>
      <c r="D284" s="443"/>
      <c r="E284" s="443"/>
      <c r="F284" s="443"/>
      <c r="G284" s="443"/>
      <c r="H284" s="443"/>
      <c r="I284" s="443"/>
      <c r="J284" s="443"/>
      <c r="K284" s="443"/>
      <c r="L284" s="443"/>
      <c r="M284" s="443"/>
      <c r="N284" s="443"/>
      <c r="O284" s="443"/>
      <c r="P284" s="443"/>
      <c r="Q284" s="443"/>
      <c r="R284" s="443"/>
      <c r="S284" s="443"/>
      <c r="T284" s="443"/>
      <c r="U284" s="443"/>
      <c r="V284" s="443"/>
      <c r="W284" s="443"/>
      <c r="X284" s="443"/>
      <c r="Y284" s="443"/>
      <c r="Z284" s="443"/>
    </row>
    <row r="285" ht="34.5" customHeight="1">
      <c r="A285" s="443"/>
      <c r="B285" s="443"/>
      <c r="C285" s="443"/>
      <c r="D285" s="443"/>
      <c r="E285" s="443"/>
      <c r="F285" s="443"/>
      <c r="G285" s="443"/>
      <c r="H285" s="443"/>
      <c r="I285" s="443"/>
      <c r="J285" s="443"/>
      <c r="K285" s="443"/>
      <c r="L285" s="443"/>
      <c r="M285" s="443"/>
      <c r="N285" s="443"/>
      <c r="O285" s="443"/>
      <c r="P285" s="443"/>
      <c r="Q285" s="443"/>
      <c r="R285" s="443"/>
      <c r="S285" s="443"/>
      <c r="T285" s="443"/>
      <c r="U285" s="443"/>
      <c r="V285" s="443"/>
      <c r="W285" s="443"/>
      <c r="X285" s="443"/>
      <c r="Y285" s="443"/>
      <c r="Z285" s="443"/>
    </row>
    <row r="286" ht="34.5" customHeight="1">
      <c r="A286" s="443"/>
      <c r="B286" s="443"/>
      <c r="C286" s="443"/>
      <c r="D286" s="443"/>
      <c r="E286" s="443"/>
      <c r="F286" s="443"/>
      <c r="G286" s="443"/>
      <c r="H286" s="443"/>
      <c r="I286" s="443"/>
      <c r="J286" s="443"/>
      <c r="K286" s="443"/>
      <c r="L286" s="443"/>
      <c r="M286" s="443"/>
      <c r="N286" s="443"/>
      <c r="O286" s="443"/>
      <c r="P286" s="443"/>
      <c r="Q286" s="443"/>
      <c r="R286" s="443"/>
      <c r="S286" s="443"/>
      <c r="T286" s="443"/>
      <c r="U286" s="443"/>
      <c r="V286" s="443"/>
      <c r="W286" s="443"/>
      <c r="X286" s="443"/>
      <c r="Y286" s="443"/>
      <c r="Z286" s="443"/>
    </row>
    <row r="287" ht="34.5" customHeight="1">
      <c r="A287" s="443"/>
      <c r="B287" s="443"/>
      <c r="C287" s="443"/>
      <c r="D287" s="443"/>
      <c r="E287" s="443"/>
      <c r="F287" s="443"/>
      <c r="G287" s="443"/>
      <c r="H287" s="443"/>
      <c r="I287" s="443"/>
      <c r="J287" s="443"/>
      <c r="K287" s="443"/>
      <c r="L287" s="443"/>
      <c r="M287" s="443"/>
      <c r="N287" s="443"/>
      <c r="O287" s="443"/>
      <c r="P287" s="443"/>
      <c r="Q287" s="443"/>
      <c r="R287" s="443"/>
      <c r="S287" s="443"/>
      <c r="T287" s="443"/>
      <c r="U287" s="443"/>
      <c r="V287" s="443"/>
      <c r="W287" s="443"/>
      <c r="X287" s="443"/>
      <c r="Y287" s="443"/>
      <c r="Z287" s="443"/>
    </row>
    <row r="288" ht="34.5" customHeight="1">
      <c r="A288" s="443"/>
      <c r="B288" s="443"/>
      <c r="C288" s="443"/>
      <c r="D288" s="443"/>
      <c r="E288" s="443"/>
      <c r="F288" s="443"/>
      <c r="G288" s="443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443"/>
      <c r="T288" s="443"/>
      <c r="U288" s="443"/>
      <c r="V288" s="443"/>
      <c r="W288" s="443"/>
      <c r="X288" s="443"/>
      <c r="Y288" s="443"/>
      <c r="Z288" s="443"/>
    </row>
    <row r="289" ht="34.5" customHeight="1">
      <c r="A289" s="443"/>
      <c r="B289" s="443"/>
      <c r="C289" s="443"/>
      <c r="D289" s="443"/>
      <c r="E289" s="443"/>
      <c r="F289" s="443"/>
      <c r="G289" s="443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443"/>
      <c r="T289" s="443"/>
      <c r="U289" s="443"/>
      <c r="V289" s="443"/>
      <c r="W289" s="443"/>
      <c r="X289" s="443"/>
      <c r="Y289" s="443"/>
      <c r="Z289" s="443"/>
    </row>
    <row r="290" ht="34.5" customHeight="1">
      <c r="A290" s="443"/>
      <c r="B290" s="443"/>
      <c r="C290" s="443"/>
      <c r="D290" s="443"/>
      <c r="E290" s="443"/>
      <c r="F290" s="443"/>
      <c r="G290" s="443"/>
      <c r="H290" s="443"/>
      <c r="I290" s="443"/>
      <c r="J290" s="443"/>
      <c r="K290" s="443"/>
      <c r="L290" s="443"/>
      <c r="M290" s="443"/>
      <c r="N290" s="443"/>
      <c r="O290" s="443"/>
      <c r="P290" s="443"/>
      <c r="Q290" s="443"/>
      <c r="R290" s="443"/>
      <c r="S290" s="443"/>
      <c r="T290" s="443"/>
      <c r="U290" s="443"/>
      <c r="V290" s="443"/>
      <c r="W290" s="443"/>
      <c r="X290" s="443"/>
      <c r="Y290" s="443"/>
      <c r="Z290" s="443"/>
    </row>
    <row r="291" ht="34.5" customHeight="1">
      <c r="A291" s="443"/>
      <c r="B291" s="443"/>
      <c r="C291" s="443"/>
      <c r="D291" s="443"/>
      <c r="E291" s="443"/>
      <c r="F291" s="443"/>
      <c r="G291" s="443"/>
      <c r="H291" s="443"/>
      <c r="I291" s="443"/>
      <c r="J291" s="443"/>
      <c r="K291" s="443"/>
      <c r="L291" s="443"/>
      <c r="M291" s="443"/>
      <c r="N291" s="443"/>
      <c r="O291" s="443"/>
      <c r="P291" s="443"/>
      <c r="Q291" s="443"/>
      <c r="R291" s="443"/>
      <c r="S291" s="443"/>
      <c r="T291" s="443"/>
      <c r="U291" s="443"/>
      <c r="V291" s="443"/>
      <c r="W291" s="443"/>
      <c r="X291" s="443"/>
      <c r="Y291" s="443"/>
      <c r="Z291" s="443"/>
    </row>
    <row r="292" ht="34.5" customHeight="1">
      <c r="A292" s="443"/>
      <c r="B292" s="443"/>
      <c r="C292" s="443"/>
      <c r="D292" s="443"/>
      <c r="E292" s="443"/>
      <c r="F292" s="443"/>
      <c r="G292" s="443"/>
      <c r="H292" s="443"/>
      <c r="I292" s="443"/>
      <c r="J292" s="443"/>
      <c r="K292" s="443"/>
      <c r="L292" s="443"/>
      <c r="M292" s="443"/>
      <c r="N292" s="443"/>
      <c r="O292" s="443"/>
      <c r="P292" s="443"/>
      <c r="Q292" s="443"/>
      <c r="R292" s="443"/>
      <c r="S292" s="443"/>
      <c r="T292" s="443"/>
      <c r="U292" s="443"/>
      <c r="V292" s="443"/>
      <c r="W292" s="443"/>
      <c r="X292" s="443"/>
      <c r="Y292" s="443"/>
      <c r="Z292" s="443"/>
    </row>
    <row r="293" ht="34.5" customHeight="1">
      <c r="A293" s="443"/>
      <c r="B293" s="443"/>
      <c r="C293" s="443"/>
      <c r="D293" s="443"/>
      <c r="E293" s="443"/>
      <c r="F293" s="443"/>
      <c r="G293" s="443"/>
      <c r="H293" s="443"/>
      <c r="I293" s="443"/>
      <c r="J293" s="443"/>
      <c r="K293" s="443"/>
      <c r="L293" s="443"/>
      <c r="M293" s="443"/>
      <c r="N293" s="443"/>
      <c r="O293" s="443"/>
      <c r="P293" s="443"/>
      <c r="Q293" s="443"/>
      <c r="R293" s="443"/>
      <c r="S293" s="443"/>
      <c r="T293" s="443"/>
      <c r="U293" s="443"/>
      <c r="V293" s="443"/>
      <c r="W293" s="443"/>
      <c r="X293" s="443"/>
      <c r="Y293" s="443"/>
      <c r="Z293" s="443"/>
    </row>
    <row r="294" ht="34.5" customHeight="1">
      <c r="A294" s="443"/>
      <c r="B294" s="443"/>
      <c r="C294" s="443"/>
      <c r="D294" s="443"/>
      <c r="E294" s="443"/>
      <c r="F294" s="443"/>
      <c r="G294" s="443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443"/>
      <c r="T294" s="443"/>
      <c r="U294" s="443"/>
      <c r="V294" s="443"/>
      <c r="W294" s="443"/>
      <c r="X294" s="443"/>
      <c r="Y294" s="443"/>
      <c r="Z294" s="443"/>
    </row>
    <row r="295" ht="34.5" customHeight="1">
      <c r="A295" s="443"/>
      <c r="B295" s="443"/>
      <c r="C295" s="443"/>
      <c r="D295" s="443"/>
      <c r="E295" s="443"/>
      <c r="F295" s="443"/>
      <c r="G295" s="443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443"/>
      <c r="T295" s="443"/>
      <c r="U295" s="443"/>
      <c r="V295" s="443"/>
      <c r="W295" s="443"/>
      <c r="X295" s="443"/>
      <c r="Y295" s="443"/>
      <c r="Z295" s="443"/>
    </row>
    <row r="296" ht="34.5" customHeight="1">
      <c r="A296" s="443"/>
      <c r="B296" s="443"/>
      <c r="C296" s="443"/>
      <c r="D296" s="443"/>
      <c r="E296" s="443"/>
      <c r="F296" s="443"/>
      <c r="G296" s="443"/>
      <c r="H296" s="443"/>
      <c r="I296" s="443"/>
      <c r="J296" s="443"/>
      <c r="K296" s="443"/>
      <c r="L296" s="443"/>
      <c r="M296" s="443"/>
      <c r="N296" s="443"/>
      <c r="O296" s="443"/>
      <c r="P296" s="443"/>
      <c r="Q296" s="443"/>
      <c r="R296" s="443"/>
      <c r="S296" s="443"/>
      <c r="T296" s="443"/>
      <c r="U296" s="443"/>
      <c r="V296" s="443"/>
      <c r="W296" s="443"/>
      <c r="X296" s="443"/>
      <c r="Y296" s="443"/>
      <c r="Z296" s="443"/>
    </row>
    <row r="297" ht="34.5" customHeight="1">
      <c r="A297" s="443"/>
      <c r="B297" s="443"/>
      <c r="C297" s="443"/>
      <c r="D297" s="443"/>
      <c r="E297" s="443"/>
      <c r="F297" s="443"/>
      <c r="G297" s="443"/>
      <c r="H297" s="443"/>
      <c r="I297" s="443"/>
      <c r="J297" s="443"/>
      <c r="K297" s="443"/>
      <c r="L297" s="443"/>
      <c r="M297" s="443"/>
      <c r="N297" s="443"/>
      <c r="O297" s="443"/>
      <c r="P297" s="443"/>
      <c r="Q297" s="443"/>
      <c r="R297" s="443"/>
      <c r="S297" s="443"/>
      <c r="T297" s="443"/>
      <c r="U297" s="443"/>
      <c r="V297" s="443"/>
      <c r="W297" s="443"/>
      <c r="X297" s="443"/>
      <c r="Y297" s="443"/>
      <c r="Z297" s="443"/>
    </row>
    <row r="298" ht="34.5" customHeight="1">
      <c r="A298" s="443"/>
      <c r="B298" s="443"/>
      <c r="C298" s="443"/>
      <c r="D298" s="443"/>
      <c r="E298" s="443"/>
      <c r="F298" s="443"/>
      <c r="G298" s="443"/>
      <c r="H298" s="443"/>
      <c r="I298" s="443"/>
      <c r="J298" s="443"/>
      <c r="K298" s="443"/>
      <c r="L298" s="443"/>
      <c r="M298" s="443"/>
      <c r="N298" s="443"/>
      <c r="O298" s="443"/>
      <c r="P298" s="443"/>
      <c r="Q298" s="443"/>
      <c r="R298" s="443"/>
      <c r="S298" s="443"/>
      <c r="T298" s="443"/>
      <c r="U298" s="443"/>
      <c r="V298" s="443"/>
      <c r="W298" s="443"/>
      <c r="X298" s="443"/>
      <c r="Y298" s="443"/>
      <c r="Z298" s="443"/>
    </row>
    <row r="299" ht="34.5" customHeight="1">
      <c r="A299" s="443"/>
      <c r="B299" s="443"/>
      <c r="C299" s="443"/>
      <c r="D299" s="443"/>
      <c r="E299" s="443"/>
      <c r="F299" s="443"/>
      <c r="G299" s="443"/>
      <c r="H299" s="443"/>
      <c r="I299" s="443"/>
      <c r="J299" s="443"/>
      <c r="K299" s="443"/>
      <c r="L299" s="443"/>
      <c r="M299" s="443"/>
      <c r="N299" s="443"/>
      <c r="O299" s="443"/>
      <c r="P299" s="443"/>
      <c r="Q299" s="443"/>
      <c r="R299" s="443"/>
      <c r="S299" s="443"/>
      <c r="T299" s="443"/>
      <c r="U299" s="443"/>
      <c r="V299" s="443"/>
      <c r="W299" s="443"/>
      <c r="X299" s="443"/>
      <c r="Y299" s="443"/>
      <c r="Z299" s="443"/>
    </row>
    <row r="300" ht="34.5" customHeight="1">
      <c r="A300" s="443"/>
      <c r="B300" s="443"/>
      <c r="C300" s="443"/>
      <c r="D300" s="443"/>
      <c r="E300" s="443"/>
      <c r="F300" s="443"/>
      <c r="G300" s="443"/>
      <c r="H300" s="443"/>
      <c r="I300" s="443"/>
      <c r="J300" s="443"/>
      <c r="K300" s="443"/>
      <c r="L300" s="443"/>
      <c r="M300" s="443"/>
      <c r="N300" s="443"/>
      <c r="O300" s="443"/>
      <c r="P300" s="443"/>
      <c r="Q300" s="443"/>
      <c r="R300" s="443"/>
      <c r="S300" s="443"/>
      <c r="T300" s="443"/>
      <c r="U300" s="443"/>
      <c r="V300" s="443"/>
      <c r="W300" s="443"/>
      <c r="X300" s="443"/>
      <c r="Y300" s="443"/>
      <c r="Z300" s="443"/>
    </row>
    <row r="301" ht="34.5" customHeight="1">
      <c r="A301" s="443"/>
      <c r="B301" s="443"/>
      <c r="C301" s="443"/>
      <c r="D301" s="443"/>
      <c r="E301" s="443"/>
      <c r="F301" s="443"/>
      <c r="G301" s="443"/>
      <c r="H301" s="443"/>
      <c r="I301" s="443"/>
      <c r="J301" s="443"/>
      <c r="K301" s="443"/>
      <c r="L301" s="443"/>
      <c r="M301" s="443"/>
      <c r="N301" s="443"/>
      <c r="O301" s="443"/>
      <c r="P301" s="443"/>
      <c r="Q301" s="443"/>
      <c r="R301" s="443"/>
      <c r="S301" s="443"/>
      <c r="T301" s="443"/>
      <c r="U301" s="443"/>
      <c r="V301" s="443"/>
      <c r="W301" s="443"/>
      <c r="X301" s="443"/>
      <c r="Y301" s="443"/>
      <c r="Z301" s="443"/>
    </row>
    <row r="302" ht="34.5" customHeight="1">
      <c r="A302" s="443"/>
      <c r="B302" s="443"/>
      <c r="C302" s="443"/>
      <c r="D302" s="443"/>
      <c r="E302" s="443"/>
      <c r="F302" s="443"/>
      <c r="G302" s="443"/>
      <c r="H302" s="443"/>
      <c r="I302" s="443"/>
      <c r="J302" s="443"/>
      <c r="K302" s="443"/>
      <c r="L302" s="443"/>
      <c r="M302" s="443"/>
      <c r="N302" s="443"/>
      <c r="O302" s="443"/>
      <c r="P302" s="443"/>
      <c r="Q302" s="443"/>
      <c r="R302" s="443"/>
      <c r="S302" s="443"/>
      <c r="T302" s="443"/>
      <c r="U302" s="443"/>
      <c r="V302" s="443"/>
      <c r="W302" s="443"/>
      <c r="X302" s="443"/>
      <c r="Y302" s="443"/>
      <c r="Z302" s="443"/>
    </row>
    <row r="303" ht="34.5" customHeight="1">
      <c r="A303" s="443"/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443"/>
      <c r="T303" s="443"/>
      <c r="U303" s="443"/>
      <c r="V303" s="443"/>
      <c r="W303" s="443"/>
      <c r="X303" s="443"/>
      <c r="Y303" s="443"/>
      <c r="Z303" s="443"/>
    </row>
    <row r="304" ht="34.5" customHeight="1">
      <c r="A304" s="443"/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443"/>
      <c r="Q304" s="443"/>
      <c r="R304" s="443"/>
      <c r="S304" s="443"/>
      <c r="T304" s="443"/>
      <c r="U304" s="443"/>
      <c r="V304" s="443"/>
      <c r="W304" s="443"/>
      <c r="X304" s="443"/>
      <c r="Y304" s="443"/>
      <c r="Z304" s="443"/>
    </row>
    <row r="305" ht="34.5" customHeight="1">
      <c r="A305" s="443"/>
      <c r="B305" s="443"/>
      <c r="C305" s="443"/>
      <c r="D305" s="443"/>
      <c r="E305" s="443"/>
      <c r="F305" s="443"/>
      <c r="G305" s="443"/>
      <c r="H305" s="443"/>
      <c r="I305" s="443"/>
      <c r="J305" s="443"/>
      <c r="K305" s="443"/>
      <c r="L305" s="443"/>
      <c r="M305" s="443"/>
      <c r="N305" s="443"/>
      <c r="O305" s="443"/>
      <c r="P305" s="443"/>
      <c r="Q305" s="443"/>
      <c r="R305" s="443"/>
      <c r="S305" s="443"/>
      <c r="T305" s="443"/>
      <c r="U305" s="443"/>
      <c r="V305" s="443"/>
      <c r="W305" s="443"/>
      <c r="X305" s="443"/>
      <c r="Y305" s="443"/>
      <c r="Z305" s="443"/>
    </row>
    <row r="306" ht="34.5" customHeight="1">
      <c r="A306" s="443"/>
      <c r="B306" s="443"/>
      <c r="C306" s="443"/>
      <c r="D306" s="443"/>
      <c r="E306" s="443"/>
      <c r="F306" s="443"/>
      <c r="G306" s="443"/>
      <c r="H306" s="443"/>
      <c r="I306" s="443"/>
      <c r="J306" s="443"/>
      <c r="K306" s="443"/>
      <c r="L306" s="443"/>
      <c r="M306" s="443"/>
      <c r="N306" s="443"/>
      <c r="O306" s="443"/>
      <c r="P306" s="443"/>
      <c r="Q306" s="443"/>
      <c r="R306" s="443"/>
      <c r="S306" s="443"/>
      <c r="T306" s="443"/>
      <c r="U306" s="443"/>
      <c r="V306" s="443"/>
      <c r="W306" s="443"/>
      <c r="X306" s="443"/>
      <c r="Y306" s="443"/>
      <c r="Z306" s="443"/>
    </row>
    <row r="307" ht="34.5" customHeight="1">
      <c r="A307" s="443"/>
      <c r="B307" s="443"/>
      <c r="C307" s="443"/>
      <c r="D307" s="443"/>
      <c r="E307" s="443"/>
      <c r="F307" s="443"/>
      <c r="G307" s="443"/>
      <c r="H307" s="443"/>
      <c r="I307" s="443"/>
      <c r="J307" s="443"/>
      <c r="K307" s="443"/>
      <c r="L307" s="443"/>
      <c r="M307" s="443"/>
      <c r="N307" s="443"/>
      <c r="O307" s="443"/>
      <c r="P307" s="443"/>
      <c r="Q307" s="443"/>
      <c r="R307" s="443"/>
      <c r="S307" s="443"/>
      <c r="T307" s="443"/>
      <c r="U307" s="443"/>
      <c r="V307" s="443"/>
      <c r="W307" s="443"/>
      <c r="X307" s="443"/>
      <c r="Y307" s="443"/>
      <c r="Z307" s="443"/>
    </row>
    <row r="308" ht="34.5" customHeight="1">
      <c r="A308" s="443"/>
      <c r="B308" s="443"/>
      <c r="C308" s="443"/>
      <c r="D308" s="443"/>
      <c r="E308" s="443"/>
      <c r="F308" s="443"/>
      <c r="G308" s="443"/>
      <c r="H308" s="443"/>
      <c r="I308" s="443"/>
      <c r="J308" s="443"/>
      <c r="K308" s="443"/>
      <c r="L308" s="443"/>
      <c r="M308" s="443"/>
      <c r="N308" s="443"/>
      <c r="O308" s="443"/>
      <c r="P308" s="443"/>
      <c r="Q308" s="443"/>
      <c r="R308" s="443"/>
      <c r="S308" s="443"/>
      <c r="T308" s="443"/>
      <c r="U308" s="443"/>
      <c r="V308" s="443"/>
      <c r="W308" s="443"/>
      <c r="X308" s="443"/>
      <c r="Y308" s="443"/>
      <c r="Z308" s="443"/>
    </row>
    <row r="309" ht="34.5" customHeight="1">
      <c r="A309" s="443"/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443"/>
      <c r="T309" s="443"/>
      <c r="U309" s="443"/>
      <c r="V309" s="443"/>
      <c r="W309" s="443"/>
      <c r="X309" s="443"/>
      <c r="Y309" s="443"/>
      <c r="Z309" s="443"/>
    </row>
    <row r="310" ht="34.5" customHeight="1">
      <c r="A310" s="443"/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443"/>
      <c r="T310" s="443"/>
      <c r="U310" s="443"/>
      <c r="V310" s="443"/>
      <c r="W310" s="443"/>
      <c r="X310" s="443"/>
      <c r="Y310" s="443"/>
      <c r="Z310" s="443"/>
    </row>
    <row r="311" ht="34.5" customHeight="1">
      <c r="A311" s="443"/>
      <c r="B311" s="443"/>
      <c r="C311" s="443"/>
      <c r="D311" s="443"/>
      <c r="E311" s="443"/>
      <c r="F311" s="443"/>
      <c r="G311" s="443"/>
      <c r="H311" s="443"/>
      <c r="I311" s="443"/>
      <c r="J311" s="443"/>
      <c r="K311" s="443"/>
      <c r="L311" s="443"/>
      <c r="M311" s="443"/>
      <c r="N311" s="443"/>
      <c r="O311" s="443"/>
      <c r="P311" s="443"/>
      <c r="Q311" s="443"/>
      <c r="R311" s="443"/>
      <c r="S311" s="443"/>
      <c r="T311" s="443"/>
      <c r="U311" s="443"/>
      <c r="V311" s="443"/>
      <c r="W311" s="443"/>
      <c r="X311" s="443"/>
      <c r="Y311" s="443"/>
      <c r="Z311" s="443"/>
    </row>
    <row r="312" ht="34.5" customHeight="1">
      <c r="A312" s="443"/>
      <c r="B312" s="443"/>
      <c r="C312" s="443"/>
      <c r="D312" s="443"/>
      <c r="E312" s="443"/>
      <c r="F312" s="443"/>
      <c r="G312" s="443"/>
      <c r="H312" s="443"/>
      <c r="I312" s="443"/>
      <c r="J312" s="443"/>
      <c r="K312" s="443"/>
      <c r="L312" s="443"/>
      <c r="M312" s="443"/>
      <c r="N312" s="443"/>
      <c r="O312" s="443"/>
      <c r="P312" s="443"/>
      <c r="Q312" s="443"/>
      <c r="R312" s="443"/>
      <c r="S312" s="443"/>
      <c r="T312" s="443"/>
      <c r="U312" s="443"/>
      <c r="V312" s="443"/>
      <c r="W312" s="443"/>
      <c r="X312" s="443"/>
      <c r="Y312" s="443"/>
      <c r="Z312" s="443"/>
    </row>
    <row r="313" ht="34.5" customHeight="1">
      <c r="A313" s="443"/>
      <c r="B313" s="443"/>
      <c r="C313" s="443"/>
      <c r="D313" s="443"/>
      <c r="E313" s="443"/>
      <c r="F313" s="443"/>
      <c r="G313" s="443"/>
      <c r="H313" s="443"/>
      <c r="I313" s="443"/>
      <c r="J313" s="443"/>
      <c r="K313" s="443"/>
      <c r="L313" s="443"/>
      <c r="M313" s="443"/>
      <c r="N313" s="443"/>
      <c r="O313" s="443"/>
      <c r="P313" s="443"/>
      <c r="Q313" s="443"/>
      <c r="R313" s="443"/>
      <c r="S313" s="443"/>
      <c r="T313" s="443"/>
      <c r="U313" s="443"/>
      <c r="V313" s="443"/>
      <c r="W313" s="443"/>
      <c r="X313" s="443"/>
      <c r="Y313" s="443"/>
      <c r="Z313" s="443"/>
    </row>
    <row r="314" ht="34.5" customHeight="1">
      <c r="A314" s="443"/>
      <c r="B314" s="443"/>
      <c r="C314" s="443"/>
      <c r="D314" s="443"/>
      <c r="E314" s="443"/>
      <c r="F314" s="443"/>
      <c r="G314" s="443"/>
      <c r="H314" s="443"/>
      <c r="I314" s="443"/>
      <c r="J314" s="443"/>
      <c r="K314" s="443"/>
      <c r="L314" s="443"/>
      <c r="M314" s="443"/>
      <c r="N314" s="443"/>
      <c r="O314" s="443"/>
      <c r="P314" s="443"/>
      <c r="Q314" s="443"/>
      <c r="R314" s="443"/>
      <c r="S314" s="443"/>
      <c r="T314" s="443"/>
      <c r="U314" s="443"/>
      <c r="V314" s="443"/>
      <c r="W314" s="443"/>
      <c r="X314" s="443"/>
      <c r="Y314" s="443"/>
      <c r="Z314" s="443"/>
    </row>
    <row r="315" ht="34.5" customHeight="1">
      <c r="A315" s="443"/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443"/>
      <c r="T315" s="443"/>
      <c r="U315" s="443"/>
      <c r="V315" s="443"/>
      <c r="W315" s="443"/>
      <c r="X315" s="443"/>
      <c r="Y315" s="443"/>
      <c r="Z315" s="443"/>
    </row>
    <row r="316" ht="34.5" customHeight="1">
      <c r="A316" s="443"/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443"/>
      <c r="T316" s="443"/>
      <c r="U316" s="443"/>
      <c r="V316" s="443"/>
      <c r="W316" s="443"/>
      <c r="X316" s="443"/>
      <c r="Y316" s="443"/>
      <c r="Z316" s="443"/>
    </row>
    <row r="317" ht="34.5" customHeight="1">
      <c r="A317" s="443"/>
      <c r="B317" s="443"/>
      <c r="C317" s="443"/>
      <c r="D317" s="443"/>
      <c r="E317" s="443"/>
      <c r="F317" s="443"/>
      <c r="G317" s="443"/>
      <c r="H317" s="443"/>
      <c r="I317" s="443"/>
      <c r="J317" s="443"/>
      <c r="K317" s="443"/>
      <c r="L317" s="443"/>
      <c r="M317" s="443"/>
      <c r="N317" s="443"/>
      <c r="O317" s="443"/>
      <c r="P317" s="443"/>
      <c r="Q317" s="443"/>
      <c r="R317" s="443"/>
      <c r="S317" s="443"/>
      <c r="T317" s="443"/>
      <c r="U317" s="443"/>
      <c r="V317" s="443"/>
      <c r="W317" s="443"/>
      <c r="X317" s="443"/>
      <c r="Y317" s="443"/>
      <c r="Z317" s="443"/>
    </row>
    <row r="318" ht="34.5" customHeight="1">
      <c r="A318" s="443"/>
      <c r="B318" s="443"/>
      <c r="C318" s="443"/>
      <c r="D318" s="443"/>
      <c r="E318" s="443"/>
      <c r="F318" s="443"/>
      <c r="G318" s="443"/>
      <c r="H318" s="443"/>
      <c r="I318" s="443"/>
      <c r="J318" s="443"/>
      <c r="K318" s="443"/>
      <c r="L318" s="443"/>
      <c r="M318" s="443"/>
      <c r="N318" s="443"/>
      <c r="O318" s="443"/>
      <c r="P318" s="443"/>
      <c r="Q318" s="443"/>
      <c r="R318" s="443"/>
      <c r="S318" s="443"/>
      <c r="T318" s="443"/>
      <c r="U318" s="443"/>
      <c r="V318" s="443"/>
      <c r="W318" s="443"/>
      <c r="X318" s="443"/>
      <c r="Y318" s="443"/>
      <c r="Z318" s="443"/>
    </row>
    <row r="319" ht="34.5" customHeight="1">
      <c r="A319" s="443"/>
      <c r="B319" s="443"/>
      <c r="C319" s="443"/>
      <c r="D319" s="443"/>
      <c r="E319" s="443"/>
      <c r="F319" s="443"/>
      <c r="G319" s="443"/>
      <c r="H319" s="443"/>
      <c r="I319" s="443"/>
      <c r="J319" s="443"/>
      <c r="K319" s="443"/>
      <c r="L319" s="443"/>
      <c r="M319" s="443"/>
      <c r="N319" s="443"/>
      <c r="O319" s="443"/>
      <c r="P319" s="443"/>
      <c r="Q319" s="443"/>
      <c r="R319" s="443"/>
      <c r="S319" s="443"/>
      <c r="T319" s="443"/>
      <c r="U319" s="443"/>
      <c r="V319" s="443"/>
      <c r="W319" s="443"/>
      <c r="X319" s="443"/>
      <c r="Y319" s="443"/>
      <c r="Z319" s="443"/>
    </row>
    <row r="320" ht="34.5" customHeight="1">
      <c r="A320" s="443"/>
      <c r="B320" s="443"/>
      <c r="C320" s="443"/>
      <c r="D320" s="443"/>
      <c r="E320" s="443"/>
      <c r="F320" s="443"/>
      <c r="G320" s="443"/>
      <c r="H320" s="443"/>
      <c r="I320" s="443"/>
      <c r="J320" s="443"/>
      <c r="K320" s="443"/>
      <c r="L320" s="443"/>
      <c r="M320" s="443"/>
      <c r="N320" s="443"/>
      <c r="O320" s="443"/>
      <c r="P320" s="443"/>
      <c r="Q320" s="443"/>
      <c r="R320" s="443"/>
      <c r="S320" s="443"/>
      <c r="T320" s="443"/>
      <c r="U320" s="443"/>
      <c r="V320" s="443"/>
      <c r="W320" s="443"/>
      <c r="X320" s="443"/>
      <c r="Y320" s="443"/>
      <c r="Z320" s="443"/>
    </row>
    <row r="321" ht="34.5" customHeight="1">
      <c r="A321" s="443"/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443"/>
      <c r="T321" s="443"/>
      <c r="U321" s="443"/>
      <c r="V321" s="443"/>
      <c r="W321" s="443"/>
      <c r="X321" s="443"/>
      <c r="Y321" s="443"/>
      <c r="Z321" s="443"/>
    </row>
    <row r="322" ht="34.5" customHeight="1">
      <c r="A322" s="443"/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443"/>
      <c r="T322" s="443"/>
      <c r="U322" s="443"/>
      <c r="V322" s="443"/>
      <c r="W322" s="443"/>
      <c r="X322" s="443"/>
      <c r="Y322" s="443"/>
      <c r="Z322" s="443"/>
    </row>
    <row r="323" ht="34.5" customHeight="1">
      <c r="A323" s="443"/>
      <c r="B323" s="443"/>
      <c r="C323" s="443"/>
      <c r="D323" s="443"/>
      <c r="E323" s="443"/>
      <c r="F323" s="443"/>
      <c r="G323" s="443"/>
      <c r="H323" s="443"/>
      <c r="I323" s="443"/>
      <c r="J323" s="443"/>
      <c r="K323" s="443"/>
      <c r="L323" s="443"/>
      <c r="M323" s="443"/>
      <c r="N323" s="443"/>
      <c r="O323" s="443"/>
      <c r="P323" s="443"/>
      <c r="Q323" s="443"/>
      <c r="R323" s="443"/>
      <c r="S323" s="443"/>
      <c r="T323" s="443"/>
      <c r="U323" s="443"/>
      <c r="V323" s="443"/>
      <c r="W323" s="443"/>
      <c r="X323" s="443"/>
      <c r="Y323" s="443"/>
      <c r="Z323" s="443"/>
    </row>
    <row r="324" ht="34.5" customHeight="1">
      <c r="A324" s="443"/>
      <c r="B324" s="443"/>
      <c r="C324" s="443"/>
      <c r="D324" s="443"/>
      <c r="E324" s="443"/>
      <c r="F324" s="443"/>
      <c r="G324" s="443"/>
      <c r="H324" s="443"/>
      <c r="I324" s="443"/>
      <c r="J324" s="443"/>
      <c r="K324" s="443"/>
      <c r="L324" s="443"/>
      <c r="M324" s="443"/>
      <c r="N324" s="443"/>
      <c r="O324" s="443"/>
      <c r="P324" s="443"/>
      <c r="Q324" s="443"/>
      <c r="R324" s="443"/>
      <c r="S324" s="443"/>
      <c r="T324" s="443"/>
      <c r="U324" s="443"/>
      <c r="V324" s="443"/>
      <c r="W324" s="443"/>
      <c r="X324" s="443"/>
      <c r="Y324" s="443"/>
      <c r="Z324" s="443"/>
    </row>
    <row r="325" ht="34.5" customHeight="1">
      <c r="A325" s="443"/>
      <c r="B325" s="443"/>
      <c r="C325" s="443"/>
      <c r="D325" s="443"/>
      <c r="E325" s="443"/>
      <c r="F325" s="443"/>
      <c r="G325" s="443"/>
      <c r="H325" s="443"/>
      <c r="I325" s="443"/>
      <c r="J325" s="443"/>
      <c r="K325" s="443"/>
      <c r="L325" s="443"/>
      <c r="M325" s="443"/>
      <c r="N325" s="443"/>
      <c r="O325" s="443"/>
      <c r="P325" s="443"/>
      <c r="Q325" s="443"/>
      <c r="R325" s="443"/>
      <c r="S325" s="443"/>
      <c r="T325" s="443"/>
      <c r="U325" s="443"/>
      <c r="V325" s="443"/>
      <c r="W325" s="443"/>
      <c r="X325" s="443"/>
      <c r="Y325" s="443"/>
      <c r="Z325" s="443"/>
    </row>
    <row r="326" ht="34.5" customHeight="1">
      <c r="A326" s="443"/>
      <c r="B326" s="443"/>
      <c r="C326" s="443"/>
      <c r="D326" s="443"/>
      <c r="E326" s="443"/>
      <c r="F326" s="443"/>
      <c r="G326" s="443"/>
      <c r="H326" s="443"/>
      <c r="I326" s="443"/>
      <c r="J326" s="443"/>
      <c r="K326" s="443"/>
      <c r="L326" s="443"/>
      <c r="M326" s="443"/>
      <c r="N326" s="443"/>
      <c r="O326" s="443"/>
      <c r="P326" s="443"/>
      <c r="Q326" s="443"/>
      <c r="R326" s="443"/>
      <c r="S326" s="443"/>
      <c r="T326" s="443"/>
      <c r="U326" s="443"/>
      <c r="V326" s="443"/>
      <c r="W326" s="443"/>
      <c r="X326" s="443"/>
      <c r="Y326" s="443"/>
      <c r="Z326" s="443"/>
    </row>
    <row r="327" ht="34.5" customHeight="1">
      <c r="A327" s="443"/>
      <c r="B327" s="443"/>
      <c r="C327" s="443"/>
      <c r="D327" s="443"/>
      <c r="E327" s="443"/>
      <c r="F327" s="443"/>
      <c r="G327" s="443"/>
      <c r="H327" s="443"/>
      <c r="I327" s="443"/>
      <c r="J327" s="443"/>
      <c r="K327" s="443"/>
      <c r="L327" s="443"/>
      <c r="M327" s="443"/>
      <c r="N327" s="443"/>
      <c r="O327" s="443"/>
      <c r="P327" s="443"/>
      <c r="Q327" s="443"/>
      <c r="R327" s="443"/>
      <c r="S327" s="443"/>
      <c r="T327" s="443"/>
      <c r="U327" s="443"/>
      <c r="V327" s="443"/>
      <c r="W327" s="443"/>
      <c r="X327" s="443"/>
      <c r="Y327" s="443"/>
      <c r="Z327" s="443"/>
    </row>
    <row r="328" ht="34.5" customHeight="1">
      <c r="A328" s="443"/>
      <c r="B328" s="443"/>
      <c r="C328" s="443"/>
      <c r="D328" s="443"/>
      <c r="E328" s="443"/>
      <c r="F328" s="443"/>
      <c r="G328" s="443"/>
      <c r="H328" s="443"/>
      <c r="I328" s="443"/>
      <c r="J328" s="443"/>
      <c r="K328" s="443"/>
      <c r="L328" s="443"/>
      <c r="M328" s="443"/>
      <c r="N328" s="443"/>
      <c r="O328" s="443"/>
      <c r="P328" s="443"/>
      <c r="Q328" s="443"/>
      <c r="R328" s="443"/>
      <c r="S328" s="443"/>
      <c r="T328" s="443"/>
      <c r="U328" s="443"/>
      <c r="V328" s="443"/>
      <c r="W328" s="443"/>
      <c r="X328" s="443"/>
      <c r="Y328" s="443"/>
      <c r="Z328" s="443"/>
    </row>
    <row r="329" ht="34.5" customHeight="1">
      <c r="A329" s="443"/>
      <c r="B329" s="443"/>
      <c r="C329" s="443"/>
      <c r="D329" s="443"/>
      <c r="E329" s="443"/>
      <c r="F329" s="443"/>
      <c r="G329" s="443"/>
      <c r="H329" s="443"/>
      <c r="I329" s="443"/>
      <c r="J329" s="443"/>
      <c r="K329" s="443"/>
      <c r="L329" s="443"/>
      <c r="M329" s="443"/>
      <c r="N329" s="443"/>
      <c r="O329" s="443"/>
      <c r="P329" s="443"/>
      <c r="Q329" s="443"/>
      <c r="R329" s="443"/>
      <c r="S329" s="443"/>
      <c r="T329" s="443"/>
      <c r="U329" s="443"/>
      <c r="V329" s="443"/>
      <c r="W329" s="443"/>
      <c r="X329" s="443"/>
      <c r="Y329" s="443"/>
      <c r="Z329" s="443"/>
    </row>
    <row r="330" ht="34.5" customHeight="1">
      <c r="A330" s="443"/>
      <c r="B330" s="443"/>
      <c r="C330" s="443"/>
      <c r="D330" s="443"/>
      <c r="E330" s="443"/>
      <c r="F330" s="443"/>
      <c r="G330" s="443"/>
      <c r="H330" s="443"/>
      <c r="I330" s="443"/>
      <c r="J330" s="443"/>
      <c r="K330" s="443"/>
      <c r="L330" s="443"/>
      <c r="M330" s="443"/>
      <c r="N330" s="443"/>
      <c r="O330" s="443"/>
      <c r="P330" s="443"/>
      <c r="Q330" s="443"/>
      <c r="R330" s="443"/>
      <c r="S330" s="443"/>
      <c r="T330" s="443"/>
      <c r="U330" s="443"/>
      <c r="V330" s="443"/>
      <c r="W330" s="443"/>
      <c r="X330" s="443"/>
      <c r="Y330" s="443"/>
      <c r="Z330" s="443"/>
    </row>
    <row r="331" ht="34.5" customHeight="1">
      <c r="A331" s="443"/>
      <c r="B331" s="443"/>
      <c r="C331" s="443"/>
      <c r="D331" s="443"/>
      <c r="E331" s="443"/>
      <c r="F331" s="443"/>
      <c r="G331" s="443"/>
      <c r="H331" s="443"/>
      <c r="I331" s="443"/>
      <c r="J331" s="443"/>
      <c r="K331" s="443"/>
      <c r="L331" s="443"/>
      <c r="M331" s="443"/>
      <c r="N331" s="443"/>
      <c r="O331" s="443"/>
      <c r="P331" s="443"/>
      <c r="Q331" s="443"/>
      <c r="R331" s="443"/>
      <c r="S331" s="443"/>
      <c r="T331" s="443"/>
      <c r="U331" s="443"/>
      <c r="V331" s="443"/>
      <c r="W331" s="443"/>
      <c r="X331" s="443"/>
      <c r="Y331" s="443"/>
      <c r="Z331" s="443"/>
    </row>
    <row r="332" ht="34.5" customHeight="1">
      <c r="A332" s="443"/>
      <c r="B332" s="443"/>
      <c r="C332" s="443"/>
      <c r="D332" s="443"/>
      <c r="E332" s="443"/>
      <c r="F332" s="443"/>
      <c r="G332" s="443"/>
      <c r="H332" s="443"/>
      <c r="I332" s="443"/>
      <c r="J332" s="443"/>
      <c r="K332" s="443"/>
      <c r="L332" s="443"/>
      <c r="M332" s="443"/>
      <c r="N332" s="443"/>
      <c r="O332" s="443"/>
      <c r="P332" s="443"/>
      <c r="Q332" s="443"/>
      <c r="R332" s="443"/>
      <c r="S332" s="443"/>
      <c r="T332" s="443"/>
      <c r="U332" s="443"/>
      <c r="V332" s="443"/>
      <c r="W332" s="443"/>
      <c r="X332" s="443"/>
      <c r="Y332" s="443"/>
      <c r="Z332" s="443"/>
    </row>
    <row r="333" ht="34.5" customHeight="1">
      <c r="A333" s="443"/>
      <c r="B333" s="443"/>
      <c r="C333" s="443"/>
      <c r="D333" s="443"/>
      <c r="E333" s="443"/>
      <c r="F333" s="443"/>
      <c r="G333" s="443"/>
      <c r="H333" s="443"/>
      <c r="I333" s="443"/>
      <c r="J333" s="443"/>
      <c r="K333" s="443"/>
      <c r="L333" s="443"/>
      <c r="M333" s="443"/>
      <c r="N333" s="443"/>
      <c r="O333" s="443"/>
      <c r="P333" s="443"/>
      <c r="Q333" s="443"/>
      <c r="R333" s="443"/>
      <c r="S333" s="443"/>
      <c r="T333" s="443"/>
      <c r="U333" s="443"/>
      <c r="V333" s="443"/>
      <c r="W333" s="443"/>
      <c r="X333" s="443"/>
      <c r="Y333" s="443"/>
      <c r="Z333" s="443"/>
    </row>
    <row r="334" ht="34.5" customHeight="1">
      <c r="A334" s="443"/>
      <c r="B334" s="443"/>
      <c r="C334" s="443"/>
      <c r="D334" s="443"/>
      <c r="E334" s="443"/>
      <c r="F334" s="443"/>
      <c r="G334" s="443"/>
      <c r="H334" s="443"/>
      <c r="I334" s="443"/>
      <c r="J334" s="443"/>
      <c r="K334" s="443"/>
      <c r="L334" s="443"/>
      <c r="M334" s="443"/>
      <c r="N334" s="443"/>
      <c r="O334" s="443"/>
      <c r="P334" s="443"/>
      <c r="Q334" s="443"/>
      <c r="R334" s="443"/>
      <c r="S334" s="443"/>
      <c r="T334" s="443"/>
      <c r="U334" s="443"/>
      <c r="V334" s="443"/>
      <c r="W334" s="443"/>
      <c r="X334" s="443"/>
      <c r="Y334" s="443"/>
      <c r="Z334" s="443"/>
    </row>
    <row r="335" ht="34.5" customHeight="1">
      <c r="A335" s="443"/>
      <c r="B335" s="443"/>
      <c r="C335" s="443"/>
      <c r="D335" s="443"/>
      <c r="E335" s="443"/>
      <c r="F335" s="443"/>
      <c r="G335" s="443"/>
      <c r="H335" s="443"/>
      <c r="I335" s="443"/>
      <c r="J335" s="443"/>
      <c r="K335" s="443"/>
      <c r="L335" s="443"/>
      <c r="M335" s="443"/>
      <c r="N335" s="443"/>
      <c r="O335" s="443"/>
      <c r="P335" s="443"/>
      <c r="Q335" s="443"/>
      <c r="R335" s="443"/>
      <c r="S335" s="443"/>
      <c r="T335" s="443"/>
      <c r="U335" s="443"/>
      <c r="V335" s="443"/>
      <c r="W335" s="443"/>
      <c r="X335" s="443"/>
      <c r="Y335" s="443"/>
      <c r="Z335" s="443"/>
    </row>
    <row r="336" ht="34.5" customHeight="1">
      <c r="A336" s="443"/>
      <c r="B336" s="443"/>
      <c r="C336" s="443"/>
      <c r="D336" s="443"/>
      <c r="E336" s="443"/>
      <c r="F336" s="443"/>
      <c r="G336" s="443"/>
      <c r="H336" s="443"/>
      <c r="I336" s="443"/>
      <c r="J336" s="443"/>
      <c r="K336" s="443"/>
      <c r="L336" s="443"/>
      <c r="M336" s="443"/>
      <c r="N336" s="443"/>
      <c r="O336" s="443"/>
      <c r="P336" s="443"/>
      <c r="Q336" s="443"/>
      <c r="R336" s="443"/>
      <c r="S336" s="443"/>
      <c r="T336" s="443"/>
      <c r="U336" s="443"/>
      <c r="V336" s="443"/>
      <c r="W336" s="443"/>
      <c r="X336" s="443"/>
      <c r="Y336" s="443"/>
      <c r="Z336" s="443"/>
    </row>
    <row r="337" ht="34.5" customHeight="1">
      <c r="A337" s="443"/>
      <c r="B337" s="443"/>
      <c r="C337" s="443"/>
      <c r="D337" s="443"/>
      <c r="E337" s="443"/>
      <c r="F337" s="443"/>
      <c r="G337" s="443"/>
      <c r="H337" s="443"/>
      <c r="I337" s="443"/>
      <c r="J337" s="443"/>
      <c r="K337" s="443"/>
      <c r="L337" s="443"/>
      <c r="M337" s="443"/>
      <c r="N337" s="443"/>
      <c r="O337" s="443"/>
      <c r="P337" s="443"/>
      <c r="Q337" s="443"/>
      <c r="R337" s="443"/>
      <c r="S337" s="443"/>
      <c r="T337" s="443"/>
      <c r="U337" s="443"/>
      <c r="V337" s="443"/>
      <c r="W337" s="443"/>
      <c r="X337" s="443"/>
      <c r="Y337" s="443"/>
      <c r="Z337" s="443"/>
    </row>
    <row r="338" ht="34.5" customHeight="1">
      <c r="A338" s="443"/>
      <c r="B338" s="443"/>
      <c r="C338" s="443"/>
      <c r="D338" s="443"/>
      <c r="E338" s="443"/>
      <c r="F338" s="443"/>
      <c r="G338" s="443"/>
      <c r="H338" s="443"/>
      <c r="I338" s="443"/>
      <c r="J338" s="443"/>
      <c r="K338" s="443"/>
      <c r="L338" s="443"/>
      <c r="M338" s="443"/>
      <c r="N338" s="443"/>
      <c r="O338" s="443"/>
      <c r="P338" s="443"/>
      <c r="Q338" s="443"/>
      <c r="R338" s="443"/>
      <c r="S338" s="443"/>
      <c r="T338" s="443"/>
      <c r="U338" s="443"/>
      <c r="V338" s="443"/>
      <c r="W338" s="443"/>
      <c r="X338" s="443"/>
      <c r="Y338" s="443"/>
      <c r="Z338" s="443"/>
    </row>
    <row r="339" ht="34.5" customHeight="1">
      <c r="A339" s="443"/>
      <c r="B339" s="443"/>
      <c r="C339" s="443"/>
      <c r="D339" s="443"/>
      <c r="E339" s="443"/>
      <c r="F339" s="443"/>
      <c r="G339" s="443"/>
      <c r="H339" s="443"/>
      <c r="I339" s="443"/>
      <c r="J339" s="443"/>
      <c r="K339" s="443"/>
      <c r="L339" s="443"/>
      <c r="M339" s="443"/>
      <c r="N339" s="443"/>
      <c r="O339" s="443"/>
      <c r="P339" s="443"/>
      <c r="Q339" s="443"/>
      <c r="R339" s="443"/>
      <c r="S339" s="443"/>
      <c r="T339" s="443"/>
      <c r="U339" s="443"/>
      <c r="V339" s="443"/>
      <c r="W339" s="443"/>
      <c r="X339" s="443"/>
      <c r="Y339" s="443"/>
      <c r="Z339" s="443"/>
    </row>
    <row r="340" ht="34.5" customHeight="1">
      <c r="A340" s="443"/>
      <c r="B340" s="443"/>
      <c r="C340" s="443"/>
      <c r="D340" s="443"/>
      <c r="E340" s="443"/>
      <c r="F340" s="443"/>
      <c r="G340" s="443"/>
      <c r="H340" s="443"/>
      <c r="I340" s="443"/>
      <c r="J340" s="443"/>
      <c r="K340" s="443"/>
      <c r="L340" s="443"/>
      <c r="M340" s="443"/>
      <c r="N340" s="443"/>
      <c r="O340" s="443"/>
      <c r="P340" s="443"/>
      <c r="Q340" s="443"/>
      <c r="R340" s="443"/>
      <c r="S340" s="443"/>
      <c r="T340" s="443"/>
      <c r="U340" s="443"/>
      <c r="V340" s="443"/>
      <c r="W340" s="443"/>
      <c r="X340" s="443"/>
      <c r="Y340" s="443"/>
      <c r="Z340" s="443"/>
    </row>
    <row r="341" ht="34.5" customHeight="1">
      <c r="A341" s="443"/>
      <c r="B341" s="443"/>
      <c r="C341" s="443"/>
      <c r="D341" s="443"/>
      <c r="E341" s="443"/>
      <c r="F341" s="443"/>
      <c r="G341" s="443"/>
      <c r="H341" s="443"/>
      <c r="I341" s="443"/>
      <c r="J341" s="443"/>
      <c r="K341" s="443"/>
      <c r="L341" s="443"/>
      <c r="M341" s="443"/>
      <c r="N341" s="443"/>
      <c r="O341" s="443"/>
      <c r="P341" s="443"/>
      <c r="Q341" s="443"/>
      <c r="R341" s="443"/>
      <c r="S341" s="443"/>
      <c r="T341" s="443"/>
      <c r="U341" s="443"/>
      <c r="V341" s="443"/>
      <c r="W341" s="443"/>
      <c r="X341" s="443"/>
      <c r="Y341" s="443"/>
      <c r="Z341" s="443"/>
    </row>
    <row r="342" ht="34.5" customHeight="1">
      <c r="A342" s="443"/>
      <c r="B342" s="443"/>
      <c r="C342" s="443"/>
      <c r="D342" s="443"/>
      <c r="E342" s="443"/>
      <c r="F342" s="443"/>
      <c r="G342" s="443"/>
      <c r="H342" s="443"/>
      <c r="I342" s="443"/>
      <c r="J342" s="443"/>
      <c r="K342" s="443"/>
      <c r="L342" s="443"/>
      <c r="M342" s="443"/>
      <c r="N342" s="443"/>
      <c r="O342" s="443"/>
      <c r="P342" s="443"/>
      <c r="Q342" s="443"/>
      <c r="R342" s="443"/>
      <c r="S342" s="443"/>
      <c r="T342" s="443"/>
      <c r="U342" s="443"/>
      <c r="V342" s="443"/>
      <c r="W342" s="443"/>
      <c r="X342" s="443"/>
      <c r="Y342" s="443"/>
      <c r="Z342" s="443"/>
    </row>
    <row r="343" ht="34.5" customHeight="1">
      <c r="A343" s="443"/>
      <c r="B343" s="443"/>
      <c r="C343" s="443"/>
      <c r="D343" s="443"/>
      <c r="E343" s="443"/>
      <c r="F343" s="443"/>
      <c r="G343" s="443"/>
      <c r="H343" s="443"/>
      <c r="I343" s="443"/>
      <c r="J343" s="443"/>
      <c r="K343" s="443"/>
      <c r="L343" s="443"/>
      <c r="M343" s="443"/>
      <c r="N343" s="443"/>
      <c r="O343" s="443"/>
      <c r="P343" s="443"/>
      <c r="Q343" s="443"/>
      <c r="R343" s="443"/>
      <c r="S343" s="443"/>
      <c r="T343" s="443"/>
      <c r="U343" s="443"/>
      <c r="V343" s="443"/>
      <c r="W343" s="443"/>
      <c r="X343" s="443"/>
      <c r="Y343" s="443"/>
      <c r="Z343" s="443"/>
    </row>
    <row r="344" ht="34.5" customHeight="1">
      <c r="A344" s="443"/>
      <c r="B344" s="443"/>
      <c r="C344" s="443"/>
      <c r="D344" s="443"/>
      <c r="E344" s="443"/>
      <c r="F344" s="443"/>
      <c r="G344" s="443"/>
      <c r="H344" s="443"/>
      <c r="I344" s="443"/>
      <c r="J344" s="443"/>
      <c r="K344" s="443"/>
      <c r="L344" s="443"/>
      <c r="M344" s="443"/>
      <c r="N344" s="443"/>
      <c r="O344" s="443"/>
      <c r="P344" s="443"/>
      <c r="Q344" s="443"/>
      <c r="R344" s="443"/>
      <c r="S344" s="443"/>
      <c r="T344" s="443"/>
      <c r="U344" s="443"/>
      <c r="V344" s="443"/>
      <c r="W344" s="443"/>
      <c r="X344" s="443"/>
      <c r="Y344" s="443"/>
      <c r="Z344" s="443"/>
    </row>
    <row r="345" ht="34.5" customHeight="1">
      <c r="A345" s="443"/>
      <c r="B345" s="443"/>
      <c r="C345" s="443"/>
      <c r="D345" s="443"/>
      <c r="E345" s="443"/>
      <c r="F345" s="443"/>
      <c r="G345" s="443"/>
      <c r="H345" s="443"/>
      <c r="I345" s="443"/>
      <c r="J345" s="443"/>
      <c r="K345" s="443"/>
      <c r="L345" s="443"/>
      <c r="M345" s="443"/>
      <c r="N345" s="443"/>
      <c r="O345" s="443"/>
      <c r="P345" s="443"/>
      <c r="Q345" s="443"/>
      <c r="R345" s="443"/>
      <c r="S345" s="443"/>
      <c r="T345" s="443"/>
      <c r="U345" s="443"/>
      <c r="V345" s="443"/>
      <c r="W345" s="443"/>
      <c r="X345" s="443"/>
      <c r="Y345" s="443"/>
      <c r="Z345" s="443"/>
    </row>
    <row r="346" ht="34.5" customHeight="1">
      <c r="A346" s="443"/>
      <c r="B346" s="443"/>
      <c r="C346" s="443"/>
      <c r="D346" s="443"/>
      <c r="E346" s="443"/>
      <c r="F346" s="443"/>
      <c r="G346" s="443"/>
      <c r="H346" s="443"/>
      <c r="I346" s="443"/>
      <c r="J346" s="443"/>
      <c r="K346" s="443"/>
      <c r="L346" s="443"/>
      <c r="M346" s="443"/>
      <c r="N346" s="443"/>
      <c r="O346" s="443"/>
      <c r="P346" s="443"/>
      <c r="Q346" s="443"/>
      <c r="R346" s="443"/>
      <c r="S346" s="443"/>
      <c r="T346" s="443"/>
      <c r="U346" s="443"/>
      <c r="V346" s="443"/>
      <c r="W346" s="443"/>
      <c r="X346" s="443"/>
      <c r="Y346" s="443"/>
      <c r="Z346" s="443"/>
    </row>
    <row r="347" ht="34.5" customHeight="1">
      <c r="A347" s="443"/>
      <c r="B347" s="443"/>
      <c r="C347" s="443"/>
      <c r="D347" s="443"/>
      <c r="E347" s="443"/>
      <c r="F347" s="443"/>
      <c r="G347" s="443"/>
      <c r="H347" s="443"/>
      <c r="I347" s="443"/>
      <c r="J347" s="443"/>
      <c r="K347" s="443"/>
      <c r="L347" s="443"/>
      <c r="M347" s="443"/>
      <c r="N347" s="443"/>
      <c r="O347" s="443"/>
      <c r="P347" s="443"/>
      <c r="Q347" s="443"/>
      <c r="R347" s="443"/>
      <c r="S347" s="443"/>
      <c r="T347" s="443"/>
      <c r="U347" s="443"/>
      <c r="V347" s="443"/>
      <c r="W347" s="443"/>
      <c r="X347" s="443"/>
      <c r="Y347" s="443"/>
      <c r="Z347" s="443"/>
    </row>
    <row r="348" ht="34.5" customHeight="1">
      <c r="A348" s="443"/>
      <c r="B348" s="443"/>
      <c r="C348" s="443"/>
      <c r="D348" s="443"/>
      <c r="E348" s="443"/>
      <c r="F348" s="443"/>
      <c r="G348" s="443"/>
      <c r="H348" s="443"/>
      <c r="I348" s="443"/>
      <c r="J348" s="443"/>
      <c r="K348" s="443"/>
      <c r="L348" s="443"/>
      <c r="M348" s="443"/>
      <c r="N348" s="443"/>
      <c r="O348" s="443"/>
      <c r="P348" s="443"/>
      <c r="Q348" s="443"/>
      <c r="R348" s="443"/>
      <c r="S348" s="443"/>
      <c r="T348" s="443"/>
      <c r="U348" s="443"/>
      <c r="V348" s="443"/>
      <c r="W348" s="443"/>
      <c r="X348" s="443"/>
      <c r="Y348" s="443"/>
      <c r="Z348" s="443"/>
    </row>
    <row r="349" ht="34.5" customHeight="1">
      <c r="A349" s="443"/>
      <c r="B349" s="443"/>
      <c r="C349" s="443"/>
      <c r="D349" s="443"/>
      <c r="E349" s="443"/>
      <c r="F349" s="443"/>
      <c r="G349" s="443"/>
      <c r="H349" s="443"/>
      <c r="I349" s="443"/>
      <c r="J349" s="443"/>
      <c r="K349" s="443"/>
      <c r="L349" s="443"/>
      <c r="M349" s="443"/>
      <c r="N349" s="443"/>
      <c r="O349" s="443"/>
      <c r="P349" s="443"/>
      <c r="Q349" s="443"/>
      <c r="R349" s="443"/>
      <c r="S349" s="443"/>
      <c r="T349" s="443"/>
      <c r="U349" s="443"/>
      <c r="V349" s="443"/>
      <c r="W349" s="443"/>
      <c r="X349" s="443"/>
      <c r="Y349" s="443"/>
      <c r="Z349" s="443"/>
    </row>
    <row r="350" ht="34.5" customHeight="1">
      <c r="A350" s="443"/>
      <c r="B350" s="443"/>
      <c r="C350" s="443"/>
      <c r="D350" s="443"/>
      <c r="E350" s="443"/>
      <c r="F350" s="443"/>
      <c r="G350" s="443"/>
      <c r="H350" s="443"/>
      <c r="I350" s="443"/>
      <c r="J350" s="443"/>
      <c r="K350" s="443"/>
      <c r="L350" s="443"/>
      <c r="M350" s="443"/>
      <c r="N350" s="443"/>
      <c r="O350" s="443"/>
      <c r="P350" s="443"/>
      <c r="Q350" s="443"/>
      <c r="R350" s="443"/>
      <c r="S350" s="443"/>
      <c r="T350" s="443"/>
      <c r="U350" s="443"/>
      <c r="V350" s="443"/>
      <c r="W350" s="443"/>
      <c r="X350" s="443"/>
      <c r="Y350" s="443"/>
      <c r="Z350" s="443"/>
    </row>
    <row r="351" ht="34.5" customHeight="1">
      <c r="A351" s="443"/>
      <c r="B351" s="443"/>
      <c r="C351" s="443"/>
      <c r="D351" s="443"/>
      <c r="E351" s="443"/>
      <c r="F351" s="443"/>
      <c r="G351" s="443"/>
      <c r="H351" s="443"/>
      <c r="I351" s="443"/>
      <c r="J351" s="443"/>
      <c r="K351" s="443"/>
      <c r="L351" s="443"/>
      <c r="M351" s="443"/>
      <c r="N351" s="443"/>
      <c r="O351" s="443"/>
      <c r="P351" s="443"/>
      <c r="Q351" s="443"/>
      <c r="R351" s="443"/>
      <c r="S351" s="443"/>
      <c r="T351" s="443"/>
      <c r="U351" s="443"/>
      <c r="V351" s="443"/>
      <c r="W351" s="443"/>
      <c r="X351" s="443"/>
      <c r="Y351" s="443"/>
      <c r="Z351" s="443"/>
    </row>
    <row r="352" ht="34.5" customHeight="1">
      <c r="A352" s="443"/>
      <c r="B352" s="443"/>
      <c r="C352" s="443"/>
      <c r="D352" s="443"/>
      <c r="E352" s="443"/>
      <c r="F352" s="443"/>
      <c r="G352" s="443"/>
      <c r="H352" s="443"/>
      <c r="I352" s="443"/>
      <c r="J352" s="443"/>
      <c r="K352" s="443"/>
      <c r="L352" s="443"/>
      <c r="M352" s="443"/>
      <c r="N352" s="443"/>
      <c r="O352" s="443"/>
      <c r="P352" s="443"/>
      <c r="Q352" s="443"/>
      <c r="R352" s="443"/>
      <c r="S352" s="443"/>
      <c r="T352" s="443"/>
      <c r="U352" s="443"/>
      <c r="V352" s="443"/>
      <c r="W352" s="443"/>
      <c r="X352" s="443"/>
      <c r="Y352" s="443"/>
      <c r="Z352" s="443"/>
    </row>
    <row r="353" ht="34.5" customHeight="1">
      <c r="A353" s="443"/>
      <c r="B353" s="443"/>
      <c r="C353" s="443"/>
      <c r="D353" s="443"/>
      <c r="E353" s="443"/>
      <c r="F353" s="443"/>
      <c r="G353" s="443"/>
      <c r="H353" s="443"/>
      <c r="I353" s="443"/>
      <c r="J353" s="443"/>
      <c r="K353" s="443"/>
      <c r="L353" s="443"/>
      <c r="M353" s="443"/>
      <c r="N353" s="443"/>
      <c r="O353" s="443"/>
      <c r="P353" s="443"/>
      <c r="Q353" s="443"/>
      <c r="R353" s="443"/>
      <c r="S353" s="443"/>
      <c r="T353" s="443"/>
      <c r="U353" s="443"/>
      <c r="V353" s="443"/>
      <c r="W353" s="443"/>
      <c r="X353" s="443"/>
      <c r="Y353" s="443"/>
      <c r="Z353" s="443"/>
    </row>
    <row r="354" ht="34.5" customHeight="1">
      <c r="A354" s="443"/>
      <c r="B354" s="443"/>
      <c r="C354" s="443"/>
      <c r="D354" s="443"/>
      <c r="E354" s="443"/>
      <c r="F354" s="443"/>
      <c r="G354" s="443"/>
      <c r="H354" s="443"/>
      <c r="I354" s="443"/>
      <c r="J354" s="443"/>
      <c r="K354" s="443"/>
      <c r="L354" s="443"/>
      <c r="M354" s="443"/>
      <c r="N354" s="443"/>
      <c r="O354" s="443"/>
      <c r="P354" s="443"/>
      <c r="Q354" s="443"/>
      <c r="R354" s="443"/>
      <c r="S354" s="443"/>
      <c r="T354" s="443"/>
      <c r="U354" s="443"/>
      <c r="V354" s="443"/>
      <c r="W354" s="443"/>
      <c r="X354" s="443"/>
      <c r="Y354" s="443"/>
      <c r="Z354" s="443"/>
    </row>
    <row r="355" ht="34.5" customHeight="1">
      <c r="A355" s="443"/>
      <c r="B355" s="443"/>
      <c r="C355" s="443"/>
      <c r="D355" s="443"/>
      <c r="E355" s="443"/>
      <c r="F355" s="443"/>
      <c r="G355" s="443"/>
      <c r="H355" s="443"/>
      <c r="I355" s="443"/>
      <c r="J355" s="443"/>
      <c r="K355" s="443"/>
      <c r="L355" s="443"/>
      <c r="M355" s="443"/>
      <c r="N355" s="443"/>
      <c r="O355" s="443"/>
      <c r="P355" s="443"/>
      <c r="Q355" s="443"/>
      <c r="R355" s="443"/>
      <c r="S355" s="443"/>
      <c r="T355" s="443"/>
      <c r="U355" s="443"/>
      <c r="V355" s="443"/>
      <c r="W355" s="443"/>
      <c r="X355" s="443"/>
      <c r="Y355" s="443"/>
      <c r="Z355" s="443"/>
    </row>
    <row r="356" ht="34.5" customHeight="1">
      <c r="A356" s="443"/>
      <c r="B356" s="443"/>
      <c r="C356" s="443"/>
      <c r="D356" s="443"/>
      <c r="E356" s="443"/>
      <c r="F356" s="443"/>
      <c r="G356" s="443"/>
      <c r="H356" s="443"/>
      <c r="I356" s="443"/>
      <c r="J356" s="443"/>
      <c r="K356" s="443"/>
      <c r="L356" s="443"/>
      <c r="M356" s="443"/>
      <c r="N356" s="443"/>
      <c r="O356" s="443"/>
      <c r="P356" s="443"/>
      <c r="Q356" s="443"/>
      <c r="R356" s="443"/>
      <c r="S356" s="443"/>
      <c r="T356" s="443"/>
      <c r="U356" s="443"/>
      <c r="V356" s="443"/>
      <c r="W356" s="443"/>
      <c r="X356" s="443"/>
      <c r="Y356" s="443"/>
      <c r="Z356" s="443"/>
    </row>
    <row r="357" ht="34.5" customHeight="1">
      <c r="A357" s="443"/>
      <c r="B357" s="443"/>
      <c r="C357" s="443"/>
      <c r="D357" s="443"/>
      <c r="E357" s="443"/>
      <c r="F357" s="443"/>
      <c r="G357" s="443"/>
      <c r="H357" s="443"/>
      <c r="I357" s="443"/>
      <c r="J357" s="443"/>
      <c r="K357" s="443"/>
      <c r="L357" s="443"/>
      <c r="M357" s="443"/>
      <c r="N357" s="443"/>
      <c r="O357" s="443"/>
      <c r="P357" s="443"/>
      <c r="Q357" s="443"/>
      <c r="R357" s="443"/>
      <c r="S357" s="443"/>
      <c r="T357" s="443"/>
      <c r="U357" s="443"/>
      <c r="V357" s="443"/>
      <c r="W357" s="443"/>
      <c r="X357" s="443"/>
      <c r="Y357" s="443"/>
      <c r="Z357" s="443"/>
    </row>
    <row r="358" ht="34.5" customHeight="1">
      <c r="A358" s="443"/>
      <c r="B358" s="443"/>
      <c r="C358" s="443"/>
      <c r="D358" s="443"/>
      <c r="E358" s="443"/>
      <c r="F358" s="443"/>
      <c r="G358" s="443"/>
      <c r="H358" s="443"/>
      <c r="I358" s="443"/>
      <c r="J358" s="443"/>
      <c r="K358" s="443"/>
      <c r="L358" s="443"/>
      <c r="M358" s="443"/>
      <c r="N358" s="443"/>
      <c r="O358" s="443"/>
      <c r="P358" s="443"/>
      <c r="Q358" s="443"/>
      <c r="R358" s="443"/>
      <c r="S358" s="443"/>
      <c r="T358" s="443"/>
      <c r="U358" s="443"/>
      <c r="V358" s="443"/>
      <c r="W358" s="443"/>
      <c r="X358" s="443"/>
      <c r="Y358" s="443"/>
      <c r="Z358" s="443"/>
    </row>
    <row r="359" ht="34.5" customHeight="1">
      <c r="A359" s="443"/>
      <c r="B359" s="443"/>
      <c r="C359" s="443"/>
      <c r="D359" s="443"/>
      <c r="E359" s="443"/>
      <c r="F359" s="443"/>
      <c r="G359" s="443"/>
      <c r="H359" s="443"/>
      <c r="I359" s="443"/>
      <c r="J359" s="443"/>
      <c r="K359" s="443"/>
      <c r="L359" s="443"/>
      <c r="M359" s="443"/>
      <c r="N359" s="443"/>
      <c r="O359" s="443"/>
      <c r="P359" s="443"/>
      <c r="Q359" s="443"/>
      <c r="R359" s="443"/>
      <c r="S359" s="443"/>
      <c r="T359" s="443"/>
      <c r="U359" s="443"/>
      <c r="V359" s="443"/>
      <c r="W359" s="443"/>
      <c r="X359" s="443"/>
      <c r="Y359" s="443"/>
      <c r="Z359" s="443"/>
    </row>
    <row r="360" ht="34.5" customHeight="1">
      <c r="A360" s="443"/>
      <c r="B360" s="443"/>
      <c r="C360" s="443"/>
      <c r="D360" s="443"/>
      <c r="E360" s="443"/>
      <c r="F360" s="443"/>
      <c r="G360" s="443"/>
      <c r="H360" s="443"/>
      <c r="I360" s="443"/>
      <c r="J360" s="443"/>
      <c r="K360" s="443"/>
      <c r="L360" s="443"/>
      <c r="M360" s="443"/>
      <c r="N360" s="443"/>
      <c r="O360" s="443"/>
      <c r="P360" s="443"/>
      <c r="Q360" s="443"/>
      <c r="R360" s="443"/>
      <c r="S360" s="443"/>
      <c r="T360" s="443"/>
      <c r="U360" s="443"/>
      <c r="V360" s="443"/>
      <c r="W360" s="443"/>
      <c r="X360" s="443"/>
      <c r="Y360" s="443"/>
      <c r="Z360" s="443"/>
    </row>
    <row r="361" ht="34.5" customHeight="1">
      <c r="A361" s="443"/>
      <c r="B361" s="443"/>
      <c r="C361" s="443"/>
      <c r="D361" s="443"/>
      <c r="E361" s="443"/>
      <c r="F361" s="443"/>
      <c r="G361" s="443"/>
      <c r="H361" s="443"/>
      <c r="I361" s="443"/>
      <c r="J361" s="443"/>
      <c r="K361" s="443"/>
      <c r="L361" s="443"/>
      <c r="M361" s="443"/>
      <c r="N361" s="443"/>
      <c r="O361" s="443"/>
      <c r="P361" s="443"/>
      <c r="Q361" s="443"/>
      <c r="R361" s="443"/>
      <c r="S361" s="443"/>
      <c r="T361" s="443"/>
      <c r="U361" s="443"/>
      <c r="V361" s="443"/>
      <c r="W361" s="443"/>
      <c r="X361" s="443"/>
      <c r="Y361" s="443"/>
      <c r="Z361" s="443"/>
    </row>
    <row r="362" ht="34.5" customHeight="1">
      <c r="A362" s="443"/>
      <c r="B362" s="443"/>
      <c r="C362" s="443"/>
      <c r="D362" s="443"/>
      <c r="E362" s="443"/>
      <c r="F362" s="443"/>
      <c r="G362" s="443"/>
      <c r="H362" s="443"/>
      <c r="I362" s="443"/>
      <c r="J362" s="443"/>
      <c r="K362" s="443"/>
      <c r="L362" s="443"/>
      <c r="M362" s="443"/>
      <c r="N362" s="443"/>
      <c r="O362" s="443"/>
      <c r="P362" s="443"/>
      <c r="Q362" s="443"/>
      <c r="R362" s="443"/>
      <c r="S362" s="443"/>
      <c r="T362" s="443"/>
      <c r="U362" s="443"/>
      <c r="V362" s="443"/>
      <c r="W362" s="443"/>
      <c r="X362" s="443"/>
      <c r="Y362" s="443"/>
      <c r="Z362" s="443"/>
    </row>
    <row r="363" ht="34.5" customHeight="1">
      <c r="A363" s="443"/>
      <c r="B363" s="443"/>
      <c r="C363" s="443"/>
      <c r="D363" s="443"/>
      <c r="E363" s="443"/>
      <c r="F363" s="443"/>
      <c r="G363" s="443"/>
      <c r="H363" s="443"/>
      <c r="I363" s="443"/>
      <c r="J363" s="443"/>
      <c r="K363" s="443"/>
      <c r="L363" s="443"/>
      <c r="M363" s="443"/>
      <c r="N363" s="443"/>
      <c r="O363" s="443"/>
      <c r="P363" s="443"/>
      <c r="Q363" s="443"/>
      <c r="R363" s="443"/>
      <c r="S363" s="443"/>
      <c r="T363" s="443"/>
      <c r="U363" s="443"/>
      <c r="V363" s="443"/>
      <c r="W363" s="443"/>
      <c r="X363" s="443"/>
      <c r="Y363" s="443"/>
      <c r="Z363" s="443"/>
    </row>
    <row r="364" ht="34.5" customHeight="1">
      <c r="A364" s="443"/>
      <c r="B364" s="443"/>
      <c r="C364" s="443"/>
      <c r="D364" s="443"/>
      <c r="E364" s="443"/>
      <c r="F364" s="443"/>
      <c r="G364" s="443"/>
      <c r="H364" s="443"/>
      <c r="I364" s="443"/>
      <c r="J364" s="443"/>
      <c r="K364" s="443"/>
      <c r="L364" s="443"/>
      <c r="M364" s="443"/>
      <c r="N364" s="443"/>
      <c r="O364" s="443"/>
      <c r="P364" s="443"/>
      <c r="Q364" s="443"/>
      <c r="R364" s="443"/>
      <c r="S364" s="443"/>
      <c r="T364" s="443"/>
      <c r="U364" s="443"/>
      <c r="V364" s="443"/>
      <c r="W364" s="443"/>
      <c r="X364" s="443"/>
      <c r="Y364" s="443"/>
      <c r="Z364" s="443"/>
    </row>
    <row r="365" ht="34.5" customHeight="1">
      <c r="A365" s="443"/>
      <c r="B365" s="443"/>
      <c r="C365" s="443"/>
      <c r="D365" s="443"/>
      <c r="E365" s="443"/>
      <c r="F365" s="443"/>
      <c r="G365" s="443"/>
      <c r="H365" s="443"/>
      <c r="I365" s="443"/>
      <c r="J365" s="443"/>
      <c r="K365" s="443"/>
      <c r="L365" s="443"/>
      <c r="M365" s="443"/>
      <c r="N365" s="443"/>
      <c r="O365" s="443"/>
      <c r="P365" s="443"/>
      <c r="Q365" s="443"/>
      <c r="R365" s="443"/>
      <c r="S365" s="443"/>
      <c r="T365" s="443"/>
      <c r="U365" s="443"/>
      <c r="V365" s="443"/>
      <c r="W365" s="443"/>
      <c r="X365" s="443"/>
      <c r="Y365" s="443"/>
      <c r="Z365" s="443"/>
    </row>
    <row r="366" ht="34.5" customHeight="1">
      <c r="A366" s="443"/>
      <c r="B366" s="443"/>
      <c r="C366" s="443"/>
      <c r="D366" s="443"/>
      <c r="E366" s="443"/>
      <c r="F366" s="443"/>
      <c r="G366" s="443"/>
      <c r="H366" s="443"/>
      <c r="I366" s="443"/>
      <c r="J366" s="443"/>
      <c r="K366" s="443"/>
      <c r="L366" s="443"/>
      <c r="M366" s="443"/>
      <c r="N366" s="443"/>
      <c r="O366" s="443"/>
      <c r="P366" s="443"/>
      <c r="Q366" s="443"/>
      <c r="R366" s="443"/>
      <c r="S366" s="443"/>
      <c r="T366" s="443"/>
      <c r="U366" s="443"/>
      <c r="V366" s="443"/>
      <c r="W366" s="443"/>
      <c r="X366" s="443"/>
      <c r="Y366" s="443"/>
      <c r="Z366" s="443"/>
    </row>
    <row r="367" ht="34.5" customHeight="1">
      <c r="A367" s="443"/>
      <c r="B367" s="443"/>
      <c r="C367" s="443"/>
      <c r="D367" s="443"/>
      <c r="E367" s="443"/>
      <c r="F367" s="443"/>
      <c r="G367" s="443"/>
      <c r="H367" s="443"/>
      <c r="I367" s="443"/>
      <c r="J367" s="443"/>
      <c r="K367" s="443"/>
      <c r="L367" s="443"/>
      <c r="M367" s="443"/>
      <c r="N367" s="443"/>
      <c r="O367" s="443"/>
      <c r="P367" s="443"/>
      <c r="Q367" s="443"/>
      <c r="R367" s="443"/>
      <c r="S367" s="443"/>
      <c r="T367" s="443"/>
      <c r="U367" s="443"/>
      <c r="V367" s="443"/>
      <c r="W367" s="443"/>
      <c r="X367" s="443"/>
      <c r="Y367" s="443"/>
      <c r="Z367" s="443"/>
    </row>
    <row r="368" ht="34.5" customHeight="1">
      <c r="A368" s="443"/>
      <c r="B368" s="443"/>
      <c r="C368" s="443"/>
      <c r="D368" s="443"/>
      <c r="E368" s="443"/>
      <c r="F368" s="443"/>
      <c r="G368" s="443"/>
      <c r="H368" s="443"/>
      <c r="I368" s="443"/>
      <c r="J368" s="443"/>
      <c r="K368" s="443"/>
      <c r="L368" s="443"/>
      <c r="M368" s="443"/>
      <c r="N368" s="443"/>
      <c r="O368" s="443"/>
      <c r="P368" s="443"/>
      <c r="Q368" s="443"/>
      <c r="R368" s="443"/>
      <c r="S368" s="443"/>
      <c r="T368" s="443"/>
      <c r="U368" s="443"/>
      <c r="V368" s="443"/>
      <c r="W368" s="443"/>
      <c r="X368" s="443"/>
      <c r="Y368" s="443"/>
      <c r="Z368" s="443"/>
    </row>
    <row r="369" ht="34.5" customHeight="1">
      <c r="A369" s="443"/>
      <c r="B369" s="443"/>
      <c r="C369" s="443"/>
      <c r="D369" s="443"/>
      <c r="E369" s="443"/>
      <c r="F369" s="443"/>
      <c r="G369" s="443"/>
      <c r="H369" s="443"/>
      <c r="I369" s="443"/>
      <c r="J369" s="443"/>
      <c r="K369" s="443"/>
      <c r="L369" s="443"/>
      <c r="M369" s="443"/>
      <c r="N369" s="443"/>
      <c r="O369" s="443"/>
      <c r="P369" s="443"/>
      <c r="Q369" s="443"/>
      <c r="R369" s="443"/>
      <c r="S369" s="443"/>
      <c r="T369" s="443"/>
      <c r="U369" s="443"/>
      <c r="V369" s="443"/>
      <c r="W369" s="443"/>
      <c r="X369" s="443"/>
      <c r="Y369" s="443"/>
      <c r="Z369" s="443"/>
    </row>
    <row r="370" ht="34.5" customHeight="1">
      <c r="A370" s="443"/>
      <c r="B370" s="443"/>
      <c r="C370" s="443"/>
      <c r="D370" s="443"/>
      <c r="E370" s="443"/>
      <c r="F370" s="443"/>
      <c r="G370" s="443"/>
      <c r="H370" s="443"/>
      <c r="I370" s="443"/>
      <c r="J370" s="443"/>
      <c r="K370" s="443"/>
      <c r="L370" s="443"/>
      <c r="M370" s="443"/>
      <c r="N370" s="443"/>
      <c r="O370" s="443"/>
      <c r="P370" s="443"/>
      <c r="Q370" s="443"/>
      <c r="R370" s="443"/>
      <c r="S370" s="443"/>
      <c r="T370" s="443"/>
      <c r="U370" s="443"/>
      <c r="V370" s="443"/>
      <c r="W370" s="443"/>
      <c r="X370" s="443"/>
      <c r="Y370" s="443"/>
      <c r="Z370" s="443"/>
    </row>
    <row r="371" ht="34.5" customHeight="1">
      <c r="A371" s="443"/>
      <c r="B371" s="443"/>
      <c r="C371" s="443"/>
      <c r="D371" s="443"/>
      <c r="E371" s="443"/>
      <c r="F371" s="443"/>
      <c r="G371" s="443"/>
      <c r="H371" s="443"/>
      <c r="I371" s="443"/>
      <c r="J371" s="443"/>
      <c r="K371" s="443"/>
      <c r="L371" s="443"/>
      <c r="M371" s="443"/>
      <c r="N371" s="443"/>
      <c r="O371" s="443"/>
      <c r="P371" s="443"/>
      <c r="Q371" s="443"/>
      <c r="R371" s="443"/>
      <c r="S371" s="443"/>
      <c r="T371" s="443"/>
      <c r="U371" s="443"/>
      <c r="V371" s="443"/>
      <c r="W371" s="443"/>
      <c r="X371" s="443"/>
      <c r="Y371" s="443"/>
      <c r="Z371" s="443"/>
    </row>
    <row r="372" ht="34.5" customHeight="1">
      <c r="A372" s="443"/>
      <c r="B372" s="443"/>
      <c r="C372" s="443"/>
      <c r="D372" s="443"/>
      <c r="E372" s="443"/>
      <c r="F372" s="443"/>
      <c r="G372" s="443"/>
      <c r="H372" s="443"/>
      <c r="I372" s="443"/>
      <c r="J372" s="443"/>
      <c r="K372" s="443"/>
      <c r="L372" s="443"/>
      <c r="M372" s="443"/>
      <c r="N372" s="443"/>
      <c r="O372" s="443"/>
      <c r="P372" s="443"/>
      <c r="Q372" s="443"/>
      <c r="R372" s="443"/>
      <c r="S372" s="443"/>
      <c r="T372" s="443"/>
      <c r="U372" s="443"/>
      <c r="V372" s="443"/>
      <c r="W372" s="443"/>
      <c r="X372" s="443"/>
      <c r="Y372" s="443"/>
      <c r="Z372" s="443"/>
    </row>
    <row r="373" ht="34.5" customHeight="1">
      <c r="A373" s="443"/>
      <c r="B373" s="443"/>
      <c r="C373" s="443"/>
      <c r="D373" s="443"/>
      <c r="E373" s="443"/>
      <c r="F373" s="443"/>
      <c r="G373" s="443"/>
      <c r="H373" s="443"/>
      <c r="I373" s="443"/>
      <c r="J373" s="443"/>
      <c r="K373" s="443"/>
      <c r="L373" s="443"/>
      <c r="M373" s="443"/>
      <c r="N373" s="443"/>
      <c r="O373" s="443"/>
      <c r="P373" s="443"/>
      <c r="Q373" s="443"/>
      <c r="R373" s="443"/>
      <c r="S373" s="443"/>
      <c r="T373" s="443"/>
      <c r="U373" s="443"/>
      <c r="V373" s="443"/>
      <c r="W373" s="443"/>
      <c r="X373" s="443"/>
      <c r="Y373" s="443"/>
      <c r="Z373" s="443"/>
    </row>
    <row r="374" ht="34.5" customHeight="1">
      <c r="A374" s="443"/>
      <c r="B374" s="443"/>
      <c r="C374" s="443"/>
      <c r="D374" s="443"/>
      <c r="E374" s="443"/>
      <c r="F374" s="443"/>
      <c r="G374" s="443"/>
      <c r="H374" s="443"/>
      <c r="I374" s="443"/>
      <c r="J374" s="443"/>
      <c r="K374" s="443"/>
      <c r="L374" s="443"/>
      <c r="M374" s="443"/>
      <c r="N374" s="443"/>
      <c r="O374" s="443"/>
      <c r="P374" s="443"/>
      <c r="Q374" s="443"/>
      <c r="R374" s="443"/>
      <c r="S374" s="443"/>
      <c r="T374" s="443"/>
      <c r="U374" s="443"/>
      <c r="V374" s="443"/>
      <c r="W374" s="443"/>
      <c r="X374" s="443"/>
      <c r="Y374" s="443"/>
      <c r="Z374" s="443"/>
    </row>
    <row r="375" ht="34.5" customHeight="1">
      <c r="A375" s="443"/>
      <c r="B375" s="443"/>
      <c r="C375" s="443"/>
      <c r="D375" s="443"/>
      <c r="E375" s="443"/>
      <c r="F375" s="443"/>
      <c r="G375" s="443"/>
      <c r="H375" s="443"/>
      <c r="I375" s="443"/>
      <c r="J375" s="443"/>
      <c r="K375" s="443"/>
      <c r="L375" s="443"/>
      <c r="M375" s="443"/>
      <c r="N375" s="443"/>
      <c r="O375" s="443"/>
      <c r="P375" s="443"/>
      <c r="Q375" s="443"/>
      <c r="R375" s="443"/>
      <c r="S375" s="443"/>
      <c r="T375" s="443"/>
      <c r="U375" s="443"/>
      <c r="V375" s="443"/>
      <c r="W375" s="443"/>
      <c r="X375" s="443"/>
      <c r="Y375" s="443"/>
      <c r="Z375" s="443"/>
    </row>
    <row r="376" ht="34.5" customHeight="1">
      <c r="A376" s="443"/>
      <c r="B376" s="443"/>
      <c r="C376" s="443"/>
      <c r="D376" s="443"/>
      <c r="E376" s="443"/>
      <c r="F376" s="443"/>
      <c r="G376" s="443"/>
      <c r="H376" s="443"/>
      <c r="I376" s="443"/>
      <c r="J376" s="443"/>
      <c r="K376" s="443"/>
      <c r="L376" s="443"/>
      <c r="M376" s="443"/>
      <c r="N376" s="443"/>
      <c r="O376" s="443"/>
      <c r="P376" s="443"/>
      <c r="Q376" s="443"/>
      <c r="R376" s="443"/>
      <c r="S376" s="443"/>
      <c r="T376" s="443"/>
      <c r="U376" s="443"/>
      <c r="V376" s="443"/>
      <c r="W376" s="443"/>
      <c r="X376" s="443"/>
      <c r="Y376" s="443"/>
      <c r="Z376" s="443"/>
    </row>
    <row r="377" ht="34.5" customHeight="1">
      <c r="A377" s="443"/>
      <c r="B377" s="443"/>
      <c r="C377" s="443"/>
      <c r="D377" s="443"/>
      <c r="E377" s="443"/>
      <c r="F377" s="443"/>
      <c r="G377" s="443"/>
      <c r="H377" s="443"/>
      <c r="I377" s="443"/>
      <c r="J377" s="443"/>
      <c r="K377" s="443"/>
      <c r="L377" s="443"/>
      <c r="M377" s="443"/>
      <c r="N377" s="443"/>
      <c r="O377" s="443"/>
      <c r="P377" s="443"/>
      <c r="Q377" s="443"/>
      <c r="R377" s="443"/>
      <c r="S377" s="443"/>
      <c r="T377" s="443"/>
      <c r="U377" s="443"/>
      <c r="V377" s="443"/>
      <c r="W377" s="443"/>
      <c r="X377" s="443"/>
      <c r="Y377" s="443"/>
      <c r="Z377" s="443"/>
    </row>
    <row r="378" ht="34.5" customHeight="1">
      <c r="A378" s="443"/>
      <c r="B378" s="443"/>
      <c r="C378" s="443"/>
      <c r="D378" s="443"/>
      <c r="E378" s="443"/>
      <c r="F378" s="443"/>
      <c r="G378" s="443"/>
      <c r="H378" s="443"/>
      <c r="I378" s="443"/>
      <c r="J378" s="443"/>
      <c r="K378" s="443"/>
      <c r="L378" s="443"/>
      <c r="M378" s="443"/>
      <c r="N378" s="443"/>
      <c r="O378" s="443"/>
      <c r="P378" s="443"/>
      <c r="Q378" s="443"/>
      <c r="R378" s="443"/>
      <c r="S378" s="443"/>
      <c r="T378" s="443"/>
      <c r="U378" s="443"/>
      <c r="V378" s="443"/>
      <c r="W378" s="443"/>
      <c r="X378" s="443"/>
      <c r="Y378" s="443"/>
      <c r="Z378" s="443"/>
    </row>
    <row r="379" ht="34.5" customHeight="1">
      <c r="A379" s="443"/>
      <c r="B379" s="443"/>
      <c r="C379" s="443"/>
      <c r="D379" s="443"/>
      <c r="E379" s="443"/>
      <c r="F379" s="443"/>
      <c r="G379" s="443"/>
      <c r="H379" s="443"/>
      <c r="I379" s="443"/>
      <c r="J379" s="443"/>
      <c r="K379" s="443"/>
      <c r="L379" s="443"/>
      <c r="M379" s="443"/>
      <c r="N379" s="443"/>
      <c r="O379" s="443"/>
      <c r="P379" s="443"/>
      <c r="Q379" s="443"/>
      <c r="R379" s="443"/>
      <c r="S379" s="443"/>
      <c r="T379" s="443"/>
      <c r="U379" s="443"/>
      <c r="V379" s="443"/>
      <c r="W379" s="443"/>
      <c r="X379" s="443"/>
      <c r="Y379" s="443"/>
      <c r="Z379" s="443"/>
    </row>
    <row r="380" ht="34.5" customHeight="1">
      <c r="A380" s="443"/>
      <c r="B380" s="443"/>
      <c r="C380" s="443"/>
      <c r="D380" s="443"/>
      <c r="E380" s="443"/>
      <c r="F380" s="443"/>
      <c r="G380" s="443"/>
      <c r="H380" s="443"/>
      <c r="I380" s="443"/>
      <c r="J380" s="443"/>
      <c r="K380" s="443"/>
      <c r="L380" s="443"/>
      <c r="M380" s="443"/>
      <c r="N380" s="443"/>
      <c r="O380" s="443"/>
      <c r="P380" s="443"/>
      <c r="Q380" s="443"/>
      <c r="R380" s="443"/>
      <c r="S380" s="443"/>
      <c r="T380" s="443"/>
      <c r="U380" s="443"/>
      <c r="V380" s="443"/>
      <c r="W380" s="443"/>
      <c r="X380" s="443"/>
      <c r="Y380" s="443"/>
      <c r="Z380" s="443"/>
    </row>
    <row r="381" ht="34.5" customHeight="1">
      <c r="A381" s="443"/>
      <c r="B381" s="443"/>
      <c r="C381" s="443"/>
      <c r="D381" s="443"/>
      <c r="E381" s="443"/>
      <c r="F381" s="443"/>
      <c r="G381" s="443"/>
      <c r="H381" s="443"/>
      <c r="I381" s="443"/>
      <c r="J381" s="443"/>
      <c r="K381" s="443"/>
      <c r="L381" s="443"/>
      <c r="M381" s="443"/>
      <c r="N381" s="443"/>
      <c r="O381" s="443"/>
      <c r="P381" s="443"/>
      <c r="Q381" s="443"/>
      <c r="R381" s="443"/>
      <c r="S381" s="443"/>
      <c r="T381" s="443"/>
      <c r="U381" s="443"/>
      <c r="V381" s="443"/>
      <c r="W381" s="443"/>
      <c r="X381" s="443"/>
      <c r="Y381" s="443"/>
      <c r="Z381" s="443"/>
    </row>
    <row r="382" ht="34.5" customHeight="1">
      <c r="A382" s="443"/>
      <c r="B382" s="443"/>
      <c r="C382" s="443"/>
      <c r="D382" s="443"/>
      <c r="E382" s="443"/>
      <c r="F382" s="443"/>
      <c r="G382" s="443"/>
      <c r="H382" s="443"/>
      <c r="I382" s="443"/>
      <c r="J382" s="443"/>
      <c r="K382" s="443"/>
      <c r="L382" s="443"/>
      <c r="M382" s="443"/>
      <c r="N382" s="443"/>
      <c r="O382" s="443"/>
      <c r="P382" s="443"/>
      <c r="Q382" s="443"/>
      <c r="R382" s="443"/>
      <c r="S382" s="443"/>
      <c r="T382" s="443"/>
      <c r="U382" s="443"/>
      <c r="V382" s="443"/>
      <c r="W382" s="443"/>
      <c r="X382" s="443"/>
      <c r="Y382" s="443"/>
      <c r="Z382" s="443"/>
    </row>
    <row r="383" ht="34.5" customHeight="1">
      <c r="A383" s="443"/>
      <c r="B383" s="443"/>
      <c r="C383" s="443"/>
      <c r="D383" s="443"/>
      <c r="E383" s="443"/>
      <c r="F383" s="443"/>
      <c r="G383" s="443"/>
      <c r="H383" s="443"/>
      <c r="I383" s="443"/>
      <c r="J383" s="443"/>
      <c r="K383" s="443"/>
      <c r="L383" s="443"/>
      <c r="M383" s="443"/>
      <c r="N383" s="443"/>
      <c r="O383" s="443"/>
      <c r="P383" s="443"/>
      <c r="Q383" s="443"/>
      <c r="R383" s="443"/>
      <c r="S383" s="443"/>
      <c r="T383" s="443"/>
      <c r="U383" s="443"/>
      <c r="V383" s="443"/>
      <c r="W383" s="443"/>
      <c r="X383" s="443"/>
      <c r="Y383" s="443"/>
      <c r="Z383" s="443"/>
    </row>
    <row r="384" ht="34.5" customHeight="1">
      <c r="A384" s="443"/>
      <c r="B384" s="443"/>
      <c r="C384" s="443"/>
      <c r="D384" s="443"/>
      <c r="E384" s="443"/>
      <c r="F384" s="443"/>
      <c r="G384" s="443"/>
      <c r="H384" s="443"/>
      <c r="I384" s="443"/>
      <c r="J384" s="443"/>
      <c r="K384" s="443"/>
      <c r="L384" s="443"/>
      <c r="M384" s="443"/>
      <c r="N384" s="443"/>
      <c r="O384" s="443"/>
      <c r="P384" s="443"/>
      <c r="Q384" s="443"/>
      <c r="R384" s="443"/>
      <c r="S384" s="443"/>
      <c r="T384" s="443"/>
      <c r="U384" s="443"/>
      <c r="V384" s="443"/>
      <c r="W384" s="443"/>
      <c r="X384" s="443"/>
      <c r="Y384" s="443"/>
      <c r="Z384" s="443"/>
    </row>
    <row r="385" ht="34.5" customHeight="1">
      <c r="A385" s="443"/>
      <c r="B385" s="443"/>
      <c r="C385" s="443"/>
      <c r="D385" s="443"/>
      <c r="E385" s="443"/>
      <c r="F385" s="443"/>
      <c r="G385" s="443"/>
      <c r="H385" s="443"/>
      <c r="I385" s="443"/>
      <c r="J385" s="443"/>
      <c r="K385" s="443"/>
      <c r="L385" s="443"/>
      <c r="M385" s="443"/>
      <c r="N385" s="443"/>
      <c r="O385" s="443"/>
      <c r="P385" s="443"/>
      <c r="Q385" s="443"/>
      <c r="R385" s="443"/>
      <c r="S385" s="443"/>
      <c r="T385" s="443"/>
      <c r="U385" s="443"/>
      <c r="V385" s="443"/>
      <c r="W385" s="443"/>
      <c r="X385" s="443"/>
      <c r="Y385" s="443"/>
      <c r="Z385" s="443"/>
    </row>
    <row r="386" ht="34.5" customHeight="1">
      <c r="A386" s="443"/>
      <c r="B386" s="443"/>
      <c r="C386" s="443"/>
      <c r="D386" s="443"/>
      <c r="E386" s="443"/>
      <c r="F386" s="443"/>
      <c r="G386" s="443"/>
      <c r="H386" s="443"/>
      <c r="I386" s="443"/>
      <c r="J386" s="443"/>
      <c r="K386" s="443"/>
      <c r="L386" s="443"/>
      <c r="M386" s="443"/>
      <c r="N386" s="443"/>
      <c r="O386" s="443"/>
      <c r="P386" s="443"/>
      <c r="Q386" s="443"/>
      <c r="R386" s="443"/>
      <c r="S386" s="443"/>
      <c r="T386" s="443"/>
      <c r="U386" s="443"/>
      <c r="V386" s="443"/>
      <c r="W386" s="443"/>
      <c r="X386" s="443"/>
      <c r="Y386" s="443"/>
      <c r="Z386" s="443"/>
    </row>
    <row r="387" ht="34.5" customHeight="1">
      <c r="A387" s="443"/>
      <c r="B387" s="443"/>
      <c r="C387" s="443"/>
      <c r="D387" s="443"/>
      <c r="E387" s="443"/>
      <c r="F387" s="443"/>
      <c r="G387" s="443"/>
      <c r="H387" s="443"/>
      <c r="I387" s="443"/>
      <c r="J387" s="443"/>
      <c r="K387" s="443"/>
      <c r="L387" s="443"/>
      <c r="M387" s="443"/>
      <c r="N387" s="443"/>
      <c r="O387" s="443"/>
      <c r="P387" s="443"/>
      <c r="Q387" s="443"/>
      <c r="R387" s="443"/>
      <c r="S387" s="443"/>
      <c r="T387" s="443"/>
      <c r="U387" s="443"/>
      <c r="V387" s="443"/>
      <c r="W387" s="443"/>
      <c r="X387" s="443"/>
      <c r="Y387" s="443"/>
      <c r="Z387" s="443"/>
    </row>
    <row r="388" ht="34.5" customHeight="1">
      <c r="A388" s="443"/>
      <c r="B388" s="443"/>
      <c r="C388" s="443"/>
      <c r="D388" s="443"/>
      <c r="E388" s="443"/>
      <c r="F388" s="443"/>
      <c r="G388" s="443"/>
      <c r="H388" s="443"/>
      <c r="I388" s="443"/>
      <c r="J388" s="443"/>
      <c r="K388" s="443"/>
      <c r="L388" s="443"/>
      <c r="M388" s="443"/>
      <c r="N388" s="443"/>
      <c r="O388" s="443"/>
      <c r="P388" s="443"/>
      <c r="Q388" s="443"/>
      <c r="R388" s="443"/>
      <c r="S388" s="443"/>
      <c r="T388" s="443"/>
      <c r="U388" s="443"/>
      <c r="V388" s="443"/>
      <c r="W388" s="443"/>
      <c r="X388" s="443"/>
      <c r="Y388" s="443"/>
      <c r="Z388" s="443"/>
    </row>
    <row r="389" ht="34.5" customHeight="1">
      <c r="A389" s="443"/>
      <c r="B389" s="443"/>
      <c r="C389" s="443"/>
      <c r="D389" s="443"/>
      <c r="E389" s="443"/>
      <c r="F389" s="443"/>
      <c r="G389" s="443"/>
      <c r="H389" s="443"/>
      <c r="I389" s="443"/>
      <c r="J389" s="443"/>
      <c r="K389" s="443"/>
      <c r="L389" s="443"/>
      <c r="M389" s="443"/>
      <c r="N389" s="443"/>
      <c r="O389" s="443"/>
      <c r="P389" s="443"/>
      <c r="Q389" s="443"/>
      <c r="R389" s="443"/>
      <c r="S389" s="443"/>
      <c r="T389" s="443"/>
      <c r="U389" s="443"/>
      <c r="V389" s="443"/>
      <c r="W389" s="443"/>
      <c r="X389" s="443"/>
      <c r="Y389" s="443"/>
      <c r="Z389" s="443"/>
    </row>
    <row r="390" ht="34.5" customHeight="1">
      <c r="A390" s="443"/>
      <c r="B390" s="443"/>
      <c r="C390" s="443"/>
      <c r="D390" s="443"/>
      <c r="E390" s="443"/>
      <c r="F390" s="443"/>
      <c r="G390" s="443"/>
      <c r="H390" s="443"/>
      <c r="I390" s="443"/>
      <c r="J390" s="443"/>
      <c r="K390" s="443"/>
      <c r="L390" s="443"/>
      <c r="M390" s="443"/>
      <c r="N390" s="443"/>
      <c r="O390" s="443"/>
      <c r="P390" s="443"/>
      <c r="Q390" s="443"/>
      <c r="R390" s="443"/>
      <c r="S390" s="443"/>
      <c r="T390" s="443"/>
      <c r="U390" s="443"/>
      <c r="V390" s="443"/>
      <c r="W390" s="443"/>
      <c r="X390" s="443"/>
      <c r="Y390" s="443"/>
      <c r="Z390" s="443"/>
    </row>
    <row r="391" ht="34.5" customHeight="1">
      <c r="A391" s="443"/>
      <c r="B391" s="443"/>
      <c r="C391" s="443"/>
      <c r="D391" s="443"/>
      <c r="E391" s="443"/>
      <c r="F391" s="443"/>
      <c r="G391" s="443"/>
      <c r="H391" s="443"/>
      <c r="I391" s="443"/>
      <c r="J391" s="443"/>
      <c r="K391" s="443"/>
      <c r="L391" s="443"/>
      <c r="M391" s="443"/>
      <c r="N391" s="443"/>
      <c r="O391" s="443"/>
      <c r="P391" s="443"/>
      <c r="Q391" s="443"/>
      <c r="R391" s="443"/>
      <c r="S391" s="443"/>
      <c r="T391" s="443"/>
      <c r="U391" s="443"/>
      <c r="V391" s="443"/>
      <c r="W391" s="443"/>
      <c r="X391" s="443"/>
      <c r="Y391" s="443"/>
      <c r="Z391" s="443"/>
    </row>
    <row r="392" ht="34.5" customHeight="1">
      <c r="A392" s="443"/>
      <c r="B392" s="443"/>
      <c r="C392" s="443"/>
      <c r="D392" s="443"/>
      <c r="E392" s="443"/>
      <c r="F392" s="443"/>
      <c r="G392" s="443"/>
      <c r="H392" s="443"/>
      <c r="I392" s="443"/>
      <c r="J392" s="443"/>
      <c r="K392" s="443"/>
      <c r="L392" s="443"/>
      <c r="M392" s="443"/>
      <c r="N392" s="443"/>
      <c r="O392" s="443"/>
      <c r="P392" s="443"/>
      <c r="Q392" s="443"/>
      <c r="R392" s="443"/>
      <c r="S392" s="443"/>
      <c r="T392" s="443"/>
      <c r="U392" s="443"/>
      <c r="V392" s="443"/>
      <c r="W392" s="443"/>
      <c r="X392" s="443"/>
      <c r="Y392" s="443"/>
      <c r="Z392" s="443"/>
    </row>
    <row r="393" ht="34.5" customHeight="1">
      <c r="A393" s="443"/>
      <c r="B393" s="443"/>
      <c r="C393" s="443"/>
      <c r="D393" s="443"/>
      <c r="E393" s="443"/>
      <c r="F393" s="443"/>
      <c r="G393" s="443"/>
      <c r="H393" s="443"/>
      <c r="I393" s="443"/>
      <c r="J393" s="443"/>
      <c r="K393" s="443"/>
      <c r="L393" s="443"/>
      <c r="M393" s="443"/>
      <c r="N393" s="443"/>
      <c r="O393" s="443"/>
      <c r="P393" s="443"/>
      <c r="Q393" s="443"/>
      <c r="R393" s="443"/>
      <c r="S393" s="443"/>
      <c r="T393" s="443"/>
      <c r="U393" s="443"/>
      <c r="V393" s="443"/>
      <c r="W393" s="443"/>
      <c r="X393" s="443"/>
      <c r="Y393" s="443"/>
      <c r="Z393" s="443"/>
    </row>
    <row r="394" ht="34.5" customHeight="1">
      <c r="A394" s="443"/>
      <c r="B394" s="443"/>
      <c r="C394" s="443"/>
      <c r="D394" s="443"/>
      <c r="E394" s="443"/>
      <c r="F394" s="443"/>
      <c r="G394" s="443"/>
      <c r="H394" s="443"/>
      <c r="I394" s="443"/>
      <c r="J394" s="443"/>
      <c r="K394" s="443"/>
      <c r="L394" s="443"/>
      <c r="M394" s="443"/>
      <c r="N394" s="443"/>
      <c r="O394" s="443"/>
      <c r="P394" s="443"/>
      <c r="Q394" s="443"/>
      <c r="R394" s="443"/>
      <c r="S394" s="443"/>
      <c r="T394" s="443"/>
      <c r="U394" s="443"/>
      <c r="V394" s="443"/>
      <c r="W394" s="443"/>
      <c r="X394" s="443"/>
      <c r="Y394" s="443"/>
      <c r="Z394" s="443"/>
    </row>
    <row r="395" ht="34.5" customHeight="1">
      <c r="A395" s="443"/>
      <c r="B395" s="443"/>
      <c r="C395" s="443"/>
      <c r="D395" s="443"/>
      <c r="E395" s="443"/>
      <c r="F395" s="443"/>
      <c r="G395" s="443"/>
      <c r="H395" s="443"/>
      <c r="I395" s="443"/>
      <c r="J395" s="443"/>
      <c r="K395" s="443"/>
      <c r="L395" s="443"/>
      <c r="M395" s="443"/>
      <c r="N395" s="443"/>
      <c r="O395" s="443"/>
      <c r="P395" s="443"/>
      <c r="Q395" s="443"/>
      <c r="R395" s="443"/>
      <c r="S395" s="443"/>
      <c r="T395" s="443"/>
      <c r="U395" s="443"/>
      <c r="V395" s="443"/>
      <c r="W395" s="443"/>
      <c r="X395" s="443"/>
      <c r="Y395" s="443"/>
      <c r="Z395" s="443"/>
    </row>
    <row r="396" ht="34.5" customHeight="1">
      <c r="A396" s="443"/>
      <c r="B396" s="443"/>
      <c r="C396" s="443"/>
      <c r="D396" s="443"/>
      <c r="E396" s="443"/>
      <c r="F396" s="443"/>
      <c r="G396" s="443"/>
      <c r="H396" s="443"/>
      <c r="I396" s="443"/>
      <c r="J396" s="443"/>
      <c r="K396" s="443"/>
      <c r="L396" s="443"/>
      <c r="M396" s="443"/>
      <c r="N396" s="443"/>
      <c r="O396" s="443"/>
      <c r="P396" s="443"/>
      <c r="Q396" s="443"/>
      <c r="R396" s="443"/>
      <c r="S396" s="443"/>
      <c r="T396" s="443"/>
      <c r="U396" s="443"/>
      <c r="V396" s="443"/>
      <c r="W396" s="443"/>
      <c r="X396" s="443"/>
      <c r="Y396" s="443"/>
      <c r="Z396" s="443"/>
    </row>
    <row r="397" ht="34.5" customHeight="1">
      <c r="A397" s="443"/>
      <c r="B397" s="443"/>
      <c r="C397" s="443"/>
      <c r="D397" s="443"/>
      <c r="E397" s="443"/>
      <c r="F397" s="443"/>
      <c r="G397" s="443"/>
      <c r="H397" s="443"/>
      <c r="I397" s="443"/>
      <c r="J397" s="443"/>
      <c r="K397" s="443"/>
      <c r="L397" s="443"/>
      <c r="M397" s="443"/>
      <c r="N397" s="443"/>
      <c r="O397" s="443"/>
      <c r="P397" s="443"/>
      <c r="Q397" s="443"/>
      <c r="R397" s="443"/>
      <c r="S397" s="443"/>
      <c r="T397" s="443"/>
      <c r="U397" s="443"/>
      <c r="V397" s="443"/>
      <c r="W397" s="443"/>
      <c r="X397" s="443"/>
      <c r="Y397" s="443"/>
      <c r="Z397" s="443"/>
    </row>
    <row r="398" ht="34.5" customHeight="1">
      <c r="A398" s="443"/>
      <c r="B398" s="443"/>
      <c r="C398" s="443"/>
      <c r="D398" s="443"/>
      <c r="E398" s="443"/>
      <c r="F398" s="443"/>
      <c r="G398" s="443"/>
      <c r="H398" s="443"/>
      <c r="I398" s="443"/>
      <c r="J398" s="443"/>
      <c r="K398" s="443"/>
      <c r="L398" s="443"/>
      <c r="M398" s="443"/>
      <c r="N398" s="443"/>
      <c r="O398" s="443"/>
      <c r="P398" s="443"/>
      <c r="Q398" s="443"/>
      <c r="R398" s="443"/>
      <c r="S398" s="443"/>
      <c r="T398" s="443"/>
      <c r="U398" s="443"/>
      <c r="V398" s="443"/>
      <c r="W398" s="443"/>
      <c r="X398" s="443"/>
      <c r="Y398" s="443"/>
      <c r="Z398" s="443"/>
    </row>
    <row r="399" ht="34.5" customHeight="1">
      <c r="A399" s="443"/>
      <c r="B399" s="443"/>
      <c r="C399" s="443"/>
      <c r="D399" s="443"/>
      <c r="E399" s="443"/>
      <c r="F399" s="443"/>
      <c r="G399" s="443"/>
      <c r="H399" s="443"/>
      <c r="I399" s="443"/>
      <c r="J399" s="443"/>
      <c r="K399" s="443"/>
      <c r="L399" s="443"/>
      <c r="M399" s="443"/>
      <c r="N399" s="443"/>
      <c r="O399" s="443"/>
      <c r="P399" s="443"/>
      <c r="Q399" s="443"/>
      <c r="R399" s="443"/>
      <c r="S399" s="443"/>
      <c r="T399" s="443"/>
      <c r="U399" s="443"/>
      <c r="V399" s="443"/>
      <c r="W399" s="443"/>
      <c r="X399" s="443"/>
      <c r="Y399" s="443"/>
      <c r="Z399" s="443"/>
    </row>
    <row r="400" ht="34.5" customHeight="1">
      <c r="A400" s="443"/>
      <c r="B400" s="443"/>
      <c r="C400" s="443"/>
      <c r="D400" s="443"/>
      <c r="E400" s="443"/>
      <c r="F400" s="443"/>
      <c r="G400" s="443"/>
      <c r="H400" s="443"/>
      <c r="I400" s="443"/>
      <c r="J400" s="443"/>
      <c r="K400" s="443"/>
      <c r="L400" s="443"/>
      <c r="M400" s="443"/>
      <c r="N400" s="443"/>
      <c r="O400" s="443"/>
      <c r="P400" s="443"/>
      <c r="Q400" s="443"/>
      <c r="R400" s="443"/>
      <c r="S400" s="443"/>
      <c r="T400" s="443"/>
      <c r="U400" s="443"/>
      <c r="V400" s="443"/>
      <c r="W400" s="443"/>
      <c r="X400" s="443"/>
      <c r="Y400" s="443"/>
      <c r="Z400" s="443"/>
    </row>
    <row r="401" ht="34.5" customHeight="1">
      <c r="A401" s="443"/>
      <c r="B401" s="443"/>
      <c r="C401" s="443"/>
      <c r="D401" s="443"/>
      <c r="E401" s="443"/>
      <c r="F401" s="443"/>
      <c r="G401" s="443"/>
      <c r="H401" s="443"/>
      <c r="I401" s="443"/>
      <c r="J401" s="443"/>
      <c r="K401" s="443"/>
      <c r="L401" s="443"/>
      <c r="M401" s="443"/>
      <c r="N401" s="443"/>
      <c r="O401" s="443"/>
      <c r="P401" s="443"/>
      <c r="Q401" s="443"/>
      <c r="R401" s="443"/>
      <c r="S401" s="443"/>
      <c r="T401" s="443"/>
      <c r="U401" s="443"/>
      <c r="V401" s="443"/>
      <c r="W401" s="443"/>
      <c r="X401" s="443"/>
      <c r="Y401" s="443"/>
      <c r="Z401" s="443"/>
    </row>
    <row r="402" ht="34.5" customHeight="1">
      <c r="A402" s="443"/>
      <c r="B402" s="443"/>
      <c r="C402" s="443"/>
      <c r="D402" s="443"/>
      <c r="E402" s="443"/>
      <c r="F402" s="443"/>
      <c r="G402" s="443"/>
      <c r="H402" s="443"/>
      <c r="I402" s="443"/>
      <c r="J402" s="443"/>
      <c r="K402" s="443"/>
      <c r="L402" s="443"/>
      <c r="M402" s="443"/>
      <c r="N402" s="443"/>
      <c r="O402" s="443"/>
      <c r="P402" s="443"/>
      <c r="Q402" s="443"/>
      <c r="R402" s="443"/>
      <c r="S402" s="443"/>
      <c r="T402" s="443"/>
      <c r="U402" s="443"/>
      <c r="V402" s="443"/>
      <c r="W402" s="443"/>
      <c r="X402" s="443"/>
      <c r="Y402" s="443"/>
      <c r="Z402" s="443"/>
    </row>
    <row r="403" ht="34.5" customHeight="1">
      <c r="A403" s="443"/>
      <c r="B403" s="443"/>
      <c r="C403" s="443"/>
      <c r="D403" s="443"/>
      <c r="E403" s="443"/>
      <c r="F403" s="443"/>
      <c r="G403" s="443"/>
      <c r="H403" s="443"/>
      <c r="I403" s="443"/>
      <c r="J403" s="443"/>
      <c r="K403" s="443"/>
      <c r="L403" s="443"/>
      <c r="M403" s="443"/>
      <c r="N403" s="443"/>
      <c r="O403" s="443"/>
      <c r="P403" s="443"/>
      <c r="Q403" s="443"/>
      <c r="R403" s="443"/>
      <c r="S403" s="443"/>
      <c r="T403" s="443"/>
      <c r="U403" s="443"/>
      <c r="V403" s="443"/>
      <c r="W403" s="443"/>
      <c r="X403" s="443"/>
      <c r="Y403" s="443"/>
      <c r="Z403" s="443"/>
    </row>
    <row r="404" ht="34.5" customHeight="1">
      <c r="A404" s="443"/>
      <c r="B404" s="443"/>
      <c r="C404" s="443"/>
      <c r="D404" s="443"/>
      <c r="E404" s="443"/>
      <c r="F404" s="443"/>
      <c r="G404" s="443"/>
      <c r="H404" s="443"/>
      <c r="I404" s="443"/>
      <c r="J404" s="443"/>
      <c r="K404" s="443"/>
      <c r="L404" s="443"/>
      <c r="M404" s="443"/>
      <c r="N404" s="443"/>
      <c r="O404" s="443"/>
      <c r="P404" s="443"/>
      <c r="Q404" s="443"/>
      <c r="R404" s="443"/>
      <c r="S404" s="443"/>
      <c r="T404" s="443"/>
      <c r="U404" s="443"/>
      <c r="V404" s="443"/>
      <c r="W404" s="443"/>
      <c r="X404" s="443"/>
      <c r="Y404" s="443"/>
      <c r="Z404" s="443"/>
    </row>
    <row r="405" ht="34.5" customHeight="1">
      <c r="A405" s="443"/>
      <c r="B405" s="443"/>
      <c r="C405" s="443"/>
      <c r="D405" s="443"/>
      <c r="E405" s="443"/>
      <c r="F405" s="443"/>
      <c r="G405" s="443"/>
      <c r="H405" s="443"/>
      <c r="I405" s="443"/>
      <c r="J405" s="443"/>
      <c r="K405" s="443"/>
      <c r="L405" s="443"/>
      <c r="M405" s="443"/>
      <c r="N405" s="443"/>
      <c r="O405" s="443"/>
      <c r="P405" s="443"/>
      <c r="Q405" s="443"/>
      <c r="R405" s="443"/>
      <c r="S405" s="443"/>
      <c r="T405" s="443"/>
      <c r="U405" s="443"/>
      <c r="V405" s="443"/>
      <c r="W405" s="443"/>
      <c r="X405" s="443"/>
      <c r="Y405" s="443"/>
      <c r="Z405" s="443"/>
    </row>
    <row r="406" ht="34.5" customHeight="1">
      <c r="A406" s="443"/>
      <c r="B406" s="443"/>
      <c r="C406" s="443"/>
      <c r="D406" s="443"/>
      <c r="E406" s="443"/>
      <c r="F406" s="443"/>
      <c r="G406" s="443"/>
      <c r="H406" s="443"/>
      <c r="I406" s="443"/>
      <c r="J406" s="443"/>
      <c r="K406" s="443"/>
      <c r="L406" s="443"/>
      <c r="M406" s="443"/>
      <c r="N406" s="443"/>
      <c r="O406" s="443"/>
      <c r="P406" s="443"/>
      <c r="Q406" s="443"/>
      <c r="R406" s="443"/>
      <c r="S406" s="443"/>
      <c r="T406" s="443"/>
      <c r="U406" s="443"/>
      <c r="V406" s="443"/>
      <c r="W406" s="443"/>
      <c r="X406" s="443"/>
      <c r="Y406" s="443"/>
      <c r="Z406" s="443"/>
    </row>
    <row r="407" ht="34.5" customHeight="1">
      <c r="A407" s="443"/>
      <c r="B407" s="443"/>
      <c r="C407" s="443"/>
      <c r="D407" s="443"/>
      <c r="E407" s="443"/>
      <c r="F407" s="443"/>
      <c r="G407" s="443"/>
      <c r="H407" s="443"/>
      <c r="I407" s="443"/>
      <c r="J407" s="443"/>
      <c r="K407" s="443"/>
      <c r="L407" s="443"/>
      <c r="M407" s="443"/>
      <c r="N407" s="443"/>
      <c r="O407" s="443"/>
      <c r="P407" s="443"/>
      <c r="Q407" s="443"/>
      <c r="R407" s="443"/>
      <c r="S407" s="443"/>
      <c r="T407" s="443"/>
      <c r="U407" s="443"/>
      <c r="V407" s="443"/>
      <c r="W407" s="443"/>
      <c r="X407" s="443"/>
      <c r="Y407" s="443"/>
      <c r="Z407" s="443"/>
    </row>
    <row r="408" ht="34.5" customHeight="1">
      <c r="A408" s="443"/>
      <c r="B408" s="443"/>
      <c r="C408" s="443"/>
      <c r="D408" s="443"/>
      <c r="E408" s="443"/>
      <c r="F408" s="443"/>
      <c r="G408" s="443"/>
      <c r="H408" s="443"/>
      <c r="I408" s="443"/>
      <c r="J408" s="443"/>
      <c r="K408" s="443"/>
      <c r="L408" s="443"/>
      <c r="M408" s="443"/>
      <c r="N408" s="443"/>
      <c r="O408" s="443"/>
      <c r="P408" s="443"/>
      <c r="Q408" s="443"/>
      <c r="R408" s="443"/>
      <c r="S408" s="443"/>
      <c r="T408" s="443"/>
      <c r="U408" s="443"/>
      <c r="V408" s="443"/>
      <c r="W408" s="443"/>
      <c r="X408" s="443"/>
      <c r="Y408" s="443"/>
      <c r="Z408" s="443"/>
    </row>
    <row r="409" ht="34.5" customHeight="1">
      <c r="A409" s="443"/>
      <c r="B409" s="443"/>
      <c r="C409" s="443"/>
      <c r="D409" s="443"/>
      <c r="E409" s="443"/>
      <c r="F409" s="443"/>
      <c r="G409" s="443"/>
      <c r="H409" s="443"/>
      <c r="I409" s="443"/>
      <c r="J409" s="443"/>
      <c r="K409" s="443"/>
      <c r="L409" s="443"/>
      <c r="M409" s="443"/>
      <c r="N409" s="443"/>
      <c r="O409" s="443"/>
      <c r="P409" s="443"/>
      <c r="Q409" s="443"/>
      <c r="R409" s="443"/>
      <c r="S409" s="443"/>
      <c r="T409" s="443"/>
      <c r="U409" s="443"/>
      <c r="V409" s="443"/>
      <c r="W409" s="443"/>
      <c r="X409" s="443"/>
      <c r="Y409" s="443"/>
      <c r="Z409" s="443"/>
    </row>
    <row r="410" ht="34.5" customHeight="1">
      <c r="A410" s="443"/>
      <c r="B410" s="443"/>
      <c r="C410" s="443"/>
      <c r="D410" s="443"/>
      <c r="E410" s="443"/>
      <c r="F410" s="443"/>
      <c r="G410" s="443"/>
      <c r="H410" s="443"/>
      <c r="I410" s="443"/>
      <c r="J410" s="443"/>
      <c r="K410" s="443"/>
      <c r="L410" s="443"/>
      <c r="M410" s="443"/>
      <c r="N410" s="443"/>
      <c r="O410" s="443"/>
      <c r="P410" s="443"/>
      <c r="Q410" s="443"/>
      <c r="R410" s="443"/>
      <c r="S410" s="443"/>
      <c r="T410" s="443"/>
      <c r="U410" s="443"/>
      <c r="V410" s="443"/>
      <c r="W410" s="443"/>
      <c r="X410" s="443"/>
      <c r="Y410" s="443"/>
      <c r="Z410" s="443"/>
    </row>
    <row r="411" ht="34.5" customHeight="1">
      <c r="A411" s="443"/>
      <c r="B411" s="443"/>
      <c r="C411" s="443"/>
      <c r="D411" s="443"/>
      <c r="E411" s="443"/>
      <c r="F411" s="443"/>
      <c r="G411" s="443"/>
      <c r="H411" s="443"/>
      <c r="I411" s="443"/>
      <c r="J411" s="443"/>
      <c r="K411" s="443"/>
      <c r="L411" s="443"/>
      <c r="M411" s="443"/>
      <c r="N411" s="443"/>
      <c r="O411" s="443"/>
      <c r="P411" s="443"/>
      <c r="Q411" s="443"/>
      <c r="R411" s="443"/>
      <c r="S411" s="443"/>
      <c r="T411" s="443"/>
      <c r="U411" s="443"/>
      <c r="V411" s="443"/>
      <c r="W411" s="443"/>
      <c r="X411" s="443"/>
      <c r="Y411" s="443"/>
      <c r="Z411" s="443"/>
    </row>
    <row r="412" ht="34.5" customHeight="1">
      <c r="A412" s="443"/>
      <c r="B412" s="443"/>
      <c r="C412" s="443"/>
      <c r="D412" s="443"/>
      <c r="E412" s="443"/>
      <c r="F412" s="443"/>
      <c r="G412" s="443"/>
      <c r="H412" s="443"/>
      <c r="I412" s="443"/>
      <c r="J412" s="443"/>
      <c r="K412" s="443"/>
      <c r="L412" s="443"/>
      <c r="M412" s="443"/>
      <c r="N412" s="443"/>
      <c r="O412" s="443"/>
      <c r="P412" s="443"/>
      <c r="Q412" s="443"/>
      <c r="R412" s="443"/>
      <c r="S412" s="443"/>
      <c r="T412" s="443"/>
      <c r="U412" s="443"/>
      <c r="V412" s="443"/>
      <c r="W412" s="443"/>
      <c r="X412" s="443"/>
      <c r="Y412" s="443"/>
      <c r="Z412" s="443"/>
    </row>
    <row r="413" ht="34.5" customHeight="1">
      <c r="A413" s="443"/>
      <c r="B413" s="443"/>
      <c r="C413" s="443"/>
      <c r="D413" s="443"/>
      <c r="E413" s="443"/>
      <c r="F413" s="443"/>
      <c r="G413" s="443"/>
      <c r="H413" s="443"/>
      <c r="I413" s="443"/>
      <c r="J413" s="443"/>
      <c r="K413" s="443"/>
      <c r="L413" s="443"/>
      <c r="M413" s="443"/>
      <c r="N413" s="443"/>
      <c r="O413" s="443"/>
      <c r="P413" s="443"/>
      <c r="Q413" s="443"/>
      <c r="R413" s="443"/>
      <c r="S413" s="443"/>
      <c r="T413" s="443"/>
      <c r="U413" s="443"/>
      <c r="V413" s="443"/>
      <c r="W413" s="443"/>
      <c r="X413" s="443"/>
      <c r="Y413" s="443"/>
      <c r="Z413" s="443"/>
    </row>
    <row r="414" ht="34.5" customHeight="1">
      <c r="A414" s="443"/>
      <c r="B414" s="443"/>
      <c r="C414" s="443"/>
      <c r="D414" s="443"/>
      <c r="E414" s="443"/>
      <c r="F414" s="443"/>
      <c r="G414" s="443"/>
      <c r="H414" s="443"/>
      <c r="I414" s="443"/>
      <c r="J414" s="443"/>
      <c r="K414" s="443"/>
      <c r="L414" s="443"/>
      <c r="M414" s="443"/>
      <c r="N414" s="443"/>
      <c r="O414" s="443"/>
      <c r="P414" s="443"/>
      <c r="Q414" s="443"/>
      <c r="R414" s="443"/>
      <c r="S414" s="443"/>
      <c r="T414" s="443"/>
      <c r="U414" s="443"/>
      <c r="V414" s="443"/>
      <c r="W414" s="443"/>
      <c r="X414" s="443"/>
      <c r="Y414" s="443"/>
      <c r="Z414" s="443"/>
    </row>
    <row r="415" ht="34.5" customHeight="1">
      <c r="A415" s="443"/>
      <c r="B415" s="443"/>
      <c r="C415" s="443"/>
      <c r="D415" s="443"/>
      <c r="E415" s="443"/>
      <c r="F415" s="443"/>
      <c r="G415" s="443"/>
      <c r="H415" s="443"/>
      <c r="I415" s="443"/>
      <c r="J415" s="443"/>
      <c r="K415" s="443"/>
      <c r="L415" s="443"/>
      <c r="M415" s="443"/>
      <c r="N415" s="443"/>
      <c r="O415" s="443"/>
      <c r="P415" s="443"/>
      <c r="Q415" s="443"/>
      <c r="R415" s="443"/>
      <c r="S415" s="443"/>
      <c r="T415" s="443"/>
      <c r="U415" s="443"/>
      <c r="V415" s="443"/>
      <c r="W415" s="443"/>
      <c r="X415" s="443"/>
      <c r="Y415" s="443"/>
      <c r="Z415" s="443"/>
    </row>
    <row r="416" ht="34.5" customHeight="1">
      <c r="A416" s="443"/>
      <c r="B416" s="443"/>
      <c r="C416" s="443"/>
      <c r="D416" s="443"/>
      <c r="E416" s="443"/>
      <c r="F416" s="443"/>
      <c r="G416" s="443"/>
      <c r="H416" s="443"/>
      <c r="I416" s="443"/>
      <c r="J416" s="443"/>
      <c r="K416" s="443"/>
      <c r="L416" s="443"/>
      <c r="M416" s="443"/>
      <c r="N416" s="443"/>
      <c r="O416" s="443"/>
      <c r="P416" s="443"/>
      <c r="Q416" s="443"/>
      <c r="R416" s="443"/>
      <c r="S416" s="443"/>
      <c r="T416" s="443"/>
      <c r="U416" s="443"/>
      <c r="V416" s="443"/>
      <c r="W416" s="443"/>
      <c r="X416" s="443"/>
      <c r="Y416" s="443"/>
      <c r="Z416" s="443"/>
    </row>
    <row r="417" ht="34.5" customHeight="1">
      <c r="A417" s="443"/>
      <c r="B417" s="443"/>
      <c r="C417" s="443"/>
      <c r="D417" s="443"/>
      <c r="E417" s="443"/>
      <c r="F417" s="443"/>
      <c r="G417" s="443"/>
      <c r="H417" s="443"/>
      <c r="I417" s="443"/>
      <c r="J417" s="443"/>
      <c r="K417" s="443"/>
      <c r="L417" s="443"/>
      <c r="M417" s="443"/>
      <c r="N417" s="443"/>
      <c r="O417" s="443"/>
      <c r="P417" s="443"/>
      <c r="Q417" s="443"/>
      <c r="R417" s="443"/>
      <c r="S417" s="443"/>
      <c r="T417" s="443"/>
      <c r="U417" s="443"/>
      <c r="V417" s="443"/>
      <c r="W417" s="443"/>
      <c r="X417" s="443"/>
      <c r="Y417" s="443"/>
      <c r="Z417" s="443"/>
    </row>
    <row r="418" ht="34.5" customHeight="1">
      <c r="A418" s="443"/>
      <c r="B418" s="443"/>
      <c r="C418" s="443"/>
      <c r="D418" s="443"/>
      <c r="E418" s="443"/>
      <c r="F418" s="443"/>
      <c r="G418" s="443"/>
      <c r="H418" s="443"/>
      <c r="I418" s="443"/>
      <c r="J418" s="443"/>
      <c r="K418" s="443"/>
      <c r="L418" s="443"/>
      <c r="M418" s="443"/>
      <c r="N418" s="443"/>
      <c r="O418" s="443"/>
      <c r="P418" s="443"/>
      <c r="Q418" s="443"/>
      <c r="R418" s="443"/>
      <c r="S418" s="443"/>
      <c r="T418" s="443"/>
      <c r="U418" s="443"/>
      <c r="V418" s="443"/>
      <c r="W418" s="443"/>
      <c r="X418" s="443"/>
      <c r="Y418" s="443"/>
      <c r="Z418" s="443"/>
    </row>
    <row r="419" ht="34.5" customHeight="1">
      <c r="A419" s="443"/>
      <c r="B419" s="443"/>
      <c r="C419" s="443"/>
      <c r="D419" s="443"/>
      <c r="E419" s="443"/>
      <c r="F419" s="443"/>
      <c r="G419" s="443"/>
      <c r="H419" s="443"/>
      <c r="I419" s="443"/>
      <c r="J419" s="443"/>
      <c r="K419" s="443"/>
      <c r="L419" s="443"/>
      <c r="M419" s="443"/>
      <c r="N419" s="443"/>
      <c r="O419" s="443"/>
      <c r="P419" s="443"/>
      <c r="Q419" s="443"/>
      <c r="R419" s="443"/>
      <c r="S419" s="443"/>
      <c r="T419" s="443"/>
      <c r="U419" s="443"/>
      <c r="V419" s="443"/>
      <c r="W419" s="443"/>
      <c r="X419" s="443"/>
      <c r="Y419" s="443"/>
      <c r="Z419" s="443"/>
    </row>
    <row r="420" ht="34.5" customHeight="1">
      <c r="A420" s="443"/>
      <c r="B420" s="443"/>
      <c r="C420" s="443"/>
      <c r="D420" s="443"/>
      <c r="E420" s="443"/>
      <c r="F420" s="443"/>
      <c r="G420" s="443"/>
      <c r="H420" s="443"/>
      <c r="I420" s="443"/>
      <c r="J420" s="443"/>
      <c r="K420" s="443"/>
      <c r="L420" s="443"/>
      <c r="M420" s="443"/>
      <c r="N420" s="443"/>
      <c r="O420" s="443"/>
      <c r="P420" s="443"/>
      <c r="Q420" s="443"/>
      <c r="R420" s="443"/>
      <c r="S420" s="443"/>
      <c r="T420" s="443"/>
      <c r="U420" s="443"/>
      <c r="V420" s="443"/>
      <c r="W420" s="443"/>
      <c r="X420" s="443"/>
      <c r="Y420" s="443"/>
      <c r="Z420" s="443"/>
    </row>
    <row r="421" ht="34.5" customHeight="1">
      <c r="A421" s="443"/>
      <c r="B421" s="443"/>
      <c r="C421" s="443"/>
      <c r="D421" s="443"/>
      <c r="E421" s="443"/>
      <c r="F421" s="443"/>
      <c r="G421" s="443"/>
      <c r="H421" s="443"/>
      <c r="I421" s="443"/>
      <c r="J421" s="443"/>
      <c r="K421" s="443"/>
      <c r="L421" s="443"/>
      <c r="M421" s="443"/>
      <c r="N421" s="443"/>
      <c r="O421" s="443"/>
      <c r="P421" s="443"/>
      <c r="Q421" s="443"/>
      <c r="R421" s="443"/>
      <c r="S421" s="443"/>
      <c r="T421" s="443"/>
      <c r="U421" s="443"/>
      <c r="V421" s="443"/>
      <c r="W421" s="443"/>
      <c r="X421" s="443"/>
      <c r="Y421" s="443"/>
      <c r="Z421" s="443"/>
    </row>
    <row r="422" ht="34.5" customHeight="1">
      <c r="A422" s="443"/>
      <c r="B422" s="443"/>
      <c r="C422" s="443"/>
      <c r="D422" s="443"/>
      <c r="E422" s="443"/>
      <c r="F422" s="443"/>
      <c r="G422" s="443"/>
      <c r="H422" s="443"/>
      <c r="I422" s="443"/>
      <c r="J422" s="443"/>
      <c r="K422" s="443"/>
      <c r="L422" s="443"/>
      <c r="M422" s="443"/>
      <c r="N422" s="443"/>
      <c r="O422" s="443"/>
      <c r="P422" s="443"/>
      <c r="Q422" s="443"/>
      <c r="R422" s="443"/>
      <c r="S422" s="443"/>
      <c r="T422" s="443"/>
      <c r="U422" s="443"/>
      <c r="V422" s="443"/>
      <c r="W422" s="443"/>
      <c r="X422" s="443"/>
      <c r="Y422" s="443"/>
      <c r="Z422" s="443"/>
    </row>
    <row r="423" ht="34.5" customHeight="1">
      <c r="A423" s="443"/>
      <c r="B423" s="443"/>
      <c r="C423" s="443"/>
      <c r="D423" s="443"/>
      <c r="E423" s="443"/>
      <c r="F423" s="443"/>
      <c r="G423" s="443"/>
      <c r="H423" s="443"/>
      <c r="I423" s="443"/>
      <c r="J423" s="443"/>
      <c r="K423" s="443"/>
      <c r="L423" s="443"/>
      <c r="M423" s="443"/>
      <c r="N423" s="443"/>
      <c r="O423" s="443"/>
      <c r="P423" s="443"/>
      <c r="Q423" s="443"/>
      <c r="R423" s="443"/>
      <c r="S423" s="443"/>
      <c r="T423" s="443"/>
      <c r="U423" s="443"/>
      <c r="V423" s="443"/>
      <c r="W423" s="443"/>
      <c r="X423" s="443"/>
      <c r="Y423" s="443"/>
      <c r="Z423" s="443"/>
    </row>
    <row r="424" ht="34.5" customHeight="1">
      <c r="A424" s="443"/>
      <c r="B424" s="443"/>
      <c r="C424" s="443"/>
      <c r="D424" s="443"/>
      <c r="E424" s="443"/>
      <c r="F424" s="443"/>
      <c r="G424" s="443"/>
      <c r="H424" s="443"/>
      <c r="I424" s="443"/>
      <c r="J424" s="443"/>
      <c r="K424" s="443"/>
      <c r="L424" s="443"/>
      <c r="M424" s="443"/>
      <c r="N424" s="443"/>
      <c r="O424" s="443"/>
      <c r="P424" s="443"/>
      <c r="Q424" s="443"/>
      <c r="R424" s="443"/>
      <c r="S424" s="443"/>
      <c r="T424" s="443"/>
      <c r="U424" s="443"/>
      <c r="V424" s="443"/>
      <c r="W424" s="443"/>
      <c r="X424" s="443"/>
      <c r="Y424" s="443"/>
      <c r="Z424" s="443"/>
    </row>
    <row r="425" ht="34.5" customHeight="1">
      <c r="A425" s="443"/>
      <c r="B425" s="443"/>
      <c r="C425" s="443"/>
      <c r="D425" s="443"/>
      <c r="E425" s="443"/>
      <c r="F425" s="443"/>
      <c r="G425" s="443"/>
      <c r="H425" s="443"/>
      <c r="I425" s="443"/>
      <c r="J425" s="443"/>
      <c r="K425" s="443"/>
      <c r="L425" s="443"/>
      <c r="M425" s="443"/>
      <c r="N425" s="443"/>
      <c r="O425" s="443"/>
      <c r="P425" s="443"/>
      <c r="Q425" s="443"/>
      <c r="R425" s="443"/>
      <c r="S425" s="443"/>
      <c r="T425" s="443"/>
      <c r="U425" s="443"/>
      <c r="V425" s="443"/>
      <c r="W425" s="443"/>
      <c r="X425" s="443"/>
      <c r="Y425" s="443"/>
      <c r="Z425" s="443"/>
    </row>
    <row r="426" ht="34.5" customHeight="1">
      <c r="A426" s="443"/>
      <c r="B426" s="443"/>
      <c r="C426" s="443"/>
      <c r="D426" s="443"/>
      <c r="E426" s="443"/>
      <c r="F426" s="443"/>
      <c r="G426" s="443"/>
      <c r="H426" s="443"/>
      <c r="I426" s="443"/>
      <c r="J426" s="443"/>
      <c r="K426" s="443"/>
      <c r="L426" s="443"/>
      <c r="M426" s="443"/>
      <c r="N426" s="443"/>
      <c r="O426" s="443"/>
      <c r="P426" s="443"/>
      <c r="Q426" s="443"/>
      <c r="R426" s="443"/>
      <c r="S426" s="443"/>
      <c r="T426" s="443"/>
      <c r="U426" s="443"/>
      <c r="V426" s="443"/>
      <c r="W426" s="443"/>
      <c r="X426" s="443"/>
      <c r="Y426" s="443"/>
      <c r="Z426" s="443"/>
    </row>
    <row r="427" ht="34.5" customHeight="1">
      <c r="A427" s="443"/>
      <c r="B427" s="443"/>
      <c r="C427" s="443"/>
      <c r="D427" s="443"/>
      <c r="E427" s="443"/>
      <c r="F427" s="443"/>
      <c r="G427" s="443"/>
      <c r="H427" s="443"/>
      <c r="I427" s="443"/>
      <c r="J427" s="443"/>
      <c r="K427" s="443"/>
      <c r="L427" s="443"/>
      <c r="M427" s="443"/>
      <c r="N427" s="443"/>
      <c r="O427" s="443"/>
      <c r="P427" s="443"/>
      <c r="Q427" s="443"/>
      <c r="R427" s="443"/>
      <c r="S427" s="443"/>
      <c r="T427" s="443"/>
      <c r="U427" s="443"/>
      <c r="V427" s="443"/>
      <c r="W427" s="443"/>
      <c r="X427" s="443"/>
      <c r="Y427" s="443"/>
      <c r="Z427" s="443"/>
    </row>
    <row r="428" ht="34.5" customHeight="1">
      <c r="A428" s="443"/>
      <c r="B428" s="443"/>
      <c r="C428" s="443"/>
      <c r="D428" s="443"/>
      <c r="E428" s="443"/>
      <c r="F428" s="443"/>
      <c r="G428" s="443"/>
      <c r="H428" s="443"/>
      <c r="I428" s="443"/>
      <c r="J428" s="443"/>
      <c r="K428" s="443"/>
      <c r="L428" s="443"/>
      <c r="M428" s="443"/>
      <c r="N428" s="443"/>
      <c r="O428" s="443"/>
      <c r="P428" s="443"/>
      <c r="Q428" s="443"/>
      <c r="R428" s="443"/>
      <c r="S428" s="443"/>
      <c r="T428" s="443"/>
      <c r="U428" s="443"/>
      <c r="V428" s="443"/>
      <c r="W428" s="443"/>
      <c r="X428" s="443"/>
      <c r="Y428" s="443"/>
      <c r="Z428" s="443"/>
    </row>
    <row r="429" ht="34.5" customHeight="1">
      <c r="A429" s="443"/>
      <c r="B429" s="443"/>
      <c r="C429" s="443"/>
      <c r="D429" s="443"/>
      <c r="E429" s="443"/>
      <c r="F429" s="443"/>
      <c r="G429" s="443"/>
      <c r="H429" s="443"/>
      <c r="I429" s="443"/>
      <c r="J429" s="443"/>
      <c r="K429" s="443"/>
      <c r="L429" s="443"/>
      <c r="M429" s="443"/>
      <c r="N429" s="443"/>
      <c r="O429" s="443"/>
      <c r="P429" s="443"/>
      <c r="Q429" s="443"/>
      <c r="R429" s="443"/>
      <c r="S429" s="443"/>
      <c r="T429" s="443"/>
      <c r="U429" s="443"/>
      <c r="V429" s="443"/>
      <c r="W429" s="443"/>
      <c r="X429" s="443"/>
      <c r="Y429" s="443"/>
      <c r="Z429" s="443"/>
    </row>
    <row r="430" ht="34.5" customHeight="1">
      <c r="A430" s="443"/>
      <c r="B430" s="443"/>
      <c r="C430" s="443"/>
      <c r="D430" s="443"/>
      <c r="E430" s="443"/>
      <c r="F430" s="443"/>
      <c r="G430" s="443"/>
      <c r="H430" s="443"/>
      <c r="I430" s="443"/>
      <c r="J430" s="443"/>
      <c r="K430" s="443"/>
      <c r="L430" s="443"/>
      <c r="M430" s="443"/>
      <c r="N430" s="443"/>
      <c r="O430" s="443"/>
      <c r="P430" s="443"/>
      <c r="Q430" s="443"/>
      <c r="R430" s="443"/>
      <c r="S430" s="443"/>
      <c r="T430" s="443"/>
      <c r="U430" s="443"/>
      <c r="V430" s="443"/>
      <c r="W430" s="443"/>
      <c r="X430" s="443"/>
      <c r="Y430" s="443"/>
      <c r="Z430" s="443"/>
    </row>
    <row r="431" ht="34.5" customHeight="1">
      <c r="A431" s="443"/>
      <c r="B431" s="443"/>
      <c r="C431" s="443"/>
      <c r="D431" s="443"/>
      <c r="E431" s="443"/>
      <c r="F431" s="443"/>
      <c r="G431" s="443"/>
      <c r="H431" s="443"/>
      <c r="I431" s="443"/>
      <c r="J431" s="443"/>
      <c r="K431" s="443"/>
      <c r="L431" s="443"/>
      <c r="M431" s="443"/>
      <c r="N431" s="443"/>
      <c r="O431" s="443"/>
      <c r="P431" s="443"/>
      <c r="Q431" s="443"/>
      <c r="R431" s="443"/>
      <c r="S431" s="443"/>
      <c r="T431" s="443"/>
      <c r="U431" s="443"/>
      <c r="V431" s="443"/>
      <c r="W431" s="443"/>
      <c r="X431" s="443"/>
      <c r="Y431" s="443"/>
      <c r="Z431" s="443"/>
    </row>
    <row r="432" ht="34.5" customHeight="1">
      <c r="A432" s="443"/>
      <c r="B432" s="443"/>
      <c r="C432" s="443"/>
      <c r="D432" s="443"/>
      <c r="E432" s="443"/>
      <c r="F432" s="443"/>
      <c r="G432" s="443"/>
      <c r="H432" s="443"/>
      <c r="I432" s="443"/>
      <c r="J432" s="443"/>
      <c r="K432" s="443"/>
      <c r="L432" s="443"/>
      <c r="M432" s="443"/>
      <c r="N432" s="443"/>
      <c r="O432" s="443"/>
      <c r="P432" s="443"/>
      <c r="Q432" s="443"/>
      <c r="R432" s="443"/>
      <c r="S432" s="443"/>
      <c r="T432" s="443"/>
      <c r="U432" s="443"/>
      <c r="V432" s="443"/>
      <c r="W432" s="443"/>
      <c r="X432" s="443"/>
      <c r="Y432" s="443"/>
      <c r="Z432" s="443"/>
    </row>
    <row r="433" ht="34.5" customHeight="1">
      <c r="A433" s="443"/>
      <c r="B433" s="443"/>
      <c r="C433" s="443"/>
      <c r="D433" s="443"/>
      <c r="E433" s="443"/>
      <c r="F433" s="443"/>
      <c r="G433" s="443"/>
      <c r="H433" s="443"/>
      <c r="I433" s="443"/>
      <c r="J433" s="443"/>
      <c r="K433" s="443"/>
      <c r="L433" s="443"/>
      <c r="M433" s="443"/>
      <c r="N433" s="443"/>
      <c r="O433" s="443"/>
      <c r="P433" s="443"/>
      <c r="Q433" s="443"/>
      <c r="R433" s="443"/>
      <c r="S433" s="443"/>
      <c r="T433" s="443"/>
      <c r="U433" s="443"/>
      <c r="V433" s="443"/>
      <c r="W433" s="443"/>
      <c r="X433" s="443"/>
      <c r="Y433" s="443"/>
      <c r="Z433" s="443"/>
    </row>
    <row r="434" ht="34.5" customHeight="1">
      <c r="A434" s="443"/>
      <c r="B434" s="443"/>
      <c r="C434" s="443"/>
      <c r="D434" s="443"/>
      <c r="E434" s="443"/>
      <c r="F434" s="443"/>
      <c r="G434" s="443"/>
      <c r="H434" s="443"/>
      <c r="I434" s="443"/>
      <c r="J434" s="443"/>
      <c r="K434" s="443"/>
      <c r="L434" s="443"/>
      <c r="M434" s="443"/>
      <c r="N434" s="443"/>
      <c r="O434" s="443"/>
      <c r="P434" s="443"/>
      <c r="Q434" s="443"/>
      <c r="R434" s="443"/>
      <c r="S434" s="443"/>
      <c r="T434" s="443"/>
      <c r="U434" s="443"/>
      <c r="V434" s="443"/>
      <c r="W434" s="443"/>
      <c r="X434" s="443"/>
      <c r="Y434" s="443"/>
      <c r="Z434" s="443"/>
    </row>
    <row r="435" ht="34.5" customHeight="1">
      <c r="A435" s="443"/>
      <c r="B435" s="443"/>
      <c r="C435" s="443"/>
      <c r="D435" s="443"/>
      <c r="E435" s="443"/>
      <c r="F435" s="443"/>
      <c r="G435" s="443"/>
      <c r="H435" s="443"/>
      <c r="I435" s="443"/>
      <c r="J435" s="443"/>
      <c r="K435" s="443"/>
      <c r="L435" s="443"/>
      <c r="M435" s="443"/>
      <c r="N435" s="443"/>
      <c r="O435" s="443"/>
      <c r="P435" s="443"/>
      <c r="Q435" s="443"/>
      <c r="R435" s="443"/>
      <c r="S435" s="443"/>
      <c r="T435" s="443"/>
      <c r="U435" s="443"/>
      <c r="V435" s="443"/>
      <c r="W435" s="443"/>
      <c r="X435" s="443"/>
      <c r="Y435" s="443"/>
      <c r="Z435" s="443"/>
    </row>
    <row r="436" ht="34.5" customHeight="1">
      <c r="A436" s="443"/>
      <c r="B436" s="443"/>
      <c r="C436" s="443"/>
      <c r="D436" s="443"/>
      <c r="E436" s="443"/>
      <c r="F436" s="443"/>
      <c r="G436" s="443"/>
      <c r="H436" s="443"/>
      <c r="I436" s="443"/>
      <c r="J436" s="443"/>
      <c r="K436" s="443"/>
      <c r="L436" s="443"/>
      <c r="M436" s="443"/>
      <c r="N436" s="443"/>
      <c r="O436" s="443"/>
      <c r="P436" s="443"/>
      <c r="Q436" s="443"/>
      <c r="R436" s="443"/>
      <c r="S436" s="443"/>
      <c r="T436" s="443"/>
      <c r="U436" s="443"/>
      <c r="V436" s="443"/>
      <c r="W436" s="443"/>
      <c r="X436" s="443"/>
      <c r="Y436" s="443"/>
      <c r="Z436" s="443"/>
    </row>
    <row r="437" ht="34.5" customHeight="1">
      <c r="A437" s="443"/>
      <c r="B437" s="443"/>
      <c r="C437" s="443"/>
      <c r="D437" s="443"/>
      <c r="E437" s="443"/>
      <c r="F437" s="443"/>
      <c r="G437" s="443"/>
      <c r="H437" s="443"/>
      <c r="I437" s="443"/>
      <c r="J437" s="443"/>
      <c r="K437" s="443"/>
      <c r="L437" s="443"/>
      <c r="M437" s="443"/>
      <c r="N437" s="443"/>
      <c r="O437" s="443"/>
      <c r="P437" s="443"/>
      <c r="Q437" s="443"/>
      <c r="R437" s="443"/>
      <c r="S437" s="443"/>
      <c r="T437" s="443"/>
      <c r="U437" s="443"/>
      <c r="V437" s="443"/>
      <c r="W437" s="443"/>
      <c r="X437" s="443"/>
      <c r="Y437" s="443"/>
      <c r="Z437" s="443"/>
    </row>
    <row r="438" ht="34.5" customHeight="1">
      <c r="A438" s="443"/>
      <c r="B438" s="443"/>
      <c r="C438" s="443"/>
      <c r="D438" s="443"/>
      <c r="E438" s="443"/>
      <c r="F438" s="443"/>
      <c r="G438" s="443"/>
      <c r="H438" s="443"/>
      <c r="I438" s="443"/>
      <c r="J438" s="443"/>
      <c r="K438" s="443"/>
      <c r="L438" s="443"/>
      <c r="M438" s="443"/>
      <c r="N438" s="443"/>
      <c r="O438" s="443"/>
      <c r="P438" s="443"/>
      <c r="Q438" s="443"/>
      <c r="R438" s="443"/>
      <c r="S438" s="443"/>
      <c r="T438" s="443"/>
      <c r="U438" s="443"/>
      <c r="V438" s="443"/>
      <c r="W438" s="443"/>
      <c r="X438" s="443"/>
      <c r="Y438" s="443"/>
      <c r="Z438" s="443"/>
    </row>
    <row r="439" ht="34.5" customHeight="1">
      <c r="A439" s="443"/>
      <c r="B439" s="443"/>
      <c r="C439" s="443"/>
      <c r="D439" s="443"/>
      <c r="E439" s="443"/>
      <c r="F439" s="443"/>
      <c r="G439" s="443"/>
      <c r="H439" s="443"/>
      <c r="I439" s="443"/>
      <c r="J439" s="443"/>
      <c r="K439" s="443"/>
      <c r="L439" s="443"/>
      <c r="M439" s="443"/>
      <c r="N439" s="443"/>
      <c r="O439" s="443"/>
      <c r="P439" s="443"/>
      <c r="Q439" s="443"/>
      <c r="R439" s="443"/>
      <c r="S439" s="443"/>
      <c r="T439" s="443"/>
      <c r="U439" s="443"/>
      <c r="V439" s="443"/>
      <c r="W439" s="443"/>
      <c r="X439" s="443"/>
      <c r="Y439" s="443"/>
      <c r="Z439" s="443"/>
    </row>
    <row r="440" ht="34.5" customHeight="1">
      <c r="A440" s="443"/>
      <c r="B440" s="443"/>
      <c r="C440" s="443"/>
      <c r="D440" s="443"/>
      <c r="E440" s="443"/>
      <c r="F440" s="443"/>
      <c r="G440" s="443"/>
      <c r="H440" s="443"/>
      <c r="I440" s="443"/>
      <c r="J440" s="443"/>
      <c r="K440" s="443"/>
      <c r="L440" s="443"/>
      <c r="M440" s="443"/>
      <c r="N440" s="443"/>
      <c r="O440" s="443"/>
      <c r="P440" s="443"/>
      <c r="Q440" s="443"/>
      <c r="R440" s="443"/>
      <c r="S440" s="443"/>
      <c r="T440" s="443"/>
      <c r="U440" s="443"/>
      <c r="V440" s="443"/>
      <c r="W440" s="443"/>
      <c r="X440" s="443"/>
      <c r="Y440" s="443"/>
      <c r="Z440" s="443"/>
    </row>
    <row r="441" ht="34.5" customHeight="1">
      <c r="A441" s="443"/>
      <c r="B441" s="443"/>
      <c r="C441" s="443"/>
      <c r="D441" s="443"/>
      <c r="E441" s="443"/>
      <c r="F441" s="443"/>
      <c r="G441" s="443"/>
      <c r="H441" s="443"/>
      <c r="I441" s="443"/>
      <c r="J441" s="443"/>
      <c r="K441" s="443"/>
      <c r="L441" s="443"/>
      <c r="M441" s="443"/>
      <c r="N441" s="443"/>
      <c r="O441" s="443"/>
      <c r="P441" s="443"/>
      <c r="Q441" s="443"/>
      <c r="R441" s="443"/>
      <c r="S441" s="443"/>
      <c r="T441" s="443"/>
      <c r="U441" s="443"/>
      <c r="V441" s="443"/>
      <c r="W441" s="443"/>
      <c r="X441" s="443"/>
      <c r="Y441" s="443"/>
      <c r="Z441" s="443"/>
    </row>
    <row r="442" ht="34.5" customHeight="1">
      <c r="A442" s="443"/>
      <c r="B442" s="443"/>
      <c r="C442" s="443"/>
      <c r="D442" s="443"/>
      <c r="E442" s="443"/>
      <c r="F442" s="443"/>
      <c r="G442" s="443"/>
      <c r="H442" s="443"/>
      <c r="I442" s="443"/>
      <c r="J442" s="443"/>
      <c r="K442" s="443"/>
      <c r="L442" s="443"/>
      <c r="M442" s="443"/>
      <c r="N442" s="443"/>
      <c r="O442" s="443"/>
      <c r="P442" s="443"/>
      <c r="Q442" s="443"/>
      <c r="R442" s="443"/>
      <c r="S442" s="443"/>
      <c r="T442" s="443"/>
      <c r="U442" s="443"/>
      <c r="V442" s="443"/>
      <c r="W442" s="443"/>
      <c r="X442" s="443"/>
      <c r="Y442" s="443"/>
      <c r="Z442" s="443"/>
    </row>
    <row r="443" ht="34.5" customHeight="1">
      <c r="A443" s="443"/>
      <c r="B443" s="443"/>
      <c r="C443" s="443"/>
      <c r="D443" s="443"/>
      <c r="E443" s="443"/>
      <c r="F443" s="443"/>
      <c r="G443" s="443"/>
      <c r="H443" s="443"/>
      <c r="I443" s="443"/>
      <c r="J443" s="443"/>
      <c r="K443" s="443"/>
      <c r="L443" s="443"/>
      <c r="M443" s="443"/>
      <c r="N443" s="443"/>
      <c r="O443" s="443"/>
      <c r="P443" s="443"/>
      <c r="Q443" s="443"/>
      <c r="R443" s="443"/>
      <c r="S443" s="443"/>
      <c r="T443" s="443"/>
      <c r="U443" s="443"/>
      <c r="V443" s="443"/>
      <c r="W443" s="443"/>
      <c r="X443" s="443"/>
      <c r="Y443" s="443"/>
      <c r="Z443" s="443"/>
    </row>
    <row r="444" ht="34.5" customHeight="1">
      <c r="A444" s="443"/>
      <c r="B444" s="443"/>
      <c r="C444" s="443"/>
      <c r="D444" s="443"/>
      <c r="E444" s="443"/>
      <c r="F444" s="443"/>
      <c r="G444" s="443"/>
      <c r="H444" s="443"/>
      <c r="I444" s="443"/>
      <c r="J444" s="443"/>
      <c r="K444" s="443"/>
      <c r="L444" s="443"/>
      <c r="M444" s="443"/>
      <c r="N444" s="443"/>
      <c r="O444" s="443"/>
      <c r="P444" s="443"/>
      <c r="Q444" s="443"/>
      <c r="R444" s="443"/>
      <c r="S444" s="443"/>
      <c r="T444" s="443"/>
      <c r="U444" s="443"/>
      <c r="V444" s="443"/>
      <c r="W444" s="443"/>
      <c r="X444" s="443"/>
      <c r="Y444" s="443"/>
      <c r="Z444" s="443"/>
    </row>
    <row r="445" ht="34.5" customHeight="1">
      <c r="A445" s="443"/>
      <c r="B445" s="443"/>
      <c r="C445" s="443"/>
      <c r="D445" s="443"/>
      <c r="E445" s="443"/>
      <c r="F445" s="443"/>
      <c r="G445" s="443"/>
      <c r="H445" s="443"/>
      <c r="I445" s="443"/>
      <c r="J445" s="443"/>
      <c r="K445" s="443"/>
      <c r="L445" s="443"/>
      <c r="M445" s="443"/>
      <c r="N445" s="443"/>
      <c r="O445" s="443"/>
      <c r="P445" s="443"/>
      <c r="Q445" s="443"/>
      <c r="R445" s="443"/>
      <c r="S445" s="443"/>
      <c r="T445" s="443"/>
      <c r="U445" s="443"/>
      <c r="V445" s="443"/>
      <c r="W445" s="443"/>
      <c r="X445" s="443"/>
      <c r="Y445" s="443"/>
      <c r="Z445" s="443"/>
    </row>
    <row r="446" ht="34.5" customHeight="1">
      <c r="A446" s="443"/>
      <c r="B446" s="443"/>
      <c r="C446" s="443"/>
      <c r="D446" s="443"/>
      <c r="E446" s="443"/>
      <c r="F446" s="443"/>
      <c r="G446" s="443"/>
      <c r="H446" s="443"/>
      <c r="I446" s="443"/>
      <c r="J446" s="443"/>
      <c r="K446" s="443"/>
      <c r="L446" s="443"/>
      <c r="M446" s="443"/>
      <c r="N446" s="443"/>
      <c r="O446" s="443"/>
      <c r="P446" s="443"/>
      <c r="Q446" s="443"/>
      <c r="R446" s="443"/>
      <c r="S446" s="443"/>
      <c r="T446" s="443"/>
      <c r="U446" s="443"/>
      <c r="V446" s="443"/>
      <c r="W446" s="443"/>
      <c r="X446" s="443"/>
      <c r="Y446" s="443"/>
      <c r="Z446" s="443"/>
    </row>
    <row r="447" ht="34.5" customHeight="1">
      <c r="A447" s="443"/>
      <c r="B447" s="443"/>
      <c r="C447" s="443"/>
      <c r="D447" s="443"/>
      <c r="E447" s="443"/>
      <c r="F447" s="443"/>
      <c r="G447" s="443"/>
      <c r="H447" s="443"/>
      <c r="I447" s="443"/>
      <c r="J447" s="443"/>
      <c r="K447" s="443"/>
      <c r="L447" s="443"/>
      <c r="M447" s="443"/>
      <c r="N447" s="443"/>
      <c r="O447" s="443"/>
      <c r="P447" s="443"/>
      <c r="Q447" s="443"/>
      <c r="R447" s="443"/>
      <c r="S447" s="443"/>
      <c r="T447" s="443"/>
      <c r="U447" s="443"/>
      <c r="V447" s="443"/>
      <c r="W447" s="443"/>
      <c r="X447" s="443"/>
      <c r="Y447" s="443"/>
      <c r="Z447" s="443"/>
    </row>
    <row r="448" ht="34.5" customHeight="1">
      <c r="A448" s="443"/>
      <c r="B448" s="443"/>
      <c r="C448" s="443"/>
      <c r="D448" s="443"/>
      <c r="E448" s="443"/>
      <c r="F448" s="443"/>
      <c r="G448" s="443"/>
      <c r="H448" s="443"/>
      <c r="I448" s="443"/>
      <c r="J448" s="443"/>
      <c r="K448" s="443"/>
      <c r="L448" s="443"/>
      <c r="M448" s="443"/>
      <c r="N448" s="443"/>
      <c r="O448" s="443"/>
      <c r="P448" s="443"/>
      <c r="Q448" s="443"/>
      <c r="R448" s="443"/>
      <c r="S448" s="443"/>
      <c r="T448" s="443"/>
      <c r="U448" s="443"/>
      <c r="V448" s="443"/>
      <c r="W448" s="443"/>
      <c r="X448" s="443"/>
      <c r="Y448" s="443"/>
      <c r="Z448" s="443"/>
    </row>
    <row r="449" ht="34.5" customHeight="1">
      <c r="A449" s="443"/>
      <c r="B449" s="443"/>
      <c r="C449" s="443"/>
      <c r="D449" s="443"/>
      <c r="E449" s="443"/>
      <c r="F449" s="443"/>
      <c r="G449" s="443"/>
      <c r="H449" s="443"/>
      <c r="I449" s="443"/>
      <c r="J449" s="443"/>
      <c r="K449" s="443"/>
      <c r="L449" s="443"/>
      <c r="M449" s="443"/>
      <c r="N449" s="443"/>
      <c r="O449" s="443"/>
      <c r="P449" s="443"/>
      <c r="Q449" s="443"/>
      <c r="R449" s="443"/>
      <c r="S449" s="443"/>
      <c r="T449" s="443"/>
      <c r="U449" s="443"/>
      <c r="V449" s="443"/>
      <c r="W449" s="443"/>
      <c r="X449" s="443"/>
      <c r="Y449" s="443"/>
      <c r="Z449" s="443"/>
    </row>
    <row r="450" ht="34.5" customHeight="1">
      <c r="A450" s="443"/>
      <c r="B450" s="443"/>
      <c r="C450" s="443"/>
      <c r="D450" s="443"/>
      <c r="E450" s="443"/>
      <c r="F450" s="443"/>
      <c r="G450" s="443"/>
      <c r="H450" s="443"/>
      <c r="I450" s="443"/>
      <c r="J450" s="443"/>
      <c r="K450" s="443"/>
      <c r="L450" s="443"/>
      <c r="M450" s="443"/>
      <c r="N450" s="443"/>
      <c r="O450" s="443"/>
      <c r="P450" s="443"/>
      <c r="Q450" s="443"/>
      <c r="R450" s="443"/>
      <c r="S450" s="443"/>
      <c r="T450" s="443"/>
      <c r="U450" s="443"/>
      <c r="V450" s="443"/>
      <c r="W450" s="443"/>
      <c r="X450" s="443"/>
      <c r="Y450" s="443"/>
      <c r="Z450" s="443"/>
    </row>
    <row r="451" ht="34.5" customHeight="1">
      <c r="A451" s="443"/>
      <c r="B451" s="443"/>
      <c r="C451" s="443"/>
      <c r="D451" s="443"/>
      <c r="E451" s="443"/>
      <c r="F451" s="443"/>
      <c r="G451" s="443"/>
      <c r="H451" s="443"/>
      <c r="I451" s="443"/>
      <c r="J451" s="443"/>
      <c r="K451" s="443"/>
      <c r="L451" s="443"/>
      <c r="M451" s="443"/>
      <c r="N451" s="443"/>
      <c r="O451" s="443"/>
      <c r="P451" s="443"/>
      <c r="Q451" s="443"/>
      <c r="R451" s="443"/>
      <c r="S451" s="443"/>
      <c r="T451" s="443"/>
      <c r="U451" s="443"/>
      <c r="V451" s="443"/>
      <c r="W451" s="443"/>
      <c r="X451" s="443"/>
      <c r="Y451" s="443"/>
      <c r="Z451" s="443"/>
    </row>
    <row r="452" ht="34.5" customHeight="1">
      <c r="A452" s="443"/>
      <c r="B452" s="443"/>
      <c r="C452" s="443"/>
      <c r="D452" s="443"/>
      <c r="E452" s="443"/>
      <c r="F452" s="443"/>
      <c r="G452" s="443"/>
      <c r="H452" s="443"/>
      <c r="I452" s="443"/>
      <c r="J452" s="443"/>
      <c r="K452" s="443"/>
      <c r="L452" s="443"/>
      <c r="M452" s="443"/>
      <c r="N452" s="443"/>
      <c r="O452" s="443"/>
      <c r="P452" s="443"/>
      <c r="Q452" s="443"/>
      <c r="R452" s="443"/>
      <c r="S452" s="443"/>
      <c r="T452" s="443"/>
      <c r="U452" s="443"/>
      <c r="V452" s="443"/>
      <c r="W452" s="443"/>
      <c r="X452" s="443"/>
      <c r="Y452" s="443"/>
      <c r="Z452" s="443"/>
    </row>
    <row r="453" ht="34.5" customHeight="1">
      <c r="A453" s="443"/>
      <c r="B453" s="443"/>
      <c r="C453" s="443"/>
      <c r="D453" s="443"/>
      <c r="E453" s="443"/>
      <c r="F453" s="443"/>
      <c r="G453" s="443"/>
      <c r="H453" s="443"/>
      <c r="I453" s="443"/>
      <c r="J453" s="443"/>
      <c r="K453" s="443"/>
      <c r="L453" s="443"/>
      <c r="M453" s="443"/>
      <c r="N453" s="443"/>
      <c r="O453" s="443"/>
      <c r="P453" s="443"/>
      <c r="Q453" s="443"/>
      <c r="R453" s="443"/>
      <c r="S453" s="443"/>
      <c r="T453" s="443"/>
      <c r="U453" s="443"/>
      <c r="V453" s="443"/>
      <c r="W453" s="443"/>
      <c r="X453" s="443"/>
      <c r="Y453" s="443"/>
      <c r="Z453" s="443"/>
    </row>
    <row r="454" ht="34.5" customHeight="1">
      <c r="A454" s="443"/>
      <c r="B454" s="443"/>
      <c r="C454" s="443"/>
      <c r="D454" s="443"/>
      <c r="E454" s="443"/>
      <c r="F454" s="443"/>
      <c r="G454" s="443"/>
      <c r="H454" s="443"/>
      <c r="I454" s="443"/>
      <c r="J454" s="443"/>
      <c r="K454" s="443"/>
      <c r="L454" s="443"/>
      <c r="M454" s="443"/>
      <c r="N454" s="443"/>
      <c r="O454" s="443"/>
      <c r="P454" s="443"/>
      <c r="Q454" s="443"/>
      <c r="R454" s="443"/>
      <c r="S454" s="443"/>
      <c r="T454" s="443"/>
      <c r="U454" s="443"/>
      <c r="V454" s="443"/>
      <c r="W454" s="443"/>
      <c r="X454" s="443"/>
      <c r="Y454" s="443"/>
      <c r="Z454" s="443"/>
    </row>
    <row r="455" ht="34.5" customHeight="1">
      <c r="A455" s="443"/>
      <c r="B455" s="443"/>
      <c r="C455" s="443"/>
      <c r="D455" s="443"/>
      <c r="E455" s="443"/>
      <c r="F455" s="443"/>
      <c r="G455" s="443"/>
      <c r="H455" s="443"/>
      <c r="I455" s="443"/>
      <c r="J455" s="443"/>
      <c r="K455" s="443"/>
      <c r="L455" s="443"/>
      <c r="M455" s="443"/>
      <c r="N455" s="443"/>
      <c r="O455" s="443"/>
      <c r="P455" s="443"/>
      <c r="Q455" s="443"/>
      <c r="R455" s="443"/>
      <c r="S455" s="443"/>
      <c r="T455" s="443"/>
      <c r="U455" s="443"/>
      <c r="V455" s="443"/>
      <c r="W455" s="443"/>
      <c r="X455" s="443"/>
      <c r="Y455" s="443"/>
      <c r="Z455" s="443"/>
    </row>
    <row r="456" ht="34.5" customHeight="1">
      <c r="A456" s="443"/>
      <c r="B456" s="443"/>
      <c r="C456" s="443"/>
      <c r="D456" s="443"/>
      <c r="E456" s="443"/>
      <c r="F456" s="443"/>
      <c r="G456" s="443"/>
      <c r="H456" s="443"/>
      <c r="I456" s="443"/>
      <c r="J456" s="443"/>
      <c r="K456" s="443"/>
      <c r="L456" s="443"/>
      <c r="M456" s="443"/>
      <c r="N456" s="443"/>
      <c r="O456" s="443"/>
      <c r="P456" s="443"/>
      <c r="Q456" s="443"/>
      <c r="R456" s="443"/>
      <c r="S456" s="443"/>
      <c r="T456" s="443"/>
      <c r="U456" s="443"/>
      <c r="V456" s="443"/>
      <c r="W456" s="443"/>
      <c r="X456" s="443"/>
      <c r="Y456" s="443"/>
      <c r="Z456" s="443"/>
    </row>
    <row r="457" ht="34.5" customHeight="1">
      <c r="A457" s="443"/>
      <c r="B457" s="443"/>
      <c r="C457" s="443"/>
      <c r="D457" s="443"/>
      <c r="E457" s="443"/>
      <c r="F457" s="443"/>
      <c r="G457" s="443"/>
      <c r="H457" s="443"/>
      <c r="I457" s="443"/>
      <c r="J457" s="443"/>
      <c r="K457" s="443"/>
      <c r="L457" s="443"/>
      <c r="M457" s="443"/>
      <c r="N457" s="443"/>
      <c r="O457" s="443"/>
      <c r="P457" s="443"/>
      <c r="Q457" s="443"/>
      <c r="R457" s="443"/>
      <c r="S457" s="443"/>
      <c r="T457" s="443"/>
      <c r="U457" s="443"/>
      <c r="V457" s="443"/>
      <c r="W457" s="443"/>
      <c r="X457" s="443"/>
      <c r="Y457" s="443"/>
      <c r="Z457" s="443"/>
    </row>
    <row r="458" ht="34.5" customHeight="1">
      <c r="A458" s="443"/>
      <c r="B458" s="443"/>
      <c r="C458" s="443"/>
      <c r="D458" s="443"/>
      <c r="E458" s="443"/>
      <c r="F458" s="443"/>
      <c r="G458" s="443"/>
      <c r="H458" s="443"/>
      <c r="I458" s="443"/>
      <c r="J458" s="443"/>
      <c r="K458" s="443"/>
      <c r="L458" s="443"/>
      <c r="M458" s="443"/>
      <c r="N458" s="443"/>
      <c r="O458" s="443"/>
      <c r="P458" s="443"/>
      <c r="Q458" s="443"/>
      <c r="R458" s="443"/>
      <c r="S458" s="443"/>
      <c r="T458" s="443"/>
      <c r="U458" s="443"/>
      <c r="V458" s="443"/>
      <c r="W458" s="443"/>
      <c r="X458" s="443"/>
      <c r="Y458" s="443"/>
      <c r="Z458" s="443"/>
    </row>
    <row r="459" ht="34.5" customHeight="1">
      <c r="A459" s="443"/>
      <c r="B459" s="443"/>
      <c r="C459" s="443"/>
      <c r="D459" s="443"/>
      <c r="E459" s="443"/>
      <c r="F459" s="443"/>
      <c r="G459" s="443"/>
      <c r="H459" s="443"/>
      <c r="I459" s="443"/>
      <c r="J459" s="443"/>
      <c r="K459" s="443"/>
      <c r="L459" s="443"/>
      <c r="M459" s="443"/>
      <c r="N459" s="443"/>
      <c r="O459" s="443"/>
      <c r="P459" s="443"/>
      <c r="Q459" s="443"/>
      <c r="R459" s="443"/>
      <c r="S459" s="443"/>
      <c r="T459" s="443"/>
      <c r="U459" s="443"/>
      <c r="V459" s="443"/>
      <c r="W459" s="443"/>
      <c r="X459" s="443"/>
      <c r="Y459" s="443"/>
      <c r="Z459" s="443"/>
    </row>
    <row r="460" ht="34.5" customHeight="1">
      <c r="A460" s="443"/>
      <c r="B460" s="443"/>
      <c r="C460" s="443"/>
      <c r="D460" s="443"/>
      <c r="E460" s="443"/>
      <c r="F460" s="443"/>
      <c r="G460" s="443"/>
      <c r="H460" s="443"/>
      <c r="I460" s="443"/>
      <c r="J460" s="443"/>
      <c r="K460" s="443"/>
      <c r="L460" s="443"/>
      <c r="M460" s="443"/>
      <c r="N460" s="443"/>
      <c r="O460" s="443"/>
      <c r="P460" s="443"/>
      <c r="Q460" s="443"/>
      <c r="R460" s="443"/>
      <c r="S460" s="443"/>
      <c r="T460" s="443"/>
      <c r="U460" s="443"/>
      <c r="V460" s="443"/>
      <c r="W460" s="443"/>
      <c r="X460" s="443"/>
      <c r="Y460" s="443"/>
      <c r="Z460" s="443"/>
    </row>
    <row r="461" ht="34.5" customHeight="1">
      <c r="A461" s="443"/>
      <c r="B461" s="443"/>
      <c r="C461" s="443"/>
      <c r="D461" s="443"/>
      <c r="E461" s="443"/>
      <c r="F461" s="443"/>
      <c r="G461" s="443"/>
      <c r="H461" s="443"/>
      <c r="I461" s="443"/>
      <c r="J461" s="443"/>
      <c r="K461" s="443"/>
      <c r="L461" s="443"/>
      <c r="M461" s="443"/>
      <c r="N461" s="443"/>
      <c r="O461" s="443"/>
      <c r="P461" s="443"/>
      <c r="Q461" s="443"/>
      <c r="R461" s="443"/>
      <c r="S461" s="443"/>
      <c r="T461" s="443"/>
      <c r="U461" s="443"/>
      <c r="V461" s="443"/>
      <c r="W461" s="443"/>
      <c r="X461" s="443"/>
      <c r="Y461" s="443"/>
      <c r="Z461" s="443"/>
    </row>
    <row r="462" ht="34.5" customHeight="1">
      <c r="A462" s="443"/>
      <c r="B462" s="443"/>
      <c r="C462" s="443"/>
      <c r="D462" s="443"/>
      <c r="E462" s="443"/>
      <c r="F462" s="443"/>
      <c r="G462" s="443"/>
      <c r="H462" s="443"/>
      <c r="I462" s="443"/>
      <c r="J462" s="443"/>
      <c r="K462" s="443"/>
      <c r="L462" s="443"/>
      <c r="M462" s="443"/>
      <c r="N462" s="443"/>
      <c r="O462" s="443"/>
      <c r="P462" s="443"/>
      <c r="Q462" s="443"/>
      <c r="R462" s="443"/>
      <c r="S462" s="443"/>
      <c r="T462" s="443"/>
      <c r="U462" s="443"/>
      <c r="V462" s="443"/>
      <c r="W462" s="443"/>
      <c r="X462" s="443"/>
      <c r="Y462" s="443"/>
      <c r="Z462" s="443"/>
    </row>
    <row r="463" ht="34.5" customHeight="1">
      <c r="A463" s="443"/>
      <c r="B463" s="443"/>
      <c r="C463" s="443"/>
      <c r="D463" s="443"/>
      <c r="E463" s="443"/>
      <c r="F463" s="443"/>
      <c r="G463" s="443"/>
      <c r="H463" s="443"/>
      <c r="I463" s="443"/>
      <c r="J463" s="443"/>
      <c r="K463" s="443"/>
      <c r="L463" s="443"/>
      <c r="M463" s="443"/>
      <c r="N463" s="443"/>
      <c r="O463" s="443"/>
      <c r="P463" s="443"/>
      <c r="Q463" s="443"/>
      <c r="R463" s="443"/>
      <c r="S463" s="443"/>
      <c r="T463" s="443"/>
      <c r="U463" s="443"/>
      <c r="V463" s="443"/>
      <c r="W463" s="443"/>
      <c r="X463" s="443"/>
      <c r="Y463" s="443"/>
      <c r="Z463" s="443"/>
    </row>
    <row r="464" ht="34.5" customHeight="1">
      <c r="A464" s="443"/>
      <c r="B464" s="443"/>
      <c r="C464" s="443"/>
      <c r="D464" s="443"/>
      <c r="E464" s="443"/>
      <c r="F464" s="443"/>
      <c r="G464" s="443"/>
      <c r="H464" s="443"/>
      <c r="I464" s="443"/>
      <c r="J464" s="443"/>
      <c r="K464" s="443"/>
      <c r="L464" s="443"/>
      <c r="M464" s="443"/>
      <c r="N464" s="443"/>
      <c r="O464" s="443"/>
      <c r="P464" s="443"/>
      <c r="Q464" s="443"/>
      <c r="R464" s="443"/>
      <c r="S464" s="443"/>
      <c r="T464" s="443"/>
      <c r="U464" s="443"/>
      <c r="V464" s="443"/>
      <c r="W464" s="443"/>
      <c r="X464" s="443"/>
      <c r="Y464" s="443"/>
      <c r="Z464" s="443"/>
    </row>
    <row r="465" ht="34.5" customHeight="1">
      <c r="A465" s="443"/>
      <c r="B465" s="443"/>
      <c r="C465" s="443"/>
      <c r="D465" s="443"/>
      <c r="E465" s="443"/>
      <c r="F465" s="443"/>
      <c r="G465" s="443"/>
      <c r="H465" s="443"/>
      <c r="I465" s="443"/>
      <c r="J465" s="443"/>
      <c r="K465" s="443"/>
      <c r="L465" s="443"/>
      <c r="M465" s="443"/>
      <c r="N465" s="443"/>
      <c r="O465" s="443"/>
      <c r="P465" s="443"/>
      <c r="Q465" s="443"/>
      <c r="R465" s="443"/>
      <c r="S465" s="443"/>
      <c r="T465" s="443"/>
      <c r="U465" s="443"/>
      <c r="V465" s="443"/>
      <c r="W465" s="443"/>
      <c r="X465" s="443"/>
      <c r="Y465" s="443"/>
      <c r="Z465" s="443"/>
    </row>
    <row r="466" ht="34.5" customHeight="1">
      <c r="A466" s="443"/>
      <c r="B466" s="443"/>
      <c r="C466" s="443"/>
      <c r="D466" s="443"/>
      <c r="E466" s="443"/>
      <c r="F466" s="443"/>
      <c r="G466" s="443"/>
      <c r="H466" s="443"/>
      <c r="I466" s="443"/>
      <c r="J466" s="443"/>
      <c r="K466" s="443"/>
      <c r="L466" s="443"/>
      <c r="M466" s="443"/>
      <c r="N466" s="443"/>
      <c r="O466" s="443"/>
      <c r="P466" s="443"/>
      <c r="Q466" s="443"/>
      <c r="R466" s="443"/>
      <c r="S466" s="443"/>
      <c r="T466" s="443"/>
      <c r="U466" s="443"/>
      <c r="V466" s="443"/>
      <c r="W466" s="443"/>
      <c r="X466" s="443"/>
      <c r="Y466" s="443"/>
      <c r="Z466" s="443"/>
    </row>
    <row r="467" ht="34.5" customHeight="1">
      <c r="A467" s="443"/>
      <c r="B467" s="443"/>
      <c r="C467" s="443"/>
      <c r="D467" s="443"/>
      <c r="E467" s="443"/>
      <c r="F467" s="443"/>
      <c r="G467" s="443"/>
      <c r="H467" s="443"/>
      <c r="I467" s="443"/>
      <c r="J467" s="443"/>
      <c r="K467" s="443"/>
      <c r="L467" s="443"/>
      <c r="M467" s="443"/>
      <c r="N467" s="443"/>
      <c r="O467" s="443"/>
      <c r="P467" s="443"/>
      <c r="Q467" s="443"/>
      <c r="R467" s="443"/>
      <c r="S467" s="443"/>
      <c r="T467" s="443"/>
      <c r="U467" s="443"/>
      <c r="V467" s="443"/>
      <c r="W467" s="443"/>
      <c r="X467" s="443"/>
      <c r="Y467" s="443"/>
      <c r="Z467" s="443"/>
    </row>
    <row r="468" ht="34.5" customHeight="1">
      <c r="A468" s="443"/>
      <c r="B468" s="443"/>
      <c r="C468" s="443"/>
      <c r="D468" s="443"/>
      <c r="E468" s="443"/>
      <c r="F468" s="443"/>
      <c r="G468" s="443"/>
      <c r="H468" s="443"/>
      <c r="I468" s="443"/>
      <c r="J468" s="443"/>
      <c r="K468" s="443"/>
      <c r="L468" s="443"/>
      <c r="M468" s="443"/>
      <c r="N468" s="443"/>
      <c r="O468" s="443"/>
      <c r="P468" s="443"/>
      <c r="Q468" s="443"/>
      <c r="R468" s="443"/>
      <c r="S468" s="443"/>
      <c r="T468" s="443"/>
      <c r="U468" s="443"/>
      <c r="V468" s="443"/>
      <c r="W468" s="443"/>
      <c r="X468" s="443"/>
      <c r="Y468" s="443"/>
      <c r="Z468" s="443"/>
    </row>
    <row r="469" ht="34.5" customHeight="1">
      <c r="A469" s="443"/>
      <c r="B469" s="443"/>
      <c r="C469" s="443"/>
      <c r="D469" s="443"/>
      <c r="E469" s="443"/>
      <c r="F469" s="443"/>
      <c r="G469" s="443"/>
      <c r="H469" s="443"/>
      <c r="I469" s="443"/>
      <c r="J469" s="443"/>
      <c r="K469" s="443"/>
      <c r="L469" s="443"/>
      <c r="M469" s="443"/>
      <c r="N469" s="443"/>
      <c r="O469" s="443"/>
      <c r="P469" s="443"/>
      <c r="Q469" s="443"/>
      <c r="R469" s="443"/>
      <c r="S469" s="443"/>
      <c r="T469" s="443"/>
      <c r="U469" s="443"/>
      <c r="V469" s="443"/>
      <c r="W469" s="443"/>
      <c r="X469" s="443"/>
      <c r="Y469" s="443"/>
      <c r="Z469" s="443"/>
    </row>
    <row r="470" ht="34.5" customHeight="1">
      <c r="A470" s="443"/>
      <c r="B470" s="443"/>
      <c r="C470" s="443"/>
      <c r="D470" s="443"/>
      <c r="E470" s="443"/>
      <c r="F470" s="443"/>
      <c r="G470" s="443"/>
      <c r="H470" s="443"/>
      <c r="I470" s="443"/>
      <c r="J470" s="443"/>
      <c r="K470" s="443"/>
      <c r="L470" s="443"/>
      <c r="M470" s="443"/>
      <c r="N470" s="443"/>
      <c r="O470" s="443"/>
      <c r="P470" s="443"/>
      <c r="Q470" s="443"/>
      <c r="R470" s="443"/>
      <c r="S470" s="443"/>
      <c r="T470" s="443"/>
      <c r="U470" s="443"/>
      <c r="V470" s="443"/>
      <c r="W470" s="443"/>
      <c r="X470" s="443"/>
      <c r="Y470" s="443"/>
      <c r="Z470" s="443"/>
    </row>
    <row r="471" ht="34.5" customHeight="1">
      <c r="A471" s="443"/>
      <c r="B471" s="443"/>
      <c r="C471" s="443"/>
      <c r="D471" s="443"/>
      <c r="E471" s="443"/>
      <c r="F471" s="443"/>
      <c r="G471" s="443"/>
      <c r="H471" s="443"/>
      <c r="I471" s="443"/>
      <c r="J471" s="443"/>
      <c r="K471" s="443"/>
      <c r="L471" s="443"/>
      <c r="M471" s="443"/>
      <c r="N471" s="443"/>
      <c r="O471" s="443"/>
      <c r="P471" s="443"/>
      <c r="Q471" s="443"/>
      <c r="R471" s="443"/>
      <c r="S471" s="443"/>
      <c r="T471" s="443"/>
      <c r="U471" s="443"/>
      <c r="V471" s="443"/>
      <c r="W471" s="443"/>
      <c r="X471" s="443"/>
      <c r="Y471" s="443"/>
      <c r="Z471" s="443"/>
    </row>
    <row r="472" ht="34.5" customHeight="1">
      <c r="A472" s="443"/>
      <c r="B472" s="443"/>
      <c r="C472" s="443"/>
      <c r="D472" s="443"/>
      <c r="E472" s="443"/>
      <c r="F472" s="443"/>
      <c r="G472" s="443"/>
      <c r="H472" s="443"/>
      <c r="I472" s="443"/>
      <c r="J472" s="443"/>
      <c r="K472" s="443"/>
      <c r="L472" s="443"/>
      <c r="M472" s="443"/>
      <c r="N472" s="443"/>
      <c r="O472" s="443"/>
      <c r="P472" s="443"/>
      <c r="Q472" s="443"/>
      <c r="R472" s="443"/>
      <c r="S472" s="443"/>
      <c r="T472" s="443"/>
      <c r="U472" s="443"/>
      <c r="V472" s="443"/>
      <c r="W472" s="443"/>
      <c r="X472" s="443"/>
      <c r="Y472" s="443"/>
      <c r="Z472" s="443"/>
    </row>
    <row r="473" ht="34.5" customHeight="1">
      <c r="A473" s="443"/>
      <c r="B473" s="443"/>
      <c r="C473" s="443"/>
      <c r="D473" s="443"/>
      <c r="E473" s="443"/>
      <c r="F473" s="443"/>
      <c r="G473" s="443"/>
      <c r="H473" s="443"/>
      <c r="I473" s="443"/>
      <c r="J473" s="443"/>
      <c r="K473" s="443"/>
      <c r="L473" s="443"/>
      <c r="M473" s="443"/>
      <c r="N473" s="443"/>
      <c r="O473" s="443"/>
      <c r="P473" s="443"/>
      <c r="Q473" s="443"/>
      <c r="R473" s="443"/>
      <c r="S473" s="443"/>
      <c r="T473" s="443"/>
      <c r="U473" s="443"/>
      <c r="V473" s="443"/>
      <c r="W473" s="443"/>
      <c r="X473" s="443"/>
      <c r="Y473" s="443"/>
      <c r="Z473" s="443"/>
    </row>
    <row r="474" ht="34.5" customHeight="1">
      <c r="A474" s="443"/>
      <c r="B474" s="443"/>
      <c r="C474" s="443"/>
      <c r="D474" s="443"/>
      <c r="E474" s="443"/>
      <c r="F474" s="443"/>
      <c r="G474" s="443"/>
      <c r="H474" s="443"/>
      <c r="I474" s="443"/>
      <c r="J474" s="443"/>
      <c r="K474" s="443"/>
      <c r="L474" s="443"/>
      <c r="M474" s="443"/>
      <c r="N474" s="443"/>
      <c r="O474" s="443"/>
      <c r="P474" s="443"/>
      <c r="Q474" s="443"/>
      <c r="R474" s="443"/>
      <c r="S474" s="443"/>
      <c r="T474" s="443"/>
      <c r="U474" s="443"/>
      <c r="V474" s="443"/>
      <c r="W474" s="443"/>
      <c r="X474" s="443"/>
      <c r="Y474" s="443"/>
      <c r="Z474" s="443"/>
    </row>
    <row r="475" ht="34.5" customHeight="1">
      <c r="A475" s="443"/>
      <c r="B475" s="443"/>
      <c r="C475" s="443"/>
      <c r="D475" s="443"/>
      <c r="E475" s="443"/>
      <c r="F475" s="443"/>
      <c r="G475" s="443"/>
      <c r="H475" s="443"/>
      <c r="I475" s="443"/>
      <c r="J475" s="443"/>
      <c r="K475" s="443"/>
      <c r="L475" s="443"/>
      <c r="M475" s="443"/>
      <c r="N475" s="443"/>
      <c r="O475" s="443"/>
      <c r="P475" s="443"/>
      <c r="Q475" s="443"/>
      <c r="R475" s="443"/>
      <c r="S475" s="443"/>
      <c r="T475" s="443"/>
      <c r="U475" s="443"/>
      <c r="V475" s="443"/>
      <c r="W475" s="443"/>
      <c r="X475" s="443"/>
      <c r="Y475" s="443"/>
      <c r="Z475" s="443"/>
    </row>
    <row r="476" ht="34.5" customHeight="1">
      <c r="A476" s="443"/>
      <c r="B476" s="443"/>
      <c r="C476" s="443"/>
      <c r="D476" s="443"/>
      <c r="E476" s="443"/>
      <c r="F476" s="443"/>
      <c r="G476" s="443"/>
      <c r="H476" s="443"/>
      <c r="I476" s="443"/>
      <c r="J476" s="443"/>
      <c r="K476" s="443"/>
      <c r="L476" s="443"/>
      <c r="M476" s="443"/>
      <c r="N476" s="443"/>
      <c r="O476" s="443"/>
      <c r="P476" s="443"/>
      <c r="Q476" s="443"/>
      <c r="R476" s="443"/>
      <c r="S476" s="443"/>
      <c r="T476" s="443"/>
      <c r="U476" s="443"/>
      <c r="V476" s="443"/>
      <c r="W476" s="443"/>
      <c r="X476" s="443"/>
      <c r="Y476" s="443"/>
      <c r="Z476" s="443"/>
    </row>
    <row r="477" ht="34.5" customHeight="1">
      <c r="A477" s="443"/>
      <c r="B477" s="443"/>
      <c r="C477" s="443"/>
      <c r="D477" s="443"/>
      <c r="E477" s="443"/>
      <c r="F477" s="443"/>
      <c r="G477" s="443"/>
      <c r="H477" s="443"/>
      <c r="I477" s="443"/>
      <c r="J477" s="443"/>
      <c r="K477" s="443"/>
      <c r="L477" s="443"/>
      <c r="M477" s="443"/>
      <c r="N477" s="443"/>
      <c r="O477" s="443"/>
      <c r="P477" s="443"/>
      <c r="Q477" s="443"/>
      <c r="R477" s="443"/>
      <c r="S477" s="443"/>
      <c r="T477" s="443"/>
      <c r="U477" s="443"/>
      <c r="V477" s="443"/>
      <c r="W477" s="443"/>
      <c r="X477" s="443"/>
      <c r="Y477" s="443"/>
      <c r="Z477" s="443"/>
    </row>
    <row r="478" ht="34.5" customHeight="1">
      <c r="A478" s="443"/>
      <c r="B478" s="443"/>
      <c r="C478" s="443"/>
      <c r="D478" s="443"/>
      <c r="E478" s="443"/>
      <c r="F478" s="443"/>
      <c r="G478" s="443"/>
      <c r="H478" s="443"/>
      <c r="I478" s="443"/>
      <c r="J478" s="443"/>
      <c r="K478" s="443"/>
      <c r="L478" s="443"/>
      <c r="M478" s="443"/>
      <c r="N478" s="443"/>
      <c r="O478" s="443"/>
      <c r="P478" s="443"/>
      <c r="Q478" s="443"/>
      <c r="R478" s="443"/>
      <c r="S478" s="443"/>
      <c r="T478" s="443"/>
      <c r="U478" s="443"/>
      <c r="V478" s="443"/>
      <c r="W478" s="443"/>
      <c r="X478" s="443"/>
      <c r="Y478" s="443"/>
      <c r="Z478" s="443"/>
    </row>
    <row r="479" ht="34.5" customHeight="1">
      <c r="A479" s="443"/>
      <c r="B479" s="443"/>
      <c r="C479" s="443"/>
      <c r="D479" s="443"/>
      <c r="E479" s="443"/>
      <c r="F479" s="443"/>
      <c r="G479" s="443"/>
      <c r="H479" s="443"/>
      <c r="I479" s="443"/>
      <c r="J479" s="443"/>
      <c r="K479" s="443"/>
      <c r="L479" s="443"/>
      <c r="M479" s="443"/>
      <c r="N479" s="443"/>
      <c r="O479" s="443"/>
      <c r="P479" s="443"/>
      <c r="Q479" s="443"/>
      <c r="R479" s="443"/>
      <c r="S479" s="443"/>
      <c r="T479" s="443"/>
      <c r="U479" s="443"/>
      <c r="V479" s="443"/>
      <c r="W479" s="443"/>
      <c r="X479" s="443"/>
      <c r="Y479" s="443"/>
      <c r="Z479" s="443"/>
    </row>
    <row r="480" ht="34.5" customHeight="1">
      <c r="A480" s="443"/>
      <c r="B480" s="443"/>
      <c r="C480" s="443"/>
      <c r="D480" s="443"/>
      <c r="E480" s="443"/>
      <c r="F480" s="443"/>
      <c r="G480" s="443"/>
      <c r="H480" s="443"/>
      <c r="I480" s="443"/>
      <c r="J480" s="443"/>
      <c r="K480" s="443"/>
      <c r="L480" s="443"/>
      <c r="M480" s="443"/>
      <c r="N480" s="443"/>
      <c r="O480" s="443"/>
      <c r="P480" s="443"/>
      <c r="Q480" s="443"/>
      <c r="R480" s="443"/>
      <c r="S480" s="443"/>
      <c r="T480" s="443"/>
      <c r="U480" s="443"/>
      <c r="V480" s="443"/>
      <c r="W480" s="443"/>
      <c r="X480" s="443"/>
      <c r="Y480" s="443"/>
      <c r="Z480" s="443"/>
    </row>
    <row r="481" ht="34.5" customHeight="1">
      <c r="A481" s="443"/>
      <c r="B481" s="443"/>
      <c r="C481" s="443"/>
      <c r="D481" s="443"/>
      <c r="E481" s="443"/>
      <c r="F481" s="443"/>
      <c r="G481" s="443"/>
      <c r="H481" s="443"/>
      <c r="I481" s="443"/>
      <c r="J481" s="443"/>
      <c r="K481" s="443"/>
      <c r="L481" s="443"/>
      <c r="M481" s="443"/>
      <c r="N481" s="443"/>
      <c r="O481" s="443"/>
      <c r="P481" s="443"/>
      <c r="Q481" s="443"/>
      <c r="R481" s="443"/>
      <c r="S481" s="443"/>
      <c r="T481" s="443"/>
      <c r="U481" s="443"/>
      <c r="V481" s="443"/>
      <c r="W481" s="443"/>
      <c r="X481" s="443"/>
      <c r="Y481" s="443"/>
      <c r="Z481" s="443"/>
    </row>
    <row r="482" ht="34.5" customHeight="1">
      <c r="A482" s="443"/>
      <c r="B482" s="443"/>
      <c r="C482" s="443"/>
      <c r="D482" s="443"/>
      <c r="E482" s="443"/>
      <c r="F482" s="443"/>
      <c r="G482" s="443"/>
      <c r="H482" s="443"/>
      <c r="I482" s="443"/>
      <c r="J482" s="443"/>
      <c r="K482" s="443"/>
      <c r="L482" s="443"/>
      <c r="M482" s="443"/>
      <c r="N482" s="443"/>
      <c r="O482" s="443"/>
      <c r="P482" s="443"/>
      <c r="Q482" s="443"/>
      <c r="R482" s="443"/>
      <c r="S482" s="443"/>
      <c r="T482" s="443"/>
      <c r="U482" s="443"/>
      <c r="V482" s="443"/>
      <c r="W482" s="443"/>
      <c r="X482" s="443"/>
      <c r="Y482" s="443"/>
      <c r="Z482" s="443"/>
    </row>
    <row r="483" ht="34.5" customHeight="1">
      <c r="A483" s="443"/>
      <c r="B483" s="443"/>
      <c r="C483" s="443"/>
      <c r="D483" s="443"/>
      <c r="E483" s="443"/>
      <c r="F483" s="443"/>
      <c r="G483" s="443"/>
      <c r="H483" s="443"/>
      <c r="I483" s="443"/>
      <c r="J483" s="443"/>
      <c r="K483" s="443"/>
      <c r="L483" s="443"/>
      <c r="M483" s="443"/>
      <c r="N483" s="443"/>
      <c r="O483" s="443"/>
      <c r="P483" s="443"/>
      <c r="Q483" s="443"/>
      <c r="R483" s="443"/>
      <c r="S483" s="443"/>
      <c r="T483" s="443"/>
      <c r="U483" s="443"/>
      <c r="V483" s="443"/>
      <c r="W483" s="443"/>
      <c r="X483" s="443"/>
      <c r="Y483" s="443"/>
      <c r="Z483" s="443"/>
    </row>
    <row r="484" ht="34.5" customHeight="1">
      <c r="A484" s="443"/>
      <c r="B484" s="443"/>
      <c r="C484" s="443"/>
      <c r="D484" s="443"/>
      <c r="E484" s="443"/>
      <c r="F484" s="443"/>
      <c r="G484" s="443"/>
      <c r="H484" s="443"/>
      <c r="I484" s="443"/>
      <c r="J484" s="443"/>
      <c r="K484" s="443"/>
      <c r="L484" s="443"/>
      <c r="M484" s="443"/>
      <c r="N484" s="443"/>
      <c r="O484" s="443"/>
      <c r="P484" s="443"/>
      <c r="Q484" s="443"/>
      <c r="R484" s="443"/>
      <c r="S484" s="443"/>
      <c r="T484" s="443"/>
      <c r="U484" s="443"/>
      <c r="V484" s="443"/>
      <c r="W484" s="443"/>
      <c r="X484" s="443"/>
      <c r="Y484" s="443"/>
      <c r="Z484" s="443"/>
    </row>
    <row r="485" ht="34.5" customHeight="1">
      <c r="A485" s="443"/>
      <c r="B485" s="443"/>
      <c r="C485" s="443"/>
      <c r="D485" s="443"/>
      <c r="E485" s="443"/>
      <c r="F485" s="443"/>
      <c r="G485" s="443"/>
      <c r="H485" s="443"/>
      <c r="I485" s="443"/>
      <c r="J485" s="443"/>
      <c r="K485" s="443"/>
      <c r="L485" s="443"/>
      <c r="M485" s="443"/>
      <c r="N485" s="443"/>
      <c r="O485" s="443"/>
      <c r="P485" s="443"/>
      <c r="Q485" s="443"/>
      <c r="R485" s="443"/>
      <c r="S485" s="443"/>
      <c r="T485" s="443"/>
      <c r="U485" s="443"/>
      <c r="V485" s="443"/>
      <c r="W485" s="443"/>
      <c r="X485" s="443"/>
      <c r="Y485" s="443"/>
      <c r="Z485" s="443"/>
    </row>
    <row r="486" ht="34.5" customHeight="1">
      <c r="A486" s="443"/>
      <c r="B486" s="443"/>
      <c r="C486" s="443"/>
      <c r="D486" s="443"/>
      <c r="E486" s="443"/>
      <c r="F486" s="443"/>
      <c r="G486" s="443"/>
      <c r="H486" s="443"/>
      <c r="I486" s="443"/>
      <c r="J486" s="443"/>
      <c r="K486" s="443"/>
      <c r="L486" s="443"/>
      <c r="M486" s="443"/>
      <c r="N486" s="443"/>
      <c r="O486" s="443"/>
      <c r="P486" s="443"/>
      <c r="Q486" s="443"/>
      <c r="R486" s="443"/>
      <c r="S486" s="443"/>
      <c r="T486" s="443"/>
      <c r="U486" s="443"/>
      <c r="V486" s="443"/>
      <c r="W486" s="443"/>
      <c r="X486" s="443"/>
      <c r="Y486" s="443"/>
      <c r="Z486" s="443"/>
    </row>
    <row r="487" ht="34.5" customHeight="1">
      <c r="A487" s="443"/>
      <c r="B487" s="443"/>
      <c r="C487" s="443"/>
      <c r="D487" s="443"/>
      <c r="E487" s="443"/>
      <c r="F487" s="443"/>
      <c r="G487" s="443"/>
      <c r="H487" s="443"/>
      <c r="I487" s="443"/>
      <c r="J487" s="443"/>
      <c r="K487" s="443"/>
      <c r="L487" s="443"/>
      <c r="M487" s="443"/>
      <c r="N487" s="443"/>
      <c r="O487" s="443"/>
      <c r="P487" s="443"/>
      <c r="Q487" s="443"/>
      <c r="R487" s="443"/>
      <c r="S487" s="443"/>
      <c r="T487" s="443"/>
      <c r="U487" s="443"/>
      <c r="V487" s="443"/>
      <c r="W487" s="443"/>
      <c r="X487" s="443"/>
      <c r="Y487" s="443"/>
      <c r="Z487" s="443"/>
    </row>
    <row r="488" ht="34.5" customHeight="1">
      <c r="A488" s="443"/>
      <c r="B488" s="443"/>
      <c r="C488" s="443"/>
      <c r="D488" s="443"/>
      <c r="E488" s="443"/>
      <c r="F488" s="443"/>
      <c r="G488" s="443"/>
      <c r="H488" s="443"/>
      <c r="I488" s="443"/>
      <c r="J488" s="443"/>
      <c r="K488" s="443"/>
      <c r="L488" s="443"/>
      <c r="M488" s="443"/>
      <c r="N488" s="443"/>
      <c r="O488" s="443"/>
      <c r="P488" s="443"/>
      <c r="Q488" s="443"/>
      <c r="R488" s="443"/>
      <c r="S488" s="443"/>
      <c r="T488" s="443"/>
      <c r="U488" s="443"/>
      <c r="V488" s="443"/>
      <c r="W488" s="443"/>
      <c r="X488" s="443"/>
      <c r="Y488" s="443"/>
      <c r="Z488" s="443"/>
    </row>
    <row r="489" ht="34.5" customHeight="1">
      <c r="A489" s="443"/>
      <c r="B489" s="443"/>
      <c r="C489" s="443"/>
      <c r="D489" s="443"/>
      <c r="E489" s="443"/>
      <c r="F489" s="443"/>
      <c r="G489" s="443"/>
      <c r="H489" s="443"/>
      <c r="I489" s="443"/>
      <c r="J489" s="443"/>
      <c r="K489" s="443"/>
      <c r="L489" s="443"/>
      <c r="M489" s="443"/>
      <c r="N489" s="443"/>
      <c r="O489" s="443"/>
      <c r="P489" s="443"/>
      <c r="Q489" s="443"/>
      <c r="R489" s="443"/>
      <c r="S489" s="443"/>
      <c r="T489" s="443"/>
      <c r="U489" s="443"/>
      <c r="V489" s="443"/>
      <c r="W489" s="443"/>
      <c r="X489" s="443"/>
      <c r="Y489" s="443"/>
      <c r="Z489" s="443"/>
    </row>
    <row r="490" ht="34.5" customHeight="1">
      <c r="A490" s="443"/>
      <c r="B490" s="443"/>
      <c r="C490" s="443"/>
      <c r="D490" s="443"/>
      <c r="E490" s="443"/>
      <c r="F490" s="443"/>
      <c r="G490" s="443"/>
      <c r="H490" s="443"/>
      <c r="I490" s="443"/>
      <c r="J490" s="443"/>
      <c r="K490" s="443"/>
      <c r="L490" s="443"/>
      <c r="M490" s="443"/>
      <c r="N490" s="443"/>
      <c r="O490" s="443"/>
      <c r="P490" s="443"/>
      <c r="Q490" s="443"/>
      <c r="R490" s="443"/>
      <c r="S490" s="443"/>
      <c r="T490" s="443"/>
      <c r="U490" s="443"/>
      <c r="V490" s="443"/>
      <c r="W490" s="443"/>
      <c r="X490" s="443"/>
      <c r="Y490" s="443"/>
      <c r="Z490" s="443"/>
    </row>
    <row r="491" ht="34.5" customHeight="1">
      <c r="A491" s="443"/>
      <c r="B491" s="443"/>
      <c r="C491" s="443"/>
      <c r="D491" s="443"/>
      <c r="E491" s="443"/>
      <c r="F491" s="443"/>
      <c r="G491" s="443"/>
      <c r="H491" s="443"/>
      <c r="I491" s="443"/>
      <c r="J491" s="443"/>
      <c r="K491" s="443"/>
      <c r="L491" s="443"/>
      <c r="M491" s="443"/>
      <c r="N491" s="443"/>
      <c r="O491" s="443"/>
      <c r="P491" s="443"/>
      <c r="Q491" s="443"/>
      <c r="R491" s="443"/>
      <c r="S491" s="443"/>
      <c r="T491" s="443"/>
      <c r="U491" s="443"/>
      <c r="V491" s="443"/>
      <c r="W491" s="443"/>
      <c r="X491" s="443"/>
      <c r="Y491" s="443"/>
      <c r="Z491" s="443"/>
    </row>
    <row r="492" ht="34.5" customHeight="1">
      <c r="A492" s="443"/>
      <c r="B492" s="443"/>
      <c r="C492" s="443"/>
      <c r="D492" s="443"/>
      <c r="E492" s="443"/>
      <c r="F492" s="443"/>
      <c r="G492" s="443"/>
      <c r="H492" s="443"/>
      <c r="I492" s="443"/>
      <c r="J492" s="443"/>
      <c r="K492" s="443"/>
      <c r="L492" s="443"/>
      <c r="M492" s="443"/>
      <c r="N492" s="443"/>
      <c r="O492" s="443"/>
      <c r="P492" s="443"/>
      <c r="Q492" s="443"/>
      <c r="R492" s="443"/>
      <c r="S492" s="443"/>
      <c r="T492" s="443"/>
      <c r="U492" s="443"/>
      <c r="V492" s="443"/>
      <c r="W492" s="443"/>
      <c r="X492" s="443"/>
      <c r="Y492" s="443"/>
      <c r="Z492" s="443"/>
    </row>
    <row r="493" ht="34.5" customHeight="1">
      <c r="A493" s="443"/>
      <c r="B493" s="443"/>
      <c r="C493" s="443"/>
      <c r="D493" s="443"/>
      <c r="E493" s="443"/>
      <c r="F493" s="443"/>
      <c r="G493" s="443"/>
      <c r="H493" s="443"/>
      <c r="I493" s="443"/>
      <c r="J493" s="443"/>
      <c r="K493" s="443"/>
      <c r="L493" s="443"/>
      <c r="M493" s="443"/>
      <c r="N493" s="443"/>
      <c r="O493" s="443"/>
      <c r="P493" s="443"/>
      <c r="Q493" s="443"/>
      <c r="R493" s="443"/>
      <c r="S493" s="443"/>
      <c r="T493" s="443"/>
      <c r="U493" s="443"/>
      <c r="V493" s="443"/>
      <c r="W493" s="443"/>
      <c r="X493" s="443"/>
      <c r="Y493" s="443"/>
      <c r="Z493" s="443"/>
    </row>
    <row r="494" ht="34.5" customHeight="1">
      <c r="A494" s="443"/>
      <c r="B494" s="443"/>
      <c r="C494" s="443"/>
      <c r="D494" s="443"/>
      <c r="E494" s="443"/>
      <c r="F494" s="443"/>
      <c r="G494" s="443"/>
      <c r="H494" s="443"/>
      <c r="I494" s="443"/>
      <c r="J494" s="443"/>
      <c r="K494" s="443"/>
      <c r="L494" s="443"/>
      <c r="M494" s="443"/>
      <c r="N494" s="443"/>
      <c r="O494" s="443"/>
      <c r="P494" s="443"/>
      <c r="Q494" s="443"/>
      <c r="R494" s="443"/>
      <c r="S494" s="443"/>
      <c r="T494" s="443"/>
      <c r="U494" s="443"/>
      <c r="V494" s="443"/>
      <c r="W494" s="443"/>
      <c r="X494" s="443"/>
      <c r="Y494" s="443"/>
      <c r="Z494" s="443"/>
    </row>
    <row r="495" ht="34.5" customHeight="1">
      <c r="A495" s="443"/>
      <c r="B495" s="443"/>
      <c r="C495" s="443"/>
      <c r="D495" s="443"/>
      <c r="E495" s="443"/>
      <c r="F495" s="443"/>
      <c r="G495" s="443"/>
      <c r="H495" s="443"/>
      <c r="I495" s="443"/>
      <c r="J495" s="443"/>
      <c r="K495" s="443"/>
      <c r="L495" s="443"/>
      <c r="M495" s="443"/>
      <c r="N495" s="443"/>
      <c r="O495" s="443"/>
      <c r="P495" s="443"/>
      <c r="Q495" s="443"/>
      <c r="R495" s="443"/>
      <c r="S495" s="443"/>
      <c r="T495" s="443"/>
      <c r="U495" s="443"/>
      <c r="V495" s="443"/>
      <c r="W495" s="443"/>
      <c r="X495" s="443"/>
      <c r="Y495" s="443"/>
      <c r="Z495" s="443"/>
    </row>
    <row r="496" ht="34.5" customHeight="1">
      <c r="A496" s="443"/>
      <c r="B496" s="443"/>
      <c r="C496" s="443"/>
      <c r="D496" s="443"/>
      <c r="E496" s="443"/>
      <c r="F496" s="443"/>
      <c r="G496" s="443"/>
      <c r="H496" s="443"/>
      <c r="I496" s="443"/>
      <c r="J496" s="443"/>
      <c r="K496" s="443"/>
      <c r="L496" s="443"/>
      <c r="M496" s="443"/>
      <c r="N496" s="443"/>
      <c r="O496" s="443"/>
      <c r="P496" s="443"/>
      <c r="Q496" s="443"/>
      <c r="R496" s="443"/>
      <c r="S496" s="443"/>
      <c r="T496" s="443"/>
      <c r="U496" s="443"/>
      <c r="V496" s="443"/>
      <c r="W496" s="443"/>
      <c r="X496" s="443"/>
      <c r="Y496" s="443"/>
      <c r="Z496" s="443"/>
    </row>
    <row r="497" ht="34.5" customHeight="1">
      <c r="A497" s="443"/>
      <c r="B497" s="443"/>
      <c r="C497" s="443"/>
      <c r="D497" s="443"/>
      <c r="E497" s="443"/>
      <c r="F497" s="443"/>
      <c r="G497" s="443"/>
      <c r="H497" s="443"/>
      <c r="I497" s="443"/>
      <c r="J497" s="443"/>
      <c r="K497" s="443"/>
      <c r="L497" s="443"/>
      <c r="M497" s="443"/>
      <c r="N497" s="443"/>
      <c r="O497" s="443"/>
      <c r="P497" s="443"/>
      <c r="Q497" s="443"/>
      <c r="R497" s="443"/>
      <c r="S497" s="443"/>
      <c r="T497" s="443"/>
      <c r="U497" s="443"/>
      <c r="V497" s="443"/>
      <c r="W497" s="443"/>
      <c r="X497" s="443"/>
      <c r="Y497" s="443"/>
      <c r="Z497" s="443"/>
    </row>
    <row r="498" ht="34.5" customHeight="1">
      <c r="A498" s="443"/>
      <c r="B498" s="443"/>
      <c r="C498" s="443"/>
      <c r="D498" s="443"/>
      <c r="E498" s="443"/>
      <c r="F498" s="443"/>
      <c r="G498" s="443"/>
      <c r="H498" s="443"/>
      <c r="I498" s="443"/>
      <c r="J498" s="443"/>
      <c r="K498" s="443"/>
      <c r="L498" s="443"/>
      <c r="M498" s="443"/>
      <c r="N498" s="443"/>
      <c r="O498" s="443"/>
      <c r="P498" s="443"/>
      <c r="Q498" s="443"/>
      <c r="R498" s="443"/>
      <c r="S498" s="443"/>
      <c r="T498" s="443"/>
      <c r="U498" s="443"/>
      <c r="V498" s="443"/>
      <c r="W498" s="443"/>
      <c r="X498" s="443"/>
      <c r="Y498" s="443"/>
      <c r="Z498" s="443"/>
    </row>
    <row r="499" ht="34.5" customHeight="1">
      <c r="A499" s="443"/>
      <c r="B499" s="443"/>
      <c r="C499" s="443"/>
      <c r="D499" s="443"/>
      <c r="E499" s="443"/>
      <c r="F499" s="443"/>
      <c r="G499" s="443"/>
      <c r="H499" s="443"/>
      <c r="I499" s="443"/>
      <c r="J499" s="443"/>
      <c r="K499" s="443"/>
      <c r="L499" s="443"/>
      <c r="M499" s="443"/>
      <c r="N499" s="443"/>
      <c r="O499" s="443"/>
      <c r="P499" s="443"/>
      <c r="Q499" s="443"/>
      <c r="R499" s="443"/>
      <c r="S499" s="443"/>
      <c r="T499" s="443"/>
      <c r="U499" s="443"/>
      <c r="V499" s="443"/>
      <c r="W499" s="443"/>
      <c r="X499" s="443"/>
      <c r="Y499" s="443"/>
      <c r="Z499" s="443"/>
    </row>
    <row r="500" ht="34.5" customHeight="1">
      <c r="A500" s="443"/>
      <c r="B500" s="443"/>
      <c r="C500" s="443"/>
      <c r="D500" s="443"/>
      <c r="E500" s="443"/>
      <c r="F500" s="443"/>
      <c r="G500" s="443"/>
      <c r="H500" s="443"/>
      <c r="I500" s="443"/>
      <c r="J500" s="443"/>
      <c r="K500" s="443"/>
      <c r="L500" s="443"/>
      <c r="M500" s="443"/>
      <c r="N500" s="443"/>
      <c r="O500" s="443"/>
      <c r="P500" s="443"/>
      <c r="Q500" s="443"/>
      <c r="R500" s="443"/>
      <c r="S500" s="443"/>
      <c r="T500" s="443"/>
      <c r="U500" s="443"/>
      <c r="V500" s="443"/>
      <c r="W500" s="443"/>
      <c r="X500" s="443"/>
      <c r="Y500" s="443"/>
      <c r="Z500" s="443"/>
    </row>
    <row r="501" ht="34.5" customHeight="1">
      <c r="A501" s="443"/>
      <c r="B501" s="443"/>
      <c r="C501" s="443"/>
      <c r="D501" s="443"/>
      <c r="E501" s="443"/>
      <c r="F501" s="443"/>
      <c r="G501" s="443"/>
      <c r="H501" s="443"/>
      <c r="I501" s="443"/>
      <c r="J501" s="443"/>
      <c r="K501" s="443"/>
      <c r="L501" s="443"/>
      <c r="M501" s="443"/>
      <c r="N501" s="443"/>
      <c r="O501" s="443"/>
      <c r="P501" s="443"/>
      <c r="Q501" s="443"/>
      <c r="R501" s="443"/>
      <c r="S501" s="443"/>
      <c r="T501" s="443"/>
      <c r="U501" s="443"/>
      <c r="V501" s="443"/>
      <c r="W501" s="443"/>
      <c r="X501" s="443"/>
      <c r="Y501" s="443"/>
      <c r="Z501" s="443"/>
    </row>
    <row r="502" ht="34.5" customHeight="1">
      <c r="A502" s="443"/>
      <c r="B502" s="443"/>
      <c r="C502" s="443"/>
      <c r="D502" s="443"/>
      <c r="E502" s="443"/>
      <c r="F502" s="443"/>
      <c r="G502" s="443"/>
      <c r="H502" s="443"/>
      <c r="I502" s="443"/>
      <c r="J502" s="443"/>
      <c r="K502" s="443"/>
      <c r="L502" s="443"/>
      <c r="M502" s="443"/>
      <c r="N502" s="443"/>
      <c r="O502" s="443"/>
      <c r="P502" s="443"/>
      <c r="Q502" s="443"/>
      <c r="R502" s="443"/>
      <c r="S502" s="443"/>
      <c r="T502" s="443"/>
      <c r="U502" s="443"/>
      <c r="V502" s="443"/>
      <c r="W502" s="443"/>
      <c r="X502" s="443"/>
      <c r="Y502" s="443"/>
      <c r="Z502" s="443"/>
    </row>
    <row r="503" ht="34.5" customHeight="1">
      <c r="A503" s="443"/>
      <c r="B503" s="443"/>
      <c r="C503" s="443"/>
      <c r="D503" s="443"/>
      <c r="E503" s="443"/>
      <c r="F503" s="443"/>
      <c r="G503" s="443"/>
      <c r="H503" s="443"/>
      <c r="I503" s="443"/>
      <c r="J503" s="443"/>
      <c r="K503" s="443"/>
      <c r="L503" s="443"/>
      <c r="M503" s="443"/>
      <c r="N503" s="443"/>
      <c r="O503" s="443"/>
      <c r="P503" s="443"/>
      <c r="Q503" s="443"/>
      <c r="R503" s="443"/>
      <c r="S503" s="443"/>
      <c r="T503" s="443"/>
      <c r="U503" s="443"/>
      <c r="V503" s="443"/>
      <c r="W503" s="443"/>
      <c r="X503" s="443"/>
      <c r="Y503" s="443"/>
      <c r="Z503" s="443"/>
    </row>
    <row r="504" ht="34.5" customHeight="1">
      <c r="A504" s="443"/>
      <c r="B504" s="443"/>
      <c r="C504" s="443"/>
      <c r="D504" s="443"/>
      <c r="E504" s="443"/>
      <c r="F504" s="443"/>
      <c r="G504" s="443"/>
      <c r="H504" s="443"/>
      <c r="I504" s="443"/>
      <c r="J504" s="443"/>
      <c r="K504" s="443"/>
      <c r="L504" s="443"/>
      <c r="M504" s="443"/>
      <c r="N504" s="443"/>
      <c r="O504" s="443"/>
      <c r="P504" s="443"/>
      <c r="Q504" s="443"/>
      <c r="R504" s="443"/>
      <c r="S504" s="443"/>
      <c r="T504" s="443"/>
      <c r="U504" s="443"/>
      <c r="V504" s="443"/>
      <c r="W504" s="443"/>
      <c r="X504" s="443"/>
      <c r="Y504" s="443"/>
      <c r="Z504" s="443"/>
    </row>
    <row r="505" ht="34.5" customHeight="1">
      <c r="A505" s="443"/>
      <c r="B505" s="443"/>
      <c r="C505" s="443"/>
      <c r="D505" s="443"/>
      <c r="E505" s="443"/>
      <c r="F505" s="443"/>
      <c r="G505" s="443"/>
      <c r="H505" s="443"/>
      <c r="I505" s="443"/>
      <c r="J505" s="443"/>
      <c r="K505" s="443"/>
      <c r="L505" s="443"/>
      <c r="M505" s="443"/>
      <c r="N505" s="443"/>
      <c r="O505" s="443"/>
      <c r="P505" s="443"/>
      <c r="Q505" s="443"/>
      <c r="R505" s="443"/>
      <c r="S505" s="443"/>
      <c r="T505" s="443"/>
      <c r="U505" s="443"/>
      <c r="V505" s="443"/>
      <c r="W505" s="443"/>
      <c r="X505" s="443"/>
      <c r="Y505" s="443"/>
      <c r="Z505" s="443"/>
    </row>
    <row r="506" ht="34.5" customHeight="1">
      <c r="A506" s="443"/>
      <c r="B506" s="443"/>
      <c r="C506" s="443"/>
      <c r="D506" s="443"/>
      <c r="E506" s="443"/>
      <c r="F506" s="443"/>
      <c r="G506" s="443"/>
      <c r="H506" s="443"/>
      <c r="I506" s="443"/>
      <c r="J506" s="443"/>
      <c r="K506" s="443"/>
      <c r="L506" s="443"/>
      <c r="M506" s="443"/>
      <c r="N506" s="443"/>
      <c r="O506" s="443"/>
      <c r="P506" s="443"/>
      <c r="Q506" s="443"/>
      <c r="R506" s="443"/>
      <c r="S506" s="443"/>
      <c r="T506" s="443"/>
      <c r="U506" s="443"/>
      <c r="V506" s="443"/>
      <c r="W506" s="443"/>
      <c r="X506" s="443"/>
      <c r="Y506" s="443"/>
      <c r="Z506" s="443"/>
    </row>
    <row r="507" ht="34.5" customHeight="1">
      <c r="A507" s="443"/>
      <c r="B507" s="443"/>
      <c r="C507" s="443"/>
      <c r="D507" s="443"/>
      <c r="E507" s="443"/>
      <c r="F507" s="443"/>
      <c r="G507" s="443"/>
      <c r="H507" s="443"/>
      <c r="I507" s="443"/>
      <c r="J507" s="443"/>
      <c r="K507" s="443"/>
      <c r="L507" s="443"/>
      <c r="M507" s="443"/>
      <c r="N507" s="443"/>
      <c r="O507" s="443"/>
      <c r="P507" s="443"/>
      <c r="Q507" s="443"/>
      <c r="R507" s="443"/>
      <c r="S507" s="443"/>
      <c r="T507" s="443"/>
      <c r="U507" s="443"/>
      <c r="V507" s="443"/>
      <c r="W507" s="443"/>
      <c r="X507" s="443"/>
      <c r="Y507" s="443"/>
      <c r="Z507" s="443"/>
    </row>
    <row r="508" ht="34.5" customHeight="1">
      <c r="A508" s="443"/>
      <c r="B508" s="443"/>
      <c r="C508" s="443"/>
      <c r="D508" s="443"/>
      <c r="E508" s="443"/>
      <c r="F508" s="443"/>
      <c r="G508" s="443"/>
      <c r="H508" s="443"/>
      <c r="I508" s="443"/>
      <c r="J508" s="443"/>
      <c r="K508" s="443"/>
      <c r="L508" s="443"/>
      <c r="M508" s="443"/>
      <c r="N508" s="443"/>
      <c r="O508" s="443"/>
      <c r="P508" s="443"/>
      <c r="Q508" s="443"/>
      <c r="R508" s="443"/>
      <c r="S508" s="443"/>
      <c r="T508" s="443"/>
      <c r="U508" s="443"/>
      <c r="V508" s="443"/>
      <c r="W508" s="443"/>
      <c r="X508" s="443"/>
      <c r="Y508" s="443"/>
      <c r="Z508" s="443"/>
    </row>
    <row r="509" ht="34.5" customHeight="1">
      <c r="A509" s="443"/>
      <c r="B509" s="443"/>
      <c r="C509" s="443"/>
      <c r="D509" s="443"/>
      <c r="E509" s="443"/>
      <c r="F509" s="443"/>
      <c r="G509" s="443"/>
      <c r="H509" s="443"/>
      <c r="I509" s="443"/>
      <c r="J509" s="443"/>
      <c r="K509" s="443"/>
      <c r="L509" s="443"/>
      <c r="M509" s="443"/>
      <c r="N509" s="443"/>
      <c r="O509" s="443"/>
      <c r="P509" s="443"/>
      <c r="Q509" s="443"/>
      <c r="R509" s="443"/>
      <c r="S509" s="443"/>
      <c r="T509" s="443"/>
      <c r="U509" s="443"/>
      <c r="V509" s="443"/>
      <c r="W509" s="443"/>
      <c r="X509" s="443"/>
      <c r="Y509" s="443"/>
      <c r="Z509" s="443"/>
    </row>
    <row r="510" ht="34.5" customHeight="1">
      <c r="A510" s="443"/>
      <c r="B510" s="443"/>
      <c r="C510" s="443"/>
      <c r="D510" s="443"/>
      <c r="E510" s="443"/>
      <c r="F510" s="443"/>
      <c r="G510" s="443"/>
      <c r="H510" s="443"/>
      <c r="I510" s="443"/>
      <c r="J510" s="443"/>
      <c r="K510" s="443"/>
      <c r="L510" s="443"/>
      <c r="M510" s="443"/>
      <c r="N510" s="443"/>
      <c r="O510" s="443"/>
      <c r="P510" s="443"/>
      <c r="Q510" s="443"/>
      <c r="R510" s="443"/>
      <c r="S510" s="443"/>
      <c r="T510" s="443"/>
      <c r="U510" s="443"/>
      <c r="V510" s="443"/>
      <c r="W510" s="443"/>
      <c r="X510" s="443"/>
      <c r="Y510" s="443"/>
      <c r="Z510" s="443"/>
    </row>
    <row r="511" ht="34.5" customHeight="1">
      <c r="A511" s="443"/>
      <c r="B511" s="443"/>
      <c r="C511" s="443"/>
      <c r="D511" s="443"/>
      <c r="E511" s="443"/>
      <c r="F511" s="443"/>
      <c r="G511" s="443"/>
      <c r="H511" s="443"/>
      <c r="I511" s="443"/>
      <c r="J511" s="443"/>
      <c r="K511" s="443"/>
      <c r="L511" s="443"/>
      <c r="M511" s="443"/>
      <c r="N511" s="443"/>
      <c r="O511" s="443"/>
      <c r="P511" s="443"/>
      <c r="Q511" s="443"/>
      <c r="R511" s="443"/>
      <c r="S511" s="443"/>
      <c r="T511" s="443"/>
      <c r="U511" s="443"/>
      <c r="V511" s="443"/>
      <c r="W511" s="443"/>
      <c r="X511" s="443"/>
      <c r="Y511" s="443"/>
      <c r="Z511" s="443"/>
    </row>
    <row r="512" ht="34.5" customHeight="1">
      <c r="A512" s="443"/>
      <c r="B512" s="443"/>
      <c r="C512" s="443"/>
      <c r="D512" s="443"/>
      <c r="E512" s="443"/>
      <c r="F512" s="443"/>
      <c r="G512" s="443"/>
      <c r="H512" s="443"/>
      <c r="I512" s="443"/>
      <c r="J512" s="443"/>
      <c r="K512" s="443"/>
      <c r="L512" s="443"/>
      <c r="M512" s="443"/>
      <c r="N512" s="443"/>
      <c r="O512" s="443"/>
      <c r="P512" s="443"/>
      <c r="Q512" s="443"/>
      <c r="R512" s="443"/>
      <c r="S512" s="443"/>
      <c r="T512" s="443"/>
      <c r="U512" s="443"/>
      <c r="V512" s="443"/>
      <c r="W512" s="443"/>
      <c r="X512" s="443"/>
      <c r="Y512" s="443"/>
      <c r="Z512" s="443"/>
    </row>
    <row r="513" ht="34.5" customHeight="1">
      <c r="A513" s="443"/>
      <c r="B513" s="443"/>
      <c r="C513" s="443"/>
      <c r="D513" s="443"/>
      <c r="E513" s="443"/>
      <c r="F513" s="443"/>
      <c r="G513" s="443"/>
      <c r="H513" s="443"/>
      <c r="I513" s="443"/>
      <c r="J513" s="443"/>
      <c r="K513" s="443"/>
      <c r="L513" s="443"/>
      <c r="M513" s="443"/>
      <c r="N513" s="443"/>
      <c r="O513" s="443"/>
      <c r="P513" s="443"/>
      <c r="Q513" s="443"/>
      <c r="R513" s="443"/>
      <c r="S513" s="443"/>
      <c r="T513" s="443"/>
      <c r="U513" s="443"/>
      <c r="V513" s="443"/>
      <c r="W513" s="443"/>
      <c r="X513" s="443"/>
      <c r="Y513" s="443"/>
      <c r="Z513" s="443"/>
    </row>
    <row r="514" ht="34.5" customHeight="1">
      <c r="A514" s="443"/>
      <c r="B514" s="443"/>
      <c r="C514" s="443"/>
      <c r="D514" s="443"/>
      <c r="E514" s="443"/>
      <c r="F514" s="443"/>
      <c r="G514" s="443"/>
      <c r="H514" s="443"/>
      <c r="I514" s="443"/>
      <c r="J514" s="443"/>
      <c r="K514" s="443"/>
      <c r="L514" s="443"/>
      <c r="M514" s="443"/>
      <c r="N514" s="443"/>
      <c r="O514" s="443"/>
      <c r="P514" s="443"/>
      <c r="Q514" s="443"/>
      <c r="R514" s="443"/>
      <c r="S514" s="443"/>
      <c r="T514" s="443"/>
      <c r="U514" s="443"/>
      <c r="V514" s="443"/>
      <c r="W514" s="443"/>
      <c r="X514" s="443"/>
      <c r="Y514" s="443"/>
      <c r="Z514" s="443"/>
    </row>
    <row r="515" ht="34.5" customHeight="1">
      <c r="A515" s="443"/>
      <c r="B515" s="443"/>
      <c r="C515" s="443"/>
      <c r="D515" s="443"/>
      <c r="E515" s="443"/>
      <c r="F515" s="443"/>
      <c r="G515" s="443"/>
      <c r="H515" s="443"/>
      <c r="I515" s="443"/>
      <c r="J515" s="443"/>
      <c r="K515" s="443"/>
      <c r="L515" s="443"/>
      <c r="M515" s="443"/>
      <c r="N515" s="443"/>
      <c r="O515" s="443"/>
      <c r="P515" s="443"/>
      <c r="Q515" s="443"/>
      <c r="R515" s="443"/>
      <c r="S515" s="443"/>
      <c r="T515" s="443"/>
      <c r="U515" s="443"/>
      <c r="V515" s="443"/>
      <c r="W515" s="443"/>
      <c r="X515" s="443"/>
      <c r="Y515" s="443"/>
      <c r="Z515" s="443"/>
    </row>
    <row r="516" ht="34.5" customHeight="1">
      <c r="A516" s="443"/>
      <c r="B516" s="443"/>
      <c r="C516" s="443"/>
      <c r="D516" s="443"/>
      <c r="E516" s="443"/>
      <c r="F516" s="443"/>
      <c r="G516" s="443"/>
      <c r="H516" s="443"/>
      <c r="I516" s="443"/>
      <c r="J516" s="443"/>
      <c r="K516" s="443"/>
      <c r="L516" s="443"/>
      <c r="M516" s="443"/>
      <c r="N516" s="443"/>
      <c r="O516" s="443"/>
      <c r="P516" s="443"/>
      <c r="Q516" s="443"/>
      <c r="R516" s="443"/>
      <c r="S516" s="443"/>
      <c r="T516" s="443"/>
      <c r="U516" s="443"/>
      <c r="V516" s="443"/>
      <c r="W516" s="443"/>
      <c r="X516" s="443"/>
      <c r="Y516" s="443"/>
      <c r="Z516" s="443"/>
    </row>
    <row r="517" ht="34.5" customHeight="1">
      <c r="A517" s="443"/>
      <c r="B517" s="443"/>
      <c r="C517" s="443"/>
      <c r="D517" s="443"/>
      <c r="E517" s="443"/>
      <c r="F517" s="443"/>
      <c r="G517" s="443"/>
      <c r="H517" s="443"/>
      <c r="I517" s="443"/>
      <c r="J517" s="443"/>
      <c r="K517" s="443"/>
      <c r="L517" s="443"/>
      <c r="M517" s="443"/>
      <c r="N517" s="443"/>
      <c r="O517" s="443"/>
      <c r="P517" s="443"/>
      <c r="Q517" s="443"/>
      <c r="R517" s="443"/>
      <c r="S517" s="443"/>
      <c r="T517" s="443"/>
      <c r="U517" s="443"/>
      <c r="V517" s="443"/>
      <c r="W517" s="443"/>
      <c r="X517" s="443"/>
      <c r="Y517" s="443"/>
      <c r="Z517" s="443"/>
    </row>
    <row r="518" ht="34.5" customHeight="1">
      <c r="A518" s="443"/>
      <c r="B518" s="443"/>
      <c r="C518" s="443"/>
      <c r="D518" s="443"/>
      <c r="E518" s="443"/>
      <c r="F518" s="443"/>
      <c r="G518" s="443"/>
      <c r="H518" s="443"/>
      <c r="I518" s="443"/>
      <c r="J518" s="443"/>
      <c r="K518" s="443"/>
      <c r="L518" s="443"/>
      <c r="M518" s="443"/>
      <c r="N518" s="443"/>
      <c r="O518" s="443"/>
      <c r="P518" s="443"/>
      <c r="Q518" s="443"/>
      <c r="R518" s="443"/>
      <c r="S518" s="443"/>
      <c r="T518" s="443"/>
      <c r="U518" s="443"/>
      <c r="V518" s="443"/>
      <c r="W518" s="443"/>
      <c r="X518" s="443"/>
      <c r="Y518" s="443"/>
      <c r="Z518" s="443"/>
    </row>
    <row r="519" ht="34.5" customHeight="1">
      <c r="A519" s="443"/>
      <c r="B519" s="443"/>
      <c r="C519" s="443"/>
      <c r="D519" s="443"/>
      <c r="E519" s="443"/>
      <c r="F519" s="443"/>
      <c r="G519" s="443"/>
      <c r="H519" s="443"/>
      <c r="I519" s="443"/>
      <c r="J519" s="443"/>
      <c r="K519" s="443"/>
      <c r="L519" s="443"/>
      <c r="M519" s="443"/>
      <c r="N519" s="443"/>
      <c r="O519" s="443"/>
      <c r="P519" s="443"/>
      <c r="Q519" s="443"/>
      <c r="R519" s="443"/>
      <c r="S519" s="443"/>
      <c r="T519" s="443"/>
      <c r="U519" s="443"/>
      <c r="V519" s="443"/>
      <c r="W519" s="443"/>
      <c r="X519" s="443"/>
      <c r="Y519" s="443"/>
      <c r="Z519" s="443"/>
    </row>
    <row r="520" ht="34.5" customHeight="1">
      <c r="A520" s="443"/>
      <c r="B520" s="443"/>
      <c r="C520" s="443"/>
      <c r="D520" s="443"/>
      <c r="E520" s="443"/>
      <c r="F520" s="443"/>
      <c r="G520" s="443"/>
      <c r="H520" s="443"/>
      <c r="I520" s="443"/>
      <c r="J520" s="443"/>
      <c r="K520" s="443"/>
      <c r="L520" s="443"/>
      <c r="M520" s="443"/>
      <c r="N520" s="443"/>
      <c r="O520" s="443"/>
      <c r="P520" s="443"/>
      <c r="Q520" s="443"/>
      <c r="R520" s="443"/>
      <c r="S520" s="443"/>
      <c r="T520" s="443"/>
      <c r="U520" s="443"/>
      <c r="V520" s="443"/>
      <c r="W520" s="443"/>
      <c r="X520" s="443"/>
      <c r="Y520" s="443"/>
      <c r="Z520" s="443"/>
    </row>
    <row r="521" ht="34.5" customHeight="1">
      <c r="A521" s="443"/>
      <c r="B521" s="443"/>
      <c r="C521" s="443"/>
      <c r="D521" s="443"/>
      <c r="E521" s="443"/>
      <c r="F521" s="443"/>
      <c r="G521" s="443"/>
      <c r="H521" s="443"/>
      <c r="I521" s="443"/>
      <c r="J521" s="443"/>
      <c r="K521" s="443"/>
      <c r="L521" s="443"/>
      <c r="M521" s="443"/>
      <c r="N521" s="443"/>
      <c r="O521" s="443"/>
      <c r="P521" s="443"/>
      <c r="Q521" s="443"/>
      <c r="R521" s="443"/>
      <c r="S521" s="443"/>
      <c r="T521" s="443"/>
      <c r="U521" s="443"/>
      <c r="V521" s="443"/>
      <c r="W521" s="443"/>
      <c r="X521" s="443"/>
      <c r="Y521" s="443"/>
      <c r="Z521" s="443"/>
    </row>
    <row r="522" ht="34.5" customHeight="1">
      <c r="A522" s="443"/>
      <c r="B522" s="443"/>
      <c r="C522" s="443"/>
      <c r="D522" s="443"/>
      <c r="E522" s="443"/>
      <c r="F522" s="443"/>
      <c r="G522" s="443"/>
      <c r="H522" s="443"/>
      <c r="I522" s="443"/>
      <c r="J522" s="443"/>
      <c r="K522" s="443"/>
      <c r="L522" s="443"/>
      <c r="M522" s="443"/>
      <c r="N522" s="443"/>
      <c r="O522" s="443"/>
      <c r="P522" s="443"/>
      <c r="Q522" s="443"/>
      <c r="R522" s="443"/>
      <c r="S522" s="443"/>
      <c r="T522" s="443"/>
      <c r="U522" s="443"/>
      <c r="V522" s="443"/>
      <c r="W522" s="443"/>
      <c r="X522" s="443"/>
      <c r="Y522" s="443"/>
      <c r="Z522" s="443"/>
    </row>
    <row r="523" ht="34.5" customHeight="1">
      <c r="A523" s="443"/>
      <c r="B523" s="443"/>
      <c r="C523" s="443"/>
      <c r="D523" s="443"/>
      <c r="E523" s="443"/>
      <c r="F523" s="443"/>
      <c r="G523" s="443"/>
      <c r="H523" s="443"/>
      <c r="I523" s="443"/>
      <c r="J523" s="443"/>
      <c r="K523" s="443"/>
      <c r="L523" s="443"/>
      <c r="M523" s="443"/>
      <c r="N523" s="443"/>
      <c r="O523" s="443"/>
      <c r="P523" s="443"/>
      <c r="Q523" s="443"/>
      <c r="R523" s="443"/>
      <c r="S523" s="443"/>
      <c r="T523" s="443"/>
      <c r="U523" s="443"/>
      <c r="V523" s="443"/>
      <c r="W523" s="443"/>
      <c r="X523" s="443"/>
      <c r="Y523" s="443"/>
      <c r="Z523" s="443"/>
    </row>
    <row r="524" ht="34.5" customHeight="1">
      <c r="A524" s="443"/>
      <c r="B524" s="443"/>
      <c r="C524" s="443"/>
      <c r="D524" s="443"/>
      <c r="E524" s="443"/>
      <c r="F524" s="443"/>
      <c r="G524" s="443"/>
      <c r="H524" s="443"/>
      <c r="I524" s="443"/>
      <c r="J524" s="443"/>
      <c r="K524" s="443"/>
      <c r="L524" s="443"/>
      <c r="M524" s="443"/>
      <c r="N524" s="443"/>
      <c r="O524" s="443"/>
      <c r="P524" s="443"/>
      <c r="Q524" s="443"/>
      <c r="R524" s="443"/>
      <c r="S524" s="443"/>
      <c r="T524" s="443"/>
      <c r="U524" s="443"/>
      <c r="V524" s="443"/>
      <c r="W524" s="443"/>
      <c r="X524" s="443"/>
      <c r="Y524" s="443"/>
      <c r="Z524" s="443"/>
    </row>
    <row r="525" ht="34.5" customHeight="1">
      <c r="A525" s="443"/>
      <c r="B525" s="443"/>
      <c r="C525" s="443"/>
      <c r="D525" s="443"/>
      <c r="E525" s="443"/>
      <c r="F525" s="443"/>
      <c r="G525" s="443"/>
      <c r="H525" s="443"/>
      <c r="I525" s="443"/>
      <c r="J525" s="443"/>
      <c r="K525" s="443"/>
      <c r="L525" s="443"/>
      <c r="M525" s="443"/>
      <c r="N525" s="443"/>
      <c r="O525" s="443"/>
      <c r="P525" s="443"/>
      <c r="Q525" s="443"/>
      <c r="R525" s="443"/>
      <c r="S525" s="443"/>
      <c r="T525" s="443"/>
      <c r="U525" s="443"/>
      <c r="V525" s="443"/>
      <c r="W525" s="443"/>
      <c r="X525" s="443"/>
      <c r="Y525" s="443"/>
      <c r="Z525" s="443"/>
    </row>
    <row r="526" ht="34.5" customHeight="1">
      <c r="A526" s="443"/>
      <c r="B526" s="443"/>
      <c r="C526" s="443"/>
      <c r="D526" s="443"/>
      <c r="E526" s="443"/>
      <c r="F526" s="443"/>
      <c r="G526" s="443"/>
      <c r="H526" s="443"/>
      <c r="I526" s="443"/>
      <c r="J526" s="443"/>
      <c r="K526" s="443"/>
      <c r="L526" s="443"/>
      <c r="M526" s="443"/>
      <c r="N526" s="443"/>
      <c r="O526" s="443"/>
      <c r="P526" s="443"/>
      <c r="Q526" s="443"/>
      <c r="R526" s="443"/>
      <c r="S526" s="443"/>
      <c r="T526" s="443"/>
      <c r="U526" s="443"/>
      <c r="V526" s="443"/>
      <c r="W526" s="443"/>
      <c r="X526" s="443"/>
      <c r="Y526" s="443"/>
      <c r="Z526" s="443"/>
    </row>
    <row r="527" ht="34.5" customHeight="1">
      <c r="A527" s="443"/>
      <c r="B527" s="443"/>
      <c r="C527" s="443"/>
      <c r="D527" s="443"/>
      <c r="E527" s="443"/>
      <c r="F527" s="443"/>
      <c r="G527" s="443"/>
      <c r="H527" s="443"/>
      <c r="I527" s="443"/>
      <c r="J527" s="443"/>
      <c r="K527" s="443"/>
      <c r="L527" s="443"/>
      <c r="M527" s="443"/>
      <c r="N527" s="443"/>
      <c r="O527" s="443"/>
      <c r="P527" s="443"/>
      <c r="Q527" s="443"/>
      <c r="R527" s="443"/>
      <c r="S527" s="443"/>
      <c r="T527" s="443"/>
      <c r="U527" s="443"/>
      <c r="V527" s="443"/>
      <c r="W527" s="443"/>
      <c r="X527" s="443"/>
      <c r="Y527" s="443"/>
      <c r="Z527" s="443"/>
    </row>
    <row r="528" ht="34.5" customHeight="1">
      <c r="A528" s="443"/>
      <c r="B528" s="443"/>
      <c r="C528" s="443"/>
      <c r="D528" s="443"/>
      <c r="E528" s="443"/>
      <c r="F528" s="443"/>
      <c r="G528" s="443"/>
      <c r="H528" s="443"/>
      <c r="I528" s="443"/>
      <c r="J528" s="443"/>
      <c r="K528" s="443"/>
      <c r="L528" s="443"/>
      <c r="M528" s="443"/>
      <c r="N528" s="443"/>
      <c r="O528" s="443"/>
      <c r="P528" s="443"/>
      <c r="Q528" s="443"/>
      <c r="R528" s="443"/>
      <c r="S528" s="443"/>
      <c r="T528" s="443"/>
      <c r="U528" s="443"/>
      <c r="V528" s="443"/>
      <c r="W528" s="443"/>
      <c r="X528" s="443"/>
      <c r="Y528" s="443"/>
      <c r="Z528" s="443"/>
    </row>
    <row r="529" ht="34.5" customHeight="1">
      <c r="A529" s="443"/>
      <c r="B529" s="443"/>
      <c r="C529" s="443"/>
      <c r="D529" s="443"/>
      <c r="E529" s="443"/>
      <c r="F529" s="443"/>
      <c r="G529" s="443"/>
      <c r="H529" s="443"/>
      <c r="I529" s="443"/>
      <c r="J529" s="443"/>
      <c r="K529" s="443"/>
      <c r="L529" s="443"/>
      <c r="M529" s="443"/>
      <c r="N529" s="443"/>
      <c r="O529" s="443"/>
      <c r="P529" s="443"/>
      <c r="Q529" s="443"/>
      <c r="R529" s="443"/>
      <c r="S529" s="443"/>
      <c r="T529" s="443"/>
      <c r="U529" s="443"/>
      <c r="V529" s="443"/>
      <c r="W529" s="443"/>
      <c r="X529" s="443"/>
      <c r="Y529" s="443"/>
      <c r="Z529" s="443"/>
    </row>
    <row r="530" ht="34.5" customHeight="1">
      <c r="A530" s="443"/>
      <c r="B530" s="443"/>
      <c r="C530" s="443"/>
      <c r="D530" s="443"/>
      <c r="E530" s="443"/>
      <c r="F530" s="443"/>
      <c r="G530" s="443"/>
      <c r="H530" s="443"/>
      <c r="I530" s="443"/>
      <c r="J530" s="443"/>
      <c r="K530" s="443"/>
      <c r="L530" s="443"/>
      <c r="M530" s="443"/>
      <c r="N530" s="443"/>
      <c r="O530" s="443"/>
      <c r="P530" s="443"/>
      <c r="Q530" s="443"/>
      <c r="R530" s="443"/>
      <c r="S530" s="443"/>
      <c r="T530" s="443"/>
      <c r="U530" s="443"/>
      <c r="V530" s="443"/>
      <c r="W530" s="443"/>
      <c r="X530" s="443"/>
      <c r="Y530" s="443"/>
      <c r="Z530" s="443"/>
    </row>
    <row r="531" ht="34.5" customHeight="1">
      <c r="A531" s="443"/>
      <c r="B531" s="443"/>
      <c r="C531" s="443"/>
      <c r="D531" s="443"/>
      <c r="E531" s="443"/>
      <c r="F531" s="443"/>
      <c r="G531" s="443"/>
      <c r="H531" s="443"/>
      <c r="I531" s="443"/>
      <c r="J531" s="443"/>
      <c r="K531" s="443"/>
      <c r="L531" s="443"/>
      <c r="M531" s="443"/>
      <c r="N531" s="443"/>
      <c r="O531" s="443"/>
      <c r="P531" s="443"/>
      <c r="Q531" s="443"/>
      <c r="R531" s="443"/>
      <c r="S531" s="443"/>
      <c r="T531" s="443"/>
      <c r="U531" s="443"/>
      <c r="V531" s="443"/>
      <c r="W531" s="443"/>
      <c r="X531" s="443"/>
      <c r="Y531" s="443"/>
      <c r="Z531" s="443"/>
    </row>
    <row r="532" ht="34.5" customHeight="1">
      <c r="A532" s="443"/>
      <c r="B532" s="443"/>
      <c r="C532" s="443"/>
      <c r="D532" s="443"/>
      <c r="E532" s="443"/>
      <c r="F532" s="443"/>
      <c r="G532" s="443"/>
      <c r="H532" s="443"/>
      <c r="I532" s="443"/>
      <c r="J532" s="443"/>
      <c r="K532" s="443"/>
      <c r="L532" s="443"/>
      <c r="M532" s="443"/>
      <c r="N532" s="443"/>
      <c r="O532" s="443"/>
      <c r="P532" s="443"/>
      <c r="Q532" s="443"/>
      <c r="R532" s="443"/>
      <c r="S532" s="443"/>
      <c r="T532" s="443"/>
      <c r="U532" s="443"/>
      <c r="V532" s="443"/>
      <c r="W532" s="443"/>
      <c r="X532" s="443"/>
      <c r="Y532" s="443"/>
      <c r="Z532" s="443"/>
    </row>
    <row r="533" ht="34.5" customHeight="1">
      <c r="A533" s="443"/>
      <c r="B533" s="443"/>
      <c r="C533" s="443"/>
      <c r="D533" s="443"/>
      <c r="E533" s="443"/>
      <c r="F533" s="443"/>
      <c r="G533" s="443"/>
      <c r="H533" s="443"/>
      <c r="I533" s="443"/>
      <c r="J533" s="443"/>
      <c r="K533" s="443"/>
      <c r="L533" s="443"/>
      <c r="M533" s="443"/>
      <c r="N533" s="443"/>
      <c r="O533" s="443"/>
      <c r="P533" s="443"/>
      <c r="Q533" s="443"/>
      <c r="R533" s="443"/>
      <c r="S533" s="443"/>
      <c r="T533" s="443"/>
      <c r="U533" s="443"/>
      <c r="V533" s="443"/>
      <c r="W533" s="443"/>
      <c r="X533" s="443"/>
      <c r="Y533" s="443"/>
      <c r="Z533" s="443"/>
    </row>
    <row r="534" ht="34.5" customHeight="1">
      <c r="A534" s="443"/>
      <c r="B534" s="443"/>
      <c r="C534" s="443"/>
      <c r="D534" s="443"/>
      <c r="E534" s="443"/>
      <c r="F534" s="443"/>
      <c r="G534" s="443"/>
      <c r="H534" s="443"/>
      <c r="I534" s="443"/>
      <c r="J534" s="443"/>
      <c r="K534" s="443"/>
      <c r="L534" s="443"/>
      <c r="M534" s="443"/>
      <c r="N534" s="443"/>
      <c r="O534" s="443"/>
      <c r="P534" s="443"/>
      <c r="Q534" s="443"/>
      <c r="R534" s="443"/>
      <c r="S534" s="443"/>
      <c r="T534" s="443"/>
      <c r="U534" s="443"/>
      <c r="V534" s="443"/>
      <c r="W534" s="443"/>
      <c r="X534" s="443"/>
      <c r="Y534" s="443"/>
      <c r="Z534" s="443"/>
    </row>
    <row r="535" ht="34.5" customHeight="1">
      <c r="A535" s="443"/>
      <c r="B535" s="443"/>
      <c r="C535" s="443"/>
      <c r="D535" s="443"/>
      <c r="E535" s="443"/>
      <c r="F535" s="443"/>
      <c r="G535" s="443"/>
      <c r="H535" s="443"/>
      <c r="I535" s="443"/>
      <c r="J535" s="443"/>
      <c r="K535" s="443"/>
      <c r="L535" s="443"/>
      <c r="M535" s="443"/>
      <c r="N535" s="443"/>
      <c r="O535" s="443"/>
      <c r="P535" s="443"/>
      <c r="Q535" s="443"/>
      <c r="R535" s="443"/>
      <c r="S535" s="443"/>
      <c r="T535" s="443"/>
      <c r="U535" s="443"/>
      <c r="V535" s="443"/>
      <c r="W535" s="443"/>
      <c r="X535" s="443"/>
      <c r="Y535" s="443"/>
      <c r="Z535" s="443"/>
    </row>
    <row r="536" ht="34.5" customHeight="1">
      <c r="A536" s="443"/>
      <c r="B536" s="443"/>
      <c r="C536" s="443"/>
      <c r="D536" s="443"/>
      <c r="E536" s="443"/>
      <c r="F536" s="443"/>
      <c r="G536" s="443"/>
      <c r="H536" s="443"/>
      <c r="I536" s="443"/>
      <c r="J536" s="443"/>
      <c r="K536" s="443"/>
      <c r="L536" s="443"/>
      <c r="M536" s="443"/>
      <c r="N536" s="443"/>
      <c r="O536" s="443"/>
      <c r="P536" s="443"/>
      <c r="Q536" s="443"/>
      <c r="R536" s="443"/>
      <c r="S536" s="443"/>
      <c r="T536" s="443"/>
      <c r="U536" s="443"/>
      <c r="V536" s="443"/>
      <c r="W536" s="443"/>
      <c r="X536" s="443"/>
      <c r="Y536" s="443"/>
      <c r="Z536" s="443"/>
    </row>
    <row r="537" ht="34.5" customHeight="1">
      <c r="A537" s="443"/>
      <c r="B537" s="443"/>
      <c r="C537" s="443"/>
      <c r="D537" s="443"/>
      <c r="E537" s="443"/>
      <c r="F537" s="443"/>
      <c r="G537" s="443"/>
      <c r="H537" s="443"/>
      <c r="I537" s="443"/>
      <c r="J537" s="443"/>
      <c r="K537" s="443"/>
      <c r="L537" s="443"/>
      <c r="M537" s="443"/>
      <c r="N537" s="443"/>
      <c r="O537" s="443"/>
      <c r="P537" s="443"/>
      <c r="Q537" s="443"/>
      <c r="R537" s="443"/>
      <c r="S537" s="443"/>
      <c r="T537" s="443"/>
      <c r="U537" s="443"/>
      <c r="V537" s="443"/>
      <c r="W537" s="443"/>
      <c r="X537" s="443"/>
      <c r="Y537" s="443"/>
      <c r="Z537" s="443"/>
    </row>
    <row r="538" ht="34.5" customHeight="1">
      <c r="A538" s="443"/>
      <c r="B538" s="443"/>
      <c r="C538" s="443"/>
      <c r="D538" s="443"/>
      <c r="E538" s="443"/>
      <c r="F538" s="443"/>
      <c r="G538" s="443"/>
      <c r="H538" s="443"/>
      <c r="I538" s="443"/>
      <c r="J538" s="443"/>
      <c r="K538" s="443"/>
      <c r="L538" s="443"/>
      <c r="M538" s="443"/>
      <c r="N538" s="443"/>
      <c r="O538" s="443"/>
      <c r="P538" s="443"/>
      <c r="Q538" s="443"/>
      <c r="R538" s="443"/>
      <c r="S538" s="443"/>
      <c r="T538" s="443"/>
      <c r="U538" s="443"/>
      <c r="V538" s="443"/>
      <c r="W538" s="443"/>
      <c r="X538" s="443"/>
      <c r="Y538" s="443"/>
      <c r="Z538" s="443"/>
    </row>
    <row r="539" ht="34.5" customHeight="1">
      <c r="A539" s="443"/>
      <c r="B539" s="443"/>
      <c r="C539" s="443"/>
      <c r="D539" s="443"/>
      <c r="E539" s="443"/>
      <c r="F539" s="443"/>
      <c r="G539" s="443"/>
      <c r="H539" s="443"/>
      <c r="I539" s="443"/>
      <c r="J539" s="443"/>
      <c r="K539" s="443"/>
      <c r="L539" s="443"/>
      <c r="M539" s="443"/>
      <c r="N539" s="443"/>
      <c r="O539" s="443"/>
      <c r="P539" s="443"/>
      <c r="Q539" s="443"/>
      <c r="R539" s="443"/>
      <c r="S539" s="443"/>
      <c r="T539" s="443"/>
      <c r="U539" s="443"/>
      <c r="V539" s="443"/>
      <c r="W539" s="443"/>
      <c r="X539" s="443"/>
      <c r="Y539" s="443"/>
      <c r="Z539" s="443"/>
    </row>
    <row r="540" ht="34.5" customHeight="1">
      <c r="A540" s="443"/>
      <c r="B540" s="443"/>
      <c r="C540" s="443"/>
      <c r="D540" s="443"/>
      <c r="E540" s="443"/>
      <c r="F540" s="443"/>
      <c r="G540" s="443"/>
      <c r="H540" s="443"/>
      <c r="I540" s="443"/>
      <c r="J540" s="443"/>
      <c r="K540" s="443"/>
      <c r="L540" s="443"/>
      <c r="M540" s="443"/>
      <c r="N540" s="443"/>
      <c r="O540" s="443"/>
      <c r="P540" s="443"/>
      <c r="Q540" s="443"/>
      <c r="R540" s="443"/>
      <c r="S540" s="443"/>
      <c r="T540" s="443"/>
      <c r="U540" s="443"/>
      <c r="V540" s="443"/>
      <c r="W540" s="443"/>
      <c r="X540" s="443"/>
      <c r="Y540" s="443"/>
      <c r="Z540" s="443"/>
    </row>
    <row r="541" ht="34.5" customHeight="1">
      <c r="A541" s="443"/>
      <c r="B541" s="443"/>
      <c r="C541" s="443"/>
      <c r="D541" s="443"/>
      <c r="E541" s="443"/>
      <c r="F541" s="443"/>
      <c r="G541" s="443"/>
      <c r="H541" s="443"/>
      <c r="I541" s="443"/>
      <c r="J541" s="443"/>
      <c r="K541" s="443"/>
      <c r="L541" s="443"/>
      <c r="M541" s="443"/>
      <c r="N541" s="443"/>
      <c r="O541" s="443"/>
      <c r="P541" s="443"/>
      <c r="Q541" s="443"/>
      <c r="R541" s="443"/>
      <c r="S541" s="443"/>
      <c r="T541" s="443"/>
      <c r="U541" s="443"/>
      <c r="V541" s="443"/>
      <c r="W541" s="443"/>
      <c r="X541" s="443"/>
      <c r="Y541" s="443"/>
      <c r="Z541" s="443"/>
    </row>
    <row r="542" ht="34.5" customHeight="1">
      <c r="A542" s="443"/>
      <c r="B542" s="443"/>
      <c r="C542" s="443"/>
      <c r="D542" s="443"/>
      <c r="E542" s="443"/>
      <c r="F542" s="443"/>
      <c r="G542" s="443"/>
      <c r="H542" s="443"/>
      <c r="I542" s="443"/>
      <c r="J542" s="443"/>
      <c r="K542" s="443"/>
      <c r="L542" s="443"/>
      <c r="M542" s="443"/>
      <c r="N542" s="443"/>
      <c r="O542" s="443"/>
      <c r="P542" s="443"/>
      <c r="Q542" s="443"/>
      <c r="R542" s="443"/>
      <c r="S542" s="443"/>
      <c r="T542" s="443"/>
      <c r="U542" s="443"/>
      <c r="V542" s="443"/>
      <c r="W542" s="443"/>
      <c r="X542" s="443"/>
      <c r="Y542" s="443"/>
      <c r="Z542" s="443"/>
    </row>
    <row r="543" ht="34.5" customHeight="1">
      <c r="A543" s="443"/>
      <c r="B543" s="443"/>
      <c r="C543" s="443"/>
      <c r="D543" s="443"/>
      <c r="E543" s="443"/>
      <c r="F543" s="443"/>
      <c r="G543" s="443"/>
      <c r="H543" s="443"/>
      <c r="I543" s="443"/>
      <c r="J543" s="443"/>
      <c r="K543" s="443"/>
      <c r="L543" s="443"/>
      <c r="M543" s="443"/>
      <c r="N543" s="443"/>
      <c r="O543" s="443"/>
      <c r="P543" s="443"/>
      <c r="Q543" s="443"/>
      <c r="R543" s="443"/>
      <c r="S543" s="443"/>
      <c r="T543" s="443"/>
      <c r="U543" s="443"/>
      <c r="V543" s="443"/>
      <c r="W543" s="443"/>
      <c r="X543" s="443"/>
      <c r="Y543" s="443"/>
      <c r="Z543" s="443"/>
    </row>
    <row r="544" ht="34.5" customHeight="1">
      <c r="A544" s="443"/>
      <c r="B544" s="443"/>
      <c r="C544" s="443"/>
      <c r="D544" s="443"/>
      <c r="E544" s="443"/>
      <c r="F544" s="443"/>
      <c r="G544" s="443"/>
      <c r="H544" s="443"/>
      <c r="I544" s="443"/>
      <c r="J544" s="443"/>
      <c r="K544" s="443"/>
      <c r="L544" s="443"/>
      <c r="M544" s="443"/>
      <c r="N544" s="443"/>
      <c r="O544" s="443"/>
      <c r="P544" s="443"/>
      <c r="Q544" s="443"/>
      <c r="R544" s="443"/>
      <c r="S544" s="443"/>
      <c r="T544" s="443"/>
      <c r="U544" s="443"/>
      <c r="V544" s="443"/>
      <c r="W544" s="443"/>
      <c r="X544" s="443"/>
      <c r="Y544" s="443"/>
      <c r="Z544" s="443"/>
    </row>
    <row r="545" ht="34.5" customHeight="1">
      <c r="A545" s="443"/>
      <c r="B545" s="443"/>
      <c r="C545" s="443"/>
      <c r="D545" s="443"/>
      <c r="E545" s="443"/>
      <c r="F545" s="443"/>
      <c r="G545" s="443"/>
      <c r="H545" s="443"/>
      <c r="I545" s="443"/>
      <c r="J545" s="443"/>
      <c r="K545" s="443"/>
      <c r="L545" s="443"/>
      <c r="M545" s="443"/>
      <c r="N545" s="443"/>
      <c r="O545" s="443"/>
      <c r="P545" s="443"/>
      <c r="Q545" s="443"/>
      <c r="R545" s="443"/>
      <c r="S545" s="443"/>
      <c r="T545" s="443"/>
      <c r="U545" s="443"/>
      <c r="V545" s="443"/>
      <c r="W545" s="443"/>
      <c r="X545" s="443"/>
      <c r="Y545" s="443"/>
      <c r="Z545" s="443"/>
    </row>
    <row r="546" ht="34.5" customHeight="1">
      <c r="A546" s="443"/>
      <c r="B546" s="443"/>
      <c r="C546" s="443"/>
      <c r="D546" s="443"/>
      <c r="E546" s="443"/>
      <c r="F546" s="443"/>
      <c r="G546" s="443"/>
      <c r="H546" s="443"/>
      <c r="I546" s="443"/>
      <c r="J546" s="443"/>
      <c r="K546" s="443"/>
      <c r="L546" s="443"/>
      <c r="M546" s="443"/>
      <c r="N546" s="443"/>
      <c r="O546" s="443"/>
      <c r="P546" s="443"/>
      <c r="Q546" s="443"/>
      <c r="R546" s="443"/>
      <c r="S546" s="443"/>
      <c r="T546" s="443"/>
      <c r="U546" s="443"/>
      <c r="V546" s="443"/>
      <c r="W546" s="443"/>
      <c r="X546" s="443"/>
      <c r="Y546" s="443"/>
      <c r="Z546" s="443"/>
    </row>
    <row r="547" ht="34.5" customHeight="1">
      <c r="A547" s="443"/>
      <c r="B547" s="443"/>
      <c r="C547" s="443"/>
      <c r="D547" s="443"/>
      <c r="E547" s="443"/>
      <c r="F547" s="443"/>
      <c r="G547" s="443"/>
      <c r="H547" s="443"/>
      <c r="I547" s="443"/>
      <c r="J547" s="443"/>
      <c r="K547" s="443"/>
      <c r="L547" s="443"/>
      <c r="M547" s="443"/>
      <c r="N547" s="443"/>
      <c r="O547" s="443"/>
      <c r="P547" s="443"/>
      <c r="Q547" s="443"/>
      <c r="R547" s="443"/>
      <c r="S547" s="443"/>
      <c r="T547" s="443"/>
      <c r="U547" s="443"/>
      <c r="V547" s="443"/>
      <c r="W547" s="443"/>
      <c r="X547" s="443"/>
      <c r="Y547" s="443"/>
      <c r="Z547" s="443"/>
    </row>
    <row r="548" ht="34.5" customHeight="1">
      <c r="A548" s="443"/>
      <c r="B548" s="443"/>
      <c r="C548" s="443"/>
      <c r="D548" s="443"/>
      <c r="E548" s="443"/>
      <c r="F548" s="443"/>
      <c r="G548" s="443"/>
      <c r="H548" s="443"/>
      <c r="I548" s="443"/>
      <c r="J548" s="443"/>
      <c r="K548" s="443"/>
      <c r="L548" s="443"/>
      <c r="M548" s="443"/>
      <c r="N548" s="443"/>
      <c r="O548" s="443"/>
      <c r="P548" s="443"/>
      <c r="Q548" s="443"/>
      <c r="R548" s="443"/>
      <c r="S548" s="443"/>
      <c r="T548" s="443"/>
      <c r="U548" s="443"/>
      <c r="V548" s="443"/>
      <c r="W548" s="443"/>
      <c r="X548" s="443"/>
      <c r="Y548" s="443"/>
      <c r="Z548" s="443"/>
    </row>
    <row r="549" ht="34.5" customHeight="1">
      <c r="A549" s="443"/>
      <c r="B549" s="443"/>
      <c r="C549" s="443"/>
      <c r="D549" s="443"/>
      <c r="E549" s="443"/>
      <c r="F549" s="443"/>
      <c r="G549" s="443"/>
      <c r="H549" s="443"/>
      <c r="I549" s="443"/>
      <c r="J549" s="443"/>
      <c r="K549" s="443"/>
      <c r="L549" s="443"/>
      <c r="M549" s="443"/>
      <c r="N549" s="443"/>
      <c r="O549" s="443"/>
      <c r="P549" s="443"/>
      <c r="Q549" s="443"/>
      <c r="R549" s="443"/>
      <c r="S549" s="443"/>
      <c r="T549" s="443"/>
      <c r="U549" s="443"/>
      <c r="V549" s="443"/>
      <c r="W549" s="443"/>
      <c r="X549" s="443"/>
      <c r="Y549" s="443"/>
      <c r="Z549" s="443"/>
    </row>
    <row r="550" ht="34.5" customHeight="1">
      <c r="A550" s="443"/>
      <c r="B550" s="443"/>
      <c r="C550" s="443"/>
      <c r="D550" s="443"/>
      <c r="E550" s="443"/>
      <c r="F550" s="443"/>
      <c r="G550" s="443"/>
      <c r="H550" s="443"/>
      <c r="I550" s="443"/>
      <c r="J550" s="443"/>
      <c r="K550" s="443"/>
      <c r="L550" s="443"/>
      <c r="M550" s="443"/>
      <c r="N550" s="443"/>
      <c r="O550" s="443"/>
      <c r="P550" s="443"/>
      <c r="Q550" s="443"/>
      <c r="R550" s="443"/>
      <c r="S550" s="443"/>
      <c r="T550" s="443"/>
      <c r="U550" s="443"/>
      <c r="V550" s="443"/>
      <c r="W550" s="443"/>
      <c r="X550" s="443"/>
      <c r="Y550" s="443"/>
      <c r="Z550" s="443"/>
    </row>
    <row r="551" ht="34.5" customHeight="1">
      <c r="A551" s="443"/>
      <c r="B551" s="443"/>
      <c r="C551" s="443"/>
      <c r="D551" s="443"/>
      <c r="E551" s="443"/>
      <c r="F551" s="443"/>
      <c r="G551" s="443"/>
      <c r="H551" s="443"/>
      <c r="I551" s="443"/>
      <c r="J551" s="443"/>
      <c r="K551" s="443"/>
      <c r="L551" s="443"/>
      <c r="M551" s="443"/>
      <c r="N551" s="443"/>
      <c r="O551" s="443"/>
      <c r="P551" s="443"/>
      <c r="Q551" s="443"/>
      <c r="R551" s="443"/>
      <c r="S551" s="443"/>
      <c r="T551" s="443"/>
      <c r="U551" s="443"/>
      <c r="V551" s="443"/>
      <c r="W551" s="443"/>
      <c r="X551" s="443"/>
      <c r="Y551" s="443"/>
      <c r="Z551" s="443"/>
    </row>
    <row r="552" ht="34.5" customHeight="1">
      <c r="A552" s="443"/>
      <c r="B552" s="443"/>
      <c r="C552" s="443"/>
      <c r="D552" s="443"/>
      <c r="E552" s="443"/>
      <c r="F552" s="443"/>
      <c r="G552" s="443"/>
      <c r="H552" s="443"/>
      <c r="I552" s="443"/>
      <c r="J552" s="443"/>
      <c r="K552" s="443"/>
      <c r="L552" s="443"/>
      <c r="M552" s="443"/>
      <c r="N552" s="443"/>
      <c r="O552" s="443"/>
      <c r="P552" s="443"/>
      <c r="Q552" s="443"/>
      <c r="R552" s="443"/>
      <c r="S552" s="443"/>
      <c r="T552" s="443"/>
      <c r="U552" s="443"/>
      <c r="V552" s="443"/>
      <c r="W552" s="443"/>
      <c r="X552" s="443"/>
      <c r="Y552" s="443"/>
      <c r="Z552" s="443"/>
    </row>
    <row r="553" ht="34.5" customHeight="1">
      <c r="A553" s="443"/>
      <c r="B553" s="443"/>
      <c r="C553" s="443"/>
      <c r="D553" s="443"/>
      <c r="E553" s="443"/>
      <c r="F553" s="443"/>
      <c r="G553" s="443"/>
      <c r="H553" s="443"/>
      <c r="I553" s="443"/>
      <c r="J553" s="443"/>
      <c r="K553" s="443"/>
      <c r="L553" s="443"/>
      <c r="M553" s="443"/>
      <c r="N553" s="443"/>
      <c r="O553" s="443"/>
      <c r="P553" s="443"/>
      <c r="Q553" s="443"/>
      <c r="R553" s="443"/>
      <c r="S553" s="443"/>
      <c r="T553" s="443"/>
      <c r="U553" s="443"/>
      <c r="V553" s="443"/>
      <c r="W553" s="443"/>
      <c r="X553" s="443"/>
      <c r="Y553" s="443"/>
      <c r="Z553" s="443"/>
    </row>
    <row r="554" ht="34.5" customHeight="1">
      <c r="A554" s="443"/>
      <c r="B554" s="443"/>
      <c r="C554" s="443"/>
      <c r="D554" s="443"/>
      <c r="E554" s="443"/>
      <c r="F554" s="443"/>
      <c r="G554" s="443"/>
      <c r="H554" s="443"/>
      <c r="I554" s="443"/>
      <c r="J554" s="443"/>
      <c r="K554" s="443"/>
      <c r="L554" s="443"/>
      <c r="M554" s="443"/>
      <c r="N554" s="443"/>
      <c r="O554" s="443"/>
      <c r="P554" s="443"/>
      <c r="Q554" s="443"/>
      <c r="R554" s="443"/>
      <c r="S554" s="443"/>
      <c r="T554" s="443"/>
      <c r="U554" s="443"/>
      <c r="V554" s="443"/>
      <c r="W554" s="443"/>
      <c r="X554" s="443"/>
      <c r="Y554" s="443"/>
      <c r="Z554" s="443"/>
    </row>
    <row r="555" ht="34.5" customHeight="1">
      <c r="A555" s="443"/>
      <c r="B555" s="443"/>
      <c r="C555" s="443"/>
      <c r="D555" s="443"/>
      <c r="E555" s="443"/>
      <c r="F555" s="443"/>
      <c r="G555" s="443"/>
      <c r="H555" s="443"/>
      <c r="I555" s="443"/>
      <c r="J555" s="443"/>
      <c r="K555" s="443"/>
      <c r="L555" s="443"/>
      <c r="M555" s="443"/>
      <c r="N555" s="443"/>
      <c r="O555" s="443"/>
      <c r="P555" s="443"/>
      <c r="Q555" s="443"/>
      <c r="R555" s="443"/>
      <c r="S555" s="443"/>
      <c r="T555" s="443"/>
      <c r="U555" s="443"/>
      <c r="V555" s="443"/>
      <c r="W555" s="443"/>
      <c r="X555" s="443"/>
      <c r="Y555" s="443"/>
      <c r="Z555" s="443"/>
    </row>
    <row r="556" ht="34.5" customHeight="1">
      <c r="A556" s="443"/>
      <c r="B556" s="443"/>
      <c r="C556" s="443"/>
      <c r="D556" s="443"/>
      <c r="E556" s="443"/>
      <c r="F556" s="443"/>
      <c r="G556" s="443"/>
      <c r="H556" s="443"/>
      <c r="I556" s="443"/>
      <c r="J556" s="443"/>
      <c r="K556" s="443"/>
      <c r="L556" s="443"/>
      <c r="M556" s="443"/>
      <c r="N556" s="443"/>
      <c r="O556" s="443"/>
      <c r="P556" s="443"/>
      <c r="Q556" s="443"/>
      <c r="R556" s="443"/>
      <c r="S556" s="443"/>
      <c r="T556" s="443"/>
      <c r="U556" s="443"/>
      <c r="V556" s="443"/>
      <c r="W556" s="443"/>
      <c r="X556" s="443"/>
      <c r="Y556" s="443"/>
      <c r="Z556" s="443"/>
    </row>
    <row r="557" ht="34.5" customHeight="1">
      <c r="A557" s="443"/>
      <c r="B557" s="443"/>
      <c r="C557" s="443"/>
      <c r="D557" s="443"/>
      <c r="E557" s="443"/>
      <c r="F557" s="443"/>
      <c r="G557" s="443"/>
      <c r="H557" s="443"/>
      <c r="I557" s="443"/>
      <c r="J557" s="443"/>
      <c r="K557" s="443"/>
      <c r="L557" s="443"/>
      <c r="M557" s="443"/>
      <c r="N557" s="443"/>
      <c r="O557" s="443"/>
      <c r="P557" s="443"/>
      <c r="Q557" s="443"/>
      <c r="R557" s="443"/>
      <c r="S557" s="443"/>
      <c r="T557" s="443"/>
      <c r="U557" s="443"/>
      <c r="V557" s="443"/>
      <c r="W557" s="443"/>
      <c r="X557" s="443"/>
      <c r="Y557" s="443"/>
      <c r="Z557" s="443"/>
    </row>
    <row r="558" ht="34.5" customHeight="1">
      <c r="A558" s="443"/>
      <c r="B558" s="443"/>
      <c r="C558" s="443"/>
      <c r="D558" s="443"/>
      <c r="E558" s="443"/>
      <c r="F558" s="443"/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  <c r="Q558" s="443"/>
      <c r="R558" s="443"/>
      <c r="S558" s="443"/>
      <c r="T558" s="443"/>
      <c r="U558" s="443"/>
      <c r="V558" s="443"/>
      <c r="W558" s="443"/>
      <c r="X558" s="443"/>
      <c r="Y558" s="443"/>
      <c r="Z558" s="443"/>
    </row>
    <row r="559" ht="34.5" customHeight="1">
      <c r="A559" s="443"/>
      <c r="B559" s="443"/>
      <c r="C559" s="443"/>
      <c r="D559" s="443"/>
      <c r="E559" s="443"/>
      <c r="F559" s="443"/>
      <c r="G559" s="443"/>
      <c r="H559" s="443"/>
      <c r="I559" s="443"/>
      <c r="J559" s="443"/>
      <c r="K559" s="443"/>
      <c r="L559" s="443"/>
      <c r="M559" s="443"/>
      <c r="N559" s="443"/>
      <c r="O559" s="443"/>
      <c r="P559" s="443"/>
      <c r="Q559" s="443"/>
      <c r="R559" s="443"/>
      <c r="S559" s="443"/>
      <c r="T559" s="443"/>
      <c r="U559" s="443"/>
      <c r="V559" s="443"/>
      <c r="W559" s="443"/>
      <c r="X559" s="443"/>
      <c r="Y559" s="443"/>
      <c r="Z559" s="443"/>
    </row>
    <row r="560" ht="34.5" customHeight="1">
      <c r="A560" s="443"/>
      <c r="B560" s="443"/>
      <c r="C560" s="443"/>
      <c r="D560" s="443"/>
      <c r="E560" s="443"/>
      <c r="F560" s="443"/>
      <c r="G560" s="443"/>
      <c r="H560" s="443"/>
      <c r="I560" s="443"/>
      <c r="J560" s="443"/>
      <c r="K560" s="443"/>
      <c r="L560" s="443"/>
      <c r="M560" s="443"/>
      <c r="N560" s="443"/>
      <c r="O560" s="443"/>
      <c r="P560" s="443"/>
      <c r="Q560" s="443"/>
      <c r="R560" s="443"/>
      <c r="S560" s="443"/>
      <c r="T560" s="443"/>
      <c r="U560" s="443"/>
      <c r="V560" s="443"/>
      <c r="W560" s="443"/>
      <c r="X560" s="443"/>
      <c r="Y560" s="443"/>
      <c r="Z560" s="443"/>
    </row>
    <row r="561" ht="34.5" customHeight="1">
      <c r="A561" s="443"/>
      <c r="B561" s="443"/>
      <c r="C561" s="443"/>
      <c r="D561" s="443"/>
      <c r="E561" s="443"/>
      <c r="F561" s="443"/>
      <c r="G561" s="443"/>
      <c r="H561" s="443"/>
      <c r="I561" s="443"/>
      <c r="J561" s="443"/>
      <c r="K561" s="443"/>
      <c r="L561" s="443"/>
      <c r="M561" s="443"/>
      <c r="N561" s="443"/>
      <c r="O561" s="443"/>
      <c r="P561" s="443"/>
      <c r="Q561" s="443"/>
      <c r="R561" s="443"/>
      <c r="S561" s="443"/>
      <c r="T561" s="443"/>
      <c r="U561" s="443"/>
      <c r="V561" s="443"/>
      <c r="W561" s="443"/>
      <c r="X561" s="443"/>
      <c r="Y561" s="443"/>
      <c r="Z561" s="443"/>
    </row>
    <row r="562" ht="34.5" customHeight="1">
      <c r="A562" s="443"/>
      <c r="B562" s="443"/>
      <c r="C562" s="443"/>
      <c r="D562" s="443"/>
      <c r="E562" s="443"/>
      <c r="F562" s="443"/>
      <c r="G562" s="443"/>
      <c r="H562" s="443"/>
      <c r="I562" s="443"/>
      <c r="J562" s="443"/>
      <c r="K562" s="443"/>
      <c r="L562" s="443"/>
      <c r="M562" s="443"/>
      <c r="N562" s="443"/>
      <c r="O562" s="443"/>
      <c r="P562" s="443"/>
      <c r="Q562" s="443"/>
      <c r="R562" s="443"/>
      <c r="S562" s="443"/>
      <c r="T562" s="443"/>
      <c r="U562" s="443"/>
      <c r="V562" s="443"/>
      <c r="W562" s="443"/>
      <c r="X562" s="443"/>
      <c r="Y562" s="443"/>
      <c r="Z562" s="443"/>
    </row>
    <row r="563" ht="34.5" customHeight="1">
      <c r="A563" s="443"/>
      <c r="B563" s="443"/>
      <c r="C563" s="443"/>
      <c r="D563" s="443"/>
      <c r="E563" s="443"/>
      <c r="F563" s="443"/>
      <c r="G563" s="443"/>
      <c r="H563" s="443"/>
      <c r="I563" s="443"/>
      <c r="J563" s="443"/>
      <c r="K563" s="443"/>
      <c r="L563" s="443"/>
      <c r="M563" s="443"/>
      <c r="N563" s="443"/>
      <c r="O563" s="443"/>
      <c r="P563" s="443"/>
      <c r="Q563" s="443"/>
      <c r="R563" s="443"/>
      <c r="S563" s="443"/>
      <c r="T563" s="443"/>
      <c r="U563" s="443"/>
      <c r="V563" s="443"/>
      <c r="W563" s="443"/>
      <c r="X563" s="443"/>
      <c r="Y563" s="443"/>
      <c r="Z563" s="443"/>
    </row>
    <row r="564" ht="34.5" customHeight="1">
      <c r="A564" s="443"/>
      <c r="B564" s="443"/>
      <c r="C564" s="443"/>
      <c r="D564" s="443"/>
      <c r="E564" s="443"/>
      <c r="F564" s="443"/>
      <c r="G564" s="443"/>
      <c r="H564" s="443"/>
      <c r="I564" s="443"/>
      <c r="J564" s="443"/>
      <c r="K564" s="443"/>
      <c r="L564" s="443"/>
      <c r="M564" s="443"/>
      <c r="N564" s="443"/>
      <c r="O564" s="443"/>
      <c r="P564" s="443"/>
      <c r="Q564" s="443"/>
      <c r="R564" s="443"/>
      <c r="S564" s="443"/>
      <c r="T564" s="443"/>
      <c r="U564" s="443"/>
      <c r="V564" s="443"/>
      <c r="W564" s="443"/>
      <c r="X564" s="443"/>
      <c r="Y564" s="443"/>
      <c r="Z564" s="443"/>
    </row>
    <row r="565" ht="34.5" customHeight="1">
      <c r="A565" s="443"/>
      <c r="B565" s="443"/>
      <c r="C565" s="443"/>
      <c r="D565" s="443"/>
      <c r="E565" s="443"/>
      <c r="F565" s="443"/>
      <c r="G565" s="443"/>
      <c r="H565" s="443"/>
      <c r="I565" s="443"/>
      <c r="J565" s="443"/>
      <c r="K565" s="443"/>
      <c r="L565" s="443"/>
      <c r="M565" s="443"/>
      <c r="N565" s="443"/>
      <c r="O565" s="443"/>
      <c r="P565" s="443"/>
      <c r="Q565" s="443"/>
      <c r="R565" s="443"/>
      <c r="S565" s="443"/>
      <c r="T565" s="443"/>
      <c r="U565" s="443"/>
      <c r="V565" s="443"/>
      <c r="W565" s="443"/>
      <c r="X565" s="443"/>
      <c r="Y565" s="443"/>
      <c r="Z565" s="443"/>
    </row>
    <row r="566" ht="34.5" customHeight="1">
      <c r="A566" s="443"/>
      <c r="B566" s="443"/>
      <c r="C566" s="443"/>
      <c r="D566" s="443"/>
      <c r="E566" s="443"/>
      <c r="F566" s="443"/>
      <c r="G566" s="443"/>
      <c r="H566" s="443"/>
      <c r="I566" s="443"/>
      <c r="J566" s="443"/>
      <c r="K566" s="443"/>
      <c r="L566" s="443"/>
      <c r="M566" s="443"/>
      <c r="N566" s="443"/>
      <c r="O566" s="443"/>
      <c r="P566" s="443"/>
      <c r="Q566" s="443"/>
      <c r="R566" s="443"/>
      <c r="S566" s="443"/>
      <c r="T566" s="443"/>
      <c r="U566" s="443"/>
      <c r="V566" s="443"/>
      <c r="W566" s="443"/>
      <c r="X566" s="443"/>
      <c r="Y566" s="443"/>
      <c r="Z566" s="443"/>
    </row>
    <row r="567" ht="34.5" customHeight="1">
      <c r="A567" s="443"/>
      <c r="B567" s="443"/>
      <c r="C567" s="443"/>
      <c r="D567" s="443"/>
      <c r="E567" s="443"/>
      <c r="F567" s="443"/>
      <c r="G567" s="443"/>
      <c r="H567" s="443"/>
      <c r="I567" s="443"/>
      <c r="J567" s="443"/>
      <c r="K567" s="443"/>
      <c r="L567" s="443"/>
      <c r="M567" s="443"/>
      <c r="N567" s="443"/>
      <c r="O567" s="443"/>
      <c r="P567" s="443"/>
      <c r="Q567" s="443"/>
      <c r="R567" s="443"/>
      <c r="S567" s="443"/>
      <c r="T567" s="443"/>
      <c r="U567" s="443"/>
      <c r="V567" s="443"/>
      <c r="W567" s="443"/>
      <c r="X567" s="443"/>
      <c r="Y567" s="443"/>
      <c r="Z567" s="443"/>
    </row>
    <row r="568" ht="34.5" customHeight="1">
      <c r="A568" s="443"/>
      <c r="B568" s="443"/>
      <c r="C568" s="443"/>
      <c r="D568" s="443"/>
      <c r="E568" s="443"/>
      <c r="F568" s="443"/>
      <c r="G568" s="443"/>
      <c r="H568" s="443"/>
      <c r="I568" s="443"/>
      <c r="J568" s="443"/>
      <c r="K568" s="443"/>
      <c r="L568" s="443"/>
      <c r="M568" s="443"/>
      <c r="N568" s="443"/>
      <c r="O568" s="443"/>
      <c r="P568" s="443"/>
      <c r="Q568" s="443"/>
      <c r="R568" s="443"/>
      <c r="S568" s="443"/>
      <c r="T568" s="443"/>
      <c r="U568" s="443"/>
      <c r="V568" s="443"/>
      <c r="W568" s="443"/>
      <c r="X568" s="443"/>
      <c r="Y568" s="443"/>
      <c r="Z568" s="443"/>
    </row>
    <row r="569" ht="34.5" customHeight="1">
      <c r="A569" s="443"/>
      <c r="B569" s="443"/>
      <c r="C569" s="443"/>
      <c r="D569" s="443"/>
      <c r="E569" s="443"/>
      <c r="F569" s="443"/>
      <c r="G569" s="443"/>
      <c r="H569" s="443"/>
      <c r="I569" s="443"/>
      <c r="J569" s="443"/>
      <c r="K569" s="443"/>
      <c r="L569" s="443"/>
      <c r="M569" s="443"/>
      <c r="N569" s="443"/>
      <c r="O569" s="443"/>
      <c r="P569" s="443"/>
      <c r="Q569" s="443"/>
      <c r="R569" s="443"/>
      <c r="S569" s="443"/>
      <c r="T569" s="443"/>
      <c r="U569" s="443"/>
      <c r="V569" s="443"/>
      <c r="W569" s="443"/>
      <c r="X569" s="443"/>
      <c r="Y569" s="443"/>
      <c r="Z569" s="443"/>
    </row>
    <row r="570" ht="34.5" customHeight="1">
      <c r="A570" s="443"/>
      <c r="B570" s="443"/>
      <c r="C570" s="443"/>
      <c r="D570" s="443"/>
      <c r="E570" s="443"/>
      <c r="F570" s="443"/>
      <c r="G570" s="443"/>
      <c r="H570" s="443"/>
      <c r="I570" s="443"/>
      <c r="J570" s="443"/>
      <c r="K570" s="443"/>
      <c r="L570" s="443"/>
      <c r="M570" s="443"/>
      <c r="N570" s="443"/>
      <c r="O570" s="443"/>
      <c r="P570" s="443"/>
      <c r="Q570" s="443"/>
      <c r="R570" s="443"/>
      <c r="S570" s="443"/>
      <c r="T570" s="443"/>
      <c r="U570" s="443"/>
      <c r="V570" s="443"/>
      <c r="W570" s="443"/>
      <c r="X570" s="443"/>
      <c r="Y570" s="443"/>
      <c r="Z570" s="443"/>
    </row>
    <row r="571" ht="34.5" customHeight="1">
      <c r="A571" s="443"/>
      <c r="B571" s="443"/>
      <c r="C571" s="443"/>
      <c r="D571" s="443"/>
      <c r="E571" s="443"/>
      <c r="F571" s="443"/>
      <c r="G571" s="443"/>
      <c r="H571" s="443"/>
      <c r="I571" s="443"/>
      <c r="J571" s="443"/>
      <c r="K571" s="443"/>
      <c r="L571" s="443"/>
      <c r="M571" s="443"/>
      <c r="N571" s="443"/>
      <c r="O571" s="443"/>
      <c r="P571" s="443"/>
      <c r="Q571" s="443"/>
      <c r="R571" s="443"/>
      <c r="S571" s="443"/>
      <c r="T571" s="443"/>
      <c r="U571" s="443"/>
      <c r="V571" s="443"/>
      <c r="W571" s="443"/>
      <c r="X571" s="443"/>
      <c r="Y571" s="443"/>
      <c r="Z571" s="443"/>
    </row>
    <row r="572" ht="34.5" customHeight="1">
      <c r="A572" s="443"/>
      <c r="B572" s="443"/>
      <c r="C572" s="443"/>
      <c r="D572" s="443"/>
      <c r="E572" s="443"/>
      <c r="F572" s="443"/>
      <c r="G572" s="443"/>
      <c r="H572" s="443"/>
      <c r="I572" s="443"/>
      <c r="J572" s="443"/>
      <c r="K572" s="443"/>
      <c r="L572" s="443"/>
      <c r="M572" s="443"/>
      <c r="N572" s="443"/>
      <c r="O572" s="443"/>
      <c r="P572" s="443"/>
      <c r="Q572" s="443"/>
      <c r="R572" s="443"/>
      <c r="S572" s="443"/>
      <c r="T572" s="443"/>
      <c r="U572" s="443"/>
      <c r="V572" s="443"/>
      <c r="W572" s="443"/>
      <c r="X572" s="443"/>
      <c r="Y572" s="443"/>
      <c r="Z572" s="443"/>
    </row>
    <row r="573" ht="34.5" customHeight="1">
      <c r="A573" s="443"/>
      <c r="B573" s="443"/>
      <c r="C573" s="443"/>
      <c r="D573" s="443"/>
      <c r="E573" s="443"/>
      <c r="F573" s="443"/>
      <c r="G573" s="443"/>
      <c r="H573" s="443"/>
      <c r="I573" s="443"/>
      <c r="J573" s="443"/>
      <c r="K573" s="443"/>
      <c r="L573" s="443"/>
      <c r="M573" s="443"/>
      <c r="N573" s="443"/>
      <c r="O573" s="443"/>
      <c r="P573" s="443"/>
      <c r="Q573" s="443"/>
      <c r="R573" s="443"/>
      <c r="S573" s="443"/>
      <c r="T573" s="443"/>
      <c r="U573" s="443"/>
      <c r="V573" s="443"/>
      <c r="W573" s="443"/>
      <c r="X573" s="443"/>
      <c r="Y573" s="443"/>
      <c r="Z573" s="443"/>
    </row>
    <row r="574" ht="34.5" customHeight="1">
      <c r="A574" s="443"/>
      <c r="B574" s="443"/>
      <c r="C574" s="443"/>
      <c r="D574" s="443"/>
      <c r="E574" s="443"/>
      <c r="F574" s="443"/>
      <c r="G574" s="443"/>
      <c r="H574" s="443"/>
      <c r="I574" s="443"/>
      <c r="J574" s="443"/>
      <c r="K574" s="443"/>
      <c r="L574" s="443"/>
      <c r="M574" s="443"/>
      <c r="N574" s="443"/>
      <c r="O574" s="443"/>
      <c r="P574" s="443"/>
      <c r="Q574" s="443"/>
      <c r="R574" s="443"/>
      <c r="S574" s="443"/>
      <c r="T574" s="443"/>
      <c r="U574" s="443"/>
      <c r="V574" s="443"/>
      <c r="W574" s="443"/>
      <c r="X574" s="443"/>
      <c r="Y574" s="443"/>
      <c r="Z574" s="443"/>
    </row>
    <row r="575" ht="34.5" customHeight="1">
      <c r="A575" s="443"/>
      <c r="B575" s="443"/>
      <c r="C575" s="443"/>
      <c r="D575" s="443"/>
      <c r="E575" s="443"/>
      <c r="F575" s="443"/>
      <c r="G575" s="443"/>
      <c r="H575" s="443"/>
      <c r="I575" s="443"/>
      <c r="J575" s="443"/>
      <c r="K575" s="443"/>
      <c r="L575" s="443"/>
      <c r="M575" s="443"/>
      <c r="N575" s="443"/>
      <c r="O575" s="443"/>
      <c r="P575" s="443"/>
      <c r="Q575" s="443"/>
      <c r="R575" s="443"/>
      <c r="S575" s="443"/>
      <c r="T575" s="443"/>
      <c r="U575" s="443"/>
      <c r="V575" s="443"/>
      <c r="W575" s="443"/>
      <c r="X575" s="443"/>
      <c r="Y575" s="443"/>
      <c r="Z575" s="443"/>
    </row>
    <row r="576" ht="34.5" customHeight="1">
      <c r="A576" s="443"/>
      <c r="B576" s="443"/>
      <c r="C576" s="443"/>
      <c r="D576" s="443"/>
      <c r="E576" s="443"/>
      <c r="F576" s="443"/>
      <c r="G576" s="443"/>
      <c r="H576" s="443"/>
      <c r="I576" s="443"/>
      <c r="J576" s="443"/>
      <c r="K576" s="443"/>
      <c r="L576" s="443"/>
      <c r="M576" s="443"/>
      <c r="N576" s="443"/>
      <c r="O576" s="443"/>
      <c r="P576" s="443"/>
      <c r="Q576" s="443"/>
      <c r="R576" s="443"/>
      <c r="S576" s="443"/>
      <c r="T576" s="443"/>
      <c r="U576" s="443"/>
      <c r="V576" s="443"/>
      <c r="W576" s="443"/>
      <c r="X576" s="443"/>
      <c r="Y576" s="443"/>
      <c r="Z576" s="443"/>
    </row>
    <row r="577" ht="34.5" customHeight="1">
      <c r="A577" s="443"/>
      <c r="B577" s="443"/>
      <c r="C577" s="443"/>
      <c r="D577" s="443"/>
      <c r="E577" s="443"/>
      <c r="F577" s="443"/>
      <c r="G577" s="443"/>
      <c r="H577" s="443"/>
      <c r="I577" s="443"/>
      <c r="J577" s="443"/>
      <c r="K577" s="443"/>
      <c r="L577" s="443"/>
      <c r="M577" s="443"/>
      <c r="N577" s="443"/>
      <c r="O577" s="443"/>
      <c r="P577" s="443"/>
      <c r="Q577" s="443"/>
      <c r="R577" s="443"/>
      <c r="S577" s="443"/>
      <c r="T577" s="443"/>
      <c r="U577" s="443"/>
      <c r="V577" s="443"/>
      <c r="W577" s="443"/>
      <c r="X577" s="443"/>
      <c r="Y577" s="443"/>
      <c r="Z577" s="443"/>
    </row>
    <row r="578" ht="34.5" customHeight="1">
      <c r="A578" s="443"/>
      <c r="B578" s="443"/>
      <c r="C578" s="443"/>
      <c r="D578" s="443"/>
      <c r="E578" s="443"/>
      <c r="F578" s="443"/>
      <c r="G578" s="443"/>
      <c r="H578" s="443"/>
      <c r="I578" s="443"/>
      <c r="J578" s="443"/>
      <c r="K578" s="443"/>
      <c r="L578" s="443"/>
      <c r="M578" s="443"/>
      <c r="N578" s="443"/>
      <c r="O578" s="443"/>
      <c r="P578" s="443"/>
      <c r="Q578" s="443"/>
      <c r="R578" s="443"/>
      <c r="S578" s="443"/>
      <c r="T578" s="443"/>
      <c r="U578" s="443"/>
      <c r="V578" s="443"/>
      <c r="W578" s="443"/>
      <c r="X578" s="443"/>
      <c r="Y578" s="443"/>
      <c r="Z578" s="443"/>
    </row>
    <row r="579" ht="34.5" customHeight="1">
      <c r="A579" s="443"/>
      <c r="B579" s="443"/>
      <c r="C579" s="443"/>
      <c r="D579" s="443"/>
      <c r="E579" s="443"/>
      <c r="F579" s="443"/>
      <c r="G579" s="443"/>
      <c r="H579" s="443"/>
      <c r="I579" s="443"/>
      <c r="J579" s="443"/>
      <c r="K579" s="443"/>
      <c r="L579" s="443"/>
      <c r="M579" s="443"/>
      <c r="N579" s="443"/>
      <c r="O579" s="443"/>
      <c r="P579" s="443"/>
      <c r="Q579" s="443"/>
      <c r="R579" s="443"/>
      <c r="S579" s="443"/>
      <c r="T579" s="443"/>
      <c r="U579" s="443"/>
      <c r="V579" s="443"/>
      <c r="W579" s="443"/>
      <c r="X579" s="443"/>
      <c r="Y579" s="443"/>
      <c r="Z579" s="443"/>
    </row>
    <row r="580" ht="34.5" customHeight="1">
      <c r="A580" s="443"/>
      <c r="B580" s="443"/>
      <c r="C580" s="443"/>
      <c r="D580" s="443"/>
      <c r="E580" s="443"/>
      <c r="F580" s="443"/>
      <c r="G580" s="443"/>
      <c r="H580" s="443"/>
      <c r="I580" s="443"/>
      <c r="J580" s="443"/>
      <c r="K580" s="443"/>
      <c r="L580" s="443"/>
      <c r="M580" s="443"/>
      <c r="N580" s="443"/>
      <c r="O580" s="443"/>
      <c r="P580" s="443"/>
      <c r="Q580" s="443"/>
      <c r="R580" s="443"/>
      <c r="S580" s="443"/>
      <c r="T580" s="443"/>
      <c r="U580" s="443"/>
      <c r="V580" s="443"/>
      <c r="W580" s="443"/>
      <c r="X580" s="443"/>
      <c r="Y580" s="443"/>
      <c r="Z580" s="443"/>
    </row>
    <row r="581" ht="34.5" customHeight="1">
      <c r="A581" s="443"/>
      <c r="B581" s="443"/>
      <c r="C581" s="443"/>
      <c r="D581" s="443"/>
      <c r="E581" s="443"/>
      <c r="F581" s="443"/>
      <c r="G581" s="443"/>
      <c r="H581" s="443"/>
      <c r="I581" s="443"/>
      <c r="J581" s="443"/>
      <c r="K581" s="443"/>
      <c r="L581" s="443"/>
      <c r="M581" s="443"/>
      <c r="N581" s="443"/>
      <c r="O581" s="443"/>
      <c r="P581" s="443"/>
      <c r="Q581" s="443"/>
      <c r="R581" s="443"/>
      <c r="S581" s="443"/>
      <c r="T581" s="443"/>
      <c r="U581" s="443"/>
      <c r="V581" s="443"/>
      <c r="W581" s="443"/>
      <c r="X581" s="443"/>
      <c r="Y581" s="443"/>
      <c r="Z581" s="443"/>
    </row>
    <row r="582" ht="34.5" customHeight="1">
      <c r="A582" s="443"/>
      <c r="B582" s="443"/>
      <c r="C582" s="443"/>
      <c r="D582" s="443"/>
      <c r="E582" s="443"/>
      <c r="F582" s="443"/>
      <c r="G582" s="443"/>
      <c r="H582" s="443"/>
      <c r="I582" s="443"/>
      <c r="J582" s="443"/>
      <c r="K582" s="443"/>
      <c r="L582" s="443"/>
      <c r="M582" s="443"/>
      <c r="N582" s="443"/>
      <c r="O582" s="443"/>
      <c r="P582" s="443"/>
      <c r="Q582" s="443"/>
      <c r="R582" s="443"/>
      <c r="S582" s="443"/>
      <c r="T582" s="443"/>
      <c r="U582" s="443"/>
      <c r="V582" s="443"/>
      <c r="W582" s="443"/>
      <c r="X582" s="443"/>
      <c r="Y582" s="443"/>
      <c r="Z582" s="443"/>
    </row>
    <row r="583" ht="34.5" customHeight="1">
      <c r="A583" s="443"/>
      <c r="B583" s="443"/>
      <c r="C583" s="443"/>
      <c r="D583" s="443"/>
      <c r="E583" s="443"/>
      <c r="F583" s="443"/>
      <c r="G583" s="443"/>
      <c r="H583" s="443"/>
      <c r="I583" s="443"/>
      <c r="J583" s="443"/>
      <c r="K583" s="443"/>
      <c r="L583" s="443"/>
      <c r="M583" s="443"/>
      <c r="N583" s="443"/>
      <c r="O583" s="443"/>
      <c r="P583" s="443"/>
      <c r="Q583" s="443"/>
      <c r="R583" s="443"/>
      <c r="S583" s="443"/>
      <c r="T583" s="443"/>
      <c r="U583" s="443"/>
      <c r="V583" s="443"/>
      <c r="W583" s="443"/>
      <c r="X583" s="443"/>
      <c r="Y583" s="443"/>
      <c r="Z583" s="443"/>
    </row>
    <row r="584" ht="34.5" customHeight="1">
      <c r="A584" s="443"/>
      <c r="B584" s="443"/>
      <c r="C584" s="443"/>
      <c r="D584" s="443"/>
      <c r="E584" s="443"/>
      <c r="F584" s="443"/>
      <c r="G584" s="443"/>
      <c r="H584" s="443"/>
      <c r="I584" s="443"/>
      <c r="J584" s="443"/>
      <c r="K584" s="443"/>
      <c r="L584" s="443"/>
      <c r="M584" s="443"/>
      <c r="N584" s="443"/>
      <c r="O584" s="443"/>
      <c r="P584" s="443"/>
      <c r="Q584" s="443"/>
      <c r="R584" s="443"/>
      <c r="S584" s="443"/>
      <c r="T584" s="443"/>
      <c r="U584" s="443"/>
      <c r="V584" s="443"/>
      <c r="W584" s="443"/>
      <c r="X584" s="443"/>
      <c r="Y584" s="443"/>
      <c r="Z584" s="443"/>
    </row>
    <row r="585" ht="34.5" customHeight="1">
      <c r="A585" s="443"/>
      <c r="B585" s="443"/>
      <c r="C585" s="443"/>
      <c r="D585" s="443"/>
      <c r="E585" s="443"/>
      <c r="F585" s="443"/>
      <c r="G585" s="443"/>
      <c r="H585" s="443"/>
      <c r="I585" s="443"/>
      <c r="J585" s="443"/>
      <c r="K585" s="443"/>
      <c r="L585" s="443"/>
      <c r="M585" s="443"/>
      <c r="N585" s="443"/>
      <c r="O585" s="443"/>
      <c r="P585" s="443"/>
      <c r="Q585" s="443"/>
      <c r="R585" s="443"/>
      <c r="S585" s="443"/>
      <c r="T585" s="443"/>
      <c r="U585" s="443"/>
      <c r="V585" s="443"/>
      <c r="W585" s="443"/>
      <c r="X585" s="443"/>
      <c r="Y585" s="443"/>
      <c r="Z585" s="443"/>
    </row>
    <row r="586" ht="34.5" customHeight="1">
      <c r="A586" s="443"/>
      <c r="B586" s="443"/>
      <c r="C586" s="443"/>
      <c r="D586" s="443"/>
      <c r="E586" s="443"/>
      <c r="F586" s="443"/>
      <c r="G586" s="443"/>
      <c r="H586" s="443"/>
      <c r="I586" s="443"/>
      <c r="J586" s="443"/>
      <c r="K586" s="443"/>
      <c r="L586" s="443"/>
      <c r="M586" s="443"/>
      <c r="N586" s="443"/>
      <c r="O586" s="443"/>
      <c r="P586" s="443"/>
      <c r="Q586" s="443"/>
      <c r="R586" s="443"/>
      <c r="S586" s="443"/>
      <c r="T586" s="443"/>
      <c r="U586" s="443"/>
      <c r="V586" s="443"/>
      <c r="W586" s="443"/>
      <c r="X586" s="443"/>
      <c r="Y586" s="443"/>
      <c r="Z586" s="443"/>
    </row>
    <row r="587" ht="34.5" customHeight="1">
      <c r="A587" s="443"/>
      <c r="B587" s="443"/>
      <c r="C587" s="443"/>
      <c r="D587" s="443"/>
      <c r="E587" s="443"/>
      <c r="F587" s="443"/>
      <c r="G587" s="443"/>
      <c r="H587" s="443"/>
      <c r="I587" s="443"/>
      <c r="J587" s="443"/>
      <c r="K587" s="443"/>
      <c r="L587" s="443"/>
      <c r="M587" s="443"/>
      <c r="N587" s="443"/>
      <c r="O587" s="443"/>
      <c r="P587" s="443"/>
      <c r="Q587" s="443"/>
      <c r="R587" s="443"/>
      <c r="S587" s="443"/>
      <c r="T587" s="443"/>
      <c r="U587" s="443"/>
      <c r="V587" s="443"/>
      <c r="W587" s="443"/>
      <c r="X587" s="443"/>
      <c r="Y587" s="443"/>
      <c r="Z587" s="443"/>
    </row>
    <row r="588" ht="34.5" customHeight="1">
      <c r="A588" s="443"/>
      <c r="B588" s="443"/>
      <c r="C588" s="443"/>
      <c r="D588" s="443"/>
      <c r="E588" s="443"/>
      <c r="F588" s="443"/>
      <c r="G588" s="443"/>
      <c r="H588" s="443"/>
      <c r="I588" s="443"/>
      <c r="J588" s="443"/>
      <c r="K588" s="443"/>
      <c r="L588" s="443"/>
      <c r="M588" s="443"/>
      <c r="N588" s="443"/>
      <c r="O588" s="443"/>
      <c r="P588" s="443"/>
      <c r="Q588" s="443"/>
      <c r="R588" s="443"/>
      <c r="S588" s="443"/>
      <c r="T588" s="443"/>
      <c r="U588" s="443"/>
      <c r="V588" s="443"/>
      <c r="W588" s="443"/>
      <c r="X588" s="443"/>
      <c r="Y588" s="443"/>
      <c r="Z588" s="443"/>
    </row>
    <row r="589" ht="34.5" customHeight="1">
      <c r="A589" s="443"/>
      <c r="B589" s="443"/>
      <c r="C589" s="443"/>
      <c r="D589" s="443"/>
      <c r="E589" s="443"/>
      <c r="F589" s="443"/>
      <c r="G589" s="443"/>
      <c r="H589" s="443"/>
      <c r="I589" s="443"/>
      <c r="J589" s="443"/>
      <c r="K589" s="443"/>
      <c r="L589" s="443"/>
      <c r="M589" s="443"/>
      <c r="N589" s="443"/>
      <c r="O589" s="443"/>
      <c r="P589" s="443"/>
      <c r="Q589" s="443"/>
      <c r="R589" s="443"/>
      <c r="S589" s="443"/>
      <c r="T589" s="443"/>
      <c r="U589" s="443"/>
      <c r="V589" s="443"/>
      <c r="W589" s="443"/>
      <c r="X589" s="443"/>
      <c r="Y589" s="443"/>
      <c r="Z589" s="443"/>
    </row>
    <row r="590" ht="34.5" customHeight="1">
      <c r="A590" s="443"/>
      <c r="B590" s="443"/>
      <c r="C590" s="443"/>
      <c r="D590" s="443"/>
      <c r="E590" s="443"/>
      <c r="F590" s="443"/>
      <c r="G590" s="443"/>
      <c r="H590" s="443"/>
      <c r="I590" s="443"/>
      <c r="J590" s="443"/>
      <c r="K590" s="443"/>
      <c r="L590" s="443"/>
      <c r="M590" s="443"/>
      <c r="N590" s="443"/>
      <c r="O590" s="443"/>
      <c r="P590" s="443"/>
      <c r="Q590" s="443"/>
      <c r="R590" s="443"/>
      <c r="S590" s="443"/>
      <c r="T590" s="443"/>
      <c r="U590" s="443"/>
      <c r="V590" s="443"/>
      <c r="W590" s="443"/>
      <c r="X590" s="443"/>
      <c r="Y590" s="443"/>
      <c r="Z590" s="443"/>
    </row>
    <row r="591" ht="34.5" customHeight="1">
      <c r="A591" s="443"/>
      <c r="B591" s="443"/>
      <c r="C591" s="443"/>
      <c r="D591" s="443"/>
      <c r="E591" s="443"/>
      <c r="F591" s="443"/>
      <c r="G591" s="443"/>
      <c r="H591" s="443"/>
      <c r="I591" s="443"/>
      <c r="J591" s="443"/>
      <c r="K591" s="443"/>
      <c r="L591" s="443"/>
      <c r="M591" s="443"/>
      <c r="N591" s="443"/>
      <c r="O591" s="443"/>
      <c r="P591" s="443"/>
      <c r="Q591" s="443"/>
      <c r="R591" s="443"/>
      <c r="S591" s="443"/>
      <c r="T591" s="443"/>
      <c r="U591" s="443"/>
      <c r="V591" s="443"/>
      <c r="W591" s="443"/>
      <c r="X591" s="443"/>
      <c r="Y591" s="443"/>
      <c r="Z591" s="443"/>
    </row>
    <row r="592" ht="34.5" customHeight="1">
      <c r="A592" s="443"/>
      <c r="B592" s="443"/>
      <c r="C592" s="443"/>
      <c r="D592" s="443"/>
      <c r="E592" s="443"/>
      <c r="F592" s="443"/>
      <c r="G592" s="443"/>
      <c r="H592" s="443"/>
      <c r="I592" s="443"/>
      <c r="J592" s="443"/>
      <c r="K592" s="443"/>
      <c r="L592" s="443"/>
      <c r="M592" s="443"/>
      <c r="N592" s="443"/>
      <c r="O592" s="443"/>
      <c r="P592" s="443"/>
      <c r="Q592" s="443"/>
      <c r="R592" s="443"/>
      <c r="S592" s="443"/>
      <c r="T592" s="443"/>
      <c r="U592" s="443"/>
      <c r="V592" s="443"/>
      <c r="W592" s="443"/>
      <c r="X592" s="443"/>
      <c r="Y592" s="443"/>
      <c r="Z592" s="443"/>
    </row>
    <row r="593" ht="34.5" customHeight="1">
      <c r="A593" s="443"/>
      <c r="B593" s="443"/>
      <c r="C593" s="443"/>
      <c r="D593" s="443"/>
      <c r="E593" s="443"/>
      <c r="F593" s="443"/>
      <c r="G593" s="443"/>
      <c r="H593" s="443"/>
      <c r="I593" s="443"/>
      <c r="J593" s="443"/>
      <c r="K593" s="443"/>
      <c r="L593" s="443"/>
      <c r="M593" s="443"/>
      <c r="N593" s="443"/>
      <c r="O593" s="443"/>
      <c r="P593" s="443"/>
      <c r="Q593" s="443"/>
      <c r="R593" s="443"/>
      <c r="S593" s="443"/>
      <c r="T593" s="443"/>
      <c r="U593" s="443"/>
      <c r="V593" s="443"/>
      <c r="W593" s="443"/>
      <c r="X593" s="443"/>
      <c r="Y593" s="443"/>
      <c r="Z593" s="443"/>
    </row>
    <row r="594" ht="34.5" customHeight="1">
      <c r="A594" s="443"/>
      <c r="B594" s="443"/>
      <c r="C594" s="443"/>
      <c r="D594" s="443"/>
      <c r="E594" s="443"/>
      <c r="F594" s="443"/>
      <c r="G594" s="443"/>
      <c r="H594" s="443"/>
      <c r="I594" s="443"/>
      <c r="J594" s="443"/>
      <c r="K594" s="443"/>
      <c r="L594" s="443"/>
      <c r="M594" s="443"/>
      <c r="N594" s="443"/>
      <c r="O594" s="443"/>
      <c r="P594" s="443"/>
      <c r="Q594" s="443"/>
      <c r="R594" s="443"/>
      <c r="S594" s="443"/>
      <c r="T594" s="443"/>
      <c r="U594" s="443"/>
      <c r="V594" s="443"/>
      <c r="W594" s="443"/>
      <c r="X594" s="443"/>
      <c r="Y594" s="443"/>
      <c r="Z594" s="443"/>
    </row>
    <row r="595" ht="34.5" customHeight="1">
      <c r="A595" s="443"/>
      <c r="B595" s="443"/>
      <c r="C595" s="443"/>
      <c r="D595" s="443"/>
      <c r="E595" s="443"/>
      <c r="F595" s="443"/>
      <c r="G595" s="443"/>
      <c r="H595" s="443"/>
      <c r="I595" s="443"/>
      <c r="J595" s="443"/>
      <c r="K595" s="443"/>
      <c r="L595" s="443"/>
      <c r="M595" s="443"/>
      <c r="N595" s="443"/>
      <c r="O595" s="443"/>
      <c r="P595" s="443"/>
      <c r="Q595" s="443"/>
      <c r="R595" s="443"/>
      <c r="S595" s="443"/>
      <c r="T595" s="443"/>
      <c r="U595" s="443"/>
      <c r="V595" s="443"/>
      <c r="W595" s="443"/>
      <c r="X595" s="443"/>
      <c r="Y595" s="443"/>
      <c r="Z595" s="443"/>
    </row>
    <row r="596" ht="34.5" customHeight="1">
      <c r="A596" s="443"/>
      <c r="B596" s="443"/>
      <c r="C596" s="443"/>
      <c r="D596" s="443"/>
      <c r="E596" s="443"/>
      <c r="F596" s="443"/>
      <c r="G596" s="443"/>
      <c r="H596" s="443"/>
      <c r="I596" s="443"/>
      <c r="J596" s="443"/>
      <c r="K596" s="443"/>
      <c r="L596" s="443"/>
      <c r="M596" s="443"/>
      <c r="N596" s="443"/>
      <c r="O596" s="443"/>
      <c r="P596" s="443"/>
      <c r="Q596" s="443"/>
      <c r="R596" s="443"/>
      <c r="S596" s="443"/>
      <c r="T596" s="443"/>
      <c r="U596" s="443"/>
      <c r="V596" s="443"/>
      <c r="W596" s="443"/>
      <c r="X596" s="443"/>
      <c r="Y596" s="443"/>
      <c r="Z596" s="443"/>
    </row>
    <row r="597" ht="34.5" customHeight="1">
      <c r="A597" s="443"/>
      <c r="B597" s="443"/>
      <c r="C597" s="443"/>
      <c r="D597" s="443"/>
      <c r="E597" s="443"/>
      <c r="F597" s="443"/>
      <c r="G597" s="443"/>
      <c r="H597" s="443"/>
      <c r="I597" s="443"/>
      <c r="J597" s="443"/>
      <c r="K597" s="443"/>
      <c r="L597" s="443"/>
      <c r="M597" s="443"/>
      <c r="N597" s="443"/>
      <c r="O597" s="443"/>
      <c r="P597" s="443"/>
      <c r="Q597" s="443"/>
      <c r="R597" s="443"/>
      <c r="S597" s="443"/>
      <c r="T597" s="443"/>
      <c r="U597" s="443"/>
      <c r="V597" s="443"/>
      <c r="W597" s="443"/>
      <c r="X597" s="443"/>
      <c r="Y597" s="443"/>
      <c r="Z597" s="443"/>
    </row>
    <row r="598" ht="34.5" customHeight="1">
      <c r="A598" s="443"/>
      <c r="B598" s="443"/>
      <c r="C598" s="443"/>
      <c r="D598" s="443"/>
      <c r="E598" s="443"/>
      <c r="F598" s="443"/>
      <c r="G598" s="443"/>
      <c r="H598" s="443"/>
      <c r="I598" s="443"/>
      <c r="J598" s="443"/>
      <c r="K598" s="443"/>
      <c r="L598" s="443"/>
      <c r="M598" s="443"/>
      <c r="N598" s="443"/>
      <c r="O598" s="443"/>
      <c r="P598" s="443"/>
      <c r="Q598" s="443"/>
      <c r="R598" s="443"/>
      <c r="S598" s="443"/>
      <c r="T598" s="443"/>
      <c r="U598" s="443"/>
      <c r="V598" s="443"/>
      <c r="W598" s="443"/>
      <c r="X598" s="443"/>
      <c r="Y598" s="443"/>
      <c r="Z598" s="443"/>
    </row>
    <row r="599" ht="34.5" customHeight="1">
      <c r="A599" s="443"/>
      <c r="B599" s="443"/>
      <c r="C599" s="443"/>
      <c r="D599" s="443"/>
      <c r="E599" s="443"/>
      <c r="F599" s="443"/>
      <c r="G599" s="443"/>
      <c r="H599" s="443"/>
      <c r="I599" s="443"/>
      <c r="J599" s="443"/>
      <c r="K599" s="443"/>
      <c r="L599" s="443"/>
      <c r="M599" s="443"/>
      <c r="N599" s="443"/>
      <c r="O599" s="443"/>
      <c r="P599" s="443"/>
      <c r="Q599" s="443"/>
      <c r="R599" s="443"/>
      <c r="S599" s="443"/>
      <c r="T599" s="443"/>
      <c r="U599" s="443"/>
      <c r="V599" s="443"/>
      <c r="W599" s="443"/>
      <c r="X599" s="443"/>
      <c r="Y599" s="443"/>
      <c r="Z599" s="443"/>
    </row>
    <row r="600" ht="34.5" customHeight="1">
      <c r="A600" s="443"/>
      <c r="B600" s="443"/>
      <c r="C600" s="443"/>
      <c r="D600" s="443"/>
      <c r="E600" s="443"/>
      <c r="F600" s="443"/>
      <c r="G600" s="443"/>
      <c r="H600" s="443"/>
      <c r="I600" s="443"/>
      <c r="J600" s="443"/>
      <c r="K600" s="443"/>
      <c r="L600" s="443"/>
      <c r="M600" s="443"/>
      <c r="N600" s="443"/>
      <c r="O600" s="443"/>
      <c r="P600" s="443"/>
      <c r="Q600" s="443"/>
      <c r="R600" s="443"/>
      <c r="S600" s="443"/>
      <c r="T600" s="443"/>
      <c r="U600" s="443"/>
      <c r="V600" s="443"/>
      <c r="W600" s="443"/>
      <c r="X600" s="443"/>
      <c r="Y600" s="443"/>
      <c r="Z600" s="443"/>
    </row>
    <row r="601" ht="34.5" customHeight="1">
      <c r="A601" s="443"/>
      <c r="B601" s="443"/>
      <c r="C601" s="443"/>
      <c r="D601" s="443"/>
      <c r="E601" s="443"/>
      <c r="F601" s="443"/>
      <c r="G601" s="443"/>
      <c r="H601" s="443"/>
      <c r="I601" s="443"/>
      <c r="J601" s="443"/>
      <c r="K601" s="443"/>
      <c r="L601" s="443"/>
      <c r="M601" s="443"/>
      <c r="N601" s="443"/>
      <c r="O601" s="443"/>
      <c r="P601" s="443"/>
      <c r="Q601" s="443"/>
      <c r="R601" s="443"/>
      <c r="S601" s="443"/>
      <c r="T601" s="443"/>
      <c r="U601" s="443"/>
      <c r="V601" s="443"/>
      <c r="W601" s="443"/>
      <c r="X601" s="443"/>
      <c r="Y601" s="443"/>
      <c r="Z601" s="443"/>
    </row>
    <row r="602" ht="34.5" customHeight="1">
      <c r="A602" s="443"/>
      <c r="B602" s="443"/>
      <c r="C602" s="443"/>
      <c r="D602" s="443"/>
      <c r="E602" s="443"/>
      <c r="F602" s="443"/>
      <c r="G602" s="443"/>
      <c r="H602" s="443"/>
      <c r="I602" s="443"/>
      <c r="J602" s="443"/>
      <c r="K602" s="443"/>
      <c r="L602" s="443"/>
      <c r="M602" s="443"/>
      <c r="N602" s="443"/>
      <c r="O602" s="443"/>
      <c r="P602" s="443"/>
      <c r="Q602" s="443"/>
      <c r="R602" s="443"/>
      <c r="S602" s="443"/>
      <c r="T602" s="443"/>
      <c r="U602" s="443"/>
      <c r="V602" s="443"/>
      <c r="W602" s="443"/>
      <c r="X602" s="443"/>
      <c r="Y602" s="443"/>
      <c r="Z602" s="443"/>
    </row>
    <row r="603" ht="34.5" customHeight="1">
      <c r="A603" s="443"/>
      <c r="B603" s="443"/>
      <c r="C603" s="443"/>
      <c r="D603" s="443"/>
      <c r="E603" s="443"/>
      <c r="F603" s="443"/>
      <c r="G603" s="443"/>
      <c r="H603" s="443"/>
      <c r="I603" s="443"/>
      <c r="J603" s="443"/>
      <c r="K603" s="443"/>
      <c r="L603" s="443"/>
      <c r="M603" s="443"/>
      <c r="N603" s="443"/>
      <c r="O603" s="443"/>
      <c r="P603" s="443"/>
      <c r="Q603" s="443"/>
      <c r="R603" s="443"/>
      <c r="S603" s="443"/>
      <c r="T603" s="443"/>
      <c r="U603" s="443"/>
      <c r="V603" s="443"/>
      <c r="W603" s="443"/>
      <c r="X603" s="443"/>
      <c r="Y603" s="443"/>
      <c r="Z603" s="443"/>
    </row>
    <row r="604" ht="34.5" customHeight="1">
      <c r="A604" s="443"/>
      <c r="B604" s="443"/>
      <c r="C604" s="443"/>
      <c r="D604" s="443"/>
      <c r="E604" s="443"/>
      <c r="F604" s="443"/>
      <c r="G604" s="443"/>
      <c r="H604" s="443"/>
      <c r="I604" s="443"/>
      <c r="J604" s="443"/>
      <c r="K604" s="443"/>
      <c r="L604" s="443"/>
      <c r="M604" s="443"/>
      <c r="N604" s="443"/>
      <c r="O604" s="443"/>
      <c r="P604" s="443"/>
      <c r="Q604" s="443"/>
      <c r="R604" s="443"/>
      <c r="S604" s="443"/>
      <c r="T604" s="443"/>
      <c r="U604" s="443"/>
      <c r="V604" s="443"/>
      <c r="W604" s="443"/>
      <c r="X604" s="443"/>
      <c r="Y604" s="443"/>
      <c r="Z604" s="443"/>
    </row>
    <row r="605" ht="34.5" customHeight="1">
      <c r="A605" s="443"/>
      <c r="B605" s="443"/>
      <c r="C605" s="443"/>
      <c r="D605" s="443"/>
      <c r="E605" s="443"/>
      <c r="F605" s="443"/>
      <c r="G605" s="443"/>
      <c r="H605" s="443"/>
      <c r="I605" s="443"/>
      <c r="J605" s="443"/>
      <c r="K605" s="443"/>
      <c r="L605" s="443"/>
      <c r="M605" s="443"/>
      <c r="N605" s="443"/>
      <c r="O605" s="443"/>
      <c r="P605" s="443"/>
      <c r="Q605" s="443"/>
      <c r="R605" s="443"/>
      <c r="S605" s="443"/>
      <c r="T605" s="443"/>
      <c r="U605" s="443"/>
      <c r="V605" s="443"/>
      <c r="W605" s="443"/>
      <c r="X605" s="443"/>
      <c r="Y605" s="443"/>
      <c r="Z605" s="443"/>
    </row>
    <row r="606" ht="34.5" customHeight="1">
      <c r="A606" s="443"/>
      <c r="B606" s="443"/>
      <c r="C606" s="443"/>
      <c r="D606" s="443"/>
      <c r="E606" s="443"/>
      <c r="F606" s="443"/>
      <c r="G606" s="443"/>
      <c r="H606" s="443"/>
      <c r="I606" s="443"/>
      <c r="J606" s="443"/>
      <c r="K606" s="443"/>
      <c r="L606" s="443"/>
      <c r="M606" s="443"/>
      <c r="N606" s="443"/>
      <c r="O606" s="443"/>
      <c r="P606" s="443"/>
      <c r="Q606" s="443"/>
      <c r="R606" s="443"/>
      <c r="S606" s="443"/>
      <c r="T606" s="443"/>
      <c r="U606" s="443"/>
      <c r="V606" s="443"/>
      <c r="W606" s="443"/>
      <c r="X606" s="443"/>
      <c r="Y606" s="443"/>
      <c r="Z606" s="443"/>
    </row>
    <row r="607" ht="34.5" customHeight="1">
      <c r="A607" s="443"/>
      <c r="B607" s="443"/>
      <c r="C607" s="443"/>
      <c r="D607" s="443"/>
      <c r="E607" s="443"/>
      <c r="F607" s="443"/>
      <c r="G607" s="443"/>
      <c r="H607" s="443"/>
      <c r="I607" s="443"/>
      <c r="J607" s="443"/>
      <c r="K607" s="443"/>
      <c r="L607" s="443"/>
      <c r="M607" s="443"/>
      <c r="N607" s="443"/>
      <c r="O607" s="443"/>
      <c r="P607" s="443"/>
      <c r="Q607" s="443"/>
      <c r="R607" s="443"/>
      <c r="S607" s="443"/>
      <c r="T607" s="443"/>
      <c r="U607" s="443"/>
      <c r="V607" s="443"/>
      <c r="W607" s="443"/>
      <c r="X607" s="443"/>
      <c r="Y607" s="443"/>
      <c r="Z607" s="443"/>
    </row>
    <row r="608" ht="34.5" customHeight="1">
      <c r="A608" s="443"/>
      <c r="B608" s="443"/>
      <c r="C608" s="443"/>
      <c r="D608" s="443"/>
      <c r="E608" s="443"/>
      <c r="F608" s="443"/>
      <c r="G608" s="443"/>
      <c r="H608" s="443"/>
      <c r="I608" s="443"/>
      <c r="J608" s="443"/>
      <c r="K608" s="443"/>
      <c r="L608" s="443"/>
      <c r="M608" s="443"/>
      <c r="N608" s="443"/>
      <c r="O608" s="443"/>
      <c r="P608" s="443"/>
      <c r="Q608" s="443"/>
      <c r="R608" s="443"/>
      <c r="S608" s="443"/>
      <c r="T608" s="443"/>
      <c r="U608" s="443"/>
      <c r="V608" s="443"/>
      <c r="W608" s="443"/>
      <c r="X608" s="443"/>
      <c r="Y608" s="443"/>
      <c r="Z608" s="443"/>
    </row>
    <row r="609" ht="34.5" customHeight="1">
      <c r="A609" s="443"/>
      <c r="B609" s="443"/>
      <c r="C609" s="443"/>
      <c r="D609" s="443"/>
      <c r="E609" s="443"/>
      <c r="F609" s="443"/>
      <c r="G609" s="443"/>
      <c r="H609" s="443"/>
      <c r="I609" s="443"/>
      <c r="J609" s="443"/>
      <c r="K609" s="443"/>
      <c r="L609" s="443"/>
      <c r="M609" s="443"/>
      <c r="N609" s="443"/>
      <c r="O609" s="443"/>
      <c r="P609" s="443"/>
      <c r="Q609" s="443"/>
      <c r="R609" s="443"/>
      <c r="S609" s="443"/>
      <c r="T609" s="443"/>
      <c r="U609" s="443"/>
      <c r="V609" s="443"/>
      <c r="W609" s="443"/>
      <c r="X609" s="443"/>
      <c r="Y609" s="443"/>
      <c r="Z609" s="443"/>
    </row>
    <row r="610" ht="34.5" customHeight="1">
      <c r="A610" s="443"/>
      <c r="B610" s="443"/>
      <c r="C610" s="443"/>
      <c r="D610" s="443"/>
      <c r="E610" s="443"/>
      <c r="F610" s="443"/>
      <c r="G610" s="443"/>
      <c r="H610" s="443"/>
      <c r="I610" s="443"/>
      <c r="J610" s="443"/>
      <c r="K610" s="443"/>
      <c r="L610" s="443"/>
      <c r="M610" s="443"/>
      <c r="N610" s="443"/>
      <c r="O610" s="443"/>
      <c r="P610" s="443"/>
      <c r="Q610" s="443"/>
      <c r="R610" s="443"/>
      <c r="S610" s="443"/>
      <c r="T610" s="443"/>
      <c r="U610" s="443"/>
      <c r="V610" s="443"/>
      <c r="W610" s="443"/>
      <c r="X610" s="443"/>
      <c r="Y610" s="443"/>
      <c r="Z610" s="443"/>
    </row>
    <row r="611" ht="34.5" customHeight="1">
      <c r="A611" s="443"/>
      <c r="B611" s="443"/>
      <c r="C611" s="443"/>
      <c r="D611" s="443"/>
      <c r="E611" s="443"/>
      <c r="F611" s="443"/>
      <c r="G611" s="443"/>
      <c r="H611" s="443"/>
      <c r="I611" s="443"/>
      <c r="J611" s="443"/>
      <c r="K611" s="443"/>
      <c r="L611" s="443"/>
      <c r="M611" s="443"/>
      <c r="N611" s="443"/>
      <c r="O611" s="443"/>
      <c r="P611" s="443"/>
      <c r="Q611" s="443"/>
      <c r="R611" s="443"/>
      <c r="S611" s="443"/>
      <c r="T611" s="443"/>
      <c r="U611" s="443"/>
      <c r="V611" s="443"/>
      <c r="W611" s="443"/>
      <c r="X611" s="443"/>
      <c r="Y611" s="443"/>
      <c r="Z611" s="443"/>
    </row>
    <row r="612" ht="34.5" customHeight="1">
      <c r="A612" s="443"/>
      <c r="B612" s="443"/>
      <c r="C612" s="443"/>
      <c r="D612" s="443"/>
      <c r="E612" s="443"/>
      <c r="F612" s="443"/>
      <c r="G612" s="443"/>
      <c r="H612" s="443"/>
      <c r="I612" s="443"/>
      <c r="J612" s="443"/>
      <c r="K612" s="443"/>
      <c r="L612" s="443"/>
      <c r="M612" s="443"/>
      <c r="N612" s="443"/>
      <c r="O612" s="443"/>
      <c r="P612" s="443"/>
      <c r="Q612" s="443"/>
      <c r="R612" s="443"/>
      <c r="S612" s="443"/>
      <c r="T612" s="443"/>
      <c r="U612" s="443"/>
      <c r="V612" s="443"/>
      <c r="W612" s="443"/>
      <c r="X612" s="443"/>
      <c r="Y612" s="443"/>
      <c r="Z612" s="443"/>
    </row>
    <row r="613" ht="34.5" customHeight="1">
      <c r="A613" s="443"/>
      <c r="B613" s="443"/>
      <c r="C613" s="443"/>
      <c r="D613" s="443"/>
      <c r="E613" s="443"/>
      <c r="F613" s="443"/>
      <c r="G613" s="443"/>
      <c r="H613" s="443"/>
      <c r="I613" s="443"/>
      <c r="J613" s="443"/>
      <c r="K613" s="443"/>
      <c r="L613" s="443"/>
      <c r="M613" s="443"/>
      <c r="N613" s="443"/>
      <c r="O613" s="443"/>
      <c r="P613" s="443"/>
      <c r="Q613" s="443"/>
      <c r="R613" s="443"/>
      <c r="S613" s="443"/>
      <c r="T613" s="443"/>
      <c r="U613" s="443"/>
      <c r="V613" s="443"/>
      <c r="W613" s="443"/>
      <c r="X613" s="443"/>
      <c r="Y613" s="443"/>
      <c r="Z613" s="443"/>
    </row>
    <row r="614" ht="34.5" customHeight="1">
      <c r="A614" s="443"/>
      <c r="B614" s="443"/>
      <c r="C614" s="443"/>
      <c r="D614" s="443"/>
      <c r="E614" s="443"/>
      <c r="F614" s="443"/>
      <c r="G614" s="443"/>
      <c r="H614" s="443"/>
      <c r="I614" s="443"/>
      <c r="J614" s="443"/>
      <c r="K614" s="443"/>
      <c r="L614" s="443"/>
      <c r="M614" s="443"/>
      <c r="N614" s="443"/>
      <c r="O614" s="443"/>
      <c r="P614" s="443"/>
      <c r="Q614" s="443"/>
      <c r="R614" s="443"/>
      <c r="S614" s="443"/>
      <c r="T614" s="443"/>
      <c r="U614" s="443"/>
      <c r="V614" s="443"/>
      <c r="W614" s="443"/>
      <c r="X614" s="443"/>
      <c r="Y614" s="443"/>
      <c r="Z614" s="443"/>
    </row>
    <row r="615" ht="34.5" customHeight="1">
      <c r="A615" s="443"/>
      <c r="B615" s="443"/>
      <c r="C615" s="443"/>
      <c r="D615" s="443"/>
      <c r="E615" s="443"/>
      <c r="F615" s="443"/>
      <c r="G615" s="443"/>
      <c r="H615" s="443"/>
      <c r="I615" s="443"/>
      <c r="J615" s="443"/>
      <c r="K615" s="443"/>
      <c r="L615" s="443"/>
      <c r="M615" s="443"/>
      <c r="N615" s="443"/>
      <c r="O615" s="443"/>
      <c r="P615" s="443"/>
      <c r="Q615" s="443"/>
      <c r="R615" s="443"/>
      <c r="S615" s="443"/>
      <c r="T615" s="443"/>
      <c r="U615" s="443"/>
      <c r="V615" s="443"/>
      <c r="W615" s="443"/>
      <c r="X615" s="443"/>
      <c r="Y615" s="443"/>
      <c r="Z615" s="443"/>
    </row>
    <row r="616" ht="34.5" customHeight="1">
      <c r="A616" s="443"/>
      <c r="B616" s="443"/>
      <c r="C616" s="443"/>
      <c r="D616" s="443"/>
      <c r="E616" s="443"/>
      <c r="F616" s="443"/>
      <c r="G616" s="443"/>
      <c r="H616" s="443"/>
      <c r="I616" s="443"/>
      <c r="J616" s="443"/>
      <c r="K616" s="443"/>
      <c r="L616" s="443"/>
      <c r="M616" s="443"/>
      <c r="N616" s="443"/>
      <c r="O616" s="443"/>
      <c r="P616" s="443"/>
      <c r="Q616" s="443"/>
      <c r="R616" s="443"/>
      <c r="S616" s="443"/>
      <c r="T616" s="443"/>
      <c r="U616" s="443"/>
      <c r="V616" s="443"/>
      <c r="W616" s="443"/>
      <c r="X616" s="443"/>
      <c r="Y616" s="443"/>
      <c r="Z616" s="443"/>
    </row>
    <row r="617" ht="34.5" customHeight="1">
      <c r="A617" s="443"/>
      <c r="B617" s="443"/>
      <c r="C617" s="443"/>
      <c r="D617" s="443"/>
      <c r="E617" s="443"/>
      <c r="F617" s="443"/>
      <c r="G617" s="443"/>
      <c r="H617" s="443"/>
      <c r="I617" s="443"/>
      <c r="J617" s="443"/>
      <c r="K617" s="443"/>
      <c r="L617" s="443"/>
      <c r="M617" s="443"/>
      <c r="N617" s="443"/>
      <c r="O617" s="443"/>
      <c r="P617" s="443"/>
      <c r="Q617" s="443"/>
      <c r="R617" s="443"/>
      <c r="S617" s="443"/>
      <c r="T617" s="443"/>
      <c r="U617" s="443"/>
      <c r="V617" s="443"/>
      <c r="W617" s="443"/>
      <c r="X617" s="443"/>
      <c r="Y617" s="443"/>
      <c r="Z617" s="443"/>
    </row>
    <row r="618" ht="34.5" customHeight="1">
      <c r="A618" s="443"/>
      <c r="B618" s="443"/>
      <c r="C618" s="443"/>
      <c r="D618" s="443"/>
      <c r="E618" s="443"/>
      <c r="F618" s="443"/>
      <c r="G618" s="443"/>
      <c r="H618" s="443"/>
      <c r="I618" s="443"/>
      <c r="J618" s="443"/>
      <c r="K618" s="443"/>
      <c r="L618" s="443"/>
      <c r="M618" s="443"/>
      <c r="N618" s="443"/>
      <c r="O618" s="443"/>
      <c r="P618" s="443"/>
      <c r="Q618" s="443"/>
      <c r="R618" s="443"/>
      <c r="S618" s="443"/>
      <c r="T618" s="443"/>
      <c r="U618" s="443"/>
      <c r="V618" s="443"/>
      <c r="W618" s="443"/>
      <c r="X618" s="443"/>
      <c r="Y618" s="443"/>
      <c r="Z618" s="443"/>
    </row>
    <row r="619" ht="34.5" customHeight="1">
      <c r="A619" s="443"/>
      <c r="B619" s="443"/>
      <c r="C619" s="443"/>
      <c r="D619" s="443"/>
      <c r="E619" s="443"/>
      <c r="F619" s="443"/>
      <c r="G619" s="443"/>
      <c r="H619" s="443"/>
      <c r="I619" s="443"/>
      <c r="J619" s="443"/>
      <c r="K619" s="443"/>
      <c r="L619" s="443"/>
      <c r="M619" s="443"/>
      <c r="N619" s="443"/>
      <c r="O619" s="443"/>
      <c r="P619" s="443"/>
      <c r="Q619" s="443"/>
      <c r="R619" s="443"/>
      <c r="S619" s="443"/>
      <c r="T619" s="443"/>
      <c r="U619" s="443"/>
      <c r="V619" s="443"/>
      <c r="W619" s="443"/>
      <c r="X619" s="443"/>
      <c r="Y619" s="443"/>
      <c r="Z619" s="443"/>
    </row>
    <row r="620" ht="34.5" customHeight="1">
      <c r="A620" s="443"/>
      <c r="B620" s="443"/>
      <c r="C620" s="443"/>
      <c r="D620" s="443"/>
      <c r="E620" s="443"/>
      <c r="F620" s="443"/>
      <c r="G620" s="443"/>
      <c r="H620" s="443"/>
      <c r="I620" s="443"/>
      <c r="J620" s="443"/>
      <c r="K620" s="443"/>
      <c r="L620" s="443"/>
      <c r="M620" s="443"/>
      <c r="N620" s="443"/>
      <c r="O620" s="443"/>
      <c r="P620" s="443"/>
      <c r="Q620" s="443"/>
      <c r="R620" s="443"/>
      <c r="S620" s="443"/>
      <c r="T620" s="443"/>
      <c r="U620" s="443"/>
      <c r="V620" s="443"/>
      <c r="W620" s="443"/>
      <c r="X620" s="443"/>
      <c r="Y620" s="443"/>
      <c r="Z620" s="443"/>
    </row>
    <row r="621" ht="34.5" customHeight="1">
      <c r="A621" s="443"/>
      <c r="B621" s="443"/>
      <c r="C621" s="443"/>
      <c r="D621" s="443"/>
      <c r="E621" s="443"/>
      <c r="F621" s="443"/>
      <c r="G621" s="443"/>
      <c r="H621" s="443"/>
      <c r="I621" s="443"/>
      <c r="J621" s="443"/>
      <c r="K621" s="443"/>
      <c r="L621" s="443"/>
      <c r="M621" s="443"/>
      <c r="N621" s="443"/>
      <c r="O621" s="443"/>
      <c r="P621" s="443"/>
      <c r="Q621" s="443"/>
      <c r="R621" s="443"/>
      <c r="S621" s="443"/>
      <c r="T621" s="443"/>
      <c r="U621" s="443"/>
      <c r="V621" s="443"/>
      <c r="W621" s="443"/>
      <c r="X621" s="443"/>
      <c r="Y621" s="443"/>
      <c r="Z621" s="443"/>
    </row>
    <row r="622" ht="34.5" customHeight="1">
      <c r="A622" s="443"/>
      <c r="B622" s="443"/>
      <c r="C622" s="443"/>
      <c r="D622" s="443"/>
      <c r="E622" s="443"/>
      <c r="F622" s="443"/>
      <c r="G622" s="443"/>
      <c r="H622" s="443"/>
      <c r="I622" s="443"/>
      <c r="J622" s="443"/>
      <c r="K622" s="443"/>
      <c r="L622" s="443"/>
      <c r="M622" s="443"/>
      <c r="N622" s="443"/>
      <c r="O622" s="443"/>
      <c r="P622" s="443"/>
      <c r="Q622" s="443"/>
      <c r="R622" s="443"/>
      <c r="S622" s="443"/>
      <c r="T622" s="443"/>
      <c r="U622" s="443"/>
      <c r="V622" s="443"/>
      <c r="W622" s="443"/>
      <c r="X622" s="443"/>
      <c r="Y622" s="443"/>
      <c r="Z622" s="443"/>
    </row>
    <row r="623" ht="34.5" customHeight="1">
      <c r="A623" s="443"/>
      <c r="B623" s="443"/>
      <c r="C623" s="443"/>
      <c r="D623" s="443"/>
      <c r="E623" s="443"/>
      <c r="F623" s="443"/>
      <c r="G623" s="443"/>
      <c r="H623" s="443"/>
      <c r="I623" s="443"/>
      <c r="J623" s="443"/>
      <c r="K623" s="443"/>
      <c r="L623" s="443"/>
      <c r="M623" s="443"/>
      <c r="N623" s="443"/>
      <c r="O623" s="443"/>
      <c r="P623" s="443"/>
      <c r="Q623" s="443"/>
      <c r="R623" s="443"/>
      <c r="S623" s="443"/>
      <c r="T623" s="443"/>
      <c r="U623" s="443"/>
      <c r="V623" s="443"/>
      <c r="W623" s="443"/>
      <c r="X623" s="443"/>
      <c r="Y623" s="443"/>
      <c r="Z623" s="443"/>
    </row>
    <row r="624" ht="34.5" customHeight="1">
      <c r="A624" s="443"/>
      <c r="B624" s="443"/>
      <c r="C624" s="443"/>
      <c r="D624" s="443"/>
      <c r="E624" s="443"/>
      <c r="F624" s="443"/>
      <c r="G624" s="443"/>
      <c r="H624" s="443"/>
      <c r="I624" s="443"/>
      <c r="J624" s="443"/>
      <c r="K624" s="443"/>
      <c r="L624" s="443"/>
      <c r="M624" s="443"/>
      <c r="N624" s="443"/>
      <c r="O624" s="443"/>
      <c r="P624" s="443"/>
      <c r="Q624" s="443"/>
      <c r="R624" s="443"/>
      <c r="S624" s="443"/>
      <c r="T624" s="443"/>
      <c r="U624" s="443"/>
      <c r="V624" s="443"/>
      <c r="W624" s="443"/>
      <c r="X624" s="443"/>
      <c r="Y624" s="443"/>
      <c r="Z624" s="443"/>
    </row>
    <row r="625" ht="34.5" customHeight="1">
      <c r="A625" s="443"/>
      <c r="B625" s="443"/>
      <c r="C625" s="443"/>
      <c r="D625" s="443"/>
      <c r="E625" s="443"/>
      <c r="F625" s="443"/>
      <c r="G625" s="443"/>
      <c r="H625" s="443"/>
      <c r="I625" s="443"/>
      <c r="J625" s="443"/>
      <c r="K625" s="443"/>
      <c r="L625" s="443"/>
      <c r="M625" s="443"/>
      <c r="N625" s="443"/>
      <c r="O625" s="443"/>
      <c r="P625" s="443"/>
      <c r="Q625" s="443"/>
      <c r="R625" s="443"/>
      <c r="S625" s="443"/>
      <c r="T625" s="443"/>
      <c r="U625" s="443"/>
      <c r="V625" s="443"/>
      <c r="W625" s="443"/>
      <c r="X625" s="443"/>
      <c r="Y625" s="443"/>
      <c r="Z625" s="443"/>
    </row>
    <row r="626" ht="34.5" customHeight="1">
      <c r="A626" s="443"/>
      <c r="B626" s="443"/>
      <c r="C626" s="443"/>
      <c r="D626" s="443"/>
      <c r="E626" s="443"/>
      <c r="F626" s="443"/>
      <c r="G626" s="443"/>
      <c r="H626" s="443"/>
      <c r="I626" s="443"/>
      <c r="J626" s="443"/>
      <c r="K626" s="443"/>
      <c r="L626" s="443"/>
      <c r="M626" s="443"/>
      <c r="N626" s="443"/>
      <c r="O626" s="443"/>
      <c r="P626" s="443"/>
      <c r="Q626" s="443"/>
      <c r="R626" s="443"/>
      <c r="S626" s="443"/>
      <c r="T626" s="443"/>
      <c r="U626" s="443"/>
      <c r="V626" s="443"/>
      <c r="W626" s="443"/>
      <c r="X626" s="443"/>
      <c r="Y626" s="443"/>
      <c r="Z626" s="443"/>
    </row>
    <row r="627" ht="34.5" customHeight="1">
      <c r="A627" s="443"/>
      <c r="B627" s="443"/>
      <c r="C627" s="443"/>
      <c r="D627" s="443"/>
      <c r="E627" s="443"/>
      <c r="F627" s="443"/>
      <c r="G627" s="443"/>
      <c r="H627" s="443"/>
      <c r="I627" s="443"/>
      <c r="J627" s="443"/>
      <c r="K627" s="443"/>
      <c r="L627" s="443"/>
      <c r="M627" s="443"/>
      <c r="N627" s="443"/>
      <c r="O627" s="443"/>
      <c r="P627" s="443"/>
      <c r="Q627" s="443"/>
      <c r="R627" s="443"/>
      <c r="S627" s="443"/>
      <c r="T627" s="443"/>
      <c r="U627" s="443"/>
      <c r="V627" s="443"/>
      <c r="W627" s="443"/>
      <c r="X627" s="443"/>
      <c r="Y627" s="443"/>
      <c r="Z627" s="443"/>
    </row>
    <row r="628" ht="34.5" customHeight="1">
      <c r="A628" s="443"/>
      <c r="B628" s="443"/>
      <c r="C628" s="443"/>
      <c r="D628" s="443"/>
      <c r="E628" s="443"/>
      <c r="F628" s="443"/>
      <c r="G628" s="443"/>
      <c r="H628" s="443"/>
      <c r="I628" s="443"/>
      <c r="J628" s="443"/>
      <c r="K628" s="443"/>
      <c r="L628" s="443"/>
      <c r="M628" s="443"/>
      <c r="N628" s="443"/>
      <c r="O628" s="443"/>
      <c r="P628" s="443"/>
      <c r="Q628" s="443"/>
      <c r="R628" s="443"/>
      <c r="S628" s="443"/>
      <c r="T628" s="443"/>
      <c r="U628" s="443"/>
      <c r="V628" s="443"/>
      <c r="W628" s="443"/>
      <c r="X628" s="443"/>
      <c r="Y628" s="443"/>
      <c r="Z628" s="443"/>
    </row>
    <row r="629" ht="34.5" customHeight="1">
      <c r="A629" s="443"/>
      <c r="B629" s="443"/>
      <c r="C629" s="443"/>
      <c r="D629" s="443"/>
      <c r="E629" s="443"/>
      <c r="F629" s="443"/>
      <c r="G629" s="443"/>
      <c r="H629" s="443"/>
      <c r="I629" s="443"/>
      <c r="J629" s="443"/>
      <c r="K629" s="443"/>
      <c r="L629" s="443"/>
      <c r="M629" s="443"/>
      <c r="N629" s="443"/>
      <c r="O629" s="443"/>
      <c r="P629" s="443"/>
      <c r="Q629" s="443"/>
      <c r="R629" s="443"/>
      <c r="S629" s="443"/>
      <c r="T629" s="443"/>
      <c r="U629" s="443"/>
      <c r="V629" s="443"/>
      <c r="W629" s="443"/>
      <c r="X629" s="443"/>
      <c r="Y629" s="443"/>
      <c r="Z629" s="443"/>
    </row>
    <row r="630" ht="34.5" customHeight="1">
      <c r="A630" s="443"/>
      <c r="B630" s="443"/>
      <c r="C630" s="443"/>
      <c r="D630" s="443"/>
      <c r="E630" s="443"/>
      <c r="F630" s="443"/>
      <c r="G630" s="443"/>
      <c r="H630" s="443"/>
      <c r="I630" s="443"/>
      <c r="J630" s="443"/>
      <c r="K630" s="443"/>
      <c r="L630" s="443"/>
      <c r="M630" s="443"/>
      <c r="N630" s="443"/>
      <c r="O630" s="443"/>
      <c r="P630" s="443"/>
      <c r="Q630" s="443"/>
      <c r="R630" s="443"/>
      <c r="S630" s="443"/>
      <c r="T630" s="443"/>
      <c r="U630" s="443"/>
      <c r="V630" s="443"/>
      <c r="W630" s="443"/>
      <c r="X630" s="443"/>
      <c r="Y630" s="443"/>
      <c r="Z630" s="443"/>
    </row>
    <row r="631" ht="34.5" customHeight="1">
      <c r="A631" s="443"/>
      <c r="B631" s="443"/>
      <c r="C631" s="443"/>
      <c r="D631" s="443"/>
      <c r="E631" s="443"/>
      <c r="F631" s="443"/>
      <c r="G631" s="443"/>
      <c r="H631" s="443"/>
      <c r="I631" s="443"/>
      <c r="J631" s="443"/>
      <c r="K631" s="443"/>
      <c r="L631" s="443"/>
      <c r="M631" s="443"/>
      <c r="N631" s="443"/>
      <c r="O631" s="443"/>
      <c r="P631" s="443"/>
      <c r="Q631" s="443"/>
      <c r="R631" s="443"/>
      <c r="S631" s="443"/>
      <c r="T631" s="443"/>
      <c r="U631" s="443"/>
      <c r="V631" s="443"/>
      <c r="W631" s="443"/>
      <c r="X631" s="443"/>
      <c r="Y631" s="443"/>
      <c r="Z631" s="443"/>
    </row>
    <row r="632" ht="34.5" customHeight="1">
      <c r="A632" s="443"/>
      <c r="B632" s="443"/>
      <c r="C632" s="443"/>
      <c r="D632" s="443"/>
      <c r="E632" s="443"/>
      <c r="F632" s="443"/>
      <c r="G632" s="443"/>
      <c r="H632" s="443"/>
      <c r="I632" s="443"/>
      <c r="J632" s="443"/>
      <c r="K632" s="443"/>
      <c r="L632" s="443"/>
      <c r="M632" s="443"/>
      <c r="N632" s="443"/>
      <c r="O632" s="443"/>
      <c r="P632" s="443"/>
      <c r="Q632" s="443"/>
      <c r="R632" s="443"/>
      <c r="S632" s="443"/>
      <c r="T632" s="443"/>
      <c r="U632" s="443"/>
      <c r="V632" s="443"/>
      <c r="W632" s="443"/>
      <c r="X632" s="443"/>
      <c r="Y632" s="443"/>
      <c r="Z632" s="443"/>
    </row>
    <row r="633" ht="34.5" customHeight="1">
      <c r="A633" s="443"/>
      <c r="B633" s="443"/>
      <c r="C633" s="443"/>
      <c r="D633" s="443"/>
      <c r="E633" s="443"/>
      <c r="F633" s="443"/>
      <c r="G633" s="443"/>
      <c r="H633" s="443"/>
      <c r="I633" s="443"/>
      <c r="J633" s="443"/>
      <c r="K633" s="443"/>
      <c r="L633" s="443"/>
      <c r="M633" s="443"/>
      <c r="N633" s="443"/>
      <c r="O633" s="443"/>
      <c r="P633" s="443"/>
      <c r="Q633" s="443"/>
      <c r="R633" s="443"/>
      <c r="S633" s="443"/>
      <c r="T633" s="443"/>
      <c r="U633" s="443"/>
      <c r="V633" s="443"/>
      <c r="W633" s="443"/>
      <c r="X633" s="443"/>
      <c r="Y633" s="443"/>
      <c r="Z633" s="443"/>
    </row>
    <row r="634" ht="34.5" customHeight="1">
      <c r="A634" s="443"/>
      <c r="B634" s="443"/>
      <c r="C634" s="443"/>
      <c r="D634" s="443"/>
      <c r="E634" s="443"/>
      <c r="F634" s="443"/>
      <c r="G634" s="443"/>
      <c r="H634" s="443"/>
      <c r="I634" s="443"/>
      <c r="J634" s="443"/>
      <c r="K634" s="443"/>
      <c r="L634" s="443"/>
      <c r="M634" s="443"/>
      <c r="N634" s="443"/>
      <c r="O634" s="443"/>
      <c r="P634" s="443"/>
      <c r="Q634" s="443"/>
      <c r="R634" s="443"/>
      <c r="S634" s="443"/>
      <c r="T634" s="443"/>
      <c r="U634" s="443"/>
      <c r="V634" s="443"/>
      <c r="W634" s="443"/>
      <c r="X634" s="443"/>
      <c r="Y634" s="443"/>
      <c r="Z634" s="443"/>
    </row>
    <row r="635" ht="34.5" customHeight="1">
      <c r="A635" s="443"/>
      <c r="B635" s="443"/>
      <c r="C635" s="443"/>
      <c r="D635" s="443"/>
      <c r="E635" s="443"/>
      <c r="F635" s="443"/>
      <c r="G635" s="443"/>
      <c r="H635" s="443"/>
      <c r="I635" s="443"/>
      <c r="J635" s="443"/>
      <c r="K635" s="443"/>
      <c r="L635" s="443"/>
      <c r="M635" s="443"/>
      <c r="N635" s="443"/>
      <c r="O635" s="443"/>
      <c r="P635" s="443"/>
      <c r="Q635" s="443"/>
      <c r="R635" s="443"/>
      <c r="S635" s="443"/>
      <c r="T635" s="443"/>
      <c r="U635" s="443"/>
      <c r="V635" s="443"/>
      <c r="W635" s="443"/>
      <c r="X635" s="443"/>
      <c r="Y635" s="443"/>
      <c r="Z635" s="443"/>
    </row>
    <row r="636" ht="34.5" customHeight="1">
      <c r="A636" s="443"/>
      <c r="B636" s="443"/>
      <c r="C636" s="443"/>
      <c r="D636" s="443"/>
      <c r="E636" s="443"/>
      <c r="F636" s="443"/>
      <c r="G636" s="443"/>
      <c r="H636" s="443"/>
      <c r="I636" s="443"/>
      <c r="J636" s="443"/>
      <c r="K636" s="443"/>
      <c r="L636" s="443"/>
      <c r="M636" s="443"/>
      <c r="N636" s="443"/>
      <c r="O636" s="443"/>
      <c r="P636" s="443"/>
      <c r="Q636" s="443"/>
      <c r="R636" s="443"/>
      <c r="S636" s="443"/>
      <c r="T636" s="443"/>
      <c r="U636" s="443"/>
      <c r="V636" s="443"/>
      <c r="W636" s="443"/>
      <c r="X636" s="443"/>
      <c r="Y636" s="443"/>
      <c r="Z636" s="443"/>
    </row>
    <row r="637" ht="34.5" customHeight="1">
      <c r="A637" s="443"/>
      <c r="B637" s="443"/>
      <c r="C637" s="443"/>
      <c r="D637" s="443"/>
      <c r="E637" s="443"/>
      <c r="F637" s="443"/>
      <c r="G637" s="443"/>
      <c r="H637" s="443"/>
      <c r="I637" s="443"/>
      <c r="J637" s="443"/>
      <c r="K637" s="443"/>
      <c r="L637" s="443"/>
      <c r="M637" s="443"/>
      <c r="N637" s="443"/>
      <c r="O637" s="443"/>
      <c r="P637" s="443"/>
      <c r="Q637" s="443"/>
      <c r="R637" s="443"/>
      <c r="S637" s="443"/>
      <c r="T637" s="443"/>
      <c r="U637" s="443"/>
      <c r="V637" s="443"/>
      <c r="W637" s="443"/>
      <c r="X637" s="443"/>
      <c r="Y637" s="443"/>
      <c r="Z637" s="443"/>
    </row>
    <row r="638" ht="34.5" customHeight="1">
      <c r="A638" s="443"/>
      <c r="B638" s="443"/>
      <c r="C638" s="443"/>
      <c r="D638" s="443"/>
      <c r="E638" s="443"/>
      <c r="F638" s="443"/>
      <c r="G638" s="443"/>
      <c r="H638" s="443"/>
      <c r="I638" s="443"/>
      <c r="J638" s="443"/>
      <c r="K638" s="443"/>
      <c r="L638" s="443"/>
      <c r="M638" s="443"/>
      <c r="N638" s="443"/>
      <c r="O638" s="443"/>
      <c r="P638" s="443"/>
      <c r="Q638" s="443"/>
      <c r="R638" s="443"/>
      <c r="S638" s="443"/>
      <c r="T638" s="443"/>
      <c r="U638" s="443"/>
      <c r="V638" s="443"/>
      <c r="W638" s="443"/>
      <c r="X638" s="443"/>
      <c r="Y638" s="443"/>
      <c r="Z638" s="443"/>
    </row>
    <row r="639" ht="34.5" customHeight="1">
      <c r="A639" s="443"/>
      <c r="B639" s="443"/>
      <c r="C639" s="443"/>
      <c r="D639" s="443"/>
      <c r="E639" s="443"/>
      <c r="F639" s="443"/>
      <c r="G639" s="443"/>
      <c r="H639" s="443"/>
      <c r="I639" s="443"/>
      <c r="J639" s="443"/>
      <c r="K639" s="443"/>
      <c r="L639" s="443"/>
      <c r="M639" s="443"/>
      <c r="N639" s="443"/>
      <c r="O639" s="443"/>
      <c r="P639" s="443"/>
      <c r="Q639" s="443"/>
      <c r="R639" s="443"/>
      <c r="S639" s="443"/>
      <c r="T639" s="443"/>
      <c r="U639" s="443"/>
      <c r="V639" s="443"/>
      <c r="W639" s="443"/>
      <c r="X639" s="443"/>
      <c r="Y639" s="443"/>
      <c r="Z639" s="443"/>
    </row>
    <row r="640" ht="34.5" customHeight="1">
      <c r="A640" s="443"/>
      <c r="B640" s="443"/>
      <c r="C640" s="443"/>
      <c r="D640" s="443"/>
      <c r="E640" s="443"/>
      <c r="F640" s="443"/>
      <c r="G640" s="443"/>
      <c r="H640" s="443"/>
      <c r="I640" s="443"/>
      <c r="J640" s="443"/>
      <c r="K640" s="443"/>
      <c r="L640" s="443"/>
      <c r="M640" s="443"/>
      <c r="N640" s="443"/>
      <c r="O640" s="443"/>
      <c r="P640" s="443"/>
      <c r="Q640" s="443"/>
      <c r="R640" s="443"/>
      <c r="S640" s="443"/>
      <c r="T640" s="443"/>
      <c r="U640" s="443"/>
      <c r="V640" s="443"/>
      <c r="W640" s="443"/>
      <c r="X640" s="443"/>
      <c r="Y640" s="443"/>
      <c r="Z640" s="443"/>
    </row>
    <row r="641" ht="34.5" customHeight="1">
      <c r="A641" s="443"/>
      <c r="B641" s="443"/>
      <c r="C641" s="443"/>
      <c r="D641" s="443"/>
      <c r="E641" s="443"/>
      <c r="F641" s="443"/>
      <c r="G641" s="443"/>
      <c r="H641" s="443"/>
      <c r="I641" s="443"/>
      <c r="J641" s="443"/>
      <c r="K641" s="443"/>
      <c r="L641" s="443"/>
      <c r="M641" s="443"/>
      <c r="N641" s="443"/>
      <c r="O641" s="443"/>
      <c r="P641" s="443"/>
      <c r="Q641" s="443"/>
      <c r="R641" s="443"/>
      <c r="S641" s="443"/>
      <c r="T641" s="443"/>
      <c r="U641" s="443"/>
      <c r="V641" s="443"/>
      <c r="W641" s="443"/>
      <c r="X641" s="443"/>
      <c r="Y641" s="443"/>
      <c r="Z641" s="443"/>
    </row>
    <row r="642" ht="34.5" customHeight="1">
      <c r="A642" s="443"/>
      <c r="B642" s="443"/>
      <c r="C642" s="443"/>
      <c r="D642" s="443"/>
      <c r="E642" s="443"/>
      <c r="F642" s="443"/>
      <c r="G642" s="443"/>
      <c r="H642" s="443"/>
      <c r="I642" s="443"/>
      <c r="J642" s="443"/>
      <c r="K642" s="443"/>
      <c r="L642" s="443"/>
      <c r="M642" s="443"/>
      <c r="N642" s="443"/>
      <c r="O642" s="443"/>
      <c r="P642" s="443"/>
      <c r="Q642" s="443"/>
      <c r="R642" s="443"/>
      <c r="S642" s="443"/>
      <c r="T642" s="443"/>
      <c r="U642" s="443"/>
      <c r="V642" s="443"/>
      <c r="W642" s="443"/>
      <c r="X642" s="443"/>
      <c r="Y642" s="443"/>
      <c r="Z642" s="443"/>
    </row>
    <row r="643" ht="34.5" customHeight="1">
      <c r="A643" s="443"/>
      <c r="B643" s="443"/>
      <c r="C643" s="443"/>
      <c r="D643" s="443"/>
      <c r="E643" s="443"/>
      <c r="F643" s="443"/>
      <c r="G643" s="443"/>
      <c r="H643" s="443"/>
      <c r="I643" s="443"/>
      <c r="J643" s="443"/>
      <c r="K643" s="443"/>
      <c r="L643" s="443"/>
      <c r="M643" s="443"/>
      <c r="N643" s="443"/>
      <c r="O643" s="443"/>
      <c r="P643" s="443"/>
      <c r="Q643" s="443"/>
      <c r="R643" s="443"/>
      <c r="S643" s="443"/>
      <c r="T643" s="443"/>
      <c r="U643" s="443"/>
      <c r="V643" s="443"/>
      <c r="W643" s="443"/>
      <c r="X643" s="443"/>
      <c r="Y643" s="443"/>
      <c r="Z643" s="443"/>
    </row>
    <row r="644" ht="34.5" customHeight="1">
      <c r="A644" s="443"/>
      <c r="B644" s="443"/>
      <c r="C644" s="443"/>
      <c r="D644" s="443"/>
      <c r="E644" s="443"/>
      <c r="F644" s="443"/>
      <c r="G644" s="443"/>
      <c r="H644" s="443"/>
      <c r="I644" s="443"/>
      <c r="J644" s="443"/>
      <c r="K644" s="443"/>
      <c r="L644" s="443"/>
      <c r="M644" s="443"/>
      <c r="N644" s="443"/>
      <c r="O644" s="443"/>
      <c r="P644" s="443"/>
      <c r="Q644" s="443"/>
      <c r="R644" s="443"/>
      <c r="S644" s="443"/>
      <c r="T644" s="443"/>
      <c r="U644" s="443"/>
      <c r="V644" s="443"/>
      <c r="W644" s="443"/>
      <c r="X644" s="443"/>
      <c r="Y644" s="443"/>
      <c r="Z644" s="443"/>
    </row>
    <row r="645" ht="34.5" customHeight="1">
      <c r="A645" s="443"/>
      <c r="B645" s="443"/>
      <c r="C645" s="443"/>
      <c r="D645" s="443"/>
      <c r="E645" s="443"/>
      <c r="F645" s="443"/>
      <c r="G645" s="443"/>
      <c r="H645" s="443"/>
      <c r="I645" s="443"/>
      <c r="J645" s="443"/>
      <c r="K645" s="443"/>
      <c r="L645" s="443"/>
      <c r="M645" s="443"/>
      <c r="N645" s="443"/>
      <c r="O645" s="443"/>
      <c r="P645" s="443"/>
      <c r="Q645" s="443"/>
      <c r="R645" s="443"/>
      <c r="S645" s="443"/>
      <c r="T645" s="443"/>
      <c r="U645" s="443"/>
      <c r="V645" s="443"/>
      <c r="W645" s="443"/>
      <c r="X645" s="443"/>
      <c r="Y645" s="443"/>
      <c r="Z645" s="443"/>
    </row>
    <row r="646" ht="34.5" customHeight="1">
      <c r="A646" s="443"/>
      <c r="B646" s="443"/>
      <c r="C646" s="443"/>
      <c r="D646" s="443"/>
      <c r="E646" s="443"/>
      <c r="F646" s="443"/>
      <c r="G646" s="443"/>
      <c r="H646" s="443"/>
      <c r="I646" s="443"/>
      <c r="J646" s="443"/>
      <c r="K646" s="443"/>
      <c r="L646" s="443"/>
      <c r="M646" s="443"/>
      <c r="N646" s="443"/>
      <c r="O646" s="443"/>
      <c r="P646" s="443"/>
      <c r="Q646" s="443"/>
      <c r="R646" s="443"/>
      <c r="S646" s="443"/>
      <c r="T646" s="443"/>
      <c r="U646" s="443"/>
      <c r="V646" s="443"/>
      <c r="W646" s="443"/>
      <c r="X646" s="443"/>
      <c r="Y646" s="443"/>
      <c r="Z646" s="443"/>
    </row>
    <row r="647" ht="34.5" customHeight="1">
      <c r="A647" s="443"/>
      <c r="B647" s="443"/>
      <c r="C647" s="443"/>
      <c r="D647" s="443"/>
      <c r="E647" s="443"/>
      <c r="F647" s="443"/>
      <c r="G647" s="443"/>
      <c r="H647" s="443"/>
      <c r="I647" s="443"/>
      <c r="J647" s="443"/>
      <c r="K647" s="443"/>
      <c r="L647" s="443"/>
      <c r="M647" s="443"/>
      <c r="N647" s="443"/>
      <c r="O647" s="443"/>
      <c r="P647" s="443"/>
      <c r="Q647" s="443"/>
      <c r="R647" s="443"/>
      <c r="S647" s="443"/>
      <c r="T647" s="443"/>
      <c r="U647" s="443"/>
      <c r="V647" s="443"/>
      <c r="W647" s="443"/>
      <c r="X647" s="443"/>
      <c r="Y647" s="443"/>
      <c r="Z647" s="443"/>
    </row>
    <row r="648" ht="34.5" customHeight="1">
      <c r="A648" s="443"/>
      <c r="B648" s="443"/>
      <c r="C648" s="443"/>
      <c r="D648" s="443"/>
      <c r="E648" s="443"/>
      <c r="F648" s="443"/>
      <c r="G648" s="443"/>
      <c r="H648" s="443"/>
      <c r="I648" s="443"/>
      <c r="J648" s="443"/>
      <c r="K648" s="443"/>
      <c r="L648" s="443"/>
      <c r="M648" s="443"/>
      <c r="N648" s="443"/>
      <c r="O648" s="443"/>
      <c r="P648" s="443"/>
      <c r="Q648" s="443"/>
      <c r="R648" s="443"/>
      <c r="S648" s="443"/>
      <c r="T648" s="443"/>
      <c r="U648" s="443"/>
      <c r="V648" s="443"/>
      <c r="W648" s="443"/>
      <c r="X648" s="443"/>
      <c r="Y648" s="443"/>
      <c r="Z648" s="443"/>
    </row>
    <row r="649" ht="34.5" customHeight="1">
      <c r="A649" s="443"/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443"/>
      <c r="P649" s="443"/>
      <c r="Q649" s="443"/>
      <c r="R649" s="443"/>
      <c r="S649" s="443"/>
      <c r="T649" s="443"/>
      <c r="U649" s="443"/>
      <c r="V649" s="443"/>
      <c r="W649" s="443"/>
      <c r="X649" s="443"/>
      <c r="Y649" s="443"/>
      <c r="Z649" s="443"/>
    </row>
    <row r="650" ht="34.5" customHeight="1">
      <c r="A650" s="443"/>
      <c r="B650" s="443"/>
      <c r="C650" s="443"/>
      <c r="D650" s="443"/>
      <c r="E650" s="443"/>
      <c r="F650" s="443"/>
      <c r="G650" s="443"/>
      <c r="H650" s="443"/>
      <c r="I650" s="443"/>
      <c r="J650" s="443"/>
      <c r="K650" s="443"/>
      <c r="L650" s="443"/>
      <c r="M650" s="443"/>
      <c r="N650" s="443"/>
      <c r="O650" s="443"/>
      <c r="P650" s="443"/>
      <c r="Q650" s="443"/>
      <c r="R650" s="443"/>
      <c r="S650" s="443"/>
      <c r="T650" s="443"/>
      <c r="U650" s="443"/>
      <c r="V650" s="443"/>
      <c r="W650" s="443"/>
      <c r="X650" s="443"/>
      <c r="Y650" s="443"/>
      <c r="Z650" s="443"/>
    </row>
    <row r="651" ht="34.5" customHeight="1">
      <c r="A651" s="443"/>
      <c r="B651" s="443"/>
      <c r="C651" s="443"/>
      <c r="D651" s="443"/>
      <c r="E651" s="443"/>
      <c r="F651" s="443"/>
      <c r="G651" s="443"/>
      <c r="H651" s="443"/>
      <c r="I651" s="443"/>
      <c r="J651" s="443"/>
      <c r="K651" s="443"/>
      <c r="L651" s="443"/>
      <c r="M651" s="443"/>
      <c r="N651" s="443"/>
      <c r="O651" s="443"/>
      <c r="P651" s="443"/>
      <c r="Q651" s="443"/>
      <c r="R651" s="443"/>
      <c r="S651" s="443"/>
      <c r="T651" s="443"/>
      <c r="U651" s="443"/>
      <c r="V651" s="443"/>
      <c r="W651" s="443"/>
      <c r="X651" s="443"/>
      <c r="Y651" s="443"/>
      <c r="Z651" s="443"/>
    </row>
    <row r="652" ht="34.5" customHeight="1">
      <c r="A652" s="443"/>
      <c r="B652" s="443"/>
      <c r="C652" s="443"/>
      <c r="D652" s="443"/>
      <c r="E652" s="443"/>
      <c r="F652" s="443"/>
      <c r="G652" s="443"/>
      <c r="H652" s="443"/>
      <c r="I652" s="443"/>
      <c r="J652" s="443"/>
      <c r="K652" s="443"/>
      <c r="L652" s="443"/>
      <c r="M652" s="443"/>
      <c r="N652" s="443"/>
      <c r="O652" s="443"/>
      <c r="P652" s="443"/>
      <c r="Q652" s="443"/>
      <c r="R652" s="443"/>
      <c r="S652" s="443"/>
      <c r="T652" s="443"/>
      <c r="U652" s="443"/>
      <c r="V652" s="443"/>
      <c r="W652" s="443"/>
      <c r="X652" s="443"/>
      <c r="Y652" s="443"/>
      <c r="Z652" s="443"/>
    </row>
    <row r="653" ht="34.5" customHeight="1">
      <c r="A653" s="443"/>
      <c r="B653" s="443"/>
      <c r="C653" s="443"/>
      <c r="D653" s="443"/>
      <c r="E653" s="443"/>
      <c r="F653" s="443"/>
      <c r="G653" s="443"/>
      <c r="H653" s="443"/>
      <c r="I653" s="443"/>
      <c r="J653" s="443"/>
      <c r="K653" s="443"/>
      <c r="L653" s="443"/>
      <c r="M653" s="443"/>
      <c r="N653" s="443"/>
      <c r="O653" s="443"/>
      <c r="P653" s="443"/>
      <c r="Q653" s="443"/>
      <c r="R653" s="443"/>
      <c r="S653" s="443"/>
      <c r="T653" s="443"/>
      <c r="U653" s="443"/>
      <c r="V653" s="443"/>
      <c r="W653" s="443"/>
      <c r="X653" s="443"/>
      <c r="Y653" s="443"/>
      <c r="Z653" s="443"/>
    </row>
    <row r="654" ht="34.5" customHeight="1">
      <c r="A654" s="443"/>
      <c r="B654" s="443"/>
      <c r="C654" s="443"/>
      <c r="D654" s="443"/>
      <c r="E654" s="443"/>
      <c r="F654" s="443"/>
      <c r="G654" s="443"/>
      <c r="H654" s="443"/>
      <c r="I654" s="443"/>
      <c r="J654" s="443"/>
      <c r="K654" s="443"/>
      <c r="L654" s="443"/>
      <c r="M654" s="443"/>
      <c r="N654" s="443"/>
      <c r="O654" s="443"/>
      <c r="P654" s="443"/>
      <c r="Q654" s="443"/>
      <c r="R654" s="443"/>
      <c r="S654" s="443"/>
      <c r="T654" s="443"/>
      <c r="U654" s="443"/>
      <c r="V654" s="443"/>
      <c r="W654" s="443"/>
      <c r="X654" s="443"/>
      <c r="Y654" s="443"/>
      <c r="Z654" s="443"/>
    </row>
    <row r="655" ht="34.5" customHeight="1">
      <c r="A655" s="443"/>
      <c r="B655" s="443"/>
      <c r="C655" s="443"/>
      <c r="D655" s="443"/>
      <c r="E655" s="443"/>
      <c r="F655" s="443"/>
      <c r="G655" s="443"/>
      <c r="H655" s="443"/>
      <c r="I655" s="443"/>
      <c r="J655" s="443"/>
      <c r="K655" s="443"/>
      <c r="L655" s="443"/>
      <c r="M655" s="443"/>
      <c r="N655" s="443"/>
      <c r="O655" s="443"/>
      <c r="P655" s="443"/>
      <c r="Q655" s="443"/>
      <c r="R655" s="443"/>
      <c r="S655" s="443"/>
      <c r="T655" s="443"/>
      <c r="U655" s="443"/>
      <c r="V655" s="443"/>
      <c r="W655" s="443"/>
      <c r="X655" s="443"/>
      <c r="Y655" s="443"/>
      <c r="Z655" s="443"/>
    </row>
    <row r="656" ht="34.5" customHeight="1">
      <c r="A656" s="443"/>
      <c r="B656" s="443"/>
      <c r="C656" s="443"/>
      <c r="D656" s="443"/>
      <c r="E656" s="443"/>
      <c r="F656" s="443"/>
      <c r="G656" s="443"/>
      <c r="H656" s="443"/>
      <c r="I656" s="443"/>
      <c r="J656" s="443"/>
      <c r="K656" s="443"/>
      <c r="L656" s="443"/>
      <c r="M656" s="443"/>
      <c r="N656" s="443"/>
      <c r="O656" s="443"/>
      <c r="P656" s="443"/>
      <c r="Q656" s="443"/>
      <c r="R656" s="443"/>
      <c r="S656" s="443"/>
      <c r="T656" s="443"/>
      <c r="U656" s="443"/>
      <c r="V656" s="443"/>
      <c r="W656" s="443"/>
      <c r="X656" s="443"/>
      <c r="Y656" s="443"/>
      <c r="Z656" s="443"/>
    </row>
    <row r="657" ht="34.5" customHeight="1">
      <c r="A657" s="443"/>
      <c r="B657" s="443"/>
      <c r="C657" s="443"/>
      <c r="D657" s="443"/>
      <c r="E657" s="443"/>
      <c r="F657" s="443"/>
      <c r="G657" s="443"/>
      <c r="H657" s="443"/>
      <c r="I657" s="443"/>
      <c r="J657" s="443"/>
      <c r="K657" s="443"/>
      <c r="L657" s="443"/>
      <c r="M657" s="443"/>
      <c r="N657" s="443"/>
      <c r="O657" s="443"/>
      <c r="P657" s="443"/>
      <c r="Q657" s="443"/>
      <c r="R657" s="443"/>
      <c r="S657" s="443"/>
      <c r="T657" s="443"/>
      <c r="U657" s="443"/>
      <c r="V657" s="443"/>
      <c r="W657" s="443"/>
      <c r="X657" s="443"/>
      <c r="Y657" s="443"/>
      <c r="Z657" s="443"/>
    </row>
    <row r="658" ht="34.5" customHeight="1">
      <c r="A658" s="443"/>
      <c r="B658" s="443"/>
      <c r="C658" s="443"/>
      <c r="D658" s="443"/>
      <c r="E658" s="443"/>
      <c r="F658" s="443"/>
      <c r="G658" s="443"/>
      <c r="H658" s="443"/>
      <c r="I658" s="443"/>
      <c r="J658" s="443"/>
      <c r="K658" s="443"/>
      <c r="L658" s="443"/>
      <c r="M658" s="443"/>
      <c r="N658" s="443"/>
      <c r="O658" s="443"/>
      <c r="P658" s="443"/>
      <c r="Q658" s="443"/>
      <c r="R658" s="443"/>
      <c r="S658" s="443"/>
      <c r="T658" s="443"/>
      <c r="U658" s="443"/>
      <c r="V658" s="443"/>
      <c r="W658" s="443"/>
      <c r="X658" s="443"/>
      <c r="Y658" s="443"/>
      <c r="Z658" s="443"/>
    </row>
    <row r="659" ht="34.5" customHeight="1">
      <c r="A659" s="443"/>
      <c r="B659" s="443"/>
      <c r="C659" s="443"/>
      <c r="D659" s="443"/>
      <c r="E659" s="443"/>
      <c r="F659" s="443"/>
      <c r="G659" s="443"/>
      <c r="H659" s="443"/>
      <c r="I659" s="443"/>
      <c r="J659" s="443"/>
      <c r="K659" s="443"/>
      <c r="L659" s="443"/>
      <c r="M659" s="443"/>
      <c r="N659" s="443"/>
      <c r="O659" s="443"/>
      <c r="P659" s="443"/>
      <c r="Q659" s="443"/>
      <c r="R659" s="443"/>
      <c r="S659" s="443"/>
      <c r="T659" s="443"/>
      <c r="U659" s="443"/>
      <c r="V659" s="443"/>
      <c r="W659" s="443"/>
      <c r="X659" s="443"/>
      <c r="Y659" s="443"/>
      <c r="Z659" s="443"/>
    </row>
    <row r="660" ht="34.5" customHeight="1">
      <c r="A660" s="443"/>
      <c r="B660" s="443"/>
      <c r="C660" s="443"/>
      <c r="D660" s="443"/>
      <c r="E660" s="443"/>
      <c r="F660" s="443"/>
      <c r="G660" s="443"/>
      <c r="H660" s="443"/>
      <c r="I660" s="443"/>
      <c r="J660" s="443"/>
      <c r="K660" s="443"/>
      <c r="L660" s="443"/>
      <c r="M660" s="443"/>
      <c r="N660" s="443"/>
      <c r="O660" s="443"/>
      <c r="P660" s="443"/>
      <c r="Q660" s="443"/>
      <c r="R660" s="443"/>
      <c r="S660" s="443"/>
      <c r="T660" s="443"/>
      <c r="U660" s="443"/>
      <c r="V660" s="443"/>
      <c r="W660" s="443"/>
      <c r="X660" s="443"/>
      <c r="Y660" s="443"/>
      <c r="Z660" s="443"/>
    </row>
    <row r="661" ht="34.5" customHeight="1">
      <c r="A661" s="443"/>
      <c r="B661" s="443"/>
      <c r="C661" s="443"/>
      <c r="D661" s="443"/>
      <c r="E661" s="443"/>
      <c r="F661" s="443"/>
      <c r="G661" s="443"/>
      <c r="H661" s="443"/>
      <c r="I661" s="443"/>
      <c r="J661" s="443"/>
      <c r="K661" s="443"/>
      <c r="L661" s="443"/>
      <c r="M661" s="443"/>
      <c r="N661" s="443"/>
      <c r="O661" s="443"/>
      <c r="P661" s="443"/>
      <c r="Q661" s="443"/>
      <c r="R661" s="443"/>
      <c r="S661" s="443"/>
      <c r="T661" s="443"/>
      <c r="U661" s="443"/>
      <c r="V661" s="443"/>
      <c r="W661" s="443"/>
      <c r="X661" s="443"/>
      <c r="Y661" s="443"/>
      <c r="Z661" s="443"/>
    </row>
    <row r="662" ht="34.5" customHeight="1">
      <c r="A662" s="443"/>
      <c r="B662" s="443"/>
      <c r="C662" s="443"/>
      <c r="D662" s="443"/>
      <c r="E662" s="443"/>
      <c r="F662" s="443"/>
      <c r="G662" s="443"/>
      <c r="H662" s="443"/>
      <c r="I662" s="443"/>
      <c r="J662" s="443"/>
      <c r="K662" s="443"/>
      <c r="L662" s="443"/>
      <c r="M662" s="443"/>
      <c r="N662" s="443"/>
      <c r="O662" s="443"/>
      <c r="P662" s="443"/>
      <c r="Q662" s="443"/>
      <c r="R662" s="443"/>
      <c r="S662" s="443"/>
      <c r="T662" s="443"/>
      <c r="U662" s="443"/>
      <c r="V662" s="443"/>
      <c r="W662" s="443"/>
      <c r="X662" s="443"/>
      <c r="Y662" s="443"/>
      <c r="Z662" s="443"/>
    </row>
    <row r="663" ht="34.5" customHeight="1">
      <c r="A663" s="443"/>
      <c r="B663" s="443"/>
      <c r="C663" s="443"/>
      <c r="D663" s="443"/>
      <c r="E663" s="443"/>
      <c r="F663" s="443"/>
      <c r="G663" s="443"/>
      <c r="H663" s="443"/>
      <c r="I663" s="443"/>
      <c r="J663" s="443"/>
      <c r="K663" s="443"/>
      <c r="L663" s="443"/>
      <c r="M663" s="443"/>
      <c r="N663" s="443"/>
      <c r="O663" s="443"/>
      <c r="P663" s="443"/>
      <c r="Q663" s="443"/>
      <c r="R663" s="443"/>
      <c r="S663" s="443"/>
      <c r="T663" s="443"/>
      <c r="U663" s="443"/>
      <c r="V663" s="443"/>
      <c r="W663" s="443"/>
      <c r="X663" s="443"/>
      <c r="Y663" s="443"/>
      <c r="Z663" s="443"/>
    </row>
    <row r="664" ht="34.5" customHeight="1">
      <c r="A664" s="443"/>
      <c r="B664" s="443"/>
      <c r="C664" s="443"/>
      <c r="D664" s="443"/>
      <c r="E664" s="443"/>
      <c r="F664" s="443"/>
      <c r="G664" s="443"/>
      <c r="H664" s="443"/>
      <c r="I664" s="443"/>
      <c r="J664" s="443"/>
      <c r="K664" s="443"/>
      <c r="L664" s="443"/>
      <c r="M664" s="443"/>
      <c r="N664" s="443"/>
      <c r="O664" s="443"/>
      <c r="P664" s="443"/>
      <c r="Q664" s="443"/>
      <c r="R664" s="443"/>
      <c r="S664" s="443"/>
      <c r="T664" s="443"/>
      <c r="U664" s="443"/>
      <c r="V664" s="443"/>
      <c r="W664" s="443"/>
      <c r="X664" s="443"/>
      <c r="Y664" s="443"/>
      <c r="Z664" s="443"/>
    </row>
    <row r="665" ht="34.5" customHeight="1">
      <c r="A665" s="443"/>
      <c r="B665" s="443"/>
      <c r="C665" s="443"/>
      <c r="D665" s="443"/>
      <c r="E665" s="443"/>
      <c r="F665" s="443"/>
      <c r="G665" s="443"/>
      <c r="H665" s="443"/>
      <c r="I665" s="443"/>
      <c r="J665" s="443"/>
      <c r="K665" s="443"/>
      <c r="L665" s="443"/>
      <c r="M665" s="443"/>
      <c r="N665" s="443"/>
      <c r="O665" s="443"/>
      <c r="P665" s="443"/>
      <c r="Q665" s="443"/>
      <c r="R665" s="443"/>
      <c r="S665" s="443"/>
      <c r="T665" s="443"/>
      <c r="U665" s="443"/>
      <c r="V665" s="443"/>
      <c r="W665" s="443"/>
      <c r="X665" s="443"/>
      <c r="Y665" s="443"/>
      <c r="Z665" s="443"/>
    </row>
    <row r="666" ht="34.5" customHeight="1">
      <c r="A666" s="443"/>
      <c r="B666" s="443"/>
      <c r="C666" s="443"/>
      <c r="D666" s="443"/>
      <c r="E666" s="443"/>
      <c r="F666" s="443"/>
      <c r="G666" s="443"/>
      <c r="H666" s="443"/>
      <c r="I666" s="443"/>
      <c r="J666" s="443"/>
      <c r="K666" s="443"/>
      <c r="L666" s="443"/>
      <c r="M666" s="443"/>
      <c r="N666" s="443"/>
      <c r="O666" s="443"/>
      <c r="P666" s="443"/>
      <c r="Q666" s="443"/>
      <c r="R666" s="443"/>
      <c r="S666" s="443"/>
      <c r="T666" s="443"/>
      <c r="U666" s="443"/>
      <c r="V666" s="443"/>
      <c r="W666" s="443"/>
      <c r="X666" s="443"/>
      <c r="Y666" s="443"/>
      <c r="Z666" s="443"/>
    </row>
    <row r="667" ht="34.5" customHeight="1">
      <c r="A667" s="443"/>
      <c r="B667" s="443"/>
      <c r="C667" s="443"/>
      <c r="D667" s="443"/>
      <c r="E667" s="443"/>
      <c r="F667" s="443"/>
      <c r="G667" s="443"/>
      <c r="H667" s="443"/>
      <c r="I667" s="443"/>
      <c r="J667" s="443"/>
      <c r="K667" s="443"/>
      <c r="L667" s="443"/>
      <c r="M667" s="443"/>
      <c r="N667" s="443"/>
      <c r="O667" s="443"/>
      <c r="P667" s="443"/>
      <c r="Q667" s="443"/>
      <c r="R667" s="443"/>
      <c r="S667" s="443"/>
      <c r="T667" s="443"/>
      <c r="U667" s="443"/>
      <c r="V667" s="443"/>
      <c r="W667" s="443"/>
      <c r="X667" s="443"/>
      <c r="Y667" s="443"/>
      <c r="Z667" s="443"/>
    </row>
    <row r="668" ht="34.5" customHeight="1">
      <c r="A668" s="443"/>
      <c r="B668" s="443"/>
      <c r="C668" s="443"/>
      <c r="D668" s="443"/>
      <c r="E668" s="443"/>
      <c r="F668" s="443"/>
      <c r="G668" s="443"/>
      <c r="H668" s="443"/>
      <c r="I668" s="443"/>
      <c r="J668" s="443"/>
      <c r="K668" s="443"/>
      <c r="L668" s="443"/>
      <c r="M668" s="443"/>
      <c r="N668" s="443"/>
      <c r="O668" s="443"/>
      <c r="P668" s="443"/>
      <c r="Q668" s="443"/>
      <c r="R668" s="443"/>
      <c r="S668" s="443"/>
      <c r="T668" s="443"/>
      <c r="U668" s="443"/>
      <c r="V668" s="443"/>
      <c r="W668" s="443"/>
      <c r="X668" s="443"/>
      <c r="Y668" s="443"/>
      <c r="Z668" s="443"/>
    </row>
    <row r="669" ht="34.5" customHeight="1">
      <c r="A669" s="443"/>
      <c r="B669" s="443"/>
      <c r="C669" s="443"/>
      <c r="D669" s="443"/>
      <c r="E669" s="443"/>
      <c r="F669" s="443"/>
      <c r="G669" s="443"/>
      <c r="H669" s="443"/>
      <c r="I669" s="443"/>
      <c r="J669" s="443"/>
      <c r="K669" s="443"/>
      <c r="L669" s="443"/>
      <c r="M669" s="443"/>
      <c r="N669" s="443"/>
      <c r="O669" s="443"/>
      <c r="P669" s="443"/>
      <c r="Q669" s="443"/>
      <c r="R669" s="443"/>
      <c r="S669" s="443"/>
      <c r="T669" s="443"/>
      <c r="U669" s="443"/>
      <c r="V669" s="443"/>
      <c r="W669" s="443"/>
      <c r="X669" s="443"/>
      <c r="Y669" s="443"/>
      <c r="Z669" s="443"/>
    </row>
    <row r="670" ht="34.5" customHeight="1">
      <c r="A670" s="443"/>
      <c r="B670" s="443"/>
      <c r="C670" s="443"/>
      <c r="D670" s="443"/>
      <c r="E670" s="443"/>
      <c r="F670" s="443"/>
      <c r="G670" s="443"/>
      <c r="H670" s="443"/>
      <c r="I670" s="443"/>
      <c r="J670" s="443"/>
      <c r="K670" s="443"/>
      <c r="L670" s="443"/>
      <c r="M670" s="443"/>
      <c r="N670" s="443"/>
      <c r="O670" s="443"/>
      <c r="P670" s="443"/>
      <c r="Q670" s="443"/>
      <c r="R670" s="443"/>
      <c r="S670" s="443"/>
      <c r="T670" s="443"/>
      <c r="U670" s="443"/>
      <c r="V670" s="443"/>
      <c r="W670" s="443"/>
      <c r="X670" s="443"/>
      <c r="Y670" s="443"/>
      <c r="Z670" s="443"/>
    </row>
    <row r="671" ht="34.5" customHeight="1">
      <c r="A671" s="443"/>
      <c r="B671" s="443"/>
      <c r="C671" s="443"/>
      <c r="D671" s="443"/>
      <c r="E671" s="443"/>
      <c r="F671" s="443"/>
      <c r="G671" s="443"/>
      <c r="H671" s="443"/>
      <c r="I671" s="443"/>
      <c r="J671" s="443"/>
      <c r="K671" s="443"/>
      <c r="L671" s="443"/>
      <c r="M671" s="443"/>
      <c r="N671" s="443"/>
      <c r="O671" s="443"/>
      <c r="P671" s="443"/>
      <c r="Q671" s="443"/>
      <c r="R671" s="443"/>
      <c r="S671" s="443"/>
      <c r="T671" s="443"/>
      <c r="U671" s="443"/>
      <c r="V671" s="443"/>
      <c r="W671" s="443"/>
      <c r="X671" s="443"/>
      <c r="Y671" s="443"/>
      <c r="Z671" s="443"/>
    </row>
    <row r="672" ht="34.5" customHeight="1">
      <c r="A672" s="443"/>
      <c r="B672" s="443"/>
      <c r="C672" s="443"/>
      <c r="D672" s="443"/>
      <c r="E672" s="443"/>
      <c r="F672" s="443"/>
      <c r="G672" s="443"/>
      <c r="H672" s="443"/>
      <c r="I672" s="443"/>
      <c r="J672" s="443"/>
      <c r="K672" s="443"/>
      <c r="L672" s="443"/>
      <c r="M672" s="443"/>
      <c r="N672" s="443"/>
      <c r="O672" s="443"/>
      <c r="P672" s="443"/>
      <c r="Q672" s="443"/>
      <c r="R672" s="443"/>
      <c r="S672" s="443"/>
      <c r="T672" s="443"/>
      <c r="U672" s="443"/>
      <c r="V672" s="443"/>
      <c r="W672" s="443"/>
      <c r="X672" s="443"/>
      <c r="Y672" s="443"/>
      <c r="Z672" s="443"/>
    </row>
    <row r="673" ht="34.5" customHeight="1">
      <c r="A673" s="443"/>
      <c r="B673" s="443"/>
      <c r="C673" s="443"/>
      <c r="D673" s="443"/>
      <c r="E673" s="443"/>
      <c r="F673" s="443"/>
      <c r="G673" s="443"/>
      <c r="H673" s="443"/>
      <c r="I673" s="443"/>
      <c r="J673" s="443"/>
      <c r="K673" s="443"/>
      <c r="L673" s="443"/>
      <c r="M673" s="443"/>
      <c r="N673" s="443"/>
      <c r="O673" s="443"/>
      <c r="P673" s="443"/>
      <c r="Q673" s="443"/>
      <c r="R673" s="443"/>
      <c r="S673" s="443"/>
      <c r="T673" s="443"/>
      <c r="U673" s="443"/>
      <c r="V673" s="443"/>
      <c r="W673" s="443"/>
      <c r="X673" s="443"/>
      <c r="Y673" s="443"/>
      <c r="Z673" s="443"/>
    </row>
    <row r="674" ht="34.5" customHeight="1">
      <c r="A674" s="443"/>
      <c r="B674" s="443"/>
      <c r="C674" s="443"/>
      <c r="D674" s="443"/>
      <c r="E674" s="443"/>
      <c r="F674" s="443"/>
      <c r="G674" s="443"/>
      <c r="H674" s="443"/>
      <c r="I674" s="443"/>
      <c r="J674" s="443"/>
      <c r="K674" s="443"/>
      <c r="L674" s="443"/>
      <c r="M674" s="443"/>
      <c r="N674" s="443"/>
      <c r="O674" s="443"/>
      <c r="P674" s="443"/>
      <c r="Q674" s="443"/>
      <c r="R674" s="443"/>
      <c r="S674" s="443"/>
      <c r="T674" s="443"/>
      <c r="U674" s="443"/>
      <c r="V674" s="443"/>
      <c r="W674" s="443"/>
      <c r="X674" s="443"/>
      <c r="Y674" s="443"/>
      <c r="Z674" s="443"/>
    </row>
    <row r="675" ht="34.5" customHeight="1">
      <c r="A675" s="443"/>
      <c r="B675" s="443"/>
      <c r="C675" s="443"/>
      <c r="D675" s="443"/>
      <c r="E675" s="443"/>
      <c r="F675" s="443"/>
      <c r="G675" s="443"/>
      <c r="H675" s="443"/>
      <c r="I675" s="443"/>
      <c r="J675" s="443"/>
      <c r="K675" s="443"/>
      <c r="L675" s="443"/>
      <c r="M675" s="443"/>
      <c r="N675" s="443"/>
      <c r="O675" s="443"/>
      <c r="P675" s="443"/>
      <c r="Q675" s="443"/>
      <c r="R675" s="443"/>
      <c r="S675" s="443"/>
      <c r="T675" s="443"/>
      <c r="U675" s="443"/>
      <c r="V675" s="443"/>
      <c r="W675" s="443"/>
      <c r="X675" s="443"/>
      <c r="Y675" s="443"/>
      <c r="Z675" s="443"/>
    </row>
    <row r="676" ht="34.5" customHeight="1">
      <c r="A676" s="443"/>
      <c r="B676" s="443"/>
      <c r="C676" s="443"/>
      <c r="D676" s="443"/>
      <c r="E676" s="443"/>
      <c r="F676" s="443"/>
      <c r="G676" s="443"/>
      <c r="H676" s="443"/>
      <c r="I676" s="443"/>
      <c r="J676" s="443"/>
      <c r="K676" s="443"/>
      <c r="L676" s="443"/>
      <c r="M676" s="443"/>
      <c r="N676" s="443"/>
      <c r="O676" s="443"/>
      <c r="P676" s="443"/>
      <c r="Q676" s="443"/>
      <c r="R676" s="443"/>
      <c r="S676" s="443"/>
      <c r="T676" s="443"/>
      <c r="U676" s="443"/>
      <c r="V676" s="443"/>
      <c r="W676" s="443"/>
      <c r="X676" s="443"/>
      <c r="Y676" s="443"/>
      <c r="Z676" s="443"/>
    </row>
    <row r="677" ht="34.5" customHeight="1">
      <c r="A677" s="443"/>
      <c r="B677" s="443"/>
      <c r="C677" s="443"/>
      <c r="D677" s="443"/>
      <c r="E677" s="443"/>
      <c r="F677" s="443"/>
      <c r="G677" s="443"/>
      <c r="H677" s="443"/>
      <c r="I677" s="443"/>
      <c r="J677" s="443"/>
      <c r="K677" s="443"/>
      <c r="L677" s="443"/>
      <c r="M677" s="443"/>
      <c r="N677" s="443"/>
      <c r="O677" s="443"/>
      <c r="P677" s="443"/>
      <c r="Q677" s="443"/>
      <c r="R677" s="443"/>
      <c r="S677" s="443"/>
      <c r="T677" s="443"/>
      <c r="U677" s="443"/>
      <c r="V677" s="443"/>
      <c r="W677" s="443"/>
      <c r="X677" s="443"/>
      <c r="Y677" s="443"/>
      <c r="Z677" s="443"/>
    </row>
    <row r="678" ht="34.5" customHeight="1">
      <c r="A678" s="443"/>
      <c r="B678" s="443"/>
      <c r="C678" s="443"/>
      <c r="D678" s="443"/>
      <c r="E678" s="443"/>
      <c r="F678" s="443"/>
      <c r="G678" s="443"/>
      <c r="H678" s="443"/>
      <c r="I678" s="443"/>
      <c r="J678" s="443"/>
      <c r="K678" s="443"/>
      <c r="L678" s="443"/>
      <c r="M678" s="443"/>
      <c r="N678" s="443"/>
      <c r="O678" s="443"/>
      <c r="P678" s="443"/>
      <c r="Q678" s="443"/>
      <c r="R678" s="443"/>
      <c r="S678" s="443"/>
      <c r="T678" s="443"/>
      <c r="U678" s="443"/>
      <c r="V678" s="443"/>
      <c r="W678" s="443"/>
      <c r="X678" s="443"/>
      <c r="Y678" s="443"/>
      <c r="Z678" s="443"/>
    </row>
    <row r="679" ht="34.5" customHeight="1">
      <c r="A679" s="443"/>
      <c r="B679" s="443"/>
      <c r="C679" s="443"/>
      <c r="D679" s="443"/>
      <c r="E679" s="443"/>
      <c r="F679" s="443"/>
      <c r="G679" s="443"/>
      <c r="H679" s="443"/>
      <c r="I679" s="443"/>
      <c r="J679" s="443"/>
      <c r="K679" s="443"/>
      <c r="L679" s="443"/>
      <c r="M679" s="443"/>
      <c r="N679" s="443"/>
      <c r="O679" s="443"/>
      <c r="P679" s="443"/>
      <c r="Q679" s="443"/>
      <c r="R679" s="443"/>
      <c r="S679" s="443"/>
      <c r="T679" s="443"/>
      <c r="U679" s="443"/>
      <c r="V679" s="443"/>
      <c r="W679" s="443"/>
      <c r="X679" s="443"/>
      <c r="Y679" s="443"/>
      <c r="Z679" s="443"/>
    </row>
    <row r="680" ht="34.5" customHeight="1">
      <c r="A680" s="443"/>
      <c r="B680" s="443"/>
      <c r="C680" s="443"/>
      <c r="D680" s="443"/>
      <c r="E680" s="443"/>
      <c r="F680" s="443"/>
      <c r="G680" s="443"/>
      <c r="H680" s="443"/>
      <c r="I680" s="443"/>
      <c r="J680" s="443"/>
      <c r="K680" s="443"/>
      <c r="L680" s="443"/>
      <c r="M680" s="443"/>
      <c r="N680" s="443"/>
      <c r="O680" s="443"/>
      <c r="P680" s="443"/>
      <c r="Q680" s="443"/>
      <c r="R680" s="443"/>
      <c r="S680" s="443"/>
      <c r="T680" s="443"/>
      <c r="U680" s="443"/>
      <c r="V680" s="443"/>
      <c r="W680" s="443"/>
      <c r="X680" s="443"/>
      <c r="Y680" s="443"/>
      <c r="Z680" s="443"/>
    </row>
    <row r="681" ht="34.5" customHeight="1">
      <c r="A681" s="443"/>
      <c r="B681" s="443"/>
      <c r="C681" s="443"/>
      <c r="D681" s="443"/>
      <c r="E681" s="443"/>
      <c r="F681" s="443"/>
      <c r="G681" s="443"/>
      <c r="H681" s="443"/>
      <c r="I681" s="443"/>
      <c r="J681" s="443"/>
      <c r="K681" s="443"/>
      <c r="L681" s="443"/>
      <c r="M681" s="443"/>
      <c r="N681" s="443"/>
      <c r="O681" s="443"/>
      <c r="P681" s="443"/>
      <c r="Q681" s="443"/>
      <c r="R681" s="443"/>
      <c r="S681" s="443"/>
      <c r="T681" s="443"/>
      <c r="U681" s="443"/>
      <c r="V681" s="443"/>
      <c r="W681" s="443"/>
      <c r="X681" s="443"/>
      <c r="Y681" s="443"/>
      <c r="Z681" s="443"/>
    </row>
    <row r="682" ht="34.5" customHeight="1">
      <c r="A682" s="443"/>
      <c r="B682" s="443"/>
      <c r="C682" s="443"/>
      <c r="D682" s="443"/>
      <c r="E682" s="443"/>
      <c r="F682" s="443"/>
      <c r="G682" s="443"/>
      <c r="H682" s="443"/>
      <c r="I682" s="443"/>
      <c r="J682" s="443"/>
      <c r="K682" s="443"/>
      <c r="L682" s="443"/>
      <c r="M682" s="443"/>
      <c r="N682" s="443"/>
      <c r="O682" s="443"/>
      <c r="P682" s="443"/>
      <c r="Q682" s="443"/>
      <c r="R682" s="443"/>
      <c r="S682" s="443"/>
      <c r="T682" s="443"/>
      <c r="U682" s="443"/>
      <c r="V682" s="443"/>
      <c r="W682" s="443"/>
      <c r="X682" s="443"/>
      <c r="Y682" s="443"/>
      <c r="Z682" s="443"/>
    </row>
    <row r="683" ht="34.5" customHeight="1">
      <c r="A683" s="443"/>
      <c r="B683" s="443"/>
      <c r="C683" s="443"/>
      <c r="D683" s="443"/>
      <c r="E683" s="443"/>
      <c r="F683" s="443"/>
      <c r="G683" s="443"/>
      <c r="H683" s="443"/>
      <c r="I683" s="443"/>
      <c r="J683" s="443"/>
      <c r="K683" s="443"/>
      <c r="L683" s="443"/>
      <c r="M683" s="443"/>
      <c r="N683" s="443"/>
      <c r="O683" s="443"/>
      <c r="P683" s="443"/>
      <c r="Q683" s="443"/>
      <c r="R683" s="443"/>
      <c r="S683" s="443"/>
      <c r="T683" s="443"/>
      <c r="U683" s="443"/>
      <c r="V683" s="443"/>
      <c r="W683" s="443"/>
      <c r="X683" s="443"/>
      <c r="Y683" s="443"/>
      <c r="Z683" s="443"/>
    </row>
    <row r="684" ht="34.5" customHeight="1">
      <c r="A684" s="443"/>
      <c r="B684" s="443"/>
      <c r="C684" s="443"/>
      <c r="D684" s="443"/>
      <c r="E684" s="443"/>
      <c r="F684" s="443"/>
      <c r="G684" s="443"/>
      <c r="H684" s="443"/>
      <c r="I684" s="443"/>
      <c r="J684" s="443"/>
      <c r="K684" s="443"/>
      <c r="L684" s="443"/>
      <c r="M684" s="443"/>
      <c r="N684" s="443"/>
      <c r="O684" s="443"/>
      <c r="P684" s="443"/>
      <c r="Q684" s="443"/>
      <c r="R684" s="443"/>
      <c r="S684" s="443"/>
      <c r="T684" s="443"/>
      <c r="U684" s="443"/>
      <c r="V684" s="443"/>
      <c r="W684" s="443"/>
      <c r="X684" s="443"/>
      <c r="Y684" s="443"/>
      <c r="Z684" s="443"/>
    </row>
    <row r="685" ht="34.5" customHeight="1">
      <c r="A685" s="443"/>
      <c r="B685" s="443"/>
      <c r="C685" s="443"/>
      <c r="D685" s="443"/>
      <c r="E685" s="443"/>
      <c r="F685" s="443"/>
      <c r="G685" s="443"/>
      <c r="H685" s="443"/>
      <c r="I685" s="443"/>
      <c r="J685" s="443"/>
      <c r="K685" s="443"/>
      <c r="L685" s="443"/>
      <c r="M685" s="443"/>
      <c r="N685" s="443"/>
      <c r="O685" s="443"/>
      <c r="P685" s="443"/>
      <c r="Q685" s="443"/>
      <c r="R685" s="443"/>
      <c r="S685" s="443"/>
      <c r="T685" s="443"/>
      <c r="U685" s="443"/>
      <c r="V685" s="443"/>
      <c r="W685" s="443"/>
      <c r="X685" s="443"/>
      <c r="Y685" s="443"/>
      <c r="Z685" s="443"/>
    </row>
    <row r="686" ht="34.5" customHeight="1">
      <c r="A686" s="443"/>
      <c r="B686" s="443"/>
      <c r="C686" s="443"/>
      <c r="D686" s="443"/>
      <c r="E686" s="443"/>
      <c r="F686" s="443"/>
      <c r="G686" s="443"/>
      <c r="H686" s="443"/>
      <c r="I686" s="443"/>
      <c r="J686" s="443"/>
      <c r="K686" s="443"/>
      <c r="L686" s="443"/>
      <c r="M686" s="443"/>
      <c r="N686" s="443"/>
      <c r="O686" s="443"/>
      <c r="P686" s="443"/>
      <c r="Q686" s="443"/>
      <c r="R686" s="443"/>
      <c r="S686" s="443"/>
      <c r="T686" s="443"/>
      <c r="U686" s="443"/>
      <c r="V686" s="443"/>
      <c r="W686" s="443"/>
      <c r="X686" s="443"/>
      <c r="Y686" s="443"/>
      <c r="Z686" s="443"/>
    </row>
    <row r="687" ht="34.5" customHeight="1">
      <c r="A687" s="443"/>
      <c r="B687" s="443"/>
      <c r="C687" s="443"/>
      <c r="D687" s="443"/>
      <c r="E687" s="443"/>
      <c r="F687" s="443"/>
      <c r="G687" s="443"/>
      <c r="H687" s="443"/>
      <c r="I687" s="443"/>
      <c r="J687" s="443"/>
      <c r="K687" s="443"/>
      <c r="L687" s="443"/>
      <c r="M687" s="443"/>
      <c r="N687" s="443"/>
      <c r="O687" s="443"/>
      <c r="P687" s="443"/>
      <c r="Q687" s="443"/>
      <c r="R687" s="443"/>
      <c r="S687" s="443"/>
      <c r="T687" s="443"/>
      <c r="U687" s="443"/>
      <c r="V687" s="443"/>
      <c r="W687" s="443"/>
      <c r="X687" s="443"/>
      <c r="Y687" s="443"/>
      <c r="Z687" s="443"/>
    </row>
    <row r="688" ht="34.5" customHeight="1">
      <c r="A688" s="443"/>
      <c r="B688" s="443"/>
      <c r="C688" s="443"/>
      <c r="D688" s="443"/>
      <c r="E688" s="443"/>
      <c r="F688" s="443"/>
      <c r="G688" s="443"/>
      <c r="H688" s="443"/>
      <c r="I688" s="443"/>
      <c r="J688" s="443"/>
      <c r="K688" s="443"/>
      <c r="L688" s="443"/>
      <c r="M688" s="443"/>
      <c r="N688" s="443"/>
      <c r="O688" s="443"/>
      <c r="P688" s="443"/>
      <c r="Q688" s="443"/>
      <c r="R688" s="443"/>
      <c r="S688" s="443"/>
      <c r="T688" s="443"/>
      <c r="U688" s="443"/>
      <c r="V688" s="443"/>
      <c r="W688" s="443"/>
      <c r="X688" s="443"/>
      <c r="Y688" s="443"/>
      <c r="Z688" s="443"/>
    </row>
    <row r="689" ht="34.5" customHeight="1">
      <c r="A689" s="443"/>
      <c r="B689" s="443"/>
      <c r="C689" s="443"/>
      <c r="D689" s="443"/>
      <c r="E689" s="443"/>
      <c r="F689" s="443"/>
      <c r="G689" s="443"/>
      <c r="H689" s="443"/>
      <c r="I689" s="443"/>
      <c r="J689" s="443"/>
      <c r="K689" s="443"/>
      <c r="L689" s="443"/>
      <c r="M689" s="443"/>
      <c r="N689" s="443"/>
      <c r="O689" s="443"/>
      <c r="P689" s="443"/>
      <c r="Q689" s="443"/>
      <c r="R689" s="443"/>
      <c r="S689" s="443"/>
      <c r="T689" s="443"/>
      <c r="U689" s="443"/>
      <c r="V689" s="443"/>
      <c r="W689" s="443"/>
      <c r="X689" s="443"/>
      <c r="Y689" s="443"/>
      <c r="Z689" s="443"/>
    </row>
    <row r="690" ht="34.5" customHeight="1">
      <c r="A690" s="443"/>
      <c r="B690" s="443"/>
      <c r="C690" s="443"/>
      <c r="D690" s="443"/>
      <c r="E690" s="443"/>
      <c r="F690" s="443"/>
      <c r="G690" s="443"/>
      <c r="H690" s="443"/>
      <c r="I690" s="443"/>
      <c r="J690" s="443"/>
      <c r="K690" s="443"/>
      <c r="L690" s="443"/>
      <c r="M690" s="443"/>
      <c r="N690" s="443"/>
      <c r="O690" s="443"/>
      <c r="P690" s="443"/>
      <c r="Q690" s="443"/>
      <c r="R690" s="443"/>
      <c r="S690" s="443"/>
      <c r="T690" s="443"/>
      <c r="U690" s="443"/>
      <c r="V690" s="443"/>
      <c r="W690" s="443"/>
      <c r="X690" s="443"/>
      <c r="Y690" s="443"/>
      <c r="Z690" s="443"/>
    </row>
    <row r="691" ht="34.5" customHeight="1">
      <c r="A691" s="443"/>
      <c r="B691" s="443"/>
      <c r="C691" s="443"/>
      <c r="D691" s="443"/>
      <c r="E691" s="443"/>
      <c r="F691" s="443"/>
      <c r="G691" s="443"/>
      <c r="H691" s="443"/>
      <c r="I691" s="443"/>
      <c r="J691" s="443"/>
      <c r="K691" s="443"/>
      <c r="L691" s="443"/>
      <c r="M691" s="443"/>
      <c r="N691" s="443"/>
      <c r="O691" s="443"/>
      <c r="P691" s="443"/>
      <c r="Q691" s="443"/>
      <c r="R691" s="443"/>
      <c r="S691" s="443"/>
      <c r="T691" s="443"/>
      <c r="U691" s="443"/>
      <c r="V691" s="443"/>
      <c r="W691" s="443"/>
      <c r="X691" s="443"/>
      <c r="Y691" s="443"/>
      <c r="Z691" s="443"/>
    </row>
    <row r="692" ht="34.5" customHeight="1">
      <c r="A692" s="443"/>
      <c r="B692" s="443"/>
      <c r="C692" s="443"/>
      <c r="D692" s="443"/>
      <c r="E692" s="443"/>
      <c r="F692" s="443"/>
      <c r="G692" s="443"/>
      <c r="H692" s="443"/>
      <c r="I692" s="443"/>
      <c r="J692" s="443"/>
      <c r="K692" s="443"/>
      <c r="L692" s="443"/>
      <c r="M692" s="443"/>
      <c r="N692" s="443"/>
      <c r="O692" s="443"/>
      <c r="P692" s="443"/>
      <c r="Q692" s="443"/>
      <c r="R692" s="443"/>
      <c r="S692" s="443"/>
      <c r="T692" s="443"/>
      <c r="U692" s="443"/>
      <c r="V692" s="443"/>
      <c r="W692" s="443"/>
      <c r="X692" s="443"/>
      <c r="Y692" s="443"/>
      <c r="Z692" s="443"/>
    </row>
    <row r="693" ht="34.5" customHeight="1">
      <c r="A693" s="443"/>
      <c r="B693" s="443"/>
      <c r="C693" s="443"/>
      <c r="D693" s="443"/>
      <c r="E693" s="443"/>
      <c r="F693" s="443"/>
      <c r="G693" s="443"/>
      <c r="H693" s="443"/>
      <c r="I693" s="443"/>
      <c r="J693" s="443"/>
      <c r="K693" s="443"/>
      <c r="L693" s="443"/>
      <c r="M693" s="443"/>
      <c r="N693" s="443"/>
      <c r="O693" s="443"/>
      <c r="P693" s="443"/>
      <c r="Q693" s="443"/>
      <c r="R693" s="443"/>
      <c r="S693" s="443"/>
      <c r="T693" s="443"/>
      <c r="U693" s="443"/>
      <c r="V693" s="443"/>
      <c r="W693" s="443"/>
      <c r="X693" s="443"/>
      <c r="Y693" s="443"/>
      <c r="Z693" s="443"/>
    </row>
    <row r="694" ht="34.5" customHeight="1">
      <c r="A694" s="443"/>
      <c r="B694" s="443"/>
      <c r="C694" s="443"/>
      <c r="D694" s="443"/>
      <c r="E694" s="443"/>
      <c r="F694" s="443"/>
      <c r="G694" s="443"/>
      <c r="H694" s="443"/>
      <c r="I694" s="443"/>
      <c r="J694" s="443"/>
      <c r="K694" s="443"/>
      <c r="L694" s="443"/>
      <c r="M694" s="443"/>
      <c r="N694" s="443"/>
      <c r="O694" s="443"/>
      <c r="P694" s="443"/>
      <c r="Q694" s="443"/>
      <c r="R694" s="443"/>
      <c r="S694" s="443"/>
      <c r="T694" s="443"/>
      <c r="U694" s="443"/>
      <c r="V694" s="443"/>
      <c r="W694" s="443"/>
      <c r="X694" s="443"/>
      <c r="Y694" s="443"/>
      <c r="Z694" s="443"/>
    </row>
    <row r="695" ht="34.5" customHeight="1">
      <c r="A695" s="443"/>
      <c r="B695" s="443"/>
      <c r="C695" s="443"/>
      <c r="D695" s="443"/>
      <c r="E695" s="443"/>
      <c r="F695" s="443"/>
      <c r="G695" s="443"/>
      <c r="H695" s="443"/>
      <c r="I695" s="443"/>
      <c r="J695" s="443"/>
      <c r="K695" s="443"/>
      <c r="L695" s="443"/>
      <c r="M695" s="443"/>
      <c r="N695" s="443"/>
      <c r="O695" s="443"/>
      <c r="P695" s="443"/>
      <c r="Q695" s="443"/>
      <c r="R695" s="443"/>
      <c r="S695" s="443"/>
      <c r="T695" s="443"/>
      <c r="U695" s="443"/>
      <c r="V695" s="443"/>
      <c r="W695" s="443"/>
      <c r="X695" s="443"/>
      <c r="Y695" s="443"/>
      <c r="Z695" s="443"/>
    </row>
    <row r="696" ht="34.5" customHeight="1">
      <c r="A696" s="443"/>
      <c r="B696" s="443"/>
      <c r="C696" s="443"/>
      <c r="D696" s="443"/>
      <c r="E696" s="443"/>
      <c r="F696" s="443"/>
      <c r="G696" s="443"/>
      <c r="H696" s="443"/>
      <c r="I696" s="443"/>
      <c r="J696" s="443"/>
      <c r="K696" s="443"/>
      <c r="L696" s="443"/>
      <c r="M696" s="443"/>
      <c r="N696" s="443"/>
      <c r="O696" s="443"/>
      <c r="P696" s="443"/>
      <c r="Q696" s="443"/>
      <c r="R696" s="443"/>
      <c r="S696" s="443"/>
      <c r="T696" s="443"/>
      <c r="U696" s="443"/>
      <c r="V696" s="443"/>
      <c r="W696" s="443"/>
      <c r="X696" s="443"/>
      <c r="Y696" s="443"/>
      <c r="Z696" s="443"/>
    </row>
    <row r="697" ht="34.5" customHeight="1">
      <c r="A697" s="443"/>
      <c r="B697" s="443"/>
      <c r="C697" s="443"/>
      <c r="D697" s="443"/>
      <c r="E697" s="443"/>
      <c r="F697" s="443"/>
      <c r="G697" s="443"/>
      <c r="H697" s="443"/>
      <c r="I697" s="443"/>
      <c r="J697" s="443"/>
      <c r="K697" s="443"/>
      <c r="L697" s="443"/>
      <c r="M697" s="443"/>
      <c r="N697" s="443"/>
      <c r="O697" s="443"/>
      <c r="P697" s="443"/>
      <c r="Q697" s="443"/>
      <c r="R697" s="443"/>
      <c r="S697" s="443"/>
      <c r="T697" s="443"/>
      <c r="U697" s="443"/>
      <c r="V697" s="443"/>
      <c r="W697" s="443"/>
      <c r="X697" s="443"/>
      <c r="Y697" s="443"/>
      <c r="Z697" s="443"/>
    </row>
    <row r="698" ht="34.5" customHeight="1">
      <c r="A698" s="443"/>
      <c r="B698" s="443"/>
      <c r="C698" s="443"/>
      <c r="D698" s="443"/>
      <c r="E698" s="443"/>
      <c r="F698" s="443"/>
      <c r="G698" s="443"/>
      <c r="H698" s="443"/>
      <c r="I698" s="443"/>
      <c r="J698" s="443"/>
      <c r="K698" s="443"/>
      <c r="L698" s="443"/>
      <c r="M698" s="443"/>
      <c r="N698" s="443"/>
      <c r="O698" s="443"/>
      <c r="P698" s="443"/>
      <c r="Q698" s="443"/>
      <c r="R698" s="443"/>
      <c r="S698" s="443"/>
      <c r="T698" s="443"/>
      <c r="U698" s="443"/>
      <c r="V698" s="443"/>
      <c r="W698" s="443"/>
      <c r="X698" s="443"/>
      <c r="Y698" s="443"/>
      <c r="Z698" s="443"/>
    </row>
    <row r="699" ht="34.5" customHeight="1">
      <c r="A699" s="443"/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443"/>
      <c r="T699" s="443"/>
      <c r="U699" s="443"/>
      <c r="V699" s="443"/>
      <c r="W699" s="443"/>
      <c r="X699" s="443"/>
      <c r="Y699" s="443"/>
      <c r="Z699" s="443"/>
    </row>
    <row r="700" ht="34.5" customHeight="1">
      <c r="A700" s="443"/>
      <c r="B700" s="443"/>
      <c r="C700" s="443"/>
      <c r="D700" s="443"/>
      <c r="E700" s="443"/>
      <c r="F700" s="443"/>
      <c r="G700" s="443"/>
      <c r="H700" s="443"/>
      <c r="I700" s="443"/>
      <c r="J700" s="443"/>
      <c r="K700" s="443"/>
      <c r="L700" s="443"/>
      <c r="M700" s="443"/>
      <c r="N700" s="443"/>
      <c r="O700" s="443"/>
      <c r="P700" s="443"/>
      <c r="Q700" s="443"/>
      <c r="R700" s="443"/>
      <c r="S700" s="443"/>
      <c r="T700" s="443"/>
      <c r="U700" s="443"/>
      <c r="V700" s="443"/>
      <c r="W700" s="443"/>
      <c r="X700" s="443"/>
      <c r="Y700" s="443"/>
      <c r="Z700" s="443"/>
    </row>
    <row r="701" ht="34.5" customHeight="1">
      <c r="A701" s="443"/>
      <c r="B701" s="443"/>
      <c r="C701" s="443"/>
      <c r="D701" s="443"/>
      <c r="E701" s="443"/>
      <c r="F701" s="443"/>
      <c r="G701" s="443"/>
      <c r="H701" s="443"/>
      <c r="I701" s="443"/>
      <c r="J701" s="443"/>
      <c r="K701" s="443"/>
      <c r="L701" s="443"/>
      <c r="M701" s="443"/>
      <c r="N701" s="443"/>
      <c r="O701" s="443"/>
      <c r="P701" s="443"/>
      <c r="Q701" s="443"/>
      <c r="R701" s="443"/>
      <c r="S701" s="443"/>
      <c r="T701" s="443"/>
      <c r="U701" s="443"/>
      <c r="V701" s="443"/>
      <c r="W701" s="443"/>
      <c r="X701" s="443"/>
      <c r="Y701" s="443"/>
      <c r="Z701" s="443"/>
    </row>
    <row r="702" ht="34.5" customHeight="1">
      <c r="A702" s="443"/>
      <c r="B702" s="443"/>
      <c r="C702" s="443"/>
      <c r="D702" s="443"/>
      <c r="E702" s="443"/>
      <c r="F702" s="443"/>
      <c r="G702" s="443"/>
      <c r="H702" s="443"/>
      <c r="I702" s="443"/>
      <c r="J702" s="443"/>
      <c r="K702" s="443"/>
      <c r="L702" s="443"/>
      <c r="M702" s="443"/>
      <c r="N702" s="443"/>
      <c r="O702" s="443"/>
      <c r="P702" s="443"/>
      <c r="Q702" s="443"/>
      <c r="R702" s="443"/>
      <c r="S702" s="443"/>
      <c r="T702" s="443"/>
      <c r="U702" s="443"/>
      <c r="V702" s="443"/>
      <c r="W702" s="443"/>
      <c r="X702" s="443"/>
      <c r="Y702" s="443"/>
      <c r="Z702" s="443"/>
    </row>
    <row r="703" ht="34.5" customHeight="1">
      <c r="A703" s="443"/>
      <c r="B703" s="443"/>
      <c r="C703" s="443"/>
      <c r="D703" s="443"/>
      <c r="E703" s="443"/>
      <c r="F703" s="443"/>
      <c r="G703" s="443"/>
      <c r="H703" s="443"/>
      <c r="I703" s="443"/>
      <c r="J703" s="443"/>
      <c r="K703" s="443"/>
      <c r="L703" s="443"/>
      <c r="M703" s="443"/>
      <c r="N703" s="443"/>
      <c r="O703" s="443"/>
      <c r="P703" s="443"/>
      <c r="Q703" s="443"/>
      <c r="R703" s="443"/>
      <c r="S703" s="443"/>
      <c r="T703" s="443"/>
      <c r="U703" s="443"/>
      <c r="V703" s="443"/>
      <c r="W703" s="443"/>
      <c r="X703" s="443"/>
      <c r="Y703" s="443"/>
      <c r="Z703" s="443"/>
    </row>
    <row r="704" ht="34.5" customHeight="1">
      <c r="A704" s="443"/>
      <c r="B704" s="443"/>
      <c r="C704" s="443"/>
      <c r="D704" s="443"/>
      <c r="E704" s="443"/>
      <c r="F704" s="443"/>
      <c r="G704" s="443"/>
      <c r="H704" s="443"/>
      <c r="I704" s="443"/>
      <c r="J704" s="443"/>
      <c r="K704" s="443"/>
      <c r="L704" s="443"/>
      <c r="M704" s="443"/>
      <c r="N704" s="443"/>
      <c r="O704" s="443"/>
      <c r="P704" s="443"/>
      <c r="Q704" s="443"/>
      <c r="R704" s="443"/>
      <c r="S704" s="443"/>
      <c r="T704" s="443"/>
      <c r="U704" s="443"/>
      <c r="V704" s="443"/>
      <c r="W704" s="443"/>
      <c r="X704" s="443"/>
      <c r="Y704" s="443"/>
      <c r="Z704" s="443"/>
    </row>
    <row r="705" ht="34.5" customHeight="1">
      <c r="A705" s="443"/>
      <c r="B705" s="443"/>
      <c r="C705" s="443"/>
      <c r="D705" s="443"/>
      <c r="E705" s="443"/>
      <c r="F705" s="443"/>
      <c r="G705" s="443"/>
      <c r="H705" s="443"/>
      <c r="I705" s="443"/>
      <c r="J705" s="443"/>
      <c r="K705" s="443"/>
      <c r="L705" s="443"/>
      <c r="M705" s="443"/>
      <c r="N705" s="443"/>
      <c r="O705" s="443"/>
      <c r="P705" s="443"/>
      <c r="Q705" s="443"/>
      <c r="R705" s="443"/>
      <c r="S705" s="443"/>
      <c r="T705" s="443"/>
      <c r="U705" s="443"/>
      <c r="V705" s="443"/>
      <c r="W705" s="443"/>
      <c r="X705" s="443"/>
      <c r="Y705" s="443"/>
      <c r="Z705" s="443"/>
    </row>
    <row r="706" ht="34.5" customHeight="1">
      <c r="A706" s="443"/>
      <c r="B706" s="443"/>
      <c r="C706" s="443"/>
      <c r="D706" s="443"/>
      <c r="E706" s="443"/>
      <c r="F706" s="443"/>
      <c r="G706" s="443"/>
      <c r="H706" s="443"/>
      <c r="I706" s="443"/>
      <c r="J706" s="443"/>
      <c r="K706" s="443"/>
      <c r="L706" s="443"/>
      <c r="M706" s="443"/>
      <c r="N706" s="443"/>
      <c r="O706" s="443"/>
      <c r="P706" s="443"/>
      <c r="Q706" s="443"/>
      <c r="R706" s="443"/>
      <c r="S706" s="443"/>
      <c r="T706" s="443"/>
      <c r="U706" s="443"/>
      <c r="V706" s="443"/>
      <c r="W706" s="443"/>
      <c r="X706" s="443"/>
      <c r="Y706" s="443"/>
      <c r="Z706" s="443"/>
    </row>
    <row r="707" ht="34.5" customHeight="1">
      <c r="A707" s="443"/>
      <c r="B707" s="443"/>
      <c r="C707" s="443"/>
      <c r="D707" s="443"/>
      <c r="E707" s="443"/>
      <c r="F707" s="443"/>
      <c r="G707" s="443"/>
      <c r="H707" s="443"/>
      <c r="I707" s="443"/>
      <c r="J707" s="443"/>
      <c r="K707" s="443"/>
      <c r="L707" s="443"/>
      <c r="M707" s="443"/>
      <c r="N707" s="443"/>
      <c r="O707" s="443"/>
      <c r="P707" s="443"/>
      <c r="Q707" s="443"/>
      <c r="R707" s="443"/>
      <c r="S707" s="443"/>
      <c r="T707" s="443"/>
      <c r="U707" s="443"/>
      <c r="V707" s="443"/>
      <c r="W707" s="443"/>
      <c r="X707" s="443"/>
      <c r="Y707" s="443"/>
      <c r="Z707" s="443"/>
    </row>
    <row r="708" ht="34.5" customHeight="1">
      <c r="A708" s="443"/>
      <c r="B708" s="443"/>
      <c r="C708" s="443"/>
      <c r="D708" s="443"/>
      <c r="E708" s="443"/>
      <c r="F708" s="443"/>
      <c r="G708" s="443"/>
      <c r="H708" s="443"/>
      <c r="I708" s="443"/>
      <c r="J708" s="443"/>
      <c r="K708" s="443"/>
      <c r="L708" s="443"/>
      <c r="M708" s="443"/>
      <c r="N708" s="443"/>
      <c r="O708" s="443"/>
      <c r="P708" s="443"/>
      <c r="Q708" s="443"/>
      <c r="R708" s="443"/>
      <c r="S708" s="443"/>
      <c r="T708" s="443"/>
      <c r="U708" s="443"/>
      <c r="V708" s="443"/>
      <c r="W708" s="443"/>
      <c r="X708" s="443"/>
      <c r="Y708" s="443"/>
      <c r="Z708" s="443"/>
    </row>
    <row r="709" ht="34.5" customHeight="1">
      <c r="A709" s="443"/>
      <c r="B709" s="443"/>
      <c r="C709" s="443"/>
      <c r="D709" s="443"/>
      <c r="E709" s="443"/>
      <c r="F709" s="443"/>
      <c r="G709" s="443"/>
      <c r="H709" s="443"/>
      <c r="I709" s="443"/>
      <c r="J709" s="443"/>
      <c r="K709" s="443"/>
      <c r="L709" s="443"/>
      <c r="M709" s="443"/>
      <c r="N709" s="443"/>
      <c r="O709" s="443"/>
      <c r="P709" s="443"/>
      <c r="Q709" s="443"/>
      <c r="R709" s="443"/>
      <c r="S709" s="443"/>
      <c r="T709" s="443"/>
      <c r="U709" s="443"/>
      <c r="V709" s="443"/>
      <c r="W709" s="443"/>
      <c r="X709" s="443"/>
      <c r="Y709" s="443"/>
      <c r="Z709" s="443"/>
    </row>
    <row r="710" ht="34.5" customHeight="1">
      <c r="A710" s="443"/>
      <c r="B710" s="443"/>
      <c r="C710" s="443"/>
      <c r="D710" s="443"/>
      <c r="E710" s="443"/>
      <c r="F710" s="443"/>
      <c r="G710" s="443"/>
      <c r="H710" s="443"/>
      <c r="I710" s="443"/>
      <c r="J710" s="443"/>
      <c r="K710" s="443"/>
      <c r="L710" s="443"/>
      <c r="M710" s="443"/>
      <c r="N710" s="443"/>
      <c r="O710" s="443"/>
      <c r="P710" s="443"/>
      <c r="Q710" s="443"/>
      <c r="R710" s="443"/>
      <c r="S710" s="443"/>
      <c r="T710" s="443"/>
      <c r="U710" s="443"/>
      <c r="V710" s="443"/>
      <c r="W710" s="443"/>
      <c r="X710" s="443"/>
      <c r="Y710" s="443"/>
      <c r="Z710" s="443"/>
    </row>
    <row r="711" ht="34.5" customHeight="1">
      <c r="A711" s="443"/>
      <c r="B711" s="443"/>
      <c r="C711" s="443"/>
      <c r="D711" s="443"/>
      <c r="E711" s="443"/>
      <c r="F711" s="443"/>
      <c r="G711" s="443"/>
      <c r="H711" s="443"/>
      <c r="I711" s="443"/>
      <c r="J711" s="443"/>
      <c r="K711" s="443"/>
      <c r="L711" s="443"/>
      <c r="M711" s="443"/>
      <c r="N711" s="443"/>
      <c r="O711" s="443"/>
      <c r="P711" s="443"/>
      <c r="Q711" s="443"/>
      <c r="R711" s="443"/>
      <c r="S711" s="443"/>
      <c r="T711" s="443"/>
      <c r="U711" s="443"/>
      <c r="V711" s="443"/>
      <c r="W711" s="443"/>
      <c r="X711" s="443"/>
      <c r="Y711" s="443"/>
      <c r="Z711" s="443"/>
    </row>
    <row r="712" ht="34.5" customHeight="1">
      <c r="A712" s="443"/>
      <c r="B712" s="443"/>
      <c r="C712" s="443"/>
      <c r="D712" s="443"/>
      <c r="E712" s="443"/>
      <c r="F712" s="443"/>
      <c r="G712" s="443"/>
      <c r="H712" s="443"/>
      <c r="I712" s="443"/>
      <c r="J712" s="443"/>
      <c r="K712" s="443"/>
      <c r="L712" s="443"/>
      <c r="M712" s="443"/>
      <c r="N712" s="443"/>
      <c r="O712" s="443"/>
      <c r="P712" s="443"/>
      <c r="Q712" s="443"/>
      <c r="R712" s="443"/>
      <c r="S712" s="443"/>
      <c r="T712" s="443"/>
      <c r="U712" s="443"/>
      <c r="V712" s="443"/>
      <c r="W712" s="443"/>
      <c r="X712" s="443"/>
      <c r="Y712" s="443"/>
      <c r="Z712" s="443"/>
    </row>
    <row r="713" ht="34.5" customHeight="1">
      <c r="A713" s="443"/>
      <c r="B713" s="443"/>
      <c r="C713" s="443"/>
      <c r="D713" s="443"/>
      <c r="E713" s="443"/>
      <c r="F713" s="443"/>
      <c r="G713" s="443"/>
      <c r="H713" s="443"/>
      <c r="I713" s="443"/>
      <c r="J713" s="443"/>
      <c r="K713" s="443"/>
      <c r="L713" s="443"/>
      <c r="M713" s="443"/>
      <c r="N713" s="443"/>
      <c r="O713" s="443"/>
      <c r="P713" s="443"/>
      <c r="Q713" s="443"/>
      <c r="R713" s="443"/>
      <c r="S713" s="443"/>
      <c r="T713" s="443"/>
      <c r="U713" s="443"/>
      <c r="V713" s="443"/>
      <c r="W713" s="443"/>
      <c r="X713" s="443"/>
      <c r="Y713" s="443"/>
      <c r="Z713" s="443"/>
    </row>
    <row r="714" ht="34.5" customHeight="1">
      <c r="A714" s="443"/>
      <c r="B714" s="443"/>
      <c r="C714" s="443"/>
      <c r="D714" s="443"/>
      <c r="E714" s="443"/>
      <c r="F714" s="443"/>
      <c r="G714" s="443"/>
      <c r="H714" s="443"/>
      <c r="I714" s="443"/>
      <c r="J714" s="443"/>
      <c r="K714" s="443"/>
      <c r="L714" s="443"/>
      <c r="M714" s="443"/>
      <c r="N714" s="443"/>
      <c r="O714" s="443"/>
      <c r="P714" s="443"/>
      <c r="Q714" s="443"/>
      <c r="R714" s="443"/>
      <c r="S714" s="443"/>
      <c r="T714" s="443"/>
      <c r="U714" s="443"/>
      <c r="V714" s="443"/>
      <c r="W714" s="443"/>
      <c r="X714" s="443"/>
      <c r="Y714" s="443"/>
      <c r="Z714" s="443"/>
    </row>
    <row r="715" ht="34.5" customHeight="1">
      <c r="A715" s="443"/>
      <c r="B715" s="443"/>
      <c r="C715" s="443"/>
      <c r="D715" s="443"/>
      <c r="E715" s="443"/>
      <c r="F715" s="443"/>
      <c r="G715" s="443"/>
      <c r="H715" s="443"/>
      <c r="I715" s="443"/>
      <c r="J715" s="443"/>
      <c r="K715" s="443"/>
      <c r="L715" s="443"/>
      <c r="M715" s="443"/>
      <c r="N715" s="443"/>
      <c r="O715" s="443"/>
      <c r="P715" s="443"/>
      <c r="Q715" s="443"/>
      <c r="R715" s="443"/>
      <c r="S715" s="443"/>
      <c r="T715" s="443"/>
      <c r="U715" s="443"/>
      <c r="V715" s="443"/>
      <c r="W715" s="443"/>
      <c r="X715" s="443"/>
      <c r="Y715" s="443"/>
      <c r="Z715" s="443"/>
    </row>
    <row r="716" ht="34.5" customHeight="1">
      <c r="A716" s="443"/>
      <c r="B716" s="443"/>
      <c r="C716" s="443"/>
      <c r="D716" s="443"/>
      <c r="E716" s="443"/>
      <c r="F716" s="443"/>
      <c r="G716" s="443"/>
      <c r="H716" s="443"/>
      <c r="I716" s="443"/>
      <c r="J716" s="443"/>
      <c r="K716" s="443"/>
      <c r="L716" s="443"/>
      <c r="M716" s="443"/>
      <c r="N716" s="443"/>
      <c r="O716" s="443"/>
      <c r="P716" s="443"/>
      <c r="Q716" s="443"/>
      <c r="R716" s="443"/>
      <c r="S716" s="443"/>
      <c r="T716" s="443"/>
      <c r="U716" s="443"/>
      <c r="V716" s="443"/>
      <c r="W716" s="443"/>
      <c r="X716" s="443"/>
      <c r="Y716" s="443"/>
      <c r="Z716" s="443"/>
    </row>
    <row r="717" ht="34.5" customHeight="1">
      <c r="A717" s="443"/>
      <c r="B717" s="443"/>
      <c r="C717" s="443"/>
      <c r="D717" s="443"/>
      <c r="E717" s="443"/>
      <c r="F717" s="443"/>
      <c r="G717" s="443"/>
      <c r="H717" s="443"/>
      <c r="I717" s="443"/>
      <c r="J717" s="443"/>
      <c r="K717" s="443"/>
      <c r="L717" s="443"/>
      <c r="M717" s="443"/>
      <c r="N717" s="443"/>
      <c r="O717" s="443"/>
      <c r="P717" s="443"/>
      <c r="Q717" s="443"/>
      <c r="R717" s="443"/>
      <c r="S717" s="443"/>
      <c r="T717" s="443"/>
      <c r="U717" s="443"/>
      <c r="V717" s="443"/>
      <c r="W717" s="443"/>
      <c r="X717" s="443"/>
      <c r="Y717" s="443"/>
      <c r="Z717" s="443"/>
    </row>
    <row r="718" ht="34.5" customHeight="1">
      <c r="A718" s="443"/>
      <c r="B718" s="443"/>
      <c r="C718" s="443"/>
      <c r="D718" s="443"/>
      <c r="E718" s="443"/>
      <c r="F718" s="443"/>
      <c r="G718" s="443"/>
      <c r="H718" s="443"/>
      <c r="I718" s="443"/>
      <c r="J718" s="443"/>
      <c r="K718" s="443"/>
      <c r="L718" s="443"/>
      <c r="M718" s="443"/>
      <c r="N718" s="443"/>
      <c r="O718" s="443"/>
      <c r="P718" s="443"/>
      <c r="Q718" s="443"/>
      <c r="R718" s="443"/>
      <c r="S718" s="443"/>
      <c r="T718" s="443"/>
      <c r="U718" s="443"/>
      <c r="V718" s="443"/>
      <c r="W718" s="443"/>
      <c r="X718" s="443"/>
      <c r="Y718" s="443"/>
      <c r="Z718" s="443"/>
    </row>
    <row r="719" ht="34.5" customHeight="1">
      <c r="A719" s="443"/>
      <c r="B719" s="443"/>
      <c r="C719" s="443"/>
      <c r="D719" s="443"/>
      <c r="E719" s="443"/>
      <c r="F719" s="443"/>
      <c r="G719" s="443"/>
      <c r="H719" s="443"/>
      <c r="I719" s="443"/>
      <c r="J719" s="443"/>
      <c r="K719" s="443"/>
      <c r="L719" s="443"/>
      <c r="M719" s="443"/>
      <c r="N719" s="443"/>
      <c r="O719" s="443"/>
      <c r="P719" s="443"/>
      <c r="Q719" s="443"/>
      <c r="R719" s="443"/>
      <c r="S719" s="443"/>
      <c r="T719" s="443"/>
      <c r="U719" s="443"/>
      <c r="V719" s="443"/>
      <c r="W719" s="443"/>
      <c r="X719" s="443"/>
      <c r="Y719" s="443"/>
      <c r="Z719" s="443"/>
    </row>
    <row r="720" ht="34.5" customHeight="1">
      <c r="A720" s="443"/>
      <c r="B720" s="443"/>
      <c r="C720" s="443"/>
      <c r="D720" s="443"/>
      <c r="E720" s="443"/>
      <c r="F720" s="443"/>
      <c r="G720" s="443"/>
      <c r="H720" s="443"/>
      <c r="I720" s="443"/>
      <c r="J720" s="443"/>
      <c r="K720" s="443"/>
      <c r="L720" s="443"/>
      <c r="M720" s="443"/>
      <c r="N720" s="443"/>
      <c r="O720" s="443"/>
      <c r="P720" s="443"/>
      <c r="Q720" s="443"/>
      <c r="R720" s="443"/>
      <c r="S720" s="443"/>
      <c r="T720" s="443"/>
      <c r="U720" s="443"/>
      <c r="V720" s="443"/>
      <c r="W720" s="443"/>
      <c r="X720" s="443"/>
      <c r="Y720" s="443"/>
      <c r="Z720" s="443"/>
    </row>
    <row r="721" ht="34.5" customHeight="1">
      <c r="A721" s="443"/>
      <c r="B721" s="443"/>
      <c r="C721" s="443"/>
      <c r="D721" s="443"/>
      <c r="E721" s="443"/>
      <c r="F721" s="443"/>
      <c r="G721" s="443"/>
      <c r="H721" s="443"/>
      <c r="I721" s="443"/>
      <c r="J721" s="443"/>
      <c r="K721" s="443"/>
      <c r="L721" s="443"/>
      <c r="M721" s="443"/>
      <c r="N721" s="443"/>
      <c r="O721" s="443"/>
      <c r="P721" s="443"/>
      <c r="Q721" s="443"/>
      <c r="R721" s="443"/>
      <c r="S721" s="443"/>
      <c r="T721" s="443"/>
      <c r="U721" s="443"/>
      <c r="V721" s="443"/>
      <c r="W721" s="443"/>
      <c r="X721" s="443"/>
      <c r="Y721" s="443"/>
      <c r="Z721" s="443"/>
    </row>
    <row r="722" ht="34.5" customHeight="1">
      <c r="A722" s="443"/>
      <c r="B722" s="443"/>
      <c r="C722" s="443"/>
      <c r="D722" s="443"/>
      <c r="E722" s="443"/>
      <c r="F722" s="443"/>
      <c r="G722" s="443"/>
      <c r="H722" s="443"/>
      <c r="I722" s="443"/>
      <c r="J722" s="443"/>
      <c r="K722" s="443"/>
      <c r="L722" s="443"/>
      <c r="M722" s="443"/>
      <c r="N722" s="443"/>
      <c r="O722" s="443"/>
      <c r="P722" s="443"/>
      <c r="Q722" s="443"/>
      <c r="R722" s="443"/>
      <c r="S722" s="443"/>
      <c r="T722" s="443"/>
      <c r="U722" s="443"/>
      <c r="V722" s="443"/>
      <c r="W722" s="443"/>
      <c r="X722" s="443"/>
      <c r="Y722" s="443"/>
      <c r="Z722" s="443"/>
    </row>
    <row r="723" ht="34.5" customHeight="1">
      <c r="A723" s="443"/>
      <c r="B723" s="443"/>
      <c r="C723" s="443"/>
      <c r="D723" s="443"/>
      <c r="E723" s="443"/>
      <c r="F723" s="443"/>
      <c r="G723" s="443"/>
      <c r="H723" s="443"/>
      <c r="I723" s="443"/>
      <c r="J723" s="443"/>
      <c r="K723" s="443"/>
      <c r="L723" s="443"/>
      <c r="M723" s="443"/>
      <c r="N723" s="443"/>
      <c r="O723" s="443"/>
      <c r="P723" s="443"/>
      <c r="Q723" s="443"/>
      <c r="R723" s="443"/>
      <c r="S723" s="443"/>
      <c r="T723" s="443"/>
      <c r="U723" s="443"/>
      <c r="V723" s="443"/>
      <c r="W723" s="443"/>
      <c r="X723" s="443"/>
      <c r="Y723" s="443"/>
      <c r="Z723" s="443"/>
    </row>
    <row r="724" ht="34.5" customHeight="1">
      <c r="A724" s="443"/>
      <c r="B724" s="443"/>
      <c r="C724" s="443"/>
      <c r="D724" s="443"/>
      <c r="E724" s="443"/>
      <c r="F724" s="443"/>
      <c r="G724" s="443"/>
      <c r="H724" s="443"/>
      <c r="I724" s="443"/>
      <c r="J724" s="443"/>
      <c r="K724" s="443"/>
      <c r="L724" s="443"/>
      <c r="M724" s="443"/>
      <c r="N724" s="443"/>
      <c r="O724" s="443"/>
      <c r="P724" s="443"/>
      <c r="Q724" s="443"/>
      <c r="R724" s="443"/>
      <c r="S724" s="443"/>
      <c r="T724" s="443"/>
      <c r="U724" s="443"/>
      <c r="V724" s="443"/>
      <c r="W724" s="443"/>
      <c r="X724" s="443"/>
      <c r="Y724" s="443"/>
      <c r="Z724" s="443"/>
    </row>
    <row r="725" ht="34.5" customHeight="1">
      <c r="A725" s="443"/>
      <c r="B725" s="443"/>
      <c r="C725" s="443"/>
      <c r="D725" s="443"/>
      <c r="E725" s="443"/>
      <c r="F725" s="443"/>
      <c r="G725" s="443"/>
      <c r="H725" s="443"/>
      <c r="I725" s="443"/>
      <c r="J725" s="443"/>
      <c r="K725" s="443"/>
      <c r="L725" s="443"/>
      <c r="M725" s="443"/>
      <c r="N725" s="443"/>
      <c r="O725" s="443"/>
      <c r="P725" s="443"/>
      <c r="Q725" s="443"/>
      <c r="R725" s="443"/>
      <c r="S725" s="443"/>
      <c r="T725" s="443"/>
      <c r="U725" s="443"/>
      <c r="V725" s="443"/>
      <c r="W725" s="443"/>
      <c r="X725" s="443"/>
      <c r="Y725" s="443"/>
      <c r="Z725" s="443"/>
    </row>
    <row r="726" ht="34.5" customHeight="1">
      <c r="A726" s="443"/>
      <c r="B726" s="443"/>
      <c r="C726" s="443"/>
      <c r="D726" s="443"/>
      <c r="E726" s="443"/>
      <c r="F726" s="443"/>
      <c r="G726" s="443"/>
      <c r="H726" s="443"/>
      <c r="I726" s="443"/>
      <c r="J726" s="443"/>
      <c r="K726" s="443"/>
      <c r="L726" s="443"/>
      <c r="M726" s="443"/>
      <c r="N726" s="443"/>
      <c r="O726" s="443"/>
      <c r="P726" s="443"/>
      <c r="Q726" s="443"/>
      <c r="R726" s="443"/>
      <c r="S726" s="443"/>
      <c r="T726" s="443"/>
      <c r="U726" s="443"/>
      <c r="V726" s="443"/>
      <c r="W726" s="443"/>
      <c r="X726" s="443"/>
      <c r="Y726" s="443"/>
      <c r="Z726" s="443"/>
    </row>
    <row r="727" ht="34.5" customHeight="1">
      <c r="A727" s="443"/>
      <c r="B727" s="443"/>
      <c r="C727" s="443"/>
      <c r="D727" s="443"/>
      <c r="E727" s="443"/>
      <c r="F727" s="443"/>
      <c r="G727" s="443"/>
      <c r="H727" s="443"/>
      <c r="I727" s="443"/>
      <c r="J727" s="443"/>
      <c r="K727" s="443"/>
      <c r="L727" s="443"/>
      <c r="M727" s="443"/>
      <c r="N727" s="443"/>
      <c r="O727" s="443"/>
      <c r="P727" s="443"/>
      <c r="Q727" s="443"/>
      <c r="R727" s="443"/>
      <c r="S727" s="443"/>
      <c r="T727" s="443"/>
      <c r="U727" s="443"/>
      <c r="V727" s="443"/>
      <c r="W727" s="443"/>
      <c r="X727" s="443"/>
      <c r="Y727" s="443"/>
      <c r="Z727" s="443"/>
    </row>
    <row r="728" ht="34.5" customHeight="1">
      <c r="A728" s="443"/>
      <c r="B728" s="443"/>
      <c r="C728" s="443"/>
      <c r="D728" s="443"/>
      <c r="E728" s="443"/>
      <c r="F728" s="443"/>
      <c r="G728" s="443"/>
      <c r="H728" s="443"/>
      <c r="I728" s="443"/>
      <c r="J728" s="443"/>
      <c r="K728" s="443"/>
      <c r="L728" s="443"/>
      <c r="M728" s="443"/>
      <c r="N728" s="443"/>
      <c r="O728" s="443"/>
      <c r="P728" s="443"/>
      <c r="Q728" s="443"/>
      <c r="R728" s="443"/>
      <c r="S728" s="443"/>
      <c r="T728" s="443"/>
      <c r="U728" s="443"/>
      <c r="V728" s="443"/>
      <c r="W728" s="443"/>
      <c r="X728" s="443"/>
      <c r="Y728" s="443"/>
      <c r="Z728" s="443"/>
    </row>
    <row r="729" ht="34.5" customHeight="1">
      <c r="A729" s="443"/>
      <c r="B729" s="443"/>
      <c r="C729" s="443"/>
      <c r="D729" s="443"/>
      <c r="E729" s="443"/>
      <c r="F729" s="443"/>
      <c r="G729" s="443"/>
      <c r="H729" s="443"/>
      <c r="I729" s="443"/>
      <c r="J729" s="443"/>
      <c r="K729" s="443"/>
      <c r="L729" s="443"/>
      <c r="M729" s="443"/>
      <c r="N729" s="443"/>
      <c r="O729" s="443"/>
      <c r="P729" s="443"/>
      <c r="Q729" s="443"/>
      <c r="R729" s="443"/>
      <c r="S729" s="443"/>
      <c r="T729" s="443"/>
      <c r="U729" s="443"/>
      <c r="V729" s="443"/>
      <c r="W729" s="443"/>
      <c r="X729" s="443"/>
      <c r="Y729" s="443"/>
      <c r="Z729" s="443"/>
    </row>
    <row r="730" ht="34.5" customHeight="1">
      <c r="A730" s="443"/>
      <c r="B730" s="443"/>
      <c r="C730" s="443"/>
      <c r="D730" s="443"/>
      <c r="E730" s="443"/>
      <c r="F730" s="443"/>
      <c r="G730" s="443"/>
      <c r="H730" s="443"/>
      <c r="I730" s="443"/>
      <c r="J730" s="443"/>
      <c r="K730" s="443"/>
      <c r="L730" s="443"/>
      <c r="M730" s="443"/>
      <c r="N730" s="443"/>
      <c r="O730" s="443"/>
      <c r="P730" s="443"/>
      <c r="Q730" s="443"/>
      <c r="R730" s="443"/>
      <c r="S730" s="443"/>
      <c r="T730" s="443"/>
      <c r="U730" s="443"/>
      <c r="V730" s="443"/>
      <c r="W730" s="443"/>
      <c r="X730" s="443"/>
      <c r="Y730" s="443"/>
      <c r="Z730" s="443"/>
    </row>
    <row r="731" ht="34.5" customHeight="1">
      <c r="A731" s="443"/>
      <c r="B731" s="443"/>
      <c r="C731" s="443"/>
      <c r="D731" s="443"/>
      <c r="E731" s="443"/>
      <c r="F731" s="443"/>
      <c r="G731" s="443"/>
      <c r="H731" s="443"/>
      <c r="I731" s="443"/>
      <c r="J731" s="443"/>
      <c r="K731" s="443"/>
      <c r="L731" s="443"/>
      <c r="M731" s="443"/>
      <c r="N731" s="443"/>
      <c r="O731" s="443"/>
      <c r="P731" s="443"/>
      <c r="Q731" s="443"/>
      <c r="R731" s="443"/>
      <c r="S731" s="443"/>
      <c r="T731" s="443"/>
      <c r="U731" s="443"/>
      <c r="V731" s="443"/>
      <c r="W731" s="443"/>
      <c r="X731" s="443"/>
      <c r="Y731" s="443"/>
      <c r="Z731" s="443"/>
    </row>
    <row r="732" ht="34.5" customHeight="1">
      <c r="A732" s="443"/>
      <c r="B732" s="443"/>
      <c r="C732" s="443"/>
      <c r="D732" s="443"/>
      <c r="E732" s="443"/>
      <c r="F732" s="443"/>
      <c r="G732" s="443"/>
      <c r="H732" s="443"/>
      <c r="I732" s="443"/>
      <c r="J732" s="443"/>
      <c r="K732" s="443"/>
      <c r="L732" s="443"/>
      <c r="M732" s="443"/>
      <c r="N732" s="443"/>
      <c r="O732" s="443"/>
      <c r="P732" s="443"/>
      <c r="Q732" s="443"/>
      <c r="R732" s="443"/>
      <c r="S732" s="443"/>
      <c r="T732" s="443"/>
      <c r="U732" s="443"/>
      <c r="V732" s="443"/>
      <c r="W732" s="443"/>
      <c r="X732" s="443"/>
      <c r="Y732" s="443"/>
      <c r="Z732" s="443"/>
    </row>
    <row r="733" ht="34.5" customHeight="1">
      <c r="A733" s="443"/>
      <c r="B733" s="443"/>
      <c r="C733" s="443"/>
      <c r="D733" s="443"/>
      <c r="E733" s="443"/>
      <c r="F733" s="443"/>
      <c r="G733" s="443"/>
      <c r="H733" s="443"/>
      <c r="I733" s="443"/>
      <c r="J733" s="443"/>
      <c r="K733" s="443"/>
      <c r="L733" s="443"/>
      <c r="M733" s="443"/>
      <c r="N733" s="443"/>
      <c r="O733" s="443"/>
      <c r="P733" s="443"/>
      <c r="Q733" s="443"/>
      <c r="R733" s="443"/>
      <c r="S733" s="443"/>
      <c r="T733" s="443"/>
      <c r="U733" s="443"/>
      <c r="V733" s="443"/>
      <c r="W733" s="443"/>
      <c r="X733" s="443"/>
      <c r="Y733" s="443"/>
      <c r="Z733" s="443"/>
    </row>
    <row r="734" ht="34.5" customHeight="1">
      <c r="A734" s="443"/>
      <c r="B734" s="443"/>
      <c r="C734" s="443"/>
      <c r="D734" s="443"/>
      <c r="E734" s="443"/>
      <c r="F734" s="443"/>
      <c r="G734" s="443"/>
      <c r="H734" s="443"/>
      <c r="I734" s="443"/>
      <c r="J734" s="443"/>
      <c r="K734" s="443"/>
      <c r="L734" s="443"/>
      <c r="M734" s="443"/>
      <c r="N734" s="443"/>
      <c r="O734" s="443"/>
      <c r="P734" s="443"/>
      <c r="Q734" s="443"/>
      <c r="R734" s="443"/>
      <c r="S734" s="443"/>
      <c r="T734" s="443"/>
      <c r="U734" s="443"/>
      <c r="V734" s="443"/>
      <c r="W734" s="443"/>
      <c r="X734" s="443"/>
      <c r="Y734" s="443"/>
      <c r="Z734" s="443"/>
    </row>
    <row r="735" ht="34.5" customHeight="1">
      <c r="A735" s="443"/>
      <c r="B735" s="443"/>
      <c r="C735" s="443"/>
      <c r="D735" s="443"/>
      <c r="E735" s="443"/>
      <c r="F735" s="443"/>
      <c r="G735" s="443"/>
      <c r="H735" s="443"/>
      <c r="I735" s="443"/>
      <c r="J735" s="443"/>
      <c r="K735" s="443"/>
      <c r="L735" s="443"/>
      <c r="M735" s="443"/>
      <c r="N735" s="443"/>
      <c r="O735" s="443"/>
      <c r="P735" s="443"/>
      <c r="Q735" s="443"/>
      <c r="R735" s="443"/>
      <c r="S735" s="443"/>
      <c r="T735" s="443"/>
      <c r="U735" s="443"/>
      <c r="V735" s="443"/>
      <c r="W735" s="443"/>
      <c r="X735" s="443"/>
      <c r="Y735" s="443"/>
      <c r="Z735" s="443"/>
    </row>
    <row r="736" ht="34.5" customHeight="1">
      <c r="A736" s="443"/>
      <c r="B736" s="443"/>
      <c r="C736" s="443"/>
      <c r="D736" s="443"/>
      <c r="E736" s="443"/>
      <c r="F736" s="443"/>
      <c r="G736" s="443"/>
      <c r="H736" s="443"/>
      <c r="I736" s="443"/>
      <c r="J736" s="443"/>
      <c r="K736" s="443"/>
      <c r="L736" s="443"/>
      <c r="M736" s="443"/>
      <c r="N736" s="443"/>
      <c r="O736" s="443"/>
      <c r="P736" s="443"/>
      <c r="Q736" s="443"/>
      <c r="R736" s="443"/>
      <c r="S736" s="443"/>
      <c r="T736" s="443"/>
      <c r="U736" s="443"/>
      <c r="V736" s="443"/>
      <c r="W736" s="443"/>
      <c r="X736" s="443"/>
      <c r="Y736" s="443"/>
      <c r="Z736" s="443"/>
    </row>
    <row r="737" ht="34.5" customHeight="1">
      <c r="A737" s="443"/>
      <c r="B737" s="443"/>
      <c r="C737" s="443"/>
      <c r="D737" s="443"/>
      <c r="E737" s="443"/>
      <c r="F737" s="443"/>
      <c r="G737" s="443"/>
      <c r="H737" s="443"/>
      <c r="I737" s="443"/>
      <c r="J737" s="443"/>
      <c r="K737" s="443"/>
      <c r="L737" s="443"/>
      <c r="M737" s="443"/>
      <c r="N737" s="443"/>
      <c r="O737" s="443"/>
      <c r="P737" s="443"/>
      <c r="Q737" s="443"/>
      <c r="R737" s="443"/>
      <c r="S737" s="443"/>
      <c r="T737" s="443"/>
      <c r="U737" s="443"/>
      <c r="V737" s="443"/>
      <c r="W737" s="443"/>
      <c r="X737" s="443"/>
      <c r="Y737" s="443"/>
      <c r="Z737" s="443"/>
    </row>
    <row r="738" ht="34.5" customHeight="1">
      <c r="A738" s="443"/>
      <c r="B738" s="443"/>
      <c r="C738" s="443"/>
      <c r="D738" s="443"/>
      <c r="E738" s="443"/>
      <c r="F738" s="443"/>
      <c r="G738" s="443"/>
      <c r="H738" s="443"/>
      <c r="I738" s="443"/>
      <c r="J738" s="443"/>
      <c r="K738" s="443"/>
      <c r="L738" s="443"/>
      <c r="M738" s="443"/>
      <c r="N738" s="443"/>
      <c r="O738" s="443"/>
      <c r="P738" s="443"/>
      <c r="Q738" s="443"/>
      <c r="R738" s="443"/>
      <c r="S738" s="443"/>
      <c r="T738" s="443"/>
      <c r="U738" s="443"/>
      <c r="V738" s="443"/>
      <c r="W738" s="443"/>
      <c r="X738" s="443"/>
      <c r="Y738" s="443"/>
      <c r="Z738" s="443"/>
    </row>
    <row r="739" ht="34.5" customHeight="1">
      <c r="A739" s="443"/>
      <c r="B739" s="443"/>
      <c r="C739" s="443"/>
      <c r="D739" s="443"/>
      <c r="E739" s="443"/>
      <c r="F739" s="443"/>
      <c r="G739" s="443"/>
      <c r="H739" s="443"/>
      <c r="I739" s="443"/>
      <c r="J739" s="443"/>
      <c r="K739" s="443"/>
      <c r="L739" s="443"/>
      <c r="M739" s="443"/>
      <c r="N739" s="443"/>
      <c r="O739" s="443"/>
      <c r="P739" s="443"/>
      <c r="Q739" s="443"/>
      <c r="R739" s="443"/>
      <c r="S739" s="443"/>
      <c r="T739" s="443"/>
      <c r="U739" s="443"/>
      <c r="V739" s="443"/>
      <c r="W739" s="443"/>
      <c r="X739" s="443"/>
      <c r="Y739" s="443"/>
      <c r="Z739" s="443"/>
    </row>
    <row r="740" ht="34.5" customHeight="1">
      <c r="A740" s="443"/>
      <c r="B740" s="443"/>
      <c r="C740" s="443"/>
      <c r="D740" s="443"/>
      <c r="E740" s="443"/>
      <c r="F740" s="443"/>
      <c r="G740" s="443"/>
      <c r="H740" s="443"/>
      <c r="I740" s="443"/>
      <c r="J740" s="443"/>
      <c r="K740" s="443"/>
      <c r="L740" s="443"/>
      <c r="M740" s="443"/>
      <c r="N740" s="443"/>
      <c r="O740" s="443"/>
      <c r="P740" s="443"/>
      <c r="Q740" s="443"/>
      <c r="R740" s="443"/>
      <c r="S740" s="443"/>
      <c r="T740" s="443"/>
      <c r="U740" s="443"/>
      <c r="V740" s="443"/>
      <c r="W740" s="443"/>
      <c r="X740" s="443"/>
      <c r="Y740" s="443"/>
      <c r="Z740" s="443"/>
    </row>
    <row r="741" ht="34.5" customHeight="1">
      <c r="A741" s="443"/>
      <c r="B741" s="443"/>
      <c r="C741" s="443"/>
      <c r="D741" s="443"/>
      <c r="E741" s="443"/>
      <c r="F741" s="443"/>
      <c r="G741" s="443"/>
      <c r="H741" s="443"/>
      <c r="I741" s="443"/>
      <c r="J741" s="443"/>
      <c r="K741" s="443"/>
      <c r="L741" s="443"/>
      <c r="M741" s="443"/>
      <c r="N741" s="443"/>
      <c r="O741" s="443"/>
      <c r="P741" s="443"/>
      <c r="Q741" s="443"/>
      <c r="R741" s="443"/>
      <c r="S741" s="443"/>
      <c r="T741" s="443"/>
      <c r="U741" s="443"/>
      <c r="V741" s="443"/>
      <c r="W741" s="443"/>
      <c r="X741" s="443"/>
      <c r="Y741" s="443"/>
      <c r="Z741" s="443"/>
    </row>
    <row r="742" ht="34.5" customHeight="1">
      <c r="A742" s="443"/>
      <c r="B742" s="443"/>
      <c r="C742" s="443"/>
      <c r="D742" s="443"/>
      <c r="E742" s="443"/>
      <c r="F742" s="443"/>
      <c r="G742" s="443"/>
      <c r="H742" s="443"/>
      <c r="I742" s="443"/>
      <c r="J742" s="443"/>
      <c r="K742" s="443"/>
      <c r="L742" s="443"/>
      <c r="M742" s="443"/>
      <c r="N742" s="443"/>
      <c r="O742" s="443"/>
      <c r="P742" s="443"/>
      <c r="Q742" s="443"/>
      <c r="R742" s="443"/>
      <c r="S742" s="443"/>
      <c r="T742" s="443"/>
      <c r="U742" s="443"/>
      <c r="V742" s="443"/>
      <c r="W742" s="443"/>
      <c r="X742" s="443"/>
      <c r="Y742" s="443"/>
      <c r="Z742" s="443"/>
    </row>
    <row r="743" ht="34.5" customHeight="1">
      <c r="A743" s="443"/>
      <c r="B743" s="443"/>
      <c r="C743" s="443"/>
      <c r="D743" s="443"/>
      <c r="E743" s="443"/>
      <c r="F743" s="443"/>
      <c r="G743" s="443"/>
      <c r="H743" s="443"/>
      <c r="I743" s="443"/>
      <c r="J743" s="443"/>
      <c r="K743" s="443"/>
      <c r="L743" s="443"/>
      <c r="M743" s="443"/>
      <c r="N743" s="443"/>
      <c r="O743" s="443"/>
      <c r="P743" s="443"/>
      <c r="Q743" s="443"/>
      <c r="R743" s="443"/>
      <c r="S743" s="443"/>
      <c r="T743" s="443"/>
      <c r="U743" s="443"/>
      <c r="V743" s="443"/>
      <c r="W743" s="443"/>
      <c r="X743" s="443"/>
      <c r="Y743" s="443"/>
      <c r="Z743" s="443"/>
    </row>
    <row r="744" ht="34.5" customHeight="1">
      <c r="A744" s="443"/>
      <c r="B744" s="443"/>
      <c r="C744" s="443"/>
      <c r="D744" s="443"/>
      <c r="E744" s="443"/>
      <c r="F744" s="443"/>
      <c r="G744" s="443"/>
      <c r="H744" s="443"/>
      <c r="I744" s="443"/>
      <c r="J744" s="443"/>
      <c r="K744" s="443"/>
      <c r="L744" s="443"/>
      <c r="M744" s="443"/>
      <c r="N744" s="443"/>
      <c r="O744" s="443"/>
      <c r="P744" s="443"/>
      <c r="Q744" s="443"/>
      <c r="R744" s="443"/>
      <c r="S744" s="443"/>
      <c r="T744" s="443"/>
      <c r="U744" s="443"/>
      <c r="V744" s="443"/>
      <c r="W744" s="443"/>
      <c r="X744" s="443"/>
      <c r="Y744" s="443"/>
      <c r="Z744" s="443"/>
    </row>
    <row r="745" ht="34.5" customHeight="1">
      <c r="A745" s="443"/>
      <c r="B745" s="443"/>
      <c r="C745" s="443"/>
      <c r="D745" s="443"/>
      <c r="E745" s="443"/>
      <c r="F745" s="443"/>
      <c r="G745" s="443"/>
      <c r="H745" s="443"/>
      <c r="I745" s="443"/>
      <c r="J745" s="443"/>
      <c r="K745" s="443"/>
      <c r="L745" s="443"/>
      <c r="M745" s="443"/>
      <c r="N745" s="443"/>
      <c r="O745" s="443"/>
      <c r="P745" s="443"/>
      <c r="Q745" s="443"/>
      <c r="R745" s="443"/>
      <c r="S745" s="443"/>
      <c r="T745" s="443"/>
      <c r="U745" s="443"/>
      <c r="V745" s="443"/>
      <c r="W745" s="443"/>
      <c r="X745" s="443"/>
      <c r="Y745" s="443"/>
      <c r="Z745" s="443"/>
    </row>
    <row r="746" ht="34.5" customHeight="1">
      <c r="A746" s="443"/>
      <c r="B746" s="443"/>
      <c r="C746" s="443"/>
      <c r="D746" s="443"/>
      <c r="E746" s="443"/>
      <c r="F746" s="443"/>
      <c r="G746" s="443"/>
      <c r="H746" s="443"/>
      <c r="I746" s="443"/>
      <c r="J746" s="443"/>
      <c r="K746" s="443"/>
      <c r="L746" s="443"/>
      <c r="M746" s="443"/>
      <c r="N746" s="443"/>
      <c r="O746" s="443"/>
      <c r="P746" s="443"/>
      <c r="Q746" s="443"/>
      <c r="R746" s="443"/>
      <c r="S746" s="443"/>
      <c r="T746" s="443"/>
      <c r="U746" s="443"/>
      <c r="V746" s="443"/>
      <c r="W746" s="443"/>
      <c r="X746" s="443"/>
      <c r="Y746" s="443"/>
      <c r="Z746" s="443"/>
    </row>
    <row r="747" ht="34.5" customHeight="1">
      <c r="A747" s="443"/>
      <c r="B747" s="443"/>
      <c r="C747" s="443"/>
      <c r="D747" s="443"/>
      <c r="E747" s="443"/>
      <c r="F747" s="443"/>
      <c r="G747" s="443"/>
      <c r="H747" s="443"/>
      <c r="I747" s="443"/>
      <c r="J747" s="443"/>
      <c r="K747" s="443"/>
      <c r="L747" s="443"/>
      <c r="M747" s="443"/>
      <c r="N747" s="443"/>
      <c r="O747" s="443"/>
      <c r="P747" s="443"/>
      <c r="Q747" s="443"/>
      <c r="R747" s="443"/>
      <c r="S747" s="443"/>
      <c r="T747" s="443"/>
      <c r="U747" s="443"/>
      <c r="V747" s="443"/>
      <c r="W747" s="443"/>
      <c r="X747" s="443"/>
      <c r="Y747" s="443"/>
      <c r="Z747" s="443"/>
    </row>
    <row r="748" ht="34.5" customHeight="1">
      <c r="A748" s="443"/>
      <c r="B748" s="443"/>
      <c r="C748" s="443"/>
      <c r="D748" s="443"/>
      <c r="E748" s="443"/>
      <c r="F748" s="443"/>
      <c r="G748" s="443"/>
      <c r="H748" s="443"/>
      <c r="I748" s="443"/>
      <c r="J748" s="443"/>
      <c r="K748" s="443"/>
      <c r="L748" s="443"/>
      <c r="M748" s="443"/>
      <c r="N748" s="443"/>
      <c r="O748" s="443"/>
      <c r="P748" s="443"/>
      <c r="Q748" s="443"/>
      <c r="R748" s="443"/>
      <c r="S748" s="443"/>
      <c r="T748" s="443"/>
      <c r="U748" s="443"/>
      <c r="V748" s="443"/>
      <c r="W748" s="443"/>
      <c r="X748" s="443"/>
      <c r="Y748" s="443"/>
      <c r="Z748" s="443"/>
    </row>
    <row r="749" ht="34.5" customHeight="1">
      <c r="A749" s="443"/>
      <c r="B749" s="443"/>
      <c r="C749" s="443"/>
      <c r="D749" s="443"/>
      <c r="E749" s="443"/>
      <c r="F749" s="443"/>
      <c r="G749" s="443"/>
      <c r="H749" s="443"/>
      <c r="I749" s="443"/>
      <c r="J749" s="443"/>
      <c r="K749" s="443"/>
      <c r="L749" s="443"/>
      <c r="M749" s="443"/>
      <c r="N749" s="443"/>
      <c r="O749" s="443"/>
      <c r="P749" s="443"/>
      <c r="Q749" s="443"/>
      <c r="R749" s="443"/>
      <c r="S749" s="443"/>
      <c r="T749" s="443"/>
      <c r="U749" s="443"/>
      <c r="V749" s="443"/>
      <c r="W749" s="443"/>
      <c r="X749" s="443"/>
      <c r="Y749" s="443"/>
      <c r="Z749" s="443"/>
    </row>
    <row r="750" ht="34.5" customHeight="1">
      <c r="A750" s="443"/>
      <c r="B750" s="443"/>
      <c r="C750" s="443"/>
      <c r="D750" s="443"/>
      <c r="E750" s="443"/>
      <c r="F750" s="443"/>
      <c r="G750" s="443"/>
      <c r="H750" s="443"/>
      <c r="I750" s="443"/>
      <c r="J750" s="443"/>
      <c r="K750" s="443"/>
      <c r="L750" s="443"/>
      <c r="M750" s="443"/>
      <c r="N750" s="443"/>
      <c r="O750" s="443"/>
      <c r="P750" s="443"/>
      <c r="Q750" s="443"/>
      <c r="R750" s="443"/>
      <c r="S750" s="443"/>
      <c r="T750" s="443"/>
      <c r="U750" s="443"/>
      <c r="V750" s="443"/>
      <c r="W750" s="443"/>
      <c r="X750" s="443"/>
      <c r="Y750" s="443"/>
      <c r="Z750" s="443"/>
    </row>
    <row r="751" ht="34.5" customHeight="1">
      <c r="A751" s="443"/>
      <c r="B751" s="443"/>
      <c r="C751" s="443"/>
      <c r="D751" s="443"/>
      <c r="E751" s="443"/>
      <c r="F751" s="443"/>
      <c r="G751" s="443"/>
      <c r="H751" s="443"/>
      <c r="I751" s="443"/>
      <c r="J751" s="443"/>
      <c r="K751" s="443"/>
      <c r="L751" s="443"/>
      <c r="M751" s="443"/>
      <c r="N751" s="443"/>
      <c r="O751" s="443"/>
      <c r="P751" s="443"/>
      <c r="Q751" s="443"/>
      <c r="R751" s="443"/>
      <c r="S751" s="443"/>
      <c r="T751" s="443"/>
      <c r="U751" s="443"/>
      <c r="V751" s="443"/>
      <c r="W751" s="443"/>
      <c r="X751" s="443"/>
      <c r="Y751" s="443"/>
      <c r="Z751" s="443"/>
    </row>
    <row r="752" ht="34.5" customHeight="1">
      <c r="A752" s="443"/>
      <c r="B752" s="443"/>
      <c r="C752" s="443"/>
      <c r="D752" s="443"/>
      <c r="E752" s="443"/>
      <c r="F752" s="443"/>
      <c r="G752" s="443"/>
      <c r="H752" s="443"/>
      <c r="I752" s="443"/>
      <c r="J752" s="443"/>
      <c r="K752" s="443"/>
      <c r="L752" s="443"/>
      <c r="M752" s="443"/>
      <c r="N752" s="443"/>
      <c r="O752" s="443"/>
      <c r="P752" s="443"/>
      <c r="Q752" s="443"/>
      <c r="R752" s="443"/>
      <c r="S752" s="443"/>
      <c r="T752" s="443"/>
      <c r="U752" s="443"/>
      <c r="V752" s="443"/>
      <c r="W752" s="443"/>
      <c r="X752" s="443"/>
      <c r="Y752" s="443"/>
      <c r="Z752" s="443"/>
    </row>
    <row r="753" ht="34.5" customHeight="1">
      <c r="A753" s="443"/>
      <c r="B753" s="443"/>
      <c r="C753" s="443"/>
      <c r="D753" s="443"/>
      <c r="E753" s="443"/>
      <c r="F753" s="443"/>
      <c r="G753" s="443"/>
      <c r="H753" s="443"/>
      <c r="I753" s="443"/>
      <c r="J753" s="443"/>
      <c r="K753" s="443"/>
      <c r="L753" s="443"/>
      <c r="M753" s="443"/>
      <c r="N753" s="443"/>
      <c r="O753" s="443"/>
      <c r="P753" s="443"/>
      <c r="Q753" s="443"/>
      <c r="R753" s="443"/>
      <c r="S753" s="443"/>
      <c r="T753" s="443"/>
      <c r="U753" s="443"/>
      <c r="V753" s="443"/>
      <c r="W753" s="443"/>
      <c r="X753" s="443"/>
      <c r="Y753" s="443"/>
      <c r="Z753" s="443"/>
    </row>
    <row r="754" ht="34.5" customHeight="1">
      <c r="A754" s="443"/>
      <c r="B754" s="443"/>
      <c r="C754" s="443"/>
      <c r="D754" s="443"/>
      <c r="E754" s="443"/>
      <c r="F754" s="443"/>
      <c r="G754" s="443"/>
      <c r="H754" s="443"/>
      <c r="I754" s="443"/>
      <c r="J754" s="443"/>
      <c r="K754" s="443"/>
      <c r="L754" s="443"/>
      <c r="M754" s="443"/>
      <c r="N754" s="443"/>
      <c r="O754" s="443"/>
      <c r="P754" s="443"/>
      <c r="Q754" s="443"/>
      <c r="R754" s="443"/>
      <c r="S754" s="443"/>
      <c r="T754" s="443"/>
      <c r="U754" s="443"/>
      <c r="V754" s="443"/>
      <c r="W754" s="443"/>
      <c r="X754" s="443"/>
      <c r="Y754" s="443"/>
      <c r="Z754" s="443"/>
    </row>
    <row r="755" ht="34.5" customHeight="1">
      <c r="A755" s="443"/>
      <c r="B755" s="443"/>
      <c r="C755" s="443"/>
      <c r="D755" s="443"/>
      <c r="E755" s="443"/>
      <c r="F755" s="443"/>
      <c r="G755" s="443"/>
      <c r="H755" s="443"/>
      <c r="I755" s="443"/>
      <c r="J755" s="443"/>
      <c r="K755" s="443"/>
      <c r="L755" s="443"/>
      <c r="M755" s="443"/>
      <c r="N755" s="443"/>
      <c r="O755" s="443"/>
      <c r="P755" s="443"/>
      <c r="Q755" s="443"/>
      <c r="R755" s="443"/>
      <c r="S755" s="443"/>
      <c r="T755" s="443"/>
      <c r="U755" s="443"/>
      <c r="V755" s="443"/>
      <c r="W755" s="443"/>
      <c r="X755" s="443"/>
      <c r="Y755" s="443"/>
      <c r="Z755" s="443"/>
    </row>
    <row r="756" ht="34.5" customHeight="1">
      <c r="A756" s="443"/>
      <c r="B756" s="443"/>
      <c r="C756" s="443"/>
      <c r="D756" s="443"/>
      <c r="E756" s="443"/>
      <c r="F756" s="443"/>
      <c r="G756" s="443"/>
      <c r="H756" s="443"/>
      <c r="I756" s="443"/>
      <c r="J756" s="443"/>
      <c r="K756" s="443"/>
      <c r="L756" s="443"/>
      <c r="M756" s="443"/>
      <c r="N756" s="443"/>
      <c r="O756" s="443"/>
      <c r="P756" s="443"/>
      <c r="Q756" s="443"/>
      <c r="R756" s="443"/>
      <c r="S756" s="443"/>
      <c r="T756" s="443"/>
      <c r="U756" s="443"/>
      <c r="V756" s="443"/>
      <c r="W756" s="443"/>
      <c r="X756" s="443"/>
      <c r="Y756" s="443"/>
      <c r="Z756" s="443"/>
    </row>
    <row r="757" ht="34.5" customHeight="1">
      <c r="A757" s="443"/>
      <c r="B757" s="443"/>
      <c r="C757" s="443"/>
      <c r="D757" s="443"/>
      <c r="E757" s="443"/>
      <c r="F757" s="443"/>
      <c r="G757" s="443"/>
      <c r="H757" s="443"/>
      <c r="I757" s="443"/>
      <c r="J757" s="443"/>
      <c r="K757" s="443"/>
      <c r="L757" s="443"/>
      <c r="M757" s="443"/>
      <c r="N757" s="443"/>
      <c r="O757" s="443"/>
      <c r="P757" s="443"/>
      <c r="Q757" s="443"/>
      <c r="R757" s="443"/>
      <c r="S757" s="443"/>
      <c r="T757" s="443"/>
      <c r="U757" s="443"/>
      <c r="V757" s="443"/>
      <c r="W757" s="443"/>
      <c r="X757" s="443"/>
      <c r="Y757" s="443"/>
      <c r="Z757" s="443"/>
    </row>
    <row r="758" ht="34.5" customHeight="1">
      <c r="A758" s="443"/>
      <c r="B758" s="443"/>
      <c r="C758" s="443"/>
      <c r="D758" s="443"/>
      <c r="E758" s="443"/>
      <c r="F758" s="443"/>
      <c r="G758" s="443"/>
      <c r="H758" s="443"/>
      <c r="I758" s="443"/>
      <c r="J758" s="443"/>
      <c r="K758" s="443"/>
      <c r="L758" s="443"/>
      <c r="M758" s="443"/>
      <c r="N758" s="443"/>
      <c r="O758" s="443"/>
      <c r="P758" s="443"/>
      <c r="Q758" s="443"/>
      <c r="R758" s="443"/>
      <c r="S758" s="443"/>
      <c r="T758" s="443"/>
      <c r="U758" s="443"/>
      <c r="V758" s="443"/>
      <c r="W758" s="443"/>
      <c r="X758" s="443"/>
      <c r="Y758" s="443"/>
      <c r="Z758" s="443"/>
    </row>
    <row r="759" ht="34.5" customHeight="1">
      <c r="A759" s="443"/>
      <c r="B759" s="443"/>
      <c r="C759" s="443"/>
      <c r="D759" s="443"/>
      <c r="E759" s="443"/>
      <c r="F759" s="443"/>
      <c r="G759" s="443"/>
      <c r="H759" s="443"/>
      <c r="I759" s="443"/>
      <c r="J759" s="443"/>
      <c r="K759" s="443"/>
      <c r="L759" s="443"/>
      <c r="M759" s="443"/>
      <c r="N759" s="443"/>
      <c r="O759" s="443"/>
      <c r="P759" s="443"/>
      <c r="Q759" s="443"/>
      <c r="R759" s="443"/>
      <c r="S759" s="443"/>
      <c r="T759" s="443"/>
      <c r="U759" s="443"/>
      <c r="V759" s="443"/>
      <c r="W759" s="443"/>
      <c r="X759" s="443"/>
      <c r="Y759" s="443"/>
      <c r="Z759" s="443"/>
    </row>
    <row r="760" ht="34.5" customHeight="1">
      <c r="A760" s="443"/>
      <c r="B760" s="443"/>
      <c r="C760" s="443"/>
      <c r="D760" s="443"/>
      <c r="E760" s="443"/>
      <c r="F760" s="443"/>
      <c r="G760" s="443"/>
      <c r="H760" s="443"/>
      <c r="I760" s="443"/>
      <c r="J760" s="443"/>
      <c r="K760" s="443"/>
      <c r="L760" s="443"/>
      <c r="M760" s="443"/>
      <c r="N760" s="443"/>
      <c r="O760" s="443"/>
      <c r="P760" s="443"/>
      <c r="Q760" s="443"/>
      <c r="R760" s="443"/>
      <c r="S760" s="443"/>
      <c r="T760" s="443"/>
      <c r="U760" s="443"/>
      <c r="V760" s="443"/>
      <c r="W760" s="443"/>
      <c r="X760" s="443"/>
      <c r="Y760" s="443"/>
      <c r="Z760" s="443"/>
    </row>
    <row r="761" ht="34.5" customHeight="1">
      <c r="A761" s="443"/>
      <c r="B761" s="443"/>
      <c r="C761" s="443"/>
      <c r="D761" s="443"/>
      <c r="E761" s="443"/>
      <c r="F761" s="443"/>
      <c r="G761" s="443"/>
      <c r="H761" s="443"/>
      <c r="I761" s="443"/>
      <c r="J761" s="443"/>
      <c r="K761" s="443"/>
      <c r="L761" s="443"/>
      <c r="M761" s="443"/>
      <c r="N761" s="443"/>
      <c r="O761" s="443"/>
      <c r="P761" s="443"/>
      <c r="Q761" s="443"/>
      <c r="R761" s="443"/>
      <c r="S761" s="443"/>
      <c r="T761" s="443"/>
      <c r="U761" s="443"/>
      <c r="V761" s="443"/>
      <c r="W761" s="443"/>
      <c r="X761" s="443"/>
      <c r="Y761" s="443"/>
      <c r="Z761" s="443"/>
    </row>
    <row r="762" ht="34.5" customHeight="1">
      <c r="A762" s="443"/>
      <c r="B762" s="443"/>
      <c r="C762" s="443"/>
      <c r="D762" s="443"/>
      <c r="E762" s="443"/>
      <c r="F762" s="443"/>
      <c r="G762" s="443"/>
      <c r="H762" s="443"/>
      <c r="I762" s="443"/>
      <c r="J762" s="443"/>
      <c r="K762" s="443"/>
      <c r="L762" s="443"/>
      <c r="M762" s="443"/>
      <c r="N762" s="443"/>
      <c r="O762" s="443"/>
      <c r="P762" s="443"/>
      <c r="Q762" s="443"/>
      <c r="R762" s="443"/>
      <c r="S762" s="443"/>
      <c r="T762" s="443"/>
      <c r="U762" s="443"/>
      <c r="V762" s="443"/>
      <c r="W762" s="443"/>
      <c r="X762" s="443"/>
      <c r="Y762" s="443"/>
      <c r="Z762" s="443"/>
    </row>
    <row r="763" ht="34.5" customHeight="1">
      <c r="A763" s="443"/>
      <c r="B763" s="443"/>
      <c r="C763" s="443"/>
      <c r="D763" s="443"/>
      <c r="E763" s="443"/>
      <c r="F763" s="443"/>
      <c r="G763" s="443"/>
      <c r="H763" s="443"/>
      <c r="I763" s="443"/>
      <c r="J763" s="443"/>
      <c r="K763" s="443"/>
      <c r="L763" s="443"/>
      <c r="M763" s="443"/>
      <c r="N763" s="443"/>
      <c r="O763" s="443"/>
      <c r="P763" s="443"/>
      <c r="Q763" s="443"/>
      <c r="R763" s="443"/>
      <c r="S763" s="443"/>
      <c r="T763" s="443"/>
      <c r="U763" s="443"/>
      <c r="V763" s="443"/>
      <c r="W763" s="443"/>
      <c r="X763" s="443"/>
      <c r="Y763" s="443"/>
      <c r="Z763" s="443"/>
    </row>
    <row r="764" ht="34.5" customHeight="1">
      <c r="A764" s="443"/>
      <c r="B764" s="443"/>
      <c r="C764" s="443"/>
      <c r="D764" s="443"/>
      <c r="E764" s="443"/>
      <c r="F764" s="443"/>
      <c r="G764" s="443"/>
      <c r="H764" s="443"/>
      <c r="I764" s="443"/>
      <c r="J764" s="443"/>
      <c r="K764" s="443"/>
      <c r="L764" s="443"/>
      <c r="M764" s="443"/>
      <c r="N764" s="443"/>
      <c r="O764" s="443"/>
      <c r="P764" s="443"/>
      <c r="Q764" s="443"/>
      <c r="R764" s="443"/>
      <c r="S764" s="443"/>
      <c r="T764" s="443"/>
      <c r="U764" s="443"/>
      <c r="V764" s="443"/>
      <c r="W764" s="443"/>
      <c r="X764" s="443"/>
      <c r="Y764" s="443"/>
      <c r="Z764" s="443"/>
    </row>
    <row r="765" ht="34.5" customHeight="1">
      <c r="A765" s="443"/>
      <c r="B765" s="443"/>
      <c r="C765" s="443"/>
      <c r="D765" s="443"/>
      <c r="E765" s="443"/>
      <c r="F765" s="443"/>
      <c r="G765" s="443"/>
      <c r="H765" s="443"/>
      <c r="I765" s="443"/>
      <c r="J765" s="443"/>
      <c r="K765" s="443"/>
      <c r="L765" s="443"/>
      <c r="M765" s="443"/>
      <c r="N765" s="443"/>
      <c r="O765" s="443"/>
      <c r="P765" s="443"/>
      <c r="Q765" s="443"/>
      <c r="R765" s="443"/>
      <c r="S765" s="443"/>
      <c r="T765" s="443"/>
      <c r="U765" s="443"/>
      <c r="V765" s="443"/>
      <c r="W765" s="443"/>
      <c r="X765" s="443"/>
      <c r="Y765" s="443"/>
      <c r="Z765" s="443"/>
    </row>
    <row r="766" ht="34.5" customHeight="1">
      <c r="A766" s="443"/>
      <c r="B766" s="443"/>
      <c r="C766" s="443"/>
      <c r="D766" s="443"/>
      <c r="E766" s="443"/>
      <c r="F766" s="443"/>
      <c r="G766" s="443"/>
      <c r="H766" s="443"/>
      <c r="I766" s="443"/>
      <c r="J766" s="443"/>
      <c r="K766" s="443"/>
      <c r="L766" s="443"/>
      <c r="M766" s="443"/>
      <c r="N766" s="443"/>
      <c r="O766" s="443"/>
      <c r="P766" s="443"/>
      <c r="Q766" s="443"/>
      <c r="R766" s="443"/>
      <c r="S766" s="443"/>
      <c r="T766" s="443"/>
      <c r="U766" s="443"/>
      <c r="V766" s="443"/>
      <c r="W766" s="443"/>
      <c r="X766" s="443"/>
      <c r="Y766" s="443"/>
      <c r="Z766" s="443"/>
    </row>
    <row r="767" ht="34.5" customHeight="1">
      <c r="A767" s="443"/>
      <c r="B767" s="443"/>
      <c r="C767" s="443"/>
      <c r="D767" s="443"/>
      <c r="E767" s="443"/>
      <c r="F767" s="443"/>
      <c r="G767" s="443"/>
      <c r="H767" s="443"/>
      <c r="I767" s="443"/>
      <c r="J767" s="443"/>
      <c r="K767" s="443"/>
      <c r="L767" s="443"/>
      <c r="M767" s="443"/>
      <c r="N767" s="443"/>
      <c r="O767" s="443"/>
      <c r="P767" s="443"/>
      <c r="Q767" s="443"/>
      <c r="R767" s="443"/>
      <c r="S767" s="443"/>
      <c r="T767" s="443"/>
      <c r="U767" s="443"/>
      <c r="V767" s="443"/>
      <c r="W767" s="443"/>
      <c r="X767" s="443"/>
      <c r="Y767" s="443"/>
      <c r="Z767" s="443"/>
    </row>
    <row r="768" ht="34.5" customHeight="1">
      <c r="A768" s="443"/>
      <c r="B768" s="443"/>
      <c r="C768" s="443"/>
      <c r="D768" s="443"/>
      <c r="E768" s="443"/>
      <c r="F768" s="443"/>
      <c r="G768" s="443"/>
      <c r="H768" s="443"/>
      <c r="I768" s="443"/>
      <c r="J768" s="443"/>
      <c r="K768" s="443"/>
      <c r="L768" s="443"/>
      <c r="M768" s="443"/>
      <c r="N768" s="443"/>
      <c r="O768" s="443"/>
      <c r="P768" s="443"/>
      <c r="Q768" s="443"/>
      <c r="R768" s="443"/>
      <c r="S768" s="443"/>
      <c r="T768" s="443"/>
      <c r="U768" s="443"/>
      <c r="V768" s="443"/>
      <c r="W768" s="443"/>
      <c r="X768" s="443"/>
      <c r="Y768" s="443"/>
      <c r="Z768" s="443"/>
    </row>
    <row r="769" ht="34.5" customHeight="1">
      <c r="A769" s="443"/>
      <c r="B769" s="443"/>
      <c r="C769" s="443"/>
      <c r="D769" s="443"/>
      <c r="E769" s="443"/>
      <c r="F769" s="443"/>
      <c r="G769" s="443"/>
      <c r="H769" s="443"/>
      <c r="I769" s="443"/>
      <c r="J769" s="443"/>
      <c r="K769" s="443"/>
      <c r="L769" s="443"/>
      <c r="M769" s="443"/>
      <c r="N769" s="443"/>
      <c r="O769" s="443"/>
      <c r="P769" s="443"/>
      <c r="Q769" s="443"/>
      <c r="R769" s="443"/>
      <c r="S769" s="443"/>
      <c r="T769" s="443"/>
      <c r="U769" s="443"/>
      <c r="V769" s="443"/>
      <c r="W769" s="443"/>
      <c r="X769" s="443"/>
      <c r="Y769" s="443"/>
      <c r="Z769" s="443"/>
    </row>
    <row r="770" ht="34.5" customHeight="1">
      <c r="A770" s="443"/>
      <c r="B770" s="443"/>
      <c r="C770" s="443"/>
      <c r="D770" s="443"/>
      <c r="E770" s="443"/>
      <c r="F770" s="443"/>
      <c r="G770" s="443"/>
      <c r="H770" s="443"/>
      <c r="I770" s="443"/>
      <c r="J770" s="443"/>
      <c r="K770" s="443"/>
      <c r="L770" s="443"/>
      <c r="M770" s="443"/>
      <c r="N770" s="443"/>
      <c r="O770" s="443"/>
      <c r="P770" s="443"/>
      <c r="Q770" s="443"/>
      <c r="R770" s="443"/>
      <c r="S770" s="443"/>
      <c r="T770" s="443"/>
      <c r="U770" s="443"/>
      <c r="V770" s="443"/>
      <c r="W770" s="443"/>
      <c r="X770" s="443"/>
      <c r="Y770" s="443"/>
      <c r="Z770" s="443"/>
    </row>
    <row r="771" ht="34.5" customHeight="1">
      <c r="A771" s="443"/>
      <c r="B771" s="443"/>
      <c r="C771" s="443"/>
      <c r="D771" s="443"/>
      <c r="E771" s="443"/>
      <c r="F771" s="443"/>
      <c r="G771" s="443"/>
      <c r="H771" s="443"/>
      <c r="I771" s="443"/>
      <c r="J771" s="443"/>
      <c r="K771" s="443"/>
      <c r="L771" s="443"/>
      <c r="M771" s="443"/>
      <c r="N771" s="443"/>
      <c r="O771" s="443"/>
      <c r="P771" s="443"/>
      <c r="Q771" s="443"/>
      <c r="R771" s="443"/>
      <c r="S771" s="443"/>
      <c r="T771" s="443"/>
      <c r="U771" s="443"/>
      <c r="V771" s="443"/>
      <c r="W771" s="443"/>
      <c r="X771" s="443"/>
      <c r="Y771" s="443"/>
      <c r="Z771" s="443"/>
    </row>
    <row r="772" ht="34.5" customHeight="1">
      <c r="A772" s="443"/>
      <c r="B772" s="443"/>
      <c r="C772" s="443"/>
      <c r="D772" s="443"/>
      <c r="E772" s="443"/>
      <c r="F772" s="443"/>
      <c r="G772" s="443"/>
      <c r="H772" s="443"/>
      <c r="I772" s="443"/>
      <c r="J772" s="443"/>
      <c r="K772" s="443"/>
      <c r="L772" s="443"/>
      <c r="M772" s="443"/>
      <c r="N772" s="443"/>
      <c r="O772" s="443"/>
      <c r="P772" s="443"/>
      <c r="Q772" s="443"/>
      <c r="R772" s="443"/>
      <c r="S772" s="443"/>
      <c r="T772" s="443"/>
      <c r="U772" s="443"/>
      <c r="V772" s="443"/>
      <c r="W772" s="443"/>
      <c r="X772" s="443"/>
      <c r="Y772" s="443"/>
      <c r="Z772" s="443"/>
    </row>
    <row r="773" ht="34.5" customHeight="1">
      <c r="A773" s="443"/>
      <c r="B773" s="443"/>
      <c r="C773" s="443"/>
      <c r="D773" s="443"/>
      <c r="E773" s="443"/>
      <c r="F773" s="443"/>
      <c r="G773" s="443"/>
      <c r="H773" s="443"/>
      <c r="I773" s="443"/>
      <c r="J773" s="443"/>
      <c r="K773" s="443"/>
      <c r="L773" s="443"/>
      <c r="M773" s="443"/>
      <c r="N773" s="443"/>
      <c r="O773" s="443"/>
      <c r="P773" s="443"/>
      <c r="Q773" s="443"/>
      <c r="R773" s="443"/>
      <c r="S773" s="443"/>
      <c r="T773" s="443"/>
      <c r="U773" s="443"/>
      <c r="V773" s="443"/>
      <c r="W773" s="443"/>
      <c r="X773" s="443"/>
      <c r="Y773" s="443"/>
      <c r="Z773" s="443"/>
    </row>
    <row r="774" ht="34.5" customHeight="1">
      <c r="A774" s="443"/>
      <c r="B774" s="443"/>
      <c r="C774" s="443"/>
      <c r="D774" s="443"/>
      <c r="E774" s="443"/>
      <c r="F774" s="443"/>
      <c r="G774" s="443"/>
      <c r="H774" s="443"/>
      <c r="I774" s="443"/>
      <c r="J774" s="443"/>
      <c r="K774" s="443"/>
      <c r="L774" s="443"/>
      <c r="M774" s="443"/>
      <c r="N774" s="443"/>
      <c r="O774" s="443"/>
      <c r="P774" s="443"/>
      <c r="Q774" s="443"/>
      <c r="R774" s="443"/>
      <c r="S774" s="443"/>
      <c r="T774" s="443"/>
      <c r="U774" s="443"/>
      <c r="V774" s="443"/>
      <c r="W774" s="443"/>
      <c r="X774" s="443"/>
      <c r="Y774" s="443"/>
      <c r="Z774" s="443"/>
    </row>
    <row r="775" ht="34.5" customHeight="1">
      <c r="A775" s="443"/>
      <c r="B775" s="443"/>
      <c r="C775" s="443"/>
      <c r="D775" s="443"/>
      <c r="E775" s="443"/>
      <c r="F775" s="443"/>
      <c r="G775" s="443"/>
      <c r="H775" s="443"/>
      <c r="I775" s="443"/>
      <c r="J775" s="443"/>
      <c r="K775" s="443"/>
      <c r="L775" s="443"/>
      <c r="M775" s="443"/>
      <c r="N775" s="443"/>
      <c r="O775" s="443"/>
      <c r="P775" s="443"/>
      <c r="Q775" s="443"/>
      <c r="R775" s="443"/>
      <c r="S775" s="443"/>
      <c r="T775" s="443"/>
      <c r="U775" s="443"/>
      <c r="V775" s="443"/>
      <c r="W775" s="443"/>
      <c r="X775" s="443"/>
      <c r="Y775" s="443"/>
      <c r="Z775" s="443"/>
    </row>
    <row r="776" ht="34.5" customHeight="1">
      <c r="A776" s="443"/>
      <c r="B776" s="443"/>
      <c r="C776" s="443"/>
      <c r="D776" s="443"/>
      <c r="E776" s="443"/>
      <c r="F776" s="443"/>
      <c r="G776" s="443"/>
      <c r="H776" s="443"/>
      <c r="I776" s="443"/>
      <c r="J776" s="443"/>
      <c r="K776" s="443"/>
      <c r="L776" s="443"/>
      <c r="M776" s="443"/>
      <c r="N776" s="443"/>
      <c r="O776" s="443"/>
      <c r="P776" s="443"/>
      <c r="Q776" s="443"/>
      <c r="R776" s="443"/>
      <c r="S776" s="443"/>
      <c r="T776" s="443"/>
      <c r="U776" s="443"/>
      <c r="V776" s="443"/>
      <c r="W776" s="443"/>
      <c r="X776" s="443"/>
      <c r="Y776" s="443"/>
      <c r="Z776" s="443"/>
    </row>
    <row r="777" ht="34.5" customHeight="1">
      <c r="A777" s="443"/>
      <c r="B777" s="443"/>
      <c r="C777" s="443"/>
      <c r="D777" s="443"/>
      <c r="E777" s="443"/>
      <c r="F777" s="443"/>
      <c r="G777" s="443"/>
      <c r="H777" s="443"/>
      <c r="I777" s="443"/>
      <c r="J777" s="443"/>
      <c r="K777" s="443"/>
      <c r="L777" s="443"/>
      <c r="M777" s="443"/>
      <c r="N777" s="443"/>
      <c r="O777" s="443"/>
      <c r="P777" s="443"/>
      <c r="Q777" s="443"/>
      <c r="R777" s="443"/>
      <c r="S777" s="443"/>
      <c r="T777" s="443"/>
      <c r="U777" s="443"/>
      <c r="V777" s="443"/>
      <c r="W777" s="443"/>
      <c r="X777" s="443"/>
      <c r="Y777" s="443"/>
      <c r="Z777" s="443"/>
    </row>
    <row r="778" ht="34.5" customHeight="1">
      <c r="A778" s="443"/>
      <c r="B778" s="443"/>
      <c r="C778" s="443"/>
      <c r="D778" s="443"/>
      <c r="E778" s="443"/>
      <c r="F778" s="443"/>
      <c r="G778" s="443"/>
      <c r="H778" s="443"/>
      <c r="I778" s="443"/>
      <c r="J778" s="443"/>
      <c r="K778" s="443"/>
      <c r="L778" s="443"/>
      <c r="M778" s="443"/>
      <c r="N778" s="443"/>
      <c r="O778" s="443"/>
      <c r="P778" s="443"/>
      <c r="Q778" s="443"/>
      <c r="R778" s="443"/>
      <c r="S778" s="443"/>
      <c r="T778" s="443"/>
      <c r="U778" s="443"/>
      <c r="V778" s="443"/>
      <c r="W778" s="443"/>
      <c r="X778" s="443"/>
      <c r="Y778" s="443"/>
      <c r="Z778" s="443"/>
    </row>
    <row r="779" ht="34.5" customHeight="1">
      <c r="A779" s="443"/>
      <c r="B779" s="443"/>
      <c r="C779" s="443"/>
      <c r="D779" s="443"/>
      <c r="E779" s="443"/>
      <c r="F779" s="443"/>
      <c r="G779" s="443"/>
      <c r="H779" s="443"/>
      <c r="I779" s="443"/>
      <c r="J779" s="443"/>
      <c r="K779" s="443"/>
      <c r="L779" s="443"/>
      <c r="M779" s="443"/>
      <c r="N779" s="443"/>
      <c r="O779" s="443"/>
      <c r="P779" s="443"/>
      <c r="Q779" s="443"/>
      <c r="R779" s="443"/>
      <c r="S779" s="443"/>
      <c r="T779" s="443"/>
      <c r="U779" s="443"/>
      <c r="V779" s="443"/>
      <c r="W779" s="443"/>
      <c r="X779" s="443"/>
      <c r="Y779" s="443"/>
      <c r="Z779" s="443"/>
    </row>
    <row r="780" ht="34.5" customHeight="1">
      <c r="A780" s="443"/>
      <c r="B780" s="443"/>
      <c r="C780" s="443"/>
      <c r="D780" s="443"/>
      <c r="E780" s="443"/>
      <c r="F780" s="443"/>
      <c r="G780" s="443"/>
      <c r="H780" s="443"/>
      <c r="I780" s="443"/>
      <c r="J780" s="443"/>
      <c r="K780" s="443"/>
      <c r="L780" s="443"/>
      <c r="M780" s="443"/>
      <c r="N780" s="443"/>
      <c r="O780" s="443"/>
      <c r="P780" s="443"/>
      <c r="Q780" s="443"/>
      <c r="R780" s="443"/>
      <c r="S780" s="443"/>
      <c r="T780" s="443"/>
      <c r="U780" s="443"/>
      <c r="V780" s="443"/>
      <c r="W780" s="443"/>
      <c r="X780" s="443"/>
      <c r="Y780" s="443"/>
      <c r="Z780" s="443"/>
    </row>
    <row r="781" ht="34.5" customHeight="1">
      <c r="A781" s="443"/>
      <c r="B781" s="443"/>
      <c r="C781" s="443"/>
      <c r="D781" s="443"/>
      <c r="E781" s="443"/>
      <c r="F781" s="443"/>
      <c r="G781" s="443"/>
      <c r="H781" s="443"/>
      <c r="I781" s="443"/>
      <c r="J781" s="443"/>
      <c r="K781" s="443"/>
      <c r="L781" s="443"/>
      <c r="M781" s="443"/>
      <c r="N781" s="443"/>
      <c r="O781" s="443"/>
      <c r="P781" s="443"/>
      <c r="Q781" s="443"/>
      <c r="R781" s="443"/>
      <c r="S781" s="443"/>
      <c r="T781" s="443"/>
      <c r="U781" s="443"/>
      <c r="V781" s="443"/>
      <c r="W781" s="443"/>
      <c r="X781" s="443"/>
      <c r="Y781" s="443"/>
      <c r="Z781" s="443"/>
    </row>
    <row r="782" ht="34.5" customHeight="1">
      <c r="A782" s="443"/>
      <c r="B782" s="443"/>
      <c r="C782" s="443"/>
      <c r="D782" s="443"/>
      <c r="E782" s="443"/>
      <c r="F782" s="443"/>
      <c r="G782" s="443"/>
      <c r="H782" s="443"/>
      <c r="I782" s="443"/>
      <c r="J782" s="443"/>
      <c r="K782" s="443"/>
      <c r="L782" s="443"/>
      <c r="M782" s="443"/>
      <c r="N782" s="443"/>
      <c r="O782" s="443"/>
      <c r="P782" s="443"/>
      <c r="Q782" s="443"/>
      <c r="R782" s="443"/>
      <c r="S782" s="443"/>
      <c r="T782" s="443"/>
      <c r="U782" s="443"/>
      <c r="V782" s="443"/>
      <c r="W782" s="443"/>
      <c r="X782" s="443"/>
      <c r="Y782" s="443"/>
      <c r="Z782" s="443"/>
    </row>
    <row r="783" ht="34.5" customHeight="1">
      <c r="A783" s="443"/>
      <c r="B783" s="443"/>
      <c r="C783" s="443"/>
      <c r="D783" s="443"/>
      <c r="E783" s="443"/>
      <c r="F783" s="443"/>
      <c r="G783" s="443"/>
      <c r="H783" s="443"/>
      <c r="I783" s="443"/>
      <c r="J783" s="443"/>
      <c r="K783" s="443"/>
      <c r="L783" s="443"/>
      <c r="M783" s="443"/>
      <c r="N783" s="443"/>
      <c r="O783" s="443"/>
      <c r="P783" s="443"/>
      <c r="Q783" s="443"/>
      <c r="R783" s="443"/>
      <c r="S783" s="443"/>
      <c r="T783" s="443"/>
      <c r="U783" s="443"/>
      <c r="V783" s="443"/>
      <c r="W783" s="443"/>
      <c r="X783" s="443"/>
      <c r="Y783" s="443"/>
      <c r="Z783" s="443"/>
    </row>
    <row r="784" ht="34.5" customHeight="1">
      <c r="A784" s="443"/>
      <c r="B784" s="443"/>
      <c r="C784" s="443"/>
      <c r="D784" s="443"/>
      <c r="E784" s="443"/>
      <c r="F784" s="443"/>
      <c r="G784" s="443"/>
      <c r="H784" s="443"/>
      <c r="I784" s="443"/>
      <c r="J784" s="443"/>
      <c r="K784" s="443"/>
      <c r="L784" s="443"/>
      <c r="M784" s="443"/>
      <c r="N784" s="443"/>
      <c r="O784" s="443"/>
      <c r="P784" s="443"/>
      <c r="Q784" s="443"/>
      <c r="R784" s="443"/>
      <c r="S784" s="443"/>
      <c r="T784" s="443"/>
      <c r="U784" s="443"/>
      <c r="V784" s="443"/>
      <c r="W784" s="443"/>
      <c r="X784" s="443"/>
      <c r="Y784" s="443"/>
      <c r="Z784" s="443"/>
    </row>
    <row r="785" ht="34.5" customHeight="1">
      <c r="A785" s="443"/>
      <c r="B785" s="443"/>
      <c r="C785" s="443"/>
      <c r="D785" s="443"/>
      <c r="E785" s="443"/>
      <c r="F785" s="443"/>
      <c r="G785" s="443"/>
      <c r="H785" s="443"/>
      <c r="I785" s="443"/>
      <c r="J785" s="443"/>
      <c r="K785" s="443"/>
      <c r="L785" s="443"/>
      <c r="M785" s="443"/>
      <c r="N785" s="443"/>
      <c r="O785" s="443"/>
      <c r="P785" s="443"/>
      <c r="Q785" s="443"/>
      <c r="R785" s="443"/>
      <c r="S785" s="443"/>
      <c r="T785" s="443"/>
      <c r="U785" s="443"/>
      <c r="V785" s="443"/>
      <c r="W785" s="443"/>
      <c r="X785" s="443"/>
      <c r="Y785" s="443"/>
      <c r="Z785" s="443"/>
    </row>
    <row r="786" ht="34.5" customHeight="1">
      <c r="A786" s="443"/>
      <c r="B786" s="443"/>
      <c r="C786" s="443"/>
      <c r="D786" s="443"/>
      <c r="E786" s="443"/>
      <c r="F786" s="443"/>
      <c r="G786" s="443"/>
      <c r="H786" s="443"/>
      <c r="I786" s="443"/>
      <c r="J786" s="443"/>
      <c r="K786" s="443"/>
      <c r="L786" s="443"/>
      <c r="M786" s="443"/>
      <c r="N786" s="443"/>
      <c r="O786" s="443"/>
      <c r="P786" s="443"/>
      <c r="Q786" s="443"/>
      <c r="R786" s="443"/>
      <c r="S786" s="443"/>
      <c r="T786" s="443"/>
      <c r="U786" s="443"/>
      <c r="V786" s="443"/>
      <c r="W786" s="443"/>
      <c r="X786" s="443"/>
      <c r="Y786" s="443"/>
      <c r="Z786" s="443"/>
    </row>
    <row r="787" ht="34.5" customHeight="1">
      <c r="A787" s="443"/>
      <c r="B787" s="443"/>
      <c r="C787" s="443"/>
      <c r="D787" s="443"/>
      <c r="E787" s="443"/>
      <c r="F787" s="443"/>
      <c r="G787" s="443"/>
      <c r="H787" s="443"/>
      <c r="I787" s="443"/>
      <c r="J787" s="443"/>
      <c r="K787" s="443"/>
      <c r="L787" s="443"/>
      <c r="M787" s="443"/>
      <c r="N787" s="443"/>
      <c r="O787" s="443"/>
      <c r="P787" s="443"/>
      <c r="Q787" s="443"/>
      <c r="R787" s="443"/>
      <c r="S787" s="443"/>
      <c r="T787" s="443"/>
      <c r="U787" s="443"/>
      <c r="V787" s="443"/>
      <c r="W787" s="443"/>
      <c r="X787" s="443"/>
      <c r="Y787" s="443"/>
      <c r="Z787" s="443"/>
    </row>
    <row r="788" ht="34.5" customHeight="1">
      <c r="A788" s="443"/>
      <c r="B788" s="443"/>
      <c r="C788" s="443"/>
      <c r="D788" s="443"/>
      <c r="E788" s="443"/>
      <c r="F788" s="443"/>
      <c r="G788" s="443"/>
      <c r="H788" s="443"/>
      <c r="I788" s="443"/>
      <c r="J788" s="443"/>
      <c r="K788" s="443"/>
      <c r="L788" s="443"/>
      <c r="M788" s="443"/>
      <c r="N788" s="443"/>
      <c r="O788" s="443"/>
      <c r="P788" s="443"/>
      <c r="Q788" s="443"/>
      <c r="R788" s="443"/>
      <c r="S788" s="443"/>
      <c r="T788" s="443"/>
      <c r="U788" s="443"/>
      <c r="V788" s="443"/>
      <c r="W788" s="443"/>
      <c r="X788" s="443"/>
      <c r="Y788" s="443"/>
      <c r="Z788" s="443"/>
    </row>
    <row r="789" ht="34.5" customHeight="1">
      <c r="A789" s="443"/>
      <c r="B789" s="443"/>
      <c r="C789" s="443"/>
      <c r="D789" s="443"/>
      <c r="E789" s="443"/>
      <c r="F789" s="443"/>
      <c r="G789" s="443"/>
      <c r="H789" s="443"/>
      <c r="I789" s="443"/>
      <c r="J789" s="443"/>
      <c r="K789" s="443"/>
      <c r="L789" s="443"/>
      <c r="M789" s="443"/>
      <c r="N789" s="443"/>
      <c r="O789" s="443"/>
      <c r="P789" s="443"/>
      <c r="Q789" s="443"/>
      <c r="R789" s="443"/>
      <c r="S789" s="443"/>
      <c r="T789" s="443"/>
      <c r="U789" s="443"/>
      <c r="V789" s="443"/>
      <c r="W789" s="443"/>
      <c r="X789" s="443"/>
      <c r="Y789" s="443"/>
      <c r="Z789" s="443"/>
    </row>
    <row r="790" ht="34.5" customHeight="1">
      <c r="A790" s="443"/>
      <c r="B790" s="443"/>
      <c r="C790" s="443"/>
      <c r="D790" s="443"/>
      <c r="E790" s="443"/>
      <c r="F790" s="443"/>
      <c r="G790" s="443"/>
      <c r="H790" s="443"/>
      <c r="I790" s="443"/>
      <c r="J790" s="443"/>
      <c r="K790" s="443"/>
      <c r="L790" s="443"/>
      <c r="M790" s="443"/>
      <c r="N790" s="443"/>
      <c r="O790" s="443"/>
      <c r="P790" s="443"/>
      <c r="Q790" s="443"/>
      <c r="R790" s="443"/>
      <c r="S790" s="443"/>
      <c r="T790" s="443"/>
      <c r="U790" s="443"/>
      <c r="V790" s="443"/>
      <c r="W790" s="443"/>
      <c r="X790" s="443"/>
      <c r="Y790" s="443"/>
      <c r="Z790" s="443"/>
    </row>
    <row r="791" ht="34.5" customHeight="1">
      <c r="A791" s="443"/>
      <c r="B791" s="443"/>
      <c r="C791" s="443"/>
      <c r="D791" s="443"/>
      <c r="E791" s="443"/>
      <c r="F791" s="443"/>
      <c r="G791" s="443"/>
      <c r="H791" s="443"/>
      <c r="I791" s="443"/>
      <c r="J791" s="443"/>
      <c r="K791" s="443"/>
      <c r="L791" s="443"/>
      <c r="M791" s="443"/>
      <c r="N791" s="443"/>
      <c r="O791" s="443"/>
      <c r="P791" s="443"/>
      <c r="Q791" s="443"/>
      <c r="R791" s="443"/>
      <c r="S791" s="443"/>
      <c r="T791" s="443"/>
      <c r="U791" s="443"/>
      <c r="V791" s="443"/>
      <c r="W791" s="443"/>
      <c r="X791" s="443"/>
      <c r="Y791" s="443"/>
      <c r="Z791" s="443"/>
    </row>
    <row r="792" ht="34.5" customHeight="1">
      <c r="A792" s="443"/>
      <c r="B792" s="443"/>
      <c r="C792" s="443"/>
      <c r="D792" s="443"/>
      <c r="E792" s="443"/>
      <c r="F792" s="443"/>
      <c r="G792" s="443"/>
      <c r="H792" s="443"/>
      <c r="I792" s="443"/>
      <c r="J792" s="443"/>
      <c r="K792" s="443"/>
      <c r="L792" s="443"/>
      <c r="M792" s="443"/>
      <c r="N792" s="443"/>
      <c r="O792" s="443"/>
      <c r="P792" s="443"/>
      <c r="Q792" s="443"/>
      <c r="R792" s="443"/>
      <c r="S792" s="443"/>
      <c r="T792" s="443"/>
      <c r="U792" s="443"/>
      <c r="V792" s="443"/>
      <c r="W792" s="443"/>
      <c r="X792" s="443"/>
      <c r="Y792" s="443"/>
      <c r="Z792" s="443"/>
    </row>
    <row r="793" ht="34.5" customHeight="1">
      <c r="A793" s="443"/>
      <c r="B793" s="443"/>
      <c r="C793" s="443"/>
      <c r="D793" s="443"/>
      <c r="E793" s="443"/>
      <c r="F793" s="443"/>
      <c r="G793" s="443"/>
      <c r="H793" s="443"/>
      <c r="I793" s="443"/>
      <c r="J793" s="443"/>
      <c r="K793" s="443"/>
      <c r="L793" s="443"/>
      <c r="M793" s="443"/>
      <c r="N793" s="443"/>
      <c r="O793" s="443"/>
      <c r="P793" s="443"/>
      <c r="Q793" s="443"/>
      <c r="R793" s="443"/>
      <c r="S793" s="443"/>
      <c r="T793" s="443"/>
      <c r="U793" s="443"/>
      <c r="V793" s="443"/>
      <c r="W793" s="443"/>
      <c r="X793" s="443"/>
      <c r="Y793" s="443"/>
      <c r="Z793" s="443"/>
    </row>
    <row r="794" ht="34.5" customHeight="1">
      <c r="A794" s="443"/>
      <c r="B794" s="443"/>
      <c r="C794" s="443"/>
      <c r="D794" s="443"/>
      <c r="E794" s="443"/>
      <c r="F794" s="443"/>
      <c r="G794" s="443"/>
      <c r="H794" s="443"/>
      <c r="I794" s="443"/>
      <c r="J794" s="443"/>
      <c r="K794" s="443"/>
      <c r="L794" s="443"/>
      <c r="M794" s="443"/>
      <c r="N794" s="443"/>
      <c r="O794" s="443"/>
      <c r="P794" s="443"/>
      <c r="Q794" s="443"/>
      <c r="R794" s="443"/>
      <c r="S794" s="443"/>
      <c r="T794" s="443"/>
      <c r="U794" s="443"/>
      <c r="V794" s="443"/>
      <c r="W794" s="443"/>
      <c r="X794" s="443"/>
      <c r="Y794" s="443"/>
      <c r="Z794" s="443"/>
    </row>
    <row r="795" ht="34.5" customHeight="1">
      <c r="A795" s="443"/>
      <c r="B795" s="443"/>
      <c r="C795" s="443"/>
      <c r="D795" s="443"/>
      <c r="E795" s="443"/>
      <c r="F795" s="443"/>
      <c r="G795" s="443"/>
      <c r="H795" s="443"/>
      <c r="I795" s="443"/>
      <c r="J795" s="443"/>
      <c r="K795" s="443"/>
      <c r="L795" s="443"/>
      <c r="M795" s="443"/>
      <c r="N795" s="443"/>
      <c r="O795" s="443"/>
      <c r="P795" s="443"/>
      <c r="Q795" s="443"/>
      <c r="R795" s="443"/>
      <c r="S795" s="443"/>
      <c r="T795" s="443"/>
      <c r="U795" s="443"/>
      <c r="V795" s="443"/>
      <c r="W795" s="443"/>
      <c r="X795" s="443"/>
      <c r="Y795" s="443"/>
      <c r="Z795" s="443"/>
    </row>
    <row r="796" ht="34.5" customHeight="1">
      <c r="A796" s="443"/>
      <c r="B796" s="443"/>
      <c r="C796" s="443"/>
      <c r="D796" s="443"/>
      <c r="E796" s="443"/>
      <c r="F796" s="443"/>
      <c r="G796" s="443"/>
      <c r="H796" s="443"/>
      <c r="I796" s="443"/>
      <c r="J796" s="443"/>
      <c r="K796" s="443"/>
      <c r="L796" s="443"/>
      <c r="M796" s="443"/>
      <c r="N796" s="443"/>
      <c r="O796" s="443"/>
      <c r="P796" s="443"/>
      <c r="Q796" s="443"/>
      <c r="R796" s="443"/>
      <c r="S796" s="443"/>
      <c r="T796" s="443"/>
      <c r="U796" s="443"/>
      <c r="V796" s="443"/>
      <c r="W796" s="443"/>
      <c r="X796" s="443"/>
      <c r="Y796" s="443"/>
      <c r="Z796" s="443"/>
    </row>
    <row r="797" ht="34.5" customHeight="1">
      <c r="A797" s="443"/>
      <c r="B797" s="443"/>
      <c r="C797" s="443"/>
      <c r="D797" s="443"/>
      <c r="E797" s="443"/>
      <c r="F797" s="443"/>
      <c r="G797" s="443"/>
      <c r="H797" s="443"/>
      <c r="I797" s="443"/>
      <c r="J797" s="443"/>
      <c r="K797" s="443"/>
      <c r="L797" s="443"/>
      <c r="M797" s="443"/>
      <c r="N797" s="443"/>
      <c r="O797" s="443"/>
      <c r="P797" s="443"/>
      <c r="Q797" s="443"/>
      <c r="R797" s="443"/>
      <c r="S797" s="443"/>
      <c r="T797" s="443"/>
      <c r="U797" s="443"/>
      <c r="V797" s="443"/>
      <c r="W797" s="443"/>
      <c r="X797" s="443"/>
      <c r="Y797" s="443"/>
      <c r="Z797" s="443"/>
    </row>
    <row r="798" ht="34.5" customHeight="1">
      <c r="A798" s="443"/>
      <c r="B798" s="443"/>
      <c r="C798" s="443"/>
      <c r="D798" s="443"/>
      <c r="E798" s="443"/>
      <c r="F798" s="443"/>
      <c r="G798" s="443"/>
      <c r="H798" s="443"/>
      <c r="I798" s="443"/>
      <c r="J798" s="443"/>
      <c r="K798" s="443"/>
      <c r="L798" s="443"/>
      <c r="M798" s="443"/>
      <c r="N798" s="443"/>
      <c r="O798" s="443"/>
      <c r="P798" s="443"/>
      <c r="Q798" s="443"/>
      <c r="R798" s="443"/>
      <c r="S798" s="443"/>
      <c r="T798" s="443"/>
      <c r="U798" s="443"/>
      <c r="V798" s="443"/>
      <c r="W798" s="443"/>
      <c r="X798" s="443"/>
      <c r="Y798" s="443"/>
      <c r="Z798" s="443"/>
    </row>
    <row r="799" ht="34.5" customHeight="1">
      <c r="A799" s="443"/>
      <c r="B799" s="443"/>
      <c r="C799" s="443"/>
      <c r="D799" s="443"/>
      <c r="E799" s="443"/>
      <c r="F799" s="443"/>
      <c r="G799" s="443"/>
      <c r="H799" s="443"/>
      <c r="I799" s="443"/>
      <c r="J799" s="443"/>
      <c r="K799" s="443"/>
      <c r="L799" s="443"/>
      <c r="M799" s="443"/>
      <c r="N799" s="443"/>
      <c r="O799" s="443"/>
      <c r="P799" s="443"/>
      <c r="Q799" s="443"/>
      <c r="R799" s="443"/>
      <c r="S799" s="443"/>
      <c r="T799" s="443"/>
      <c r="U799" s="443"/>
      <c r="V799" s="443"/>
      <c r="W799" s="443"/>
      <c r="X799" s="443"/>
      <c r="Y799" s="443"/>
      <c r="Z799" s="443"/>
    </row>
    <row r="800" ht="34.5" customHeight="1">
      <c r="A800" s="443"/>
      <c r="B800" s="443"/>
      <c r="C800" s="443"/>
      <c r="D800" s="443"/>
      <c r="E800" s="443"/>
      <c r="F800" s="443"/>
      <c r="G800" s="443"/>
      <c r="H800" s="443"/>
      <c r="I800" s="443"/>
      <c r="J800" s="443"/>
      <c r="K800" s="443"/>
      <c r="L800" s="443"/>
      <c r="M800" s="443"/>
      <c r="N800" s="443"/>
      <c r="O800" s="443"/>
      <c r="P800" s="443"/>
      <c r="Q800" s="443"/>
      <c r="R800" s="443"/>
      <c r="S800" s="443"/>
      <c r="T800" s="443"/>
      <c r="U800" s="443"/>
      <c r="V800" s="443"/>
      <c r="W800" s="443"/>
      <c r="X800" s="443"/>
      <c r="Y800" s="443"/>
      <c r="Z800" s="443"/>
    </row>
    <row r="801" ht="34.5" customHeight="1">
      <c r="A801" s="443"/>
      <c r="B801" s="443"/>
      <c r="C801" s="443"/>
      <c r="D801" s="443"/>
      <c r="E801" s="443"/>
      <c r="F801" s="443"/>
      <c r="G801" s="443"/>
      <c r="H801" s="443"/>
      <c r="I801" s="443"/>
      <c r="J801" s="443"/>
      <c r="K801" s="443"/>
      <c r="L801" s="443"/>
      <c r="M801" s="443"/>
      <c r="N801" s="443"/>
      <c r="O801" s="443"/>
      <c r="P801" s="443"/>
      <c r="Q801" s="443"/>
      <c r="R801" s="443"/>
      <c r="S801" s="443"/>
      <c r="T801" s="443"/>
      <c r="U801" s="443"/>
      <c r="V801" s="443"/>
      <c r="W801" s="443"/>
      <c r="X801" s="443"/>
      <c r="Y801" s="443"/>
      <c r="Z801" s="443"/>
    </row>
    <row r="802" ht="34.5" customHeight="1">
      <c r="A802" s="443"/>
      <c r="B802" s="443"/>
      <c r="C802" s="443"/>
      <c r="D802" s="443"/>
      <c r="E802" s="443"/>
      <c r="F802" s="443"/>
      <c r="G802" s="443"/>
      <c r="H802" s="443"/>
      <c r="I802" s="443"/>
      <c r="J802" s="443"/>
      <c r="K802" s="443"/>
      <c r="L802" s="443"/>
      <c r="M802" s="443"/>
      <c r="N802" s="443"/>
      <c r="O802" s="443"/>
      <c r="P802" s="443"/>
      <c r="Q802" s="443"/>
      <c r="R802" s="443"/>
      <c r="S802" s="443"/>
      <c r="T802" s="443"/>
      <c r="U802" s="443"/>
      <c r="V802" s="443"/>
      <c r="W802" s="443"/>
      <c r="X802" s="443"/>
      <c r="Y802" s="443"/>
      <c r="Z802" s="443"/>
    </row>
    <row r="803" ht="34.5" customHeight="1">
      <c r="A803" s="443"/>
      <c r="B803" s="443"/>
      <c r="C803" s="443"/>
      <c r="D803" s="443"/>
      <c r="E803" s="443"/>
      <c r="F803" s="443"/>
      <c r="G803" s="443"/>
      <c r="H803" s="443"/>
      <c r="I803" s="443"/>
      <c r="J803" s="443"/>
      <c r="K803" s="443"/>
      <c r="L803" s="443"/>
      <c r="M803" s="443"/>
      <c r="N803" s="443"/>
      <c r="O803" s="443"/>
      <c r="P803" s="443"/>
      <c r="Q803" s="443"/>
      <c r="R803" s="443"/>
      <c r="S803" s="443"/>
      <c r="T803" s="443"/>
      <c r="U803" s="443"/>
      <c r="V803" s="443"/>
      <c r="W803" s="443"/>
      <c r="X803" s="443"/>
      <c r="Y803" s="443"/>
      <c r="Z803" s="443"/>
    </row>
    <row r="804" ht="34.5" customHeight="1">
      <c r="A804" s="443"/>
      <c r="B804" s="443"/>
      <c r="C804" s="443"/>
      <c r="D804" s="443"/>
      <c r="E804" s="443"/>
      <c r="F804" s="443"/>
      <c r="G804" s="443"/>
      <c r="H804" s="443"/>
      <c r="I804" s="443"/>
      <c r="J804" s="443"/>
      <c r="K804" s="443"/>
      <c r="L804" s="443"/>
      <c r="M804" s="443"/>
      <c r="N804" s="443"/>
      <c r="O804" s="443"/>
      <c r="P804" s="443"/>
      <c r="Q804" s="443"/>
      <c r="R804" s="443"/>
      <c r="S804" s="443"/>
      <c r="T804" s="443"/>
      <c r="U804" s="443"/>
      <c r="V804" s="443"/>
      <c r="W804" s="443"/>
      <c r="X804" s="443"/>
      <c r="Y804" s="443"/>
      <c r="Z804" s="443"/>
    </row>
    <row r="805" ht="34.5" customHeight="1">
      <c r="A805" s="443"/>
      <c r="B805" s="443"/>
      <c r="C805" s="443"/>
      <c r="D805" s="443"/>
      <c r="E805" s="443"/>
      <c r="F805" s="443"/>
      <c r="G805" s="443"/>
      <c r="H805" s="443"/>
      <c r="I805" s="443"/>
      <c r="J805" s="443"/>
      <c r="K805" s="443"/>
      <c r="L805" s="443"/>
      <c r="M805" s="443"/>
      <c r="N805" s="443"/>
      <c r="O805" s="443"/>
      <c r="P805" s="443"/>
      <c r="Q805" s="443"/>
      <c r="R805" s="443"/>
      <c r="S805" s="443"/>
      <c r="T805" s="443"/>
      <c r="U805" s="443"/>
      <c r="V805" s="443"/>
      <c r="W805" s="443"/>
      <c r="X805" s="443"/>
      <c r="Y805" s="443"/>
      <c r="Z805" s="443"/>
    </row>
    <row r="806" ht="34.5" customHeight="1">
      <c r="A806" s="443"/>
      <c r="B806" s="443"/>
      <c r="C806" s="443"/>
      <c r="D806" s="443"/>
      <c r="E806" s="443"/>
      <c r="F806" s="443"/>
      <c r="G806" s="443"/>
      <c r="H806" s="443"/>
      <c r="I806" s="443"/>
      <c r="J806" s="443"/>
      <c r="K806" s="443"/>
      <c r="L806" s="443"/>
      <c r="M806" s="443"/>
      <c r="N806" s="443"/>
      <c r="O806" s="443"/>
      <c r="P806" s="443"/>
      <c r="Q806" s="443"/>
      <c r="R806" s="443"/>
      <c r="S806" s="443"/>
      <c r="T806" s="443"/>
      <c r="U806" s="443"/>
      <c r="V806" s="443"/>
      <c r="W806" s="443"/>
      <c r="X806" s="443"/>
      <c r="Y806" s="443"/>
      <c r="Z806" s="443"/>
    </row>
    <row r="807" ht="34.5" customHeight="1">
      <c r="A807" s="443"/>
      <c r="B807" s="443"/>
      <c r="C807" s="443"/>
      <c r="D807" s="443"/>
      <c r="E807" s="443"/>
      <c r="F807" s="443"/>
      <c r="G807" s="443"/>
      <c r="H807" s="443"/>
      <c r="I807" s="443"/>
      <c r="J807" s="443"/>
      <c r="K807" s="443"/>
      <c r="L807" s="443"/>
      <c r="M807" s="443"/>
      <c r="N807" s="443"/>
      <c r="O807" s="443"/>
      <c r="P807" s="443"/>
      <c r="Q807" s="443"/>
      <c r="R807" s="443"/>
      <c r="S807" s="443"/>
      <c r="T807" s="443"/>
      <c r="U807" s="443"/>
      <c r="V807" s="443"/>
      <c r="W807" s="443"/>
      <c r="X807" s="443"/>
      <c r="Y807" s="443"/>
      <c r="Z807" s="443"/>
    </row>
    <row r="808" ht="34.5" customHeight="1">
      <c r="A808" s="443"/>
      <c r="B808" s="443"/>
      <c r="C808" s="443"/>
      <c r="D808" s="443"/>
      <c r="E808" s="443"/>
      <c r="F808" s="443"/>
      <c r="G808" s="443"/>
      <c r="H808" s="443"/>
      <c r="I808" s="443"/>
      <c r="J808" s="443"/>
      <c r="K808" s="443"/>
      <c r="L808" s="443"/>
      <c r="M808" s="443"/>
      <c r="N808" s="443"/>
      <c r="O808" s="443"/>
      <c r="P808" s="443"/>
      <c r="Q808" s="443"/>
      <c r="R808" s="443"/>
      <c r="S808" s="443"/>
      <c r="T808" s="443"/>
      <c r="U808" s="443"/>
      <c r="V808" s="443"/>
      <c r="W808" s="443"/>
      <c r="X808" s="443"/>
      <c r="Y808" s="443"/>
      <c r="Z808" s="443"/>
    </row>
    <row r="809" ht="34.5" customHeight="1">
      <c r="A809" s="443"/>
      <c r="B809" s="443"/>
      <c r="C809" s="443"/>
      <c r="D809" s="443"/>
      <c r="E809" s="443"/>
      <c r="F809" s="443"/>
      <c r="G809" s="443"/>
      <c r="H809" s="443"/>
      <c r="I809" s="443"/>
      <c r="J809" s="443"/>
      <c r="K809" s="443"/>
      <c r="L809" s="443"/>
      <c r="M809" s="443"/>
      <c r="N809" s="443"/>
      <c r="O809" s="443"/>
      <c r="P809" s="443"/>
      <c r="Q809" s="443"/>
      <c r="R809" s="443"/>
      <c r="S809" s="443"/>
      <c r="T809" s="443"/>
      <c r="U809" s="443"/>
      <c r="V809" s="443"/>
      <c r="W809" s="443"/>
      <c r="X809" s="443"/>
      <c r="Y809" s="443"/>
      <c r="Z809" s="443"/>
    </row>
    <row r="810" ht="34.5" customHeight="1">
      <c r="A810" s="443"/>
      <c r="B810" s="443"/>
      <c r="C810" s="443"/>
      <c r="D810" s="443"/>
      <c r="E810" s="443"/>
      <c r="F810" s="443"/>
      <c r="G810" s="443"/>
      <c r="H810" s="443"/>
      <c r="I810" s="443"/>
      <c r="J810" s="443"/>
      <c r="K810" s="443"/>
      <c r="L810" s="443"/>
      <c r="M810" s="443"/>
      <c r="N810" s="443"/>
      <c r="O810" s="443"/>
      <c r="P810" s="443"/>
      <c r="Q810" s="443"/>
      <c r="R810" s="443"/>
      <c r="S810" s="443"/>
      <c r="T810" s="443"/>
      <c r="U810" s="443"/>
      <c r="V810" s="443"/>
      <c r="W810" s="443"/>
      <c r="X810" s="443"/>
      <c r="Y810" s="443"/>
      <c r="Z810" s="443"/>
    </row>
    <row r="811" ht="34.5" customHeight="1">
      <c r="A811" s="443"/>
      <c r="B811" s="443"/>
      <c r="C811" s="443"/>
      <c r="D811" s="443"/>
      <c r="E811" s="443"/>
      <c r="F811" s="443"/>
      <c r="G811" s="443"/>
      <c r="H811" s="443"/>
      <c r="I811" s="443"/>
      <c r="J811" s="443"/>
      <c r="K811" s="443"/>
      <c r="L811" s="443"/>
      <c r="M811" s="443"/>
      <c r="N811" s="443"/>
      <c r="O811" s="443"/>
      <c r="P811" s="443"/>
      <c r="Q811" s="443"/>
      <c r="R811" s="443"/>
      <c r="S811" s="443"/>
      <c r="T811" s="443"/>
      <c r="U811" s="443"/>
      <c r="V811" s="443"/>
      <c r="W811" s="443"/>
      <c r="X811" s="443"/>
      <c r="Y811" s="443"/>
      <c r="Z811" s="443"/>
    </row>
    <row r="812" ht="34.5" customHeight="1">
      <c r="A812" s="443"/>
      <c r="B812" s="443"/>
      <c r="C812" s="443"/>
      <c r="D812" s="443"/>
      <c r="E812" s="443"/>
      <c r="F812" s="443"/>
      <c r="G812" s="443"/>
      <c r="H812" s="443"/>
      <c r="I812" s="443"/>
      <c r="J812" s="443"/>
      <c r="K812" s="443"/>
      <c r="L812" s="443"/>
      <c r="M812" s="443"/>
      <c r="N812" s="443"/>
      <c r="O812" s="443"/>
      <c r="P812" s="443"/>
      <c r="Q812" s="443"/>
      <c r="R812" s="443"/>
      <c r="S812" s="443"/>
      <c r="T812" s="443"/>
      <c r="U812" s="443"/>
      <c r="V812" s="443"/>
      <c r="W812" s="443"/>
      <c r="X812" s="443"/>
      <c r="Y812" s="443"/>
      <c r="Z812" s="443"/>
    </row>
    <row r="813" ht="34.5" customHeight="1">
      <c r="A813" s="443"/>
      <c r="B813" s="443"/>
      <c r="C813" s="443"/>
      <c r="D813" s="443"/>
      <c r="E813" s="443"/>
      <c r="F813" s="443"/>
      <c r="G813" s="443"/>
      <c r="H813" s="443"/>
      <c r="I813" s="443"/>
      <c r="J813" s="443"/>
      <c r="K813" s="443"/>
      <c r="L813" s="443"/>
      <c r="M813" s="443"/>
      <c r="N813" s="443"/>
      <c r="O813" s="443"/>
      <c r="P813" s="443"/>
      <c r="Q813" s="443"/>
      <c r="R813" s="443"/>
      <c r="S813" s="443"/>
      <c r="T813" s="443"/>
      <c r="U813" s="443"/>
      <c r="V813" s="443"/>
      <c r="W813" s="443"/>
      <c r="X813" s="443"/>
      <c r="Y813" s="443"/>
      <c r="Z813" s="443"/>
    </row>
    <row r="814" ht="34.5" customHeight="1">
      <c r="A814" s="443"/>
      <c r="B814" s="443"/>
      <c r="C814" s="443"/>
      <c r="D814" s="443"/>
      <c r="E814" s="443"/>
      <c r="F814" s="443"/>
      <c r="G814" s="443"/>
      <c r="H814" s="443"/>
      <c r="I814" s="443"/>
      <c r="J814" s="443"/>
      <c r="K814" s="443"/>
      <c r="L814" s="443"/>
      <c r="M814" s="443"/>
      <c r="N814" s="443"/>
      <c r="O814" s="443"/>
      <c r="P814" s="443"/>
      <c r="Q814" s="443"/>
      <c r="R814" s="443"/>
      <c r="S814" s="443"/>
      <c r="T814" s="443"/>
      <c r="U814" s="443"/>
      <c r="V814" s="443"/>
      <c r="W814" s="443"/>
      <c r="X814" s="443"/>
      <c r="Y814" s="443"/>
      <c r="Z814" s="443"/>
    </row>
    <row r="815" ht="34.5" customHeight="1">
      <c r="A815" s="443"/>
      <c r="B815" s="443"/>
      <c r="C815" s="443"/>
      <c r="D815" s="443"/>
      <c r="E815" s="443"/>
      <c r="F815" s="443"/>
      <c r="G815" s="443"/>
      <c r="H815" s="443"/>
      <c r="I815" s="443"/>
      <c r="J815" s="443"/>
      <c r="K815" s="443"/>
      <c r="L815" s="443"/>
      <c r="M815" s="443"/>
      <c r="N815" s="443"/>
      <c r="O815" s="443"/>
      <c r="P815" s="443"/>
      <c r="Q815" s="443"/>
      <c r="R815" s="443"/>
      <c r="S815" s="443"/>
      <c r="T815" s="443"/>
      <c r="U815" s="443"/>
      <c r="V815" s="443"/>
      <c r="W815" s="443"/>
      <c r="X815" s="443"/>
      <c r="Y815" s="443"/>
      <c r="Z815" s="443"/>
    </row>
    <row r="816" ht="34.5" customHeight="1">
      <c r="A816" s="443"/>
      <c r="B816" s="443"/>
      <c r="C816" s="443"/>
      <c r="D816" s="443"/>
      <c r="E816" s="443"/>
      <c r="F816" s="443"/>
      <c r="G816" s="443"/>
      <c r="H816" s="443"/>
      <c r="I816" s="443"/>
      <c r="J816" s="443"/>
      <c r="K816" s="443"/>
      <c r="L816" s="443"/>
      <c r="M816" s="443"/>
      <c r="N816" s="443"/>
      <c r="O816" s="443"/>
      <c r="P816" s="443"/>
      <c r="Q816" s="443"/>
      <c r="R816" s="443"/>
      <c r="S816" s="443"/>
      <c r="T816" s="443"/>
      <c r="U816" s="443"/>
      <c r="V816" s="443"/>
      <c r="W816" s="443"/>
      <c r="X816" s="443"/>
      <c r="Y816" s="443"/>
      <c r="Z816" s="443"/>
    </row>
    <row r="817" ht="34.5" customHeight="1">
      <c r="A817" s="443"/>
      <c r="B817" s="443"/>
      <c r="C817" s="443"/>
      <c r="D817" s="443"/>
      <c r="E817" s="443"/>
      <c r="F817" s="443"/>
      <c r="G817" s="443"/>
      <c r="H817" s="443"/>
      <c r="I817" s="443"/>
      <c r="J817" s="443"/>
      <c r="K817" s="443"/>
      <c r="L817" s="443"/>
      <c r="M817" s="443"/>
      <c r="N817" s="443"/>
      <c r="O817" s="443"/>
      <c r="P817" s="443"/>
      <c r="Q817" s="443"/>
      <c r="R817" s="443"/>
      <c r="S817" s="443"/>
      <c r="T817" s="443"/>
      <c r="U817" s="443"/>
      <c r="V817" s="443"/>
      <c r="W817" s="443"/>
      <c r="X817" s="443"/>
      <c r="Y817" s="443"/>
      <c r="Z817" s="443"/>
    </row>
    <row r="818" ht="34.5" customHeight="1">
      <c r="A818" s="443"/>
      <c r="B818" s="443"/>
      <c r="C818" s="443"/>
      <c r="D818" s="443"/>
      <c r="E818" s="443"/>
      <c r="F818" s="443"/>
      <c r="G818" s="443"/>
      <c r="H818" s="443"/>
      <c r="I818" s="443"/>
      <c r="J818" s="443"/>
      <c r="K818" s="443"/>
      <c r="L818" s="443"/>
      <c r="M818" s="443"/>
      <c r="N818" s="443"/>
      <c r="O818" s="443"/>
      <c r="P818" s="443"/>
      <c r="Q818" s="443"/>
      <c r="R818" s="443"/>
      <c r="S818" s="443"/>
      <c r="T818" s="443"/>
      <c r="U818" s="443"/>
      <c r="V818" s="443"/>
      <c r="W818" s="443"/>
      <c r="X818" s="443"/>
      <c r="Y818" s="443"/>
      <c r="Z818" s="443"/>
    </row>
    <row r="819" ht="34.5" customHeight="1">
      <c r="A819" s="443"/>
      <c r="B819" s="443"/>
      <c r="C819" s="443"/>
      <c r="D819" s="443"/>
      <c r="E819" s="443"/>
      <c r="F819" s="443"/>
      <c r="G819" s="443"/>
      <c r="H819" s="443"/>
      <c r="I819" s="443"/>
      <c r="J819" s="443"/>
      <c r="K819" s="443"/>
      <c r="L819" s="443"/>
      <c r="M819" s="443"/>
      <c r="N819" s="443"/>
      <c r="O819" s="443"/>
      <c r="P819" s="443"/>
      <c r="Q819" s="443"/>
      <c r="R819" s="443"/>
      <c r="S819" s="443"/>
      <c r="T819" s="443"/>
      <c r="U819" s="443"/>
      <c r="V819" s="443"/>
      <c r="W819" s="443"/>
      <c r="X819" s="443"/>
      <c r="Y819" s="443"/>
      <c r="Z819" s="443"/>
    </row>
    <row r="820" ht="34.5" customHeight="1">
      <c r="A820" s="443"/>
      <c r="B820" s="443"/>
      <c r="C820" s="443"/>
      <c r="D820" s="443"/>
      <c r="E820" s="443"/>
      <c r="F820" s="443"/>
      <c r="G820" s="443"/>
      <c r="H820" s="443"/>
      <c r="I820" s="443"/>
      <c r="J820" s="443"/>
      <c r="K820" s="443"/>
      <c r="L820" s="443"/>
      <c r="M820" s="443"/>
      <c r="N820" s="443"/>
      <c r="O820" s="443"/>
      <c r="P820" s="443"/>
      <c r="Q820" s="443"/>
      <c r="R820" s="443"/>
      <c r="S820" s="443"/>
      <c r="T820" s="443"/>
      <c r="U820" s="443"/>
      <c r="V820" s="443"/>
      <c r="W820" s="443"/>
      <c r="X820" s="443"/>
      <c r="Y820" s="443"/>
      <c r="Z820" s="443"/>
    </row>
    <row r="821" ht="34.5" customHeight="1">
      <c r="A821" s="443"/>
      <c r="B821" s="443"/>
      <c r="C821" s="443"/>
      <c r="D821" s="443"/>
      <c r="E821" s="443"/>
      <c r="F821" s="443"/>
      <c r="G821" s="443"/>
      <c r="H821" s="443"/>
      <c r="I821" s="443"/>
      <c r="J821" s="443"/>
      <c r="K821" s="443"/>
      <c r="L821" s="443"/>
      <c r="M821" s="443"/>
      <c r="N821" s="443"/>
      <c r="O821" s="443"/>
      <c r="P821" s="443"/>
      <c r="Q821" s="443"/>
      <c r="R821" s="443"/>
      <c r="S821" s="443"/>
      <c r="T821" s="443"/>
      <c r="U821" s="443"/>
      <c r="V821" s="443"/>
      <c r="W821" s="443"/>
      <c r="X821" s="443"/>
      <c r="Y821" s="443"/>
      <c r="Z821" s="443"/>
    </row>
    <row r="822" ht="34.5" customHeight="1">
      <c r="A822" s="443"/>
      <c r="B822" s="443"/>
      <c r="C822" s="443"/>
      <c r="D822" s="443"/>
      <c r="E822" s="443"/>
      <c r="F822" s="443"/>
      <c r="G822" s="443"/>
      <c r="H822" s="443"/>
      <c r="I822" s="443"/>
      <c r="J822" s="443"/>
      <c r="K822" s="443"/>
      <c r="L822" s="443"/>
      <c r="M822" s="443"/>
      <c r="N822" s="443"/>
      <c r="O822" s="443"/>
      <c r="P822" s="443"/>
      <c r="Q822" s="443"/>
      <c r="R822" s="443"/>
      <c r="S822" s="443"/>
      <c r="T822" s="443"/>
      <c r="U822" s="443"/>
      <c r="V822" s="443"/>
      <c r="W822" s="443"/>
      <c r="X822" s="443"/>
      <c r="Y822" s="443"/>
      <c r="Z822" s="443"/>
    </row>
    <row r="823" ht="34.5" customHeight="1">
      <c r="A823" s="443"/>
      <c r="B823" s="443"/>
      <c r="C823" s="443"/>
      <c r="D823" s="443"/>
      <c r="E823" s="443"/>
      <c r="F823" s="443"/>
      <c r="G823" s="443"/>
      <c r="H823" s="443"/>
      <c r="I823" s="443"/>
      <c r="J823" s="443"/>
      <c r="K823" s="443"/>
      <c r="L823" s="443"/>
      <c r="M823" s="443"/>
      <c r="N823" s="443"/>
      <c r="O823" s="443"/>
      <c r="P823" s="443"/>
      <c r="Q823" s="443"/>
      <c r="R823" s="443"/>
      <c r="S823" s="443"/>
      <c r="T823" s="443"/>
      <c r="U823" s="443"/>
      <c r="V823" s="443"/>
      <c r="W823" s="443"/>
      <c r="X823" s="443"/>
      <c r="Y823" s="443"/>
      <c r="Z823" s="443"/>
    </row>
    <row r="824" ht="34.5" customHeight="1">
      <c r="A824" s="443"/>
      <c r="B824" s="443"/>
      <c r="C824" s="443"/>
      <c r="D824" s="443"/>
      <c r="E824" s="443"/>
      <c r="F824" s="443"/>
      <c r="G824" s="443"/>
      <c r="H824" s="443"/>
      <c r="I824" s="443"/>
      <c r="J824" s="443"/>
      <c r="K824" s="443"/>
      <c r="L824" s="443"/>
      <c r="M824" s="443"/>
      <c r="N824" s="443"/>
      <c r="O824" s="443"/>
      <c r="P824" s="443"/>
      <c r="Q824" s="443"/>
      <c r="R824" s="443"/>
      <c r="S824" s="443"/>
      <c r="T824" s="443"/>
      <c r="U824" s="443"/>
      <c r="V824" s="443"/>
      <c r="W824" s="443"/>
      <c r="X824" s="443"/>
      <c r="Y824" s="443"/>
      <c r="Z824" s="443"/>
    </row>
    <row r="825" ht="34.5" customHeight="1">
      <c r="A825" s="443"/>
      <c r="B825" s="443"/>
      <c r="C825" s="443"/>
      <c r="D825" s="443"/>
      <c r="E825" s="443"/>
      <c r="F825" s="443"/>
      <c r="G825" s="443"/>
      <c r="H825" s="443"/>
      <c r="I825" s="443"/>
      <c r="J825" s="443"/>
      <c r="K825" s="443"/>
      <c r="L825" s="443"/>
      <c r="M825" s="443"/>
      <c r="N825" s="443"/>
      <c r="O825" s="443"/>
      <c r="P825" s="443"/>
      <c r="Q825" s="443"/>
      <c r="R825" s="443"/>
      <c r="S825" s="443"/>
      <c r="T825" s="443"/>
      <c r="U825" s="443"/>
      <c r="V825" s="443"/>
      <c r="W825" s="443"/>
      <c r="X825" s="443"/>
      <c r="Y825" s="443"/>
      <c r="Z825" s="443"/>
    </row>
    <row r="826" ht="34.5" customHeight="1">
      <c r="A826" s="443"/>
      <c r="B826" s="443"/>
      <c r="C826" s="443"/>
      <c r="D826" s="443"/>
      <c r="E826" s="443"/>
      <c r="F826" s="443"/>
      <c r="G826" s="443"/>
      <c r="H826" s="443"/>
      <c r="I826" s="443"/>
      <c r="J826" s="443"/>
      <c r="K826" s="443"/>
      <c r="L826" s="443"/>
      <c r="M826" s="443"/>
      <c r="N826" s="443"/>
      <c r="O826" s="443"/>
      <c r="P826" s="443"/>
      <c r="Q826" s="443"/>
      <c r="R826" s="443"/>
      <c r="S826" s="443"/>
      <c r="T826" s="443"/>
      <c r="U826" s="443"/>
      <c r="V826" s="443"/>
      <c r="W826" s="443"/>
      <c r="X826" s="443"/>
      <c r="Y826" s="443"/>
      <c r="Z826" s="443"/>
    </row>
    <row r="827" ht="34.5" customHeight="1">
      <c r="A827" s="443"/>
      <c r="B827" s="443"/>
      <c r="C827" s="443"/>
      <c r="D827" s="443"/>
      <c r="E827" s="443"/>
      <c r="F827" s="443"/>
      <c r="G827" s="443"/>
      <c r="H827" s="443"/>
      <c r="I827" s="443"/>
      <c r="J827" s="443"/>
      <c r="K827" s="443"/>
      <c r="L827" s="443"/>
      <c r="M827" s="443"/>
      <c r="N827" s="443"/>
      <c r="O827" s="443"/>
      <c r="P827" s="443"/>
      <c r="Q827" s="443"/>
      <c r="R827" s="443"/>
      <c r="S827" s="443"/>
      <c r="T827" s="443"/>
      <c r="U827" s="443"/>
      <c r="V827" s="443"/>
      <c r="W827" s="443"/>
      <c r="X827" s="443"/>
      <c r="Y827" s="443"/>
      <c r="Z827" s="443"/>
    </row>
    <row r="828" ht="34.5" customHeight="1">
      <c r="A828" s="443"/>
      <c r="B828" s="443"/>
      <c r="C828" s="443"/>
      <c r="D828" s="443"/>
      <c r="E828" s="443"/>
      <c r="F828" s="443"/>
      <c r="G828" s="443"/>
      <c r="H828" s="443"/>
      <c r="I828" s="443"/>
      <c r="J828" s="443"/>
      <c r="K828" s="443"/>
      <c r="L828" s="443"/>
      <c r="M828" s="443"/>
      <c r="N828" s="443"/>
      <c r="O828" s="443"/>
      <c r="P828" s="443"/>
      <c r="Q828" s="443"/>
      <c r="R828" s="443"/>
      <c r="S828" s="443"/>
      <c r="T828" s="443"/>
      <c r="U828" s="443"/>
      <c r="V828" s="443"/>
      <c r="W828" s="443"/>
      <c r="X828" s="443"/>
      <c r="Y828" s="443"/>
      <c r="Z828" s="443"/>
    </row>
    <row r="829" ht="34.5" customHeight="1">
      <c r="A829" s="443"/>
      <c r="B829" s="443"/>
      <c r="C829" s="443"/>
      <c r="D829" s="443"/>
      <c r="E829" s="443"/>
      <c r="F829" s="443"/>
      <c r="G829" s="443"/>
      <c r="H829" s="443"/>
      <c r="I829" s="443"/>
      <c r="J829" s="443"/>
      <c r="K829" s="443"/>
      <c r="L829" s="443"/>
      <c r="M829" s="443"/>
      <c r="N829" s="443"/>
      <c r="O829" s="443"/>
      <c r="P829" s="443"/>
      <c r="Q829" s="443"/>
      <c r="R829" s="443"/>
      <c r="S829" s="443"/>
      <c r="T829" s="443"/>
      <c r="U829" s="443"/>
      <c r="V829" s="443"/>
      <c r="W829" s="443"/>
      <c r="X829" s="443"/>
      <c r="Y829" s="443"/>
      <c r="Z829" s="443"/>
    </row>
    <row r="830" ht="34.5" customHeight="1">
      <c r="A830" s="443"/>
      <c r="B830" s="443"/>
      <c r="C830" s="443"/>
      <c r="D830" s="443"/>
      <c r="E830" s="443"/>
      <c r="F830" s="443"/>
      <c r="G830" s="443"/>
      <c r="H830" s="443"/>
      <c r="I830" s="443"/>
      <c r="J830" s="443"/>
      <c r="K830" s="443"/>
      <c r="L830" s="443"/>
      <c r="M830" s="443"/>
      <c r="N830" s="443"/>
      <c r="O830" s="443"/>
      <c r="P830" s="443"/>
      <c r="Q830" s="443"/>
      <c r="R830" s="443"/>
      <c r="S830" s="443"/>
      <c r="T830" s="443"/>
      <c r="U830" s="443"/>
      <c r="V830" s="443"/>
      <c r="W830" s="443"/>
      <c r="X830" s="443"/>
      <c r="Y830" s="443"/>
      <c r="Z830" s="443"/>
    </row>
    <row r="831" ht="34.5" customHeight="1">
      <c r="A831" s="443"/>
      <c r="B831" s="443"/>
      <c r="C831" s="443"/>
      <c r="D831" s="443"/>
      <c r="E831" s="443"/>
      <c r="F831" s="443"/>
      <c r="G831" s="443"/>
      <c r="H831" s="443"/>
      <c r="I831" s="443"/>
      <c r="J831" s="443"/>
      <c r="K831" s="443"/>
      <c r="L831" s="443"/>
      <c r="M831" s="443"/>
      <c r="N831" s="443"/>
      <c r="O831" s="443"/>
      <c r="P831" s="443"/>
      <c r="Q831" s="443"/>
      <c r="R831" s="443"/>
      <c r="S831" s="443"/>
      <c r="T831" s="443"/>
      <c r="U831" s="443"/>
      <c r="V831" s="443"/>
      <c r="W831" s="443"/>
      <c r="X831" s="443"/>
      <c r="Y831" s="443"/>
      <c r="Z831" s="443"/>
    </row>
    <row r="832" ht="34.5" customHeight="1">
      <c r="A832" s="443"/>
      <c r="B832" s="443"/>
      <c r="C832" s="443"/>
      <c r="D832" s="443"/>
      <c r="E832" s="443"/>
      <c r="F832" s="443"/>
      <c r="G832" s="443"/>
      <c r="H832" s="443"/>
      <c r="I832" s="443"/>
      <c r="J832" s="443"/>
      <c r="K832" s="443"/>
      <c r="L832" s="443"/>
      <c r="M832" s="443"/>
      <c r="N832" s="443"/>
      <c r="O832" s="443"/>
      <c r="P832" s="443"/>
      <c r="Q832" s="443"/>
      <c r="R832" s="443"/>
      <c r="S832" s="443"/>
      <c r="T832" s="443"/>
      <c r="U832" s="443"/>
      <c r="V832" s="443"/>
      <c r="W832" s="443"/>
      <c r="X832" s="443"/>
      <c r="Y832" s="443"/>
      <c r="Z832" s="443"/>
    </row>
    <row r="833" ht="34.5" customHeight="1">
      <c r="A833" s="443"/>
      <c r="B833" s="443"/>
      <c r="C833" s="443"/>
      <c r="D833" s="443"/>
      <c r="E833" s="443"/>
      <c r="F833" s="443"/>
      <c r="G833" s="443"/>
      <c r="H833" s="443"/>
      <c r="I833" s="443"/>
      <c r="J833" s="443"/>
      <c r="K833" s="443"/>
      <c r="L833" s="443"/>
      <c r="M833" s="443"/>
      <c r="N833" s="443"/>
      <c r="O833" s="443"/>
      <c r="P833" s="443"/>
      <c r="Q833" s="443"/>
      <c r="R833" s="443"/>
      <c r="S833" s="443"/>
      <c r="T833" s="443"/>
      <c r="U833" s="443"/>
      <c r="V833" s="443"/>
      <c r="W833" s="443"/>
      <c r="X833" s="443"/>
      <c r="Y833" s="443"/>
      <c r="Z833" s="443"/>
    </row>
    <row r="834" ht="34.5" customHeight="1">
      <c r="A834" s="443"/>
      <c r="B834" s="443"/>
      <c r="C834" s="443"/>
      <c r="D834" s="443"/>
      <c r="E834" s="443"/>
      <c r="F834" s="443"/>
      <c r="G834" s="443"/>
      <c r="H834" s="443"/>
      <c r="I834" s="443"/>
      <c r="J834" s="443"/>
      <c r="K834" s="443"/>
      <c r="L834" s="443"/>
      <c r="M834" s="443"/>
      <c r="N834" s="443"/>
      <c r="O834" s="443"/>
      <c r="P834" s="443"/>
      <c r="Q834" s="443"/>
      <c r="R834" s="443"/>
      <c r="S834" s="443"/>
      <c r="T834" s="443"/>
      <c r="U834" s="443"/>
      <c r="V834" s="443"/>
      <c r="W834" s="443"/>
      <c r="X834" s="443"/>
      <c r="Y834" s="443"/>
      <c r="Z834" s="443"/>
    </row>
    <row r="835" ht="34.5" customHeight="1">
      <c r="A835" s="443"/>
      <c r="B835" s="443"/>
      <c r="C835" s="443"/>
      <c r="D835" s="443"/>
      <c r="E835" s="443"/>
      <c r="F835" s="443"/>
      <c r="G835" s="443"/>
      <c r="H835" s="443"/>
      <c r="I835" s="443"/>
      <c r="J835" s="443"/>
      <c r="K835" s="443"/>
      <c r="L835" s="443"/>
      <c r="M835" s="443"/>
      <c r="N835" s="443"/>
      <c r="O835" s="443"/>
      <c r="P835" s="443"/>
      <c r="Q835" s="443"/>
      <c r="R835" s="443"/>
      <c r="S835" s="443"/>
      <c r="T835" s="443"/>
      <c r="U835" s="443"/>
      <c r="V835" s="443"/>
      <c r="W835" s="443"/>
      <c r="X835" s="443"/>
      <c r="Y835" s="443"/>
      <c r="Z835" s="443"/>
    </row>
    <row r="836" ht="34.5" customHeight="1">
      <c r="A836" s="443"/>
      <c r="B836" s="443"/>
      <c r="C836" s="443"/>
      <c r="D836" s="443"/>
      <c r="E836" s="443"/>
      <c r="F836" s="443"/>
      <c r="G836" s="443"/>
      <c r="H836" s="443"/>
      <c r="I836" s="443"/>
      <c r="J836" s="443"/>
      <c r="K836" s="443"/>
      <c r="L836" s="443"/>
      <c r="M836" s="443"/>
      <c r="N836" s="443"/>
      <c r="O836" s="443"/>
      <c r="P836" s="443"/>
      <c r="Q836" s="443"/>
      <c r="R836" s="443"/>
      <c r="S836" s="443"/>
      <c r="T836" s="443"/>
      <c r="U836" s="443"/>
      <c r="V836" s="443"/>
      <c r="W836" s="443"/>
      <c r="X836" s="443"/>
      <c r="Y836" s="443"/>
      <c r="Z836" s="443"/>
    </row>
    <row r="837" ht="34.5" customHeight="1">
      <c r="A837" s="443"/>
      <c r="B837" s="443"/>
      <c r="C837" s="443"/>
      <c r="D837" s="443"/>
      <c r="E837" s="443"/>
      <c r="F837" s="443"/>
      <c r="G837" s="443"/>
      <c r="H837" s="443"/>
      <c r="I837" s="443"/>
      <c r="J837" s="443"/>
      <c r="K837" s="443"/>
      <c r="L837" s="443"/>
      <c r="M837" s="443"/>
      <c r="N837" s="443"/>
      <c r="O837" s="443"/>
      <c r="P837" s="443"/>
      <c r="Q837" s="443"/>
      <c r="R837" s="443"/>
      <c r="S837" s="443"/>
      <c r="T837" s="443"/>
      <c r="U837" s="443"/>
      <c r="V837" s="443"/>
      <c r="W837" s="443"/>
      <c r="X837" s="443"/>
      <c r="Y837" s="443"/>
      <c r="Z837" s="443"/>
    </row>
    <row r="838" ht="34.5" customHeight="1">
      <c r="A838" s="443"/>
      <c r="B838" s="443"/>
      <c r="C838" s="443"/>
      <c r="D838" s="443"/>
      <c r="E838" s="443"/>
      <c r="F838" s="443"/>
      <c r="G838" s="443"/>
      <c r="H838" s="443"/>
      <c r="I838" s="443"/>
      <c r="J838" s="443"/>
      <c r="K838" s="443"/>
      <c r="L838" s="443"/>
      <c r="M838" s="443"/>
      <c r="N838" s="443"/>
      <c r="O838" s="443"/>
      <c r="P838" s="443"/>
      <c r="Q838" s="443"/>
      <c r="R838" s="443"/>
      <c r="S838" s="443"/>
      <c r="T838" s="443"/>
      <c r="U838" s="443"/>
      <c r="V838" s="443"/>
      <c r="W838" s="443"/>
      <c r="X838" s="443"/>
      <c r="Y838" s="443"/>
      <c r="Z838" s="443"/>
    </row>
    <row r="839" ht="34.5" customHeight="1">
      <c r="A839" s="443"/>
      <c r="B839" s="443"/>
      <c r="C839" s="443"/>
      <c r="D839" s="443"/>
      <c r="E839" s="443"/>
      <c r="F839" s="443"/>
      <c r="G839" s="443"/>
      <c r="H839" s="443"/>
      <c r="I839" s="443"/>
      <c r="J839" s="443"/>
      <c r="K839" s="443"/>
      <c r="L839" s="443"/>
      <c r="M839" s="443"/>
      <c r="N839" s="443"/>
      <c r="O839" s="443"/>
      <c r="P839" s="443"/>
      <c r="Q839" s="443"/>
      <c r="R839" s="443"/>
      <c r="S839" s="443"/>
      <c r="T839" s="443"/>
      <c r="U839" s="443"/>
      <c r="V839" s="443"/>
      <c r="W839" s="443"/>
      <c r="X839" s="443"/>
      <c r="Y839" s="443"/>
      <c r="Z839" s="443"/>
    </row>
    <row r="840" ht="34.5" customHeight="1">
      <c r="A840" s="443"/>
      <c r="B840" s="443"/>
      <c r="C840" s="443"/>
      <c r="D840" s="443"/>
      <c r="E840" s="443"/>
      <c r="F840" s="443"/>
      <c r="G840" s="443"/>
      <c r="H840" s="443"/>
      <c r="I840" s="443"/>
      <c r="J840" s="443"/>
      <c r="K840" s="443"/>
      <c r="L840" s="443"/>
      <c r="M840" s="443"/>
      <c r="N840" s="443"/>
      <c r="O840" s="443"/>
      <c r="P840" s="443"/>
      <c r="Q840" s="443"/>
      <c r="R840" s="443"/>
      <c r="S840" s="443"/>
      <c r="T840" s="443"/>
      <c r="U840" s="443"/>
      <c r="V840" s="443"/>
      <c r="W840" s="443"/>
      <c r="X840" s="443"/>
      <c r="Y840" s="443"/>
      <c r="Z840" s="443"/>
    </row>
    <row r="841" ht="34.5" customHeight="1">
      <c r="A841" s="443"/>
      <c r="B841" s="443"/>
      <c r="C841" s="443"/>
      <c r="D841" s="443"/>
      <c r="E841" s="443"/>
      <c r="F841" s="443"/>
      <c r="G841" s="443"/>
      <c r="H841" s="443"/>
      <c r="I841" s="443"/>
      <c r="J841" s="443"/>
      <c r="K841" s="443"/>
      <c r="L841" s="443"/>
      <c r="M841" s="443"/>
      <c r="N841" s="443"/>
      <c r="O841" s="443"/>
      <c r="P841" s="443"/>
      <c r="Q841" s="443"/>
      <c r="R841" s="443"/>
      <c r="S841" s="443"/>
      <c r="T841" s="443"/>
      <c r="U841" s="443"/>
      <c r="V841" s="443"/>
      <c r="W841" s="443"/>
      <c r="X841" s="443"/>
      <c r="Y841" s="443"/>
      <c r="Z841" s="443"/>
    </row>
    <row r="842" ht="34.5" customHeight="1">
      <c r="A842" s="443"/>
      <c r="B842" s="443"/>
      <c r="C842" s="443"/>
      <c r="D842" s="443"/>
      <c r="E842" s="443"/>
      <c r="F842" s="443"/>
      <c r="G842" s="443"/>
      <c r="H842" s="443"/>
      <c r="I842" s="443"/>
      <c r="J842" s="443"/>
      <c r="K842" s="443"/>
      <c r="L842" s="443"/>
      <c r="M842" s="443"/>
      <c r="N842" s="443"/>
      <c r="O842" s="443"/>
      <c r="P842" s="443"/>
      <c r="Q842" s="443"/>
      <c r="R842" s="443"/>
      <c r="S842" s="443"/>
      <c r="T842" s="443"/>
      <c r="U842" s="443"/>
      <c r="V842" s="443"/>
      <c r="W842" s="443"/>
      <c r="X842" s="443"/>
      <c r="Y842" s="443"/>
      <c r="Z842" s="443"/>
    </row>
    <row r="843" ht="34.5" customHeight="1">
      <c r="A843" s="443"/>
      <c r="B843" s="443"/>
      <c r="C843" s="443"/>
      <c r="D843" s="443"/>
      <c r="E843" s="443"/>
      <c r="F843" s="443"/>
      <c r="G843" s="443"/>
      <c r="H843" s="443"/>
      <c r="I843" s="443"/>
      <c r="J843" s="443"/>
      <c r="K843" s="443"/>
      <c r="L843" s="443"/>
      <c r="M843" s="443"/>
      <c r="N843" s="443"/>
      <c r="O843" s="443"/>
      <c r="P843" s="443"/>
      <c r="Q843" s="443"/>
      <c r="R843" s="443"/>
      <c r="S843" s="443"/>
      <c r="T843" s="443"/>
      <c r="U843" s="443"/>
      <c r="V843" s="443"/>
      <c r="W843" s="443"/>
      <c r="X843" s="443"/>
      <c r="Y843" s="443"/>
      <c r="Z843" s="443"/>
    </row>
    <row r="844" ht="34.5" customHeight="1">
      <c r="A844" s="443"/>
      <c r="B844" s="443"/>
      <c r="C844" s="443"/>
      <c r="D844" s="443"/>
      <c r="E844" s="443"/>
      <c r="F844" s="443"/>
      <c r="G844" s="443"/>
      <c r="H844" s="443"/>
      <c r="I844" s="443"/>
      <c r="J844" s="443"/>
      <c r="K844" s="443"/>
      <c r="L844" s="443"/>
      <c r="M844" s="443"/>
      <c r="N844" s="443"/>
      <c r="O844" s="443"/>
      <c r="P844" s="443"/>
      <c r="Q844" s="443"/>
      <c r="R844" s="443"/>
      <c r="S844" s="443"/>
      <c r="T844" s="443"/>
      <c r="U844" s="443"/>
      <c r="V844" s="443"/>
      <c r="W844" s="443"/>
      <c r="X844" s="443"/>
      <c r="Y844" s="443"/>
      <c r="Z844" s="443"/>
    </row>
    <row r="845" ht="34.5" customHeight="1">
      <c r="A845" s="443"/>
      <c r="B845" s="443"/>
      <c r="C845" s="443"/>
      <c r="D845" s="443"/>
      <c r="E845" s="443"/>
      <c r="F845" s="443"/>
      <c r="G845" s="443"/>
      <c r="H845" s="443"/>
      <c r="I845" s="443"/>
      <c r="J845" s="443"/>
      <c r="K845" s="443"/>
      <c r="L845" s="443"/>
      <c r="M845" s="443"/>
      <c r="N845" s="443"/>
      <c r="O845" s="443"/>
      <c r="P845" s="443"/>
      <c r="Q845" s="443"/>
      <c r="R845" s="443"/>
      <c r="S845" s="443"/>
      <c r="T845" s="443"/>
      <c r="U845" s="443"/>
      <c r="V845" s="443"/>
      <c r="W845" s="443"/>
      <c r="X845" s="443"/>
      <c r="Y845" s="443"/>
      <c r="Z845" s="443"/>
    </row>
    <row r="846" ht="34.5" customHeight="1">
      <c r="A846" s="443"/>
      <c r="B846" s="443"/>
      <c r="C846" s="443"/>
      <c r="D846" s="443"/>
      <c r="E846" s="443"/>
      <c r="F846" s="443"/>
      <c r="G846" s="443"/>
      <c r="H846" s="443"/>
      <c r="I846" s="443"/>
      <c r="J846" s="443"/>
      <c r="K846" s="443"/>
      <c r="L846" s="443"/>
      <c r="M846" s="443"/>
      <c r="N846" s="443"/>
      <c r="O846" s="443"/>
      <c r="P846" s="443"/>
      <c r="Q846" s="443"/>
      <c r="R846" s="443"/>
      <c r="S846" s="443"/>
      <c r="T846" s="443"/>
      <c r="U846" s="443"/>
      <c r="V846" s="443"/>
      <c r="W846" s="443"/>
      <c r="X846" s="443"/>
      <c r="Y846" s="443"/>
      <c r="Z846" s="443"/>
    </row>
    <row r="847" ht="34.5" customHeight="1">
      <c r="A847" s="443"/>
      <c r="B847" s="443"/>
      <c r="C847" s="443"/>
      <c r="D847" s="443"/>
      <c r="E847" s="443"/>
      <c r="F847" s="443"/>
      <c r="G847" s="443"/>
      <c r="H847" s="443"/>
      <c r="I847" s="443"/>
      <c r="J847" s="443"/>
      <c r="K847" s="443"/>
      <c r="L847" s="443"/>
      <c r="M847" s="443"/>
      <c r="N847" s="443"/>
      <c r="O847" s="443"/>
      <c r="P847" s="443"/>
      <c r="Q847" s="443"/>
      <c r="R847" s="443"/>
      <c r="S847" s="443"/>
      <c r="T847" s="443"/>
      <c r="U847" s="443"/>
      <c r="V847" s="443"/>
      <c r="W847" s="443"/>
      <c r="X847" s="443"/>
      <c r="Y847" s="443"/>
      <c r="Z847" s="443"/>
    </row>
    <row r="848" ht="34.5" customHeight="1">
      <c r="A848" s="443"/>
      <c r="B848" s="443"/>
      <c r="C848" s="443"/>
      <c r="D848" s="443"/>
      <c r="E848" s="443"/>
      <c r="F848" s="443"/>
      <c r="G848" s="443"/>
      <c r="H848" s="443"/>
      <c r="I848" s="443"/>
      <c r="J848" s="443"/>
      <c r="K848" s="443"/>
      <c r="L848" s="443"/>
      <c r="M848" s="443"/>
      <c r="N848" s="443"/>
      <c r="O848" s="443"/>
      <c r="P848" s="443"/>
      <c r="Q848" s="443"/>
      <c r="R848" s="443"/>
      <c r="S848" s="443"/>
      <c r="T848" s="443"/>
      <c r="U848" s="443"/>
      <c r="V848" s="443"/>
      <c r="W848" s="443"/>
      <c r="X848" s="443"/>
      <c r="Y848" s="443"/>
      <c r="Z848" s="443"/>
    </row>
    <row r="849" ht="34.5" customHeight="1">
      <c r="A849" s="443"/>
      <c r="B849" s="443"/>
      <c r="C849" s="443"/>
      <c r="D849" s="443"/>
      <c r="E849" s="443"/>
      <c r="F849" s="443"/>
      <c r="G849" s="443"/>
      <c r="H849" s="443"/>
      <c r="I849" s="443"/>
      <c r="J849" s="443"/>
      <c r="K849" s="443"/>
      <c r="L849" s="443"/>
      <c r="M849" s="443"/>
      <c r="N849" s="443"/>
      <c r="O849" s="443"/>
      <c r="P849" s="443"/>
      <c r="Q849" s="443"/>
      <c r="R849" s="443"/>
      <c r="S849" s="443"/>
      <c r="T849" s="443"/>
      <c r="U849" s="443"/>
      <c r="V849" s="443"/>
      <c r="W849" s="443"/>
      <c r="X849" s="443"/>
      <c r="Y849" s="443"/>
      <c r="Z849" s="443"/>
    </row>
    <row r="850" ht="34.5" customHeight="1">
      <c r="A850" s="443"/>
      <c r="B850" s="443"/>
      <c r="C850" s="443"/>
      <c r="D850" s="443"/>
      <c r="E850" s="443"/>
      <c r="F850" s="443"/>
      <c r="G850" s="443"/>
      <c r="H850" s="443"/>
      <c r="I850" s="443"/>
      <c r="J850" s="443"/>
      <c r="K850" s="443"/>
      <c r="L850" s="443"/>
      <c r="M850" s="443"/>
      <c r="N850" s="443"/>
      <c r="O850" s="443"/>
      <c r="P850" s="443"/>
      <c r="Q850" s="443"/>
      <c r="R850" s="443"/>
      <c r="S850" s="443"/>
      <c r="T850" s="443"/>
      <c r="U850" s="443"/>
      <c r="V850" s="443"/>
      <c r="W850" s="443"/>
      <c r="X850" s="443"/>
      <c r="Y850" s="443"/>
      <c r="Z850" s="443"/>
    </row>
    <row r="851" ht="34.5" customHeight="1">
      <c r="A851" s="443"/>
      <c r="B851" s="443"/>
      <c r="C851" s="443"/>
      <c r="D851" s="443"/>
      <c r="E851" s="443"/>
      <c r="F851" s="443"/>
      <c r="G851" s="443"/>
      <c r="H851" s="443"/>
      <c r="I851" s="443"/>
      <c r="J851" s="443"/>
      <c r="K851" s="443"/>
      <c r="L851" s="443"/>
      <c r="M851" s="443"/>
      <c r="N851" s="443"/>
      <c r="O851" s="443"/>
      <c r="P851" s="443"/>
      <c r="Q851" s="443"/>
      <c r="R851" s="443"/>
      <c r="S851" s="443"/>
      <c r="T851" s="443"/>
      <c r="U851" s="443"/>
      <c r="V851" s="443"/>
      <c r="W851" s="443"/>
      <c r="X851" s="443"/>
      <c r="Y851" s="443"/>
      <c r="Z851" s="443"/>
    </row>
    <row r="852" ht="34.5" customHeight="1">
      <c r="A852" s="443"/>
      <c r="B852" s="443"/>
      <c r="C852" s="443"/>
      <c r="D852" s="443"/>
      <c r="E852" s="443"/>
      <c r="F852" s="443"/>
      <c r="G852" s="443"/>
      <c r="H852" s="443"/>
      <c r="I852" s="443"/>
      <c r="J852" s="443"/>
      <c r="K852" s="443"/>
      <c r="L852" s="443"/>
      <c r="M852" s="443"/>
      <c r="N852" s="443"/>
      <c r="O852" s="443"/>
      <c r="P852" s="443"/>
      <c r="Q852" s="443"/>
      <c r="R852" s="443"/>
      <c r="S852" s="443"/>
      <c r="T852" s="443"/>
      <c r="U852" s="443"/>
      <c r="V852" s="443"/>
      <c r="W852" s="443"/>
      <c r="X852" s="443"/>
      <c r="Y852" s="443"/>
      <c r="Z852" s="443"/>
    </row>
    <row r="853" ht="34.5" customHeight="1">
      <c r="A853" s="443"/>
      <c r="B853" s="443"/>
      <c r="C853" s="443"/>
      <c r="D853" s="443"/>
      <c r="E853" s="443"/>
      <c r="F853" s="443"/>
      <c r="G853" s="443"/>
      <c r="H853" s="443"/>
      <c r="I853" s="443"/>
      <c r="J853" s="443"/>
      <c r="K853" s="443"/>
      <c r="L853" s="443"/>
      <c r="M853" s="443"/>
      <c r="N853" s="443"/>
      <c r="O853" s="443"/>
      <c r="P853" s="443"/>
      <c r="Q853" s="443"/>
      <c r="R853" s="443"/>
      <c r="S853" s="443"/>
      <c r="T853" s="443"/>
      <c r="U853" s="443"/>
      <c r="V853" s="443"/>
      <c r="W853" s="443"/>
      <c r="X853" s="443"/>
      <c r="Y853" s="443"/>
      <c r="Z853" s="443"/>
    </row>
    <row r="854" ht="34.5" customHeight="1">
      <c r="A854" s="443"/>
      <c r="B854" s="443"/>
      <c r="C854" s="443"/>
      <c r="D854" s="443"/>
      <c r="E854" s="443"/>
      <c r="F854" s="443"/>
      <c r="G854" s="443"/>
      <c r="H854" s="443"/>
      <c r="I854" s="443"/>
      <c r="J854" s="443"/>
      <c r="K854" s="443"/>
      <c r="L854" s="443"/>
      <c r="M854" s="443"/>
      <c r="N854" s="443"/>
      <c r="O854" s="443"/>
      <c r="P854" s="443"/>
      <c r="Q854" s="443"/>
      <c r="R854" s="443"/>
      <c r="S854" s="443"/>
      <c r="T854" s="443"/>
      <c r="U854" s="443"/>
      <c r="V854" s="443"/>
      <c r="W854" s="443"/>
      <c r="X854" s="443"/>
      <c r="Y854" s="443"/>
      <c r="Z854" s="443"/>
    </row>
    <row r="855" ht="34.5" customHeight="1">
      <c r="A855" s="443"/>
      <c r="B855" s="443"/>
      <c r="C855" s="443"/>
      <c r="D855" s="443"/>
      <c r="E855" s="443"/>
      <c r="F855" s="443"/>
      <c r="G855" s="443"/>
      <c r="H855" s="443"/>
      <c r="I855" s="443"/>
      <c r="J855" s="443"/>
      <c r="K855" s="443"/>
      <c r="L855" s="443"/>
      <c r="M855" s="443"/>
      <c r="N855" s="443"/>
      <c r="O855" s="443"/>
      <c r="P855" s="443"/>
      <c r="Q855" s="443"/>
      <c r="R855" s="443"/>
      <c r="S855" s="443"/>
      <c r="T855" s="443"/>
      <c r="U855" s="443"/>
      <c r="V855" s="443"/>
      <c r="W855" s="443"/>
      <c r="X855" s="443"/>
      <c r="Y855" s="443"/>
      <c r="Z855" s="443"/>
    </row>
    <row r="856" ht="34.5" customHeight="1">
      <c r="A856" s="443"/>
      <c r="B856" s="443"/>
      <c r="C856" s="443"/>
      <c r="D856" s="443"/>
      <c r="E856" s="443"/>
      <c r="F856" s="443"/>
      <c r="G856" s="443"/>
      <c r="H856" s="443"/>
      <c r="I856" s="443"/>
      <c r="J856" s="443"/>
      <c r="K856" s="443"/>
      <c r="L856" s="443"/>
      <c r="M856" s="443"/>
      <c r="N856" s="443"/>
      <c r="O856" s="443"/>
      <c r="P856" s="443"/>
      <c r="Q856" s="443"/>
      <c r="R856" s="443"/>
      <c r="S856" s="443"/>
      <c r="T856" s="443"/>
      <c r="U856" s="443"/>
      <c r="V856" s="443"/>
      <c r="W856" s="443"/>
      <c r="X856" s="443"/>
      <c r="Y856" s="443"/>
      <c r="Z856" s="443"/>
    </row>
    <row r="857" ht="34.5" customHeight="1">
      <c r="A857" s="443"/>
      <c r="B857" s="443"/>
      <c r="C857" s="443"/>
      <c r="D857" s="443"/>
      <c r="E857" s="443"/>
      <c r="F857" s="443"/>
      <c r="G857" s="443"/>
      <c r="H857" s="443"/>
      <c r="I857" s="443"/>
      <c r="J857" s="443"/>
      <c r="K857" s="443"/>
      <c r="L857" s="443"/>
      <c r="M857" s="443"/>
      <c r="N857" s="443"/>
      <c r="O857" s="443"/>
      <c r="P857" s="443"/>
      <c r="Q857" s="443"/>
      <c r="R857" s="443"/>
      <c r="S857" s="443"/>
      <c r="T857" s="443"/>
      <c r="U857" s="443"/>
      <c r="V857" s="443"/>
      <c r="W857" s="443"/>
      <c r="X857" s="443"/>
      <c r="Y857" s="443"/>
      <c r="Z857" s="443"/>
    </row>
    <row r="858" ht="34.5" customHeight="1">
      <c r="A858" s="443"/>
      <c r="B858" s="443"/>
      <c r="C858" s="443"/>
      <c r="D858" s="443"/>
      <c r="E858" s="443"/>
      <c r="F858" s="443"/>
      <c r="G858" s="443"/>
      <c r="H858" s="443"/>
      <c r="I858" s="443"/>
      <c r="J858" s="443"/>
      <c r="K858" s="443"/>
      <c r="L858" s="443"/>
      <c r="M858" s="443"/>
      <c r="N858" s="443"/>
      <c r="O858" s="443"/>
      <c r="P858" s="443"/>
      <c r="Q858" s="443"/>
      <c r="R858" s="443"/>
      <c r="S858" s="443"/>
      <c r="T858" s="443"/>
      <c r="U858" s="443"/>
      <c r="V858" s="443"/>
      <c r="W858" s="443"/>
      <c r="X858" s="443"/>
      <c r="Y858" s="443"/>
      <c r="Z858" s="443"/>
    </row>
    <row r="859" ht="34.5" customHeight="1">
      <c r="A859" s="443"/>
      <c r="B859" s="443"/>
      <c r="C859" s="443"/>
      <c r="D859" s="443"/>
      <c r="E859" s="443"/>
      <c r="F859" s="443"/>
      <c r="G859" s="443"/>
      <c r="H859" s="443"/>
      <c r="I859" s="443"/>
      <c r="J859" s="443"/>
      <c r="K859" s="443"/>
      <c r="L859" s="443"/>
      <c r="M859" s="443"/>
      <c r="N859" s="443"/>
      <c r="O859" s="443"/>
      <c r="P859" s="443"/>
      <c r="Q859" s="443"/>
      <c r="R859" s="443"/>
      <c r="S859" s="443"/>
      <c r="T859" s="443"/>
      <c r="U859" s="443"/>
      <c r="V859" s="443"/>
      <c r="W859" s="443"/>
      <c r="X859" s="443"/>
      <c r="Y859" s="443"/>
      <c r="Z859" s="443"/>
    </row>
    <row r="860" ht="34.5" customHeight="1">
      <c r="A860" s="443"/>
      <c r="B860" s="443"/>
      <c r="C860" s="443"/>
      <c r="D860" s="443"/>
      <c r="E860" s="443"/>
      <c r="F860" s="443"/>
      <c r="G860" s="443"/>
      <c r="H860" s="443"/>
      <c r="I860" s="443"/>
      <c r="J860" s="443"/>
      <c r="K860" s="443"/>
      <c r="L860" s="443"/>
      <c r="M860" s="443"/>
      <c r="N860" s="443"/>
      <c r="O860" s="443"/>
      <c r="P860" s="443"/>
      <c r="Q860" s="443"/>
      <c r="R860" s="443"/>
      <c r="S860" s="443"/>
      <c r="T860" s="443"/>
      <c r="U860" s="443"/>
      <c r="V860" s="443"/>
      <c r="W860" s="443"/>
      <c r="X860" s="443"/>
      <c r="Y860" s="443"/>
      <c r="Z860" s="443"/>
    </row>
    <row r="861" ht="34.5" customHeight="1">
      <c r="A861" s="443"/>
      <c r="B861" s="443"/>
      <c r="C861" s="443"/>
      <c r="D861" s="443"/>
      <c r="E861" s="443"/>
      <c r="F861" s="443"/>
      <c r="G861" s="443"/>
      <c r="H861" s="443"/>
      <c r="I861" s="443"/>
      <c r="J861" s="443"/>
      <c r="K861" s="443"/>
      <c r="L861" s="443"/>
      <c r="M861" s="443"/>
      <c r="N861" s="443"/>
      <c r="O861" s="443"/>
      <c r="P861" s="443"/>
      <c r="Q861" s="443"/>
      <c r="R861" s="443"/>
      <c r="S861" s="443"/>
      <c r="T861" s="443"/>
      <c r="U861" s="443"/>
      <c r="V861" s="443"/>
      <c r="W861" s="443"/>
      <c r="X861" s="443"/>
      <c r="Y861" s="443"/>
      <c r="Z861" s="443"/>
    </row>
    <row r="862" ht="34.5" customHeight="1">
      <c r="A862" s="443"/>
      <c r="B862" s="443"/>
      <c r="C862" s="443"/>
      <c r="D862" s="443"/>
      <c r="E862" s="443"/>
      <c r="F862" s="443"/>
      <c r="G862" s="443"/>
      <c r="H862" s="443"/>
      <c r="I862" s="443"/>
      <c r="J862" s="443"/>
      <c r="K862" s="443"/>
      <c r="L862" s="443"/>
      <c r="M862" s="443"/>
      <c r="N862" s="443"/>
      <c r="O862" s="443"/>
      <c r="P862" s="443"/>
      <c r="Q862" s="443"/>
      <c r="R862" s="443"/>
      <c r="S862" s="443"/>
      <c r="T862" s="443"/>
      <c r="U862" s="443"/>
      <c r="V862" s="443"/>
      <c r="W862" s="443"/>
      <c r="X862" s="443"/>
      <c r="Y862" s="443"/>
      <c r="Z862" s="443"/>
    </row>
    <row r="863" ht="34.5" customHeight="1">
      <c r="A863" s="443"/>
      <c r="B863" s="443"/>
      <c r="C863" s="443"/>
      <c r="D863" s="443"/>
      <c r="E863" s="443"/>
      <c r="F863" s="443"/>
      <c r="G863" s="443"/>
      <c r="H863" s="443"/>
      <c r="I863" s="443"/>
      <c r="J863" s="443"/>
      <c r="K863" s="443"/>
      <c r="L863" s="443"/>
      <c r="M863" s="443"/>
      <c r="N863" s="443"/>
      <c r="O863" s="443"/>
      <c r="P863" s="443"/>
      <c r="Q863" s="443"/>
      <c r="R863" s="443"/>
      <c r="S863" s="443"/>
      <c r="T863" s="443"/>
      <c r="U863" s="443"/>
      <c r="V863" s="443"/>
      <c r="W863" s="443"/>
      <c r="X863" s="443"/>
      <c r="Y863" s="443"/>
      <c r="Z863" s="443"/>
    </row>
    <row r="864" ht="34.5" customHeight="1">
      <c r="A864" s="443"/>
      <c r="B864" s="443"/>
      <c r="C864" s="443"/>
      <c r="D864" s="443"/>
      <c r="E864" s="443"/>
      <c r="F864" s="443"/>
      <c r="G864" s="443"/>
      <c r="H864" s="443"/>
      <c r="I864" s="443"/>
      <c r="J864" s="443"/>
      <c r="K864" s="443"/>
      <c r="L864" s="443"/>
      <c r="M864" s="443"/>
      <c r="N864" s="443"/>
      <c r="O864" s="443"/>
      <c r="P864" s="443"/>
      <c r="Q864" s="443"/>
      <c r="R864" s="443"/>
      <c r="S864" s="443"/>
      <c r="T864" s="443"/>
      <c r="U864" s="443"/>
      <c r="V864" s="443"/>
      <c r="W864" s="443"/>
      <c r="X864" s="443"/>
      <c r="Y864" s="443"/>
      <c r="Z864" s="443"/>
    </row>
    <row r="865" ht="34.5" customHeight="1">
      <c r="A865" s="443"/>
      <c r="B865" s="443"/>
      <c r="C865" s="443"/>
      <c r="D865" s="443"/>
      <c r="E865" s="443"/>
      <c r="F865" s="443"/>
      <c r="G865" s="443"/>
      <c r="H865" s="443"/>
      <c r="I865" s="443"/>
      <c r="J865" s="443"/>
      <c r="K865" s="443"/>
      <c r="L865" s="443"/>
      <c r="M865" s="443"/>
      <c r="N865" s="443"/>
      <c r="O865" s="443"/>
      <c r="P865" s="443"/>
      <c r="Q865" s="443"/>
      <c r="R865" s="443"/>
      <c r="S865" s="443"/>
      <c r="T865" s="443"/>
      <c r="U865" s="443"/>
      <c r="V865" s="443"/>
      <c r="W865" s="443"/>
      <c r="X865" s="443"/>
      <c r="Y865" s="443"/>
      <c r="Z865" s="443"/>
    </row>
    <row r="866" ht="34.5" customHeight="1">
      <c r="A866" s="443"/>
      <c r="B866" s="443"/>
      <c r="C866" s="443"/>
      <c r="D866" s="443"/>
      <c r="E866" s="443"/>
      <c r="F866" s="443"/>
      <c r="G866" s="443"/>
      <c r="H866" s="443"/>
      <c r="I866" s="443"/>
      <c r="J866" s="443"/>
      <c r="K866" s="443"/>
      <c r="L866" s="443"/>
      <c r="M866" s="443"/>
      <c r="N866" s="443"/>
      <c r="O866" s="443"/>
      <c r="P866" s="443"/>
      <c r="Q866" s="443"/>
      <c r="R866" s="443"/>
      <c r="S866" s="443"/>
      <c r="T866" s="443"/>
      <c r="U866" s="443"/>
      <c r="V866" s="443"/>
      <c r="W866" s="443"/>
      <c r="X866" s="443"/>
      <c r="Y866" s="443"/>
      <c r="Z866" s="443"/>
    </row>
    <row r="867" ht="34.5" customHeight="1">
      <c r="A867" s="443"/>
      <c r="B867" s="443"/>
      <c r="C867" s="443"/>
      <c r="D867" s="443"/>
      <c r="E867" s="443"/>
      <c r="F867" s="443"/>
      <c r="G867" s="443"/>
      <c r="H867" s="443"/>
      <c r="I867" s="443"/>
      <c r="J867" s="443"/>
      <c r="K867" s="443"/>
      <c r="L867" s="443"/>
      <c r="M867" s="443"/>
      <c r="N867" s="443"/>
      <c r="O867" s="443"/>
      <c r="P867" s="443"/>
      <c r="Q867" s="443"/>
      <c r="R867" s="443"/>
      <c r="S867" s="443"/>
      <c r="T867" s="443"/>
      <c r="U867" s="443"/>
      <c r="V867" s="443"/>
      <c r="W867" s="443"/>
      <c r="X867" s="443"/>
      <c r="Y867" s="443"/>
      <c r="Z867" s="443"/>
    </row>
    <row r="868" ht="34.5" customHeight="1">
      <c r="A868" s="443"/>
      <c r="B868" s="443"/>
      <c r="C868" s="443"/>
      <c r="D868" s="443"/>
      <c r="E868" s="443"/>
      <c r="F868" s="443"/>
      <c r="G868" s="443"/>
      <c r="H868" s="443"/>
      <c r="I868" s="443"/>
      <c r="J868" s="443"/>
      <c r="K868" s="443"/>
      <c r="L868" s="443"/>
      <c r="M868" s="443"/>
      <c r="N868" s="443"/>
      <c r="O868" s="443"/>
      <c r="P868" s="443"/>
      <c r="Q868" s="443"/>
      <c r="R868" s="443"/>
      <c r="S868" s="443"/>
      <c r="T868" s="443"/>
      <c r="U868" s="443"/>
      <c r="V868" s="443"/>
      <c r="W868" s="443"/>
      <c r="X868" s="443"/>
      <c r="Y868" s="443"/>
      <c r="Z868" s="443"/>
    </row>
    <row r="869" ht="34.5" customHeight="1">
      <c r="A869" s="443"/>
      <c r="B869" s="443"/>
      <c r="C869" s="443"/>
      <c r="D869" s="443"/>
      <c r="E869" s="443"/>
      <c r="F869" s="443"/>
      <c r="G869" s="443"/>
      <c r="H869" s="443"/>
      <c r="I869" s="443"/>
      <c r="J869" s="443"/>
      <c r="K869" s="443"/>
      <c r="L869" s="443"/>
      <c r="M869" s="443"/>
      <c r="N869" s="443"/>
      <c r="O869" s="443"/>
      <c r="P869" s="443"/>
      <c r="Q869" s="443"/>
      <c r="R869" s="443"/>
      <c r="S869" s="443"/>
      <c r="T869" s="443"/>
      <c r="U869" s="443"/>
      <c r="V869" s="443"/>
      <c r="W869" s="443"/>
      <c r="X869" s="443"/>
      <c r="Y869" s="443"/>
      <c r="Z869" s="443"/>
    </row>
    <row r="870" ht="34.5" customHeight="1">
      <c r="A870" s="443"/>
      <c r="B870" s="443"/>
      <c r="C870" s="443"/>
      <c r="D870" s="443"/>
      <c r="E870" s="443"/>
      <c r="F870" s="443"/>
      <c r="G870" s="443"/>
      <c r="H870" s="443"/>
      <c r="I870" s="443"/>
      <c r="J870" s="443"/>
      <c r="K870" s="443"/>
      <c r="L870" s="443"/>
      <c r="M870" s="443"/>
      <c r="N870" s="443"/>
      <c r="O870" s="443"/>
      <c r="P870" s="443"/>
      <c r="Q870" s="443"/>
      <c r="R870" s="443"/>
      <c r="S870" s="443"/>
      <c r="T870" s="443"/>
      <c r="U870" s="443"/>
      <c r="V870" s="443"/>
      <c r="W870" s="443"/>
      <c r="X870" s="443"/>
      <c r="Y870" s="443"/>
      <c r="Z870" s="443"/>
    </row>
    <row r="871" ht="34.5" customHeight="1">
      <c r="A871" s="443"/>
      <c r="B871" s="443"/>
      <c r="C871" s="443"/>
      <c r="D871" s="443"/>
      <c r="E871" s="443"/>
      <c r="F871" s="443"/>
      <c r="G871" s="443"/>
      <c r="H871" s="443"/>
      <c r="I871" s="443"/>
      <c r="J871" s="443"/>
      <c r="K871" s="443"/>
      <c r="L871" s="443"/>
      <c r="M871" s="443"/>
      <c r="N871" s="443"/>
      <c r="O871" s="443"/>
      <c r="P871" s="443"/>
      <c r="Q871" s="443"/>
      <c r="R871" s="443"/>
      <c r="S871" s="443"/>
      <c r="T871" s="443"/>
      <c r="U871" s="443"/>
      <c r="V871" s="443"/>
      <c r="W871" s="443"/>
      <c r="X871" s="443"/>
      <c r="Y871" s="443"/>
      <c r="Z871" s="443"/>
    </row>
    <row r="872" ht="34.5" customHeight="1">
      <c r="A872" s="443"/>
      <c r="B872" s="443"/>
      <c r="C872" s="443"/>
      <c r="D872" s="443"/>
      <c r="E872" s="443"/>
      <c r="F872" s="443"/>
      <c r="G872" s="443"/>
      <c r="H872" s="443"/>
      <c r="I872" s="443"/>
      <c r="J872" s="443"/>
      <c r="K872" s="443"/>
      <c r="L872" s="443"/>
      <c r="M872" s="443"/>
      <c r="N872" s="443"/>
      <c r="O872" s="443"/>
      <c r="P872" s="443"/>
      <c r="Q872" s="443"/>
      <c r="R872" s="443"/>
      <c r="S872" s="443"/>
      <c r="T872" s="443"/>
      <c r="U872" s="443"/>
      <c r="V872" s="443"/>
      <c r="W872" s="443"/>
      <c r="X872" s="443"/>
      <c r="Y872" s="443"/>
      <c r="Z872" s="443"/>
    </row>
    <row r="873" ht="34.5" customHeight="1">
      <c r="A873" s="443"/>
      <c r="B873" s="443"/>
      <c r="C873" s="443"/>
      <c r="D873" s="443"/>
      <c r="E873" s="443"/>
      <c r="F873" s="443"/>
      <c r="G873" s="443"/>
      <c r="H873" s="443"/>
      <c r="I873" s="443"/>
      <c r="J873" s="443"/>
      <c r="K873" s="443"/>
      <c r="L873" s="443"/>
      <c r="M873" s="443"/>
      <c r="N873" s="443"/>
      <c r="O873" s="443"/>
      <c r="P873" s="443"/>
      <c r="Q873" s="443"/>
      <c r="R873" s="443"/>
      <c r="S873" s="443"/>
      <c r="T873" s="443"/>
      <c r="U873" s="443"/>
      <c r="V873" s="443"/>
      <c r="W873" s="443"/>
      <c r="X873" s="443"/>
      <c r="Y873" s="443"/>
      <c r="Z873" s="443"/>
    </row>
    <row r="874" ht="34.5" customHeight="1">
      <c r="A874" s="443"/>
      <c r="B874" s="443"/>
      <c r="C874" s="443"/>
      <c r="D874" s="443"/>
      <c r="E874" s="443"/>
      <c r="F874" s="443"/>
      <c r="G874" s="443"/>
      <c r="H874" s="443"/>
      <c r="I874" s="443"/>
      <c r="J874" s="443"/>
      <c r="K874" s="443"/>
      <c r="L874" s="443"/>
      <c r="M874" s="443"/>
      <c r="N874" s="443"/>
      <c r="O874" s="443"/>
      <c r="P874" s="443"/>
      <c r="Q874" s="443"/>
      <c r="R874" s="443"/>
      <c r="S874" s="443"/>
      <c r="T874" s="443"/>
      <c r="U874" s="443"/>
      <c r="V874" s="443"/>
      <c r="W874" s="443"/>
      <c r="X874" s="443"/>
      <c r="Y874" s="443"/>
      <c r="Z874" s="443"/>
    </row>
    <row r="875" ht="34.5" customHeight="1">
      <c r="A875" s="443"/>
      <c r="B875" s="443"/>
      <c r="C875" s="443"/>
      <c r="D875" s="443"/>
      <c r="E875" s="443"/>
      <c r="F875" s="443"/>
      <c r="G875" s="443"/>
      <c r="H875" s="443"/>
      <c r="I875" s="443"/>
      <c r="J875" s="443"/>
      <c r="K875" s="443"/>
      <c r="L875" s="443"/>
      <c r="M875" s="443"/>
      <c r="N875" s="443"/>
      <c r="O875" s="443"/>
      <c r="P875" s="443"/>
      <c r="Q875" s="443"/>
      <c r="R875" s="443"/>
      <c r="S875" s="443"/>
      <c r="T875" s="443"/>
      <c r="U875" s="443"/>
      <c r="V875" s="443"/>
      <c r="W875" s="443"/>
      <c r="X875" s="443"/>
      <c r="Y875" s="443"/>
      <c r="Z875" s="443"/>
    </row>
    <row r="876" ht="34.5" customHeight="1">
      <c r="A876" s="443"/>
      <c r="B876" s="443"/>
      <c r="C876" s="443"/>
      <c r="D876" s="443"/>
      <c r="E876" s="443"/>
      <c r="F876" s="443"/>
      <c r="G876" s="443"/>
      <c r="H876" s="443"/>
      <c r="I876" s="443"/>
      <c r="J876" s="443"/>
      <c r="K876" s="443"/>
      <c r="L876" s="443"/>
      <c r="M876" s="443"/>
      <c r="N876" s="443"/>
      <c r="O876" s="443"/>
      <c r="P876" s="443"/>
      <c r="Q876" s="443"/>
      <c r="R876" s="443"/>
      <c r="S876" s="443"/>
      <c r="T876" s="443"/>
      <c r="U876" s="443"/>
      <c r="V876" s="443"/>
      <c r="W876" s="443"/>
      <c r="X876" s="443"/>
      <c r="Y876" s="443"/>
      <c r="Z876" s="443"/>
    </row>
    <row r="877" ht="34.5" customHeight="1">
      <c r="A877" s="443"/>
      <c r="B877" s="443"/>
      <c r="C877" s="443"/>
      <c r="D877" s="443"/>
      <c r="E877" s="443"/>
      <c r="F877" s="443"/>
      <c r="G877" s="443"/>
      <c r="H877" s="443"/>
      <c r="I877" s="443"/>
      <c r="J877" s="443"/>
      <c r="K877" s="443"/>
      <c r="L877" s="443"/>
      <c r="M877" s="443"/>
      <c r="N877" s="443"/>
      <c r="O877" s="443"/>
      <c r="P877" s="443"/>
      <c r="Q877" s="443"/>
      <c r="R877" s="443"/>
      <c r="S877" s="443"/>
      <c r="T877" s="443"/>
      <c r="U877" s="443"/>
      <c r="V877" s="443"/>
      <c r="W877" s="443"/>
      <c r="X877" s="443"/>
      <c r="Y877" s="443"/>
      <c r="Z877" s="443"/>
    </row>
    <row r="878" ht="34.5" customHeight="1">
      <c r="A878" s="443"/>
      <c r="B878" s="443"/>
      <c r="C878" s="443"/>
      <c r="D878" s="443"/>
      <c r="E878" s="443"/>
      <c r="F878" s="443"/>
      <c r="G878" s="443"/>
      <c r="H878" s="443"/>
      <c r="I878" s="443"/>
      <c r="J878" s="443"/>
      <c r="K878" s="443"/>
      <c r="L878" s="443"/>
      <c r="M878" s="443"/>
      <c r="N878" s="443"/>
      <c r="O878" s="443"/>
      <c r="P878" s="443"/>
      <c r="Q878" s="443"/>
      <c r="R878" s="443"/>
      <c r="S878" s="443"/>
      <c r="T878" s="443"/>
      <c r="U878" s="443"/>
      <c r="V878" s="443"/>
      <c r="W878" s="443"/>
      <c r="X878" s="443"/>
      <c r="Y878" s="443"/>
      <c r="Z878" s="443"/>
    </row>
    <row r="879" ht="34.5" customHeight="1">
      <c r="A879" s="443"/>
      <c r="B879" s="443"/>
      <c r="C879" s="443"/>
      <c r="D879" s="443"/>
      <c r="E879" s="443"/>
      <c r="F879" s="443"/>
      <c r="G879" s="443"/>
      <c r="H879" s="443"/>
      <c r="I879" s="443"/>
      <c r="J879" s="443"/>
      <c r="K879" s="443"/>
      <c r="L879" s="443"/>
      <c r="M879" s="443"/>
      <c r="N879" s="443"/>
      <c r="O879" s="443"/>
      <c r="P879" s="443"/>
      <c r="Q879" s="443"/>
      <c r="R879" s="443"/>
      <c r="S879" s="443"/>
      <c r="T879" s="443"/>
      <c r="U879" s="443"/>
      <c r="V879" s="443"/>
      <c r="W879" s="443"/>
      <c r="X879" s="443"/>
      <c r="Y879" s="443"/>
      <c r="Z879" s="443"/>
    </row>
    <row r="880" ht="34.5" customHeight="1">
      <c r="A880" s="443"/>
      <c r="B880" s="443"/>
      <c r="C880" s="443"/>
      <c r="D880" s="443"/>
      <c r="E880" s="443"/>
      <c r="F880" s="443"/>
      <c r="G880" s="443"/>
      <c r="H880" s="443"/>
      <c r="I880" s="443"/>
      <c r="J880" s="443"/>
      <c r="K880" s="443"/>
      <c r="L880" s="443"/>
      <c r="M880" s="443"/>
      <c r="N880" s="443"/>
      <c r="O880" s="443"/>
      <c r="P880" s="443"/>
      <c r="Q880" s="443"/>
      <c r="R880" s="443"/>
      <c r="S880" s="443"/>
      <c r="T880" s="443"/>
      <c r="U880" s="443"/>
      <c r="V880" s="443"/>
      <c r="W880" s="443"/>
      <c r="X880" s="443"/>
      <c r="Y880" s="443"/>
      <c r="Z880" s="443"/>
    </row>
    <row r="881" ht="34.5" customHeight="1">
      <c r="A881" s="443"/>
      <c r="B881" s="443"/>
      <c r="C881" s="443"/>
      <c r="D881" s="443"/>
      <c r="E881" s="443"/>
      <c r="F881" s="443"/>
      <c r="G881" s="443"/>
      <c r="H881" s="443"/>
      <c r="I881" s="443"/>
      <c r="J881" s="443"/>
      <c r="K881" s="443"/>
      <c r="L881" s="443"/>
      <c r="M881" s="443"/>
      <c r="N881" s="443"/>
      <c r="O881" s="443"/>
      <c r="P881" s="443"/>
      <c r="Q881" s="443"/>
      <c r="R881" s="443"/>
      <c r="S881" s="443"/>
      <c r="T881" s="443"/>
      <c r="U881" s="443"/>
      <c r="V881" s="443"/>
      <c r="W881" s="443"/>
      <c r="X881" s="443"/>
      <c r="Y881" s="443"/>
      <c r="Z881" s="443"/>
    </row>
    <row r="882" ht="34.5" customHeight="1">
      <c r="A882" s="443"/>
      <c r="B882" s="443"/>
      <c r="C882" s="443"/>
      <c r="D882" s="443"/>
      <c r="E882" s="443"/>
      <c r="F882" s="443"/>
      <c r="G882" s="443"/>
      <c r="H882" s="443"/>
      <c r="I882" s="443"/>
      <c r="J882" s="443"/>
      <c r="K882" s="443"/>
      <c r="L882" s="443"/>
      <c r="M882" s="443"/>
      <c r="N882" s="443"/>
      <c r="O882" s="443"/>
      <c r="P882" s="443"/>
      <c r="Q882" s="443"/>
      <c r="R882" s="443"/>
      <c r="S882" s="443"/>
      <c r="T882" s="443"/>
      <c r="U882" s="443"/>
      <c r="V882" s="443"/>
      <c r="W882" s="443"/>
      <c r="X882" s="443"/>
      <c r="Y882" s="443"/>
      <c r="Z882" s="443"/>
    </row>
    <row r="883" ht="34.5" customHeight="1">
      <c r="A883" s="443"/>
      <c r="B883" s="443"/>
      <c r="C883" s="443"/>
      <c r="D883" s="443"/>
      <c r="E883" s="443"/>
      <c r="F883" s="443"/>
      <c r="G883" s="443"/>
      <c r="H883" s="443"/>
      <c r="I883" s="443"/>
      <c r="J883" s="443"/>
      <c r="K883" s="443"/>
      <c r="L883" s="443"/>
      <c r="M883" s="443"/>
      <c r="N883" s="443"/>
      <c r="O883" s="443"/>
      <c r="P883" s="443"/>
      <c r="Q883" s="443"/>
      <c r="R883" s="443"/>
      <c r="S883" s="443"/>
      <c r="T883" s="443"/>
      <c r="U883" s="443"/>
      <c r="V883" s="443"/>
      <c r="W883" s="443"/>
      <c r="X883" s="443"/>
      <c r="Y883" s="443"/>
      <c r="Z883" s="443"/>
    </row>
    <row r="884" ht="34.5" customHeight="1">
      <c r="A884" s="443"/>
      <c r="B884" s="443"/>
      <c r="C884" s="443"/>
      <c r="D884" s="443"/>
      <c r="E884" s="443"/>
      <c r="F884" s="443"/>
      <c r="G884" s="443"/>
      <c r="H884" s="443"/>
      <c r="I884" s="443"/>
      <c r="J884" s="443"/>
      <c r="K884" s="443"/>
      <c r="L884" s="443"/>
      <c r="M884" s="443"/>
      <c r="N884" s="443"/>
      <c r="O884" s="443"/>
      <c r="P884" s="443"/>
      <c r="Q884" s="443"/>
      <c r="R884" s="443"/>
      <c r="S884" s="443"/>
      <c r="T884" s="443"/>
      <c r="U884" s="443"/>
      <c r="V884" s="443"/>
      <c r="W884" s="443"/>
      <c r="X884" s="443"/>
      <c r="Y884" s="443"/>
      <c r="Z884" s="443"/>
    </row>
    <row r="885" ht="34.5" customHeight="1">
      <c r="A885" s="443"/>
      <c r="B885" s="443"/>
      <c r="C885" s="443"/>
      <c r="D885" s="443"/>
      <c r="E885" s="443"/>
      <c r="F885" s="443"/>
      <c r="G885" s="443"/>
      <c r="H885" s="443"/>
      <c r="I885" s="443"/>
      <c r="J885" s="443"/>
      <c r="K885" s="443"/>
      <c r="L885" s="443"/>
      <c r="M885" s="443"/>
      <c r="N885" s="443"/>
      <c r="O885" s="443"/>
      <c r="P885" s="443"/>
      <c r="Q885" s="443"/>
      <c r="R885" s="443"/>
      <c r="S885" s="443"/>
      <c r="T885" s="443"/>
      <c r="U885" s="443"/>
      <c r="V885" s="443"/>
      <c r="W885" s="443"/>
      <c r="X885" s="443"/>
      <c r="Y885" s="443"/>
      <c r="Z885" s="443"/>
    </row>
    <row r="886" ht="34.5" customHeight="1">
      <c r="A886" s="443"/>
      <c r="B886" s="443"/>
      <c r="C886" s="443"/>
      <c r="D886" s="443"/>
      <c r="E886" s="443"/>
      <c r="F886" s="443"/>
      <c r="G886" s="443"/>
      <c r="H886" s="443"/>
      <c r="I886" s="443"/>
      <c r="J886" s="443"/>
      <c r="K886" s="443"/>
      <c r="L886" s="443"/>
      <c r="M886" s="443"/>
      <c r="N886" s="443"/>
      <c r="O886" s="443"/>
      <c r="P886" s="443"/>
      <c r="Q886" s="443"/>
      <c r="R886" s="443"/>
      <c r="S886" s="443"/>
      <c r="T886" s="443"/>
      <c r="U886" s="443"/>
      <c r="V886" s="443"/>
      <c r="W886" s="443"/>
      <c r="X886" s="443"/>
      <c r="Y886" s="443"/>
      <c r="Z886" s="443"/>
    </row>
    <row r="887" ht="34.5" customHeight="1">
      <c r="A887" s="443"/>
      <c r="B887" s="443"/>
      <c r="C887" s="443"/>
      <c r="D887" s="443"/>
      <c r="E887" s="443"/>
      <c r="F887" s="443"/>
      <c r="G887" s="443"/>
      <c r="H887" s="443"/>
      <c r="I887" s="443"/>
      <c r="J887" s="443"/>
      <c r="K887" s="443"/>
      <c r="L887" s="443"/>
      <c r="M887" s="443"/>
      <c r="N887" s="443"/>
      <c r="O887" s="443"/>
      <c r="P887" s="443"/>
      <c r="Q887" s="443"/>
      <c r="R887" s="443"/>
      <c r="S887" s="443"/>
      <c r="T887" s="443"/>
      <c r="U887" s="443"/>
      <c r="V887" s="443"/>
      <c r="W887" s="443"/>
      <c r="X887" s="443"/>
      <c r="Y887" s="443"/>
      <c r="Z887" s="443"/>
    </row>
    <row r="888" ht="34.5" customHeight="1">
      <c r="A888" s="443"/>
      <c r="B888" s="443"/>
      <c r="C888" s="443"/>
      <c r="D888" s="443"/>
      <c r="E888" s="443"/>
      <c r="F888" s="443"/>
      <c r="G888" s="443"/>
      <c r="H888" s="443"/>
      <c r="I888" s="443"/>
      <c r="J888" s="443"/>
      <c r="K888" s="443"/>
      <c r="L888" s="443"/>
      <c r="M888" s="443"/>
      <c r="N888" s="443"/>
      <c r="O888" s="443"/>
      <c r="P888" s="443"/>
      <c r="Q888" s="443"/>
      <c r="R888" s="443"/>
      <c r="S888" s="443"/>
      <c r="T888" s="443"/>
      <c r="U888" s="443"/>
      <c r="V888" s="443"/>
      <c r="W888" s="443"/>
      <c r="X888" s="443"/>
      <c r="Y888" s="443"/>
      <c r="Z888" s="443"/>
    </row>
    <row r="889" ht="34.5" customHeight="1">
      <c r="A889" s="443"/>
      <c r="B889" s="443"/>
      <c r="C889" s="443"/>
      <c r="D889" s="443"/>
      <c r="E889" s="443"/>
      <c r="F889" s="443"/>
      <c r="G889" s="443"/>
      <c r="H889" s="443"/>
      <c r="I889" s="443"/>
      <c r="J889" s="443"/>
      <c r="K889" s="443"/>
      <c r="L889" s="443"/>
      <c r="M889" s="443"/>
      <c r="N889" s="443"/>
      <c r="O889" s="443"/>
      <c r="P889" s="443"/>
      <c r="Q889" s="443"/>
      <c r="R889" s="443"/>
      <c r="S889" s="443"/>
      <c r="T889" s="443"/>
      <c r="U889" s="443"/>
      <c r="V889" s="443"/>
      <c r="W889" s="443"/>
      <c r="X889" s="443"/>
      <c r="Y889" s="443"/>
      <c r="Z889" s="443"/>
    </row>
    <row r="890" ht="34.5" customHeight="1">
      <c r="A890" s="443"/>
      <c r="B890" s="443"/>
      <c r="C890" s="443"/>
      <c r="D890" s="443"/>
      <c r="E890" s="443"/>
      <c r="F890" s="443"/>
      <c r="G890" s="443"/>
      <c r="H890" s="443"/>
      <c r="I890" s="443"/>
      <c r="J890" s="443"/>
      <c r="K890" s="443"/>
      <c r="L890" s="443"/>
      <c r="M890" s="443"/>
      <c r="N890" s="443"/>
      <c r="O890" s="443"/>
      <c r="P890" s="443"/>
      <c r="Q890" s="443"/>
      <c r="R890" s="443"/>
      <c r="S890" s="443"/>
      <c r="T890" s="443"/>
      <c r="U890" s="443"/>
      <c r="V890" s="443"/>
      <c r="W890" s="443"/>
      <c r="X890" s="443"/>
      <c r="Y890" s="443"/>
      <c r="Z890" s="443"/>
    </row>
    <row r="891" ht="34.5" customHeight="1">
      <c r="A891" s="443"/>
      <c r="B891" s="443"/>
      <c r="C891" s="443"/>
      <c r="D891" s="443"/>
      <c r="E891" s="443"/>
      <c r="F891" s="443"/>
      <c r="G891" s="443"/>
      <c r="H891" s="443"/>
      <c r="I891" s="443"/>
      <c r="J891" s="443"/>
      <c r="K891" s="443"/>
      <c r="L891" s="443"/>
      <c r="M891" s="443"/>
      <c r="N891" s="443"/>
      <c r="O891" s="443"/>
      <c r="P891" s="443"/>
      <c r="Q891" s="443"/>
      <c r="R891" s="443"/>
      <c r="S891" s="443"/>
      <c r="T891" s="443"/>
      <c r="U891" s="443"/>
      <c r="V891" s="443"/>
      <c r="W891" s="443"/>
      <c r="X891" s="443"/>
      <c r="Y891" s="443"/>
      <c r="Z891" s="443"/>
    </row>
    <row r="892" ht="34.5" customHeight="1">
      <c r="A892" s="443"/>
      <c r="B892" s="443"/>
      <c r="C892" s="443"/>
      <c r="D892" s="443"/>
      <c r="E892" s="443"/>
      <c r="F892" s="443"/>
      <c r="G892" s="443"/>
      <c r="H892" s="443"/>
      <c r="I892" s="443"/>
      <c r="J892" s="443"/>
      <c r="K892" s="443"/>
      <c r="L892" s="443"/>
      <c r="M892" s="443"/>
      <c r="N892" s="443"/>
      <c r="O892" s="443"/>
      <c r="P892" s="443"/>
      <c r="Q892" s="443"/>
      <c r="R892" s="443"/>
      <c r="S892" s="443"/>
      <c r="T892" s="443"/>
      <c r="U892" s="443"/>
      <c r="V892" s="443"/>
      <c r="W892" s="443"/>
      <c r="X892" s="443"/>
      <c r="Y892" s="443"/>
      <c r="Z892" s="443"/>
    </row>
    <row r="893" ht="34.5" customHeight="1">
      <c r="A893" s="443"/>
      <c r="B893" s="443"/>
      <c r="C893" s="443"/>
      <c r="D893" s="443"/>
      <c r="E893" s="443"/>
      <c r="F893" s="443"/>
      <c r="G893" s="443"/>
      <c r="H893" s="443"/>
      <c r="I893" s="443"/>
      <c r="J893" s="443"/>
      <c r="K893" s="443"/>
      <c r="L893" s="443"/>
      <c r="M893" s="443"/>
      <c r="N893" s="443"/>
      <c r="O893" s="443"/>
      <c r="P893" s="443"/>
      <c r="Q893" s="443"/>
      <c r="R893" s="443"/>
      <c r="S893" s="443"/>
      <c r="T893" s="443"/>
      <c r="U893" s="443"/>
      <c r="V893" s="443"/>
      <c r="W893" s="443"/>
      <c r="X893" s="443"/>
      <c r="Y893" s="443"/>
      <c r="Z893" s="443"/>
    </row>
    <row r="894" ht="34.5" customHeight="1">
      <c r="A894" s="443"/>
      <c r="B894" s="443"/>
      <c r="C894" s="443"/>
      <c r="D894" s="443"/>
      <c r="E894" s="443"/>
      <c r="F894" s="443"/>
      <c r="G894" s="443"/>
      <c r="H894" s="443"/>
      <c r="I894" s="443"/>
      <c r="J894" s="443"/>
      <c r="K894" s="443"/>
      <c r="L894" s="443"/>
      <c r="M894" s="443"/>
      <c r="N894" s="443"/>
      <c r="O894" s="443"/>
      <c r="P894" s="443"/>
      <c r="Q894" s="443"/>
      <c r="R894" s="443"/>
      <c r="S894" s="443"/>
      <c r="T894" s="443"/>
      <c r="U894" s="443"/>
      <c r="V894" s="443"/>
      <c r="W894" s="443"/>
      <c r="X894" s="443"/>
      <c r="Y894" s="443"/>
      <c r="Z894" s="443"/>
    </row>
    <row r="895" ht="34.5" customHeight="1">
      <c r="A895" s="443"/>
      <c r="B895" s="443"/>
      <c r="C895" s="443"/>
      <c r="D895" s="443"/>
      <c r="E895" s="443"/>
      <c r="F895" s="443"/>
      <c r="G895" s="443"/>
      <c r="H895" s="443"/>
      <c r="I895" s="443"/>
      <c r="J895" s="443"/>
      <c r="K895" s="443"/>
      <c r="L895" s="443"/>
      <c r="M895" s="443"/>
      <c r="N895" s="443"/>
      <c r="O895" s="443"/>
      <c r="P895" s="443"/>
      <c r="Q895" s="443"/>
      <c r="R895" s="443"/>
      <c r="S895" s="443"/>
      <c r="T895" s="443"/>
      <c r="U895" s="443"/>
      <c r="V895" s="443"/>
      <c r="W895" s="443"/>
      <c r="X895" s="443"/>
      <c r="Y895" s="443"/>
      <c r="Z895" s="443"/>
    </row>
    <row r="896" ht="34.5" customHeight="1">
      <c r="A896" s="443"/>
      <c r="B896" s="443"/>
      <c r="C896" s="443"/>
      <c r="D896" s="443"/>
      <c r="E896" s="443"/>
      <c r="F896" s="443"/>
      <c r="G896" s="443"/>
      <c r="H896" s="443"/>
      <c r="I896" s="443"/>
      <c r="J896" s="443"/>
      <c r="K896" s="443"/>
      <c r="L896" s="443"/>
      <c r="M896" s="443"/>
      <c r="N896" s="443"/>
      <c r="O896" s="443"/>
      <c r="P896" s="443"/>
      <c r="Q896" s="443"/>
      <c r="R896" s="443"/>
      <c r="S896" s="443"/>
      <c r="T896" s="443"/>
      <c r="U896" s="443"/>
      <c r="V896" s="443"/>
      <c r="W896" s="443"/>
      <c r="X896" s="443"/>
      <c r="Y896" s="443"/>
      <c r="Z896" s="443"/>
    </row>
    <row r="897" ht="34.5" customHeight="1">
      <c r="A897" s="443"/>
      <c r="B897" s="443"/>
      <c r="C897" s="443"/>
      <c r="D897" s="443"/>
      <c r="E897" s="443"/>
      <c r="F897" s="443"/>
      <c r="G897" s="443"/>
      <c r="H897" s="443"/>
      <c r="I897" s="443"/>
      <c r="J897" s="443"/>
      <c r="K897" s="443"/>
      <c r="L897" s="443"/>
      <c r="M897" s="443"/>
      <c r="N897" s="443"/>
      <c r="O897" s="443"/>
      <c r="P897" s="443"/>
      <c r="Q897" s="443"/>
      <c r="R897" s="443"/>
      <c r="S897" s="443"/>
      <c r="T897" s="443"/>
      <c r="U897" s="443"/>
      <c r="V897" s="443"/>
      <c r="W897" s="443"/>
      <c r="X897" s="443"/>
      <c r="Y897" s="443"/>
      <c r="Z897" s="443"/>
    </row>
    <row r="898" ht="34.5" customHeight="1">
      <c r="A898" s="443"/>
      <c r="B898" s="443"/>
      <c r="C898" s="443"/>
      <c r="D898" s="443"/>
      <c r="E898" s="443"/>
      <c r="F898" s="443"/>
      <c r="G898" s="443"/>
      <c r="H898" s="443"/>
      <c r="I898" s="443"/>
      <c r="J898" s="443"/>
      <c r="K898" s="443"/>
      <c r="L898" s="443"/>
      <c r="M898" s="443"/>
      <c r="N898" s="443"/>
      <c r="O898" s="443"/>
      <c r="P898" s="443"/>
      <c r="Q898" s="443"/>
      <c r="R898" s="443"/>
      <c r="S898" s="443"/>
      <c r="T898" s="443"/>
      <c r="U898" s="443"/>
      <c r="V898" s="443"/>
      <c r="W898" s="443"/>
      <c r="X898" s="443"/>
      <c r="Y898" s="443"/>
      <c r="Z898" s="443"/>
    </row>
    <row r="899" ht="34.5" customHeight="1">
      <c r="A899" s="443"/>
      <c r="B899" s="443"/>
      <c r="C899" s="443"/>
      <c r="D899" s="443"/>
      <c r="E899" s="443"/>
      <c r="F899" s="443"/>
      <c r="G899" s="443"/>
      <c r="H899" s="443"/>
      <c r="I899" s="443"/>
      <c r="J899" s="443"/>
      <c r="K899" s="443"/>
      <c r="L899" s="443"/>
      <c r="M899" s="443"/>
      <c r="N899" s="443"/>
      <c r="O899" s="443"/>
      <c r="P899" s="443"/>
      <c r="Q899" s="443"/>
      <c r="R899" s="443"/>
      <c r="S899" s="443"/>
      <c r="T899" s="443"/>
      <c r="U899" s="443"/>
      <c r="V899" s="443"/>
      <c r="W899" s="443"/>
      <c r="X899" s="443"/>
      <c r="Y899" s="443"/>
      <c r="Z899" s="443"/>
    </row>
    <row r="900" ht="34.5" customHeight="1">
      <c r="A900" s="443"/>
      <c r="B900" s="443"/>
      <c r="C900" s="443"/>
      <c r="D900" s="443"/>
      <c r="E900" s="443"/>
      <c r="F900" s="443"/>
      <c r="G900" s="443"/>
      <c r="H900" s="443"/>
      <c r="I900" s="443"/>
      <c r="J900" s="443"/>
      <c r="K900" s="443"/>
      <c r="L900" s="443"/>
      <c r="M900" s="443"/>
      <c r="N900" s="443"/>
      <c r="O900" s="443"/>
      <c r="P900" s="443"/>
      <c r="Q900" s="443"/>
      <c r="R900" s="443"/>
      <c r="S900" s="443"/>
      <c r="T900" s="443"/>
      <c r="U900" s="443"/>
      <c r="V900" s="443"/>
      <c r="W900" s="443"/>
      <c r="X900" s="443"/>
      <c r="Y900" s="443"/>
      <c r="Z900" s="443"/>
    </row>
    <row r="901" ht="34.5" customHeight="1">
      <c r="A901" s="443"/>
      <c r="B901" s="443"/>
      <c r="C901" s="443"/>
      <c r="D901" s="443"/>
      <c r="E901" s="443"/>
      <c r="F901" s="443"/>
      <c r="G901" s="443"/>
      <c r="H901" s="443"/>
      <c r="I901" s="443"/>
      <c r="J901" s="443"/>
      <c r="K901" s="443"/>
      <c r="L901" s="443"/>
      <c r="M901" s="443"/>
      <c r="N901" s="443"/>
      <c r="O901" s="443"/>
      <c r="P901" s="443"/>
      <c r="Q901" s="443"/>
      <c r="R901" s="443"/>
      <c r="S901" s="443"/>
      <c r="T901" s="443"/>
      <c r="U901" s="443"/>
      <c r="V901" s="443"/>
      <c r="W901" s="443"/>
      <c r="X901" s="443"/>
      <c r="Y901" s="443"/>
      <c r="Z901" s="443"/>
    </row>
    <row r="902" ht="34.5" customHeight="1">
      <c r="A902" s="443"/>
      <c r="B902" s="443"/>
      <c r="C902" s="443"/>
      <c r="D902" s="443"/>
      <c r="E902" s="443"/>
      <c r="F902" s="443"/>
      <c r="G902" s="443"/>
      <c r="H902" s="443"/>
      <c r="I902" s="443"/>
      <c r="J902" s="443"/>
      <c r="K902" s="443"/>
      <c r="L902" s="443"/>
      <c r="M902" s="443"/>
      <c r="N902" s="443"/>
      <c r="O902" s="443"/>
      <c r="P902" s="443"/>
      <c r="Q902" s="443"/>
      <c r="R902" s="443"/>
      <c r="S902" s="443"/>
      <c r="T902" s="443"/>
      <c r="U902" s="443"/>
      <c r="V902" s="443"/>
      <c r="W902" s="443"/>
      <c r="X902" s="443"/>
      <c r="Y902" s="443"/>
      <c r="Z902" s="443"/>
    </row>
    <row r="903" ht="34.5" customHeight="1">
      <c r="A903" s="443"/>
      <c r="B903" s="443"/>
      <c r="C903" s="443"/>
      <c r="D903" s="443"/>
      <c r="E903" s="443"/>
      <c r="F903" s="443"/>
      <c r="G903" s="443"/>
      <c r="H903" s="443"/>
      <c r="I903" s="443"/>
      <c r="J903" s="443"/>
      <c r="K903" s="443"/>
      <c r="L903" s="443"/>
      <c r="M903" s="443"/>
      <c r="N903" s="443"/>
      <c r="O903" s="443"/>
      <c r="P903" s="443"/>
      <c r="Q903" s="443"/>
      <c r="R903" s="443"/>
      <c r="S903" s="443"/>
      <c r="T903" s="443"/>
      <c r="U903" s="443"/>
      <c r="V903" s="443"/>
      <c r="W903" s="443"/>
      <c r="X903" s="443"/>
      <c r="Y903" s="443"/>
      <c r="Z903" s="443"/>
    </row>
    <row r="904" ht="34.5" customHeight="1">
      <c r="A904" s="443"/>
      <c r="B904" s="443"/>
      <c r="C904" s="443"/>
      <c r="D904" s="443"/>
      <c r="E904" s="443"/>
      <c r="F904" s="443"/>
      <c r="G904" s="443"/>
      <c r="H904" s="443"/>
      <c r="I904" s="443"/>
      <c r="J904" s="443"/>
      <c r="K904" s="443"/>
      <c r="L904" s="443"/>
      <c r="M904" s="443"/>
      <c r="N904" s="443"/>
      <c r="O904" s="443"/>
      <c r="P904" s="443"/>
      <c r="Q904" s="443"/>
      <c r="R904" s="443"/>
      <c r="S904" s="443"/>
      <c r="T904" s="443"/>
      <c r="U904" s="443"/>
      <c r="V904" s="443"/>
      <c r="W904" s="443"/>
      <c r="X904" s="443"/>
      <c r="Y904" s="443"/>
      <c r="Z904" s="443"/>
    </row>
    <row r="905" ht="34.5" customHeight="1">
      <c r="A905" s="443"/>
      <c r="B905" s="443"/>
      <c r="C905" s="443"/>
      <c r="D905" s="443"/>
      <c r="E905" s="443"/>
      <c r="F905" s="443"/>
      <c r="G905" s="443"/>
      <c r="H905" s="443"/>
      <c r="I905" s="443"/>
      <c r="J905" s="443"/>
      <c r="K905" s="443"/>
      <c r="L905" s="443"/>
      <c r="M905" s="443"/>
      <c r="N905" s="443"/>
      <c r="O905" s="443"/>
      <c r="P905" s="443"/>
      <c r="Q905" s="443"/>
      <c r="R905" s="443"/>
      <c r="S905" s="443"/>
      <c r="T905" s="443"/>
      <c r="U905" s="443"/>
      <c r="V905" s="443"/>
      <c r="W905" s="443"/>
      <c r="X905" s="443"/>
      <c r="Y905" s="443"/>
      <c r="Z905" s="443"/>
    </row>
    <row r="906" ht="34.5" customHeight="1">
      <c r="A906" s="443"/>
      <c r="B906" s="443"/>
      <c r="C906" s="443"/>
      <c r="D906" s="443"/>
      <c r="E906" s="443"/>
      <c r="F906" s="443"/>
      <c r="G906" s="443"/>
      <c r="H906" s="443"/>
      <c r="I906" s="443"/>
      <c r="J906" s="443"/>
      <c r="K906" s="443"/>
      <c r="L906" s="443"/>
      <c r="M906" s="443"/>
      <c r="N906" s="443"/>
      <c r="O906" s="443"/>
      <c r="P906" s="443"/>
      <c r="Q906" s="443"/>
      <c r="R906" s="443"/>
      <c r="S906" s="443"/>
      <c r="T906" s="443"/>
      <c r="U906" s="443"/>
      <c r="V906" s="443"/>
      <c r="W906" s="443"/>
      <c r="X906" s="443"/>
      <c r="Y906" s="443"/>
      <c r="Z906" s="443"/>
    </row>
    <row r="907" ht="34.5" customHeight="1">
      <c r="A907" s="443"/>
      <c r="B907" s="443"/>
      <c r="C907" s="443"/>
      <c r="D907" s="443"/>
      <c r="E907" s="443"/>
      <c r="F907" s="443"/>
      <c r="G907" s="443"/>
      <c r="H907" s="443"/>
      <c r="I907" s="443"/>
      <c r="J907" s="443"/>
      <c r="K907" s="443"/>
      <c r="L907" s="443"/>
      <c r="M907" s="443"/>
      <c r="N907" s="443"/>
      <c r="O907" s="443"/>
      <c r="P907" s="443"/>
      <c r="Q907" s="443"/>
      <c r="R907" s="443"/>
      <c r="S907" s="443"/>
      <c r="T907" s="443"/>
      <c r="U907" s="443"/>
      <c r="V907" s="443"/>
      <c r="W907" s="443"/>
      <c r="X907" s="443"/>
      <c r="Y907" s="443"/>
      <c r="Z907" s="443"/>
    </row>
    <row r="908" ht="34.5" customHeight="1">
      <c r="A908" s="443"/>
      <c r="B908" s="443"/>
      <c r="C908" s="443"/>
      <c r="D908" s="443"/>
      <c r="E908" s="443"/>
      <c r="F908" s="443"/>
      <c r="G908" s="443"/>
      <c r="H908" s="443"/>
      <c r="I908" s="443"/>
      <c r="J908" s="443"/>
      <c r="K908" s="443"/>
      <c r="L908" s="443"/>
      <c r="M908" s="443"/>
      <c r="N908" s="443"/>
      <c r="O908" s="443"/>
      <c r="P908" s="443"/>
      <c r="Q908" s="443"/>
      <c r="R908" s="443"/>
      <c r="S908" s="443"/>
      <c r="T908" s="443"/>
      <c r="U908" s="443"/>
      <c r="V908" s="443"/>
      <c r="W908" s="443"/>
      <c r="X908" s="443"/>
      <c r="Y908" s="443"/>
      <c r="Z908" s="443"/>
    </row>
    <row r="909" ht="34.5" customHeight="1">
      <c r="A909" s="443"/>
      <c r="B909" s="443"/>
      <c r="C909" s="443"/>
      <c r="D909" s="443"/>
      <c r="E909" s="443"/>
      <c r="F909" s="443"/>
      <c r="G909" s="443"/>
      <c r="H909" s="443"/>
      <c r="I909" s="443"/>
      <c r="J909" s="443"/>
      <c r="K909" s="443"/>
      <c r="L909" s="443"/>
      <c r="M909" s="443"/>
      <c r="N909" s="443"/>
      <c r="O909" s="443"/>
      <c r="P909" s="443"/>
      <c r="Q909" s="443"/>
      <c r="R909" s="443"/>
      <c r="S909" s="443"/>
      <c r="T909" s="443"/>
      <c r="U909" s="443"/>
      <c r="V909" s="443"/>
      <c r="W909" s="443"/>
      <c r="X909" s="443"/>
      <c r="Y909" s="443"/>
      <c r="Z909" s="443"/>
    </row>
    <row r="910" ht="34.5" customHeight="1">
      <c r="A910" s="443"/>
      <c r="B910" s="443"/>
      <c r="C910" s="443"/>
      <c r="D910" s="443"/>
      <c r="E910" s="443"/>
      <c r="F910" s="443"/>
      <c r="G910" s="443"/>
      <c r="H910" s="443"/>
      <c r="I910" s="443"/>
      <c r="J910" s="443"/>
      <c r="K910" s="443"/>
      <c r="L910" s="443"/>
      <c r="M910" s="443"/>
      <c r="N910" s="443"/>
      <c r="O910" s="443"/>
      <c r="P910" s="443"/>
      <c r="Q910" s="443"/>
      <c r="R910" s="443"/>
      <c r="S910" s="443"/>
      <c r="T910" s="443"/>
      <c r="U910" s="443"/>
      <c r="V910" s="443"/>
      <c r="W910" s="443"/>
      <c r="X910" s="443"/>
      <c r="Y910" s="443"/>
      <c r="Z910" s="443"/>
    </row>
    <row r="911" ht="34.5" customHeight="1">
      <c r="A911" s="443"/>
      <c r="B911" s="443"/>
      <c r="C911" s="443"/>
      <c r="D911" s="443"/>
      <c r="E911" s="443"/>
      <c r="F911" s="443"/>
      <c r="G911" s="443"/>
      <c r="H911" s="443"/>
      <c r="I911" s="443"/>
      <c r="J911" s="443"/>
      <c r="K911" s="443"/>
      <c r="L911" s="443"/>
      <c r="M911" s="443"/>
      <c r="N911" s="443"/>
      <c r="O911" s="443"/>
      <c r="P911" s="443"/>
      <c r="Q911" s="443"/>
      <c r="R911" s="443"/>
      <c r="S911" s="443"/>
      <c r="T911" s="443"/>
      <c r="U911" s="443"/>
      <c r="V911" s="443"/>
      <c r="W911" s="443"/>
      <c r="X911" s="443"/>
      <c r="Y911" s="443"/>
      <c r="Z911" s="443"/>
    </row>
    <row r="912" ht="34.5" customHeight="1">
      <c r="A912" s="443"/>
      <c r="B912" s="443"/>
      <c r="C912" s="443"/>
      <c r="D912" s="443"/>
      <c r="E912" s="443"/>
      <c r="F912" s="443"/>
      <c r="G912" s="443"/>
      <c r="H912" s="443"/>
      <c r="I912" s="443"/>
      <c r="J912" s="443"/>
      <c r="K912" s="443"/>
      <c r="L912" s="443"/>
      <c r="M912" s="443"/>
      <c r="N912" s="443"/>
      <c r="O912" s="443"/>
      <c r="P912" s="443"/>
      <c r="Q912" s="443"/>
      <c r="R912" s="443"/>
      <c r="S912" s="443"/>
      <c r="T912" s="443"/>
      <c r="U912" s="443"/>
      <c r="V912" s="443"/>
      <c r="W912" s="443"/>
      <c r="X912" s="443"/>
      <c r="Y912" s="443"/>
      <c r="Z912" s="443"/>
    </row>
    <row r="913" ht="34.5" customHeight="1">
      <c r="A913" s="443"/>
      <c r="B913" s="443"/>
      <c r="C913" s="443"/>
      <c r="D913" s="443"/>
      <c r="E913" s="443"/>
      <c r="F913" s="443"/>
      <c r="G913" s="443"/>
      <c r="H913" s="443"/>
      <c r="I913" s="443"/>
      <c r="J913" s="443"/>
      <c r="K913" s="443"/>
      <c r="L913" s="443"/>
      <c r="M913" s="443"/>
      <c r="N913" s="443"/>
      <c r="O913" s="443"/>
      <c r="P913" s="443"/>
      <c r="Q913" s="443"/>
      <c r="R913" s="443"/>
      <c r="S913" s="443"/>
      <c r="T913" s="443"/>
      <c r="U913" s="443"/>
      <c r="V913" s="443"/>
      <c r="W913" s="443"/>
      <c r="X913" s="443"/>
      <c r="Y913" s="443"/>
      <c r="Z913" s="443"/>
    </row>
    <row r="914" ht="34.5" customHeight="1">
      <c r="A914" s="443"/>
      <c r="B914" s="443"/>
      <c r="C914" s="443"/>
      <c r="D914" s="443"/>
      <c r="E914" s="443"/>
      <c r="F914" s="443"/>
      <c r="G914" s="443"/>
      <c r="H914" s="443"/>
      <c r="I914" s="443"/>
      <c r="J914" s="443"/>
      <c r="K914" s="443"/>
      <c r="L914" s="443"/>
      <c r="M914" s="443"/>
      <c r="N914" s="443"/>
      <c r="O914" s="443"/>
      <c r="P914" s="443"/>
      <c r="Q914" s="443"/>
      <c r="R914" s="443"/>
      <c r="S914" s="443"/>
      <c r="T914" s="443"/>
      <c r="U914" s="443"/>
      <c r="V914" s="443"/>
      <c r="W914" s="443"/>
      <c r="X914" s="443"/>
      <c r="Y914" s="443"/>
      <c r="Z914" s="443"/>
    </row>
    <row r="915" ht="34.5" customHeight="1">
      <c r="A915" s="443"/>
      <c r="B915" s="443"/>
      <c r="C915" s="443"/>
      <c r="D915" s="443"/>
      <c r="E915" s="443"/>
      <c r="F915" s="443"/>
      <c r="G915" s="443"/>
      <c r="H915" s="443"/>
      <c r="I915" s="443"/>
      <c r="J915" s="443"/>
      <c r="K915" s="443"/>
      <c r="L915" s="443"/>
      <c r="M915" s="443"/>
      <c r="N915" s="443"/>
      <c r="O915" s="443"/>
      <c r="P915" s="443"/>
      <c r="Q915" s="443"/>
      <c r="R915" s="443"/>
      <c r="S915" s="443"/>
      <c r="T915" s="443"/>
      <c r="U915" s="443"/>
      <c r="V915" s="443"/>
      <c r="W915" s="443"/>
      <c r="X915" s="443"/>
      <c r="Y915" s="443"/>
      <c r="Z915" s="443"/>
    </row>
    <row r="916" ht="34.5" customHeight="1">
      <c r="A916" s="443"/>
      <c r="B916" s="443"/>
      <c r="C916" s="443"/>
      <c r="D916" s="443"/>
      <c r="E916" s="443"/>
      <c r="F916" s="443"/>
      <c r="G916" s="443"/>
      <c r="H916" s="443"/>
      <c r="I916" s="443"/>
      <c r="J916" s="443"/>
      <c r="K916" s="443"/>
      <c r="L916" s="443"/>
      <c r="M916" s="443"/>
      <c r="N916" s="443"/>
      <c r="O916" s="443"/>
      <c r="P916" s="443"/>
      <c r="Q916" s="443"/>
      <c r="R916" s="443"/>
      <c r="S916" s="443"/>
      <c r="T916" s="443"/>
      <c r="U916" s="443"/>
      <c r="V916" s="443"/>
      <c r="W916" s="443"/>
      <c r="X916" s="443"/>
      <c r="Y916" s="443"/>
      <c r="Z916" s="443"/>
    </row>
    <row r="917" ht="34.5" customHeight="1">
      <c r="A917" s="443"/>
      <c r="B917" s="443"/>
      <c r="C917" s="443"/>
      <c r="D917" s="443"/>
      <c r="E917" s="443"/>
      <c r="F917" s="443"/>
      <c r="G917" s="443"/>
      <c r="H917" s="443"/>
      <c r="I917" s="443"/>
      <c r="J917" s="443"/>
      <c r="K917" s="443"/>
      <c r="L917" s="443"/>
      <c r="M917" s="443"/>
      <c r="N917" s="443"/>
      <c r="O917" s="443"/>
      <c r="P917" s="443"/>
      <c r="Q917" s="443"/>
      <c r="R917" s="443"/>
      <c r="S917" s="443"/>
      <c r="T917" s="443"/>
      <c r="U917" s="443"/>
      <c r="V917" s="443"/>
      <c r="W917" s="443"/>
      <c r="X917" s="443"/>
      <c r="Y917" s="443"/>
      <c r="Z917" s="443"/>
    </row>
    <row r="918" ht="34.5" customHeight="1">
      <c r="A918" s="443"/>
      <c r="B918" s="443"/>
      <c r="C918" s="443"/>
      <c r="D918" s="443"/>
      <c r="E918" s="443"/>
      <c r="F918" s="443"/>
      <c r="G918" s="443"/>
      <c r="H918" s="443"/>
      <c r="I918" s="443"/>
      <c r="J918" s="443"/>
      <c r="K918" s="443"/>
      <c r="L918" s="443"/>
      <c r="M918" s="443"/>
      <c r="N918" s="443"/>
      <c r="O918" s="443"/>
      <c r="P918" s="443"/>
      <c r="Q918" s="443"/>
      <c r="R918" s="443"/>
      <c r="S918" s="443"/>
      <c r="T918" s="443"/>
      <c r="U918" s="443"/>
      <c r="V918" s="443"/>
      <c r="W918" s="443"/>
      <c r="X918" s="443"/>
      <c r="Y918" s="443"/>
      <c r="Z918" s="443"/>
    </row>
    <row r="919" ht="34.5" customHeight="1">
      <c r="A919" s="443"/>
      <c r="B919" s="443"/>
      <c r="C919" s="443"/>
      <c r="D919" s="443"/>
      <c r="E919" s="443"/>
      <c r="F919" s="443"/>
      <c r="G919" s="443"/>
      <c r="H919" s="443"/>
      <c r="I919" s="443"/>
      <c r="J919" s="443"/>
      <c r="K919" s="443"/>
      <c r="L919" s="443"/>
      <c r="M919" s="443"/>
      <c r="N919" s="443"/>
      <c r="O919" s="443"/>
      <c r="P919" s="443"/>
      <c r="Q919" s="443"/>
      <c r="R919" s="443"/>
      <c r="S919" s="443"/>
      <c r="T919" s="443"/>
      <c r="U919" s="443"/>
      <c r="V919" s="443"/>
      <c r="W919" s="443"/>
      <c r="X919" s="443"/>
      <c r="Y919" s="443"/>
      <c r="Z919" s="443"/>
    </row>
    <row r="920" ht="34.5" customHeight="1">
      <c r="A920" s="443"/>
      <c r="B920" s="443"/>
      <c r="C920" s="443"/>
      <c r="D920" s="443"/>
      <c r="E920" s="443"/>
      <c r="F920" s="443"/>
      <c r="G920" s="443"/>
      <c r="H920" s="443"/>
      <c r="I920" s="443"/>
      <c r="J920" s="443"/>
      <c r="K920" s="443"/>
      <c r="L920" s="443"/>
      <c r="M920" s="443"/>
      <c r="N920" s="443"/>
      <c r="O920" s="443"/>
      <c r="P920" s="443"/>
      <c r="Q920" s="443"/>
      <c r="R920" s="443"/>
      <c r="S920" s="443"/>
      <c r="T920" s="443"/>
      <c r="U920" s="443"/>
      <c r="V920" s="443"/>
      <c r="W920" s="443"/>
      <c r="X920" s="443"/>
      <c r="Y920" s="443"/>
      <c r="Z920" s="443"/>
    </row>
    <row r="921" ht="34.5" customHeight="1">
      <c r="A921" s="443"/>
      <c r="B921" s="443"/>
      <c r="C921" s="443"/>
      <c r="D921" s="443"/>
      <c r="E921" s="443"/>
      <c r="F921" s="443"/>
      <c r="G921" s="443"/>
      <c r="H921" s="443"/>
      <c r="I921" s="443"/>
      <c r="J921" s="443"/>
      <c r="K921" s="443"/>
      <c r="L921" s="443"/>
      <c r="M921" s="443"/>
      <c r="N921" s="443"/>
      <c r="O921" s="443"/>
      <c r="P921" s="443"/>
      <c r="Q921" s="443"/>
      <c r="R921" s="443"/>
      <c r="S921" s="443"/>
      <c r="T921" s="443"/>
      <c r="U921" s="443"/>
      <c r="V921" s="443"/>
      <c r="W921" s="443"/>
      <c r="X921" s="443"/>
      <c r="Y921" s="443"/>
      <c r="Z921" s="443"/>
    </row>
    <row r="922" ht="34.5" customHeight="1">
      <c r="A922" s="443"/>
      <c r="B922" s="443"/>
      <c r="C922" s="443"/>
      <c r="D922" s="443"/>
      <c r="E922" s="443"/>
      <c r="F922" s="443"/>
      <c r="G922" s="443"/>
      <c r="H922" s="443"/>
      <c r="I922" s="443"/>
      <c r="J922" s="443"/>
      <c r="K922" s="443"/>
      <c r="L922" s="443"/>
      <c r="M922" s="443"/>
      <c r="N922" s="443"/>
      <c r="O922" s="443"/>
      <c r="P922" s="443"/>
      <c r="Q922" s="443"/>
      <c r="R922" s="443"/>
      <c r="S922" s="443"/>
      <c r="T922" s="443"/>
      <c r="U922" s="443"/>
      <c r="V922" s="443"/>
      <c r="W922" s="443"/>
      <c r="X922" s="443"/>
      <c r="Y922" s="443"/>
      <c r="Z922" s="443"/>
    </row>
    <row r="923" ht="34.5" customHeight="1">
      <c r="A923" s="443"/>
      <c r="B923" s="443"/>
      <c r="C923" s="443"/>
      <c r="D923" s="443"/>
      <c r="E923" s="443"/>
      <c r="F923" s="443"/>
      <c r="G923" s="443"/>
      <c r="H923" s="443"/>
      <c r="I923" s="443"/>
      <c r="J923" s="443"/>
      <c r="K923" s="443"/>
      <c r="L923" s="443"/>
      <c r="M923" s="443"/>
      <c r="N923" s="443"/>
      <c r="O923" s="443"/>
      <c r="P923" s="443"/>
      <c r="Q923" s="443"/>
      <c r="R923" s="443"/>
      <c r="S923" s="443"/>
      <c r="T923" s="443"/>
      <c r="U923" s="443"/>
      <c r="V923" s="443"/>
      <c r="W923" s="443"/>
      <c r="X923" s="443"/>
      <c r="Y923" s="443"/>
      <c r="Z923" s="443"/>
    </row>
    <row r="924" ht="34.5" customHeight="1">
      <c r="A924" s="443"/>
      <c r="B924" s="443"/>
      <c r="C924" s="443"/>
      <c r="D924" s="443"/>
      <c r="E924" s="443"/>
      <c r="F924" s="443"/>
      <c r="G924" s="443"/>
      <c r="H924" s="443"/>
      <c r="I924" s="443"/>
      <c r="J924" s="443"/>
      <c r="K924" s="443"/>
      <c r="L924" s="443"/>
      <c r="M924" s="443"/>
      <c r="N924" s="443"/>
      <c r="O924" s="443"/>
      <c r="P924" s="443"/>
      <c r="Q924" s="443"/>
      <c r="R924" s="443"/>
      <c r="S924" s="443"/>
      <c r="T924" s="443"/>
      <c r="U924" s="443"/>
      <c r="V924" s="443"/>
      <c r="W924" s="443"/>
      <c r="X924" s="443"/>
      <c r="Y924" s="443"/>
      <c r="Z924" s="443"/>
    </row>
    <row r="925" ht="34.5" customHeight="1">
      <c r="A925" s="443"/>
      <c r="B925" s="443"/>
      <c r="C925" s="443"/>
      <c r="D925" s="443"/>
      <c r="E925" s="443"/>
      <c r="F925" s="443"/>
      <c r="G925" s="443"/>
      <c r="H925" s="443"/>
      <c r="I925" s="443"/>
      <c r="J925" s="443"/>
      <c r="K925" s="443"/>
      <c r="L925" s="443"/>
      <c r="M925" s="443"/>
      <c r="N925" s="443"/>
      <c r="O925" s="443"/>
      <c r="P925" s="443"/>
      <c r="Q925" s="443"/>
      <c r="R925" s="443"/>
      <c r="S925" s="443"/>
      <c r="T925" s="443"/>
      <c r="U925" s="443"/>
      <c r="V925" s="443"/>
      <c r="W925" s="443"/>
      <c r="X925" s="443"/>
      <c r="Y925" s="443"/>
      <c r="Z925" s="443"/>
    </row>
    <row r="926" ht="34.5" customHeight="1">
      <c r="A926" s="443"/>
      <c r="B926" s="443"/>
      <c r="C926" s="443"/>
      <c r="D926" s="443"/>
      <c r="E926" s="443"/>
      <c r="F926" s="443"/>
      <c r="G926" s="443"/>
      <c r="H926" s="443"/>
      <c r="I926" s="443"/>
      <c r="J926" s="443"/>
      <c r="K926" s="443"/>
      <c r="L926" s="443"/>
      <c r="M926" s="443"/>
      <c r="N926" s="443"/>
      <c r="O926" s="443"/>
      <c r="P926" s="443"/>
      <c r="Q926" s="443"/>
      <c r="R926" s="443"/>
      <c r="S926" s="443"/>
      <c r="T926" s="443"/>
      <c r="U926" s="443"/>
      <c r="V926" s="443"/>
      <c r="W926" s="443"/>
      <c r="X926" s="443"/>
      <c r="Y926" s="443"/>
      <c r="Z926" s="443"/>
    </row>
    <row r="927" ht="34.5" customHeight="1">
      <c r="A927" s="443"/>
      <c r="B927" s="443"/>
      <c r="C927" s="443"/>
      <c r="D927" s="443"/>
      <c r="E927" s="443"/>
      <c r="F927" s="443"/>
      <c r="G927" s="443"/>
      <c r="H927" s="443"/>
      <c r="I927" s="443"/>
      <c r="J927" s="443"/>
      <c r="K927" s="443"/>
      <c r="L927" s="443"/>
      <c r="M927" s="443"/>
      <c r="N927" s="443"/>
      <c r="O927" s="443"/>
      <c r="P927" s="443"/>
      <c r="Q927" s="443"/>
      <c r="R927" s="443"/>
      <c r="S927" s="443"/>
      <c r="T927" s="443"/>
      <c r="U927" s="443"/>
      <c r="V927" s="443"/>
      <c r="W927" s="443"/>
      <c r="X927" s="443"/>
      <c r="Y927" s="443"/>
      <c r="Z927" s="443"/>
    </row>
    <row r="928" ht="34.5" customHeight="1">
      <c r="A928" s="443"/>
      <c r="B928" s="443"/>
      <c r="C928" s="443"/>
      <c r="D928" s="443"/>
      <c r="E928" s="443"/>
      <c r="F928" s="443"/>
      <c r="G928" s="443"/>
      <c r="H928" s="443"/>
      <c r="I928" s="443"/>
      <c r="J928" s="443"/>
      <c r="K928" s="443"/>
      <c r="L928" s="443"/>
      <c r="M928" s="443"/>
      <c r="N928" s="443"/>
      <c r="O928" s="443"/>
      <c r="P928" s="443"/>
      <c r="Q928" s="443"/>
      <c r="R928" s="443"/>
      <c r="S928" s="443"/>
      <c r="T928" s="443"/>
      <c r="U928" s="443"/>
      <c r="V928" s="443"/>
      <c r="W928" s="443"/>
      <c r="X928" s="443"/>
      <c r="Y928" s="443"/>
      <c r="Z928" s="443"/>
    </row>
    <row r="929" ht="34.5" customHeight="1">
      <c r="A929" s="443"/>
      <c r="B929" s="443"/>
      <c r="C929" s="443"/>
      <c r="D929" s="443"/>
      <c r="E929" s="443"/>
      <c r="F929" s="443"/>
      <c r="G929" s="443"/>
      <c r="H929" s="443"/>
      <c r="I929" s="443"/>
      <c r="J929" s="443"/>
      <c r="K929" s="443"/>
      <c r="L929" s="443"/>
      <c r="M929" s="443"/>
      <c r="N929" s="443"/>
      <c r="O929" s="443"/>
      <c r="P929" s="443"/>
      <c r="Q929" s="443"/>
      <c r="R929" s="443"/>
      <c r="S929" s="443"/>
      <c r="T929" s="443"/>
      <c r="U929" s="443"/>
      <c r="V929" s="443"/>
      <c r="W929" s="443"/>
      <c r="X929" s="443"/>
      <c r="Y929" s="443"/>
      <c r="Z929" s="443"/>
    </row>
    <row r="930" ht="34.5" customHeight="1">
      <c r="A930" s="443"/>
      <c r="B930" s="443"/>
      <c r="C930" s="443"/>
      <c r="D930" s="443"/>
      <c r="E930" s="443"/>
      <c r="F930" s="443"/>
      <c r="G930" s="443"/>
      <c r="H930" s="443"/>
      <c r="I930" s="443"/>
      <c r="J930" s="443"/>
      <c r="K930" s="443"/>
      <c r="L930" s="443"/>
      <c r="M930" s="443"/>
      <c r="N930" s="443"/>
      <c r="O930" s="443"/>
      <c r="P930" s="443"/>
      <c r="Q930" s="443"/>
      <c r="R930" s="443"/>
      <c r="S930" s="443"/>
      <c r="T930" s="443"/>
      <c r="U930" s="443"/>
      <c r="V930" s="443"/>
      <c r="W930" s="443"/>
      <c r="X930" s="443"/>
      <c r="Y930" s="443"/>
      <c r="Z930" s="443"/>
    </row>
    <row r="931" ht="34.5" customHeight="1">
      <c r="A931" s="443"/>
      <c r="B931" s="443"/>
      <c r="C931" s="443"/>
      <c r="D931" s="443"/>
      <c r="E931" s="443"/>
      <c r="F931" s="443"/>
      <c r="G931" s="443"/>
      <c r="H931" s="443"/>
      <c r="I931" s="443"/>
      <c r="J931" s="443"/>
      <c r="K931" s="443"/>
      <c r="L931" s="443"/>
      <c r="M931" s="443"/>
      <c r="N931" s="443"/>
      <c r="O931" s="443"/>
      <c r="P931" s="443"/>
      <c r="Q931" s="443"/>
      <c r="R931" s="443"/>
      <c r="S931" s="443"/>
      <c r="T931" s="443"/>
      <c r="U931" s="443"/>
      <c r="V931" s="443"/>
      <c r="W931" s="443"/>
      <c r="X931" s="443"/>
      <c r="Y931" s="443"/>
      <c r="Z931" s="443"/>
    </row>
    <row r="932" ht="34.5" customHeight="1">
      <c r="A932" s="443"/>
      <c r="B932" s="443"/>
      <c r="C932" s="443"/>
      <c r="D932" s="443"/>
      <c r="E932" s="443"/>
      <c r="F932" s="443"/>
      <c r="G932" s="443"/>
      <c r="H932" s="443"/>
      <c r="I932" s="443"/>
      <c r="J932" s="443"/>
      <c r="K932" s="443"/>
      <c r="L932" s="443"/>
      <c r="M932" s="443"/>
      <c r="N932" s="443"/>
      <c r="O932" s="443"/>
      <c r="P932" s="443"/>
      <c r="Q932" s="443"/>
      <c r="R932" s="443"/>
      <c r="S932" s="443"/>
      <c r="T932" s="443"/>
      <c r="U932" s="443"/>
      <c r="V932" s="443"/>
      <c r="W932" s="443"/>
      <c r="X932" s="443"/>
      <c r="Y932" s="443"/>
      <c r="Z932" s="443"/>
    </row>
    <row r="933" ht="34.5" customHeight="1">
      <c r="A933" s="443"/>
      <c r="B933" s="443"/>
      <c r="C933" s="443"/>
      <c r="D933" s="443"/>
      <c r="E933" s="443"/>
      <c r="F933" s="443"/>
      <c r="G933" s="443"/>
      <c r="H933" s="443"/>
      <c r="I933" s="443"/>
      <c r="J933" s="443"/>
      <c r="K933" s="443"/>
      <c r="L933" s="443"/>
      <c r="M933" s="443"/>
      <c r="N933" s="443"/>
      <c r="O933" s="443"/>
      <c r="P933" s="443"/>
      <c r="Q933" s="443"/>
      <c r="R933" s="443"/>
      <c r="S933" s="443"/>
      <c r="T933" s="443"/>
      <c r="U933" s="443"/>
      <c r="V933" s="443"/>
      <c r="W933" s="443"/>
      <c r="X933" s="443"/>
      <c r="Y933" s="443"/>
      <c r="Z933" s="443"/>
    </row>
    <row r="934" ht="34.5" customHeight="1">
      <c r="A934" s="443"/>
      <c r="B934" s="443"/>
      <c r="C934" s="443"/>
      <c r="D934" s="443"/>
      <c r="E934" s="443"/>
      <c r="F934" s="443"/>
      <c r="G934" s="443"/>
      <c r="H934" s="443"/>
      <c r="I934" s="443"/>
      <c r="J934" s="443"/>
      <c r="K934" s="443"/>
      <c r="L934" s="443"/>
      <c r="M934" s="443"/>
      <c r="N934" s="443"/>
      <c r="O934" s="443"/>
      <c r="P934" s="443"/>
      <c r="Q934" s="443"/>
      <c r="R934" s="443"/>
      <c r="S934" s="443"/>
      <c r="T934" s="443"/>
      <c r="U934" s="443"/>
      <c r="V934" s="443"/>
      <c r="W934" s="443"/>
      <c r="X934" s="443"/>
      <c r="Y934" s="443"/>
      <c r="Z934" s="443"/>
    </row>
    <row r="935" ht="34.5" customHeight="1">
      <c r="A935" s="443"/>
      <c r="B935" s="443"/>
      <c r="C935" s="443"/>
      <c r="D935" s="443"/>
      <c r="E935" s="443"/>
      <c r="F935" s="443"/>
      <c r="G935" s="443"/>
      <c r="H935" s="443"/>
      <c r="I935" s="443"/>
      <c r="J935" s="443"/>
      <c r="K935" s="443"/>
      <c r="L935" s="443"/>
      <c r="M935" s="443"/>
      <c r="N935" s="443"/>
      <c r="O935" s="443"/>
      <c r="P935" s="443"/>
      <c r="Q935" s="443"/>
      <c r="R935" s="443"/>
      <c r="S935" s="443"/>
      <c r="T935" s="443"/>
      <c r="U935" s="443"/>
      <c r="V935" s="443"/>
      <c r="W935" s="443"/>
      <c r="X935" s="443"/>
      <c r="Y935" s="443"/>
      <c r="Z935" s="443"/>
    </row>
    <row r="936" ht="34.5" customHeight="1">
      <c r="A936" s="443"/>
      <c r="B936" s="443"/>
      <c r="C936" s="443"/>
      <c r="D936" s="443"/>
      <c r="E936" s="443"/>
      <c r="F936" s="443"/>
      <c r="G936" s="443"/>
      <c r="H936" s="443"/>
      <c r="I936" s="443"/>
      <c r="J936" s="443"/>
      <c r="K936" s="443"/>
      <c r="L936" s="443"/>
      <c r="M936" s="443"/>
      <c r="N936" s="443"/>
      <c r="O936" s="443"/>
      <c r="P936" s="443"/>
      <c r="Q936" s="443"/>
      <c r="R936" s="443"/>
      <c r="S936" s="443"/>
      <c r="T936" s="443"/>
      <c r="U936" s="443"/>
      <c r="V936" s="443"/>
      <c r="W936" s="443"/>
      <c r="X936" s="443"/>
      <c r="Y936" s="443"/>
      <c r="Z936" s="443"/>
    </row>
    <row r="937" ht="34.5" customHeight="1">
      <c r="A937" s="443"/>
      <c r="B937" s="443"/>
      <c r="C937" s="443"/>
      <c r="D937" s="443"/>
      <c r="E937" s="443"/>
      <c r="F937" s="443"/>
      <c r="G937" s="443"/>
      <c r="H937" s="443"/>
      <c r="I937" s="443"/>
      <c r="J937" s="443"/>
      <c r="K937" s="443"/>
      <c r="L937" s="443"/>
      <c r="M937" s="443"/>
      <c r="N937" s="443"/>
      <c r="O937" s="443"/>
      <c r="P937" s="443"/>
      <c r="Q937" s="443"/>
      <c r="R937" s="443"/>
      <c r="S937" s="443"/>
      <c r="T937" s="443"/>
      <c r="U937" s="443"/>
      <c r="V937" s="443"/>
      <c r="W937" s="443"/>
      <c r="X937" s="443"/>
      <c r="Y937" s="443"/>
      <c r="Z937" s="443"/>
    </row>
    <row r="938" ht="34.5" customHeight="1">
      <c r="A938" s="443"/>
      <c r="B938" s="443"/>
      <c r="C938" s="443"/>
      <c r="D938" s="443"/>
      <c r="E938" s="443"/>
      <c r="F938" s="443"/>
      <c r="G938" s="443"/>
      <c r="H938" s="443"/>
      <c r="I938" s="443"/>
      <c r="J938" s="443"/>
      <c r="K938" s="443"/>
      <c r="L938" s="443"/>
      <c r="M938" s="443"/>
      <c r="N938" s="443"/>
      <c r="O938" s="443"/>
      <c r="P938" s="443"/>
      <c r="Q938" s="443"/>
      <c r="R938" s="443"/>
      <c r="S938" s="443"/>
      <c r="T938" s="443"/>
      <c r="U938" s="443"/>
      <c r="V938" s="443"/>
      <c r="W938" s="443"/>
      <c r="X938" s="443"/>
      <c r="Y938" s="443"/>
      <c r="Z938" s="443"/>
    </row>
    <row r="939" ht="34.5" customHeight="1">
      <c r="A939" s="443"/>
      <c r="B939" s="443"/>
      <c r="C939" s="443"/>
      <c r="D939" s="443"/>
      <c r="E939" s="443"/>
      <c r="F939" s="443"/>
      <c r="G939" s="443"/>
      <c r="H939" s="443"/>
      <c r="I939" s="443"/>
      <c r="J939" s="443"/>
      <c r="K939" s="443"/>
      <c r="L939" s="443"/>
      <c r="M939" s="443"/>
      <c r="N939" s="443"/>
      <c r="O939" s="443"/>
      <c r="P939" s="443"/>
      <c r="Q939" s="443"/>
      <c r="R939" s="443"/>
      <c r="S939" s="443"/>
      <c r="T939" s="443"/>
      <c r="U939" s="443"/>
      <c r="V939" s="443"/>
      <c r="W939" s="443"/>
      <c r="X939" s="443"/>
      <c r="Y939" s="443"/>
      <c r="Z939" s="443"/>
    </row>
    <row r="940" ht="34.5" customHeight="1">
      <c r="A940" s="443"/>
      <c r="B940" s="443"/>
      <c r="C940" s="443"/>
      <c r="D940" s="443"/>
      <c r="E940" s="443"/>
      <c r="F940" s="443"/>
      <c r="G940" s="443"/>
      <c r="H940" s="443"/>
      <c r="I940" s="443"/>
      <c r="J940" s="443"/>
      <c r="K940" s="443"/>
      <c r="L940" s="443"/>
      <c r="M940" s="443"/>
      <c r="N940" s="443"/>
      <c r="O940" s="443"/>
      <c r="P940" s="443"/>
      <c r="Q940" s="443"/>
      <c r="R940" s="443"/>
      <c r="S940" s="443"/>
      <c r="T940" s="443"/>
      <c r="U940" s="443"/>
      <c r="V940" s="443"/>
      <c r="W940" s="443"/>
      <c r="X940" s="443"/>
      <c r="Y940" s="443"/>
      <c r="Z940" s="443"/>
    </row>
    <row r="941" ht="34.5" customHeight="1">
      <c r="A941" s="443"/>
      <c r="B941" s="443"/>
      <c r="C941" s="443"/>
      <c r="D941" s="443"/>
      <c r="E941" s="443"/>
      <c r="F941" s="443"/>
      <c r="G941" s="443"/>
      <c r="H941" s="443"/>
      <c r="I941" s="443"/>
      <c r="J941" s="443"/>
      <c r="K941" s="443"/>
      <c r="L941" s="443"/>
      <c r="M941" s="443"/>
      <c r="N941" s="443"/>
      <c r="O941" s="443"/>
      <c r="P941" s="443"/>
      <c r="Q941" s="443"/>
      <c r="R941" s="443"/>
      <c r="S941" s="443"/>
      <c r="T941" s="443"/>
      <c r="U941" s="443"/>
      <c r="V941" s="443"/>
      <c r="W941" s="443"/>
      <c r="X941" s="443"/>
      <c r="Y941" s="443"/>
      <c r="Z941" s="443"/>
    </row>
    <row r="942" ht="34.5" customHeight="1">
      <c r="A942" s="443"/>
      <c r="B942" s="443"/>
      <c r="C942" s="443"/>
      <c r="D942" s="443"/>
      <c r="E942" s="443"/>
      <c r="F942" s="443"/>
      <c r="G942" s="443"/>
      <c r="H942" s="443"/>
      <c r="I942" s="443"/>
      <c r="J942" s="443"/>
      <c r="K942" s="443"/>
      <c r="L942" s="443"/>
      <c r="M942" s="443"/>
      <c r="N942" s="443"/>
      <c r="O942" s="443"/>
      <c r="P942" s="443"/>
      <c r="Q942" s="443"/>
      <c r="R942" s="443"/>
      <c r="S942" s="443"/>
      <c r="T942" s="443"/>
      <c r="U942" s="443"/>
      <c r="V942" s="443"/>
      <c r="W942" s="443"/>
      <c r="X942" s="443"/>
      <c r="Y942" s="443"/>
      <c r="Z942" s="443"/>
    </row>
    <row r="943" ht="34.5" customHeight="1">
      <c r="A943" s="443"/>
      <c r="B943" s="443"/>
      <c r="C943" s="443"/>
      <c r="D943" s="443"/>
      <c r="E943" s="443"/>
      <c r="F943" s="443"/>
      <c r="G943" s="443"/>
      <c r="H943" s="443"/>
      <c r="I943" s="443"/>
      <c r="J943" s="443"/>
      <c r="K943" s="443"/>
      <c r="L943" s="443"/>
      <c r="M943" s="443"/>
      <c r="N943" s="443"/>
      <c r="O943" s="443"/>
      <c r="P943" s="443"/>
      <c r="Q943" s="443"/>
      <c r="R943" s="443"/>
      <c r="S943" s="443"/>
      <c r="T943" s="443"/>
      <c r="U943" s="443"/>
      <c r="V943" s="443"/>
      <c r="W943" s="443"/>
      <c r="X943" s="443"/>
      <c r="Y943" s="443"/>
      <c r="Z943" s="443"/>
    </row>
    <row r="944" ht="34.5" customHeight="1">
      <c r="A944" s="443"/>
      <c r="B944" s="443"/>
      <c r="C944" s="443"/>
      <c r="D944" s="443"/>
      <c r="E944" s="443"/>
      <c r="F944" s="443"/>
      <c r="G944" s="443"/>
      <c r="H944" s="443"/>
      <c r="I944" s="443"/>
      <c r="J944" s="443"/>
      <c r="K944" s="443"/>
      <c r="L944" s="443"/>
      <c r="M944" s="443"/>
      <c r="N944" s="443"/>
      <c r="O944" s="443"/>
      <c r="P944" s="443"/>
      <c r="Q944" s="443"/>
      <c r="R944" s="443"/>
      <c r="S944" s="443"/>
      <c r="T944" s="443"/>
      <c r="U944" s="443"/>
      <c r="V944" s="443"/>
      <c r="W944" s="443"/>
      <c r="X944" s="443"/>
      <c r="Y944" s="443"/>
      <c r="Z944" s="443"/>
    </row>
    <row r="945" ht="34.5" customHeight="1">
      <c r="A945" s="443"/>
      <c r="B945" s="443"/>
      <c r="C945" s="443"/>
      <c r="D945" s="443"/>
      <c r="E945" s="443"/>
      <c r="F945" s="443"/>
      <c r="G945" s="443"/>
      <c r="H945" s="443"/>
      <c r="I945" s="443"/>
      <c r="J945" s="443"/>
      <c r="K945" s="443"/>
      <c r="L945" s="443"/>
      <c r="M945" s="443"/>
      <c r="N945" s="443"/>
      <c r="O945" s="443"/>
      <c r="P945" s="443"/>
      <c r="Q945" s="443"/>
      <c r="R945" s="443"/>
      <c r="S945" s="443"/>
      <c r="T945" s="443"/>
      <c r="U945" s="443"/>
      <c r="V945" s="443"/>
      <c r="W945" s="443"/>
      <c r="X945" s="443"/>
      <c r="Y945" s="443"/>
      <c r="Z945" s="443"/>
    </row>
    <row r="946" ht="34.5" customHeight="1">
      <c r="A946" s="443"/>
      <c r="B946" s="443"/>
      <c r="C946" s="443"/>
      <c r="D946" s="443"/>
      <c r="E946" s="443"/>
      <c r="F946" s="443"/>
      <c r="G946" s="443"/>
      <c r="H946" s="443"/>
      <c r="I946" s="443"/>
      <c r="J946" s="443"/>
      <c r="K946" s="443"/>
      <c r="L946" s="443"/>
      <c r="M946" s="443"/>
      <c r="N946" s="443"/>
      <c r="O946" s="443"/>
      <c r="P946" s="443"/>
      <c r="Q946" s="443"/>
      <c r="R946" s="443"/>
      <c r="S946" s="443"/>
      <c r="T946" s="443"/>
      <c r="U946" s="443"/>
      <c r="V946" s="443"/>
      <c r="W946" s="443"/>
      <c r="X946" s="443"/>
      <c r="Y946" s="443"/>
      <c r="Z946" s="443"/>
    </row>
    <row r="947" ht="34.5" customHeight="1">
      <c r="A947" s="443"/>
      <c r="B947" s="443"/>
      <c r="C947" s="443"/>
      <c r="D947" s="443"/>
      <c r="E947" s="443"/>
      <c r="F947" s="443"/>
      <c r="G947" s="443"/>
      <c r="H947" s="443"/>
      <c r="I947" s="443"/>
      <c r="J947" s="443"/>
      <c r="K947" s="443"/>
      <c r="L947" s="443"/>
      <c r="M947" s="443"/>
      <c r="N947" s="443"/>
      <c r="O947" s="443"/>
      <c r="P947" s="443"/>
      <c r="Q947" s="443"/>
      <c r="R947" s="443"/>
      <c r="S947" s="443"/>
      <c r="T947" s="443"/>
      <c r="U947" s="443"/>
      <c r="V947" s="443"/>
      <c r="W947" s="443"/>
      <c r="X947" s="443"/>
      <c r="Y947" s="443"/>
      <c r="Z947" s="443"/>
    </row>
    <row r="948" ht="34.5" customHeight="1">
      <c r="A948" s="443"/>
      <c r="B948" s="443"/>
      <c r="C948" s="443"/>
      <c r="D948" s="443"/>
      <c r="E948" s="443"/>
      <c r="F948" s="443"/>
      <c r="G948" s="443"/>
      <c r="H948" s="443"/>
      <c r="I948" s="443"/>
      <c r="J948" s="443"/>
      <c r="K948" s="443"/>
      <c r="L948" s="443"/>
      <c r="M948" s="443"/>
      <c r="N948" s="443"/>
      <c r="O948" s="443"/>
      <c r="P948" s="443"/>
      <c r="Q948" s="443"/>
      <c r="R948" s="443"/>
      <c r="S948" s="443"/>
      <c r="T948" s="443"/>
      <c r="U948" s="443"/>
      <c r="V948" s="443"/>
      <c r="W948" s="443"/>
      <c r="X948" s="443"/>
      <c r="Y948" s="443"/>
      <c r="Z948" s="443"/>
    </row>
    <row r="949" ht="34.5" customHeight="1">
      <c r="A949" s="443"/>
      <c r="B949" s="443"/>
      <c r="C949" s="443"/>
      <c r="D949" s="443"/>
      <c r="E949" s="443"/>
      <c r="F949" s="443"/>
      <c r="G949" s="443"/>
      <c r="H949" s="443"/>
      <c r="I949" s="443"/>
      <c r="J949" s="443"/>
      <c r="K949" s="443"/>
      <c r="L949" s="443"/>
      <c r="M949" s="443"/>
      <c r="N949" s="443"/>
      <c r="O949" s="443"/>
      <c r="P949" s="443"/>
      <c r="Q949" s="443"/>
      <c r="R949" s="443"/>
      <c r="S949" s="443"/>
      <c r="T949" s="443"/>
      <c r="U949" s="443"/>
      <c r="V949" s="443"/>
      <c r="W949" s="443"/>
      <c r="X949" s="443"/>
      <c r="Y949" s="443"/>
      <c r="Z949" s="443"/>
    </row>
    <row r="950" ht="34.5" customHeight="1">
      <c r="A950" s="443"/>
      <c r="B950" s="443"/>
      <c r="C950" s="443"/>
      <c r="D950" s="443"/>
      <c r="E950" s="443"/>
      <c r="F950" s="443"/>
      <c r="G950" s="443"/>
      <c r="H950" s="443"/>
      <c r="I950" s="443"/>
      <c r="J950" s="443"/>
      <c r="K950" s="443"/>
      <c r="L950" s="443"/>
      <c r="M950" s="443"/>
      <c r="N950" s="443"/>
      <c r="O950" s="443"/>
      <c r="P950" s="443"/>
      <c r="Q950" s="443"/>
      <c r="R950" s="443"/>
      <c r="S950" s="443"/>
      <c r="T950" s="443"/>
      <c r="U950" s="443"/>
      <c r="V950" s="443"/>
      <c r="W950" s="443"/>
      <c r="X950" s="443"/>
      <c r="Y950" s="443"/>
      <c r="Z950" s="443"/>
    </row>
    <row r="951" ht="34.5" customHeight="1">
      <c r="A951" s="443"/>
      <c r="B951" s="443"/>
      <c r="C951" s="443"/>
      <c r="D951" s="443"/>
      <c r="E951" s="443"/>
      <c r="F951" s="443"/>
      <c r="G951" s="443"/>
      <c r="H951" s="443"/>
      <c r="I951" s="443"/>
      <c r="J951" s="443"/>
      <c r="K951" s="443"/>
      <c r="L951" s="443"/>
      <c r="M951" s="443"/>
      <c r="N951" s="443"/>
      <c r="O951" s="443"/>
      <c r="P951" s="443"/>
      <c r="Q951" s="443"/>
      <c r="R951" s="443"/>
      <c r="S951" s="443"/>
      <c r="T951" s="443"/>
      <c r="U951" s="443"/>
      <c r="V951" s="443"/>
      <c r="W951" s="443"/>
      <c r="X951" s="443"/>
      <c r="Y951" s="443"/>
      <c r="Z951" s="443"/>
    </row>
    <row r="952" ht="34.5" customHeight="1">
      <c r="A952" s="443"/>
      <c r="B952" s="443"/>
      <c r="C952" s="443"/>
      <c r="D952" s="443"/>
      <c r="E952" s="443"/>
      <c r="F952" s="443"/>
      <c r="G952" s="443"/>
      <c r="H952" s="443"/>
      <c r="I952" s="443"/>
      <c r="J952" s="443"/>
      <c r="K952" s="443"/>
      <c r="L952" s="443"/>
      <c r="M952" s="443"/>
      <c r="N952" s="443"/>
      <c r="O952" s="443"/>
      <c r="P952" s="443"/>
      <c r="Q952" s="443"/>
      <c r="R952" s="443"/>
      <c r="S952" s="443"/>
      <c r="T952" s="443"/>
      <c r="U952" s="443"/>
      <c r="V952" s="443"/>
      <c r="W952" s="443"/>
      <c r="X952" s="443"/>
      <c r="Y952" s="443"/>
      <c r="Z952" s="443"/>
    </row>
    <row r="953" ht="34.5" customHeight="1">
      <c r="A953" s="443"/>
      <c r="B953" s="443"/>
      <c r="C953" s="443"/>
      <c r="D953" s="443"/>
      <c r="E953" s="443"/>
      <c r="F953" s="443"/>
      <c r="G953" s="443"/>
      <c r="H953" s="443"/>
      <c r="I953" s="443"/>
      <c r="J953" s="443"/>
      <c r="K953" s="443"/>
      <c r="L953" s="443"/>
      <c r="M953" s="443"/>
      <c r="N953" s="443"/>
      <c r="O953" s="443"/>
      <c r="P953" s="443"/>
      <c r="Q953" s="443"/>
      <c r="R953" s="443"/>
      <c r="S953" s="443"/>
      <c r="T953" s="443"/>
      <c r="U953" s="443"/>
      <c r="V953" s="443"/>
      <c r="W953" s="443"/>
      <c r="X953" s="443"/>
      <c r="Y953" s="443"/>
      <c r="Z953" s="443"/>
    </row>
    <row r="954" ht="34.5" customHeight="1">
      <c r="A954" s="443"/>
      <c r="B954" s="443"/>
      <c r="C954" s="443"/>
      <c r="D954" s="443"/>
      <c r="E954" s="443"/>
      <c r="F954" s="443"/>
      <c r="G954" s="443"/>
      <c r="H954" s="443"/>
      <c r="I954" s="443"/>
      <c r="J954" s="443"/>
      <c r="K954" s="443"/>
      <c r="L954" s="443"/>
      <c r="M954" s="443"/>
      <c r="N954" s="443"/>
      <c r="O954" s="443"/>
      <c r="P954" s="443"/>
      <c r="Q954" s="443"/>
      <c r="R954" s="443"/>
      <c r="S954" s="443"/>
      <c r="T954" s="443"/>
      <c r="U954" s="443"/>
      <c r="V954" s="443"/>
      <c r="W954" s="443"/>
      <c r="X954" s="443"/>
      <c r="Y954" s="443"/>
      <c r="Z954" s="443"/>
    </row>
    <row r="955" ht="34.5" customHeight="1">
      <c r="A955" s="443"/>
      <c r="B955" s="443"/>
      <c r="C955" s="443"/>
      <c r="D955" s="443"/>
      <c r="E955" s="443"/>
      <c r="F955" s="443"/>
      <c r="G955" s="443"/>
      <c r="H955" s="443"/>
      <c r="I955" s="443"/>
      <c r="J955" s="443"/>
      <c r="K955" s="443"/>
      <c r="L955" s="443"/>
      <c r="M955" s="443"/>
      <c r="N955" s="443"/>
      <c r="O955" s="443"/>
      <c r="P955" s="443"/>
      <c r="Q955" s="443"/>
      <c r="R955" s="443"/>
      <c r="S955" s="443"/>
      <c r="T955" s="443"/>
      <c r="U955" s="443"/>
      <c r="V955" s="443"/>
      <c r="W955" s="443"/>
      <c r="X955" s="443"/>
      <c r="Y955" s="443"/>
      <c r="Z955" s="443"/>
    </row>
    <row r="956" ht="34.5" customHeight="1">
      <c r="A956" s="443"/>
      <c r="B956" s="443"/>
      <c r="C956" s="443"/>
      <c r="D956" s="443"/>
      <c r="E956" s="443"/>
      <c r="F956" s="443"/>
      <c r="G956" s="443"/>
      <c r="H956" s="443"/>
      <c r="I956" s="443"/>
      <c r="J956" s="443"/>
      <c r="K956" s="443"/>
      <c r="L956" s="443"/>
      <c r="M956" s="443"/>
      <c r="N956" s="443"/>
      <c r="O956" s="443"/>
      <c r="P956" s="443"/>
      <c r="Q956" s="443"/>
      <c r="R956" s="443"/>
      <c r="S956" s="443"/>
      <c r="T956" s="443"/>
      <c r="U956" s="443"/>
      <c r="V956" s="443"/>
      <c r="W956" s="443"/>
      <c r="X956" s="443"/>
      <c r="Y956" s="443"/>
      <c r="Z956" s="443"/>
    </row>
    <row r="957" ht="34.5" customHeight="1">
      <c r="A957" s="443"/>
      <c r="B957" s="443"/>
      <c r="C957" s="443"/>
      <c r="D957" s="443"/>
      <c r="E957" s="443"/>
      <c r="F957" s="443"/>
      <c r="G957" s="443"/>
      <c r="H957" s="443"/>
      <c r="I957" s="443"/>
      <c r="J957" s="443"/>
      <c r="K957" s="443"/>
      <c r="L957" s="443"/>
      <c r="M957" s="443"/>
      <c r="N957" s="443"/>
      <c r="O957" s="443"/>
      <c r="P957" s="443"/>
      <c r="Q957" s="443"/>
      <c r="R957" s="443"/>
      <c r="S957" s="443"/>
      <c r="T957" s="443"/>
      <c r="U957" s="443"/>
      <c r="V957" s="443"/>
      <c r="W957" s="443"/>
      <c r="X957" s="443"/>
      <c r="Y957" s="443"/>
      <c r="Z957" s="443"/>
    </row>
    <row r="958" ht="34.5" customHeight="1">
      <c r="A958" s="443"/>
      <c r="B958" s="443"/>
      <c r="C958" s="443"/>
      <c r="D958" s="443"/>
      <c r="E958" s="443"/>
      <c r="F958" s="443"/>
      <c r="G958" s="443"/>
      <c r="H958" s="443"/>
      <c r="I958" s="443"/>
      <c r="J958" s="443"/>
      <c r="K958" s="443"/>
      <c r="L958" s="443"/>
      <c r="M958" s="443"/>
      <c r="N958" s="443"/>
      <c r="O958" s="443"/>
      <c r="P958" s="443"/>
      <c r="Q958" s="443"/>
      <c r="R958" s="443"/>
      <c r="S958" s="443"/>
      <c r="T958" s="443"/>
      <c r="U958" s="443"/>
      <c r="V958" s="443"/>
      <c r="W958" s="443"/>
      <c r="X958" s="443"/>
      <c r="Y958" s="443"/>
      <c r="Z958" s="443"/>
    </row>
    <row r="959" ht="34.5" customHeight="1">
      <c r="A959" s="443"/>
      <c r="B959" s="443"/>
      <c r="C959" s="443"/>
      <c r="D959" s="443"/>
      <c r="E959" s="443"/>
      <c r="F959" s="443"/>
      <c r="G959" s="443"/>
      <c r="H959" s="443"/>
      <c r="I959" s="443"/>
      <c r="J959" s="443"/>
      <c r="K959" s="443"/>
      <c r="L959" s="443"/>
      <c r="M959" s="443"/>
      <c r="N959" s="443"/>
      <c r="O959" s="443"/>
      <c r="P959" s="443"/>
      <c r="Q959" s="443"/>
      <c r="R959" s="443"/>
      <c r="S959" s="443"/>
      <c r="T959" s="443"/>
      <c r="U959" s="443"/>
      <c r="V959" s="443"/>
      <c r="W959" s="443"/>
      <c r="X959" s="443"/>
      <c r="Y959" s="443"/>
      <c r="Z959" s="443"/>
    </row>
    <row r="960" ht="34.5" customHeight="1">
      <c r="A960" s="443"/>
      <c r="B960" s="443"/>
      <c r="C960" s="443"/>
      <c r="D960" s="443"/>
      <c r="E960" s="443"/>
      <c r="F960" s="443"/>
      <c r="G960" s="443"/>
      <c r="H960" s="443"/>
      <c r="I960" s="443"/>
      <c r="J960" s="443"/>
      <c r="K960" s="443"/>
      <c r="L960" s="443"/>
      <c r="M960" s="443"/>
      <c r="N960" s="443"/>
      <c r="O960" s="443"/>
      <c r="P960" s="443"/>
      <c r="Q960" s="443"/>
      <c r="R960" s="443"/>
      <c r="S960" s="443"/>
      <c r="T960" s="443"/>
      <c r="U960" s="443"/>
      <c r="V960" s="443"/>
      <c r="W960" s="443"/>
      <c r="X960" s="443"/>
      <c r="Y960" s="443"/>
      <c r="Z960" s="443"/>
    </row>
    <row r="961" ht="34.5" customHeight="1">
      <c r="A961" s="443"/>
      <c r="B961" s="443"/>
      <c r="C961" s="443"/>
      <c r="D961" s="443"/>
      <c r="E961" s="443"/>
      <c r="F961" s="443"/>
      <c r="G961" s="443"/>
      <c r="H961" s="443"/>
      <c r="I961" s="443"/>
      <c r="J961" s="443"/>
      <c r="K961" s="443"/>
      <c r="L961" s="443"/>
      <c r="M961" s="443"/>
      <c r="N961" s="443"/>
      <c r="O961" s="443"/>
      <c r="P961" s="443"/>
      <c r="Q961" s="443"/>
      <c r="R961" s="443"/>
      <c r="S961" s="443"/>
      <c r="T961" s="443"/>
      <c r="U961" s="443"/>
      <c r="V961" s="443"/>
      <c r="W961" s="443"/>
      <c r="X961" s="443"/>
      <c r="Y961" s="443"/>
      <c r="Z961" s="443"/>
    </row>
    <row r="962" ht="34.5" customHeight="1">
      <c r="A962" s="443"/>
      <c r="B962" s="443"/>
      <c r="C962" s="443"/>
      <c r="D962" s="443"/>
      <c r="E962" s="443"/>
      <c r="F962" s="443"/>
      <c r="G962" s="443"/>
      <c r="H962" s="443"/>
      <c r="I962" s="443"/>
      <c r="J962" s="443"/>
      <c r="K962" s="443"/>
      <c r="L962" s="443"/>
      <c r="M962" s="443"/>
      <c r="N962" s="443"/>
      <c r="O962" s="443"/>
      <c r="P962" s="443"/>
      <c r="Q962" s="443"/>
      <c r="R962" s="443"/>
      <c r="S962" s="443"/>
      <c r="T962" s="443"/>
      <c r="U962" s="443"/>
      <c r="V962" s="443"/>
      <c r="W962" s="443"/>
      <c r="X962" s="443"/>
      <c r="Y962" s="443"/>
      <c r="Z962" s="443"/>
    </row>
    <row r="963" ht="34.5" customHeight="1">
      <c r="A963" s="443"/>
      <c r="B963" s="443"/>
      <c r="C963" s="443"/>
      <c r="D963" s="443"/>
      <c r="E963" s="443"/>
      <c r="F963" s="443"/>
      <c r="G963" s="443"/>
      <c r="H963" s="443"/>
      <c r="I963" s="443"/>
      <c r="J963" s="443"/>
      <c r="K963" s="443"/>
      <c r="L963" s="443"/>
      <c r="M963" s="443"/>
      <c r="N963" s="443"/>
      <c r="O963" s="443"/>
      <c r="P963" s="443"/>
      <c r="Q963" s="443"/>
      <c r="R963" s="443"/>
      <c r="S963" s="443"/>
      <c r="T963" s="443"/>
      <c r="U963" s="443"/>
      <c r="V963" s="443"/>
      <c r="W963" s="443"/>
      <c r="X963" s="443"/>
      <c r="Y963" s="443"/>
      <c r="Z963" s="443"/>
    </row>
    <row r="964" ht="34.5" customHeight="1">
      <c r="A964" s="443"/>
      <c r="B964" s="443"/>
      <c r="C964" s="443"/>
      <c r="D964" s="443"/>
      <c r="E964" s="443"/>
      <c r="F964" s="443"/>
      <c r="G964" s="443"/>
      <c r="H964" s="443"/>
      <c r="I964" s="443"/>
      <c r="J964" s="443"/>
      <c r="K964" s="443"/>
      <c r="L964" s="443"/>
      <c r="M964" s="443"/>
      <c r="N964" s="443"/>
      <c r="O964" s="443"/>
      <c r="P964" s="443"/>
      <c r="Q964" s="443"/>
      <c r="R964" s="443"/>
      <c r="S964" s="443"/>
      <c r="T964" s="443"/>
      <c r="U964" s="443"/>
      <c r="V964" s="443"/>
      <c r="W964" s="443"/>
      <c r="X964" s="443"/>
      <c r="Y964" s="443"/>
      <c r="Z964" s="443"/>
    </row>
    <row r="965" ht="34.5" customHeight="1">
      <c r="A965" s="443"/>
      <c r="B965" s="443"/>
      <c r="C965" s="443"/>
      <c r="D965" s="443"/>
      <c r="E965" s="443"/>
      <c r="F965" s="443"/>
      <c r="G965" s="443"/>
      <c r="H965" s="443"/>
      <c r="I965" s="443"/>
      <c r="J965" s="443"/>
      <c r="K965" s="443"/>
      <c r="L965" s="443"/>
      <c r="M965" s="443"/>
      <c r="N965" s="443"/>
      <c r="O965" s="443"/>
      <c r="P965" s="443"/>
      <c r="Q965" s="443"/>
      <c r="R965" s="443"/>
      <c r="S965" s="443"/>
      <c r="T965" s="443"/>
      <c r="U965" s="443"/>
      <c r="V965" s="443"/>
      <c r="W965" s="443"/>
      <c r="X965" s="443"/>
      <c r="Y965" s="443"/>
      <c r="Z965" s="443"/>
    </row>
    <row r="966" ht="34.5" customHeight="1">
      <c r="A966" s="443"/>
      <c r="B966" s="443"/>
      <c r="C966" s="443"/>
      <c r="D966" s="443"/>
      <c r="E966" s="443"/>
      <c r="F966" s="443"/>
      <c r="G966" s="443"/>
      <c r="H966" s="443"/>
      <c r="I966" s="443"/>
      <c r="J966" s="443"/>
      <c r="K966" s="443"/>
      <c r="L966" s="443"/>
      <c r="M966" s="443"/>
      <c r="N966" s="443"/>
      <c r="O966" s="443"/>
      <c r="P966" s="443"/>
      <c r="Q966" s="443"/>
      <c r="R966" s="443"/>
      <c r="S966" s="443"/>
      <c r="T966" s="443"/>
      <c r="U966" s="443"/>
      <c r="V966" s="443"/>
      <c r="W966" s="443"/>
      <c r="X966" s="443"/>
      <c r="Y966" s="443"/>
      <c r="Z966" s="443"/>
    </row>
    <row r="967" ht="34.5" customHeight="1">
      <c r="A967" s="443"/>
      <c r="B967" s="443"/>
      <c r="C967" s="443"/>
      <c r="D967" s="443"/>
      <c r="E967" s="443"/>
      <c r="F967" s="443"/>
      <c r="G967" s="443"/>
      <c r="H967" s="443"/>
      <c r="I967" s="443"/>
      <c r="J967" s="443"/>
      <c r="K967" s="443"/>
      <c r="L967" s="443"/>
      <c r="M967" s="443"/>
      <c r="N967" s="443"/>
      <c r="O967" s="443"/>
      <c r="P967" s="443"/>
      <c r="Q967" s="443"/>
      <c r="R967" s="443"/>
      <c r="S967" s="443"/>
      <c r="T967" s="443"/>
      <c r="U967" s="443"/>
      <c r="V967" s="443"/>
      <c r="W967" s="443"/>
      <c r="X967" s="443"/>
      <c r="Y967" s="443"/>
      <c r="Z967" s="443"/>
    </row>
    <row r="968" ht="34.5" customHeight="1">
      <c r="A968" s="443"/>
      <c r="B968" s="443"/>
      <c r="C968" s="443"/>
      <c r="D968" s="443"/>
      <c r="E968" s="443"/>
      <c r="F968" s="443"/>
      <c r="G968" s="443"/>
      <c r="H968" s="443"/>
      <c r="I968" s="443"/>
      <c r="J968" s="443"/>
      <c r="K968" s="443"/>
      <c r="L968" s="443"/>
      <c r="M968" s="443"/>
      <c r="N968" s="443"/>
      <c r="O968" s="443"/>
      <c r="P968" s="443"/>
      <c r="Q968" s="443"/>
      <c r="R968" s="443"/>
      <c r="S968" s="443"/>
      <c r="T968" s="443"/>
      <c r="U968" s="443"/>
      <c r="V968" s="443"/>
      <c r="W968" s="443"/>
      <c r="X968" s="443"/>
      <c r="Y968" s="443"/>
      <c r="Z968" s="443"/>
    </row>
    <row r="969" ht="34.5" customHeight="1">
      <c r="A969" s="443"/>
      <c r="B969" s="443"/>
      <c r="C969" s="443"/>
      <c r="D969" s="443"/>
      <c r="E969" s="443"/>
      <c r="F969" s="443"/>
      <c r="G969" s="443"/>
      <c r="H969" s="443"/>
      <c r="I969" s="443"/>
      <c r="J969" s="443"/>
      <c r="K969" s="443"/>
      <c r="L969" s="443"/>
      <c r="M969" s="443"/>
      <c r="N969" s="443"/>
      <c r="O969" s="443"/>
      <c r="P969" s="443"/>
      <c r="Q969" s="443"/>
      <c r="R969" s="443"/>
      <c r="S969" s="443"/>
      <c r="T969" s="443"/>
      <c r="U969" s="443"/>
      <c r="V969" s="443"/>
      <c r="W969" s="443"/>
      <c r="X969" s="443"/>
      <c r="Y969" s="443"/>
      <c r="Z969" s="443"/>
    </row>
    <row r="970" ht="34.5" customHeight="1">
      <c r="A970" s="443"/>
      <c r="B970" s="443"/>
      <c r="C970" s="443"/>
      <c r="D970" s="443"/>
      <c r="E970" s="443"/>
      <c r="F970" s="443"/>
      <c r="G970" s="443"/>
      <c r="H970" s="443"/>
      <c r="I970" s="443"/>
      <c r="J970" s="443"/>
      <c r="K970" s="443"/>
      <c r="L970" s="443"/>
      <c r="M970" s="443"/>
      <c r="N970" s="443"/>
      <c r="O970" s="443"/>
      <c r="P970" s="443"/>
      <c r="Q970" s="443"/>
      <c r="R970" s="443"/>
      <c r="S970" s="443"/>
      <c r="T970" s="443"/>
      <c r="U970" s="443"/>
      <c r="V970" s="443"/>
      <c r="W970" s="443"/>
      <c r="X970" s="443"/>
      <c r="Y970" s="443"/>
      <c r="Z970" s="443"/>
    </row>
    <row r="971" ht="34.5" customHeight="1">
      <c r="A971" s="443"/>
      <c r="B971" s="443"/>
      <c r="C971" s="443"/>
      <c r="D971" s="443"/>
      <c r="E971" s="443"/>
      <c r="F971" s="443"/>
      <c r="G971" s="443"/>
      <c r="H971" s="443"/>
      <c r="I971" s="443"/>
      <c r="J971" s="443"/>
      <c r="K971" s="443"/>
      <c r="L971" s="443"/>
      <c r="M971" s="443"/>
      <c r="N971" s="443"/>
      <c r="O971" s="443"/>
      <c r="P971" s="443"/>
      <c r="Q971" s="443"/>
      <c r="R971" s="443"/>
      <c r="S971" s="443"/>
      <c r="T971" s="443"/>
      <c r="U971" s="443"/>
      <c r="V971" s="443"/>
      <c r="W971" s="443"/>
      <c r="X971" s="443"/>
      <c r="Y971" s="443"/>
      <c r="Z971" s="443"/>
    </row>
    <row r="972" ht="34.5" customHeight="1">
      <c r="A972" s="443"/>
      <c r="B972" s="443"/>
      <c r="C972" s="443"/>
      <c r="D972" s="443"/>
      <c r="E972" s="443"/>
      <c r="F972" s="443"/>
      <c r="G972" s="443"/>
      <c r="H972" s="443"/>
      <c r="I972" s="443"/>
      <c r="J972" s="443"/>
      <c r="K972" s="443"/>
      <c r="L972" s="443"/>
      <c r="M972" s="443"/>
      <c r="N972" s="443"/>
      <c r="O972" s="443"/>
      <c r="P972" s="443"/>
      <c r="Q972" s="443"/>
      <c r="R972" s="443"/>
      <c r="S972" s="443"/>
      <c r="T972" s="443"/>
      <c r="U972" s="443"/>
      <c r="V972" s="443"/>
      <c r="W972" s="443"/>
      <c r="X972" s="443"/>
      <c r="Y972" s="443"/>
      <c r="Z972" s="443"/>
    </row>
    <row r="973" ht="34.5" customHeight="1">
      <c r="A973" s="443"/>
      <c r="B973" s="443"/>
      <c r="C973" s="443"/>
      <c r="D973" s="443"/>
      <c r="E973" s="443"/>
      <c r="F973" s="443"/>
      <c r="G973" s="443"/>
      <c r="H973" s="443"/>
      <c r="I973" s="443"/>
      <c r="J973" s="443"/>
      <c r="K973" s="443"/>
      <c r="L973" s="443"/>
      <c r="M973" s="443"/>
      <c r="N973" s="443"/>
      <c r="O973" s="443"/>
      <c r="P973" s="443"/>
      <c r="Q973" s="443"/>
      <c r="R973" s="443"/>
      <c r="S973" s="443"/>
      <c r="T973" s="443"/>
      <c r="U973" s="443"/>
      <c r="V973" s="443"/>
      <c r="W973" s="443"/>
      <c r="X973" s="443"/>
      <c r="Y973" s="443"/>
      <c r="Z973" s="443"/>
    </row>
    <row r="974" ht="34.5" customHeight="1">
      <c r="A974" s="443"/>
      <c r="B974" s="443"/>
      <c r="C974" s="443"/>
      <c r="D974" s="443"/>
      <c r="E974" s="443"/>
      <c r="F974" s="443"/>
      <c r="G974" s="443"/>
      <c r="H974" s="443"/>
      <c r="I974" s="443"/>
      <c r="J974" s="443"/>
      <c r="K974" s="443"/>
      <c r="L974" s="443"/>
      <c r="M974" s="443"/>
      <c r="N974" s="443"/>
      <c r="O974" s="443"/>
      <c r="P974" s="443"/>
      <c r="Q974" s="443"/>
      <c r="R974" s="443"/>
      <c r="S974" s="443"/>
      <c r="T974" s="443"/>
      <c r="U974" s="443"/>
      <c r="V974" s="443"/>
      <c r="W974" s="443"/>
      <c r="X974" s="443"/>
      <c r="Y974" s="443"/>
      <c r="Z974" s="443"/>
    </row>
    <row r="975" ht="34.5" customHeight="1">
      <c r="A975" s="443"/>
      <c r="B975" s="443"/>
      <c r="C975" s="443"/>
      <c r="D975" s="443"/>
      <c r="E975" s="443"/>
      <c r="F975" s="443"/>
      <c r="G975" s="443"/>
      <c r="H975" s="443"/>
      <c r="I975" s="443"/>
      <c r="J975" s="443"/>
      <c r="K975" s="443"/>
      <c r="L975" s="443"/>
      <c r="M975" s="443"/>
      <c r="N975" s="443"/>
      <c r="O975" s="443"/>
      <c r="P975" s="443"/>
      <c r="Q975" s="443"/>
      <c r="R975" s="443"/>
      <c r="S975" s="443"/>
      <c r="T975" s="443"/>
      <c r="U975" s="443"/>
      <c r="V975" s="443"/>
      <c r="W975" s="443"/>
      <c r="X975" s="443"/>
      <c r="Y975" s="443"/>
      <c r="Z975" s="443"/>
    </row>
    <row r="976" ht="34.5" customHeight="1">
      <c r="A976" s="443"/>
      <c r="B976" s="443"/>
      <c r="C976" s="443"/>
      <c r="D976" s="443"/>
      <c r="E976" s="443"/>
      <c r="F976" s="443"/>
      <c r="G976" s="443"/>
      <c r="H976" s="443"/>
      <c r="I976" s="443"/>
      <c r="J976" s="443"/>
      <c r="K976" s="443"/>
      <c r="L976" s="443"/>
      <c r="M976" s="443"/>
      <c r="N976" s="443"/>
      <c r="O976" s="443"/>
      <c r="P976" s="443"/>
      <c r="Q976" s="443"/>
      <c r="R976" s="443"/>
      <c r="S976" s="443"/>
      <c r="T976" s="443"/>
      <c r="U976" s="443"/>
      <c r="V976" s="443"/>
      <c r="W976" s="443"/>
      <c r="X976" s="443"/>
      <c r="Y976" s="443"/>
      <c r="Z976" s="443"/>
    </row>
    <row r="977" ht="34.5" customHeight="1">
      <c r="A977" s="443"/>
      <c r="B977" s="443"/>
      <c r="C977" s="443"/>
      <c r="D977" s="443"/>
      <c r="E977" s="443"/>
      <c r="F977" s="443"/>
      <c r="G977" s="443"/>
      <c r="H977" s="443"/>
      <c r="I977" s="443"/>
      <c r="J977" s="443"/>
      <c r="K977" s="443"/>
      <c r="L977" s="443"/>
      <c r="M977" s="443"/>
      <c r="N977" s="443"/>
      <c r="O977" s="443"/>
      <c r="P977" s="443"/>
      <c r="Q977" s="443"/>
      <c r="R977" s="443"/>
      <c r="S977" s="443"/>
      <c r="T977" s="443"/>
      <c r="U977" s="443"/>
      <c r="V977" s="443"/>
      <c r="W977" s="443"/>
      <c r="X977" s="443"/>
      <c r="Y977" s="443"/>
      <c r="Z977" s="443"/>
    </row>
    <row r="978" ht="34.5" customHeight="1">
      <c r="A978" s="443"/>
      <c r="B978" s="443"/>
      <c r="C978" s="443"/>
      <c r="D978" s="443"/>
      <c r="E978" s="443"/>
      <c r="F978" s="443"/>
      <c r="G978" s="443"/>
      <c r="H978" s="443"/>
      <c r="I978" s="443"/>
      <c r="J978" s="443"/>
      <c r="K978" s="443"/>
      <c r="L978" s="443"/>
      <c r="M978" s="443"/>
      <c r="N978" s="443"/>
      <c r="O978" s="443"/>
      <c r="P978" s="443"/>
      <c r="Q978" s="443"/>
      <c r="R978" s="443"/>
      <c r="S978" s="443"/>
      <c r="T978" s="443"/>
      <c r="U978" s="443"/>
      <c r="V978" s="443"/>
      <c r="W978" s="443"/>
      <c r="X978" s="443"/>
      <c r="Y978" s="443"/>
      <c r="Z978" s="443"/>
    </row>
    <row r="979" ht="34.5" customHeight="1">
      <c r="A979" s="443"/>
      <c r="B979" s="443"/>
      <c r="C979" s="443"/>
      <c r="D979" s="443"/>
      <c r="E979" s="443"/>
      <c r="F979" s="443"/>
      <c r="G979" s="443"/>
      <c r="H979" s="443"/>
      <c r="I979" s="443"/>
      <c r="J979" s="443"/>
      <c r="K979" s="443"/>
      <c r="L979" s="443"/>
      <c r="M979" s="443"/>
      <c r="N979" s="443"/>
      <c r="O979" s="443"/>
      <c r="P979" s="443"/>
      <c r="Q979" s="443"/>
      <c r="R979" s="443"/>
      <c r="S979" s="443"/>
      <c r="T979" s="443"/>
      <c r="U979" s="443"/>
      <c r="V979" s="443"/>
      <c r="W979" s="443"/>
      <c r="X979" s="443"/>
      <c r="Y979" s="443"/>
      <c r="Z979" s="443"/>
    </row>
    <row r="980" ht="34.5" customHeight="1">
      <c r="A980" s="443"/>
      <c r="B980" s="443"/>
      <c r="C980" s="443"/>
      <c r="D980" s="443"/>
      <c r="E980" s="443"/>
      <c r="F980" s="443"/>
      <c r="G980" s="443"/>
      <c r="H980" s="443"/>
      <c r="I980" s="443"/>
      <c r="J980" s="443"/>
      <c r="K980" s="443"/>
      <c r="L980" s="443"/>
      <c r="M980" s="443"/>
      <c r="N980" s="443"/>
      <c r="O980" s="443"/>
      <c r="P980" s="443"/>
      <c r="Q980" s="443"/>
      <c r="R980" s="443"/>
      <c r="S980" s="443"/>
      <c r="T980" s="443"/>
      <c r="U980" s="443"/>
      <c r="V980" s="443"/>
      <c r="W980" s="443"/>
      <c r="X980" s="443"/>
      <c r="Y980" s="443"/>
      <c r="Z980" s="443"/>
    </row>
    <row r="981" ht="34.5" customHeight="1">
      <c r="A981" s="443"/>
      <c r="B981" s="443"/>
      <c r="C981" s="443"/>
      <c r="D981" s="443"/>
      <c r="E981" s="443"/>
      <c r="F981" s="443"/>
      <c r="G981" s="443"/>
      <c r="H981" s="443"/>
      <c r="I981" s="443"/>
      <c r="J981" s="443"/>
      <c r="K981" s="443"/>
      <c r="L981" s="443"/>
      <c r="M981" s="443"/>
      <c r="N981" s="443"/>
      <c r="O981" s="443"/>
      <c r="P981" s="443"/>
      <c r="Q981" s="443"/>
      <c r="R981" s="443"/>
      <c r="S981" s="443"/>
      <c r="T981" s="443"/>
      <c r="U981" s="443"/>
      <c r="V981" s="443"/>
      <c r="W981" s="443"/>
      <c r="X981" s="443"/>
      <c r="Y981" s="443"/>
      <c r="Z981" s="443"/>
    </row>
    <row r="982" ht="34.5" customHeight="1">
      <c r="A982" s="443"/>
      <c r="B982" s="443"/>
      <c r="C982" s="443"/>
      <c r="D982" s="443"/>
      <c r="E982" s="443"/>
      <c r="F982" s="443"/>
      <c r="G982" s="443"/>
      <c r="H982" s="443"/>
      <c r="I982" s="443"/>
      <c r="J982" s="443"/>
      <c r="K982" s="443"/>
      <c r="L982" s="443"/>
      <c r="M982" s="443"/>
      <c r="N982" s="443"/>
      <c r="O982" s="443"/>
      <c r="P982" s="443"/>
      <c r="Q982" s="443"/>
      <c r="R982" s="443"/>
      <c r="S982" s="443"/>
      <c r="T982" s="443"/>
      <c r="U982" s="443"/>
      <c r="V982" s="443"/>
      <c r="W982" s="443"/>
      <c r="X982" s="443"/>
      <c r="Y982" s="443"/>
      <c r="Z982" s="443"/>
    </row>
    <row r="983" ht="34.5" customHeight="1">
      <c r="A983" s="443"/>
      <c r="B983" s="443"/>
      <c r="C983" s="443"/>
      <c r="D983" s="443"/>
      <c r="E983" s="443"/>
      <c r="F983" s="443"/>
      <c r="G983" s="443"/>
      <c r="H983" s="443"/>
      <c r="I983" s="443"/>
      <c r="J983" s="443"/>
      <c r="K983" s="443"/>
      <c r="L983" s="443"/>
      <c r="M983" s="443"/>
      <c r="N983" s="443"/>
      <c r="O983" s="443"/>
      <c r="P983" s="443"/>
      <c r="Q983" s="443"/>
      <c r="R983" s="443"/>
      <c r="S983" s="443"/>
      <c r="T983" s="443"/>
      <c r="U983" s="443"/>
      <c r="V983" s="443"/>
      <c r="W983" s="443"/>
      <c r="X983" s="443"/>
      <c r="Y983" s="443"/>
      <c r="Z983" s="443"/>
    </row>
    <row r="984" ht="34.5" customHeight="1">
      <c r="A984" s="443"/>
      <c r="B984" s="443"/>
      <c r="C984" s="443"/>
      <c r="D984" s="443"/>
      <c r="E984" s="443"/>
      <c r="F984" s="443"/>
      <c r="G984" s="443"/>
      <c r="H984" s="443"/>
      <c r="I984" s="443"/>
      <c r="J984" s="443"/>
      <c r="K984" s="443"/>
      <c r="L984" s="443"/>
      <c r="M984" s="443"/>
      <c r="N984" s="443"/>
      <c r="O984" s="443"/>
      <c r="P984" s="443"/>
      <c r="Q984" s="443"/>
      <c r="R984" s="443"/>
      <c r="S984" s="443"/>
      <c r="T984" s="443"/>
      <c r="U984" s="443"/>
      <c r="V984" s="443"/>
      <c r="W984" s="443"/>
      <c r="X984" s="443"/>
      <c r="Y984" s="443"/>
      <c r="Z984" s="443"/>
    </row>
    <row r="985" ht="34.5" customHeight="1">
      <c r="A985" s="443"/>
      <c r="B985" s="443"/>
      <c r="C985" s="443"/>
      <c r="D985" s="443"/>
      <c r="E985" s="443"/>
      <c r="F985" s="443"/>
      <c r="G985" s="443"/>
      <c r="H985" s="443"/>
      <c r="I985" s="443"/>
      <c r="J985" s="443"/>
      <c r="K985" s="443"/>
      <c r="L985" s="443"/>
      <c r="M985" s="443"/>
      <c r="N985" s="443"/>
      <c r="O985" s="443"/>
      <c r="P985" s="443"/>
      <c r="Q985" s="443"/>
      <c r="R985" s="443"/>
      <c r="S985" s="443"/>
      <c r="T985" s="443"/>
      <c r="U985" s="443"/>
      <c r="V985" s="443"/>
      <c r="W985" s="443"/>
      <c r="X985" s="443"/>
      <c r="Y985" s="443"/>
      <c r="Z985" s="443"/>
    </row>
    <row r="986" ht="34.5" customHeight="1">
      <c r="A986" s="443"/>
      <c r="B986" s="443"/>
      <c r="C986" s="443"/>
      <c r="D986" s="443"/>
      <c r="E986" s="443"/>
      <c r="F986" s="443"/>
      <c r="G986" s="443"/>
      <c r="H986" s="443"/>
      <c r="I986" s="443"/>
      <c r="J986" s="443"/>
      <c r="K986" s="443"/>
      <c r="L986" s="443"/>
      <c r="M986" s="443"/>
      <c r="N986" s="443"/>
      <c r="O986" s="443"/>
      <c r="P986" s="443"/>
      <c r="Q986" s="443"/>
      <c r="R986" s="443"/>
      <c r="S986" s="443"/>
      <c r="T986" s="443"/>
      <c r="U986" s="443"/>
      <c r="V986" s="443"/>
      <c r="W986" s="443"/>
      <c r="X986" s="443"/>
      <c r="Y986" s="443"/>
      <c r="Z986" s="443"/>
    </row>
    <row r="987" ht="34.5" customHeight="1">
      <c r="A987" s="443"/>
      <c r="B987" s="443"/>
      <c r="C987" s="443"/>
      <c r="D987" s="443"/>
      <c r="E987" s="443"/>
      <c r="F987" s="443"/>
      <c r="G987" s="443"/>
      <c r="H987" s="443"/>
      <c r="I987" s="443"/>
      <c r="J987" s="443"/>
      <c r="K987" s="443"/>
      <c r="L987" s="443"/>
      <c r="M987" s="443"/>
      <c r="N987" s="443"/>
      <c r="O987" s="443"/>
      <c r="P987" s="443"/>
      <c r="Q987" s="443"/>
      <c r="R987" s="443"/>
      <c r="S987" s="443"/>
      <c r="T987" s="443"/>
      <c r="U987" s="443"/>
      <c r="V987" s="443"/>
      <c r="W987" s="443"/>
      <c r="X987" s="443"/>
      <c r="Y987" s="443"/>
      <c r="Z987" s="443"/>
    </row>
    <row r="988" ht="34.5" customHeight="1">
      <c r="A988" s="443"/>
      <c r="B988" s="443"/>
      <c r="C988" s="443"/>
      <c r="D988" s="443"/>
      <c r="E988" s="443"/>
      <c r="F988" s="443"/>
      <c r="G988" s="443"/>
      <c r="H988" s="443"/>
      <c r="I988" s="443"/>
      <c r="J988" s="443"/>
      <c r="K988" s="443"/>
      <c r="L988" s="443"/>
      <c r="M988" s="443"/>
      <c r="N988" s="443"/>
      <c r="O988" s="443"/>
      <c r="P988" s="443"/>
      <c r="Q988" s="443"/>
      <c r="R988" s="443"/>
      <c r="S988" s="443"/>
      <c r="T988" s="443"/>
      <c r="U988" s="443"/>
      <c r="V988" s="443"/>
      <c r="W988" s="443"/>
      <c r="X988" s="443"/>
      <c r="Y988" s="443"/>
      <c r="Z988" s="443"/>
    </row>
    <row r="989" ht="34.5" customHeight="1">
      <c r="A989" s="443"/>
      <c r="B989" s="443"/>
      <c r="C989" s="443"/>
      <c r="D989" s="443"/>
      <c r="E989" s="443"/>
      <c r="F989" s="443"/>
      <c r="G989" s="443"/>
      <c r="H989" s="443"/>
      <c r="I989" s="443"/>
      <c r="J989" s="443"/>
      <c r="K989" s="443"/>
      <c r="L989" s="443"/>
      <c r="M989" s="443"/>
      <c r="N989" s="443"/>
      <c r="O989" s="443"/>
      <c r="P989" s="443"/>
      <c r="Q989" s="443"/>
      <c r="R989" s="443"/>
      <c r="S989" s="443"/>
      <c r="T989" s="443"/>
      <c r="U989" s="443"/>
      <c r="V989" s="443"/>
      <c r="W989" s="443"/>
      <c r="X989" s="443"/>
      <c r="Y989" s="443"/>
      <c r="Z989" s="443"/>
    </row>
    <row r="990" ht="34.5" customHeight="1">
      <c r="A990" s="443"/>
      <c r="B990" s="443"/>
      <c r="C990" s="443"/>
      <c r="D990" s="443"/>
      <c r="E990" s="443"/>
      <c r="F990" s="443"/>
      <c r="G990" s="443"/>
      <c r="H990" s="443"/>
      <c r="I990" s="443"/>
      <c r="J990" s="443"/>
      <c r="K990" s="443"/>
      <c r="L990" s="443"/>
      <c r="M990" s="443"/>
      <c r="N990" s="443"/>
      <c r="O990" s="443"/>
      <c r="P990" s="443"/>
      <c r="Q990" s="443"/>
      <c r="R990" s="443"/>
      <c r="S990" s="443"/>
      <c r="T990" s="443"/>
      <c r="U990" s="443"/>
      <c r="V990" s="443"/>
      <c r="W990" s="443"/>
      <c r="X990" s="443"/>
      <c r="Y990" s="443"/>
      <c r="Z990" s="443"/>
    </row>
    <row r="991" ht="34.5" customHeight="1">
      <c r="A991" s="443"/>
      <c r="B991" s="443"/>
      <c r="C991" s="443"/>
      <c r="D991" s="443"/>
      <c r="E991" s="443"/>
      <c r="F991" s="443"/>
      <c r="G991" s="443"/>
      <c r="H991" s="443"/>
      <c r="I991" s="443"/>
      <c r="J991" s="443"/>
      <c r="K991" s="443"/>
      <c r="L991" s="443"/>
      <c r="M991" s="443"/>
      <c r="N991" s="443"/>
      <c r="O991" s="443"/>
      <c r="P991" s="443"/>
      <c r="Q991" s="443"/>
      <c r="R991" s="443"/>
      <c r="S991" s="443"/>
      <c r="T991" s="443"/>
      <c r="U991" s="443"/>
      <c r="V991" s="443"/>
      <c r="W991" s="443"/>
      <c r="X991" s="443"/>
      <c r="Y991" s="443"/>
      <c r="Z991" s="443"/>
    </row>
    <row r="992" ht="34.5" customHeight="1">
      <c r="A992" s="443"/>
      <c r="B992" s="443"/>
      <c r="C992" s="443"/>
      <c r="D992" s="443"/>
      <c r="E992" s="443"/>
      <c r="F992" s="443"/>
      <c r="G992" s="443"/>
      <c r="H992" s="443"/>
      <c r="I992" s="443"/>
      <c r="J992" s="443"/>
      <c r="K992" s="443"/>
      <c r="L992" s="443"/>
      <c r="M992" s="443"/>
      <c r="N992" s="443"/>
      <c r="O992" s="443"/>
      <c r="P992" s="443"/>
      <c r="Q992" s="443"/>
      <c r="R992" s="443"/>
      <c r="S992" s="443"/>
      <c r="T992" s="443"/>
      <c r="U992" s="443"/>
      <c r="V992" s="443"/>
      <c r="W992" s="443"/>
      <c r="X992" s="443"/>
      <c r="Y992" s="443"/>
      <c r="Z992" s="443"/>
    </row>
    <row r="993" ht="34.5" customHeight="1">
      <c r="A993" s="443"/>
      <c r="B993" s="443"/>
      <c r="C993" s="443"/>
      <c r="D993" s="443"/>
      <c r="E993" s="443"/>
      <c r="F993" s="443"/>
      <c r="G993" s="443"/>
      <c r="H993" s="443"/>
      <c r="I993" s="443"/>
      <c r="J993" s="443"/>
      <c r="K993" s="443"/>
      <c r="L993" s="443"/>
      <c r="M993" s="443"/>
      <c r="N993" s="443"/>
      <c r="O993" s="443"/>
      <c r="P993" s="443"/>
      <c r="Q993" s="443"/>
      <c r="R993" s="443"/>
      <c r="S993" s="443"/>
      <c r="T993" s="443"/>
      <c r="U993" s="443"/>
      <c r="V993" s="443"/>
      <c r="W993" s="443"/>
      <c r="X993" s="443"/>
      <c r="Y993" s="443"/>
      <c r="Z993" s="443"/>
    </row>
    <row r="994" ht="34.5" customHeight="1">
      <c r="A994" s="443"/>
      <c r="B994" s="443"/>
      <c r="C994" s="443"/>
      <c r="D994" s="443"/>
      <c r="E994" s="443"/>
      <c r="F994" s="443"/>
      <c r="G994" s="443"/>
      <c r="H994" s="443"/>
      <c r="I994" s="443"/>
      <c r="J994" s="443"/>
      <c r="K994" s="443"/>
      <c r="L994" s="443"/>
      <c r="M994" s="443"/>
      <c r="N994" s="443"/>
      <c r="O994" s="443"/>
      <c r="P994" s="443"/>
      <c r="Q994" s="443"/>
      <c r="R994" s="443"/>
      <c r="S994" s="443"/>
      <c r="T994" s="443"/>
      <c r="U994" s="443"/>
      <c r="V994" s="443"/>
      <c r="W994" s="443"/>
      <c r="X994" s="443"/>
      <c r="Y994" s="443"/>
      <c r="Z994" s="443"/>
    </row>
    <row r="995" ht="34.5" customHeight="1">
      <c r="A995" s="443"/>
      <c r="B995" s="443"/>
      <c r="C995" s="443"/>
      <c r="D995" s="443"/>
      <c r="E995" s="443"/>
      <c r="F995" s="443"/>
      <c r="G995" s="443"/>
      <c r="H995" s="443"/>
      <c r="I995" s="443"/>
      <c r="J995" s="443"/>
      <c r="K995" s="443"/>
      <c r="L995" s="443"/>
      <c r="M995" s="443"/>
      <c r="N995" s="443"/>
      <c r="O995" s="443"/>
      <c r="P995" s="443"/>
      <c r="Q995" s="443"/>
      <c r="R995" s="443"/>
      <c r="S995" s="443"/>
      <c r="T995" s="443"/>
      <c r="U995" s="443"/>
      <c r="V995" s="443"/>
      <c r="W995" s="443"/>
      <c r="X995" s="443"/>
      <c r="Y995" s="443"/>
      <c r="Z995" s="443"/>
    </row>
    <row r="996" ht="34.5" customHeight="1">
      <c r="A996" s="443"/>
      <c r="B996" s="443"/>
      <c r="C996" s="443"/>
      <c r="D996" s="443"/>
      <c r="E996" s="443"/>
      <c r="F996" s="443"/>
      <c r="G996" s="443"/>
      <c r="H996" s="443"/>
      <c r="I996" s="443"/>
      <c r="J996" s="443"/>
      <c r="K996" s="443"/>
      <c r="L996" s="443"/>
      <c r="M996" s="443"/>
      <c r="N996" s="443"/>
      <c r="O996" s="443"/>
      <c r="P996" s="443"/>
      <c r="Q996" s="443"/>
      <c r="R996" s="443"/>
      <c r="S996" s="443"/>
      <c r="T996" s="443"/>
      <c r="U996" s="443"/>
      <c r="V996" s="443"/>
      <c r="W996" s="443"/>
      <c r="X996" s="443"/>
      <c r="Y996" s="443"/>
      <c r="Z996" s="443"/>
    </row>
    <row r="997" ht="34.5" customHeight="1">
      <c r="A997" s="443"/>
      <c r="B997" s="443"/>
      <c r="C997" s="443"/>
      <c r="D997" s="443"/>
      <c r="E997" s="443"/>
      <c r="F997" s="443"/>
      <c r="G997" s="443"/>
      <c r="H997" s="443"/>
      <c r="I997" s="443"/>
      <c r="J997" s="443"/>
      <c r="K997" s="443"/>
      <c r="L997" s="443"/>
      <c r="M997" s="443"/>
      <c r="N997" s="443"/>
      <c r="O997" s="443"/>
      <c r="P997" s="443"/>
      <c r="Q997" s="443"/>
      <c r="R997" s="443"/>
      <c r="S997" s="443"/>
      <c r="T997" s="443"/>
      <c r="U997" s="443"/>
      <c r="V997" s="443"/>
      <c r="W997" s="443"/>
      <c r="X997" s="443"/>
      <c r="Y997" s="443"/>
      <c r="Z997" s="443"/>
    </row>
    <row r="998" ht="34.5" customHeight="1">
      <c r="A998" s="443"/>
      <c r="B998" s="443"/>
      <c r="C998" s="443"/>
      <c r="D998" s="443"/>
      <c r="E998" s="443"/>
      <c r="F998" s="443"/>
      <c r="G998" s="443"/>
      <c r="H998" s="443"/>
      <c r="I998" s="443"/>
      <c r="J998" s="443"/>
      <c r="K998" s="443"/>
      <c r="L998" s="443"/>
      <c r="M998" s="443"/>
      <c r="N998" s="443"/>
      <c r="O998" s="443"/>
      <c r="P998" s="443"/>
      <c r="Q998" s="443"/>
      <c r="R998" s="443"/>
      <c r="S998" s="443"/>
      <c r="T998" s="443"/>
      <c r="U998" s="443"/>
      <c r="V998" s="443"/>
      <c r="W998" s="443"/>
      <c r="X998" s="443"/>
      <c r="Y998" s="443"/>
      <c r="Z998" s="443"/>
    </row>
    <row r="999" ht="34.5" customHeight="1">
      <c r="A999" s="443"/>
      <c r="B999" s="443"/>
      <c r="C999" s="443"/>
      <c r="D999" s="443"/>
      <c r="E999" s="443"/>
      <c r="F999" s="443"/>
      <c r="G999" s="443"/>
      <c r="H999" s="443"/>
      <c r="I999" s="443"/>
      <c r="J999" s="443"/>
      <c r="K999" s="443"/>
      <c r="L999" s="443"/>
      <c r="M999" s="443"/>
      <c r="N999" s="443"/>
      <c r="O999" s="443"/>
      <c r="P999" s="443"/>
      <c r="Q999" s="443"/>
      <c r="R999" s="443"/>
      <c r="S999" s="443"/>
      <c r="T999" s="443"/>
      <c r="U999" s="443"/>
      <c r="V999" s="443"/>
      <c r="W999" s="443"/>
      <c r="X999" s="443"/>
      <c r="Y999" s="443"/>
      <c r="Z999" s="443"/>
    </row>
    <row r="1000" ht="34.5" customHeight="1">
      <c r="A1000" s="443"/>
      <c r="B1000" s="443"/>
      <c r="C1000" s="443"/>
      <c r="D1000" s="443"/>
      <c r="E1000" s="443"/>
      <c r="F1000" s="443"/>
      <c r="G1000" s="443"/>
      <c r="H1000" s="443"/>
      <c r="I1000" s="443"/>
      <c r="J1000" s="443"/>
      <c r="K1000" s="443"/>
      <c r="L1000" s="443"/>
      <c r="M1000" s="443"/>
      <c r="N1000" s="443"/>
      <c r="O1000" s="443"/>
      <c r="P1000" s="443"/>
      <c r="Q1000" s="443"/>
      <c r="R1000" s="443"/>
      <c r="S1000" s="443"/>
      <c r="T1000" s="443"/>
      <c r="U1000" s="443"/>
      <c r="V1000" s="443"/>
      <c r="W1000" s="443"/>
      <c r="X1000" s="443"/>
      <c r="Y1000" s="443"/>
      <c r="Z1000" s="443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41.57"/>
    <col customWidth="1" min="2" max="2" width="41.71"/>
    <col customWidth="1" min="3" max="3" width="17.57"/>
    <col customWidth="1" min="5" max="5" width="16.57"/>
    <col customWidth="1" min="8" max="8" width="19.0"/>
    <col customWidth="1" min="9" max="9" width="20.14"/>
    <col customWidth="1" min="10" max="10" width="32.14"/>
  </cols>
  <sheetData>
    <row r="1">
      <c r="A1" s="805" t="s">
        <v>899</v>
      </c>
      <c r="B1" s="805" t="s">
        <v>900</v>
      </c>
      <c r="C1" s="806"/>
      <c r="D1" s="806"/>
      <c r="E1" s="806"/>
      <c r="F1" s="807" t="s">
        <v>901</v>
      </c>
      <c r="G1" s="806"/>
      <c r="H1" s="806"/>
      <c r="I1" s="806"/>
      <c r="J1" s="806"/>
      <c r="K1" s="808"/>
      <c r="L1" s="808"/>
      <c r="M1" s="808"/>
      <c r="N1" s="808"/>
      <c r="O1" s="808"/>
      <c r="P1" s="808"/>
      <c r="Q1" s="808"/>
      <c r="R1" s="808"/>
      <c r="S1" s="808"/>
      <c r="T1" s="808"/>
      <c r="U1" s="808"/>
      <c r="V1" s="808"/>
      <c r="W1" s="808"/>
      <c r="X1" s="808"/>
      <c r="Y1" s="808"/>
      <c r="Z1" s="808"/>
      <c r="AA1" s="808"/>
      <c r="AB1" s="808"/>
      <c r="AC1" s="808"/>
    </row>
    <row r="2">
      <c r="A2" s="808" t="s">
        <v>902</v>
      </c>
      <c r="B2" s="808" t="s">
        <v>903</v>
      </c>
      <c r="C2" s="806"/>
      <c r="D2" s="806"/>
      <c r="E2" s="806"/>
      <c r="F2" s="806"/>
      <c r="G2" s="806"/>
      <c r="H2" s="806"/>
      <c r="I2" s="806"/>
      <c r="J2" s="806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808"/>
      <c r="X2" s="808"/>
      <c r="Y2" s="808"/>
      <c r="Z2" s="808"/>
      <c r="AA2" s="808"/>
      <c r="AB2" s="808"/>
      <c r="AC2" s="808"/>
    </row>
    <row r="3">
      <c r="A3" s="808"/>
      <c r="B3" s="808"/>
      <c r="C3" s="806"/>
      <c r="D3" s="806"/>
      <c r="E3" s="806"/>
      <c r="F3" s="806"/>
      <c r="G3" s="806"/>
      <c r="H3" s="806"/>
      <c r="I3" s="806"/>
      <c r="J3" s="806"/>
      <c r="K3" s="808"/>
      <c r="L3" s="808"/>
      <c r="M3" s="808"/>
      <c r="N3" s="808"/>
      <c r="O3" s="808"/>
      <c r="P3" s="808"/>
      <c r="Q3" s="808"/>
      <c r="R3" s="808"/>
      <c r="S3" s="808"/>
      <c r="T3" s="808"/>
      <c r="U3" s="808"/>
      <c r="V3" s="808"/>
      <c r="W3" s="808"/>
      <c r="X3" s="808"/>
      <c r="Y3" s="808"/>
      <c r="Z3" s="808"/>
      <c r="AA3" s="808"/>
      <c r="AB3" s="808"/>
      <c r="AC3" s="808"/>
    </row>
    <row r="4">
      <c r="A4" s="809" t="s">
        <v>857</v>
      </c>
      <c r="B4" s="809" t="s">
        <v>904</v>
      </c>
      <c r="C4" s="810" t="s">
        <v>905</v>
      </c>
      <c r="D4" s="810" t="s">
        <v>906</v>
      </c>
      <c r="E4" s="810" t="s">
        <v>907</v>
      </c>
      <c r="F4" s="811" t="s">
        <v>908</v>
      </c>
      <c r="G4" s="811" t="s">
        <v>909</v>
      </c>
      <c r="H4" s="812" t="s">
        <v>910</v>
      </c>
      <c r="I4" s="813" t="s">
        <v>911</v>
      </c>
      <c r="J4" s="814" t="s">
        <v>912</v>
      </c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</row>
    <row r="5">
      <c r="A5" s="815" t="s">
        <v>913</v>
      </c>
      <c r="B5" s="816" t="s">
        <v>914</v>
      </c>
      <c r="C5" s="817">
        <f>0.53*100</f>
        <v>53</v>
      </c>
      <c r="D5" s="817">
        <f t="shared" ref="D5:D7" si="1">4+1.605+0.1+4.68+0.035</f>
        <v>10.42</v>
      </c>
      <c r="E5" s="817">
        <f t="shared" ref="E5:E14" si="2">C5+D5</f>
        <v>63.42</v>
      </c>
      <c r="F5" s="817">
        <v>70.0</v>
      </c>
      <c r="G5" s="817">
        <v>0.7</v>
      </c>
      <c r="H5" s="818">
        <f t="shared" ref="H5:H14" si="3">(F5-E5)/E5</f>
        <v>0.1037527594</v>
      </c>
      <c r="I5" s="819">
        <f>F5</f>
        <v>70</v>
      </c>
      <c r="J5" s="817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</row>
    <row r="6">
      <c r="A6" s="815" t="s">
        <v>915</v>
      </c>
      <c r="B6" s="816" t="s">
        <v>916</v>
      </c>
      <c r="C6" s="817">
        <f>1.08*50</f>
        <v>54</v>
      </c>
      <c r="D6" s="817">
        <f t="shared" si="1"/>
        <v>10.42</v>
      </c>
      <c r="E6" s="817">
        <f t="shared" si="2"/>
        <v>64.42</v>
      </c>
      <c r="F6" s="817">
        <v>52.5</v>
      </c>
      <c r="G6" s="817">
        <v>1.05</v>
      </c>
      <c r="H6" s="818">
        <f t="shared" si="3"/>
        <v>-0.1850357032</v>
      </c>
      <c r="I6" s="819">
        <v>55.0</v>
      </c>
      <c r="J6" s="817" t="s">
        <v>917</v>
      </c>
      <c r="L6" s="808"/>
      <c r="M6" s="808"/>
      <c r="N6" s="808"/>
      <c r="O6" s="808"/>
      <c r="P6" s="808"/>
      <c r="Q6" s="808"/>
      <c r="R6" s="808"/>
      <c r="S6" s="808"/>
      <c r="T6" s="808"/>
      <c r="U6" s="808"/>
      <c r="V6" s="808"/>
      <c r="W6" s="808"/>
      <c r="X6" s="808"/>
      <c r="Y6" s="808"/>
      <c r="Z6" s="808"/>
      <c r="AA6" s="808"/>
      <c r="AB6" s="808"/>
      <c r="AC6" s="808"/>
    </row>
    <row r="7">
      <c r="A7" s="815" t="s">
        <v>918</v>
      </c>
      <c r="B7" s="816" t="s">
        <v>916</v>
      </c>
      <c r="C7" s="817">
        <f>0.9*50</f>
        <v>45</v>
      </c>
      <c r="D7" s="817">
        <f t="shared" si="1"/>
        <v>10.42</v>
      </c>
      <c r="E7" s="817">
        <f t="shared" si="2"/>
        <v>55.42</v>
      </c>
      <c r="F7" s="817">
        <v>52.5</v>
      </c>
      <c r="G7" s="817">
        <v>1.05</v>
      </c>
      <c r="H7" s="818">
        <f t="shared" si="3"/>
        <v>-0.05268856009</v>
      </c>
      <c r="I7" s="819">
        <v>55.0</v>
      </c>
      <c r="J7" s="817" t="s">
        <v>919</v>
      </c>
      <c r="L7" s="808"/>
      <c r="M7" s="808"/>
      <c r="N7" s="808"/>
      <c r="O7" s="808"/>
      <c r="P7" s="808"/>
      <c r="Q7" s="808"/>
      <c r="R7" s="808"/>
      <c r="S7" s="808"/>
      <c r="T7" s="808"/>
      <c r="U7" s="808"/>
      <c r="V7" s="808"/>
      <c r="W7" s="808"/>
      <c r="X7" s="808"/>
      <c r="Y7" s="808"/>
      <c r="Z7" s="808"/>
      <c r="AA7" s="808"/>
      <c r="AB7" s="808"/>
      <c r="AC7" s="808"/>
    </row>
    <row r="8">
      <c r="A8" s="815" t="s">
        <v>920</v>
      </c>
      <c r="B8" s="816" t="s">
        <v>921</v>
      </c>
      <c r="C8" s="817">
        <f>0.53*40+1.08*40</f>
        <v>64.4</v>
      </c>
      <c r="D8" s="817">
        <f t="shared" ref="D8:D9" si="4">4.5+1.605+0.1+4.68+0.035</f>
        <v>10.92</v>
      </c>
      <c r="E8" s="817">
        <f t="shared" si="2"/>
        <v>75.32</v>
      </c>
      <c r="F8" s="817">
        <v>76.0</v>
      </c>
      <c r="G8" s="817">
        <v>0.95</v>
      </c>
      <c r="H8" s="818">
        <f t="shared" si="3"/>
        <v>0.009028146575</v>
      </c>
      <c r="I8" s="819">
        <f t="shared" ref="I8:I10" si="5">F8</f>
        <v>76</v>
      </c>
      <c r="J8" s="817"/>
      <c r="L8" s="808"/>
      <c r="M8" s="808"/>
      <c r="N8" s="808"/>
      <c r="O8" s="808"/>
      <c r="P8" s="808"/>
      <c r="Q8" s="808"/>
      <c r="R8" s="808"/>
      <c r="S8" s="808"/>
      <c r="T8" s="808"/>
      <c r="U8" s="808"/>
      <c r="V8" s="808"/>
      <c r="W8" s="808"/>
      <c r="X8" s="808"/>
      <c r="Y8" s="808"/>
      <c r="Z8" s="808"/>
      <c r="AA8" s="808"/>
      <c r="AB8" s="808"/>
      <c r="AC8" s="808"/>
    </row>
    <row r="9">
      <c r="A9" s="815" t="s">
        <v>922</v>
      </c>
      <c r="B9" s="816" t="s">
        <v>921</v>
      </c>
      <c r="C9" s="817">
        <f>0.53*40+0.9*40</f>
        <v>57.2</v>
      </c>
      <c r="D9" s="817">
        <f t="shared" si="4"/>
        <v>10.92</v>
      </c>
      <c r="E9" s="817">
        <f t="shared" si="2"/>
        <v>68.12</v>
      </c>
      <c r="F9" s="817">
        <v>76.0</v>
      </c>
      <c r="G9" s="817">
        <v>0.95</v>
      </c>
      <c r="H9" s="818">
        <f t="shared" si="3"/>
        <v>0.1156782149</v>
      </c>
      <c r="I9" s="819">
        <f t="shared" si="5"/>
        <v>76</v>
      </c>
      <c r="J9" s="817"/>
      <c r="L9" s="808"/>
      <c r="M9" s="808"/>
      <c r="N9" s="808"/>
      <c r="O9" s="808"/>
      <c r="P9" s="808"/>
      <c r="Q9" s="808"/>
      <c r="R9" s="808"/>
      <c r="S9" s="808"/>
      <c r="T9" s="808"/>
      <c r="U9" s="808"/>
      <c r="V9" s="808"/>
      <c r="W9" s="808"/>
      <c r="X9" s="808"/>
      <c r="Y9" s="808"/>
      <c r="Z9" s="808"/>
      <c r="AA9" s="808"/>
      <c r="AB9" s="808"/>
      <c r="AC9" s="808"/>
    </row>
    <row r="10">
      <c r="A10" s="815" t="s">
        <v>923</v>
      </c>
      <c r="B10" s="816" t="s">
        <v>924</v>
      </c>
      <c r="C10" s="817">
        <f>0.53*500</f>
        <v>265</v>
      </c>
      <c r="D10" s="817">
        <f t="shared" ref="D10:D12" si="6">4.5+6.42+0.4+8.44+0.14</f>
        <v>19.9</v>
      </c>
      <c r="E10" s="817">
        <f t="shared" si="2"/>
        <v>284.9</v>
      </c>
      <c r="F10" s="817">
        <v>350.0</v>
      </c>
      <c r="G10" s="817">
        <v>0.7</v>
      </c>
      <c r="H10" s="818">
        <f t="shared" si="3"/>
        <v>0.2285012285</v>
      </c>
      <c r="I10" s="819">
        <f t="shared" si="5"/>
        <v>350</v>
      </c>
      <c r="J10" s="817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</row>
    <row r="11">
      <c r="A11" s="815" t="s">
        <v>925</v>
      </c>
      <c r="B11" s="816" t="s">
        <v>926</v>
      </c>
      <c r="C11" s="817">
        <f>1.08*250</f>
        <v>270</v>
      </c>
      <c r="D11" s="817">
        <f t="shared" si="6"/>
        <v>19.9</v>
      </c>
      <c r="E11" s="817">
        <f t="shared" si="2"/>
        <v>289.9</v>
      </c>
      <c r="F11" s="817">
        <v>262.5</v>
      </c>
      <c r="G11" s="817">
        <v>1.05</v>
      </c>
      <c r="H11" s="818">
        <f t="shared" si="3"/>
        <v>-0.09451535012</v>
      </c>
      <c r="I11" s="819">
        <v>265.0</v>
      </c>
      <c r="J11" s="817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</row>
    <row r="12">
      <c r="A12" s="815" t="s">
        <v>927</v>
      </c>
      <c r="B12" s="816" t="s">
        <v>926</v>
      </c>
      <c r="C12" s="817">
        <f>0.9*250</f>
        <v>225</v>
      </c>
      <c r="D12" s="817">
        <f t="shared" si="6"/>
        <v>19.9</v>
      </c>
      <c r="E12" s="817">
        <f t="shared" si="2"/>
        <v>244.9</v>
      </c>
      <c r="F12" s="817">
        <v>262.5</v>
      </c>
      <c r="G12" s="817">
        <v>1.05</v>
      </c>
      <c r="H12" s="818">
        <f t="shared" si="3"/>
        <v>0.07186606778</v>
      </c>
      <c r="I12" s="819">
        <v>265.0</v>
      </c>
      <c r="J12" s="817"/>
      <c r="L12" s="808"/>
      <c r="M12" s="808"/>
      <c r="N12" s="808"/>
      <c r="O12" s="808"/>
      <c r="P12" s="808"/>
      <c r="Q12" s="808"/>
      <c r="R12" s="808"/>
      <c r="S12" s="808"/>
      <c r="T12" s="808"/>
      <c r="U12" s="808"/>
      <c r="V12" s="808"/>
      <c r="W12" s="808"/>
      <c r="X12" s="808"/>
      <c r="Y12" s="808"/>
      <c r="Z12" s="808"/>
      <c r="AA12" s="808"/>
      <c r="AB12" s="808"/>
      <c r="AC12" s="808"/>
    </row>
    <row r="13">
      <c r="A13" s="815" t="s">
        <v>928</v>
      </c>
      <c r="B13" s="816" t="s">
        <v>929</v>
      </c>
      <c r="C13" s="817">
        <f>0.53*250+1.08*250</f>
        <v>402.5</v>
      </c>
      <c r="D13" s="817">
        <f t="shared" ref="D13:D14" si="7">5+6.42+0.4+8.44+0.14</f>
        <v>20.4</v>
      </c>
      <c r="E13" s="817">
        <f t="shared" si="2"/>
        <v>422.9</v>
      </c>
      <c r="F13" s="817">
        <v>475.0</v>
      </c>
      <c r="G13" s="817">
        <v>0.95</v>
      </c>
      <c r="H13" s="818">
        <f t="shared" si="3"/>
        <v>0.1231969733</v>
      </c>
      <c r="I13" s="819">
        <f t="shared" ref="I13:I14" si="8">F13</f>
        <v>475</v>
      </c>
      <c r="J13" s="817"/>
      <c r="L13" s="808"/>
      <c r="M13" s="808"/>
      <c r="N13" s="808"/>
      <c r="O13" s="808"/>
      <c r="P13" s="808"/>
      <c r="Q13" s="808"/>
      <c r="R13" s="808"/>
      <c r="S13" s="808"/>
      <c r="T13" s="808"/>
      <c r="U13" s="808"/>
      <c r="V13" s="808"/>
      <c r="W13" s="808"/>
      <c r="X13" s="808"/>
      <c r="Y13" s="808"/>
      <c r="Z13" s="808"/>
      <c r="AA13" s="808"/>
      <c r="AB13" s="808"/>
      <c r="AC13" s="808"/>
    </row>
    <row r="14">
      <c r="A14" s="815" t="s">
        <v>930</v>
      </c>
      <c r="B14" s="816" t="s">
        <v>929</v>
      </c>
      <c r="C14" s="817">
        <f>0.53*250+0.9*250</f>
        <v>357.5</v>
      </c>
      <c r="D14" s="817">
        <f t="shared" si="7"/>
        <v>20.4</v>
      </c>
      <c r="E14" s="817">
        <f t="shared" si="2"/>
        <v>377.9</v>
      </c>
      <c r="F14" s="817">
        <v>475.0</v>
      </c>
      <c r="G14" s="817">
        <v>0.95</v>
      </c>
      <c r="H14" s="818">
        <f t="shared" si="3"/>
        <v>0.2569462821</v>
      </c>
      <c r="I14" s="819">
        <f t="shared" si="8"/>
        <v>475</v>
      </c>
      <c r="J14" s="817"/>
      <c r="L14" s="808"/>
      <c r="M14" s="808"/>
      <c r="N14" s="808"/>
      <c r="O14" s="808"/>
      <c r="P14" s="808"/>
      <c r="Q14" s="808"/>
      <c r="R14" s="808"/>
      <c r="S14" s="808"/>
      <c r="T14" s="808"/>
      <c r="U14" s="808"/>
      <c r="V14" s="808"/>
      <c r="W14" s="808"/>
      <c r="X14" s="808"/>
      <c r="Y14" s="808"/>
      <c r="Z14" s="808"/>
      <c r="AA14" s="808"/>
      <c r="AB14" s="808"/>
      <c r="AC14" s="808"/>
    </row>
    <row r="15">
      <c r="A15" s="808"/>
      <c r="B15" s="820"/>
      <c r="C15" s="821"/>
      <c r="D15" s="821"/>
      <c r="E15" s="821"/>
      <c r="F15" s="821"/>
      <c r="G15" s="821"/>
      <c r="H15" s="821"/>
      <c r="I15" s="821"/>
      <c r="J15" s="821"/>
      <c r="K15" s="820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</row>
    <row r="16">
      <c r="A16" s="808"/>
      <c r="C16" s="821"/>
      <c r="D16" s="821"/>
      <c r="E16" s="821"/>
      <c r="F16" s="821"/>
      <c r="G16" s="821"/>
      <c r="H16" s="821"/>
      <c r="I16" s="821"/>
      <c r="J16" s="821"/>
      <c r="K16" s="820"/>
      <c r="L16" s="808"/>
      <c r="M16" s="808"/>
      <c r="N16" s="808"/>
      <c r="O16" s="808"/>
      <c r="P16" s="808"/>
      <c r="Q16" s="808"/>
      <c r="R16" s="808"/>
      <c r="S16" s="808"/>
      <c r="T16" s="808"/>
      <c r="U16" s="808"/>
      <c r="V16" s="808"/>
      <c r="W16" s="808"/>
      <c r="X16" s="808"/>
      <c r="Y16" s="808"/>
      <c r="Z16" s="808"/>
      <c r="AA16" s="808"/>
      <c r="AB16" s="808"/>
      <c r="AC16" s="808"/>
    </row>
    <row r="17">
      <c r="A17" s="808"/>
      <c r="B17" s="820"/>
      <c r="C17" s="821"/>
      <c r="D17" s="821"/>
      <c r="E17" s="821"/>
      <c r="F17" s="821"/>
      <c r="G17" s="821"/>
      <c r="H17" s="821"/>
      <c r="I17" s="821"/>
      <c r="J17" s="821"/>
      <c r="K17" s="820"/>
      <c r="L17" s="808"/>
      <c r="M17" s="808"/>
      <c r="N17" s="808"/>
      <c r="O17" s="808"/>
      <c r="P17" s="808"/>
      <c r="Q17" s="808"/>
      <c r="R17" s="808"/>
      <c r="S17" s="808"/>
      <c r="T17" s="808"/>
      <c r="U17" s="808"/>
      <c r="V17" s="808"/>
      <c r="W17" s="808"/>
      <c r="X17" s="808"/>
      <c r="Y17" s="808"/>
      <c r="Z17" s="808"/>
      <c r="AA17" s="808"/>
      <c r="AB17" s="808"/>
      <c r="AC17" s="808"/>
    </row>
    <row r="18">
      <c r="A18" s="822" t="s">
        <v>931</v>
      </c>
      <c r="C18" s="369"/>
      <c r="D18" s="369"/>
      <c r="E18" s="369"/>
      <c r="F18" s="821"/>
      <c r="G18" s="821"/>
      <c r="H18" s="369"/>
      <c r="I18" s="821"/>
      <c r="J18" s="821"/>
      <c r="K18" s="820"/>
      <c r="L18" s="808"/>
      <c r="M18" s="808"/>
      <c r="N18" s="808"/>
      <c r="O18" s="808"/>
      <c r="P18" s="808"/>
      <c r="Q18" s="808"/>
      <c r="R18" s="808"/>
      <c r="S18" s="808"/>
      <c r="T18" s="808"/>
      <c r="U18" s="808"/>
      <c r="V18" s="808"/>
      <c r="W18" s="808"/>
      <c r="X18" s="808"/>
      <c r="Y18" s="808"/>
      <c r="Z18" s="808"/>
      <c r="AA18" s="808"/>
      <c r="AB18" s="808"/>
      <c r="AC18" s="808"/>
    </row>
    <row r="19">
      <c r="A19" s="823" t="s">
        <v>932</v>
      </c>
      <c r="B19" s="824" t="s">
        <v>933</v>
      </c>
      <c r="C19" s="824" t="s">
        <v>934</v>
      </c>
      <c r="D19" s="824" t="s">
        <v>935</v>
      </c>
      <c r="E19" s="369"/>
      <c r="F19" s="821"/>
      <c r="G19" s="821"/>
      <c r="H19" s="369"/>
      <c r="I19" s="821"/>
      <c r="J19" s="821"/>
      <c r="K19" s="820"/>
      <c r="L19" s="808"/>
      <c r="M19" s="808"/>
      <c r="N19" s="808"/>
      <c r="O19" s="808"/>
      <c r="P19" s="808"/>
      <c r="Q19" s="808"/>
      <c r="R19" s="808"/>
      <c r="S19" s="808"/>
      <c r="T19" s="808"/>
      <c r="U19" s="808"/>
      <c r="V19" s="808"/>
      <c r="W19" s="808"/>
      <c r="X19" s="808"/>
      <c r="Y19" s="808"/>
      <c r="Z19" s="808"/>
      <c r="AA19" s="808"/>
      <c r="AB19" s="808"/>
      <c r="AC19" s="808"/>
    </row>
    <row r="20">
      <c r="A20" s="825" t="s">
        <v>936</v>
      </c>
      <c r="B20" s="826" t="s">
        <v>937</v>
      </c>
      <c r="C20" s="817"/>
      <c r="D20" s="817"/>
      <c r="E20" s="369"/>
      <c r="F20" s="821"/>
      <c r="G20" s="821"/>
      <c r="H20" s="369"/>
      <c r="I20" s="821"/>
      <c r="J20" s="821"/>
      <c r="K20" s="820"/>
      <c r="L20" s="808"/>
      <c r="M20" s="808"/>
      <c r="N20" s="808"/>
      <c r="O20" s="808"/>
      <c r="P20" s="808"/>
      <c r="Q20" s="808"/>
      <c r="R20" s="808"/>
      <c r="S20" s="808"/>
      <c r="T20" s="808"/>
      <c r="U20" s="808"/>
      <c r="V20" s="808"/>
      <c r="W20" s="808"/>
      <c r="X20" s="808"/>
      <c r="Y20" s="808"/>
      <c r="Z20" s="808"/>
      <c r="AA20" s="808"/>
      <c r="AB20" s="808"/>
      <c r="AC20" s="808"/>
    </row>
    <row r="21">
      <c r="A21" s="825" t="s">
        <v>938</v>
      </c>
      <c r="B21" s="826" t="s">
        <v>939</v>
      </c>
      <c r="C21" s="817">
        <f>3.77+0.91</f>
        <v>4.68</v>
      </c>
      <c r="D21" s="817">
        <v>0.047</v>
      </c>
      <c r="E21" s="369"/>
      <c r="F21" s="821"/>
      <c r="G21" s="821"/>
      <c r="H21" s="369"/>
      <c r="I21" s="821"/>
      <c r="J21" s="821"/>
      <c r="K21" s="820"/>
      <c r="L21" s="808"/>
      <c r="M21" s="808"/>
      <c r="N21" s="808"/>
      <c r="O21" s="808"/>
      <c r="P21" s="808"/>
      <c r="Q21" s="808"/>
      <c r="R21" s="808"/>
      <c r="S21" s="808"/>
      <c r="T21" s="808"/>
      <c r="U21" s="808"/>
      <c r="V21" s="808"/>
      <c r="W21" s="808"/>
      <c r="X21" s="808"/>
      <c r="Y21" s="808"/>
      <c r="Z21" s="808"/>
      <c r="AA21" s="808"/>
      <c r="AB21" s="808"/>
      <c r="AC21" s="808"/>
    </row>
    <row r="22">
      <c r="A22" s="825" t="s">
        <v>940</v>
      </c>
      <c r="B22" s="826" t="s">
        <v>941</v>
      </c>
      <c r="C22" s="817">
        <f>7.53+0.91</f>
        <v>8.44</v>
      </c>
      <c r="D22" s="817">
        <v>0.017</v>
      </c>
      <c r="E22" s="369"/>
      <c r="F22" s="821"/>
      <c r="G22" s="821"/>
      <c r="H22" s="821"/>
      <c r="I22" s="821"/>
      <c r="J22" s="821"/>
      <c r="K22" s="820"/>
      <c r="L22" s="808"/>
      <c r="M22" s="808"/>
      <c r="N22" s="808"/>
      <c r="O22" s="808"/>
      <c r="P22" s="808"/>
      <c r="Q22" s="808"/>
      <c r="R22" s="808"/>
      <c r="S22" s="808"/>
      <c r="T22" s="808"/>
      <c r="U22" s="808"/>
      <c r="V22" s="808"/>
      <c r="W22" s="808"/>
      <c r="X22" s="808"/>
      <c r="Y22" s="808"/>
      <c r="Z22" s="808"/>
      <c r="AA22" s="808"/>
      <c r="AB22" s="808"/>
      <c r="AC22" s="808"/>
    </row>
    <row r="23">
      <c r="A23" s="825" t="s">
        <v>942</v>
      </c>
      <c r="B23" s="826" t="s">
        <v>943</v>
      </c>
      <c r="C23" s="821"/>
      <c r="D23" s="821"/>
      <c r="E23" s="806"/>
      <c r="F23" s="821"/>
      <c r="G23" s="821"/>
      <c r="H23" s="806"/>
      <c r="I23" s="806"/>
      <c r="J23" s="806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8"/>
      <c r="V23" s="808"/>
      <c r="W23" s="808"/>
      <c r="X23" s="808"/>
      <c r="Y23" s="808"/>
      <c r="Z23" s="808"/>
      <c r="AA23" s="808"/>
      <c r="AB23" s="808"/>
      <c r="AC23" s="808"/>
    </row>
    <row r="24">
      <c r="A24" s="808"/>
      <c r="B24" s="808"/>
      <c r="C24" s="806"/>
      <c r="D24" s="806"/>
      <c r="E24" s="806"/>
      <c r="F24" s="821"/>
      <c r="G24" s="821"/>
      <c r="H24" s="806"/>
      <c r="I24" s="806"/>
      <c r="J24" s="806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8"/>
      <c r="V24" s="808"/>
      <c r="W24" s="808"/>
      <c r="X24" s="808"/>
      <c r="Y24" s="808"/>
      <c r="Z24" s="808"/>
      <c r="AA24" s="808"/>
      <c r="AB24" s="808"/>
      <c r="AC24" s="808"/>
    </row>
    <row r="25">
      <c r="A25" s="808"/>
      <c r="B25" s="808"/>
      <c r="C25" s="806"/>
      <c r="D25" s="806"/>
      <c r="E25" s="806"/>
      <c r="F25" s="821"/>
      <c r="G25" s="821"/>
      <c r="H25" s="806"/>
      <c r="I25" s="806"/>
      <c r="J25" s="806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8"/>
      <c r="V25" s="808"/>
      <c r="W25" s="808"/>
      <c r="X25" s="808"/>
      <c r="Y25" s="808"/>
      <c r="Z25" s="808"/>
      <c r="AA25" s="808"/>
      <c r="AB25" s="808"/>
      <c r="AC25" s="808"/>
    </row>
    <row r="26">
      <c r="A26" s="808"/>
      <c r="B26" s="808"/>
      <c r="C26" s="806"/>
      <c r="D26" s="806"/>
      <c r="E26" s="806"/>
      <c r="F26" s="821"/>
      <c r="G26" s="821"/>
      <c r="H26" s="806"/>
      <c r="I26" s="806"/>
      <c r="J26" s="806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8"/>
      <c r="V26" s="808"/>
      <c r="W26" s="808"/>
      <c r="X26" s="808"/>
      <c r="Y26" s="808"/>
      <c r="Z26" s="808"/>
      <c r="AA26" s="808"/>
      <c r="AB26" s="808"/>
      <c r="AC26" s="808"/>
    </row>
    <row r="27">
      <c r="A27" s="808"/>
      <c r="B27" s="808"/>
      <c r="C27" s="806"/>
      <c r="D27" s="806"/>
      <c r="E27" s="806"/>
      <c r="F27" s="806"/>
      <c r="G27" s="806"/>
      <c r="H27" s="806"/>
      <c r="I27" s="806"/>
      <c r="J27" s="806"/>
      <c r="K27" s="808"/>
      <c r="L27" s="808"/>
      <c r="M27" s="808"/>
      <c r="N27" s="808"/>
      <c r="O27" s="808"/>
      <c r="P27" s="808"/>
      <c r="Q27" s="808"/>
      <c r="R27" s="808"/>
      <c r="S27" s="808"/>
      <c r="T27" s="808"/>
      <c r="U27" s="808"/>
      <c r="V27" s="808"/>
      <c r="W27" s="808"/>
      <c r="X27" s="808"/>
      <c r="Y27" s="808"/>
      <c r="Z27" s="808"/>
      <c r="AA27" s="808"/>
      <c r="AB27" s="808"/>
      <c r="AC27" s="808"/>
    </row>
    <row r="28">
      <c r="A28" s="808"/>
      <c r="B28" s="808"/>
      <c r="C28" s="806"/>
      <c r="D28" s="806"/>
      <c r="E28" s="806"/>
      <c r="F28" s="806"/>
      <c r="G28" s="806"/>
      <c r="H28" s="806"/>
      <c r="I28" s="806"/>
      <c r="J28" s="806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8"/>
      <c r="V28" s="808"/>
      <c r="W28" s="808"/>
      <c r="X28" s="808"/>
      <c r="Y28" s="808"/>
      <c r="Z28" s="808"/>
      <c r="AA28" s="808"/>
      <c r="AB28" s="808"/>
      <c r="AC28" s="808"/>
    </row>
    <row r="29">
      <c r="A29" s="808"/>
      <c r="B29" s="808"/>
      <c r="C29" s="806"/>
      <c r="D29" s="806"/>
      <c r="E29" s="806"/>
      <c r="F29" s="806"/>
      <c r="G29" s="806"/>
      <c r="H29" s="806"/>
      <c r="I29" s="806"/>
      <c r="J29" s="806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8"/>
      <c r="V29" s="808"/>
      <c r="W29" s="808"/>
      <c r="X29" s="808"/>
      <c r="Y29" s="808"/>
      <c r="Z29" s="808"/>
      <c r="AA29" s="808"/>
      <c r="AB29" s="808"/>
      <c r="AC29" s="808"/>
    </row>
    <row r="30">
      <c r="A30" s="808"/>
      <c r="B30" s="808"/>
      <c r="C30" s="806"/>
      <c r="D30" s="806"/>
      <c r="E30" s="806"/>
      <c r="F30" s="806"/>
      <c r="G30" s="806"/>
      <c r="H30" s="806"/>
      <c r="I30" s="806"/>
      <c r="J30" s="806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8"/>
      <c r="V30" s="808"/>
      <c r="W30" s="808"/>
      <c r="X30" s="808"/>
      <c r="Y30" s="808"/>
      <c r="Z30" s="808"/>
      <c r="AA30" s="808"/>
      <c r="AB30" s="808"/>
      <c r="AC30" s="808"/>
    </row>
    <row r="31">
      <c r="A31" s="808"/>
      <c r="B31" s="808"/>
      <c r="C31" s="806"/>
      <c r="D31" s="806"/>
      <c r="E31" s="806"/>
      <c r="F31" s="806"/>
      <c r="G31" s="806"/>
      <c r="H31" s="806"/>
      <c r="I31" s="806"/>
      <c r="J31" s="806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</row>
    <row r="32">
      <c r="A32" s="808"/>
      <c r="B32" s="808"/>
      <c r="C32" s="806"/>
      <c r="D32" s="806"/>
      <c r="E32" s="806"/>
      <c r="F32" s="806"/>
      <c r="G32" s="806"/>
      <c r="H32" s="806"/>
      <c r="I32" s="806"/>
      <c r="J32" s="806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8"/>
      <c r="V32" s="808"/>
      <c r="W32" s="808"/>
      <c r="X32" s="808"/>
      <c r="Y32" s="808"/>
      <c r="Z32" s="808"/>
      <c r="AA32" s="808"/>
      <c r="AB32" s="808"/>
      <c r="AC32" s="808"/>
    </row>
    <row r="33">
      <c r="A33" s="808"/>
      <c r="B33" s="808"/>
      <c r="C33" s="806"/>
      <c r="D33" s="806"/>
      <c r="E33" s="806"/>
      <c r="F33" s="806"/>
      <c r="G33" s="806"/>
      <c r="H33" s="806"/>
      <c r="I33" s="806"/>
      <c r="J33" s="806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8"/>
      <c r="V33" s="808"/>
      <c r="W33" s="808"/>
      <c r="X33" s="808"/>
      <c r="Y33" s="808"/>
      <c r="Z33" s="808"/>
      <c r="AA33" s="808"/>
      <c r="AB33" s="808"/>
      <c r="AC33" s="808"/>
    </row>
    <row r="34">
      <c r="A34" s="808"/>
      <c r="B34" s="808"/>
      <c r="C34" s="806"/>
      <c r="D34" s="806"/>
      <c r="E34" s="806"/>
      <c r="F34" s="806"/>
      <c r="G34" s="806"/>
      <c r="H34" s="806"/>
      <c r="I34" s="806"/>
      <c r="J34" s="806"/>
      <c r="K34" s="808"/>
      <c r="L34" s="808"/>
      <c r="M34" s="808"/>
      <c r="N34" s="808"/>
      <c r="O34" s="808"/>
      <c r="P34" s="808"/>
      <c r="Q34" s="808"/>
      <c r="R34" s="808"/>
      <c r="S34" s="808"/>
      <c r="T34" s="808"/>
      <c r="U34" s="808"/>
      <c r="V34" s="808"/>
      <c r="W34" s="808"/>
      <c r="X34" s="808"/>
      <c r="Y34" s="808"/>
      <c r="Z34" s="808"/>
      <c r="AA34" s="808"/>
      <c r="AB34" s="808"/>
      <c r="AC34" s="808"/>
    </row>
    <row r="35">
      <c r="A35" s="808"/>
      <c r="B35" s="808"/>
      <c r="C35" s="806"/>
      <c r="D35" s="806"/>
      <c r="E35" s="806"/>
      <c r="F35" s="806"/>
      <c r="G35" s="806"/>
      <c r="H35" s="806"/>
      <c r="I35" s="806"/>
      <c r="J35" s="806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</row>
    <row r="36">
      <c r="A36" s="808"/>
      <c r="B36" s="808"/>
      <c r="C36" s="806"/>
      <c r="D36" s="806"/>
      <c r="E36" s="806"/>
      <c r="F36" s="806"/>
      <c r="G36" s="806"/>
      <c r="H36" s="806"/>
      <c r="I36" s="806"/>
      <c r="J36" s="806"/>
      <c r="K36" s="808"/>
      <c r="L36" s="808"/>
      <c r="M36" s="808"/>
      <c r="N36" s="808"/>
      <c r="O36" s="808"/>
      <c r="P36" s="808"/>
      <c r="Q36" s="808"/>
      <c r="R36" s="808"/>
      <c r="S36" s="808"/>
      <c r="T36" s="808"/>
      <c r="U36" s="808"/>
      <c r="V36" s="808"/>
      <c r="W36" s="808"/>
      <c r="X36" s="808"/>
      <c r="Y36" s="808"/>
      <c r="Z36" s="808"/>
      <c r="AA36" s="808"/>
      <c r="AB36" s="808"/>
      <c r="AC36" s="808"/>
    </row>
    <row r="37">
      <c r="A37" s="808"/>
      <c r="B37" s="808"/>
      <c r="C37" s="806"/>
      <c r="D37" s="806"/>
      <c r="E37" s="806"/>
      <c r="F37" s="806"/>
      <c r="G37" s="806"/>
      <c r="H37" s="806"/>
      <c r="I37" s="806"/>
      <c r="J37" s="806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8"/>
      <c r="V37" s="808"/>
      <c r="W37" s="808"/>
      <c r="X37" s="808"/>
      <c r="Y37" s="808"/>
      <c r="Z37" s="808"/>
      <c r="AA37" s="808"/>
      <c r="AB37" s="808"/>
      <c r="AC37" s="808"/>
    </row>
    <row r="38">
      <c r="A38" s="808"/>
      <c r="B38" s="808"/>
      <c r="C38" s="806"/>
      <c r="D38" s="806"/>
      <c r="E38" s="806"/>
      <c r="F38" s="806"/>
      <c r="G38" s="806"/>
      <c r="H38" s="806"/>
      <c r="I38" s="806"/>
      <c r="J38" s="806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8"/>
      <c r="V38" s="808"/>
      <c r="W38" s="808"/>
      <c r="X38" s="808"/>
      <c r="Y38" s="808"/>
      <c r="Z38" s="808"/>
      <c r="AA38" s="808"/>
      <c r="AB38" s="808"/>
      <c r="AC38" s="808"/>
    </row>
    <row r="39">
      <c r="A39" s="808"/>
      <c r="B39" s="808"/>
      <c r="C39" s="806"/>
      <c r="D39" s="806"/>
      <c r="E39" s="806"/>
      <c r="F39" s="806"/>
      <c r="G39" s="806"/>
      <c r="H39" s="806"/>
      <c r="I39" s="806"/>
      <c r="J39" s="806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8"/>
      <c r="V39" s="808"/>
      <c r="W39" s="808"/>
      <c r="X39" s="808"/>
      <c r="Y39" s="808"/>
      <c r="Z39" s="808"/>
      <c r="AA39" s="808"/>
      <c r="AB39" s="808"/>
      <c r="AC39" s="808"/>
    </row>
    <row r="40">
      <c r="A40" s="808"/>
      <c r="B40" s="808"/>
      <c r="C40" s="806"/>
      <c r="D40" s="806"/>
      <c r="E40" s="806"/>
      <c r="F40" s="806"/>
      <c r="G40" s="806"/>
      <c r="H40" s="806"/>
      <c r="I40" s="806"/>
      <c r="J40" s="806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8"/>
      <c r="V40" s="808"/>
      <c r="W40" s="808"/>
      <c r="X40" s="808"/>
      <c r="Y40" s="808"/>
      <c r="Z40" s="808"/>
      <c r="AA40" s="808"/>
      <c r="AB40" s="808"/>
      <c r="AC40" s="808"/>
    </row>
    <row r="41">
      <c r="A41" s="808"/>
      <c r="B41" s="808"/>
      <c r="C41" s="806"/>
      <c r="D41" s="806"/>
      <c r="E41" s="806"/>
      <c r="F41" s="806"/>
      <c r="G41" s="806"/>
      <c r="H41" s="806"/>
      <c r="I41" s="806"/>
      <c r="J41" s="806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8"/>
      <c r="V41" s="808"/>
      <c r="W41" s="808"/>
      <c r="X41" s="808"/>
      <c r="Y41" s="808"/>
      <c r="Z41" s="808"/>
      <c r="AA41" s="808"/>
      <c r="AB41" s="808"/>
      <c r="AC41" s="808"/>
    </row>
    <row r="42">
      <c r="A42" s="808"/>
      <c r="B42" s="808"/>
      <c r="C42" s="806"/>
      <c r="D42" s="806"/>
      <c r="E42" s="806"/>
      <c r="F42" s="806"/>
      <c r="G42" s="806"/>
      <c r="H42" s="806"/>
      <c r="I42" s="806"/>
      <c r="J42" s="806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8"/>
      <c r="V42" s="808"/>
      <c r="W42" s="808"/>
      <c r="X42" s="808"/>
      <c r="Y42" s="808"/>
      <c r="Z42" s="808"/>
      <c r="AA42" s="808"/>
      <c r="AB42" s="808"/>
      <c r="AC42" s="808"/>
    </row>
    <row r="43">
      <c r="A43" s="808"/>
      <c r="B43" s="808"/>
      <c r="C43" s="806"/>
      <c r="D43" s="806"/>
      <c r="E43" s="806"/>
      <c r="F43" s="806"/>
      <c r="G43" s="806"/>
      <c r="H43" s="806"/>
      <c r="I43" s="806"/>
      <c r="J43" s="806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8"/>
      <c r="V43" s="808"/>
      <c r="W43" s="808"/>
      <c r="X43" s="808"/>
      <c r="Y43" s="808"/>
      <c r="Z43" s="808"/>
      <c r="AA43" s="808"/>
      <c r="AB43" s="808"/>
      <c r="AC43" s="808"/>
    </row>
    <row r="44">
      <c r="A44" s="808"/>
      <c r="B44" s="808"/>
      <c r="C44" s="806"/>
      <c r="D44" s="806"/>
      <c r="E44" s="806"/>
      <c r="F44" s="806"/>
      <c r="G44" s="806"/>
      <c r="H44" s="806"/>
      <c r="I44" s="806"/>
      <c r="J44" s="806"/>
      <c r="K44" s="808"/>
      <c r="L44" s="808"/>
      <c r="M44" s="808"/>
      <c r="N44" s="808"/>
      <c r="O44" s="808"/>
      <c r="P44" s="808"/>
      <c r="Q44" s="808"/>
      <c r="R44" s="808"/>
      <c r="S44" s="808"/>
      <c r="T44" s="808"/>
      <c r="U44" s="808"/>
      <c r="V44" s="808"/>
      <c r="W44" s="808"/>
      <c r="X44" s="808"/>
      <c r="Y44" s="808"/>
      <c r="Z44" s="808"/>
      <c r="AA44" s="808"/>
      <c r="AB44" s="808"/>
      <c r="AC44" s="808"/>
    </row>
    <row r="45">
      <c r="A45" s="808"/>
      <c r="B45" s="808"/>
      <c r="C45" s="806"/>
      <c r="D45" s="806"/>
      <c r="E45" s="806"/>
      <c r="F45" s="806"/>
      <c r="G45" s="806"/>
      <c r="H45" s="806"/>
      <c r="I45" s="806"/>
      <c r="J45" s="806"/>
      <c r="K45" s="808"/>
      <c r="L45" s="808"/>
      <c r="M45" s="808"/>
      <c r="N45" s="808"/>
      <c r="O45" s="808"/>
      <c r="P45" s="808"/>
      <c r="Q45" s="808"/>
      <c r="R45" s="808"/>
      <c r="S45" s="808"/>
      <c r="T45" s="808"/>
      <c r="U45" s="808"/>
      <c r="V45" s="808"/>
      <c r="W45" s="808"/>
      <c r="X45" s="808"/>
      <c r="Y45" s="808"/>
      <c r="Z45" s="808"/>
      <c r="AA45" s="808"/>
      <c r="AB45" s="808"/>
      <c r="AC45" s="808"/>
    </row>
    <row r="46">
      <c r="A46" s="808"/>
      <c r="B46" s="808"/>
      <c r="C46" s="806"/>
      <c r="D46" s="806"/>
      <c r="E46" s="806"/>
      <c r="F46" s="806"/>
      <c r="G46" s="806"/>
      <c r="H46" s="806"/>
      <c r="I46" s="806"/>
      <c r="J46" s="806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8"/>
      <c r="V46" s="808"/>
      <c r="W46" s="808"/>
      <c r="X46" s="808"/>
      <c r="Y46" s="808"/>
      <c r="Z46" s="808"/>
      <c r="AA46" s="808"/>
      <c r="AB46" s="808"/>
      <c r="AC46" s="808"/>
    </row>
    <row r="47">
      <c r="A47" s="808"/>
      <c r="B47" s="808"/>
      <c r="C47" s="806"/>
      <c r="D47" s="806"/>
      <c r="E47" s="806"/>
      <c r="F47" s="806"/>
      <c r="G47" s="806"/>
      <c r="H47" s="806"/>
      <c r="I47" s="806"/>
      <c r="J47" s="806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</row>
    <row r="48">
      <c r="A48" s="808"/>
      <c r="B48" s="808"/>
      <c r="C48" s="806"/>
      <c r="D48" s="806"/>
      <c r="E48" s="806"/>
      <c r="F48" s="806"/>
      <c r="G48" s="806"/>
      <c r="H48" s="806"/>
      <c r="I48" s="806"/>
      <c r="J48" s="806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8"/>
      <c r="V48" s="808"/>
      <c r="W48" s="808"/>
      <c r="X48" s="808"/>
      <c r="Y48" s="808"/>
      <c r="Z48" s="808"/>
      <c r="AA48" s="808"/>
      <c r="AB48" s="808"/>
      <c r="AC48" s="808"/>
    </row>
    <row r="49">
      <c r="A49" s="808"/>
      <c r="B49" s="808"/>
      <c r="C49" s="806"/>
      <c r="D49" s="806"/>
      <c r="E49" s="806"/>
      <c r="F49" s="806"/>
      <c r="G49" s="806"/>
      <c r="H49" s="806"/>
      <c r="I49" s="806"/>
      <c r="J49" s="806"/>
      <c r="K49" s="808"/>
      <c r="L49" s="808"/>
      <c r="M49" s="808"/>
      <c r="N49" s="808"/>
      <c r="O49" s="808"/>
      <c r="P49" s="808"/>
      <c r="Q49" s="808"/>
      <c r="R49" s="808"/>
      <c r="S49" s="808"/>
      <c r="T49" s="808"/>
      <c r="U49" s="808"/>
      <c r="V49" s="808"/>
      <c r="W49" s="808"/>
      <c r="X49" s="808"/>
      <c r="Y49" s="808"/>
      <c r="Z49" s="808"/>
      <c r="AA49" s="808"/>
      <c r="AB49" s="808"/>
      <c r="AC49" s="808"/>
    </row>
    <row r="50">
      <c r="A50" s="808"/>
      <c r="B50" s="808"/>
      <c r="C50" s="806"/>
      <c r="D50" s="806"/>
      <c r="E50" s="806"/>
      <c r="F50" s="806"/>
      <c r="G50" s="806"/>
      <c r="H50" s="806"/>
      <c r="I50" s="806"/>
      <c r="J50" s="806"/>
      <c r="K50" s="808"/>
      <c r="L50" s="808"/>
      <c r="M50" s="808"/>
      <c r="N50" s="808"/>
      <c r="O50" s="808"/>
      <c r="P50" s="808"/>
      <c r="Q50" s="808"/>
      <c r="R50" s="808"/>
      <c r="S50" s="808"/>
      <c r="T50" s="808"/>
      <c r="U50" s="808"/>
      <c r="V50" s="808"/>
      <c r="W50" s="808"/>
      <c r="X50" s="808"/>
      <c r="Y50" s="808"/>
      <c r="Z50" s="808"/>
      <c r="AA50" s="808"/>
      <c r="AB50" s="808"/>
      <c r="AC50" s="808"/>
    </row>
    <row r="51">
      <c r="A51" s="808"/>
      <c r="B51" s="808"/>
      <c r="C51" s="806"/>
      <c r="D51" s="806"/>
      <c r="E51" s="806"/>
      <c r="F51" s="806"/>
      <c r="G51" s="806"/>
      <c r="H51" s="806"/>
      <c r="I51" s="806"/>
      <c r="J51" s="806"/>
      <c r="K51" s="808"/>
      <c r="L51" s="808"/>
      <c r="M51" s="808"/>
      <c r="N51" s="808"/>
      <c r="O51" s="808"/>
      <c r="P51" s="808"/>
      <c r="Q51" s="808"/>
      <c r="R51" s="808"/>
      <c r="S51" s="808"/>
      <c r="T51" s="808"/>
      <c r="U51" s="808"/>
      <c r="V51" s="808"/>
      <c r="W51" s="808"/>
      <c r="X51" s="808"/>
      <c r="Y51" s="808"/>
      <c r="Z51" s="808"/>
      <c r="AA51" s="808"/>
      <c r="AB51" s="808"/>
      <c r="AC51" s="808"/>
    </row>
    <row r="52">
      <c r="A52" s="808"/>
      <c r="B52" s="808"/>
      <c r="C52" s="806"/>
      <c r="D52" s="806"/>
      <c r="E52" s="806"/>
      <c r="F52" s="806"/>
      <c r="G52" s="806"/>
      <c r="H52" s="806"/>
      <c r="I52" s="806"/>
      <c r="J52" s="806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8"/>
      <c r="V52" s="808"/>
      <c r="W52" s="808"/>
      <c r="X52" s="808"/>
      <c r="Y52" s="808"/>
      <c r="Z52" s="808"/>
      <c r="AA52" s="808"/>
      <c r="AB52" s="808"/>
      <c r="AC52" s="808"/>
    </row>
    <row r="53">
      <c r="A53" s="808"/>
      <c r="B53" s="808"/>
      <c r="C53" s="806"/>
      <c r="D53" s="806"/>
      <c r="E53" s="806"/>
      <c r="F53" s="806"/>
      <c r="G53" s="806"/>
      <c r="H53" s="806"/>
      <c r="I53" s="806"/>
      <c r="J53" s="806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</row>
    <row r="54">
      <c r="A54" s="808"/>
      <c r="B54" s="808"/>
      <c r="C54" s="806"/>
      <c r="D54" s="806"/>
      <c r="E54" s="806"/>
      <c r="F54" s="806"/>
      <c r="G54" s="806"/>
      <c r="H54" s="806"/>
      <c r="I54" s="806"/>
      <c r="J54" s="806"/>
      <c r="K54" s="808"/>
      <c r="L54" s="808"/>
      <c r="M54" s="808"/>
      <c r="N54" s="808"/>
      <c r="O54" s="808"/>
      <c r="P54" s="808"/>
      <c r="Q54" s="808"/>
      <c r="R54" s="808"/>
      <c r="S54" s="808"/>
      <c r="T54" s="808"/>
      <c r="U54" s="808"/>
      <c r="V54" s="808"/>
      <c r="W54" s="808"/>
      <c r="X54" s="808"/>
      <c r="Y54" s="808"/>
      <c r="Z54" s="808"/>
      <c r="AA54" s="808"/>
      <c r="AB54" s="808"/>
      <c r="AC54" s="808"/>
    </row>
    <row r="55">
      <c r="A55" s="808"/>
      <c r="B55" s="808"/>
      <c r="C55" s="806"/>
      <c r="D55" s="806"/>
      <c r="E55" s="806"/>
      <c r="F55" s="806"/>
      <c r="G55" s="806"/>
      <c r="H55" s="806"/>
      <c r="I55" s="806"/>
      <c r="J55" s="806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8"/>
      <c r="V55" s="808"/>
      <c r="W55" s="808"/>
      <c r="X55" s="808"/>
      <c r="Y55" s="808"/>
      <c r="Z55" s="808"/>
      <c r="AA55" s="808"/>
      <c r="AB55" s="808"/>
      <c r="AC55" s="808"/>
    </row>
    <row r="56">
      <c r="A56" s="808"/>
      <c r="B56" s="808"/>
      <c r="C56" s="806"/>
      <c r="D56" s="806"/>
      <c r="E56" s="806"/>
      <c r="F56" s="806"/>
      <c r="G56" s="806"/>
      <c r="H56" s="806"/>
      <c r="I56" s="806"/>
      <c r="J56" s="806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08"/>
      <c r="AC56" s="808"/>
    </row>
    <row r="57">
      <c r="A57" s="808"/>
      <c r="B57" s="808"/>
      <c r="C57" s="806"/>
      <c r="D57" s="806"/>
      <c r="E57" s="806"/>
      <c r="F57" s="806"/>
      <c r="G57" s="806"/>
      <c r="H57" s="806"/>
      <c r="I57" s="806"/>
      <c r="J57" s="806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8"/>
      <c r="V57" s="808"/>
      <c r="W57" s="808"/>
      <c r="X57" s="808"/>
      <c r="Y57" s="808"/>
      <c r="Z57" s="808"/>
      <c r="AA57" s="808"/>
      <c r="AB57" s="808"/>
      <c r="AC57" s="808"/>
    </row>
    <row r="58">
      <c r="A58" s="808"/>
      <c r="B58" s="808"/>
      <c r="C58" s="806"/>
      <c r="D58" s="806"/>
      <c r="E58" s="806"/>
      <c r="F58" s="806"/>
      <c r="G58" s="806"/>
      <c r="H58" s="806"/>
      <c r="I58" s="806"/>
      <c r="J58" s="806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8"/>
      <c r="V58" s="808"/>
      <c r="W58" s="808"/>
      <c r="X58" s="808"/>
      <c r="Y58" s="808"/>
      <c r="Z58" s="808"/>
      <c r="AA58" s="808"/>
      <c r="AB58" s="808"/>
      <c r="AC58" s="808"/>
    </row>
    <row r="59">
      <c r="A59" s="808"/>
      <c r="B59" s="808"/>
      <c r="C59" s="806"/>
      <c r="D59" s="806"/>
      <c r="E59" s="806"/>
      <c r="F59" s="806"/>
      <c r="G59" s="806"/>
      <c r="H59" s="806"/>
      <c r="I59" s="806"/>
      <c r="J59" s="806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8"/>
      <c r="V59" s="808"/>
      <c r="W59" s="808"/>
      <c r="X59" s="808"/>
      <c r="Y59" s="808"/>
      <c r="Z59" s="808"/>
      <c r="AA59" s="808"/>
      <c r="AB59" s="808"/>
      <c r="AC59" s="808"/>
    </row>
    <row r="60">
      <c r="A60" s="808"/>
      <c r="B60" s="808"/>
      <c r="C60" s="806"/>
      <c r="D60" s="806"/>
      <c r="E60" s="806"/>
      <c r="F60" s="806"/>
      <c r="G60" s="806"/>
      <c r="H60" s="806"/>
      <c r="I60" s="806"/>
      <c r="J60" s="806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</row>
    <row r="61">
      <c r="A61" s="808"/>
      <c r="B61" s="808"/>
      <c r="C61" s="806"/>
      <c r="D61" s="806"/>
      <c r="E61" s="806"/>
      <c r="F61" s="806"/>
      <c r="G61" s="806"/>
      <c r="H61" s="806"/>
      <c r="I61" s="806"/>
      <c r="J61" s="806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8"/>
      <c r="V61" s="808"/>
      <c r="W61" s="808"/>
      <c r="X61" s="808"/>
      <c r="Y61" s="808"/>
      <c r="Z61" s="808"/>
      <c r="AA61" s="808"/>
      <c r="AB61" s="808"/>
      <c r="AC61" s="808"/>
    </row>
    <row r="62">
      <c r="A62" s="808"/>
      <c r="B62" s="808"/>
      <c r="C62" s="806"/>
      <c r="D62" s="806"/>
      <c r="E62" s="806"/>
      <c r="F62" s="806"/>
      <c r="G62" s="806"/>
      <c r="H62" s="806"/>
      <c r="I62" s="806"/>
      <c r="J62" s="806"/>
      <c r="K62" s="808"/>
      <c r="L62" s="808"/>
      <c r="M62" s="808"/>
      <c r="N62" s="808"/>
      <c r="O62" s="808"/>
      <c r="P62" s="808"/>
      <c r="Q62" s="808"/>
      <c r="R62" s="808"/>
      <c r="S62" s="808"/>
      <c r="T62" s="808"/>
      <c r="U62" s="808"/>
      <c r="V62" s="808"/>
      <c r="W62" s="808"/>
      <c r="X62" s="808"/>
      <c r="Y62" s="808"/>
      <c r="Z62" s="808"/>
      <c r="AA62" s="808"/>
      <c r="AB62" s="808"/>
      <c r="AC62" s="808"/>
    </row>
    <row r="63">
      <c r="A63" s="808"/>
      <c r="B63" s="808"/>
      <c r="C63" s="806"/>
      <c r="D63" s="806"/>
      <c r="E63" s="806"/>
      <c r="F63" s="806"/>
      <c r="G63" s="806"/>
      <c r="H63" s="806"/>
      <c r="I63" s="806"/>
      <c r="J63" s="806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</row>
    <row r="64">
      <c r="A64" s="808"/>
      <c r="B64" s="808"/>
      <c r="C64" s="806"/>
      <c r="D64" s="806"/>
      <c r="E64" s="806"/>
      <c r="F64" s="806"/>
      <c r="G64" s="806"/>
      <c r="H64" s="806"/>
      <c r="I64" s="806"/>
      <c r="J64" s="806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8"/>
      <c r="V64" s="808"/>
      <c r="W64" s="808"/>
      <c r="X64" s="808"/>
      <c r="Y64" s="808"/>
      <c r="Z64" s="808"/>
      <c r="AA64" s="808"/>
      <c r="AB64" s="808"/>
      <c r="AC64" s="808"/>
    </row>
    <row r="65">
      <c r="A65" s="808"/>
      <c r="B65" s="808"/>
      <c r="C65" s="806"/>
      <c r="D65" s="806"/>
      <c r="E65" s="806"/>
      <c r="F65" s="806"/>
      <c r="G65" s="806"/>
      <c r="H65" s="806"/>
      <c r="I65" s="806"/>
      <c r="J65" s="806"/>
      <c r="K65" s="808"/>
      <c r="L65" s="808"/>
      <c r="M65" s="808"/>
      <c r="N65" s="808"/>
      <c r="O65" s="808"/>
      <c r="P65" s="808"/>
      <c r="Q65" s="808"/>
      <c r="R65" s="808"/>
      <c r="S65" s="808"/>
      <c r="T65" s="808"/>
      <c r="U65" s="808"/>
      <c r="V65" s="808"/>
      <c r="W65" s="808"/>
      <c r="X65" s="808"/>
      <c r="Y65" s="808"/>
      <c r="Z65" s="808"/>
      <c r="AA65" s="808"/>
      <c r="AB65" s="808"/>
      <c r="AC65" s="808"/>
    </row>
    <row r="66">
      <c r="A66" s="808"/>
      <c r="B66" s="808"/>
      <c r="C66" s="806"/>
      <c r="D66" s="806"/>
      <c r="E66" s="806"/>
      <c r="F66" s="806"/>
      <c r="G66" s="806"/>
      <c r="H66" s="806"/>
      <c r="I66" s="806"/>
      <c r="J66" s="806"/>
      <c r="K66" s="808"/>
      <c r="L66" s="808"/>
      <c r="M66" s="808"/>
      <c r="N66" s="808"/>
      <c r="O66" s="808"/>
      <c r="P66" s="808"/>
      <c r="Q66" s="808"/>
      <c r="R66" s="808"/>
      <c r="S66" s="808"/>
      <c r="T66" s="808"/>
      <c r="U66" s="808"/>
      <c r="V66" s="808"/>
      <c r="W66" s="808"/>
      <c r="X66" s="808"/>
      <c r="Y66" s="808"/>
      <c r="Z66" s="808"/>
      <c r="AA66" s="808"/>
      <c r="AB66" s="808"/>
      <c r="AC66" s="808"/>
    </row>
    <row r="67">
      <c r="A67" s="808"/>
      <c r="B67" s="808"/>
      <c r="C67" s="806"/>
      <c r="D67" s="806"/>
      <c r="E67" s="806"/>
      <c r="F67" s="806"/>
      <c r="G67" s="806"/>
      <c r="H67" s="806"/>
      <c r="I67" s="806"/>
      <c r="J67" s="806"/>
      <c r="K67" s="808"/>
      <c r="L67" s="808"/>
      <c r="M67" s="808"/>
      <c r="N67" s="808"/>
      <c r="O67" s="808"/>
      <c r="P67" s="808"/>
      <c r="Q67" s="808"/>
      <c r="R67" s="808"/>
      <c r="S67" s="808"/>
      <c r="T67" s="808"/>
      <c r="U67" s="808"/>
      <c r="V67" s="808"/>
      <c r="W67" s="808"/>
      <c r="X67" s="808"/>
      <c r="Y67" s="808"/>
      <c r="Z67" s="808"/>
      <c r="AA67" s="808"/>
      <c r="AB67" s="808"/>
      <c r="AC67" s="808"/>
    </row>
    <row r="68">
      <c r="A68" s="808"/>
      <c r="B68" s="808"/>
      <c r="C68" s="806"/>
      <c r="D68" s="806"/>
      <c r="E68" s="806"/>
      <c r="F68" s="806"/>
      <c r="G68" s="806"/>
      <c r="H68" s="806"/>
      <c r="I68" s="806"/>
      <c r="J68" s="806"/>
      <c r="K68" s="808"/>
      <c r="L68" s="808"/>
      <c r="M68" s="808"/>
      <c r="N68" s="808"/>
      <c r="O68" s="808"/>
      <c r="P68" s="808"/>
      <c r="Q68" s="808"/>
      <c r="R68" s="808"/>
      <c r="S68" s="808"/>
      <c r="T68" s="808"/>
      <c r="U68" s="808"/>
      <c r="V68" s="808"/>
      <c r="W68" s="808"/>
      <c r="X68" s="808"/>
      <c r="Y68" s="808"/>
      <c r="Z68" s="808"/>
      <c r="AA68" s="808"/>
      <c r="AB68" s="808"/>
      <c r="AC68" s="808"/>
    </row>
    <row r="69">
      <c r="A69" s="808"/>
      <c r="B69" s="808"/>
      <c r="C69" s="806"/>
      <c r="D69" s="806"/>
      <c r="E69" s="806"/>
      <c r="F69" s="806"/>
      <c r="G69" s="806"/>
      <c r="H69" s="806"/>
      <c r="I69" s="806"/>
      <c r="J69" s="806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08"/>
      <c r="W69" s="808"/>
      <c r="X69" s="808"/>
      <c r="Y69" s="808"/>
      <c r="Z69" s="808"/>
      <c r="AA69" s="808"/>
      <c r="AB69" s="808"/>
      <c r="AC69" s="808"/>
    </row>
    <row r="70">
      <c r="A70" s="808"/>
      <c r="B70" s="808"/>
      <c r="C70" s="806"/>
      <c r="D70" s="806"/>
      <c r="E70" s="806"/>
      <c r="F70" s="806"/>
      <c r="G70" s="806"/>
      <c r="H70" s="806"/>
      <c r="I70" s="806"/>
      <c r="J70" s="806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U70" s="808"/>
      <c r="V70" s="808"/>
      <c r="W70" s="808"/>
      <c r="X70" s="808"/>
      <c r="Y70" s="808"/>
      <c r="Z70" s="808"/>
      <c r="AA70" s="808"/>
      <c r="AB70" s="808"/>
      <c r="AC70" s="808"/>
    </row>
    <row r="71">
      <c r="A71" s="808"/>
      <c r="B71" s="808"/>
      <c r="C71" s="806"/>
      <c r="D71" s="806"/>
      <c r="E71" s="806"/>
      <c r="F71" s="806"/>
      <c r="G71" s="806"/>
      <c r="H71" s="806"/>
      <c r="I71" s="806"/>
      <c r="J71" s="806"/>
      <c r="K71" s="808"/>
      <c r="L71" s="808"/>
      <c r="M71" s="808"/>
      <c r="N71" s="808"/>
      <c r="O71" s="808"/>
      <c r="P71" s="808"/>
      <c r="Q71" s="808"/>
      <c r="R71" s="808"/>
      <c r="S71" s="808"/>
      <c r="T71" s="808"/>
      <c r="U71" s="808"/>
      <c r="V71" s="808"/>
      <c r="W71" s="808"/>
      <c r="X71" s="808"/>
      <c r="Y71" s="808"/>
      <c r="Z71" s="808"/>
      <c r="AA71" s="808"/>
      <c r="AB71" s="808"/>
      <c r="AC71" s="808"/>
    </row>
    <row r="72">
      <c r="A72" s="808"/>
      <c r="B72" s="808"/>
      <c r="C72" s="806"/>
      <c r="D72" s="806"/>
      <c r="E72" s="806"/>
      <c r="F72" s="806"/>
      <c r="G72" s="806"/>
      <c r="H72" s="806"/>
      <c r="I72" s="806"/>
      <c r="J72" s="806"/>
      <c r="K72" s="808"/>
      <c r="L72" s="808"/>
      <c r="M72" s="808"/>
      <c r="N72" s="808"/>
      <c r="O72" s="808"/>
      <c r="P72" s="808"/>
      <c r="Q72" s="808"/>
      <c r="R72" s="808"/>
      <c r="S72" s="808"/>
      <c r="T72" s="808"/>
      <c r="U72" s="808"/>
      <c r="V72" s="808"/>
      <c r="W72" s="808"/>
      <c r="X72" s="808"/>
      <c r="Y72" s="808"/>
      <c r="Z72" s="808"/>
      <c r="AA72" s="808"/>
      <c r="AB72" s="808"/>
      <c r="AC72" s="808"/>
    </row>
    <row r="73">
      <c r="A73" s="808"/>
      <c r="B73" s="808"/>
      <c r="C73" s="806"/>
      <c r="D73" s="806"/>
      <c r="E73" s="806"/>
      <c r="F73" s="806"/>
      <c r="G73" s="806"/>
      <c r="H73" s="806"/>
      <c r="I73" s="806"/>
      <c r="J73" s="806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</row>
    <row r="74">
      <c r="A74" s="808"/>
      <c r="B74" s="808"/>
      <c r="C74" s="806"/>
      <c r="D74" s="806"/>
      <c r="E74" s="806"/>
      <c r="F74" s="806"/>
      <c r="G74" s="806"/>
      <c r="H74" s="806"/>
      <c r="I74" s="806"/>
      <c r="J74" s="806"/>
      <c r="K74" s="808"/>
      <c r="L74" s="808"/>
      <c r="M74" s="808"/>
      <c r="N74" s="808"/>
      <c r="O74" s="808"/>
      <c r="P74" s="808"/>
      <c r="Q74" s="808"/>
      <c r="R74" s="808"/>
      <c r="S74" s="808"/>
      <c r="T74" s="808"/>
      <c r="U74" s="808"/>
      <c r="V74" s="808"/>
      <c r="W74" s="808"/>
      <c r="X74" s="808"/>
      <c r="Y74" s="808"/>
      <c r="Z74" s="808"/>
      <c r="AA74" s="808"/>
      <c r="AB74" s="808"/>
      <c r="AC74" s="808"/>
    </row>
    <row r="75">
      <c r="A75" s="808"/>
      <c r="B75" s="808"/>
      <c r="C75" s="806"/>
      <c r="D75" s="806"/>
      <c r="E75" s="806"/>
      <c r="F75" s="806"/>
      <c r="G75" s="806"/>
      <c r="H75" s="806"/>
      <c r="I75" s="806"/>
      <c r="J75" s="806"/>
      <c r="K75" s="808"/>
      <c r="L75" s="808"/>
      <c r="M75" s="808"/>
      <c r="N75" s="808"/>
      <c r="O75" s="808"/>
      <c r="P75" s="808"/>
      <c r="Q75" s="808"/>
      <c r="R75" s="808"/>
      <c r="S75" s="808"/>
      <c r="T75" s="808"/>
      <c r="U75" s="808"/>
      <c r="V75" s="808"/>
      <c r="W75" s="808"/>
      <c r="X75" s="808"/>
      <c r="Y75" s="808"/>
      <c r="Z75" s="808"/>
      <c r="AA75" s="808"/>
      <c r="AB75" s="808"/>
      <c r="AC75" s="808"/>
    </row>
    <row r="76">
      <c r="A76" s="808"/>
      <c r="B76" s="808"/>
      <c r="C76" s="806"/>
      <c r="D76" s="806"/>
      <c r="E76" s="806"/>
      <c r="F76" s="806"/>
      <c r="G76" s="806"/>
      <c r="H76" s="806"/>
      <c r="I76" s="806"/>
      <c r="J76" s="806"/>
      <c r="K76" s="808"/>
      <c r="L76" s="808"/>
      <c r="M76" s="808"/>
      <c r="N76" s="808"/>
      <c r="O76" s="808"/>
      <c r="P76" s="808"/>
      <c r="Q76" s="808"/>
      <c r="R76" s="808"/>
      <c r="S76" s="808"/>
      <c r="T76" s="808"/>
      <c r="U76" s="808"/>
      <c r="V76" s="808"/>
      <c r="W76" s="808"/>
      <c r="X76" s="808"/>
      <c r="Y76" s="808"/>
      <c r="Z76" s="808"/>
      <c r="AA76" s="808"/>
      <c r="AB76" s="808"/>
      <c r="AC76" s="808"/>
    </row>
    <row r="77">
      <c r="A77" s="808"/>
      <c r="B77" s="808"/>
      <c r="C77" s="806"/>
      <c r="D77" s="806"/>
      <c r="E77" s="806"/>
      <c r="F77" s="806"/>
      <c r="G77" s="806"/>
      <c r="H77" s="806"/>
      <c r="I77" s="806"/>
      <c r="J77" s="806"/>
      <c r="K77" s="808"/>
      <c r="L77" s="808"/>
      <c r="M77" s="808"/>
      <c r="N77" s="808"/>
      <c r="O77" s="808"/>
      <c r="P77" s="808"/>
      <c r="Q77" s="808"/>
      <c r="R77" s="808"/>
      <c r="S77" s="808"/>
      <c r="T77" s="808"/>
      <c r="U77" s="808"/>
      <c r="V77" s="808"/>
      <c r="W77" s="808"/>
      <c r="X77" s="808"/>
      <c r="Y77" s="808"/>
      <c r="Z77" s="808"/>
      <c r="AA77" s="808"/>
      <c r="AB77" s="808"/>
      <c r="AC77" s="808"/>
    </row>
    <row r="78">
      <c r="A78" s="808"/>
      <c r="B78" s="808"/>
      <c r="C78" s="806"/>
      <c r="D78" s="806"/>
      <c r="E78" s="806"/>
      <c r="F78" s="806"/>
      <c r="G78" s="806"/>
      <c r="H78" s="806"/>
      <c r="I78" s="806"/>
      <c r="J78" s="806"/>
      <c r="K78" s="808"/>
      <c r="L78" s="808"/>
      <c r="M78" s="808"/>
      <c r="N78" s="808"/>
      <c r="O78" s="808"/>
      <c r="P78" s="808"/>
      <c r="Q78" s="808"/>
      <c r="R78" s="808"/>
      <c r="S78" s="808"/>
      <c r="T78" s="808"/>
      <c r="U78" s="808"/>
      <c r="V78" s="808"/>
      <c r="W78" s="808"/>
      <c r="X78" s="808"/>
      <c r="Y78" s="808"/>
      <c r="Z78" s="808"/>
      <c r="AA78" s="808"/>
      <c r="AB78" s="808"/>
      <c r="AC78" s="808"/>
    </row>
    <row r="79">
      <c r="A79" s="808"/>
      <c r="B79" s="808"/>
      <c r="C79" s="806"/>
      <c r="D79" s="806"/>
      <c r="E79" s="806"/>
      <c r="F79" s="806"/>
      <c r="G79" s="806"/>
      <c r="H79" s="806"/>
      <c r="I79" s="806"/>
      <c r="J79" s="806"/>
      <c r="K79" s="808"/>
      <c r="L79" s="808"/>
      <c r="M79" s="808"/>
      <c r="N79" s="808"/>
      <c r="O79" s="808"/>
      <c r="P79" s="808"/>
      <c r="Q79" s="808"/>
      <c r="R79" s="808"/>
      <c r="S79" s="808"/>
      <c r="T79" s="808"/>
      <c r="U79" s="808"/>
      <c r="V79" s="808"/>
      <c r="W79" s="808"/>
      <c r="X79" s="808"/>
      <c r="Y79" s="808"/>
      <c r="Z79" s="808"/>
      <c r="AA79" s="808"/>
      <c r="AB79" s="808"/>
      <c r="AC79" s="808"/>
    </row>
    <row r="80">
      <c r="A80" s="808"/>
      <c r="B80" s="808"/>
      <c r="C80" s="806"/>
      <c r="D80" s="806"/>
      <c r="E80" s="806"/>
      <c r="F80" s="806"/>
      <c r="G80" s="806"/>
      <c r="H80" s="806"/>
      <c r="I80" s="806"/>
      <c r="J80" s="806"/>
      <c r="K80" s="808"/>
      <c r="L80" s="808"/>
      <c r="M80" s="808"/>
      <c r="N80" s="808"/>
      <c r="O80" s="808"/>
      <c r="P80" s="808"/>
      <c r="Q80" s="808"/>
      <c r="R80" s="808"/>
      <c r="S80" s="808"/>
      <c r="T80" s="808"/>
      <c r="U80" s="808"/>
      <c r="V80" s="808"/>
      <c r="W80" s="808"/>
      <c r="X80" s="808"/>
      <c r="Y80" s="808"/>
      <c r="Z80" s="808"/>
      <c r="AA80" s="808"/>
      <c r="AB80" s="808"/>
      <c r="AC80" s="808"/>
    </row>
    <row r="81">
      <c r="A81" s="808"/>
      <c r="B81" s="808"/>
      <c r="C81" s="806"/>
      <c r="D81" s="806"/>
      <c r="E81" s="806"/>
      <c r="F81" s="806"/>
      <c r="G81" s="806"/>
      <c r="H81" s="806"/>
      <c r="I81" s="806"/>
      <c r="J81" s="806"/>
      <c r="K81" s="808"/>
      <c r="L81" s="808"/>
      <c r="M81" s="808"/>
      <c r="N81" s="808"/>
      <c r="O81" s="808"/>
      <c r="P81" s="808"/>
      <c r="Q81" s="808"/>
      <c r="R81" s="808"/>
      <c r="S81" s="808"/>
      <c r="T81" s="808"/>
      <c r="U81" s="808"/>
      <c r="V81" s="808"/>
      <c r="W81" s="808"/>
      <c r="X81" s="808"/>
      <c r="Y81" s="808"/>
      <c r="Z81" s="808"/>
      <c r="AA81" s="808"/>
      <c r="AB81" s="808"/>
      <c r="AC81" s="808"/>
    </row>
    <row r="82">
      <c r="A82" s="808"/>
      <c r="B82" s="808"/>
      <c r="C82" s="806"/>
      <c r="D82" s="806"/>
      <c r="E82" s="806"/>
      <c r="F82" s="806"/>
      <c r="G82" s="806"/>
      <c r="H82" s="806"/>
      <c r="I82" s="806"/>
      <c r="J82" s="806"/>
      <c r="K82" s="808"/>
      <c r="L82" s="808"/>
      <c r="M82" s="808"/>
      <c r="N82" s="808"/>
      <c r="O82" s="808"/>
      <c r="P82" s="808"/>
      <c r="Q82" s="808"/>
      <c r="R82" s="808"/>
      <c r="S82" s="808"/>
      <c r="T82" s="808"/>
      <c r="U82" s="808"/>
      <c r="V82" s="808"/>
      <c r="W82" s="808"/>
      <c r="X82" s="808"/>
      <c r="Y82" s="808"/>
      <c r="Z82" s="808"/>
      <c r="AA82" s="808"/>
      <c r="AB82" s="808"/>
      <c r="AC82" s="808"/>
    </row>
    <row r="83">
      <c r="A83" s="808"/>
      <c r="B83" s="808"/>
      <c r="C83" s="806"/>
      <c r="D83" s="806"/>
      <c r="E83" s="806"/>
      <c r="F83" s="806"/>
      <c r="G83" s="806"/>
      <c r="H83" s="806"/>
      <c r="I83" s="806"/>
      <c r="J83" s="806"/>
      <c r="K83" s="808"/>
      <c r="L83" s="808"/>
      <c r="M83" s="808"/>
      <c r="N83" s="808"/>
      <c r="O83" s="808"/>
      <c r="P83" s="808"/>
      <c r="Q83" s="808"/>
      <c r="R83" s="808"/>
      <c r="S83" s="808"/>
      <c r="T83" s="808"/>
      <c r="U83" s="808"/>
      <c r="V83" s="808"/>
      <c r="W83" s="808"/>
      <c r="X83" s="808"/>
      <c r="Y83" s="808"/>
      <c r="Z83" s="808"/>
      <c r="AA83" s="808"/>
      <c r="AB83" s="808"/>
      <c r="AC83" s="808"/>
    </row>
    <row r="84">
      <c r="A84" s="808"/>
      <c r="B84" s="808"/>
      <c r="C84" s="806"/>
      <c r="D84" s="806"/>
      <c r="E84" s="806"/>
      <c r="F84" s="806"/>
      <c r="G84" s="806"/>
      <c r="H84" s="806"/>
      <c r="I84" s="806"/>
      <c r="J84" s="806"/>
      <c r="K84" s="808"/>
      <c r="L84" s="808"/>
      <c r="M84" s="808"/>
      <c r="N84" s="808"/>
      <c r="O84" s="808"/>
      <c r="P84" s="808"/>
      <c r="Q84" s="808"/>
      <c r="R84" s="808"/>
      <c r="S84" s="808"/>
      <c r="T84" s="808"/>
      <c r="U84" s="808"/>
      <c r="V84" s="808"/>
      <c r="W84" s="808"/>
      <c r="X84" s="808"/>
      <c r="Y84" s="808"/>
      <c r="Z84" s="808"/>
      <c r="AA84" s="808"/>
      <c r="AB84" s="808"/>
      <c r="AC84" s="808"/>
    </row>
    <row r="85">
      <c r="A85" s="808"/>
      <c r="B85" s="808"/>
      <c r="C85" s="806"/>
      <c r="D85" s="806"/>
      <c r="E85" s="806"/>
      <c r="F85" s="806"/>
      <c r="G85" s="806"/>
      <c r="H85" s="806"/>
      <c r="I85" s="806"/>
      <c r="J85" s="806"/>
      <c r="K85" s="808"/>
      <c r="L85" s="808"/>
      <c r="M85" s="808"/>
      <c r="N85" s="808"/>
      <c r="O85" s="808"/>
      <c r="P85" s="808"/>
      <c r="Q85" s="808"/>
      <c r="R85" s="808"/>
      <c r="S85" s="808"/>
      <c r="T85" s="808"/>
      <c r="U85" s="808"/>
      <c r="V85" s="808"/>
      <c r="W85" s="808"/>
      <c r="X85" s="808"/>
      <c r="Y85" s="808"/>
      <c r="Z85" s="808"/>
      <c r="AA85" s="808"/>
      <c r="AB85" s="808"/>
      <c r="AC85" s="808"/>
    </row>
    <row r="86">
      <c r="A86" s="808"/>
      <c r="B86" s="808"/>
      <c r="C86" s="806"/>
      <c r="D86" s="806"/>
      <c r="E86" s="806"/>
      <c r="F86" s="806"/>
      <c r="G86" s="806"/>
      <c r="H86" s="806"/>
      <c r="I86" s="806"/>
      <c r="J86" s="806"/>
      <c r="K86" s="808"/>
      <c r="L86" s="808"/>
      <c r="M86" s="808"/>
      <c r="N86" s="808"/>
      <c r="O86" s="808"/>
      <c r="P86" s="808"/>
      <c r="Q86" s="808"/>
      <c r="R86" s="808"/>
      <c r="S86" s="808"/>
      <c r="T86" s="808"/>
      <c r="U86" s="808"/>
      <c r="V86" s="808"/>
      <c r="W86" s="808"/>
      <c r="X86" s="808"/>
      <c r="Y86" s="808"/>
      <c r="Z86" s="808"/>
      <c r="AA86" s="808"/>
      <c r="AB86" s="808"/>
      <c r="AC86" s="808"/>
    </row>
    <row r="87">
      <c r="A87" s="808"/>
      <c r="B87" s="808"/>
      <c r="C87" s="806"/>
      <c r="D87" s="806"/>
      <c r="E87" s="806"/>
      <c r="F87" s="806"/>
      <c r="G87" s="806"/>
      <c r="H87" s="806"/>
      <c r="I87" s="806"/>
      <c r="J87" s="806"/>
      <c r="K87" s="808"/>
      <c r="L87" s="808"/>
      <c r="M87" s="808"/>
      <c r="N87" s="808"/>
      <c r="O87" s="808"/>
      <c r="P87" s="808"/>
      <c r="Q87" s="808"/>
      <c r="R87" s="808"/>
      <c r="S87" s="808"/>
      <c r="T87" s="808"/>
      <c r="U87" s="808"/>
      <c r="V87" s="808"/>
      <c r="W87" s="808"/>
      <c r="X87" s="808"/>
      <c r="Y87" s="808"/>
      <c r="Z87" s="808"/>
      <c r="AA87" s="808"/>
      <c r="AB87" s="808"/>
      <c r="AC87" s="808"/>
    </row>
    <row r="88">
      <c r="A88" s="808"/>
      <c r="B88" s="808"/>
      <c r="C88" s="806"/>
      <c r="D88" s="806"/>
      <c r="E88" s="806"/>
      <c r="F88" s="806"/>
      <c r="G88" s="806"/>
      <c r="H88" s="806"/>
      <c r="I88" s="806"/>
      <c r="J88" s="806"/>
      <c r="K88" s="808"/>
      <c r="L88" s="808"/>
      <c r="M88" s="808"/>
      <c r="N88" s="808"/>
      <c r="O88" s="808"/>
      <c r="P88" s="808"/>
      <c r="Q88" s="808"/>
      <c r="R88" s="808"/>
      <c r="S88" s="808"/>
      <c r="T88" s="808"/>
      <c r="U88" s="808"/>
      <c r="V88" s="808"/>
      <c r="W88" s="808"/>
      <c r="X88" s="808"/>
      <c r="Y88" s="808"/>
      <c r="Z88" s="808"/>
      <c r="AA88" s="808"/>
      <c r="AB88" s="808"/>
      <c r="AC88" s="808"/>
    </row>
    <row r="89">
      <c r="A89" s="808"/>
      <c r="B89" s="808"/>
      <c r="C89" s="806"/>
      <c r="D89" s="806"/>
      <c r="E89" s="806"/>
      <c r="F89" s="806"/>
      <c r="G89" s="806"/>
      <c r="H89" s="806"/>
      <c r="I89" s="806"/>
      <c r="J89" s="806"/>
      <c r="K89" s="808"/>
      <c r="L89" s="808"/>
      <c r="M89" s="808"/>
      <c r="N89" s="808"/>
      <c r="O89" s="808"/>
      <c r="P89" s="808"/>
      <c r="Q89" s="808"/>
      <c r="R89" s="808"/>
      <c r="S89" s="808"/>
      <c r="T89" s="808"/>
      <c r="U89" s="808"/>
      <c r="V89" s="808"/>
      <c r="W89" s="808"/>
      <c r="X89" s="808"/>
      <c r="Y89" s="808"/>
      <c r="Z89" s="808"/>
      <c r="AA89" s="808"/>
      <c r="AB89" s="808"/>
      <c r="AC89" s="808"/>
    </row>
    <row r="90">
      <c r="A90" s="808"/>
      <c r="B90" s="808"/>
      <c r="C90" s="806"/>
      <c r="D90" s="806"/>
      <c r="E90" s="806"/>
      <c r="F90" s="806"/>
      <c r="G90" s="806"/>
      <c r="H90" s="806"/>
      <c r="I90" s="806"/>
      <c r="J90" s="806"/>
      <c r="K90" s="808"/>
      <c r="L90" s="808"/>
      <c r="M90" s="808"/>
      <c r="N90" s="808"/>
      <c r="O90" s="808"/>
      <c r="P90" s="808"/>
      <c r="Q90" s="808"/>
      <c r="R90" s="808"/>
      <c r="S90" s="808"/>
      <c r="T90" s="808"/>
      <c r="U90" s="808"/>
      <c r="V90" s="808"/>
      <c r="W90" s="808"/>
      <c r="X90" s="808"/>
      <c r="Y90" s="808"/>
      <c r="Z90" s="808"/>
      <c r="AA90" s="808"/>
      <c r="AB90" s="808"/>
      <c r="AC90" s="808"/>
    </row>
    <row r="91">
      <c r="A91" s="808"/>
      <c r="B91" s="808"/>
      <c r="C91" s="806"/>
      <c r="D91" s="806"/>
      <c r="E91" s="806"/>
      <c r="F91" s="806"/>
      <c r="G91" s="806"/>
      <c r="H91" s="806"/>
      <c r="I91" s="806"/>
      <c r="J91" s="806"/>
      <c r="K91" s="808"/>
      <c r="L91" s="808"/>
      <c r="M91" s="808"/>
      <c r="N91" s="808"/>
      <c r="O91" s="808"/>
      <c r="P91" s="808"/>
      <c r="Q91" s="808"/>
      <c r="R91" s="808"/>
      <c r="S91" s="808"/>
      <c r="T91" s="808"/>
      <c r="U91" s="808"/>
      <c r="V91" s="808"/>
      <c r="W91" s="808"/>
      <c r="X91" s="808"/>
      <c r="Y91" s="808"/>
      <c r="Z91" s="808"/>
      <c r="AA91" s="808"/>
      <c r="AB91" s="808"/>
      <c r="AC91" s="808"/>
    </row>
    <row r="92">
      <c r="A92" s="808"/>
      <c r="B92" s="808"/>
      <c r="C92" s="806"/>
      <c r="D92" s="806"/>
      <c r="E92" s="806"/>
      <c r="F92" s="806"/>
      <c r="G92" s="806"/>
      <c r="H92" s="806"/>
      <c r="I92" s="806"/>
      <c r="J92" s="806"/>
      <c r="K92" s="808"/>
      <c r="L92" s="808"/>
      <c r="M92" s="808"/>
      <c r="N92" s="808"/>
      <c r="O92" s="808"/>
      <c r="P92" s="808"/>
      <c r="Q92" s="808"/>
      <c r="R92" s="808"/>
      <c r="S92" s="808"/>
      <c r="T92" s="808"/>
      <c r="U92" s="808"/>
      <c r="V92" s="808"/>
      <c r="W92" s="808"/>
      <c r="X92" s="808"/>
      <c r="Y92" s="808"/>
      <c r="Z92" s="808"/>
      <c r="AA92" s="808"/>
      <c r="AB92" s="808"/>
      <c r="AC92" s="808"/>
    </row>
    <row r="93">
      <c r="A93" s="808"/>
      <c r="B93" s="808"/>
      <c r="C93" s="806"/>
      <c r="D93" s="806"/>
      <c r="E93" s="806"/>
      <c r="F93" s="806"/>
      <c r="G93" s="806"/>
      <c r="H93" s="806"/>
      <c r="I93" s="806"/>
      <c r="J93" s="806"/>
      <c r="K93" s="808"/>
      <c r="L93" s="808"/>
      <c r="M93" s="808"/>
      <c r="N93" s="808"/>
      <c r="O93" s="808"/>
      <c r="P93" s="808"/>
      <c r="Q93" s="808"/>
      <c r="R93" s="808"/>
      <c r="S93" s="808"/>
      <c r="T93" s="808"/>
      <c r="U93" s="808"/>
      <c r="V93" s="808"/>
      <c r="W93" s="808"/>
      <c r="X93" s="808"/>
      <c r="Y93" s="808"/>
      <c r="Z93" s="808"/>
      <c r="AA93" s="808"/>
      <c r="AB93" s="808"/>
      <c r="AC93" s="808"/>
    </row>
    <row r="94">
      <c r="A94" s="808"/>
      <c r="B94" s="808"/>
      <c r="C94" s="806"/>
      <c r="D94" s="806"/>
      <c r="E94" s="806"/>
      <c r="F94" s="806"/>
      <c r="G94" s="806"/>
      <c r="H94" s="806"/>
      <c r="I94" s="806"/>
      <c r="J94" s="806"/>
      <c r="K94" s="808"/>
      <c r="L94" s="808"/>
      <c r="M94" s="808"/>
      <c r="N94" s="808"/>
      <c r="O94" s="808"/>
      <c r="P94" s="808"/>
      <c r="Q94" s="808"/>
      <c r="R94" s="808"/>
      <c r="S94" s="808"/>
      <c r="T94" s="808"/>
      <c r="U94" s="808"/>
      <c r="V94" s="808"/>
      <c r="W94" s="808"/>
      <c r="X94" s="808"/>
      <c r="Y94" s="808"/>
      <c r="Z94" s="808"/>
      <c r="AA94" s="808"/>
      <c r="AB94" s="808"/>
      <c r="AC94" s="808"/>
    </row>
    <row r="95">
      <c r="A95" s="808"/>
      <c r="B95" s="808"/>
      <c r="C95" s="806"/>
      <c r="D95" s="806"/>
      <c r="E95" s="806"/>
      <c r="F95" s="806"/>
      <c r="G95" s="806"/>
      <c r="H95" s="806"/>
      <c r="I95" s="806"/>
      <c r="J95" s="806"/>
      <c r="K95" s="808"/>
      <c r="L95" s="808"/>
      <c r="M95" s="808"/>
      <c r="N95" s="808"/>
      <c r="O95" s="808"/>
      <c r="P95" s="808"/>
      <c r="Q95" s="808"/>
      <c r="R95" s="808"/>
      <c r="S95" s="808"/>
      <c r="T95" s="808"/>
      <c r="U95" s="808"/>
      <c r="V95" s="808"/>
      <c r="W95" s="808"/>
      <c r="X95" s="808"/>
      <c r="Y95" s="808"/>
      <c r="Z95" s="808"/>
      <c r="AA95" s="808"/>
      <c r="AB95" s="808"/>
      <c r="AC95" s="808"/>
    </row>
    <row r="96">
      <c r="A96" s="808"/>
      <c r="B96" s="808"/>
      <c r="C96" s="806"/>
      <c r="D96" s="806"/>
      <c r="E96" s="806"/>
      <c r="F96" s="806"/>
      <c r="G96" s="806"/>
      <c r="H96" s="806"/>
      <c r="I96" s="806"/>
      <c r="J96" s="806"/>
      <c r="K96" s="808"/>
      <c r="L96" s="808"/>
      <c r="M96" s="808"/>
      <c r="N96" s="808"/>
      <c r="O96" s="808"/>
      <c r="P96" s="808"/>
      <c r="Q96" s="808"/>
      <c r="R96" s="808"/>
      <c r="S96" s="808"/>
      <c r="T96" s="808"/>
      <c r="U96" s="808"/>
      <c r="V96" s="808"/>
      <c r="W96" s="808"/>
      <c r="X96" s="808"/>
      <c r="Y96" s="808"/>
      <c r="Z96" s="808"/>
      <c r="AA96" s="808"/>
      <c r="AB96" s="808"/>
      <c r="AC96" s="808"/>
    </row>
    <row r="97">
      <c r="A97" s="808"/>
      <c r="B97" s="808"/>
      <c r="C97" s="806"/>
      <c r="D97" s="806"/>
      <c r="E97" s="806"/>
      <c r="F97" s="806"/>
      <c r="G97" s="806"/>
      <c r="H97" s="806"/>
      <c r="I97" s="806"/>
      <c r="J97" s="806"/>
      <c r="K97" s="808"/>
      <c r="L97" s="808"/>
      <c r="M97" s="808"/>
      <c r="N97" s="808"/>
      <c r="O97" s="808"/>
      <c r="P97" s="808"/>
      <c r="Q97" s="808"/>
      <c r="R97" s="808"/>
      <c r="S97" s="808"/>
      <c r="T97" s="808"/>
      <c r="U97" s="808"/>
      <c r="V97" s="808"/>
      <c r="W97" s="808"/>
      <c r="X97" s="808"/>
      <c r="Y97" s="808"/>
      <c r="Z97" s="808"/>
      <c r="AA97" s="808"/>
      <c r="AB97" s="808"/>
      <c r="AC97" s="808"/>
    </row>
    <row r="98">
      <c r="A98" s="808"/>
      <c r="B98" s="808"/>
      <c r="C98" s="806"/>
      <c r="D98" s="806"/>
      <c r="E98" s="806"/>
      <c r="F98" s="806"/>
      <c r="G98" s="806"/>
      <c r="H98" s="806"/>
      <c r="I98" s="806"/>
      <c r="J98" s="806"/>
      <c r="K98" s="808"/>
      <c r="L98" s="808"/>
      <c r="M98" s="808"/>
      <c r="N98" s="808"/>
      <c r="O98" s="808"/>
      <c r="P98" s="808"/>
      <c r="Q98" s="808"/>
      <c r="R98" s="808"/>
      <c r="S98" s="808"/>
      <c r="T98" s="808"/>
      <c r="U98" s="808"/>
      <c r="V98" s="808"/>
      <c r="W98" s="808"/>
      <c r="X98" s="808"/>
      <c r="Y98" s="808"/>
      <c r="Z98" s="808"/>
      <c r="AA98" s="808"/>
      <c r="AB98" s="808"/>
      <c r="AC98" s="808"/>
    </row>
    <row r="99">
      <c r="A99" s="808"/>
      <c r="B99" s="808"/>
      <c r="C99" s="806"/>
      <c r="D99" s="806"/>
      <c r="E99" s="806"/>
      <c r="F99" s="806"/>
      <c r="G99" s="806"/>
      <c r="H99" s="806"/>
      <c r="I99" s="806"/>
      <c r="J99" s="806"/>
      <c r="K99" s="808"/>
      <c r="L99" s="808"/>
      <c r="M99" s="808"/>
      <c r="N99" s="808"/>
      <c r="O99" s="808"/>
      <c r="P99" s="808"/>
      <c r="Q99" s="808"/>
      <c r="R99" s="808"/>
      <c r="S99" s="808"/>
      <c r="T99" s="808"/>
      <c r="U99" s="808"/>
      <c r="V99" s="808"/>
      <c r="W99" s="808"/>
      <c r="X99" s="808"/>
      <c r="Y99" s="808"/>
      <c r="Z99" s="808"/>
      <c r="AA99" s="808"/>
      <c r="AB99" s="808"/>
      <c r="AC99" s="808"/>
    </row>
    <row r="100">
      <c r="A100" s="808"/>
      <c r="B100" s="808"/>
      <c r="C100" s="806"/>
      <c r="D100" s="806"/>
      <c r="E100" s="806"/>
      <c r="F100" s="806"/>
      <c r="G100" s="806"/>
      <c r="H100" s="806"/>
      <c r="I100" s="806"/>
      <c r="J100" s="806"/>
      <c r="K100" s="808"/>
      <c r="L100" s="808"/>
      <c r="M100" s="808"/>
      <c r="N100" s="808"/>
      <c r="O100" s="808"/>
      <c r="P100" s="808"/>
      <c r="Q100" s="808"/>
      <c r="R100" s="808"/>
      <c r="S100" s="808"/>
      <c r="T100" s="808"/>
      <c r="U100" s="808"/>
      <c r="V100" s="808"/>
      <c r="W100" s="808"/>
      <c r="X100" s="808"/>
      <c r="Y100" s="808"/>
      <c r="Z100" s="808"/>
      <c r="AA100" s="808"/>
      <c r="AB100" s="808"/>
      <c r="AC100" s="808"/>
    </row>
    <row r="101">
      <c r="A101" s="808"/>
      <c r="B101" s="808"/>
      <c r="C101" s="806"/>
      <c r="D101" s="806"/>
      <c r="E101" s="806"/>
      <c r="F101" s="806"/>
      <c r="G101" s="806"/>
      <c r="H101" s="806"/>
      <c r="I101" s="806"/>
      <c r="J101" s="806"/>
      <c r="K101" s="808"/>
      <c r="L101" s="808"/>
      <c r="M101" s="808"/>
      <c r="N101" s="808"/>
      <c r="O101" s="808"/>
      <c r="P101" s="808"/>
      <c r="Q101" s="808"/>
      <c r="R101" s="808"/>
      <c r="S101" s="808"/>
      <c r="T101" s="808"/>
      <c r="U101" s="808"/>
      <c r="V101" s="808"/>
      <c r="W101" s="808"/>
      <c r="X101" s="808"/>
      <c r="Y101" s="808"/>
      <c r="Z101" s="808"/>
      <c r="AA101" s="808"/>
      <c r="AB101" s="808"/>
      <c r="AC101" s="808"/>
    </row>
    <row r="102">
      <c r="A102" s="808"/>
      <c r="B102" s="808"/>
      <c r="C102" s="806"/>
      <c r="D102" s="806"/>
      <c r="E102" s="806"/>
      <c r="F102" s="806"/>
      <c r="G102" s="806"/>
      <c r="H102" s="806"/>
      <c r="I102" s="806"/>
      <c r="J102" s="806"/>
      <c r="K102" s="808"/>
      <c r="L102" s="808"/>
      <c r="M102" s="808"/>
      <c r="N102" s="808"/>
      <c r="O102" s="808"/>
      <c r="P102" s="808"/>
      <c r="Q102" s="808"/>
      <c r="R102" s="808"/>
      <c r="S102" s="808"/>
      <c r="T102" s="808"/>
      <c r="U102" s="808"/>
      <c r="V102" s="808"/>
      <c r="W102" s="808"/>
      <c r="X102" s="808"/>
      <c r="Y102" s="808"/>
      <c r="Z102" s="808"/>
      <c r="AA102" s="808"/>
      <c r="AB102" s="808"/>
      <c r="AC102" s="808"/>
    </row>
    <row r="103">
      <c r="A103" s="808"/>
      <c r="B103" s="808"/>
      <c r="C103" s="806"/>
      <c r="D103" s="806"/>
      <c r="E103" s="806"/>
      <c r="F103" s="806"/>
      <c r="G103" s="806"/>
      <c r="H103" s="806"/>
      <c r="I103" s="806"/>
      <c r="J103" s="806"/>
      <c r="K103" s="808"/>
      <c r="L103" s="808"/>
      <c r="M103" s="808"/>
      <c r="N103" s="808"/>
      <c r="O103" s="808"/>
      <c r="P103" s="808"/>
      <c r="Q103" s="808"/>
      <c r="R103" s="808"/>
      <c r="S103" s="808"/>
      <c r="T103" s="808"/>
      <c r="U103" s="808"/>
      <c r="V103" s="808"/>
      <c r="W103" s="808"/>
      <c r="X103" s="808"/>
      <c r="Y103" s="808"/>
      <c r="Z103" s="808"/>
      <c r="AA103" s="808"/>
      <c r="AB103" s="808"/>
      <c r="AC103" s="808"/>
    </row>
    <row r="104">
      <c r="A104" s="808"/>
      <c r="B104" s="808"/>
      <c r="C104" s="806"/>
      <c r="D104" s="806"/>
      <c r="E104" s="806"/>
      <c r="F104" s="806"/>
      <c r="G104" s="806"/>
      <c r="H104" s="806"/>
      <c r="I104" s="806"/>
      <c r="J104" s="806"/>
      <c r="K104" s="808"/>
      <c r="L104" s="808"/>
      <c r="M104" s="808"/>
      <c r="N104" s="808"/>
      <c r="O104" s="808"/>
      <c r="P104" s="808"/>
      <c r="Q104" s="808"/>
      <c r="R104" s="808"/>
      <c r="S104" s="808"/>
      <c r="T104" s="808"/>
      <c r="U104" s="808"/>
      <c r="V104" s="808"/>
      <c r="W104" s="808"/>
      <c r="X104" s="808"/>
      <c r="Y104" s="808"/>
      <c r="Z104" s="808"/>
      <c r="AA104" s="808"/>
      <c r="AB104" s="808"/>
      <c r="AC104" s="808"/>
    </row>
    <row r="105">
      <c r="A105" s="808"/>
      <c r="B105" s="808"/>
      <c r="C105" s="806"/>
      <c r="D105" s="806"/>
      <c r="E105" s="806"/>
      <c r="F105" s="806"/>
      <c r="G105" s="806"/>
      <c r="H105" s="806"/>
      <c r="I105" s="806"/>
      <c r="J105" s="806"/>
      <c r="K105" s="808"/>
      <c r="L105" s="808"/>
      <c r="M105" s="808"/>
      <c r="N105" s="808"/>
      <c r="O105" s="808"/>
      <c r="P105" s="808"/>
      <c r="Q105" s="808"/>
      <c r="R105" s="808"/>
      <c r="S105" s="808"/>
      <c r="T105" s="808"/>
      <c r="U105" s="808"/>
      <c r="V105" s="808"/>
      <c r="W105" s="808"/>
      <c r="X105" s="808"/>
      <c r="Y105" s="808"/>
      <c r="Z105" s="808"/>
      <c r="AA105" s="808"/>
      <c r="AB105" s="808"/>
      <c r="AC105" s="808"/>
    </row>
    <row r="106">
      <c r="A106" s="808"/>
      <c r="B106" s="808"/>
      <c r="C106" s="806"/>
      <c r="D106" s="806"/>
      <c r="E106" s="806"/>
      <c r="F106" s="806"/>
      <c r="G106" s="806"/>
      <c r="H106" s="806"/>
      <c r="I106" s="806"/>
      <c r="J106" s="806"/>
      <c r="K106" s="808"/>
      <c r="L106" s="808"/>
      <c r="M106" s="808"/>
      <c r="N106" s="808"/>
      <c r="O106" s="808"/>
      <c r="P106" s="808"/>
      <c r="Q106" s="808"/>
      <c r="R106" s="808"/>
      <c r="S106" s="808"/>
      <c r="T106" s="808"/>
      <c r="U106" s="808"/>
      <c r="V106" s="808"/>
      <c r="W106" s="808"/>
      <c r="X106" s="808"/>
      <c r="Y106" s="808"/>
      <c r="Z106" s="808"/>
      <c r="AA106" s="808"/>
      <c r="AB106" s="808"/>
      <c r="AC106" s="808"/>
    </row>
    <row r="107">
      <c r="A107" s="808"/>
      <c r="B107" s="808"/>
      <c r="C107" s="806"/>
      <c r="D107" s="806"/>
      <c r="E107" s="806"/>
      <c r="F107" s="806"/>
      <c r="G107" s="806"/>
      <c r="H107" s="806"/>
      <c r="I107" s="806"/>
      <c r="J107" s="806"/>
      <c r="K107" s="808"/>
      <c r="L107" s="808"/>
      <c r="M107" s="808"/>
      <c r="N107" s="808"/>
      <c r="O107" s="808"/>
      <c r="P107" s="808"/>
      <c r="Q107" s="808"/>
      <c r="R107" s="808"/>
      <c r="S107" s="808"/>
      <c r="T107" s="808"/>
      <c r="U107" s="808"/>
      <c r="V107" s="808"/>
      <c r="W107" s="808"/>
      <c r="X107" s="808"/>
      <c r="Y107" s="808"/>
      <c r="Z107" s="808"/>
      <c r="AA107" s="808"/>
      <c r="AB107" s="808"/>
      <c r="AC107" s="808"/>
    </row>
    <row r="108">
      <c r="A108" s="808"/>
      <c r="B108" s="808"/>
      <c r="C108" s="806"/>
      <c r="D108" s="806"/>
      <c r="E108" s="806"/>
      <c r="F108" s="806"/>
      <c r="G108" s="806"/>
      <c r="H108" s="806"/>
      <c r="I108" s="806"/>
      <c r="J108" s="806"/>
      <c r="K108" s="808"/>
      <c r="L108" s="808"/>
      <c r="M108" s="808"/>
      <c r="N108" s="808"/>
      <c r="O108" s="808"/>
      <c r="P108" s="808"/>
      <c r="Q108" s="808"/>
      <c r="R108" s="808"/>
      <c r="S108" s="808"/>
      <c r="T108" s="808"/>
      <c r="U108" s="808"/>
      <c r="V108" s="808"/>
      <c r="W108" s="808"/>
      <c r="X108" s="808"/>
      <c r="Y108" s="808"/>
      <c r="Z108" s="808"/>
      <c r="AA108" s="808"/>
      <c r="AB108" s="808"/>
      <c r="AC108" s="808"/>
    </row>
    <row r="109">
      <c r="A109" s="808"/>
      <c r="B109" s="808"/>
      <c r="C109" s="806"/>
      <c r="D109" s="806"/>
      <c r="E109" s="806"/>
      <c r="F109" s="806"/>
      <c r="G109" s="806"/>
      <c r="H109" s="806"/>
      <c r="I109" s="806"/>
      <c r="J109" s="806"/>
      <c r="K109" s="808"/>
      <c r="L109" s="808"/>
      <c r="M109" s="808"/>
      <c r="N109" s="808"/>
      <c r="O109" s="808"/>
      <c r="P109" s="808"/>
      <c r="Q109" s="808"/>
      <c r="R109" s="808"/>
      <c r="S109" s="808"/>
      <c r="T109" s="808"/>
      <c r="U109" s="808"/>
      <c r="V109" s="808"/>
      <c r="W109" s="808"/>
      <c r="X109" s="808"/>
      <c r="Y109" s="808"/>
      <c r="Z109" s="808"/>
      <c r="AA109" s="808"/>
      <c r="AB109" s="808"/>
      <c r="AC109" s="808"/>
    </row>
    <row r="110">
      <c r="A110" s="808"/>
      <c r="B110" s="808"/>
      <c r="C110" s="806"/>
      <c r="D110" s="806"/>
      <c r="E110" s="806"/>
      <c r="F110" s="806"/>
      <c r="G110" s="806"/>
      <c r="H110" s="806"/>
      <c r="I110" s="806"/>
      <c r="J110" s="806"/>
      <c r="K110" s="808"/>
      <c r="L110" s="808"/>
      <c r="M110" s="808"/>
      <c r="N110" s="808"/>
      <c r="O110" s="808"/>
      <c r="P110" s="808"/>
      <c r="Q110" s="808"/>
      <c r="R110" s="808"/>
      <c r="S110" s="808"/>
      <c r="T110" s="808"/>
      <c r="U110" s="808"/>
      <c r="V110" s="808"/>
      <c r="W110" s="808"/>
      <c r="X110" s="808"/>
      <c r="Y110" s="808"/>
      <c r="Z110" s="808"/>
      <c r="AA110" s="808"/>
      <c r="AB110" s="808"/>
      <c r="AC110" s="808"/>
    </row>
    <row r="111">
      <c r="A111" s="808"/>
      <c r="B111" s="808"/>
      <c r="C111" s="806"/>
      <c r="D111" s="806"/>
      <c r="E111" s="806"/>
      <c r="F111" s="806"/>
      <c r="G111" s="806"/>
      <c r="H111" s="806"/>
      <c r="I111" s="806"/>
      <c r="J111" s="806"/>
      <c r="K111" s="808"/>
      <c r="L111" s="808"/>
      <c r="M111" s="808"/>
      <c r="N111" s="808"/>
      <c r="O111" s="808"/>
      <c r="P111" s="808"/>
      <c r="Q111" s="808"/>
      <c r="R111" s="808"/>
      <c r="S111" s="808"/>
      <c r="T111" s="808"/>
      <c r="U111" s="808"/>
      <c r="V111" s="808"/>
      <c r="W111" s="808"/>
      <c r="X111" s="808"/>
      <c r="Y111" s="808"/>
      <c r="Z111" s="808"/>
      <c r="AA111" s="808"/>
      <c r="AB111" s="808"/>
      <c r="AC111" s="808"/>
    </row>
    <row r="112">
      <c r="A112" s="808"/>
      <c r="B112" s="808"/>
      <c r="C112" s="806"/>
      <c r="D112" s="806"/>
      <c r="E112" s="806"/>
      <c r="F112" s="806"/>
      <c r="G112" s="806"/>
      <c r="H112" s="806"/>
      <c r="I112" s="806"/>
      <c r="J112" s="806"/>
      <c r="K112" s="808"/>
      <c r="L112" s="808"/>
      <c r="M112" s="808"/>
      <c r="N112" s="808"/>
      <c r="O112" s="808"/>
      <c r="P112" s="808"/>
      <c r="Q112" s="808"/>
      <c r="R112" s="808"/>
      <c r="S112" s="808"/>
      <c r="T112" s="808"/>
      <c r="U112" s="808"/>
      <c r="V112" s="808"/>
      <c r="W112" s="808"/>
      <c r="X112" s="808"/>
      <c r="Y112" s="808"/>
      <c r="Z112" s="808"/>
      <c r="AA112" s="808"/>
      <c r="AB112" s="808"/>
      <c r="AC112" s="808"/>
    </row>
    <row r="113">
      <c r="A113" s="808"/>
      <c r="B113" s="808"/>
      <c r="C113" s="806"/>
      <c r="D113" s="806"/>
      <c r="E113" s="806"/>
      <c r="F113" s="806"/>
      <c r="G113" s="806"/>
      <c r="H113" s="806"/>
      <c r="I113" s="806"/>
      <c r="J113" s="806"/>
      <c r="K113" s="808"/>
      <c r="L113" s="808"/>
      <c r="M113" s="808"/>
      <c r="N113" s="808"/>
      <c r="O113" s="808"/>
      <c r="P113" s="808"/>
      <c r="Q113" s="808"/>
      <c r="R113" s="808"/>
      <c r="S113" s="808"/>
      <c r="T113" s="808"/>
      <c r="U113" s="808"/>
      <c r="V113" s="808"/>
      <c r="W113" s="808"/>
      <c r="X113" s="808"/>
      <c r="Y113" s="808"/>
      <c r="Z113" s="808"/>
      <c r="AA113" s="808"/>
      <c r="AB113" s="808"/>
      <c r="AC113" s="808"/>
    </row>
    <row r="114">
      <c r="A114" s="808"/>
      <c r="B114" s="808"/>
      <c r="C114" s="806"/>
      <c r="D114" s="806"/>
      <c r="E114" s="806"/>
      <c r="F114" s="806"/>
      <c r="G114" s="806"/>
      <c r="H114" s="806"/>
      <c r="I114" s="806"/>
      <c r="J114" s="806"/>
      <c r="K114" s="808"/>
      <c r="L114" s="808"/>
      <c r="M114" s="808"/>
      <c r="N114" s="808"/>
      <c r="O114" s="808"/>
      <c r="P114" s="808"/>
      <c r="Q114" s="808"/>
      <c r="R114" s="808"/>
      <c r="S114" s="808"/>
      <c r="T114" s="808"/>
      <c r="U114" s="808"/>
      <c r="V114" s="808"/>
      <c r="W114" s="808"/>
      <c r="X114" s="808"/>
      <c r="Y114" s="808"/>
      <c r="Z114" s="808"/>
      <c r="AA114" s="808"/>
      <c r="AB114" s="808"/>
      <c r="AC114" s="808"/>
    </row>
    <row r="115">
      <c r="A115" s="808"/>
      <c r="B115" s="808"/>
      <c r="C115" s="806"/>
      <c r="D115" s="806"/>
      <c r="E115" s="806"/>
      <c r="F115" s="806"/>
      <c r="G115" s="806"/>
      <c r="H115" s="806"/>
      <c r="I115" s="806"/>
      <c r="J115" s="806"/>
      <c r="K115" s="808"/>
      <c r="L115" s="808"/>
      <c r="M115" s="808"/>
      <c r="N115" s="808"/>
      <c r="O115" s="808"/>
      <c r="P115" s="808"/>
      <c r="Q115" s="808"/>
      <c r="R115" s="808"/>
      <c r="S115" s="808"/>
      <c r="T115" s="808"/>
      <c r="U115" s="808"/>
      <c r="V115" s="808"/>
      <c r="W115" s="808"/>
      <c r="X115" s="808"/>
      <c r="Y115" s="808"/>
      <c r="Z115" s="808"/>
      <c r="AA115" s="808"/>
      <c r="AB115" s="808"/>
      <c r="AC115" s="808"/>
    </row>
    <row r="116">
      <c r="A116" s="808"/>
      <c r="B116" s="808"/>
      <c r="C116" s="806"/>
      <c r="D116" s="806"/>
      <c r="E116" s="806"/>
      <c r="F116" s="806"/>
      <c r="G116" s="806"/>
      <c r="H116" s="806"/>
      <c r="I116" s="806"/>
      <c r="J116" s="806"/>
      <c r="K116" s="808"/>
      <c r="L116" s="808"/>
      <c r="M116" s="808"/>
      <c r="N116" s="808"/>
      <c r="O116" s="808"/>
      <c r="P116" s="808"/>
      <c r="Q116" s="808"/>
      <c r="R116" s="808"/>
      <c r="S116" s="808"/>
      <c r="T116" s="808"/>
      <c r="U116" s="808"/>
      <c r="V116" s="808"/>
      <c r="W116" s="808"/>
      <c r="X116" s="808"/>
      <c r="Y116" s="808"/>
      <c r="Z116" s="808"/>
      <c r="AA116" s="808"/>
      <c r="AB116" s="808"/>
      <c r="AC116" s="808"/>
    </row>
    <row r="117">
      <c r="A117" s="808"/>
      <c r="B117" s="808"/>
      <c r="C117" s="806"/>
      <c r="D117" s="806"/>
      <c r="E117" s="806"/>
      <c r="F117" s="806"/>
      <c r="G117" s="806"/>
      <c r="H117" s="806"/>
      <c r="I117" s="806"/>
      <c r="J117" s="806"/>
      <c r="K117" s="808"/>
      <c r="L117" s="808"/>
      <c r="M117" s="808"/>
      <c r="N117" s="808"/>
      <c r="O117" s="808"/>
      <c r="P117" s="808"/>
      <c r="Q117" s="808"/>
      <c r="R117" s="808"/>
      <c r="S117" s="808"/>
      <c r="T117" s="808"/>
      <c r="U117" s="808"/>
      <c r="V117" s="808"/>
      <c r="W117" s="808"/>
      <c r="X117" s="808"/>
      <c r="Y117" s="808"/>
      <c r="Z117" s="808"/>
      <c r="AA117" s="808"/>
      <c r="AB117" s="808"/>
      <c r="AC117" s="808"/>
    </row>
    <row r="118">
      <c r="A118" s="808"/>
      <c r="B118" s="808"/>
      <c r="C118" s="806"/>
      <c r="D118" s="806"/>
      <c r="E118" s="806"/>
      <c r="F118" s="806"/>
      <c r="G118" s="806"/>
      <c r="H118" s="806"/>
      <c r="I118" s="806"/>
      <c r="J118" s="806"/>
      <c r="K118" s="808"/>
      <c r="L118" s="808"/>
      <c r="M118" s="808"/>
      <c r="N118" s="808"/>
      <c r="O118" s="808"/>
      <c r="P118" s="808"/>
      <c r="Q118" s="808"/>
      <c r="R118" s="808"/>
      <c r="S118" s="808"/>
      <c r="T118" s="808"/>
      <c r="U118" s="808"/>
      <c r="V118" s="808"/>
      <c r="W118" s="808"/>
      <c r="X118" s="808"/>
      <c r="Y118" s="808"/>
      <c r="Z118" s="808"/>
      <c r="AA118" s="808"/>
      <c r="AB118" s="808"/>
      <c r="AC118" s="808"/>
    </row>
    <row r="119">
      <c r="A119" s="808"/>
      <c r="B119" s="808"/>
      <c r="C119" s="806"/>
      <c r="D119" s="806"/>
      <c r="E119" s="806"/>
      <c r="F119" s="806"/>
      <c r="G119" s="806"/>
      <c r="H119" s="806"/>
      <c r="I119" s="806"/>
      <c r="J119" s="806"/>
      <c r="K119" s="808"/>
      <c r="L119" s="808"/>
      <c r="M119" s="808"/>
      <c r="N119" s="808"/>
      <c r="O119" s="808"/>
      <c r="P119" s="808"/>
      <c r="Q119" s="808"/>
      <c r="R119" s="808"/>
      <c r="S119" s="808"/>
      <c r="T119" s="808"/>
      <c r="U119" s="808"/>
      <c r="V119" s="808"/>
      <c r="W119" s="808"/>
      <c r="X119" s="808"/>
      <c r="Y119" s="808"/>
      <c r="Z119" s="808"/>
      <c r="AA119" s="808"/>
      <c r="AB119" s="808"/>
      <c r="AC119" s="808"/>
    </row>
    <row r="120">
      <c r="A120" s="808"/>
      <c r="B120" s="808"/>
      <c r="C120" s="806"/>
      <c r="D120" s="806"/>
      <c r="E120" s="806"/>
      <c r="F120" s="806"/>
      <c r="G120" s="806"/>
      <c r="H120" s="806"/>
      <c r="I120" s="806"/>
      <c r="J120" s="806"/>
      <c r="K120" s="808"/>
      <c r="L120" s="808"/>
      <c r="M120" s="808"/>
      <c r="N120" s="808"/>
      <c r="O120" s="808"/>
      <c r="P120" s="808"/>
      <c r="Q120" s="808"/>
      <c r="R120" s="808"/>
      <c r="S120" s="808"/>
      <c r="T120" s="808"/>
      <c r="U120" s="808"/>
      <c r="V120" s="808"/>
      <c r="W120" s="808"/>
      <c r="X120" s="808"/>
      <c r="Y120" s="808"/>
      <c r="Z120" s="808"/>
      <c r="AA120" s="808"/>
      <c r="AB120" s="808"/>
      <c r="AC120" s="808"/>
    </row>
    <row r="121">
      <c r="A121" s="808"/>
      <c r="B121" s="808"/>
      <c r="C121" s="806"/>
      <c r="D121" s="806"/>
      <c r="E121" s="806"/>
      <c r="F121" s="806"/>
      <c r="G121" s="806"/>
      <c r="H121" s="806"/>
      <c r="I121" s="806"/>
      <c r="J121" s="806"/>
      <c r="K121" s="808"/>
      <c r="L121" s="808"/>
      <c r="M121" s="808"/>
      <c r="N121" s="808"/>
      <c r="O121" s="808"/>
      <c r="P121" s="808"/>
      <c r="Q121" s="808"/>
      <c r="R121" s="808"/>
      <c r="S121" s="808"/>
      <c r="T121" s="808"/>
      <c r="U121" s="808"/>
      <c r="V121" s="808"/>
      <c r="W121" s="808"/>
      <c r="X121" s="808"/>
      <c r="Y121" s="808"/>
      <c r="Z121" s="808"/>
      <c r="AA121" s="808"/>
      <c r="AB121" s="808"/>
      <c r="AC121" s="808"/>
    </row>
    <row r="122">
      <c r="A122" s="808"/>
      <c r="B122" s="808"/>
      <c r="C122" s="806"/>
      <c r="D122" s="806"/>
      <c r="E122" s="806"/>
      <c r="F122" s="806"/>
      <c r="G122" s="806"/>
      <c r="H122" s="806"/>
      <c r="I122" s="806"/>
      <c r="J122" s="806"/>
      <c r="K122" s="808"/>
      <c r="L122" s="808"/>
      <c r="M122" s="808"/>
      <c r="N122" s="808"/>
      <c r="O122" s="808"/>
      <c r="P122" s="808"/>
      <c r="Q122" s="808"/>
      <c r="R122" s="808"/>
      <c r="S122" s="808"/>
      <c r="T122" s="808"/>
      <c r="U122" s="808"/>
      <c r="V122" s="808"/>
      <c r="W122" s="808"/>
      <c r="X122" s="808"/>
      <c r="Y122" s="808"/>
      <c r="Z122" s="808"/>
      <c r="AA122" s="808"/>
      <c r="AB122" s="808"/>
      <c r="AC122" s="808"/>
    </row>
    <row r="123">
      <c r="A123" s="808"/>
      <c r="B123" s="808"/>
      <c r="C123" s="806"/>
      <c r="D123" s="806"/>
      <c r="E123" s="806"/>
      <c r="F123" s="806"/>
      <c r="G123" s="806"/>
      <c r="H123" s="806"/>
      <c r="I123" s="806"/>
      <c r="J123" s="806"/>
      <c r="K123" s="808"/>
      <c r="L123" s="808"/>
      <c r="M123" s="808"/>
      <c r="N123" s="808"/>
      <c r="O123" s="808"/>
      <c r="P123" s="808"/>
      <c r="Q123" s="808"/>
      <c r="R123" s="808"/>
      <c r="S123" s="808"/>
      <c r="T123" s="808"/>
      <c r="U123" s="808"/>
      <c r="V123" s="808"/>
      <c r="W123" s="808"/>
      <c r="X123" s="808"/>
      <c r="Y123" s="808"/>
      <c r="Z123" s="808"/>
      <c r="AA123" s="808"/>
      <c r="AB123" s="808"/>
      <c r="AC123" s="808"/>
    </row>
    <row r="124">
      <c r="A124" s="808"/>
      <c r="B124" s="808"/>
      <c r="C124" s="806"/>
      <c r="D124" s="806"/>
      <c r="E124" s="806"/>
      <c r="F124" s="806"/>
      <c r="G124" s="806"/>
      <c r="H124" s="806"/>
      <c r="I124" s="806"/>
      <c r="J124" s="806"/>
      <c r="K124" s="808"/>
      <c r="L124" s="808"/>
      <c r="M124" s="808"/>
      <c r="N124" s="808"/>
      <c r="O124" s="808"/>
      <c r="P124" s="808"/>
      <c r="Q124" s="808"/>
      <c r="R124" s="808"/>
      <c r="S124" s="808"/>
      <c r="T124" s="808"/>
      <c r="U124" s="808"/>
      <c r="V124" s="808"/>
      <c r="W124" s="808"/>
      <c r="X124" s="808"/>
      <c r="Y124" s="808"/>
      <c r="Z124" s="808"/>
      <c r="AA124" s="808"/>
      <c r="AB124" s="808"/>
      <c r="AC124" s="808"/>
    </row>
    <row r="125">
      <c r="A125" s="808"/>
      <c r="B125" s="808"/>
      <c r="C125" s="806"/>
      <c r="D125" s="806"/>
      <c r="E125" s="806"/>
      <c r="F125" s="806"/>
      <c r="G125" s="806"/>
      <c r="H125" s="806"/>
      <c r="I125" s="806"/>
      <c r="J125" s="806"/>
      <c r="K125" s="808"/>
      <c r="L125" s="808"/>
      <c r="M125" s="808"/>
      <c r="N125" s="808"/>
      <c r="O125" s="808"/>
      <c r="P125" s="808"/>
      <c r="Q125" s="808"/>
      <c r="R125" s="808"/>
      <c r="S125" s="808"/>
      <c r="T125" s="808"/>
      <c r="U125" s="808"/>
      <c r="V125" s="808"/>
      <c r="W125" s="808"/>
      <c r="X125" s="808"/>
      <c r="Y125" s="808"/>
      <c r="Z125" s="808"/>
      <c r="AA125" s="808"/>
      <c r="AB125" s="808"/>
      <c r="AC125" s="808"/>
    </row>
    <row r="126">
      <c r="A126" s="808"/>
      <c r="B126" s="808"/>
      <c r="C126" s="806"/>
      <c r="D126" s="806"/>
      <c r="E126" s="806"/>
      <c r="F126" s="806"/>
      <c r="G126" s="806"/>
      <c r="H126" s="806"/>
      <c r="I126" s="806"/>
      <c r="J126" s="806"/>
      <c r="K126" s="808"/>
      <c r="L126" s="808"/>
      <c r="M126" s="808"/>
      <c r="N126" s="808"/>
      <c r="O126" s="808"/>
      <c r="P126" s="808"/>
      <c r="Q126" s="808"/>
      <c r="R126" s="808"/>
      <c r="S126" s="808"/>
      <c r="T126" s="808"/>
      <c r="U126" s="808"/>
      <c r="V126" s="808"/>
      <c r="W126" s="808"/>
      <c r="X126" s="808"/>
      <c r="Y126" s="808"/>
      <c r="Z126" s="808"/>
      <c r="AA126" s="808"/>
      <c r="AB126" s="808"/>
      <c r="AC126" s="808"/>
    </row>
    <row r="127">
      <c r="A127" s="808"/>
      <c r="B127" s="808"/>
      <c r="C127" s="806"/>
      <c r="D127" s="806"/>
      <c r="E127" s="806"/>
      <c r="F127" s="806"/>
      <c r="G127" s="806"/>
      <c r="H127" s="806"/>
      <c r="I127" s="806"/>
      <c r="J127" s="806"/>
      <c r="K127" s="808"/>
      <c r="L127" s="808"/>
      <c r="M127" s="808"/>
      <c r="N127" s="808"/>
      <c r="O127" s="808"/>
      <c r="P127" s="808"/>
      <c r="Q127" s="808"/>
      <c r="R127" s="808"/>
      <c r="S127" s="808"/>
      <c r="T127" s="808"/>
      <c r="U127" s="808"/>
      <c r="V127" s="808"/>
      <c r="W127" s="808"/>
      <c r="X127" s="808"/>
      <c r="Y127" s="808"/>
      <c r="Z127" s="808"/>
      <c r="AA127" s="808"/>
      <c r="AB127" s="808"/>
      <c r="AC127" s="808"/>
    </row>
    <row r="128">
      <c r="A128" s="808"/>
      <c r="B128" s="808"/>
      <c r="C128" s="806"/>
      <c r="D128" s="806"/>
      <c r="E128" s="806"/>
      <c r="F128" s="806"/>
      <c r="G128" s="806"/>
      <c r="H128" s="806"/>
      <c r="I128" s="806"/>
      <c r="J128" s="806"/>
      <c r="K128" s="808"/>
      <c r="L128" s="808"/>
      <c r="M128" s="808"/>
      <c r="N128" s="808"/>
      <c r="O128" s="808"/>
      <c r="P128" s="808"/>
      <c r="Q128" s="808"/>
      <c r="R128" s="808"/>
      <c r="S128" s="808"/>
      <c r="T128" s="808"/>
      <c r="U128" s="808"/>
      <c r="V128" s="808"/>
      <c r="W128" s="808"/>
      <c r="X128" s="808"/>
      <c r="Y128" s="808"/>
      <c r="Z128" s="808"/>
      <c r="AA128" s="808"/>
      <c r="AB128" s="808"/>
      <c r="AC128" s="808"/>
    </row>
    <row r="129">
      <c r="A129" s="808"/>
      <c r="B129" s="808"/>
      <c r="C129" s="806"/>
      <c r="D129" s="806"/>
      <c r="E129" s="806"/>
      <c r="F129" s="806"/>
      <c r="G129" s="806"/>
      <c r="H129" s="806"/>
      <c r="I129" s="806"/>
      <c r="J129" s="806"/>
      <c r="K129" s="808"/>
      <c r="L129" s="808"/>
      <c r="M129" s="808"/>
      <c r="N129" s="808"/>
      <c r="O129" s="808"/>
      <c r="P129" s="808"/>
      <c r="Q129" s="808"/>
      <c r="R129" s="808"/>
      <c r="S129" s="808"/>
      <c r="T129" s="808"/>
      <c r="U129" s="808"/>
      <c r="V129" s="808"/>
      <c r="W129" s="808"/>
      <c r="X129" s="808"/>
      <c r="Y129" s="808"/>
      <c r="Z129" s="808"/>
      <c r="AA129" s="808"/>
      <c r="AB129" s="808"/>
      <c r="AC129" s="808"/>
    </row>
    <row r="130">
      <c r="A130" s="808"/>
      <c r="B130" s="808"/>
      <c r="C130" s="806"/>
      <c r="D130" s="806"/>
      <c r="E130" s="806"/>
      <c r="F130" s="806"/>
      <c r="G130" s="806"/>
      <c r="H130" s="806"/>
      <c r="I130" s="806"/>
      <c r="J130" s="806"/>
      <c r="K130" s="808"/>
      <c r="L130" s="808"/>
      <c r="M130" s="808"/>
      <c r="N130" s="808"/>
      <c r="O130" s="808"/>
      <c r="P130" s="808"/>
      <c r="Q130" s="808"/>
      <c r="R130" s="808"/>
      <c r="S130" s="808"/>
      <c r="T130" s="808"/>
      <c r="U130" s="808"/>
      <c r="V130" s="808"/>
      <c r="W130" s="808"/>
      <c r="X130" s="808"/>
      <c r="Y130" s="808"/>
      <c r="Z130" s="808"/>
      <c r="AA130" s="808"/>
      <c r="AB130" s="808"/>
      <c r="AC130" s="808"/>
    </row>
    <row r="131">
      <c r="A131" s="808"/>
      <c r="B131" s="808"/>
      <c r="C131" s="806"/>
      <c r="D131" s="806"/>
      <c r="E131" s="806"/>
      <c r="F131" s="806"/>
      <c r="G131" s="806"/>
      <c r="H131" s="806"/>
      <c r="I131" s="806"/>
      <c r="J131" s="806"/>
      <c r="K131" s="808"/>
      <c r="L131" s="808"/>
      <c r="M131" s="808"/>
      <c r="N131" s="808"/>
      <c r="O131" s="808"/>
      <c r="P131" s="808"/>
      <c r="Q131" s="808"/>
      <c r="R131" s="808"/>
      <c r="S131" s="808"/>
      <c r="T131" s="808"/>
      <c r="U131" s="808"/>
      <c r="V131" s="808"/>
      <c r="W131" s="808"/>
      <c r="X131" s="808"/>
      <c r="Y131" s="808"/>
      <c r="Z131" s="808"/>
      <c r="AA131" s="808"/>
      <c r="AB131" s="808"/>
      <c r="AC131" s="808"/>
    </row>
    <row r="132">
      <c r="A132" s="808"/>
      <c r="B132" s="808"/>
      <c r="C132" s="806"/>
      <c r="D132" s="806"/>
      <c r="E132" s="806"/>
      <c r="F132" s="806"/>
      <c r="G132" s="806"/>
      <c r="H132" s="806"/>
      <c r="I132" s="806"/>
      <c r="J132" s="806"/>
      <c r="K132" s="808"/>
      <c r="L132" s="808"/>
      <c r="M132" s="808"/>
      <c r="N132" s="808"/>
      <c r="O132" s="808"/>
      <c r="P132" s="808"/>
      <c r="Q132" s="808"/>
      <c r="R132" s="808"/>
      <c r="S132" s="808"/>
      <c r="T132" s="808"/>
      <c r="U132" s="808"/>
      <c r="V132" s="808"/>
      <c r="W132" s="808"/>
      <c r="X132" s="808"/>
      <c r="Y132" s="808"/>
      <c r="Z132" s="808"/>
      <c r="AA132" s="808"/>
      <c r="AB132" s="808"/>
      <c r="AC132" s="808"/>
    </row>
    <row r="133">
      <c r="A133" s="808"/>
      <c r="B133" s="808"/>
      <c r="C133" s="806"/>
      <c r="D133" s="806"/>
      <c r="E133" s="806"/>
      <c r="F133" s="806"/>
      <c r="G133" s="806"/>
      <c r="H133" s="806"/>
      <c r="I133" s="806"/>
      <c r="J133" s="806"/>
      <c r="K133" s="808"/>
      <c r="L133" s="808"/>
      <c r="M133" s="808"/>
      <c r="N133" s="808"/>
      <c r="O133" s="808"/>
      <c r="P133" s="808"/>
      <c r="Q133" s="808"/>
      <c r="R133" s="808"/>
      <c r="S133" s="808"/>
      <c r="T133" s="808"/>
      <c r="U133" s="808"/>
      <c r="V133" s="808"/>
      <c r="W133" s="808"/>
      <c r="X133" s="808"/>
      <c r="Y133" s="808"/>
      <c r="Z133" s="808"/>
      <c r="AA133" s="808"/>
      <c r="AB133" s="808"/>
      <c r="AC133" s="808"/>
    </row>
    <row r="134">
      <c r="A134" s="808"/>
      <c r="B134" s="808"/>
      <c r="C134" s="806"/>
      <c r="D134" s="806"/>
      <c r="E134" s="806"/>
      <c r="F134" s="806"/>
      <c r="G134" s="806"/>
      <c r="H134" s="806"/>
      <c r="I134" s="806"/>
      <c r="J134" s="806"/>
      <c r="K134" s="808"/>
      <c r="L134" s="808"/>
      <c r="M134" s="808"/>
      <c r="N134" s="808"/>
      <c r="O134" s="808"/>
      <c r="P134" s="808"/>
      <c r="Q134" s="808"/>
      <c r="R134" s="808"/>
      <c r="S134" s="808"/>
      <c r="T134" s="808"/>
      <c r="U134" s="808"/>
      <c r="V134" s="808"/>
      <c r="W134" s="808"/>
      <c r="X134" s="808"/>
      <c r="Y134" s="808"/>
      <c r="Z134" s="808"/>
      <c r="AA134" s="808"/>
      <c r="AB134" s="808"/>
      <c r="AC134" s="808"/>
    </row>
    <row r="135">
      <c r="A135" s="808"/>
      <c r="B135" s="808"/>
      <c r="C135" s="806"/>
      <c r="D135" s="806"/>
      <c r="E135" s="806"/>
      <c r="F135" s="806"/>
      <c r="G135" s="806"/>
      <c r="H135" s="806"/>
      <c r="I135" s="806"/>
      <c r="J135" s="806"/>
      <c r="K135" s="808"/>
      <c r="L135" s="808"/>
      <c r="M135" s="808"/>
      <c r="N135" s="808"/>
      <c r="O135" s="808"/>
      <c r="P135" s="808"/>
      <c r="Q135" s="808"/>
      <c r="R135" s="808"/>
      <c r="S135" s="808"/>
      <c r="T135" s="808"/>
      <c r="U135" s="808"/>
      <c r="V135" s="808"/>
      <c r="W135" s="808"/>
      <c r="X135" s="808"/>
      <c r="Y135" s="808"/>
      <c r="Z135" s="808"/>
      <c r="AA135" s="808"/>
      <c r="AB135" s="808"/>
      <c r="AC135" s="808"/>
    </row>
    <row r="136">
      <c r="A136" s="808"/>
      <c r="B136" s="808"/>
      <c r="C136" s="806"/>
      <c r="D136" s="806"/>
      <c r="E136" s="806"/>
      <c r="F136" s="806"/>
      <c r="G136" s="806"/>
      <c r="H136" s="806"/>
      <c r="I136" s="806"/>
      <c r="J136" s="806"/>
      <c r="K136" s="808"/>
      <c r="L136" s="808"/>
      <c r="M136" s="808"/>
      <c r="N136" s="808"/>
      <c r="O136" s="808"/>
      <c r="P136" s="808"/>
      <c r="Q136" s="808"/>
      <c r="R136" s="808"/>
      <c r="S136" s="808"/>
      <c r="T136" s="808"/>
      <c r="U136" s="808"/>
      <c r="V136" s="808"/>
      <c r="W136" s="808"/>
      <c r="X136" s="808"/>
      <c r="Y136" s="808"/>
      <c r="Z136" s="808"/>
      <c r="AA136" s="808"/>
      <c r="AB136" s="808"/>
      <c r="AC136" s="808"/>
    </row>
    <row r="137">
      <c r="A137" s="808"/>
      <c r="B137" s="808"/>
      <c r="C137" s="806"/>
      <c r="D137" s="806"/>
      <c r="E137" s="806"/>
      <c r="F137" s="806"/>
      <c r="G137" s="806"/>
      <c r="H137" s="806"/>
      <c r="I137" s="806"/>
      <c r="J137" s="806"/>
      <c r="K137" s="808"/>
      <c r="L137" s="808"/>
      <c r="M137" s="808"/>
      <c r="N137" s="808"/>
      <c r="O137" s="808"/>
      <c r="P137" s="808"/>
      <c r="Q137" s="808"/>
      <c r="R137" s="808"/>
      <c r="S137" s="808"/>
      <c r="T137" s="808"/>
      <c r="U137" s="808"/>
      <c r="V137" s="808"/>
      <c r="W137" s="808"/>
      <c r="X137" s="808"/>
      <c r="Y137" s="808"/>
      <c r="Z137" s="808"/>
      <c r="AA137" s="808"/>
      <c r="AB137" s="808"/>
      <c r="AC137" s="808"/>
    </row>
    <row r="138">
      <c r="A138" s="808"/>
      <c r="B138" s="808"/>
      <c r="C138" s="806"/>
      <c r="D138" s="806"/>
      <c r="E138" s="806"/>
      <c r="F138" s="806"/>
      <c r="G138" s="806"/>
      <c r="H138" s="806"/>
      <c r="I138" s="806"/>
      <c r="J138" s="806"/>
      <c r="K138" s="808"/>
      <c r="L138" s="808"/>
      <c r="M138" s="808"/>
      <c r="N138" s="808"/>
      <c r="O138" s="808"/>
      <c r="P138" s="808"/>
      <c r="Q138" s="808"/>
      <c r="R138" s="808"/>
      <c r="S138" s="808"/>
      <c r="T138" s="808"/>
      <c r="U138" s="808"/>
      <c r="V138" s="808"/>
      <c r="W138" s="808"/>
      <c r="X138" s="808"/>
      <c r="Y138" s="808"/>
      <c r="Z138" s="808"/>
      <c r="AA138" s="808"/>
      <c r="AB138" s="808"/>
      <c r="AC138" s="808"/>
    </row>
    <row r="139">
      <c r="A139" s="808"/>
      <c r="B139" s="808"/>
      <c r="C139" s="806"/>
      <c r="D139" s="806"/>
      <c r="E139" s="806"/>
      <c r="F139" s="806"/>
      <c r="G139" s="806"/>
      <c r="H139" s="806"/>
      <c r="I139" s="806"/>
      <c r="J139" s="806"/>
      <c r="K139" s="808"/>
      <c r="L139" s="808"/>
      <c r="M139" s="808"/>
      <c r="N139" s="808"/>
      <c r="O139" s="808"/>
      <c r="P139" s="808"/>
      <c r="Q139" s="808"/>
      <c r="R139" s="808"/>
      <c r="S139" s="808"/>
      <c r="T139" s="808"/>
      <c r="U139" s="808"/>
      <c r="V139" s="808"/>
      <c r="W139" s="808"/>
      <c r="X139" s="808"/>
      <c r="Y139" s="808"/>
      <c r="Z139" s="808"/>
      <c r="AA139" s="808"/>
      <c r="AB139" s="808"/>
      <c r="AC139" s="808"/>
    </row>
    <row r="140">
      <c r="A140" s="808"/>
      <c r="B140" s="808"/>
      <c r="C140" s="806"/>
      <c r="D140" s="806"/>
      <c r="E140" s="806"/>
      <c r="F140" s="806"/>
      <c r="G140" s="806"/>
      <c r="H140" s="806"/>
      <c r="I140" s="806"/>
      <c r="J140" s="806"/>
      <c r="K140" s="808"/>
      <c r="L140" s="808"/>
      <c r="M140" s="808"/>
      <c r="N140" s="808"/>
      <c r="O140" s="808"/>
      <c r="P140" s="808"/>
      <c r="Q140" s="808"/>
      <c r="R140" s="808"/>
      <c r="S140" s="808"/>
      <c r="T140" s="808"/>
      <c r="U140" s="808"/>
      <c r="V140" s="808"/>
      <c r="W140" s="808"/>
      <c r="X140" s="808"/>
      <c r="Y140" s="808"/>
      <c r="Z140" s="808"/>
      <c r="AA140" s="808"/>
      <c r="AB140" s="808"/>
      <c r="AC140" s="808"/>
    </row>
    <row r="141">
      <c r="A141" s="808"/>
      <c r="B141" s="808"/>
      <c r="C141" s="806"/>
      <c r="D141" s="806"/>
      <c r="E141" s="806"/>
      <c r="F141" s="806"/>
      <c r="G141" s="806"/>
      <c r="H141" s="806"/>
      <c r="I141" s="806"/>
      <c r="J141" s="806"/>
      <c r="K141" s="808"/>
      <c r="L141" s="808"/>
      <c r="M141" s="808"/>
      <c r="N141" s="808"/>
      <c r="O141" s="808"/>
      <c r="P141" s="808"/>
      <c r="Q141" s="808"/>
      <c r="R141" s="808"/>
      <c r="S141" s="808"/>
      <c r="T141" s="808"/>
      <c r="U141" s="808"/>
      <c r="V141" s="808"/>
      <c r="W141" s="808"/>
      <c r="X141" s="808"/>
      <c r="Y141" s="808"/>
      <c r="Z141" s="808"/>
      <c r="AA141" s="808"/>
      <c r="AB141" s="808"/>
      <c r="AC141" s="808"/>
    </row>
    <row r="142">
      <c r="A142" s="808"/>
      <c r="B142" s="808"/>
      <c r="C142" s="806"/>
      <c r="D142" s="806"/>
      <c r="E142" s="806"/>
      <c r="F142" s="806"/>
      <c r="G142" s="806"/>
      <c r="H142" s="806"/>
      <c r="I142" s="806"/>
      <c r="J142" s="806"/>
      <c r="K142" s="808"/>
      <c r="L142" s="808"/>
      <c r="M142" s="808"/>
      <c r="N142" s="808"/>
      <c r="O142" s="808"/>
      <c r="P142" s="808"/>
      <c r="Q142" s="808"/>
      <c r="R142" s="808"/>
      <c r="S142" s="808"/>
      <c r="T142" s="808"/>
      <c r="U142" s="808"/>
      <c r="V142" s="808"/>
      <c r="W142" s="808"/>
      <c r="X142" s="808"/>
      <c r="Y142" s="808"/>
      <c r="Z142" s="808"/>
      <c r="AA142" s="808"/>
      <c r="AB142" s="808"/>
      <c r="AC142" s="808"/>
    </row>
    <row r="143">
      <c r="A143" s="808"/>
      <c r="B143" s="808"/>
      <c r="C143" s="806"/>
      <c r="D143" s="806"/>
      <c r="E143" s="806"/>
      <c r="F143" s="806"/>
      <c r="G143" s="806"/>
      <c r="H143" s="806"/>
      <c r="I143" s="806"/>
      <c r="J143" s="806"/>
      <c r="K143" s="808"/>
      <c r="L143" s="808"/>
      <c r="M143" s="808"/>
      <c r="N143" s="808"/>
      <c r="O143" s="808"/>
      <c r="P143" s="808"/>
      <c r="Q143" s="808"/>
      <c r="R143" s="808"/>
      <c r="S143" s="808"/>
      <c r="T143" s="808"/>
      <c r="U143" s="808"/>
      <c r="V143" s="808"/>
      <c r="W143" s="808"/>
      <c r="X143" s="808"/>
      <c r="Y143" s="808"/>
      <c r="Z143" s="808"/>
      <c r="AA143" s="808"/>
      <c r="AB143" s="808"/>
      <c r="AC143" s="808"/>
    </row>
    <row r="144">
      <c r="A144" s="808"/>
      <c r="B144" s="808"/>
      <c r="C144" s="806"/>
      <c r="D144" s="806"/>
      <c r="E144" s="806"/>
      <c r="F144" s="806"/>
      <c r="G144" s="806"/>
      <c r="H144" s="806"/>
      <c r="I144" s="806"/>
      <c r="J144" s="806"/>
      <c r="K144" s="808"/>
      <c r="L144" s="808"/>
      <c r="M144" s="808"/>
      <c r="N144" s="808"/>
      <c r="O144" s="808"/>
      <c r="P144" s="808"/>
      <c r="Q144" s="808"/>
      <c r="R144" s="808"/>
      <c r="S144" s="808"/>
      <c r="T144" s="808"/>
      <c r="U144" s="808"/>
      <c r="V144" s="808"/>
      <c r="W144" s="808"/>
      <c r="X144" s="808"/>
      <c r="Y144" s="808"/>
      <c r="Z144" s="808"/>
      <c r="AA144" s="808"/>
      <c r="AB144" s="808"/>
      <c r="AC144" s="808"/>
    </row>
    <row r="145">
      <c r="A145" s="808"/>
      <c r="B145" s="808"/>
      <c r="C145" s="806"/>
      <c r="D145" s="806"/>
      <c r="E145" s="806"/>
      <c r="F145" s="806"/>
      <c r="G145" s="806"/>
      <c r="H145" s="806"/>
      <c r="I145" s="806"/>
      <c r="J145" s="806"/>
      <c r="K145" s="808"/>
      <c r="L145" s="808"/>
      <c r="M145" s="808"/>
      <c r="N145" s="808"/>
      <c r="O145" s="808"/>
      <c r="P145" s="808"/>
      <c r="Q145" s="808"/>
      <c r="R145" s="808"/>
      <c r="S145" s="808"/>
      <c r="T145" s="808"/>
      <c r="U145" s="808"/>
      <c r="V145" s="808"/>
      <c r="W145" s="808"/>
      <c r="X145" s="808"/>
      <c r="Y145" s="808"/>
      <c r="Z145" s="808"/>
      <c r="AA145" s="808"/>
      <c r="AB145" s="808"/>
      <c r="AC145" s="808"/>
    </row>
    <row r="146">
      <c r="A146" s="808"/>
      <c r="B146" s="808"/>
      <c r="C146" s="806"/>
      <c r="D146" s="806"/>
      <c r="E146" s="806"/>
      <c r="F146" s="806"/>
      <c r="G146" s="806"/>
      <c r="H146" s="806"/>
      <c r="I146" s="806"/>
      <c r="J146" s="806"/>
      <c r="K146" s="808"/>
      <c r="L146" s="808"/>
      <c r="M146" s="808"/>
      <c r="N146" s="808"/>
      <c r="O146" s="808"/>
      <c r="P146" s="808"/>
      <c r="Q146" s="808"/>
      <c r="R146" s="808"/>
      <c r="S146" s="808"/>
      <c r="T146" s="808"/>
      <c r="U146" s="808"/>
      <c r="V146" s="808"/>
      <c r="W146" s="808"/>
      <c r="X146" s="808"/>
      <c r="Y146" s="808"/>
      <c r="Z146" s="808"/>
      <c r="AA146" s="808"/>
      <c r="AB146" s="808"/>
      <c r="AC146" s="808"/>
    </row>
    <row r="147">
      <c r="A147" s="808"/>
      <c r="B147" s="808"/>
      <c r="C147" s="806"/>
      <c r="D147" s="806"/>
      <c r="E147" s="806"/>
      <c r="F147" s="806"/>
      <c r="G147" s="806"/>
      <c r="H147" s="806"/>
      <c r="I147" s="806"/>
      <c r="J147" s="806"/>
      <c r="K147" s="808"/>
      <c r="L147" s="808"/>
      <c r="M147" s="808"/>
      <c r="N147" s="808"/>
      <c r="O147" s="808"/>
      <c r="P147" s="808"/>
      <c r="Q147" s="808"/>
      <c r="R147" s="808"/>
      <c r="S147" s="808"/>
      <c r="T147" s="808"/>
      <c r="U147" s="808"/>
      <c r="V147" s="808"/>
      <c r="W147" s="808"/>
      <c r="X147" s="808"/>
      <c r="Y147" s="808"/>
      <c r="Z147" s="808"/>
      <c r="AA147" s="808"/>
      <c r="AB147" s="808"/>
      <c r="AC147" s="808"/>
    </row>
    <row r="148">
      <c r="A148" s="808"/>
      <c r="B148" s="808"/>
      <c r="C148" s="806"/>
      <c r="D148" s="806"/>
      <c r="E148" s="806"/>
      <c r="F148" s="806"/>
      <c r="G148" s="806"/>
      <c r="H148" s="806"/>
      <c r="I148" s="806"/>
      <c r="J148" s="806"/>
      <c r="K148" s="808"/>
      <c r="L148" s="808"/>
      <c r="M148" s="808"/>
      <c r="N148" s="808"/>
      <c r="O148" s="808"/>
      <c r="P148" s="808"/>
      <c r="Q148" s="808"/>
      <c r="R148" s="808"/>
      <c r="S148" s="808"/>
      <c r="T148" s="808"/>
      <c r="U148" s="808"/>
      <c r="V148" s="808"/>
      <c r="W148" s="808"/>
      <c r="X148" s="808"/>
      <c r="Y148" s="808"/>
      <c r="Z148" s="808"/>
      <c r="AA148" s="808"/>
      <c r="AB148" s="808"/>
      <c r="AC148" s="808"/>
    </row>
    <row r="149">
      <c r="A149" s="808"/>
      <c r="B149" s="808"/>
      <c r="C149" s="806"/>
      <c r="D149" s="806"/>
      <c r="E149" s="806"/>
      <c r="F149" s="806"/>
      <c r="G149" s="806"/>
      <c r="H149" s="806"/>
      <c r="I149" s="806"/>
      <c r="J149" s="806"/>
      <c r="K149" s="808"/>
      <c r="L149" s="808"/>
      <c r="M149" s="808"/>
      <c r="N149" s="808"/>
      <c r="O149" s="808"/>
      <c r="P149" s="808"/>
      <c r="Q149" s="808"/>
      <c r="R149" s="808"/>
      <c r="S149" s="808"/>
      <c r="T149" s="808"/>
      <c r="U149" s="808"/>
      <c r="V149" s="808"/>
      <c r="W149" s="808"/>
      <c r="X149" s="808"/>
      <c r="Y149" s="808"/>
      <c r="Z149" s="808"/>
      <c r="AA149" s="808"/>
      <c r="AB149" s="808"/>
      <c r="AC149" s="808"/>
    </row>
    <row r="150">
      <c r="A150" s="808"/>
      <c r="B150" s="808"/>
      <c r="C150" s="806"/>
      <c r="D150" s="806"/>
      <c r="E150" s="806"/>
      <c r="F150" s="806"/>
      <c r="G150" s="806"/>
      <c r="H150" s="806"/>
      <c r="I150" s="806"/>
      <c r="J150" s="806"/>
      <c r="K150" s="808"/>
      <c r="L150" s="808"/>
      <c r="M150" s="808"/>
      <c r="N150" s="808"/>
      <c r="O150" s="808"/>
      <c r="P150" s="808"/>
      <c r="Q150" s="808"/>
      <c r="R150" s="808"/>
      <c r="S150" s="808"/>
      <c r="T150" s="808"/>
      <c r="U150" s="808"/>
      <c r="V150" s="808"/>
      <c r="W150" s="808"/>
      <c r="X150" s="808"/>
      <c r="Y150" s="808"/>
      <c r="Z150" s="808"/>
      <c r="AA150" s="808"/>
      <c r="AB150" s="808"/>
      <c r="AC150" s="808"/>
    </row>
    <row r="151">
      <c r="A151" s="808"/>
      <c r="B151" s="808"/>
      <c r="C151" s="806"/>
      <c r="D151" s="806"/>
      <c r="E151" s="806"/>
      <c r="F151" s="806"/>
      <c r="G151" s="806"/>
      <c r="H151" s="806"/>
      <c r="I151" s="806"/>
      <c r="J151" s="806"/>
      <c r="K151" s="808"/>
      <c r="L151" s="808"/>
      <c r="M151" s="808"/>
      <c r="N151" s="808"/>
      <c r="O151" s="808"/>
      <c r="P151" s="808"/>
      <c r="Q151" s="808"/>
      <c r="R151" s="808"/>
      <c r="S151" s="808"/>
      <c r="T151" s="808"/>
      <c r="U151" s="808"/>
      <c r="V151" s="808"/>
      <c r="W151" s="808"/>
      <c r="X151" s="808"/>
      <c r="Y151" s="808"/>
      <c r="Z151" s="808"/>
      <c r="AA151" s="808"/>
      <c r="AB151" s="808"/>
      <c r="AC151" s="808"/>
    </row>
    <row r="152">
      <c r="A152" s="808"/>
      <c r="B152" s="808"/>
      <c r="C152" s="806"/>
      <c r="D152" s="806"/>
      <c r="E152" s="806"/>
      <c r="F152" s="806"/>
      <c r="G152" s="806"/>
      <c r="H152" s="806"/>
      <c r="I152" s="806"/>
      <c r="J152" s="806"/>
      <c r="K152" s="808"/>
      <c r="L152" s="808"/>
      <c r="M152" s="808"/>
      <c r="N152" s="808"/>
      <c r="O152" s="808"/>
      <c r="P152" s="808"/>
      <c r="Q152" s="808"/>
      <c r="R152" s="808"/>
      <c r="S152" s="808"/>
      <c r="T152" s="808"/>
      <c r="U152" s="808"/>
      <c r="V152" s="808"/>
      <c r="W152" s="808"/>
      <c r="X152" s="808"/>
      <c r="Y152" s="808"/>
      <c r="Z152" s="808"/>
      <c r="AA152" s="808"/>
      <c r="AB152" s="808"/>
      <c r="AC152" s="808"/>
    </row>
    <row r="153">
      <c r="A153" s="808"/>
      <c r="B153" s="808"/>
      <c r="C153" s="806"/>
      <c r="D153" s="806"/>
      <c r="E153" s="806"/>
      <c r="F153" s="806"/>
      <c r="G153" s="806"/>
      <c r="H153" s="806"/>
      <c r="I153" s="806"/>
      <c r="J153" s="806"/>
      <c r="K153" s="808"/>
      <c r="L153" s="808"/>
      <c r="M153" s="808"/>
      <c r="N153" s="808"/>
      <c r="O153" s="808"/>
      <c r="P153" s="808"/>
      <c r="Q153" s="808"/>
      <c r="R153" s="808"/>
      <c r="S153" s="808"/>
      <c r="T153" s="808"/>
      <c r="U153" s="808"/>
      <c r="V153" s="808"/>
      <c r="W153" s="808"/>
      <c r="X153" s="808"/>
      <c r="Y153" s="808"/>
      <c r="Z153" s="808"/>
      <c r="AA153" s="808"/>
      <c r="AB153" s="808"/>
      <c r="AC153" s="808"/>
    </row>
    <row r="154">
      <c r="A154" s="808"/>
      <c r="B154" s="808"/>
      <c r="C154" s="806"/>
      <c r="D154" s="806"/>
      <c r="E154" s="806"/>
      <c r="F154" s="806"/>
      <c r="G154" s="806"/>
      <c r="H154" s="806"/>
      <c r="I154" s="806"/>
      <c r="J154" s="806"/>
      <c r="K154" s="808"/>
      <c r="L154" s="808"/>
      <c r="M154" s="808"/>
      <c r="N154" s="808"/>
      <c r="O154" s="808"/>
      <c r="P154" s="808"/>
      <c r="Q154" s="808"/>
      <c r="R154" s="808"/>
      <c r="S154" s="808"/>
      <c r="T154" s="808"/>
      <c r="U154" s="808"/>
      <c r="V154" s="808"/>
      <c r="W154" s="808"/>
      <c r="X154" s="808"/>
      <c r="Y154" s="808"/>
      <c r="Z154" s="808"/>
      <c r="AA154" s="808"/>
      <c r="AB154" s="808"/>
      <c r="AC154" s="808"/>
    </row>
    <row r="155">
      <c r="A155" s="808"/>
      <c r="B155" s="808"/>
      <c r="C155" s="806"/>
      <c r="D155" s="806"/>
      <c r="E155" s="806"/>
      <c r="F155" s="806"/>
      <c r="G155" s="806"/>
      <c r="H155" s="806"/>
      <c r="I155" s="806"/>
      <c r="J155" s="806"/>
      <c r="K155" s="808"/>
      <c r="L155" s="808"/>
      <c r="M155" s="808"/>
      <c r="N155" s="808"/>
      <c r="O155" s="808"/>
      <c r="P155" s="808"/>
      <c r="Q155" s="808"/>
      <c r="R155" s="808"/>
      <c r="S155" s="808"/>
      <c r="T155" s="808"/>
      <c r="U155" s="808"/>
      <c r="V155" s="808"/>
      <c r="W155" s="808"/>
      <c r="X155" s="808"/>
      <c r="Y155" s="808"/>
      <c r="Z155" s="808"/>
      <c r="AA155" s="808"/>
      <c r="AB155" s="808"/>
      <c r="AC155" s="808"/>
    </row>
    <row r="156">
      <c r="A156" s="808"/>
      <c r="B156" s="808"/>
      <c r="C156" s="806"/>
      <c r="D156" s="806"/>
      <c r="E156" s="806"/>
      <c r="F156" s="806"/>
      <c r="G156" s="806"/>
      <c r="H156" s="806"/>
      <c r="I156" s="806"/>
      <c r="J156" s="806"/>
      <c r="K156" s="808"/>
      <c r="L156" s="808"/>
      <c r="M156" s="808"/>
      <c r="N156" s="808"/>
      <c r="O156" s="808"/>
      <c r="P156" s="808"/>
      <c r="Q156" s="808"/>
      <c r="R156" s="808"/>
      <c r="S156" s="808"/>
      <c r="T156" s="808"/>
      <c r="U156" s="808"/>
      <c r="V156" s="808"/>
      <c r="W156" s="808"/>
      <c r="X156" s="808"/>
      <c r="Y156" s="808"/>
      <c r="Z156" s="808"/>
      <c r="AA156" s="808"/>
      <c r="AB156" s="808"/>
      <c r="AC156" s="808"/>
    </row>
    <row r="157">
      <c r="A157" s="808"/>
      <c r="B157" s="808"/>
      <c r="C157" s="806"/>
      <c r="D157" s="806"/>
      <c r="E157" s="806"/>
      <c r="F157" s="806"/>
      <c r="G157" s="806"/>
      <c r="H157" s="806"/>
      <c r="I157" s="806"/>
      <c r="J157" s="806"/>
      <c r="K157" s="808"/>
      <c r="L157" s="808"/>
      <c r="M157" s="808"/>
      <c r="N157" s="808"/>
      <c r="O157" s="808"/>
      <c r="P157" s="808"/>
      <c r="Q157" s="808"/>
      <c r="R157" s="808"/>
      <c r="S157" s="808"/>
      <c r="T157" s="808"/>
      <c r="U157" s="808"/>
      <c r="V157" s="808"/>
      <c r="W157" s="808"/>
      <c r="X157" s="808"/>
      <c r="Y157" s="808"/>
      <c r="Z157" s="808"/>
      <c r="AA157" s="808"/>
      <c r="AB157" s="808"/>
      <c r="AC157" s="808"/>
    </row>
    <row r="158">
      <c r="A158" s="808"/>
      <c r="B158" s="808"/>
      <c r="C158" s="806"/>
      <c r="D158" s="806"/>
      <c r="E158" s="806"/>
      <c r="F158" s="806"/>
      <c r="G158" s="806"/>
      <c r="H158" s="806"/>
      <c r="I158" s="806"/>
      <c r="J158" s="806"/>
      <c r="K158" s="808"/>
      <c r="L158" s="808"/>
      <c r="M158" s="808"/>
      <c r="N158" s="808"/>
      <c r="O158" s="808"/>
      <c r="P158" s="808"/>
      <c r="Q158" s="808"/>
      <c r="R158" s="808"/>
      <c r="S158" s="808"/>
      <c r="T158" s="808"/>
      <c r="U158" s="808"/>
      <c r="V158" s="808"/>
      <c r="W158" s="808"/>
      <c r="X158" s="808"/>
      <c r="Y158" s="808"/>
      <c r="Z158" s="808"/>
      <c r="AA158" s="808"/>
      <c r="AB158" s="808"/>
      <c r="AC158" s="808"/>
    </row>
    <row r="159">
      <c r="A159" s="808"/>
      <c r="B159" s="808"/>
      <c r="C159" s="806"/>
      <c r="D159" s="806"/>
      <c r="E159" s="806"/>
      <c r="F159" s="806"/>
      <c r="G159" s="806"/>
      <c r="H159" s="806"/>
      <c r="I159" s="806"/>
      <c r="J159" s="806"/>
      <c r="K159" s="808"/>
      <c r="L159" s="808"/>
      <c r="M159" s="808"/>
      <c r="N159" s="808"/>
      <c r="O159" s="808"/>
      <c r="P159" s="808"/>
      <c r="Q159" s="808"/>
      <c r="R159" s="808"/>
      <c r="S159" s="808"/>
      <c r="T159" s="808"/>
      <c r="U159" s="808"/>
      <c r="V159" s="808"/>
      <c r="W159" s="808"/>
      <c r="X159" s="808"/>
      <c r="Y159" s="808"/>
      <c r="Z159" s="808"/>
      <c r="AA159" s="808"/>
      <c r="AB159" s="808"/>
      <c r="AC159" s="808"/>
    </row>
    <row r="160">
      <c r="A160" s="808"/>
      <c r="B160" s="808"/>
      <c r="C160" s="806"/>
      <c r="D160" s="806"/>
      <c r="E160" s="806"/>
      <c r="F160" s="806"/>
      <c r="G160" s="806"/>
      <c r="H160" s="806"/>
      <c r="I160" s="806"/>
      <c r="J160" s="806"/>
      <c r="K160" s="808"/>
      <c r="L160" s="808"/>
      <c r="M160" s="808"/>
      <c r="N160" s="808"/>
      <c r="O160" s="808"/>
      <c r="P160" s="808"/>
      <c r="Q160" s="808"/>
      <c r="R160" s="808"/>
      <c r="S160" s="808"/>
      <c r="T160" s="808"/>
      <c r="U160" s="808"/>
      <c r="V160" s="808"/>
      <c r="W160" s="808"/>
      <c r="X160" s="808"/>
      <c r="Y160" s="808"/>
      <c r="Z160" s="808"/>
      <c r="AA160" s="808"/>
      <c r="AB160" s="808"/>
      <c r="AC160" s="808"/>
    </row>
    <row r="161">
      <c r="A161" s="808"/>
      <c r="B161" s="808"/>
      <c r="C161" s="806"/>
      <c r="D161" s="806"/>
      <c r="E161" s="806"/>
      <c r="F161" s="806"/>
      <c r="G161" s="806"/>
      <c r="H161" s="806"/>
      <c r="I161" s="806"/>
      <c r="J161" s="806"/>
      <c r="K161" s="808"/>
      <c r="L161" s="808"/>
      <c r="M161" s="808"/>
      <c r="N161" s="808"/>
      <c r="O161" s="808"/>
      <c r="P161" s="808"/>
      <c r="Q161" s="808"/>
      <c r="R161" s="808"/>
      <c r="S161" s="808"/>
      <c r="T161" s="808"/>
      <c r="U161" s="808"/>
      <c r="V161" s="808"/>
      <c r="W161" s="808"/>
      <c r="X161" s="808"/>
      <c r="Y161" s="808"/>
      <c r="Z161" s="808"/>
      <c r="AA161" s="808"/>
      <c r="AB161" s="808"/>
      <c r="AC161" s="808"/>
    </row>
    <row r="162">
      <c r="A162" s="808"/>
      <c r="B162" s="808"/>
      <c r="C162" s="806"/>
      <c r="D162" s="806"/>
      <c r="E162" s="806"/>
      <c r="F162" s="806"/>
      <c r="G162" s="806"/>
      <c r="H162" s="806"/>
      <c r="I162" s="806"/>
      <c r="J162" s="806"/>
      <c r="K162" s="808"/>
      <c r="L162" s="808"/>
      <c r="M162" s="808"/>
      <c r="N162" s="808"/>
      <c r="O162" s="808"/>
      <c r="P162" s="808"/>
      <c r="Q162" s="808"/>
      <c r="R162" s="808"/>
      <c r="S162" s="808"/>
      <c r="T162" s="808"/>
      <c r="U162" s="808"/>
      <c r="V162" s="808"/>
      <c r="W162" s="808"/>
      <c r="X162" s="808"/>
      <c r="Y162" s="808"/>
      <c r="Z162" s="808"/>
      <c r="AA162" s="808"/>
      <c r="AB162" s="808"/>
      <c r="AC162" s="808"/>
    </row>
    <row r="163">
      <c r="A163" s="808"/>
      <c r="B163" s="808"/>
      <c r="C163" s="806"/>
      <c r="D163" s="806"/>
      <c r="E163" s="806"/>
      <c r="F163" s="806"/>
      <c r="G163" s="806"/>
      <c r="H163" s="806"/>
      <c r="I163" s="806"/>
      <c r="J163" s="806"/>
      <c r="K163" s="808"/>
      <c r="L163" s="808"/>
      <c r="M163" s="808"/>
      <c r="N163" s="808"/>
      <c r="O163" s="808"/>
      <c r="P163" s="808"/>
      <c r="Q163" s="808"/>
      <c r="R163" s="808"/>
      <c r="S163" s="808"/>
      <c r="T163" s="808"/>
      <c r="U163" s="808"/>
      <c r="V163" s="808"/>
      <c r="W163" s="808"/>
      <c r="X163" s="808"/>
      <c r="Y163" s="808"/>
      <c r="Z163" s="808"/>
      <c r="AA163" s="808"/>
      <c r="AB163" s="808"/>
      <c r="AC163" s="808"/>
    </row>
    <row r="164">
      <c r="A164" s="808"/>
      <c r="B164" s="808"/>
      <c r="C164" s="806"/>
      <c r="D164" s="806"/>
      <c r="E164" s="806"/>
      <c r="F164" s="806"/>
      <c r="G164" s="806"/>
      <c r="H164" s="806"/>
      <c r="I164" s="806"/>
      <c r="J164" s="806"/>
      <c r="K164" s="808"/>
      <c r="L164" s="808"/>
      <c r="M164" s="808"/>
      <c r="N164" s="808"/>
      <c r="O164" s="808"/>
      <c r="P164" s="808"/>
      <c r="Q164" s="808"/>
      <c r="R164" s="808"/>
      <c r="S164" s="808"/>
      <c r="T164" s="808"/>
      <c r="U164" s="808"/>
      <c r="V164" s="808"/>
      <c r="W164" s="808"/>
      <c r="X164" s="808"/>
      <c r="Y164" s="808"/>
      <c r="Z164" s="808"/>
      <c r="AA164" s="808"/>
      <c r="AB164" s="808"/>
      <c r="AC164" s="808"/>
    </row>
    <row r="165">
      <c r="A165" s="808"/>
      <c r="B165" s="808"/>
      <c r="C165" s="806"/>
      <c r="D165" s="806"/>
      <c r="E165" s="806"/>
      <c r="F165" s="806"/>
      <c r="G165" s="806"/>
      <c r="H165" s="806"/>
      <c r="I165" s="806"/>
      <c r="J165" s="806"/>
      <c r="K165" s="808"/>
      <c r="L165" s="808"/>
      <c r="M165" s="808"/>
      <c r="N165" s="808"/>
      <c r="O165" s="808"/>
      <c r="P165" s="808"/>
      <c r="Q165" s="808"/>
      <c r="R165" s="808"/>
      <c r="S165" s="808"/>
      <c r="T165" s="808"/>
      <c r="U165" s="808"/>
      <c r="V165" s="808"/>
      <c r="W165" s="808"/>
      <c r="X165" s="808"/>
      <c r="Y165" s="808"/>
      <c r="Z165" s="808"/>
      <c r="AA165" s="808"/>
      <c r="AB165" s="808"/>
      <c r="AC165" s="808"/>
    </row>
    <row r="166">
      <c r="A166" s="808"/>
      <c r="B166" s="808"/>
      <c r="C166" s="806"/>
      <c r="D166" s="806"/>
      <c r="E166" s="806"/>
      <c r="F166" s="806"/>
      <c r="G166" s="806"/>
      <c r="H166" s="806"/>
      <c r="I166" s="806"/>
      <c r="J166" s="806"/>
      <c r="K166" s="808"/>
      <c r="L166" s="808"/>
      <c r="M166" s="808"/>
      <c r="N166" s="808"/>
      <c r="O166" s="808"/>
      <c r="P166" s="808"/>
      <c r="Q166" s="808"/>
      <c r="R166" s="808"/>
      <c r="S166" s="808"/>
      <c r="T166" s="808"/>
      <c r="U166" s="808"/>
      <c r="V166" s="808"/>
      <c r="W166" s="808"/>
      <c r="X166" s="808"/>
      <c r="Y166" s="808"/>
      <c r="Z166" s="808"/>
      <c r="AA166" s="808"/>
      <c r="AB166" s="808"/>
      <c r="AC166" s="808"/>
    </row>
    <row r="167">
      <c r="A167" s="808"/>
      <c r="B167" s="808"/>
      <c r="C167" s="806"/>
      <c r="D167" s="806"/>
      <c r="E167" s="806"/>
      <c r="F167" s="806"/>
      <c r="G167" s="806"/>
      <c r="H167" s="806"/>
      <c r="I167" s="806"/>
      <c r="J167" s="806"/>
      <c r="K167" s="808"/>
      <c r="L167" s="808"/>
      <c r="M167" s="808"/>
      <c r="N167" s="808"/>
      <c r="O167" s="808"/>
      <c r="P167" s="808"/>
      <c r="Q167" s="808"/>
      <c r="R167" s="808"/>
      <c r="S167" s="808"/>
      <c r="T167" s="808"/>
      <c r="U167" s="808"/>
      <c r="V167" s="808"/>
      <c r="W167" s="808"/>
      <c r="X167" s="808"/>
      <c r="Y167" s="808"/>
      <c r="Z167" s="808"/>
      <c r="AA167" s="808"/>
      <c r="AB167" s="808"/>
      <c r="AC167" s="808"/>
    </row>
    <row r="168">
      <c r="A168" s="808"/>
      <c r="B168" s="808"/>
      <c r="C168" s="806"/>
      <c r="D168" s="806"/>
      <c r="E168" s="806"/>
      <c r="F168" s="806"/>
      <c r="G168" s="806"/>
      <c r="H168" s="806"/>
      <c r="I168" s="806"/>
      <c r="J168" s="806"/>
      <c r="K168" s="808"/>
      <c r="L168" s="808"/>
      <c r="M168" s="808"/>
      <c r="N168" s="808"/>
      <c r="O168" s="808"/>
      <c r="P168" s="808"/>
      <c r="Q168" s="808"/>
      <c r="R168" s="808"/>
      <c r="S168" s="808"/>
      <c r="T168" s="808"/>
      <c r="U168" s="808"/>
      <c r="V168" s="808"/>
      <c r="W168" s="808"/>
      <c r="X168" s="808"/>
      <c r="Y168" s="808"/>
      <c r="Z168" s="808"/>
      <c r="AA168" s="808"/>
      <c r="AB168" s="808"/>
      <c r="AC168" s="808"/>
    </row>
    <row r="169">
      <c r="A169" s="808"/>
      <c r="B169" s="808"/>
      <c r="C169" s="806"/>
      <c r="D169" s="806"/>
      <c r="E169" s="806"/>
      <c r="F169" s="806"/>
      <c r="G169" s="806"/>
      <c r="H169" s="806"/>
      <c r="I169" s="806"/>
      <c r="J169" s="806"/>
      <c r="K169" s="808"/>
      <c r="L169" s="808"/>
      <c r="M169" s="808"/>
      <c r="N169" s="808"/>
      <c r="O169" s="808"/>
      <c r="P169" s="808"/>
      <c r="Q169" s="808"/>
      <c r="R169" s="808"/>
      <c r="S169" s="808"/>
      <c r="T169" s="808"/>
      <c r="U169" s="808"/>
      <c r="V169" s="808"/>
      <c r="W169" s="808"/>
      <c r="X169" s="808"/>
      <c r="Y169" s="808"/>
      <c r="Z169" s="808"/>
      <c r="AA169" s="808"/>
      <c r="AB169" s="808"/>
      <c r="AC169" s="808"/>
    </row>
    <row r="170">
      <c r="A170" s="808"/>
      <c r="B170" s="808"/>
      <c r="C170" s="806"/>
      <c r="D170" s="806"/>
      <c r="E170" s="806"/>
      <c r="F170" s="806"/>
      <c r="G170" s="806"/>
      <c r="H170" s="806"/>
      <c r="I170" s="806"/>
      <c r="J170" s="806"/>
      <c r="K170" s="808"/>
      <c r="L170" s="808"/>
      <c r="M170" s="808"/>
      <c r="N170" s="808"/>
      <c r="O170" s="808"/>
      <c r="P170" s="808"/>
      <c r="Q170" s="808"/>
      <c r="R170" s="808"/>
      <c r="S170" s="808"/>
      <c r="T170" s="808"/>
      <c r="U170" s="808"/>
      <c r="V170" s="808"/>
      <c r="W170" s="808"/>
      <c r="X170" s="808"/>
      <c r="Y170" s="808"/>
      <c r="Z170" s="808"/>
      <c r="AA170" s="808"/>
      <c r="AB170" s="808"/>
      <c r="AC170" s="808"/>
    </row>
    <row r="171">
      <c r="A171" s="808"/>
      <c r="B171" s="808"/>
      <c r="C171" s="806"/>
      <c r="D171" s="806"/>
      <c r="E171" s="806"/>
      <c r="F171" s="806"/>
      <c r="G171" s="806"/>
      <c r="H171" s="806"/>
      <c r="I171" s="806"/>
      <c r="J171" s="806"/>
      <c r="K171" s="808"/>
      <c r="L171" s="808"/>
      <c r="M171" s="808"/>
      <c r="N171" s="808"/>
      <c r="O171" s="808"/>
      <c r="P171" s="808"/>
      <c r="Q171" s="808"/>
      <c r="R171" s="808"/>
      <c r="S171" s="808"/>
      <c r="T171" s="808"/>
      <c r="U171" s="808"/>
      <c r="V171" s="808"/>
      <c r="W171" s="808"/>
      <c r="X171" s="808"/>
      <c r="Y171" s="808"/>
      <c r="Z171" s="808"/>
      <c r="AA171" s="808"/>
      <c r="AB171" s="808"/>
      <c r="AC171" s="808"/>
    </row>
    <row r="172">
      <c r="A172" s="808"/>
      <c r="B172" s="808"/>
      <c r="C172" s="806"/>
      <c r="D172" s="806"/>
      <c r="E172" s="806"/>
      <c r="F172" s="806"/>
      <c r="G172" s="806"/>
      <c r="H172" s="806"/>
      <c r="I172" s="806"/>
      <c r="J172" s="806"/>
      <c r="K172" s="808"/>
      <c r="L172" s="808"/>
      <c r="M172" s="808"/>
      <c r="N172" s="808"/>
      <c r="O172" s="808"/>
      <c r="P172" s="808"/>
      <c r="Q172" s="808"/>
      <c r="R172" s="808"/>
      <c r="S172" s="808"/>
      <c r="T172" s="808"/>
      <c r="U172" s="808"/>
      <c r="V172" s="808"/>
      <c r="W172" s="808"/>
      <c r="X172" s="808"/>
      <c r="Y172" s="808"/>
      <c r="Z172" s="808"/>
      <c r="AA172" s="808"/>
      <c r="AB172" s="808"/>
      <c r="AC172" s="808"/>
    </row>
    <row r="173">
      <c r="A173" s="808"/>
      <c r="B173" s="808"/>
      <c r="C173" s="806"/>
      <c r="D173" s="806"/>
      <c r="E173" s="806"/>
      <c r="F173" s="806"/>
      <c r="G173" s="806"/>
      <c r="H173" s="806"/>
      <c r="I173" s="806"/>
      <c r="J173" s="806"/>
      <c r="K173" s="808"/>
      <c r="L173" s="808"/>
      <c r="M173" s="808"/>
      <c r="N173" s="808"/>
      <c r="O173" s="808"/>
      <c r="P173" s="808"/>
      <c r="Q173" s="808"/>
      <c r="R173" s="808"/>
      <c r="S173" s="808"/>
      <c r="T173" s="808"/>
      <c r="U173" s="808"/>
      <c r="V173" s="808"/>
      <c r="W173" s="808"/>
      <c r="X173" s="808"/>
      <c r="Y173" s="808"/>
      <c r="Z173" s="808"/>
      <c r="AA173" s="808"/>
      <c r="AB173" s="808"/>
      <c r="AC173" s="808"/>
    </row>
    <row r="174">
      <c r="A174" s="808"/>
      <c r="B174" s="808"/>
      <c r="C174" s="806"/>
      <c r="D174" s="806"/>
      <c r="E174" s="806"/>
      <c r="F174" s="806"/>
      <c r="G174" s="806"/>
      <c r="H174" s="806"/>
      <c r="I174" s="806"/>
      <c r="J174" s="806"/>
      <c r="K174" s="808"/>
      <c r="L174" s="808"/>
      <c r="M174" s="808"/>
      <c r="N174" s="808"/>
      <c r="O174" s="808"/>
      <c r="P174" s="808"/>
      <c r="Q174" s="808"/>
      <c r="R174" s="808"/>
      <c r="S174" s="808"/>
      <c r="T174" s="808"/>
      <c r="U174" s="808"/>
      <c r="V174" s="808"/>
      <c r="W174" s="808"/>
      <c r="X174" s="808"/>
      <c r="Y174" s="808"/>
      <c r="Z174" s="808"/>
      <c r="AA174" s="808"/>
      <c r="AB174" s="808"/>
      <c r="AC174" s="808"/>
    </row>
    <row r="175">
      <c r="A175" s="808"/>
      <c r="B175" s="808"/>
      <c r="C175" s="806"/>
      <c r="D175" s="806"/>
      <c r="E175" s="806"/>
      <c r="F175" s="806"/>
      <c r="G175" s="806"/>
      <c r="H175" s="806"/>
      <c r="I175" s="806"/>
      <c r="J175" s="806"/>
      <c r="K175" s="808"/>
      <c r="L175" s="808"/>
      <c r="M175" s="808"/>
      <c r="N175" s="808"/>
      <c r="O175" s="808"/>
      <c r="P175" s="808"/>
      <c r="Q175" s="808"/>
      <c r="R175" s="808"/>
      <c r="S175" s="808"/>
      <c r="T175" s="808"/>
      <c r="U175" s="808"/>
      <c r="V175" s="808"/>
      <c r="W175" s="808"/>
      <c r="X175" s="808"/>
      <c r="Y175" s="808"/>
      <c r="Z175" s="808"/>
      <c r="AA175" s="808"/>
      <c r="AB175" s="808"/>
      <c r="AC175" s="808"/>
    </row>
    <row r="176">
      <c r="A176" s="808"/>
      <c r="B176" s="808"/>
      <c r="C176" s="806"/>
      <c r="D176" s="806"/>
      <c r="E176" s="806"/>
      <c r="F176" s="806"/>
      <c r="G176" s="806"/>
      <c r="H176" s="806"/>
      <c r="I176" s="806"/>
      <c r="J176" s="806"/>
      <c r="K176" s="808"/>
      <c r="L176" s="808"/>
      <c r="M176" s="808"/>
      <c r="N176" s="808"/>
      <c r="O176" s="808"/>
      <c r="P176" s="808"/>
      <c r="Q176" s="808"/>
      <c r="R176" s="808"/>
      <c r="S176" s="808"/>
      <c r="T176" s="808"/>
      <c r="U176" s="808"/>
      <c r="V176" s="808"/>
      <c r="W176" s="808"/>
      <c r="X176" s="808"/>
      <c r="Y176" s="808"/>
      <c r="Z176" s="808"/>
      <c r="AA176" s="808"/>
      <c r="AB176" s="808"/>
      <c r="AC176" s="808"/>
    </row>
    <row r="177">
      <c r="A177" s="808"/>
      <c r="B177" s="808"/>
      <c r="C177" s="806"/>
      <c r="D177" s="806"/>
      <c r="E177" s="806"/>
      <c r="F177" s="806"/>
      <c r="G177" s="806"/>
      <c r="H177" s="806"/>
      <c r="I177" s="806"/>
      <c r="J177" s="806"/>
      <c r="K177" s="808"/>
      <c r="L177" s="808"/>
      <c r="M177" s="808"/>
      <c r="N177" s="808"/>
      <c r="O177" s="808"/>
      <c r="P177" s="808"/>
      <c r="Q177" s="808"/>
      <c r="R177" s="808"/>
      <c r="S177" s="808"/>
      <c r="T177" s="808"/>
      <c r="U177" s="808"/>
      <c r="V177" s="808"/>
      <c r="W177" s="808"/>
      <c r="X177" s="808"/>
      <c r="Y177" s="808"/>
      <c r="Z177" s="808"/>
      <c r="AA177" s="808"/>
      <c r="AB177" s="808"/>
      <c r="AC177" s="808"/>
    </row>
    <row r="178">
      <c r="A178" s="808"/>
      <c r="B178" s="808"/>
      <c r="C178" s="806"/>
      <c r="D178" s="806"/>
      <c r="E178" s="806"/>
      <c r="F178" s="806"/>
      <c r="G178" s="806"/>
      <c r="H178" s="806"/>
      <c r="I178" s="806"/>
      <c r="J178" s="806"/>
      <c r="K178" s="808"/>
      <c r="L178" s="808"/>
      <c r="M178" s="808"/>
      <c r="N178" s="808"/>
      <c r="O178" s="808"/>
      <c r="P178" s="808"/>
      <c r="Q178" s="808"/>
      <c r="R178" s="808"/>
      <c r="S178" s="808"/>
      <c r="T178" s="808"/>
      <c r="U178" s="808"/>
      <c r="V178" s="808"/>
      <c r="W178" s="808"/>
      <c r="X178" s="808"/>
      <c r="Y178" s="808"/>
      <c r="Z178" s="808"/>
      <c r="AA178" s="808"/>
      <c r="AB178" s="808"/>
      <c r="AC178" s="808"/>
    </row>
    <row r="179">
      <c r="A179" s="808"/>
      <c r="B179" s="808"/>
      <c r="C179" s="806"/>
      <c r="D179" s="806"/>
      <c r="E179" s="806"/>
      <c r="F179" s="806"/>
      <c r="G179" s="806"/>
      <c r="H179" s="806"/>
      <c r="I179" s="806"/>
      <c r="J179" s="806"/>
      <c r="K179" s="808"/>
      <c r="L179" s="808"/>
      <c r="M179" s="808"/>
      <c r="N179" s="808"/>
      <c r="O179" s="808"/>
      <c r="P179" s="808"/>
      <c r="Q179" s="808"/>
      <c r="R179" s="808"/>
      <c r="S179" s="808"/>
      <c r="T179" s="808"/>
      <c r="U179" s="808"/>
      <c r="V179" s="808"/>
      <c r="W179" s="808"/>
      <c r="X179" s="808"/>
      <c r="Y179" s="808"/>
      <c r="Z179" s="808"/>
      <c r="AA179" s="808"/>
      <c r="AB179" s="808"/>
      <c r="AC179" s="808"/>
    </row>
    <row r="180">
      <c r="A180" s="808"/>
      <c r="B180" s="808"/>
      <c r="C180" s="806"/>
      <c r="D180" s="806"/>
      <c r="E180" s="806"/>
      <c r="F180" s="806"/>
      <c r="G180" s="806"/>
      <c r="H180" s="806"/>
      <c r="I180" s="806"/>
      <c r="J180" s="806"/>
      <c r="K180" s="808"/>
      <c r="L180" s="808"/>
      <c r="M180" s="808"/>
      <c r="N180" s="808"/>
      <c r="O180" s="808"/>
      <c r="P180" s="808"/>
      <c r="Q180" s="808"/>
      <c r="R180" s="808"/>
      <c r="S180" s="808"/>
      <c r="T180" s="808"/>
      <c r="U180" s="808"/>
      <c r="V180" s="808"/>
      <c r="W180" s="808"/>
      <c r="X180" s="808"/>
      <c r="Y180" s="808"/>
      <c r="Z180" s="808"/>
      <c r="AA180" s="808"/>
      <c r="AB180" s="808"/>
      <c r="AC180" s="808"/>
    </row>
    <row r="181">
      <c r="A181" s="808"/>
      <c r="B181" s="808"/>
      <c r="C181" s="806"/>
      <c r="D181" s="806"/>
      <c r="E181" s="806"/>
      <c r="F181" s="806"/>
      <c r="G181" s="806"/>
      <c r="H181" s="806"/>
      <c r="I181" s="806"/>
      <c r="J181" s="806"/>
      <c r="K181" s="808"/>
      <c r="L181" s="808"/>
      <c r="M181" s="808"/>
      <c r="N181" s="808"/>
      <c r="O181" s="808"/>
      <c r="P181" s="808"/>
      <c r="Q181" s="808"/>
      <c r="R181" s="808"/>
      <c r="S181" s="808"/>
      <c r="T181" s="808"/>
      <c r="U181" s="808"/>
      <c r="V181" s="808"/>
      <c r="W181" s="808"/>
      <c r="X181" s="808"/>
      <c r="Y181" s="808"/>
      <c r="Z181" s="808"/>
      <c r="AA181" s="808"/>
      <c r="AB181" s="808"/>
      <c r="AC181" s="808"/>
    </row>
    <row r="182">
      <c r="A182" s="808"/>
      <c r="B182" s="808"/>
      <c r="C182" s="806"/>
      <c r="D182" s="806"/>
      <c r="E182" s="806"/>
      <c r="F182" s="806"/>
      <c r="G182" s="806"/>
      <c r="H182" s="806"/>
      <c r="I182" s="806"/>
      <c r="J182" s="806"/>
      <c r="K182" s="808"/>
      <c r="L182" s="808"/>
      <c r="M182" s="808"/>
      <c r="N182" s="808"/>
      <c r="O182" s="808"/>
      <c r="P182" s="808"/>
      <c r="Q182" s="808"/>
      <c r="R182" s="808"/>
      <c r="S182" s="808"/>
      <c r="T182" s="808"/>
      <c r="U182" s="808"/>
      <c r="V182" s="808"/>
      <c r="W182" s="808"/>
      <c r="X182" s="808"/>
      <c r="Y182" s="808"/>
      <c r="Z182" s="808"/>
      <c r="AA182" s="808"/>
      <c r="AB182" s="808"/>
      <c r="AC182" s="808"/>
    </row>
    <row r="183">
      <c r="A183" s="808"/>
      <c r="B183" s="808"/>
      <c r="C183" s="806"/>
      <c r="D183" s="806"/>
      <c r="E183" s="806"/>
      <c r="F183" s="806"/>
      <c r="G183" s="806"/>
      <c r="H183" s="806"/>
      <c r="I183" s="806"/>
      <c r="J183" s="806"/>
      <c r="K183" s="808"/>
      <c r="L183" s="808"/>
      <c r="M183" s="808"/>
      <c r="N183" s="808"/>
      <c r="O183" s="808"/>
      <c r="P183" s="808"/>
      <c r="Q183" s="808"/>
      <c r="R183" s="808"/>
      <c r="S183" s="808"/>
      <c r="T183" s="808"/>
      <c r="U183" s="808"/>
      <c r="V183" s="808"/>
      <c r="W183" s="808"/>
      <c r="X183" s="808"/>
      <c r="Y183" s="808"/>
      <c r="Z183" s="808"/>
      <c r="AA183" s="808"/>
      <c r="AB183" s="808"/>
      <c r="AC183" s="808"/>
    </row>
    <row r="184">
      <c r="A184" s="808"/>
      <c r="B184" s="808"/>
      <c r="C184" s="806"/>
      <c r="D184" s="806"/>
      <c r="E184" s="806"/>
      <c r="F184" s="806"/>
      <c r="G184" s="806"/>
      <c r="H184" s="806"/>
      <c r="I184" s="806"/>
      <c r="J184" s="806"/>
      <c r="K184" s="808"/>
      <c r="L184" s="808"/>
      <c r="M184" s="808"/>
      <c r="N184" s="808"/>
      <c r="O184" s="808"/>
      <c r="P184" s="808"/>
      <c r="Q184" s="808"/>
      <c r="R184" s="808"/>
      <c r="S184" s="808"/>
      <c r="T184" s="808"/>
      <c r="U184" s="808"/>
      <c r="V184" s="808"/>
      <c r="W184" s="808"/>
      <c r="X184" s="808"/>
      <c r="Y184" s="808"/>
      <c r="Z184" s="808"/>
      <c r="AA184" s="808"/>
      <c r="AB184" s="808"/>
      <c r="AC184" s="808"/>
    </row>
    <row r="185">
      <c r="A185" s="808"/>
      <c r="B185" s="808"/>
      <c r="C185" s="806"/>
      <c r="D185" s="806"/>
      <c r="E185" s="806"/>
      <c r="F185" s="806"/>
      <c r="G185" s="806"/>
      <c r="H185" s="806"/>
      <c r="I185" s="806"/>
      <c r="J185" s="806"/>
      <c r="K185" s="808"/>
      <c r="L185" s="808"/>
      <c r="M185" s="808"/>
      <c r="N185" s="808"/>
      <c r="O185" s="808"/>
      <c r="P185" s="808"/>
      <c r="Q185" s="808"/>
      <c r="R185" s="808"/>
      <c r="S185" s="808"/>
      <c r="T185" s="808"/>
      <c r="U185" s="808"/>
      <c r="V185" s="808"/>
      <c r="W185" s="808"/>
      <c r="X185" s="808"/>
      <c r="Y185" s="808"/>
      <c r="Z185" s="808"/>
      <c r="AA185" s="808"/>
      <c r="AB185" s="808"/>
      <c r="AC185" s="808"/>
    </row>
    <row r="186">
      <c r="A186" s="808"/>
      <c r="B186" s="808"/>
      <c r="C186" s="806"/>
      <c r="D186" s="806"/>
      <c r="E186" s="806"/>
      <c r="F186" s="806"/>
      <c r="G186" s="806"/>
      <c r="H186" s="806"/>
      <c r="I186" s="806"/>
      <c r="J186" s="806"/>
      <c r="K186" s="808"/>
      <c r="L186" s="808"/>
      <c r="M186" s="808"/>
      <c r="N186" s="808"/>
      <c r="O186" s="808"/>
      <c r="P186" s="808"/>
      <c r="Q186" s="808"/>
      <c r="R186" s="808"/>
      <c r="S186" s="808"/>
      <c r="T186" s="808"/>
      <c r="U186" s="808"/>
      <c r="V186" s="808"/>
      <c r="W186" s="808"/>
      <c r="X186" s="808"/>
      <c r="Y186" s="808"/>
      <c r="Z186" s="808"/>
      <c r="AA186" s="808"/>
      <c r="AB186" s="808"/>
      <c r="AC186" s="808"/>
    </row>
    <row r="187">
      <c r="A187" s="808"/>
      <c r="B187" s="808"/>
      <c r="C187" s="806"/>
      <c r="D187" s="806"/>
      <c r="E187" s="806"/>
      <c r="F187" s="806"/>
      <c r="G187" s="806"/>
      <c r="H187" s="806"/>
      <c r="I187" s="806"/>
      <c r="J187" s="806"/>
      <c r="K187" s="808"/>
      <c r="L187" s="808"/>
      <c r="M187" s="808"/>
      <c r="N187" s="808"/>
      <c r="O187" s="808"/>
      <c r="P187" s="808"/>
      <c r="Q187" s="808"/>
      <c r="R187" s="808"/>
      <c r="S187" s="808"/>
      <c r="T187" s="808"/>
      <c r="U187" s="808"/>
      <c r="V187" s="808"/>
      <c r="W187" s="808"/>
      <c r="X187" s="808"/>
      <c r="Y187" s="808"/>
      <c r="Z187" s="808"/>
      <c r="AA187" s="808"/>
      <c r="AB187" s="808"/>
      <c r="AC187" s="808"/>
    </row>
    <row r="188">
      <c r="A188" s="808"/>
      <c r="B188" s="808"/>
      <c r="C188" s="806"/>
      <c r="D188" s="806"/>
      <c r="E188" s="806"/>
      <c r="F188" s="806"/>
      <c r="G188" s="806"/>
      <c r="H188" s="806"/>
      <c r="I188" s="806"/>
      <c r="J188" s="806"/>
      <c r="K188" s="808"/>
      <c r="L188" s="808"/>
      <c r="M188" s="808"/>
      <c r="N188" s="808"/>
      <c r="O188" s="808"/>
      <c r="P188" s="808"/>
      <c r="Q188" s="808"/>
      <c r="R188" s="808"/>
      <c r="S188" s="808"/>
      <c r="T188" s="808"/>
      <c r="U188" s="808"/>
      <c r="V188" s="808"/>
      <c r="W188" s="808"/>
      <c r="X188" s="808"/>
      <c r="Y188" s="808"/>
      <c r="Z188" s="808"/>
      <c r="AA188" s="808"/>
      <c r="AB188" s="808"/>
      <c r="AC188" s="808"/>
    </row>
    <row r="189">
      <c r="A189" s="808"/>
      <c r="B189" s="808"/>
      <c r="C189" s="806"/>
      <c r="D189" s="806"/>
      <c r="E189" s="806"/>
      <c r="F189" s="806"/>
      <c r="G189" s="806"/>
      <c r="H189" s="806"/>
      <c r="I189" s="806"/>
      <c r="J189" s="806"/>
      <c r="K189" s="808"/>
      <c r="L189" s="808"/>
      <c r="M189" s="808"/>
      <c r="N189" s="808"/>
      <c r="O189" s="808"/>
      <c r="P189" s="808"/>
      <c r="Q189" s="808"/>
      <c r="R189" s="808"/>
      <c r="S189" s="808"/>
      <c r="T189" s="808"/>
      <c r="U189" s="808"/>
      <c r="V189" s="808"/>
      <c r="W189" s="808"/>
      <c r="X189" s="808"/>
      <c r="Y189" s="808"/>
      <c r="Z189" s="808"/>
      <c r="AA189" s="808"/>
      <c r="AB189" s="808"/>
      <c r="AC189" s="808"/>
    </row>
    <row r="190">
      <c r="A190" s="808"/>
      <c r="B190" s="808"/>
      <c r="C190" s="806"/>
      <c r="D190" s="806"/>
      <c r="E190" s="806"/>
      <c r="F190" s="806"/>
      <c r="G190" s="806"/>
      <c r="H190" s="806"/>
      <c r="I190" s="806"/>
      <c r="J190" s="806"/>
      <c r="K190" s="808"/>
      <c r="L190" s="808"/>
      <c r="M190" s="808"/>
      <c r="N190" s="808"/>
      <c r="O190" s="808"/>
      <c r="P190" s="808"/>
      <c r="Q190" s="808"/>
      <c r="R190" s="808"/>
      <c r="S190" s="808"/>
      <c r="T190" s="808"/>
      <c r="U190" s="808"/>
      <c r="V190" s="808"/>
      <c r="W190" s="808"/>
      <c r="X190" s="808"/>
      <c r="Y190" s="808"/>
      <c r="Z190" s="808"/>
      <c r="AA190" s="808"/>
      <c r="AB190" s="808"/>
      <c r="AC190" s="808"/>
    </row>
    <row r="191">
      <c r="A191" s="808"/>
      <c r="B191" s="808"/>
      <c r="C191" s="806"/>
      <c r="D191" s="806"/>
      <c r="E191" s="806"/>
      <c r="F191" s="806"/>
      <c r="G191" s="806"/>
      <c r="H191" s="806"/>
      <c r="I191" s="806"/>
      <c r="J191" s="806"/>
      <c r="K191" s="808"/>
      <c r="L191" s="808"/>
      <c r="M191" s="808"/>
      <c r="N191" s="808"/>
      <c r="O191" s="808"/>
      <c r="P191" s="808"/>
      <c r="Q191" s="808"/>
      <c r="R191" s="808"/>
      <c r="S191" s="808"/>
      <c r="T191" s="808"/>
      <c r="U191" s="808"/>
      <c r="V191" s="808"/>
      <c r="W191" s="808"/>
      <c r="X191" s="808"/>
      <c r="Y191" s="808"/>
      <c r="Z191" s="808"/>
      <c r="AA191" s="808"/>
      <c r="AB191" s="808"/>
      <c r="AC191" s="808"/>
    </row>
    <row r="192">
      <c r="A192" s="808"/>
      <c r="B192" s="808"/>
      <c r="C192" s="806"/>
      <c r="D192" s="806"/>
      <c r="E192" s="806"/>
      <c r="F192" s="806"/>
      <c r="G192" s="806"/>
      <c r="H192" s="806"/>
      <c r="I192" s="806"/>
      <c r="J192" s="806"/>
      <c r="K192" s="808"/>
      <c r="L192" s="808"/>
      <c r="M192" s="808"/>
      <c r="N192" s="808"/>
      <c r="O192" s="808"/>
      <c r="P192" s="808"/>
      <c r="Q192" s="808"/>
      <c r="R192" s="808"/>
      <c r="S192" s="808"/>
      <c r="T192" s="808"/>
      <c r="U192" s="808"/>
      <c r="V192" s="808"/>
      <c r="W192" s="808"/>
      <c r="X192" s="808"/>
      <c r="Y192" s="808"/>
      <c r="Z192" s="808"/>
      <c r="AA192" s="808"/>
      <c r="AB192" s="808"/>
      <c r="AC192" s="808"/>
    </row>
    <row r="193">
      <c r="A193" s="808"/>
      <c r="B193" s="808"/>
      <c r="C193" s="806"/>
      <c r="D193" s="806"/>
      <c r="E193" s="806"/>
      <c r="F193" s="806"/>
      <c r="G193" s="806"/>
      <c r="H193" s="806"/>
      <c r="I193" s="806"/>
      <c r="J193" s="806"/>
      <c r="K193" s="808"/>
      <c r="L193" s="808"/>
      <c r="M193" s="808"/>
      <c r="N193" s="808"/>
      <c r="O193" s="808"/>
      <c r="P193" s="808"/>
      <c r="Q193" s="808"/>
      <c r="R193" s="808"/>
      <c r="S193" s="808"/>
      <c r="T193" s="808"/>
      <c r="U193" s="808"/>
      <c r="V193" s="808"/>
      <c r="W193" s="808"/>
      <c r="X193" s="808"/>
      <c r="Y193" s="808"/>
      <c r="Z193" s="808"/>
      <c r="AA193" s="808"/>
      <c r="AB193" s="808"/>
      <c r="AC193" s="808"/>
    </row>
    <row r="194">
      <c r="A194" s="808"/>
      <c r="B194" s="808"/>
      <c r="C194" s="806"/>
      <c r="D194" s="806"/>
      <c r="E194" s="806"/>
      <c r="F194" s="806"/>
      <c r="G194" s="806"/>
      <c r="H194" s="806"/>
      <c r="I194" s="806"/>
      <c r="J194" s="806"/>
      <c r="K194" s="808"/>
      <c r="L194" s="808"/>
      <c r="M194" s="808"/>
      <c r="N194" s="808"/>
      <c r="O194" s="808"/>
      <c r="P194" s="808"/>
      <c r="Q194" s="808"/>
      <c r="R194" s="808"/>
      <c r="S194" s="808"/>
      <c r="T194" s="808"/>
      <c r="U194" s="808"/>
      <c r="V194" s="808"/>
      <c r="W194" s="808"/>
      <c r="X194" s="808"/>
      <c r="Y194" s="808"/>
      <c r="Z194" s="808"/>
      <c r="AA194" s="808"/>
      <c r="AB194" s="808"/>
      <c r="AC194" s="808"/>
    </row>
    <row r="195">
      <c r="A195" s="808"/>
      <c r="B195" s="808"/>
      <c r="C195" s="806"/>
      <c r="D195" s="806"/>
      <c r="E195" s="806"/>
      <c r="F195" s="806"/>
      <c r="G195" s="806"/>
      <c r="H195" s="806"/>
      <c r="I195" s="806"/>
      <c r="J195" s="806"/>
      <c r="K195" s="808"/>
      <c r="L195" s="808"/>
      <c r="M195" s="808"/>
      <c r="N195" s="808"/>
      <c r="O195" s="808"/>
      <c r="P195" s="808"/>
      <c r="Q195" s="808"/>
      <c r="R195" s="808"/>
      <c r="S195" s="808"/>
      <c r="T195" s="808"/>
      <c r="U195" s="808"/>
      <c r="V195" s="808"/>
      <c r="W195" s="808"/>
      <c r="X195" s="808"/>
      <c r="Y195" s="808"/>
      <c r="Z195" s="808"/>
      <c r="AA195" s="808"/>
      <c r="AB195" s="808"/>
      <c r="AC195" s="808"/>
    </row>
    <row r="196">
      <c r="A196" s="808"/>
      <c r="B196" s="808"/>
      <c r="C196" s="806"/>
      <c r="D196" s="806"/>
      <c r="E196" s="806"/>
      <c r="F196" s="806"/>
      <c r="G196" s="806"/>
      <c r="H196" s="806"/>
      <c r="I196" s="806"/>
      <c r="J196" s="806"/>
      <c r="K196" s="808"/>
      <c r="L196" s="808"/>
      <c r="M196" s="808"/>
      <c r="N196" s="808"/>
      <c r="O196" s="808"/>
      <c r="P196" s="808"/>
      <c r="Q196" s="808"/>
      <c r="R196" s="808"/>
      <c r="S196" s="808"/>
      <c r="T196" s="808"/>
      <c r="U196" s="808"/>
      <c r="V196" s="808"/>
      <c r="W196" s="808"/>
      <c r="X196" s="808"/>
      <c r="Y196" s="808"/>
      <c r="Z196" s="808"/>
      <c r="AA196" s="808"/>
      <c r="AB196" s="808"/>
      <c r="AC196" s="808"/>
    </row>
    <row r="197">
      <c r="A197" s="808"/>
      <c r="B197" s="808"/>
      <c r="C197" s="806"/>
      <c r="D197" s="806"/>
      <c r="E197" s="806"/>
      <c r="F197" s="806"/>
      <c r="G197" s="806"/>
      <c r="H197" s="806"/>
      <c r="I197" s="806"/>
      <c r="J197" s="806"/>
      <c r="K197" s="808"/>
      <c r="L197" s="808"/>
      <c r="M197" s="808"/>
      <c r="N197" s="808"/>
      <c r="O197" s="808"/>
      <c r="P197" s="808"/>
      <c r="Q197" s="808"/>
      <c r="R197" s="808"/>
      <c r="S197" s="808"/>
      <c r="T197" s="808"/>
      <c r="U197" s="808"/>
      <c r="V197" s="808"/>
      <c r="W197" s="808"/>
      <c r="X197" s="808"/>
      <c r="Y197" s="808"/>
      <c r="Z197" s="808"/>
      <c r="AA197" s="808"/>
      <c r="AB197" s="808"/>
      <c r="AC197" s="808"/>
    </row>
    <row r="198">
      <c r="A198" s="808"/>
      <c r="B198" s="808"/>
      <c r="C198" s="806"/>
      <c r="D198" s="806"/>
      <c r="E198" s="806"/>
      <c r="F198" s="806"/>
      <c r="G198" s="806"/>
      <c r="H198" s="806"/>
      <c r="I198" s="806"/>
      <c r="J198" s="806"/>
      <c r="K198" s="808"/>
      <c r="L198" s="808"/>
      <c r="M198" s="808"/>
      <c r="N198" s="808"/>
      <c r="O198" s="808"/>
      <c r="P198" s="808"/>
      <c r="Q198" s="808"/>
      <c r="R198" s="808"/>
      <c r="S198" s="808"/>
      <c r="T198" s="808"/>
      <c r="U198" s="808"/>
      <c r="V198" s="808"/>
      <c r="W198" s="808"/>
      <c r="X198" s="808"/>
      <c r="Y198" s="808"/>
      <c r="Z198" s="808"/>
      <c r="AA198" s="808"/>
      <c r="AB198" s="808"/>
      <c r="AC198" s="808"/>
    </row>
    <row r="199">
      <c r="A199" s="808"/>
      <c r="B199" s="808"/>
      <c r="C199" s="806"/>
      <c r="D199" s="806"/>
      <c r="E199" s="806"/>
      <c r="F199" s="806"/>
      <c r="G199" s="806"/>
      <c r="H199" s="806"/>
      <c r="I199" s="806"/>
      <c r="J199" s="806"/>
      <c r="K199" s="808"/>
      <c r="L199" s="808"/>
      <c r="M199" s="808"/>
      <c r="N199" s="808"/>
      <c r="O199" s="808"/>
      <c r="P199" s="808"/>
      <c r="Q199" s="808"/>
      <c r="R199" s="808"/>
      <c r="S199" s="808"/>
      <c r="T199" s="808"/>
      <c r="U199" s="808"/>
      <c r="V199" s="808"/>
      <c r="W199" s="808"/>
      <c r="X199" s="808"/>
      <c r="Y199" s="808"/>
      <c r="Z199" s="808"/>
      <c r="AA199" s="808"/>
      <c r="AB199" s="808"/>
      <c r="AC199" s="808"/>
    </row>
    <row r="200">
      <c r="A200" s="808"/>
      <c r="B200" s="808"/>
      <c r="C200" s="806"/>
      <c r="D200" s="806"/>
      <c r="E200" s="806"/>
      <c r="F200" s="806"/>
      <c r="G200" s="806"/>
      <c r="H200" s="806"/>
      <c r="I200" s="806"/>
      <c r="J200" s="806"/>
      <c r="K200" s="808"/>
      <c r="L200" s="808"/>
      <c r="M200" s="808"/>
      <c r="N200" s="808"/>
      <c r="O200" s="808"/>
      <c r="P200" s="808"/>
      <c r="Q200" s="808"/>
      <c r="R200" s="808"/>
      <c r="S200" s="808"/>
      <c r="T200" s="808"/>
      <c r="U200" s="808"/>
      <c r="V200" s="808"/>
      <c r="W200" s="808"/>
      <c r="X200" s="808"/>
      <c r="Y200" s="808"/>
      <c r="Z200" s="808"/>
      <c r="AA200" s="808"/>
      <c r="AB200" s="808"/>
      <c r="AC200" s="808"/>
    </row>
    <row r="201">
      <c r="A201" s="808"/>
      <c r="B201" s="808"/>
      <c r="C201" s="806"/>
      <c r="D201" s="806"/>
      <c r="E201" s="806"/>
      <c r="F201" s="806"/>
      <c r="G201" s="806"/>
      <c r="H201" s="806"/>
      <c r="I201" s="806"/>
      <c r="J201" s="806"/>
      <c r="K201" s="808"/>
      <c r="L201" s="808"/>
      <c r="M201" s="808"/>
      <c r="N201" s="808"/>
      <c r="O201" s="808"/>
      <c r="P201" s="808"/>
      <c r="Q201" s="808"/>
      <c r="R201" s="808"/>
      <c r="S201" s="808"/>
      <c r="T201" s="808"/>
      <c r="U201" s="808"/>
      <c r="V201" s="808"/>
      <c r="W201" s="808"/>
      <c r="X201" s="808"/>
      <c r="Y201" s="808"/>
      <c r="Z201" s="808"/>
      <c r="AA201" s="808"/>
      <c r="AB201" s="808"/>
      <c r="AC201" s="808"/>
    </row>
    <row r="202">
      <c r="A202" s="808"/>
      <c r="B202" s="808"/>
      <c r="C202" s="806"/>
      <c r="D202" s="806"/>
      <c r="E202" s="806"/>
      <c r="F202" s="806"/>
      <c r="G202" s="806"/>
      <c r="H202" s="806"/>
      <c r="I202" s="806"/>
      <c r="J202" s="806"/>
      <c r="K202" s="808"/>
      <c r="L202" s="808"/>
      <c r="M202" s="808"/>
      <c r="N202" s="808"/>
      <c r="O202" s="808"/>
      <c r="P202" s="808"/>
      <c r="Q202" s="808"/>
      <c r="R202" s="808"/>
      <c r="S202" s="808"/>
      <c r="T202" s="808"/>
      <c r="U202" s="808"/>
      <c r="V202" s="808"/>
      <c r="W202" s="808"/>
      <c r="X202" s="808"/>
      <c r="Y202" s="808"/>
      <c r="Z202" s="808"/>
      <c r="AA202" s="808"/>
      <c r="AB202" s="808"/>
      <c r="AC202" s="808"/>
    </row>
    <row r="203">
      <c r="A203" s="808"/>
      <c r="B203" s="808"/>
      <c r="C203" s="806"/>
      <c r="D203" s="806"/>
      <c r="E203" s="806"/>
      <c r="F203" s="806"/>
      <c r="G203" s="806"/>
      <c r="H203" s="806"/>
      <c r="I203" s="806"/>
      <c r="J203" s="806"/>
      <c r="K203" s="808"/>
      <c r="L203" s="808"/>
      <c r="M203" s="808"/>
      <c r="N203" s="808"/>
      <c r="O203" s="808"/>
      <c r="P203" s="808"/>
      <c r="Q203" s="808"/>
      <c r="R203" s="808"/>
      <c r="S203" s="808"/>
      <c r="T203" s="808"/>
      <c r="U203" s="808"/>
      <c r="V203" s="808"/>
      <c r="W203" s="808"/>
      <c r="X203" s="808"/>
      <c r="Y203" s="808"/>
      <c r="Z203" s="808"/>
      <c r="AA203" s="808"/>
      <c r="AB203" s="808"/>
      <c r="AC203" s="808"/>
    </row>
    <row r="204">
      <c r="A204" s="808"/>
      <c r="B204" s="808"/>
      <c r="C204" s="806"/>
      <c r="D204" s="806"/>
      <c r="E204" s="806"/>
      <c r="F204" s="806"/>
      <c r="G204" s="806"/>
      <c r="H204" s="806"/>
      <c r="I204" s="806"/>
      <c r="J204" s="806"/>
      <c r="K204" s="808"/>
      <c r="L204" s="808"/>
      <c r="M204" s="808"/>
      <c r="N204" s="808"/>
      <c r="O204" s="808"/>
      <c r="P204" s="808"/>
      <c r="Q204" s="808"/>
      <c r="R204" s="808"/>
      <c r="S204" s="808"/>
      <c r="T204" s="808"/>
      <c r="U204" s="808"/>
      <c r="V204" s="808"/>
      <c r="W204" s="808"/>
      <c r="X204" s="808"/>
      <c r="Y204" s="808"/>
      <c r="Z204" s="808"/>
      <c r="AA204" s="808"/>
      <c r="AB204" s="808"/>
      <c r="AC204" s="808"/>
    </row>
    <row r="205">
      <c r="A205" s="808"/>
      <c r="B205" s="808"/>
      <c r="C205" s="806"/>
      <c r="D205" s="806"/>
      <c r="E205" s="806"/>
      <c r="F205" s="806"/>
      <c r="G205" s="806"/>
      <c r="H205" s="806"/>
      <c r="I205" s="806"/>
      <c r="J205" s="806"/>
      <c r="K205" s="808"/>
      <c r="L205" s="808"/>
      <c r="M205" s="808"/>
      <c r="N205" s="808"/>
      <c r="O205" s="808"/>
      <c r="P205" s="808"/>
      <c r="Q205" s="808"/>
      <c r="R205" s="808"/>
      <c r="S205" s="808"/>
      <c r="T205" s="808"/>
      <c r="U205" s="808"/>
      <c r="V205" s="808"/>
      <c r="W205" s="808"/>
      <c r="X205" s="808"/>
      <c r="Y205" s="808"/>
      <c r="Z205" s="808"/>
      <c r="AA205" s="808"/>
      <c r="AB205" s="808"/>
      <c r="AC205" s="808"/>
    </row>
    <row r="206">
      <c r="A206" s="808"/>
      <c r="B206" s="808"/>
      <c r="C206" s="806"/>
      <c r="D206" s="806"/>
      <c r="E206" s="806"/>
      <c r="F206" s="806"/>
      <c r="G206" s="806"/>
      <c r="H206" s="806"/>
      <c r="I206" s="806"/>
      <c r="J206" s="806"/>
      <c r="K206" s="808"/>
      <c r="L206" s="808"/>
      <c r="M206" s="808"/>
      <c r="N206" s="808"/>
      <c r="O206" s="808"/>
      <c r="P206" s="808"/>
      <c r="Q206" s="808"/>
      <c r="R206" s="808"/>
      <c r="S206" s="808"/>
      <c r="T206" s="808"/>
      <c r="U206" s="808"/>
      <c r="V206" s="808"/>
      <c r="W206" s="808"/>
      <c r="X206" s="808"/>
      <c r="Y206" s="808"/>
      <c r="Z206" s="808"/>
      <c r="AA206" s="808"/>
      <c r="AB206" s="808"/>
      <c r="AC206" s="808"/>
    </row>
    <row r="207">
      <c r="A207" s="808"/>
      <c r="B207" s="808"/>
      <c r="C207" s="806"/>
      <c r="D207" s="806"/>
      <c r="E207" s="806"/>
      <c r="F207" s="806"/>
      <c r="G207" s="806"/>
      <c r="H207" s="806"/>
      <c r="I207" s="806"/>
      <c r="J207" s="806"/>
      <c r="K207" s="808"/>
      <c r="L207" s="808"/>
      <c r="M207" s="808"/>
      <c r="N207" s="808"/>
      <c r="O207" s="808"/>
      <c r="P207" s="808"/>
      <c r="Q207" s="808"/>
      <c r="R207" s="808"/>
      <c r="S207" s="808"/>
      <c r="T207" s="808"/>
      <c r="U207" s="808"/>
      <c r="V207" s="808"/>
      <c r="W207" s="808"/>
      <c r="X207" s="808"/>
      <c r="Y207" s="808"/>
      <c r="Z207" s="808"/>
      <c r="AA207" s="808"/>
      <c r="AB207" s="808"/>
      <c r="AC207" s="808"/>
    </row>
    <row r="208">
      <c r="A208" s="808"/>
      <c r="B208" s="808"/>
      <c r="C208" s="806"/>
      <c r="D208" s="806"/>
      <c r="E208" s="806"/>
      <c r="F208" s="806"/>
      <c r="G208" s="806"/>
      <c r="H208" s="806"/>
      <c r="I208" s="806"/>
      <c r="J208" s="806"/>
      <c r="K208" s="808"/>
      <c r="L208" s="808"/>
      <c r="M208" s="808"/>
      <c r="N208" s="808"/>
      <c r="O208" s="808"/>
      <c r="P208" s="808"/>
      <c r="Q208" s="808"/>
      <c r="R208" s="808"/>
      <c r="S208" s="808"/>
      <c r="T208" s="808"/>
      <c r="U208" s="808"/>
      <c r="V208" s="808"/>
      <c r="W208" s="808"/>
      <c r="X208" s="808"/>
      <c r="Y208" s="808"/>
      <c r="Z208" s="808"/>
      <c r="AA208" s="808"/>
      <c r="AB208" s="808"/>
      <c r="AC208" s="808"/>
    </row>
    <row r="209">
      <c r="A209" s="808"/>
      <c r="B209" s="808"/>
      <c r="C209" s="806"/>
      <c r="D209" s="806"/>
      <c r="E209" s="806"/>
      <c r="F209" s="806"/>
      <c r="G209" s="806"/>
      <c r="H209" s="806"/>
      <c r="I209" s="806"/>
      <c r="J209" s="806"/>
      <c r="K209" s="808"/>
      <c r="L209" s="808"/>
      <c r="M209" s="808"/>
      <c r="N209" s="808"/>
      <c r="O209" s="808"/>
      <c r="P209" s="808"/>
      <c r="Q209" s="808"/>
      <c r="R209" s="808"/>
      <c r="S209" s="808"/>
      <c r="T209" s="808"/>
      <c r="U209" s="808"/>
      <c r="V209" s="808"/>
      <c r="W209" s="808"/>
      <c r="X209" s="808"/>
      <c r="Y209" s="808"/>
      <c r="Z209" s="808"/>
      <c r="AA209" s="808"/>
      <c r="AB209" s="808"/>
      <c r="AC209" s="808"/>
    </row>
    <row r="210">
      <c r="A210" s="808"/>
      <c r="B210" s="808"/>
      <c r="C210" s="806"/>
      <c r="D210" s="806"/>
      <c r="E210" s="806"/>
      <c r="F210" s="806"/>
      <c r="G210" s="806"/>
      <c r="H210" s="806"/>
      <c r="I210" s="806"/>
      <c r="J210" s="806"/>
      <c r="K210" s="808"/>
      <c r="L210" s="808"/>
      <c r="M210" s="808"/>
      <c r="N210" s="808"/>
      <c r="O210" s="808"/>
      <c r="P210" s="808"/>
      <c r="Q210" s="808"/>
      <c r="R210" s="808"/>
      <c r="S210" s="808"/>
      <c r="T210" s="808"/>
      <c r="U210" s="808"/>
      <c r="V210" s="808"/>
      <c r="W210" s="808"/>
      <c r="X210" s="808"/>
      <c r="Y210" s="808"/>
      <c r="Z210" s="808"/>
      <c r="AA210" s="808"/>
      <c r="AB210" s="808"/>
      <c r="AC210" s="808"/>
    </row>
    <row r="211">
      <c r="A211" s="808"/>
      <c r="B211" s="808"/>
      <c r="C211" s="806"/>
      <c r="D211" s="806"/>
      <c r="E211" s="806"/>
      <c r="F211" s="806"/>
      <c r="G211" s="806"/>
      <c r="H211" s="806"/>
      <c r="I211" s="806"/>
      <c r="J211" s="806"/>
      <c r="K211" s="808"/>
      <c r="L211" s="808"/>
      <c r="M211" s="808"/>
      <c r="N211" s="808"/>
      <c r="O211" s="808"/>
      <c r="P211" s="808"/>
      <c r="Q211" s="808"/>
      <c r="R211" s="808"/>
      <c r="S211" s="808"/>
      <c r="T211" s="808"/>
      <c r="U211" s="808"/>
      <c r="V211" s="808"/>
      <c r="W211" s="808"/>
      <c r="X211" s="808"/>
      <c r="Y211" s="808"/>
      <c r="Z211" s="808"/>
      <c r="AA211" s="808"/>
      <c r="AB211" s="808"/>
      <c r="AC211" s="808"/>
    </row>
    <row r="212">
      <c r="A212" s="808"/>
      <c r="B212" s="808"/>
      <c r="C212" s="806"/>
      <c r="D212" s="806"/>
      <c r="E212" s="806"/>
      <c r="F212" s="806"/>
      <c r="G212" s="806"/>
      <c r="H212" s="806"/>
      <c r="I212" s="806"/>
      <c r="J212" s="806"/>
      <c r="K212" s="808"/>
      <c r="L212" s="808"/>
      <c r="M212" s="808"/>
      <c r="N212" s="808"/>
      <c r="O212" s="808"/>
      <c r="P212" s="808"/>
      <c r="Q212" s="808"/>
      <c r="R212" s="808"/>
      <c r="S212" s="808"/>
      <c r="T212" s="808"/>
      <c r="U212" s="808"/>
      <c r="V212" s="808"/>
      <c r="W212" s="808"/>
      <c r="X212" s="808"/>
      <c r="Y212" s="808"/>
      <c r="Z212" s="808"/>
      <c r="AA212" s="808"/>
      <c r="AB212" s="808"/>
      <c r="AC212" s="808"/>
    </row>
    <row r="213">
      <c r="A213" s="808"/>
      <c r="B213" s="808"/>
      <c r="C213" s="806"/>
      <c r="D213" s="806"/>
      <c r="E213" s="806"/>
      <c r="F213" s="806"/>
      <c r="G213" s="806"/>
      <c r="H213" s="806"/>
      <c r="I213" s="806"/>
      <c r="J213" s="806"/>
      <c r="K213" s="808"/>
      <c r="L213" s="808"/>
      <c r="M213" s="808"/>
      <c r="N213" s="808"/>
      <c r="O213" s="808"/>
      <c r="P213" s="808"/>
      <c r="Q213" s="808"/>
      <c r="R213" s="808"/>
      <c r="S213" s="808"/>
      <c r="T213" s="808"/>
      <c r="U213" s="808"/>
      <c r="V213" s="808"/>
      <c r="W213" s="808"/>
      <c r="X213" s="808"/>
      <c r="Y213" s="808"/>
      <c r="Z213" s="808"/>
      <c r="AA213" s="808"/>
      <c r="AB213" s="808"/>
      <c r="AC213" s="808"/>
    </row>
    <row r="214">
      <c r="A214" s="808"/>
      <c r="B214" s="808"/>
      <c r="C214" s="806"/>
      <c r="D214" s="806"/>
      <c r="E214" s="806"/>
      <c r="F214" s="806"/>
      <c r="G214" s="806"/>
      <c r="H214" s="806"/>
      <c r="I214" s="806"/>
      <c r="J214" s="806"/>
      <c r="K214" s="808"/>
      <c r="L214" s="808"/>
      <c r="M214" s="808"/>
      <c r="N214" s="808"/>
      <c r="O214" s="808"/>
      <c r="P214" s="808"/>
      <c r="Q214" s="808"/>
      <c r="R214" s="808"/>
      <c r="S214" s="808"/>
      <c r="T214" s="808"/>
      <c r="U214" s="808"/>
      <c r="V214" s="808"/>
      <c r="W214" s="808"/>
      <c r="X214" s="808"/>
      <c r="Y214" s="808"/>
      <c r="Z214" s="808"/>
      <c r="AA214" s="808"/>
      <c r="AB214" s="808"/>
      <c r="AC214" s="808"/>
    </row>
    <row r="215">
      <c r="A215" s="808"/>
      <c r="B215" s="808"/>
      <c r="C215" s="806"/>
      <c r="D215" s="806"/>
      <c r="E215" s="806"/>
      <c r="F215" s="806"/>
      <c r="G215" s="806"/>
      <c r="H215" s="806"/>
      <c r="I215" s="806"/>
      <c r="J215" s="806"/>
      <c r="K215" s="808"/>
      <c r="L215" s="808"/>
      <c r="M215" s="808"/>
      <c r="N215" s="808"/>
      <c r="O215" s="808"/>
      <c r="P215" s="808"/>
      <c r="Q215" s="808"/>
      <c r="R215" s="808"/>
      <c r="S215" s="808"/>
      <c r="T215" s="808"/>
      <c r="U215" s="808"/>
      <c r="V215" s="808"/>
      <c r="W215" s="808"/>
      <c r="X215" s="808"/>
      <c r="Y215" s="808"/>
      <c r="Z215" s="808"/>
      <c r="AA215" s="808"/>
      <c r="AB215" s="808"/>
      <c r="AC215" s="808"/>
    </row>
    <row r="216">
      <c r="A216" s="808"/>
      <c r="B216" s="808"/>
      <c r="C216" s="806"/>
      <c r="D216" s="806"/>
      <c r="E216" s="806"/>
      <c r="F216" s="806"/>
      <c r="G216" s="806"/>
      <c r="H216" s="806"/>
      <c r="I216" s="806"/>
      <c r="J216" s="806"/>
      <c r="K216" s="808"/>
      <c r="L216" s="808"/>
      <c r="M216" s="808"/>
      <c r="N216" s="808"/>
      <c r="O216" s="808"/>
      <c r="P216" s="808"/>
      <c r="Q216" s="808"/>
      <c r="R216" s="808"/>
      <c r="S216" s="808"/>
      <c r="T216" s="808"/>
      <c r="U216" s="808"/>
      <c r="V216" s="808"/>
      <c r="W216" s="808"/>
      <c r="X216" s="808"/>
      <c r="Y216" s="808"/>
      <c r="Z216" s="808"/>
      <c r="AA216" s="808"/>
      <c r="AB216" s="808"/>
      <c r="AC216" s="808"/>
    </row>
    <row r="217">
      <c r="A217" s="808"/>
      <c r="B217" s="808"/>
      <c r="C217" s="806"/>
      <c r="D217" s="806"/>
      <c r="E217" s="806"/>
      <c r="F217" s="806"/>
      <c r="G217" s="806"/>
      <c r="H217" s="806"/>
      <c r="I217" s="806"/>
      <c r="J217" s="806"/>
      <c r="K217" s="808"/>
      <c r="L217" s="808"/>
      <c r="M217" s="808"/>
      <c r="N217" s="808"/>
      <c r="O217" s="808"/>
      <c r="P217" s="808"/>
      <c r="Q217" s="808"/>
      <c r="R217" s="808"/>
      <c r="S217" s="808"/>
      <c r="T217" s="808"/>
      <c r="U217" s="808"/>
      <c r="V217" s="808"/>
      <c r="W217" s="808"/>
      <c r="X217" s="808"/>
      <c r="Y217" s="808"/>
      <c r="Z217" s="808"/>
      <c r="AA217" s="808"/>
      <c r="AB217" s="808"/>
      <c r="AC217" s="808"/>
    </row>
    <row r="218">
      <c r="A218" s="808"/>
      <c r="B218" s="808"/>
      <c r="C218" s="806"/>
      <c r="D218" s="806"/>
      <c r="E218" s="806"/>
      <c r="F218" s="806"/>
      <c r="G218" s="806"/>
      <c r="H218" s="806"/>
      <c r="I218" s="806"/>
      <c r="J218" s="806"/>
      <c r="K218" s="808"/>
      <c r="L218" s="808"/>
      <c r="M218" s="808"/>
      <c r="N218" s="808"/>
      <c r="O218" s="808"/>
      <c r="P218" s="808"/>
      <c r="Q218" s="808"/>
      <c r="R218" s="808"/>
      <c r="S218" s="808"/>
      <c r="T218" s="808"/>
      <c r="U218" s="808"/>
      <c r="V218" s="808"/>
      <c r="W218" s="808"/>
      <c r="X218" s="808"/>
      <c r="Y218" s="808"/>
      <c r="Z218" s="808"/>
      <c r="AA218" s="808"/>
      <c r="AB218" s="808"/>
      <c r="AC218" s="808"/>
    </row>
    <row r="219">
      <c r="A219" s="808"/>
      <c r="B219" s="808"/>
      <c r="C219" s="806"/>
      <c r="D219" s="806"/>
      <c r="E219" s="806"/>
      <c r="F219" s="806"/>
      <c r="G219" s="806"/>
      <c r="H219" s="806"/>
      <c r="I219" s="806"/>
      <c r="J219" s="806"/>
      <c r="K219" s="808"/>
      <c r="L219" s="808"/>
      <c r="M219" s="808"/>
      <c r="N219" s="808"/>
      <c r="O219" s="808"/>
      <c r="P219" s="808"/>
      <c r="Q219" s="808"/>
      <c r="R219" s="808"/>
      <c r="S219" s="808"/>
      <c r="T219" s="808"/>
      <c r="U219" s="808"/>
      <c r="V219" s="808"/>
      <c r="W219" s="808"/>
      <c r="X219" s="808"/>
      <c r="Y219" s="808"/>
      <c r="Z219" s="808"/>
      <c r="AA219" s="808"/>
      <c r="AB219" s="808"/>
      <c r="AC219" s="808"/>
    </row>
    <row r="220">
      <c r="A220" s="808"/>
      <c r="B220" s="808"/>
      <c r="C220" s="806"/>
      <c r="D220" s="806"/>
      <c r="E220" s="806"/>
      <c r="F220" s="806"/>
      <c r="G220" s="806"/>
      <c r="H220" s="806"/>
      <c r="I220" s="806"/>
      <c r="J220" s="806"/>
      <c r="K220" s="808"/>
      <c r="L220" s="808"/>
      <c r="M220" s="808"/>
      <c r="N220" s="808"/>
      <c r="O220" s="808"/>
      <c r="P220" s="808"/>
      <c r="Q220" s="808"/>
      <c r="R220" s="808"/>
      <c r="S220" s="808"/>
      <c r="T220" s="808"/>
      <c r="U220" s="808"/>
      <c r="V220" s="808"/>
      <c r="W220" s="808"/>
      <c r="X220" s="808"/>
      <c r="Y220" s="808"/>
      <c r="Z220" s="808"/>
      <c r="AA220" s="808"/>
      <c r="AB220" s="808"/>
      <c r="AC220" s="808"/>
    </row>
    <row r="221">
      <c r="A221" s="808"/>
      <c r="B221" s="808"/>
      <c r="C221" s="806"/>
      <c r="D221" s="806"/>
      <c r="E221" s="806"/>
      <c r="F221" s="806"/>
      <c r="G221" s="806"/>
      <c r="H221" s="806"/>
      <c r="I221" s="806"/>
      <c r="J221" s="806"/>
      <c r="K221" s="808"/>
      <c r="L221" s="808"/>
      <c r="M221" s="808"/>
      <c r="N221" s="808"/>
      <c r="O221" s="808"/>
      <c r="P221" s="808"/>
      <c r="Q221" s="808"/>
      <c r="R221" s="808"/>
      <c r="S221" s="808"/>
      <c r="T221" s="808"/>
      <c r="U221" s="808"/>
      <c r="V221" s="808"/>
      <c r="W221" s="808"/>
      <c r="X221" s="808"/>
      <c r="Y221" s="808"/>
      <c r="Z221" s="808"/>
      <c r="AA221" s="808"/>
      <c r="AB221" s="808"/>
      <c r="AC221" s="808"/>
    </row>
    <row r="222">
      <c r="A222" s="808"/>
      <c r="B222" s="808"/>
      <c r="C222" s="806"/>
      <c r="D222" s="806"/>
      <c r="E222" s="806"/>
      <c r="F222" s="806"/>
      <c r="G222" s="806"/>
      <c r="H222" s="806"/>
      <c r="I222" s="806"/>
      <c r="J222" s="806"/>
      <c r="K222" s="808"/>
      <c r="L222" s="808"/>
      <c r="M222" s="808"/>
      <c r="N222" s="808"/>
      <c r="O222" s="808"/>
      <c r="P222" s="808"/>
      <c r="Q222" s="808"/>
      <c r="R222" s="808"/>
      <c r="S222" s="808"/>
      <c r="T222" s="808"/>
      <c r="U222" s="808"/>
      <c r="V222" s="808"/>
      <c r="W222" s="808"/>
      <c r="X222" s="808"/>
      <c r="Y222" s="808"/>
      <c r="Z222" s="808"/>
      <c r="AA222" s="808"/>
      <c r="AB222" s="808"/>
      <c r="AC222" s="808"/>
    </row>
    <row r="223">
      <c r="A223" s="808"/>
      <c r="B223" s="808"/>
      <c r="C223" s="806"/>
      <c r="D223" s="806"/>
      <c r="E223" s="806"/>
      <c r="F223" s="806"/>
      <c r="G223" s="806"/>
      <c r="H223" s="806"/>
      <c r="I223" s="806"/>
      <c r="J223" s="806"/>
      <c r="K223" s="808"/>
      <c r="L223" s="808"/>
      <c r="M223" s="808"/>
      <c r="N223" s="808"/>
      <c r="O223" s="808"/>
      <c r="P223" s="808"/>
      <c r="Q223" s="808"/>
      <c r="R223" s="808"/>
      <c r="S223" s="808"/>
      <c r="T223" s="808"/>
      <c r="U223" s="808"/>
      <c r="V223" s="808"/>
      <c r="W223" s="808"/>
      <c r="X223" s="808"/>
      <c r="Y223" s="808"/>
      <c r="Z223" s="808"/>
      <c r="AA223" s="808"/>
      <c r="AB223" s="808"/>
      <c r="AC223" s="808"/>
    </row>
    <row r="224">
      <c r="A224" s="808"/>
      <c r="B224" s="808"/>
      <c r="C224" s="806"/>
      <c r="D224" s="806"/>
      <c r="E224" s="806"/>
      <c r="F224" s="806"/>
      <c r="G224" s="806"/>
      <c r="H224" s="806"/>
      <c r="I224" s="806"/>
      <c r="J224" s="806"/>
      <c r="K224" s="808"/>
      <c r="L224" s="808"/>
      <c r="M224" s="808"/>
      <c r="N224" s="808"/>
      <c r="O224" s="808"/>
      <c r="P224" s="808"/>
      <c r="Q224" s="808"/>
      <c r="R224" s="808"/>
      <c r="S224" s="808"/>
      <c r="T224" s="808"/>
      <c r="U224" s="808"/>
      <c r="V224" s="808"/>
      <c r="W224" s="808"/>
      <c r="X224" s="808"/>
      <c r="Y224" s="808"/>
      <c r="Z224" s="808"/>
      <c r="AA224" s="808"/>
      <c r="AB224" s="808"/>
      <c r="AC224" s="808"/>
    </row>
    <row r="225">
      <c r="A225" s="808"/>
      <c r="B225" s="808"/>
      <c r="C225" s="806"/>
      <c r="D225" s="806"/>
      <c r="E225" s="806"/>
      <c r="F225" s="806"/>
      <c r="G225" s="806"/>
      <c r="H225" s="806"/>
      <c r="I225" s="806"/>
      <c r="J225" s="806"/>
      <c r="K225" s="808"/>
      <c r="L225" s="808"/>
      <c r="M225" s="808"/>
      <c r="N225" s="808"/>
      <c r="O225" s="808"/>
      <c r="P225" s="808"/>
      <c r="Q225" s="808"/>
      <c r="R225" s="808"/>
      <c r="S225" s="808"/>
      <c r="T225" s="808"/>
      <c r="U225" s="808"/>
      <c r="V225" s="808"/>
      <c r="W225" s="808"/>
      <c r="X225" s="808"/>
      <c r="Y225" s="808"/>
      <c r="Z225" s="808"/>
      <c r="AA225" s="808"/>
      <c r="AB225" s="808"/>
      <c r="AC225" s="808"/>
    </row>
    <row r="226">
      <c r="A226" s="808"/>
      <c r="B226" s="808"/>
      <c r="C226" s="806"/>
      <c r="D226" s="806"/>
      <c r="E226" s="806"/>
      <c r="F226" s="806"/>
      <c r="G226" s="806"/>
      <c r="H226" s="806"/>
      <c r="I226" s="806"/>
      <c r="J226" s="806"/>
      <c r="K226" s="808"/>
      <c r="L226" s="808"/>
      <c r="M226" s="808"/>
      <c r="N226" s="808"/>
      <c r="O226" s="808"/>
      <c r="P226" s="808"/>
      <c r="Q226" s="808"/>
      <c r="R226" s="808"/>
      <c r="S226" s="808"/>
      <c r="T226" s="808"/>
      <c r="U226" s="808"/>
      <c r="V226" s="808"/>
      <c r="W226" s="808"/>
      <c r="X226" s="808"/>
      <c r="Y226" s="808"/>
      <c r="Z226" s="808"/>
      <c r="AA226" s="808"/>
      <c r="AB226" s="808"/>
      <c r="AC226" s="808"/>
    </row>
    <row r="227">
      <c r="A227" s="808"/>
      <c r="B227" s="808"/>
      <c r="C227" s="806"/>
      <c r="D227" s="806"/>
      <c r="E227" s="806"/>
      <c r="F227" s="806"/>
      <c r="G227" s="806"/>
      <c r="H227" s="806"/>
      <c r="I227" s="806"/>
      <c r="J227" s="806"/>
      <c r="K227" s="808"/>
      <c r="L227" s="808"/>
      <c r="M227" s="808"/>
      <c r="N227" s="808"/>
      <c r="O227" s="808"/>
      <c r="P227" s="808"/>
      <c r="Q227" s="808"/>
      <c r="R227" s="808"/>
      <c r="S227" s="808"/>
      <c r="T227" s="808"/>
      <c r="U227" s="808"/>
      <c r="V227" s="808"/>
      <c r="W227" s="808"/>
      <c r="X227" s="808"/>
      <c r="Y227" s="808"/>
      <c r="Z227" s="808"/>
      <c r="AA227" s="808"/>
      <c r="AB227" s="808"/>
      <c r="AC227" s="808"/>
    </row>
    <row r="228">
      <c r="A228" s="808"/>
      <c r="B228" s="808"/>
      <c r="C228" s="806"/>
      <c r="D228" s="806"/>
      <c r="E228" s="806"/>
      <c r="F228" s="806"/>
      <c r="G228" s="806"/>
      <c r="H228" s="806"/>
      <c r="I228" s="806"/>
      <c r="J228" s="806"/>
      <c r="K228" s="808"/>
      <c r="L228" s="808"/>
      <c r="M228" s="808"/>
      <c r="N228" s="808"/>
      <c r="O228" s="808"/>
      <c r="P228" s="808"/>
      <c r="Q228" s="808"/>
      <c r="R228" s="808"/>
      <c r="S228" s="808"/>
      <c r="T228" s="808"/>
      <c r="U228" s="808"/>
      <c r="V228" s="808"/>
      <c r="W228" s="808"/>
      <c r="X228" s="808"/>
      <c r="Y228" s="808"/>
      <c r="Z228" s="808"/>
      <c r="AA228" s="808"/>
      <c r="AB228" s="808"/>
      <c r="AC228" s="808"/>
    </row>
    <row r="229">
      <c r="A229" s="808"/>
      <c r="B229" s="808"/>
      <c r="C229" s="806"/>
      <c r="D229" s="806"/>
      <c r="E229" s="806"/>
      <c r="F229" s="806"/>
      <c r="G229" s="806"/>
      <c r="H229" s="806"/>
      <c r="I229" s="806"/>
      <c r="J229" s="806"/>
      <c r="K229" s="808"/>
      <c r="L229" s="808"/>
      <c r="M229" s="808"/>
      <c r="N229" s="808"/>
      <c r="O229" s="808"/>
      <c r="P229" s="808"/>
      <c r="Q229" s="808"/>
      <c r="R229" s="808"/>
      <c r="S229" s="808"/>
      <c r="T229" s="808"/>
      <c r="U229" s="808"/>
      <c r="V229" s="808"/>
      <c r="W229" s="808"/>
      <c r="X229" s="808"/>
      <c r="Y229" s="808"/>
      <c r="Z229" s="808"/>
      <c r="AA229" s="808"/>
      <c r="AB229" s="808"/>
      <c r="AC229" s="808"/>
    </row>
    <row r="230">
      <c r="A230" s="808"/>
      <c r="B230" s="808"/>
      <c r="C230" s="806"/>
      <c r="D230" s="806"/>
      <c r="E230" s="806"/>
      <c r="F230" s="806"/>
      <c r="G230" s="806"/>
      <c r="H230" s="806"/>
      <c r="I230" s="806"/>
      <c r="J230" s="806"/>
      <c r="K230" s="808"/>
      <c r="L230" s="808"/>
      <c r="M230" s="808"/>
      <c r="N230" s="808"/>
      <c r="O230" s="808"/>
      <c r="P230" s="808"/>
      <c r="Q230" s="808"/>
      <c r="R230" s="808"/>
      <c r="S230" s="808"/>
      <c r="T230" s="808"/>
      <c r="U230" s="808"/>
      <c r="V230" s="808"/>
      <c r="W230" s="808"/>
      <c r="X230" s="808"/>
      <c r="Y230" s="808"/>
      <c r="Z230" s="808"/>
      <c r="AA230" s="808"/>
      <c r="AB230" s="808"/>
      <c r="AC230" s="808"/>
    </row>
    <row r="231">
      <c r="A231" s="808"/>
      <c r="B231" s="808"/>
      <c r="C231" s="806"/>
      <c r="D231" s="806"/>
      <c r="E231" s="806"/>
      <c r="F231" s="806"/>
      <c r="G231" s="806"/>
      <c r="H231" s="806"/>
      <c r="I231" s="806"/>
      <c r="J231" s="806"/>
      <c r="K231" s="808"/>
      <c r="L231" s="808"/>
      <c r="M231" s="808"/>
      <c r="N231" s="808"/>
      <c r="O231" s="808"/>
      <c r="P231" s="808"/>
      <c r="Q231" s="808"/>
      <c r="R231" s="808"/>
      <c r="S231" s="808"/>
      <c r="T231" s="808"/>
      <c r="U231" s="808"/>
      <c r="V231" s="808"/>
      <c r="W231" s="808"/>
      <c r="X231" s="808"/>
      <c r="Y231" s="808"/>
      <c r="Z231" s="808"/>
      <c r="AA231" s="808"/>
      <c r="AB231" s="808"/>
      <c r="AC231" s="808"/>
    </row>
    <row r="232">
      <c r="A232" s="808"/>
      <c r="B232" s="808"/>
      <c r="C232" s="806"/>
      <c r="D232" s="806"/>
      <c r="E232" s="806"/>
      <c r="F232" s="806"/>
      <c r="G232" s="806"/>
      <c r="H232" s="806"/>
      <c r="I232" s="806"/>
      <c r="J232" s="806"/>
      <c r="K232" s="808"/>
      <c r="L232" s="808"/>
      <c r="M232" s="808"/>
      <c r="N232" s="808"/>
      <c r="O232" s="808"/>
      <c r="P232" s="808"/>
      <c r="Q232" s="808"/>
      <c r="R232" s="808"/>
      <c r="S232" s="808"/>
      <c r="T232" s="808"/>
      <c r="U232" s="808"/>
      <c r="V232" s="808"/>
      <c r="W232" s="808"/>
      <c r="X232" s="808"/>
      <c r="Y232" s="808"/>
      <c r="Z232" s="808"/>
      <c r="AA232" s="808"/>
      <c r="AB232" s="808"/>
      <c r="AC232" s="808"/>
    </row>
    <row r="233">
      <c r="A233" s="808"/>
      <c r="B233" s="808"/>
      <c r="C233" s="806"/>
      <c r="D233" s="806"/>
      <c r="E233" s="806"/>
      <c r="F233" s="806"/>
      <c r="G233" s="806"/>
      <c r="H233" s="806"/>
      <c r="I233" s="806"/>
      <c r="J233" s="806"/>
      <c r="K233" s="808"/>
      <c r="L233" s="808"/>
      <c r="M233" s="808"/>
      <c r="N233" s="808"/>
      <c r="O233" s="808"/>
      <c r="P233" s="808"/>
      <c r="Q233" s="808"/>
      <c r="R233" s="808"/>
      <c r="S233" s="808"/>
      <c r="T233" s="808"/>
      <c r="U233" s="808"/>
      <c r="V233" s="808"/>
      <c r="W233" s="808"/>
      <c r="X233" s="808"/>
      <c r="Y233" s="808"/>
      <c r="Z233" s="808"/>
      <c r="AA233" s="808"/>
      <c r="AB233" s="808"/>
      <c r="AC233" s="808"/>
    </row>
    <row r="234">
      <c r="A234" s="808"/>
      <c r="B234" s="808"/>
      <c r="C234" s="806"/>
      <c r="D234" s="806"/>
      <c r="E234" s="806"/>
      <c r="F234" s="806"/>
      <c r="G234" s="806"/>
      <c r="H234" s="806"/>
      <c r="I234" s="806"/>
      <c r="J234" s="806"/>
      <c r="K234" s="808"/>
      <c r="L234" s="808"/>
      <c r="M234" s="808"/>
      <c r="N234" s="808"/>
      <c r="O234" s="808"/>
      <c r="P234" s="808"/>
      <c r="Q234" s="808"/>
      <c r="R234" s="808"/>
      <c r="S234" s="808"/>
      <c r="T234" s="808"/>
      <c r="U234" s="808"/>
      <c r="V234" s="808"/>
      <c r="W234" s="808"/>
      <c r="X234" s="808"/>
      <c r="Y234" s="808"/>
      <c r="Z234" s="808"/>
      <c r="AA234" s="808"/>
      <c r="AB234" s="808"/>
      <c r="AC234" s="808"/>
    </row>
    <row r="235">
      <c r="A235" s="808"/>
      <c r="B235" s="808"/>
      <c r="C235" s="806"/>
      <c r="D235" s="806"/>
      <c r="E235" s="806"/>
      <c r="F235" s="806"/>
      <c r="G235" s="806"/>
      <c r="H235" s="806"/>
      <c r="I235" s="806"/>
      <c r="J235" s="806"/>
      <c r="K235" s="808"/>
      <c r="L235" s="808"/>
      <c r="M235" s="808"/>
      <c r="N235" s="808"/>
      <c r="O235" s="808"/>
      <c r="P235" s="808"/>
      <c r="Q235" s="808"/>
      <c r="R235" s="808"/>
      <c r="S235" s="808"/>
      <c r="T235" s="808"/>
      <c r="U235" s="808"/>
      <c r="V235" s="808"/>
      <c r="W235" s="808"/>
      <c r="X235" s="808"/>
      <c r="Y235" s="808"/>
      <c r="Z235" s="808"/>
      <c r="AA235" s="808"/>
      <c r="AB235" s="808"/>
      <c r="AC235" s="808"/>
    </row>
    <row r="236">
      <c r="A236" s="808"/>
      <c r="B236" s="808"/>
      <c r="C236" s="806"/>
      <c r="D236" s="806"/>
      <c r="E236" s="806"/>
      <c r="F236" s="806"/>
      <c r="G236" s="806"/>
      <c r="H236" s="806"/>
      <c r="I236" s="806"/>
      <c r="J236" s="806"/>
      <c r="K236" s="808"/>
      <c r="L236" s="808"/>
      <c r="M236" s="808"/>
      <c r="N236" s="808"/>
      <c r="O236" s="808"/>
      <c r="P236" s="808"/>
      <c r="Q236" s="808"/>
      <c r="R236" s="808"/>
      <c r="S236" s="808"/>
      <c r="T236" s="808"/>
      <c r="U236" s="808"/>
      <c r="V236" s="808"/>
      <c r="W236" s="808"/>
      <c r="X236" s="808"/>
      <c r="Y236" s="808"/>
      <c r="Z236" s="808"/>
      <c r="AA236" s="808"/>
      <c r="AB236" s="808"/>
      <c r="AC236" s="808"/>
    </row>
    <row r="237">
      <c r="A237" s="808"/>
      <c r="B237" s="808"/>
      <c r="C237" s="806"/>
      <c r="D237" s="806"/>
      <c r="E237" s="806"/>
      <c r="F237" s="806"/>
      <c r="G237" s="806"/>
      <c r="H237" s="806"/>
      <c r="I237" s="806"/>
      <c r="J237" s="806"/>
      <c r="K237" s="808"/>
      <c r="L237" s="808"/>
      <c r="M237" s="808"/>
      <c r="N237" s="808"/>
      <c r="O237" s="808"/>
      <c r="P237" s="808"/>
      <c r="Q237" s="808"/>
      <c r="R237" s="808"/>
      <c r="S237" s="808"/>
      <c r="T237" s="808"/>
      <c r="U237" s="808"/>
      <c r="V237" s="808"/>
      <c r="W237" s="808"/>
      <c r="X237" s="808"/>
      <c r="Y237" s="808"/>
      <c r="Z237" s="808"/>
      <c r="AA237" s="808"/>
      <c r="AB237" s="808"/>
      <c r="AC237" s="808"/>
    </row>
    <row r="238">
      <c r="A238" s="808"/>
      <c r="B238" s="808"/>
      <c r="C238" s="806"/>
      <c r="D238" s="806"/>
      <c r="E238" s="806"/>
      <c r="F238" s="806"/>
      <c r="G238" s="806"/>
      <c r="H238" s="806"/>
      <c r="I238" s="806"/>
      <c r="J238" s="806"/>
      <c r="K238" s="808"/>
      <c r="L238" s="808"/>
      <c r="M238" s="808"/>
      <c r="N238" s="808"/>
      <c r="O238" s="808"/>
      <c r="P238" s="808"/>
      <c r="Q238" s="808"/>
      <c r="R238" s="808"/>
      <c r="S238" s="808"/>
      <c r="T238" s="808"/>
      <c r="U238" s="808"/>
      <c r="V238" s="808"/>
      <c r="W238" s="808"/>
      <c r="X238" s="808"/>
      <c r="Y238" s="808"/>
      <c r="Z238" s="808"/>
      <c r="AA238" s="808"/>
      <c r="AB238" s="808"/>
      <c r="AC238" s="808"/>
    </row>
    <row r="239">
      <c r="A239" s="808"/>
      <c r="B239" s="808"/>
      <c r="C239" s="806"/>
      <c r="D239" s="806"/>
      <c r="E239" s="806"/>
      <c r="F239" s="806"/>
      <c r="G239" s="806"/>
      <c r="H239" s="806"/>
      <c r="I239" s="806"/>
      <c r="J239" s="806"/>
      <c r="K239" s="808"/>
      <c r="L239" s="808"/>
      <c r="M239" s="808"/>
      <c r="N239" s="808"/>
      <c r="O239" s="808"/>
      <c r="P239" s="808"/>
      <c r="Q239" s="808"/>
      <c r="R239" s="808"/>
      <c r="S239" s="808"/>
      <c r="T239" s="808"/>
      <c r="U239" s="808"/>
      <c r="V239" s="808"/>
      <c r="W239" s="808"/>
      <c r="X239" s="808"/>
      <c r="Y239" s="808"/>
      <c r="Z239" s="808"/>
      <c r="AA239" s="808"/>
      <c r="AB239" s="808"/>
      <c r="AC239" s="808"/>
    </row>
    <row r="240">
      <c r="A240" s="808"/>
      <c r="B240" s="808"/>
      <c r="C240" s="806"/>
      <c r="D240" s="806"/>
      <c r="E240" s="806"/>
      <c r="F240" s="806"/>
      <c r="G240" s="806"/>
      <c r="H240" s="806"/>
      <c r="I240" s="806"/>
      <c r="J240" s="806"/>
      <c r="K240" s="808"/>
      <c r="L240" s="808"/>
      <c r="M240" s="808"/>
      <c r="N240" s="808"/>
      <c r="O240" s="808"/>
      <c r="P240" s="808"/>
      <c r="Q240" s="808"/>
      <c r="R240" s="808"/>
      <c r="S240" s="808"/>
      <c r="T240" s="808"/>
      <c r="U240" s="808"/>
      <c r="V240" s="808"/>
      <c r="W240" s="808"/>
      <c r="X240" s="808"/>
      <c r="Y240" s="808"/>
      <c r="Z240" s="808"/>
      <c r="AA240" s="808"/>
      <c r="AB240" s="808"/>
      <c r="AC240" s="808"/>
    </row>
    <row r="241">
      <c r="A241" s="808"/>
      <c r="B241" s="808"/>
      <c r="C241" s="806"/>
      <c r="D241" s="806"/>
      <c r="E241" s="806"/>
      <c r="F241" s="806"/>
      <c r="G241" s="806"/>
      <c r="H241" s="806"/>
      <c r="I241" s="806"/>
      <c r="J241" s="806"/>
      <c r="K241" s="808"/>
      <c r="L241" s="808"/>
      <c r="M241" s="808"/>
      <c r="N241" s="808"/>
      <c r="O241" s="808"/>
      <c r="P241" s="808"/>
      <c r="Q241" s="808"/>
      <c r="R241" s="808"/>
      <c r="S241" s="808"/>
      <c r="T241" s="808"/>
      <c r="U241" s="808"/>
      <c r="V241" s="808"/>
      <c r="W241" s="808"/>
      <c r="X241" s="808"/>
      <c r="Y241" s="808"/>
      <c r="Z241" s="808"/>
      <c r="AA241" s="808"/>
      <c r="AB241" s="808"/>
      <c r="AC241" s="808"/>
    </row>
    <row r="242">
      <c r="A242" s="808"/>
      <c r="B242" s="808"/>
      <c r="C242" s="806"/>
      <c r="D242" s="806"/>
      <c r="E242" s="806"/>
      <c r="F242" s="806"/>
      <c r="G242" s="806"/>
      <c r="H242" s="806"/>
      <c r="I242" s="806"/>
      <c r="J242" s="806"/>
      <c r="K242" s="808"/>
      <c r="L242" s="808"/>
      <c r="M242" s="808"/>
      <c r="N242" s="808"/>
      <c r="O242" s="808"/>
      <c r="P242" s="808"/>
      <c r="Q242" s="808"/>
      <c r="R242" s="808"/>
      <c r="S242" s="808"/>
      <c r="T242" s="808"/>
      <c r="U242" s="808"/>
      <c r="V242" s="808"/>
      <c r="W242" s="808"/>
      <c r="X242" s="808"/>
      <c r="Y242" s="808"/>
      <c r="Z242" s="808"/>
      <c r="AA242" s="808"/>
      <c r="AB242" s="808"/>
      <c r="AC242" s="808"/>
    </row>
    <row r="243">
      <c r="A243" s="808"/>
      <c r="B243" s="808"/>
      <c r="C243" s="806"/>
      <c r="D243" s="806"/>
      <c r="E243" s="806"/>
      <c r="F243" s="806"/>
      <c r="G243" s="806"/>
      <c r="H243" s="806"/>
      <c r="I243" s="806"/>
      <c r="J243" s="806"/>
      <c r="K243" s="808"/>
      <c r="L243" s="808"/>
      <c r="M243" s="808"/>
      <c r="N243" s="808"/>
      <c r="O243" s="808"/>
      <c r="P243" s="808"/>
      <c r="Q243" s="808"/>
      <c r="R243" s="808"/>
      <c r="S243" s="808"/>
      <c r="T243" s="808"/>
      <c r="U243" s="808"/>
      <c r="V243" s="808"/>
      <c r="W243" s="808"/>
      <c r="X243" s="808"/>
      <c r="Y243" s="808"/>
      <c r="Z243" s="808"/>
      <c r="AA243" s="808"/>
      <c r="AB243" s="808"/>
      <c r="AC243" s="808"/>
    </row>
    <row r="244">
      <c r="A244" s="808"/>
      <c r="B244" s="808"/>
      <c r="C244" s="806"/>
      <c r="D244" s="806"/>
      <c r="E244" s="806"/>
      <c r="F244" s="806"/>
      <c r="G244" s="806"/>
      <c r="H244" s="806"/>
      <c r="I244" s="806"/>
      <c r="J244" s="806"/>
      <c r="K244" s="808"/>
      <c r="L244" s="808"/>
      <c r="M244" s="808"/>
      <c r="N244" s="808"/>
      <c r="O244" s="808"/>
      <c r="P244" s="808"/>
      <c r="Q244" s="808"/>
      <c r="R244" s="808"/>
      <c r="S244" s="808"/>
      <c r="T244" s="808"/>
      <c r="U244" s="808"/>
      <c r="V244" s="808"/>
      <c r="W244" s="808"/>
      <c r="X244" s="808"/>
      <c r="Y244" s="808"/>
      <c r="Z244" s="808"/>
      <c r="AA244" s="808"/>
      <c r="AB244" s="808"/>
      <c r="AC244" s="808"/>
    </row>
    <row r="245">
      <c r="A245" s="808"/>
      <c r="B245" s="808"/>
      <c r="C245" s="806"/>
      <c r="D245" s="806"/>
      <c r="E245" s="806"/>
      <c r="F245" s="806"/>
      <c r="G245" s="806"/>
      <c r="H245" s="806"/>
      <c r="I245" s="806"/>
      <c r="J245" s="806"/>
      <c r="K245" s="808"/>
      <c r="L245" s="808"/>
      <c r="M245" s="808"/>
      <c r="N245" s="808"/>
      <c r="O245" s="808"/>
      <c r="P245" s="808"/>
      <c r="Q245" s="808"/>
      <c r="R245" s="808"/>
      <c r="S245" s="808"/>
      <c r="T245" s="808"/>
      <c r="U245" s="808"/>
      <c r="V245" s="808"/>
      <c r="W245" s="808"/>
      <c r="X245" s="808"/>
      <c r="Y245" s="808"/>
      <c r="Z245" s="808"/>
      <c r="AA245" s="808"/>
      <c r="AB245" s="808"/>
      <c r="AC245" s="808"/>
    </row>
    <row r="246">
      <c r="A246" s="808"/>
      <c r="B246" s="808"/>
      <c r="C246" s="806"/>
      <c r="D246" s="806"/>
      <c r="E246" s="806"/>
      <c r="F246" s="806"/>
      <c r="G246" s="806"/>
      <c r="H246" s="806"/>
      <c r="I246" s="806"/>
      <c r="J246" s="806"/>
      <c r="K246" s="808"/>
      <c r="L246" s="808"/>
      <c r="M246" s="808"/>
      <c r="N246" s="808"/>
      <c r="O246" s="808"/>
      <c r="P246" s="808"/>
      <c r="Q246" s="808"/>
      <c r="R246" s="808"/>
      <c r="S246" s="808"/>
      <c r="T246" s="808"/>
      <c r="U246" s="808"/>
      <c r="V246" s="808"/>
      <c r="W246" s="808"/>
      <c r="X246" s="808"/>
      <c r="Y246" s="808"/>
      <c r="Z246" s="808"/>
      <c r="AA246" s="808"/>
      <c r="AB246" s="808"/>
      <c r="AC246" s="808"/>
    </row>
    <row r="247">
      <c r="A247" s="808"/>
      <c r="B247" s="808"/>
      <c r="C247" s="806"/>
      <c r="D247" s="806"/>
      <c r="E247" s="806"/>
      <c r="F247" s="806"/>
      <c r="G247" s="806"/>
      <c r="H247" s="806"/>
      <c r="I247" s="806"/>
      <c r="J247" s="806"/>
      <c r="K247" s="808"/>
      <c r="L247" s="808"/>
      <c r="M247" s="808"/>
      <c r="N247" s="808"/>
      <c r="O247" s="808"/>
      <c r="P247" s="808"/>
      <c r="Q247" s="808"/>
      <c r="R247" s="808"/>
      <c r="S247" s="808"/>
      <c r="T247" s="808"/>
      <c r="U247" s="808"/>
      <c r="V247" s="808"/>
      <c r="W247" s="808"/>
      <c r="X247" s="808"/>
      <c r="Y247" s="808"/>
      <c r="Z247" s="808"/>
      <c r="AA247" s="808"/>
      <c r="AB247" s="808"/>
      <c r="AC247" s="808"/>
    </row>
    <row r="248">
      <c r="A248" s="808"/>
      <c r="B248" s="808"/>
      <c r="C248" s="806"/>
      <c r="D248" s="806"/>
      <c r="E248" s="806"/>
      <c r="F248" s="806"/>
      <c r="G248" s="806"/>
      <c r="H248" s="806"/>
      <c r="I248" s="806"/>
      <c r="J248" s="806"/>
      <c r="K248" s="808"/>
      <c r="L248" s="808"/>
      <c r="M248" s="808"/>
      <c r="N248" s="808"/>
      <c r="O248" s="808"/>
      <c r="P248" s="808"/>
      <c r="Q248" s="808"/>
      <c r="R248" s="808"/>
      <c r="S248" s="808"/>
      <c r="T248" s="808"/>
      <c r="U248" s="808"/>
      <c r="V248" s="808"/>
      <c r="W248" s="808"/>
      <c r="X248" s="808"/>
      <c r="Y248" s="808"/>
      <c r="Z248" s="808"/>
      <c r="AA248" s="808"/>
      <c r="AB248" s="808"/>
      <c r="AC248" s="808"/>
    </row>
    <row r="249">
      <c r="A249" s="808"/>
      <c r="B249" s="808"/>
      <c r="C249" s="806"/>
      <c r="D249" s="806"/>
      <c r="E249" s="806"/>
      <c r="F249" s="806"/>
      <c r="G249" s="806"/>
      <c r="H249" s="806"/>
      <c r="I249" s="806"/>
      <c r="J249" s="806"/>
      <c r="K249" s="808"/>
      <c r="L249" s="808"/>
      <c r="M249" s="808"/>
      <c r="N249" s="808"/>
      <c r="O249" s="808"/>
      <c r="P249" s="808"/>
      <c r="Q249" s="808"/>
      <c r="R249" s="808"/>
      <c r="S249" s="808"/>
      <c r="T249" s="808"/>
      <c r="U249" s="808"/>
      <c r="V249" s="808"/>
      <c r="W249" s="808"/>
      <c r="X249" s="808"/>
      <c r="Y249" s="808"/>
      <c r="Z249" s="808"/>
      <c r="AA249" s="808"/>
      <c r="AB249" s="808"/>
      <c r="AC249" s="808"/>
    </row>
    <row r="250">
      <c r="A250" s="808"/>
      <c r="B250" s="808"/>
      <c r="C250" s="806"/>
      <c r="D250" s="806"/>
      <c r="E250" s="806"/>
      <c r="F250" s="806"/>
      <c r="G250" s="806"/>
      <c r="H250" s="806"/>
      <c r="I250" s="806"/>
      <c r="J250" s="806"/>
      <c r="K250" s="808"/>
      <c r="L250" s="808"/>
      <c r="M250" s="808"/>
      <c r="N250" s="808"/>
      <c r="O250" s="808"/>
      <c r="P250" s="808"/>
      <c r="Q250" s="808"/>
      <c r="R250" s="808"/>
      <c r="S250" s="808"/>
      <c r="T250" s="808"/>
      <c r="U250" s="808"/>
      <c r="V250" s="808"/>
      <c r="W250" s="808"/>
      <c r="X250" s="808"/>
      <c r="Y250" s="808"/>
      <c r="Z250" s="808"/>
      <c r="AA250" s="808"/>
      <c r="AB250" s="808"/>
      <c r="AC250" s="808"/>
    </row>
    <row r="251">
      <c r="A251" s="808"/>
      <c r="B251" s="808"/>
      <c r="C251" s="806"/>
      <c r="D251" s="806"/>
      <c r="E251" s="806"/>
      <c r="F251" s="806"/>
      <c r="G251" s="806"/>
      <c r="H251" s="806"/>
      <c r="I251" s="806"/>
      <c r="J251" s="806"/>
      <c r="K251" s="808"/>
      <c r="L251" s="808"/>
      <c r="M251" s="808"/>
      <c r="N251" s="808"/>
      <c r="O251" s="808"/>
      <c r="P251" s="808"/>
      <c r="Q251" s="808"/>
      <c r="R251" s="808"/>
      <c r="S251" s="808"/>
      <c r="T251" s="808"/>
      <c r="U251" s="808"/>
      <c r="V251" s="808"/>
      <c r="W251" s="808"/>
      <c r="X251" s="808"/>
      <c r="Y251" s="808"/>
      <c r="Z251" s="808"/>
      <c r="AA251" s="808"/>
      <c r="AB251" s="808"/>
      <c r="AC251" s="808"/>
    </row>
    <row r="252">
      <c r="A252" s="808"/>
      <c r="B252" s="808"/>
      <c r="C252" s="806"/>
      <c r="D252" s="806"/>
      <c r="E252" s="806"/>
      <c r="F252" s="806"/>
      <c r="G252" s="806"/>
      <c r="H252" s="806"/>
      <c r="I252" s="806"/>
      <c r="J252" s="806"/>
      <c r="K252" s="808"/>
      <c r="L252" s="808"/>
      <c r="M252" s="808"/>
      <c r="N252" s="808"/>
      <c r="O252" s="808"/>
      <c r="P252" s="808"/>
      <c r="Q252" s="808"/>
      <c r="R252" s="808"/>
      <c r="S252" s="808"/>
      <c r="T252" s="808"/>
      <c r="U252" s="808"/>
      <c r="V252" s="808"/>
      <c r="W252" s="808"/>
      <c r="X252" s="808"/>
      <c r="Y252" s="808"/>
      <c r="Z252" s="808"/>
      <c r="AA252" s="808"/>
      <c r="AB252" s="808"/>
      <c r="AC252" s="808"/>
    </row>
    <row r="253">
      <c r="A253" s="808"/>
      <c r="B253" s="808"/>
      <c r="C253" s="806"/>
      <c r="D253" s="806"/>
      <c r="E253" s="806"/>
      <c r="F253" s="806"/>
      <c r="G253" s="806"/>
      <c r="H253" s="806"/>
      <c r="I253" s="806"/>
      <c r="J253" s="806"/>
      <c r="K253" s="808"/>
      <c r="L253" s="808"/>
      <c r="M253" s="808"/>
      <c r="N253" s="808"/>
      <c r="O253" s="808"/>
      <c r="P253" s="808"/>
      <c r="Q253" s="808"/>
      <c r="R253" s="808"/>
      <c r="S253" s="808"/>
      <c r="T253" s="808"/>
      <c r="U253" s="808"/>
      <c r="V253" s="808"/>
      <c r="W253" s="808"/>
      <c r="X253" s="808"/>
      <c r="Y253" s="808"/>
      <c r="Z253" s="808"/>
      <c r="AA253" s="808"/>
      <c r="AB253" s="808"/>
      <c r="AC253" s="808"/>
    </row>
    <row r="254">
      <c r="A254" s="808"/>
      <c r="B254" s="808"/>
      <c r="C254" s="806"/>
      <c r="D254" s="806"/>
      <c r="E254" s="806"/>
      <c r="F254" s="806"/>
      <c r="G254" s="806"/>
      <c r="H254" s="806"/>
      <c r="I254" s="806"/>
      <c r="J254" s="806"/>
      <c r="K254" s="808"/>
      <c r="L254" s="808"/>
      <c r="M254" s="808"/>
      <c r="N254" s="808"/>
      <c r="O254" s="808"/>
      <c r="P254" s="808"/>
      <c r="Q254" s="808"/>
      <c r="R254" s="808"/>
      <c r="S254" s="808"/>
      <c r="T254" s="808"/>
      <c r="U254" s="808"/>
      <c r="V254" s="808"/>
      <c r="W254" s="808"/>
      <c r="X254" s="808"/>
      <c r="Y254" s="808"/>
      <c r="Z254" s="808"/>
      <c r="AA254" s="808"/>
      <c r="AB254" s="808"/>
      <c r="AC254" s="808"/>
    </row>
    <row r="255">
      <c r="A255" s="808"/>
      <c r="B255" s="808"/>
      <c r="C255" s="806"/>
      <c r="D255" s="806"/>
      <c r="E255" s="806"/>
      <c r="F255" s="806"/>
      <c r="G255" s="806"/>
      <c r="H255" s="806"/>
      <c r="I255" s="806"/>
      <c r="J255" s="806"/>
      <c r="K255" s="808"/>
      <c r="L255" s="808"/>
      <c r="M255" s="808"/>
      <c r="N255" s="808"/>
      <c r="O255" s="808"/>
      <c r="P255" s="808"/>
      <c r="Q255" s="808"/>
      <c r="R255" s="808"/>
      <c r="S255" s="808"/>
      <c r="T255" s="808"/>
      <c r="U255" s="808"/>
      <c r="V255" s="808"/>
      <c r="W255" s="808"/>
      <c r="X255" s="808"/>
      <c r="Y255" s="808"/>
      <c r="Z255" s="808"/>
      <c r="AA255" s="808"/>
      <c r="AB255" s="808"/>
      <c r="AC255" s="808"/>
    </row>
    <row r="256">
      <c r="A256" s="808"/>
      <c r="B256" s="808"/>
      <c r="C256" s="806"/>
      <c r="D256" s="806"/>
      <c r="E256" s="806"/>
      <c r="F256" s="806"/>
      <c r="G256" s="806"/>
      <c r="H256" s="806"/>
      <c r="I256" s="806"/>
      <c r="J256" s="806"/>
      <c r="K256" s="808"/>
      <c r="L256" s="808"/>
      <c r="M256" s="808"/>
      <c r="N256" s="808"/>
      <c r="O256" s="808"/>
      <c r="P256" s="808"/>
      <c r="Q256" s="808"/>
      <c r="R256" s="808"/>
      <c r="S256" s="808"/>
      <c r="T256" s="808"/>
      <c r="U256" s="808"/>
      <c r="V256" s="808"/>
      <c r="W256" s="808"/>
      <c r="X256" s="808"/>
      <c r="Y256" s="808"/>
      <c r="Z256" s="808"/>
      <c r="AA256" s="808"/>
      <c r="AB256" s="808"/>
      <c r="AC256" s="808"/>
    </row>
    <row r="257">
      <c r="A257" s="808"/>
      <c r="B257" s="808"/>
      <c r="C257" s="806"/>
      <c r="D257" s="806"/>
      <c r="E257" s="806"/>
      <c r="F257" s="806"/>
      <c r="G257" s="806"/>
      <c r="H257" s="806"/>
      <c r="I257" s="806"/>
      <c r="J257" s="806"/>
      <c r="K257" s="808"/>
      <c r="L257" s="808"/>
      <c r="M257" s="808"/>
      <c r="N257" s="808"/>
      <c r="O257" s="808"/>
      <c r="P257" s="808"/>
      <c r="Q257" s="808"/>
      <c r="R257" s="808"/>
      <c r="S257" s="808"/>
      <c r="T257" s="808"/>
      <c r="U257" s="808"/>
      <c r="V257" s="808"/>
      <c r="W257" s="808"/>
      <c r="X257" s="808"/>
      <c r="Y257" s="808"/>
      <c r="Z257" s="808"/>
      <c r="AA257" s="808"/>
      <c r="AB257" s="808"/>
      <c r="AC257" s="808"/>
    </row>
    <row r="258">
      <c r="A258" s="808"/>
      <c r="B258" s="808"/>
      <c r="C258" s="806"/>
      <c r="D258" s="806"/>
      <c r="E258" s="806"/>
      <c r="F258" s="806"/>
      <c r="G258" s="806"/>
      <c r="H258" s="806"/>
      <c r="I258" s="806"/>
      <c r="J258" s="806"/>
      <c r="K258" s="808"/>
      <c r="L258" s="808"/>
      <c r="M258" s="808"/>
      <c r="N258" s="808"/>
      <c r="O258" s="808"/>
      <c r="P258" s="808"/>
      <c r="Q258" s="808"/>
      <c r="R258" s="808"/>
      <c r="S258" s="808"/>
      <c r="T258" s="808"/>
      <c r="U258" s="808"/>
      <c r="V258" s="808"/>
      <c r="W258" s="808"/>
      <c r="X258" s="808"/>
      <c r="Y258" s="808"/>
      <c r="Z258" s="808"/>
      <c r="AA258" s="808"/>
      <c r="AB258" s="808"/>
      <c r="AC258" s="808"/>
    </row>
    <row r="259">
      <c r="A259" s="808"/>
      <c r="B259" s="808"/>
      <c r="C259" s="806"/>
      <c r="D259" s="806"/>
      <c r="E259" s="806"/>
      <c r="F259" s="806"/>
      <c r="G259" s="806"/>
      <c r="H259" s="806"/>
      <c r="I259" s="806"/>
      <c r="J259" s="806"/>
      <c r="K259" s="808"/>
      <c r="L259" s="808"/>
      <c r="M259" s="808"/>
      <c r="N259" s="808"/>
      <c r="O259" s="808"/>
      <c r="P259" s="808"/>
      <c r="Q259" s="808"/>
      <c r="R259" s="808"/>
      <c r="S259" s="808"/>
      <c r="T259" s="808"/>
      <c r="U259" s="808"/>
      <c r="V259" s="808"/>
      <c r="W259" s="808"/>
      <c r="X259" s="808"/>
      <c r="Y259" s="808"/>
      <c r="Z259" s="808"/>
      <c r="AA259" s="808"/>
      <c r="AB259" s="808"/>
      <c r="AC259" s="808"/>
    </row>
    <row r="260">
      <c r="A260" s="808"/>
      <c r="B260" s="808"/>
      <c r="C260" s="806"/>
      <c r="D260" s="806"/>
      <c r="E260" s="806"/>
      <c r="F260" s="806"/>
      <c r="G260" s="806"/>
      <c r="H260" s="806"/>
      <c r="I260" s="806"/>
      <c r="J260" s="806"/>
      <c r="K260" s="808"/>
      <c r="L260" s="808"/>
      <c r="M260" s="808"/>
      <c r="N260" s="808"/>
      <c r="O260" s="808"/>
      <c r="P260" s="808"/>
      <c r="Q260" s="808"/>
      <c r="R260" s="808"/>
      <c r="S260" s="808"/>
      <c r="T260" s="808"/>
      <c r="U260" s="808"/>
      <c r="V260" s="808"/>
      <c r="W260" s="808"/>
      <c r="X260" s="808"/>
      <c r="Y260" s="808"/>
      <c r="Z260" s="808"/>
      <c r="AA260" s="808"/>
      <c r="AB260" s="808"/>
      <c r="AC260" s="808"/>
    </row>
    <row r="261">
      <c r="A261" s="808"/>
      <c r="B261" s="808"/>
      <c r="C261" s="806"/>
      <c r="D261" s="806"/>
      <c r="E261" s="806"/>
      <c r="F261" s="806"/>
      <c r="G261" s="806"/>
      <c r="H261" s="806"/>
      <c r="I261" s="806"/>
      <c r="J261" s="806"/>
      <c r="K261" s="808"/>
      <c r="L261" s="808"/>
      <c r="M261" s="808"/>
      <c r="N261" s="808"/>
      <c r="O261" s="808"/>
      <c r="P261" s="808"/>
      <c r="Q261" s="808"/>
      <c r="R261" s="808"/>
      <c r="S261" s="808"/>
      <c r="T261" s="808"/>
      <c r="U261" s="808"/>
      <c r="V261" s="808"/>
      <c r="W261" s="808"/>
      <c r="X261" s="808"/>
      <c r="Y261" s="808"/>
      <c r="Z261" s="808"/>
      <c r="AA261" s="808"/>
      <c r="AB261" s="808"/>
      <c r="AC261" s="808"/>
    </row>
    <row r="262">
      <c r="A262" s="808"/>
      <c r="B262" s="808"/>
      <c r="C262" s="806"/>
      <c r="D262" s="806"/>
      <c r="E262" s="806"/>
      <c r="F262" s="806"/>
      <c r="G262" s="806"/>
      <c r="H262" s="806"/>
      <c r="I262" s="806"/>
      <c r="J262" s="806"/>
      <c r="K262" s="808"/>
      <c r="L262" s="808"/>
      <c r="M262" s="808"/>
      <c r="N262" s="808"/>
      <c r="O262" s="808"/>
      <c r="P262" s="808"/>
      <c r="Q262" s="808"/>
      <c r="R262" s="808"/>
      <c r="S262" s="808"/>
      <c r="T262" s="808"/>
      <c r="U262" s="808"/>
      <c r="V262" s="808"/>
      <c r="W262" s="808"/>
      <c r="X262" s="808"/>
      <c r="Y262" s="808"/>
      <c r="Z262" s="808"/>
      <c r="AA262" s="808"/>
      <c r="AB262" s="808"/>
      <c r="AC262" s="808"/>
    </row>
    <row r="263">
      <c r="A263" s="808"/>
      <c r="B263" s="808"/>
      <c r="C263" s="806"/>
      <c r="D263" s="806"/>
      <c r="E263" s="806"/>
      <c r="F263" s="806"/>
      <c r="G263" s="806"/>
      <c r="H263" s="806"/>
      <c r="I263" s="806"/>
      <c r="J263" s="806"/>
      <c r="K263" s="808"/>
      <c r="L263" s="808"/>
      <c r="M263" s="808"/>
      <c r="N263" s="808"/>
      <c r="O263" s="808"/>
      <c r="P263" s="808"/>
      <c r="Q263" s="808"/>
      <c r="R263" s="808"/>
      <c r="S263" s="808"/>
      <c r="T263" s="808"/>
      <c r="U263" s="808"/>
      <c r="V263" s="808"/>
      <c r="W263" s="808"/>
      <c r="X263" s="808"/>
      <c r="Y263" s="808"/>
      <c r="Z263" s="808"/>
      <c r="AA263" s="808"/>
      <c r="AB263" s="808"/>
      <c r="AC263" s="808"/>
    </row>
    <row r="264">
      <c r="A264" s="808"/>
      <c r="B264" s="808"/>
      <c r="C264" s="806"/>
      <c r="D264" s="806"/>
      <c r="E264" s="806"/>
      <c r="F264" s="806"/>
      <c r="G264" s="806"/>
      <c r="H264" s="806"/>
      <c r="I264" s="806"/>
      <c r="J264" s="806"/>
      <c r="K264" s="808"/>
      <c r="L264" s="808"/>
      <c r="M264" s="808"/>
      <c r="N264" s="808"/>
      <c r="O264" s="808"/>
      <c r="P264" s="808"/>
      <c r="Q264" s="808"/>
      <c r="R264" s="808"/>
      <c r="S264" s="808"/>
      <c r="T264" s="808"/>
      <c r="U264" s="808"/>
      <c r="V264" s="808"/>
      <c r="W264" s="808"/>
      <c r="X264" s="808"/>
      <c r="Y264" s="808"/>
      <c r="Z264" s="808"/>
      <c r="AA264" s="808"/>
      <c r="AB264" s="808"/>
      <c r="AC264" s="808"/>
    </row>
    <row r="265">
      <c r="A265" s="808"/>
      <c r="B265" s="808"/>
      <c r="C265" s="806"/>
      <c r="D265" s="806"/>
      <c r="E265" s="806"/>
      <c r="F265" s="806"/>
      <c r="G265" s="806"/>
      <c r="H265" s="806"/>
      <c r="I265" s="806"/>
      <c r="J265" s="806"/>
      <c r="K265" s="808"/>
      <c r="L265" s="808"/>
      <c r="M265" s="808"/>
      <c r="N265" s="808"/>
      <c r="O265" s="808"/>
      <c r="P265" s="808"/>
      <c r="Q265" s="808"/>
      <c r="R265" s="808"/>
      <c r="S265" s="808"/>
      <c r="T265" s="808"/>
      <c r="U265" s="808"/>
      <c r="V265" s="808"/>
      <c r="W265" s="808"/>
      <c r="X265" s="808"/>
      <c r="Y265" s="808"/>
      <c r="Z265" s="808"/>
      <c r="AA265" s="808"/>
      <c r="AB265" s="808"/>
      <c r="AC265" s="808"/>
    </row>
    <row r="266">
      <c r="A266" s="808"/>
      <c r="B266" s="808"/>
      <c r="C266" s="806"/>
      <c r="D266" s="806"/>
      <c r="E266" s="806"/>
      <c r="F266" s="806"/>
      <c r="G266" s="806"/>
      <c r="H266" s="806"/>
      <c r="I266" s="806"/>
      <c r="J266" s="806"/>
      <c r="K266" s="808"/>
      <c r="L266" s="808"/>
      <c r="M266" s="808"/>
      <c r="N266" s="808"/>
      <c r="O266" s="808"/>
      <c r="P266" s="808"/>
      <c r="Q266" s="808"/>
      <c r="R266" s="808"/>
      <c r="S266" s="808"/>
      <c r="T266" s="808"/>
      <c r="U266" s="808"/>
      <c r="V266" s="808"/>
      <c r="W266" s="808"/>
      <c r="X266" s="808"/>
      <c r="Y266" s="808"/>
      <c r="Z266" s="808"/>
      <c r="AA266" s="808"/>
      <c r="AB266" s="808"/>
      <c r="AC266" s="808"/>
    </row>
    <row r="267">
      <c r="A267" s="808"/>
      <c r="B267" s="808"/>
      <c r="C267" s="806"/>
      <c r="D267" s="806"/>
      <c r="E267" s="806"/>
      <c r="F267" s="806"/>
      <c r="G267" s="806"/>
      <c r="H267" s="806"/>
      <c r="I267" s="806"/>
      <c r="J267" s="806"/>
      <c r="K267" s="808"/>
      <c r="L267" s="808"/>
      <c r="M267" s="808"/>
      <c r="N267" s="808"/>
      <c r="O267" s="808"/>
      <c r="P267" s="808"/>
      <c r="Q267" s="808"/>
      <c r="R267" s="808"/>
      <c r="S267" s="808"/>
      <c r="T267" s="808"/>
      <c r="U267" s="808"/>
      <c r="V267" s="808"/>
      <c r="W267" s="808"/>
      <c r="X267" s="808"/>
      <c r="Y267" s="808"/>
      <c r="Z267" s="808"/>
      <c r="AA267" s="808"/>
      <c r="AB267" s="808"/>
      <c r="AC267" s="808"/>
    </row>
    <row r="268">
      <c r="A268" s="808"/>
      <c r="B268" s="808"/>
      <c r="C268" s="806"/>
      <c r="D268" s="806"/>
      <c r="E268" s="806"/>
      <c r="F268" s="806"/>
      <c r="G268" s="806"/>
      <c r="H268" s="806"/>
      <c r="I268" s="806"/>
      <c r="J268" s="806"/>
      <c r="K268" s="808"/>
      <c r="L268" s="808"/>
      <c r="M268" s="808"/>
      <c r="N268" s="808"/>
      <c r="O268" s="808"/>
      <c r="P268" s="808"/>
      <c r="Q268" s="808"/>
      <c r="R268" s="808"/>
      <c r="S268" s="808"/>
      <c r="T268" s="808"/>
      <c r="U268" s="808"/>
      <c r="V268" s="808"/>
      <c r="W268" s="808"/>
      <c r="X268" s="808"/>
      <c r="Y268" s="808"/>
      <c r="Z268" s="808"/>
      <c r="AA268" s="808"/>
      <c r="AB268" s="808"/>
      <c r="AC268" s="808"/>
    </row>
    <row r="269">
      <c r="A269" s="808"/>
      <c r="B269" s="808"/>
      <c r="C269" s="806"/>
      <c r="D269" s="806"/>
      <c r="E269" s="806"/>
      <c r="F269" s="806"/>
      <c r="G269" s="806"/>
      <c r="H269" s="806"/>
      <c r="I269" s="806"/>
      <c r="J269" s="806"/>
      <c r="K269" s="808"/>
      <c r="L269" s="808"/>
      <c r="M269" s="808"/>
      <c r="N269" s="808"/>
      <c r="O269" s="808"/>
      <c r="P269" s="808"/>
      <c r="Q269" s="808"/>
      <c r="R269" s="808"/>
      <c r="S269" s="808"/>
      <c r="T269" s="808"/>
      <c r="U269" s="808"/>
      <c r="V269" s="808"/>
      <c r="W269" s="808"/>
      <c r="X269" s="808"/>
      <c r="Y269" s="808"/>
      <c r="Z269" s="808"/>
      <c r="AA269" s="808"/>
      <c r="AB269" s="808"/>
      <c r="AC269" s="808"/>
    </row>
    <row r="270">
      <c r="A270" s="808"/>
      <c r="B270" s="808"/>
      <c r="C270" s="806"/>
      <c r="D270" s="806"/>
      <c r="E270" s="806"/>
      <c r="F270" s="806"/>
      <c r="G270" s="806"/>
      <c r="H270" s="806"/>
      <c r="I270" s="806"/>
      <c r="J270" s="806"/>
      <c r="K270" s="808"/>
      <c r="L270" s="808"/>
      <c r="M270" s="808"/>
      <c r="N270" s="808"/>
      <c r="O270" s="808"/>
      <c r="P270" s="808"/>
      <c r="Q270" s="808"/>
      <c r="R270" s="808"/>
      <c r="S270" s="808"/>
      <c r="T270" s="808"/>
      <c r="U270" s="808"/>
      <c r="V270" s="808"/>
      <c r="W270" s="808"/>
      <c r="X270" s="808"/>
      <c r="Y270" s="808"/>
      <c r="Z270" s="808"/>
      <c r="AA270" s="808"/>
      <c r="AB270" s="808"/>
      <c r="AC270" s="808"/>
    </row>
    <row r="271">
      <c r="A271" s="808"/>
      <c r="B271" s="808"/>
      <c r="C271" s="806"/>
      <c r="D271" s="806"/>
      <c r="E271" s="806"/>
      <c r="F271" s="806"/>
      <c r="G271" s="806"/>
      <c r="H271" s="806"/>
      <c r="I271" s="806"/>
      <c r="J271" s="806"/>
      <c r="K271" s="808"/>
      <c r="L271" s="808"/>
      <c r="M271" s="808"/>
      <c r="N271" s="808"/>
      <c r="O271" s="808"/>
      <c r="P271" s="808"/>
      <c r="Q271" s="808"/>
      <c r="R271" s="808"/>
      <c r="S271" s="808"/>
      <c r="T271" s="808"/>
      <c r="U271" s="808"/>
      <c r="V271" s="808"/>
      <c r="W271" s="808"/>
      <c r="X271" s="808"/>
      <c r="Y271" s="808"/>
      <c r="Z271" s="808"/>
      <c r="AA271" s="808"/>
      <c r="AB271" s="808"/>
      <c r="AC271" s="808"/>
    </row>
    <row r="272">
      <c r="A272" s="808"/>
      <c r="B272" s="808"/>
      <c r="C272" s="806"/>
      <c r="D272" s="806"/>
      <c r="E272" s="806"/>
      <c r="F272" s="806"/>
      <c r="G272" s="806"/>
      <c r="H272" s="806"/>
      <c r="I272" s="806"/>
      <c r="J272" s="806"/>
      <c r="K272" s="808"/>
      <c r="L272" s="808"/>
      <c r="M272" s="808"/>
      <c r="N272" s="808"/>
      <c r="O272" s="808"/>
      <c r="P272" s="808"/>
      <c r="Q272" s="808"/>
      <c r="R272" s="808"/>
      <c r="S272" s="808"/>
      <c r="T272" s="808"/>
      <c r="U272" s="808"/>
      <c r="V272" s="808"/>
      <c r="W272" s="808"/>
      <c r="X272" s="808"/>
      <c r="Y272" s="808"/>
      <c r="Z272" s="808"/>
      <c r="AA272" s="808"/>
      <c r="AB272" s="808"/>
      <c r="AC272" s="808"/>
    </row>
    <row r="273">
      <c r="A273" s="808"/>
      <c r="B273" s="808"/>
      <c r="C273" s="806"/>
      <c r="D273" s="806"/>
      <c r="E273" s="806"/>
      <c r="F273" s="806"/>
      <c r="G273" s="806"/>
      <c r="H273" s="806"/>
      <c r="I273" s="806"/>
      <c r="J273" s="806"/>
      <c r="K273" s="808"/>
      <c r="L273" s="808"/>
      <c r="M273" s="808"/>
      <c r="N273" s="808"/>
      <c r="O273" s="808"/>
      <c r="P273" s="808"/>
      <c r="Q273" s="808"/>
      <c r="R273" s="808"/>
      <c r="S273" s="808"/>
      <c r="T273" s="808"/>
      <c r="U273" s="808"/>
      <c r="V273" s="808"/>
      <c r="W273" s="808"/>
      <c r="X273" s="808"/>
      <c r="Y273" s="808"/>
      <c r="Z273" s="808"/>
      <c r="AA273" s="808"/>
      <c r="AB273" s="808"/>
      <c r="AC273" s="808"/>
    </row>
    <row r="274">
      <c r="A274" s="808"/>
      <c r="B274" s="808"/>
      <c r="C274" s="806"/>
      <c r="D274" s="806"/>
      <c r="E274" s="806"/>
      <c r="F274" s="806"/>
      <c r="G274" s="806"/>
      <c r="H274" s="806"/>
      <c r="I274" s="806"/>
      <c r="J274" s="806"/>
      <c r="K274" s="808"/>
      <c r="L274" s="808"/>
      <c r="M274" s="808"/>
      <c r="N274" s="808"/>
      <c r="O274" s="808"/>
      <c r="P274" s="808"/>
      <c r="Q274" s="808"/>
      <c r="R274" s="808"/>
      <c r="S274" s="808"/>
      <c r="T274" s="808"/>
      <c r="U274" s="808"/>
      <c r="V274" s="808"/>
      <c r="W274" s="808"/>
      <c r="X274" s="808"/>
      <c r="Y274" s="808"/>
      <c r="Z274" s="808"/>
      <c r="AA274" s="808"/>
      <c r="AB274" s="808"/>
      <c r="AC274" s="808"/>
    </row>
    <row r="275">
      <c r="A275" s="808"/>
      <c r="B275" s="808"/>
      <c r="C275" s="806"/>
      <c r="D275" s="806"/>
      <c r="E275" s="806"/>
      <c r="F275" s="806"/>
      <c r="G275" s="806"/>
      <c r="H275" s="806"/>
      <c r="I275" s="806"/>
      <c r="J275" s="806"/>
      <c r="K275" s="808"/>
      <c r="L275" s="808"/>
      <c r="M275" s="808"/>
      <c r="N275" s="808"/>
      <c r="O275" s="808"/>
      <c r="P275" s="808"/>
      <c r="Q275" s="808"/>
      <c r="R275" s="808"/>
      <c r="S275" s="808"/>
      <c r="T275" s="808"/>
      <c r="U275" s="808"/>
      <c r="V275" s="808"/>
      <c r="W275" s="808"/>
      <c r="X275" s="808"/>
      <c r="Y275" s="808"/>
      <c r="Z275" s="808"/>
      <c r="AA275" s="808"/>
      <c r="AB275" s="808"/>
      <c r="AC275" s="808"/>
    </row>
    <row r="276">
      <c r="A276" s="808"/>
      <c r="B276" s="808"/>
      <c r="C276" s="806"/>
      <c r="D276" s="806"/>
      <c r="E276" s="806"/>
      <c r="F276" s="806"/>
      <c r="G276" s="806"/>
      <c r="H276" s="806"/>
      <c r="I276" s="806"/>
      <c r="J276" s="806"/>
      <c r="K276" s="808"/>
      <c r="L276" s="808"/>
      <c r="M276" s="808"/>
      <c r="N276" s="808"/>
      <c r="O276" s="808"/>
      <c r="P276" s="808"/>
      <c r="Q276" s="808"/>
      <c r="R276" s="808"/>
      <c r="S276" s="808"/>
      <c r="T276" s="808"/>
      <c r="U276" s="808"/>
      <c r="V276" s="808"/>
      <c r="W276" s="808"/>
      <c r="X276" s="808"/>
      <c r="Y276" s="808"/>
      <c r="Z276" s="808"/>
      <c r="AA276" s="808"/>
      <c r="AB276" s="808"/>
      <c r="AC276" s="808"/>
    </row>
    <row r="277">
      <c r="A277" s="808"/>
      <c r="B277" s="808"/>
      <c r="C277" s="806"/>
      <c r="D277" s="806"/>
      <c r="E277" s="806"/>
      <c r="F277" s="806"/>
      <c r="G277" s="806"/>
      <c r="H277" s="806"/>
      <c r="I277" s="806"/>
      <c r="J277" s="806"/>
      <c r="K277" s="808"/>
      <c r="L277" s="808"/>
      <c r="M277" s="808"/>
      <c r="N277" s="808"/>
      <c r="O277" s="808"/>
      <c r="P277" s="808"/>
      <c r="Q277" s="808"/>
      <c r="R277" s="808"/>
      <c r="S277" s="808"/>
      <c r="T277" s="808"/>
      <c r="U277" s="808"/>
      <c r="V277" s="808"/>
      <c r="W277" s="808"/>
      <c r="X277" s="808"/>
      <c r="Y277" s="808"/>
      <c r="Z277" s="808"/>
      <c r="AA277" s="808"/>
      <c r="AB277" s="808"/>
      <c r="AC277" s="808"/>
    </row>
    <row r="278">
      <c r="A278" s="808"/>
      <c r="B278" s="808"/>
      <c r="C278" s="806"/>
      <c r="D278" s="806"/>
      <c r="E278" s="806"/>
      <c r="F278" s="806"/>
      <c r="G278" s="806"/>
      <c r="H278" s="806"/>
      <c r="I278" s="806"/>
      <c r="J278" s="806"/>
      <c r="K278" s="808"/>
      <c r="L278" s="808"/>
      <c r="M278" s="808"/>
      <c r="N278" s="808"/>
      <c r="O278" s="808"/>
      <c r="P278" s="808"/>
      <c r="Q278" s="808"/>
      <c r="R278" s="808"/>
      <c r="S278" s="808"/>
      <c r="T278" s="808"/>
      <c r="U278" s="808"/>
      <c r="V278" s="808"/>
      <c r="W278" s="808"/>
      <c r="X278" s="808"/>
      <c r="Y278" s="808"/>
      <c r="Z278" s="808"/>
      <c r="AA278" s="808"/>
      <c r="AB278" s="808"/>
      <c r="AC278" s="808"/>
    </row>
    <row r="279">
      <c r="A279" s="808"/>
      <c r="B279" s="808"/>
      <c r="C279" s="806"/>
      <c r="D279" s="806"/>
      <c r="E279" s="806"/>
      <c r="F279" s="806"/>
      <c r="G279" s="806"/>
      <c r="H279" s="806"/>
      <c r="I279" s="806"/>
      <c r="J279" s="806"/>
      <c r="K279" s="808"/>
      <c r="L279" s="808"/>
      <c r="M279" s="808"/>
      <c r="N279" s="808"/>
      <c r="O279" s="808"/>
      <c r="P279" s="808"/>
      <c r="Q279" s="808"/>
      <c r="R279" s="808"/>
      <c r="S279" s="808"/>
      <c r="T279" s="808"/>
      <c r="U279" s="808"/>
      <c r="V279" s="808"/>
      <c r="W279" s="808"/>
      <c r="X279" s="808"/>
      <c r="Y279" s="808"/>
      <c r="Z279" s="808"/>
      <c r="AA279" s="808"/>
      <c r="AB279" s="808"/>
      <c r="AC279" s="808"/>
    </row>
    <row r="280">
      <c r="A280" s="808"/>
      <c r="B280" s="808"/>
      <c r="C280" s="806"/>
      <c r="D280" s="806"/>
      <c r="E280" s="806"/>
      <c r="F280" s="806"/>
      <c r="G280" s="806"/>
      <c r="H280" s="806"/>
      <c r="I280" s="806"/>
      <c r="J280" s="806"/>
      <c r="K280" s="808"/>
      <c r="L280" s="808"/>
      <c r="M280" s="808"/>
      <c r="N280" s="808"/>
      <c r="O280" s="808"/>
      <c r="P280" s="808"/>
      <c r="Q280" s="808"/>
      <c r="R280" s="808"/>
      <c r="S280" s="808"/>
      <c r="T280" s="808"/>
      <c r="U280" s="808"/>
      <c r="V280" s="808"/>
      <c r="W280" s="808"/>
      <c r="X280" s="808"/>
      <c r="Y280" s="808"/>
      <c r="Z280" s="808"/>
      <c r="AA280" s="808"/>
      <c r="AB280" s="808"/>
      <c r="AC280" s="808"/>
    </row>
    <row r="281">
      <c r="A281" s="808"/>
      <c r="B281" s="808"/>
      <c r="C281" s="806"/>
      <c r="D281" s="806"/>
      <c r="E281" s="806"/>
      <c r="F281" s="806"/>
      <c r="G281" s="806"/>
      <c r="H281" s="806"/>
      <c r="I281" s="806"/>
      <c r="J281" s="806"/>
      <c r="K281" s="808"/>
      <c r="L281" s="808"/>
      <c r="M281" s="808"/>
      <c r="N281" s="808"/>
      <c r="O281" s="808"/>
      <c r="P281" s="808"/>
      <c r="Q281" s="808"/>
      <c r="R281" s="808"/>
      <c r="S281" s="808"/>
      <c r="T281" s="808"/>
      <c r="U281" s="808"/>
      <c r="V281" s="808"/>
      <c r="W281" s="808"/>
      <c r="X281" s="808"/>
      <c r="Y281" s="808"/>
      <c r="Z281" s="808"/>
      <c r="AA281" s="808"/>
      <c r="AB281" s="808"/>
      <c r="AC281" s="808"/>
    </row>
    <row r="282">
      <c r="A282" s="808"/>
      <c r="B282" s="808"/>
      <c r="C282" s="806"/>
      <c r="D282" s="806"/>
      <c r="E282" s="806"/>
      <c r="F282" s="806"/>
      <c r="G282" s="806"/>
      <c r="H282" s="806"/>
      <c r="I282" s="806"/>
      <c r="J282" s="806"/>
      <c r="K282" s="808"/>
      <c r="L282" s="808"/>
      <c r="M282" s="808"/>
      <c r="N282" s="808"/>
      <c r="O282" s="808"/>
      <c r="P282" s="808"/>
      <c r="Q282" s="808"/>
      <c r="R282" s="808"/>
      <c r="S282" s="808"/>
      <c r="T282" s="808"/>
      <c r="U282" s="808"/>
      <c r="V282" s="808"/>
      <c r="W282" s="808"/>
      <c r="X282" s="808"/>
      <c r="Y282" s="808"/>
      <c r="Z282" s="808"/>
      <c r="AA282" s="808"/>
      <c r="AB282" s="808"/>
      <c r="AC282" s="808"/>
    </row>
    <row r="283">
      <c r="A283" s="808"/>
      <c r="B283" s="808"/>
      <c r="C283" s="806"/>
      <c r="D283" s="806"/>
      <c r="E283" s="806"/>
      <c r="F283" s="806"/>
      <c r="G283" s="806"/>
      <c r="H283" s="806"/>
      <c r="I283" s="806"/>
      <c r="J283" s="806"/>
      <c r="K283" s="808"/>
      <c r="L283" s="808"/>
      <c r="M283" s="808"/>
      <c r="N283" s="808"/>
      <c r="O283" s="808"/>
      <c r="P283" s="808"/>
      <c r="Q283" s="808"/>
      <c r="R283" s="808"/>
      <c r="S283" s="808"/>
      <c r="T283" s="808"/>
      <c r="U283" s="808"/>
      <c r="V283" s="808"/>
      <c r="W283" s="808"/>
      <c r="X283" s="808"/>
      <c r="Y283" s="808"/>
      <c r="Z283" s="808"/>
      <c r="AA283" s="808"/>
      <c r="AB283" s="808"/>
      <c r="AC283" s="808"/>
    </row>
    <row r="284">
      <c r="A284" s="808"/>
      <c r="B284" s="808"/>
      <c r="C284" s="806"/>
      <c r="D284" s="806"/>
      <c r="E284" s="806"/>
      <c r="F284" s="806"/>
      <c r="G284" s="806"/>
      <c r="H284" s="806"/>
      <c r="I284" s="806"/>
      <c r="J284" s="806"/>
      <c r="K284" s="808"/>
      <c r="L284" s="808"/>
      <c r="M284" s="808"/>
      <c r="N284" s="808"/>
      <c r="O284" s="808"/>
      <c r="P284" s="808"/>
      <c r="Q284" s="808"/>
      <c r="R284" s="808"/>
      <c r="S284" s="808"/>
      <c r="T284" s="808"/>
      <c r="U284" s="808"/>
      <c r="V284" s="808"/>
      <c r="W284" s="808"/>
      <c r="X284" s="808"/>
      <c r="Y284" s="808"/>
      <c r="Z284" s="808"/>
      <c r="AA284" s="808"/>
      <c r="AB284" s="808"/>
      <c r="AC284" s="808"/>
    </row>
    <row r="285">
      <c r="A285" s="808"/>
      <c r="B285" s="808"/>
      <c r="C285" s="806"/>
      <c r="D285" s="806"/>
      <c r="E285" s="806"/>
      <c r="F285" s="806"/>
      <c r="G285" s="806"/>
      <c r="H285" s="806"/>
      <c r="I285" s="806"/>
      <c r="J285" s="806"/>
      <c r="K285" s="808"/>
      <c r="L285" s="808"/>
      <c r="M285" s="808"/>
      <c r="N285" s="808"/>
      <c r="O285" s="808"/>
      <c r="P285" s="808"/>
      <c r="Q285" s="808"/>
      <c r="R285" s="808"/>
      <c r="S285" s="808"/>
      <c r="T285" s="808"/>
      <c r="U285" s="808"/>
      <c r="V285" s="808"/>
      <c r="W285" s="808"/>
      <c r="X285" s="808"/>
      <c r="Y285" s="808"/>
      <c r="Z285" s="808"/>
      <c r="AA285" s="808"/>
      <c r="AB285" s="808"/>
      <c r="AC285" s="808"/>
    </row>
    <row r="286">
      <c r="A286" s="808"/>
      <c r="B286" s="808"/>
      <c r="C286" s="806"/>
      <c r="D286" s="806"/>
      <c r="E286" s="806"/>
      <c r="F286" s="806"/>
      <c r="G286" s="806"/>
      <c r="H286" s="806"/>
      <c r="I286" s="806"/>
      <c r="J286" s="806"/>
      <c r="K286" s="808"/>
      <c r="L286" s="808"/>
      <c r="M286" s="808"/>
      <c r="N286" s="808"/>
      <c r="O286" s="808"/>
      <c r="P286" s="808"/>
      <c r="Q286" s="808"/>
      <c r="R286" s="808"/>
      <c r="S286" s="808"/>
      <c r="T286" s="808"/>
      <c r="U286" s="808"/>
      <c r="V286" s="808"/>
      <c r="W286" s="808"/>
      <c r="X286" s="808"/>
      <c r="Y286" s="808"/>
      <c r="Z286" s="808"/>
      <c r="AA286" s="808"/>
      <c r="AB286" s="808"/>
      <c r="AC286" s="808"/>
    </row>
    <row r="287">
      <c r="A287" s="808"/>
      <c r="B287" s="808"/>
      <c r="C287" s="806"/>
      <c r="D287" s="806"/>
      <c r="E287" s="806"/>
      <c r="F287" s="806"/>
      <c r="G287" s="806"/>
      <c r="H287" s="806"/>
      <c r="I287" s="806"/>
      <c r="J287" s="806"/>
      <c r="K287" s="808"/>
      <c r="L287" s="808"/>
      <c r="M287" s="808"/>
      <c r="N287" s="808"/>
      <c r="O287" s="808"/>
      <c r="P287" s="808"/>
      <c r="Q287" s="808"/>
      <c r="R287" s="808"/>
      <c r="S287" s="808"/>
      <c r="T287" s="808"/>
      <c r="U287" s="808"/>
      <c r="V287" s="808"/>
      <c r="W287" s="808"/>
      <c r="X287" s="808"/>
      <c r="Y287" s="808"/>
      <c r="Z287" s="808"/>
      <c r="AA287" s="808"/>
      <c r="AB287" s="808"/>
      <c r="AC287" s="808"/>
    </row>
    <row r="288">
      <c r="A288" s="808"/>
      <c r="B288" s="808"/>
      <c r="C288" s="806"/>
      <c r="D288" s="806"/>
      <c r="E288" s="806"/>
      <c r="F288" s="806"/>
      <c r="G288" s="806"/>
      <c r="H288" s="806"/>
      <c r="I288" s="806"/>
      <c r="J288" s="806"/>
      <c r="K288" s="808"/>
      <c r="L288" s="808"/>
      <c r="M288" s="808"/>
      <c r="N288" s="808"/>
      <c r="O288" s="808"/>
      <c r="P288" s="808"/>
      <c r="Q288" s="808"/>
      <c r="R288" s="808"/>
      <c r="S288" s="808"/>
      <c r="T288" s="808"/>
      <c r="U288" s="808"/>
      <c r="V288" s="808"/>
      <c r="W288" s="808"/>
      <c r="X288" s="808"/>
      <c r="Y288" s="808"/>
      <c r="Z288" s="808"/>
      <c r="AA288" s="808"/>
      <c r="AB288" s="808"/>
      <c r="AC288" s="808"/>
    </row>
    <row r="289">
      <c r="A289" s="808"/>
      <c r="B289" s="808"/>
      <c r="C289" s="806"/>
      <c r="D289" s="806"/>
      <c r="E289" s="806"/>
      <c r="F289" s="806"/>
      <c r="G289" s="806"/>
      <c r="H289" s="806"/>
      <c r="I289" s="806"/>
      <c r="J289" s="806"/>
      <c r="K289" s="808"/>
      <c r="L289" s="808"/>
      <c r="M289" s="808"/>
      <c r="N289" s="808"/>
      <c r="O289" s="808"/>
      <c r="P289" s="808"/>
      <c r="Q289" s="808"/>
      <c r="R289" s="808"/>
      <c r="S289" s="808"/>
      <c r="T289" s="808"/>
      <c r="U289" s="808"/>
      <c r="V289" s="808"/>
      <c r="W289" s="808"/>
      <c r="X289" s="808"/>
      <c r="Y289" s="808"/>
      <c r="Z289" s="808"/>
      <c r="AA289" s="808"/>
      <c r="AB289" s="808"/>
      <c r="AC289" s="808"/>
    </row>
    <row r="290">
      <c r="A290" s="808"/>
      <c r="B290" s="808"/>
      <c r="C290" s="806"/>
      <c r="D290" s="806"/>
      <c r="E290" s="806"/>
      <c r="F290" s="806"/>
      <c r="G290" s="806"/>
      <c r="H290" s="806"/>
      <c r="I290" s="806"/>
      <c r="J290" s="806"/>
      <c r="K290" s="808"/>
      <c r="L290" s="808"/>
      <c r="M290" s="808"/>
      <c r="N290" s="808"/>
      <c r="O290" s="808"/>
      <c r="P290" s="808"/>
      <c r="Q290" s="808"/>
      <c r="R290" s="808"/>
      <c r="S290" s="808"/>
      <c r="T290" s="808"/>
      <c r="U290" s="808"/>
      <c r="V290" s="808"/>
      <c r="W290" s="808"/>
      <c r="X290" s="808"/>
      <c r="Y290" s="808"/>
      <c r="Z290" s="808"/>
      <c r="AA290" s="808"/>
      <c r="AB290" s="808"/>
      <c r="AC290" s="808"/>
    </row>
    <row r="291">
      <c r="A291" s="808"/>
      <c r="B291" s="808"/>
      <c r="C291" s="806"/>
      <c r="D291" s="806"/>
      <c r="E291" s="806"/>
      <c r="F291" s="806"/>
      <c r="G291" s="806"/>
      <c r="H291" s="806"/>
      <c r="I291" s="806"/>
      <c r="J291" s="806"/>
      <c r="K291" s="808"/>
      <c r="L291" s="808"/>
      <c r="M291" s="808"/>
      <c r="N291" s="808"/>
      <c r="O291" s="808"/>
      <c r="P291" s="808"/>
      <c r="Q291" s="808"/>
      <c r="R291" s="808"/>
      <c r="S291" s="808"/>
      <c r="T291" s="808"/>
      <c r="U291" s="808"/>
      <c r="V291" s="808"/>
      <c r="W291" s="808"/>
      <c r="X291" s="808"/>
      <c r="Y291" s="808"/>
      <c r="Z291" s="808"/>
      <c r="AA291" s="808"/>
      <c r="AB291" s="808"/>
      <c r="AC291" s="808"/>
    </row>
    <row r="292">
      <c r="A292" s="808"/>
      <c r="B292" s="808"/>
      <c r="C292" s="806"/>
      <c r="D292" s="806"/>
      <c r="E292" s="806"/>
      <c r="F292" s="806"/>
      <c r="G292" s="806"/>
      <c r="H292" s="806"/>
      <c r="I292" s="806"/>
      <c r="J292" s="806"/>
      <c r="K292" s="808"/>
      <c r="L292" s="808"/>
      <c r="M292" s="808"/>
      <c r="N292" s="808"/>
      <c r="O292" s="808"/>
      <c r="P292" s="808"/>
      <c r="Q292" s="808"/>
      <c r="R292" s="808"/>
      <c r="S292" s="808"/>
      <c r="T292" s="808"/>
      <c r="U292" s="808"/>
      <c r="V292" s="808"/>
      <c r="W292" s="808"/>
      <c r="X292" s="808"/>
      <c r="Y292" s="808"/>
      <c r="Z292" s="808"/>
      <c r="AA292" s="808"/>
      <c r="AB292" s="808"/>
      <c r="AC292" s="808"/>
    </row>
    <row r="293">
      <c r="A293" s="808"/>
      <c r="B293" s="808"/>
      <c r="C293" s="806"/>
      <c r="D293" s="806"/>
      <c r="E293" s="806"/>
      <c r="F293" s="806"/>
      <c r="G293" s="806"/>
      <c r="H293" s="806"/>
      <c r="I293" s="806"/>
      <c r="J293" s="806"/>
      <c r="K293" s="808"/>
      <c r="L293" s="808"/>
      <c r="M293" s="808"/>
      <c r="N293" s="808"/>
      <c r="O293" s="808"/>
      <c r="P293" s="808"/>
      <c r="Q293" s="808"/>
      <c r="R293" s="808"/>
      <c r="S293" s="808"/>
      <c r="T293" s="808"/>
      <c r="U293" s="808"/>
      <c r="V293" s="808"/>
      <c r="W293" s="808"/>
      <c r="X293" s="808"/>
      <c r="Y293" s="808"/>
      <c r="Z293" s="808"/>
      <c r="AA293" s="808"/>
      <c r="AB293" s="808"/>
      <c r="AC293" s="808"/>
    </row>
    <row r="294">
      <c r="A294" s="808"/>
      <c r="B294" s="808"/>
      <c r="C294" s="806"/>
      <c r="D294" s="806"/>
      <c r="E294" s="806"/>
      <c r="F294" s="806"/>
      <c r="G294" s="806"/>
      <c r="H294" s="806"/>
      <c r="I294" s="806"/>
      <c r="J294" s="806"/>
      <c r="K294" s="808"/>
      <c r="L294" s="808"/>
      <c r="M294" s="808"/>
      <c r="N294" s="808"/>
      <c r="O294" s="808"/>
      <c r="P294" s="808"/>
      <c r="Q294" s="808"/>
      <c r="R294" s="808"/>
      <c r="S294" s="808"/>
      <c r="T294" s="808"/>
      <c r="U294" s="808"/>
      <c r="V294" s="808"/>
      <c r="W294" s="808"/>
      <c r="X294" s="808"/>
      <c r="Y294" s="808"/>
      <c r="Z294" s="808"/>
      <c r="AA294" s="808"/>
      <c r="AB294" s="808"/>
      <c r="AC294" s="808"/>
    </row>
    <row r="295">
      <c r="A295" s="808"/>
      <c r="B295" s="808"/>
      <c r="C295" s="806"/>
      <c r="D295" s="806"/>
      <c r="E295" s="806"/>
      <c r="F295" s="806"/>
      <c r="G295" s="806"/>
      <c r="H295" s="806"/>
      <c r="I295" s="806"/>
      <c r="J295" s="806"/>
      <c r="K295" s="808"/>
      <c r="L295" s="808"/>
      <c r="M295" s="808"/>
      <c r="N295" s="808"/>
      <c r="O295" s="808"/>
      <c r="P295" s="808"/>
      <c r="Q295" s="808"/>
      <c r="R295" s="808"/>
      <c r="S295" s="808"/>
      <c r="T295" s="808"/>
      <c r="U295" s="808"/>
      <c r="V295" s="808"/>
      <c r="W295" s="808"/>
      <c r="X295" s="808"/>
      <c r="Y295" s="808"/>
      <c r="Z295" s="808"/>
      <c r="AA295" s="808"/>
      <c r="AB295" s="808"/>
      <c r="AC295" s="808"/>
    </row>
    <row r="296">
      <c r="A296" s="808"/>
      <c r="B296" s="808"/>
      <c r="C296" s="806"/>
      <c r="D296" s="806"/>
      <c r="E296" s="806"/>
      <c r="F296" s="806"/>
      <c r="G296" s="806"/>
      <c r="H296" s="806"/>
      <c r="I296" s="806"/>
      <c r="J296" s="806"/>
      <c r="K296" s="808"/>
      <c r="L296" s="808"/>
      <c r="M296" s="808"/>
      <c r="N296" s="808"/>
      <c r="O296" s="808"/>
      <c r="P296" s="808"/>
      <c r="Q296" s="808"/>
      <c r="R296" s="808"/>
      <c r="S296" s="808"/>
      <c r="T296" s="808"/>
      <c r="U296" s="808"/>
      <c r="V296" s="808"/>
      <c r="W296" s="808"/>
      <c r="X296" s="808"/>
      <c r="Y296" s="808"/>
      <c r="Z296" s="808"/>
      <c r="AA296" s="808"/>
      <c r="AB296" s="808"/>
      <c r="AC296" s="808"/>
    </row>
    <row r="297">
      <c r="A297" s="808"/>
      <c r="B297" s="808"/>
      <c r="C297" s="806"/>
      <c r="D297" s="806"/>
      <c r="E297" s="806"/>
      <c r="F297" s="806"/>
      <c r="G297" s="806"/>
      <c r="H297" s="806"/>
      <c r="I297" s="806"/>
      <c r="J297" s="806"/>
      <c r="K297" s="808"/>
      <c r="L297" s="808"/>
      <c r="M297" s="808"/>
      <c r="N297" s="808"/>
      <c r="O297" s="808"/>
      <c r="P297" s="808"/>
      <c r="Q297" s="808"/>
      <c r="R297" s="808"/>
      <c r="S297" s="808"/>
      <c r="T297" s="808"/>
      <c r="U297" s="808"/>
      <c r="V297" s="808"/>
      <c r="W297" s="808"/>
      <c r="X297" s="808"/>
      <c r="Y297" s="808"/>
      <c r="Z297" s="808"/>
      <c r="AA297" s="808"/>
      <c r="AB297" s="808"/>
      <c r="AC297" s="808"/>
    </row>
    <row r="298">
      <c r="A298" s="808"/>
      <c r="B298" s="808"/>
      <c r="C298" s="806"/>
      <c r="D298" s="806"/>
      <c r="E298" s="806"/>
      <c r="F298" s="806"/>
      <c r="G298" s="806"/>
      <c r="H298" s="806"/>
      <c r="I298" s="806"/>
      <c r="J298" s="806"/>
      <c r="K298" s="808"/>
      <c r="L298" s="808"/>
      <c r="M298" s="808"/>
      <c r="N298" s="808"/>
      <c r="O298" s="808"/>
      <c r="P298" s="808"/>
      <c r="Q298" s="808"/>
      <c r="R298" s="808"/>
      <c r="S298" s="808"/>
      <c r="T298" s="808"/>
      <c r="U298" s="808"/>
      <c r="V298" s="808"/>
      <c r="W298" s="808"/>
      <c r="X298" s="808"/>
      <c r="Y298" s="808"/>
      <c r="Z298" s="808"/>
      <c r="AA298" s="808"/>
      <c r="AB298" s="808"/>
      <c r="AC298" s="808"/>
    </row>
    <row r="299">
      <c r="A299" s="808"/>
      <c r="B299" s="808"/>
      <c r="C299" s="806"/>
      <c r="D299" s="806"/>
      <c r="E299" s="806"/>
      <c r="F299" s="806"/>
      <c r="G299" s="806"/>
      <c r="H299" s="806"/>
      <c r="I299" s="806"/>
      <c r="J299" s="806"/>
      <c r="K299" s="808"/>
      <c r="L299" s="808"/>
      <c r="M299" s="808"/>
      <c r="N299" s="808"/>
      <c r="O299" s="808"/>
      <c r="P299" s="808"/>
      <c r="Q299" s="808"/>
      <c r="R299" s="808"/>
      <c r="S299" s="808"/>
      <c r="T299" s="808"/>
      <c r="U299" s="808"/>
      <c r="V299" s="808"/>
      <c r="W299" s="808"/>
      <c r="X299" s="808"/>
      <c r="Y299" s="808"/>
      <c r="Z299" s="808"/>
      <c r="AA299" s="808"/>
      <c r="AB299" s="808"/>
      <c r="AC299" s="808"/>
    </row>
    <row r="300">
      <c r="A300" s="808"/>
      <c r="B300" s="808"/>
      <c r="C300" s="806"/>
      <c r="D300" s="806"/>
      <c r="E300" s="806"/>
      <c r="F300" s="806"/>
      <c r="G300" s="806"/>
      <c r="H300" s="806"/>
      <c r="I300" s="806"/>
      <c r="J300" s="806"/>
      <c r="K300" s="808"/>
      <c r="L300" s="808"/>
      <c r="M300" s="808"/>
      <c r="N300" s="808"/>
      <c r="O300" s="808"/>
      <c r="P300" s="808"/>
      <c r="Q300" s="808"/>
      <c r="R300" s="808"/>
      <c r="S300" s="808"/>
      <c r="T300" s="808"/>
      <c r="U300" s="808"/>
      <c r="V300" s="808"/>
      <c r="W300" s="808"/>
      <c r="X300" s="808"/>
      <c r="Y300" s="808"/>
      <c r="Z300" s="808"/>
      <c r="AA300" s="808"/>
      <c r="AB300" s="808"/>
      <c r="AC300" s="808"/>
    </row>
    <row r="301">
      <c r="A301" s="808"/>
      <c r="B301" s="808"/>
      <c r="C301" s="806"/>
      <c r="D301" s="806"/>
      <c r="E301" s="806"/>
      <c r="F301" s="806"/>
      <c r="G301" s="806"/>
      <c r="H301" s="806"/>
      <c r="I301" s="806"/>
      <c r="J301" s="806"/>
      <c r="K301" s="808"/>
      <c r="L301" s="808"/>
      <c r="M301" s="808"/>
      <c r="N301" s="808"/>
      <c r="O301" s="808"/>
      <c r="P301" s="808"/>
      <c r="Q301" s="808"/>
      <c r="R301" s="808"/>
      <c r="S301" s="808"/>
      <c r="T301" s="808"/>
      <c r="U301" s="808"/>
      <c r="V301" s="808"/>
      <c r="W301" s="808"/>
      <c r="X301" s="808"/>
      <c r="Y301" s="808"/>
      <c r="Z301" s="808"/>
      <c r="AA301" s="808"/>
      <c r="AB301" s="808"/>
      <c r="AC301" s="808"/>
    </row>
    <row r="302">
      <c r="A302" s="808"/>
      <c r="B302" s="808"/>
      <c r="C302" s="806"/>
      <c r="D302" s="806"/>
      <c r="E302" s="806"/>
      <c r="F302" s="806"/>
      <c r="G302" s="806"/>
      <c r="H302" s="806"/>
      <c r="I302" s="806"/>
      <c r="J302" s="806"/>
      <c r="K302" s="808"/>
      <c r="L302" s="808"/>
      <c r="M302" s="808"/>
      <c r="N302" s="808"/>
      <c r="O302" s="808"/>
      <c r="P302" s="808"/>
      <c r="Q302" s="808"/>
      <c r="R302" s="808"/>
      <c r="S302" s="808"/>
      <c r="T302" s="808"/>
      <c r="U302" s="808"/>
      <c r="V302" s="808"/>
      <c r="W302" s="808"/>
      <c r="X302" s="808"/>
      <c r="Y302" s="808"/>
      <c r="Z302" s="808"/>
      <c r="AA302" s="808"/>
      <c r="AB302" s="808"/>
      <c r="AC302" s="808"/>
    </row>
    <row r="303">
      <c r="A303" s="808"/>
      <c r="B303" s="808"/>
      <c r="C303" s="806"/>
      <c r="D303" s="806"/>
      <c r="E303" s="806"/>
      <c r="F303" s="806"/>
      <c r="G303" s="806"/>
      <c r="H303" s="806"/>
      <c r="I303" s="806"/>
      <c r="J303" s="806"/>
      <c r="K303" s="808"/>
      <c r="L303" s="808"/>
      <c r="M303" s="808"/>
      <c r="N303" s="808"/>
      <c r="O303" s="808"/>
      <c r="P303" s="808"/>
      <c r="Q303" s="808"/>
      <c r="R303" s="808"/>
      <c r="S303" s="808"/>
      <c r="T303" s="808"/>
      <c r="U303" s="808"/>
      <c r="V303" s="808"/>
      <c r="W303" s="808"/>
      <c r="X303" s="808"/>
      <c r="Y303" s="808"/>
      <c r="Z303" s="808"/>
      <c r="AA303" s="808"/>
      <c r="AB303" s="808"/>
      <c r="AC303" s="808"/>
    </row>
    <row r="304">
      <c r="A304" s="808"/>
      <c r="B304" s="808"/>
      <c r="C304" s="806"/>
      <c r="D304" s="806"/>
      <c r="E304" s="806"/>
      <c r="F304" s="806"/>
      <c r="G304" s="806"/>
      <c r="H304" s="806"/>
      <c r="I304" s="806"/>
      <c r="J304" s="806"/>
      <c r="K304" s="808"/>
      <c r="L304" s="808"/>
      <c r="M304" s="808"/>
      <c r="N304" s="808"/>
      <c r="O304" s="808"/>
      <c r="P304" s="808"/>
      <c r="Q304" s="808"/>
      <c r="R304" s="808"/>
      <c r="S304" s="808"/>
      <c r="T304" s="808"/>
      <c r="U304" s="808"/>
      <c r="V304" s="808"/>
      <c r="W304" s="808"/>
      <c r="X304" s="808"/>
      <c r="Y304" s="808"/>
      <c r="Z304" s="808"/>
      <c r="AA304" s="808"/>
      <c r="AB304" s="808"/>
      <c r="AC304" s="808"/>
    </row>
    <row r="305">
      <c r="A305" s="808"/>
      <c r="B305" s="808"/>
      <c r="C305" s="806"/>
      <c r="D305" s="806"/>
      <c r="E305" s="806"/>
      <c r="F305" s="806"/>
      <c r="G305" s="806"/>
      <c r="H305" s="806"/>
      <c r="I305" s="806"/>
      <c r="J305" s="806"/>
      <c r="K305" s="808"/>
      <c r="L305" s="808"/>
      <c r="M305" s="808"/>
      <c r="N305" s="808"/>
      <c r="O305" s="808"/>
      <c r="P305" s="808"/>
      <c r="Q305" s="808"/>
      <c r="R305" s="808"/>
      <c r="S305" s="808"/>
      <c r="T305" s="808"/>
      <c r="U305" s="808"/>
      <c r="V305" s="808"/>
      <c r="W305" s="808"/>
      <c r="X305" s="808"/>
      <c r="Y305" s="808"/>
      <c r="Z305" s="808"/>
      <c r="AA305" s="808"/>
      <c r="AB305" s="808"/>
      <c r="AC305" s="808"/>
    </row>
    <row r="306">
      <c r="A306" s="808"/>
      <c r="B306" s="808"/>
      <c r="C306" s="806"/>
      <c r="D306" s="806"/>
      <c r="E306" s="806"/>
      <c r="F306" s="806"/>
      <c r="G306" s="806"/>
      <c r="H306" s="806"/>
      <c r="I306" s="806"/>
      <c r="J306" s="806"/>
      <c r="K306" s="808"/>
      <c r="L306" s="808"/>
      <c r="M306" s="808"/>
      <c r="N306" s="808"/>
      <c r="O306" s="808"/>
      <c r="P306" s="808"/>
      <c r="Q306" s="808"/>
      <c r="R306" s="808"/>
      <c r="S306" s="808"/>
      <c r="T306" s="808"/>
      <c r="U306" s="808"/>
      <c r="V306" s="808"/>
      <c r="W306" s="808"/>
      <c r="X306" s="808"/>
      <c r="Y306" s="808"/>
      <c r="Z306" s="808"/>
      <c r="AA306" s="808"/>
      <c r="AB306" s="808"/>
      <c r="AC306" s="808"/>
    </row>
    <row r="307">
      <c r="A307" s="808"/>
      <c r="B307" s="808"/>
      <c r="C307" s="806"/>
      <c r="D307" s="806"/>
      <c r="E307" s="806"/>
      <c r="F307" s="806"/>
      <c r="G307" s="806"/>
      <c r="H307" s="806"/>
      <c r="I307" s="806"/>
      <c r="J307" s="806"/>
      <c r="K307" s="808"/>
      <c r="L307" s="808"/>
      <c r="M307" s="808"/>
      <c r="N307" s="808"/>
      <c r="O307" s="808"/>
      <c r="P307" s="808"/>
      <c r="Q307" s="808"/>
      <c r="R307" s="808"/>
      <c r="S307" s="808"/>
      <c r="T307" s="808"/>
      <c r="U307" s="808"/>
      <c r="V307" s="808"/>
      <c r="W307" s="808"/>
      <c r="X307" s="808"/>
      <c r="Y307" s="808"/>
      <c r="Z307" s="808"/>
      <c r="AA307" s="808"/>
      <c r="AB307" s="808"/>
      <c r="AC307" s="808"/>
    </row>
    <row r="308">
      <c r="A308" s="808"/>
      <c r="B308" s="808"/>
      <c r="C308" s="806"/>
      <c r="D308" s="806"/>
      <c r="E308" s="806"/>
      <c r="F308" s="806"/>
      <c r="G308" s="806"/>
      <c r="H308" s="806"/>
      <c r="I308" s="806"/>
      <c r="J308" s="806"/>
      <c r="K308" s="808"/>
      <c r="L308" s="808"/>
      <c r="M308" s="808"/>
      <c r="N308" s="808"/>
      <c r="O308" s="808"/>
      <c r="P308" s="808"/>
      <c r="Q308" s="808"/>
      <c r="R308" s="808"/>
      <c r="S308" s="808"/>
      <c r="T308" s="808"/>
      <c r="U308" s="808"/>
      <c r="V308" s="808"/>
      <c r="W308" s="808"/>
      <c r="X308" s="808"/>
      <c r="Y308" s="808"/>
      <c r="Z308" s="808"/>
      <c r="AA308" s="808"/>
      <c r="AB308" s="808"/>
      <c r="AC308" s="808"/>
    </row>
    <row r="309">
      <c r="A309" s="808"/>
      <c r="B309" s="808"/>
      <c r="C309" s="806"/>
      <c r="D309" s="806"/>
      <c r="E309" s="806"/>
      <c r="F309" s="806"/>
      <c r="G309" s="806"/>
      <c r="H309" s="806"/>
      <c r="I309" s="806"/>
      <c r="J309" s="806"/>
      <c r="K309" s="808"/>
      <c r="L309" s="808"/>
      <c r="M309" s="808"/>
      <c r="N309" s="808"/>
      <c r="O309" s="808"/>
      <c r="P309" s="808"/>
      <c r="Q309" s="808"/>
      <c r="R309" s="808"/>
      <c r="S309" s="808"/>
      <c r="T309" s="808"/>
      <c r="U309" s="808"/>
      <c r="V309" s="808"/>
      <c r="W309" s="808"/>
      <c r="X309" s="808"/>
      <c r="Y309" s="808"/>
      <c r="Z309" s="808"/>
      <c r="AA309" s="808"/>
      <c r="AB309" s="808"/>
      <c r="AC309" s="808"/>
    </row>
    <row r="310">
      <c r="A310" s="808"/>
      <c r="B310" s="808"/>
      <c r="C310" s="806"/>
      <c r="D310" s="806"/>
      <c r="E310" s="806"/>
      <c r="F310" s="806"/>
      <c r="G310" s="806"/>
      <c r="H310" s="806"/>
      <c r="I310" s="806"/>
      <c r="J310" s="806"/>
      <c r="K310" s="808"/>
      <c r="L310" s="808"/>
      <c r="M310" s="808"/>
      <c r="N310" s="808"/>
      <c r="O310" s="808"/>
      <c r="P310" s="808"/>
      <c r="Q310" s="808"/>
      <c r="R310" s="808"/>
      <c r="S310" s="808"/>
      <c r="T310" s="808"/>
      <c r="U310" s="808"/>
      <c r="V310" s="808"/>
      <c r="W310" s="808"/>
      <c r="X310" s="808"/>
      <c r="Y310" s="808"/>
      <c r="Z310" s="808"/>
      <c r="AA310" s="808"/>
      <c r="AB310" s="808"/>
      <c r="AC310" s="808"/>
    </row>
    <row r="311">
      <c r="A311" s="808"/>
      <c r="B311" s="808"/>
      <c r="C311" s="806"/>
      <c r="D311" s="806"/>
      <c r="E311" s="806"/>
      <c r="F311" s="806"/>
      <c r="G311" s="806"/>
      <c r="H311" s="806"/>
      <c r="I311" s="806"/>
      <c r="J311" s="806"/>
      <c r="K311" s="808"/>
      <c r="L311" s="808"/>
      <c r="M311" s="808"/>
      <c r="N311" s="808"/>
      <c r="O311" s="808"/>
      <c r="P311" s="808"/>
      <c r="Q311" s="808"/>
      <c r="R311" s="808"/>
      <c r="S311" s="808"/>
      <c r="T311" s="808"/>
      <c r="U311" s="808"/>
      <c r="V311" s="808"/>
      <c r="W311" s="808"/>
      <c r="X311" s="808"/>
      <c r="Y311" s="808"/>
      <c r="Z311" s="808"/>
      <c r="AA311" s="808"/>
      <c r="AB311" s="808"/>
      <c r="AC311" s="808"/>
    </row>
    <row r="312">
      <c r="A312" s="808"/>
      <c r="B312" s="808"/>
      <c r="C312" s="806"/>
      <c r="D312" s="806"/>
      <c r="E312" s="806"/>
      <c r="F312" s="806"/>
      <c r="G312" s="806"/>
      <c r="H312" s="806"/>
      <c r="I312" s="806"/>
      <c r="J312" s="806"/>
      <c r="K312" s="808"/>
      <c r="L312" s="808"/>
      <c r="M312" s="808"/>
      <c r="N312" s="808"/>
      <c r="O312" s="808"/>
      <c r="P312" s="808"/>
      <c r="Q312" s="808"/>
      <c r="R312" s="808"/>
      <c r="S312" s="808"/>
      <c r="T312" s="808"/>
      <c r="U312" s="808"/>
      <c r="V312" s="808"/>
      <c r="W312" s="808"/>
      <c r="X312" s="808"/>
      <c r="Y312" s="808"/>
      <c r="Z312" s="808"/>
      <c r="AA312" s="808"/>
      <c r="AB312" s="808"/>
      <c r="AC312" s="808"/>
    </row>
    <row r="313">
      <c r="A313" s="808"/>
      <c r="B313" s="808"/>
      <c r="C313" s="806"/>
      <c r="D313" s="806"/>
      <c r="E313" s="806"/>
      <c r="F313" s="806"/>
      <c r="G313" s="806"/>
      <c r="H313" s="806"/>
      <c r="I313" s="806"/>
      <c r="J313" s="806"/>
      <c r="K313" s="808"/>
      <c r="L313" s="808"/>
      <c r="M313" s="808"/>
      <c r="N313" s="808"/>
      <c r="O313" s="808"/>
      <c r="P313" s="808"/>
      <c r="Q313" s="808"/>
      <c r="R313" s="808"/>
      <c r="S313" s="808"/>
      <c r="T313" s="808"/>
      <c r="U313" s="808"/>
      <c r="V313" s="808"/>
      <c r="W313" s="808"/>
      <c r="X313" s="808"/>
      <c r="Y313" s="808"/>
      <c r="Z313" s="808"/>
      <c r="AA313" s="808"/>
      <c r="AB313" s="808"/>
      <c r="AC313" s="808"/>
    </row>
    <row r="314">
      <c r="A314" s="808"/>
      <c r="B314" s="808"/>
      <c r="C314" s="806"/>
      <c r="D314" s="806"/>
      <c r="E314" s="806"/>
      <c r="F314" s="806"/>
      <c r="G314" s="806"/>
      <c r="H314" s="806"/>
      <c r="I314" s="806"/>
      <c r="J314" s="806"/>
      <c r="K314" s="808"/>
      <c r="L314" s="808"/>
      <c r="M314" s="808"/>
      <c r="N314" s="808"/>
      <c r="O314" s="808"/>
      <c r="P314" s="808"/>
      <c r="Q314" s="808"/>
      <c r="R314" s="808"/>
      <c r="S314" s="808"/>
      <c r="T314" s="808"/>
      <c r="U314" s="808"/>
      <c r="V314" s="808"/>
      <c r="W314" s="808"/>
      <c r="X314" s="808"/>
      <c r="Y314" s="808"/>
      <c r="Z314" s="808"/>
      <c r="AA314" s="808"/>
      <c r="AB314" s="808"/>
      <c r="AC314" s="808"/>
    </row>
    <row r="315">
      <c r="A315" s="808"/>
      <c r="B315" s="808"/>
      <c r="C315" s="806"/>
      <c r="D315" s="806"/>
      <c r="E315" s="806"/>
      <c r="F315" s="806"/>
      <c r="G315" s="806"/>
      <c r="H315" s="806"/>
      <c r="I315" s="806"/>
      <c r="J315" s="806"/>
      <c r="K315" s="808"/>
      <c r="L315" s="808"/>
      <c r="M315" s="808"/>
      <c r="N315" s="808"/>
      <c r="O315" s="808"/>
      <c r="P315" s="808"/>
      <c r="Q315" s="808"/>
      <c r="R315" s="808"/>
      <c r="S315" s="808"/>
      <c r="T315" s="808"/>
      <c r="U315" s="808"/>
      <c r="V315" s="808"/>
      <c r="W315" s="808"/>
      <c r="X315" s="808"/>
      <c r="Y315" s="808"/>
      <c r="Z315" s="808"/>
      <c r="AA315" s="808"/>
      <c r="AB315" s="808"/>
      <c r="AC315" s="808"/>
    </row>
    <row r="316">
      <c r="A316" s="808"/>
      <c r="B316" s="808"/>
      <c r="C316" s="806"/>
      <c r="D316" s="806"/>
      <c r="E316" s="806"/>
      <c r="F316" s="806"/>
      <c r="G316" s="806"/>
      <c r="H316" s="806"/>
      <c r="I316" s="806"/>
      <c r="J316" s="806"/>
      <c r="K316" s="808"/>
      <c r="L316" s="808"/>
      <c r="M316" s="808"/>
      <c r="N316" s="808"/>
      <c r="O316" s="808"/>
      <c r="P316" s="808"/>
      <c r="Q316" s="808"/>
      <c r="R316" s="808"/>
      <c r="S316" s="808"/>
      <c r="T316" s="808"/>
      <c r="U316" s="808"/>
      <c r="V316" s="808"/>
      <c r="W316" s="808"/>
      <c r="X316" s="808"/>
      <c r="Y316" s="808"/>
      <c r="Z316" s="808"/>
      <c r="AA316" s="808"/>
      <c r="AB316" s="808"/>
      <c r="AC316" s="808"/>
    </row>
    <row r="317">
      <c r="A317" s="808"/>
      <c r="B317" s="808"/>
      <c r="C317" s="806"/>
      <c r="D317" s="806"/>
      <c r="E317" s="806"/>
      <c r="F317" s="806"/>
      <c r="G317" s="806"/>
      <c r="H317" s="806"/>
      <c r="I317" s="806"/>
      <c r="J317" s="806"/>
      <c r="K317" s="808"/>
      <c r="L317" s="808"/>
      <c r="M317" s="808"/>
      <c r="N317" s="808"/>
      <c r="O317" s="808"/>
      <c r="P317" s="808"/>
      <c r="Q317" s="808"/>
      <c r="R317" s="808"/>
      <c r="S317" s="808"/>
      <c r="T317" s="808"/>
      <c r="U317" s="808"/>
      <c r="V317" s="808"/>
      <c r="W317" s="808"/>
      <c r="X317" s="808"/>
      <c r="Y317" s="808"/>
      <c r="Z317" s="808"/>
      <c r="AA317" s="808"/>
      <c r="AB317" s="808"/>
      <c r="AC317" s="808"/>
    </row>
    <row r="318">
      <c r="A318" s="808"/>
      <c r="B318" s="808"/>
      <c r="C318" s="806"/>
      <c r="D318" s="806"/>
      <c r="E318" s="806"/>
      <c r="F318" s="806"/>
      <c r="G318" s="806"/>
      <c r="H318" s="806"/>
      <c r="I318" s="806"/>
      <c r="J318" s="806"/>
      <c r="K318" s="808"/>
      <c r="L318" s="808"/>
      <c r="M318" s="808"/>
      <c r="N318" s="808"/>
      <c r="O318" s="808"/>
      <c r="P318" s="808"/>
      <c r="Q318" s="808"/>
      <c r="R318" s="808"/>
      <c r="S318" s="808"/>
      <c r="T318" s="808"/>
      <c r="U318" s="808"/>
      <c r="V318" s="808"/>
      <c r="W318" s="808"/>
      <c r="X318" s="808"/>
      <c r="Y318" s="808"/>
      <c r="Z318" s="808"/>
      <c r="AA318" s="808"/>
      <c r="AB318" s="808"/>
      <c r="AC318" s="808"/>
    </row>
    <row r="319">
      <c r="A319" s="808"/>
      <c r="B319" s="808"/>
      <c r="C319" s="806"/>
      <c r="D319" s="806"/>
      <c r="E319" s="806"/>
      <c r="F319" s="806"/>
      <c r="G319" s="806"/>
      <c r="H319" s="806"/>
      <c r="I319" s="806"/>
      <c r="J319" s="806"/>
      <c r="K319" s="808"/>
      <c r="L319" s="808"/>
      <c r="M319" s="808"/>
      <c r="N319" s="808"/>
      <c r="O319" s="808"/>
      <c r="P319" s="808"/>
      <c r="Q319" s="808"/>
      <c r="R319" s="808"/>
      <c r="S319" s="808"/>
      <c r="T319" s="808"/>
      <c r="U319" s="808"/>
      <c r="V319" s="808"/>
      <c r="W319" s="808"/>
      <c r="X319" s="808"/>
      <c r="Y319" s="808"/>
      <c r="Z319" s="808"/>
      <c r="AA319" s="808"/>
      <c r="AB319" s="808"/>
      <c r="AC319" s="808"/>
    </row>
    <row r="320">
      <c r="A320" s="808"/>
      <c r="B320" s="808"/>
      <c r="C320" s="806"/>
      <c r="D320" s="806"/>
      <c r="E320" s="806"/>
      <c r="F320" s="806"/>
      <c r="G320" s="806"/>
      <c r="H320" s="806"/>
      <c r="I320" s="806"/>
      <c r="J320" s="806"/>
      <c r="K320" s="808"/>
      <c r="L320" s="808"/>
      <c r="M320" s="808"/>
      <c r="N320" s="808"/>
      <c r="O320" s="808"/>
      <c r="P320" s="808"/>
      <c r="Q320" s="808"/>
      <c r="R320" s="808"/>
      <c r="S320" s="808"/>
      <c r="T320" s="808"/>
      <c r="U320" s="808"/>
      <c r="V320" s="808"/>
      <c r="W320" s="808"/>
      <c r="X320" s="808"/>
      <c r="Y320" s="808"/>
      <c r="Z320" s="808"/>
      <c r="AA320" s="808"/>
      <c r="AB320" s="808"/>
      <c r="AC320" s="808"/>
    </row>
    <row r="321">
      <c r="A321" s="808"/>
      <c r="B321" s="808"/>
      <c r="C321" s="806"/>
      <c r="D321" s="806"/>
      <c r="E321" s="806"/>
      <c r="F321" s="806"/>
      <c r="G321" s="806"/>
      <c r="H321" s="806"/>
      <c r="I321" s="806"/>
      <c r="J321" s="806"/>
      <c r="K321" s="808"/>
      <c r="L321" s="808"/>
      <c r="M321" s="808"/>
      <c r="N321" s="808"/>
      <c r="O321" s="808"/>
      <c r="P321" s="808"/>
      <c r="Q321" s="808"/>
      <c r="R321" s="808"/>
      <c r="S321" s="808"/>
      <c r="T321" s="808"/>
      <c r="U321" s="808"/>
      <c r="V321" s="808"/>
      <c r="W321" s="808"/>
      <c r="X321" s="808"/>
      <c r="Y321" s="808"/>
      <c r="Z321" s="808"/>
      <c r="AA321" s="808"/>
      <c r="AB321" s="808"/>
      <c r="AC321" s="808"/>
    </row>
    <row r="322">
      <c r="A322" s="808"/>
      <c r="B322" s="808"/>
      <c r="C322" s="806"/>
      <c r="D322" s="806"/>
      <c r="E322" s="806"/>
      <c r="F322" s="806"/>
      <c r="G322" s="806"/>
      <c r="H322" s="806"/>
      <c r="I322" s="806"/>
      <c r="J322" s="806"/>
      <c r="K322" s="808"/>
      <c r="L322" s="808"/>
      <c r="M322" s="808"/>
      <c r="N322" s="808"/>
      <c r="O322" s="808"/>
      <c r="P322" s="808"/>
      <c r="Q322" s="808"/>
      <c r="R322" s="808"/>
      <c r="S322" s="808"/>
      <c r="T322" s="808"/>
      <c r="U322" s="808"/>
      <c r="V322" s="808"/>
      <c r="W322" s="808"/>
      <c r="X322" s="808"/>
      <c r="Y322" s="808"/>
      <c r="Z322" s="808"/>
      <c r="AA322" s="808"/>
      <c r="AB322" s="808"/>
      <c r="AC322" s="808"/>
    </row>
    <row r="323">
      <c r="A323" s="808"/>
      <c r="B323" s="808"/>
      <c r="C323" s="806"/>
      <c r="D323" s="806"/>
      <c r="E323" s="806"/>
      <c r="F323" s="806"/>
      <c r="G323" s="806"/>
      <c r="H323" s="806"/>
      <c r="I323" s="806"/>
      <c r="J323" s="806"/>
      <c r="K323" s="808"/>
      <c r="L323" s="808"/>
      <c r="M323" s="808"/>
      <c r="N323" s="808"/>
      <c r="O323" s="808"/>
      <c r="P323" s="808"/>
      <c r="Q323" s="808"/>
      <c r="R323" s="808"/>
      <c r="S323" s="808"/>
      <c r="T323" s="808"/>
      <c r="U323" s="808"/>
      <c r="V323" s="808"/>
      <c r="W323" s="808"/>
      <c r="X323" s="808"/>
      <c r="Y323" s="808"/>
      <c r="Z323" s="808"/>
      <c r="AA323" s="808"/>
      <c r="AB323" s="808"/>
      <c r="AC323" s="808"/>
    </row>
    <row r="324">
      <c r="A324" s="808"/>
      <c r="B324" s="808"/>
      <c r="C324" s="806"/>
      <c r="D324" s="806"/>
      <c r="E324" s="806"/>
      <c r="F324" s="806"/>
      <c r="G324" s="806"/>
      <c r="H324" s="806"/>
      <c r="I324" s="806"/>
      <c r="J324" s="806"/>
      <c r="K324" s="808"/>
      <c r="L324" s="808"/>
      <c r="M324" s="808"/>
      <c r="N324" s="808"/>
      <c r="O324" s="808"/>
      <c r="P324" s="808"/>
      <c r="Q324" s="808"/>
      <c r="R324" s="808"/>
      <c r="S324" s="808"/>
      <c r="T324" s="808"/>
      <c r="U324" s="808"/>
      <c r="V324" s="808"/>
      <c r="W324" s="808"/>
      <c r="X324" s="808"/>
      <c r="Y324" s="808"/>
      <c r="Z324" s="808"/>
      <c r="AA324" s="808"/>
      <c r="AB324" s="808"/>
      <c r="AC324" s="808"/>
    </row>
    <row r="325">
      <c r="A325" s="808"/>
      <c r="B325" s="808"/>
      <c r="C325" s="806"/>
      <c r="D325" s="806"/>
      <c r="E325" s="806"/>
      <c r="F325" s="806"/>
      <c r="G325" s="806"/>
      <c r="H325" s="806"/>
      <c r="I325" s="806"/>
      <c r="J325" s="806"/>
      <c r="K325" s="808"/>
      <c r="L325" s="808"/>
      <c r="M325" s="808"/>
      <c r="N325" s="808"/>
      <c r="O325" s="808"/>
      <c r="P325" s="808"/>
      <c r="Q325" s="808"/>
      <c r="R325" s="808"/>
      <c r="S325" s="808"/>
      <c r="T325" s="808"/>
      <c r="U325" s="808"/>
      <c r="V325" s="808"/>
      <c r="W325" s="808"/>
      <c r="X325" s="808"/>
      <c r="Y325" s="808"/>
      <c r="Z325" s="808"/>
      <c r="AA325" s="808"/>
      <c r="AB325" s="808"/>
      <c r="AC325" s="808"/>
    </row>
    <row r="326">
      <c r="A326" s="808"/>
      <c r="B326" s="808"/>
      <c r="C326" s="806"/>
      <c r="D326" s="806"/>
      <c r="E326" s="806"/>
      <c r="F326" s="806"/>
      <c r="G326" s="806"/>
      <c r="H326" s="806"/>
      <c r="I326" s="806"/>
      <c r="J326" s="806"/>
      <c r="K326" s="808"/>
      <c r="L326" s="808"/>
      <c r="M326" s="808"/>
      <c r="N326" s="808"/>
      <c r="O326" s="808"/>
      <c r="P326" s="808"/>
      <c r="Q326" s="808"/>
      <c r="R326" s="808"/>
      <c r="S326" s="808"/>
      <c r="T326" s="808"/>
      <c r="U326" s="808"/>
      <c r="V326" s="808"/>
      <c r="W326" s="808"/>
      <c r="X326" s="808"/>
      <c r="Y326" s="808"/>
      <c r="Z326" s="808"/>
      <c r="AA326" s="808"/>
      <c r="AB326" s="808"/>
      <c r="AC326" s="808"/>
    </row>
    <row r="327">
      <c r="A327" s="808"/>
      <c r="B327" s="808"/>
      <c r="C327" s="806"/>
      <c r="D327" s="806"/>
      <c r="E327" s="806"/>
      <c r="F327" s="806"/>
      <c r="G327" s="806"/>
      <c r="H327" s="806"/>
      <c r="I327" s="806"/>
      <c r="J327" s="806"/>
      <c r="K327" s="808"/>
      <c r="L327" s="808"/>
      <c r="M327" s="808"/>
      <c r="N327" s="808"/>
      <c r="O327" s="808"/>
      <c r="P327" s="808"/>
      <c r="Q327" s="808"/>
      <c r="R327" s="808"/>
      <c r="S327" s="808"/>
      <c r="T327" s="808"/>
      <c r="U327" s="808"/>
      <c r="V327" s="808"/>
      <c r="W327" s="808"/>
      <c r="X327" s="808"/>
      <c r="Y327" s="808"/>
      <c r="Z327" s="808"/>
      <c r="AA327" s="808"/>
      <c r="AB327" s="808"/>
      <c r="AC327" s="808"/>
    </row>
    <row r="328">
      <c r="A328" s="808"/>
      <c r="B328" s="808"/>
      <c r="C328" s="806"/>
      <c r="D328" s="806"/>
      <c r="E328" s="806"/>
      <c r="F328" s="806"/>
      <c r="G328" s="806"/>
      <c r="H328" s="806"/>
      <c r="I328" s="806"/>
      <c r="J328" s="806"/>
      <c r="K328" s="808"/>
      <c r="L328" s="808"/>
      <c r="M328" s="808"/>
      <c r="N328" s="808"/>
      <c r="O328" s="808"/>
      <c r="P328" s="808"/>
      <c r="Q328" s="808"/>
      <c r="R328" s="808"/>
      <c r="S328" s="808"/>
      <c r="T328" s="808"/>
      <c r="U328" s="808"/>
      <c r="V328" s="808"/>
      <c r="W328" s="808"/>
      <c r="X328" s="808"/>
      <c r="Y328" s="808"/>
      <c r="Z328" s="808"/>
      <c r="AA328" s="808"/>
      <c r="AB328" s="808"/>
      <c r="AC328" s="808"/>
    </row>
    <row r="329">
      <c r="A329" s="808"/>
      <c r="B329" s="808"/>
      <c r="C329" s="806"/>
      <c r="D329" s="806"/>
      <c r="E329" s="806"/>
      <c r="F329" s="806"/>
      <c r="G329" s="806"/>
      <c r="H329" s="806"/>
      <c r="I329" s="806"/>
      <c r="J329" s="806"/>
      <c r="K329" s="808"/>
      <c r="L329" s="808"/>
      <c r="M329" s="808"/>
      <c r="N329" s="808"/>
      <c r="O329" s="808"/>
      <c r="P329" s="808"/>
      <c r="Q329" s="808"/>
      <c r="R329" s="808"/>
      <c r="S329" s="808"/>
      <c r="T329" s="808"/>
      <c r="U329" s="808"/>
      <c r="V329" s="808"/>
      <c r="W329" s="808"/>
      <c r="X329" s="808"/>
      <c r="Y329" s="808"/>
      <c r="Z329" s="808"/>
      <c r="AA329" s="808"/>
      <c r="AB329" s="808"/>
      <c r="AC329" s="808"/>
    </row>
    <row r="330">
      <c r="A330" s="808"/>
      <c r="B330" s="808"/>
      <c r="C330" s="806"/>
      <c r="D330" s="806"/>
      <c r="E330" s="806"/>
      <c r="F330" s="806"/>
      <c r="G330" s="806"/>
      <c r="H330" s="806"/>
      <c r="I330" s="806"/>
      <c r="J330" s="806"/>
      <c r="K330" s="808"/>
      <c r="L330" s="808"/>
      <c r="M330" s="808"/>
      <c r="N330" s="808"/>
      <c r="O330" s="808"/>
      <c r="P330" s="808"/>
      <c r="Q330" s="808"/>
      <c r="R330" s="808"/>
      <c r="S330" s="808"/>
      <c r="T330" s="808"/>
      <c r="U330" s="808"/>
      <c r="V330" s="808"/>
      <c r="W330" s="808"/>
      <c r="X330" s="808"/>
      <c r="Y330" s="808"/>
      <c r="Z330" s="808"/>
      <c r="AA330" s="808"/>
      <c r="AB330" s="808"/>
      <c r="AC330" s="808"/>
    </row>
    <row r="331">
      <c r="A331" s="808"/>
      <c r="B331" s="808"/>
      <c r="C331" s="806"/>
      <c r="D331" s="806"/>
      <c r="E331" s="806"/>
      <c r="F331" s="806"/>
      <c r="G331" s="806"/>
      <c r="H331" s="806"/>
      <c r="I331" s="806"/>
      <c r="J331" s="806"/>
      <c r="K331" s="808"/>
      <c r="L331" s="808"/>
      <c r="M331" s="808"/>
      <c r="N331" s="808"/>
      <c r="O331" s="808"/>
      <c r="P331" s="808"/>
      <c r="Q331" s="808"/>
      <c r="R331" s="808"/>
      <c r="S331" s="808"/>
      <c r="T331" s="808"/>
      <c r="U331" s="808"/>
      <c r="V331" s="808"/>
      <c r="W331" s="808"/>
      <c r="X331" s="808"/>
      <c r="Y331" s="808"/>
      <c r="Z331" s="808"/>
      <c r="AA331" s="808"/>
      <c r="AB331" s="808"/>
      <c r="AC331" s="808"/>
    </row>
    <row r="332">
      <c r="A332" s="808"/>
      <c r="B332" s="808"/>
      <c r="C332" s="806"/>
      <c r="D332" s="806"/>
      <c r="E332" s="806"/>
      <c r="F332" s="806"/>
      <c r="G332" s="806"/>
      <c r="H332" s="806"/>
      <c r="I332" s="806"/>
      <c r="J332" s="806"/>
      <c r="K332" s="808"/>
      <c r="L332" s="808"/>
      <c r="M332" s="808"/>
      <c r="N332" s="808"/>
      <c r="O332" s="808"/>
      <c r="P332" s="808"/>
      <c r="Q332" s="808"/>
      <c r="R332" s="808"/>
      <c r="S332" s="808"/>
      <c r="T332" s="808"/>
      <c r="U332" s="808"/>
      <c r="V332" s="808"/>
      <c r="W332" s="808"/>
      <c r="X332" s="808"/>
      <c r="Y332" s="808"/>
      <c r="Z332" s="808"/>
      <c r="AA332" s="808"/>
      <c r="AB332" s="808"/>
      <c r="AC332" s="808"/>
    </row>
    <row r="333">
      <c r="A333" s="808"/>
      <c r="B333" s="808"/>
      <c r="C333" s="806"/>
      <c r="D333" s="806"/>
      <c r="E333" s="806"/>
      <c r="F333" s="806"/>
      <c r="G333" s="806"/>
      <c r="H333" s="806"/>
      <c r="I333" s="806"/>
      <c r="J333" s="806"/>
      <c r="K333" s="808"/>
      <c r="L333" s="808"/>
      <c r="M333" s="808"/>
      <c r="N333" s="808"/>
      <c r="O333" s="808"/>
      <c r="P333" s="808"/>
      <c r="Q333" s="808"/>
      <c r="R333" s="808"/>
      <c r="S333" s="808"/>
      <c r="T333" s="808"/>
      <c r="U333" s="808"/>
      <c r="V333" s="808"/>
      <c r="W333" s="808"/>
      <c r="X333" s="808"/>
      <c r="Y333" s="808"/>
      <c r="Z333" s="808"/>
      <c r="AA333" s="808"/>
      <c r="AB333" s="808"/>
      <c r="AC333" s="808"/>
    </row>
    <row r="334">
      <c r="A334" s="808"/>
      <c r="B334" s="808"/>
      <c r="C334" s="806"/>
      <c r="D334" s="806"/>
      <c r="E334" s="806"/>
      <c r="F334" s="806"/>
      <c r="G334" s="806"/>
      <c r="H334" s="806"/>
      <c r="I334" s="806"/>
      <c r="J334" s="806"/>
      <c r="K334" s="808"/>
      <c r="L334" s="808"/>
      <c r="M334" s="808"/>
      <c r="N334" s="808"/>
      <c r="O334" s="808"/>
      <c r="P334" s="808"/>
      <c r="Q334" s="808"/>
      <c r="R334" s="808"/>
      <c r="S334" s="808"/>
      <c r="T334" s="808"/>
      <c r="U334" s="808"/>
      <c r="V334" s="808"/>
      <c r="W334" s="808"/>
      <c r="X334" s="808"/>
      <c r="Y334" s="808"/>
      <c r="Z334" s="808"/>
      <c r="AA334" s="808"/>
      <c r="AB334" s="808"/>
      <c r="AC334" s="808"/>
    </row>
    <row r="335">
      <c r="A335" s="808"/>
      <c r="B335" s="808"/>
      <c r="C335" s="806"/>
      <c r="D335" s="806"/>
      <c r="E335" s="806"/>
      <c r="F335" s="806"/>
      <c r="G335" s="806"/>
      <c r="H335" s="806"/>
      <c r="I335" s="806"/>
      <c r="J335" s="806"/>
      <c r="K335" s="808"/>
      <c r="L335" s="808"/>
      <c r="M335" s="808"/>
      <c r="N335" s="808"/>
      <c r="O335" s="808"/>
      <c r="P335" s="808"/>
      <c r="Q335" s="808"/>
      <c r="R335" s="808"/>
      <c r="S335" s="808"/>
      <c r="T335" s="808"/>
      <c r="U335" s="808"/>
      <c r="V335" s="808"/>
      <c r="W335" s="808"/>
      <c r="X335" s="808"/>
      <c r="Y335" s="808"/>
      <c r="Z335" s="808"/>
      <c r="AA335" s="808"/>
      <c r="AB335" s="808"/>
      <c r="AC335" s="808"/>
    </row>
    <row r="336">
      <c r="A336" s="808"/>
      <c r="B336" s="808"/>
      <c r="C336" s="806"/>
      <c r="D336" s="806"/>
      <c r="E336" s="806"/>
      <c r="F336" s="806"/>
      <c r="G336" s="806"/>
      <c r="H336" s="806"/>
      <c r="I336" s="806"/>
      <c r="J336" s="806"/>
      <c r="K336" s="808"/>
      <c r="L336" s="808"/>
      <c r="M336" s="808"/>
      <c r="N336" s="808"/>
      <c r="O336" s="808"/>
      <c r="P336" s="808"/>
      <c r="Q336" s="808"/>
      <c r="R336" s="808"/>
      <c r="S336" s="808"/>
      <c r="T336" s="808"/>
      <c r="U336" s="808"/>
      <c r="V336" s="808"/>
      <c r="W336" s="808"/>
      <c r="X336" s="808"/>
      <c r="Y336" s="808"/>
      <c r="Z336" s="808"/>
      <c r="AA336" s="808"/>
      <c r="AB336" s="808"/>
      <c r="AC336" s="808"/>
    </row>
    <row r="337">
      <c r="A337" s="808"/>
      <c r="B337" s="808"/>
      <c r="C337" s="806"/>
      <c r="D337" s="806"/>
      <c r="E337" s="806"/>
      <c r="F337" s="806"/>
      <c r="G337" s="806"/>
      <c r="H337" s="806"/>
      <c r="I337" s="806"/>
      <c r="J337" s="806"/>
      <c r="K337" s="808"/>
      <c r="L337" s="808"/>
      <c r="M337" s="808"/>
      <c r="N337" s="808"/>
      <c r="O337" s="808"/>
      <c r="P337" s="808"/>
      <c r="Q337" s="808"/>
      <c r="R337" s="808"/>
      <c r="S337" s="808"/>
      <c r="T337" s="808"/>
      <c r="U337" s="808"/>
      <c r="V337" s="808"/>
      <c r="W337" s="808"/>
      <c r="X337" s="808"/>
      <c r="Y337" s="808"/>
      <c r="Z337" s="808"/>
      <c r="AA337" s="808"/>
      <c r="AB337" s="808"/>
      <c r="AC337" s="808"/>
    </row>
    <row r="338">
      <c r="A338" s="808"/>
      <c r="B338" s="808"/>
      <c r="C338" s="806"/>
      <c r="D338" s="806"/>
      <c r="E338" s="806"/>
      <c r="F338" s="806"/>
      <c r="G338" s="806"/>
      <c r="H338" s="806"/>
      <c r="I338" s="806"/>
      <c r="J338" s="806"/>
      <c r="K338" s="808"/>
      <c r="L338" s="808"/>
      <c r="M338" s="808"/>
      <c r="N338" s="808"/>
      <c r="O338" s="808"/>
      <c r="P338" s="808"/>
      <c r="Q338" s="808"/>
      <c r="R338" s="808"/>
      <c r="S338" s="808"/>
      <c r="T338" s="808"/>
      <c r="U338" s="808"/>
      <c r="V338" s="808"/>
      <c r="W338" s="808"/>
      <c r="X338" s="808"/>
      <c r="Y338" s="808"/>
      <c r="Z338" s="808"/>
      <c r="AA338" s="808"/>
      <c r="AB338" s="808"/>
      <c r="AC338" s="808"/>
    </row>
    <row r="339">
      <c r="A339" s="808"/>
      <c r="B339" s="808"/>
      <c r="C339" s="806"/>
      <c r="D339" s="806"/>
      <c r="E339" s="806"/>
      <c r="F339" s="806"/>
      <c r="G339" s="806"/>
      <c r="H339" s="806"/>
      <c r="I339" s="806"/>
      <c r="J339" s="806"/>
      <c r="K339" s="808"/>
      <c r="L339" s="808"/>
      <c r="M339" s="808"/>
      <c r="N339" s="808"/>
      <c r="O339" s="808"/>
      <c r="P339" s="808"/>
      <c r="Q339" s="808"/>
      <c r="R339" s="808"/>
      <c r="S339" s="808"/>
      <c r="T339" s="808"/>
      <c r="U339" s="808"/>
      <c r="V339" s="808"/>
      <c r="W339" s="808"/>
      <c r="X339" s="808"/>
      <c r="Y339" s="808"/>
      <c r="Z339" s="808"/>
      <c r="AA339" s="808"/>
      <c r="AB339" s="808"/>
      <c r="AC339" s="808"/>
    </row>
    <row r="340">
      <c r="A340" s="808"/>
      <c r="B340" s="808"/>
      <c r="C340" s="806"/>
      <c r="D340" s="806"/>
      <c r="E340" s="806"/>
      <c r="F340" s="806"/>
      <c r="G340" s="806"/>
      <c r="H340" s="806"/>
      <c r="I340" s="806"/>
      <c r="J340" s="806"/>
      <c r="K340" s="808"/>
      <c r="L340" s="808"/>
      <c r="M340" s="808"/>
      <c r="N340" s="808"/>
      <c r="O340" s="808"/>
      <c r="P340" s="808"/>
      <c r="Q340" s="808"/>
      <c r="R340" s="808"/>
      <c r="S340" s="808"/>
      <c r="T340" s="808"/>
      <c r="U340" s="808"/>
      <c r="V340" s="808"/>
      <c r="W340" s="808"/>
      <c r="X340" s="808"/>
      <c r="Y340" s="808"/>
      <c r="Z340" s="808"/>
      <c r="AA340" s="808"/>
      <c r="AB340" s="808"/>
      <c r="AC340" s="808"/>
    </row>
    <row r="341">
      <c r="A341" s="808"/>
      <c r="B341" s="808"/>
      <c r="C341" s="806"/>
      <c r="D341" s="806"/>
      <c r="E341" s="806"/>
      <c r="F341" s="806"/>
      <c r="G341" s="806"/>
      <c r="H341" s="806"/>
      <c r="I341" s="806"/>
      <c r="J341" s="806"/>
      <c r="K341" s="808"/>
      <c r="L341" s="808"/>
      <c r="M341" s="808"/>
      <c r="N341" s="808"/>
      <c r="O341" s="808"/>
      <c r="P341" s="808"/>
      <c r="Q341" s="808"/>
      <c r="R341" s="808"/>
      <c r="S341" s="808"/>
      <c r="T341" s="808"/>
      <c r="U341" s="808"/>
      <c r="V341" s="808"/>
      <c r="W341" s="808"/>
      <c r="X341" s="808"/>
      <c r="Y341" s="808"/>
      <c r="Z341" s="808"/>
      <c r="AA341" s="808"/>
      <c r="AB341" s="808"/>
      <c r="AC341" s="808"/>
    </row>
    <row r="342">
      <c r="A342" s="808"/>
      <c r="B342" s="808"/>
      <c r="C342" s="806"/>
      <c r="D342" s="806"/>
      <c r="E342" s="806"/>
      <c r="F342" s="806"/>
      <c r="G342" s="806"/>
      <c r="H342" s="806"/>
      <c r="I342" s="806"/>
      <c r="J342" s="806"/>
      <c r="K342" s="808"/>
      <c r="L342" s="808"/>
      <c r="M342" s="808"/>
      <c r="N342" s="808"/>
      <c r="O342" s="808"/>
      <c r="P342" s="808"/>
      <c r="Q342" s="808"/>
      <c r="R342" s="808"/>
      <c r="S342" s="808"/>
      <c r="T342" s="808"/>
      <c r="U342" s="808"/>
      <c r="V342" s="808"/>
      <c r="W342" s="808"/>
      <c r="X342" s="808"/>
      <c r="Y342" s="808"/>
      <c r="Z342" s="808"/>
      <c r="AA342" s="808"/>
      <c r="AB342" s="808"/>
      <c r="AC342" s="808"/>
    </row>
    <row r="343">
      <c r="A343" s="808"/>
      <c r="B343" s="808"/>
      <c r="C343" s="806"/>
      <c r="D343" s="806"/>
      <c r="E343" s="806"/>
      <c r="F343" s="806"/>
      <c r="G343" s="806"/>
      <c r="H343" s="806"/>
      <c r="I343" s="806"/>
      <c r="J343" s="806"/>
      <c r="K343" s="808"/>
      <c r="L343" s="808"/>
      <c r="M343" s="808"/>
      <c r="N343" s="808"/>
      <c r="O343" s="808"/>
      <c r="P343" s="808"/>
      <c r="Q343" s="808"/>
      <c r="R343" s="808"/>
      <c r="S343" s="808"/>
      <c r="T343" s="808"/>
      <c r="U343" s="808"/>
      <c r="V343" s="808"/>
      <c r="W343" s="808"/>
      <c r="X343" s="808"/>
      <c r="Y343" s="808"/>
      <c r="Z343" s="808"/>
      <c r="AA343" s="808"/>
      <c r="AB343" s="808"/>
      <c r="AC343" s="808"/>
    </row>
    <row r="344">
      <c r="A344" s="808"/>
      <c r="B344" s="808"/>
      <c r="C344" s="806"/>
      <c r="D344" s="806"/>
      <c r="E344" s="806"/>
      <c r="F344" s="806"/>
      <c r="G344" s="806"/>
      <c r="H344" s="806"/>
      <c r="I344" s="806"/>
      <c r="J344" s="806"/>
      <c r="K344" s="808"/>
      <c r="L344" s="808"/>
      <c r="M344" s="808"/>
      <c r="N344" s="808"/>
      <c r="O344" s="808"/>
      <c r="P344" s="808"/>
      <c r="Q344" s="808"/>
      <c r="R344" s="808"/>
      <c r="S344" s="808"/>
      <c r="T344" s="808"/>
      <c r="U344" s="808"/>
      <c r="V344" s="808"/>
      <c r="W344" s="808"/>
      <c r="X344" s="808"/>
      <c r="Y344" s="808"/>
      <c r="Z344" s="808"/>
      <c r="AA344" s="808"/>
      <c r="AB344" s="808"/>
      <c r="AC344" s="808"/>
    </row>
    <row r="345">
      <c r="A345" s="808"/>
      <c r="B345" s="808"/>
      <c r="C345" s="806"/>
      <c r="D345" s="806"/>
      <c r="E345" s="806"/>
      <c r="F345" s="806"/>
      <c r="G345" s="806"/>
      <c r="H345" s="806"/>
      <c r="I345" s="806"/>
      <c r="J345" s="806"/>
      <c r="K345" s="808"/>
      <c r="L345" s="808"/>
      <c r="M345" s="808"/>
      <c r="N345" s="808"/>
      <c r="O345" s="808"/>
      <c r="P345" s="808"/>
      <c r="Q345" s="808"/>
      <c r="R345" s="808"/>
      <c r="S345" s="808"/>
      <c r="T345" s="808"/>
      <c r="U345" s="808"/>
      <c r="V345" s="808"/>
      <c r="W345" s="808"/>
      <c r="X345" s="808"/>
      <c r="Y345" s="808"/>
      <c r="Z345" s="808"/>
      <c r="AA345" s="808"/>
      <c r="AB345" s="808"/>
      <c r="AC345" s="808"/>
    </row>
    <row r="346">
      <c r="A346" s="808"/>
      <c r="B346" s="808"/>
      <c r="C346" s="806"/>
      <c r="D346" s="806"/>
      <c r="E346" s="806"/>
      <c r="F346" s="806"/>
      <c r="G346" s="806"/>
      <c r="H346" s="806"/>
      <c r="I346" s="806"/>
      <c r="J346" s="806"/>
      <c r="K346" s="808"/>
      <c r="L346" s="808"/>
      <c r="M346" s="808"/>
      <c r="N346" s="808"/>
      <c r="O346" s="808"/>
      <c r="P346" s="808"/>
      <c r="Q346" s="808"/>
      <c r="R346" s="808"/>
      <c r="S346" s="808"/>
      <c r="T346" s="808"/>
      <c r="U346" s="808"/>
      <c r="V346" s="808"/>
      <c r="W346" s="808"/>
      <c r="X346" s="808"/>
      <c r="Y346" s="808"/>
      <c r="Z346" s="808"/>
      <c r="AA346" s="808"/>
      <c r="AB346" s="808"/>
      <c r="AC346" s="808"/>
    </row>
    <row r="347">
      <c r="A347" s="808"/>
      <c r="B347" s="808"/>
      <c r="C347" s="806"/>
      <c r="D347" s="806"/>
      <c r="E347" s="806"/>
      <c r="F347" s="806"/>
      <c r="G347" s="806"/>
      <c r="H347" s="806"/>
      <c r="I347" s="806"/>
      <c r="J347" s="806"/>
      <c r="K347" s="808"/>
      <c r="L347" s="808"/>
      <c r="M347" s="808"/>
      <c r="N347" s="808"/>
      <c r="O347" s="808"/>
      <c r="P347" s="808"/>
      <c r="Q347" s="808"/>
      <c r="R347" s="808"/>
      <c r="S347" s="808"/>
      <c r="T347" s="808"/>
      <c r="U347" s="808"/>
      <c r="V347" s="808"/>
      <c r="W347" s="808"/>
      <c r="X347" s="808"/>
      <c r="Y347" s="808"/>
      <c r="Z347" s="808"/>
      <c r="AA347" s="808"/>
      <c r="AB347" s="808"/>
      <c r="AC347" s="808"/>
    </row>
    <row r="348">
      <c r="A348" s="808"/>
      <c r="B348" s="808"/>
      <c r="C348" s="806"/>
      <c r="D348" s="806"/>
      <c r="E348" s="806"/>
      <c r="F348" s="806"/>
      <c r="G348" s="806"/>
      <c r="H348" s="806"/>
      <c r="I348" s="806"/>
      <c r="J348" s="806"/>
      <c r="K348" s="808"/>
      <c r="L348" s="808"/>
      <c r="M348" s="808"/>
      <c r="N348" s="808"/>
      <c r="O348" s="808"/>
      <c r="P348" s="808"/>
      <c r="Q348" s="808"/>
      <c r="R348" s="808"/>
      <c r="S348" s="808"/>
      <c r="T348" s="808"/>
      <c r="U348" s="808"/>
      <c r="V348" s="808"/>
      <c r="W348" s="808"/>
      <c r="X348" s="808"/>
      <c r="Y348" s="808"/>
      <c r="Z348" s="808"/>
      <c r="AA348" s="808"/>
      <c r="AB348" s="808"/>
      <c r="AC348" s="808"/>
    </row>
    <row r="349">
      <c r="A349" s="808"/>
      <c r="B349" s="808"/>
      <c r="C349" s="806"/>
      <c r="D349" s="806"/>
      <c r="E349" s="806"/>
      <c r="F349" s="806"/>
      <c r="G349" s="806"/>
      <c r="H349" s="806"/>
      <c r="I349" s="806"/>
      <c r="J349" s="806"/>
      <c r="K349" s="808"/>
      <c r="L349" s="808"/>
      <c r="M349" s="808"/>
      <c r="N349" s="808"/>
      <c r="O349" s="808"/>
      <c r="P349" s="808"/>
      <c r="Q349" s="808"/>
      <c r="R349" s="808"/>
      <c r="S349" s="808"/>
      <c r="T349" s="808"/>
      <c r="U349" s="808"/>
      <c r="V349" s="808"/>
      <c r="W349" s="808"/>
      <c r="X349" s="808"/>
      <c r="Y349" s="808"/>
      <c r="Z349" s="808"/>
      <c r="AA349" s="808"/>
      <c r="AB349" s="808"/>
      <c r="AC349" s="808"/>
    </row>
    <row r="350">
      <c r="A350" s="808"/>
      <c r="B350" s="808"/>
      <c r="C350" s="806"/>
      <c r="D350" s="806"/>
      <c r="E350" s="806"/>
      <c r="F350" s="806"/>
      <c r="G350" s="806"/>
      <c r="H350" s="806"/>
      <c r="I350" s="806"/>
      <c r="J350" s="806"/>
      <c r="K350" s="808"/>
      <c r="L350" s="808"/>
      <c r="M350" s="808"/>
      <c r="N350" s="808"/>
      <c r="O350" s="808"/>
      <c r="P350" s="808"/>
      <c r="Q350" s="808"/>
      <c r="R350" s="808"/>
      <c r="S350" s="808"/>
      <c r="T350" s="808"/>
      <c r="U350" s="808"/>
      <c r="V350" s="808"/>
      <c r="W350" s="808"/>
      <c r="X350" s="808"/>
      <c r="Y350" s="808"/>
      <c r="Z350" s="808"/>
      <c r="AA350" s="808"/>
      <c r="AB350" s="808"/>
      <c r="AC350" s="808"/>
    </row>
    <row r="351">
      <c r="A351" s="808"/>
      <c r="B351" s="808"/>
      <c r="C351" s="806"/>
      <c r="D351" s="806"/>
      <c r="E351" s="806"/>
      <c r="F351" s="806"/>
      <c r="G351" s="806"/>
      <c r="H351" s="806"/>
      <c r="I351" s="806"/>
      <c r="J351" s="806"/>
      <c r="K351" s="808"/>
      <c r="L351" s="808"/>
      <c r="M351" s="808"/>
      <c r="N351" s="808"/>
      <c r="O351" s="808"/>
      <c r="P351" s="808"/>
      <c r="Q351" s="808"/>
      <c r="R351" s="808"/>
      <c r="S351" s="808"/>
      <c r="T351" s="808"/>
      <c r="U351" s="808"/>
      <c r="V351" s="808"/>
      <c r="W351" s="808"/>
      <c r="X351" s="808"/>
      <c r="Y351" s="808"/>
      <c r="Z351" s="808"/>
      <c r="AA351" s="808"/>
      <c r="AB351" s="808"/>
      <c r="AC351" s="808"/>
    </row>
    <row r="352">
      <c r="A352" s="808"/>
      <c r="B352" s="808"/>
      <c r="C352" s="806"/>
      <c r="D352" s="806"/>
      <c r="E352" s="806"/>
      <c r="F352" s="806"/>
      <c r="G352" s="806"/>
      <c r="H352" s="806"/>
      <c r="I352" s="806"/>
      <c r="J352" s="806"/>
      <c r="K352" s="808"/>
      <c r="L352" s="808"/>
      <c r="M352" s="808"/>
      <c r="N352" s="808"/>
      <c r="O352" s="808"/>
      <c r="P352" s="808"/>
      <c r="Q352" s="808"/>
      <c r="R352" s="808"/>
      <c r="S352" s="808"/>
      <c r="T352" s="808"/>
      <c r="U352" s="808"/>
      <c r="V352" s="808"/>
      <c r="W352" s="808"/>
      <c r="X352" s="808"/>
      <c r="Y352" s="808"/>
      <c r="Z352" s="808"/>
      <c r="AA352" s="808"/>
      <c r="AB352" s="808"/>
      <c r="AC352" s="808"/>
    </row>
    <row r="353">
      <c r="A353" s="808"/>
      <c r="B353" s="808"/>
      <c r="C353" s="806"/>
      <c r="D353" s="806"/>
      <c r="E353" s="806"/>
      <c r="F353" s="806"/>
      <c r="G353" s="806"/>
      <c r="H353" s="806"/>
      <c r="I353" s="806"/>
      <c r="J353" s="806"/>
      <c r="K353" s="808"/>
      <c r="L353" s="808"/>
      <c r="M353" s="808"/>
      <c r="N353" s="808"/>
      <c r="O353" s="808"/>
      <c r="P353" s="808"/>
      <c r="Q353" s="808"/>
      <c r="R353" s="808"/>
      <c r="S353" s="808"/>
      <c r="T353" s="808"/>
      <c r="U353" s="808"/>
      <c r="V353" s="808"/>
      <c r="W353" s="808"/>
      <c r="X353" s="808"/>
      <c r="Y353" s="808"/>
      <c r="Z353" s="808"/>
      <c r="AA353" s="808"/>
      <c r="AB353" s="808"/>
      <c r="AC353" s="808"/>
    </row>
    <row r="354">
      <c r="A354" s="808"/>
      <c r="B354" s="808"/>
      <c r="C354" s="806"/>
      <c r="D354" s="806"/>
      <c r="E354" s="806"/>
      <c r="F354" s="806"/>
      <c r="G354" s="806"/>
      <c r="H354" s="806"/>
      <c r="I354" s="806"/>
      <c r="J354" s="806"/>
      <c r="K354" s="808"/>
      <c r="L354" s="808"/>
      <c r="M354" s="808"/>
      <c r="N354" s="808"/>
      <c r="O354" s="808"/>
      <c r="P354" s="808"/>
      <c r="Q354" s="808"/>
      <c r="R354" s="808"/>
      <c r="S354" s="808"/>
      <c r="T354" s="808"/>
      <c r="U354" s="808"/>
      <c r="V354" s="808"/>
      <c r="W354" s="808"/>
      <c r="X354" s="808"/>
      <c r="Y354" s="808"/>
      <c r="Z354" s="808"/>
      <c r="AA354" s="808"/>
      <c r="AB354" s="808"/>
      <c r="AC354" s="808"/>
    </row>
    <row r="355">
      <c r="A355" s="808"/>
      <c r="B355" s="808"/>
      <c r="C355" s="806"/>
      <c r="D355" s="806"/>
      <c r="E355" s="806"/>
      <c r="F355" s="806"/>
      <c r="G355" s="806"/>
      <c r="H355" s="806"/>
      <c r="I355" s="806"/>
      <c r="J355" s="806"/>
      <c r="K355" s="808"/>
      <c r="L355" s="808"/>
      <c r="M355" s="808"/>
      <c r="N355" s="808"/>
      <c r="O355" s="808"/>
      <c r="P355" s="808"/>
      <c r="Q355" s="808"/>
      <c r="R355" s="808"/>
      <c r="S355" s="808"/>
      <c r="T355" s="808"/>
      <c r="U355" s="808"/>
      <c r="V355" s="808"/>
      <c r="W355" s="808"/>
      <c r="X355" s="808"/>
      <c r="Y355" s="808"/>
      <c r="Z355" s="808"/>
      <c r="AA355" s="808"/>
      <c r="AB355" s="808"/>
      <c r="AC355" s="808"/>
    </row>
    <row r="356">
      <c r="A356" s="808"/>
      <c r="B356" s="808"/>
      <c r="C356" s="806"/>
      <c r="D356" s="806"/>
      <c r="E356" s="806"/>
      <c r="F356" s="806"/>
      <c r="G356" s="806"/>
      <c r="H356" s="806"/>
      <c r="I356" s="806"/>
      <c r="J356" s="806"/>
      <c r="K356" s="808"/>
      <c r="L356" s="808"/>
      <c r="M356" s="808"/>
      <c r="N356" s="808"/>
      <c r="O356" s="808"/>
      <c r="P356" s="808"/>
      <c r="Q356" s="808"/>
      <c r="R356" s="808"/>
      <c r="S356" s="808"/>
      <c r="T356" s="808"/>
      <c r="U356" s="808"/>
      <c r="V356" s="808"/>
      <c r="W356" s="808"/>
      <c r="X356" s="808"/>
      <c r="Y356" s="808"/>
      <c r="Z356" s="808"/>
      <c r="AA356" s="808"/>
      <c r="AB356" s="808"/>
      <c r="AC356" s="808"/>
    </row>
    <row r="357">
      <c r="A357" s="808"/>
      <c r="B357" s="808"/>
      <c r="C357" s="806"/>
      <c r="D357" s="806"/>
      <c r="E357" s="806"/>
      <c r="F357" s="806"/>
      <c r="G357" s="806"/>
      <c r="H357" s="806"/>
      <c r="I357" s="806"/>
      <c r="J357" s="806"/>
      <c r="K357" s="808"/>
      <c r="L357" s="808"/>
      <c r="M357" s="808"/>
      <c r="N357" s="808"/>
      <c r="O357" s="808"/>
      <c r="P357" s="808"/>
      <c r="Q357" s="808"/>
      <c r="R357" s="808"/>
      <c r="S357" s="808"/>
      <c r="T357" s="808"/>
      <c r="U357" s="808"/>
      <c r="V357" s="808"/>
      <c r="W357" s="808"/>
      <c r="X357" s="808"/>
      <c r="Y357" s="808"/>
      <c r="Z357" s="808"/>
      <c r="AA357" s="808"/>
      <c r="AB357" s="808"/>
      <c r="AC357" s="808"/>
    </row>
    <row r="358">
      <c r="A358" s="808"/>
      <c r="B358" s="808"/>
      <c r="C358" s="806"/>
      <c r="D358" s="806"/>
      <c r="E358" s="806"/>
      <c r="F358" s="806"/>
      <c r="G358" s="806"/>
      <c r="H358" s="806"/>
      <c r="I358" s="806"/>
      <c r="J358" s="806"/>
      <c r="K358" s="808"/>
      <c r="L358" s="808"/>
      <c r="M358" s="808"/>
      <c r="N358" s="808"/>
      <c r="O358" s="808"/>
      <c r="P358" s="808"/>
      <c r="Q358" s="808"/>
      <c r="R358" s="808"/>
      <c r="S358" s="808"/>
      <c r="T358" s="808"/>
      <c r="U358" s="808"/>
      <c r="V358" s="808"/>
      <c r="W358" s="808"/>
      <c r="X358" s="808"/>
      <c r="Y358" s="808"/>
      <c r="Z358" s="808"/>
      <c r="AA358" s="808"/>
      <c r="AB358" s="808"/>
      <c r="AC358" s="808"/>
    </row>
    <row r="359">
      <c r="A359" s="808"/>
      <c r="B359" s="808"/>
      <c r="C359" s="806"/>
      <c r="D359" s="806"/>
      <c r="E359" s="806"/>
      <c r="F359" s="806"/>
      <c r="G359" s="806"/>
      <c r="H359" s="806"/>
      <c r="I359" s="806"/>
      <c r="J359" s="806"/>
      <c r="K359" s="808"/>
      <c r="L359" s="808"/>
      <c r="M359" s="808"/>
      <c r="N359" s="808"/>
      <c r="O359" s="808"/>
      <c r="P359" s="808"/>
      <c r="Q359" s="808"/>
      <c r="R359" s="808"/>
      <c r="S359" s="808"/>
      <c r="T359" s="808"/>
      <c r="U359" s="808"/>
      <c r="V359" s="808"/>
      <c r="W359" s="808"/>
      <c r="X359" s="808"/>
      <c r="Y359" s="808"/>
      <c r="Z359" s="808"/>
      <c r="AA359" s="808"/>
      <c r="AB359" s="808"/>
      <c r="AC359" s="808"/>
    </row>
    <row r="360">
      <c r="A360" s="808"/>
      <c r="B360" s="808"/>
      <c r="C360" s="806"/>
      <c r="D360" s="806"/>
      <c r="E360" s="806"/>
      <c r="F360" s="806"/>
      <c r="G360" s="806"/>
      <c r="H360" s="806"/>
      <c r="I360" s="806"/>
      <c r="J360" s="806"/>
      <c r="K360" s="808"/>
      <c r="L360" s="808"/>
      <c r="M360" s="808"/>
      <c r="N360" s="808"/>
      <c r="O360" s="808"/>
      <c r="P360" s="808"/>
      <c r="Q360" s="808"/>
      <c r="R360" s="808"/>
      <c r="S360" s="808"/>
      <c r="T360" s="808"/>
      <c r="U360" s="808"/>
      <c r="V360" s="808"/>
      <c r="W360" s="808"/>
      <c r="X360" s="808"/>
      <c r="Y360" s="808"/>
      <c r="Z360" s="808"/>
      <c r="AA360" s="808"/>
      <c r="AB360" s="808"/>
      <c r="AC360" s="808"/>
    </row>
    <row r="361">
      <c r="A361" s="808"/>
      <c r="B361" s="808"/>
      <c r="C361" s="806"/>
      <c r="D361" s="806"/>
      <c r="E361" s="806"/>
      <c r="F361" s="806"/>
      <c r="G361" s="806"/>
      <c r="H361" s="806"/>
      <c r="I361" s="806"/>
      <c r="J361" s="806"/>
      <c r="K361" s="808"/>
      <c r="L361" s="808"/>
      <c r="M361" s="808"/>
      <c r="N361" s="808"/>
      <c r="O361" s="808"/>
      <c r="P361" s="808"/>
      <c r="Q361" s="808"/>
      <c r="R361" s="808"/>
      <c r="S361" s="808"/>
      <c r="T361" s="808"/>
      <c r="U361" s="808"/>
      <c r="V361" s="808"/>
      <c r="W361" s="808"/>
      <c r="X361" s="808"/>
      <c r="Y361" s="808"/>
      <c r="Z361" s="808"/>
      <c r="AA361" s="808"/>
      <c r="AB361" s="808"/>
      <c r="AC361" s="808"/>
    </row>
    <row r="362">
      <c r="A362" s="808"/>
      <c r="B362" s="808"/>
      <c r="C362" s="806"/>
      <c r="D362" s="806"/>
      <c r="E362" s="806"/>
      <c r="F362" s="806"/>
      <c r="G362" s="806"/>
      <c r="H362" s="806"/>
      <c r="I362" s="806"/>
      <c r="J362" s="806"/>
      <c r="K362" s="808"/>
      <c r="L362" s="808"/>
      <c r="M362" s="808"/>
      <c r="N362" s="808"/>
      <c r="O362" s="808"/>
      <c r="P362" s="808"/>
      <c r="Q362" s="808"/>
      <c r="R362" s="808"/>
      <c r="S362" s="808"/>
      <c r="T362" s="808"/>
      <c r="U362" s="808"/>
      <c r="V362" s="808"/>
      <c r="W362" s="808"/>
      <c r="X362" s="808"/>
      <c r="Y362" s="808"/>
      <c r="Z362" s="808"/>
      <c r="AA362" s="808"/>
      <c r="AB362" s="808"/>
      <c r="AC362" s="808"/>
    </row>
    <row r="363">
      <c r="A363" s="808"/>
      <c r="B363" s="808"/>
      <c r="C363" s="806"/>
      <c r="D363" s="806"/>
      <c r="E363" s="806"/>
      <c r="F363" s="806"/>
      <c r="G363" s="806"/>
      <c r="H363" s="806"/>
      <c r="I363" s="806"/>
      <c r="J363" s="806"/>
      <c r="K363" s="808"/>
      <c r="L363" s="808"/>
      <c r="M363" s="808"/>
      <c r="N363" s="808"/>
      <c r="O363" s="808"/>
      <c r="P363" s="808"/>
      <c r="Q363" s="808"/>
      <c r="R363" s="808"/>
      <c r="S363" s="808"/>
      <c r="T363" s="808"/>
      <c r="U363" s="808"/>
      <c r="V363" s="808"/>
      <c r="W363" s="808"/>
      <c r="X363" s="808"/>
      <c r="Y363" s="808"/>
      <c r="Z363" s="808"/>
      <c r="AA363" s="808"/>
      <c r="AB363" s="808"/>
      <c r="AC363" s="808"/>
    </row>
    <row r="364">
      <c r="A364" s="808"/>
      <c r="B364" s="808"/>
      <c r="C364" s="806"/>
      <c r="D364" s="806"/>
      <c r="E364" s="806"/>
      <c r="F364" s="806"/>
      <c r="G364" s="806"/>
      <c r="H364" s="806"/>
      <c r="I364" s="806"/>
      <c r="J364" s="806"/>
      <c r="K364" s="808"/>
      <c r="L364" s="808"/>
      <c r="M364" s="808"/>
      <c r="N364" s="808"/>
      <c r="O364" s="808"/>
      <c r="P364" s="808"/>
      <c r="Q364" s="808"/>
      <c r="R364" s="808"/>
      <c r="S364" s="808"/>
      <c r="T364" s="808"/>
      <c r="U364" s="808"/>
      <c r="V364" s="808"/>
      <c r="W364" s="808"/>
      <c r="X364" s="808"/>
      <c r="Y364" s="808"/>
      <c r="Z364" s="808"/>
      <c r="AA364" s="808"/>
      <c r="AB364" s="808"/>
      <c r="AC364" s="808"/>
    </row>
    <row r="365">
      <c r="A365" s="808"/>
      <c r="B365" s="808"/>
      <c r="C365" s="806"/>
      <c r="D365" s="806"/>
      <c r="E365" s="806"/>
      <c r="F365" s="806"/>
      <c r="G365" s="806"/>
      <c r="H365" s="806"/>
      <c r="I365" s="806"/>
      <c r="J365" s="806"/>
      <c r="K365" s="808"/>
      <c r="L365" s="808"/>
      <c r="M365" s="808"/>
      <c r="N365" s="808"/>
      <c r="O365" s="808"/>
      <c r="P365" s="808"/>
      <c r="Q365" s="808"/>
      <c r="R365" s="808"/>
      <c r="S365" s="808"/>
      <c r="T365" s="808"/>
      <c r="U365" s="808"/>
      <c r="V365" s="808"/>
      <c r="W365" s="808"/>
      <c r="X365" s="808"/>
      <c r="Y365" s="808"/>
      <c r="Z365" s="808"/>
      <c r="AA365" s="808"/>
      <c r="AB365" s="808"/>
      <c r="AC365" s="808"/>
    </row>
    <row r="366">
      <c r="A366" s="808"/>
      <c r="B366" s="808"/>
      <c r="C366" s="806"/>
      <c r="D366" s="806"/>
      <c r="E366" s="806"/>
      <c r="F366" s="806"/>
      <c r="G366" s="806"/>
      <c r="H366" s="806"/>
      <c r="I366" s="806"/>
      <c r="J366" s="806"/>
      <c r="K366" s="808"/>
      <c r="L366" s="808"/>
      <c r="M366" s="808"/>
      <c r="N366" s="808"/>
      <c r="O366" s="808"/>
      <c r="P366" s="808"/>
      <c r="Q366" s="808"/>
      <c r="R366" s="808"/>
      <c r="S366" s="808"/>
      <c r="T366" s="808"/>
      <c r="U366" s="808"/>
      <c r="V366" s="808"/>
      <c r="W366" s="808"/>
      <c r="X366" s="808"/>
      <c r="Y366" s="808"/>
      <c r="Z366" s="808"/>
      <c r="AA366" s="808"/>
      <c r="AB366" s="808"/>
      <c r="AC366" s="808"/>
    </row>
    <row r="367">
      <c r="A367" s="808"/>
      <c r="B367" s="808"/>
      <c r="C367" s="806"/>
      <c r="D367" s="806"/>
      <c r="E367" s="806"/>
      <c r="F367" s="806"/>
      <c r="G367" s="806"/>
      <c r="H367" s="806"/>
      <c r="I367" s="806"/>
      <c r="J367" s="806"/>
      <c r="K367" s="808"/>
      <c r="L367" s="808"/>
      <c r="M367" s="808"/>
      <c r="N367" s="808"/>
      <c r="O367" s="808"/>
      <c r="P367" s="808"/>
      <c r="Q367" s="808"/>
      <c r="R367" s="808"/>
      <c r="S367" s="808"/>
      <c r="T367" s="808"/>
      <c r="U367" s="808"/>
      <c r="V367" s="808"/>
      <c r="W367" s="808"/>
      <c r="X367" s="808"/>
      <c r="Y367" s="808"/>
      <c r="Z367" s="808"/>
      <c r="AA367" s="808"/>
      <c r="AB367" s="808"/>
      <c r="AC367" s="808"/>
    </row>
    <row r="368">
      <c r="A368" s="808"/>
      <c r="B368" s="808"/>
      <c r="C368" s="806"/>
      <c r="D368" s="806"/>
      <c r="E368" s="806"/>
      <c r="F368" s="806"/>
      <c r="G368" s="806"/>
      <c r="H368" s="806"/>
      <c r="I368" s="806"/>
      <c r="J368" s="806"/>
      <c r="K368" s="808"/>
      <c r="L368" s="808"/>
      <c r="M368" s="808"/>
      <c r="N368" s="808"/>
      <c r="O368" s="808"/>
      <c r="P368" s="808"/>
      <c r="Q368" s="808"/>
      <c r="R368" s="808"/>
      <c r="S368" s="808"/>
      <c r="T368" s="808"/>
      <c r="U368" s="808"/>
      <c r="V368" s="808"/>
      <c r="W368" s="808"/>
      <c r="X368" s="808"/>
      <c r="Y368" s="808"/>
      <c r="Z368" s="808"/>
      <c r="AA368" s="808"/>
      <c r="AB368" s="808"/>
      <c r="AC368" s="808"/>
    </row>
    <row r="369">
      <c r="A369" s="808"/>
      <c r="B369" s="808"/>
      <c r="C369" s="806"/>
      <c r="D369" s="806"/>
      <c r="E369" s="806"/>
      <c r="F369" s="806"/>
      <c r="G369" s="806"/>
      <c r="H369" s="806"/>
      <c r="I369" s="806"/>
      <c r="J369" s="806"/>
      <c r="K369" s="808"/>
      <c r="L369" s="808"/>
      <c r="M369" s="808"/>
      <c r="N369" s="808"/>
      <c r="O369" s="808"/>
      <c r="P369" s="808"/>
      <c r="Q369" s="808"/>
      <c r="R369" s="808"/>
      <c r="S369" s="808"/>
      <c r="T369" s="808"/>
      <c r="U369" s="808"/>
      <c r="V369" s="808"/>
      <c r="W369" s="808"/>
      <c r="X369" s="808"/>
      <c r="Y369" s="808"/>
      <c r="Z369" s="808"/>
      <c r="AA369" s="808"/>
      <c r="AB369" s="808"/>
      <c r="AC369" s="808"/>
    </row>
    <row r="370">
      <c r="A370" s="808"/>
      <c r="B370" s="808"/>
      <c r="C370" s="806"/>
      <c r="D370" s="806"/>
      <c r="E370" s="806"/>
      <c r="F370" s="806"/>
      <c r="G370" s="806"/>
      <c r="H370" s="806"/>
      <c r="I370" s="806"/>
      <c r="J370" s="806"/>
      <c r="K370" s="808"/>
      <c r="L370" s="808"/>
      <c r="M370" s="808"/>
      <c r="N370" s="808"/>
      <c r="O370" s="808"/>
      <c r="P370" s="808"/>
      <c r="Q370" s="808"/>
      <c r="R370" s="808"/>
      <c r="S370" s="808"/>
      <c r="T370" s="808"/>
      <c r="U370" s="808"/>
      <c r="V370" s="808"/>
      <c r="W370" s="808"/>
      <c r="X370" s="808"/>
      <c r="Y370" s="808"/>
      <c r="Z370" s="808"/>
      <c r="AA370" s="808"/>
      <c r="AB370" s="808"/>
      <c r="AC370" s="808"/>
    </row>
    <row r="371">
      <c r="A371" s="808"/>
      <c r="B371" s="808"/>
      <c r="C371" s="806"/>
      <c r="D371" s="806"/>
      <c r="E371" s="806"/>
      <c r="F371" s="806"/>
      <c r="G371" s="806"/>
      <c r="H371" s="806"/>
      <c r="I371" s="806"/>
      <c r="J371" s="806"/>
      <c r="K371" s="808"/>
      <c r="L371" s="808"/>
      <c r="M371" s="808"/>
      <c r="N371" s="808"/>
      <c r="O371" s="808"/>
      <c r="P371" s="808"/>
      <c r="Q371" s="808"/>
      <c r="R371" s="808"/>
      <c r="S371" s="808"/>
      <c r="T371" s="808"/>
      <c r="U371" s="808"/>
      <c r="V371" s="808"/>
      <c r="W371" s="808"/>
      <c r="X371" s="808"/>
      <c r="Y371" s="808"/>
      <c r="Z371" s="808"/>
      <c r="AA371" s="808"/>
      <c r="AB371" s="808"/>
      <c r="AC371" s="808"/>
    </row>
    <row r="372">
      <c r="A372" s="808"/>
      <c r="B372" s="808"/>
      <c r="C372" s="806"/>
      <c r="D372" s="806"/>
      <c r="E372" s="806"/>
      <c r="F372" s="806"/>
      <c r="G372" s="806"/>
      <c r="H372" s="806"/>
      <c r="I372" s="806"/>
      <c r="J372" s="806"/>
      <c r="K372" s="808"/>
      <c r="L372" s="808"/>
      <c r="M372" s="808"/>
      <c r="N372" s="808"/>
      <c r="O372" s="808"/>
      <c r="P372" s="808"/>
      <c r="Q372" s="808"/>
      <c r="R372" s="808"/>
      <c r="S372" s="808"/>
      <c r="T372" s="808"/>
      <c r="U372" s="808"/>
      <c r="V372" s="808"/>
      <c r="W372" s="808"/>
      <c r="X372" s="808"/>
      <c r="Y372" s="808"/>
      <c r="Z372" s="808"/>
      <c r="AA372" s="808"/>
      <c r="AB372" s="808"/>
      <c r="AC372" s="808"/>
    </row>
    <row r="373">
      <c r="A373" s="808"/>
      <c r="B373" s="808"/>
      <c r="C373" s="806"/>
      <c r="D373" s="806"/>
      <c r="E373" s="806"/>
      <c r="F373" s="806"/>
      <c r="G373" s="806"/>
      <c r="H373" s="806"/>
      <c r="I373" s="806"/>
      <c r="J373" s="806"/>
      <c r="K373" s="808"/>
      <c r="L373" s="808"/>
      <c r="M373" s="808"/>
      <c r="N373" s="808"/>
      <c r="O373" s="808"/>
      <c r="P373" s="808"/>
      <c r="Q373" s="808"/>
      <c r="R373" s="808"/>
      <c r="S373" s="808"/>
      <c r="T373" s="808"/>
      <c r="U373" s="808"/>
      <c r="V373" s="808"/>
      <c r="W373" s="808"/>
      <c r="X373" s="808"/>
      <c r="Y373" s="808"/>
      <c r="Z373" s="808"/>
      <c r="AA373" s="808"/>
      <c r="AB373" s="808"/>
      <c r="AC373" s="808"/>
    </row>
    <row r="374">
      <c r="A374" s="808"/>
      <c r="B374" s="808"/>
      <c r="C374" s="806"/>
      <c r="D374" s="806"/>
      <c r="E374" s="806"/>
      <c r="F374" s="806"/>
      <c r="G374" s="806"/>
      <c r="H374" s="806"/>
      <c r="I374" s="806"/>
      <c r="J374" s="806"/>
      <c r="K374" s="808"/>
      <c r="L374" s="808"/>
      <c r="M374" s="808"/>
      <c r="N374" s="808"/>
      <c r="O374" s="808"/>
      <c r="P374" s="808"/>
      <c r="Q374" s="808"/>
      <c r="R374" s="808"/>
      <c r="S374" s="808"/>
      <c r="T374" s="808"/>
      <c r="U374" s="808"/>
      <c r="V374" s="808"/>
      <c r="W374" s="808"/>
      <c r="X374" s="808"/>
      <c r="Y374" s="808"/>
      <c r="Z374" s="808"/>
      <c r="AA374" s="808"/>
      <c r="AB374" s="808"/>
      <c r="AC374" s="808"/>
    </row>
    <row r="375">
      <c r="A375" s="808"/>
      <c r="B375" s="808"/>
      <c r="C375" s="806"/>
      <c r="D375" s="806"/>
      <c r="E375" s="806"/>
      <c r="F375" s="806"/>
      <c r="G375" s="806"/>
      <c r="H375" s="806"/>
      <c r="I375" s="806"/>
      <c r="J375" s="806"/>
      <c r="K375" s="808"/>
      <c r="L375" s="808"/>
      <c r="M375" s="808"/>
      <c r="N375" s="808"/>
      <c r="O375" s="808"/>
      <c r="P375" s="808"/>
      <c r="Q375" s="808"/>
      <c r="R375" s="808"/>
      <c r="S375" s="808"/>
      <c r="T375" s="808"/>
      <c r="U375" s="808"/>
      <c r="V375" s="808"/>
      <c r="W375" s="808"/>
      <c r="X375" s="808"/>
      <c r="Y375" s="808"/>
      <c r="Z375" s="808"/>
      <c r="AA375" s="808"/>
      <c r="AB375" s="808"/>
      <c r="AC375" s="808"/>
    </row>
    <row r="376">
      <c r="A376" s="808"/>
      <c r="B376" s="808"/>
      <c r="C376" s="806"/>
      <c r="D376" s="806"/>
      <c r="E376" s="806"/>
      <c r="F376" s="806"/>
      <c r="G376" s="806"/>
      <c r="H376" s="806"/>
      <c r="I376" s="806"/>
      <c r="J376" s="806"/>
      <c r="K376" s="808"/>
      <c r="L376" s="808"/>
      <c r="M376" s="808"/>
      <c r="N376" s="808"/>
      <c r="O376" s="808"/>
      <c r="P376" s="808"/>
      <c r="Q376" s="808"/>
      <c r="R376" s="808"/>
      <c r="S376" s="808"/>
      <c r="T376" s="808"/>
      <c r="U376" s="808"/>
      <c r="V376" s="808"/>
      <c r="W376" s="808"/>
      <c r="X376" s="808"/>
      <c r="Y376" s="808"/>
      <c r="Z376" s="808"/>
      <c r="AA376" s="808"/>
      <c r="AB376" s="808"/>
      <c r="AC376" s="808"/>
    </row>
    <row r="377">
      <c r="A377" s="808"/>
      <c r="B377" s="808"/>
      <c r="C377" s="806"/>
      <c r="D377" s="806"/>
      <c r="E377" s="806"/>
      <c r="F377" s="806"/>
      <c r="G377" s="806"/>
      <c r="H377" s="806"/>
      <c r="I377" s="806"/>
      <c r="J377" s="806"/>
      <c r="K377" s="808"/>
      <c r="L377" s="808"/>
      <c r="M377" s="808"/>
      <c r="N377" s="808"/>
      <c r="O377" s="808"/>
      <c r="P377" s="808"/>
      <c r="Q377" s="808"/>
      <c r="R377" s="808"/>
      <c r="S377" s="808"/>
      <c r="T377" s="808"/>
      <c r="U377" s="808"/>
      <c r="V377" s="808"/>
      <c r="W377" s="808"/>
      <c r="X377" s="808"/>
      <c r="Y377" s="808"/>
      <c r="Z377" s="808"/>
      <c r="AA377" s="808"/>
      <c r="AB377" s="808"/>
      <c r="AC377" s="808"/>
    </row>
    <row r="378">
      <c r="A378" s="808"/>
      <c r="B378" s="808"/>
      <c r="C378" s="806"/>
      <c r="D378" s="806"/>
      <c r="E378" s="806"/>
      <c r="F378" s="806"/>
      <c r="G378" s="806"/>
      <c r="H378" s="806"/>
      <c r="I378" s="806"/>
      <c r="J378" s="806"/>
      <c r="K378" s="808"/>
      <c r="L378" s="808"/>
      <c r="M378" s="808"/>
      <c r="N378" s="808"/>
      <c r="O378" s="808"/>
      <c r="P378" s="808"/>
      <c r="Q378" s="808"/>
      <c r="R378" s="808"/>
      <c r="S378" s="808"/>
      <c r="T378" s="808"/>
      <c r="U378" s="808"/>
      <c r="V378" s="808"/>
      <c r="W378" s="808"/>
      <c r="X378" s="808"/>
      <c r="Y378" s="808"/>
      <c r="Z378" s="808"/>
      <c r="AA378" s="808"/>
      <c r="AB378" s="808"/>
      <c r="AC378" s="808"/>
    </row>
    <row r="379">
      <c r="A379" s="808"/>
      <c r="B379" s="808"/>
      <c r="C379" s="806"/>
      <c r="D379" s="806"/>
      <c r="E379" s="806"/>
      <c r="F379" s="806"/>
      <c r="G379" s="806"/>
      <c r="H379" s="806"/>
      <c r="I379" s="806"/>
      <c r="J379" s="806"/>
      <c r="K379" s="808"/>
      <c r="L379" s="808"/>
      <c r="M379" s="808"/>
      <c r="N379" s="808"/>
      <c r="O379" s="808"/>
      <c r="P379" s="808"/>
      <c r="Q379" s="808"/>
      <c r="R379" s="808"/>
      <c r="S379" s="808"/>
      <c r="T379" s="808"/>
      <c r="U379" s="808"/>
      <c r="V379" s="808"/>
      <c r="W379" s="808"/>
      <c r="X379" s="808"/>
      <c r="Y379" s="808"/>
      <c r="Z379" s="808"/>
      <c r="AA379" s="808"/>
      <c r="AB379" s="808"/>
      <c r="AC379" s="808"/>
    </row>
    <row r="380">
      <c r="A380" s="808"/>
      <c r="B380" s="808"/>
      <c r="C380" s="806"/>
      <c r="D380" s="806"/>
      <c r="E380" s="806"/>
      <c r="F380" s="806"/>
      <c r="G380" s="806"/>
      <c r="H380" s="806"/>
      <c r="I380" s="806"/>
      <c r="J380" s="806"/>
      <c r="K380" s="808"/>
      <c r="L380" s="808"/>
      <c r="M380" s="808"/>
      <c r="N380" s="808"/>
      <c r="O380" s="808"/>
      <c r="P380" s="808"/>
      <c r="Q380" s="808"/>
      <c r="R380" s="808"/>
      <c r="S380" s="808"/>
      <c r="T380" s="808"/>
      <c r="U380" s="808"/>
      <c r="V380" s="808"/>
      <c r="W380" s="808"/>
      <c r="X380" s="808"/>
      <c r="Y380" s="808"/>
      <c r="Z380" s="808"/>
      <c r="AA380" s="808"/>
      <c r="AB380" s="808"/>
      <c r="AC380" s="808"/>
    </row>
    <row r="381">
      <c r="A381" s="808"/>
      <c r="B381" s="808"/>
      <c r="C381" s="806"/>
      <c r="D381" s="806"/>
      <c r="E381" s="806"/>
      <c r="F381" s="806"/>
      <c r="G381" s="806"/>
      <c r="H381" s="806"/>
      <c r="I381" s="806"/>
      <c r="J381" s="806"/>
      <c r="K381" s="808"/>
      <c r="L381" s="808"/>
      <c r="M381" s="808"/>
      <c r="N381" s="808"/>
      <c r="O381" s="808"/>
      <c r="P381" s="808"/>
      <c r="Q381" s="808"/>
      <c r="R381" s="808"/>
      <c r="S381" s="808"/>
      <c r="T381" s="808"/>
      <c r="U381" s="808"/>
      <c r="V381" s="808"/>
      <c r="W381" s="808"/>
      <c r="X381" s="808"/>
      <c r="Y381" s="808"/>
      <c r="Z381" s="808"/>
      <c r="AA381" s="808"/>
      <c r="AB381" s="808"/>
      <c r="AC381" s="808"/>
    </row>
    <row r="382">
      <c r="A382" s="808"/>
      <c r="B382" s="808"/>
      <c r="C382" s="806"/>
      <c r="D382" s="806"/>
      <c r="E382" s="806"/>
      <c r="F382" s="806"/>
      <c r="G382" s="806"/>
      <c r="H382" s="806"/>
      <c r="I382" s="806"/>
      <c r="J382" s="806"/>
      <c r="K382" s="808"/>
      <c r="L382" s="808"/>
      <c r="M382" s="808"/>
      <c r="N382" s="808"/>
      <c r="O382" s="808"/>
      <c r="P382" s="808"/>
      <c r="Q382" s="808"/>
      <c r="R382" s="808"/>
      <c r="S382" s="808"/>
      <c r="T382" s="808"/>
      <c r="U382" s="808"/>
      <c r="V382" s="808"/>
      <c r="W382" s="808"/>
      <c r="X382" s="808"/>
      <c r="Y382" s="808"/>
      <c r="Z382" s="808"/>
      <c r="AA382" s="808"/>
      <c r="AB382" s="808"/>
      <c r="AC382" s="808"/>
    </row>
    <row r="383">
      <c r="A383" s="808"/>
      <c r="B383" s="808"/>
      <c r="C383" s="806"/>
      <c r="D383" s="806"/>
      <c r="E383" s="806"/>
      <c r="F383" s="806"/>
      <c r="G383" s="806"/>
      <c r="H383" s="806"/>
      <c r="I383" s="806"/>
      <c r="J383" s="806"/>
      <c r="K383" s="808"/>
      <c r="L383" s="808"/>
      <c r="M383" s="808"/>
      <c r="N383" s="808"/>
      <c r="O383" s="808"/>
      <c r="P383" s="808"/>
      <c r="Q383" s="808"/>
      <c r="R383" s="808"/>
      <c r="S383" s="808"/>
      <c r="T383" s="808"/>
      <c r="U383" s="808"/>
      <c r="V383" s="808"/>
      <c r="W383" s="808"/>
      <c r="X383" s="808"/>
      <c r="Y383" s="808"/>
      <c r="Z383" s="808"/>
      <c r="AA383" s="808"/>
      <c r="AB383" s="808"/>
      <c r="AC383" s="808"/>
    </row>
    <row r="384">
      <c r="A384" s="808"/>
      <c r="B384" s="808"/>
      <c r="C384" s="806"/>
      <c r="D384" s="806"/>
      <c r="E384" s="806"/>
      <c r="F384" s="806"/>
      <c r="G384" s="806"/>
      <c r="H384" s="806"/>
      <c r="I384" s="806"/>
      <c r="J384" s="806"/>
      <c r="K384" s="808"/>
      <c r="L384" s="808"/>
      <c r="M384" s="808"/>
      <c r="N384" s="808"/>
      <c r="O384" s="808"/>
      <c r="P384" s="808"/>
      <c r="Q384" s="808"/>
      <c r="R384" s="808"/>
      <c r="S384" s="808"/>
      <c r="T384" s="808"/>
      <c r="U384" s="808"/>
      <c r="V384" s="808"/>
      <c r="W384" s="808"/>
      <c r="X384" s="808"/>
      <c r="Y384" s="808"/>
      <c r="Z384" s="808"/>
      <c r="AA384" s="808"/>
      <c r="AB384" s="808"/>
      <c r="AC384" s="808"/>
    </row>
    <row r="385">
      <c r="A385" s="808"/>
      <c r="B385" s="808"/>
      <c r="C385" s="806"/>
      <c r="D385" s="806"/>
      <c r="E385" s="806"/>
      <c r="F385" s="806"/>
      <c r="G385" s="806"/>
      <c r="H385" s="806"/>
      <c r="I385" s="806"/>
      <c r="J385" s="806"/>
      <c r="K385" s="808"/>
      <c r="L385" s="808"/>
      <c r="M385" s="808"/>
      <c r="N385" s="808"/>
      <c r="O385" s="808"/>
      <c r="P385" s="808"/>
      <c r="Q385" s="808"/>
      <c r="R385" s="808"/>
      <c r="S385" s="808"/>
      <c r="T385" s="808"/>
      <c r="U385" s="808"/>
      <c r="V385" s="808"/>
      <c r="W385" s="808"/>
      <c r="X385" s="808"/>
      <c r="Y385" s="808"/>
      <c r="Z385" s="808"/>
      <c r="AA385" s="808"/>
      <c r="AB385" s="808"/>
      <c r="AC385" s="808"/>
    </row>
    <row r="386">
      <c r="A386" s="808"/>
      <c r="B386" s="808"/>
      <c r="C386" s="806"/>
      <c r="D386" s="806"/>
      <c r="E386" s="806"/>
      <c r="F386" s="806"/>
      <c r="G386" s="806"/>
      <c r="H386" s="806"/>
      <c r="I386" s="806"/>
      <c r="J386" s="806"/>
      <c r="K386" s="808"/>
      <c r="L386" s="808"/>
      <c r="M386" s="808"/>
      <c r="N386" s="808"/>
      <c r="O386" s="808"/>
      <c r="P386" s="808"/>
      <c r="Q386" s="808"/>
      <c r="R386" s="808"/>
      <c r="S386" s="808"/>
      <c r="T386" s="808"/>
      <c r="U386" s="808"/>
      <c r="V386" s="808"/>
      <c r="W386" s="808"/>
      <c r="X386" s="808"/>
      <c r="Y386" s="808"/>
      <c r="Z386" s="808"/>
      <c r="AA386" s="808"/>
      <c r="AB386" s="808"/>
      <c r="AC386" s="808"/>
    </row>
    <row r="387">
      <c r="A387" s="808"/>
      <c r="B387" s="808"/>
      <c r="C387" s="806"/>
      <c r="D387" s="806"/>
      <c r="E387" s="806"/>
      <c r="F387" s="806"/>
      <c r="G387" s="806"/>
      <c r="H387" s="806"/>
      <c r="I387" s="806"/>
      <c r="J387" s="806"/>
      <c r="K387" s="808"/>
      <c r="L387" s="808"/>
      <c r="M387" s="808"/>
      <c r="N387" s="808"/>
      <c r="O387" s="808"/>
      <c r="P387" s="808"/>
      <c r="Q387" s="808"/>
      <c r="R387" s="808"/>
      <c r="S387" s="808"/>
      <c r="T387" s="808"/>
      <c r="U387" s="808"/>
      <c r="V387" s="808"/>
      <c r="W387" s="808"/>
      <c r="X387" s="808"/>
      <c r="Y387" s="808"/>
      <c r="Z387" s="808"/>
      <c r="AA387" s="808"/>
      <c r="AB387" s="808"/>
      <c r="AC387" s="808"/>
    </row>
    <row r="388">
      <c r="A388" s="808"/>
      <c r="B388" s="808"/>
      <c r="C388" s="806"/>
      <c r="D388" s="806"/>
      <c r="E388" s="806"/>
      <c r="F388" s="806"/>
      <c r="G388" s="806"/>
      <c r="H388" s="806"/>
      <c r="I388" s="806"/>
      <c r="J388" s="806"/>
      <c r="K388" s="808"/>
      <c r="L388" s="808"/>
      <c r="M388" s="808"/>
      <c r="N388" s="808"/>
      <c r="O388" s="808"/>
      <c r="P388" s="808"/>
      <c r="Q388" s="808"/>
      <c r="R388" s="808"/>
      <c r="S388" s="808"/>
      <c r="T388" s="808"/>
      <c r="U388" s="808"/>
      <c r="V388" s="808"/>
      <c r="W388" s="808"/>
      <c r="X388" s="808"/>
      <c r="Y388" s="808"/>
      <c r="Z388" s="808"/>
      <c r="AA388" s="808"/>
      <c r="AB388" s="808"/>
      <c r="AC388" s="808"/>
    </row>
    <row r="389">
      <c r="A389" s="808"/>
      <c r="B389" s="808"/>
      <c r="C389" s="806"/>
      <c r="D389" s="806"/>
      <c r="E389" s="806"/>
      <c r="F389" s="806"/>
      <c r="G389" s="806"/>
      <c r="H389" s="806"/>
      <c r="I389" s="806"/>
      <c r="J389" s="806"/>
      <c r="K389" s="808"/>
      <c r="L389" s="808"/>
      <c r="M389" s="808"/>
      <c r="N389" s="808"/>
      <c r="O389" s="808"/>
      <c r="P389" s="808"/>
      <c r="Q389" s="808"/>
      <c r="R389" s="808"/>
      <c r="S389" s="808"/>
      <c r="T389" s="808"/>
      <c r="U389" s="808"/>
      <c r="V389" s="808"/>
      <c r="W389" s="808"/>
      <c r="X389" s="808"/>
      <c r="Y389" s="808"/>
      <c r="Z389" s="808"/>
      <c r="AA389" s="808"/>
      <c r="AB389" s="808"/>
      <c r="AC389" s="808"/>
    </row>
    <row r="390">
      <c r="A390" s="808"/>
      <c r="B390" s="808"/>
      <c r="C390" s="806"/>
      <c r="D390" s="806"/>
      <c r="E390" s="806"/>
      <c r="F390" s="806"/>
      <c r="G390" s="806"/>
      <c r="H390" s="806"/>
      <c r="I390" s="806"/>
      <c r="J390" s="806"/>
      <c r="K390" s="808"/>
      <c r="L390" s="808"/>
      <c r="M390" s="808"/>
      <c r="N390" s="808"/>
      <c r="O390" s="808"/>
      <c r="P390" s="808"/>
      <c r="Q390" s="808"/>
      <c r="R390" s="808"/>
      <c r="S390" s="808"/>
      <c r="T390" s="808"/>
      <c r="U390" s="808"/>
      <c r="V390" s="808"/>
      <c r="W390" s="808"/>
      <c r="X390" s="808"/>
      <c r="Y390" s="808"/>
      <c r="Z390" s="808"/>
      <c r="AA390" s="808"/>
      <c r="AB390" s="808"/>
      <c r="AC390" s="808"/>
    </row>
    <row r="391">
      <c r="A391" s="808"/>
      <c r="B391" s="808"/>
      <c r="C391" s="806"/>
      <c r="D391" s="806"/>
      <c r="E391" s="806"/>
      <c r="F391" s="806"/>
      <c r="G391" s="806"/>
      <c r="H391" s="806"/>
      <c r="I391" s="806"/>
      <c r="J391" s="806"/>
      <c r="K391" s="808"/>
      <c r="L391" s="808"/>
      <c r="M391" s="808"/>
      <c r="N391" s="808"/>
      <c r="O391" s="808"/>
      <c r="P391" s="808"/>
      <c r="Q391" s="808"/>
      <c r="R391" s="808"/>
      <c r="S391" s="808"/>
      <c r="T391" s="808"/>
      <c r="U391" s="808"/>
      <c r="V391" s="808"/>
      <c r="W391" s="808"/>
      <c r="X391" s="808"/>
      <c r="Y391" s="808"/>
      <c r="Z391" s="808"/>
      <c r="AA391" s="808"/>
      <c r="AB391" s="808"/>
      <c r="AC391" s="808"/>
    </row>
    <row r="392">
      <c r="A392" s="808"/>
      <c r="B392" s="808"/>
      <c r="C392" s="806"/>
      <c r="D392" s="806"/>
      <c r="E392" s="806"/>
      <c r="F392" s="806"/>
      <c r="G392" s="806"/>
      <c r="H392" s="806"/>
      <c r="I392" s="806"/>
      <c r="J392" s="806"/>
      <c r="K392" s="808"/>
      <c r="L392" s="808"/>
      <c r="M392" s="808"/>
      <c r="N392" s="808"/>
      <c r="O392" s="808"/>
      <c r="P392" s="808"/>
      <c r="Q392" s="808"/>
      <c r="R392" s="808"/>
      <c r="S392" s="808"/>
      <c r="T392" s="808"/>
      <c r="U392" s="808"/>
      <c r="V392" s="808"/>
      <c r="W392" s="808"/>
      <c r="X392" s="808"/>
      <c r="Y392" s="808"/>
      <c r="Z392" s="808"/>
      <c r="AA392" s="808"/>
      <c r="AB392" s="808"/>
      <c r="AC392" s="808"/>
    </row>
    <row r="393">
      <c r="A393" s="808"/>
      <c r="B393" s="808"/>
      <c r="C393" s="806"/>
      <c r="D393" s="806"/>
      <c r="E393" s="806"/>
      <c r="F393" s="806"/>
      <c r="G393" s="806"/>
      <c r="H393" s="806"/>
      <c r="I393" s="806"/>
      <c r="J393" s="806"/>
      <c r="K393" s="808"/>
      <c r="L393" s="808"/>
      <c r="M393" s="808"/>
      <c r="N393" s="808"/>
      <c r="O393" s="808"/>
      <c r="P393" s="808"/>
      <c r="Q393" s="808"/>
      <c r="R393" s="808"/>
      <c r="S393" s="808"/>
      <c r="T393" s="808"/>
      <c r="U393" s="808"/>
      <c r="V393" s="808"/>
      <c r="W393" s="808"/>
      <c r="X393" s="808"/>
      <c r="Y393" s="808"/>
      <c r="Z393" s="808"/>
      <c r="AA393" s="808"/>
      <c r="AB393" s="808"/>
      <c r="AC393" s="808"/>
    </row>
    <row r="394">
      <c r="A394" s="808"/>
      <c r="B394" s="808"/>
      <c r="C394" s="806"/>
      <c r="D394" s="806"/>
      <c r="E394" s="806"/>
      <c r="F394" s="806"/>
      <c r="G394" s="806"/>
      <c r="H394" s="806"/>
      <c r="I394" s="806"/>
      <c r="J394" s="806"/>
      <c r="K394" s="808"/>
      <c r="L394" s="808"/>
      <c r="M394" s="808"/>
      <c r="N394" s="808"/>
      <c r="O394" s="808"/>
      <c r="P394" s="808"/>
      <c r="Q394" s="808"/>
      <c r="R394" s="808"/>
      <c r="S394" s="808"/>
      <c r="T394" s="808"/>
      <c r="U394" s="808"/>
      <c r="V394" s="808"/>
      <c r="W394" s="808"/>
      <c r="X394" s="808"/>
      <c r="Y394" s="808"/>
      <c r="Z394" s="808"/>
      <c r="AA394" s="808"/>
      <c r="AB394" s="808"/>
      <c r="AC394" s="808"/>
    </row>
    <row r="395">
      <c r="A395" s="808"/>
      <c r="B395" s="808"/>
      <c r="C395" s="806"/>
      <c r="D395" s="806"/>
      <c r="E395" s="806"/>
      <c r="F395" s="806"/>
      <c r="G395" s="806"/>
      <c r="H395" s="806"/>
      <c r="I395" s="806"/>
      <c r="J395" s="806"/>
      <c r="K395" s="808"/>
      <c r="L395" s="808"/>
      <c r="M395" s="808"/>
      <c r="N395" s="808"/>
      <c r="O395" s="808"/>
      <c r="P395" s="808"/>
      <c r="Q395" s="808"/>
      <c r="R395" s="808"/>
      <c r="S395" s="808"/>
      <c r="T395" s="808"/>
      <c r="U395" s="808"/>
      <c r="V395" s="808"/>
      <c r="W395" s="808"/>
      <c r="X395" s="808"/>
      <c r="Y395" s="808"/>
      <c r="Z395" s="808"/>
      <c r="AA395" s="808"/>
      <c r="AB395" s="808"/>
      <c r="AC395" s="808"/>
    </row>
    <row r="396">
      <c r="A396" s="808"/>
      <c r="B396" s="808"/>
      <c r="C396" s="806"/>
      <c r="D396" s="806"/>
      <c r="E396" s="806"/>
      <c r="F396" s="806"/>
      <c r="G396" s="806"/>
      <c r="H396" s="806"/>
      <c r="I396" s="806"/>
      <c r="J396" s="806"/>
      <c r="K396" s="808"/>
      <c r="L396" s="808"/>
      <c r="M396" s="808"/>
      <c r="N396" s="808"/>
      <c r="O396" s="808"/>
      <c r="P396" s="808"/>
      <c r="Q396" s="808"/>
      <c r="R396" s="808"/>
      <c r="S396" s="808"/>
      <c r="T396" s="808"/>
      <c r="U396" s="808"/>
      <c r="V396" s="808"/>
      <c r="W396" s="808"/>
      <c r="X396" s="808"/>
      <c r="Y396" s="808"/>
      <c r="Z396" s="808"/>
      <c r="AA396" s="808"/>
      <c r="AB396" s="808"/>
      <c r="AC396" s="808"/>
    </row>
    <row r="397">
      <c r="A397" s="808"/>
      <c r="B397" s="808"/>
      <c r="C397" s="806"/>
      <c r="D397" s="806"/>
      <c r="E397" s="806"/>
      <c r="F397" s="806"/>
      <c r="G397" s="806"/>
      <c r="H397" s="806"/>
      <c r="I397" s="806"/>
      <c r="J397" s="806"/>
      <c r="K397" s="808"/>
      <c r="L397" s="808"/>
      <c r="M397" s="808"/>
      <c r="N397" s="808"/>
      <c r="O397" s="808"/>
      <c r="P397" s="808"/>
      <c r="Q397" s="808"/>
      <c r="R397" s="808"/>
      <c r="S397" s="808"/>
      <c r="T397" s="808"/>
      <c r="U397" s="808"/>
      <c r="V397" s="808"/>
      <c r="W397" s="808"/>
      <c r="X397" s="808"/>
      <c r="Y397" s="808"/>
      <c r="Z397" s="808"/>
      <c r="AA397" s="808"/>
      <c r="AB397" s="808"/>
      <c r="AC397" s="808"/>
    </row>
    <row r="398">
      <c r="A398" s="808"/>
      <c r="B398" s="808"/>
      <c r="C398" s="806"/>
      <c r="D398" s="806"/>
      <c r="E398" s="806"/>
      <c r="F398" s="806"/>
      <c r="G398" s="806"/>
      <c r="H398" s="806"/>
      <c r="I398" s="806"/>
      <c r="J398" s="806"/>
      <c r="K398" s="808"/>
      <c r="L398" s="808"/>
      <c r="M398" s="808"/>
      <c r="N398" s="808"/>
      <c r="O398" s="808"/>
      <c r="P398" s="808"/>
      <c r="Q398" s="808"/>
      <c r="R398" s="808"/>
      <c r="S398" s="808"/>
      <c r="T398" s="808"/>
      <c r="U398" s="808"/>
      <c r="V398" s="808"/>
      <c r="W398" s="808"/>
      <c r="X398" s="808"/>
      <c r="Y398" s="808"/>
      <c r="Z398" s="808"/>
      <c r="AA398" s="808"/>
      <c r="AB398" s="808"/>
      <c r="AC398" s="808"/>
    </row>
    <row r="399">
      <c r="A399" s="808"/>
      <c r="B399" s="808"/>
      <c r="C399" s="806"/>
      <c r="D399" s="806"/>
      <c r="E399" s="806"/>
      <c r="F399" s="806"/>
      <c r="G399" s="806"/>
      <c r="H399" s="806"/>
      <c r="I399" s="806"/>
      <c r="J399" s="806"/>
      <c r="K399" s="808"/>
      <c r="L399" s="808"/>
      <c r="M399" s="808"/>
      <c r="N399" s="808"/>
      <c r="O399" s="808"/>
      <c r="P399" s="808"/>
      <c r="Q399" s="808"/>
      <c r="R399" s="808"/>
      <c r="S399" s="808"/>
      <c r="T399" s="808"/>
      <c r="U399" s="808"/>
      <c r="V399" s="808"/>
      <c r="W399" s="808"/>
      <c r="X399" s="808"/>
      <c r="Y399" s="808"/>
      <c r="Z399" s="808"/>
      <c r="AA399" s="808"/>
      <c r="AB399" s="808"/>
      <c r="AC399" s="808"/>
    </row>
    <row r="400">
      <c r="A400" s="808"/>
      <c r="B400" s="808"/>
      <c r="C400" s="806"/>
      <c r="D400" s="806"/>
      <c r="E400" s="806"/>
      <c r="F400" s="806"/>
      <c r="G400" s="806"/>
      <c r="H400" s="806"/>
      <c r="I400" s="806"/>
      <c r="J400" s="806"/>
      <c r="K400" s="808"/>
      <c r="L400" s="808"/>
      <c r="M400" s="808"/>
      <c r="N400" s="808"/>
      <c r="O400" s="808"/>
      <c r="P400" s="808"/>
      <c r="Q400" s="808"/>
      <c r="R400" s="808"/>
      <c r="S400" s="808"/>
      <c r="T400" s="808"/>
      <c r="U400" s="808"/>
      <c r="V400" s="808"/>
      <c r="W400" s="808"/>
      <c r="X400" s="808"/>
      <c r="Y400" s="808"/>
      <c r="Z400" s="808"/>
      <c r="AA400" s="808"/>
      <c r="AB400" s="808"/>
      <c r="AC400" s="808"/>
    </row>
    <row r="401">
      <c r="A401" s="808"/>
      <c r="B401" s="808"/>
      <c r="C401" s="806"/>
      <c r="D401" s="806"/>
      <c r="E401" s="806"/>
      <c r="F401" s="806"/>
      <c r="G401" s="806"/>
      <c r="H401" s="806"/>
      <c r="I401" s="806"/>
      <c r="J401" s="806"/>
      <c r="K401" s="808"/>
      <c r="L401" s="808"/>
      <c r="M401" s="808"/>
      <c r="N401" s="808"/>
      <c r="O401" s="808"/>
      <c r="P401" s="808"/>
      <c r="Q401" s="808"/>
      <c r="R401" s="808"/>
      <c r="S401" s="808"/>
      <c r="T401" s="808"/>
      <c r="U401" s="808"/>
      <c r="V401" s="808"/>
      <c r="W401" s="808"/>
      <c r="X401" s="808"/>
      <c r="Y401" s="808"/>
      <c r="Z401" s="808"/>
      <c r="AA401" s="808"/>
      <c r="AB401" s="808"/>
      <c r="AC401" s="808"/>
    </row>
    <row r="402">
      <c r="A402" s="808"/>
      <c r="B402" s="808"/>
      <c r="C402" s="806"/>
      <c r="D402" s="806"/>
      <c r="E402" s="806"/>
      <c r="F402" s="806"/>
      <c r="G402" s="806"/>
      <c r="H402" s="806"/>
      <c r="I402" s="806"/>
      <c r="J402" s="806"/>
      <c r="K402" s="808"/>
      <c r="L402" s="808"/>
      <c r="M402" s="808"/>
      <c r="N402" s="808"/>
      <c r="O402" s="808"/>
      <c r="P402" s="808"/>
      <c r="Q402" s="808"/>
      <c r="R402" s="808"/>
      <c r="S402" s="808"/>
      <c r="T402" s="808"/>
      <c r="U402" s="808"/>
      <c r="V402" s="808"/>
      <c r="W402" s="808"/>
      <c r="X402" s="808"/>
      <c r="Y402" s="808"/>
      <c r="Z402" s="808"/>
      <c r="AA402" s="808"/>
      <c r="AB402" s="808"/>
      <c r="AC402" s="808"/>
    </row>
    <row r="403">
      <c r="A403" s="808"/>
      <c r="B403" s="808"/>
      <c r="C403" s="806"/>
      <c r="D403" s="806"/>
      <c r="E403" s="806"/>
      <c r="F403" s="806"/>
      <c r="G403" s="806"/>
      <c r="H403" s="806"/>
      <c r="I403" s="806"/>
      <c r="J403" s="806"/>
      <c r="K403" s="808"/>
      <c r="L403" s="808"/>
      <c r="M403" s="808"/>
      <c r="N403" s="808"/>
      <c r="O403" s="808"/>
      <c r="P403" s="808"/>
      <c r="Q403" s="808"/>
      <c r="R403" s="808"/>
      <c r="S403" s="808"/>
      <c r="T403" s="808"/>
      <c r="U403" s="808"/>
      <c r="V403" s="808"/>
      <c r="W403" s="808"/>
      <c r="X403" s="808"/>
      <c r="Y403" s="808"/>
      <c r="Z403" s="808"/>
      <c r="AA403" s="808"/>
      <c r="AB403" s="808"/>
      <c r="AC403" s="808"/>
    </row>
    <row r="404">
      <c r="A404" s="808"/>
      <c r="B404" s="808"/>
      <c r="C404" s="806"/>
      <c r="D404" s="806"/>
      <c r="E404" s="806"/>
      <c r="F404" s="806"/>
      <c r="G404" s="806"/>
      <c r="H404" s="806"/>
      <c r="I404" s="806"/>
      <c r="J404" s="806"/>
      <c r="K404" s="808"/>
      <c r="L404" s="808"/>
      <c r="M404" s="808"/>
      <c r="N404" s="808"/>
      <c r="O404" s="808"/>
      <c r="P404" s="808"/>
      <c r="Q404" s="808"/>
      <c r="R404" s="808"/>
      <c r="S404" s="808"/>
      <c r="T404" s="808"/>
      <c r="U404" s="808"/>
      <c r="V404" s="808"/>
      <c r="W404" s="808"/>
      <c r="X404" s="808"/>
      <c r="Y404" s="808"/>
      <c r="Z404" s="808"/>
      <c r="AA404" s="808"/>
      <c r="AB404" s="808"/>
      <c r="AC404" s="808"/>
    </row>
    <row r="405">
      <c r="A405" s="808"/>
      <c r="B405" s="808"/>
      <c r="C405" s="806"/>
      <c r="D405" s="806"/>
      <c r="E405" s="806"/>
      <c r="F405" s="806"/>
      <c r="G405" s="806"/>
      <c r="H405" s="806"/>
      <c r="I405" s="806"/>
      <c r="J405" s="806"/>
      <c r="K405" s="808"/>
      <c r="L405" s="808"/>
      <c r="M405" s="808"/>
      <c r="N405" s="808"/>
      <c r="O405" s="808"/>
      <c r="P405" s="808"/>
      <c r="Q405" s="808"/>
      <c r="R405" s="808"/>
      <c r="S405" s="808"/>
      <c r="T405" s="808"/>
      <c r="U405" s="808"/>
      <c r="V405" s="808"/>
      <c r="W405" s="808"/>
      <c r="X405" s="808"/>
      <c r="Y405" s="808"/>
      <c r="Z405" s="808"/>
      <c r="AA405" s="808"/>
      <c r="AB405" s="808"/>
      <c r="AC405" s="808"/>
    </row>
    <row r="406">
      <c r="A406" s="808"/>
      <c r="B406" s="808"/>
      <c r="C406" s="806"/>
      <c r="D406" s="806"/>
      <c r="E406" s="806"/>
      <c r="F406" s="806"/>
      <c r="G406" s="806"/>
      <c r="H406" s="806"/>
      <c r="I406" s="806"/>
      <c r="J406" s="806"/>
      <c r="K406" s="808"/>
      <c r="L406" s="808"/>
      <c r="M406" s="808"/>
      <c r="N406" s="808"/>
      <c r="O406" s="808"/>
      <c r="P406" s="808"/>
      <c r="Q406" s="808"/>
      <c r="R406" s="808"/>
      <c r="S406" s="808"/>
      <c r="T406" s="808"/>
      <c r="U406" s="808"/>
      <c r="V406" s="808"/>
      <c r="W406" s="808"/>
      <c r="X406" s="808"/>
      <c r="Y406" s="808"/>
      <c r="Z406" s="808"/>
      <c r="AA406" s="808"/>
      <c r="AB406" s="808"/>
      <c r="AC406" s="808"/>
    </row>
    <row r="407">
      <c r="A407" s="808"/>
      <c r="B407" s="808"/>
      <c r="C407" s="806"/>
      <c r="D407" s="806"/>
      <c r="E407" s="806"/>
      <c r="F407" s="806"/>
      <c r="G407" s="806"/>
      <c r="H407" s="806"/>
      <c r="I407" s="806"/>
      <c r="J407" s="806"/>
      <c r="K407" s="808"/>
      <c r="L407" s="808"/>
      <c r="M407" s="808"/>
      <c r="N407" s="808"/>
      <c r="O407" s="808"/>
      <c r="P407" s="808"/>
      <c r="Q407" s="808"/>
      <c r="R407" s="808"/>
      <c r="S407" s="808"/>
      <c r="T407" s="808"/>
      <c r="U407" s="808"/>
      <c r="V407" s="808"/>
      <c r="W407" s="808"/>
      <c r="X407" s="808"/>
      <c r="Y407" s="808"/>
      <c r="Z407" s="808"/>
      <c r="AA407" s="808"/>
      <c r="AB407" s="808"/>
      <c r="AC407" s="808"/>
    </row>
    <row r="408">
      <c r="A408" s="808"/>
      <c r="B408" s="808"/>
      <c r="C408" s="806"/>
      <c r="D408" s="806"/>
      <c r="E408" s="806"/>
      <c r="F408" s="806"/>
      <c r="G408" s="806"/>
      <c r="H408" s="806"/>
      <c r="I408" s="806"/>
      <c r="J408" s="806"/>
      <c r="K408" s="808"/>
      <c r="L408" s="808"/>
      <c r="M408" s="808"/>
      <c r="N408" s="808"/>
      <c r="O408" s="808"/>
      <c r="P408" s="808"/>
      <c r="Q408" s="808"/>
      <c r="R408" s="808"/>
      <c r="S408" s="808"/>
      <c r="T408" s="808"/>
      <c r="U408" s="808"/>
      <c r="V408" s="808"/>
      <c r="W408" s="808"/>
      <c r="X408" s="808"/>
      <c r="Y408" s="808"/>
      <c r="Z408" s="808"/>
      <c r="AA408" s="808"/>
      <c r="AB408" s="808"/>
      <c r="AC408" s="808"/>
    </row>
    <row r="409">
      <c r="A409" s="808"/>
      <c r="B409" s="808"/>
      <c r="C409" s="806"/>
      <c r="D409" s="806"/>
      <c r="E409" s="806"/>
      <c r="F409" s="806"/>
      <c r="G409" s="806"/>
      <c r="H409" s="806"/>
      <c r="I409" s="806"/>
      <c r="J409" s="806"/>
      <c r="K409" s="808"/>
      <c r="L409" s="808"/>
      <c r="M409" s="808"/>
      <c r="N409" s="808"/>
      <c r="O409" s="808"/>
      <c r="P409" s="808"/>
      <c r="Q409" s="808"/>
      <c r="R409" s="808"/>
      <c r="S409" s="808"/>
      <c r="T409" s="808"/>
      <c r="U409" s="808"/>
      <c r="V409" s="808"/>
      <c r="W409" s="808"/>
      <c r="X409" s="808"/>
      <c r="Y409" s="808"/>
      <c r="Z409" s="808"/>
      <c r="AA409" s="808"/>
      <c r="AB409" s="808"/>
      <c r="AC409" s="808"/>
    </row>
    <row r="410">
      <c r="A410" s="808"/>
      <c r="B410" s="808"/>
      <c r="C410" s="806"/>
      <c r="D410" s="806"/>
      <c r="E410" s="806"/>
      <c r="F410" s="806"/>
      <c r="G410" s="806"/>
      <c r="H410" s="806"/>
      <c r="I410" s="806"/>
      <c r="J410" s="806"/>
      <c r="K410" s="808"/>
      <c r="L410" s="808"/>
      <c r="M410" s="808"/>
      <c r="N410" s="808"/>
      <c r="O410" s="808"/>
      <c r="P410" s="808"/>
      <c r="Q410" s="808"/>
      <c r="R410" s="808"/>
      <c r="S410" s="808"/>
      <c r="T410" s="808"/>
      <c r="U410" s="808"/>
      <c r="V410" s="808"/>
      <c r="W410" s="808"/>
      <c r="X410" s="808"/>
      <c r="Y410" s="808"/>
      <c r="Z410" s="808"/>
      <c r="AA410" s="808"/>
      <c r="AB410" s="808"/>
      <c r="AC410" s="808"/>
    </row>
    <row r="411">
      <c r="A411" s="808"/>
      <c r="B411" s="808"/>
      <c r="C411" s="806"/>
      <c r="D411" s="806"/>
      <c r="E411" s="806"/>
      <c r="F411" s="806"/>
      <c r="G411" s="806"/>
      <c r="H411" s="806"/>
      <c r="I411" s="806"/>
      <c r="J411" s="806"/>
      <c r="K411" s="808"/>
      <c r="L411" s="808"/>
      <c r="M411" s="808"/>
      <c r="N411" s="808"/>
      <c r="O411" s="808"/>
      <c r="P411" s="808"/>
      <c r="Q411" s="808"/>
      <c r="R411" s="808"/>
      <c r="S411" s="808"/>
      <c r="T411" s="808"/>
      <c r="U411" s="808"/>
      <c r="V411" s="808"/>
      <c r="W411" s="808"/>
      <c r="X411" s="808"/>
      <c r="Y411" s="808"/>
      <c r="Z411" s="808"/>
      <c r="AA411" s="808"/>
      <c r="AB411" s="808"/>
      <c r="AC411" s="808"/>
    </row>
    <row r="412">
      <c r="A412" s="808"/>
      <c r="B412" s="808"/>
      <c r="C412" s="806"/>
      <c r="D412" s="806"/>
      <c r="E412" s="806"/>
      <c r="F412" s="806"/>
      <c r="G412" s="806"/>
      <c r="H412" s="806"/>
      <c r="I412" s="806"/>
      <c r="J412" s="806"/>
      <c r="K412" s="808"/>
      <c r="L412" s="808"/>
      <c r="M412" s="808"/>
      <c r="N412" s="808"/>
      <c r="O412" s="808"/>
      <c r="P412" s="808"/>
      <c r="Q412" s="808"/>
      <c r="R412" s="808"/>
      <c r="S412" s="808"/>
      <c r="T412" s="808"/>
      <c r="U412" s="808"/>
      <c r="V412" s="808"/>
      <c r="W412" s="808"/>
      <c r="X412" s="808"/>
      <c r="Y412" s="808"/>
      <c r="Z412" s="808"/>
      <c r="AA412" s="808"/>
      <c r="AB412" s="808"/>
      <c r="AC412" s="808"/>
    </row>
    <row r="413">
      <c r="A413" s="808"/>
      <c r="B413" s="808"/>
      <c r="C413" s="806"/>
      <c r="D413" s="806"/>
      <c r="E413" s="806"/>
      <c r="F413" s="806"/>
      <c r="G413" s="806"/>
      <c r="H413" s="806"/>
      <c r="I413" s="806"/>
      <c r="J413" s="806"/>
      <c r="K413" s="808"/>
      <c r="L413" s="808"/>
      <c r="M413" s="808"/>
      <c r="N413" s="808"/>
      <c r="O413" s="808"/>
      <c r="P413" s="808"/>
      <c r="Q413" s="808"/>
      <c r="R413" s="808"/>
      <c r="S413" s="808"/>
      <c r="T413" s="808"/>
      <c r="U413" s="808"/>
      <c r="V413" s="808"/>
      <c r="W413" s="808"/>
      <c r="X413" s="808"/>
      <c r="Y413" s="808"/>
      <c r="Z413" s="808"/>
      <c r="AA413" s="808"/>
      <c r="AB413" s="808"/>
      <c r="AC413" s="808"/>
    </row>
    <row r="414">
      <c r="A414" s="808"/>
      <c r="B414" s="808"/>
      <c r="C414" s="806"/>
      <c r="D414" s="806"/>
      <c r="E414" s="806"/>
      <c r="F414" s="806"/>
      <c r="G414" s="806"/>
      <c r="H414" s="806"/>
      <c r="I414" s="806"/>
      <c r="J414" s="806"/>
      <c r="K414" s="808"/>
      <c r="L414" s="808"/>
      <c r="M414" s="808"/>
      <c r="N414" s="808"/>
      <c r="O414" s="808"/>
      <c r="P414" s="808"/>
      <c r="Q414" s="808"/>
      <c r="R414" s="808"/>
      <c r="S414" s="808"/>
      <c r="T414" s="808"/>
      <c r="U414" s="808"/>
      <c r="V414" s="808"/>
      <c r="W414" s="808"/>
      <c r="X414" s="808"/>
      <c r="Y414" s="808"/>
      <c r="Z414" s="808"/>
      <c r="AA414" s="808"/>
      <c r="AB414" s="808"/>
      <c r="AC414" s="808"/>
    </row>
    <row r="415">
      <c r="A415" s="808"/>
      <c r="B415" s="808"/>
      <c r="C415" s="806"/>
      <c r="D415" s="806"/>
      <c r="E415" s="806"/>
      <c r="F415" s="806"/>
      <c r="G415" s="806"/>
      <c r="H415" s="806"/>
      <c r="I415" s="806"/>
      <c r="J415" s="806"/>
      <c r="K415" s="808"/>
      <c r="L415" s="808"/>
      <c r="M415" s="808"/>
      <c r="N415" s="808"/>
      <c r="O415" s="808"/>
      <c r="P415" s="808"/>
      <c r="Q415" s="808"/>
      <c r="R415" s="808"/>
      <c r="S415" s="808"/>
      <c r="T415" s="808"/>
      <c r="U415" s="808"/>
      <c r="V415" s="808"/>
      <c r="W415" s="808"/>
      <c r="X415" s="808"/>
      <c r="Y415" s="808"/>
      <c r="Z415" s="808"/>
      <c r="AA415" s="808"/>
      <c r="AB415" s="808"/>
      <c r="AC415" s="808"/>
    </row>
    <row r="416">
      <c r="A416" s="808"/>
      <c r="B416" s="808"/>
      <c r="C416" s="806"/>
      <c r="D416" s="806"/>
      <c r="E416" s="806"/>
      <c r="F416" s="806"/>
      <c r="G416" s="806"/>
      <c r="H416" s="806"/>
      <c r="I416" s="806"/>
      <c r="J416" s="806"/>
      <c r="K416" s="808"/>
      <c r="L416" s="808"/>
      <c r="M416" s="808"/>
      <c r="N416" s="808"/>
      <c r="O416" s="808"/>
      <c r="P416" s="808"/>
      <c r="Q416" s="808"/>
      <c r="R416" s="808"/>
      <c r="S416" s="808"/>
      <c r="T416" s="808"/>
      <c r="U416" s="808"/>
      <c r="V416" s="808"/>
      <c r="W416" s="808"/>
      <c r="X416" s="808"/>
      <c r="Y416" s="808"/>
      <c r="Z416" s="808"/>
      <c r="AA416" s="808"/>
      <c r="AB416" s="808"/>
      <c r="AC416" s="808"/>
    </row>
    <row r="417">
      <c r="A417" s="808"/>
      <c r="B417" s="808"/>
      <c r="C417" s="806"/>
      <c r="D417" s="806"/>
      <c r="E417" s="806"/>
      <c r="F417" s="806"/>
      <c r="G417" s="806"/>
      <c r="H417" s="806"/>
      <c r="I417" s="806"/>
      <c r="J417" s="806"/>
      <c r="K417" s="808"/>
      <c r="L417" s="808"/>
      <c r="M417" s="808"/>
      <c r="N417" s="808"/>
      <c r="O417" s="808"/>
      <c r="P417" s="808"/>
      <c r="Q417" s="808"/>
      <c r="R417" s="808"/>
      <c r="S417" s="808"/>
      <c r="T417" s="808"/>
      <c r="U417" s="808"/>
      <c r="V417" s="808"/>
      <c r="W417" s="808"/>
      <c r="X417" s="808"/>
      <c r="Y417" s="808"/>
      <c r="Z417" s="808"/>
      <c r="AA417" s="808"/>
      <c r="AB417" s="808"/>
      <c r="AC417" s="808"/>
    </row>
    <row r="418">
      <c r="A418" s="808"/>
      <c r="B418" s="808"/>
      <c r="C418" s="806"/>
      <c r="D418" s="806"/>
      <c r="E418" s="806"/>
      <c r="F418" s="806"/>
      <c r="G418" s="806"/>
      <c r="H418" s="806"/>
      <c r="I418" s="806"/>
      <c r="J418" s="806"/>
      <c r="K418" s="808"/>
      <c r="L418" s="808"/>
      <c r="M418" s="808"/>
      <c r="N418" s="808"/>
      <c r="O418" s="808"/>
      <c r="P418" s="808"/>
      <c r="Q418" s="808"/>
      <c r="R418" s="808"/>
      <c r="S418" s="808"/>
      <c r="T418" s="808"/>
      <c r="U418" s="808"/>
      <c r="V418" s="808"/>
      <c r="W418" s="808"/>
      <c r="X418" s="808"/>
      <c r="Y418" s="808"/>
      <c r="Z418" s="808"/>
      <c r="AA418" s="808"/>
      <c r="AB418" s="808"/>
      <c r="AC418" s="808"/>
    </row>
    <row r="419">
      <c r="A419" s="808"/>
      <c r="B419" s="808"/>
      <c r="C419" s="806"/>
      <c r="D419" s="806"/>
      <c r="E419" s="806"/>
      <c r="F419" s="806"/>
      <c r="G419" s="806"/>
      <c r="H419" s="806"/>
      <c r="I419" s="806"/>
      <c r="J419" s="806"/>
      <c r="K419" s="808"/>
      <c r="L419" s="808"/>
      <c r="M419" s="808"/>
      <c r="N419" s="808"/>
      <c r="O419" s="808"/>
      <c r="P419" s="808"/>
      <c r="Q419" s="808"/>
      <c r="R419" s="808"/>
      <c r="S419" s="808"/>
      <c r="T419" s="808"/>
      <c r="U419" s="808"/>
      <c r="V419" s="808"/>
      <c r="W419" s="808"/>
      <c r="X419" s="808"/>
      <c r="Y419" s="808"/>
      <c r="Z419" s="808"/>
      <c r="AA419" s="808"/>
      <c r="AB419" s="808"/>
      <c r="AC419" s="808"/>
    </row>
    <row r="420">
      <c r="A420" s="808"/>
      <c r="B420" s="808"/>
      <c r="C420" s="806"/>
      <c r="D420" s="806"/>
      <c r="E420" s="806"/>
      <c r="F420" s="806"/>
      <c r="G420" s="806"/>
      <c r="H420" s="806"/>
      <c r="I420" s="806"/>
      <c r="J420" s="806"/>
      <c r="K420" s="808"/>
      <c r="L420" s="808"/>
      <c r="M420" s="808"/>
      <c r="N420" s="808"/>
      <c r="O420" s="808"/>
      <c r="P420" s="808"/>
      <c r="Q420" s="808"/>
      <c r="R420" s="808"/>
      <c r="S420" s="808"/>
      <c r="T420" s="808"/>
      <c r="U420" s="808"/>
      <c r="V420" s="808"/>
      <c r="W420" s="808"/>
      <c r="X420" s="808"/>
      <c r="Y420" s="808"/>
      <c r="Z420" s="808"/>
      <c r="AA420" s="808"/>
      <c r="AB420" s="808"/>
      <c r="AC420" s="808"/>
    </row>
    <row r="421">
      <c r="A421" s="808"/>
      <c r="B421" s="808"/>
      <c r="C421" s="806"/>
      <c r="D421" s="806"/>
      <c r="E421" s="806"/>
      <c r="F421" s="806"/>
      <c r="G421" s="806"/>
      <c r="H421" s="806"/>
      <c r="I421" s="806"/>
      <c r="J421" s="806"/>
      <c r="K421" s="808"/>
      <c r="L421" s="808"/>
      <c r="M421" s="808"/>
      <c r="N421" s="808"/>
      <c r="O421" s="808"/>
      <c r="P421" s="808"/>
      <c r="Q421" s="808"/>
      <c r="R421" s="808"/>
      <c r="S421" s="808"/>
      <c r="T421" s="808"/>
      <c r="U421" s="808"/>
      <c r="V421" s="808"/>
      <c r="W421" s="808"/>
      <c r="X421" s="808"/>
      <c r="Y421" s="808"/>
      <c r="Z421" s="808"/>
      <c r="AA421" s="808"/>
      <c r="AB421" s="808"/>
      <c r="AC421" s="808"/>
    </row>
    <row r="422">
      <c r="A422" s="808"/>
      <c r="B422" s="808"/>
      <c r="C422" s="806"/>
      <c r="D422" s="806"/>
      <c r="E422" s="806"/>
      <c r="F422" s="806"/>
      <c r="G422" s="806"/>
      <c r="H422" s="806"/>
      <c r="I422" s="806"/>
      <c r="J422" s="806"/>
      <c r="K422" s="808"/>
      <c r="L422" s="808"/>
      <c r="M422" s="808"/>
      <c r="N422" s="808"/>
      <c r="O422" s="808"/>
      <c r="P422" s="808"/>
      <c r="Q422" s="808"/>
      <c r="R422" s="808"/>
      <c r="S422" s="808"/>
      <c r="T422" s="808"/>
      <c r="U422" s="808"/>
      <c r="V422" s="808"/>
      <c r="W422" s="808"/>
      <c r="X422" s="808"/>
      <c r="Y422" s="808"/>
      <c r="Z422" s="808"/>
      <c r="AA422" s="808"/>
      <c r="AB422" s="808"/>
      <c r="AC422" s="808"/>
    </row>
    <row r="423">
      <c r="A423" s="808"/>
      <c r="B423" s="808"/>
      <c r="C423" s="806"/>
      <c r="D423" s="806"/>
      <c r="E423" s="806"/>
      <c r="F423" s="806"/>
      <c r="G423" s="806"/>
      <c r="H423" s="806"/>
      <c r="I423" s="806"/>
      <c r="J423" s="806"/>
      <c r="K423" s="808"/>
      <c r="L423" s="808"/>
      <c r="M423" s="808"/>
      <c r="N423" s="808"/>
      <c r="O423" s="808"/>
      <c r="P423" s="808"/>
      <c r="Q423" s="808"/>
      <c r="R423" s="808"/>
      <c r="S423" s="808"/>
      <c r="T423" s="808"/>
      <c r="U423" s="808"/>
      <c r="V423" s="808"/>
      <c r="W423" s="808"/>
      <c r="X423" s="808"/>
      <c r="Y423" s="808"/>
      <c r="Z423" s="808"/>
      <c r="AA423" s="808"/>
      <c r="AB423" s="808"/>
      <c r="AC423" s="808"/>
    </row>
    <row r="424">
      <c r="A424" s="808"/>
      <c r="B424" s="808"/>
      <c r="C424" s="806"/>
      <c r="D424" s="806"/>
      <c r="E424" s="806"/>
      <c r="F424" s="806"/>
      <c r="G424" s="806"/>
      <c r="H424" s="806"/>
      <c r="I424" s="806"/>
      <c r="J424" s="806"/>
      <c r="K424" s="808"/>
      <c r="L424" s="808"/>
      <c r="M424" s="808"/>
      <c r="N424" s="808"/>
      <c r="O424" s="808"/>
      <c r="P424" s="808"/>
      <c r="Q424" s="808"/>
      <c r="R424" s="808"/>
      <c r="S424" s="808"/>
      <c r="T424" s="808"/>
      <c r="U424" s="808"/>
      <c r="V424" s="808"/>
      <c r="W424" s="808"/>
      <c r="X424" s="808"/>
      <c r="Y424" s="808"/>
      <c r="Z424" s="808"/>
      <c r="AA424" s="808"/>
      <c r="AB424" s="808"/>
      <c r="AC424" s="808"/>
    </row>
    <row r="425">
      <c r="A425" s="808"/>
      <c r="B425" s="808"/>
      <c r="C425" s="806"/>
      <c r="D425" s="806"/>
      <c r="E425" s="806"/>
      <c r="F425" s="806"/>
      <c r="G425" s="806"/>
      <c r="H425" s="806"/>
      <c r="I425" s="806"/>
      <c r="J425" s="806"/>
      <c r="K425" s="808"/>
      <c r="L425" s="808"/>
      <c r="M425" s="808"/>
      <c r="N425" s="808"/>
      <c r="O425" s="808"/>
      <c r="P425" s="808"/>
      <c r="Q425" s="808"/>
      <c r="R425" s="808"/>
      <c r="S425" s="808"/>
      <c r="T425" s="808"/>
      <c r="U425" s="808"/>
      <c r="V425" s="808"/>
      <c r="W425" s="808"/>
      <c r="X425" s="808"/>
      <c r="Y425" s="808"/>
      <c r="Z425" s="808"/>
      <c r="AA425" s="808"/>
      <c r="AB425" s="808"/>
      <c r="AC425" s="808"/>
    </row>
    <row r="426">
      <c r="A426" s="808"/>
      <c r="B426" s="808"/>
      <c r="C426" s="806"/>
      <c r="D426" s="806"/>
      <c r="E426" s="806"/>
      <c r="F426" s="806"/>
      <c r="G426" s="806"/>
      <c r="H426" s="806"/>
      <c r="I426" s="806"/>
      <c r="J426" s="806"/>
      <c r="K426" s="808"/>
      <c r="L426" s="808"/>
      <c r="M426" s="808"/>
      <c r="N426" s="808"/>
      <c r="O426" s="808"/>
      <c r="P426" s="808"/>
      <c r="Q426" s="808"/>
      <c r="R426" s="808"/>
      <c r="S426" s="808"/>
      <c r="T426" s="808"/>
      <c r="U426" s="808"/>
      <c r="V426" s="808"/>
      <c r="W426" s="808"/>
      <c r="X426" s="808"/>
      <c r="Y426" s="808"/>
      <c r="Z426" s="808"/>
      <c r="AA426" s="808"/>
      <c r="AB426" s="808"/>
      <c r="AC426" s="808"/>
    </row>
    <row r="427">
      <c r="A427" s="808"/>
      <c r="B427" s="808"/>
      <c r="C427" s="806"/>
      <c r="D427" s="806"/>
      <c r="E427" s="806"/>
      <c r="F427" s="806"/>
      <c r="G427" s="806"/>
      <c r="H427" s="806"/>
      <c r="I427" s="806"/>
      <c r="J427" s="806"/>
      <c r="K427" s="808"/>
      <c r="L427" s="808"/>
      <c r="M427" s="808"/>
      <c r="N427" s="808"/>
      <c r="O427" s="808"/>
      <c r="P427" s="808"/>
      <c r="Q427" s="808"/>
      <c r="R427" s="808"/>
      <c r="S427" s="808"/>
      <c r="T427" s="808"/>
      <c r="U427" s="808"/>
      <c r="V427" s="808"/>
      <c r="W427" s="808"/>
      <c r="X427" s="808"/>
      <c r="Y427" s="808"/>
      <c r="Z427" s="808"/>
      <c r="AA427" s="808"/>
      <c r="AB427" s="808"/>
      <c r="AC427" s="808"/>
    </row>
    <row r="428">
      <c r="A428" s="808"/>
      <c r="B428" s="808"/>
      <c r="C428" s="806"/>
      <c r="D428" s="806"/>
      <c r="E428" s="806"/>
      <c r="F428" s="806"/>
      <c r="G428" s="806"/>
      <c r="H428" s="806"/>
      <c r="I428" s="806"/>
      <c r="J428" s="806"/>
      <c r="K428" s="808"/>
      <c r="L428" s="808"/>
      <c r="M428" s="808"/>
      <c r="N428" s="808"/>
      <c r="O428" s="808"/>
      <c r="P428" s="808"/>
      <c r="Q428" s="808"/>
      <c r="R428" s="808"/>
      <c r="S428" s="808"/>
      <c r="T428" s="808"/>
      <c r="U428" s="808"/>
      <c r="V428" s="808"/>
      <c r="W428" s="808"/>
      <c r="X428" s="808"/>
      <c r="Y428" s="808"/>
      <c r="Z428" s="808"/>
      <c r="AA428" s="808"/>
      <c r="AB428" s="808"/>
      <c r="AC428" s="808"/>
    </row>
    <row r="429">
      <c r="A429" s="808"/>
      <c r="B429" s="808"/>
      <c r="C429" s="806"/>
      <c r="D429" s="806"/>
      <c r="E429" s="806"/>
      <c r="F429" s="806"/>
      <c r="G429" s="806"/>
      <c r="H429" s="806"/>
      <c r="I429" s="806"/>
      <c r="J429" s="806"/>
      <c r="K429" s="808"/>
      <c r="L429" s="808"/>
      <c r="M429" s="808"/>
      <c r="N429" s="808"/>
      <c r="O429" s="808"/>
      <c r="P429" s="808"/>
      <c r="Q429" s="808"/>
      <c r="R429" s="808"/>
      <c r="S429" s="808"/>
      <c r="T429" s="808"/>
      <c r="U429" s="808"/>
      <c r="V429" s="808"/>
      <c r="W429" s="808"/>
      <c r="X429" s="808"/>
      <c r="Y429" s="808"/>
      <c r="Z429" s="808"/>
      <c r="AA429" s="808"/>
      <c r="AB429" s="808"/>
      <c r="AC429" s="808"/>
    </row>
    <row r="430">
      <c r="A430" s="808"/>
      <c r="B430" s="808"/>
      <c r="C430" s="806"/>
      <c r="D430" s="806"/>
      <c r="E430" s="806"/>
      <c r="F430" s="806"/>
      <c r="G430" s="806"/>
      <c r="H430" s="806"/>
      <c r="I430" s="806"/>
      <c r="J430" s="806"/>
      <c r="K430" s="808"/>
      <c r="L430" s="808"/>
      <c r="M430" s="808"/>
      <c r="N430" s="808"/>
      <c r="O430" s="808"/>
      <c r="P430" s="808"/>
      <c r="Q430" s="808"/>
      <c r="R430" s="808"/>
      <c r="S430" s="808"/>
      <c r="T430" s="808"/>
      <c r="U430" s="808"/>
      <c r="V430" s="808"/>
      <c r="W430" s="808"/>
      <c r="X430" s="808"/>
      <c r="Y430" s="808"/>
      <c r="Z430" s="808"/>
      <c r="AA430" s="808"/>
      <c r="AB430" s="808"/>
      <c r="AC430" s="808"/>
    </row>
    <row r="431">
      <c r="A431" s="808"/>
      <c r="B431" s="808"/>
      <c r="C431" s="806"/>
      <c r="D431" s="806"/>
      <c r="E431" s="806"/>
      <c r="F431" s="806"/>
      <c r="G431" s="806"/>
      <c r="H431" s="806"/>
      <c r="I431" s="806"/>
      <c r="J431" s="806"/>
      <c r="K431" s="808"/>
      <c r="L431" s="808"/>
      <c r="M431" s="808"/>
      <c r="N431" s="808"/>
      <c r="O431" s="808"/>
      <c r="P431" s="808"/>
      <c r="Q431" s="808"/>
      <c r="R431" s="808"/>
      <c r="S431" s="808"/>
      <c r="T431" s="808"/>
      <c r="U431" s="808"/>
      <c r="V431" s="808"/>
      <c r="W431" s="808"/>
      <c r="X431" s="808"/>
      <c r="Y431" s="808"/>
      <c r="Z431" s="808"/>
      <c r="AA431" s="808"/>
      <c r="AB431" s="808"/>
      <c r="AC431" s="808"/>
    </row>
    <row r="432">
      <c r="A432" s="808"/>
      <c r="B432" s="808"/>
      <c r="C432" s="806"/>
      <c r="D432" s="806"/>
      <c r="E432" s="806"/>
      <c r="F432" s="806"/>
      <c r="G432" s="806"/>
      <c r="H432" s="806"/>
      <c r="I432" s="806"/>
      <c r="J432" s="806"/>
      <c r="K432" s="808"/>
      <c r="L432" s="808"/>
      <c r="M432" s="808"/>
      <c r="N432" s="808"/>
      <c r="O432" s="808"/>
      <c r="P432" s="808"/>
      <c r="Q432" s="808"/>
      <c r="R432" s="808"/>
      <c r="S432" s="808"/>
      <c r="T432" s="808"/>
      <c r="U432" s="808"/>
      <c r="V432" s="808"/>
      <c r="W432" s="808"/>
      <c r="X432" s="808"/>
      <c r="Y432" s="808"/>
      <c r="Z432" s="808"/>
      <c r="AA432" s="808"/>
      <c r="AB432" s="808"/>
      <c r="AC432" s="808"/>
    </row>
    <row r="433">
      <c r="A433" s="808"/>
      <c r="B433" s="808"/>
      <c r="C433" s="806"/>
      <c r="D433" s="806"/>
      <c r="E433" s="806"/>
      <c r="F433" s="806"/>
      <c r="G433" s="806"/>
      <c r="H433" s="806"/>
      <c r="I433" s="806"/>
      <c r="J433" s="806"/>
      <c r="K433" s="808"/>
      <c r="L433" s="808"/>
      <c r="M433" s="808"/>
      <c r="N433" s="808"/>
      <c r="O433" s="808"/>
      <c r="P433" s="808"/>
      <c r="Q433" s="808"/>
      <c r="R433" s="808"/>
      <c r="S433" s="808"/>
      <c r="T433" s="808"/>
      <c r="U433" s="808"/>
      <c r="V433" s="808"/>
      <c r="W433" s="808"/>
      <c r="X433" s="808"/>
      <c r="Y433" s="808"/>
      <c r="Z433" s="808"/>
      <c r="AA433" s="808"/>
      <c r="AB433" s="808"/>
      <c r="AC433" s="808"/>
    </row>
    <row r="434">
      <c r="A434" s="808"/>
      <c r="B434" s="808"/>
      <c r="C434" s="806"/>
      <c r="D434" s="806"/>
      <c r="E434" s="806"/>
      <c r="F434" s="806"/>
      <c r="G434" s="806"/>
      <c r="H434" s="806"/>
      <c r="I434" s="806"/>
      <c r="J434" s="806"/>
      <c r="K434" s="808"/>
      <c r="L434" s="808"/>
      <c r="M434" s="808"/>
      <c r="N434" s="808"/>
      <c r="O434" s="808"/>
      <c r="P434" s="808"/>
      <c r="Q434" s="808"/>
      <c r="R434" s="808"/>
      <c r="S434" s="808"/>
      <c r="T434" s="808"/>
      <c r="U434" s="808"/>
      <c r="V434" s="808"/>
      <c r="W434" s="808"/>
      <c r="X434" s="808"/>
      <c r="Y434" s="808"/>
      <c r="Z434" s="808"/>
      <c r="AA434" s="808"/>
      <c r="AB434" s="808"/>
      <c r="AC434" s="808"/>
    </row>
    <row r="435">
      <c r="A435" s="808"/>
      <c r="B435" s="808"/>
      <c r="C435" s="806"/>
      <c r="D435" s="806"/>
      <c r="E435" s="806"/>
      <c r="F435" s="806"/>
      <c r="G435" s="806"/>
      <c r="H435" s="806"/>
      <c r="I435" s="806"/>
      <c r="J435" s="806"/>
      <c r="K435" s="808"/>
      <c r="L435" s="808"/>
      <c r="M435" s="808"/>
      <c r="N435" s="808"/>
      <c r="O435" s="808"/>
      <c r="P435" s="808"/>
      <c r="Q435" s="808"/>
      <c r="R435" s="808"/>
      <c r="S435" s="808"/>
      <c r="T435" s="808"/>
      <c r="U435" s="808"/>
      <c r="V435" s="808"/>
      <c r="W435" s="808"/>
      <c r="X435" s="808"/>
      <c r="Y435" s="808"/>
      <c r="Z435" s="808"/>
      <c r="AA435" s="808"/>
      <c r="AB435" s="808"/>
      <c r="AC435" s="808"/>
    </row>
    <row r="436">
      <c r="A436" s="808"/>
      <c r="B436" s="808"/>
      <c r="C436" s="806"/>
      <c r="D436" s="806"/>
      <c r="E436" s="806"/>
      <c r="F436" s="806"/>
      <c r="G436" s="806"/>
      <c r="H436" s="806"/>
      <c r="I436" s="806"/>
      <c r="J436" s="806"/>
      <c r="K436" s="808"/>
      <c r="L436" s="808"/>
      <c r="M436" s="808"/>
      <c r="N436" s="808"/>
      <c r="O436" s="808"/>
      <c r="P436" s="808"/>
      <c r="Q436" s="808"/>
      <c r="R436" s="808"/>
      <c r="S436" s="808"/>
      <c r="T436" s="808"/>
      <c r="U436" s="808"/>
      <c r="V436" s="808"/>
      <c r="W436" s="808"/>
      <c r="X436" s="808"/>
      <c r="Y436" s="808"/>
      <c r="Z436" s="808"/>
      <c r="AA436" s="808"/>
      <c r="AB436" s="808"/>
      <c r="AC436" s="808"/>
    </row>
    <row r="437">
      <c r="A437" s="808"/>
      <c r="B437" s="808"/>
      <c r="C437" s="806"/>
      <c r="D437" s="806"/>
      <c r="E437" s="806"/>
      <c r="F437" s="806"/>
      <c r="G437" s="806"/>
      <c r="H437" s="806"/>
      <c r="I437" s="806"/>
      <c r="J437" s="806"/>
      <c r="K437" s="808"/>
      <c r="L437" s="808"/>
      <c r="M437" s="808"/>
      <c r="N437" s="808"/>
      <c r="O437" s="808"/>
      <c r="P437" s="808"/>
      <c r="Q437" s="808"/>
      <c r="R437" s="808"/>
      <c r="S437" s="808"/>
      <c r="T437" s="808"/>
      <c r="U437" s="808"/>
      <c r="V437" s="808"/>
      <c r="W437" s="808"/>
      <c r="X437" s="808"/>
      <c r="Y437" s="808"/>
      <c r="Z437" s="808"/>
      <c r="AA437" s="808"/>
      <c r="AB437" s="808"/>
      <c r="AC437" s="808"/>
    </row>
    <row r="438">
      <c r="A438" s="808"/>
      <c r="B438" s="808"/>
      <c r="C438" s="806"/>
      <c r="D438" s="806"/>
      <c r="E438" s="806"/>
      <c r="F438" s="806"/>
      <c r="G438" s="806"/>
      <c r="H438" s="806"/>
      <c r="I438" s="806"/>
      <c r="J438" s="806"/>
      <c r="K438" s="808"/>
      <c r="L438" s="808"/>
      <c r="M438" s="808"/>
      <c r="N438" s="808"/>
      <c r="O438" s="808"/>
      <c r="P438" s="808"/>
      <c r="Q438" s="808"/>
      <c r="R438" s="808"/>
      <c r="S438" s="808"/>
      <c r="T438" s="808"/>
      <c r="U438" s="808"/>
      <c r="V438" s="808"/>
      <c r="W438" s="808"/>
      <c r="X438" s="808"/>
      <c r="Y438" s="808"/>
      <c r="Z438" s="808"/>
      <c r="AA438" s="808"/>
      <c r="AB438" s="808"/>
      <c r="AC438" s="808"/>
    </row>
    <row r="439">
      <c r="A439" s="808"/>
      <c r="B439" s="808"/>
      <c r="C439" s="806"/>
      <c r="D439" s="806"/>
      <c r="E439" s="806"/>
      <c r="F439" s="806"/>
      <c r="G439" s="806"/>
      <c r="H439" s="806"/>
      <c r="I439" s="806"/>
      <c r="J439" s="806"/>
      <c r="K439" s="808"/>
      <c r="L439" s="808"/>
      <c r="M439" s="808"/>
      <c r="N439" s="808"/>
      <c r="O439" s="808"/>
      <c r="P439" s="808"/>
      <c r="Q439" s="808"/>
      <c r="R439" s="808"/>
      <c r="S439" s="808"/>
      <c r="T439" s="808"/>
      <c r="U439" s="808"/>
      <c r="V439" s="808"/>
      <c r="W439" s="808"/>
      <c r="X439" s="808"/>
      <c r="Y439" s="808"/>
      <c r="Z439" s="808"/>
      <c r="AA439" s="808"/>
      <c r="AB439" s="808"/>
      <c r="AC439" s="808"/>
    </row>
    <row r="440">
      <c r="A440" s="808"/>
      <c r="B440" s="808"/>
      <c r="C440" s="806"/>
      <c r="D440" s="806"/>
      <c r="E440" s="806"/>
      <c r="F440" s="806"/>
      <c r="G440" s="806"/>
      <c r="H440" s="806"/>
      <c r="I440" s="806"/>
      <c r="J440" s="806"/>
      <c r="K440" s="808"/>
      <c r="L440" s="808"/>
      <c r="M440" s="808"/>
      <c r="N440" s="808"/>
      <c r="O440" s="808"/>
      <c r="P440" s="808"/>
      <c r="Q440" s="808"/>
      <c r="R440" s="808"/>
      <c r="S440" s="808"/>
      <c r="T440" s="808"/>
      <c r="U440" s="808"/>
      <c r="V440" s="808"/>
      <c r="W440" s="808"/>
      <c r="X440" s="808"/>
      <c r="Y440" s="808"/>
      <c r="Z440" s="808"/>
      <c r="AA440" s="808"/>
      <c r="AB440" s="808"/>
      <c r="AC440" s="808"/>
    </row>
    <row r="441">
      <c r="A441" s="808"/>
      <c r="B441" s="808"/>
      <c r="C441" s="806"/>
      <c r="D441" s="806"/>
      <c r="E441" s="806"/>
      <c r="F441" s="806"/>
      <c r="G441" s="806"/>
      <c r="H441" s="806"/>
      <c r="I441" s="806"/>
      <c r="J441" s="806"/>
      <c r="K441" s="808"/>
      <c r="L441" s="808"/>
      <c r="M441" s="808"/>
      <c r="N441" s="808"/>
      <c r="O441" s="808"/>
      <c r="P441" s="808"/>
      <c r="Q441" s="808"/>
      <c r="R441" s="808"/>
      <c r="S441" s="808"/>
      <c r="T441" s="808"/>
      <c r="U441" s="808"/>
      <c r="V441" s="808"/>
      <c r="W441" s="808"/>
      <c r="X441" s="808"/>
      <c r="Y441" s="808"/>
      <c r="Z441" s="808"/>
      <c r="AA441" s="808"/>
      <c r="AB441" s="808"/>
      <c r="AC441" s="808"/>
    </row>
    <row r="442">
      <c r="A442" s="808"/>
      <c r="B442" s="808"/>
      <c r="C442" s="806"/>
      <c r="D442" s="806"/>
      <c r="E442" s="806"/>
      <c r="F442" s="806"/>
      <c r="G442" s="806"/>
      <c r="H442" s="806"/>
      <c r="I442" s="806"/>
      <c r="J442" s="806"/>
      <c r="K442" s="808"/>
      <c r="L442" s="808"/>
      <c r="M442" s="808"/>
      <c r="N442" s="808"/>
      <c r="O442" s="808"/>
      <c r="P442" s="808"/>
      <c r="Q442" s="808"/>
      <c r="R442" s="808"/>
      <c r="S442" s="808"/>
      <c r="T442" s="808"/>
      <c r="U442" s="808"/>
      <c r="V442" s="808"/>
      <c r="W442" s="808"/>
      <c r="X442" s="808"/>
      <c r="Y442" s="808"/>
      <c r="Z442" s="808"/>
      <c r="AA442" s="808"/>
      <c r="AB442" s="808"/>
      <c r="AC442" s="808"/>
    </row>
    <row r="443">
      <c r="A443" s="808"/>
      <c r="B443" s="808"/>
      <c r="C443" s="806"/>
      <c r="D443" s="806"/>
      <c r="E443" s="806"/>
      <c r="F443" s="806"/>
      <c r="G443" s="806"/>
      <c r="H443" s="806"/>
      <c r="I443" s="806"/>
      <c r="J443" s="806"/>
      <c r="K443" s="808"/>
      <c r="L443" s="808"/>
      <c r="M443" s="808"/>
      <c r="N443" s="808"/>
      <c r="O443" s="808"/>
      <c r="P443" s="808"/>
      <c r="Q443" s="808"/>
      <c r="R443" s="808"/>
      <c r="S443" s="808"/>
      <c r="T443" s="808"/>
      <c r="U443" s="808"/>
      <c r="V443" s="808"/>
      <c r="W443" s="808"/>
      <c r="X443" s="808"/>
      <c r="Y443" s="808"/>
      <c r="Z443" s="808"/>
      <c r="AA443" s="808"/>
      <c r="AB443" s="808"/>
      <c r="AC443" s="808"/>
    </row>
    <row r="444">
      <c r="A444" s="808"/>
      <c r="B444" s="808"/>
      <c r="C444" s="806"/>
      <c r="D444" s="806"/>
      <c r="E444" s="806"/>
      <c r="F444" s="806"/>
      <c r="G444" s="806"/>
      <c r="H444" s="806"/>
      <c r="I444" s="806"/>
      <c r="J444" s="806"/>
      <c r="K444" s="808"/>
      <c r="L444" s="808"/>
      <c r="M444" s="808"/>
      <c r="N444" s="808"/>
      <c r="O444" s="808"/>
      <c r="P444" s="808"/>
      <c r="Q444" s="808"/>
      <c r="R444" s="808"/>
      <c r="S444" s="808"/>
      <c r="T444" s="808"/>
      <c r="U444" s="808"/>
      <c r="V444" s="808"/>
      <c r="W444" s="808"/>
      <c r="X444" s="808"/>
      <c r="Y444" s="808"/>
      <c r="Z444" s="808"/>
      <c r="AA444" s="808"/>
      <c r="AB444" s="808"/>
      <c r="AC444" s="808"/>
    </row>
    <row r="445">
      <c r="A445" s="808"/>
      <c r="B445" s="808"/>
      <c r="C445" s="806"/>
      <c r="D445" s="806"/>
      <c r="E445" s="806"/>
      <c r="F445" s="806"/>
      <c r="G445" s="806"/>
      <c r="H445" s="806"/>
      <c r="I445" s="806"/>
      <c r="J445" s="806"/>
      <c r="K445" s="808"/>
      <c r="L445" s="808"/>
      <c r="M445" s="808"/>
      <c r="N445" s="808"/>
      <c r="O445" s="808"/>
      <c r="P445" s="808"/>
      <c r="Q445" s="808"/>
      <c r="R445" s="808"/>
      <c r="S445" s="808"/>
      <c r="T445" s="808"/>
      <c r="U445" s="808"/>
      <c r="V445" s="808"/>
      <c r="W445" s="808"/>
      <c r="X445" s="808"/>
      <c r="Y445" s="808"/>
      <c r="Z445" s="808"/>
      <c r="AA445" s="808"/>
      <c r="AB445" s="808"/>
      <c r="AC445" s="808"/>
    </row>
    <row r="446">
      <c r="A446" s="808"/>
      <c r="B446" s="808"/>
      <c r="C446" s="806"/>
      <c r="D446" s="806"/>
      <c r="E446" s="806"/>
      <c r="F446" s="806"/>
      <c r="G446" s="806"/>
      <c r="H446" s="806"/>
      <c r="I446" s="806"/>
      <c r="J446" s="806"/>
      <c r="K446" s="808"/>
      <c r="L446" s="808"/>
      <c r="M446" s="808"/>
      <c r="N446" s="808"/>
      <c r="O446" s="808"/>
      <c r="P446" s="808"/>
      <c r="Q446" s="808"/>
      <c r="R446" s="808"/>
      <c r="S446" s="808"/>
      <c r="T446" s="808"/>
      <c r="U446" s="808"/>
      <c r="V446" s="808"/>
      <c r="W446" s="808"/>
      <c r="X446" s="808"/>
      <c r="Y446" s="808"/>
      <c r="Z446" s="808"/>
      <c r="AA446" s="808"/>
      <c r="AB446" s="808"/>
      <c r="AC446" s="808"/>
    </row>
    <row r="447">
      <c r="A447" s="808"/>
      <c r="B447" s="808"/>
      <c r="C447" s="806"/>
      <c r="D447" s="806"/>
      <c r="E447" s="806"/>
      <c r="F447" s="806"/>
      <c r="G447" s="806"/>
      <c r="H447" s="806"/>
      <c r="I447" s="806"/>
      <c r="J447" s="806"/>
      <c r="K447" s="808"/>
      <c r="L447" s="808"/>
      <c r="M447" s="808"/>
      <c r="N447" s="808"/>
      <c r="O447" s="808"/>
      <c r="P447" s="808"/>
      <c r="Q447" s="808"/>
      <c r="R447" s="808"/>
      <c r="S447" s="808"/>
      <c r="T447" s="808"/>
      <c r="U447" s="808"/>
      <c r="V447" s="808"/>
      <c r="W447" s="808"/>
      <c r="X447" s="808"/>
      <c r="Y447" s="808"/>
      <c r="Z447" s="808"/>
      <c r="AA447" s="808"/>
      <c r="AB447" s="808"/>
      <c r="AC447" s="808"/>
    </row>
    <row r="448">
      <c r="A448" s="808"/>
      <c r="B448" s="808"/>
      <c r="C448" s="806"/>
      <c r="D448" s="806"/>
      <c r="E448" s="806"/>
      <c r="F448" s="806"/>
      <c r="G448" s="806"/>
      <c r="H448" s="806"/>
      <c r="I448" s="806"/>
      <c r="J448" s="806"/>
      <c r="K448" s="808"/>
      <c r="L448" s="808"/>
      <c r="M448" s="808"/>
      <c r="N448" s="808"/>
      <c r="O448" s="808"/>
      <c r="P448" s="808"/>
      <c r="Q448" s="808"/>
      <c r="R448" s="808"/>
      <c r="S448" s="808"/>
      <c r="T448" s="808"/>
      <c r="U448" s="808"/>
      <c r="V448" s="808"/>
      <c r="W448" s="808"/>
      <c r="X448" s="808"/>
      <c r="Y448" s="808"/>
      <c r="Z448" s="808"/>
      <c r="AA448" s="808"/>
      <c r="AB448" s="808"/>
      <c r="AC448" s="808"/>
    </row>
    <row r="449">
      <c r="A449" s="808"/>
      <c r="B449" s="808"/>
      <c r="C449" s="806"/>
      <c r="D449" s="806"/>
      <c r="E449" s="806"/>
      <c r="F449" s="806"/>
      <c r="G449" s="806"/>
      <c r="H449" s="806"/>
      <c r="I449" s="806"/>
      <c r="J449" s="806"/>
      <c r="K449" s="808"/>
      <c r="L449" s="808"/>
      <c r="M449" s="808"/>
      <c r="N449" s="808"/>
      <c r="O449" s="808"/>
      <c r="P449" s="808"/>
      <c r="Q449" s="808"/>
      <c r="R449" s="808"/>
      <c r="S449" s="808"/>
      <c r="T449" s="808"/>
      <c r="U449" s="808"/>
      <c r="V449" s="808"/>
      <c r="W449" s="808"/>
      <c r="X449" s="808"/>
      <c r="Y449" s="808"/>
      <c r="Z449" s="808"/>
      <c r="AA449" s="808"/>
      <c r="AB449" s="808"/>
      <c r="AC449" s="808"/>
    </row>
    <row r="450">
      <c r="A450" s="808"/>
      <c r="B450" s="808"/>
      <c r="C450" s="806"/>
      <c r="D450" s="806"/>
      <c r="E450" s="806"/>
      <c r="F450" s="806"/>
      <c r="G450" s="806"/>
      <c r="H450" s="806"/>
      <c r="I450" s="806"/>
      <c r="J450" s="806"/>
      <c r="K450" s="808"/>
      <c r="L450" s="808"/>
      <c r="M450" s="808"/>
      <c r="N450" s="808"/>
      <c r="O450" s="808"/>
      <c r="P450" s="808"/>
      <c r="Q450" s="808"/>
      <c r="R450" s="808"/>
      <c r="S450" s="808"/>
      <c r="T450" s="808"/>
      <c r="U450" s="808"/>
      <c r="V450" s="808"/>
      <c r="W450" s="808"/>
      <c r="X450" s="808"/>
      <c r="Y450" s="808"/>
      <c r="Z450" s="808"/>
      <c r="AA450" s="808"/>
      <c r="AB450" s="808"/>
      <c r="AC450" s="808"/>
    </row>
    <row r="451">
      <c r="A451" s="808"/>
      <c r="B451" s="808"/>
      <c r="C451" s="806"/>
      <c r="D451" s="806"/>
      <c r="E451" s="806"/>
      <c r="F451" s="806"/>
      <c r="G451" s="806"/>
      <c r="H451" s="806"/>
      <c r="I451" s="806"/>
      <c r="J451" s="806"/>
      <c r="K451" s="808"/>
      <c r="L451" s="808"/>
      <c r="M451" s="808"/>
      <c r="N451" s="808"/>
      <c r="O451" s="808"/>
      <c r="P451" s="808"/>
      <c r="Q451" s="808"/>
      <c r="R451" s="808"/>
      <c r="S451" s="808"/>
      <c r="T451" s="808"/>
      <c r="U451" s="808"/>
      <c r="V451" s="808"/>
      <c r="W451" s="808"/>
      <c r="X451" s="808"/>
      <c r="Y451" s="808"/>
      <c r="Z451" s="808"/>
      <c r="AA451" s="808"/>
      <c r="AB451" s="808"/>
      <c r="AC451" s="808"/>
    </row>
    <row r="452">
      <c r="A452" s="808"/>
      <c r="B452" s="808"/>
      <c r="C452" s="806"/>
      <c r="D452" s="806"/>
      <c r="E452" s="806"/>
      <c r="F452" s="806"/>
      <c r="G452" s="806"/>
      <c r="H452" s="806"/>
      <c r="I452" s="806"/>
      <c r="J452" s="806"/>
      <c r="K452" s="808"/>
      <c r="L452" s="808"/>
      <c r="M452" s="808"/>
      <c r="N452" s="808"/>
      <c r="O452" s="808"/>
      <c r="P452" s="808"/>
      <c r="Q452" s="808"/>
      <c r="R452" s="808"/>
      <c r="S452" s="808"/>
      <c r="T452" s="808"/>
      <c r="U452" s="808"/>
      <c r="V452" s="808"/>
      <c r="W452" s="808"/>
      <c r="X452" s="808"/>
      <c r="Y452" s="808"/>
      <c r="Z452" s="808"/>
      <c r="AA452" s="808"/>
      <c r="AB452" s="808"/>
      <c r="AC452" s="808"/>
    </row>
    <row r="453">
      <c r="A453" s="808"/>
      <c r="B453" s="808"/>
      <c r="C453" s="806"/>
      <c r="D453" s="806"/>
      <c r="E453" s="806"/>
      <c r="F453" s="806"/>
      <c r="G453" s="806"/>
      <c r="H453" s="806"/>
      <c r="I453" s="806"/>
      <c r="J453" s="806"/>
      <c r="K453" s="808"/>
      <c r="L453" s="808"/>
      <c r="M453" s="808"/>
      <c r="N453" s="808"/>
      <c r="O453" s="808"/>
      <c r="P453" s="808"/>
      <c r="Q453" s="808"/>
      <c r="R453" s="808"/>
      <c r="S453" s="808"/>
      <c r="T453" s="808"/>
      <c r="U453" s="808"/>
      <c r="V453" s="808"/>
      <c r="W453" s="808"/>
      <c r="X453" s="808"/>
      <c r="Y453" s="808"/>
      <c r="Z453" s="808"/>
      <c r="AA453" s="808"/>
      <c r="AB453" s="808"/>
      <c r="AC453" s="808"/>
    </row>
    <row r="454">
      <c r="A454" s="808"/>
      <c r="B454" s="808"/>
      <c r="C454" s="806"/>
      <c r="D454" s="806"/>
      <c r="E454" s="806"/>
      <c r="F454" s="806"/>
      <c r="G454" s="806"/>
      <c r="H454" s="806"/>
      <c r="I454" s="806"/>
      <c r="J454" s="806"/>
      <c r="K454" s="808"/>
      <c r="L454" s="808"/>
      <c r="M454" s="808"/>
      <c r="N454" s="808"/>
      <c r="O454" s="808"/>
      <c r="P454" s="808"/>
      <c r="Q454" s="808"/>
      <c r="R454" s="808"/>
      <c r="S454" s="808"/>
      <c r="T454" s="808"/>
      <c r="U454" s="808"/>
      <c r="V454" s="808"/>
      <c r="W454" s="808"/>
      <c r="X454" s="808"/>
      <c r="Y454" s="808"/>
      <c r="Z454" s="808"/>
      <c r="AA454" s="808"/>
      <c r="AB454" s="808"/>
      <c r="AC454" s="808"/>
    </row>
    <row r="455">
      <c r="A455" s="808"/>
      <c r="B455" s="808"/>
      <c r="C455" s="806"/>
      <c r="D455" s="806"/>
      <c r="E455" s="806"/>
      <c r="F455" s="806"/>
      <c r="G455" s="806"/>
      <c r="H455" s="806"/>
      <c r="I455" s="806"/>
      <c r="J455" s="806"/>
      <c r="K455" s="808"/>
      <c r="L455" s="808"/>
      <c r="M455" s="808"/>
      <c r="N455" s="808"/>
      <c r="O455" s="808"/>
      <c r="P455" s="808"/>
      <c r="Q455" s="808"/>
      <c r="R455" s="808"/>
      <c r="S455" s="808"/>
      <c r="T455" s="808"/>
      <c r="U455" s="808"/>
      <c r="V455" s="808"/>
      <c r="W455" s="808"/>
      <c r="X455" s="808"/>
      <c r="Y455" s="808"/>
      <c r="Z455" s="808"/>
      <c r="AA455" s="808"/>
      <c r="AB455" s="808"/>
      <c r="AC455" s="808"/>
    </row>
    <row r="456">
      <c r="A456" s="808"/>
      <c r="B456" s="808"/>
      <c r="C456" s="806"/>
      <c r="D456" s="806"/>
      <c r="E456" s="806"/>
      <c r="F456" s="806"/>
      <c r="G456" s="806"/>
      <c r="H456" s="806"/>
      <c r="I456" s="806"/>
      <c r="J456" s="806"/>
      <c r="K456" s="808"/>
      <c r="L456" s="808"/>
      <c r="M456" s="808"/>
      <c r="N456" s="808"/>
      <c r="O456" s="808"/>
      <c r="P456" s="808"/>
      <c r="Q456" s="808"/>
      <c r="R456" s="808"/>
      <c r="S456" s="808"/>
      <c r="T456" s="808"/>
      <c r="U456" s="808"/>
      <c r="V456" s="808"/>
      <c r="W456" s="808"/>
      <c r="X456" s="808"/>
      <c r="Y456" s="808"/>
      <c r="Z456" s="808"/>
      <c r="AA456" s="808"/>
      <c r="AB456" s="808"/>
      <c r="AC456" s="808"/>
    </row>
    <row r="457">
      <c r="A457" s="808"/>
      <c r="B457" s="808"/>
      <c r="C457" s="806"/>
      <c r="D457" s="806"/>
      <c r="E457" s="806"/>
      <c r="F457" s="806"/>
      <c r="G457" s="806"/>
      <c r="H457" s="806"/>
      <c r="I457" s="806"/>
      <c r="J457" s="806"/>
      <c r="K457" s="808"/>
      <c r="L457" s="808"/>
      <c r="M457" s="808"/>
      <c r="N457" s="808"/>
      <c r="O457" s="808"/>
      <c r="P457" s="808"/>
      <c r="Q457" s="808"/>
      <c r="R457" s="808"/>
      <c r="S457" s="808"/>
      <c r="T457" s="808"/>
      <c r="U457" s="808"/>
      <c r="V457" s="808"/>
      <c r="W457" s="808"/>
      <c r="X457" s="808"/>
      <c r="Y457" s="808"/>
      <c r="Z457" s="808"/>
      <c r="AA457" s="808"/>
      <c r="AB457" s="808"/>
      <c r="AC457" s="808"/>
    </row>
    <row r="458">
      <c r="A458" s="808"/>
      <c r="B458" s="808"/>
      <c r="C458" s="806"/>
      <c r="D458" s="806"/>
      <c r="E458" s="806"/>
      <c r="F458" s="806"/>
      <c r="G458" s="806"/>
      <c r="H458" s="806"/>
      <c r="I458" s="806"/>
      <c r="J458" s="806"/>
      <c r="K458" s="808"/>
      <c r="L458" s="808"/>
      <c r="M458" s="808"/>
      <c r="N458" s="808"/>
      <c r="O458" s="808"/>
      <c r="P458" s="808"/>
      <c r="Q458" s="808"/>
      <c r="R458" s="808"/>
      <c r="S458" s="808"/>
      <c r="T458" s="808"/>
      <c r="U458" s="808"/>
      <c r="V458" s="808"/>
      <c r="W458" s="808"/>
      <c r="X458" s="808"/>
      <c r="Y458" s="808"/>
      <c r="Z458" s="808"/>
      <c r="AA458" s="808"/>
      <c r="AB458" s="808"/>
      <c r="AC458" s="808"/>
    </row>
    <row r="459">
      <c r="A459" s="808"/>
      <c r="B459" s="808"/>
      <c r="C459" s="806"/>
      <c r="D459" s="806"/>
      <c r="E459" s="806"/>
      <c r="F459" s="806"/>
      <c r="G459" s="806"/>
      <c r="H459" s="806"/>
      <c r="I459" s="806"/>
      <c r="J459" s="806"/>
      <c r="K459" s="808"/>
      <c r="L459" s="808"/>
      <c r="M459" s="808"/>
      <c r="N459" s="808"/>
      <c r="O459" s="808"/>
      <c r="P459" s="808"/>
      <c r="Q459" s="808"/>
      <c r="R459" s="808"/>
      <c r="S459" s="808"/>
      <c r="T459" s="808"/>
      <c r="U459" s="808"/>
      <c r="V459" s="808"/>
      <c r="W459" s="808"/>
      <c r="X459" s="808"/>
      <c r="Y459" s="808"/>
      <c r="Z459" s="808"/>
      <c r="AA459" s="808"/>
      <c r="AB459" s="808"/>
      <c r="AC459" s="808"/>
    </row>
    <row r="460">
      <c r="A460" s="808"/>
      <c r="B460" s="808"/>
      <c r="C460" s="806"/>
      <c r="D460" s="806"/>
      <c r="E460" s="806"/>
      <c r="F460" s="806"/>
      <c r="G460" s="806"/>
      <c r="H460" s="806"/>
      <c r="I460" s="806"/>
      <c r="J460" s="806"/>
      <c r="K460" s="808"/>
      <c r="L460" s="808"/>
      <c r="M460" s="808"/>
      <c r="N460" s="808"/>
      <c r="O460" s="808"/>
      <c r="P460" s="808"/>
      <c r="Q460" s="808"/>
      <c r="R460" s="808"/>
      <c r="S460" s="808"/>
      <c r="T460" s="808"/>
      <c r="U460" s="808"/>
      <c r="V460" s="808"/>
      <c r="W460" s="808"/>
      <c r="X460" s="808"/>
      <c r="Y460" s="808"/>
      <c r="Z460" s="808"/>
      <c r="AA460" s="808"/>
      <c r="AB460" s="808"/>
      <c r="AC460" s="808"/>
    </row>
    <row r="461">
      <c r="A461" s="808"/>
      <c r="B461" s="808"/>
      <c r="C461" s="806"/>
      <c r="D461" s="806"/>
      <c r="E461" s="806"/>
      <c r="F461" s="806"/>
      <c r="G461" s="806"/>
      <c r="H461" s="806"/>
      <c r="I461" s="806"/>
      <c r="J461" s="806"/>
      <c r="K461" s="808"/>
      <c r="L461" s="808"/>
      <c r="M461" s="808"/>
      <c r="N461" s="808"/>
      <c r="O461" s="808"/>
      <c r="P461" s="808"/>
      <c r="Q461" s="808"/>
      <c r="R461" s="808"/>
      <c r="S461" s="808"/>
      <c r="T461" s="808"/>
      <c r="U461" s="808"/>
      <c r="V461" s="808"/>
      <c r="W461" s="808"/>
      <c r="X461" s="808"/>
      <c r="Y461" s="808"/>
      <c r="Z461" s="808"/>
      <c r="AA461" s="808"/>
      <c r="AB461" s="808"/>
      <c r="AC461" s="808"/>
    </row>
    <row r="462">
      <c r="A462" s="808"/>
      <c r="B462" s="808"/>
      <c r="C462" s="806"/>
      <c r="D462" s="806"/>
      <c r="E462" s="806"/>
      <c r="F462" s="806"/>
      <c r="G462" s="806"/>
      <c r="H462" s="806"/>
      <c r="I462" s="806"/>
      <c r="J462" s="806"/>
      <c r="K462" s="808"/>
      <c r="L462" s="808"/>
      <c r="M462" s="808"/>
      <c r="N462" s="808"/>
      <c r="O462" s="808"/>
      <c r="P462" s="808"/>
      <c r="Q462" s="808"/>
      <c r="R462" s="808"/>
      <c r="S462" s="808"/>
      <c r="T462" s="808"/>
      <c r="U462" s="808"/>
      <c r="V462" s="808"/>
      <c r="W462" s="808"/>
      <c r="X462" s="808"/>
      <c r="Y462" s="808"/>
      <c r="Z462" s="808"/>
      <c r="AA462" s="808"/>
      <c r="AB462" s="808"/>
      <c r="AC462" s="808"/>
    </row>
    <row r="463">
      <c r="A463" s="808"/>
      <c r="B463" s="808"/>
      <c r="C463" s="806"/>
      <c r="D463" s="806"/>
      <c r="E463" s="806"/>
      <c r="F463" s="806"/>
      <c r="G463" s="806"/>
      <c r="H463" s="806"/>
      <c r="I463" s="806"/>
      <c r="J463" s="806"/>
      <c r="K463" s="808"/>
      <c r="L463" s="808"/>
      <c r="M463" s="808"/>
      <c r="N463" s="808"/>
      <c r="O463" s="808"/>
      <c r="P463" s="808"/>
      <c r="Q463" s="808"/>
      <c r="R463" s="808"/>
      <c r="S463" s="808"/>
      <c r="T463" s="808"/>
      <c r="U463" s="808"/>
      <c r="V463" s="808"/>
      <c r="W463" s="808"/>
      <c r="X463" s="808"/>
      <c r="Y463" s="808"/>
      <c r="Z463" s="808"/>
      <c r="AA463" s="808"/>
      <c r="AB463" s="808"/>
      <c r="AC463" s="808"/>
    </row>
    <row r="464">
      <c r="A464" s="808"/>
      <c r="B464" s="808"/>
      <c r="C464" s="806"/>
      <c r="D464" s="806"/>
      <c r="E464" s="806"/>
      <c r="F464" s="806"/>
      <c r="G464" s="806"/>
      <c r="H464" s="806"/>
      <c r="I464" s="806"/>
      <c r="J464" s="806"/>
      <c r="K464" s="808"/>
      <c r="L464" s="808"/>
      <c r="M464" s="808"/>
      <c r="N464" s="808"/>
      <c r="O464" s="808"/>
      <c r="P464" s="808"/>
      <c r="Q464" s="808"/>
      <c r="R464" s="808"/>
      <c r="S464" s="808"/>
      <c r="T464" s="808"/>
      <c r="U464" s="808"/>
      <c r="V464" s="808"/>
      <c r="W464" s="808"/>
      <c r="X464" s="808"/>
      <c r="Y464" s="808"/>
      <c r="Z464" s="808"/>
      <c r="AA464" s="808"/>
      <c r="AB464" s="808"/>
      <c r="AC464" s="808"/>
    </row>
    <row r="465">
      <c r="A465" s="808"/>
      <c r="B465" s="808"/>
      <c r="C465" s="806"/>
      <c r="D465" s="806"/>
      <c r="E465" s="806"/>
      <c r="F465" s="806"/>
      <c r="G465" s="806"/>
      <c r="H465" s="806"/>
      <c r="I465" s="806"/>
      <c r="J465" s="806"/>
      <c r="K465" s="808"/>
      <c r="L465" s="808"/>
      <c r="M465" s="808"/>
      <c r="N465" s="808"/>
      <c r="O465" s="808"/>
      <c r="P465" s="808"/>
      <c r="Q465" s="808"/>
      <c r="R465" s="808"/>
      <c r="S465" s="808"/>
      <c r="T465" s="808"/>
      <c r="U465" s="808"/>
      <c r="V465" s="808"/>
      <c r="W465" s="808"/>
      <c r="X465" s="808"/>
      <c r="Y465" s="808"/>
      <c r="Z465" s="808"/>
      <c r="AA465" s="808"/>
      <c r="AB465" s="808"/>
      <c r="AC465" s="808"/>
    </row>
    <row r="466">
      <c r="A466" s="808"/>
      <c r="B466" s="808"/>
      <c r="C466" s="806"/>
      <c r="D466" s="806"/>
      <c r="E466" s="806"/>
      <c r="F466" s="806"/>
      <c r="G466" s="806"/>
      <c r="H466" s="806"/>
      <c r="I466" s="806"/>
      <c r="J466" s="806"/>
      <c r="K466" s="808"/>
      <c r="L466" s="808"/>
      <c r="M466" s="808"/>
      <c r="N466" s="808"/>
      <c r="O466" s="808"/>
      <c r="P466" s="808"/>
      <c r="Q466" s="808"/>
      <c r="R466" s="808"/>
      <c r="S466" s="808"/>
      <c r="T466" s="808"/>
      <c r="U466" s="808"/>
      <c r="V466" s="808"/>
      <c r="W466" s="808"/>
      <c r="X466" s="808"/>
      <c r="Y466" s="808"/>
      <c r="Z466" s="808"/>
      <c r="AA466" s="808"/>
      <c r="AB466" s="808"/>
      <c r="AC466" s="808"/>
    </row>
    <row r="467">
      <c r="A467" s="808"/>
      <c r="B467" s="808"/>
      <c r="C467" s="806"/>
      <c r="D467" s="806"/>
      <c r="E467" s="806"/>
      <c r="F467" s="806"/>
      <c r="G467" s="806"/>
      <c r="H467" s="806"/>
      <c r="I467" s="806"/>
      <c r="J467" s="806"/>
      <c r="K467" s="808"/>
      <c r="L467" s="808"/>
      <c r="M467" s="808"/>
      <c r="N467" s="808"/>
      <c r="O467" s="808"/>
      <c r="P467" s="808"/>
      <c r="Q467" s="808"/>
      <c r="R467" s="808"/>
      <c r="S467" s="808"/>
      <c r="T467" s="808"/>
      <c r="U467" s="808"/>
      <c r="V467" s="808"/>
      <c r="W467" s="808"/>
      <c r="X467" s="808"/>
      <c r="Y467" s="808"/>
      <c r="Z467" s="808"/>
      <c r="AA467" s="808"/>
      <c r="AB467" s="808"/>
      <c r="AC467" s="808"/>
    </row>
    <row r="468">
      <c r="A468" s="808"/>
      <c r="B468" s="808"/>
      <c r="C468" s="806"/>
      <c r="D468" s="806"/>
      <c r="E468" s="806"/>
      <c r="F468" s="806"/>
      <c r="G468" s="806"/>
      <c r="H468" s="806"/>
      <c r="I468" s="806"/>
      <c r="J468" s="806"/>
      <c r="K468" s="808"/>
      <c r="L468" s="808"/>
      <c r="M468" s="808"/>
      <c r="N468" s="808"/>
      <c r="O468" s="808"/>
      <c r="P468" s="808"/>
      <c r="Q468" s="808"/>
      <c r="R468" s="808"/>
      <c r="S468" s="808"/>
      <c r="T468" s="808"/>
      <c r="U468" s="808"/>
      <c r="V468" s="808"/>
      <c r="W468" s="808"/>
      <c r="X468" s="808"/>
      <c r="Y468" s="808"/>
      <c r="Z468" s="808"/>
      <c r="AA468" s="808"/>
      <c r="AB468" s="808"/>
      <c r="AC468" s="808"/>
    </row>
    <row r="469">
      <c r="A469" s="808"/>
      <c r="B469" s="808"/>
      <c r="C469" s="806"/>
      <c r="D469" s="806"/>
      <c r="E469" s="806"/>
      <c r="F469" s="806"/>
      <c r="G469" s="806"/>
      <c r="H469" s="806"/>
      <c r="I469" s="806"/>
      <c r="J469" s="806"/>
      <c r="K469" s="808"/>
      <c r="L469" s="808"/>
      <c r="M469" s="808"/>
      <c r="N469" s="808"/>
      <c r="O469" s="808"/>
      <c r="P469" s="808"/>
      <c r="Q469" s="808"/>
      <c r="R469" s="808"/>
      <c r="S469" s="808"/>
      <c r="T469" s="808"/>
      <c r="U469" s="808"/>
      <c r="V469" s="808"/>
      <c r="W469" s="808"/>
      <c r="X469" s="808"/>
      <c r="Y469" s="808"/>
      <c r="Z469" s="808"/>
      <c r="AA469" s="808"/>
      <c r="AB469" s="808"/>
      <c r="AC469" s="808"/>
    </row>
    <row r="470">
      <c r="A470" s="808"/>
      <c r="B470" s="808"/>
      <c r="C470" s="806"/>
      <c r="D470" s="806"/>
      <c r="E470" s="806"/>
      <c r="F470" s="806"/>
      <c r="G470" s="806"/>
      <c r="H470" s="806"/>
      <c r="I470" s="806"/>
      <c r="J470" s="806"/>
      <c r="K470" s="808"/>
      <c r="L470" s="808"/>
      <c r="M470" s="808"/>
      <c r="N470" s="808"/>
      <c r="O470" s="808"/>
      <c r="P470" s="808"/>
      <c r="Q470" s="808"/>
      <c r="R470" s="808"/>
      <c r="S470" s="808"/>
      <c r="T470" s="808"/>
      <c r="U470" s="808"/>
      <c r="V470" s="808"/>
      <c r="W470" s="808"/>
      <c r="X470" s="808"/>
      <c r="Y470" s="808"/>
      <c r="Z470" s="808"/>
      <c r="AA470" s="808"/>
      <c r="AB470" s="808"/>
      <c r="AC470" s="808"/>
    </row>
    <row r="471">
      <c r="A471" s="808"/>
      <c r="B471" s="808"/>
      <c r="C471" s="806"/>
      <c r="D471" s="806"/>
      <c r="E471" s="806"/>
      <c r="F471" s="806"/>
      <c r="G471" s="806"/>
      <c r="H471" s="806"/>
      <c r="I471" s="806"/>
      <c r="J471" s="806"/>
      <c r="K471" s="808"/>
      <c r="L471" s="808"/>
      <c r="M471" s="808"/>
      <c r="N471" s="808"/>
      <c r="O471" s="808"/>
      <c r="P471" s="808"/>
      <c r="Q471" s="808"/>
      <c r="R471" s="808"/>
      <c r="S471" s="808"/>
      <c r="T471" s="808"/>
      <c r="U471" s="808"/>
      <c r="V471" s="808"/>
      <c r="W471" s="808"/>
      <c r="X471" s="808"/>
      <c r="Y471" s="808"/>
      <c r="Z471" s="808"/>
      <c r="AA471" s="808"/>
      <c r="AB471" s="808"/>
      <c r="AC471" s="808"/>
    </row>
    <row r="472">
      <c r="A472" s="808"/>
      <c r="B472" s="808"/>
      <c r="C472" s="806"/>
      <c r="D472" s="806"/>
      <c r="E472" s="806"/>
      <c r="F472" s="806"/>
      <c r="G472" s="806"/>
      <c r="H472" s="806"/>
      <c r="I472" s="806"/>
      <c r="J472" s="806"/>
      <c r="K472" s="808"/>
      <c r="L472" s="808"/>
      <c r="M472" s="808"/>
      <c r="N472" s="808"/>
      <c r="O472" s="808"/>
      <c r="P472" s="808"/>
      <c r="Q472" s="808"/>
      <c r="R472" s="808"/>
      <c r="S472" s="808"/>
      <c r="T472" s="808"/>
      <c r="U472" s="808"/>
      <c r="V472" s="808"/>
      <c r="W472" s="808"/>
      <c r="X472" s="808"/>
      <c r="Y472" s="808"/>
      <c r="Z472" s="808"/>
      <c r="AA472" s="808"/>
      <c r="AB472" s="808"/>
      <c r="AC472" s="808"/>
    </row>
    <row r="473">
      <c r="A473" s="808"/>
      <c r="B473" s="808"/>
      <c r="C473" s="806"/>
      <c r="D473" s="806"/>
      <c r="E473" s="806"/>
      <c r="F473" s="806"/>
      <c r="G473" s="806"/>
      <c r="H473" s="806"/>
      <c r="I473" s="806"/>
      <c r="J473" s="806"/>
      <c r="K473" s="808"/>
      <c r="L473" s="808"/>
      <c r="M473" s="808"/>
      <c r="N473" s="808"/>
      <c r="O473" s="808"/>
      <c r="P473" s="808"/>
      <c r="Q473" s="808"/>
      <c r="R473" s="808"/>
      <c r="S473" s="808"/>
      <c r="T473" s="808"/>
      <c r="U473" s="808"/>
      <c r="V473" s="808"/>
      <c r="W473" s="808"/>
      <c r="X473" s="808"/>
      <c r="Y473" s="808"/>
      <c r="Z473" s="808"/>
      <c r="AA473" s="808"/>
      <c r="AB473" s="808"/>
      <c r="AC473" s="808"/>
    </row>
    <row r="474">
      <c r="A474" s="808"/>
      <c r="B474" s="808"/>
      <c r="C474" s="806"/>
      <c r="D474" s="806"/>
      <c r="E474" s="806"/>
      <c r="F474" s="806"/>
      <c r="G474" s="806"/>
      <c r="H474" s="806"/>
      <c r="I474" s="806"/>
      <c r="J474" s="806"/>
      <c r="K474" s="808"/>
      <c r="L474" s="808"/>
      <c r="M474" s="808"/>
      <c r="N474" s="808"/>
      <c r="O474" s="808"/>
      <c r="P474" s="808"/>
      <c r="Q474" s="808"/>
      <c r="R474" s="808"/>
      <c r="S474" s="808"/>
      <c r="T474" s="808"/>
      <c r="U474" s="808"/>
      <c r="V474" s="808"/>
      <c r="W474" s="808"/>
      <c r="X474" s="808"/>
      <c r="Y474" s="808"/>
      <c r="Z474" s="808"/>
      <c r="AA474" s="808"/>
      <c r="AB474" s="808"/>
      <c r="AC474" s="808"/>
    </row>
    <row r="475">
      <c r="A475" s="808"/>
      <c r="B475" s="808"/>
      <c r="C475" s="806"/>
      <c r="D475" s="806"/>
      <c r="E475" s="806"/>
      <c r="F475" s="806"/>
      <c r="G475" s="806"/>
      <c r="H475" s="806"/>
      <c r="I475" s="806"/>
      <c r="J475" s="806"/>
      <c r="K475" s="808"/>
      <c r="L475" s="808"/>
      <c r="M475" s="808"/>
      <c r="N475" s="808"/>
      <c r="O475" s="808"/>
      <c r="P475" s="808"/>
      <c r="Q475" s="808"/>
      <c r="R475" s="808"/>
      <c r="S475" s="808"/>
      <c r="T475" s="808"/>
      <c r="U475" s="808"/>
      <c r="V475" s="808"/>
      <c r="W475" s="808"/>
      <c r="X475" s="808"/>
      <c r="Y475" s="808"/>
      <c r="Z475" s="808"/>
      <c r="AA475" s="808"/>
      <c r="AB475" s="808"/>
      <c r="AC475" s="808"/>
    </row>
    <row r="476">
      <c r="A476" s="808"/>
      <c r="B476" s="808"/>
      <c r="C476" s="806"/>
      <c r="D476" s="806"/>
      <c r="E476" s="806"/>
      <c r="F476" s="806"/>
      <c r="G476" s="806"/>
      <c r="H476" s="806"/>
      <c r="I476" s="806"/>
      <c r="J476" s="806"/>
      <c r="K476" s="808"/>
      <c r="L476" s="808"/>
      <c r="M476" s="808"/>
      <c r="N476" s="808"/>
      <c r="O476" s="808"/>
      <c r="P476" s="808"/>
      <c r="Q476" s="808"/>
      <c r="R476" s="808"/>
      <c r="S476" s="808"/>
      <c r="T476" s="808"/>
      <c r="U476" s="808"/>
      <c r="V476" s="808"/>
      <c r="W476" s="808"/>
      <c r="X476" s="808"/>
      <c r="Y476" s="808"/>
      <c r="Z476" s="808"/>
      <c r="AA476" s="808"/>
      <c r="AB476" s="808"/>
      <c r="AC476" s="808"/>
    </row>
    <row r="477">
      <c r="A477" s="808"/>
      <c r="B477" s="808"/>
      <c r="C477" s="806"/>
      <c r="D477" s="806"/>
      <c r="E477" s="806"/>
      <c r="F477" s="806"/>
      <c r="G477" s="806"/>
      <c r="H477" s="806"/>
      <c r="I477" s="806"/>
      <c r="J477" s="806"/>
      <c r="K477" s="808"/>
      <c r="L477" s="808"/>
      <c r="M477" s="808"/>
      <c r="N477" s="808"/>
      <c r="O477" s="808"/>
      <c r="P477" s="808"/>
      <c r="Q477" s="808"/>
      <c r="R477" s="808"/>
      <c r="S477" s="808"/>
      <c r="T477" s="808"/>
      <c r="U477" s="808"/>
      <c r="V477" s="808"/>
      <c r="W477" s="808"/>
      <c r="X477" s="808"/>
      <c r="Y477" s="808"/>
      <c r="Z477" s="808"/>
      <c r="AA477" s="808"/>
      <c r="AB477" s="808"/>
      <c r="AC477" s="808"/>
    </row>
    <row r="478">
      <c r="A478" s="808"/>
      <c r="B478" s="808"/>
      <c r="C478" s="806"/>
      <c r="D478" s="806"/>
      <c r="E478" s="806"/>
      <c r="F478" s="806"/>
      <c r="G478" s="806"/>
      <c r="H478" s="806"/>
      <c r="I478" s="806"/>
      <c r="J478" s="806"/>
      <c r="K478" s="808"/>
      <c r="L478" s="808"/>
      <c r="M478" s="808"/>
      <c r="N478" s="808"/>
      <c r="O478" s="808"/>
      <c r="P478" s="808"/>
      <c r="Q478" s="808"/>
      <c r="R478" s="808"/>
      <c r="S478" s="808"/>
      <c r="T478" s="808"/>
      <c r="U478" s="808"/>
      <c r="V478" s="808"/>
      <c r="W478" s="808"/>
      <c r="X478" s="808"/>
      <c r="Y478" s="808"/>
      <c r="Z478" s="808"/>
      <c r="AA478" s="808"/>
      <c r="AB478" s="808"/>
      <c r="AC478" s="808"/>
    </row>
    <row r="479">
      <c r="A479" s="808"/>
      <c r="B479" s="808"/>
      <c r="C479" s="806"/>
      <c r="D479" s="806"/>
      <c r="E479" s="806"/>
      <c r="F479" s="806"/>
      <c r="G479" s="806"/>
      <c r="H479" s="806"/>
      <c r="I479" s="806"/>
      <c r="J479" s="806"/>
      <c r="K479" s="808"/>
      <c r="L479" s="808"/>
      <c r="M479" s="808"/>
      <c r="N479" s="808"/>
      <c r="O479" s="808"/>
      <c r="P479" s="808"/>
      <c r="Q479" s="808"/>
      <c r="R479" s="808"/>
      <c r="S479" s="808"/>
      <c r="T479" s="808"/>
      <c r="U479" s="808"/>
      <c r="V479" s="808"/>
      <c r="W479" s="808"/>
      <c r="X479" s="808"/>
      <c r="Y479" s="808"/>
      <c r="Z479" s="808"/>
      <c r="AA479" s="808"/>
      <c r="AB479" s="808"/>
      <c r="AC479" s="808"/>
    </row>
    <row r="480">
      <c r="A480" s="808"/>
      <c r="B480" s="808"/>
      <c r="C480" s="806"/>
      <c r="D480" s="806"/>
      <c r="E480" s="806"/>
      <c r="F480" s="806"/>
      <c r="G480" s="806"/>
      <c r="H480" s="806"/>
      <c r="I480" s="806"/>
      <c r="J480" s="806"/>
      <c r="K480" s="808"/>
      <c r="L480" s="808"/>
      <c r="M480" s="808"/>
      <c r="N480" s="808"/>
      <c r="O480" s="808"/>
      <c r="P480" s="808"/>
      <c r="Q480" s="808"/>
      <c r="R480" s="808"/>
      <c r="S480" s="808"/>
      <c r="T480" s="808"/>
      <c r="U480" s="808"/>
      <c r="V480" s="808"/>
      <c r="W480" s="808"/>
      <c r="X480" s="808"/>
      <c r="Y480" s="808"/>
      <c r="Z480" s="808"/>
      <c r="AA480" s="808"/>
      <c r="AB480" s="808"/>
      <c r="AC480" s="808"/>
    </row>
    <row r="481">
      <c r="A481" s="808"/>
      <c r="B481" s="808"/>
      <c r="C481" s="806"/>
      <c r="D481" s="806"/>
      <c r="E481" s="806"/>
      <c r="F481" s="806"/>
      <c r="G481" s="806"/>
      <c r="H481" s="806"/>
      <c r="I481" s="806"/>
      <c r="J481" s="806"/>
      <c r="K481" s="808"/>
      <c r="L481" s="808"/>
      <c r="M481" s="808"/>
      <c r="N481" s="808"/>
      <c r="O481" s="808"/>
      <c r="P481" s="808"/>
      <c r="Q481" s="808"/>
      <c r="R481" s="808"/>
      <c r="S481" s="808"/>
      <c r="T481" s="808"/>
      <c r="U481" s="808"/>
      <c r="V481" s="808"/>
      <c r="W481" s="808"/>
      <c r="X481" s="808"/>
      <c r="Y481" s="808"/>
      <c r="Z481" s="808"/>
      <c r="AA481" s="808"/>
      <c r="AB481" s="808"/>
      <c r="AC481" s="808"/>
    </row>
    <row r="482">
      <c r="A482" s="808"/>
      <c r="B482" s="808"/>
      <c r="C482" s="806"/>
      <c r="D482" s="806"/>
      <c r="E482" s="806"/>
      <c r="F482" s="806"/>
      <c r="G482" s="806"/>
      <c r="H482" s="806"/>
      <c r="I482" s="806"/>
      <c r="J482" s="806"/>
      <c r="K482" s="808"/>
      <c r="L482" s="808"/>
      <c r="M482" s="808"/>
      <c r="N482" s="808"/>
      <c r="O482" s="808"/>
      <c r="P482" s="808"/>
      <c r="Q482" s="808"/>
      <c r="R482" s="808"/>
      <c r="S482" s="808"/>
      <c r="T482" s="808"/>
      <c r="U482" s="808"/>
      <c r="V482" s="808"/>
      <c r="W482" s="808"/>
      <c r="X482" s="808"/>
      <c r="Y482" s="808"/>
      <c r="Z482" s="808"/>
      <c r="AA482" s="808"/>
      <c r="AB482" s="808"/>
      <c r="AC482" s="808"/>
    </row>
    <row r="483">
      <c r="A483" s="808"/>
      <c r="B483" s="808"/>
      <c r="C483" s="806"/>
      <c r="D483" s="806"/>
      <c r="E483" s="806"/>
      <c r="F483" s="806"/>
      <c r="G483" s="806"/>
      <c r="H483" s="806"/>
      <c r="I483" s="806"/>
      <c r="J483" s="806"/>
      <c r="K483" s="808"/>
      <c r="L483" s="808"/>
      <c r="M483" s="808"/>
      <c r="N483" s="808"/>
      <c r="O483" s="808"/>
      <c r="P483" s="808"/>
      <c r="Q483" s="808"/>
      <c r="R483" s="808"/>
      <c r="S483" s="808"/>
      <c r="T483" s="808"/>
      <c r="U483" s="808"/>
      <c r="V483" s="808"/>
      <c r="W483" s="808"/>
      <c r="X483" s="808"/>
      <c r="Y483" s="808"/>
      <c r="Z483" s="808"/>
      <c r="AA483" s="808"/>
      <c r="AB483" s="808"/>
      <c r="AC483" s="808"/>
    </row>
    <row r="484">
      <c r="A484" s="808"/>
      <c r="B484" s="808"/>
      <c r="C484" s="806"/>
      <c r="D484" s="806"/>
      <c r="E484" s="806"/>
      <c r="F484" s="806"/>
      <c r="G484" s="806"/>
      <c r="H484" s="806"/>
      <c r="I484" s="806"/>
      <c r="J484" s="806"/>
      <c r="K484" s="808"/>
      <c r="L484" s="808"/>
      <c r="M484" s="808"/>
      <c r="N484" s="808"/>
      <c r="O484" s="808"/>
      <c r="P484" s="808"/>
      <c r="Q484" s="808"/>
      <c r="R484" s="808"/>
      <c r="S484" s="808"/>
      <c r="T484" s="808"/>
      <c r="U484" s="808"/>
      <c r="V484" s="808"/>
      <c r="W484" s="808"/>
      <c r="X484" s="808"/>
      <c r="Y484" s="808"/>
      <c r="Z484" s="808"/>
      <c r="AA484" s="808"/>
      <c r="AB484" s="808"/>
      <c r="AC484" s="808"/>
    </row>
    <row r="485">
      <c r="A485" s="808"/>
      <c r="B485" s="808"/>
      <c r="C485" s="806"/>
      <c r="D485" s="806"/>
      <c r="E485" s="806"/>
      <c r="F485" s="806"/>
      <c r="G485" s="806"/>
      <c r="H485" s="806"/>
      <c r="I485" s="806"/>
      <c r="J485" s="806"/>
      <c r="K485" s="808"/>
      <c r="L485" s="808"/>
      <c r="M485" s="808"/>
      <c r="N485" s="808"/>
      <c r="O485" s="808"/>
      <c r="P485" s="808"/>
      <c r="Q485" s="808"/>
      <c r="R485" s="808"/>
      <c r="S485" s="808"/>
      <c r="T485" s="808"/>
      <c r="U485" s="808"/>
      <c r="V485" s="808"/>
      <c r="W485" s="808"/>
      <c r="X485" s="808"/>
      <c r="Y485" s="808"/>
      <c r="Z485" s="808"/>
      <c r="AA485" s="808"/>
      <c r="AB485" s="808"/>
      <c r="AC485" s="808"/>
    </row>
    <row r="486">
      <c r="A486" s="808"/>
      <c r="B486" s="808"/>
      <c r="C486" s="806"/>
      <c r="D486" s="806"/>
      <c r="E486" s="806"/>
      <c r="F486" s="806"/>
      <c r="G486" s="806"/>
      <c r="H486" s="806"/>
      <c r="I486" s="806"/>
      <c r="J486" s="806"/>
      <c r="K486" s="808"/>
      <c r="L486" s="808"/>
      <c r="M486" s="808"/>
      <c r="N486" s="808"/>
      <c r="O486" s="808"/>
      <c r="P486" s="808"/>
      <c r="Q486" s="808"/>
      <c r="R486" s="808"/>
      <c r="S486" s="808"/>
      <c r="T486" s="808"/>
      <c r="U486" s="808"/>
      <c r="V486" s="808"/>
      <c r="W486" s="808"/>
      <c r="X486" s="808"/>
      <c r="Y486" s="808"/>
      <c r="Z486" s="808"/>
      <c r="AA486" s="808"/>
      <c r="AB486" s="808"/>
      <c r="AC486" s="808"/>
    </row>
    <row r="487">
      <c r="A487" s="808"/>
      <c r="B487" s="808"/>
      <c r="C487" s="806"/>
      <c r="D487" s="806"/>
      <c r="E487" s="806"/>
      <c r="F487" s="806"/>
      <c r="G487" s="806"/>
      <c r="H487" s="806"/>
      <c r="I487" s="806"/>
      <c r="J487" s="806"/>
      <c r="K487" s="808"/>
      <c r="L487" s="808"/>
      <c r="M487" s="808"/>
      <c r="N487" s="808"/>
      <c r="O487" s="808"/>
      <c r="P487" s="808"/>
      <c r="Q487" s="808"/>
      <c r="R487" s="808"/>
      <c r="S487" s="808"/>
      <c r="T487" s="808"/>
      <c r="U487" s="808"/>
      <c r="V487" s="808"/>
      <c r="W487" s="808"/>
      <c r="X487" s="808"/>
      <c r="Y487" s="808"/>
      <c r="Z487" s="808"/>
      <c r="AA487" s="808"/>
      <c r="AB487" s="808"/>
      <c r="AC487" s="808"/>
    </row>
    <row r="488">
      <c r="A488" s="808"/>
      <c r="B488" s="808"/>
      <c r="C488" s="806"/>
      <c r="D488" s="806"/>
      <c r="E488" s="806"/>
      <c r="F488" s="806"/>
      <c r="G488" s="806"/>
      <c r="H488" s="806"/>
      <c r="I488" s="806"/>
      <c r="J488" s="806"/>
      <c r="K488" s="808"/>
      <c r="L488" s="808"/>
      <c r="M488" s="808"/>
      <c r="N488" s="808"/>
      <c r="O488" s="808"/>
      <c r="P488" s="808"/>
      <c r="Q488" s="808"/>
      <c r="R488" s="808"/>
      <c r="S488" s="808"/>
      <c r="T488" s="808"/>
      <c r="U488" s="808"/>
      <c r="V488" s="808"/>
      <c r="W488" s="808"/>
      <c r="X488" s="808"/>
      <c r="Y488" s="808"/>
      <c r="Z488" s="808"/>
      <c r="AA488" s="808"/>
      <c r="AB488" s="808"/>
      <c r="AC488" s="808"/>
    </row>
    <row r="489">
      <c r="A489" s="808"/>
      <c r="B489" s="808"/>
      <c r="C489" s="806"/>
      <c r="D489" s="806"/>
      <c r="E489" s="806"/>
      <c r="F489" s="806"/>
      <c r="G489" s="806"/>
      <c r="H489" s="806"/>
      <c r="I489" s="806"/>
      <c r="J489" s="806"/>
      <c r="K489" s="808"/>
      <c r="L489" s="808"/>
      <c r="M489" s="808"/>
      <c r="N489" s="808"/>
      <c r="O489" s="808"/>
      <c r="P489" s="808"/>
      <c r="Q489" s="808"/>
      <c r="R489" s="808"/>
      <c r="S489" s="808"/>
      <c r="T489" s="808"/>
      <c r="U489" s="808"/>
      <c r="V489" s="808"/>
      <c r="W489" s="808"/>
      <c r="X489" s="808"/>
      <c r="Y489" s="808"/>
      <c r="Z489" s="808"/>
      <c r="AA489" s="808"/>
      <c r="AB489" s="808"/>
      <c r="AC489" s="808"/>
    </row>
    <row r="490">
      <c r="A490" s="808"/>
      <c r="B490" s="808"/>
      <c r="C490" s="806"/>
      <c r="D490" s="806"/>
      <c r="E490" s="806"/>
      <c r="F490" s="806"/>
      <c r="G490" s="806"/>
      <c r="H490" s="806"/>
      <c r="I490" s="806"/>
      <c r="J490" s="806"/>
      <c r="K490" s="808"/>
      <c r="L490" s="808"/>
      <c r="M490" s="808"/>
      <c r="N490" s="808"/>
      <c r="O490" s="808"/>
      <c r="P490" s="808"/>
      <c r="Q490" s="808"/>
      <c r="R490" s="808"/>
      <c r="S490" s="808"/>
      <c r="T490" s="808"/>
      <c r="U490" s="808"/>
      <c r="V490" s="808"/>
      <c r="W490" s="808"/>
      <c r="X490" s="808"/>
      <c r="Y490" s="808"/>
      <c r="Z490" s="808"/>
      <c r="AA490" s="808"/>
      <c r="AB490" s="808"/>
      <c r="AC490" s="808"/>
    </row>
    <row r="491">
      <c r="A491" s="808"/>
      <c r="B491" s="808"/>
      <c r="C491" s="806"/>
      <c r="D491" s="806"/>
      <c r="E491" s="806"/>
      <c r="F491" s="806"/>
      <c r="G491" s="806"/>
      <c r="H491" s="806"/>
      <c r="I491" s="806"/>
      <c r="J491" s="806"/>
      <c r="K491" s="808"/>
      <c r="L491" s="808"/>
      <c r="M491" s="808"/>
      <c r="N491" s="808"/>
      <c r="O491" s="808"/>
      <c r="P491" s="808"/>
      <c r="Q491" s="808"/>
      <c r="R491" s="808"/>
      <c r="S491" s="808"/>
      <c r="T491" s="808"/>
      <c r="U491" s="808"/>
      <c r="V491" s="808"/>
      <c r="W491" s="808"/>
      <c r="X491" s="808"/>
      <c r="Y491" s="808"/>
      <c r="Z491" s="808"/>
      <c r="AA491" s="808"/>
      <c r="AB491" s="808"/>
      <c r="AC491" s="808"/>
    </row>
    <row r="492">
      <c r="A492" s="808"/>
      <c r="B492" s="808"/>
      <c r="C492" s="806"/>
      <c r="D492" s="806"/>
      <c r="E492" s="806"/>
      <c r="F492" s="806"/>
      <c r="G492" s="806"/>
      <c r="H492" s="806"/>
      <c r="I492" s="806"/>
      <c r="J492" s="806"/>
      <c r="K492" s="808"/>
      <c r="L492" s="808"/>
      <c r="M492" s="808"/>
      <c r="N492" s="808"/>
      <c r="O492" s="808"/>
      <c r="P492" s="808"/>
      <c r="Q492" s="808"/>
      <c r="R492" s="808"/>
      <c r="S492" s="808"/>
      <c r="T492" s="808"/>
      <c r="U492" s="808"/>
      <c r="V492" s="808"/>
      <c r="W492" s="808"/>
      <c r="X492" s="808"/>
      <c r="Y492" s="808"/>
      <c r="Z492" s="808"/>
      <c r="AA492" s="808"/>
      <c r="AB492" s="808"/>
      <c r="AC492" s="808"/>
    </row>
    <row r="493">
      <c r="A493" s="808"/>
      <c r="B493" s="808"/>
      <c r="C493" s="806"/>
      <c r="D493" s="806"/>
      <c r="E493" s="806"/>
      <c r="F493" s="806"/>
      <c r="G493" s="806"/>
      <c r="H493" s="806"/>
      <c r="I493" s="806"/>
      <c r="J493" s="806"/>
      <c r="K493" s="808"/>
      <c r="L493" s="808"/>
      <c r="M493" s="808"/>
      <c r="N493" s="808"/>
      <c r="O493" s="808"/>
      <c r="P493" s="808"/>
      <c r="Q493" s="808"/>
      <c r="R493" s="808"/>
      <c r="S493" s="808"/>
      <c r="T493" s="808"/>
      <c r="U493" s="808"/>
      <c r="V493" s="808"/>
      <c r="W493" s="808"/>
      <c r="X493" s="808"/>
      <c r="Y493" s="808"/>
      <c r="Z493" s="808"/>
      <c r="AA493" s="808"/>
      <c r="AB493" s="808"/>
      <c r="AC493" s="808"/>
    </row>
    <row r="494">
      <c r="A494" s="808"/>
      <c r="B494" s="808"/>
      <c r="C494" s="806"/>
      <c r="D494" s="806"/>
      <c r="E494" s="806"/>
      <c r="F494" s="806"/>
      <c r="G494" s="806"/>
      <c r="H494" s="806"/>
      <c r="I494" s="806"/>
      <c r="J494" s="806"/>
      <c r="K494" s="808"/>
      <c r="L494" s="808"/>
      <c r="M494" s="808"/>
      <c r="N494" s="808"/>
      <c r="O494" s="808"/>
      <c r="P494" s="808"/>
      <c r="Q494" s="808"/>
      <c r="R494" s="808"/>
      <c r="S494" s="808"/>
      <c r="T494" s="808"/>
      <c r="U494" s="808"/>
      <c r="V494" s="808"/>
      <c r="W494" s="808"/>
      <c r="X494" s="808"/>
      <c r="Y494" s="808"/>
      <c r="Z494" s="808"/>
      <c r="AA494" s="808"/>
      <c r="AB494" s="808"/>
      <c r="AC494" s="808"/>
    </row>
    <row r="495">
      <c r="A495" s="808"/>
      <c r="B495" s="808"/>
      <c r="C495" s="806"/>
      <c r="D495" s="806"/>
      <c r="E495" s="806"/>
      <c r="F495" s="806"/>
      <c r="G495" s="806"/>
      <c r="H495" s="806"/>
      <c r="I495" s="806"/>
      <c r="J495" s="806"/>
      <c r="K495" s="808"/>
      <c r="L495" s="808"/>
      <c r="M495" s="808"/>
      <c r="N495" s="808"/>
      <c r="O495" s="808"/>
      <c r="P495" s="808"/>
      <c r="Q495" s="808"/>
      <c r="R495" s="808"/>
      <c r="S495" s="808"/>
      <c r="T495" s="808"/>
      <c r="U495" s="808"/>
      <c r="V495" s="808"/>
      <c r="W495" s="808"/>
      <c r="X495" s="808"/>
      <c r="Y495" s="808"/>
      <c r="Z495" s="808"/>
      <c r="AA495" s="808"/>
      <c r="AB495" s="808"/>
      <c r="AC495" s="808"/>
    </row>
    <row r="496">
      <c r="A496" s="808"/>
      <c r="B496" s="808"/>
      <c r="C496" s="806"/>
      <c r="D496" s="806"/>
      <c r="E496" s="806"/>
      <c r="F496" s="806"/>
      <c r="G496" s="806"/>
      <c r="H496" s="806"/>
      <c r="I496" s="806"/>
      <c r="J496" s="806"/>
      <c r="K496" s="808"/>
      <c r="L496" s="808"/>
      <c r="M496" s="808"/>
      <c r="N496" s="808"/>
      <c r="O496" s="808"/>
      <c r="P496" s="808"/>
      <c r="Q496" s="808"/>
      <c r="R496" s="808"/>
      <c r="S496" s="808"/>
      <c r="T496" s="808"/>
      <c r="U496" s="808"/>
      <c r="V496" s="808"/>
      <c r="W496" s="808"/>
      <c r="X496" s="808"/>
      <c r="Y496" s="808"/>
      <c r="Z496" s="808"/>
      <c r="AA496" s="808"/>
      <c r="AB496" s="808"/>
      <c r="AC496" s="808"/>
    </row>
    <row r="497">
      <c r="A497" s="808"/>
      <c r="B497" s="808"/>
      <c r="C497" s="806"/>
      <c r="D497" s="806"/>
      <c r="E497" s="806"/>
      <c r="F497" s="806"/>
      <c r="G497" s="806"/>
      <c r="H497" s="806"/>
      <c r="I497" s="806"/>
      <c r="J497" s="806"/>
      <c r="K497" s="808"/>
      <c r="L497" s="808"/>
      <c r="M497" s="808"/>
      <c r="N497" s="808"/>
      <c r="O497" s="808"/>
      <c r="P497" s="808"/>
      <c r="Q497" s="808"/>
      <c r="R497" s="808"/>
      <c r="S497" s="808"/>
      <c r="T497" s="808"/>
      <c r="U497" s="808"/>
      <c r="V497" s="808"/>
      <c r="W497" s="808"/>
      <c r="X497" s="808"/>
      <c r="Y497" s="808"/>
      <c r="Z497" s="808"/>
      <c r="AA497" s="808"/>
      <c r="AB497" s="808"/>
      <c r="AC497" s="808"/>
    </row>
    <row r="498">
      <c r="A498" s="808"/>
      <c r="B498" s="808"/>
      <c r="C498" s="806"/>
      <c r="D498" s="806"/>
      <c r="E498" s="806"/>
      <c r="F498" s="806"/>
      <c r="G498" s="806"/>
      <c r="H498" s="806"/>
      <c r="I498" s="806"/>
      <c r="J498" s="806"/>
      <c r="K498" s="808"/>
      <c r="L498" s="808"/>
      <c r="M498" s="808"/>
      <c r="N498" s="808"/>
      <c r="O498" s="808"/>
      <c r="P498" s="808"/>
      <c r="Q498" s="808"/>
      <c r="R498" s="808"/>
      <c r="S498" s="808"/>
      <c r="T498" s="808"/>
      <c r="U498" s="808"/>
      <c r="V498" s="808"/>
      <c r="W498" s="808"/>
      <c r="X498" s="808"/>
      <c r="Y498" s="808"/>
      <c r="Z498" s="808"/>
      <c r="AA498" s="808"/>
      <c r="AB498" s="808"/>
      <c r="AC498" s="808"/>
    </row>
    <row r="499">
      <c r="A499" s="808"/>
      <c r="B499" s="808"/>
      <c r="C499" s="806"/>
      <c r="D499" s="806"/>
      <c r="E499" s="806"/>
      <c r="F499" s="806"/>
      <c r="G499" s="806"/>
      <c r="H499" s="806"/>
      <c r="I499" s="806"/>
      <c r="J499" s="806"/>
      <c r="K499" s="808"/>
      <c r="L499" s="808"/>
      <c r="M499" s="808"/>
      <c r="N499" s="808"/>
      <c r="O499" s="808"/>
      <c r="P499" s="808"/>
      <c r="Q499" s="808"/>
      <c r="R499" s="808"/>
      <c r="S499" s="808"/>
      <c r="T499" s="808"/>
      <c r="U499" s="808"/>
      <c r="V499" s="808"/>
      <c r="W499" s="808"/>
      <c r="X499" s="808"/>
      <c r="Y499" s="808"/>
      <c r="Z499" s="808"/>
      <c r="AA499" s="808"/>
      <c r="AB499" s="808"/>
      <c r="AC499" s="808"/>
    </row>
    <row r="500">
      <c r="A500" s="808"/>
      <c r="B500" s="808"/>
      <c r="C500" s="806"/>
      <c r="D500" s="806"/>
      <c r="E500" s="806"/>
      <c r="F500" s="806"/>
      <c r="G500" s="806"/>
      <c r="H500" s="806"/>
      <c r="I500" s="806"/>
      <c r="J500" s="806"/>
      <c r="K500" s="808"/>
      <c r="L500" s="808"/>
      <c r="M500" s="808"/>
      <c r="N500" s="808"/>
      <c r="O500" s="808"/>
      <c r="P500" s="808"/>
      <c r="Q500" s="808"/>
      <c r="R500" s="808"/>
      <c r="S500" s="808"/>
      <c r="T500" s="808"/>
      <c r="U500" s="808"/>
      <c r="V500" s="808"/>
      <c r="W500" s="808"/>
      <c r="X500" s="808"/>
      <c r="Y500" s="808"/>
      <c r="Z500" s="808"/>
      <c r="AA500" s="808"/>
      <c r="AB500" s="808"/>
      <c r="AC500" s="808"/>
    </row>
    <row r="501">
      <c r="A501" s="808"/>
      <c r="B501" s="808"/>
      <c r="C501" s="806"/>
      <c r="D501" s="806"/>
      <c r="E501" s="806"/>
      <c r="F501" s="806"/>
      <c r="G501" s="806"/>
      <c r="H501" s="806"/>
      <c r="I501" s="806"/>
      <c r="J501" s="806"/>
      <c r="K501" s="808"/>
      <c r="L501" s="808"/>
      <c r="M501" s="808"/>
      <c r="N501" s="808"/>
      <c r="O501" s="808"/>
      <c r="P501" s="808"/>
      <c r="Q501" s="808"/>
      <c r="R501" s="808"/>
      <c r="S501" s="808"/>
      <c r="T501" s="808"/>
      <c r="U501" s="808"/>
      <c r="V501" s="808"/>
      <c r="W501" s="808"/>
      <c r="X501" s="808"/>
      <c r="Y501" s="808"/>
      <c r="Z501" s="808"/>
      <c r="AA501" s="808"/>
      <c r="AB501" s="808"/>
      <c r="AC501" s="808"/>
    </row>
    <row r="502">
      <c r="A502" s="808"/>
      <c r="B502" s="808"/>
      <c r="C502" s="806"/>
      <c r="D502" s="806"/>
      <c r="E502" s="806"/>
      <c r="F502" s="806"/>
      <c r="G502" s="806"/>
      <c r="H502" s="806"/>
      <c r="I502" s="806"/>
      <c r="J502" s="806"/>
      <c r="K502" s="808"/>
      <c r="L502" s="808"/>
      <c r="M502" s="808"/>
      <c r="N502" s="808"/>
      <c r="O502" s="808"/>
      <c r="P502" s="808"/>
      <c r="Q502" s="808"/>
      <c r="R502" s="808"/>
      <c r="S502" s="808"/>
      <c r="T502" s="808"/>
      <c r="U502" s="808"/>
      <c r="V502" s="808"/>
      <c r="W502" s="808"/>
      <c r="X502" s="808"/>
      <c r="Y502" s="808"/>
      <c r="Z502" s="808"/>
      <c r="AA502" s="808"/>
      <c r="AB502" s="808"/>
      <c r="AC502" s="808"/>
    </row>
    <row r="503">
      <c r="A503" s="808"/>
      <c r="B503" s="808"/>
      <c r="C503" s="806"/>
      <c r="D503" s="806"/>
      <c r="E503" s="806"/>
      <c r="F503" s="806"/>
      <c r="G503" s="806"/>
      <c r="H503" s="806"/>
      <c r="I503" s="806"/>
      <c r="J503" s="806"/>
      <c r="K503" s="808"/>
      <c r="L503" s="808"/>
      <c r="M503" s="808"/>
      <c r="N503" s="808"/>
      <c r="O503" s="808"/>
      <c r="P503" s="808"/>
      <c r="Q503" s="808"/>
      <c r="R503" s="808"/>
      <c r="S503" s="808"/>
      <c r="T503" s="808"/>
      <c r="U503" s="808"/>
      <c r="V503" s="808"/>
      <c r="W503" s="808"/>
      <c r="X503" s="808"/>
      <c r="Y503" s="808"/>
      <c r="Z503" s="808"/>
      <c r="AA503" s="808"/>
      <c r="AB503" s="808"/>
      <c r="AC503" s="808"/>
    </row>
    <row r="504">
      <c r="A504" s="808"/>
      <c r="B504" s="808"/>
      <c r="C504" s="806"/>
      <c r="D504" s="806"/>
      <c r="E504" s="806"/>
      <c r="F504" s="806"/>
      <c r="G504" s="806"/>
      <c r="H504" s="806"/>
      <c r="I504" s="806"/>
      <c r="J504" s="806"/>
      <c r="K504" s="808"/>
      <c r="L504" s="808"/>
      <c r="M504" s="808"/>
      <c r="N504" s="808"/>
      <c r="O504" s="808"/>
      <c r="P504" s="808"/>
      <c r="Q504" s="808"/>
      <c r="R504" s="808"/>
      <c r="S504" s="808"/>
      <c r="T504" s="808"/>
      <c r="U504" s="808"/>
      <c r="V504" s="808"/>
      <c r="W504" s="808"/>
      <c r="X504" s="808"/>
      <c r="Y504" s="808"/>
      <c r="Z504" s="808"/>
      <c r="AA504" s="808"/>
      <c r="AB504" s="808"/>
      <c r="AC504" s="808"/>
    </row>
    <row r="505">
      <c r="A505" s="808"/>
      <c r="B505" s="808"/>
      <c r="C505" s="806"/>
      <c r="D505" s="806"/>
      <c r="E505" s="806"/>
      <c r="F505" s="806"/>
      <c r="G505" s="806"/>
      <c r="H505" s="806"/>
      <c r="I505" s="806"/>
      <c r="J505" s="806"/>
      <c r="K505" s="808"/>
      <c r="L505" s="808"/>
      <c r="M505" s="808"/>
      <c r="N505" s="808"/>
      <c r="O505" s="808"/>
      <c r="P505" s="808"/>
      <c r="Q505" s="808"/>
      <c r="R505" s="808"/>
      <c r="S505" s="808"/>
      <c r="T505" s="808"/>
      <c r="U505" s="808"/>
      <c r="V505" s="808"/>
      <c r="W505" s="808"/>
      <c r="X505" s="808"/>
      <c r="Y505" s="808"/>
      <c r="Z505" s="808"/>
      <c r="AA505" s="808"/>
      <c r="AB505" s="808"/>
      <c r="AC505" s="808"/>
    </row>
    <row r="506">
      <c r="A506" s="808"/>
      <c r="B506" s="808"/>
      <c r="C506" s="806"/>
      <c r="D506" s="806"/>
      <c r="E506" s="806"/>
      <c r="F506" s="806"/>
      <c r="G506" s="806"/>
      <c r="H506" s="806"/>
      <c r="I506" s="806"/>
      <c r="J506" s="806"/>
      <c r="K506" s="808"/>
      <c r="L506" s="808"/>
      <c r="M506" s="808"/>
      <c r="N506" s="808"/>
      <c r="O506" s="808"/>
      <c r="P506" s="808"/>
      <c r="Q506" s="808"/>
      <c r="R506" s="808"/>
      <c r="S506" s="808"/>
      <c r="T506" s="808"/>
      <c r="U506" s="808"/>
      <c r="V506" s="808"/>
      <c r="W506" s="808"/>
      <c r="X506" s="808"/>
      <c r="Y506" s="808"/>
      <c r="Z506" s="808"/>
      <c r="AA506" s="808"/>
      <c r="AB506" s="808"/>
      <c r="AC506" s="808"/>
    </row>
    <row r="507">
      <c r="A507" s="808"/>
      <c r="B507" s="808"/>
      <c r="C507" s="806"/>
      <c r="D507" s="806"/>
      <c r="E507" s="806"/>
      <c r="F507" s="806"/>
      <c r="G507" s="806"/>
      <c r="H507" s="806"/>
      <c r="I507" s="806"/>
      <c r="J507" s="806"/>
      <c r="K507" s="808"/>
      <c r="L507" s="808"/>
      <c r="M507" s="808"/>
      <c r="N507" s="808"/>
      <c r="O507" s="808"/>
      <c r="P507" s="808"/>
      <c r="Q507" s="808"/>
      <c r="R507" s="808"/>
      <c r="S507" s="808"/>
      <c r="T507" s="808"/>
      <c r="U507" s="808"/>
      <c r="V507" s="808"/>
      <c r="W507" s="808"/>
      <c r="X507" s="808"/>
      <c r="Y507" s="808"/>
      <c r="Z507" s="808"/>
      <c r="AA507" s="808"/>
      <c r="AB507" s="808"/>
      <c r="AC507" s="808"/>
    </row>
    <row r="508">
      <c r="A508" s="808"/>
      <c r="B508" s="808"/>
      <c r="C508" s="806"/>
      <c r="D508" s="806"/>
      <c r="E508" s="806"/>
      <c r="F508" s="806"/>
      <c r="G508" s="806"/>
      <c r="H508" s="806"/>
      <c r="I508" s="806"/>
      <c r="J508" s="806"/>
      <c r="K508" s="808"/>
      <c r="L508" s="808"/>
      <c r="M508" s="808"/>
      <c r="N508" s="808"/>
      <c r="O508" s="808"/>
      <c r="P508" s="808"/>
      <c r="Q508" s="808"/>
      <c r="R508" s="808"/>
      <c r="S508" s="808"/>
      <c r="T508" s="808"/>
      <c r="U508" s="808"/>
      <c r="V508" s="808"/>
      <c r="W508" s="808"/>
      <c r="X508" s="808"/>
      <c r="Y508" s="808"/>
      <c r="Z508" s="808"/>
      <c r="AA508" s="808"/>
      <c r="AB508" s="808"/>
      <c r="AC508" s="808"/>
    </row>
    <row r="509">
      <c r="A509" s="808"/>
      <c r="B509" s="808"/>
      <c r="C509" s="806"/>
      <c r="D509" s="806"/>
      <c r="E509" s="806"/>
      <c r="F509" s="806"/>
      <c r="G509" s="806"/>
      <c r="H509" s="806"/>
      <c r="I509" s="806"/>
      <c r="J509" s="806"/>
      <c r="K509" s="808"/>
      <c r="L509" s="808"/>
      <c r="M509" s="808"/>
      <c r="N509" s="808"/>
      <c r="O509" s="808"/>
      <c r="P509" s="808"/>
      <c r="Q509" s="808"/>
      <c r="R509" s="808"/>
      <c r="S509" s="808"/>
      <c r="T509" s="808"/>
      <c r="U509" s="808"/>
      <c r="V509" s="808"/>
      <c r="W509" s="808"/>
      <c r="X509" s="808"/>
      <c r="Y509" s="808"/>
      <c r="Z509" s="808"/>
      <c r="AA509" s="808"/>
      <c r="AB509" s="808"/>
      <c r="AC509" s="808"/>
    </row>
    <row r="510">
      <c r="A510" s="808"/>
      <c r="B510" s="808"/>
      <c r="C510" s="806"/>
      <c r="D510" s="806"/>
      <c r="E510" s="806"/>
      <c r="F510" s="806"/>
      <c r="G510" s="806"/>
      <c r="H510" s="806"/>
      <c r="I510" s="806"/>
      <c r="J510" s="806"/>
      <c r="K510" s="808"/>
      <c r="L510" s="808"/>
      <c r="M510" s="808"/>
      <c r="N510" s="808"/>
      <c r="O510" s="808"/>
      <c r="P510" s="808"/>
      <c r="Q510" s="808"/>
      <c r="R510" s="808"/>
      <c r="S510" s="808"/>
      <c r="T510" s="808"/>
      <c r="U510" s="808"/>
      <c r="V510" s="808"/>
      <c r="W510" s="808"/>
      <c r="X510" s="808"/>
      <c r="Y510" s="808"/>
      <c r="Z510" s="808"/>
      <c r="AA510" s="808"/>
      <c r="AB510" s="808"/>
      <c r="AC510" s="808"/>
    </row>
    <row r="511">
      <c r="A511" s="808"/>
      <c r="B511" s="808"/>
      <c r="C511" s="806"/>
      <c r="D511" s="806"/>
      <c r="E511" s="806"/>
      <c r="F511" s="806"/>
      <c r="G511" s="806"/>
      <c r="H511" s="806"/>
      <c r="I511" s="806"/>
      <c r="J511" s="806"/>
      <c r="K511" s="808"/>
      <c r="L511" s="808"/>
      <c r="M511" s="808"/>
      <c r="N511" s="808"/>
      <c r="O511" s="808"/>
      <c r="P511" s="808"/>
      <c r="Q511" s="808"/>
      <c r="R511" s="808"/>
      <c r="S511" s="808"/>
      <c r="T511" s="808"/>
      <c r="U511" s="808"/>
      <c r="V511" s="808"/>
      <c r="W511" s="808"/>
      <c r="X511" s="808"/>
      <c r="Y511" s="808"/>
      <c r="Z511" s="808"/>
      <c r="AA511" s="808"/>
      <c r="AB511" s="808"/>
      <c r="AC511" s="808"/>
    </row>
    <row r="512">
      <c r="A512" s="808"/>
      <c r="B512" s="808"/>
      <c r="C512" s="806"/>
      <c r="D512" s="806"/>
      <c r="E512" s="806"/>
      <c r="F512" s="806"/>
      <c r="G512" s="806"/>
      <c r="H512" s="806"/>
      <c r="I512" s="806"/>
      <c r="J512" s="806"/>
      <c r="K512" s="808"/>
      <c r="L512" s="808"/>
      <c r="M512" s="808"/>
      <c r="N512" s="808"/>
      <c r="O512" s="808"/>
      <c r="P512" s="808"/>
      <c r="Q512" s="808"/>
      <c r="R512" s="808"/>
      <c r="S512" s="808"/>
      <c r="T512" s="808"/>
      <c r="U512" s="808"/>
      <c r="V512" s="808"/>
      <c r="W512" s="808"/>
      <c r="X512" s="808"/>
      <c r="Y512" s="808"/>
      <c r="Z512" s="808"/>
      <c r="AA512" s="808"/>
      <c r="AB512" s="808"/>
      <c r="AC512" s="808"/>
    </row>
    <row r="513">
      <c r="A513" s="808"/>
      <c r="B513" s="808"/>
      <c r="C513" s="806"/>
      <c r="D513" s="806"/>
      <c r="E513" s="806"/>
      <c r="F513" s="806"/>
      <c r="G513" s="806"/>
      <c r="H513" s="806"/>
      <c r="I513" s="806"/>
      <c r="J513" s="806"/>
      <c r="K513" s="808"/>
      <c r="L513" s="808"/>
      <c r="M513" s="808"/>
      <c r="N513" s="808"/>
      <c r="O513" s="808"/>
      <c r="P513" s="808"/>
      <c r="Q513" s="808"/>
      <c r="R513" s="808"/>
      <c r="S513" s="808"/>
      <c r="T513" s="808"/>
      <c r="U513" s="808"/>
      <c r="V513" s="808"/>
      <c r="W513" s="808"/>
      <c r="X513" s="808"/>
      <c r="Y513" s="808"/>
      <c r="Z513" s="808"/>
      <c r="AA513" s="808"/>
      <c r="AB513" s="808"/>
      <c r="AC513" s="808"/>
    </row>
    <row r="514">
      <c r="A514" s="808"/>
      <c r="B514" s="808"/>
      <c r="C514" s="806"/>
      <c r="D514" s="806"/>
      <c r="E514" s="806"/>
      <c r="F514" s="806"/>
      <c r="G514" s="806"/>
      <c r="H514" s="806"/>
      <c r="I514" s="806"/>
      <c r="J514" s="806"/>
      <c r="K514" s="808"/>
      <c r="L514" s="808"/>
      <c r="M514" s="808"/>
      <c r="N514" s="808"/>
      <c r="O514" s="808"/>
      <c r="P514" s="808"/>
      <c r="Q514" s="808"/>
      <c r="R514" s="808"/>
      <c r="S514" s="808"/>
      <c r="T514" s="808"/>
      <c r="U514" s="808"/>
      <c r="V514" s="808"/>
      <c r="W514" s="808"/>
      <c r="X514" s="808"/>
      <c r="Y514" s="808"/>
      <c r="Z514" s="808"/>
      <c r="AA514" s="808"/>
      <c r="AB514" s="808"/>
      <c r="AC514" s="808"/>
    </row>
    <row r="515">
      <c r="A515" s="808"/>
      <c r="B515" s="808"/>
      <c r="C515" s="806"/>
      <c r="D515" s="806"/>
      <c r="E515" s="806"/>
      <c r="F515" s="806"/>
      <c r="G515" s="806"/>
      <c r="H515" s="806"/>
      <c r="I515" s="806"/>
      <c r="J515" s="806"/>
      <c r="K515" s="808"/>
      <c r="L515" s="808"/>
      <c r="M515" s="808"/>
      <c r="N515" s="808"/>
      <c r="O515" s="808"/>
      <c r="P515" s="808"/>
      <c r="Q515" s="808"/>
      <c r="R515" s="808"/>
      <c r="S515" s="808"/>
      <c r="T515" s="808"/>
      <c r="U515" s="808"/>
      <c r="V515" s="808"/>
      <c r="W515" s="808"/>
      <c r="X515" s="808"/>
      <c r="Y515" s="808"/>
      <c r="Z515" s="808"/>
      <c r="AA515" s="808"/>
      <c r="AB515" s="808"/>
      <c r="AC515" s="808"/>
    </row>
    <row r="516">
      <c r="A516" s="808"/>
      <c r="B516" s="808"/>
      <c r="C516" s="806"/>
      <c r="D516" s="806"/>
      <c r="E516" s="806"/>
      <c r="F516" s="806"/>
      <c r="G516" s="806"/>
      <c r="H516" s="806"/>
      <c r="I516" s="806"/>
      <c r="J516" s="806"/>
      <c r="K516" s="808"/>
      <c r="L516" s="808"/>
      <c r="M516" s="808"/>
      <c r="N516" s="808"/>
      <c r="O516" s="808"/>
      <c r="P516" s="808"/>
      <c r="Q516" s="808"/>
      <c r="R516" s="808"/>
      <c r="S516" s="808"/>
      <c r="T516" s="808"/>
      <c r="U516" s="808"/>
      <c r="V516" s="808"/>
      <c r="W516" s="808"/>
      <c r="X516" s="808"/>
      <c r="Y516" s="808"/>
      <c r="Z516" s="808"/>
      <c r="AA516" s="808"/>
      <c r="AB516" s="808"/>
      <c r="AC516" s="808"/>
    </row>
    <row r="517">
      <c r="A517" s="808"/>
      <c r="B517" s="808"/>
      <c r="C517" s="806"/>
      <c r="D517" s="806"/>
      <c r="E517" s="806"/>
      <c r="F517" s="806"/>
      <c r="G517" s="806"/>
      <c r="H517" s="806"/>
      <c r="I517" s="806"/>
      <c r="J517" s="806"/>
      <c r="K517" s="808"/>
      <c r="L517" s="808"/>
      <c r="M517" s="808"/>
      <c r="N517" s="808"/>
      <c r="O517" s="808"/>
      <c r="P517" s="808"/>
      <c r="Q517" s="808"/>
      <c r="R517" s="808"/>
      <c r="S517" s="808"/>
      <c r="T517" s="808"/>
      <c r="U517" s="808"/>
      <c r="V517" s="808"/>
      <c r="W517" s="808"/>
      <c r="X517" s="808"/>
      <c r="Y517" s="808"/>
      <c r="Z517" s="808"/>
      <c r="AA517" s="808"/>
      <c r="AB517" s="808"/>
      <c r="AC517" s="808"/>
    </row>
    <row r="518">
      <c r="A518" s="808"/>
      <c r="B518" s="808"/>
      <c r="C518" s="806"/>
      <c r="D518" s="806"/>
      <c r="E518" s="806"/>
      <c r="F518" s="806"/>
      <c r="G518" s="806"/>
      <c r="H518" s="806"/>
      <c r="I518" s="806"/>
      <c r="J518" s="806"/>
      <c r="K518" s="808"/>
      <c r="L518" s="808"/>
      <c r="M518" s="808"/>
      <c r="N518" s="808"/>
      <c r="O518" s="808"/>
      <c r="P518" s="808"/>
      <c r="Q518" s="808"/>
      <c r="R518" s="808"/>
      <c r="S518" s="808"/>
      <c r="T518" s="808"/>
      <c r="U518" s="808"/>
      <c r="V518" s="808"/>
      <c r="W518" s="808"/>
      <c r="X518" s="808"/>
      <c r="Y518" s="808"/>
      <c r="Z518" s="808"/>
      <c r="AA518" s="808"/>
      <c r="AB518" s="808"/>
      <c r="AC518" s="808"/>
    </row>
    <row r="519">
      <c r="A519" s="808"/>
      <c r="B519" s="808"/>
      <c r="C519" s="806"/>
      <c r="D519" s="806"/>
      <c r="E519" s="806"/>
      <c r="F519" s="806"/>
      <c r="G519" s="806"/>
      <c r="H519" s="806"/>
      <c r="I519" s="806"/>
      <c r="J519" s="806"/>
      <c r="K519" s="808"/>
      <c r="L519" s="808"/>
      <c r="M519" s="808"/>
      <c r="N519" s="808"/>
      <c r="O519" s="808"/>
      <c r="P519" s="808"/>
      <c r="Q519" s="808"/>
      <c r="R519" s="808"/>
      <c r="S519" s="808"/>
      <c r="T519" s="808"/>
      <c r="U519" s="808"/>
      <c r="V519" s="808"/>
      <c r="W519" s="808"/>
      <c r="X519" s="808"/>
      <c r="Y519" s="808"/>
      <c r="Z519" s="808"/>
      <c r="AA519" s="808"/>
      <c r="AB519" s="808"/>
      <c r="AC519" s="808"/>
    </row>
    <row r="520">
      <c r="A520" s="808"/>
      <c r="B520" s="808"/>
      <c r="C520" s="806"/>
      <c r="D520" s="806"/>
      <c r="E520" s="806"/>
      <c r="F520" s="806"/>
      <c r="G520" s="806"/>
      <c r="H520" s="806"/>
      <c r="I520" s="806"/>
      <c r="J520" s="806"/>
      <c r="K520" s="808"/>
      <c r="L520" s="808"/>
      <c r="M520" s="808"/>
      <c r="N520" s="808"/>
      <c r="O520" s="808"/>
      <c r="P520" s="808"/>
      <c r="Q520" s="808"/>
      <c r="R520" s="808"/>
      <c r="S520" s="808"/>
      <c r="T520" s="808"/>
      <c r="U520" s="808"/>
      <c r="V520" s="808"/>
      <c r="W520" s="808"/>
      <c r="X520" s="808"/>
      <c r="Y520" s="808"/>
      <c r="Z520" s="808"/>
      <c r="AA520" s="808"/>
      <c r="AB520" s="808"/>
      <c r="AC520" s="808"/>
    </row>
    <row r="521">
      <c r="A521" s="808"/>
      <c r="B521" s="808"/>
      <c r="C521" s="806"/>
      <c r="D521" s="806"/>
      <c r="E521" s="806"/>
      <c r="F521" s="806"/>
      <c r="G521" s="806"/>
      <c r="H521" s="806"/>
      <c r="I521" s="806"/>
      <c r="J521" s="806"/>
      <c r="K521" s="808"/>
      <c r="L521" s="808"/>
      <c r="M521" s="808"/>
      <c r="N521" s="808"/>
      <c r="O521" s="808"/>
      <c r="P521" s="808"/>
      <c r="Q521" s="808"/>
      <c r="R521" s="808"/>
      <c r="S521" s="808"/>
      <c r="T521" s="808"/>
      <c r="U521" s="808"/>
      <c r="V521" s="808"/>
      <c r="W521" s="808"/>
      <c r="X521" s="808"/>
      <c r="Y521" s="808"/>
      <c r="Z521" s="808"/>
      <c r="AA521" s="808"/>
      <c r="AB521" s="808"/>
      <c r="AC521" s="808"/>
    </row>
    <row r="522">
      <c r="A522" s="808"/>
      <c r="B522" s="808"/>
      <c r="C522" s="806"/>
      <c r="D522" s="806"/>
      <c r="E522" s="806"/>
      <c r="F522" s="806"/>
      <c r="G522" s="806"/>
      <c r="H522" s="806"/>
      <c r="I522" s="806"/>
      <c r="J522" s="806"/>
      <c r="K522" s="808"/>
      <c r="L522" s="808"/>
      <c r="M522" s="808"/>
      <c r="N522" s="808"/>
      <c r="O522" s="808"/>
      <c r="P522" s="808"/>
      <c r="Q522" s="808"/>
      <c r="R522" s="808"/>
      <c r="S522" s="808"/>
      <c r="T522" s="808"/>
      <c r="U522" s="808"/>
      <c r="V522" s="808"/>
      <c r="W522" s="808"/>
      <c r="X522" s="808"/>
      <c r="Y522" s="808"/>
      <c r="Z522" s="808"/>
      <c r="AA522" s="808"/>
      <c r="AB522" s="808"/>
      <c r="AC522" s="808"/>
    </row>
    <row r="523">
      <c r="A523" s="808"/>
      <c r="B523" s="808"/>
      <c r="C523" s="806"/>
      <c r="D523" s="806"/>
      <c r="E523" s="806"/>
      <c r="F523" s="806"/>
      <c r="G523" s="806"/>
      <c r="H523" s="806"/>
      <c r="I523" s="806"/>
      <c r="J523" s="806"/>
      <c r="K523" s="808"/>
      <c r="L523" s="808"/>
      <c r="M523" s="808"/>
      <c r="N523" s="808"/>
      <c r="O523" s="808"/>
      <c r="P523" s="808"/>
      <c r="Q523" s="808"/>
      <c r="R523" s="808"/>
      <c r="S523" s="808"/>
      <c r="T523" s="808"/>
      <c r="U523" s="808"/>
      <c r="V523" s="808"/>
      <c r="W523" s="808"/>
      <c r="X523" s="808"/>
      <c r="Y523" s="808"/>
      <c r="Z523" s="808"/>
      <c r="AA523" s="808"/>
      <c r="AB523" s="808"/>
      <c r="AC523" s="808"/>
    </row>
    <row r="524">
      <c r="A524" s="808"/>
      <c r="B524" s="808"/>
      <c r="C524" s="806"/>
      <c r="D524" s="806"/>
      <c r="E524" s="806"/>
      <c r="F524" s="806"/>
      <c r="G524" s="806"/>
      <c r="H524" s="806"/>
      <c r="I524" s="806"/>
      <c r="J524" s="806"/>
      <c r="K524" s="808"/>
      <c r="L524" s="808"/>
      <c r="M524" s="808"/>
      <c r="N524" s="808"/>
      <c r="O524" s="808"/>
      <c r="P524" s="808"/>
      <c r="Q524" s="808"/>
      <c r="R524" s="808"/>
      <c r="S524" s="808"/>
      <c r="T524" s="808"/>
      <c r="U524" s="808"/>
      <c r="V524" s="808"/>
      <c r="W524" s="808"/>
      <c r="X524" s="808"/>
      <c r="Y524" s="808"/>
      <c r="Z524" s="808"/>
      <c r="AA524" s="808"/>
      <c r="AB524" s="808"/>
      <c r="AC524" s="808"/>
    </row>
    <row r="525">
      <c r="A525" s="808"/>
      <c r="B525" s="808"/>
      <c r="C525" s="806"/>
      <c r="D525" s="806"/>
      <c r="E525" s="806"/>
      <c r="F525" s="806"/>
      <c r="G525" s="806"/>
      <c r="H525" s="806"/>
      <c r="I525" s="806"/>
      <c r="J525" s="806"/>
      <c r="K525" s="808"/>
      <c r="L525" s="808"/>
      <c r="M525" s="808"/>
      <c r="N525" s="808"/>
      <c r="O525" s="808"/>
      <c r="P525" s="808"/>
      <c r="Q525" s="808"/>
      <c r="R525" s="808"/>
      <c r="S525" s="808"/>
      <c r="T525" s="808"/>
      <c r="U525" s="808"/>
      <c r="V525" s="808"/>
      <c r="W525" s="808"/>
      <c r="X525" s="808"/>
      <c r="Y525" s="808"/>
      <c r="Z525" s="808"/>
      <c r="AA525" s="808"/>
      <c r="AB525" s="808"/>
      <c r="AC525" s="808"/>
    </row>
    <row r="526">
      <c r="A526" s="808"/>
      <c r="B526" s="808"/>
      <c r="C526" s="806"/>
      <c r="D526" s="806"/>
      <c r="E526" s="806"/>
      <c r="F526" s="806"/>
      <c r="G526" s="806"/>
      <c r="H526" s="806"/>
      <c r="I526" s="806"/>
      <c r="J526" s="806"/>
      <c r="K526" s="808"/>
      <c r="L526" s="808"/>
      <c r="M526" s="808"/>
      <c r="N526" s="808"/>
      <c r="O526" s="808"/>
      <c r="P526" s="808"/>
      <c r="Q526" s="808"/>
      <c r="R526" s="808"/>
      <c r="S526" s="808"/>
      <c r="T526" s="808"/>
      <c r="U526" s="808"/>
      <c r="V526" s="808"/>
      <c r="W526" s="808"/>
      <c r="X526" s="808"/>
      <c r="Y526" s="808"/>
      <c r="Z526" s="808"/>
      <c r="AA526" s="808"/>
      <c r="AB526" s="808"/>
      <c r="AC526" s="808"/>
    </row>
    <row r="527">
      <c r="A527" s="808"/>
      <c r="B527" s="808"/>
      <c r="C527" s="806"/>
      <c r="D527" s="806"/>
      <c r="E527" s="806"/>
      <c r="F527" s="806"/>
      <c r="G527" s="806"/>
      <c r="H527" s="806"/>
      <c r="I527" s="806"/>
      <c r="J527" s="806"/>
      <c r="K527" s="808"/>
      <c r="L527" s="808"/>
      <c r="M527" s="808"/>
      <c r="N527" s="808"/>
      <c r="O527" s="808"/>
      <c r="P527" s="808"/>
      <c r="Q527" s="808"/>
      <c r="R527" s="808"/>
      <c r="S527" s="808"/>
      <c r="T527" s="808"/>
      <c r="U527" s="808"/>
      <c r="V527" s="808"/>
      <c r="W527" s="808"/>
      <c r="X527" s="808"/>
      <c r="Y527" s="808"/>
      <c r="Z527" s="808"/>
      <c r="AA527" s="808"/>
      <c r="AB527" s="808"/>
      <c r="AC527" s="808"/>
    </row>
    <row r="528">
      <c r="A528" s="808"/>
      <c r="B528" s="808"/>
      <c r="C528" s="806"/>
      <c r="D528" s="806"/>
      <c r="E528" s="806"/>
      <c r="F528" s="806"/>
      <c r="G528" s="806"/>
      <c r="H528" s="806"/>
      <c r="I528" s="806"/>
      <c r="J528" s="806"/>
      <c r="K528" s="808"/>
      <c r="L528" s="808"/>
      <c r="M528" s="808"/>
      <c r="N528" s="808"/>
      <c r="O528" s="808"/>
      <c r="P528" s="808"/>
      <c r="Q528" s="808"/>
      <c r="R528" s="808"/>
      <c r="S528" s="808"/>
      <c r="T528" s="808"/>
      <c r="U528" s="808"/>
      <c r="V528" s="808"/>
      <c r="W528" s="808"/>
      <c r="X528" s="808"/>
      <c r="Y528" s="808"/>
      <c r="Z528" s="808"/>
      <c r="AA528" s="808"/>
      <c r="AB528" s="808"/>
      <c r="AC528" s="808"/>
    </row>
    <row r="529">
      <c r="A529" s="808"/>
      <c r="B529" s="808"/>
      <c r="C529" s="806"/>
      <c r="D529" s="806"/>
      <c r="E529" s="806"/>
      <c r="F529" s="806"/>
      <c r="G529" s="806"/>
      <c r="H529" s="806"/>
      <c r="I529" s="806"/>
      <c r="J529" s="806"/>
      <c r="K529" s="808"/>
      <c r="L529" s="808"/>
      <c r="M529" s="808"/>
      <c r="N529" s="808"/>
      <c r="O529" s="808"/>
      <c r="P529" s="808"/>
      <c r="Q529" s="808"/>
      <c r="R529" s="808"/>
      <c r="S529" s="808"/>
      <c r="T529" s="808"/>
      <c r="U529" s="808"/>
      <c r="V529" s="808"/>
      <c r="W529" s="808"/>
      <c r="X529" s="808"/>
      <c r="Y529" s="808"/>
      <c r="Z529" s="808"/>
      <c r="AA529" s="808"/>
      <c r="AB529" s="808"/>
      <c r="AC529" s="808"/>
    </row>
    <row r="530">
      <c r="A530" s="808"/>
      <c r="B530" s="808"/>
      <c r="C530" s="806"/>
      <c r="D530" s="806"/>
      <c r="E530" s="806"/>
      <c r="F530" s="806"/>
      <c r="G530" s="806"/>
      <c r="H530" s="806"/>
      <c r="I530" s="806"/>
      <c r="J530" s="806"/>
      <c r="K530" s="808"/>
      <c r="L530" s="808"/>
      <c r="M530" s="808"/>
      <c r="N530" s="808"/>
      <c r="O530" s="808"/>
      <c r="P530" s="808"/>
      <c r="Q530" s="808"/>
      <c r="R530" s="808"/>
      <c r="S530" s="808"/>
      <c r="T530" s="808"/>
      <c r="U530" s="808"/>
      <c r="V530" s="808"/>
      <c r="W530" s="808"/>
      <c r="X530" s="808"/>
      <c r="Y530" s="808"/>
      <c r="Z530" s="808"/>
      <c r="AA530" s="808"/>
      <c r="AB530" s="808"/>
      <c r="AC530" s="808"/>
    </row>
    <row r="531">
      <c r="A531" s="808"/>
      <c r="B531" s="808"/>
      <c r="C531" s="806"/>
      <c r="D531" s="806"/>
      <c r="E531" s="806"/>
      <c r="F531" s="806"/>
      <c r="G531" s="806"/>
      <c r="H531" s="806"/>
      <c r="I531" s="806"/>
      <c r="J531" s="806"/>
      <c r="K531" s="808"/>
      <c r="L531" s="808"/>
      <c r="M531" s="808"/>
      <c r="N531" s="808"/>
      <c r="O531" s="808"/>
      <c r="P531" s="808"/>
      <c r="Q531" s="808"/>
      <c r="R531" s="808"/>
      <c r="S531" s="808"/>
      <c r="T531" s="808"/>
      <c r="U531" s="808"/>
      <c r="V531" s="808"/>
      <c r="W531" s="808"/>
      <c r="X531" s="808"/>
      <c r="Y531" s="808"/>
      <c r="Z531" s="808"/>
      <c r="AA531" s="808"/>
      <c r="AB531" s="808"/>
      <c r="AC531" s="808"/>
    </row>
    <row r="532">
      <c r="A532" s="808"/>
      <c r="B532" s="808"/>
      <c r="C532" s="806"/>
      <c r="D532" s="806"/>
      <c r="E532" s="806"/>
      <c r="F532" s="806"/>
      <c r="G532" s="806"/>
      <c r="H532" s="806"/>
      <c r="I532" s="806"/>
      <c r="J532" s="806"/>
      <c r="K532" s="808"/>
      <c r="L532" s="808"/>
      <c r="M532" s="808"/>
      <c r="N532" s="808"/>
      <c r="O532" s="808"/>
      <c r="P532" s="808"/>
      <c r="Q532" s="808"/>
      <c r="R532" s="808"/>
      <c r="S532" s="808"/>
      <c r="T532" s="808"/>
      <c r="U532" s="808"/>
      <c r="V532" s="808"/>
      <c r="W532" s="808"/>
      <c r="X532" s="808"/>
      <c r="Y532" s="808"/>
      <c r="Z532" s="808"/>
      <c r="AA532" s="808"/>
      <c r="AB532" s="808"/>
      <c r="AC532" s="808"/>
    </row>
    <row r="533">
      <c r="A533" s="808"/>
      <c r="B533" s="808"/>
      <c r="C533" s="806"/>
      <c r="D533" s="806"/>
      <c r="E533" s="806"/>
      <c r="F533" s="806"/>
      <c r="G533" s="806"/>
      <c r="H533" s="806"/>
      <c r="I533" s="806"/>
      <c r="J533" s="806"/>
      <c r="K533" s="808"/>
      <c r="L533" s="808"/>
      <c r="M533" s="808"/>
      <c r="N533" s="808"/>
      <c r="O533" s="808"/>
      <c r="P533" s="808"/>
      <c r="Q533" s="808"/>
      <c r="R533" s="808"/>
      <c r="S533" s="808"/>
      <c r="T533" s="808"/>
      <c r="U533" s="808"/>
      <c r="V533" s="808"/>
      <c r="W533" s="808"/>
      <c r="X533" s="808"/>
      <c r="Y533" s="808"/>
      <c r="Z533" s="808"/>
      <c r="AA533" s="808"/>
      <c r="AB533" s="808"/>
      <c r="AC533" s="808"/>
    </row>
    <row r="534">
      <c r="A534" s="808"/>
      <c r="B534" s="808"/>
      <c r="C534" s="806"/>
      <c r="D534" s="806"/>
      <c r="E534" s="806"/>
      <c r="F534" s="806"/>
      <c r="G534" s="806"/>
      <c r="H534" s="806"/>
      <c r="I534" s="806"/>
      <c r="J534" s="806"/>
      <c r="K534" s="808"/>
      <c r="L534" s="808"/>
      <c r="M534" s="808"/>
      <c r="N534" s="808"/>
      <c r="O534" s="808"/>
      <c r="P534" s="808"/>
      <c r="Q534" s="808"/>
      <c r="R534" s="808"/>
      <c r="S534" s="808"/>
      <c r="T534" s="808"/>
      <c r="U534" s="808"/>
      <c r="V534" s="808"/>
      <c r="W534" s="808"/>
      <c r="X534" s="808"/>
      <c r="Y534" s="808"/>
      <c r="Z534" s="808"/>
      <c r="AA534" s="808"/>
      <c r="AB534" s="808"/>
      <c r="AC534" s="808"/>
    </row>
    <row r="535">
      <c r="A535" s="808"/>
      <c r="B535" s="808"/>
      <c r="C535" s="806"/>
      <c r="D535" s="806"/>
      <c r="E535" s="806"/>
      <c r="F535" s="806"/>
      <c r="G535" s="806"/>
      <c r="H535" s="806"/>
      <c r="I535" s="806"/>
      <c r="J535" s="806"/>
      <c r="K535" s="808"/>
      <c r="L535" s="808"/>
      <c r="M535" s="808"/>
      <c r="N535" s="808"/>
      <c r="O535" s="808"/>
      <c r="P535" s="808"/>
      <c r="Q535" s="808"/>
      <c r="R535" s="808"/>
      <c r="S535" s="808"/>
      <c r="T535" s="808"/>
      <c r="U535" s="808"/>
      <c r="V535" s="808"/>
      <c r="W535" s="808"/>
      <c r="X535" s="808"/>
      <c r="Y535" s="808"/>
      <c r="Z535" s="808"/>
      <c r="AA535" s="808"/>
      <c r="AB535" s="808"/>
      <c r="AC535" s="808"/>
    </row>
    <row r="536">
      <c r="A536" s="808"/>
      <c r="B536" s="808"/>
      <c r="C536" s="806"/>
      <c r="D536" s="806"/>
      <c r="E536" s="806"/>
      <c r="F536" s="806"/>
      <c r="G536" s="806"/>
      <c r="H536" s="806"/>
      <c r="I536" s="806"/>
      <c r="J536" s="806"/>
      <c r="K536" s="808"/>
      <c r="L536" s="808"/>
      <c r="M536" s="808"/>
      <c r="N536" s="808"/>
      <c r="O536" s="808"/>
      <c r="P536" s="808"/>
      <c r="Q536" s="808"/>
      <c r="R536" s="808"/>
      <c r="S536" s="808"/>
      <c r="T536" s="808"/>
      <c r="U536" s="808"/>
      <c r="V536" s="808"/>
      <c r="W536" s="808"/>
      <c r="X536" s="808"/>
      <c r="Y536" s="808"/>
      <c r="Z536" s="808"/>
      <c r="AA536" s="808"/>
      <c r="AB536" s="808"/>
      <c r="AC536" s="808"/>
    </row>
    <row r="537">
      <c r="A537" s="808"/>
      <c r="B537" s="808"/>
      <c r="C537" s="806"/>
      <c r="D537" s="806"/>
      <c r="E537" s="806"/>
      <c r="F537" s="806"/>
      <c r="G537" s="806"/>
      <c r="H537" s="806"/>
      <c r="I537" s="806"/>
      <c r="J537" s="806"/>
      <c r="K537" s="808"/>
      <c r="L537" s="808"/>
      <c r="M537" s="808"/>
      <c r="N537" s="808"/>
      <c r="O537" s="808"/>
      <c r="P537" s="808"/>
      <c r="Q537" s="808"/>
      <c r="R537" s="808"/>
      <c r="S537" s="808"/>
      <c r="T537" s="808"/>
      <c r="U537" s="808"/>
      <c r="V537" s="808"/>
      <c r="W537" s="808"/>
      <c r="X537" s="808"/>
      <c r="Y537" s="808"/>
      <c r="Z537" s="808"/>
      <c r="AA537" s="808"/>
      <c r="AB537" s="808"/>
      <c r="AC537" s="808"/>
    </row>
    <row r="538">
      <c r="A538" s="808"/>
      <c r="B538" s="808"/>
      <c r="C538" s="806"/>
      <c r="D538" s="806"/>
      <c r="E538" s="806"/>
      <c r="F538" s="806"/>
      <c r="G538" s="806"/>
      <c r="H538" s="806"/>
      <c r="I538" s="806"/>
      <c r="J538" s="806"/>
      <c r="K538" s="808"/>
      <c r="L538" s="808"/>
      <c r="M538" s="808"/>
      <c r="N538" s="808"/>
      <c r="O538" s="808"/>
      <c r="P538" s="808"/>
      <c r="Q538" s="808"/>
      <c r="R538" s="808"/>
      <c r="S538" s="808"/>
      <c r="T538" s="808"/>
      <c r="U538" s="808"/>
      <c r="V538" s="808"/>
      <c r="W538" s="808"/>
      <c r="X538" s="808"/>
      <c r="Y538" s="808"/>
      <c r="Z538" s="808"/>
      <c r="AA538" s="808"/>
      <c r="AB538" s="808"/>
      <c r="AC538" s="808"/>
    </row>
    <row r="539">
      <c r="A539" s="808"/>
      <c r="B539" s="808"/>
      <c r="C539" s="806"/>
      <c r="D539" s="806"/>
      <c r="E539" s="806"/>
      <c r="F539" s="806"/>
      <c r="G539" s="806"/>
      <c r="H539" s="806"/>
      <c r="I539" s="806"/>
      <c r="J539" s="806"/>
      <c r="K539" s="808"/>
      <c r="L539" s="808"/>
      <c r="M539" s="808"/>
      <c r="N539" s="808"/>
      <c r="O539" s="808"/>
      <c r="P539" s="808"/>
      <c r="Q539" s="808"/>
      <c r="R539" s="808"/>
      <c r="S539" s="808"/>
      <c r="T539" s="808"/>
      <c r="U539" s="808"/>
      <c r="V539" s="808"/>
      <c r="W539" s="808"/>
      <c r="X539" s="808"/>
      <c r="Y539" s="808"/>
      <c r="Z539" s="808"/>
      <c r="AA539" s="808"/>
      <c r="AB539" s="808"/>
      <c r="AC539" s="808"/>
    </row>
    <row r="540">
      <c r="A540" s="808"/>
      <c r="B540" s="808"/>
      <c r="C540" s="806"/>
      <c r="D540" s="806"/>
      <c r="E540" s="806"/>
      <c r="F540" s="806"/>
      <c r="G540" s="806"/>
      <c r="H540" s="806"/>
      <c r="I540" s="806"/>
      <c r="J540" s="806"/>
      <c r="K540" s="808"/>
      <c r="L540" s="808"/>
      <c r="M540" s="808"/>
      <c r="N540" s="808"/>
      <c r="O540" s="808"/>
      <c r="P540" s="808"/>
      <c r="Q540" s="808"/>
      <c r="R540" s="808"/>
      <c r="S540" s="808"/>
      <c r="T540" s="808"/>
      <c r="U540" s="808"/>
      <c r="V540" s="808"/>
      <c r="W540" s="808"/>
      <c r="X540" s="808"/>
      <c r="Y540" s="808"/>
      <c r="Z540" s="808"/>
      <c r="AA540" s="808"/>
      <c r="AB540" s="808"/>
      <c r="AC540" s="808"/>
    </row>
    <row r="541">
      <c r="A541" s="808"/>
      <c r="B541" s="808"/>
      <c r="C541" s="806"/>
      <c r="D541" s="806"/>
      <c r="E541" s="806"/>
      <c r="F541" s="806"/>
      <c r="G541" s="806"/>
      <c r="H541" s="806"/>
      <c r="I541" s="806"/>
      <c r="J541" s="806"/>
      <c r="K541" s="808"/>
      <c r="L541" s="808"/>
      <c r="M541" s="808"/>
      <c r="N541" s="808"/>
      <c r="O541" s="808"/>
      <c r="P541" s="808"/>
      <c r="Q541" s="808"/>
      <c r="R541" s="808"/>
      <c r="S541" s="808"/>
      <c r="T541" s="808"/>
      <c r="U541" s="808"/>
      <c r="V541" s="808"/>
      <c r="W541" s="808"/>
      <c r="X541" s="808"/>
      <c r="Y541" s="808"/>
      <c r="Z541" s="808"/>
      <c r="AA541" s="808"/>
      <c r="AB541" s="808"/>
      <c r="AC541" s="808"/>
    </row>
    <row r="542">
      <c r="A542" s="808"/>
      <c r="B542" s="808"/>
      <c r="C542" s="806"/>
      <c r="D542" s="806"/>
      <c r="E542" s="806"/>
      <c r="F542" s="806"/>
      <c r="G542" s="806"/>
      <c r="H542" s="806"/>
      <c r="I542" s="806"/>
      <c r="J542" s="806"/>
      <c r="K542" s="808"/>
      <c r="L542" s="808"/>
      <c r="M542" s="808"/>
      <c r="N542" s="808"/>
      <c r="O542" s="808"/>
      <c r="P542" s="808"/>
      <c r="Q542" s="808"/>
      <c r="R542" s="808"/>
      <c r="S542" s="808"/>
      <c r="T542" s="808"/>
      <c r="U542" s="808"/>
      <c r="V542" s="808"/>
      <c r="W542" s="808"/>
      <c r="X542" s="808"/>
      <c r="Y542" s="808"/>
      <c r="Z542" s="808"/>
      <c r="AA542" s="808"/>
      <c r="AB542" s="808"/>
      <c r="AC542" s="808"/>
    </row>
    <row r="543">
      <c r="A543" s="808"/>
      <c r="B543" s="808"/>
      <c r="C543" s="806"/>
      <c r="D543" s="806"/>
      <c r="E543" s="806"/>
      <c r="F543" s="806"/>
      <c r="G543" s="806"/>
      <c r="H543" s="806"/>
      <c r="I543" s="806"/>
      <c r="J543" s="806"/>
      <c r="K543" s="808"/>
      <c r="L543" s="808"/>
      <c r="M543" s="808"/>
      <c r="N543" s="808"/>
      <c r="O543" s="808"/>
      <c r="P543" s="808"/>
      <c r="Q543" s="808"/>
      <c r="R543" s="808"/>
      <c r="S543" s="808"/>
      <c r="T543" s="808"/>
      <c r="U543" s="808"/>
      <c r="V543" s="808"/>
      <c r="W543" s="808"/>
      <c r="X543" s="808"/>
      <c r="Y543" s="808"/>
      <c r="Z543" s="808"/>
      <c r="AA543" s="808"/>
      <c r="AB543" s="808"/>
      <c r="AC543" s="808"/>
    </row>
    <row r="544">
      <c r="A544" s="808"/>
      <c r="B544" s="808"/>
      <c r="C544" s="806"/>
      <c r="D544" s="806"/>
      <c r="E544" s="806"/>
      <c r="F544" s="806"/>
      <c r="G544" s="806"/>
      <c r="H544" s="806"/>
      <c r="I544" s="806"/>
      <c r="J544" s="806"/>
      <c r="K544" s="808"/>
      <c r="L544" s="808"/>
      <c r="M544" s="808"/>
      <c r="N544" s="808"/>
      <c r="O544" s="808"/>
      <c r="P544" s="808"/>
      <c r="Q544" s="808"/>
      <c r="R544" s="808"/>
      <c r="S544" s="808"/>
      <c r="T544" s="808"/>
      <c r="U544" s="808"/>
      <c r="V544" s="808"/>
      <c r="W544" s="808"/>
      <c r="X544" s="808"/>
      <c r="Y544" s="808"/>
      <c r="Z544" s="808"/>
      <c r="AA544" s="808"/>
      <c r="AB544" s="808"/>
      <c r="AC544" s="808"/>
    </row>
    <row r="545">
      <c r="A545" s="808"/>
      <c r="B545" s="808"/>
      <c r="C545" s="806"/>
      <c r="D545" s="806"/>
      <c r="E545" s="806"/>
      <c r="F545" s="806"/>
      <c r="G545" s="806"/>
      <c r="H545" s="806"/>
      <c r="I545" s="806"/>
      <c r="J545" s="806"/>
      <c r="K545" s="808"/>
      <c r="L545" s="808"/>
      <c r="M545" s="808"/>
      <c r="N545" s="808"/>
      <c r="O545" s="808"/>
      <c r="P545" s="808"/>
      <c r="Q545" s="808"/>
      <c r="R545" s="808"/>
      <c r="S545" s="808"/>
      <c r="T545" s="808"/>
      <c r="U545" s="808"/>
      <c r="V545" s="808"/>
      <c r="W545" s="808"/>
      <c r="X545" s="808"/>
      <c r="Y545" s="808"/>
      <c r="Z545" s="808"/>
      <c r="AA545" s="808"/>
      <c r="AB545" s="808"/>
      <c r="AC545" s="808"/>
    </row>
    <row r="546">
      <c r="A546" s="808"/>
      <c r="B546" s="808"/>
      <c r="C546" s="806"/>
      <c r="D546" s="806"/>
      <c r="E546" s="806"/>
      <c r="F546" s="806"/>
      <c r="G546" s="806"/>
      <c r="H546" s="806"/>
      <c r="I546" s="806"/>
      <c r="J546" s="806"/>
      <c r="K546" s="808"/>
      <c r="L546" s="808"/>
      <c r="M546" s="808"/>
      <c r="N546" s="808"/>
      <c r="O546" s="808"/>
      <c r="P546" s="808"/>
      <c r="Q546" s="808"/>
      <c r="R546" s="808"/>
      <c r="S546" s="808"/>
      <c r="T546" s="808"/>
      <c r="U546" s="808"/>
      <c r="V546" s="808"/>
      <c r="W546" s="808"/>
      <c r="X546" s="808"/>
      <c r="Y546" s="808"/>
      <c r="Z546" s="808"/>
      <c r="AA546" s="808"/>
      <c r="AB546" s="808"/>
      <c r="AC546" s="808"/>
    </row>
    <row r="547">
      <c r="A547" s="808"/>
      <c r="B547" s="808"/>
      <c r="C547" s="806"/>
      <c r="D547" s="806"/>
      <c r="E547" s="806"/>
      <c r="F547" s="806"/>
      <c r="G547" s="806"/>
      <c r="H547" s="806"/>
      <c r="I547" s="806"/>
      <c r="J547" s="806"/>
      <c r="K547" s="808"/>
      <c r="L547" s="808"/>
      <c r="M547" s="808"/>
      <c r="N547" s="808"/>
      <c r="O547" s="808"/>
      <c r="P547" s="808"/>
      <c r="Q547" s="808"/>
      <c r="R547" s="808"/>
      <c r="S547" s="808"/>
      <c r="T547" s="808"/>
      <c r="U547" s="808"/>
      <c r="V547" s="808"/>
      <c r="W547" s="808"/>
      <c r="X547" s="808"/>
      <c r="Y547" s="808"/>
      <c r="Z547" s="808"/>
      <c r="AA547" s="808"/>
      <c r="AB547" s="808"/>
      <c r="AC547" s="808"/>
    </row>
    <row r="548">
      <c r="A548" s="808"/>
      <c r="B548" s="808"/>
      <c r="C548" s="806"/>
      <c r="D548" s="806"/>
      <c r="E548" s="806"/>
      <c r="F548" s="806"/>
      <c r="G548" s="806"/>
      <c r="H548" s="806"/>
      <c r="I548" s="806"/>
      <c r="J548" s="806"/>
      <c r="K548" s="808"/>
      <c r="L548" s="808"/>
      <c r="M548" s="808"/>
      <c r="N548" s="808"/>
      <c r="O548" s="808"/>
      <c r="P548" s="808"/>
      <c r="Q548" s="808"/>
      <c r="R548" s="808"/>
      <c r="S548" s="808"/>
      <c r="T548" s="808"/>
      <c r="U548" s="808"/>
      <c r="V548" s="808"/>
      <c r="W548" s="808"/>
      <c r="X548" s="808"/>
      <c r="Y548" s="808"/>
      <c r="Z548" s="808"/>
      <c r="AA548" s="808"/>
      <c r="AB548" s="808"/>
      <c r="AC548" s="808"/>
    </row>
    <row r="549">
      <c r="A549" s="808"/>
      <c r="B549" s="808"/>
      <c r="C549" s="806"/>
      <c r="D549" s="806"/>
      <c r="E549" s="806"/>
      <c r="F549" s="806"/>
      <c r="G549" s="806"/>
      <c r="H549" s="806"/>
      <c r="I549" s="806"/>
      <c r="J549" s="806"/>
      <c r="K549" s="808"/>
      <c r="L549" s="808"/>
      <c r="M549" s="808"/>
      <c r="N549" s="808"/>
      <c r="O549" s="808"/>
      <c r="P549" s="808"/>
      <c r="Q549" s="808"/>
      <c r="R549" s="808"/>
      <c r="S549" s="808"/>
      <c r="T549" s="808"/>
      <c r="U549" s="808"/>
      <c r="V549" s="808"/>
      <c r="W549" s="808"/>
      <c r="X549" s="808"/>
      <c r="Y549" s="808"/>
      <c r="Z549" s="808"/>
      <c r="AA549" s="808"/>
      <c r="AB549" s="808"/>
      <c r="AC549" s="808"/>
    </row>
    <row r="550">
      <c r="A550" s="808"/>
      <c r="B550" s="808"/>
      <c r="C550" s="806"/>
      <c r="D550" s="806"/>
      <c r="E550" s="806"/>
      <c r="F550" s="806"/>
      <c r="G550" s="806"/>
      <c r="H550" s="806"/>
      <c r="I550" s="806"/>
      <c r="J550" s="806"/>
      <c r="K550" s="808"/>
      <c r="L550" s="808"/>
      <c r="M550" s="808"/>
      <c r="N550" s="808"/>
      <c r="O550" s="808"/>
      <c r="P550" s="808"/>
      <c r="Q550" s="808"/>
      <c r="R550" s="808"/>
      <c r="S550" s="808"/>
      <c r="T550" s="808"/>
      <c r="U550" s="808"/>
      <c r="V550" s="808"/>
      <c r="W550" s="808"/>
      <c r="X550" s="808"/>
      <c r="Y550" s="808"/>
      <c r="Z550" s="808"/>
      <c r="AA550" s="808"/>
      <c r="AB550" s="808"/>
      <c r="AC550" s="808"/>
    </row>
    <row r="551">
      <c r="A551" s="808"/>
      <c r="B551" s="808"/>
      <c r="C551" s="806"/>
      <c r="D551" s="806"/>
      <c r="E551" s="806"/>
      <c r="F551" s="806"/>
      <c r="G551" s="806"/>
      <c r="H551" s="806"/>
      <c r="I551" s="806"/>
      <c r="J551" s="806"/>
      <c r="K551" s="808"/>
      <c r="L551" s="808"/>
      <c r="M551" s="808"/>
      <c r="N551" s="808"/>
      <c r="O551" s="808"/>
      <c r="P551" s="808"/>
      <c r="Q551" s="808"/>
      <c r="R551" s="808"/>
      <c r="S551" s="808"/>
      <c r="T551" s="808"/>
      <c r="U551" s="808"/>
      <c r="V551" s="808"/>
      <c r="W551" s="808"/>
      <c r="X551" s="808"/>
      <c r="Y551" s="808"/>
      <c r="Z551" s="808"/>
      <c r="AA551" s="808"/>
      <c r="AB551" s="808"/>
      <c r="AC551" s="808"/>
    </row>
    <row r="552">
      <c r="A552" s="808"/>
      <c r="B552" s="808"/>
      <c r="C552" s="806"/>
      <c r="D552" s="806"/>
      <c r="E552" s="806"/>
      <c r="F552" s="806"/>
      <c r="G552" s="806"/>
      <c r="H552" s="806"/>
      <c r="I552" s="806"/>
      <c r="J552" s="806"/>
      <c r="K552" s="808"/>
      <c r="L552" s="808"/>
      <c r="M552" s="808"/>
      <c r="N552" s="808"/>
      <c r="O552" s="808"/>
      <c r="P552" s="808"/>
      <c r="Q552" s="808"/>
      <c r="R552" s="808"/>
      <c r="S552" s="808"/>
      <c r="T552" s="808"/>
      <c r="U552" s="808"/>
      <c r="V552" s="808"/>
      <c r="W552" s="808"/>
      <c r="X552" s="808"/>
      <c r="Y552" s="808"/>
      <c r="Z552" s="808"/>
      <c r="AA552" s="808"/>
      <c r="AB552" s="808"/>
      <c r="AC552" s="808"/>
    </row>
    <row r="553">
      <c r="A553" s="808"/>
      <c r="B553" s="808"/>
      <c r="C553" s="806"/>
      <c r="D553" s="806"/>
      <c r="E553" s="806"/>
      <c r="F553" s="806"/>
      <c r="G553" s="806"/>
      <c r="H553" s="806"/>
      <c r="I553" s="806"/>
      <c r="J553" s="806"/>
      <c r="K553" s="808"/>
      <c r="L553" s="808"/>
      <c r="M553" s="808"/>
      <c r="N553" s="808"/>
      <c r="O553" s="808"/>
      <c r="P553" s="808"/>
      <c r="Q553" s="808"/>
      <c r="R553" s="808"/>
      <c r="S553" s="808"/>
      <c r="T553" s="808"/>
      <c r="U553" s="808"/>
      <c r="V553" s="808"/>
      <c r="W553" s="808"/>
      <c r="X553" s="808"/>
      <c r="Y553" s="808"/>
      <c r="Z553" s="808"/>
      <c r="AA553" s="808"/>
      <c r="AB553" s="808"/>
      <c r="AC553" s="808"/>
    </row>
    <row r="554">
      <c r="A554" s="808"/>
      <c r="B554" s="808"/>
      <c r="C554" s="806"/>
      <c r="D554" s="806"/>
      <c r="E554" s="806"/>
      <c r="F554" s="806"/>
      <c r="G554" s="806"/>
      <c r="H554" s="806"/>
      <c r="I554" s="806"/>
      <c r="J554" s="806"/>
      <c r="K554" s="808"/>
      <c r="L554" s="808"/>
      <c r="M554" s="808"/>
      <c r="N554" s="808"/>
      <c r="O554" s="808"/>
      <c r="P554" s="808"/>
      <c r="Q554" s="808"/>
      <c r="R554" s="808"/>
      <c r="S554" s="808"/>
      <c r="T554" s="808"/>
      <c r="U554" s="808"/>
      <c r="V554" s="808"/>
      <c r="W554" s="808"/>
      <c r="X554" s="808"/>
      <c r="Y554" s="808"/>
      <c r="Z554" s="808"/>
      <c r="AA554" s="808"/>
      <c r="AB554" s="808"/>
      <c r="AC554" s="808"/>
    </row>
    <row r="555">
      <c r="A555" s="808"/>
      <c r="B555" s="808"/>
      <c r="C555" s="806"/>
      <c r="D555" s="806"/>
      <c r="E555" s="806"/>
      <c r="F555" s="806"/>
      <c r="G555" s="806"/>
      <c r="H555" s="806"/>
      <c r="I555" s="806"/>
      <c r="J555" s="806"/>
      <c r="K555" s="808"/>
      <c r="L555" s="808"/>
      <c r="M555" s="808"/>
      <c r="N555" s="808"/>
      <c r="O555" s="808"/>
      <c r="P555" s="808"/>
      <c r="Q555" s="808"/>
      <c r="R555" s="808"/>
      <c r="S555" s="808"/>
      <c r="T555" s="808"/>
      <c r="U555" s="808"/>
      <c r="V555" s="808"/>
      <c r="W555" s="808"/>
      <c r="X555" s="808"/>
      <c r="Y555" s="808"/>
      <c r="Z555" s="808"/>
      <c r="AA555" s="808"/>
      <c r="AB555" s="808"/>
      <c r="AC555" s="808"/>
    </row>
    <row r="556">
      <c r="A556" s="808"/>
      <c r="B556" s="808"/>
      <c r="C556" s="806"/>
      <c r="D556" s="806"/>
      <c r="E556" s="806"/>
      <c r="F556" s="806"/>
      <c r="G556" s="806"/>
      <c r="H556" s="806"/>
      <c r="I556" s="806"/>
      <c r="J556" s="806"/>
      <c r="K556" s="808"/>
      <c r="L556" s="808"/>
      <c r="M556" s="808"/>
      <c r="N556" s="808"/>
      <c r="O556" s="808"/>
      <c r="P556" s="808"/>
      <c r="Q556" s="808"/>
      <c r="R556" s="808"/>
      <c r="S556" s="808"/>
      <c r="T556" s="808"/>
      <c r="U556" s="808"/>
      <c r="V556" s="808"/>
      <c r="W556" s="808"/>
      <c r="X556" s="808"/>
      <c r="Y556" s="808"/>
      <c r="Z556" s="808"/>
      <c r="AA556" s="808"/>
      <c r="AB556" s="808"/>
      <c r="AC556" s="808"/>
    </row>
    <row r="557">
      <c r="A557" s="808"/>
      <c r="B557" s="808"/>
      <c r="C557" s="806"/>
      <c r="D557" s="806"/>
      <c r="E557" s="806"/>
      <c r="F557" s="806"/>
      <c r="G557" s="806"/>
      <c r="H557" s="806"/>
      <c r="I557" s="806"/>
      <c r="J557" s="806"/>
      <c r="K557" s="808"/>
      <c r="L557" s="808"/>
      <c r="M557" s="808"/>
      <c r="N557" s="808"/>
      <c r="O557" s="808"/>
      <c r="P557" s="808"/>
      <c r="Q557" s="808"/>
      <c r="R557" s="808"/>
      <c r="S557" s="808"/>
      <c r="T557" s="808"/>
      <c r="U557" s="808"/>
      <c r="V557" s="808"/>
      <c r="W557" s="808"/>
      <c r="X557" s="808"/>
      <c r="Y557" s="808"/>
      <c r="Z557" s="808"/>
      <c r="AA557" s="808"/>
      <c r="AB557" s="808"/>
      <c r="AC557" s="808"/>
    </row>
    <row r="558">
      <c r="A558" s="808"/>
      <c r="B558" s="808"/>
      <c r="C558" s="806"/>
      <c r="D558" s="806"/>
      <c r="E558" s="806"/>
      <c r="F558" s="806"/>
      <c r="G558" s="806"/>
      <c r="H558" s="806"/>
      <c r="I558" s="806"/>
      <c r="J558" s="806"/>
      <c r="K558" s="808"/>
      <c r="L558" s="808"/>
      <c r="M558" s="808"/>
      <c r="N558" s="808"/>
      <c r="O558" s="808"/>
      <c r="P558" s="808"/>
      <c r="Q558" s="808"/>
      <c r="R558" s="808"/>
      <c r="S558" s="808"/>
      <c r="T558" s="808"/>
      <c r="U558" s="808"/>
      <c r="V558" s="808"/>
      <c r="W558" s="808"/>
      <c r="X558" s="808"/>
      <c r="Y558" s="808"/>
      <c r="Z558" s="808"/>
      <c r="AA558" s="808"/>
      <c r="AB558" s="808"/>
      <c r="AC558" s="808"/>
    </row>
    <row r="559">
      <c r="A559" s="808"/>
      <c r="B559" s="808"/>
      <c r="C559" s="806"/>
      <c r="D559" s="806"/>
      <c r="E559" s="806"/>
      <c r="F559" s="806"/>
      <c r="G559" s="806"/>
      <c r="H559" s="806"/>
      <c r="I559" s="806"/>
      <c r="J559" s="806"/>
      <c r="K559" s="808"/>
      <c r="L559" s="808"/>
      <c r="M559" s="808"/>
      <c r="N559" s="808"/>
      <c r="O559" s="808"/>
      <c r="P559" s="808"/>
      <c r="Q559" s="808"/>
      <c r="R559" s="808"/>
      <c r="S559" s="808"/>
      <c r="T559" s="808"/>
      <c r="U559" s="808"/>
      <c r="V559" s="808"/>
      <c r="W559" s="808"/>
      <c r="X559" s="808"/>
      <c r="Y559" s="808"/>
      <c r="Z559" s="808"/>
      <c r="AA559" s="808"/>
      <c r="AB559" s="808"/>
      <c r="AC559" s="808"/>
    </row>
    <row r="560">
      <c r="A560" s="808"/>
      <c r="B560" s="808"/>
      <c r="C560" s="806"/>
      <c r="D560" s="806"/>
      <c r="E560" s="806"/>
      <c r="F560" s="806"/>
      <c r="G560" s="806"/>
      <c r="H560" s="806"/>
      <c r="I560" s="806"/>
      <c r="J560" s="806"/>
      <c r="K560" s="808"/>
      <c r="L560" s="808"/>
      <c r="M560" s="808"/>
      <c r="N560" s="808"/>
      <c r="O560" s="808"/>
      <c r="P560" s="808"/>
      <c r="Q560" s="808"/>
      <c r="R560" s="808"/>
      <c r="S560" s="808"/>
      <c r="T560" s="808"/>
      <c r="U560" s="808"/>
      <c r="V560" s="808"/>
      <c r="W560" s="808"/>
      <c r="X560" s="808"/>
      <c r="Y560" s="808"/>
      <c r="Z560" s="808"/>
      <c r="AA560" s="808"/>
      <c r="AB560" s="808"/>
      <c r="AC560" s="808"/>
    </row>
    <row r="561">
      <c r="A561" s="808"/>
      <c r="B561" s="808"/>
      <c r="C561" s="806"/>
      <c r="D561" s="806"/>
      <c r="E561" s="806"/>
      <c r="F561" s="806"/>
      <c r="G561" s="806"/>
      <c r="H561" s="806"/>
      <c r="I561" s="806"/>
      <c r="J561" s="806"/>
      <c r="K561" s="808"/>
      <c r="L561" s="808"/>
      <c r="M561" s="808"/>
      <c r="N561" s="808"/>
      <c r="O561" s="808"/>
      <c r="P561" s="808"/>
      <c r="Q561" s="808"/>
      <c r="R561" s="808"/>
      <c r="S561" s="808"/>
      <c r="T561" s="808"/>
      <c r="U561" s="808"/>
      <c r="V561" s="808"/>
      <c r="W561" s="808"/>
      <c r="X561" s="808"/>
      <c r="Y561" s="808"/>
      <c r="Z561" s="808"/>
      <c r="AA561" s="808"/>
      <c r="AB561" s="808"/>
      <c r="AC561" s="808"/>
    </row>
    <row r="562">
      <c r="A562" s="808"/>
      <c r="B562" s="808"/>
      <c r="C562" s="806"/>
      <c r="D562" s="806"/>
      <c r="E562" s="806"/>
      <c r="F562" s="806"/>
      <c r="G562" s="806"/>
      <c r="H562" s="806"/>
      <c r="I562" s="806"/>
      <c r="J562" s="806"/>
      <c r="K562" s="808"/>
      <c r="L562" s="808"/>
      <c r="M562" s="808"/>
      <c r="N562" s="808"/>
      <c r="O562" s="808"/>
      <c r="P562" s="808"/>
      <c r="Q562" s="808"/>
      <c r="R562" s="808"/>
      <c r="S562" s="808"/>
      <c r="T562" s="808"/>
      <c r="U562" s="808"/>
      <c r="V562" s="808"/>
      <c r="W562" s="808"/>
      <c r="X562" s="808"/>
      <c r="Y562" s="808"/>
      <c r="Z562" s="808"/>
      <c r="AA562" s="808"/>
      <c r="AB562" s="808"/>
      <c r="AC562" s="808"/>
    </row>
    <row r="563">
      <c r="A563" s="808"/>
      <c r="B563" s="808"/>
      <c r="C563" s="806"/>
      <c r="D563" s="806"/>
      <c r="E563" s="806"/>
      <c r="F563" s="806"/>
      <c r="G563" s="806"/>
      <c r="H563" s="806"/>
      <c r="I563" s="806"/>
      <c r="J563" s="806"/>
      <c r="K563" s="808"/>
      <c r="L563" s="808"/>
      <c r="M563" s="808"/>
      <c r="N563" s="808"/>
      <c r="O563" s="808"/>
      <c r="P563" s="808"/>
      <c r="Q563" s="808"/>
      <c r="R563" s="808"/>
      <c r="S563" s="808"/>
      <c r="T563" s="808"/>
      <c r="U563" s="808"/>
      <c r="V563" s="808"/>
      <c r="W563" s="808"/>
      <c r="X563" s="808"/>
      <c r="Y563" s="808"/>
      <c r="Z563" s="808"/>
      <c r="AA563" s="808"/>
      <c r="AB563" s="808"/>
      <c r="AC563" s="808"/>
    </row>
    <row r="564">
      <c r="A564" s="808"/>
      <c r="B564" s="808"/>
      <c r="C564" s="806"/>
      <c r="D564" s="806"/>
      <c r="E564" s="806"/>
      <c r="F564" s="806"/>
      <c r="G564" s="806"/>
      <c r="H564" s="806"/>
      <c r="I564" s="806"/>
      <c r="J564" s="806"/>
      <c r="K564" s="808"/>
      <c r="L564" s="808"/>
      <c r="M564" s="808"/>
      <c r="N564" s="808"/>
      <c r="O564" s="808"/>
      <c r="P564" s="808"/>
      <c r="Q564" s="808"/>
      <c r="R564" s="808"/>
      <c r="S564" s="808"/>
      <c r="T564" s="808"/>
      <c r="U564" s="808"/>
      <c r="V564" s="808"/>
      <c r="W564" s="808"/>
      <c r="X564" s="808"/>
      <c r="Y564" s="808"/>
      <c r="Z564" s="808"/>
      <c r="AA564" s="808"/>
      <c r="AB564" s="808"/>
      <c r="AC564" s="808"/>
    </row>
    <row r="565">
      <c r="A565" s="808"/>
      <c r="B565" s="808"/>
      <c r="C565" s="806"/>
      <c r="D565" s="806"/>
      <c r="E565" s="806"/>
      <c r="F565" s="806"/>
      <c r="G565" s="806"/>
      <c r="H565" s="806"/>
      <c r="I565" s="806"/>
      <c r="J565" s="806"/>
      <c r="K565" s="808"/>
      <c r="L565" s="808"/>
      <c r="M565" s="808"/>
      <c r="N565" s="808"/>
      <c r="O565" s="808"/>
      <c r="P565" s="808"/>
      <c r="Q565" s="808"/>
      <c r="R565" s="808"/>
      <c r="S565" s="808"/>
      <c r="T565" s="808"/>
      <c r="U565" s="808"/>
      <c r="V565" s="808"/>
      <c r="W565" s="808"/>
      <c r="X565" s="808"/>
      <c r="Y565" s="808"/>
      <c r="Z565" s="808"/>
      <c r="AA565" s="808"/>
      <c r="AB565" s="808"/>
      <c r="AC565" s="808"/>
    </row>
    <row r="566">
      <c r="A566" s="808"/>
      <c r="B566" s="808"/>
      <c r="C566" s="806"/>
      <c r="D566" s="806"/>
      <c r="E566" s="806"/>
      <c r="F566" s="806"/>
      <c r="G566" s="806"/>
      <c r="H566" s="806"/>
      <c r="I566" s="806"/>
      <c r="J566" s="806"/>
      <c r="K566" s="808"/>
      <c r="L566" s="808"/>
      <c r="M566" s="808"/>
      <c r="N566" s="808"/>
      <c r="O566" s="808"/>
      <c r="P566" s="808"/>
      <c r="Q566" s="808"/>
      <c r="R566" s="808"/>
      <c r="S566" s="808"/>
      <c r="T566" s="808"/>
      <c r="U566" s="808"/>
      <c r="V566" s="808"/>
      <c r="W566" s="808"/>
      <c r="X566" s="808"/>
      <c r="Y566" s="808"/>
      <c r="Z566" s="808"/>
      <c r="AA566" s="808"/>
      <c r="AB566" s="808"/>
      <c r="AC566" s="808"/>
    </row>
    <row r="567">
      <c r="A567" s="808"/>
      <c r="B567" s="808"/>
      <c r="C567" s="806"/>
      <c r="D567" s="806"/>
      <c r="E567" s="806"/>
      <c r="F567" s="806"/>
      <c r="G567" s="806"/>
      <c r="H567" s="806"/>
      <c r="I567" s="806"/>
      <c r="J567" s="806"/>
      <c r="K567" s="808"/>
      <c r="L567" s="808"/>
      <c r="M567" s="808"/>
      <c r="N567" s="808"/>
      <c r="O567" s="808"/>
      <c r="P567" s="808"/>
      <c r="Q567" s="808"/>
      <c r="R567" s="808"/>
      <c r="S567" s="808"/>
      <c r="T567" s="808"/>
      <c r="U567" s="808"/>
      <c r="V567" s="808"/>
      <c r="W567" s="808"/>
      <c r="X567" s="808"/>
      <c r="Y567" s="808"/>
      <c r="Z567" s="808"/>
      <c r="AA567" s="808"/>
      <c r="AB567" s="808"/>
      <c r="AC567" s="808"/>
    </row>
    <row r="568">
      <c r="A568" s="808"/>
      <c r="B568" s="808"/>
      <c r="C568" s="806"/>
      <c r="D568" s="806"/>
      <c r="E568" s="806"/>
      <c r="F568" s="806"/>
      <c r="G568" s="806"/>
      <c r="H568" s="806"/>
      <c r="I568" s="806"/>
      <c r="J568" s="806"/>
      <c r="K568" s="808"/>
      <c r="L568" s="808"/>
      <c r="M568" s="808"/>
      <c r="N568" s="808"/>
      <c r="O568" s="808"/>
      <c r="P568" s="808"/>
      <c r="Q568" s="808"/>
      <c r="R568" s="808"/>
      <c r="S568" s="808"/>
      <c r="T568" s="808"/>
      <c r="U568" s="808"/>
      <c r="V568" s="808"/>
      <c r="W568" s="808"/>
      <c r="X568" s="808"/>
      <c r="Y568" s="808"/>
      <c r="Z568" s="808"/>
      <c r="AA568" s="808"/>
      <c r="AB568" s="808"/>
      <c r="AC568" s="808"/>
    </row>
    <row r="569">
      <c r="A569" s="808"/>
      <c r="B569" s="808"/>
      <c r="C569" s="806"/>
      <c r="D569" s="806"/>
      <c r="E569" s="806"/>
      <c r="F569" s="806"/>
      <c r="G569" s="806"/>
      <c r="H569" s="806"/>
      <c r="I569" s="806"/>
      <c r="J569" s="806"/>
      <c r="K569" s="808"/>
      <c r="L569" s="808"/>
      <c r="M569" s="808"/>
      <c r="N569" s="808"/>
      <c r="O569" s="808"/>
      <c r="P569" s="808"/>
      <c r="Q569" s="808"/>
      <c r="R569" s="808"/>
      <c r="S569" s="808"/>
      <c r="T569" s="808"/>
      <c r="U569" s="808"/>
      <c r="V569" s="808"/>
      <c r="W569" s="808"/>
      <c r="X569" s="808"/>
      <c r="Y569" s="808"/>
      <c r="Z569" s="808"/>
      <c r="AA569" s="808"/>
      <c r="AB569" s="808"/>
      <c r="AC569" s="808"/>
    </row>
    <row r="570">
      <c r="A570" s="808"/>
      <c r="B570" s="808"/>
      <c r="C570" s="806"/>
      <c r="D570" s="806"/>
      <c r="E570" s="806"/>
      <c r="F570" s="806"/>
      <c r="G570" s="806"/>
      <c r="H570" s="806"/>
      <c r="I570" s="806"/>
      <c r="J570" s="806"/>
      <c r="K570" s="808"/>
      <c r="L570" s="808"/>
      <c r="M570" s="808"/>
      <c r="N570" s="808"/>
      <c r="O570" s="808"/>
      <c r="P570" s="808"/>
      <c r="Q570" s="808"/>
      <c r="R570" s="808"/>
      <c r="S570" s="808"/>
      <c r="T570" s="808"/>
      <c r="U570" s="808"/>
      <c r="V570" s="808"/>
      <c r="W570" s="808"/>
      <c r="X570" s="808"/>
      <c r="Y570" s="808"/>
      <c r="Z570" s="808"/>
      <c r="AA570" s="808"/>
      <c r="AB570" s="808"/>
      <c r="AC570" s="808"/>
    </row>
    <row r="571">
      <c r="A571" s="808"/>
      <c r="B571" s="808"/>
      <c r="C571" s="806"/>
      <c r="D571" s="806"/>
      <c r="E571" s="806"/>
      <c r="F571" s="806"/>
      <c r="G571" s="806"/>
      <c r="H571" s="806"/>
      <c r="I571" s="806"/>
      <c r="J571" s="806"/>
      <c r="K571" s="808"/>
      <c r="L571" s="808"/>
      <c r="M571" s="808"/>
      <c r="N571" s="808"/>
      <c r="O571" s="808"/>
      <c r="P571" s="808"/>
      <c r="Q571" s="808"/>
      <c r="R571" s="808"/>
      <c r="S571" s="808"/>
      <c r="T571" s="808"/>
      <c r="U571" s="808"/>
      <c r="V571" s="808"/>
      <c r="W571" s="808"/>
      <c r="X571" s="808"/>
      <c r="Y571" s="808"/>
      <c r="Z571" s="808"/>
      <c r="AA571" s="808"/>
      <c r="AB571" s="808"/>
      <c r="AC571" s="808"/>
    </row>
    <row r="572">
      <c r="A572" s="808"/>
      <c r="B572" s="808"/>
      <c r="C572" s="806"/>
      <c r="D572" s="806"/>
      <c r="E572" s="806"/>
      <c r="F572" s="806"/>
      <c r="G572" s="806"/>
      <c r="H572" s="806"/>
      <c r="I572" s="806"/>
      <c r="J572" s="806"/>
      <c r="K572" s="808"/>
      <c r="L572" s="808"/>
      <c r="M572" s="808"/>
      <c r="N572" s="808"/>
      <c r="O572" s="808"/>
      <c r="P572" s="808"/>
      <c r="Q572" s="808"/>
      <c r="R572" s="808"/>
      <c r="S572" s="808"/>
      <c r="T572" s="808"/>
      <c r="U572" s="808"/>
      <c r="V572" s="808"/>
      <c r="W572" s="808"/>
      <c r="X572" s="808"/>
      <c r="Y572" s="808"/>
      <c r="Z572" s="808"/>
      <c r="AA572" s="808"/>
      <c r="AB572" s="808"/>
      <c r="AC572" s="808"/>
    </row>
    <row r="573">
      <c r="A573" s="808"/>
      <c r="B573" s="808"/>
      <c r="C573" s="806"/>
      <c r="D573" s="806"/>
      <c r="E573" s="806"/>
      <c r="F573" s="806"/>
      <c r="G573" s="806"/>
      <c r="H573" s="806"/>
      <c r="I573" s="806"/>
      <c r="J573" s="806"/>
      <c r="K573" s="808"/>
      <c r="L573" s="808"/>
      <c r="M573" s="808"/>
      <c r="N573" s="808"/>
      <c r="O573" s="808"/>
      <c r="P573" s="808"/>
      <c r="Q573" s="808"/>
      <c r="R573" s="808"/>
      <c r="S573" s="808"/>
      <c r="T573" s="808"/>
      <c r="U573" s="808"/>
      <c r="V573" s="808"/>
      <c r="W573" s="808"/>
      <c r="X573" s="808"/>
      <c r="Y573" s="808"/>
      <c r="Z573" s="808"/>
      <c r="AA573" s="808"/>
      <c r="AB573" s="808"/>
      <c r="AC573" s="808"/>
    </row>
    <row r="574">
      <c r="A574" s="808"/>
      <c r="B574" s="808"/>
      <c r="C574" s="806"/>
      <c r="D574" s="806"/>
      <c r="E574" s="806"/>
      <c r="F574" s="806"/>
      <c r="G574" s="806"/>
      <c r="H574" s="806"/>
      <c r="I574" s="806"/>
      <c r="J574" s="806"/>
      <c r="K574" s="808"/>
      <c r="L574" s="808"/>
      <c r="M574" s="808"/>
      <c r="N574" s="808"/>
      <c r="O574" s="808"/>
      <c r="P574" s="808"/>
      <c r="Q574" s="808"/>
      <c r="R574" s="808"/>
      <c r="S574" s="808"/>
      <c r="T574" s="808"/>
      <c r="U574" s="808"/>
      <c r="V574" s="808"/>
      <c r="W574" s="808"/>
      <c r="X574" s="808"/>
      <c r="Y574" s="808"/>
      <c r="Z574" s="808"/>
      <c r="AA574" s="808"/>
      <c r="AB574" s="808"/>
      <c r="AC574" s="808"/>
    </row>
    <row r="575">
      <c r="A575" s="808"/>
      <c r="B575" s="808"/>
      <c r="C575" s="806"/>
      <c r="D575" s="806"/>
      <c r="E575" s="806"/>
      <c r="F575" s="806"/>
      <c r="G575" s="806"/>
      <c r="H575" s="806"/>
      <c r="I575" s="806"/>
      <c r="J575" s="806"/>
      <c r="K575" s="808"/>
      <c r="L575" s="808"/>
      <c r="M575" s="808"/>
      <c r="N575" s="808"/>
      <c r="O575" s="808"/>
      <c r="P575" s="808"/>
      <c r="Q575" s="808"/>
      <c r="R575" s="808"/>
      <c r="S575" s="808"/>
      <c r="T575" s="808"/>
      <c r="U575" s="808"/>
      <c r="V575" s="808"/>
      <c r="W575" s="808"/>
      <c r="X575" s="808"/>
      <c r="Y575" s="808"/>
      <c r="Z575" s="808"/>
      <c r="AA575" s="808"/>
      <c r="AB575" s="808"/>
      <c r="AC575" s="808"/>
    </row>
    <row r="576">
      <c r="A576" s="808"/>
      <c r="B576" s="808"/>
      <c r="C576" s="806"/>
      <c r="D576" s="806"/>
      <c r="E576" s="806"/>
      <c r="F576" s="806"/>
      <c r="G576" s="806"/>
      <c r="H576" s="806"/>
      <c r="I576" s="806"/>
      <c r="J576" s="806"/>
      <c r="K576" s="808"/>
      <c r="L576" s="808"/>
      <c r="M576" s="808"/>
      <c r="N576" s="808"/>
      <c r="O576" s="808"/>
      <c r="P576" s="808"/>
      <c r="Q576" s="808"/>
      <c r="R576" s="808"/>
      <c r="S576" s="808"/>
      <c r="T576" s="808"/>
      <c r="U576" s="808"/>
      <c r="V576" s="808"/>
      <c r="W576" s="808"/>
      <c r="X576" s="808"/>
      <c r="Y576" s="808"/>
      <c r="Z576" s="808"/>
      <c r="AA576" s="808"/>
      <c r="AB576" s="808"/>
      <c r="AC576" s="808"/>
    </row>
    <row r="577">
      <c r="A577" s="808"/>
      <c r="B577" s="808"/>
      <c r="C577" s="806"/>
      <c r="D577" s="806"/>
      <c r="E577" s="806"/>
      <c r="F577" s="806"/>
      <c r="G577" s="806"/>
      <c r="H577" s="806"/>
      <c r="I577" s="806"/>
      <c r="J577" s="806"/>
      <c r="K577" s="808"/>
      <c r="L577" s="808"/>
      <c r="M577" s="808"/>
      <c r="N577" s="808"/>
      <c r="O577" s="808"/>
      <c r="P577" s="808"/>
      <c r="Q577" s="808"/>
      <c r="R577" s="808"/>
      <c r="S577" s="808"/>
      <c r="T577" s="808"/>
      <c r="U577" s="808"/>
      <c r="V577" s="808"/>
      <c r="W577" s="808"/>
      <c r="X577" s="808"/>
      <c r="Y577" s="808"/>
      <c r="Z577" s="808"/>
      <c r="AA577" s="808"/>
      <c r="AB577" s="808"/>
      <c r="AC577" s="808"/>
    </row>
    <row r="578">
      <c r="A578" s="808"/>
      <c r="B578" s="808"/>
      <c r="C578" s="806"/>
      <c r="D578" s="806"/>
      <c r="E578" s="806"/>
      <c r="F578" s="806"/>
      <c r="G578" s="806"/>
      <c r="H578" s="806"/>
      <c r="I578" s="806"/>
      <c r="J578" s="806"/>
      <c r="K578" s="808"/>
      <c r="L578" s="808"/>
      <c r="M578" s="808"/>
      <c r="N578" s="808"/>
      <c r="O578" s="808"/>
      <c r="P578" s="808"/>
      <c r="Q578" s="808"/>
      <c r="R578" s="808"/>
      <c r="S578" s="808"/>
      <c r="T578" s="808"/>
      <c r="U578" s="808"/>
      <c r="V578" s="808"/>
      <c r="W578" s="808"/>
      <c r="X578" s="808"/>
      <c r="Y578" s="808"/>
      <c r="Z578" s="808"/>
      <c r="AA578" s="808"/>
      <c r="AB578" s="808"/>
      <c r="AC578" s="808"/>
    </row>
    <row r="579">
      <c r="A579" s="808"/>
      <c r="B579" s="808"/>
      <c r="C579" s="806"/>
      <c r="D579" s="806"/>
      <c r="E579" s="806"/>
      <c r="F579" s="806"/>
      <c r="G579" s="806"/>
      <c r="H579" s="806"/>
      <c r="I579" s="806"/>
      <c r="J579" s="806"/>
      <c r="K579" s="808"/>
      <c r="L579" s="808"/>
      <c r="M579" s="808"/>
      <c r="N579" s="808"/>
      <c r="O579" s="808"/>
      <c r="P579" s="808"/>
      <c r="Q579" s="808"/>
      <c r="R579" s="808"/>
      <c r="S579" s="808"/>
      <c r="T579" s="808"/>
      <c r="U579" s="808"/>
      <c r="V579" s="808"/>
      <c r="W579" s="808"/>
      <c r="X579" s="808"/>
      <c r="Y579" s="808"/>
      <c r="Z579" s="808"/>
      <c r="AA579" s="808"/>
      <c r="AB579" s="808"/>
      <c r="AC579" s="808"/>
    </row>
    <row r="580">
      <c r="A580" s="808"/>
      <c r="B580" s="808"/>
      <c r="C580" s="806"/>
      <c r="D580" s="806"/>
      <c r="E580" s="806"/>
      <c r="F580" s="806"/>
      <c r="G580" s="806"/>
      <c r="H580" s="806"/>
      <c r="I580" s="806"/>
      <c r="J580" s="806"/>
      <c r="K580" s="808"/>
      <c r="L580" s="808"/>
      <c r="M580" s="808"/>
      <c r="N580" s="808"/>
      <c r="O580" s="808"/>
      <c r="P580" s="808"/>
      <c r="Q580" s="808"/>
      <c r="R580" s="808"/>
      <c r="S580" s="808"/>
      <c r="T580" s="808"/>
      <c r="U580" s="808"/>
      <c r="V580" s="808"/>
      <c r="W580" s="808"/>
      <c r="X580" s="808"/>
      <c r="Y580" s="808"/>
      <c r="Z580" s="808"/>
      <c r="AA580" s="808"/>
      <c r="AB580" s="808"/>
      <c r="AC580" s="808"/>
    </row>
    <row r="581">
      <c r="A581" s="808"/>
      <c r="B581" s="808"/>
      <c r="C581" s="806"/>
      <c r="D581" s="806"/>
      <c r="E581" s="806"/>
      <c r="F581" s="806"/>
      <c r="G581" s="806"/>
      <c r="H581" s="806"/>
      <c r="I581" s="806"/>
      <c r="J581" s="806"/>
      <c r="K581" s="808"/>
      <c r="L581" s="808"/>
      <c r="M581" s="808"/>
      <c r="N581" s="808"/>
      <c r="O581" s="808"/>
      <c r="P581" s="808"/>
      <c r="Q581" s="808"/>
      <c r="R581" s="808"/>
      <c r="S581" s="808"/>
      <c r="T581" s="808"/>
      <c r="U581" s="808"/>
      <c r="V581" s="808"/>
      <c r="W581" s="808"/>
      <c r="X581" s="808"/>
      <c r="Y581" s="808"/>
      <c r="Z581" s="808"/>
      <c r="AA581" s="808"/>
      <c r="AB581" s="808"/>
      <c r="AC581" s="808"/>
    </row>
    <row r="582">
      <c r="A582" s="808"/>
      <c r="B582" s="808"/>
      <c r="C582" s="806"/>
      <c r="D582" s="806"/>
      <c r="E582" s="806"/>
      <c r="F582" s="806"/>
      <c r="G582" s="806"/>
      <c r="H582" s="806"/>
      <c r="I582" s="806"/>
      <c r="J582" s="806"/>
      <c r="K582" s="808"/>
      <c r="L582" s="808"/>
      <c r="M582" s="808"/>
      <c r="N582" s="808"/>
      <c r="O582" s="808"/>
      <c r="P582" s="808"/>
      <c r="Q582" s="808"/>
      <c r="R582" s="808"/>
      <c r="S582" s="808"/>
      <c r="T582" s="808"/>
      <c r="U582" s="808"/>
      <c r="V582" s="808"/>
      <c r="W582" s="808"/>
      <c r="X582" s="808"/>
      <c r="Y582" s="808"/>
      <c r="Z582" s="808"/>
      <c r="AA582" s="808"/>
      <c r="AB582" s="808"/>
      <c r="AC582" s="808"/>
    </row>
    <row r="583">
      <c r="A583" s="808"/>
      <c r="B583" s="808"/>
      <c r="C583" s="806"/>
      <c r="D583" s="806"/>
      <c r="E583" s="806"/>
      <c r="F583" s="806"/>
      <c r="G583" s="806"/>
      <c r="H583" s="806"/>
      <c r="I583" s="806"/>
      <c r="J583" s="806"/>
      <c r="K583" s="808"/>
      <c r="L583" s="808"/>
      <c r="M583" s="808"/>
      <c r="N583" s="808"/>
      <c r="O583" s="808"/>
      <c r="P583" s="808"/>
      <c r="Q583" s="808"/>
      <c r="R583" s="808"/>
      <c r="S583" s="808"/>
      <c r="T583" s="808"/>
      <c r="U583" s="808"/>
      <c r="V583" s="808"/>
      <c r="W583" s="808"/>
      <c r="X583" s="808"/>
      <c r="Y583" s="808"/>
      <c r="Z583" s="808"/>
      <c r="AA583" s="808"/>
      <c r="AB583" s="808"/>
      <c r="AC583" s="808"/>
    </row>
    <row r="584">
      <c r="A584" s="808"/>
      <c r="B584" s="808"/>
      <c r="C584" s="806"/>
      <c r="D584" s="806"/>
      <c r="E584" s="806"/>
      <c r="F584" s="806"/>
      <c r="G584" s="806"/>
      <c r="H584" s="806"/>
      <c r="I584" s="806"/>
      <c r="J584" s="806"/>
      <c r="K584" s="808"/>
      <c r="L584" s="808"/>
      <c r="M584" s="808"/>
      <c r="N584" s="808"/>
      <c r="O584" s="808"/>
      <c r="P584" s="808"/>
      <c r="Q584" s="808"/>
      <c r="R584" s="808"/>
      <c r="S584" s="808"/>
      <c r="T584" s="808"/>
      <c r="U584" s="808"/>
      <c r="V584" s="808"/>
      <c r="W584" s="808"/>
      <c r="X584" s="808"/>
      <c r="Y584" s="808"/>
      <c r="Z584" s="808"/>
      <c r="AA584" s="808"/>
      <c r="AB584" s="808"/>
      <c r="AC584" s="808"/>
    </row>
    <row r="585">
      <c r="A585" s="808"/>
      <c r="B585" s="808"/>
      <c r="C585" s="806"/>
      <c r="D585" s="806"/>
      <c r="E585" s="806"/>
      <c r="F585" s="806"/>
      <c r="G585" s="806"/>
      <c r="H585" s="806"/>
      <c r="I585" s="806"/>
      <c r="J585" s="806"/>
      <c r="K585" s="808"/>
      <c r="L585" s="808"/>
      <c r="M585" s="808"/>
      <c r="N585" s="808"/>
      <c r="O585" s="808"/>
      <c r="P585" s="808"/>
      <c r="Q585" s="808"/>
      <c r="R585" s="808"/>
      <c r="S585" s="808"/>
      <c r="T585" s="808"/>
      <c r="U585" s="808"/>
      <c r="V585" s="808"/>
      <c r="W585" s="808"/>
      <c r="X585" s="808"/>
      <c r="Y585" s="808"/>
      <c r="Z585" s="808"/>
      <c r="AA585" s="808"/>
      <c r="AB585" s="808"/>
      <c r="AC585" s="808"/>
    </row>
    <row r="586">
      <c r="A586" s="808"/>
      <c r="B586" s="808"/>
      <c r="C586" s="806"/>
      <c r="D586" s="806"/>
      <c r="E586" s="806"/>
      <c r="F586" s="806"/>
      <c r="G586" s="806"/>
      <c r="H586" s="806"/>
      <c r="I586" s="806"/>
      <c r="J586" s="806"/>
      <c r="K586" s="808"/>
      <c r="L586" s="808"/>
      <c r="M586" s="808"/>
      <c r="N586" s="808"/>
      <c r="O586" s="808"/>
      <c r="P586" s="808"/>
      <c r="Q586" s="808"/>
      <c r="R586" s="808"/>
      <c r="S586" s="808"/>
      <c r="T586" s="808"/>
      <c r="U586" s="808"/>
      <c r="V586" s="808"/>
      <c r="W586" s="808"/>
      <c r="X586" s="808"/>
      <c r="Y586" s="808"/>
      <c r="Z586" s="808"/>
      <c r="AA586" s="808"/>
      <c r="AB586" s="808"/>
      <c r="AC586" s="808"/>
    </row>
    <row r="587">
      <c r="A587" s="808"/>
      <c r="B587" s="808"/>
      <c r="C587" s="806"/>
      <c r="D587" s="806"/>
      <c r="E587" s="806"/>
      <c r="F587" s="806"/>
      <c r="G587" s="806"/>
      <c r="H587" s="806"/>
      <c r="I587" s="806"/>
      <c r="J587" s="806"/>
      <c r="K587" s="808"/>
      <c r="L587" s="808"/>
      <c r="M587" s="808"/>
      <c r="N587" s="808"/>
      <c r="O587" s="808"/>
      <c r="P587" s="808"/>
      <c r="Q587" s="808"/>
      <c r="R587" s="808"/>
      <c r="S587" s="808"/>
      <c r="T587" s="808"/>
      <c r="U587" s="808"/>
      <c r="V587" s="808"/>
      <c r="W587" s="808"/>
      <c r="X587" s="808"/>
      <c r="Y587" s="808"/>
      <c r="Z587" s="808"/>
      <c r="AA587" s="808"/>
      <c r="AB587" s="808"/>
      <c r="AC587" s="808"/>
    </row>
    <row r="588">
      <c r="A588" s="808"/>
      <c r="B588" s="808"/>
      <c r="C588" s="806"/>
      <c r="D588" s="806"/>
      <c r="E588" s="806"/>
      <c r="F588" s="806"/>
      <c r="G588" s="806"/>
      <c r="H588" s="806"/>
      <c r="I588" s="806"/>
      <c r="J588" s="806"/>
      <c r="K588" s="808"/>
      <c r="L588" s="808"/>
      <c r="M588" s="808"/>
      <c r="N588" s="808"/>
      <c r="O588" s="808"/>
      <c r="P588" s="808"/>
      <c r="Q588" s="808"/>
      <c r="R588" s="808"/>
      <c r="S588" s="808"/>
      <c r="T588" s="808"/>
      <c r="U588" s="808"/>
      <c r="V588" s="808"/>
      <c r="W588" s="808"/>
      <c r="X588" s="808"/>
      <c r="Y588" s="808"/>
      <c r="Z588" s="808"/>
      <c r="AA588" s="808"/>
      <c r="AB588" s="808"/>
      <c r="AC588" s="808"/>
    </row>
    <row r="589">
      <c r="A589" s="808"/>
      <c r="B589" s="808"/>
      <c r="C589" s="806"/>
      <c r="D589" s="806"/>
      <c r="E589" s="806"/>
      <c r="F589" s="806"/>
      <c r="G589" s="806"/>
      <c r="H589" s="806"/>
      <c r="I589" s="806"/>
      <c r="J589" s="806"/>
      <c r="K589" s="808"/>
      <c r="L589" s="808"/>
      <c r="M589" s="808"/>
      <c r="N589" s="808"/>
      <c r="O589" s="808"/>
      <c r="P589" s="808"/>
      <c r="Q589" s="808"/>
      <c r="R589" s="808"/>
      <c r="S589" s="808"/>
      <c r="T589" s="808"/>
      <c r="U589" s="808"/>
      <c r="V589" s="808"/>
      <c r="W589" s="808"/>
      <c r="X589" s="808"/>
      <c r="Y589" s="808"/>
      <c r="Z589" s="808"/>
      <c r="AA589" s="808"/>
      <c r="AB589" s="808"/>
      <c r="AC589" s="808"/>
    </row>
    <row r="590">
      <c r="A590" s="808"/>
      <c r="B590" s="808"/>
      <c r="C590" s="806"/>
      <c r="D590" s="806"/>
      <c r="E590" s="806"/>
      <c r="F590" s="806"/>
      <c r="G590" s="806"/>
      <c r="H590" s="806"/>
      <c r="I590" s="806"/>
      <c r="J590" s="806"/>
      <c r="K590" s="808"/>
      <c r="L590" s="808"/>
      <c r="M590" s="808"/>
      <c r="N590" s="808"/>
      <c r="O590" s="808"/>
      <c r="P590" s="808"/>
      <c r="Q590" s="808"/>
      <c r="R590" s="808"/>
      <c r="S590" s="808"/>
      <c r="T590" s="808"/>
      <c r="U590" s="808"/>
      <c r="V590" s="808"/>
      <c r="W590" s="808"/>
      <c r="X590" s="808"/>
      <c r="Y590" s="808"/>
      <c r="Z590" s="808"/>
      <c r="AA590" s="808"/>
      <c r="AB590" s="808"/>
      <c r="AC590" s="808"/>
    </row>
    <row r="591">
      <c r="A591" s="808"/>
      <c r="B591" s="808"/>
      <c r="C591" s="806"/>
      <c r="D591" s="806"/>
      <c r="E591" s="806"/>
      <c r="F591" s="806"/>
      <c r="G591" s="806"/>
      <c r="H591" s="806"/>
      <c r="I591" s="806"/>
      <c r="J591" s="806"/>
      <c r="K591" s="808"/>
      <c r="L591" s="808"/>
      <c r="M591" s="808"/>
      <c r="N591" s="808"/>
      <c r="O591" s="808"/>
      <c r="P591" s="808"/>
      <c r="Q591" s="808"/>
      <c r="R591" s="808"/>
      <c r="S591" s="808"/>
      <c r="T591" s="808"/>
      <c r="U591" s="808"/>
      <c r="V591" s="808"/>
      <c r="W591" s="808"/>
      <c r="X591" s="808"/>
      <c r="Y591" s="808"/>
      <c r="Z591" s="808"/>
      <c r="AA591" s="808"/>
      <c r="AB591" s="808"/>
      <c r="AC591" s="808"/>
    </row>
    <row r="592">
      <c r="A592" s="808"/>
      <c r="B592" s="808"/>
      <c r="C592" s="806"/>
      <c r="D592" s="806"/>
      <c r="E592" s="806"/>
      <c r="F592" s="806"/>
      <c r="G592" s="806"/>
      <c r="H592" s="806"/>
      <c r="I592" s="806"/>
      <c r="J592" s="806"/>
      <c r="K592" s="808"/>
      <c r="L592" s="808"/>
      <c r="M592" s="808"/>
      <c r="N592" s="808"/>
      <c r="O592" s="808"/>
      <c r="P592" s="808"/>
      <c r="Q592" s="808"/>
      <c r="R592" s="808"/>
      <c r="S592" s="808"/>
      <c r="T592" s="808"/>
      <c r="U592" s="808"/>
      <c r="V592" s="808"/>
      <c r="W592" s="808"/>
      <c r="X592" s="808"/>
      <c r="Y592" s="808"/>
      <c r="Z592" s="808"/>
      <c r="AA592" s="808"/>
      <c r="AB592" s="808"/>
      <c r="AC592" s="808"/>
    </row>
    <row r="593">
      <c r="A593" s="808"/>
      <c r="B593" s="808"/>
      <c r="C593" s="806"/>
      <c r="D593" s="806"/>
      <c r="E593" s="806"/>
      <c r="F593" s="806"/>
      <c r="G593" s="806"/>
      <c r="H593" s="806"/>
      <c r="I593" s="806"/>
      <c r="J593" s="806"/>
      <c r="K593" s="808"/>
      <c r="L593" s="808"/>
      <c r="M593" s="808"/>
      <c r="N593" s="808"/>
      <c r="O593" s="808"/>
      <c r="P593" s="808"/>
      <c r="Q593" s="808"/>
      <c r="R593" s="808"/>
      <c r="S593" s="808"/>
      <c r="T593" s="808"/>
      <c r="U593" s="808"/>
      <c r="V593" s="808"/>
      <c r="W593" s="808"/>
      <c r="X593" s="808"/>
      <c r="Y593" s="808"/>
      <c r="Z593" s="808"/>
      <c r="AA593" s="808"/>
      <c r="AB593" s="808"/>
      <c r="AC593" s="808"/>
    </row>
    <row r="594">
      <c r="A594" s="808"/>
      <c r="B594" s="808"/>
      <c r="C594" s="806"/>
      <c r="D594" s="806"/>
      <c r="E594" s="806"/>
      <c r="F594" s="806"/>
      <c r="G594" s="806"/>
      <c r="H594" s="806"/>
      <c r="I594" s="806"/>
      <c r="J594" s="806"/>
      <c r="K594" s="808"/>
      <c r="L594" s="808"/>
      <c r="M594" s="808"/>
      <c r="N594" s="808"/>
      <c r="O594" s="808"/>
      <c r="P594" s="808"/>
      <c r="Q594" s="808"/>
      <c r="R594" s="808"/>
      <c r="S594" s="808"/>
      <c r="T594" s="808"/>
      <c r="U594" s="808"/>
      <c r="V594" s="808"/>
      <c r="W594" s="808"/>
      <c r="X594" s="808"/>
      <c r="Y594" s="808"/>
      <c r="Z594" s="808"/>
      <c r="AA594" s="808"/>
      <c r="AB594" s="808"/>
      <c r="AC594" s="808"/>
    </row>
    <row r="595">
      <c r="A595" s="808"/>
      <c r="B595" s="808"/>
      <c r="C595" s="806"/>
      <c r="D595" s="806"/>
      <c r="E595" s="806"/>
      <c r="F595" s="806"/>
      <c r="G595" s="806"/>
      <c r="H595" s="806"/>
      <c r="I595" s="806"/>
      <c r="J595" s="806"/>
      <c r="K595" s="808"/>
      <c r="L595" s="808"/>
      <c r="M595" s="808"/>
      <c r="N595" s="808"/>
      <c r="O595" s="808"/>
      <c r="P595" s="808"/>
      <c r="Q595" s="808"/>
      <c r="R595" s="808"/>
      <c r="S595" s="808"/>
      <c r="T595" s="808"/>
      <c r="U595" s="808"/>
      <c r="V595" s="808"/>
      <c r="W595" s="808"/>
      <c r="X595" s="808"/>
      <c r="Y595" s="808"/>
      <c r="Z595" s="808"/>
      <c r="AA595" s="808"/>
      <c r="AB595" s="808"/>
      <c r="AC595" s="808"/>
    </row>
    <row r="596">
      <c r="A596" s="808"/>
      <c r="B596" s="808"/>
      <c r="C596" s="806"/>
      <c r="D596" s="806"/>
      <c r="E596" s="806"/>
      <c r="F596" s="806"/>
      <c r="G596" s="806"/>
      <c r="H596" s="806"/>
      <c r="I596" s="806"/>
      <c r="J596" s="806"/>
      <c r="K596" s="808"/>
      <c r="L596" s="808"/>
      <c r="M596" s="808"/>
      <c r="N596" s="808"/>
      <c r="O596" s="808"/>
      <c r="P596" s="808"/>
      <c r="Q596" s="808"/>
      <c r="R596" s="808"/>
      <c r="S596" s="808"/>
      <c r="T596" s="808"/>
      <c r="U596" s="808"/>
      <c r="V596" s="808"/>
      <c r="W596" s="808"/>
      <c r="X596" s="808"/>
      <c r="Y596" s="808"/>
      <c r="Z596" s="808"/>
      <c r="AA596" s="808"/>
      <c r="AB596" s="808"/>
      <c r="AC596" s="808"/>
    </row>
    <row r="597">
      <c r="A597" s="808"/>
      <c r="B597" s="808"/>
      <c r="C597" s="806"/>
      <c r="D597" s="806"/>
      <c r="E597" s="806"/>
      <c r="F597" s="806"/>
      <c r="G597" s="806"/>
      <c r="H597" s="806"/>
      <c r="I597" s="806"/>
      <c r="J597" s="806"/>
      <c r="K597" s="808"/>
      <c r="L597" s="808"/>
      <c r="M597" s="808"/>
      <c r="N597" s="808"/>
      <c r="O597" s="808"/>
      <c r="P597" s="808"/>
      <c r="Q597" s="808"/>
      <c r="R597" s="808"/>
      <c r="S597" s="808"/>
      <c r="T597" s="808"/>
      <c r="U597" s="808"/>
      <c r="V597" s="808"/>
      <c r="W597" s="808"/>
      <c r="X597" s="808"/>
      <c r="Y597" s="808"/>
      <c r="Z597" s="808"/>
      <c r="AA597" s="808"/>
      <c r="AB597" s="808"/>
      <c r="AC597" s="808"/>
    </row>
    <row r="598">
      <c r="A598" s="808"/>
      <c r="B598" s="808"/>
      <c r="C598" s="806"/>
      <c r="D598" s="806"/>
      <c r="E598" s="806"/>
      <c r="F598" s="806"/>
      <c r="G598" s="806"/>
      <c r="H598" s="806"/>
      <c r="I598" s="806"/>
      <c r="J598" s="806"/>
      <c r="K598" s="808"/>
      <c r="L598" s="808"/>
      <c r="M598" s="808"/>
      <c r="N598" s="808"/>
      <c r="O598" s="808"/>
      <c r="P598" s="808"/>
      <c r="Q598" s="808"/>
      <c r="R598" s="808"/>
      <c r="S598" s="808"/>
      <c r="T598" s="808"/>
      <c r="U598" s="808"/>
      <c r="V598" s="808"/>
      <c r="W598" s="808"/>
      <c r="X598" s="808"/>
      <c r="Y598" s="808"/>
      <c r="Z598" s="808"/>
      <c r="AA598" s="808"/>
      <c r="AB598" s="808"/>
      <c r="AC598" s="808"/>
    </row>
    <row r="599">
      <c r="A599" s="808"/>
      <c r="B599" s="808"/>
      <c r="C599" s="806"/>
      <c r="D599" s="806"/>
      <c r="E599" s="806"/>
      <c r="F599" s="806"/>
      <c r="G599" s="806"/>
      <c r="H599" s="806"/>
      <c r="I599" s="806"/>
      <c r="J599" s="806"/>
      <c r="K599" s="808"/>
      <c r="L599" s="808"/>
      <c r="M599" s="808"/>
      <c r="N599" s="808"/>
      <c r="O599" s="808"/>
      <c r="P599" s="808"/>
      <c r="Q599" s="808"/>
      <c r="R599" s="808"/>
      <c r="S599" s="808"/>
      <c r="T599" s="808"/>
      <c r="U599" s="808"/>
      <c r="V599" s="808"/>
      <c r="W599" s="808"/>
      <c r="X599" s="808"/>
      <c r="Y599" s="808"/>
      <c r="Z599" s="808"/>
      <c r="AA599" s="808"/>
      <c r="AB599" s="808"/>
      <c r="AC599" s="808"/>
    </row>
    <row r="600">
      <c r="A600" s="808"/>
      <c r="B600" s="808"/>
      <c r="C600" s="806"/>
      <c r="D600" s="806"/>
      <c r="E600" s="806"/>
      <c r="F600" s="806"/>
      <c r="G600" s="806"/>
      <c r="H600" s="806"/>
      <c r="I600" s="806"/>
      <c r="J600" s="806"/>
      <c r="K600" s="808"/>
      <c r="L600" s="808"/>
      <c r="M600" s="808"/>
      <c r="N600" s="808"/>
      <c r="O600" s="808"/>
      <c r="P600" s="808"/>
      <c r="Q600" s="808"/>
      <c r="R600" s="808"/>
      <c r="S600" s="808"/>
      <c r="T600" s="808"/>
      <c r="U600" s="808"/>
      <c r="V600" s="808"/>
      <c r="W600" s="808"/>
      <c r="X600" s="808"/>
      <c r="Y600" s="808"/>
      <c r="Z600" s="808"/>
      <c r="AA600" s="808"/>
      <c r="AB600" s="808"/>
      <c r="AC600" s="808"/>
    </row>
    <row r="601">
      <c r="A601" s="808"/>
      <c r="B601" s="808"/>
      <c r="C601" s="806"/>
      <c r="D601" s="806"/>
      <c r="E601" s="806"/>
      <c r="F601" s="806"/>
      <c r="G601" s="806"/>
      <c r="H601" s="806"/>
      <c r="I601" s="806"/>
      <c r="J601" s="806"/>
      <c r="K601" s="808"/>
      <c r="L601" s="808"/>
      <c r="M601" s="808"/>
      <c r="N601" s="808"/>
      <c r="O601" s="808"/>
      <c r="P601" s="808"/>
      <c r="Q601" s="808"/>
      <c r="R601" s="808"/>
      <c r="S601" s="808"/>
      <c r="T601" s="808"/>
      <c r="U601" s="808"/>
      <c r="V601" s="808"/>
      <c r="W601" s="808"/>
      <c r="X601" s="808"/>
      <c r="Y601" s="808"/>
      <c r="Z601" s="808"/>
      <c r="AA601" s="808"/>
      <c r="AB601" s="808"/>
      <c r="AC601" s="808"/>
    </row>
    <row r="602">
      <c r="A602" s="808"/>
      <c r="B602" s="808"/>
      <c r="C602" s="806"/>
      <c r="D602" s="806"/>
      <c r="E602" s="806"/>
      <c r="F602" s="806"/>
      <c r="G602" s="806"/>
      <c r="H602" s="806"/>
      <c r="I602" s="806"/>
      <c r="J602" s="806"/>
      <c r="K602" s="808"/>
      <c r="L602" s="808"/>
      <c r="M602" s="808"/>
      <c r="N602" s="808"/>
      <c r="O602" s="808"/>
      <c r="P602" s="808"/>
      <c r="Q602" s="808"/>
      <c r="R602" s="808"/>
      <c r="S602" s="808"/>
      <c r="T602" s="808"/>
      <c r="U602" s="808"/>
      <c r="V602" s="808"/>
      <c r="W602" s="808"/>
      <c r="X602" s="808"/>
      <c r="Y602" s="808"/>
      <c r="Z602" s="808"/>
      <c r="AA602" s="808"/>
      <c r="AB602" s="808"/>
      <c r="AC602" s="808"/>
    </row>
    <row r="603">
      <c r="A603" s="808"/>
      <c r="B603" s="808"/>
      <c r="C603" s="806"/>
      <c r="D603" s="806"/>
      <c r="E603" s="806"/>
      <c r="F603" s="806"/>
      <c r="G603" s="806"/>
      <c r="H603" s="806"/>
      <c r="I603" s="806"/>
      <c r="J603" s="806"/>
      <c r="K603" s="808"/>
      <c r="L603" s="808"/>
      <c r="M603" s="808"/>
      <c r="N603" s="808"/>
      <c r="O603" s="808"/>
      <c r="P603" s="808"/>
      <c r="Q603" s="808"/>
      <c r="R603" s="808"/>
      <c r="S603" s="808"/>
      <c r="T603" s="808"/>
      <c r="U603" s="808"/>
      <c r="V603" s="808"/>
      <c r="W603" s="808"/>
      <c r="X603" s="808"/>
      <c r="Y603" s="808"/>
      <c r="Z603" s="808"/>
      <c r="AA603" s="808"/>
      <c r="AB603" s="808"/>
      <c r="AC603" s="808"/>
    </row>
    <row r="604">
      <c r="A604" s="808"/>
      <c r="B604" s="808"/>
      <c r="C604" s="806"/>
      <c r="D604" s="806"/>
      <c r="E604" s="806"/>
      <c r="F604" s="806"/>
      <c r="G604" s="806"/>
      <c r="H604" s="806"/>
      <c r="I604" s="806"/>
      <c r="J604" s="806"/>
      <c r="K604" s="808"/>
      <c r="L604" s="808"/>
      <c r="M604" s="808"/>
      <c r="N604" s="808"/>
      <c r="O604" s="808"/>
      <c r="P604" s="808"/>
      <c r="Q604" s="808"/>
      <c r="R604" s="808"/>
      <c r="S604" s="808"/>
      <c r="T604" s="808"/>
      <c r="U604" s="808"/>
      <c r="V604" s="808"/>
      <c r="W604" s="808"/>
      <c r="X604" s="808"/>
      <c r="Y604" s="808"/>
      <c r="Z604" s="808"/>
      <c r="AA604" s="808"/>
      <c r="AB604" s="808"/>
      <c r="AC604" s="808"/>
    </row>
    <row r="605">
      <c r="A605" s="808"/>
      <c r="B605" s="808"/>
      <c r="C605" s="806"/>
      <c r="D605" s="806"/>
      <c r="E605" s="806"/>
      <c r="F605" s="806"/>
      <c r="G605" s="806"/>
      <c r="H605" s="806"/>
      <c r="I605" s="806"/>
      <c r="J605" s="806"/>
      <c r="K605" s="808"/>
      <c r="L605" s="808"/>
      <c r="M605" s="808"/>
      <c r="N605" s="808"/>
      <c r="O605" s="808"/>
      <c r="P605" s="808"/>
      <c r="Q605" s="808"/>
      <c r="R605" s="808"/>
      <c r="S605" s="808"/>
      <c r="T605" s="808"/>
      <c r="U605" s="808"/>
      <c r="V605" s="808"/>
      <c r="W605" s="808"/>
      <c r="X605" s="808"/>
      <c r="Y605" s="808"/>
      <c r="Z605" s="808"/>
      <c r="AA605" s="808"/>
      <c r="AB605" s="808"/>
      <c r="AC605" s="808"/>
    </row>
    <row r="606">
      <c r="A606" s="808"/>
      <c r="B606" s="808"/>
      <c r="C606" s="806"/>
      <c r="D606" s="806"/>
      <c r="E606" s="806"/>
      <c r="F606" s="806"/>
      <c r="G606" s="806"/>
      <c r="H606" s="806"/>
      <c r="I606" s="806"/>
      <c r="J606" s="806"/>
      <c r="K606" s="808"/>
      <c r="L606" s="808"/>
      <c r="M606" s="808"/>
      <c r="N606" s="808"/>
      <c r="O606" s="808"/>
      <c r="P606" s="808"/>
      <c r="Q606" s="808"/>
      <c r="R606" s="808"/>
      <c r="S606" s="808"/>
      <c r="T606" s="808"/>
      <c r="U606" s="808"/>
      <c r="V606" s="808"/>
      <c r="W606" s="808"/>
      <c r="X606" s="808"/>
      <c r="Y606" s="808"/>
      <c r="Z606" s="808"/>
      <c r="AA606" s="808"/>
      <c r="AB606" s="808"/>
      <c r="AC606" s="808"/>
    </row>
    <row r="607">
      <c r="A607" s="808"/>
      <c r="B607" s="808"/>
      <c r="C607" s="806"/>
      <c r="D607" s="806"/>
      <c r="E607" s="806"/>
      <c r="F607" s="806"/>
      <c r="G607" s="806"/>
      <c r="H607" s="806"/>
      <c r="I607" s="806"/>
      <c r="J607" s="806"/>
      <c r="K607" s="808"/>
      <c r="L607" s="808"/>
      <c r="M607" s="808"/>
      <c r="N607" s="808"/>
      <c r="O607" s="808"/>
      <c r="P607" s="808"/>
      <c r="Q607" s="808"/>
      <c r="R607" s="808"/>
      <c r="S607" s="808"/>
      <c r="T607" s="808"/>
      <c r="U607" s="808"/>
      <c r="V607" s="808"/>
      <c r="W607" s="808"/>
      <c r="X607" s="808"/>
      <c r="Y607" s="808"/>
      <c r="Z607" s="808"/>
      <c r="AA607" s="808"/>
      <c r="AB607" s="808"/>
      <c r="AC607" s="808"/>
    </row>
    <row r="608">
      <c r="A608" s="808"/>
      <c r="B608" s="808"/>
      <c r="C608" s="806"/>
      <c r="D608" s="806"/>
      <c r="E608" s="806"/>
      <c r="F608" s="806"/>
      <c r="G608" s="806"/>
      <c r="H608" s="806"/>
      <c r="I608" s="806"/>
      <c r="J608" s="806"/>
      <c r="K608" s="808"/>
      <c r="L608" s="808"/>
      <c r="M608" s="808"/>
      <c r="N608" s="808"/>
      <c r="O608" s="808"/>
      <c r="P608" s="808"/>
      <c r="Q608" s="808"/>
      <c r="R608" s="808"/>
      <c r="S608" s="808"/>
      <c r="T608" s="808"/>
      <c r="U608" s="808"/>
      <c r="V608" s="808"/>
      <c r="W608" s="808"/>
      <c r="X608" s="808"/>
      <c r="Y608" s="808"/>
      <c r="Z608" s="808"/>
      <c r="AA608" s="808"/>
      <c r="AB608" s="808"/>
      <c r="AC608" s="808"/>
    </row>
    <row r="609">
      <c r="A609" s="808"/>
      <c r="B609" s="808"/>
      <c r="C609" s="806"/>
      <c r="D609" s="806"/>
      <c r="E609" s="806"/>
      <c r="F609" s="806"/>
      <c r="G609" s="806"/>
      <c r="H609" s="806"/>
      <c r="I609" s="806"/>
      <c r="J609" s="806"/>
      <c r="K609" s="808"/>
      <c r="L609" s="808"/>
      <c r="M609" s="808"/>
      <c r="N609" s="808"/>
      <c r="O609" s="808"/>
      <c r="P609" s="808"/>
      <c r="Q609" s="808"/>
      <c r="R609" s="808"/>
      <c r="S609" s="808"/>
      <c r="T609" s="808"/>
      <c r="U609" s="808"/>
      <c r="V609" s="808"/>
      <c r="W609" s="808"/>
      <c r="X609" s="808"/>
      <c r="Y609" s="808"/>
      <c r="Z609" s="808"/>
      <c r="AA609" s="808"/>
      <c r="AB609" s="808"/>
      <c r="AC609" s="808"/>
    </row>
    <row r="610">
      <c r="A610" s="808"/>
      <c r="B610" s="808"/>
      <c r="C610" s="806"/>
      <c r="D610" s="806"/>
      <c r="E610" s="806"/>
      <c r="F610" s="806"/>
      <c r="G610" s="806"/>
      <c r="H610" s="806"/>
      <c r="I610" s="806"/>
      <c r="J610" s="806"/>
      <c r="K610" s="808"/>
      <c r="L610" s="808"/>
      <c r="M610" s="808"/>
      <c r="N610" s="808"/>
      <c r="O610" s="808"/>
      <c r="P610" s="808"/>
      <c r="Q610" s="808"/>
      <c r="R610" s="808"/>
      <c r="S610" s="808"/>
      <c r="T610" s="808"/>
      <c r="U610" s="808"/>
      <c r="V610" s="808"/>
      <c r="W610" s="808"/>
      <c r="X610" s="808"/>
      <c r="Y610" s="808"/>
      <c r="Z610" s="808"/>
      <c r="AA610" s="808"/>
      <c r="AB610" s="808"/>
      <c r="AC610" s="808"/>
    </row>
    <row r="611">
      <c r="A611" s="808"/>
      <c r="B611" s="808"/>
      <c r="C611" s="806"/>
      <c r="D611" s="806"/>
      <c r="E611" s="806"/>
      <c r="F611" s="806"/>
      <c r="G611" s="806"/>
      <c r="H611" s="806"/>
      <c r="I611" s="806"/>
      <c r="J611" s="806"/>
      <c r="K611" s="808"/>
      <c r="L611" s="808"/>
      <c r="M611" s="808"/>
      <c r="N611" s="808"/>
      <c r="O611" s="808"/>
      <c r="P611" s="808"/>
      <c r="Q611" s="808"/>
      <c r="R611" s="808"/>
      <c r="S611" s="808"/>
      <c r="T611" s="808"/>
      <c r="U611" s="808"/>
      <c r="V611" s="808"/>
      <c r="W611" s="808"/>
      <c r="X611" s="808"/>
      <c r="Y611" s="808"/>
      <c r="Z611" s="808"/>
      <c r="AA611" s="808"/>
      <c r="AB611" s="808"/>
      <c r="AC611" s="808"/>
    </row>
    <row r="612">
      <c r="A612" s="808"/>
      <c r="B612" s="808"/>
      <c r="C612" s="806"/>
      <c r="D612" s="806"/>
      <c r="E612" s="806"/>
      <c r="F612" s="806"/>
      <c r="G612" s="806"/>
      <c r="H612" s="806"/>
      <c r="I612" s="806"/>
      <c r="J612" s="806"/>
      <c r="K612" s="808"/>
      <c r="L612" s="808"/>
      <c r="M612" s="808"/>
      <c r="N612" s="808"/>
      <c r="O612" s="808"/>
      <c r="P612" s="808"/>
      <c r="Q612" s="808"/>
      <c r="R612" s="808"/>
      <c r="S612" s="808"/>
      <c r="T612" s="808"/>
      <c r="U612" s="808"/>
      <c r="V612" s="808"/>
      <c r="W612" s="808"/>
      <c r="X612" s="808"/>
      <c r="Y612" s="808"/>
      <c r="Z612" s="808"/>
      <c r="AA612" s="808"/>
      <c r="AB612" s="808"/>
      <c r="AC612" s="808"/>
    </row>
    <row r="613">
      <c r="A613" s="808"/>
      <c r="B613" s="808"/>
      <c r="C613" s="806"/>
      <c r="D613" s="806"/>
      <c r="E613" s="806"/>
      <c r="F613" s="806"/>
      <c r="G613" s="806"/>
      <c r="H613" s="806"/>
      <c r="I613" s="806"/>
      <c r="J613" s="806"/>
      <c r="K613" s="808"/>
      <c r="L613" s="808"/>
      <c r="M613" s="808"/>
      <c r="N613" s="808"/>
      <c r="O613" s="808"/>
      <c r="P613" s="808"/>
      <c r="Q613" s="808"/>
      <c r="R613" s="808"/>
      <c r="S613" s="808"/>
      <c r="T613" s="808"/>
      <c r="U613" s="808"/>
      <c r="V613" s="808"/>
      <c r="W613" s="808"/>
      <c r="X613" s="808"/>
      <c r="Y613" s="808"/>
      <c r="Z613" s="808"/>
      <c r="AA613" s="808"/>
      <c r="AB613" s="808"/>
      <c r="AC613" s="808"/>
    </row>
    <row r="614">
      <c r="A614" s="808"/>
      <c r="B614" s="808"/>
      <c r="C614" s="806"/>
      <c r="D614" s="806"/>
      <c r="E614" s="806"/>
      <c r="F614" s="806"/>
      <c r="G614" s="806"/>
      <c r="H614" s="806"/>
      <c r="I614" s="806"/>
      <c r="J614" s="806"/>
      <c r="K614" s="808"/>
      <c r="L614" s="808"/>
      <c r="M614" s="808"/>
      <c r="N614" s="808"/>
      <c r="O614" s="808"/>
      <c r="P614" s="808"/>
      <c r="Q614" s="808"/>
      <c r="R614" s="808"/>
      <c r="S614" s="808"/>
      <c r="T614" s="808"/>
      <c r="U614" s="808"/>
      <c r="V614" s="808"/>
      <c r="W614" s="808"/>
      <c r="X614" s="808"/>
      <c r="Y614" s="808"/>
      <c r="Z614" s="808"/>
      <c r="AA614" s="808"/>
      <c r="AB614" s="808"/>
      <c r="AC614" s="808"/>
    </row>
    <row r="615">
      <c r="A615" s="808"/>
      <c r="B615" s="808"/>
      <c r="C615" s="806"/>
      <c r="D615" s="806"/>
      <c r="E615" s="806"/>
      <c r="F615" s="806"/>
      <c r="G615" s="806"/>
      <c r="H615" s="806"/>
      <c r="I615" s="806"/>
      <c r="J615" s="806"/>
      <c r="K615" s="808"/>
      <c r="L615" s="808"/>
      <c r="M615" s="808"/>
      <c r="N615" s="808"/>
      <c r="O615" s="808"/>
      <c r="P615" s="808"/>
      <c r="Q615" s="808"/>
      <c r="R615" s="808"/>
      <c r="S615" s="808"/>
      <c r="T615" s="808"/>
      <c r="U615" s="808"/>
      <c r="V615" s="808"/>
      <c r="W615" s="808"/>
      <c r="X615" s="808"/>
      <c r="Y615" s="808"/>
      <c r="Z615" s="808"/>
      <c r="AA615" s="808"/>
      <c r="AB615" s="808"/>
      <c r="AC615" s="808"/>
    </row>
    <row r="616">
      <c r="A616" s="808"/>
      <c r="B616" s="808"/>
      <c r="C616" s="806"/>
      <c r="D616" s="806"/>
      <c r="E616" s="806"/>
      <c r="F616" s="806"/>
      <c r="G616" s="806"/>
      <c r="H616" s="806"/>
      <c r="I616" s="806"/>
      <c r="J616" s="806"/>
      <c r="K616" s="808"/>
      <c r="L616" s="808"/>
      <c r="M616" s="808"/>
      <c r="N616" s="808"/>
      <c r="O616" s="808"/>
      <c r="P616" s="808"/>
      <c r="Q616" s="808"/>
      <c r="R616" s="808"/>
      <c r="S616" s="808"/>
      <c r="T616" s="808"/>
      <c r="U616" s="808"/>
      <c r="V616" s="808"/>
      <c r="W616" s="808"/>
      <c r="X616" s="808"/>
      <c r="Y616" s="808"/>
      <c r="Z616" s="808"/>
      <c r="AA616" s="808"/>
      <c r="AB616" s="808"/>
      <c r="AC616" s="808"/>
    </row>
    <row r="617">
      <c r="A617" s="808"/>
      <c r="B617" s="808"/>
      <c r="C617" s="806"/>
      <c r="D617" s="806"/>
      <c r="E617" s="806"/>
      <c r="F617" s="806"/>
      <c r="G617" s="806"/>
      <c r="H617" s="806"/>
      <c r="I617" s="806"/>
      <c r="J617" s="806"/>
      <c r="K617" s="808"/>
      <c r="L617" s="808"/>
      <c r="M617" s="808"/>
      <c r="N617" s="808"/>
      <c r="O617" s="808"/>
      <c r="P617" s="808"/>
      <c r="Q617" s="808"/>
      <c r="R617" s="808"/>
      <c r="S617" s="808"/>
      <c r="T617" s="808"/>
      <c r="U617" s="808"/>
      <c r="V617" s="808"/>
      <c r="W617" s="808"/>
      <c r="X617" s="808"/>
      <c r="Y617" s="808"/>
      <c r="Z617" s="808"/>
      <c r="AA617" s="808"/>
      <c r="AB617" s="808"/>
      <c r="AC617" s="808"/>
    </row>
    <row r="618">
      <c r="A618" s="808"/>
      <c r="B618" s="808"/>
      <c r="C618" s="806"/>
      <c r="D618" s="806"/>
      <c r="E618" s="806"/>
      <c r="F618" s="806"/>
      <c r="G618" s="806"/>
      <c r="H618" s="806"/>
      <c r="I618" s="806"/>
      <c r="J618" s="806"/>
      <c r="K618" s="808"/>
      <c r="L618" s="808"/>
      <c r="M618" s="808"/>
      <c r="N618" s="808"/>
      <c r="O618" s="808"/>
      <c r="P618" s="808"/>
      <c r="Q618" s="808"/>
      <c r="R618" s="808"/>
      <c r="S618" s="808"/>
      <c r="T618" s="808"/>
      <c r="U618" s="808"/>
      <c r="V618" s="808"/>
      <c r="W618" s="808"/>
      <c r="X618" s="808"/>
      <c r="Y618" s="808"/>
      <c r="Z618" s="808"/>
      <c r="AA618" s="808"/>
      <c r="AB618" s="808"/>
      <c r="AC618" s="808"/>
    </row>
    <row r="619">
      <c r="A619" s="808"/>
      <c r="B619" s="808"/>
      <c r="C619" s="806"/>
      <c r="D619" s="806"/>
      <c r="E619" s="806"/>
      <c r="F619" s="806"/>
      <c r="G619" s="806"/>
      <c r="H619" s="806"/>
      <c r="I619" s="806"/>
      <c r="J619" s="806"/>
      <c r="K619" s="808"/>
      <c r="L619" s="808"/>
      <c r="M619" s="808"/>
      <c r="N619" s="808"/>
      <c r="O619" s="808"/>
      <c r="P619" s="808"/>
      <c r="Q619" s="808"/>
      <c r="R619" s="808"/>
      <c r="S619" s="808"/>
      <c r="T619" s="808"/>
      <c r="U619" s="808"/>
      <c r="V619" s="808"/>
      <c r="W619" s="808"/>
      <c r="X619" s="808"/>
      <c r="Y619" s="808"/>
      <c r="Z619" s="808"/>
      <c r="AA619" s="808"/>
      <c r="AB619" s="808"/>
      <c r="AC619" s="808"/>
    </row>
    <row r="620">
      <c r="A620" s="808"/>
      <c r="B620" s="808"/>
      <c r="C620" s="806"/>
      <c r="D620" s="806"/>
      <c r="E620" s="806"/>
      <c r="F620" s="806"/>
      <c r="G620" s="806"/>
      <c r="H620" s="806"/>
      <c r="I620" s="806"/>
      <c r="J620" s="806"/>
      <c r="K620" s="808"/>
      <c r="L620" s="808"/>
      <c r="M620" s="808"/>
      <c r="N620" s="808"/>
      <c r="O620" s="808"/>
      <c r="P620" s="808"/>
      <c r="Q620" s="808"/>
      <c r="R620" s="808"/>
      <c r="S620" s="808"/>
      <c r="T620" s="808"/>
      <c r="U620" s="808"/>
      <c r="V620" s="808"/>
      <c r="W620" s="808"/>
      <c r="X620" s="808"/>
      <c r="Y620" s="808"/>
      <c r="Z620" s="808"/>
      <c r="AA620" s="808"/>
      <c r="AB620" s="808"/>
      <c r="AC620" s="808"/>
    </row>
    <row r="621">
      <c r="A621" s="808"/>
      <c r="B621" s="808"/>
      <c r="C621" s="806"/>
      <c r="D621" s="806"/>
      <c r="E621" s="806"/>
      <c r="F621" s="806"/>
      <c r="G621" s="806"/>
      <c r="H621" s="806"/>
      <c r="I621" s="806"/>
      <c r="J621" s="806"/>
      <c r="K621" s="808"/>
      <c r="L621" s="808"/>
      <c r="M621" s="808"/>
      <c r="N621" s="808"/>
      <c r="O621" s="808"/>
      <c r="P621" s="808"/>
      <c r="Q621" s="808"/>
      <c r="R621" s="808"/>
      <c r="S621" s="808"/>
      <c r="T621" s="808"/>
      <c r="U621" s="808"/>
      <c r="V621" s="808"/>
      <c r="W621" s="808"/>
      <c r="X621" s="808"/>
      <c r="Y621" s="808"/>
      <c r="Z621" s="808"/>
      <c r="AA621" s="808"/>
      <c r="AB621" s="808"/>
      <c r="AC621" s="808"/>
    </row>
    <row r="622">
      <c r="A622" s="808"/>
      <c r="B622" s="808"/>
      <c r="C622" s="806"/>
      <c r="D622" s="806"/>
      <c r="E622" s="806"/>
      <c r="F622" s="806"/>
      <c r="G622" s="806"/>
      <c r="H622" s="806"/>
      <c r="I622" s="806"/>
      <c r="J622" s="806"/>
      <c r="K622" s="808"/>
      <c r="L622" s="808"/>
      <c r="M622" s="808"/>
      <c r="N622" s="808"/>
      <c r="O622" s="808"/>
      <c r="P622" s="808"/>
      <c r="Q622" s="808"/>
      <c r="R622" s="808"/>
      <c r="S622" s="808"/>
      <c r="T622" s="808"/>
      <c r="U622" s="808"/>
      <c r="V622" s="808"/>
      <c r="W622" s="808"/>
      <c r="X622" s="808"/>
      <c r="Y622" s="808"/>
      <c r="Z622" s="808"/>
      <c r="AA622" s="808"/>
      <c r="AB622" s="808"/>
      <c r="AC622" s="808"/>
    </row>
    <row r="623">
      <c r="A623" s="808"/>
      <c r="B623" s="808"/>
      <c r="C623" s="806"/>
      <c r="D623" s="806"/>
      <c r="E623" s="806"/>
      <c r="F623" s="806"/>
      <c r="G623" s="806"/>
      <c r="H623" s="806"/>
      <c r="I623" s="806"/>
      <c r="J623" s="806"/>
      <c r="K623" s="808"/>
      <c r="L623" s="808"/>
      <c r="M623" s="808"/>
      <c r="N623" s="808"/>
      <c r="O623" s="808"/>
      <c r="P623" s="808"/>
      <c r="Q623" s="808"/>
      <c r="R623" s="808"/>
      <c r="S623" s="808"/>
      <c r="T623" s="808"/>
      <c r="U623" s="808"/>
      <c r="V623" s="808"/>
      <c r="W623" s="808"/>
      <c r="X623" s="808"/>
      <c r="Y623" s="808"/>
      <c r="Z623" s="808"/>
      <c r="AA623" s="808"/>
      <c r="AB623" s="808"/>
      <c r="AC623" s="808"/>
    </row>
    <row r="624">
      <c r="A624" s="808"/>
      <c r="B624" s="808"/>
      <c r="C624" s="806"/>
      <c r="D624" s="806"/>
      <c r="E624" s="806"/>
      <c r="F624" s="806"/>
      <c r="G624" s="806"/>
      <c r="H624" s="806"/>
      <c r="I624" s="806"/>
      <c r="J624" s="806"/>
      <c r="K624" s="808"/>
      <c r="L624" s="808"/>
      <c r="M624" s="808"/>
      <c r="N624" s="808"/>
      <c r="O624" s="808"/>
      <c r="P624" s="808"/>
      <c r="Q624" s="808"/>
      <c r="R624" s="808"/>
      <c r="S624" s="808"/>
      <c r="T624" s="808"/>
      <c r="U624" s="808"/>
      <c r="V624" s="808"/>
      <c r="W624" s="808"/>
      <c r="X624" s="808"/>
      <c r="Y624" s="808"/>
      <c r="Z624" s="808"/>
      <c r="AA624" s="808"/>
      <c r="AB624" s="808"/>
      <c r="AC624" s="808"/>
    </row>
    <row r="625">
      <c r="A625" s="808"/>
      <c r="B625" s="808"/>
      <c r="C625" s="806"/>
      <c r="D625" s="806"/>
      <c r="E625" s="806"/>
      <c r="F625" s="806"/>
      <c r="G625" s="806"/>
      <c r="H625" s="806"/>
      <c r="I625" s="806"/>
      <c r="J625" s="806"/>
      <c r="K625" s="808"/>
      <c r="L625" s="808"/>
      <c r="M625" s="808"/>
      <c r="N625" s="808"/>
      <c r="O625" s="808"/>
      <c r="P625" s="808"/>
      <c r="Q625" s="808"/>
      <c r="R625" s="808"/>
      <c r="S625" s="808"/>
      <c r="T625" s="808"/>
      <c r="U625" s="808"/>
      <c r="V625" s="808"/>
      <c r="W625" s="808"/>
      <c r="X625" s="808"/>
      <c r="Y625" s="808"/>
      <c r="Z625" s="808"/>
      <c r="AA625" s="808"/>
      <c r="AB625" s="808"/>
      <c r="AC625" s="808"/>
    </row>
    <row r="626">
      <c r="A626" s="808"/>
      <c r="B626" s="808"/>
      <c r="C626" s="806"/>
      <c r="D626" s="806"/>
      <c r="E626" s="806"/>
      <c r="F626" s="806"/>
      <c r="G626" s="806"/>
      <c r="H626" s="806"/>
      <c r="I626" s="806"/>
      <c r="J626" s="806"/>
      <c r="K626" s="808"/>
      <c r="L626" s="808"/>
      <c r="M626" s="808"/>
      <c r="N626" s="808"/>
      <c r="O626" s="808"/>
      <c r="P626" s="808"/>
      <c r="Q626" s="808"/>
      <c r="R626" s="808"/>
      <c r="S626" s="808"/>
      <c r="T626" s="808"/>
      <c r="U626" s="808"/>
      <c r="V626" s="808"/>
      <c r="W626" s="808"/>
      <c r="X626" s="808"/>
      <c r="Y626" s="808"/>
      <c r="Z626" s="808"/>
      <c r="AA626" s="808"/>
      <c r="AB626" s="808"/>
      <c r="AC626" s="808"/>
    </row>
    <row r="627">
      <c r="A627" s="808"/>
      <c r="B627" s="808"/>
      <c r="C627" s="806"/>
      <c r="D627" s="806"/>
      <c r="E627" s="806"/>
      <c r="F627" s="806"/>
      <c r="G627" s="806"/>
      <c r="H627" s="806"/>
      <c r="I627" s="806"/>
      <c r="J627" s="806"/>
      <c r="K627" s="808"/>
      <c r="L627" s="808"/>
      <c r="M627" s="808"/>
      <c r="N627" s="808"/>
      <c r="O627" s="808"/>
      <c r="P627" s="808"/>
      <c r="Q627" s="808"/>
      <c r="R627" s="808"/>
      <c r="S627" s="808"/>
      <c r="T627" s="808"/>
      <c r="U627" s="808"/>
      <c r="V627" s="808"/>
      <c r="W627" s="808"/>
      <c r="X627" s="808"/>
      <c r="Y627" s="808"/>
      <c r="Z627" s="808"/>
      <c r="AA627" s="808"/>
      <c r="AB627" s="808"/>
      <c r="AC627" s="808"/>
    </row>
    <row r="628">
      <c r="A628" s="808"/>
      <c r="B628" s="808"/>
      <c r="C628" s="806"/>
      <c r="D628" s="806"/>
      <c r="E628" s="806"/>
      <c r="F628" s="806"/>
      <c r="G628" s="806"/>
      <c r="H628" s="806"/>
      <c r="I628" s="806"/>
      <c r="J628" s="806"/>
      <c r="K628" s="808"/>
      <c r="L628" s="808"/>
      <c r="M628" s="808"/>
      <c r="N628" s="808"/>
      <c r="O628" s="808"/>
      <c r="P628" s="808"/>
      <c r="Q628" s="808"/>
      <c r="R628" s="808"/>
      <c r="S628" s="808"/>
      <c r="T628" s="808"/>
      <c r="U628" s="808"/>
      <c r="V628" s="808"/>
      <c r="W628" s="808"/>
      <c r="X628" s="808"/>
      <c r="Y628" s="808"/>
      <c r="Z628" s="808"/>
      <c r="AA628" s="808"/>
      <c r="AB628" s="808"/>
      <c r="AC628" s="808"/>
    </row>
    <row r="629">
      <c r="A629" s="808"/>
      <c r="B629" s="808"/>
      <c r="C629" s="806"/>
      <c r="D629" s="806"/>
      <c r="E629" s="806"/>
      <c r="F629" s="806"/>
      <c r="G629" s="806"/>
      <c r="H629" s="806"/>
      <c r="I629" s="806"/>
      <c r="J629" s="806"/>
      <c r="K629" s="808"/>
      <c r="L629" s="808"/>
      <c r="M629" s="808"/>
      <c r="N629" s="808"/>
      <c r="O629" s="808"/>
      <c r="P629" s="808"/>
      <c r="Q629" s="808"/>
      <c r="R629" s="808"/>
      <c r="S629" s="808"/>
      <c r="T629" s="808"/>
      <c r="U629" s="808"/>
      <c r="V629" s="808"/>
      <c r="W629" s="808"/>
      <c r="X629" s="808"/>
      <c r="Y629" s="808"/>
      <c r="Z629" s="808"/>
      <c r="AA629" s="808"/>
      <c r="AB629" s="808"/>
      <c r="AC629" s="808"/>
    </row>
    <row r="630">
      <c r="A630" s="808"/>
      <c r="B630" s="808"/>
      <c r="C630" s="806"/>
      <c r="D630" s="806"/>
      <c r="E630" s="806"/>
      <c r="F630" s="806"/>
      <c r="G630" s="806"/>
      <c r="H630" s="806"/>
      <c r="I630" s="806"/>
      <c r="J630" s="806"/>
      <c r="K630" s="808"/>
      <c r="L630" s="808"/>
      <c r="M630" s="808"/>
      <c r="N630" s="808"/>
      <c r="O630" s="808"/>
      <c r="P630" s="808"/>
      <c r="Q630" s="808"/>
      <c r="R630" s="808"/>
      <c r="S630" s="808"/>
      <c r="T630" s="808"/>
      <c r="U630" s="808"/>
      <c r="V630" s="808"/>
      <c r="W630" s="808"/>
      <c r="X630" s="808"/>
      <c r="Y630" s="808"/>
      <c r="Z630" s="808"/>
      <c r="AA630" s="808"/>
      <c r="AB630" s="808"/>
      <c r="AC630" s="808"/>
    </row>
    <row r="631">
      <c r="A631" s="808"/>
      <c r="B631" s="808"/>
      <c r="C631" s="806"/>
      <c r="D631" s="806"/>
      <c r="E631" s="806"/>
      <c r="F631" s="806"/>
      <c r="G631" s="806"/>
      <c r="H631" s="806"/>
      <c r="I631" s="806"/>
      <c r="J631" s="806"/>
      <c r="K631" s="808"/>
      <c r="L631" s="808"/>
      <c r="M631" s="808"/>
      <c r="N631" s="808"/>
      <c r="O631" s="808"/>
      <c r="P631" s="808"/>
      <c r="Q631" s="808"/>
      <c r="R631" s="808"/>
      <c r="S631" s="808"/>
      <c r="T631" s="808"/>
      <c r="U631" s="808"/>
      <c r="V631" s="808"/>
      <c r="W631" s="808"/>
      <c r="X631" s="808"/>
      <c r="Y631" s="808"/>
      <c r="Z631" s="808"/>
      <c r="AA631" s="808"/>
      <c r="AB631" s="808"/>
      <c r="AC631" s="808"/>
    </row>
    <row r="632">
      <c r="A632" s="808"/>
      <c r="B632" s="808"/>
      <c r="C632" s="806"/>
      <c r="D632" s="806"/>
      <c r="E632" s="806"/>
      <c r="F632" s="806"/>
      <c r="G632" s="806"/>
      <c r="H632" s="806"/>
      <c r="I632" s="806"/>
      <c r="J632" s="806"/>
      <c r="K632" s="808"/>
      <c r="L632" s="808"/>
      <c r="M632" s="808"/>
      <c r="N632" s="808"/>
      <c r="O632" s="808"/>
      <c r="P632" s="808"/>
      <c r="Q632" s="808"/>
      <c r="R632" s="808"/>
      <c r="S632" s="808"/>
      <c r="T632" s="808"/>
      <c r="U632" s="808"/>
      <c r="V632" s="808"/>
      <c r="W632" s="808"/>
      <c r="X632" s="808"/>
      <c r="Y632" s="808"/>
      <c r="Z632" s="808"/>
      <c r="AA632" s="808"/>
      <c r="AB632" s="808"/>
      <c r="AC632" s="808"/>
    </row>
    <row r="633">
      <c r="A633" s="808"/>
      <c r="B633" s="808"/>
      <c r="C633" s="806"/>
      <c r="D633" s="806"/>
      <c r="E633" s="806"/>
      <c r="F633" s="806"/>
      <c r="G633" s="806"/>
      <c r="H633" s="806"/>
      <c r="I633" s="806"/>
      <c r="J633" s="806"/>
      <c r="K633" s="808"/>
      <c r="L633" s="808"/>
      <c r="M633" s="808"/>
      <c r="N633" s="808"/>
      <c r="O633" s="808"/>
      <c r="P633" s="808"/>
      <c r="Q633" s="808"/>
      <c r="R633" s="808"/>
      <c r="S633" s="808"/>
      <c r="T633" s="808"/>
      <c r="U633" s="808"/>
      <c r="V633" s="808"/>
      <c r="W633" s="808"/>
      <c r="X633" s="808"/>
      <c r="Y633" s="808"/>
      <c r="Z633" s="808"/>
      <c r="AA633" s="808"/>
      <c r="AB633" s="808"/>
      <c r="AC633" s="808"/>
    </row>
    <row r="634">
      <c r="A634" s="808"/>
      <c r="B634" s="808"/>
      <c r="C634" s="806"/>
      <c r="D634" s="806"/>
      <c r="E634" s="806"/>
      <c r="F634" s="806"/>
      <c r="G634" s="806"/>
      <c r="H634" s="806"/>
      <c r="I634" s="806"/>
      <c r="J634" s="806"/>
      <c r="K634" s="808"/>
      <c r="L634" s="808"/>
      <c r="M634" s="808"/>
      <c r="N634" s="808"/>
      <c r="O634" s="808"/>
      <c r="P634" s="808"/>
      <c r="Q634" s="808"/>
      <c r="R634" s="808"/>
      <c r="S634" s="808"/>
      <c r="T634" s="808"/>
      <c r="U634" s="808"/>
      <c r="V634" s="808"/>
      <c r="W634" s="808"/>
      <c r="X634" s="808"/>
      <c r="Y634" s="808"/>
      <c r="Z634" s="808"/>
      <c r="AA634" s="808"/>
      <c r="AB634" s="808"/>
      <c r="AC634" s="808"/>
    </row>
    <row r="635">
      <c r="A635" s="808"/>
      <c r="B635" s="808"/>
      <c r="C635" s="806"/>
      <c r="D635" s="806"/>
      <c r="E635" s="806"/>
      <c r="F635" s="806"/>
      <c r="G635" s="806"/>
      <c r="H635" s="806"/>
      <c r="I635" s="806"/>
      <c r="J635" s="806"/>
      <c r="K635" s="808"/>
      <c r="L635" s="808"/>
      <c r="M635" s="808"/>
      <c r="N635" s="808"/>
      <c r="O635" s="808"/>
      <c r="P635" s="808"/>
      <c r="Q635" s="808"/>
      <c r="R635" s="808"/>
      <c r="S635" s="808"/>
      <c r="T635" s="808"/>
      <c r="U635" s="808"/>
      <c r="V635" s="808"/>
      <c r="W635" s="808"/>
      <c r="X635" s="808"/>
      <c r="Y635" s="808"/>
      <c r="Z635" s="808"/>
      <c r="AA635" s="808"/>
      <c r="AB635" s="808"/>
      <c r="AC635" s="808"/>
    </row>
    <row r="636">
      <c r="A636" s="808"/>
      <c r="B636" s="808"/>
      <c r="C636" s="806"/>
      <c r="D636" s="806"/>
      <c r="E636" s="806"/>
      <c r="F636" s="806"/>
      <c r="G636" s="806"/>
      <c r="H636" s="806"/>
      <c r="I636" s="806"/>
      <c r="J636" s="806"/>
      <c r="K636" s="808"/>
      <c r="L636" s="808"/>
      <c r="M636" s="808"/>
      <c r="N636" s="808"/>
      <c r="O636" s="808"/>
      <c r="P636" s="808"/>
      <c r="Q636" s="808"/>
      <c r="R636" s="808"/>
      <c r="S636" s="808"/>
      <c r="T636" s="808"/>
      <c r="U636" s="808"/>
      <c r="V636" s="808"/>
      <c r="W636" s="808"/>
      <c r="X636" s="808"/>
      <c r="Y636" s="808"/>
      <c r="Z636" s="808"/>
      <c r="AA636" s="808"/>
      <c r="AB636" s="808"/>
      <c r="AC636" s="808"/>
    </row>
    <row r="637">
      <c r="A637" s="808"/>
      <c r="B637" s="808"/>
      <c r="C637" s="806"/>
      <c r="D637" s="806"/>
      <c r="E637" s="806"/>
      <c r="F637" s="806"/>
      <c r="G637" s="806"/>
      <c r="H637" s="806"/>
      <c r="I637" s="806"/>
      <c r="J637" s="806"/>
      <c r="K637" s="808"/>
      <c r="L637" s="808"/>
      <c r="M637" s="808"/>
      <c r="N637" s="808"/>
      <c r="O637" s="808"/>
      <c r="P637" s="808"/>
      <c r="Q637" s="808"/>
      <c r="R637" s="808"/>
      <c r="S637" s="808"/>
      <c r="T637" s="808"/>
      <c r="U637" s="808"/>
      <c r="V637" s="808"/>
      <c r="W637" s="808"/>
      <c r="X637" s="808"/>
      <c r="Y637" s="808"/>
      <c r="Z637" s="808"/>
      <c r="AA637" s="808"/>
      <c r="AB637" s="808"/>
      <c r="AC637" s="808"/>
    </row>
    <row r="638">
      <c r="A638" s="808"/>
      <c r="B638" s="808"/>
      <c r="C638" s="806"/>
      <c r="D638" s="806"/>
      <c r="E638" s="806"/>
      <c r="F638" s="806"/>
      <c r="G638" s="806"/>
      <c r="H638" s="806"/>
      <c r="I638" s="806"/>
      <c r="J638" s="806"/>
      <c r="K638" s="808"/>
      <c r="L638" s="808"/>
      <c r="M638" s="808"/>
      <c r="N638" s="808"/>
      <c r="O638" s="808"/>
      <c r="P638" s="808"/>
      <c r="Q638" s="808"/>
      <c r="R638" s="808"/>
      <c r="S638" s="808"/>
      <c r="T638" s="808"/>
      <c r="U638" s="808"/>
      <c r="V638" s="808"/>
      <c r="W638" s="808"/>
      <c r="X638" s="808"/>
      <c r="Y638" s="808"/>
      <c r="Z638" s="808"/>
      <c r="AA638" s="808"/>
      <c r="AB638" s="808"/>
      <c r="AC638" s="808"/>
    </row>
    <row r="639">
      <c r="A639" s="808"/>
      <c r="B639" s="808"/>
      <c r="C639" s="806"/>
      <c r="D639" s="806"/>
      <c r="E639" s="806"/>
      <c r="F639" s="806"/>
      <c r="G639" s="806"/>
      <c r="H639" s="806"/>
      <c r="I639" s="806"/>
      <c r="J639" s="806"/>
      <c r="K639" s="808"/>
      <c r="L639" s="808"/>
      <c r="M639" s="808"/>
      <c r="N639" s="808"/>
      <c r="O639" s="808"/>
      <c r="P639" s="808"/>
      <c r="Q639" s="808"/>
      <c r="R639" s="808"/>
      <c r="S639" s="808"/>
      <c r="T639" s="808"/>
      <c r="U639" s="808"/>
      <c r="V639" s="808"/>
      <c r="W639" s="808"/>
      <c r="X639" s="808"/>
      <c r="Y639" s="808"/>
      <c r="Z639" s="808"/>
      <c r="AA639" s="808"/>
      <c r="AB639" s="808"/>
      <c r="AC639" s="808"/>
    </row>
    <row r="640">
      <c r="A640" s="808"/>
      <c r="B640" s="808"/>
      <c r="C640" s="806"/>
      <c r="D640" s="806"/>
      <c r="E640" s="806"/>
      <c r="F640" s="806"/>
      <c r="G640" s="806"/>
      <c r="H640" s="806"/>
      <c r="I640" s="806"/>
      <c r="J640" s="806"/>
      <c r="K640" s="808"/>
      <c r="L640" s="808"/>
      <c r="M640" s="808"/>
      <c r="N640" s="808"/>
      <c r="O640" s="808"/>
      <c r="P640" s="808"/>
      <c r="Q640" s="808"/>
      <c r="R640" s="808"/>
      <c r="S640" s="808"/>
      <c r="T640" s="808"/>
      <c r="U640" s="808"/>
      <c r="V640" s="808"/>
      <c r="W640" s="808"/>
      <c r="X640" s="808"/>
      <c r="Y640" s="808"/>
      <c r="Z640" s="808"/>
      <c r="AA640" s="808"/>
      <c r="AB640" s="808"/>
      <c r="AC640" s="808"/>
    </row>
    <row r="641">
      <c r="A641" s="808"/>
      <c r="B641" s="808"/>
      <c r="C641" s="806"/>
      <c r="D641" s="806"/>
      <c r="E641" s="806"/>
      <c r="F641" s="806"/>
      <c r="G641" s="806"/>
      <c r="H641" s="806"/>
      <c r="I641" s="806"/>
      <c r="J641" s="806"/>
      <c r="K641" s="808"/>
      <c r="L641" s="808"/>
      <c r="M641" s="808"/>
      <c r="N641" s="808"/>
      <c r="O641" s="808"/>
      <c r="P641" s="808"/>
      <c r="Q641" s="808"/>
      <c r="R641" s="808"/>
      <c r="S641" s="808"/>
      <c r="T641" s="808"/>
      <c r="U641" s="808"/>
      <c r="V641" s="808"/>
      <c r="W641" s="808"/>
      <c r="X641" s="808"/>
      <c r="Y641" s="808"/>
      <c r="Z641" s="808"/>
      <c r="AA641" s="808"/>
      <c r="AB641" s="808"/>
      <c r="AC641" s="808"/>
    </row>
    <row r="642">
      <c r="A642" s="808"/>
      <c r="B642" s="808"/>
      <c r="C642" s="806"/>
      <c r="D642" s="806"/>
      <c r="E642" s="806"/>
      <c r="F642" s="806"/>
      <c r="G642" s="806"/>
      <c r="H642" s="806"/>
      <c r="I642" s="806"/>
      <c r="J642" s="806"/>
      <c r="K642" s="808"/>
      <c r="L642" s="808"/>
      <c r="M642" s="808"/>
      <c r="N642" s="808"/>
      <c r="O642" s="808"/>
      <c r="P642" s="808"/>
      <c r="Q642" s="808"/>
      <c r="R642" s="808"/>
      <c r="S642" s="808"/>
      <c r="T642" s="808"/>
      <c r="U642" s="808"/>
      <c r="V642" s="808"/>
      <c r="W642" s="808"/>
      <c r="X642" s="808"/>
      <c r="Y642" s="808"/>
      <c r="Z642" s="808"/>
      <c r="AA642" s="808"/>
      <c r="AB642" s="808"/>
      <c r="AC642" s="808"/>
    </row>
    <row r="643">
      <c r="A643" s="808"/>
      <c r="B643" s="808"/>
      <c r="C643" s="806"/>
      <c r="D643" s="806"/>
      <c r="E643" s="806"/>
      <c r="F643" s="806"/>
      <c r="G643" s="806"/>
      <c r="H643" s="806"/>
      <c r="I643" s="806"/>
      <c r="J643" s="806"/>
      <c r="K643" s="808"/>
      <c r="L643" s="808"/>
      <c r="M643" s="808"/>
      <c r="N643" s="808"/>
      <c r="O643" s="808"/>
      <c r="P643" s="808"/>
      <c r="Q643" s="808"/>
      <c r="R643" s="808"/>
      <c r="S643" s="808"/>
      <c r="T643" s="808"/>
      <c r="U643" s="808"/>
      <c r="V643" s="808"/>
      <c r="W643" s="808"/>
      <c r="X643" s="808"/>
      <c r="Y643" s="808"/>
      <c r="Z643" s="808"/>
      <c r="AA643" s="808"/>
      <c r="AB643" s="808"/>
      <c r="AC643" s="808"/>
    </row>
    <row r="644">
      <c r="A644" s="808"/>
      <c r="B644" s="808"/>
      <c r="C644" s="806"/>
      <c r="D644" s="806"/>
      <c r="E644" s="806"/>
      <c r="F644" s="806"/>
      <c r="G644" s="806"/>
      <c r="H644" s="806"/>
      <c r="I644" s="806"/>
      <c r="J644" s="806"/>
      <c r="K644" s="808"/>
      <c r="L644" s="808"/>
      <c r="M644" s="808"/>
      <c r="N644" s="808"/>
      <c r="O644" s="808"/>
      <c r="P644" s="808"/>
      <c r="Q644" s="808"/>
      <c r="R644" s="808"/>
      <c r="S644" s="808"/>
      <c r="T644" s="808"/>
      <c r="U644" s="808"/>
      <c r="V644" s="808"/>
      <c r="W644" s="808"/>
      <c r="X644" s="808"/>
      <c r="Y644" s="808"/>
      <c r="Z644" s="808"/>
      <c r="AA644" s="808"/>
      <c r="AB644" s="808"/>
      <c r="AC644" s="808"/>
    </row>
    <row r="645">
      <c r="A645" s="808"/>
      <c r="B645" s="808"/>
      <c r="C645" s="806"/>
      <c r="D645" s="806"/>
      <c r="E645" s="806"/>
      <c r="F645" s="806"/>
      <c r="G645" s="806"/>
      <c r="H645" s="806"/>
      <c r="I645" s="806"/>
      <c r="J645" s="806"/>
      <c r="K645" s="808"/>
      <c r="L645" s="808"/>
      <c r="M645" s="808"/>
      <c r="N645" s="808"/>
      <c r="O645" s="808"/>
      <c r="P645" s="808"/>
      <c r="Q645" s="808"/>
      <c r="R645" s="808"/>
      <c r="S645" s="808"/>
      <c r="T645" s="808"/>
      <c r="U645" s="808"/>
      <c r="V645" s="808"/>
      <c r="W645" s="808"/>
      <c r="X645" s="808"/>
      <c r="Y645" s="808"/>
      <c r="Z645" s="808"/>
      <c r="AA645" s="808"/>
      <c r="AB645" s="808"/>
      <c r="AC645" s="808"/>
    </row>
    <row r="646">
      <c r="A646" s="808"/>
      <c r="B646" s="808"/>
      <c r="C646" s="806"/>
      <c r="D646" s="806"/>
      <c r="E646" s="806"/>
      <c r="F646" s="806"/>
      <c r="G646" s="806"/>
      <c r="H646" s="806"/>
      <c r="I646" s="806"/>
      <c r="J646" s="806"/>
      <c r="K646" s="808"/>
      <c r="L646" s="808"/>
      <c r="M646" s="808"/>
      <c r="N646" s="808"/>
      <c r="O646" s="808"/>
      <c r="P646" s="808"/>
      <c r="Q646" s="808"/>
      <c r="R646" s="808"/>
      <c r="S646" s="808"/>
      <c r="T646" s="808"/>
      <c r="U646" s="808"/>
      <c r="V646" s="808"/>
      <c r="W646" s="808"/>
      <c r="X646" s="808"/>
      <c r="Y646" s="808"/>
      <c r="Z646" s="808"/>
      <c r="AA646" s="808"/>
      <c r="AB646" s="808"/>
      <c r="AC646" s="808"/>
    </row>
    <row r="647">
      <c r="A647" s="808"/>
      <c r="B647" s="808"/>
      <c r="C647" s="806"/>
      <c r="D647" s="806"/>
      <c r="E647" s="806"/>
      <c r="F647" s="806"/>
      <c r="G647" s="806"/>
      <c r="H647" s="806"/>
      <c r="I647" s="806"/>
      <c r="J647" s="806"/>
      <c r="K647" s="808"/>
      <c r="L647" s="808"/>
      <c r="M647" s="808"/>
      <c r="N647" s="808"/>
      <c r="O647" s="808"/>
      <c r="P647" s="808"/>
      <c r="Q647" s="808"/>
      <c r="R647" s="808"/>
      <c r="S647" s="808"/>
      <c r="T647" s="808"/>
      <c r="U647" s="808"/>
      <c r="V647" s="808"/>
      <c r="W647" s="808"/>
      <c r="X647" s="808"/>
      <c r="Y647" s="808"/>
      <c r="Z647" s="808"/>
      <c r="AA647" s="808"/>
      <c r="AB647" s="808"/>
      <c r="AC647" s="808"/>
    </row>
    <row r="648">
      <c r="A648" s="808"/>
      <c r="B648" s="808"/>
      <c r="C648" s="806"/>
      <c r="D648" s="806"/>
      <c r="E648" s="806"/>
      <c r="F648" s="806"/>
      <c r="G648" s="806"/>
      <c r="H648" s="806"/>
      <c r="I648" s="806"/>
      <c r="J648" s="806"/>
      <c r="K648" s="808"/>
      <c r="L648" s="808"/>
      <c r="M648" s="808"/>
      <c r="N648" s="808"/>
      <c r="O648" s="808"/>
      <c r="P648" s="808"/>
      <c r="Q648" s="808"/>
      <c r="R648" s="808"/>
      <c r="S648" s="808"/>
      <c r="T648" s="808"/>
      <c r="U648" s="808"/>
      <c r="V648" s="808"/>
      <c r="W648" s="808"/>
      <c r="X648" s="808"/>
      <c r="Y648" s="808"/>
      <c r="Z648" s="808"/>
      <c r="AA648" s="808"/>
      <c r="AB648" s="808"/>
      <c r="AC648" s="808"/>
    </row>
    <row r="649">
      <c r="A649" s="808"/>
      <c r="B649" s="808"/>
      <c r="C649" s="806"/>
      <c r="D649" s="806"/>
      <c r="E649" s="806"/>
      <c r="F649" s="806"/>
      <c r="G649" s="806"/>
      <c r="H649" s="806"/>
      <c r="I649" s="806"/>
      <c r="J649" s="806"/>
      <c r="K649" s="808"/>
      <c r="L649" s="808"/>
      <c r="M649" s="808"/>
      <c r="N649" s="808"/>
      <c r="O649" s="808"/>
      <c r="P649" s="808"/>
      <c r="Q649" s="808"/>
      <c r="R649" s="808"/>
      <c r="S649" s="808"/>
      <c r="T649" s="808"/>
      <c r="U649" s="808"/>
      <c r="V649" s="808"/>
      <c r="W649" s="808"/>
      <c r="X649" s="808"/>
      <c r="Y649" s="808"/>
      <c r="Z649" s="808"/>
      <c r="AA649" s="808"/>
      <c r="AB649" s="808"/>
      <c r="AC649" s="808"/>
    </row>
    <row r="650">
      <c r="A650" s="808"/>
      <c r="B650" s="808"/>
      <c r="C650" s="806"/>
      <c r="D650" s="806"/>
      <c r="E650" s="806"/>
      <c r="F650" s="806"/>
      <c r="G650" s="806"/>
      <c r="H650" s="806"/>
      <c r="I650" s="806"/>
      <c r="J650" s="806"/>
      <c r="K650" s="808"/>
      <c r="L650" s="808"/>
      <c r="M650" s="808"/>
      <c r="N650" s="808"/>
      <c r="O650" s="808"/>
      <c r="P650" s="808"/>
      <c r="Q650" s="808"/>
      <c r="R650" s="808"/>
      <c r="S650" s="808"/>
      <c r="T650" s="808"/>
      <c r="U650" s="808"/>
      <c r="V650" s="808"/>
      <c r="W650" s="808"/>
      <c r="X650" s="808"/>
      <c r="Y650" s="808"/>
      <c r="Z650" s="808"/>
      <c r="AA650" s="808"/>
      <c r="AB650" s="808"/>
      <c r="AC650" s="808"/>
    </row>
    <row r="651">
      <c r="A651" s="808"/>
      <c r="B651" s="808"/>
      <c r="C651" s="806"/>
      <c r="D651" s="806"/>
      <c r="E651" s="806"/>
      <c r="F651" s="806"/>
      <c r="G651" s="806"/>
      <c r="H651" s="806"/>
      <c r="I651" s="806"/>
      <c r="J651" s="806"/>
      <c r="K651" s="808"/>
      <c r="L651" s="808"/>
      <c r="M651" s="808"/>
      <c r="N651" s="808"/>
      <c r="O651" s="808"/>
      <c r="P651" s="808"/>
      <c r="Q651" s="808"/>
      <c r="R651" s="808"/>
      <c r="S651" s="808"/>
      <c r="T651" s="808"/>
      <c r="U651" s="808"/>
      <c r="V651" s="808"/>
      <c r="W651" s="808"/>
      <c r="X651" s="808"/>
      <c r="Y651" s="808"/>
      <c r="Z651" s="808"/>
      <c r="AA651" s="808"/>
      <c r="AB651" s="808"/>
      <c r="AC651" s="808"/>
    </row>
    <row r="652">
      <c r="A652" s="808"/>
      <c r="B652" s="808"/>
      <c r="C652" s="806"/>
      <c r="D652" s="806"/>
      <c r="E652" s="806"/>
      <c r="F652" s="806"/>
      <c r="G652" s="806"/>
      <c r="H652" s="806"/>
      <c r="I652" s="806"/>
      <c r="J652" s="806"/>
      <c r="K652" s="808"/>
      <c r="L652" s="808"/>
      <c r="M652" s="808"/>
      <c r="N652" s="808"/>
      <c r="O652" s="808"/>
      <c r="P652" s="808"/>
      <c r="Q652" s="808"/>
      <c r="R652" s="808"/>
      <c r="S652" s="808"/>
      <c r="T652" s="808"/>
      <c r="U652" s="808"/>
      <c r="V652" s="808"/>
      <c r="W652" s="808"/>
      <c r="X652" s="808"/>
      <c r="Y652" s="808"/>
      <c r="Z652" s="808"/>
      <c r="AA652" s="808"/>
      <c r="AB652" s="808"/>
      <c r="AC652" s="808"/>
    </row>
    <row r="653">
      <c r="A653" s="808"/>
      <c r="B653" s="808"/>
      <c r="C653" s="806"/>
      <c r="D653" s="806"/>
      <c r="E653" s="806"/>
      <c r="F653" s="806"/>
      <c r="G653" s="806"/>
      <c r="H653" s="806"/>
      <c r="I653" s="806"/>
      <c r="J653" s="806"/>
      <c r="K653" s="808"/>
      <c r="L653" s="808"/>
      <c r="M653" s="808"/>
      <c r="N653" s="808"/>
      <c r="O653" s="808"/>
      <c r="P653" s="808"/>
      <c r="Q653" s="808"/>
      <c r="R653" s="808"/>
      <c r="S653" s="808"/>
      <c r="T653" s="808"/>
      <c r="U653" s="808"/>
      <c r="V653" s="808"/>
      <c r="W653" s="808"/>
      <c r="X653" s="808"/>
      <c r="Y653" s="808"/>
      <c r="Z653" s="808"/>
      <c r="AA653" s="808"/>
      <c r="AB653" s="808"/>
      <c r="AC653" s="808"/>
    </row>
    <row r="654">
      <c r="A654" s="808"/>
      <c r="B654" s="808"/>
      <c r="C654" s="806"/>
      <c r="D654" s="806"/>
      <c r="E654" s="806"/>
      <c r="F654" s="806"/>
      <c r="G654" s="806"/>
      <c r="H654" s="806"/>
      <c r="I654" s="806"/>
      <c r="J654" s="806"/>
      <c r="K654" s="808"/>
      <c r="L654" s="808"/>
      <c r="M654" s="808"/>
      <c r="N654" s="808"/>
      <c r="O654" s="808"/>
      <c r="P654" s="808"/>
      <c r="Q654" s="808"/>
      <c r="R654" s="808"/>
      <c r="S654" s="808"/>
      <c r="T654" s="808"/>
      <c r="U654" s="808"/>
      <c r="V654" s="808"/>
      <c r="W654" s="808"/>
      <c r="X654" s="808"/>
      <c r="Y654" s="808"/>
      <c r="Z654" s="808"/>
      <c r="AA654" s="808"/>
      <c r="AB654" s="808"/>
      <c r="AC654" s="808"/>
    </row>
    <row r="655">
      <c r="A655" s="808"/>
      <c r="B655" s="808"/>
      <c r="C655" s="806"/>
      <c r="D655" s="806"/>
      <c r="E655" s="806"/>
      <c r="F655" s="806"/>
      <c r="G655" s="806"/>
      <c r="H655" s="806"/>
      <c r="I655" s="806"/>
      <c r="J655" s="806"/>
      <c r="K655" s="808"/>
      <c r="L655" s="808"/>
      <c r="M655" s="808"/>
      <c r="N655" s="808"/>
      <c r="O655" s="808"/>
      <c r="P655" s="808"/>
      <c r="Q655" s="808"/>
      <c r="R655" s="808"/>
      <c r="S655" s="808"/>
      <c r="T655" s="808"/>
      <c r="U655" s="808"/>
      <c r="V655" s="808"/>
      <c r="W655" s="808"/>
      <c r="X655" s="808"/>
      <c r="Y655" s="808"/>
      <c r="Z655" s="808"/>
      <c r="AA655" s="808"/>
      <c r="AB655" s="808"/>
      <c r="AC655" s="808"/>
    </row>
    <row r="656">
      <c r="A656" s="808"/>
      <c r="B656" s="808"/>
      <c r="C656" s="806"/>
      <c r="D656" s="806"/>
      <c r="E656" s="806"/>
      <c r="F656" s="806"/>
      <c r="G656" s="806"/>
      <c r="H656" s="806"/>
      <c r="I656" s="806"/>
      <c r="J656" s="806"/>
      <c r="K656" s="808"/>
      <c r="L656" s="808"/>
      <c r="M656" s="808"/>
      <c r="N656" s="808"/>
      <c r="O656" s="808"/>
      <c r="P656" s="808"/>
      <c r="Q656" s="808"/>
      <c r="R656" s="808"/>
      <c r="S656" s="808"/>
      <c r="T656" s="808"/>
      <c r="U656" s="808"/>
      <c r="V656" s="808"/>
      <c r="W656" s="808"/>
      <c r="X656" s="808"/>
      <c r="Y656" s="808"/>
      <c r="Z656" s="808"/>
      <c r="AA656" s="808"/>
      <c r="AB656" s="808"/>
      <c r="AC656" s="808"/>
    </row>
    <row r="657">
      <c r="A657" s="808"/>
      <c r="B657" s="808"/>
      <c r="C657" s="806"/>
      <c r="D657" s="806"/>
      <c r="E657" s="806"/>
      <c r="F657" s="806"/>
      <c r="G657" s="806"/>
      <c r="H657" s="806"/>
      <c r="I657" s="806"/>
      <c r="J657" s="806"/>
      <c r="K657" s="808"/>
      <c r="L657" s="808"/>
      <c r="M657" s="808"/>
      <c r="N657" s="808"/>
      <c r="O657" s="808"/>
      <c r="P657" s="808"/>
      <c r="Q657" s="808"/>
      <c r="R657" s="808"/>
      <c r="S657" s="808"/>
      <c r="T657" s="808"/>
      <c r="U657" s="808"/>
      <c r="V657" s="808"/>
      <c r="W657" s="808"/>
      <c r="X657" s="808"/>
      <c r="Y657" s="808"/>
      <c r="Z657" s="808"/>
      <c r="AA657" s="808"/>
      <c r="AB657" s="808"/>
      <c r="AC657" s="808"/>
    </row>
    <row r="658">
      <c r="A658" s="808"/>
      <c r="B658" s="808"/>
      <c r="C658" s="806"/>
      <c r="D658" s="806"/>
      <c r="E658" s="806"/>
      <c r="F658" s="806"/>
      <c r="G658" s="806"/>
      <c r="H658" s="806"/>
      <c r="I658" s="806"/>
      <c r="J658" s="806"/>
      <c r="K658" s="808"/>
      <c r="L658" s="808"/>
      <c r="M658" s="808"/>
      <c r="N658" s="808"/>
      <c r="O658" s="808"/>
      <c r="P658" s="808"/>
      <c r="Q658" s="808"/>
      <c r="R658" s="808"/>
      <c r="S658" s="808"/>
      <c r="T658" s="808"/>
      <c r="U658" s="808"/>
      <c r="V658" s="808"/>
      <c r="W658" s="808"/>
      <c r="X658" s="808"/>
      <c r="Y658" s="808"/>
      <c r="Z658" s="808"/>
      <c r="AA658" s="808"/>
      <c r="AB658" s="808"/>
      <c r="AC658" s="808"/>
    </row>
    <row r="659">
      <c r="A659" s="808"/>
      <c r="B659" s="808"/>
      <c r="C659" s="806"/>
      <c r="D659" s="806"/>
      <c r="E659" s="806"/>
      <c r="F659" s="806"/>
      <c r="G659" s="806"/>
      <c r="H659" s="806"/>
      <c r="I659" s="806"/>
      <c r="J659" s="806"/>
      <c r="K659" s="808"/>
      <c r="L659" s="808"/>
      <c r="M659" s="808"/>
      <c r="N659" s="808"/>
      <c r="O659" s="808"/>
      <c r="P659" s="808"/>
      <c r="Q659" s="808"/>
      <c r="R659" s="808"/>
      <c r="S659" s="808"/>
      <c r="T659" s="808"/>
      <c r="U659" s="808"/>
      <c r="V659" s="808"/>
      <c r="W659" s="808"/>
      <c r="X659" s="808"/>
      <c r="Y659" s="808"/>
      <c r="Z659" s="808"/>
      <c r="AA659" s="808"/>
      <c r="AB659" s="808"/>
      <c r="AC659" s="808"/>
    </row>
    <row r="660">
      <c r="A660" s="808"/>
      <c r="B660" s="808"/>
      <c r="C660" s="806"/>
      <c r="D660" s="806"/>
      <c r="E660" s="806"/>
      <c r="F660" s="806"/>
      <c r="G660" s="806"/>
      <c r="H660" s="806"/>
      <c r="I660" s="806"/>
      <c r="J660" s="806"/>
      <c r="K660" s="808"/>
      <c r="L660" s="808"/>
      <c r="M660" s="808"/>
      <c r="N660" s="808"/>
      <c r="O660" s="808"/>
      <c r="P660" s="808"/>
      <c r="Q660" s="808"/>
      <c r="R660" s="808"/>
      <c r="S660" s="808"/>
      <c r="T660" s="808"/>
      <c r="U660" s="808"/>
      <c r="V660" s="808"/>
      <c r="W660" s="808"/>
      <c r="X660" s="808"/>
      <c r="Y660" s="808"/>
      <c r="Z660" s="808"/>
      <c r="AA660" s="808"/>
      <c r="AB660" s="808"/>
      <c r="AC660" s="808"/>
    </row>
    <row r="661">
      <c r="A661" s="808"/>
      <c r="B661" s="808"/>
      <c r="C661" s="806"/>
      <c r="D661" s="806"/>
      <c r="E661" s="806"/>
      <c r="F661" s="806"/>
      <c r="G661" s="806"/>
      <c r="H661" s="806"/>
      <c r="I661" s="806"/>
      <c r="J661" s="806"/>
      <c r="K661" s="808"/>
      <c r="L661" s="808"/>
      <c r="M661" s="808"/>
      <c r="N661" s="808"/>
      <c r="O661" s="808"/>
      <c r="P661" s="808"/>
      <c r="Q661" s="808"/>
      <c r="R661" s="808"/>
      <c r="S661" s="808"/>
      <c r="T661" s="808"/>
      <c r="U661" s="808"/>
      <c r="V661" s="808"/>
      <c r="W661" s="808"/>
      <c r="X661" s="808"/>
      <c r="Y661" s="808"/>
      <c r="Z661" s="808"/>
      <c r="AA661" s="808"/>
      <c r="AB661" s="808"/>
      <c r="AC661" s="808"/>
    </row>
    <row r="662">
      <c r="A662" s="808"/>
      <c r="B662" s="808"/>
      <c r="C662" s="806"/>
      <c r="D662" s="806"/>
      <c r="E662" s="806"/>
      <c r="F662" s="806"/>
      <c r="G662" s="806"/>
      <c r="H662" s="806"/>
      <c r="I662" s="806"/>
      <c r="J662" s="806"/>
      <c r="K662" s="808"/>
      <c r="L662" s="808"/>
      <c r="M662" s="808"/>
      <c r="N662" s="808"/>
      <c r="O662" s="808"/>
      <c r="P662" s="808"/>
      <c r="Q662" s="808"/>
      <c r="R662" s="808"/>
      <c r="S662" s="808"/>
      <c r="T662" s="808"/>
      <c r="U662" s="808"/>
      <c r="V662" s="808"/>
      <c r="W662" s="808"/>
      <c r="X662" s="808"/>
      <c r="Y662" s="808"/>
      <c r="Z662" s="808"/>
      <c r="AA662" s="808"/>
      <c r="AB662" s="808"/>
      <c r="AC662" s="808"/>
    </row>
    <row r="663">
      <c r="A663" s="808"/>
      <c r="B663" s="808"/>
      <c r="C663" s="806"/>
      <c r="D663" s="806"/>
      <c r="E663" s="806"/>
      <c r="F663" s="806"/>
      <c r="G663" s="806"/>
      <c r="H663" s="806"/>
      <c r="I663" s="806"/>
      <c r="J663" s="806"/>
      <c r="K663" s="808"/>
      <c r="L663" s="808"/>
      <c r="M663" s="808"/>
      <c r="N663" s="808"/>
      <c r="O663" s="808"/>
      <c r="P663" s="808"/>
      <c r="Q663" s="808"/>
      <c r="R663" s="808"/>
      <c r="S663" s="808"/>
      <c r="T663" s="808"/>
      <c r="U663" s="808"/>
      <c r="V663" s="808"/>
      <c r="W663" s="808"/>
      <c r="X663" s="808"/>
      <c r="Y663" s="808"/>
      <c r="Z663" s="808"/>
      <c r="AA663" s="808"/>
      <c r="AB663" s="808"/>
      <c r="AC663" s="808"/>
    </row>
    <row r="664">
      <c r="A664" s="808"/>
      <c r="B664" s="808"/>
      <c r="C664" s="806"/>
      <c r="D664" s="806"/>
      <c r="E664" s="806"/>
      <c r="F664" s="806"/>
      <c r="G664" s="806"/>
      <c r="H664" s="806"/>
      <c r="I664" s="806"/>
      <c r="J664" s="806"/>
      <c r="K664" s="808"/>
      <c r="L664" s="808"/>
      <c r="M664" s="808"/>
      <c r="N664" s="808"/>
      <c r="O664" s="808"/>
      <c r="P664" s="808"/>
      <c r="Q664" s="808"/>
      <c r="R664" s="808"/>
      <c r="S664" s="808"/>
      <c r="T664" s="808"/>
      <c r="U664" s="808"/>
      <c r="V664" s="808"/>
      <c r="W664" s="808"/>
      <c r="X664" s="808"/>
      <c r="Y664" s="808"/>
      <c r="Z664" s="808"/>
      <c r="AA664" s="808"/>
      <c r="AB664" s="808"/>
      <c r="AC664" s="808"/>
    </row>
    <row r="665">
      <c r="A665" s="808"/>
      <c r="B665" s="808"/>
      <c r="C665" s="806"/>
      <c r="D665" s="806"/>
      <c r="E665" s="806"/>
      <c r="F665" s="806"/>
      <c r="G665" s="806"/>
      <c r="H665" s="806"/>
      <c r="I665" s="806"/>
      <c r="J665" s="806"/>
      <c r="K665" s="808"/>
      <c r="L665" s="808"/>
      <c r="M665" s="808"/>
      <c r="N665" s="808"/>
      <c r="O665" s="808"/>
      <c r="P665" s="808"/>
      <c r="Q665" s="808"/>
      <c r="R665" s="808"/>
      <c r="S665" s="808"/>
      <c r="T665" s="808"/>
      <c r="U665" s="808"/>
      <c r="V665" s="808"/>
      <c r="W665" s="808"/>
      <c r="X665" s="808"/>
      <c r="Y665" s="808"/>
      <c r="Z665" s="808"/>
      <c r="AA665" s="808"/>
      <c r="AB665" s="808"/>
      <c r="AC665" s="808"/>
    </row>
    <row r="666">
      <c r="A666" s="808"/>
      <c r="B666" s="808"/>
      <c r="C666" s="806"/>
      <c r="D666" s="806"/>
      <c r="E666" s="806"/>
      <c r="F666" s="806"/>
      <c r="G666" s="806"/>
      <c r="H666" s="806"/>
      <c r="I666" s="806"/>
      <c r="J666" s="806"/>
      <c r="K666" s="808"/>
      <c r="L666" s="808"/>
      <c r="M666" s="808"/>
      <c r="N666" s="808"/>
      <c r="O666" s="808"/>
      <c r="P666" s="808"/>
      <c r="Q666" s="808"/>
      <c r="R666" s="808"/>
      <c r="S666" s="808"/>
      <c r="T666" s="808"/>
      <c r="U666" s="808"/>
      <c r="V666" s="808"/>
      <c r="W666" s="808"/>
      <c r="X666" s="808"/>
      <c r="Y666" s="808"/>
      <c r="Z666" s="808"/>
      <c r="AA666" s="808"/>
      <c r="AB666" s="808"/>
      <c r="AC666" s="808"/>
    </row>
    <row r="667">
      <c r="A667" s="808"/>
      <c r="B667" s="808"/>
      <c r="C667" s="806"/>
      <c r="D667" s="806"/>
      <c r="E667" s="806"/>
      <c r="F667" s="806"/>
      <c r="G667" s="806"/>
      <c r="H667" s="806"/>
      <c r="I667" s="806"/>
      <c r="J667" s="806"/>
      <c r="K667" s="808"/>
      <c r="L667" s="808"/>
      <c r="M667" s="808"/>
      <c r="N667" s="808"/>
      <c r="O667" s="808"/>
      <c r="P667" s="808"/>
      <c r="Q667" s="808"/>
      <c r="R667" s="808"/>
      <c r="S667" s="808"/>
      <c r="T667" s="808"/>
      <c r="U667" s="808"/>
      <c r="V667" s="808"/>
      <c r="W667" s="808"/>
      <c r="X667" s="808"/>
      <c r="Y667" s="808"/>
      <c r="Z667" s="808"/>
      <c r="AA667" s="808"/>
      <c r="AB667" s="808"/>
      <c r="AC667" s="808"/>
    </row>
    <row r="668">
      <c r="A668" s="808"/>
      <c r="B668" s="808"/>
      <c r="C668" s="806"/>
      <c r="D668" s="806"/>
      <c r="E668" s="806"/>
      <c r="F668" s="806"/>
      <c r="G668" s="806"/>
      <c r="H668" s="806"/>
      <c r="I668" s="806"/>
      <c r="J668" s="806"/>
      <c r="K668" s="808"/>
      <c r="L668" s="808"/>
      <c r="M668" s="808"/>
      <c r="N668" s="808"/>
      <c r="O668" s="808"/>
      <c r="P668" s="808"/>
      <c r="Q668" s="808"/>
      <c r="R668" s="808"/>
      <c r="S668" s="808"/>
      <c r="T668" s="808"/>
      <c r="U668" s="808"/>
      <c r="V668" s="808"/>
      <c r="W668" s="808"/>
      <c r="X668" s="808"/>
      <c r="Y668" s="808"/>
      <c r="Z668" s="808"/>
      <c r="AA668" s="808"/>
      <c r="AB668" s="808"/>
      <c r="AC668" s="808"/>
    </row>
    <row r="669">
      <c r="A669" s="808"/>
      <c r="B669" s="808"/>
      <c r="C669" s="806"/>
      <c r="D669" s="806"/>
      <c r="E669" s="806"/>
      <c r="F669" s="806"/>
      <c r="G669" s="806"/>
      <c r="H669" s="806"/>
      <c r="I669" s="806"/>
      <c r="J669" s="806"/>
      <c r="K669" s="808"/>
      <c r="L669" s="808"/>
      <c r="M669" s="808"/>
      <c r="N669" s="808"/>
      <c r="O669" s="808"/>
      <c r="P669" s="808"/>
      <c r="Q669" s="808"/>
      <c r="R669" s="808"/>
      <c r="S669" s="808"/>
      <c r="T669" s="808"/>
      <c r="U669" s="808"/>
      <c r="V669" s="808"/>
      <c r="W669" s="808"/>
      <c r="X669" s="808"/>
      <c r="Y669" s="808"/>
      <c r="Z669" s="808"/>
      <c r="AA669" s="808"/>
      <c r="AB669" s="808"/>
      <c r="AC669" s="808"/>
    </row>
    <row r="670">
      <c r="A670" s="808"/>
      <c r="B670" s="808"/>
      <c r="C670" s="806"/>
      <c r="D670" s="806"/>
      <c r="E670" s="806"/>
      <c r="F670" s="806"/>
      <c r="G670" s="806"/>
      <c r="H670" s="806"/>
      <c r="I670" s="806"/>
      <c r="J670" s="806"/>
      <c r="K670" s="808"/>
      <c r="L670" s="808"/>
      <c r="M670" s="808"/>
      <c r="N670" s="808"/>
      <c r="O670" s="808"/>
      <c r="P670" s="808"/>
      <c r="Q670" s="808"/>
      <c r="R670" s="808"/>
      <c r="S670" s="808"/>
      <c r="T670" s="808"/>
      <c r="U670" s="808"/>
      <c r="V670" s="808"/>
      <c r="W670" s="808"/>
      <c r="X670" s="808"/>
      <c r="Y670" s="808"/>
      <c r="Z670" s="808"/>
      <c r="AA670" s="808"/>
      <c r="AB670" s="808"/>
      <c r="AC670" s="808"/>
    </row>
    <row r="671">
      <c r="A671" s="808"/>
      <c r="B671" s="808"/>
      <c r="C671" s="806"/>
      <c r="D671" s="806"/>
      <c r="E671" s="806"/>
      <c r="F671" s="806"/>
      <c r="G671" s="806"/>
      <c r="H671" s="806"/>
      <c r="I671" s="806"/>
      <c r="J671" s="806"/>
      <c r="K671" s="808"/>
      <c r="L671" s="808"/>
      <c r="M671" s="808"/>
      <c r="N671" s="808"/>
      <c r="O671" s="808"/>
      <c r="P671" s="808"/>
      <c r="Q671" s="808"/>
      <c r="R671" s="808"/>
      <c r="S671" s="808"/>
      <c r="T671" s="808"/>
      <c r="U671" s="808"/>
      <c r="V671" s="808"/>
      <c r="W671" s="808"/>
      <c r="X671" s="808"/>
      <c r="Y671" s="808"/>
      <c r="Z671" s="808"/>
      <c r="AA671" s="808"/>
      <c r="AB671" s="808"/>
      <c r="AC671" s="808"/>
    </row>
    <row r="672">
      <c r="A672" s="808"/>
      <c r="B672" s="808"/>
      <c r="C672" s="806"/>
      <c r="D672" s="806"/>
      <c r="E672" s="806"/>
      <c r="F672" s="806"/>
      <c r="G672" s="806"/>
      <c r="H672" s="806"/>
      <c r="I672" s="806"/>
      <c r="J672" s="806"/>
      <c r="K672" s="808"/>
      <c r="L672" s="808"/>
      <c r="M672" s="808"/>
      <c r="N672" s="808"/>
      <c r="O672" s="808"/>
      <c r="P672" s="808"/>
      <c r="Q672" s="808"/>
      <c r="R672" s="808"/>
      <c r="S672" s="808"/>
      <c r="T672" s="808"/>
      <c r="U672" s="808"/>
      <c r="V672" s="808"/>
      <c r="W672" s="808"/>
      <c r="X672" s="808"/>
      <c r="Y672" s="808"/>
      <c r="Z672" s="808"/>
      <c r="AA672" s="808"/>
      <c r="AB672" s="808"/>
      <c r="AC672" s="808"/>
    </row>
    <row r="673">
      <c r="A673" s="808"/>
      <c r="B673" s="808"/>
      <c r="C673" s="806"/>
      <c r="D673" s="806"/>
      <c r="E673" s="806"/>
      <c r="F673" s="806"/>
      <c r="G673" s="806"/>
      <c r="H673" s="806"/>
      <c r="I673" s="806"/>
      <c r="J673" s="806"/>
      <c r="K673" s="808"/>
      <c r="L673" s="808"/>
      <c r="M673" s="808"/>
      <c r="N673" s="808"/>
      <c r="O673" s="808"/>
      <c r="P673" s="808"/>
      <c r="Q673" s="808"/>
      <c r="R673" s="808"/>
      <c r="S673" s="808"/>
      <c r="T673" s="808"/>
      <c r="U673" s="808"/>
      <c r="V673" s="808"/>
      <c r="W673" s="808"/>
      <c r="X673" s="808"/>
      <c r="Y673" s="808"/>
      <c r="Z673" s="808"/>
      <c r="AA673" s="808"/>
      <c r="AB673" s="808"/>
      <c r="AC673" s="808"/>
    </row>
    <row r="674">
      <c r="A674" s="808"/>
      <c r="B674" s="808"/>
      <c r="C674" s="806"/>
      <c r="D674" s="806"/>
      <c r="E674" s="806"/>
      <c r="F674" s="806"/>
      <c r="G674" s="806"/>
      <c r="H674" s="806"/>
      <c r="I674" s="806"/>
      <c r="J674" s="806"/>
      <c r="K674" s="808"/>
      <c r="L674" s="808"/>
      <c r="M674" s="808"/>
      <c r="N674" s="808"/>
      <c r="O674" s="808"/>
      <c r="P674" s="808"/>
      <c r="Q674" s="808"/>
      <c r="R674" s="808"/>
      <c r="S674" s="808"/>
      <c r="T674" s="808"/>
      <c r="U674" s="808"/>
      <c r="V674" s="808"/>
      <c r="W674" s="808"/>
      <c r="X674" s="808"/>
      <c r="Y674" s="808"/>
      <c r="Z674" s="808"/>
      <c r="AA674" s="808"/>
      <c r="AB674" s="808"/>
      <c r="AC674" s="808"/>
    </row>
    <row r="675">
      <c r="A675" s="808"/>
      <c r="B675" s="808"/>
      <c r="C675" s="806"/>
      <c r="D675" s="806"/>
      <c r="E675" s="806"/>
      <c r="F675" s="806"/>
      <c r="G675" s="806"/>
      <c r="H675" s="806"/>
      <c r="I675" s="806"/>
      <c r="J675" s="806"/>
      <c r="K675" s="808"/>
      <c r="L675" s="808"/>
      <c r="M675" s="808"/>
      <c r="N675" s="808"/>
      <c r="O675" s="808"/>
      <c r="P675" s="808"/>
      <c r="Q675" s="808"/>
      <c r="R675" s="808"/>
      <c r="S675" s="808"/>
      <c r="T675" s="808"/>
      <c r="U675" s="808"/>
      <c r="V675" s="808"/>
      <c r="W675" s="808"/>
      <c r="X675" s="808"/>
      <c r="Y675" s="808"/>
      <c r="Z675" s="808"/>
      <c r="AA675" s="808"/>
      <c r="AB675" s="808"/>
      <c r="AC675" s="808"/>
    </row>
    <row r="676">
      <c r="A676" s="808"/>
      <c r="B676" s="808"/>
      <c r="C676" s="806"/>
      <c r="D676" s="806"/>
      <c r="E676" s="806"/>
      <c r="F676" s="806"/>
      <c r="G676" s="806"/>
      <c r="H676" s="806"/>
      <c r="I676" s="806"/>
      <c r="J676" s="806"/>
      <c r="K676" s="808"/>
      <c r="L676" s="808"/>
      <c r="M676" s="808"/>
      <c r="N676" s="808"/>
      <c r="O676" s="808"/>
      <c r="P676" s="808"/>
      <c r="Q676" s="808"/>
      <c r="R676" s="808"/>
      <c r="S676" s="808"/>
      <c r="T676" s="808"/>
      <c r="U676" s="808"/>
      <c r="V676" s="808"/>
      <c r="W676" s="808"/>
      <c r="X676" s="808"/>
      <c r="Y676" s="808"/>
      <c r="Z676" s="808"/>
      <c r="AA676" s="808"/>
      <c r="AB676" s="808"/>
      <c r="AC676" s="808"/>
    </row>
    <row r="677">
      <c r="A677" s="808"/>
      <c r="B677" s="808"/>
      <c r="C677" s="806"/>
      <c r="D677" s="806"/>
      <c r="E677" s="806"/>
      <c r="F677" s="806"/>
      <c r="G677" s="806"/>
      <c r="H677" s="806"/>
      <c r="I677" s="806"/>
      <c r="J677" s="806"/>
      <c r="K677" s="808"/>
      <c r="L677" s="808"/>
      <c r="M677" s="808"/>
      <c r="N677" s="808"/>
      <c r="O677" s="808"/>
      <c r="P677" s="808"/>
      <c r="Q677" s="808"/>
      <c r="R677" s="808"/>
      <c r="S677" s="808"/>
      <c r="T677" s="808"/>
      <c r="U677" s="808"/>
      <c r="V677" s="808"/>
      <c r="W677" s="808"/>
      <c r="X677" s="808"/>
      <c r="Y677" s="808"/>
      <c r="Z677" s="808"/>
      <c r="AA677" s="808"/>
      <c r="AB677" s="808"/>
      <c r="AC677" s="808"/>
    </row>
    <row r="678">
      <c r="A678" s="808"/>
      <c r="B678" s="808"/>
      <c r="C678" s="806"/>
      <c r="D678" s="806"/>
      <c r="E678" s="806"/>
      <c r="F678" s="806"/>
      <c r="G678" s="806"/>
      <c r="H678" s="806"/>
      <c r="I678" s="806"/>
      <c r="J678" s="806"/>
      <c r="K678" s="808"/>
      <c r="L678" s="808"/>
      <c r="M678" s="808"/>
      <c r="N678" s="808"/>
      <c r="O678" s="808"/>
      <c r="P678" s="808"/>
      <c r="Q678" s="808"/>
      <c r="R678" s="808"/>
      <c r="S678" s="808"/>
      <c r="T678" s="808"/>
      <c r="U678" s="808"/>
      <c r="V678" s="808"/>
      <c r="W678" s="808"/>
      <c r="X678" s="808"/>
      <c r="Y678" s="808"/>
      <c r="Z678" s="808"/>
      <c r="AA678" s="808"/>
      <c r="AB678" s="808"/>
      <c r="AC678" s="808"/>
    </row>
    <row r="679">
      <c r="A679" s="808"/>
      <c r="B679" s="808"/>
      <c r="C679" s="806"/>
      <c r="D679" s="806"/>
      <c r="E679" s="806"/>
      <c r="F679" s="806"/>
      <c r="G679" s="806"/>
      <c r="H679" s="806"/>
      <c r="I679" s="806"/>
      <c r="J679" s="806"/>
      <c r="K679" s="808"/>
      <c r="L679" s="808"/>
      <c r="M679" s="808"/>
      <c r="N679" s="808"/>
      <c r="O679" s="808"/>
      <c r="P679" s="808"/>
      <c r="Q679" s="808"/>
      <c r="R679" s="808"/>
      <c r="S679" s="808"/>
      <c r="T679" s="808"/>
      <c r="U679" s="808"/>
      <c r="V679" s="808"/>
      <c r="W679" s="808"/>
      <c r="X679" s="808"/>
      <c r="Y679" s="808"/>
      <c r="Z679" s="808"/>
      <c r="AA679" s="808"/>
      <c r="AB679" s="808"/>
      <c r="AC679" s="808"/>
    </row>
    <row r="680">
      <c r="A680" s="808"/>
      <c r="B680" s="808"/>
      <c r="C680" s="806"/>
      <c r="D680" s="806"/>
      <c r="E680" s="806"/>
      <c r="F680" s="806"/>
      <c r="G680" s="806"/>
      <c r="H680" s="806"/>
      <c r="I680" s="806"/>
      <c r="J680" s="806"/>
      <c r="K680" s="808"/>
      <c r="L680" s="808"/>
      <c r="M680" s="808"/>
      <c r="N680" s="808"/>
      <c r="O680" s="808"/>
      <c r="P680" s="808"/>
      <c r="Q680" s="808"/>
      <c r="R680" s="808"/>
      <c r="S680" s="808"/>
      <c r="T680" s="808"/>
      <c r="U680" s="808"/>
      <c r="V680" s="808"/>
      <c r="W680" s="808"/>
      <c r="X680" s="808"/>
      <c r="Y680" s="808"/>
      <c r="Z680" s="808"/>
      <c r="AA680" s="808"/>
      <c r="AB680" s="808"/>
      <c r="AC680" s="808"/>
    </row>
    <row r="681">
      <c r="A681" s="808"/>
      <c r="B681" s="808"/>
      <c r="C681" s="806"/>
      <c r="D681" s="806"/>
      <c r="E681" s="806"/>
      <c r="F681" s="806"/>
      <c r="G681" s="806"/>
      <c r="H681" s="806"/>
      <c r="I681" s="806"/>
      <c r="J681" s="806"/>
      <c r="K681" s="808"/>
      <c r="L681" s="808"/>
      <c r="M681" s="808"/>
      <c r="N681" s="808"/>
      <c r="O681" s="808"/>
      <c r="P681" s="808"/>
      <c r="Q681" s="808"/>
      <c r="R681" s="808"/>
      <c r="S681" s="808"/>
      <c r="T681" s="808"/>
      <c r="U681" s="808"/>
      <c r="V681" s="808"/>
      <c r="W681" s="808"/>
      <c r="X681" s="808"/>
      <c r="Y681" s="808"/>
      <c r="Z681" s="808"/>
      <c r="AA681" s="808"/>
      <c r="AB681" s="808"/>
      <c r="AC681" s="808"/>
    </row>
    <row r="682">
      <c r="A682" s="808"/>
      <c r="B682" s="808"/>
      <c r="C682" s="806"/>
      <c r="D682" s="806"/>
      <c r="E682" s="806"/>
      <c r="F682" s="806"/>
      <c r="G682" s="806"/>
      <c r="H682" s="806"/>
      <c r="I682" s="806"/>
      <c r="J682" s="806"/>
      <c r="K682" s="808"/>
      <c r="L682" s="808"/>
      <c r="M682" s="808"/>
      <c r="N682" s="808"/>
      <c r="O682" s="808"/>
      <c r="P682" s="808"/>
      <c r="Q682" s="808"/>
      <c r="R682" s="808"/>
      <c r="S682" s="808"/>
      <c r="T682" s="808"/>
      <c r="U682" s="808"/>
      <c r="V682" s="808"/>
      <c r="W682" s="808"/>
      <c r="X682" s="808"/>
      <c r="Y682" s="808"/>
      <c r="Z682" s="808"/>
      <c r="AA682" s="808"/>
      <c r="AB682" s="808"/>
      <c r="AC682" s="808"/>
    </row>
    <row r="683">
      <c r="A683" s="808"/>
      <c r="B683" s="808"/>
      <c r="C683" s="806"/>
      <c r="D683" s="806"/>
      <c r="E683" s="806"/>
      <c r="F683" s="806"/>
      <c r="G683" s="806"/>
      <c r="H683" s="806"/>
      <c r="I683" s="806"/>
      <c r="J683" s="806"/>
      <c r="K683" s="808"/>
      <c r="L683" s="808"/>
      <c r="M683" s="808"/>
      <c r="N683" s="808"/>
      <c r="O683" s="808"/>
      <c r="P683" s="808"/>
      <c r="Q683" s="808"/>
      <c r="R683" s="808"/>
      <c r="S683" s="808"/>
      <c r="T683" s="808"/>
      <c r="U683" s="808"/>
      <c r="V683" s="808"/>
      <c r="W683" s="808"/>
      <c r="X683" s="808"/>
      <c r="Y683" s="808"/>
      <c r="Z683" s="808"/>
      <c r="AA683" s="808"/>
      <c r="AB683" s="808"/>
      <c r="AC683" s="808"/>
    </row>
    <row r="684">
      <c r="A684" s="808"/>
      <c r="B684" s="808"/>
      <c r="C684" s="806"/>
      <c r="D684" s="806"/>
      <c r="E684" s="806"/>
      <c r="F684" s="806"/>
      <c r="G684" s="806"/>
      <c r="H684" s="806"/>
      <c r="I684" s="806"/>
      <c r="J684" s="806"/>
      <c r="K684" s="808"/>
      <c r="L684" s="808"/>
      <c r="M684" s="808"/>
      <c r="N684" s="808"/>
      <c r="O684" s="808"/>
      <c r="P684" s="808"/>
      <c r="Q684" s="808"/>
      <c r="R684" s="808"/>
      <c r="S684" s="808"/>
      <c r="T684" s="808"/>
      <c r="U684" s="808"/>
      <c r="V684" s="808"/>
      <c r="W684" s="808"/>
      <c r="X684" s="808"/>
      <c r="Y684" s="808"/>
      <c r="Z684" s="808"/>
      <c r="AA684" s="808"/>
      <c r="AB684" s="808"/>
      <c r="AC684" s="808"/>
    </row>
    <row r="685">
      <c r="A685" s="808"/>
      <c r="B685" s="808"/>
      <c r="C685" s="806"/>
      <c r="D685" s="806"/>
      <c r="E685" s="806"/>
      <c r="F685" s="806"/>
      <c r="G685" s="806"/>
      <c r="H685" s="806"/>
      <c r="I685" s="806"/>
      <c r="J685" s="806"/>
      <c r="K685" s="808"/>
      <c r="L685" s="808"/>
      <c r="M685" s="808"/>
      <c r="N685" s="808"/>
      <c r="O685" s="808"/>
      <c r="P685" s="808"/>
      <c r="Q685" s="808"/>
      <c r="R685" s="808"/>
      <c r="S685" s="808"/>
      <c r="T685" s="808"/>
      <c r="U685" s="808"/>
      <c r="V685" s="808"/>
      <c r="W685" s="808"/>
      <c r="X685" s="808"/>
      <c r="Y685" s="808"/>
      <c r="Z685" s="808"/>
      <c r="AA685" s="808"/>
      <c r="AB685" s="808"/>
      <c r="AC685" s="808"/>
    </row>
    <row r="686">
      <c r="A686" s="808"/>
      <c r="B686" s="808"/>
      <c r="C686" s="806"/>
      <c r="D686" s="806"/>
      <c r="E686" s="806"/>
      <c r="F686" s="806"/>
      <c r="G686" s="806"/>
      <c r="H686" s="806"/>
      <c r="I686" s="806"/>
      <c r="J686" s="806"/>
      <c r="K686" s="808"/>
      <c r="L686" s="808"/>
      <c r="M686" s="808"/>
      <c r="N686" s="808"/>
      <c r="O686" s="808"/>
      <c r="P686" s="808"/>
      <c r="Q686" s="808"/>
      <c r="R686" s="808"/>
      <c r="S686" s="808"/>
      <c r="T686" s="808"/>
      <c r="U686" s="808"/>
      <c r="V686" s="808"/>
      <c r="W686" s="808"/>
      <c r="X686" s="808"/>
      <c r="Y686" s="808"/>
      <c r="Z686" s="808"/>
      <c r="AA686" s="808"/>
      <c r="AB686" s="808"/>
      <c r="AC686" s="808"/>
    </row>
    <row r="687">
      <c r="A687" s="808"/>
      <c r="B687" s="808"/>
      <c r="C687" s="806"/>
      <c r="D687" s="806"/>
      <c r="E687" s="806"/>
      <c r="F687" s="806"/>
      <c r="G687" s="806"/>
      <c r="H687" s="806"/>
      <c r="I687" s="806"/>
      <c r="J687" s="806"/>
      <c r="K687" s="808"/>
      <c r="L687" s="808"/>
      <c r="M687" s="808"/>
      <c r="N687" s="808"/>
      <c r="O687" s="808"/>
      <c r="P687" s="808"/>
      <c r="Q687" s="808"/>
      <c r="R687" s="808"/>
      <c r="S687" s="808"/>
      <c r="T687" s="808"/>
      <c r="U687" s="808"/>
      <c r="V687" s="808"/>
      <c r="W687" s="808"/>
      <c r="X687" s="808"/>
      <c r="Y687" s="808"/>
      <c r="Z687" s="808"/>
      <c r="AA687" s="808"/>
      <c r="AB687" s="808"/>
      <c r="AC687" s="808"/>
    </row>
    <row r="688">
      <c r="A688" s="808"/>
      <c r="B688" s="808"/>
      <c r="C688" s="806"/>
      <c r="D688" s="806"/>
      <c r="E688" s="806"/>
      <c r="F688" s="806"/>
      <c r="G688" s="806"/>
      <c r="H688" s="806"/>
      <c r="I688" s="806"/>
      <c r="J688" s="806"/>
      <c r="K688" s="808"/>
      <c r="L688" s="808"/>
      <c r="M688" s="808"/>
      <c r="N688" s="808"/>
      <c r="O688" s="808"/>
      <c r="P688" s="808"/>
      <c r="Q688" s="808"/>
      <c r="R688" s="808"/>
      <c r="S688" s="808"/>
      <c r="T688" s="808"/>
      <c r="U688" s="808"/>
      <c r="V688" s="808"/>
      <c r="W688" s="808"/>
      <c r="X688" s="808"/>
      <c r="Y688" s="808"/>
      <c r="Z688" s="808"/>
      <c r="AA688" s="808"/>
      <c r="AB688" s="808"/>
      <c r="AC688" s="808"/>
    </row>
    <row r="689">
      <c r="A689" s="808"/>
      <c r="B689" s="808"/>
      <c r="C689" s="806"/>
      <c r="D689" s="806"/>
      <c r="E689" s="806"/>
      <c r="F689" s="806"/>
      <c r="G689" s="806"/>
      <c r="H689" s="806"/>
      <c r="I689" s="806"/>
      <c r="J689" s="806"/>
      <c r="K689" s="808"/>
      <c r="L689" s="808"/>
      <c r="M689" s="808"/>
      <c r="N689" s="808"/>
      <c r="O689" s="808"/>
      <c r="P689" s="808"/>
      <c r="Q689" s="808"/>
      <c r="R689" s="808"/>
      <c r="S689" s="808"/>
      <c r="T689" s="808"/>
      <c r="U689" s="808"/>
      <c r="V689" s="808"/>
      <c r="W689" s="808"/>
      <c r="X689" s="808"/>
      <c r="Y689" s="808"/>
      <c r="Z689" s="808"/>
      <c r="AA689" s="808"/>
      <c r="AB689" s="808"/>
      <c r="AC689" s="808"/>
    </row>
    <row r="690">
      <c r="A690" s="808"/>
      <c r="B690" s="808"/>
      <c r="C690" s="806"/>
      <c r="D690" s="806"/>
      <c r="E690" s="806"/>
      <c r="F690" s="806"/>
      <c r="G690" s="806"/>
      <c r="H690" s="806"/>
      <c r="I690" s="806"/>
      <c r="J690" s="806"/>
      <c r="K690" s="808"/>
      <c r="L690" s="808"/>
      <c r="M690" s="808"/>
      <c r="N690" s="808"/>
      <c r="O690" s="808"/>
      <c r="P690" s="808"/>
      <c r="Q690" s="808"/>
      <c r="R690" s="808"/>
      <c r="S690" s="808"/>
      <c r="T690" s="808"/>
      <c r="U690" s="808"/>
      <c r="V690" s="808"/>
      <c r="W690" s="808"/>
      <c r="X690" s="808"/>
      <c r="Y690" s="808"/>
      <c r="Z690" s="808"/>
      <c r="AA690" s="808"/>
      <c r="AB690" s="808"/>
      <c r="AC690" s="808"/>
    </row>
    <row r="691">
      <c r="A691" s="808"/>
      <c r="B691" s="808"/>
      <c r="C691" s="806"/>
      <c r="D691" s="806"/>
      <c r="E691" s="806"/>
      <c r="F691" s="806"/>
      <c r="G691" s="806"/>
      <c r="H691" s="806"/>
      <c r="I691" s="806"/>
      <c r="J691" s="806"/>
      <c r="K691" s="808"/>
      <c r="L691" s="808"/>
      <c r="M691" s="808"/>
      <c r="N691" s="808"/>
      <c r="O691" s="808"/>
      <c r="P691" s="808"/>
      <c r="Q691" s="808"/>
      <c r="R691" s="808"/>
      <c r="S691" s="808"/>
      <c r="T691" s="808"/>
      <c r="U691" s="808"/>
      <c r="V691" s="808"/>
      <c r="W691" s="808"/>
      <c r="X691" s="808"/>
      <c r="Y691" s="808"/>
      <c r="Z691" s="808"/>
      <c r="AA691" s="808"/>
      <c r="AB691" s="808"/>
      <c r="AC691" s="808"/>
    </row>
    <row r="692">
      <c r="A692" s="808"/>
      <c r="B692" s="808"/>
      <c r="C692" s="806"/>
      <c r="D692" s="806"/>
      <c r="E692" s="806"/>
      <c r="F692" s="806"/>
      <c r="G692" s="806"/>
      <c r="H692" s="806"/>
      <c r="I692" s="806"/>
      <c r="J692" s="806"/>
      <c r="K692" s="808"/>
      <c r="L692" s="808"/>
      <c r="M692" s="808"/>
      <c r="N692" s="808"/>
      <c r="O692" s="808"/>
      <c r="P692" s="808"/>
      <c r="Q692" s="808"/>
      <c r="R692" s="808"/>
      <c r="S692" s="808"/>
      <c r="T692" s="808"/>
      <c r="U692" s="808"/>
      <c r="V692" s="808"/>
      <c r="W692" s="808"/>
      <c r="X692" s="808"/>
      <c r="Y692" s="808"/>
      <c r="Z692" s="808"/>
      <c r="AA692" s="808"/>
      <c r="AB692" s="808"/>
      <c r="AC692" s="808"/>
    </row>
    <row r="693">
      <c r="A693" s="808"/>
      <c r="B693" s="808"/>
      <c r="C693" s="806"/>
      <c r="D693" s="806"/>
      <c r="E693" s="806"/>
      <c r="F693" s="806"/>
      <c r="G693" s="806"/>
      <c r="H693" s="806"/>
      <c r="I693" s="806"/>
      <c r="J693" s="806"/>
      <c r="K693" s="808"/>
      <c r="L693" s="808"/>
      <c r="M693" s="808"/>
      <c r="N693" s="808"/>
      <c r="O693" s="808"/>
      <c r="P693" s="808"/>
      <c r="Q693" s="808"/>
      <c r="R693" s="808"/>
      <c r="S693" s="808"/>
      <c r="T693" s="808"/>
      <c r="U693" s="808"/>
      <c r="V693" s="808"/>
      <c r="W693" s="808"/>
      <c r="X693" s="808"/>
      <c r="Y693" s="808"/>
      <c r="Z693" s="808"/>
      <c r="AA693" s="808"/>
      <c r="AB693" s="808"/>
      <c r="AC693" s="808"/>
    </row>
    <row r="694">
      <c r="A694" s="808"/>
      <c r="B694" s="808"/>
      <c r="C694" s="806"/>
      <c r="D694" s="806"/>
      <c r="E694" s="806"/>
      <c r="F694" s="806"/>
      <c r="G694" s="806"/>
      <c r="H694" s="806"/>
      <c r="I694" s="806"/>
      <c r="J694" s="806"/>
      <c r="K694" s="808"/>
      <c r="L694" s="808"/>
      <c r="M694" s="808"/>
      <c r="N694" s="808"/>
      <c r="O694" s="808"/>
      <c r="P694" s="808"/>
      <c r="Q694" s="808"/>
      <c r="R694" s="808"/>
      <c r="S694" s="808"/>
      <c r="T694" s="808"/>
      <c r="U694" s="808"/>
      <c r="V694" s="808"/>
      <c r="W694" s="808"/>
      <c r="X694" s="808"/>
      <c r="Y694" s="808"/>
      <c r="Z694" s="808"/>
      <c r="AA694" s="808"/>
      <c r="AB694" s="808"/>
      <c r="AC694" s="808"/>
    </row>
    <row r="695">
      <c r="A695" s="808"/>
      <c r="B695" s="808"/>
      <c r="C695" s="806"/>
      <c r="D695" s="806"/>
      <c r="E695" s="806"/>
      <c r="F695" s="806"/>
      <c r="G695" s="806"/>
      <c r="H695" s="806"/>
      <c r="I695" s="806"/>
      <c r="J695" s="806"/>
      <c r="K695" s="808"/>
      <c r="L695" s="808"/>
      <c r="M695" s="808"/>
      <c r="N695" s="808"/>
      <c r="O695" s="808"/>
      <c r="P695" s="808"/>
      <c r="Q695" s="808"/>
      <c r="R695" s="808"/>
      <c r="S695" s="808"/>
      <c r="T695" s="808"/>
      <c r="U695" s="808"/>
      <c r="V695" s="808"/>
      <c r="W695" s="808"/>
      <c r="X695" s="808"/>
      <c r="Y695" s="808"/>
      <c r="Z695" s="808"/>
      <c r="AA695" s="808"/>
      <c r="AB695" s="808"/>
      <c r="AC695" s="808"/>
    </row>
    <row r="696">
      <c r="A696" s="808"/>
      <c r="B696" s="808"/>
      <c r="C696" s="806"/>
      <c r="D696" s="806"/>
      <c r="E696" s="806"/>
      <c r="F696" s="806"/>
      <c r="G696" s="806"/>
      <c r="H696" s="806"/>
      <c r="I696" s="806"/>
      <c r="J696" s="806"/>
      <c r="K696" s="808"/>
      <c r="L696" s="808"/>
      <c r="M696" s="808"/>
      <c r="N696" s="808"/>
      <c r="O696" s="808"/>
      <c r="P696" s="808"/>
      <c r="Q696" s="808"/>
      <c r="R696" s="808"/>
      <c r="S696" s="808"/>
      <c r="T696" s="808"/>
      <c r="U696" s="808"/>
      <c r="V696" s="808"/>
      <c r="W696" s="808"/>
      <c r="X696" s="808"/>
      <c r="Y696" s="808"/>
      <c r="Z696" s="808"/>
      <c r="AA696" s="808"/>
      <c r="AB696" s="808"/>
      <c r="AC696" s="808"/>
    </row>
    <row r="697">
      <c r="A697" s="808"/>
      <c r="B697" s="808"/>
      <c r="C697" s="806"/>
      <c r="D697" s="806"/>
      <c r="E697" s="806"/>
      <c r="F697" s="806"/>
      <c r="G697" s="806"/>
      <c r="H697" s="806"/>
      <c r="I697" s="806"/>
      <c r="J697" s="806"/>
      <c r="K697" s="808"/>
      <c r="L697" s="808"/>
      <c r="M697" s="808"/>
      <c r="N697" s="808"/>
      <c r="O697" s="808"/>
      <c r="P697" s="808"/>
      <c r="Q697" s="808"/>
      <c r="R697" s="808"/>
      <c r="S697" s="808"/>
      <c r="T697" s="808"/>
      <c r="U697" s="808"/>
      <c r="V697" s="808"/>
      <c r="W697" s="808"/>
      <c r="X697" s="808"/>
      <c r="Y697" s="808"/>
      <c r="Z697" s="808"/>
      <c r="AA697" s="808"/>
      <c r="AB697" s="808"/>
      <c r="AC697" s="808"/>
    </row>
    <row r="698">
      <c r="A698" s="808"/>
      <c r="B698" s="808"/>
      <c r="C698" s="806"/>
      <c r="D698" s="806"/>
      <c r="E698" s="806"/>
      <c r="F698" s="806"/>
      <c r="G698" s="806"/>
      <c r="H698" s="806"/>
      <c r="I698" s="806"/>
      <c r="J698" s="806"/>
      <c r="K698" s="808"/>
      <c r="L698" s="808"/>
      <c r="M698" s="808"/>
      <c r="N698" s="808"/>
      <c r="O698" s="808"/>
      <c r="P698" s="808"/>
      <c r="Q698" s="808"/>
      <c r="R698" s="808"/>
      <c r="S698" s="808"/>
      <c r="T698" s="808"/>
      <c r="U698" s="808"/>
      <c r="V698" s="808"/>
      <c r="W698" s="808"/>
      <c r="X698" s="808"/>
      <c r="Y698" s="808"/>
      <c r="Z698" s="808"/>
      <c r="AA698" s="808"/>
      <c r="AB698" s="808"/>
      <c r="AC698" s="808"/>
    </row>
    <row r="699">
      <c r="A699" s="808"/>
      <c r="B699" s="808"/>
      <c r="C699" s="806"/>
      <c r="D699" s="806"/>
      <c r="E699" s="806"/>
      <c r="F699" s="806"/>
      <c r="G699" s="806"/>
      <c r="H699" s="806"/>
      <c r="I699" s="806"/>
      <c r="J699" s="806"/>
      <c r="K699" s="808"/>
      <c r="L699" s="808"/>
      <c r="M699" s="808"/>
      <c r="N699" s="808"/>
      <c r="O699" s="808"/>
      <c r="P699" s="808"/>
      <c r="Q699" s="808"/>
      <c r="R699" s="808"/>
      <c r="S699" s="808"/>
      <c r="T699" s="808"/>
      <c r="U699" s="808"/>
      <c r="V699" s="808"/>
      <c r="W699" s="808"/>
      <c r="X699" s="808"/>
      <c r="Y699" s="808"/>
      <c r="Z699" s="808"/>
      <c r="AA699" s="808"/>
      <c r="AB699" s="808"/>
      <c r="AC699" s="808"/>
    </row>
    <row r="700">
      <c r="A700" s="808"/>
      <c r="B700" s="808"/>
      <c r="C700" s="806"/>
      <c r="D700" s="806"/>
      <c r="E700" s="806"/>
      <c r="F700" s="806"/>
      <c r="G700" s="806"/>
      <c r="H700" s="806"/>
      <c r="I700" s="806"/>
      <c r="J700" s="806"/>
      <c r="K700" s="808"/>
      <c r="L700" s="808"/>
      <c r="M700" s="808"/>
      <c r="N700" s="808"/>
      <c r="O700" s="808"/>
      <c r="P700" s="808"/>
      <c r="Q700" s="808"/>
      <c r="R700" s="808"/>
      <c r="S700" s="808"/>
      <c r="T700" s="808"/>
      <c r="U700" s="808"/>
      <c r="V700" s="808"/>
      <c r="W700" s="808"/>
      <c r="X700" s="808"/>
      <c r="Y700" s="808"/>
      <c r="Z700" s="808"/>
      <c r="AA700" s="808"/>
      <c r="AB700" s="808"/>
      <c r="AC700" s="808"/>
    </row>
    <row r="701">
      <c r="A701" s="808"/>
      <c r="B701" s="808"/>
      <c r="C701" s="806"/>
      <c r="D701" s="806"/>
      <c r="E701" s="806"/>
      <c r="F701" s="806"/>
      <c r="G701" s="806"/>
      <c r="H701" s="806"/>
      <c r="I701" s="806"/>
      <c r="J701" s="806"/>
      <c r="K701" s="808"/>
      <c r="L701" s="808"/>
      <c r="M701" s="808"/>
      <c r="N701" s="808"/>
      <c r="O701" s="808"/>
      <c r="P701" s="808"/>
      <c r="Q701" s="808"/>
      <c r="R701" s="808"/>
      <c r="S701" s="808"/>
      <c r="T701" s="808"/>
      <c r="U701" s="808"/>
      <c r="V701" s="808"/>
      <c r="W701" s="808"/>
      <c r="X701" s="808"/>
      <c r="Y701" s="808"/>
      <c r="Z701" s="808"/>
      <c r="AA701" s="808"/>
      <c r="AB701" s="808"/>
      <c r="AC701" s="808"/>
    </row>
    <row r="702">
      <c r="A702" s="808"/>
      <c r="B702" s="808"/>
      <c r="C702" s="806"/>
      <c r="D702" s="806"/>
      <c r="E702" s="806"/>
      <c r="F702" s="806"/>
      <c r="G702" s="806"/>
      <c r="H702" s="806"/>
      <c r="I702" s="806"/>
      <c r="J702" s="806"/>
      <c r="K702" s="808"/>
      <c r="L702" s="808"/>
      <c r="M702" s="808"/>
      <c r="N702" s="808"/>
      <c r="O702" s="808"/>
      <c r="P702" s="808"/>
      <c r="Q702" s="808"/>
      <c r="R702" s="808"/>
      <c r="S702" s="808"/>
      <c r="T702" s="808"/>
      <c r="U702" s="808"/>
      <c r="V702" s="808"/>
      <c r="W702" s="808"/>
      <c r="X702" s="808"/>
      <c r="Y702" s="808"/>
      <c r="Z702" s="808"/>
      <c r="AA702" s="808"/>
      <c r="AB702" s="808"/>
      <c r="AC702" s="808"/>
    </row>
    <row r="703">
      <c r="A703" s="808"/>
      <c r="B703" s="808"/>
      <c r="C703" s="806"/>
      <c r="D703" s="806"/>
      <c r="E703" s="806"/>
      <c r="F703" s="806"/>
      <c r="G703" s="806"/>
      <c r="H703" s="806"/>
      <c r="I703" s="806"/>
      <c r="J703" s="806"/>
      <c r="K703" s="808"/>
      <c r="L703" s="808"/>
      <c r="M703" s="808"/>
      <c r="N703" s="808"/>
      <c r="O703" s="808"/>
      <c r="P703" s="808"/>
      <c r="Q703" s="808"/>
      <c r="R703" s="808"/>
      <c r="S703" s="808"/>
      <c r="T703" s="808"/>
      <c r="U703" s="808"/>
      <c r="V703" s="808"/>
      <c r="W703" s="808"/>
      <c r="X703" s="808"/>
      <c r="Y703" s="808"/>
      <c r="Z703" s="808"/>
      <c r="AA703" s="808"/>
      <c r="AB703" s="808"/>
      <c r="AC703" s="808"/>
    </row>
    <row r="704">
      <c r="A704" s="808"/>
      <c r="B704" s="808"/>
      <c r="C704" s="806"/>
      <c r="D704" s="806"/>
      <c r="E704" s="806"/>
      <c r="F704" s="806"/>
      <c r="G704" s="806"/>
      <c r="H704" s="806"/>
      <c r="I704" s="806"/>
      <c r="J704" s="806"/>
      <c r="K704" s="808"/>
      <c r="L704" s="808"/>
      <c r="M704" s="808"/>
      <c r="N704" s="808"/>
      <c r="O704" s="808"/>
      <c r="P704" s="808"/>
      <c r="Q704" s="808"/>
      <c r="R704" s="808"/>
      <c r="S704" s="808"/>
      <c r="T704" s="808"/>
      <c r="U704" s="808"/>
      <c r="V704" s="808"/>
      <c r="W704" s="808"/>
      <c r="X704" s="808"/>
      <c r="Y704" s="808"/>
      <c r="Z704" s="808"/>
      <c r="AA704" s="808"/>
      <c r="AB704" s="808"/>
      <c r="AC704" s="808"/>
    </row>
    <row r="705">
      <c r="A705" s="808"/>
      <c r="B705" s="808"/>
      <c r="C705" s="806"/>
      <c r="D705" s="806"/>
      <c r="E705" s="806"/>
      <c r="F705" s="806"/>
      <c r="G705" s="806"/>
      <c r="H705" s="806"/>
      <c r="I705" s="806"/>
      <c r="J705" s="806"/>
      <c r="K705" s="808"/>
      <c r="L705" s="808"/>
      <c r="M705" s="808"/>
      <c r="N705" s="808"/>
      <c r="O705" s="808"/>
      <c r="P705" s="808"/>
      <c r="Q705" s="808"/>
      <c r="R705" s="808"/>
      <c r="S705" s="808"/>
      <c r="T705" s="808"/>
      <c r="U705" s="808"/>
      <c r="V705" s="808"/>
      <c r="W705" s="808"/>
      <c r="X705" s="808"/>
      <c r="Y705" s="808"/>
      <c r="Z705" s="808"/>
      <c r="AA705" s="808"/>
      <c r="AB705" s="808"/>
      <c r="AC705" s="808"/>
    </row>
    <row r="706">
      <c r="A706" s="808"/>
      <c r="B706" s="808"/>
      <c r="C706" s="806"/>
      <c r="D706" s="806"/>
      <c r="E706" s="806"/>
      <c r="F706" s="806"/>
      <c r="G706" s="806"/>
      <c r="H706" s="806"/>
      <c r="I706" s="806"/>
      <c r="J706" s="806"/>
      <c r="K706" s="808"/>
      <c r="L706" s="808"/>
      <c r="M706" s="808"/>
      <c r="N706" s="808"/>
      <c r="O706" s="808"/>
      <c r="P706" s="808"/>
      <c r="Q706" s="808"/>
      <c r="R706" s="808"/>
      <c r="S706" s="808"/>
      <c r="T706" s="808"/>
      <c r="U706" s="808"/>
      <c r="V706" s="808"/>
      <c r="W706" s="808"/>
      <c r="X706" s="808"/>
      <c r="Y706" s="808"/>
      <c r="Z706" s="808"/>
      <c r="AA706" s="808"/>
      <c r="AB706" s="808"/>
      <c r="AC706" s="808"/>
    </row>
    <row r="707">
      <c r="A707" s="808"/>
      <c r="B707" s="808"/>
      <c r="C707" s="806"/>
      <c r="D707" s="806"/>
      <c r="E707" s="806"/>
      <c r="F707" s="806"/>
      <c r="G707" s="806"/>
      <c r="H707" s="806"/>
      <c r="I707" s="806"/>
      <c r="J707" s="806"/>
      <c r="K707" s="808"/>
      <c r="L707" s="808"/>
      <c r="M707" s="808"/>
      <c r="N707" s="808"/>
      <c r="O707" s="808"/>
      <c r="P707" s="808"/>
      <c r="Q707" s="808"/>
      <c r="R707" s="808"/>
      <c r="S707" s="808"/>
      <c r="T707" s="808"/>
      <c r="U707" s="808"/>
      <c r="V707" s="808"/>
      <c r="W707" s="808"/>
      <c r="X707" s="808"/>
      <c r="Y707" s="808"/>
      <c r="Z707" s="808"/>
      <c r="AA707" s="808"/>
      <c r="AB707" s="808"/>
      <c r="AC707" s="808"/>
    </row>
    <row r="708">
      <c r="A708" s="808"/>
      <c r="B708" s="808"/>
      <c r="C708" s="806"/>
      <c r="D708" s="806"/>
      <c r="E708" s="806"/>
      <c r="F708" s="806"/>
      <c r="G708" s="806"/>
      <c r="H708" s="806"/>
      <c r="I708" s="806"/>
      <c r="J708" s="806"/>
      <c r="K708" s="808"/>
      <c r="L708" s="808"/>
      <c r="M708" s="808"/>
      <c r="N708" s="808"/>
      <c r="O708" s="808"/>
      <c r="P708" s="808"/>
      <c r="Q708" s="808"/>
      <c r="R708" s="808"/>
      <c r="S708" s="808"/>
      <c r="T708" s="808"/>
      <c r="U708" s="808"/>
      <c r="V708" s="808"/>
      <c r="W708" s="808"/>
      <c r="X708" s="808"/>
      <c r="Y708" s="808"/>
      <c r="Z708" s="808"/>
      <c r="AA708" s="808"/>
      <c r="AB708" s="808"/>
      <c r="AC708" s="808"/>
    </row>
    <row r="709">
      <c r="A709" s="808"/>
      <c r="B709" s="808"/>
      <c r="C709" s="806"/>
      <c r="D709" s="806"/>
      <c r="E709" s="806"/>
      <c r="F709" s="806"/>
      <c r="G709" s="806"/>
      <c r="H709" s="806"/>
      <c r="I709" s="806"/>
      <c r="J709" s="806"/>
      <c r="K709" s="808"/>
      <c r="L709" s="808"/>
      <c r="M709" s="808"/>
      <c r="N709" s="808"/>
      <c r="O709" s="808"/>
      <c r="P709" s="808"/>
      <c r="Q709" s="808"/>
      <c r="R709" s="808"/>
      <c r="S709" s="808"/>
      <c r="T709" s="808"/>
      <c r="U709" s="808"/>
      <c r="V709" s="808"/>
      <c r="W709" s="808"/>
      <c r="X709" s="808"/>
      <c r="Y709" s="808"/>
      <c r="Z709" s="808"/>
      <c r="AA709" s="808"/>
      <c r="AB709" s="808"/>
      <c r="AC709" s="808"/>
    </row>
    <row r="710">
      <c r="A710" s="808"/>
      <c r="B710" s="808"/>
      <c r="C710" s="806"/>
      <c r="D710" s="806"/>
      <c r="E710" s="806"/>
      <c r="F710" s="806"/>
      <c r="G710" s="806"/>
      <c r="H710" s="806"/>
      <c r="I710" s="806"/>
      <c r="J710" s="806"/>
      <c r="K710" s="808"/>
      <c r="L710" s="808"/>
      <c r="M710" s="808"/>
      <c r="N710" s="808"/>
      <c r="O710" s="808"/>
      <c r="P710" s="808"/>
      <c r="Q710" s="808"/>
      <c r="R710" s="808"/>
      <c r="S710" s="808"/>
      <c r="T710" s="808"/>
      <c r="U710" s="808"/>
      <c r="V710" s="808"/>
      <c r="W710" s="808"/>
      <c r="X710" s="808"/>
      <c r="Y710" s="808"/>
      <c r="Z710" s="808"/>
      <c r="AA710" s="808"/>
      <c r="AB710" s="808"/>
      <c r="AC710" s="808"/>
    </row>
    <row r="711">
      <c r="A711" s="808"/>
      <c r="B711" s="808"/>
      <c r="C711" s="806"/>
      <c r="D711" s="806"/>
      <c r="E711" s="806"/>
      <c r="F711" s="806"/>
      <c r="G711" s="806"/>
      <c r="H711" s="806"/>
      <c r="I711" s="806"/>
      <c r="J711" s="806"/>
      <c r="K711" s="808"/>
      <c r="L711" s="808"/>
      <c r="M711" s="808"/>
      <c r="N711" s="808"/>
      <c r="O711" s="808"/>
      <c r="P711" s="808"/>
      <c r="Q711" s="808"/>
      <c r="R711" s="808"/>
      <c r="S711" s="808"/>
      <c r="T711" s="808"/>
      <c r="U711" s="808"/>
      <c r="V711" s="808"/>
      <c r="W711" s="808"/>
      <c r="X711" s="808"/>
      <c r="Y711" s="808"/>
      <c r="Z711" s="808"/>
      <c r="AA711" s="808"/>
      <c r="AB711" s="808"/>
      <c r="AC711" s="808"/>
    </row>
    <row r="712">
      <c r="A712" s="808"/>
      <c r="B712" s="808"/>
      <c r="C712" s="806"/>
      <c r="D712" s="806"/>
      <c r="E712" s="806"/>
      <c r="F712" s="806"/>
      <c r="G712" s="806"/>
      <c r="H712" s="806"/>
      <c r="I712" s="806"/>
      <c r="J712" s="806"/>
      <c r="K712" s="808"/>
      <c r="L712" s="808"/>
      <c r="M712" s="808"/>
      <c r="N712" s="808"/>
      <c r="O712" s="808"/>
      <c r="P712" s="808"/>
      <c r="Q712" s="808"/>
      <c r="R712" s="808"/>
      <c r="S712" s="808"/>
      <c r="T712" s="808"/>
      <c r="U712" s="808"/>
      <c r="V712" s="808"/>
      <c r="W712" s="808"/>
      <c r="X712" s="808"/>
      <c r="Y712" s="808"/>
      <c r="Z712" s="808"/>
      <c r="AA712" s="808"/>
      <c r="AB712" s="808"/>
      <c r="AC712" s="808"/>
    </row>
    <row r="713">
      <c r="A713" s="808"/>
      <c r="B713" s="808"/>
      <c r="C713" s="806"/>
      <c r="D713" s="806"/>
      <c r="E713" s="806"/>
      <c r="F713" s="806"/>
      <c r="G713" s="806"/>
      <c r="H713" s="806"/>
      <c r="I713" s="806"/>
      <c r="J713" s="806"/>
      <c r="K713" s="808"/>
      <c r="L713" s="808"/>
      <c r="M713" s="808"/>
      <c r="N713" s="808"/>
      <c r="O713" s="808"/>
      <c r="P713" s="808"/>
      <c r="Q713" s="808"/>
      <c r="R713" s="808"/>
      <c r="S713" s="808"/>
      <c r="T713" s="808"/>
      <c r="U713" s="808"/>
      <c r="V713" s="808"/>
      <c r="W713" s="808"/>
      <c r="X713" s="808"/>
      <c r="Y713" s="808"/>
      <c r="Z713" s="808"/>
      <c r="AA713" s="808"/>
      <c r="AB713" s="808"/>
      <c r="AC713" s="808"/>
    </row>
    <row r="714">
      <c r="A714" s="808"/>
      <c r="B714" s="808"/>
      <c r="C714" s="806"/>
      <c r="D714" s="806"/>
      <c r="E714" s="806"/>
      <c r="F714" s="806"/>
      <c r="G714" s="806"/>
      <c r="H714" s="806"/>
      <c r="I714" s="806"/>
      <c r="J714" s="806"/>
      <c r="K714" s="808"/>
      <c r="L714" s="808"/>
      <c r="M714" s="808"/>
      <c r="N714" s="808"/>
      <c r="O714" s="808"/>
      <c r="P714" s="808"/>
      <c r="Q714" s="808"/>
      <c r="R714" s="808"/>
      <c r="S714" s="808"/>
      <c r="T714" s="808"/>
      <c r="U714" s="808"/>
      <c r="V714" s="808"/>
      <c r="W714" s="808"/>
      <c r="X714" s="808"/>
      <c r="Y714" s="808"/>
      <c r="Z714" s="808"/>
      <c r="AA714" s="808"/>
      <c r="AB714" s="808"/>
      <c r="AC714" s="808"/>
    </row>
    <row r="715">
      <c r="A715" s="808"/>
      <c r="B715" s="808"/>
      <c r="C715" s="806"/>
      <c r="D715" s="806"/>
      <c r="E715" s="806"/>
      <c r="F715" s="806"/>
      <c r="G715" s="806"/>
      <c r="H715" s="806"/>
      <c r="I715" s="806"/>
      <c r="J715" s="806"/>
      <c r="K715" s="808"/>
      <c r="L715" s="808"/>
      <c r="M715" s="808"/>
      <c r="N715" s="808"/>
      <c r="O715" s="808"/>
      <c r="P715" s="808"/>
      <c r="Q715" s="808"/>
      <c r="R715" s="808"/>
      <c r="S715" s="808"/>
      <c r="T715" s="808"/>
      <c r="U715" s="808"/>
      <c r="V715" s="808"/>
      <c r="W715" s="808"/>
      <c r="X715" s="808"/>
      <c r="Y715" s="808"/>
      <c r="Z715" s="808"/>
      <c r="AA715" s="808"/>
      <c r="AB715" s="808"/>
      <c r="AC715" s="808"/>
    </row>
    <row r="716">
      <c r="A716" s="808"/>
      <c r="B716" s="808"/>
      <c r="C716" s="806"/>
      <c r="D716" s="806"/>
      <c r="E716" s="806"/>
      <c r="F716" s="806"/>
      <c r="G716" s="806"/>
      <c r="H716" s="806"/>
      <c r="I716" s="806"/>
      <c r="J716" s="806"/>
      <c r="K716" s="808"/>
      <c r="L716" s="808"/>
      <c r="M716" s="808"/>
      <c r="N716" s="808"/>
      <c r="O716" s="808"/>
      <c r="P716" s="808"/>
      <c r="Q716" s="808"/>
      <c r="R716" s="808"/>
      <c r="S716" s="808"/>
      <c r="T716" s="808"/>
      <c r="U716" s="808"/>
      <c r="V716" s="808"/>
      <c r="W716" s="808"/>
      <c r="X716" s="808"/>
      <c r="Y716" s="808"/>
      <c r="Z716" s="808"/>
      <c r="AA716" s="808"/>
      <c r="AB716" s="808"/>
      <c r="AC716" s="808"/>
    </row>
    <row r="717">
      <c r="A717" s="808"/>
      <c r="B717" s="808"/>
      <c r="C717" s="806"/>
      <c r="D717" s="806"/>
      <c r="E717" s="806"/>
      <c r="F717" s="806"/>
      <c r="G717" s="806"/>
      <c r="H717" s="806"/>
      <c r="I717" s="806"/>
      <c r="J717" s="806"/>
      <c r="K717" s="808"/>
      <c r="L717" s="808"/>
      <c r="M717" s="808"/>
      <c r="N717" s="808"/>
      <c r="O717" s="808"/>
      <c r="P717" s="808"/>
      <c r="Q717" s="808"/>
      <c r="R717" s="808"/>
      <c r="S717" s="808"/>
      <c r="T717" s="808"/>
      <c r="U717" s="808"/>
      <c r="V717" s="808"/>
      <c r="W717" s="808"/>
      <c r="X717" s="808"/>
      <c r="Y717" s="808"/>
      <c r="Z717" s="808"/>
      <c r="AA717" s="808"/>
      <c r="AB717" s="808"/>
      <c r="AC717" s="808"/>
    </row>
    <row r="718">
      <c r="A718" s="808"/>
      <c r="B718" s="808"/>
      <c r="C718" s="806"/>
      <c r="D718" s="806"/>
      <c r="E718" s="806"/>
      <c r="F718" s="806"/>
      <c r="G718" s="806"/>
      <c r="H718" s="806"/>
      <c r="I718" s="806"/>
      <c r="J718" s="806"/>
      <c r="K718" s="808"/>
      <c r="L718" s="808"/>
      <c r="M718" s="808"/>
      <c r="N718" s="808"/>
      <c r="O718" s="808"/>
      <c r="P718" s="808"/>
      <c r="Q718" s="808"/>
      <c r="R718" s="808"/>
      <c r="S718" s="808"/>
      <c r="T718" s="808"/>
      <c r="U718" s="808"/>
      <c r="V718" s="808"/>
      <c r="W718" s="808"/>
      <c r="X718" s="808"/>
      <c r="Y718" s="808"/>
      <c r="Z718" s="808"/>
      <c r="AA718" s="808"/>
      <c r="AB718" s="808"/>
      <c r="AC718" s="808"/>
    </row>
    <row r="719">
      <c r="A719" s="808"/>
      <c r="B719" s="808"/>
      <c r="C719" s="806"/>
      <c r="D719" s="806"/>
      <c r="E719" s="806"/>
      <c r="F719" s="806"/>
      <c r="G719" s="806"/>
      <c r="H719" s="806"/>
      <c r="I719" s="806"/>
      <c r="J719" s="806"/>
      <c r="K719" s="808"/>
      <c r="L719" s="808"/>
      <c r="M719" s="808"/>
      <c r="N719" s="808"/>
      <c r="O719" s="808"/>
      <c r="P719" s="808"/>
      <c r="Q719" s="808"/>
      <c r="R719" s="808"/>
      <c r="S719" s="808"/>
      <c r="T719" s="808"/>
      <c r="U719" s="808"/>
      <c r="V719" s="808"/>
      <c r="W719" s="808"/>
      <c r="X719" s="808"/>
      <c r="Y719" s="808"/>
      <c r="Z719" s="808"/>
      <c r="AA719" s="808"/>
      <c r="AB719" s="808"/>
      <c r="AC719" s="808"/>
    </row>
    <row r="720">
      <c r="A720" s="808"/>
      <c r="B720" s="808"/>
      <c r="C720" s="806"/>
      <c r="D720" s="806"/>
      <c r="E720" s="806"/>
      <c r="F720" s="806"/>
      <c r="G720" s="806"/>
      <c r="H720" s="806"/>
      <c r="I720" s="806"/>
      <c r="J720" s="806"/>
      <c r="K720" s="808"/>
      <c r="L720" s="808"/>
      <c r="M720" s="808"/>
      <c r="N720" s="808"/>
      <c r="O720" s="808"/>
      <c r="P720" s="808"/>
      <c r="Q720" s="808"/>
      <c r="R720" s="808"/>
      <c r="S720" s="808"/>
      <c r="T720" s="808"/>
      <c r="U720" s="808"/>
      <c r="V720" s="808"/>
      <c r="W720" s="808"/>
      <c r="X720" s="808"/>
      <c r="Y720" s="808"/>
      <c r="Z720" s="808"/>
      <c r="AA720" s="808"/>
      <c r="AB720" s="808"/>
      <c r="AC720" s="808"/>
    </row>
    <row r="721">
      <c r="A721" s="808"/>
      <c r="B721" s="808"/>
      <c r="C721" s="806"/>
      <c r="D721" s="806"/>
      <c r="E721" s="806"/>
      <c r="F721" s="806"/>
      <c r="G721" s="806"/>
      <c r="H721" s="806"/>
      <c r="I721" s="806"/>
      <c r="J721" s="806"/>
      <c r="K721" s="808"/>
      <c r="L721" s="808"/>
      <c r="M721" s="808"/>
      <c r="N721" s="808"/>
      <c r="O721" s="808"/>
      <c r="P721" s="808"/>
      <c r="Q721" s="808"/>
      <c r="R721" s="808"/>
      <c r="S721" s="808"/>
      <c r="T721" s="808"/>
      <c r="U721" s="808"/>
      <c r="V721" s="808"/>
      <c r="W721" s="808"/>
      <c r="X721" s="808"/>
      <c r="Y721" s="808"/>
      <c r="Z721" s="808"/>
      <c r="AA721" s="808"/>
      <c r="AB721" s="808"/>
      <c r="AC721" s="808"/>
    </row>
    <row r="722">
      <c r="A722" s="808"/>
      <c r="B722" s="808"/>
      <c r="C722" s="806"/>
      <c r="D722" s="806"/>
      <c r="E722" s="806"/>
      <c r="F722" s="806"/>
      <c r="G722" s="806"/>
      <c r="H722" s="806"/>
      <c r="I722" s="806"/>
      <c r="J722" s="806"/>
      <c r="K722" s="808"/>
      <c r="L722" s="808"/>
      <c r="M722" s="808"/>
      <c r="N722" s="808"/>
      <c r="O722" s="808"/>
      <c r="P722" s="808"/>
      <c r="Q722" s="808"/>
      <c r="R722" s="808"/>
      <c r="S722" s="808"/>
      <c r="T722" s="808"/>
      <c r="U722" s="808"/>
      <c r="V722" s="808"/>
      <c r="W722" s="808"/>
      <c r="X722" s="808"/>
      <c r="Y722" s="808"/>
      <c r="Z722" s="808"/>
      <c r="AA722" s="808"/>
      <c r="AB722" s="808"/>
      <c r="AC722" s="808"/>
    </row>
    <row r="723">
      <c r="A723" s="808"/>
      <c r="B723" s="808"/>
      <c r="C723" s="806"/>
      <c r="D723" s="806"/>
      <c r="E723" s="806"/>
      <c r="F723" s="806"/>
      <c r="G723" s="806"/>
      <c r="H723" s="806"/>
      <c r="I723" s="806"/>
      <c r="J723" s="806"/>
      <c r="K723" s="808"/>
      <c r="L723" s="808"/>
      <c r="M723" s="808"/>
      <c r="N723" s="808"/>
      <c r="O723" s="808"/>
      <c r="P723" s="808"/>
      <c r="Q723" s="808"/>
      <c r="R723" s="808"/>
      <c r="S723" s="808"/>
      <c r="T723" s="808"/>
      <c r="U723" s="808"/>
      <c r="V723" s="808"/>
      <c r="W723" s="808"/>
      <c r="X723" s="808"/>
      <c r="Y723" s="808"/>
      <c r="Z723" s="808"/>
      <c r="AA723" s="808"/>
      <c r="AB723" s="808"/>
      <c r="AC723" s="808"/>
    </row>
    <row r="724">
      <c r="A724" s="808"/>
      <c r="B724" s="808"/>
      <c r="C724" s="806"/>
      <c r="D724" s="806"/>
      <c r="E724" s="806"/>
      <c r="F724" s="806"/>
      <c r="G724" s="806"/>
      <c r="H724" s="806"/>
      <c r="I724" s="806"/>
      <c r="J724" s="806"/>
      <c r="K724" s="808"/>
      <c r="L724" s="808"/>
      <c r="M724" s="808"/>
      <c r="N724" s="808"/>
      <c r="O724" s="808"/>
      <c r="P724" s="808"/>
      <c r="Q724" s="808"/>
      <c r="R724" s="808"/>
      <c r="S724" s="808"/>
      <c r="T724" s="808"/>
      <c r="U724" s="808"/>
      <c r="V724" s="808"/>
      <c r="W724" s="808"/>
      <c r="X724" s="808"/>
      <c r="Y724" s="808"/>
      <c r="Z724" s="808"/>
      <c r="AA724" s="808"/>
      <c r="AB724" s="808"/>
      <c r="AC724" s="808"/>
    </row>
    <row r="725">
      <c r="A725" s="808"/>
      <c r="B725" s="808"/>
      <c r="C725" s="806"/>
      <c r="D725" s="806"/>
      <c r="E725" s="806"/>
      <c r="F725" s="806"/>
      <c r="G725" s="806"/>
      <c r="H725" s="806"/>
      <c r="I725" s="806"/>
      <c r="J725" s="806"/>
      <c r="K725" s="808"/>
      <c r="L725" s="808"/>
      <c r="M725" s="808"/>
      <c r="N725" s="808"/>
      <c r="O725" s="808"/>
      <c r="P725" s="808"/>
      <c r="Q725" s="808"/>
      <c r="R725" s="808"/>
      <c r="S725" s="808"/>
      <c r="T725" s="808"/>
      <c r="U725" s="808"/>
      <c r="V725" s="808"/>
      <c r="W725" s="808"/>
      <c r="X725" s="808"/>
      <c r="Y725" s="808"/>
      <c r="Z725" s="808"/>
      <c r="AA725" s="808"/>
      <c r="AB725" s="808"/>
      <c r="AC725" s="808"/>
    </row>
    <row r="726">
      <c r="A726" s="808"/>
      <c r="B726" s="808"/>
      <c r="C726" s="806"/>
      <c r="D726" s="806"/>
      <c r="E726" s="806"/>
      <c r="F726" s="806"/>
      <c r="G726" s="806"/>
      <c r="H726" s="806"/>
      <c r="I726" s="806"/>
      <c r="J726" s="806"/>
      <c r="K726" s="808"/>
      <c r="L726" s="808"/>
      <c r="M726" s="808"/>
      <c r="N726" s="808"/>
      <c r="O726" s="808"/>
      <c r="P726" s="808"/>
      <c r="Q726" s="808"/>
      <c r="R726" s="808"/>
      <c r="S726" s="808"/>
      <c r="T726" s="808"/>
      <c r="U726" s="808"/>
      <c r="V726" s="808"/>
      <c r="W726" s="808"/>
      <c r="X726" s="808"/>
      <c r="Y726" s="808"/>
      <c r="Z726" s="808"/>
      <c r="AA726" s="808"/>
      <c r="AB726" s="808"/>
      <c r="AC726" s="808"/>
    </row>
    <row r="727">
      <c r="A727" s="808"/>
      <c r="B727" s="808"/>
      <c r="C727" s="806"/>
      <c r="D727" s="806"/>
      <c r="E727" s="806"/>
      <c r="F727" s="806"/>
      <c r="G727" s="806"/>
      <c r="H727" s="806"/>
      <c r="I727" s="806"/>
      <c r="J727" s="806"/>
      <c r="K727" s="808"/>
      <c r="L727" s="808"/>
      <c r="M727" s="808"/>
      <c r="N727" s="808"/>
      <c r="O727" s="808"/>
      <c r="P727" s="808"/>
      <c r="Q727" s="808"/>
      <c r="R727" s="808"/>
      <c r="S727" s="808"/>
      <c r="T727" s="808"/>
      <c r="U727" s="808"/>
      <c r="V727" s="808"/>
      <c r="W727" s="808"/>
      <c r="X727" s="808"/>
      <c r="Y727" s="808"/>
      <c r="Z727" s="808"/>
      <c r="AA727" s="808"/>
      <c r="AB727" s="808"/>
      <c r="AC727" s="808"/>
    </row>
    <row r="728">
      <c r="A728" s="808"/>
      <c r="B728" s="808"/>
      <c r="C728" s="806"/>
      <c r="D728" s="806"/>
      <c r="E728" s="806"/>
      <c r="F728" s="806"/>
      <c r="G728" s="806"/>
      <c r="H728" s="806"/>
      <c r="I728" s="806"/>
      <c r="J728" s="806"/>
      <c r="K728" s="808"/>
      <c r="L728" s="808"/>
      <c r="M728" s="808"/>
      <c r="N728" s="808"/>
      <c r="O728" s="808"/>
      <c r="P728" s="808"/>
      <c r="Q728" s="808"/>
      <c r="R728" s="808"/>
      <c r="S728" s="808"/>
      <c r="T728" s="808"/>
      <c r="U728" s="808"/>
      <c r="V728" s="808"/>
      <c r="W728" s="808"/>
      <c r="X728" s="808"/>
      <c r="Y728" s="808"/>
      <c r="Z728" s="808"/>
      <c r="AA728" s="808"/>
      <c r="AB728" s="808"/>
      <c r="AC728" s="808"/>
    </row>
    <row r="729">
      <c r="A729" s="808"/>
      <c r="B729" s="808"/>
      <c r="C729" s="806"/>
      <c r="D729" s="806"/>
      <c r="E729" s="806"/>
      <c r="F729" s="806"/>
      <c r="G729" s="806"/>
      <c r="H729" s="806"/>
      <c r="I729" s="806"/>
      <c r="J729" s="806"/>
      <c r="K729" s="808"/>
      <c r="L729" s="808"/>
      <c r="M729" s="808"/>
      <c r="N729" s="808"/>
      <c r="O729" s="808"/>
      <c r="P729" s="808"/>
      <c r="Q729" s="808"/>
      <c r="R729" s="808"/>
      <c r="S729" s="808"/>
      <c r="T729" s="808"/>
      <c r="U729" s="808"/>
      <c r="V729" s="808"/>
      <c r="W729" s="808"/>
      <c r="X729" s="808"/>
      <c r="Y729" s="808"/>
      <c r="Z729" s="808"/>
      <c r="AA729" s="808"/>
      <c r="AB729" s="808"/>
      <c r="AC729" s="808"/>
    </row>
    <row r="730">
      <c r="A730" s="808"/>
      <c r="B730" s="808"/>
      <c r="C730" s="806"/>
      <c r="D730" s="806"/>
      <c r="E730" s="806"/>
      <c r="F730" s="806"/>
      <c r="G730" s="806"/>
      <c r="H730" s="806"/>
      <c r="I730" s="806"/>
      <c r="J730" s="806"/>
      <c r="K730" s="808"/>
      <c r="L730" s="808"/>
      <c r="M730" s="808"/>
      <c r="N730" s="808"/>
      <c r="O730" s="808"/>
      <c r="P730" s="808"/>
      <c r="Q730" s="808"/>
      <c r="R730" s="808"/>
      <c r="S730" s="808"/>
      <c r="T730" s="808"/>
      <c r="U730" s="808"/>
      <c r="V730" s="808"/>
      <c r="W730" s="808"/>
      <c r="X730" s="808"/>
      <c r="Y730" s="808"/>
      <c r="Z730" s="808"/>
      <c r="AA730" s="808"/>
      <c r="AB730" s="808"/>
      <c r="AC730" s="808"/>
    </row>
    <row r="731">
      <c r="A731" s="808"/>
      <c r="B731" s="808"/>
      <c r="C731" s="806"/>
      <c r="D731" s="806"/>
      <c r="E731" s="806"/>
      <c r="F731" s="806"/>
      <c r="G731" s="806"/>
      <c r="H731" s="806"/>
      <c r="I731" s="806"/>
      <c r="J731" s="806"/>
      <c r="K731" s="808"/>
      <c r="L731" s="808"/>
      <c r="M731" s="808"/>
      <c r="N731" s="808"/>
      <c r="O731" s="808"/>
      <c r="P731" s="808"/>
      <c r="Q731" s="808"/>
      <c r="R731" s="808"/>
      <c r="S731" s="808"/>
      <c r="T731" s="808"/>
      <c r="U731" s="808"/>
      <c r="V731" s="808"/>
      <c r="W731" s="808"/>
      <c r="X731" s="808"/>
      <c r="Y731" s="808"/>
      <c r="Z731" s="808"/>
      <c r="AA731" s="808"/>
      <c r="AB731" s="808"/>
      <c r="AC731" s="808"/>
    </row>
    <row r="732">
      <c r="A732" s="808"/>
      <c r="B732" s="808"/>
      <c r="C732" s="806"/>
      <c r="D732" s="806"/>
      <c r="E732" s="806"/>
      <c r="F732" s="806"/>
      <c r="G732" s="806"/>
      <c r="H732" s="806"/>
      <c r="I732" s="806"/>
      <c r="J732" s="806"/>
      <c r="K732" s="808"/>
      <c r="L732" s="808"/>
      <c r="M732" s="808"/>
      <c r="N732" s="808"/>
      <c r="O732" s="808"/>
      <c r="P732" s="808"/>
      <c r="Q732" s="808"/>
      <c r="R732" s="808"/>
      <c r="S732" s="808"/>
      <c r="T732" s="808"/>
      <c r="U732" s="808"/>
      <c r="V732" s="808"/>
      <c r="W732" s="808"/>
      <c r="X732" s="808"/>
      <c r="Y732" s="808"/>
      <c r="Z732" s="808"/>
      <c r="AA732" s="808"/>
      <c r="AB732" s="808"/>
      <c r="AC732" s="808"/>
    </row>
    <row r="733">
      <c r="A733" s="808"/>
      <c r="B733" s="808"/>
      <c r="C733" s="806"/>
      <c r="D733" s="806"/>
      <c r="E733" s="806"/>
      <c r="F733" s="806"/>
      <c r="G733" s="806"/>
      <c r="H733" s="806"/>
      <c r="I733" s="806"/>
      <c r="J733" s="806"/>
      <c r="K733" s="808"/>
      <c r="L733" s="808"/>
      <c r="M733" s="808"/>
      <c r="N733" s="808"/>
      <c r="O733" s="808"/>
      <c r="P733" s="808"/>
      <c r="Q733" s="808"/>
      <c r="R733" s="808"/>
      <c r="S733" s="808"/>
      <c r="T733" s="808"/>
      <c r="U733" s="808"/>
      <c r="V733" s="808"/>
      <c r="W733" s="808"/>
      <c r="X733" s="808"/>
      <c r="Y733" s="808"/>
      <c r="Z733" s="808"/>
      <c r="AA733" s="808"/>
      <c r="AB733" s="808"/>
      <c r="AC733" s="808"/>
    </row>
    <row r="734">
      <c r="A734" s="808"/>
      <c r="B734" s="808"/>
      <c r="C734" s="806"/>
      <c r="D734" s="806"/>
      <c r="E734" s="806"/>
      <c r="F734" s="806"/>
      <c r="G734" s="806"/>
      <c r="H734" s="806"/>
      <c r="I734" s="806"/>
      <c r="J734" s="806"/>
      <c r="K734" s="808"/>
      <c r="L734" s="808"/>
      <c r="M734" s="808"/>
      <c r="N734" s="808"/>
      <c r="O734" s="808"/>
      <c r="P734" s="808"/>
      <c r="Q734" s="808"/>
      <c r="R734" s="808"/>
      <c r="S734" s="808"/>
      <c r="T734" s="808"/>
      <c r="U734" s="808"/>
      <c r="V734" s="808"/>
      <c r="W734" s="808"/>
      <c r="X734" s="808"/>
      <c r="Y734" s="808"/>
      <c r="Z734" s="808"/>
      <c r="AA734" s="808"/>
      <c r="AB734" s="808"/>
      <c r="AC734" s="808"/>
    </row>
    <row r="735">
      <c r="A735" s="808"/>
      <c r="B735" s="808"/>
      <c r="C735" s="806"/>
      <c r="D735" s="806"/>
      <c r="E735" s="806"/>
      <c r="F735" s="806"/>
      <c r="G735" s="806"/>
      <c r="H735" s="806"/>
      <c r="I735" s="806"/>
      <c r="J735" s="806"/>
      <c r="K735" s="808"/>
      <c r="L735" s="808"/>
      <c r="M735" s="808"/>
      <c r="N735" s="808"/>
      <c r="O735" s="808"/>
      <c r="P735" s="808"/>
      <c r="Q735" s="808"/>
      <c r="R735" s="808"/>
      <c r="S735" s="808"/>
      <c r="T735" s="808"/>
      <c r="U735" s="808"/>
      <c r="V735" s="808"/>
      <c r="W735" s="808"/>
      <c r="X735" s="808"/>
      <c r="Y735" s="808"/>
      <c r="Z735" s="808"/>
      <c r="AA735" s="808"/>
      <c r="AB735" s="808"/>
      <c r="AC735" s="808"/>
    </row>
    <row r="736">
      <c r="A736" s="808"/>
      <c r="B736" s="808"/>
      <c r="C736" s="806"/>
      <c r="D736" s="806"/>
      <c r="E736" s="806"/>
      <c r="F736" s="806"/>
      <c r="G736" s="806"/>
      <c r="H736" s="806"/>
      <c r="I736" s="806"/>
      <c r="J736" s="806"/>
      <c r="K736" s="808"/>
      <c r="L736" s="808"/>
      <c r="M736" s="808"/>
      <c r="N736" s="808"/>
      <c r="O736" s="808"/>
      <c r="P736" s="808"/>
      <c r="Q736" s="808"/>
      <c r="R736" s="808"/>
      <c r="S736" s="808"/>
      <c r="T736" s="808"/>
      <c r="U736" s="808"/>
      <c r="V736" s="808"/>
      <c r="W736" s="808"/>
      <c r="X736" s="808"/>
      <c r="Y736" s="808"/>
      <c r="Z736" s="808"/>
      <c r="AA736" s="808"/>
      <c r="AB736" s="808"/>
      <c r="AC736" s="808"/>
    </row>
    <row r="737">
      <c r="A737" s="808"/>
      <c r="B737" s="808"/>
      <c r="C737" s="806"/>
      <c r="D737" s="806"/>
      <c r="E737" s="806"/>
      <c r="F737" s="806"/>
      <c r="G737" s="806"/>
      <c r="H737" s="806"/>
      <c r="I737" s="806"/>
      <c r="J737" s="806"/>
      <c r="K737" s="808"/>
      <c r="L737" s="808"/>
      <c r="M737" s="808"/>
      <c r="N737" s="808"/>
      <c r="O737" s="808"/>
      <c r="P737" s="808"/>
      <c r="Q737" s="808"/>
      <c r="R737" s="808"/>
      <c r="S737" s="808"/>
      <c r="T737" s="808"/>
      <c r="U737" s="808"/>
      <c r="V737" s="808"/>
      <c r="W737" s="808"/>
      <c r="X737" s="808"/>
      <c r="Y737" s="808"/>
      <c r="Z737" s="808"/>
      <c r="AA737" s="808"/>
      <c r="AB737" s="808"/>
      <c r="AC737" s="808"/>
    </row>
    <row r="738">
      <c r="A738" s="808"/>
      <c r="B738" s="808"/>
      <c r="C738" s="806"/>
      <c r="D738" s="806"/>
      <c r="E738" s="806"/>
      <c r="F738" s="806"/>
      <c r="G738" s="806"/>
      <c r="H738" s="806"/>
      <c r="I738" s="806"/>
      <c r="J738" s="806"/>
      <c r="K738" s="808"/>
      <c r="L738" s="808"/>
      <c r="M738" s="808"/>
      <c r="N738" s="808"/>
      <c r="O738" s="808"/>
      <c r="P738" s="808"/>
      <c r="Q738" s="808"/>
      <c r="R738" s="808"/>
      <c r="S738" s="808"/>
      <c r="T738" s="808"/>
      <c r="U738" s="808"/>
      <c r="V738" s="808"/>
      <c r="W738" s="808"/>
      <c r="X738" s="808"/>
      <c r="Y738" s="808"/>
      <c r="Z738" s="808"/>
      <c r="AA738" s="808"/>
      <c r="AB738" s="808"/>
      <c r="AC738" s="808"/>
    </row>
    <row r="739">
      <c r="A739" s="808"/>
      <c r="B739" s="808"/>
      <c r="C739" s="806"/>
      <c r="D739" s="806"/>
      <c r="E739" s="806"/>
      <c r="F739" s="806"/>
      <c r="G739" s="806"/>
      <c r="H739" s="806"/>
      <c r="I739" s="806"/>
      <c r="J739" s="806"/>
      <c r="K739" s="808"/>
      <c r="L739" s="808"/>
      <c r="M739" s="808"/>
      <c r="N739" s="808"/>
      <c r="O739" s="808"/>
      <c r="P739" s="808"/>
      <c r="Q739" s="808"/>
      <c r="R739" s="808"/>
      <c r="S739" s="808"/>
      <c r="T739" s="808"/>
      <c r="U739" s="808"/>
      <c r="V739" s="808"/>
      <c r="W739" s="808"/>
      <c r="X739" s="808"/>
      <c r="Y739" s="808"/>
      <c r="Z739" s="808"/>
      <c r="AA739" s="808"/>
      <c r="AB739" s="808"/>
      <c r="AC739" s="808"/>
    </row>
    <row r="740">
      <c r="A740" s="808"/>
      <c r="B740" s="808"/>
      <c r="C740" s="806"/>
      <c r="D740" s="806"/>
      <c r="E740" s="806"/>
      <c r="F740" s="806"/>
      <c r="G740" s="806"/>
      <c r="H740" s="806"/>
      <c r="I740" s="806"/>
      <c r="J740" s="806"/>
      <c r="K740" s="808"/>
      <c r="L740" s="808"/>
      <c r="M740" s="808"/>
      <c r="N740" s="808"/>
      <c r="O740" s="808"/>
      <c r="P740" s="808"/>
      <c r="Q740" s="808"/>
      <c r="R740" s="808"/>
      <c r="S740" s="808"/>
      <c r="T740" s="808"/>
      <c r="U740" s="808"/>
      <c r="V740" s="808"/>
      <c r="W740" s="808"/>
      <c r="X740" s="808"/>
      <c r="Y740" s="808"/>
      <c r="Z740" s="808"/>
      <c r="AA740" s="808"/>
      <c r="AB740" s="808"/>
      <c r="AC740" s="808"/>
    </row>
    <row r="741">
      <c r="A741" s="808"/>
      <c r="B741" s="808"/>
      <c r="C741" s="806"/>
      <c r="D741" s="806"/>
      <c r="E741" s="806"/>
      <c r="F741" s="806"/>
      <c r="G741" s="806"/>
      <c r="H741" s="806"/>
      <c r="I741" s="806"/>
      <c r="J741" s="806"/>
      <c r="K741" s="808"/>
      <c r="L741" s="808"/>
      <c r="M741" s="808"/>
      <c r="N741" s="808"/>
      <c r="O741" s="808"/>
      <c r="P741" s="808"/>
      <c r="Q741" s="808"/>
      <c r="R741" s="808"/>
      <c r="S741" s="808"/>
      <c r="T741" s="808"/>
      <c r="U741" s="808"/>
      <c r="V741" s="808"/>
      <c r="W741" s="808"/>
      <c r="X741" s="808"/>
      <c r="Y741" s="808"/>
      <c r="Z741" s="808"/>
      <c r="AA741" s="808"/>
      <c r="AB741" s="808"/>
      <c r="AC741" s="808"/>
    </row>
    <row r="742">
      <c r="A742" s="808"/>
      <c r="B742" s="808"/>
      <c r="C742" s="806"/>
      <c r="D742" s="806"/>
      <c r="E742" s="806"/>
      <c r="F742" s="806"/>
      <c r="G742" s="806"/>
      <c r="H742" s="806"/>
      <c r="I742" s="806"/>
      <c r="J742" s="806"/>
      <c r="K742" s="808"/>
      <c r="L742" s="808"/>
      <c r="M742" s="808"/>
      <c r="N742" s="808"/>
      <c r="O742" s="808"/>
      <c r="P742" s="808"/>
      <c r="Q742" s="808"/>
      <c r="R742" s="808"/>
      <c r="S742" s="808"/>
      <c r="T742" s="808"/>
      <c r="U742" s="808"/>
      <c r="V742" s="808"/>
      <c r="W742" s="808"/>
      <c r="X742" s="808"/>
      <c r="Y742" s="808"/>
      <c r="Z742" s="808"/>
      <c r="AA742" s="808"/>
      <c r="AB742" s="808"/>
      <c r="AC742" s="808"/>
    </row>
    <row r="743">
      <c r="A743" s="808"/>
      <c r="B743" s="808"/>
      <c r="C743" s="806"/>
      <c r="D743" s="806"/>
      <c r="E743" s="806"/>
      <c r="F743" s="806"/>
      <c r="G743" s="806"/>
      <c r="H743" s="806"/>
      <c r="I743" s="806"/>
      <c r="J743" s="806"/>
      <c r="K743" s="808"/>
      <c r="L743" s="808"/>
      <c r="M743" s="808"/>
      <c r="N743" s="808"/>
      <c r="O743" s="808"/>
      <c r="P743" s="808"/>
      <c r="Q743" s="808"/>
      <c r="R743" s="808"/>
      <c r="S743" s="808"/>
      <c r="T743" s="808"/>
      <c r="U743" s="808"/>
      <c r="V743" s="808"/>
      <c r="W743" s="808"/>
      <c r="X743" s="808"/>
      <c r="Y743" s="808"/>
      <c r="Z743" s="808"/>
      <c r="AA743" s="808"/>
      <c r="AB743" s="808"/>
      <c r="AC743" s="808"/>
    </row>
    <row r="744">
      <c r="A744" s="808"/>
      <c r="B744" s="808"/>
      <c r="C744" s="806"/>
      <c r="D744" s="806"/>
      <c r="E744" s="806"/>
      <c r="F744" s="806"/>
      <c r="G744" s="806"/>
      <c r="H744" s="806"/>
      <c r="I744" s="806"/>
      <c r="J744" s="806"/>
      <c r="K744" s="808"/>
      <c r="L744" s="808"/>
      <c r="M744" s="808"/>
      <c r="N744" s="808"/>
      <c r="O744" s="808"/>
      <c r="P744" s="808"/>
      <c r="Q744" s="808"/>
      <c r="R744" s="808"/>
      <c r="S744" s="808"/>
      <c r="T744" s="808"/>
      <c r="U744" s="808"/>
      <c r="V744" s="808"/>
      <c r="W744" s="808"/>
      <c r="X744" s="808"/>
      <c r="Y744" s="808"/>
      <c r="Z744" s="808"/>
      <c r="AA744" s="808"/>
      <c r="AB744" s="808"/>
      <c r="AC744" s="808"/>
    </row>
    <row r="745">
      <c r="A745" s="808"/>
      <c r="B745" s="808"/>
      <c r="C745" s="806"/>
      <c r="D745" s="806"/>
      <c r="E745" s="806"/>
      <c r="F745" s="806"/>
      <c r="G745" s="806"/>
      <c r="H745" s="806"/>
      <c r="I745" s="806"/>
      <c r="J745" s="806"/>
      <c r="K745" s="808"/>
      <c r="L745" s="808"/>
      <c r="M745" s="808"/>
      <c r="N745" s="808"/>
      <c r="O745" s="808"/>
      <c r="P745" s="808"/>
      <c r="Q745" s="808"/>
      <c r="R745" s="808"/>
      <c r="S745" s="808"/>
      <c r="T745" s="808"/>
      <c r="U745" s="808"/>
      <c r="V745" s="808"/>
      <c r="W745" s="808"/>
      <c r="X745" s="808"/>
      <c r="Y745" s="808"/>
      <c r="Z745" s="808"/>
      <c r="AA745" s="808"/>
      <c r="AB745" s="808"/>
      <c r="AC745" s="808"/>
    </row>
    <row r="746">
      <c r="A746" s="808"/>
      <c r="B746" s="808"/>
      <c r="C746" s="806"/>
      <c r="D746" s="806"/>
      <c r="E746" s="806"/>
      <c r="F746" s="806"/>
      <c r="G746" s="806"/>
      <c r="H746" s="806"/>
      <c r="I746" s="806"/>
      <c r="J746" s="806"/>
      <c r="K746" s="808"/>
      <c r="L746" s="808"/>
      <c r="M746" s="808"/>
      <c r="N746" s="808"/>
      <c r="O746" s="808"/>
      <c r="P746" s="808"/>
      <c r="Q746" s="808"/>
      <c r="R746" s="808"/>
      <c r="S746" s="808"/>
      <c r="T746" s="808"/>
      <c r="U746" s="808"/>
      <c r="V746" s="808"/>
      <c r="W746" s="808"/>
      <c r="X746" s="808"/>
      <c r="Y746" s="808"/>
      <c r="Z746" s="808"/>
      <c r="AA746" s="808"/>
      <c r="AB746" s="808"/>
      <c r="AC746" s="808"/>
    </row>
    <row r="747">
      <c r="A747" s="808"/>
      <c r="B747" s="808"/>
      <c r="C747" s="806"/>
      <c r="D747" s="806"/>
      <c r="E747" s="806"/>
      <c r="F747" s="806"/>
      <c r="G747" s="806"/>
      <c r="H747" s="806"/>
      <c r="I747" s="806"/>
      <c r="J747" s="806"/>
      <c r="K747" s="808"/>
      <c r="L747" s="808"/>
      <c r="M747" s="808"/>
      <c r="N747" s="808"/>
      <c r="O747" s="808"/>
      <c r="P747" s="808"/>
      <c r="Q747" s="808"/>
      <c r="R747" s="808"/>
      <c r="S747" s="808"/>
      <c r="T747" s="808"/>
      <c r="U747" s="808"/>
      <c r="V747" s="808"/>
      <c r="W747" s="808"/>
      <c r="X747" s="808"/>
      <c r="Y747" s="808"/>
      <c r="Z747" s="808"/>
      <c r="AA747" s="808"/>
      <c r="AB747" s="808"/>
      <c r="AC747" s="808"/>
    </row>
    <row r="748">
      <c r="A748" s="808"/>
      <c r="B748" s="808"/>
      <c r="C748" s="806"/>
      <c r="D748" s="806"/>
      <c r="E748" s="806"/>
      <c r="F748" s="806"/>
      <c r="G748" s="806"/>
      <c r="H748" s="806"/>
      <c r="I748" s="806"/>
      <c r="J748" s="806"/>
      <c r="K748" s="808"/>
      <c r="L748" s="808"/>
      <c r="M748" s="808"/>
      <c r="N748" s="808"/>
      <c r="O748" s="808"/>
      <c r="P748" s="808"/>
      <c r="Q748" s="808"/>
      <c r="R748" s="808"/>
      <c r="S748" s="808"/>
      <c r="T748" s="808"/>
      <c r="U748" s="808"/>
      <c r="V748" s="808"/>
      <c r="W748" s="808"/>
      <c r="X748" s="808"/>
      <c r="Y748" s="808"/>
      <c r="Z748" s="808"/>
      <c r="AA748" s="808"/>
      <c r="AB748" s="808"/>
      <c r="AC748" s="808"/>
    </row>
    <row r="749">
      <c r="A749" s="808"/>
      <c r="B749" s="808"/>
      <c r="C749" s="806"/>
      <c r="D749" s="806"/>
      <c r="E749" s="806"/>
      <c r="F749" s="806"/>
      <c r="G749" s="806"/>
      <c r="H749" s="806"/>
      <c r="I749" s="806"/>
      <c r="J749" s="806"/>
      <c r="K749" s="808"/>
      <c r="L749" s="808"/>
      <c r="M749" s="808"/>
      <c r="N749" s="808"/>
      <c r="O749" s="808"/>
      <c r="P749" s="808"/>
      <c r="Q749" s="808"/>
      <c r="R749" s="808"/>
      <c r="S749" s="808"/>
      <c r="T749" s="808"/>
      <c r="U749" s="808"/>
      <c r="V749" s="808"/>
      <c r="W749" s="808"/>
      <c r="X749" s="808"/>
      <c r="Y749" s="808"/>
      <c r="Z749" s="808"/>
      <c r="AA749" s="808"/>
      <c r="AB749" s="808"/>
      <c r="AC749" s="808"/>
    </row>
    <row r="750">
      <c r="A750" s="808"/>
      <c r="B750" s="808"/>
      <c r="C750" s="806"/>
      <c r="D750" s="806"/>
      <c r="E750" s="806"/>
      <c r="F750" s="806"/>
      <c r="G750" s="806"/>
      <c r="H750" s="806"/>
      <c r="I750" s="806"/>
      <c r="J750" s="806"/>
      <c r="K750" s="808"/>
      <c r="L750" s="808"/>
      <c r="M750" s="808"/>
      <c r="N750" s="808"/>
      <c r="O750" s="808"/>
      <c r="P750" s="808"/>
      <c r="Q750" s="808"/>
      <c r="R750" s="808"/>
      <c r="S750" s="808"/>
      <c r="T750" s="808"/>
      <c r="U750" s="808"/>
      <c r="V750" s="808"/>
      <c r="W750" s="808"/>
      <c r="X750" s="808"/>
      <c r="Y750" s="808"/>
      <c r="Z750" s="808"/>
      <c r="AA750" s="808"/>
      <c r="AB750" s="808"/>
      <c r="AC750" s="808"/>
    </row>
    <row r="751">
      <c r="A751" s="808"/>
      <c r="B751" s="808"/>
      <c r="C751" s="806"/>
      <c r="D751" s="806"/>
      <c r="E751" s="806"/>
      <c r="F751" s="806"/>
      <c r="G751" s="806"/>
      <c r="H751" s="806"/>
      <c r="I751" s="806"/>
      <c r="J751" s="806"/>
      <c r="K751" s="808"/>
      <c r="L751" s="808"/>
      <c r="M751" s="808"/>
      <c r="N751" s="808"/>
      <c r="O751" s="808"/>
      <c r="P751" s="808"/>
      <c r="Q751" s="808"/>
      <c r="R751" s="808"/>
      <c r="S751" s="808"/>
      <c r="T751" s="808"/>
      <c r="U751" s="808"/>
      <c r="V751" s="808"/>
      <c r="W751" s="808"/>
      <c r="X751" s="808"/>
      <c r="Y751" s="808"/>
      <c r="Z751" s="808"/>
      <c r="AA751" s="808"/>
      <c r="AB751" s="808"/>
      <c r="AC751" s="808"/>
    </row>
    <row r="752">
      <c r="A752" s="808"/>
      <c r="B752" s="808"/>
      <c r="C752" s="806"/>
      <c r="D752" s="806"/>
      <c r="E752" s="806"/>
      <c r="F752" s="806"/>
      <c r="G752" s="806"/>
      <c r="H752" s="806"/>
      <c r="I752" s="806"/>
      <c r="J752" s="806"/>
      <c r="K752" s="808"/>
      <c r="L752" s="808"/>
      <c r="M752" s="808"/>
      <c r="N752" s="808"/>
      <c r="O752" s="808"/>
      <c r="P752" s="808"/>
      <c r="Q752" s="808"/>
      <c r="R752" s="808"/>
      <c r="S752" s="808"/>
      <c r="T752" s="808"/>
      <c r="U752" s="808"/>
      <c r="V752" s="808"/>
      <c r="W752" s="808"/>
      <c r="X752" s="808"/>
      <c r="Y752" s="808"/>
      <c r="Z752" s="808"/>
      <c r="AA752" s="808"/>
      <c r="AB752" s="808"/>
      <c r="AC752" s="808"/>
    </row>
    <row r="753">
      <c r="A753" s="808"/>
      <c r="B753" s="808"/>
      <c r="C753" s="806"/>
      <c r="D753" s="806"/>
      <c r="E753" s="806"/>
      <c r="F753" s="806"/>
      <c r="G753" s="806"/>
      <c r="H753" s="806"/>
      <c r="I753" s="806"/>
      <c r="J753" s="806"/>
      <c r="K753" s="808"/>
      <c r="L753" s="808"/>
      <c r="M753" s="808"/>
      <c r="N753" s="808"/>
      <c r="O753" s="808"/>
      <c r="P753" s="808"/>
      <c r="Q753" s="808"/>
      <c r="R753" s="808"/>
      <c r="S753" s="808"/>
      <c r="T753" s="808"/>
      <c r="U753" s="808"/>
      <c r="V753" s="808"/>
      <c r="W753" s="808"/>
      <c r="X753" s="808"/>
      <c r="Y753" s="808"/>
      <c r="Z753" s="808"/>
      <c r="AA753" s="808"/>
      <c r="AB753" s="808"/>
      <c r="AC753" s="808"/>
    </row>
    <row r="754">
      <c r="A754" s="808"/>
      <c r="B754" s="808"/>
      <c r="C754" s="806"/>
      <c r="D754" s="806"/>
      <c r="E754" s="806"/>
      <c r="F754" s="806"/>
      <c r="G754" s="806"/>
      <c r="H754" s="806"/>
      <c r="I754" s="806"/>
      <c r="J754" s="806"/>
      <c r="K754" s="808"/>
      <c r="L754" s="808"/>
      <c r="M754" s="808"/>
      <c r="N754" s="808"/>
      <c r="O754" s="808"/>
      <c r="P754" s="808"/>
      <c r="Q754" s="808"/>
      <c r="R754" s="808"/>
      <c r="S754" s="808"/>
      <c r="T754" s="808"/>
      <c r="U754" s="808"/>
      <c r="V754" s="808"/>
      <c r="W754" s="808"/>
      <c r="X754" s="808"/>
      <c r="Y754" s="808"/>
      <c r="Z754" s="808"/>
      <c r="AA754" s="808"/>
      <c r="AB754" s="808"/>
      <c r="AC754" s="808"/>
    </row>
    <row r="755">
      <c r="A755" s="808"/>
      <c r="B755" s="808"/>
      <c r="C755" s="806"/>
      <c r="D755" s="806"/>
      <c r="E755" s="806"/>
      <c r="F755" s="806"/>
      <c r="G755" s="806"/>
      <c r="H755" s="806"/>
      <c r="I755" s="806"/>
      <c r="J755" s="806"/>
      <c r="K755" s="808"/>
      <c r="L755" s="808"/>
      <c r="M755" s="808"/>
      <c r="N755" s="808"/>
      <c r="O755" s="808"/>
      <c r="P755" s="808"/>
      <c r="Q755" s="808"/>
      <c r="R755" s="808"/>
      <c r="S755" s="808"/>
      <c r="T755" s="808"/>
      <c r="U755" s="808"/>
      <c r="V755" s="808"/>
      <c r="W755" s="808"/>
      <c r="X755" s="808"/>
      <c r="Y755" s="808"/>
      <c r="Z755" s="808"/>
      <c r="AA755" s="808"/>
      <c r="AB755" s="808"/>
      <c r="AC755" s="808"/>
    </row>
    <row r="756">
      <c r="A756" s="808"/>
      <c r="B756" s="808"/>
      <c r="C756" s="806"/>
      <c r="D756" s="806"/>
      <c r="E756" s="806"/>
      <c r="F756" s="806"/>
      <c r="G756" s="806"/>
      <c r="H756" s="806"/>
      <c r="I756" s="806"/>
      <c r="J756" s="806"/>
      <c r="K756" s="808"/>
      <c r="L756" s="808"/>
      <c r="M756" s="808"/>
      <c r="N756" s="808"/>
      <c r="O756" s="808"/>
      <c r="P756" s="808"/>
      <c r="Q756" s="808"/>
      <c r="R756" s="808"/>
      <c r="S756" s="808"/>
      <c r="T756" s="808"/>
      <c r="U756" s="808"/>
      <c r="V756" s="808"/>
      <c r="W756" s="808"/>
      <c r="X756" s="808"/>
      <c r="Y756" s="808"/>
      <c r="Z756" s="808"/>
      <c r="AA756" s="808"/>
      <c r="AB756" s="808"/>
      <c r="AC756" s="808"/>
    </row>
    <row r="757">
      <c r="A757" s="808"/>
      <c r="B757" s="808"/>
      <c r="C757" s="806"/>
      <c r="D757" s="806"/>
      <c r="E757" s="806"/>
      <c r="F757" s="806"/>
      <c r="G757" s="806"/>
      <c r="H757" s="806"/>
      <c r="I757" s="806"/>
      <c r="J757" s="806"/>
      <c r="K757" s="808"/>
      <c r="L757" s="808"/>
      <c r="M757" s="808"/>
      <c r="N757" s="808"/>
      <c r="O757" s="808"/>
      <c r="P757" s="808"/>
      <c r="Q757" s="808"/>
      <c r="R757" s="808"/>
      <c r="S757" s="808"/>
      <c r="T757" s="808"/>
      <c r="U757" s="808"/>
      <c r="V757" s="808"/>
      <c r="W757" s="808"/>
      <c r="X757" s="808"/>
      <c r="Y757" s="808"/>
      <c r="Z757" s="808"/>
      <c r="AA757" s="808"/>
      <c r="AB757" s="808"/>
      <c r="AC757" s="808"/>
    </row>
    <row r="758">
      <c r="A758" s="808"/>
      <c r="B758" s="808"/>
      <c r="C758" s="806"/>
      <c r="D758" s="806"/>
      <c r="E758" s="806"/>
      <c r="F758" s="806"/>
      <c r="G758" s="806"/>
      <c r="H758" s="806"/>
      <c r="I758" s="806"/>
      <c r="J758" s="806"/>
      <c r="K758" s="808"/>
      <c r="L758" s="808"/>
      <c r="M758" s="808"/>
      <c r="N758" s="808"/>
      <c r="O758" s="808"/>
      <c r="P758" s="808"/>
      <c r="Q758" s="808"/>
      <c r="R758" s="808"/>
      <c r="S758" s="808"/>
      <c r="T758" s="808"/>
      <c r="U758" s="808"/>
      <c r="V758" s="808"/>
      <c r="W758" s="808"/>
      <c r="X758" s="808"/>
      <c r="Y758" s="808"/>
      <c r="Z758" s="808"/>
      <c r="AA758" s="808"/>
      <c r="AB758" s="808"/>
      <c r="AC758" s="808"/>
    </row>
    <row r="759">
      <c r="A759" s="808"/>
      <c r="B759" s="808"/>
      <c r="C759" s="806"/>
      <c r="D759" s="806"/>
      <c r="E759" s="806"/>
      <c r="F759" s="806"/>
      <c r="G759" s="806"/>
      <c r="H759" s="806"/>
      <c r="I759" s="806"/>
      <c r="J759" s="806"/>
      <c r="K759" s="808"/>
      <c r="L759" s="808"/>
      <c r="M759" s="808"/>
      <c r="N759" s="808"/>
      <c r="O759" s="808"/>
      <c r="P759" s="808"/>
      <c r="Q759" s="808"/>
      <c r="R759" s="808"/>
      <c r="S759" s="808"/>
      <c r="T759" s="808"/>
      <c r="U759" s="808"/>
      <c r="V759" s="808"/>
      <c r="W759" s="808"/>
      <c r="X759" s="808"/>
      <c r="Y759" s="808"/>
      <c r="Z759" s="808"/>
      <c r="AA759" s="808"/>
      <c r="AB759" s="808"/>
      <c r="AC759" s="808"/>
    </row>
    <row r="760">
      <c r="A760" s="808"/>
      <c r="B760" s="808"/>
      <c r="C760" s="806"/>
      <c r="D760" s="806"/>
      <c r="E760" s="806"/>
      <c r="F760" s="806"/>
      <c r="G760" s="806"/>
      <c r="H760" s="806"/>
      <c r="I760" s="806"/>
      <c r="J760" s="806"/>
      <c r="K760" s="808"/>
      <c r="L760" s="808"/>
      <c r="M760" s="808"/>
      <c r="N760" s="808"/>
      <c r="O760" s="808"/>
      <c r="P760" s="808"/>
      <c r="Q760" s="808"/>
      <c r="R760" s="808"/>
      <c r="S760" s="808"/>
      <c r="T760" s="808"/>
      <c r="U760" s="808"/>
      <c r="V760" s="808"/>
      <c r="W760" s="808"/>
      <c r="X760" s="808"/>
      <c r="Y760" s="808"/>
      <c r="Z760" s="808"/>
      <c r="AA760" s="808"/>
      <c r="AB760" s="808"/>
      <c r="AC760" s="808"/>
    </row>
    <row r="761">
      <c r="A761" s="808"/>
      <c r="B761" s="808"/>
      <c r="C761" s="806"/>
      <c r="D761" s="806"/>
      <c r="E761" s="806"/>
      <c r="F761" s="806"/>
      <c r="G761" s="806"/>
      <c r="H761" s="806"/>
      <c r="I761" s="806"/>
      <c r="J761" s="806"/>
      <c r="K761" s="808"/>
      <c r="L761" s="808"/>
      <c r="M761" s="808"/>
      <c r="N761" s="808"/>
      <c r="O761" s="808"/>
      <c r="P761" s="808"/>
      <c r="Q761" s="808"/>
      <c r="R761" s="808"/>
      <c r="S761" s="808"/>
      <c r="T761" s="808"/>
      <c r="U761" s="808"/>
      <c r="V761" s="808"/>
      <c r="W761" s="808"/>
      <c r="X761" s="808"/>
      <c r="Y761" s="808"/>
      <c r="Z761" s="808"/>
      <c r="AA761" s="808"/>
      <c r="AB761" s="808"/>
      <c r="AC761" s="808"/>
    </row>
    <row r="762">
      <c r="A762" s="808"/>
      <c r="B762" s="808"/>
      <c r="C762" s="806"/>
      <c r="D762" s="806"/>
      <c r="E762" s="806"/>
      <c r="F762" s="806"/>
      <c r="G762" s="806"/>
      <c r="H762" s="806"/>
      <c r="I762" s="806"/>
      <c r="J762" s="806"/>
      <c r="K762" s="808"/>
      <c r="L762" s="808"/>
      <c r="M762" s="808"/>
      <c r="N762" s="808"/>
      <c r="O762" s="808"/>
      <c r="P762" s="808"/>
      <c r="Q762" s="808"/>
      <c r="R762" s="808"/>
      <c r="S762" s="808"/>
      <c r="T762" s="808"/>
      <c r="U762" s="808"/>
      <c r="V762" s="808"/>
      <c r="W762" s="808"/>
      <c r="X762" s="808"/>
      <c r="Y762" s="808"/>
      <c r="Z762" s="808"/>
      <c r="AA762" s="808"/>
      <c r="AB762" s="808"/>
      <c r="AC762" s="808"/>
    </row>
    <row r="763">
      <c r="A763" s="808"/>
      <c r="B763" s="808"/>
      <c r="C763" s="806"/>
      <c r="D763" s="806"/>
      <c r="E763" s="806"/>
      <c r="F763" s="806"/>
      <c r="G763" s="806"/>
      <c r="H763" s="806"/>
      <c r="I763" s="806"/>
      <c r="J763" s="806"/>
      <c r="K763" s="808"/>
      <c r="L763" s="808"/>
      <c r="M763" s="808"/>
      <c r="N763" s="808"/>
      <c r="O763" s="808"/>
      <c r="P763" s="808"/>
      <c r="Q763" s="808"/>
      <c r="R763" s="808"/>
      <c r="S763" s="808"/>
      <c r="T763" s="808"/>
      <c r="U763" s="808"/>
      <c r="V763" s="808"/>
      <c r="W763" s="808"/>
      <c r="X763" s="808"/>
      <c r="Y763" s="808"/>
      <c r="Z763" s="808"/>
      <c r="AA763" s="808"/>
      <c r="AB763" s="808"/>
      <c r="AC763" s="808"/>
    </row>
    <row r="764">
      <c r="A764" s="808"/>
      <c r="B764" s="808"/>
      <c r="C764" s="806"/>
      <c r="D764" s="806"/>
      <c r="E764" s="806"/>
      <c r="F764" s="806"/>
      <c r="G764" s="806"/>
      <c r="H764" s="806"/>
      <c r="I764" s="806"/>
      <c r="J764" s="806"/>
      <c r="K764" s="808"/>
      <c r="L764" s="808"/>
      <c r="M764" s="808"/>
      <c r="N764" s="808"/>
      <c r="O764" s="808"/>
      <c r="P764" s="808"/>
      <c r="Q764" s="808"/>
      <c r="R764" s="808"/>
      <c r="S764" s="808"/>
      <c r="T764" s="808"/>
      <c r="U764" s="808"/>
      <c r="V764" s="808"/>
      <c r="W764" s="808"/>
      <c r="X764" s="808"/>
      <c r="Y764" s="808"/>
      <c r="Z764" s="808"/>
      <c r="AA764" s="808"/>
      <c r="AB764" s="808"/>
      <c r="AC764" s="808"/>
    </row>
    <row r="765">
      <c r="A765" s="808"/>
      <c r="B765" s="808"/>
      <c r="C765" s="806"/>
      <c r="D765" s="806"/>
      <c r="E765" s="806"/>
      <c r="F765" s="806"/>
      <c r="G765" s="806"/>
      <c r="H765" s="806"/>
      <c r="I765" s="806"/>
      <c r="J765" s="806"/>
      <c r="K765" s="808"/>
      <c r="L765" s="808"/>
      <c r="M765" s="808"/>
      <c r="N765" s="808"/>
      <c r="O765" s="808"/>
      <c r="P765" s="808"/>
      <c r="Q765" s="808"/>
      <c r="R765" s="808"/>
      <c r="S765" s="808"/>
      <c r="T765" s="808"/>
      <c r="U765" s="808"/>
      <c r="V765" s="808"/>
      <c r="W765" s="808"/>
      <c r="X765" s="808"/>
      <c r="Y765" s="808"/>
      <c r="Z765" s="808"/>
      <c r="AA765" s="808"/>
      <c r="AB765" s="808"/>
      <c r="AC765" s="808"/>
    </row>
    <row r="766">
      <c r="A766" s="808"/>
      <c r="B766" s="808"/>
      <c r="C766" s="806"/>
      <c r="D766" s="806"/>
      <c r="E766" s="806"/>
      <c r="F766" s="806"/>
      <c r="G766" s="806"/>
      <c r="H766" s="806"/>
      <c r="I766" s="806"/>
      <c r="J766" s="806"/>
      <c r="K766" s="808"/>
      <c r="L766" s="808"/>
      <c r="M766" s="808"/>
      <c r="N766" s="808"/>
      <c r="O766" s="808"/>
      <c r="P766" s="808"/>
      <c r="Q766" s="808"/>
      <c r="R766" s="808"/>
      <c r="S766" s="808"/>
      <c r="T766" s="808"/>
      <c r="U766" s="808"/>
      <c r="V766" s="808"/>
      <c r="W766" s="808"/>
      <c r="X766" s="808"/>
      <c r="Y766" s="808"/>
      <c r="Z766" s="808"/>
      <c r="AA766" s="808"/>
      <c r="AB766" s="808"/>
      <c r="AC766" s="808"/>
    </row>
    <row r="767">
      <c r="A767" s="808"/>
      <c r="B767" s="808"/>
      <c r="C767" s="806"/>
      <c r="D767" s="806"/>
      <c r="E767" s="806"/>
      <c r="F767" s="806"/>
      <c r="G767" s="806"/>
      <c r="H767" s="806"/>
      <c r="I767" s="806"/>
      <c r="J767" s="806"/>
      <c r="K767" s="808"/>
      <c r="L767" s="808"/>
      <c r="M767" s="808"/>
      <c r="N767" s="808"/>
      <c r="O767" s="808"/>
      <c r="P767" s="808"/>
      <c r="Q767" s="808"/>
      <c r="R767" s="808"/>
      <c r="S767" s="808"/>
      <c r="T767" s="808"/>
      <c r="U767" s="808"/>
      <c r="V767" s="808"/>
      <c r="W767" s="808"/>
      <c r="X767" s="808"/>
      <c r="Y767" s="808"/>
      <c r="Z767" s="808"/>
      <c r="AA767" s="808"/>
      <c r="AB767" s="808"/>
      <c r="AC767" s="808"/>
    </row>
    <row r="768">
      <c r="A768" s="808"/>
      <c r="B768" s="808"/>
      <c r="C768" s="806"/>
      <c r="D768" s="806"/>
      <c r="E768" s="806"/>
      <c r="F768" s="806"/>
      <c r="G768" s="806"/>
      <c r="H768" s="806"/>
      <c r="I768" s="806"/>
      <c r="J768" s="806"/>
      <c r="K768" s="808"/>
      <c r="L768" s="808"/>
      <c r="M768" s="808"/>
      <c r="N768" s="808"/>
      <c r="O768" s="808"/>
      <c r="P768" s="808"/>
      <c r="Q768" s="808"/>
      <c r="R768" s="808"/>
      <c r="S768" s="808"/>
      <c r="T768" s="808"/>
      <c r="U768" s="808"/>
      <c r="V768" s="808"/>
      <c r="W768" s="808"/>
      <c r="X768" s="808"/>
      <c r="Y768" s="808"/>
      <c r="Z768" s="808"/>
      <c r="AA768" s="808"/>
      <c r="AB768" s="808"/>
      <c r="AC768" s="808"/>
    </row>
    <row r="769">
      <c r="A769" s="808"/>
      <c r="B769" s="808"/>
      <c r="C769" s="806"/>
      <c r="D769" s="806"/>
      <c r="E769" s="806"/>
      <c r="F769" s="806"/>
      <c r="G769" s="806"/>
      <c r="H769" s="806"/>
      <c r="I769" s="806"/>
      <c r="J769" s="806"/>
      <c r="K769" s="808"/>
      <c r="L769" s="808"/>
      <c r="M769" s="808"/>
      <c r="N769" s="808"/>
      <c r="O769" s="808"/>
      <c r="P769" s="808"/>
      <c r="Q769" s="808"/>
      <c r="R769" s="808"/>
      <c r="S769" s="808"/>
      <c r="T769" s="808"/>
      <c r="U769" s="808"/>
      <c r="V769" s="808"/>
      <c r="W769" s="808"/>
      <c r="X769" s="808"/>
      <c r="Y769" s="808"/>
      <c r="Z769" s="808"/>
      <c r="AA769" s="808"/>
      <c r="AB769" s="808"/>
      <c r="AC769" s="808"/>
    </row>
    <row r="770">
      <c r="A770" s="808"/>
      <c r="B770" s="808"/>
      <c r="C770" s="806"/>
      <c r="D770" s="806"/>
      <c r="E770" s="806"/>
      <c r="F770" s="806"/>
      <c r="G770" s="806"/>
      <c r="H770" s="806"/>
      <c r="I770" s="806"/>
      <c r="J770" s="806"/>
      <c r="K770" s="808"/>
      <c r="L770" s="808"/>
      <c r="M770" s="808"/>
      <c r="N770" s="808"/>
      <c r="O770" s="808"/>
      <c r="P770" s="808"/>
      <c r="Q770" s="808"/>
      <c r="R770" s="808"/>
      <c r="S770" s="808"/>
      <c r="T770" s="808"/>
      <c r="U770" s="808"/>
      <c r="V770" s="808"/>
      <c r="W770" s="808"/>
      <c r="X770" s="808"/>
      <c r="Y770" s="808"/>
      <c r="Z770" s="808"/>
      <c r="AA770" s="808"/>
      <c r="AB770" s="808"/>
      <c r="AC770" s="808"/>
    </row>
    <row r="771">
      <c r="A771" s="808"/>
      <c r="B771" s="808"/>
      <c r="C771" s="806"/>
      <c r="D771" s="806"/>
      <c r="E771" s="806"/>
      <c r="F771" s="806"/>
      <c r="G771" s="806"/>
      <c r="H771" s="806"/>
      <c r="I771" s="806"/>
      <c r="J771" s="806"/>
      <c r="K771" s="808"/>
      <c r="L771" s="808"/>
      <c r="M771" s="808"/>
      <c r="N771" s="808"/>
      <c r="O771" s="808"/>
      <c r="P771" s="808"/>
      <c r="Q771" s="808"/>
      <c r="R771" s="808"/>
      <c r="S771" s="808"/>
      <c r="T771" s="808"/>
      <c r="U771" s="808"/>
      <c r="V771" s="808"/>
      <c r="W771" s="808"/>
      <c r="X771" s="808"/>
      <c r="Y771" s="808"/>
      <c r="Z771" s="808"/>
      <c r="AA771" s="808"/>
      <c r="AB771" s="808"/>
      <c r="AC771" s="808"/>
    </row>
    <row r="772">
      <c r="A772" s="808"/>
      <c r="B772" s="808"/>
      <c r="C772" s="806"/>
      <c r="D772" s="806"/>
      <c r="E772" s="806"/>
      <c r="F772" s="806"/>
      <c r="G772" s="806"/>
      <c r="H772" s="806"/>
      <c r="I772" s="806"/>
      <c r="J772" s="806"/>
      <c r="K772" s="808"/>
      <c r="L772" s="808"/>
      <c r="M772" s="808"/>
      <c r="N772" s="808"/>
      <c r="O772" s="808"/>
      <c r="P772" s="808"/>
      <c r="Q772" s="808"/>
      <c r="R772" s="808"/>
      <c r="S772" s="808"/>
      <c r="T772" s="808"/>
      <c r="U772" s="808"/>
      <c r="V772" s="808"/>
      <c r="W772" s="808"/>
      <c r="X772" s="808"/>
      <c r="Y772" s="808"/>
      <c r="Z772" s="808"/>
      <c r="AA772" s="808"/>
      <c r="AB772" s="808"/>
      <c r="AC772" s="808"/>
    </row>
    <row r="773">
      <c r="A773" s="808"/>
      <c r="B773" s="808"/>
      <c r="C773" s="806"/>
      <c r="D773" s="806"/>
      <c r="E773" s="806"/>
      <c r="F773" s="806"/>
      <c r="G773" s="806"/>
      <c r="H773" s="806"/>
      <c r="I773" s="806"/>
      <c r="J773" s="806"/>
      <c r="K773" s="808"/>
      <c r="L773" s="808"/>
      <c r="M773" s="808"/>
      <c r="N773" s="808"/>
      <c r="O773" s="808"/>
      <c r="P773" s="808"/>
      <c r="Q773" s="808"/>
      <c r="R773" s="808"/>
      <c r="S773" s="808"/>
      <c r="T773" s="808"/>
      <c r="U773" s="808"/>
      <c r="V773" s="808"/>
      <c r="W773" s="808"/>
      <c r="X773" s="808"/>
      <c r="Y773" s="808"/>
      <c r="Z773" s="808"/>
      <c r="AA773" s="808"/>
      <c r="AB773" s="808"/>
      <c r="AC773" s="808"/>
    </row>
    <row r="774">
      <c r="A774" s="808"/>
      <c r="B774" s="808"/>
      <c r="C774" s="806"/>
      <c r="D774" s="806"/>
      <c r="E774" s="806"/>
      <c r="F774" s="806"/>
      <c r="G774" s="806"/>
      <c r="H774" s="806"/>
      <c r="I774" s="806"/>
      <c r="J774" s="806"/>
      <c r="K774" s="808"/>
      <c r="L774" s="808"/>
      <c r="M774" s="808"/>
      <c r="N774" s="808"/>
      <c r="O774" s="808"/>
      <c r="P774" s="808"/>
      <c r="Q774" s="808"/>
      <c r="R774" s="808"/>
      <c r="S774" s="808"/>
      <c r="T774" s="808"/>
      <c r="U774" s="808"/>
      <c r="V774" s="808"/>
      <c r="W774" s="808"/>
      <c r="X774" s="808"/>
      <c r="Y774" s="808"/>
      <c r="Z774" s="808"/>
      <c r="AA774" s="808"/>
      <c r="AB774" s="808"/>
      <c r="AC774" s="808"/>
    </row>
    <row r="775">
      <c r="A775" s="808"/>
      <c r="B775" s="808"/>
      <c r="C775" s="806"/>
      <c r="D775" s="806"/>
      <c r="E775" s="806"/>
      <c r="F775" s="806"/>
      <c r="G775" s="806"/>
      <c r="H775" s="806"/>
      <c r="I775" s="806"/>
      <c r="J775" s="806"/>
      <c r="K775" s="808"/>
      <c r="L775" s="808"/>
      <c r="M775" s="808"/>
      <c r="N775" s="808"/>
      <c r="O775" s="808"/>
      <c r="P775" s="808"/>
      <c r="Q775" s="808"/>
      <c r="R775" s="808"/>
      <c r="S775" s="808"/>
      <c r="T775" s="808"/>
      <c r="U775" s="808"/>
      <c r="V775" s="808"/>
      <c r="W775" s="808"/>
      <c r="X775" s="808"/>
      <c r="Y775" s="808"/>
      <c r="Z775" s="808"/>
      <c r="AA775" s="808"/>
      <c r="AB775" s="808"/>
      <c r="AC775" s="808"/>
    </row>
    <row r="776">
      <c r="A776" s="808"/>
      <c r="B776" s="808"/>
      <c r="C776" s="806"/>
      <c r="D776" s="806"/>
      <c r="E776" s="806"/>
      <c r="F776" s="806"/>
      <c r="G776" s="806"/>
      <c r="H776" s="806"/>
      <c r="I776" s="806"/>
      <c r="J776" s="806"/>
      <c r="K776" s="808"/>
      <c r="L776" s="808"/>
      <c r="M776" s="808"/>
      <c r="N776" s="808"/>
      <c r="O776" s="808"/>
      <c r="P776" s="808"/>
      <c r="Q776" s="808"/>
      <c r="R776" s="808"/>
      <c r="S776" s="808"/>
      <c r="T776" s="808"/>
      <c r="U776" s="808"/>
      <c r="V776" s="808"/>
      <c r="W776" s="808"/>
      <c r="X776" s="808"/>
      <c r="Y776" s="808"/>
      <c r="Z776" s="808"/>
      <c r="AA776" s="808"/>
      <c r="AB776" s="808"/>
      <c r="AC776" s="808"/>
    </row>
    <row r="777">
      <c r="A777" s="808"/>
      <c r="B777" s="808"/>
      <c r="C777" s="806"/>
      <c r="D777" s="806"/>
      <c r="E777" s="806"/>
      <c r="F777" s="806"/>
      <c r="G777" s="806"/>
      <c r="H777" s="806"/>
      <c r="I777" s="806"/>
      <c r="J777" s="806"/>
      <c r="K777" s="808"/>
      <c r="L777" s="808"/>
      <c r="M777" s="808"/>
      <c r="N777" s="808"/>
      <c r="O777" s="808"/>
      <c r="P777" s="808"/>
      <c r="Q777" s="808"/>
      <c r="R777" s="808"/>
      <c r="S777" s="808"/>
      <c r="T777" s="808"/>
      <c r="U777" s="808"/>
      <c r="V777" s="808"/>
      <c r="W777" s="808"/>
      <c r="X777" s="808"/>
      <c r="Y777" s="808"/>
      <c r="Z777" s="808"/>
      <c r="AA777" s="808"/>
      <c r="AB777" s="808"/>
      <c r="AC777" s="808"/>
    </row>
    <row r="778">
      <c r="A778" s="808"/>
      <c r="B778" s="808"/>
      <c r="C778" s="806"/>
      <c r="D778" s="806"/>
      <c r="E778" s="806"/>
      <c r="F778" s="806"/>
      <c r="G778" s="806"/>
      <c r="H778" s="806"/>
      <c r="I778" s="806"/>
      <c r="J778" s="806"/>
      <c r="K778" s="808"/>
      <c r="L778" s="808"/>
      <c r="M778" s="808"/>
      <c r="N778" s="808"/>
      <c r="O778" s="808"/>
      <c r="P778" s="808"/>
      <c r="Q778" s="808"/>
      <c r="R778" s="808"/>
      <c r="S778" s="808"/>
      <c r="T778" s="808"/>
      <c r="U778" s="808"/>
      <c r="V778" s="808"/>
      <c r="W778" s="808"/>
      <c r="X778" s="808"/>
      <c r="Y778" s="808"/>
      <c r="Z778" s="808"/>
      <c r="AA778" s="808"/>
      <c r="AB778" s="808"/>
      <c r="AC778" s="808"/>
    </row>
    <row r="779">
      <c r="A779" s="808"/>
      <c r="B779" s="808"/>
      <c r="C779" s="806"/>
      <c r="D779" s="806"/>
      <c r="E779" s="806"/>
      <c r="F779" s="806"/>
      <c r="G779" s="806"/>
      <c r="H779" s="806"/>
      <c r="I779" s="806"/>
      <c r="J779" s="806"/>
      <c r="K779" s="808"/>
      <c r="L779" s="808"/>
      <c r="M779" s="808"/>
      <c r="N779" s="808"/>
      <c r="O779" s="808"/>
      <c r="P779" s="808"/>
      <c r="Q779" s="808"/>
      <c r="R779" s="808"/>
      <c r="S779" s="808"/>
      <c r="T779" s="808"/>
      <c r="U779" s="808"/>
      <c r="V779" s="808"/>
      <c r="W779" s="808"/>
      <c r="X779" s="808"/>
      <c r="Y779" s="808"/>
      <c r="Z779" s="808"/>
      <c r="AA779" s="808"/>
      <c r="AB779" s="808"/>
      <c r="AC779" s="808"/>
    </row>
    <row r="780">
      <c r="A780" s="808"/>
      <c r="B780" s="808"/>
      <c r="C780" s="806"/>
      <c r="D780" s="806"/>
      <c r="E780" s="806"/>
      <c r="F780" s="806"/>
      <c r="G780" s="806"/>
      <c r="H780" s="806"/>
      <c r="I780" s="806"/>
      <c r="J780" s="806"/>
      <c r="K780" s="808"/>
      <c r="L780" s="808"/>
      <c r="M780" s="808"/>
      <c r="N780" s="808"/>
      <c r="O780" s="808"/>
      <c r="P780" s="808"/>
      <c r="Q780" s="808"/>
      <c r="R780" s="808"/>
      <c r="S780" s="808"/>
      <c r="T780" s="808"/>
      <c r="U780" s="808"/>
      <c r="V780" s="808"/>
      <c r="W780" s="808"/>
      <c r="X780" s="808"/>
      <c r="Y780" s="808"/>
      <c r="Z780" s="808"/>
      <c r="AA780" s="808"/>
      <c r="AB780" s="808"/>
      <c r="AC780" s="808"/>
    </row>
    <row r="781">
      <c r="A781" s="808"/>
      <c r="B781" s="808"/>
      <c r="C781" s="806"/>
      <c r="D781" s="806"/>
      <c r="E781" s="806"/>
      <c r="F781" s="806"/>
      <c r="G781" s="806"/>
      <c r="H781" s="806"/>
      <c r="I781" s="806"/>
      <c r="J781" s="806"/>
      <c r="K781" s="808"/>
      <c r="L781" s="808"/>
      <c r="M781" s="808"/>
      <c r="N781" s="808"/>
      <c r="O781" s="808"/>
      <c r="P781" s="808"/>
      <c r="Q781" s="808"/>
      <c r="R781" s="808"/>
      <c r="S781" s="808"/>
      <c r="T781" s="808"/>
      <c r="U781" s="808"/>
      <c r="V781" s="808"/>
      <c r="W781" s="808"/>
      <c r="X781" s="808"/>
      <c r="Y781" s="808"/>
      <c r="Z781" s="808"/>
      <c r="AA781" s="808"/>
      <c r="AB781" s="808"/>
      <c r="AC781" s="808"/>
    </row>
    <row r="782">
      <c r="A782" s="808"/>
      <c r="B782" s="808"/>
      <c r="C782" s="806"/>
      <c r="D782" s="806"/>
      <c r="E782" s="806"/>
      <c r="F782" s="806"/>
      <c r="G782" s="806"/>
      <c r="H782" s="806"/>
      <c r="I782" s="806"/>
      <c r="J782" s="806"/>
      <c r="K782" s="808"/>
      <c r="L782" s="808"/>
      <c r="M782" s="808"/>
      <c r="N782" s="808"/>
      <c r="O782" s="808"/>
      <c r="P782" s="808"/>
      <c r="Q782" s="808"/>
      <c r="R782" s="808"/>
      <c r="S782" s="808"/>
      <c r="T782" s="808"/>
      <c r="U782" s="808"/>
      <c r="V782" s="808"/>
      <c r="W782" s="808"/>
      <c r="X782" s="808"/>
      <c r="Y782" s="808"/>
      <c r="Z782" s="808"/>
      <c r="AA782" s="808"/>
      <c r="AB782" s="808"/>
      <c r="AC782" s="808"/>
    </row>
    <row r="783">
      <c r="A783" s="808"/>
      <c r="B783" s="808"/>
      <c r="C783" s="806"/>
      <c r="D783" s="806"/>
      <c r="E783" s="806"/>
      <c r="F783" s="806"/>
      <c r="G783" s="806"/>
      <c r="H783" s="806"/>
      <c r="I783" s="806"/>
      <c r="J783" s="806"/>
      <c r="K783" s="808"/>
      <c r="L783" s="808"/>
      <c r="M783" s="808"/>
      <c r="N783" s="808"/>
      <c r="O783" s="808"/>
      <c r="P783" s="808"/>
      <c r="Q783" s="808"/>
      <c r="R783" s="808"/>
      <c r="S783" s="808"/>
      <c r="T783" s="808"/>
      <c r="U783" s="808"/>
      <c r="V783" s="808"/>
      <c r="W783" s="808"/>
      <c r="X783" s="808"/>
      <c r="Y783" s="808"/>
      <c r="Z783" s="808"/>
      <c r="AA783" s="808"/>
      <c r="AB783" s="808"/>
      <c r="AC783" s="808"/>
    </row>
    <row r="784">
      <c r="A784" s="808"/>
      <c r="B784" s="808"/>
      <c r="C784" s="806"/>
      <c r="D784" s="806"/>
      <c r="E784" s="806"/>
      <c r="F784" s="806"/>
      <c r="G784" s="806"/>
      <c r="H784" s="806"/>
      <c r="I784" s="806"/>
      <c r="J784" s="806"/>
      <c r="K784" s="808"/>
      <c r="L784" s="808"/>
      <c r="M784" s="808"/>
      <c r="N784" s="808"/>
      <c r="O784" s="808"/>
      <c r="P784" s="808"/>
      <c r="Q784" s="808"/>
      <c r="R784" s="808"/>
      <c r="S784" s="808"/>
      <c r="T784" s="808"/>
      <c r="U784" s="808"/>
      <c r="V784" s="808"/>
      <c r="W784" s="808"/>
      <c r="X784" s="808"/>
      <c r="Y784" s="808"/>
      <c r="Z784" s="808"/>
      <c r="AA784" s="808"/>
      <c r="AB784" s="808"/>
      <c r="AC784" s="808"/>
    </row>
    <row r="785">
      <c r="A785" s="808"/>
      <c r="B785" s="808"/>
      <c r="C785" s="806"/>
      <c r="D785" s="806"/>
      <c r="E785" s="806"/>
      <c r="F785" s="806"/>
      <c r="G785" s="806"/>
      <c r="H785" s="806"/>
      <c r="I785" s="806"/>
      <c r="J785" s="806"/>
      <c r="K785" s="808"/>
      <c r="L785" s="808"/>
      <c r="M785" s="808"/>
      <c r="N785" s="808"/>
      <c r="O785" s="808"/>
      <c r="P785" s="808"/>
      <c r="Q785" s="808"/>
      <c r="R785" s="808"/>
      <c r="S785" s="808"/>
      <c r="T785" s="808"/>
      <c r="U785" s="808"/>
      <c r="V785" s="808"/>
      <c r="W785" s="808"/>
      <c r="X785" s="808"/>
      <c r="Y785" s="808"/>
      <c r="Z785" s="808"/>
      <c r="AA785" s="808"/>
      <c r="AB785" s="808"/>
      <c r="AC785" s="808"/>
    </row>
    <row r="786">
      <c r="A786" s="808"/>
      <c r="B786" s="808"/>
      <c r="C786" s="806"/>
      <c r="D786" s="806"/>
      <c r="E786" s="806"/>
      <c r="F786" s="806"/>
      <c r="G786" s="806"/>
      <c r="H786" s="806"/>
      <c r="I786" s="806"/>
      <c r="J786" s="806"/>
      <c r="K786" s="808"/>
      <c r="L786" s="808"/>
      <c r="M786" s="808"/>
      <c r="N786" s="808"/>
      <c r="O786" s="808"/>
      <c r="P786" s="808"/>
      <c r="Q786" s="808"/>
      <c r="R786" s="808"/>
      <c r="S786" s="808"/>
      <c r="T786" s="808"/>
      <c r="U786" s="808"/>
      <c r="V786" s="808"/>
      <c r="W786" s="808"/>
      <c r="X786" s="808"/>
      <c r="Y786" s="808"/>
      <c r="Z786" s="808"/>
      <c r="AA786" s="808"/>
      <c r="AB786" s="808"/>
      <c r="AC786" s="808"/>
    </row>
    <row r="787">
      <c r="A787" s="808"/>
      <c r="B787" s="808"/>
      <c r="C787" s="806"/>
      <c r="D787" s="806"/>
      <c r="E787" s="806"/>
      <c r="F787" s="806"/>
      <c r="G787" s="806"/>
      <c r="H787" s="806"/>
      <c r="I787" s="806"/>
      <c r="J787" s="806"/>
      <c r="K787" s="808"/>
      <c r="L787" s="808"/>
      <c r="M787" s="808"/>
      <c r="N787" s="808"/>
      <c r="O787" s="808"/>
      <c r="P787" s="808"/>
      <c r="Q787" s="808"/>
      <c r="R787" s="808"/>
      <c r="S787" s="808"/>
      <c r="T787" s="808"/>
      <c r="U787" s="808"/>
      <c r="V787" s="808"/>
      <c r="W787" s="808"/>
      <c r="X787" s="808"/>
      <c r="Y787" s="808"/>
      <c r="Z787" s="808"/>
      <c r="AA787" s="808"/>
      <c r="AB787" s="808"/>
      <c r="AC787" s="808"/>
    </row>
    <row r="788">
      <c r="A788" s="808"/>
      <c r="B788" s="808"/>
      <c r="C788" s="806"/>
      <c r="D788" s="806"/>
      <c r="E788" s="806"/>
      <c r="F788" s="806"/>
      <c r="G788" s="806"/>
      <c r="H788" s="806"/>
      <c r="I788" s="806"/>
      <c r="J788" s="806"/>
      <c r="K788" s="808"/>
      <c r="L788" s="808"/>
      <c r="M788" s="808"/>
      <c r="N788" s="808"/>
      <c r="O788" s="808"/>
      <c r="P788" s="808"/>
      <c r="Q788" s="808"/>
      <c r="R788" s="808"/>
      <c r="S788" s="808"/>
      <c r="T788" s="808"/>
      <c r="U788" s="808"/>
      <c r="V788" s="808"/>
      <c r="W788" s="808"/>
      <c r="X788" s="808"/>
      <c r="Y788" s="808"/>
      <c r="Z788" s="808"/>
      <c r="AA788" s="808"/>
      <c r="AB788" s="808"/>
      <c r="AC788" s="808"/>
    </row>
    <row r="789">
      <c r="A789" s="808"/>
      <c r="B789" s="808"/>
      <c r="C789" s="806"/>
      <c r="D789" s="806"/>
      <c r="E789" s="806"/>
      <c r="F789" s="806"/>
      <c r="G789" s="806"/>
      <c r="H789" s="806"/>
      <c r="I789" s="806"/>
      <c r="J789" s="806"/>
      <c r="K789" s="808"/>
      <c r="L789" s="808"/>
      <c r="M789" s="808"/>
      <c r="N789" s="808"/>
      <c r="O789" s="808"/>
      <c r="P789" s="808"/>
      <c r="Q789" s="808"/>
      <c r="R789" s="808"/>
      <c r="S789" s="808"/>
      <c r="T789" s="808"/>
      <c r="U789" s="808"/>
      <c r="V789" s="808"/>
      <c r="W789" s="808"/>
      <c r="X789" s="808"/>
      <c r="Y789" s="808"/>
      <c r="Z789" s="808"/>
      <c r="AA789" s="808"/>
      <c r="AB789" s="808"/>
      <c r="AC789" s="808"/>
    </row>
    <row r="790">
      <c r="A790" s="808"/>
      <c r="B790" s="808"/>
      <c r="C790" s="806"/>
      <c r="D790" s="806"/>
      <c r="E790" s="806"/>
      <c r="F790" s="806"/>
      <c r="G790" s="806"/>
      <c r="H790" s="806"/>
      <c r="I790" s="806"/>
      <c r="J790" s="806"/>
      <c r="K790" s="808"/>
      <c r="L790" s="808"/>
      <c r="M790" s="808"/>
      <c r="N790" s="808"/>
      <c r="O790" s="808"/>
      <c r="P790" s="808"/>
      <c r="Q790" s="808"/>
      <c r="R790" s="808"/>
      <c r="S790" s="808"/>
      <c r="T790" s="808"/>
      <c r="U790" s="808"/>
      <c r="V790" s="808"/>
      <c r="W790" s="808"/>
      <c r="X790" s="808"/>
      <c r="Y790" s="808"/>
      <c r="Z790" s="808"/>
      <c r="AA790" s="808"/>
      <c r="AB790" s="808"/>
      <c r="AC790" s="808"/>
    </row>
    <row r="791">
      <c r="A791" s="808"/>
      <c r="B791" s="808"/>
      <c r="C791" s="806"/>
      <c r="D791" s="806"/>
      <c r="E791" s="806"/>
      <c r="F791" s="806"/>
      <c r="G791" s="806"/>
      <c r="H791" s="806"/>
      <c r="I791" s="806"/>
      <c r="J791" s="806"/>
      <c r="K791" s="808"/>
      <c r="L791" s="808"/>
      <c r="M791" s="808"/>
      <c r="N791" s="808"/>
      <c r="O791" s="808"/>
      <c r="P791" s="808"/>
      <c r="Q791" s="808"/>
      <c r="R791" s="808"/>
      <c r="S791" s="808"/>
      <c r="T791" s="808"/>
      <c r="U791" s="808"/>
      <c r="V791" s="808"/>
      <c r="W791" s="808"/>
      <c r="X791" s="808"/>
      <c r="Y791" s="808"/>
      <c r="Z791" s="808"/>
      <c r="AA791" s="808"/>
      <c r="AB791" s="808"/>
      <c r="AC791" s="808"/>
    </row>
    <row r="792">
      <c r="A792" s="808"/>
      <c r="B792" s="808"/>
      <c r="C792" s="806"/>
      <c r="D792" s="806"/>
      <c r="E792" s="806"/>
      <c r="F792" s="806"/>
      <c r="G792" s="806"/>
      <c r="H792" s="806"/>
      <c r="I792" s="806"/>
      <c r="J792" s="806"/>
      <c r="K792" s="808"/>
      <c r="L792" s="808"/>
      <c r="M792" s="808"/>
      <c r="N792" s="808"/>
      <c r="O792" s="808"/>
      <c r="P792" s="808"/>
      <c r="Q792" s="808"/>
      <c r="R792" s="808"/>
      <c r="S792" s="808"/>
      <c r="T792" s="808"/>
      <c r="U792" s="808"/>
      <c r="V792" s="808"/>
      <c r="W792" s="808"/>
      <c r="X792" s="808"/>
      <c r="Y792" s="808"/>
      <c r="Z792" s="808"/>
      <c r="AA792" s="808"/>
      <c r="AB792" s="808"/>
      <c r="AC792" s="808"/>
    </row>
    <row r="793">
      <c r="A793" s="808"/>
      <c r="B793" s="808"/>
      <c r="C793" s="806"/>
      <c r="D793" s="806"/>
      <c r="E793" s="806"/>
      <c r="F793" s="806"/>
      <c r="G793" s="806"/>
      <c r="H793" s="806"/>
      <c r="I793" s="806"/>
      <c r="J793" s="806"/>
      <c r="K793" s="808"/>
      <c r="L793" s="808"/>
      <c r="M793" s="808"/>
      <c r="N793" s="808"/>
      <c r="O793" s="808"/>
      <c r="P793" s="808"/>
      <c r="Q793" s="808"/>
      <c r="R793" s="808"/>
      <c r="S793" s="808"/>
      <c r="T793" s="808"/>
      <c r="U793" s="808"/>
      <c r="V793" s="808"/>
      <c r="W793" s="808"/>
      <c r="X793" s="808"/>
      <c r="Y793" s="808"/>
      <c r="Z793" s="808"/>
      <c r="AA793" s="808"/>
      <c r="AB793" s="808"/>
      <c r="AC793" s="808"/>
    </row>
    <row r="794">
      <c r="A794" s="808"/>
      <c r="B794" s="808"/>
      <c r="C794" s="806"/>
      <c r="D794" s="806"/>
      <c r="E794" s="806"/>
      <c r="F794" s="806"/>
      <c r="G794" s="806"/>
      <c r="H794" s="806"/>
      <c r="I794" s="806"/>
      <c r="J794" s="806"/>
      <c r="K794" s="808"/>
      <c r="L794" s="808"/>
      <c r="M794" s="808"/>
      <c r="N794" s="808"/>
      <c r="O794" s="808"/>
      <c r="P794" s="808"/>
      <c r="Q794" s="808"/>
      <c r="R794" s="808"/>
      <c r="S794" s="808"/>
      <c r="T794" s="808"/>
      <c r="U794" s="808"/>
      <c r="V794" s="808"/>
      <c r="W794" s="808"/>
      <c r="X794" s="808"/>
      <c r="Y794" s="808"/>
      <c r="Z794" s="808"/>
      <c r="AA794" s="808"/>
      <c r="AB794" s="808"/>
      <c r="AC794" s="808"/>
    </row>
    <row r="795">
      <c r="A795" s="808"/>
      <c r="B795" s="808"/>
      <c r="C795" s="806"/>
      <c r="D795" s="806"/>
      <c r="E795" s="806"/>
      <c r="F795" s="806"/>
      <c r="G795" s="806"/>
      <c r="H795" s="806"/>
      <c r="I795" s="806"/>
      <c r="J795" s="806"/>
      <c r="K795" s="808"/>
      <c r="L795" s="808"/>
      <c r="M795" s="808"/>
      <c r="N795" s="808"/>
      <c r="O795" s="808"/>
      <c r="P795" s="808"/>
      <c r="Q795" s="808"/>
      <c r="R795" s="808"/>
      <c r="S795" s="808"/>
      <c r="T795" s="808"/>
      <c r="U795" s="808"/>
      <c r="V795" s="808"/>
      <c r="W795" s="808"/>
      <c r="X795" s="808"/>
      <c r="Y795" s="808"/>
      <c r="Z795" s="808"/>
      <c r="AA795" s="808"/>
      <c r="AB795" s="808"/>
      <c r="AC795" s="808"/>
    </row>
    <row r="796">
      <c r="A796" s="808"/>
      <c r="B796" s="808"/>
      <c r="C796" s="806"/>
      <c r="D796" s="806"/>
      <c r="E796" s="806"/>
      <c r="F796" s="806"/>
      <c r="G796" s="806"/>
      <c r="H796" s="806"/>
      <c r="I796" s="806"/>
      <c r="J796" s="806"/>
      <c r="K796" s="808"/>
      <c r="L796" s="808"/>
      <c r="M796" s="808"/>
      <c r="N796" s="808"/>
      <c r="O796" s="808"/>
      <c r="P796" s="808"/>
      <c r="Q796" s="808"/>
      <c r="R796" s="808"/>
      <c r="S796" s="808"/>
      <c r="T796" s="808"/>
      <c r="U796" s="808"/>
      <c r="V796" s="808"/>
      <c r="W796" s="808"/>
      <c r="X796" s="808"/>
      <c r="Y796" s="808"/>
      <c r="Z796" s="808"/>
      <c r="AA796" s="808"/>
      <c r="AB796" s="808"/>
      <c r="AC796" s="808"/>
    </row>
    <row r="797">
      <c r="A797" s="808"/>
      <c r="B797" s="808"/>
      <c r="C797" s="806"/>
      <c r="D797" s="806"/>
      <c r="E797" s="806"/>
      <c r="F797" s="806"/>
      <c r="G797" s="806"/>
      <c r="H797" s="806"/>
      <c r="I797" s="806"/>
      <c r="J797" s="806"/>
      <c r="K797" s="808"/>
      <c r="L797" s="808"/>
      <c r="M797" s="808"/>
      <c r="N797" s="808"/>
      <c r="O797" s="808"/>
      <c r="P797" s="808"/>
      <c r="Q797" s="808"/>
      <c r="R797" s="808"/>
      <c r="S797" s="808"/>
      <c r="T797" s="808"/>
      <c r="U797" s="808"/>
      <c r="V797" s="808"/>
      <c r="W797" s="808"/>
      <c r="X797" s="808"/>
      <c r="Y797" s="808"/>
      <c r="Z797" s="808"/>
      <c r="AA797" s="808"/>
      <c r="AB797" s="808"/>
      <c r="AC797" s="808"/>
    </row>
    <row r="798">
      <c r="A798" s="808"/>
      <c r="B798" s="808"/>
      <c r="C798" s="806"/>
      <c r="D798" s="806"/>
      <c r="E798" s="806"/>
      <c r="F798" s="806"/>
      <c r="G798" s="806"/>
      <c r="H798" s="806"/>
      <c r="I798" s="806"/>
      <c r="J798" s="806"/>
      <c r="K798" s="808"/>
      <c r="L798" s="808"/>
      <c r="M798" s="808"/>
      <c r="N798" s="808"/>
      <c r="O798" s="808"/>
      <c r="P798" s="808"/>
      <c r="Q798" s="808"/>
      <c r="R798" s="808"/>
      <c r="S798" s="808"/>
      <c r="T798" s="808"/>
      <c r="U798" s="808"/>
      <c r="V798" s="808"/>
      <c r="W798" s="808"/>
      <c r="X798" s="808"/>
      <c r="Y798" s="808"/>
      <c r="Z798" s="808"/>
      <c r="AA798" s="808"/>
      <c r="AB798" s="808"/>
      <c r="AC798" s="808"/>
    </row>
    <row r="799">
      <c r="A799" s="808"/>
      <c r="B799" s="808"/>
      <c r="C799" s="806"/>
      <c r="D799" s="806"/>
      <c r="E799" s="806"/>
      <c r="F799" s="806"/>
      <c r="G799" s="806"/>
      <c r="H799" s="806"/>
      <c r="I799" s="806"/>
      <c r="J799" s="806"/>
      <c r="K799" s="808"/>
      <c r="L799" s="808"/>
      <c r="M799" s="808"/>
      <c r="N799" s="808"/>
      <c r="O799" s="808"/>
      <c r="P799" s="808"/>
      <c r="Q799" s="808"/>
      <c r="R799" s="808"/>
      <c r="S799" s="808"/>
      <c r="T799" s="808"/>
      <c r="U799" s="808"/>
      <c r="V799" s="808"/>
      <c r="W799" s="808"/>
      <c r="X799" s="808"/>
      <c r="Y799" s="808"/>
      <c r="Z799" s="808"/>
      <c r="AA799" s="808"/>
      <c r="AB799" s="808"/>
      <c r="AC799" s="808"/>
    </row>
    <row r="800">
      <c r="A800" s="808"/>
      <c r="B800" s="808"/>
      <c r="C800" s="806"/>
      <c r="D800" s="806"/>
      <c r="E800" s="806"/>
      <c r="F800" s="806"/>
      <c r="G800" s="806"/>
      <c r="H800" s="806"/>
      <c r="I800" s="806"/>
      <c r="J800" s="806"/>
      <c r="K800" s="808"/>
      <c r="L800" s="808"/>
      <c r="M800" s="808"/>
      <c r="N800" s="808"/>
      <c r="O800" s="808"/>
      <c r="P800" s="808"/>
      <c r="Q800" s="808"/>
      <c r="R800" s="808"/>
      <c r="S800" s="808"/>
      <c r="T800" s="808"/>
      <c r="U800" s="808"/>
      <c r="V800" s="808"/>
      <c r="W800" s="808"/>
      <c r="X800" s="808"/>
      <c r="Y800" s="808"/>
      <c r="Z800" s="808"/>
      <c r="AA800" s="808"/>
      <c r="AB800" s="808"/>
      <c r="AC800" s="808"/>
    </row>
    <row r="801">
      <c r="A801" s="808"/>
      <c r="B801" s="808"/>
      <c r="C801" s="806"/>
      <c r="D801" s="806"/>
      <c r="E801" s="806"/>
      <c r="F801" s="806"/>
      <c r="G801" s="806"/>
      <c r="H801" s="806"/>
      <c r="I801" s="806"/>
      <c r="J801" s="806"/>
      <c r="K801" s="808"/>
      <c r="L801" s="808"/>
      <c r="M801" s="808"/>
      <c r="N801" s="808"/>
      <c r="O801" s="808"/>
      <c r="P801" s="808"/>
      <c r="Q801" s="808"/>
      <c r="R801" s="808"/>
      <c r="S801" s="808"/>
      <c r="T801" s="808"/>
      <c r="U801" s="808"/>
      <c r="V801" s="808"/>
      <c r="W801" s="808"/>
      <c r="X801" s="808"/>
      <c r="Y801" s="808"/>
      <c r="Z801" s="808"/>
      <c r="AA801" s="808"/>
      <c r="AB801" s="808"/>
      <c r="AC801" s="808"/>
    </row>
    <row r="802">
      <c r="A802" s="808"/>
      <c r="B802" s="808"/>
      <c r="C802" s="806"/>
      <c r="D802" s="806"/>
      <c r="E802" s="806"/>
      <c r="F802" s="806"/>
      <c r="G802" s="806"/>
      <c r="H802" s="806"/>
      <c r="I802" s="806"/>
      <c r="J802" s="806"/>
      <c r="K802" s="808"/>
      <c r="L802" s="808"/>
      <c r="M802" s="808"/>
      <c r="N802" s="808"/>
      <c r="O802" s="808"/>
      <c r="P802" s="808"/>
      <c r="Q802" s="808"/>
      <c r="R802" s="808"/>
      <c r="S802" s="808"/>
      <c r="T802" s="808"/>
      <c r="U802" s="808"/>
      <c r="V802" s="808"/>
      <c r="W802" s="808"/>
      <c r="X802" s="808"/>
      <c r="Y802" s="808"/>
      <c r="Z802" s="808"/>
      <c r="AA802" s="808"/>
      <c r="AB802" s="808"/>
      <c r="AC802" s="808"/>
    </row>
    <row r="803">
      <c r="A803" s="808"/>
      <c r="B803" s="808"/>
      <c r="C803" s="806"/>
      <c r="D803" s="806"/>
      <c r="E803" s="806"/>
      <c r="F803" s="806"/>
      <c r="G803" s="806"/>
      <c r="H803" s="806"/>
      <c r="I803" s="806"/>
      <c r="J803" s="806"/>
      <c r="K803" s="808"/>
      <c r="L803" s="808"/>
      <c r="M803" s="808"/>
      <c r="N803" s="808"/>
      <c r="O803" s="808"/>
      <c r="P803" s="808"/>
      <c r="Q803" s="808"/>
      <c r="R803" s="808"/>
      <c r="S803" s="808"/>
      <c r="T803" s="808"/>
      <c r="U803" s="808"/>
      <c r="V803" s="808"/>
      <c r="W803" s="808"/>
      <c r="X803" s="808"/>
      <c r="Y803" s="808"/>
      <c r="Z803" s="808"/>
      <c r="AA803" s="808"/>
      <c r="AB803" s="808"/>
      <c r="AC803" s="808"/>
    </row>
    <row r="804">
      <c r="A804" s="808"/>
      <c r="B804" s="808"/>
      <c r="C804" s="806"/>
      <c r="D804" s="806"/>
      <c r="E804" s="806"/>
      <c r="F804" s="806"/>
      <c r="G804" s="806"/>
      <c r="H804" s="806"/>
      <c r="I804" s="806"/>
      <c r="J804" s="806"/>
      <c r="K804" s="808"/>
      <c r="L804" s="808"/>
      <c r="M804" s="808"/>
      <c r="N804" s="808"/>
      <c r="O804" s="808"/>
      <c r="P804" s="808"/>
      <c r="Q804" s="808"/>
      <c r="R804" s="808"/>
      <c r="S804" s="808"/>
      <c r="T804" s="808"/>
      <c r="U804" s="808"/>
      <c r="V804" s="808"/>
      <c r="W804" s="808"/>
      <c r="X804" s="808"/>
      <c r="Y804" s="808"/>
      <c r="Z804" s="808"/>
      <c r="AA804" s="808"/>
      <c r="AB804" s="808"/>
      <c r="AC804" s="808"/>
    </row>
    <row r="805">
      <c r="A805" s="808"/>
      <c r="B805" s="808"/>
      <c r="C805" s="806"/>
      <c r="D805" s="806"/>
      <c r="E805" s="806"/>
      <c r="F805" s="806"/>
      <c r="G805" s="806"/>
      <c r="H805" s="806"/>
      <c r="I805" s="806"/>
      <c r="J805" s="806"/>
      <c r="K805" s="808"/>
      <c r="L805" s="808"/>
      <c r="M805" s="808"/>
      <c r="N805" s="808"/>
      <c r="O805" s="808"/>
      <c r="P805" s="808"/>
      <c r="Q805" s="808"/>
      <c r="R805" s="808"/>
      <c r="S805" s="808"/>
      <c r="T805" s="808"/>
      <c r="U805" s="808"/>
      <c r="V805" s="808"/>
      <c r="W805" s="808"/>
      <c r="X805" s="808"/>
      <c r="Y805" s="808"/>
      <c r="Z805" s="808"/>
      <c r="AA805" s="808"/>
      <c r="AB805" s="808"/>
      <c r="AC805" s="808"/>
    </row>
    <row r="806">
      <c r="A806" s="808"/>
      <c r="B806" s="808"/>
      <c r="C806" s="806"/>
      <c r="D806" s="806"/>
      <c r="E806" s="806"/>
      <c r="F806" s="806"/>
      <c r="G806" s="806"/>
      <c r="H806" s="806"/>
      <c r="I806" s="806"/>
      <c r="J806" s="806"/>
      <c r="K806" s="808"/>
      <c r="L806" s="808"/>
      <c r="M806" s="808"/>
      <c r="N806" s="808"/>
      <c r="O806" s="808"/>
      <c r="P806" s="808"/>
      <c r="Q806" s="808"/>
      <c r="R806" s="808"/>
      <c r="S806" s="808"/>
      <c r="T806" s="808"/>
      <c r="U806" s="808"/>
      <c r="V806" s="808"/>
      <c r="W806" s="808"/>
      <c r="X806" s="808"/>
      <c r="Y806" s="808"/>
      <c r="Z806" s="808"/>
      <c r="AA806" s="808"/>
      <c r="AB806" s="808"/>
      <c r="AC806" s="808"/>
    </row>
    <row r="807">
      <c r="A807" s="808"/>
      <c r="B807" s="808"/>
      <c r="C807" s="806"/>
      <c r="D807" s="806"/>
      <c r="E807" s="806"/>
      <c r="F807" s="806"/>
      <c r="G807" s="806"/>
      <c r="H807" s="806"/>
      <c r="I807" s="806"/>
      <c r="J807" s="806"/>
      <c r="K807" s="808"/>
      <c r="L807" s="808"/>
      <c r="M807" s="808"/>
      <c r="N807" s="808"/>
      <c r="O807" s="808"/>
      <c r="P807" s="808"/>
      <c r="Q807" s="808"/>
      <c r="R807" s="808"/>
      <c r="S807" s="808"/>
      <c r="T807" s="808"/>
      <c r="U807" s="808"/>
      <c r="V807" s="808"/>
      <c r="W807" s="808"/>
      <c r="X807" s="808"/>
      <c r="Y807" s="808"/>
      <c r="Z807" s="808"/>
      <c r="AA807" s="808"/>
      <c r="AB807" s="808"/>
      <c r="AC807" s="808"/>
    </row>
    <row r="808">
      <c r="A808" s="808"/>
      <c r="B808" s="808"/>
      <c r="C808" s="806"/>
      <c r="D808" s="806"/>
      <c r="E808" s="806"/>
      <c r="F808" s="806"/>
      <c r="G808" s="806"/>
      <c r="H808" s="806"/>
      <c r="I808" s="806"/>
      <c r="J808" s="806"/>
      <c r="K808" s="808"/>
      <c r="L808" s="808"/>
      <c r="M808" s="808"/>
      <c r="N808" s="808"/>
      <c r="O808" s="808"/>
      <c r="P808" s="808"/>
      <c r="Q808" s="808"/>
      <c r="R808" s="808"/>
      <c r="S808" s="808"/>
      <c r="T808" s="808"/>
      <c r="U808" s="808"/>
      <c r="V808" s="808"/>
      <c r="W808" s="808"/>
      <c r="X808" s="808"/>
      <c r="Y808" s="808"/>
      <c r="Z808" s="808"/>
      <c r="AA808" s="808"/>
      <c r="AB808" s="808"/>
      <c r="AC808" s="808"/>
    </row>
    <row r="809">
      <c r="A809" s="808"/>
      <c r="B809" s="808"/>
      <c r="C809" s="806"/>
      <c r="D809" s="806"/>
      <c r="E809" s="806"/>
      <c r="F809" s="806"/>
      <c r="G809" s="806"/>
      <c r="H809" s="806"/>
      <c r="I809" s="806"/>
      <c r="J809" s="806"/>
      <c r="K809" s="808"/>
      <c r="L809" s="808"/>
      <c r="M809" s="808"/>
      <c r="N809" s="808"/>
      <c r="O809" s="808"/>
      <c r="P809" s="808"/>
      <c r="Q809" s="808"/>
      <c r="R809" s="808"/>
      <c r="S809" s="808"/>
      <c r="T809" s="808"/>
      <c r="U809" s="808"/>
      <c r="V809" s="808"/>
      <c r="W809" s="808"/>
      <c r="X809" s="808"/>
      <c r="Y809" s="808"/>
      <c r="Z809" s="808"/>
      <c r="AA809" s="808"/>
      <c r="AB809" s="808"/>
      <c r="AC809" s="808"/>
    </row>
    <row r="810">
      <c r="A810" s="808"/>
      <c r="B810" s="808"/>
      <c r="C810" s="806"/>
      <c r="D810" s="806"/>
      <c r="E810" s="806"/>
      <c r="F810" s="806"/>
      <c r="G810" s="806"/>
      <c r="H810" s="806"/>
      <c r="I810" s="806"/>
      <c r="J810" s="806"/>
      <c r="K810" s="808"/>
      <c r="L810" s="808"/>
      <c r="M810" s="808"/>
      <c r="N810" s="808"/>
      <c r="O810" s="808"/>
      <c r="P810" s="808"/>
      <c r="Q810" s="808"/>
      <c r="R810" s="808"/>
      <c r="S810" s="808"/>
      <c r="T810" s="808"/>
      <c r="U810" s="808"/>
      <c r="V810" s="808"/>
      <c r="W810" s="808"/>
      <c r="X810" s="808"/>
      <c r="Y810" s="808"/>
      <c r="Z810" s="808"/>
      <c r="AA810" s="808"/>
      <c r="AB810" s="808"/>
      <c r="AC810" s="808"/>
    </row>
    <row r="811">
      <c r="A811" s="808"/>
      <c r="B811" s="808"/>
      <c r="C811" s="806"/>
      <c r="D811" s="806"/>
      <c r="E811" s="806"/>
      <c r="F811" s="806"/>
      <c r="G811" s="806"/>
      <c r="H811" s="806"/>
      <c r="I811" s="806"/>
      <c r="J811" s="806"/>
      <c r="K811" s="808"/>
      <c r="L811" s="808"/>
      <c r="M811" s="808"/>
      <c r="N811" s="808"/>
      <c r="O811" s="808"/>
      <c r="P811" s="808"/>
      <c r="Q811" s="808"/>
      <c r="R811" s="808"/>
      <c r="S811" s="808"/>
      <c r="T811" s="808"/>
      <c r="U811" s="808"/>
      <c r="V811" s="808"/>
      <c r="W811" s="808"/>
      <c r="X811" s="808"/>
      <c r="Y811" s="808"/>
      <c r="Z811" s="808"/>
      <c r="AA811" s="808"/>
      <c r="AB811" s="808"/>
      <c r="AC811" s="808"/>
    </row>
    <row r="812">
      <c r="A812" s="808"/>
      <c r="B812" s="808"/>
      <c r="C812" s="806"/>
      <c r="D812" s="806"/>
      <c r="E812" s="806"/>
      <c r="F812" s="806"/>
      <c r="G812" s="806"/>
      <c r="H812" s="806"/>
      <c r="I812" s="806"/>
      <c r="J812" s="806"/>
      <c r="K812" s="808"/>
      <c r="L812" s="808"/>
      <c r="M812" s="808"/>
      <c r="N812" s="808"/>
      <c r="O812" s="808"/>
      <c r="P812" s="808"/>
      <c r="Q812" s="808"/>
      <c r="R812" s="808"/>
      <c r="S812" s="808"/>
      <c r="T812" s="808"/>
      <c r="U812" s="808"/>
      <c r="V812" s="808"/>
      <c r="W812" s="808"/>
      <c r="X812" s="808"/>
      <c r="Y812" s="808"/>
      <c r="Z812" s="808"/>
      <c r="AA812" s="808"/>
      <c r="AB812" s="808"/>
      <c r="AC812" s="808"/>
    </row>
    <row r="813">
      <c r="A813" s="808"/>
      <c r="B813" s="808"/>
      <c r="C813" s="806"/>
      <c r="D813" s="806"/>
      <c r="E813" s="806"/>
      <c r="F813" s="806"/>
      <c r="G813" s="806"/>
      <c r="H813" s="806"/>
      <c r="I813" s="806"/>
      <c r="J813" s="806"/>
      <c r="K813" s="808"/>
      <c r="L813" s="808"/>
      <c r="M813" s="808"/>
      <c r="N813" s="808"/>
      <c r="O813" s="808"/>
      <c r="P813" s="808"/>
      <c r="Q813" s="808"/>
      <c r="R813" s="808"/>
      <c r="S813" s="808"/>
      <c r="T813" s="808"/>
      <c r="U813" s="808"/>
      <c r="V813" s="808"/>
      <c r="W813" s="808"/>
      <c r="X813" s="808"/>
      <c r="Y813" s="808"/>
      <c r="Z813" s="808"/>
      <c r="AA813" s="808"/>
      <c r="AB813" s="808"/>
      <c r="AC813" s="808"/>
    </row>
    <row r="814">
      <c r="A814" s="808"/>
      <c r="B814" s="808"/>
      <c r="C814" s="806"/>
      <c r="D814" s="806"/>
      <c r="E814" s="806"/>
      <c r="F814" s="806"/>
      <c r="G814" s="806"/>
      <c r="H814" s="806"/>
      <c r="I814" s="806"/>
      <c r="J814" s="806"/>
      <c r="K814" s="808"/>
      <c r="L814" s="808"/>
      <c r="M814" s="808"/>
      <c r="N814" s="808"/>
      <c r="O814" s="808"/>
      <c r="P814" s="808"/>
      <c r="Q814" s="808"/>
      <c r="R814" s="808"/>
      <c r="S814" s="808"/>
      <c r="T814" s="808"/>
      <c r="U814" s="808"/>
      <c r="V814" s="808"/>
      <c r="W814" s="808"/>
      <c r="X814" s="808"/>
      <c r="Y814" s="808"/>
      <c r="Z814" s="808"/>
      <c r="AA814" s="808"/>
      <c r="AB814" s="808"/>
      <c r="AC814" s="808"/>
    </row>
    <row r="815">
      <c r="A815" s="808"/>
      <c r="B815" s="808"/>
      <c r="C815" s="806"/>
      <c r="D815" s="806"/>
      <c r="E815" s="806"/>
      <c r="F815" s="806"/>
      <c r="G815" s="806"/>
      <c r="H815" s="806"/>
      <c r="I815" s="806"/>
      <c r="J815" s="806"/>
      <c r="K815" s="808"/>
      <c r="L815" s="808"/>
      <c r="M815" s="808"/>
      <c r="N815" s="808"/>
      <c r="O815" s="808"/>
      <c r="P815" s="808"/>
      <c r="Q815" s="808"/>
      <c r="R815" s="808"/>
      <c r="S815" s="808"/>
      <c r="T815" s="808"/>
      <c r="U815" s="808"/>
      <c r="V815" s="808"/>
      <c r="W815" s="808"/>
      <c r="X815" s="808"/>
      <c r="Y815" s="808"/>
      <c r="Z815" s="808"/>
      <c r="AA815" s="808"/>
      <c r="AB815" s="808"/>
      <c r="AC815" s="808"/>
    </row>
    <row r="816">
      <c r="A816" s="808"/>
      <c r="B816" s="808"/>
      <c r="C816" s="806"/>
      <c r="D816" s="806"/>
      <c r="E816" s="806"/>
      <c r="F816" s="806"/>
      <c r="G816" s="806"/>
      <c r="H816" s="806"/>
      <c r="I816" s="806"/>
      <c r="J816" s="806"/>
      <c r="K816" s="808"/>
      <c r="L816" s="808"/>
      <c r="M816" s="808"/>
      <c r="N816" s="808"/>
      <c r="O816" s="808"/>
      <c r="P816" s="808"/>
      <c r="Q816" s="808"/>
      <c r="R816" s="808"/>
      <c r="S816" s="808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</row>
    <row r="817">
      <c r="A817" s="808"/>
      <c r="B817" s="808"/>
      <c r="C817" s="806"/>
      <c r="D817" s="806"/>
      <c r="E817" s="806"/>
      <c r="F817" s="806"/>
      <c r="G817" s="806"/>
      <c r="H817" s="806"/>
      <c r="I817" s="806"/>
      <c r="J817" s="806"/>
      <c r="K817" s="808"/>
      <c r="L817" s="808"/>
      <c r="M817" s="808"/>
      <c r="N817" s="808"/>
      <c r="O817" s="808"/>
      <c r="P817" s="808"/>
      <c r="Q817" s="808"/>
      <c r="R817" s="808"/>
      <c r="S817" s="808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</row>
    <row r="818">
      <c r="A818" s="808"/>
      <c r="B818" s="808"/>
      <c r="C818" s="806"/>
      <c r="D818" s="806"/>
      <c r="E818" s="806"/>
      <c r="F818" s="806"/>
      <c r="G818" s="806"/>
      <c r="H818" s="806"/>
      <c r="I818" s="806"/>
      <c r="J818" s="806"/>
      <c r="K818" s="808"/>
      <c r="L818" s="808"/>
      <c r="M818" s="808"/>
      <c r="N818" s="808"/>
      <c r="O818" s="808"/>
      <c r="P818" s="808"/>
      <c r="Q818" s="808"/>
      <c r="R818" s="808"/>
      <c r="S818" s="808"/>
      <c r="T818" s="808"/>
      <c r="U818" s="808"/>
      <c r="V818" s="808"/>
      <c r="W818" s="808"/>
      <c r="X818" s="808"/>
      <c r="Y818" s="808"/>
      <c r="Z818" s="808"/>
      <c r="AA818" s="808"/>
      <c r="AB818" s="808"/>
      <c r="AC818" s="808"/>
    </row>
    <row r="819">
      <c r="A819" s="808"/>
      <c r="B819" s="808"/>
      <c r="C819" s="806"/>
      <c r="D819" s="806"/>
      <c r="E819" s="806"/>
      <c r="F819" s="806"/>
      <c r="G819" s="806"/>
      <c r="H819" s="806"/>
      <c r="I819" s="806"/>
      <c r="J819" s="806"/>
      <c r="K819" s="808"/>
      <c r="L819" s="808"/>
      <c r="M819" s="808"/>
      <c r="N819" s="808"/>
      <c r="O819" s="808"/>
      <c r="P819" s="808"/>
      <c r="Q819" s="808"/>
      <c r="R819" s="808"/>
      <c r="S819" s="808"/>
      <c r="T819" s="808"/>
      <c r="U819" s="808"/>
      <c r="V819" s="808"/>
      <c r="W819" s="808"/>
      <c r="X819" s="808"/>
      <c r="Y819" s="808"/>
      <c r="Z819" s="808"/>
      <c r="AA819" s="808"/>
      <c r="AB819" s="808"/>
      <c r="AC819" s="808"/>
    </row>
    <row r="820">
      <c r="A820" s="808"/>
      <c r="B820" s="808"/>
      <c r="C820" s="806"/>
      <c r="D820" s="806"/>
      <c r="E820" s="806"/>
      <c r="F820" s="806"/>
      <c r="G820" s="806"/>
      <c r="H820" s="806"/>
      <c r="I820" s="806"/>
      <c r="J820" s="806"/>
      <c r="K820" s="808"/>
      <c r="L820" s="808"/>
      <c r="M820" s="808"/>
      <c r="N820" s="808"/>
      <c r="O820" s="808"/>
      <c r="P820" s="808"/>
      <c r="Q820" s="808"/>
      <c r="R820" s="808"/>
      <c r="S820" s="808"/>
      <c r="T820" s="808"/>
      <c r="U820" s="808"/>
      <c r="V820" s="808"/>
      <c r="W820" s="808"/>
      <c r="X820" s="808"/>
      <c r="Y820" s="808"/>
      <c r="Z820" s="808"/>
      <c r="AA820" s="808"/>
      <c r="AB820" s="808"/>
      <c r="AC820" s="808"/>
    </row>
    <row r="821">
      <c r="A821" s="808"/>
      <c r="B821" s="808"/>
      <c r="C821" s="806"/>
      <c r="D821" s="806"/>
      <c r="E821" s="806"/>
      <c r="F821" s="806"/>
      <c r="G821" s="806"/>
      <c r="H821" s="806"/>
      <c r="I821" s="806"/>
      <c r="J821" s="806"/>
      <c r="K821" s="808"/>
      <c r="L821" s="808"/>
      <c r="M821" s="808"/>
      <c r="N821" s="808"/>
      <c r="O821" s="808"/>
      <c r="P821" s="808"/>
      <c r="Q821" s="808"/>
      <c r="R821" s="808"/>
      <c r="S821" s="808"/>
      <c r="T821" s="808"/>
      <c r="U821" s="808"/>
      <c r="V821" s="808"/>
      <c r="W821" s="808"/>
      <c r="X821" s="808"/>
      <c r="Y821" s="808"/>
      <c r="Z821" s="808"/>
      <c r="AA821" s="808"/>
      <c r="AB821" s="808"/>
      <c r="AC821" s="808"/>
    </row>
    <row r="822">
      <c r="A822" s="808"/>
      <c r="B822" s="808"/>
      <c r="C822" s="806"/>
      <c r="D822" s="806"/>
      <c r="E822" s="806"/>
      <c r="F822" s="806"/>
      <c r="G822" s="806"/>
      <c r="H822" s="806"/>
      <c r="I822" s="806"/>
      <c r="J822" s="806"/>
      <c r="K822" s="808"/>
      <c r="L822" s="808"/>
      <c r="M822" s="808"/>
      <c r="N822" s="808"/>
      <c r="O822" s="808"/>
      <c r="P822" s="808"/>
      <c r="Q822" s="808"/>
      <c r="R822" s="808"/>
      <c r="S822" s="808"/>
      <c r="T822" s="808"/>
      <c r="U822" s="808"/>
      <c r="V822" s="808"/>
      <c r="W822" s="808"/>
      <c r="X822" s="808"/>
      <c r="Y822" s="808"/>
      <c r="Z822" s="808"/>
      <c r="AA822" s="808"/>
      <c r="AB822" s="808"/>
      <c r="AC822" s="808"/>
    </row>
    <row r="823">
      <c r="A823" s="808"/>
      <c r="B823" s="808"/>
      <c r="C823" s="806"/>
      <c r="D823" s="806"/>
      <c r="E823" s="806"/>
      <c r="F823" s="806"/>
      <c r="G823" s="806"/>
      <c r="H823" s="806"/>
      <c r="I823" s="806"/>
      <c r="J823" s="806"/>
      <c r="K823" s="808"/>
      <c r="L823" s="808"/>
      <c r="M823" s="808"/>
      <c r="N823" s="808"/>
      <c r="O823" s="808"/>
      <c r="P823" s="808"/>
      <c r="Q823" s="808"/>
      <c r="R823" s="808"/>
      <c r="S823" s="808"/>
      <c r="T823" s="808"/>
      <c r="U823" s="808"/>
      <c r="V823" s="808"/>
      <c r="W823" s="808"/>
      <c r="X823" s="808"/>
      <c r="Y823" s="808"/>
      <c r="Z823" s="808"/>
      <c r="AA823" s="808"/>
      <c r="AB823" s="808"/>
      <c r="AC823" s="808"/>
    </row>
    <row r="824">
      <c r="A824" s="808"/>
      <c r="B824" s="808"/>
      <c r="C824" s="806"/>
      <c r="D824" s="806"/>
      <c r="E824" s="806"/>
      <c r="F824" s="806"/>
      <c r="G824" s="806"/>
      <c r="H824" s="806"/>
      <c r="I824" s="806"/>
      <c r="J824" s="806"/>
      <c r="K824" s="808"/>
      <c r="L824" s="808"/>
      <c r="M824" s="808"/>
      <c r="N824" s="808"/>
      <c r="O824" s="808"/>
      <c r="P824" s="808"/>
      <c r="Q824" s="808"/>
      <c r="R824" s="808"/>
      <c r="S824" s="808"/>
      <c r="T824" s="808"/>
      <c r="U824" s="808"/>
      <c r="V824" s="808"/>
      <c r="W824" s="808"/>
      <c r="X824" s="808"/>
      <c r="Y824" s="808"/>
      <c r="Z824" s="808"/>
      <c r="AA824" s="808"/>
      <c r="AB824" s="808"/>
      <c r="AC824" s="808"/>
    </row>
    <row r="825">
      <c r="A825" s="808"/>
      <c r="B825" s="808"/>
      <c r="C825" s="806"/>
      <c r="D825" s="806"/>
      <c r="E825" s="806"/>
      <c r="F825" s="806"/>
      <c r="G825" s="806"/>
      <c r="H825" s="806"/>
      <c r="I825" s="806"/>
      <c r="J825" s="806"/>
      <c r="K825" s="808"/>
      <c r="L825" s="808"/>
      <c r="M825" s="808"/>
      <c r="N825" s="808"/>
      <c r="O825" s="808"/>
      <c r="P825" s="808"/>
      <c r="Q825" s="808"/>
      <c r="R825" s="808"/>
      <c r="S825" s="808"/>
      <c r="T825" s="808"/>
      <c r="U825" s="808"/>
      <c r="V825" s="808"/>
      <c r="W825" s="808"/>
      <c r="X825" s="808"/>
      <c r="Y825" s="808"/>
      <c r="Z825" s="808"/>
      <c r="AA825" s="808"/>
      <c r="AB825" s="808"/>
      <c r="AC825" s="808"/>
    </row>
    <row r="826">
      <c r="A826" s="808"/>
      <c r="B826" s="808"/>
      <c r="C826" s="806"/>
      <c r="D826" s="806"/>
      <c r="E826" s="806"/>
      <c r="F826" s="806"/>
      <c r="G826" s="806"/>
      <c r="H826" s="806"/>
      <c r="I826" s="806"/>
      <c r="J826" s="806"/>
      <c r="K826" s="808"/>
      <c r="L826" s="808"/>
      <c r="M826" s="808"/>
      <c r="N826" s="808"/>
      <c r="O826" s="808"/>
      <c r="P826" s="808"/>
      <c r="Q826" s="808"/>
      <c r="R826" s="808"/>
      <c r="S826" s="808"/>
      <c r="T826" s="808"/>
      <c r="U826" s="808"/>
      <c r="V826" s="808"/>
      <c r="W826" s="808"/>
      <c r="X826" s="808"/>
      <c r="Y826" s="808"/>
      <c r="Z826" s="808"/>
      <c r="AA826" s="808"/>
      <c r="AB826" s="808"/>
      <c r="AC826" s="808"/>
    </row>
    <row r="827">
      <c r="A827" s="808"/>
      <c r="B827" s="808"/>
      <c r="C827" s="806"/>
      <c r="D827" s="806"/>
      <c r="E827" s="806"/>
      <c r="F827" s="806"/>
      <c r="G827" s="806"/>
      <c r="H827" s="806"/>
      <c r="I827" s="806"/>
      <c r="J827" s="806"/>
      <c r="K827" s="808"/>
      <c r="L827" s="808"/>
      <c r="M827" s="808"/>
      <c r="N827" s="808"/>
      <c r="O827" s="808"/>
      <c r="P827" s="808"/>
      <c r="Q827" s="808"/>
      <c r="R827" s="808"/>
      <c r="S827" s="808"/>
      <c r="T827" s="808"/>
      <c r="U827" s="808"/>
      <c r="V827" s="808"/>
      <c r="W827" s="808"/>
      <c r="X827" s="808"/>
      <c r="Y827" s="808"/>
      <c r="Z827" s="808"/>
      <c r="AA827" s="808"/>
      <c r="AB827" s="808"/>
      <c r="AC827" s="808"/>
    </row>
    <row r="828">
      <c r="A828" s="808"/>
      <c r="B828" s="808"/>
      <c r="C828" s="806"/>
      <c r="D828" s="806"/>
      <c r="E828" s="806"/>
      <c r="F828" s="806"/>
      <c r="G828" s="806"/>
      <c r="H828" s="806"/>
      <c r="I828" s="806"/>
      <c r="J828" s="806"/>
      <c r="K828" s="808"/>
      <c r="L828" s="808"/>
      <c r="M828" s="808"/>
      <c r="N828" s="808"/>
      <c r="O828" s="808"/>
      <c r="P828" s="808"/>
      <c r="Q828" s="808"/>
      <c r="R828" s="808"/>
      <c r="S828" s="808"/>
      <c r="T828" s="808"/>
      <c r="U828" s="808"/>
      <c r="V828" s="808"/>
      <c r="W828" s="808"/>
      <c r="X828" s="808"/>
      <c r="Y828" s="808"/>
      <c r="Z828" s="808"/>
      <c r="AA828" s="808"/>
      <c r="AB828" s="808"/>
      <c r="AC828" s="808"/>
    </row>
    <row r="829">
      <c r="A829" s="808"/>
      <c r="B829" s="808"/>
      <c r="C829" s="806"/>
      <c r="D829" s="806"/>
      <c r="E829" s="806"/>
      <c r="F829" s="806"/>
      <c r="G829" s="806"/>
      <c r="H829" s="806"/>
      <c r="I829" s="806"/>
      <c r="J829" s="806"/>
      <c r="K829" s="808"/>
      <c r="L829" s="808"/>
      <c r="M829" s="808"/>
      <c r="N829" s="808"/>
      <c r="O829" s="808"/>
      <c r="P829" s="808"/>
      <c r="Q829" s="808"/>
      <c r="R829" s="808"/>
      <c r="S829" s="808"/>
      <c r="T829" s="808"/>
      <c r="U829" s="808"/>
      <c r="V829" s="808"/>
      <c r="W829" s="808"/>
      <c r="X829" s="808"/>
      <c r="Y829" s="808"/>
      <c r="Z829" s="808"/>
      <c r="AA829" s="808"/>
      <c r="AB829" s="808"/>
      <c r="AC829" s="808"/>
    </row>
    <row r="830">
      <c r="A830" s="808"/>
      <c r="B830" s="808"/>
      <c r="C830" s="806"/>
      <c r="D830" s="806"/>
      <c r="E830" s="806"/>
      <c r="F830" s="806"/>
      <c r="G830" s="806"/>
      <c r="H830" s="806"/>
      <c r="I830" s="806"/>
      <c r="J830" s="806"/>
      <c r="K830" s="808"/>
      <c r="L830" s="808"/>
      <c r="M830" s="808"/>
      <c r="N830" s="808"/>
      <c r="O830" s="808"/>
      <c r="P830" s="808"/>
      <c r="Q830" s="808"/>
      <c r="R830" s="808"/>
      <c r="S830" s="808"/>
      <c r="T830" s="808"/>
      <c r="U830" s="808"/>
      <c r="V830" s="808"/>
      <c r="W830" s="808"/>
      <c r="X830" s="808"/>
      <c r="Y830" s="808"/>
      <c r="Z830" s="808"/>
      <c r="AA830" s="808"/>
      <c r="AB830" s="808"/>
      <c r="AC830" s="808"/>
    </row>
    <row r="831">
      <c r="A831" s="808"/>
      <c r="B831" s="808"/>
      <c r="C831" s="806"/>
      <c r="D831" s="806"/>
      <c r="E831" s="806"/>
      <c r="F831" s="806"/>
      <c r="G831" s="806"/>
      <c r="H831" s="806"/>
      <c r="I831" s="806"/>
      <c r="J831" s="806"/>
      <c r="K831" s="808"/>
      <c r="L831" s="808"/>
      <c r="M831" s="808"/>
      <c r="N831" s="808"/>
      <c r="O831" s="808"/>
      <c r="P831" s="808"/>
      <c r="Q831" s="808"/>
      <c r="R831" s="808"/>
      <c r="S831" s="808"/>
      <c r="T831" s="808"/>
      <c r="U831" s="808"/>
      <c r="V831" s="808"/>
      <c r="W831" s="808"/>
      <c r="X831" s="808"/>
      <c r="Y831" s="808"/>
      <c r="Z831" s="808"/>
      <c r="AA831" s="808"/>
      <c r="AB831" s="808"/>
      <c r="AC831" s="808"/>
    </row>
    <row r="832">
      <c r="A832" s="808"/>
      <c r="B832" s="808"/>
      <c r="C832" s="806"/>
      <c r="D832" s="806"/>
      <c r="E832" s="806"/>
      <c r="F832" s="806"/>
      <c r="G832" s="806"/>
      <c r="H832" s="806"/>
      <c r="I832" s="806"/>
      <c r="J832" s="806"/>
      <c r="K832" s="808"/>
      <c r="L832" s="808"/>
      <c r="M832" s="808"/>
      <c r="N832" s="808"/>
      <c r="O832" s="808"/>
      <c r="P832" s="808"/>
      <c r="Q832" s="808"/>
      <c r="R832" s="808"/>
      <c r="S832" s="808"/>
      <c r="T832" s="808"/>
      <c r="U832" s="808"/>
      <c r="V832" s="808"/>
      <c r="W832" s="808"/>
      <c r="X832" s="808"/>
      <c r="Y832" s="808"/>
      <c r="Z832" s="808"/>
      <c r="AA832" s="808"/>
      <c r="AB832" s="808"/>
      <c r="AC832" s="808"/>
    </row>
    <row r="833">
      <c r="A833" s="808"/>
      <c r="B833" s="808"/>
      <c r="C833" s="806"/>
      <c r="D833" s="806"/>
      <c r="E833" s="806"/>
      <c r="F833" s="806"/>
      <c r="G833" s="806"/>
      <c r="H833" s="806"/>
      <c r="I833" s="806"/>
      <c r="J833" s="806"/>
      <c r="K833" s="808"/>
      <c r="L833" s="808"/>
      <c r="M833" s="808"/>
      <c r="N833" s="808"/>
      <c r="O833" s="808"/>
      <c r="P833" s="808"/>
      <c r="Q833" s="808"/>
      <c r="R833" s="808"/>
      <c r="S833" s="808"/>
      <c r="T833" s="808"/>
      <c r="U833" s="808"/>
      <c r="V833" s="808"/>
      <c r="W833" s="808"/>
      <c r="X833" s="808"/>
      <c r="Y833" s="808"/>
      <c r="Z833" s="808"/>
      <c r="AA833" s="808"/>
      <c r="AB833" s="808"/>
      <c r="AC833" s="808"/>
    </row>
    <row r="834">
      <c r="A834" s="808"/>
      <c r="B834" s="808"/>
      <c r="C834" s="806"/>
      <c r="D834" s="806"/>
      <c r="E834" s="806"/>
      <c r="F834" s="806"/>
      <c r="G834" s="806"/>
      <c r="H834" s="806"/>
      <c r="I834" s="806"/>
      <c r="J834" s="806"/>
      <c r="K834" s="808"/>
      <c r="L834" s="808"/>
      <c r="M834" s="808"/>
      <c r="N834" s="808"/>
      <c r="O834" s="808"/>
      <c r="P834" s="808"/>
      <c r="Q834" s="808"/>
      <c r="R834" s="808"/>
      <c r="S834" s="808"/>
      <c r="T834" s="808"/>
      <c r="U834" s="808"/>
      <c r="V834" s="808"/>
      <c r="W834" s="808"/>
      <c r="X834" s="808"/>
      <c r="Y834" s="808"/>
      <c r="Z834" s="808"/>
      <c r="AA834" s="808"/>
      <c r="AB834" s="808"/>
      <c r="AC834" s="808"/>
    </row>
    <row r="835">
      <c r="A835" s="808"/>
      <c r="B835" s="808"/>
      <c r="C835" s="806"/>
      <c r="D835" s="806"/>
      <c r="E835" s="806"/>
      <c r="F835" s="806"/>
      <c r="G835" s="806"/>
      <c r="H835" s="806"/>
      <c r="I835" s="806"/>
      <c r="J835" s="806"/>
      <c r="K835" s="808"/>
      <c r="L835" s="808"/>
      <c r="M835" s="808"/>
      <c r="N835" s="808"/>
      <c r="O835" s="808"/>
      <c r="P835" s="808"/>
      <c r="Q835" s="808"/>
      <c r="R835" s="808"/>
      <c r="S835" s="808"/>
      <c r="T835" s="808"/>
      <c r="U835" s="808"/>
      <c r="V835" s="808"/>
      <c r="W835" s="808"/>
      <c r="X835" s="808"/>
      <c r="Y835" s="808"/>
      <c r="Z835" s="808"/>
      <c r="AA835" s="808"/>
      <c r="AB835" s="808"/>
      <c r="AC835" s="808"/>
    </row>
    <row r="836">
      <c r="A836" s="808"/>
      <c r="B836" s="808"/>
      <c r="C836" s="806"/>
      <c r="D836" s="806"/>
      <c r="E836" s="806"/>
      <c r="F836" s="806"/>
      <c r="G836" s="806"/>
      <c r="H836" s="806"/>
      <c r="I836" s="806"/>
      <c r="J836" s="806"/>
      <c r="K836" s="808"/>
      <c r="L836" s="808"/>
      <c r="M836" s="808"/>
      <c r="N836" s="808"/>
      <c r="O836" s="808"/>
      <c r="P836" s="808"/>
      <c r="Q836" s="808"/>
      <c r="R836" s="808"/>
      <c r="S836" s="808"/>
      <c r="T836" s="808"/>
      <c r="U836" s="808"/>
      <c r="V836" s="808"/>
      <c r="W836" s="808"/>
      <c r="X836" s="808"/>
      <c r="Y836" s="808"/>
      <c r="Z836" s="808"/>
      <c r="AA836" s="808"/>
      <c r="AB836" s="808"/>
      <c r="AC836" s="808"/>
    </row>
    <row r="837">
      <c r="A837" s="808"/>
      <c r="B837" s="808"/>
      <c r="C837" s="806"/>
      <c r="D837" s="806"/>
      <c r="E837" s="806"/>
      <c r="F837" s="806"/>
      <c r="G837" s="806"/>
      <c r="H837" s="806"/>
      <c r="I837" s="806"/>
      <c r="J837" s="806"/>
      <c r="K837" s="808"/>
      <c r="L837" s="808"/>
      <c r="M837" s="808"/>
      <c r="N837" s="808"/>
      <c r="O837" s="808"/>
      <c r="P837" s="808"/>
      <c r="Q837" s="808"/>
      <c r="R837" s="808"/>
      <c r="S837" s="808"/>
      <c r="T837" s="808"/>
      <c r="U837" s="808"/>
      <c r="V837" s="808"/>
      <c r="W837" s="808"/>
      <c r="X837" s="808"/>
      <c r="Y837" s="808"/>
      <c r="Z837" s="808"/>
      <c r="AA837" s="808"/>
      <c r="AB837" s="808"/>
      <c r="AC837" s="808"/>
    </row>
    <row r="838">
      <c r="A838" s="808"/>
      <c r="B838" s="808"/>
      <c r="C838" s="806"/>
      <c r="D838" s="806"/>
      <c r="E838" s="806"/>
      <c r="F838" s="806"/>
      <c r="G838" s="806"/>
      <c r="H838" s="806"/>
      <c r="I838" s="806"/>
      <c r="J838" s="806"/>
      <c r="K838" s="808"/>
      <c r="L838" s="808"/>
      <c r="M838" s="808"/>
      <c r="N838" s="808"/>
      <c r="O838" s="808"/>
      <c r="P838" s="808"/>
      <c r="Q838" s="808"/>
      <c r="R838" s="808"/>
      <c r="S838" s="808"/>
      <c r="T838" s="808"/>
      <c r="U838" s="808"/>
      <c r="V838" s="808"/>
      <c r="W838" s="808"/>
      <c r="X838" s="808"/>
      <c r="Y838" s="808"/>
      <c r="Z838" s="808"/>
      <c r="AA838" s="808"/>
      <c r="AB838" s="808"/>
      <c r="AC838" s="808"/>
    </row>
    <row r="839">
      <c r="A839" s="808"/>
      <c r="B839" s="808"/>
      <c r="C839" s="806"/>
      <c r="D839" s="806"/>
      <c r="E839" s="806"/>
      <c r="F839" s="806"/>
      <c r="G839" s="806"/>
      <c r="H839" s="806"/>
      <c r="I839" s="806"/>
      <c r="J839" s="806"/>
      <c r="K839" s="808"/>
      <c r="L839" s="808"/>
      <c r="M839" s="808"/>
      <c r="N839" s="808"/>
      <c r="O839" s="808"/>
      <c r="P839" s="808"/>
      <c r="Q839" s="808"/>
      <c r="R839" s="808"/>
      <c r="S839" s="808"/>
      <c r="T839" s="808"/>
      <c r="U839" s="808"/>
      <c r="V839" s="808"/>
      <c r="W839" s="808"/>
      <c r="X839" s="808"/>
      <c r="Y839" s="808"/>
      <c r="Z839" s="808"/>
      <c r="AA839" s="808"/>
      <c r="AB839" s="808"/>
      <c r="AC839" s="808"/>
    </row>
    <row r="840">
      <c r="A840" s="808"/>
      <c r="B840" s="808"/>
      <c r="C840" s="806"/>
      <c r="D840" s="806"/>
      <c r="E840" s="806"/>
      <c r="F840" s="806"/>
      <c r="G840" s="806"/>
      <c r="H840" s="806"/>
      <c r="I840" s="806"/>
      <c r="J840" s="806"/>
      <c r="K840" s="808"/>
      <c r="L840" s="808"/>
      <c r="M840" s="808"/>
      <c r="N840" s="808"/>
      <c r="O840" s="808"/>
      <c r="P840" s="808"/>
      <c r="Q840" s="808"/>
      <c r="R840" s="808"/>
      <c r="S840" s="808"/>
      <c r="T840" s="808"/>
      <c r="U840" s="808"/>
      <c r="V840" s="808"/>
      <c r="W840" s="808"/>
      <c r="X840" s="808"/>
      <c r="Y840" s="808"/>
      <c r="Z840" s="808"/>
      <c r="AA840" s="808"/>
      <c r="AB840" s="808"/>
      <c r="AC840" s="808"/>
    </row>
    <row r="841">
      <c r="A841" s="808"/>
      <c r="B841" s="808"/>
      <c r="C841" s="806"/>
      <c r="D841" s="806"/>
      <c r="E841" s="806"/>
      <c r="F841" s="806"/>
      <c r="G841" s="806"/>
      <c r="H841" s="806"/>
      <c r="I841" s="806"/>
      <c r="J841" s="806"/>
      <c r="K841" s="808"/>
      <c r="L841" s="808"/>
      <c r="M841" s="808"/>
      <c r="N841" s="808"/>
      <c r="O841" s="808"/>
      <c r="P841" s="808"/>
      <c r="Q841" s="808"/>
      <c r="R841" s="808"/>
      <c r="S841" s="808"/>
      <c r="T841" s="808"/>
      <c r="U841" s="808"/>
      <c r="V841" s="808"/>
      <c r="W841" s="808"/>
      <c r="X841" s="808"/>
      <c r="Y841" s="808"/>
      <c r="Z841" s="808"/>
      <c r="AA841" s="808"/>
      <c r="AB841" s="808"/>
      <c r="AC841" s="808"/>
    </row>
    <row r="842">
      <c r="A842" s="808"/>
      <c r="B842" s="808"/>
      <c r="C842" s="806"/>
      <c r="D842" s="806"/>
      <c r="E842" s="806"/>
      <c r="F842" s="806"/>
      <c r="G842" s="806"/>
      <c r="H842" s="806"/>
      <c r="I842" s="806"/>
      <c r="J842" s="806"/>
      <c r="K842" s="808"/>
      <c r="L842" s="808"/>
      <c r="M842" s="808"/>
      <c r="N842" s="808"/>
      <c r="O842" s="808"/>
      <c r="P842" s="808"/>
      <c r="Q842" s="808"/>
      <c r="R842" s="808"/>
      <c r="S842" s="808"/>
      <c r="T842" s="808"/>
      <c r="U842" s="808"/>
      <c r="V842" s="808"/>
      <c r="W842" s="808"/>
      <c r="X842" s="808"/>
      <c r="Y842" s="808"/>
      <c r="Z842" s="808"/>
      <c r="AA842" s="808"/>
      <c r="AB842" s="808"/>
      <c r="AC842" s="808"/>
    </row>
    <row r="843">
      <c r="A843" s="808"/>
      <c r="B843" s="808"/>
      <c r="C843" s="806"/>
      <c r="D843" s="806"/>
      <c r="E843" s="806"/>
      <c r="F843" s="806"/>
      <c r="G843" s="806"/>
      <c r="H843" s="806"/>
      <c r="I843" s="806"/>
      <c r="J843" s="806"/>
      <c r="K843" s="808"/>
      <c r="L843" s="808"/>
      <c r="M843" s="808"/>
      <c r="N843" s="808"/>
      <c r="O843" s="808"/>
      <c r="P843" s="808"/>
      <c r="Q843" s="808"/>
      <c r="R843" s="808"/>
      <c r="S843" s="808"/>
      <c r="T843" s="808"/>
      <c r="U843" s="808"/>
      <c r="V843" s="808"/>
      <c r="W843" s="808"/>
      <c r="X843" s="808"/>
      <c r="Y843" s="808"/>
      <c r="Z843" s="808"/>
      <c r="AA843" s="808"/>
      <c r="AB843" s="808"/>
      <c r="AC843" s="808"/>
    </row>
    <row r="844">
      <c r="A844" s="808"/>
      <c r="B844" s="808"/>
      <c r="C844" s="806"/>
      <c r="D844" s="806"/>
      <c r="E844" s="806"/>
      <c r="F844" s="806"/>
      <c r="G844" s="806"/>
      <c r="H844" s="806"/>
      <c r="I844" s="806"/>
      <c r="J844" s="806"/>
      <c r="K844" s="808"/>
      <c r="L844" s="808"/>
      <c r="M844" s="808"/>
      <c r="N844" s="808"/>
      <c r="O844" s="808"/>
      <c r="P844" s="808"/>
      <c r="Q844" s="808"/>
      <c r="R844" s="808"/>
      <c r="S844" s="808"/>
      <c r="T844" s="808"/>
      <c r="U844" s="808"/>
      <c r="V844" s="808"/>
      <c r="W844" s="808"/>
      <c r="X844" s="808"/>
      <c r="Y844" s="808"/>
      <c r="Z844" s="808"/>
      <c r="AA844" s="808"/>
      <c r="AB844" s="808"/>
      <c r="AC844" s="808"/>
    </row>
    <row r="845">
      <c r="A845" s="808"/>
      <c r="B845" s="808"/>
      <c r="C845" s="806"/>
      <c r="D845" s="806"/>
      <c r="E845" s="806"/>
      <c r="F845" s="806"/>
      <c r="G845" s="806"/>
      <c r="H845" s="806"/>
      <c r="I845" s="806"/>
      <c r="J845" s="806"/>
      <c r="K845" s="808"/>
      <c r="L845" s="808"/>
      <c r="M845" s="808"/>
      <c r="N845" s="808"/>
      <c r="O845" s="808"/>
      <c r="P845" s="808"/>
      <c r="Q845" s="808"/>
      <c r="R845" s="808"/>
      <c r="S845" s="808"/>
      <c r="T845" s="808"/>
      <c r="U845" s="808"/>
      <c r="V845" s="808"/>
      <c r="W845" s="808"/>
      <c r="X845" s="808"/>
      <c r="Y845" s="808"/>
      <c r="Z845" s="808"/>
      <c r="AA845" s="808"/>
      <c r="AB845" s="808"/>
      <c r="AC845" s="808"/>
    </row>
    <row r="846">
      <c r="A846" s="808"/>
      <c r="B846" s="808"/>
      <c r="C846" s="806"/>
      <c r="D846" s="806"/>
      <c r="E846" s="806"/>
      <c r="F846" s="806"/>
      <c r="G846" s="806"/>
      <c r="H846" s="806"/>
      <c r="I846" s="806"/>
      <c r="J846" s="806"/>
      <c r="K846" s="808"/>
      <c r="L846" s="808"/>
      <c r="M846" s="808"/>
      <c r="N846" s="808"/>
      <c r="O846" s="808"/>
      <c r="P846" s="808"/>
      <c r="Q846" s="808"/>
      <c r="R846" s="808"/>
      <c r="S846" s="808"/>
      <c r="T846" s="808"/>
      <c r="U846" s="808"/>
      <c r="V846" s="808"/>
      <c r="W846" s="808"/>
      <c r="X846" s="808"/>
      <c r="Y846" s="808"/>
      <c r="Z846" s="808"/>
      <c r="AA846" s="808"/>
      <c r="AB846" s="808"/>
      <c r="AC846" s="808"/>
    </row>
    <row r="847">
      <c r="A847" s="808"/>
      <c r="B847" s="808"/>
      <c r="C847" s="806"/>
      <c r="D847" s="806"/>
      <c r="E847" s="806"/>
      <c r="F847" s="806"/>
      <c r="G847" s="806"/>
      <c r="H847" s="806"/>
      <c r="I847" s="806"/>
      <c r="J847" s="806"/>
      <c r="K847" s="808"/>
      <c r="L847" s="808"/>
      <c r="M847" s="808"/>
      <c r="N847" s="808"/>
      <c r="O847" s="808"/>
      <c r="P847" s="808"/>
      <c r="Q847" s="808"/>
      <c r="R847" s="808"/>
      <c r="S847" s="808"/>
      <c r="T847" s="808"/>
      <c r="U847" s="808"/>
      <c r="V847" s="808"/>
      <c r="W847" s="808"/>
      <c r="X847" s="808"/>
      <c r="Y847" s="808"/>
      <c r="Z847" s="808"/>
      <c r="AA847" s="808"/>
      <c r="AB847" s="808"/>
      <c r="AC847" s="808"/>
    </row>
    <row r="848">
      <c r="A848" s="808"/>
      <c r="B848" s="808"/>
      <c r="C848" s="806"/>
      <c r="D848" s="806"/>
      <c r="E848" s="806"/>
      <c r="F848" s="806"/>
      <c r="G848" s="806"/>
      <c r="H848" s="806"/>
      <c r="I848" s="806"/>
      <c r="J848" s="806"/>
      <c r="K848" s="808"/>
      <c r="L848" s="808"/>
      <c r="M848" s="808"/>
      <c r="N848" s="808"/>
      <c r="O848" s="808"/>
      <c r="P848" s="808"/>
      <c r="Q848" s="808"/>
      <c r="R848" s="808"/>
      <c r="S848" s="808"/>
      <c r="T848" s="808"/>
      <c r="U848" s="808"/>
      <c r="V848" s="808"/>
      <c r="W848" s="808"/>
      <c r="X848" s="808"/>
      <c r="Y848" s="808"/>
      <c r="Z848" s="808"/>
      <c r="AA848" s="808"/>
      <c r="AB848" s="808"/>
      <c r="AC848" s="808"/>
    </row>
    <row r="849">
      <c r="A849" s="808"/>
      <c r="B849" s="808"/>
      <c r="C849" s="806"/>
      <c r="D849" s="806"/>
      <c r="E849" s="806"/>
      <c r="F849" s="806"/>
      <c r="G849" s="806"/>
      <c r="H849" s="806"/>
      <c r="I849" s="806"/>
      <c r="J849" s="806"/>
      <c r="K849" s="808"/>
      <c r="L849" s="808"/>
      <c r="M849" s="808"/>
      <c r="N849" s="808"/>
      <c r="O849" s="808"/>
      <c r="P849" s="808"/>
      <c r="Q849" s="808"/>
      <c r="R849" s="808"/>
      <c r="S849" s="808"/>
      <c r="T849" s="808"/>
      <c r="U849" s="808"/>
      <c r="V849" s="808"/>
      <c r="W849" s="808"/>
      <c r="X849" s="808"/>
      <c r="Y849" s="808"/>
      <c r="Z849" s="808"/>
      <c r="AA849" s="808"/>
      <c r="AB849" s="808"/>
      <c r="AC849" s="808"/>
    </row>
    <row r="850">
      <c r="A850" s="808"/>
      <c r="B850" s="808"/>
      <c r="C850" s="806"/>
      <c r="D850" s="806"/>
      <c r="E850" s="806"/>
      <c r="F850" s="806"/>
      <c r="G850" s="806"/>
      <c r="H850" s="806"/>
      <c r="I850" s="806"/>
      <c r="J850" s="806"/>
      <c r="K850" s="808"/>
      <c r="L850" s="808"/>
      <c r="M850" s="808"/>
      <c r="N850" s="808"/>
      <c r="O850" s="808"/>
      <c r="P850" s="808"/>
      <c r="Q850" s="808"/>
      <c r="R850" s="808"/>
      <c r="S850" s="808"/>
      <c r="T850" s="808"/>
      <c r="U850" s="808"/>
      <c r="V850" s="808"/>
      <c r="W850" s="808"/>
      <c r="X850" s="808"/>
      <c r="Y850" s="808"/>
      <c r="Z850" s="808"/>
      <c r="AA850" s="808"/>
      <c r="AB850" s="808"/>
      <c r="AC850" s="808"/>
    </row>
    <row r="851">
      <c r="A851" s="808"/>
      <c r="B851" s="808"/>
      <c r="C851" s="806"/>
      <c r="D851" s="806"/>
      <c r="E851" s="806"/>
      <c r="F851" s="806"/>
      <c r="G851" s="806"/>
      <c r="H851" s="806"/>
      <c r="I851" s="806"/>
      <c r="J851" s="806"/>
      <c r="K851" s="808"/>
      <c r="L851" s="808"/>
      <c r="M851" s="808"/>
      <c r="N851" s="808"/>
      <c r="O851" s="808"/>
      <c r="P851" s="808"/>
      <c r="Q851" s="808"/>
      <c r="R851" s="808"/>
      <c r="S851" s="808"/>
      <c r="T851" s="808"/>
      <c r="U851" s="808"/>
      <c r="V851" s="808"/>
      <c r="W851" s="808"/>
      <c r="X851" s="808"/>
      <c r="Y851" s="808"/>
      <c r="Z851" s="808"/>
      <c r="AA851" s="808"/>
      <c r="AB851" s="808"/>
      <c r="AC851" s="808"/>
    </row>
    <row r="852">
      <c r="A852" s="808"/>
      <c r="B852" s="808"/>
      <c r="C852" s="806"/>
      <c r="D852" s="806"/>
      <c r="E852" s="806"/>
      <c r="F852" s="806"/>
      <c r="G852" s="806"/>
      <c r="H852" s="806"/>
      <c r="I852" s="806"/>
      <c r="J852" s="806"/>
      <c r="K852" s="808"/>
      <c r="L852" s="808"/>
      <c r="M852" s="808"/>
      <c r="N852" s="808"/>
      <c r="O852" s="808"/>
      <c r="P852" s="808"/>
      <c r="Q852" s="808"/>
      <c r="R852" s="808"/>
      <c r="S852" s="808"/>
      <c r="T852" s="808"/>
      <c r="U852" s="808"/>
      <c r="V852" s="808"/>
      <c r="W852" s="808"/>
      <c r="X852" s="808"/>
      <c r="Y852" s="808"/>
      <c r="Z852" s="808"/>
      <c r="AA852" s="808"/>
      <c r="AB852" s="808"/>
      <c r="AC852" s="808"/>
    </row>
    <row r="853">
      <c r="A853" s="808"/>
      <c r="B853" s="808"/>
      <c r="C853" s="806"/>
      <c r="D853" s="806"/>
      <c r="E853" s="806"/>
      <c r="F853" s="806"/>
      <c r="G853" s="806"/>
      <c r="H853" s="806"/>
      <c r="I853" s="806"/>
      <c r="J853" s="806"/>
      <c r="K853" s="808"/>
      <c r="L853" s="808"/>
      <c r="M853" s="808"/>
      <c r="N853" s="808"/>
      <c r="O853" s="808"/>
      <c r="P853" s="808"/>
      <c r="Q853" s="808"/>
      <c r="R853" s="808"/>
      <c r="S853" s="808"/>
      <c r="T853" s="808"/>
      <c r="U853" s="808"/>
      <c r="V853" s="808"/>
      <c r="W853" s="808"/>
      <c r="X853" s="808"/>
      <c r="Y853" s="808"/>
      <c r="Z853" s="808"/>
      <c r="AA853" s="808"/>
      <c r="AB853" s="808"/>
      <c r="AC853" s="808"/>
    </row>
    <row r="854">
      <c r="A854" s="808"/>
      <c r="B854" s="808"/>
      <c r="C854" s="806"/>
      <c r="D854" s="806"/>
      <c r="E854" s="806"/>
      <c r="F854" s="806"/>
      <c r="G854" s="806"/>
      <c r="H854" s="806"/>
      <c r="I854" s="806"/>
      <c r="J854" s="806"/>
      <c r="K854" s="808"/>
      <c r="L854" s="808"/>
      <c r="M854" s="808"/>
      <c r="N854" s="808"/>
      <c r="O854" s="808"/>
      <c r="P854" s="808"/>
      <c r="Q854" s="808"/>
      <c r="R854" s="808"/>
      <c r="S854" s="808"/>
      <c r="T854" s="808"/>
      <c r="U854" s="808"/>
      <c r="V854" s="808"/>
      <c r="W854" s="808"/>
      <c r="X854" s="808"/>
      <c r="Y854" s="808"/>
      <c r="Z854" s="808"/>
      <c r="AA854" s="808"/>
      <c r="AB854" s="808"/>
      <c r="AC854" s="808"/>
    </row>
    <row r="855">
      <c r="A855" s="808"/>
      <c r="B855" s="808"/>
      <c r="C855" s="806"/>
      <c r="D855" s="806"/>
      <c r="E855" s="806"/>
      <c r="F855" s="806"/>
      <c r="G855" s="806"/>
      <c r="H855" s="806"/>
      <c r="I855" s="806"/>
      <c r="J855" s="806"/>
      <c r="K855" s="808"/>
      <c r="L855" s="808"/>
      <c r="M855" s="808"/>
      <c r="N855" s="808"/>
      <c r="O855" s="808"/>
      <c r="P855" s="808"/>
      <c r="Q855" s="808"/>
      <c r="R855" s="808"/>
      <c r="S855" s="808"/>
      <c r="T855" s="808"/>
      <c r="U855" s="808"/>
      <c r="V855" s="808"/>
      <c r="W855" s="808"/>
      <c r="X855" s="808"/>
      <c r="Y855" s="808"/>
      <c r="Z855" s="808"/>
      <c r="AA855" s="808"/>
      <c r="AB855" s="808"/>
      <c r="AC855" s="808"/>
    </row>
    <row r="856">
      <c r="A856" s="808"/>
      <c r="B856" s="808"/>
      <c r="C856" s="806"/>
      <c r="D856" s="806"/>
      <c r="E856" s="806"/>
      <c r="F856" s="806"/>
      <c r="G856" s="806"/>
      <c r="H856" s="806"/>
      <c r="I856" s="806"/>
      <c r="J856" s="806"/>
      <c r="K856" s="808"/>
      <c r="L856" s="808"/>
      <c r="M856" s="808"/>
      <c r="N856" s="808"/>
      <c r="O856" s="808"/>
      <c r="P856" s="808"/>
      <c r="Q856" s="808"/>
      <c r="R856" s="808"/>
      <c r="S856" s="808"/>
      <c r="T856" s="808"/>
      <c r="U856" s="808"/>
      <c r="V856" s="808"/>
      <c r="W856" s="808"/>
      <c r="X856" s="808"/>
      <c r="Y856" s="808"/>
      <c r="Z856" s="808"/>
      <c r="AA856" s="808"/>
      <c r="AB856" s="808"/>
      <c r="AC856" s="808"/>
    </row>
    <row r="857">
      <c r="A857" s="808"/>
      <c r="B857" s="808"/>
      <c r="C857" s="806"/>
      <c r="D857" s="806"/>
      <c r="E857" s="806"/>
      <c r="F857" s="806"/>
      <c r="G857" s="806"/>
      <c r="H857" s="806"/>
      <c r="I857" s="806"/>
      <c r="J857" s="806"/>
      <c r="K857" s="808"/>
      <c r="L857" s="808"/>
      <c r="M857" s="808"/>
      <c r="N857" s="808"/>
      <c r="O857" s="808"/>
      <c r="P857" s="808"/>
      <c r="Q857" s="808"/>
      <c r="R857" s="808"/>
      <c r="S857" s="808"/>
      <c r="T857" s="808"/>
      <c r="U857" s="808"/>
      <c r="V857" s="808"/>
      <c r="W857" s="808"/>
      <c r="X857" s="808"/>
      <c r="Y857" s="808"/>
      <c r="Z857" s="808"/>
      <c r="AA857" s="808"/>
      <c r="AB857" s="808"/>
      <c r="AC857" s="808"/>
    </row>
    <row r="858">
      <c r="A858" s="808"/>
      <c r="B858" s="808"/>
      <c r="C858" s="806"/>
      <c r="D858" s="806"/>
      <c r="E858" s="806"/>
      <c r="F858" s="806"/>
      <c r="G858" s="806"/>
      <c r="H858" s="806"/>
      <c r="I858" s="806"/>
      <c r="J858" s="806"/>
      <c r="K858" s="808"/>
      <c r="L858" s="808"/>
      <c r="M858" s="808"/>
      <c r="N858" s="808"/>
      <c r="O858" s="808"/>
      <c r="P858" s="808"/>
      <c r="Q858" s="808"/>
      <c r="R858" s="808"/>
      <c r="S858" s="808"/>
      <c r="T858" s="808"/>
      <c r="U858" s="808"/>
      <c r="V858" s="808"/>
      <c r="W858" s="808"/>
      <c r="X858" s="808"/>
      <c r="Y858" s="808"/>
      <c r="Z858" s="808"/>
      <c r="AA858" s="808"/>
      <c r="AB858" s="808"/>
      <c r="AC858" s="808"/>
    </row>
    <row r="859">
      <c r="A859" s="808"/>
      <c r="B859" s="808"/>
      <c r="C859" s="806"/>
      <c r="D859" s="806"/>
      <c r="E859" s="806"/>
      <c r="F859" s="806"/>
      <c r="G859" s="806"/>
      <c r="H859" s="806"/>
      <c r="I859" s="806"/>
      <c r="J859" s="806"/>
      <c r="K859" s="808"/>
      <c r="L859" s="808"/>
      <c r="M859" s="808"/>
      <c r="N859" s="808"/>
      <c r="O859" s="808"/>
      <c r="P859" s="808"/>
      <c r="Q859" s="808"/>
      <c r="R859" s="808"/>
      <c r="S859" s="808"/>
      <c r="T859" s="808"/>
      <c r="U859" s="808"/>
      <c r="V859" s="808"/>
      <c r="W859" s="808"/>
      <c r="X859" s="808"/>
      <c r="Y859" s="808"/>
      <c r="Z859" s="808"/>
      <c r="AA859" s="808"/>
      <c r="AB859" s="808"/>
      <c r="AC859" s="808"/>
    </row>
    <row r="860">
      <c r="A860" s="808"/>
      <c r="B860" s="808"/>
      <c r="C860" s="806"/>
      <c r="D860" s="806"/>
      <c r="E860" s="806"/>
      <c r="F860" s="806"/>
      <c r="G860" s="806"/>
      <c r="H860" s="806"/>
      <c r="I860" s="806"/>
      <c r="J860" s="806"/>
      <c r="K860" s="808"/>
      <c r="L860" s="808"/>
      <c r="M860" s="808"/>
      <c r="N860" s="808"/>
      <c r="O860" s="808"/>
      <c r="P860" s="808"/>
      <c r="Q860" s="808"/>
      <c r="R860" s="808"/>
      <c r="S860" s="808"/>
      <c r="T860" s="808"/>
      <c r="U860" s="808"/>
      <c r="V860" s="808"/>
      <c r="W860" s="808"/>
      <c r="X860" s="808"/>
      <c r="Y860" s="808"/>
      <c r="Z860" s="808"/>
      <c r="AA860" s="808"/>
      <c r="AB860" s="808"/>
      <c r="AC860" s="808"/>
    </row>
    <row r="861">
      <c r="A861" s="808"/>
      <c r="B861" s="808"/>
      <c r="C861" s="806"/>
      <c r="D861" s="806"/>
      <c r="E861" s="806"/>
      <c r="F861" s="806"/>
      <c r="G861" s="806"/>
      <c r="H861" s="806"/>
      <c r="I861" s="806"/>
      <c r="J861" s="806"/>
      <c r="K861" s="808"/>
      <c r="L861" s="808"/>
      <c r="M861" s="808"/>
      <c r="N861" s="808"/>
      <c r="O861" s="808"/>
      <c r="P861" s="808"/>
      <c r="Q861" s="808"/>
      <c r="R861" s="808"/>
      <c r="S861" s="808"/>
      <c r="T861" s="808"/>
      <c r="U861" s="808"/>
      <c r="V861" s="808"/>
      <c r="W861" s="808"/>
      <c r="X861" s="808"/>
      <c r="Y861" s="808"/>
      <c r="Z861" s="808"/>
      <c r="AA861" s="808"/>
      <c r="AB861" s="808"/>
      <c r="AC861" s="808"/>
    </row>
    <row r="862">
      <c r="A862" s="808"/>
      <c r="B862" s="808"/>
      <c r="C862" s="806"/>
      <c r="D862" s="806"/>
      <c r="E862" s="806"/>
      <c r="F862" s="806"/>
      <c r="G862" s="806"/>
      <c r="H862" s="806"/>
      <c r="I862" s="806"/>
      <c r="J862" s="806"/>
      <c r="K862" s="808"/>
      <c r="L862" s="808"/>
      <c r="M862" s="808"/>
      <c r="N862" s="808"/>
      <c r="O862" s="808"/>
      <c r="P862" s="808"/>
      <c r="Q862" s="808"/>
      <c r="R862" s="808"/>
      <c r="S862" s="808"/>
      <c r="T862" s="808"/>
      <c r="U862" s="808"/>
      <c r="V862" s="808"/>
      <c r="W862" s="808"/>
      <c r="X862" s="808"/>
      <c r="Y862" s="808"/>
      <c r="Z862" s="808"/>
      <c r="AA862" s="808"/>
      <c r="AB862" s="808"/>
      <c r="AC862" s="808"/>
    </row>
    <row r="863">
      <c r="A863" s="808"/>
      <c r="B863" s="808"/>
      <c r="C863" s="806"/>
      <c r="D863" s="806"/>
      <c r="E863" s="806"/>
      <c r="F863" s="806"/>
      <c r="G863" s="806"/>
      <c r="H863" s="806"/>
      <c r="I863" s="806"/>
      <c r="J863" s="806"/>
      <c r="K863" s="808"/>
      <c r="L863" s="808"/>
      <c r="M863" s="808"/>
      <c r="N863" s="808"/>
      <c r="O863" s="808"/>
      <c r="P863" s="808"/>
      <c r="Q863" s="808"/>
      <c r="R863" s="808"/>
      <c r="S863" s="808"/>
      <c r="T863" s="808"/>
      <c r="U863" s="808"/>
      <c r="V863" s="808"/>
      <c r="W863" s="808"/>
      <c r="X863" s="808"/>
      <c r="Y863" s="808"/>
      <c r="Z863" s="808"/>
      <c r="AA863" s="808"/>
      <c r="AB863" s="808"/>
      <c r="AC863" s="808"/>
    </row>
    <row r="864">
      <c r="A864" s="808"/>
      <c r="B864" s="808"/>
      <c r="C864" s="806"/>
      <c r="D864" s="806"/>
      <c r="E864" s="806"/>
      <c r="F864" s="806"/>
      <c r="G864" s="806"/>
      <c r="H864" s="806"/>
      <c r="I864" s="806"/>
      <c r="J864" s="806"/>
      <c r="K864" s="808"/>
      <c r="L864" s="808"/>
      <c r="M864" s="808"/>
      <c r="N864" s="808"/>
      <c r="O864" s="808"/>
      <c r="P864" s="808"/>
      <c r="Q864" s="808"/>
      <c r="R864" s="808"/>
      <c r="S864" s="808"/>
      <c r="T864" s="808"/>
      <c r="U864" s="808"/>
      <c r="V864" s="808"/>
      <c r="W864" s="808"/>
      <c r="X864" s="808"/>
      <c r="Y864" s="808"/>
      <c r="Z864" s="808"/>
      <c r="AA864" s="808"/>
      <c r="AB864" s="808"/>
      <c r="AC864" s="808"/>
    </row>
    <row r="865">
      <c r="A865" s="808"/>
      <c r="B865" s="808"/>
      <c r="C865" s="806"/>
      <c r="D865" s="806"/>
      <c r="E865" s="806"/>
      <c r="F865" s="806"/>
      <c r="G865" s="806"/>
      <c r="H865" s="806"/>
      <c r="I865" s="806"/>
      <c r="J865" s="806"/>
      <c r="K865" s="808"/>
      <c r="L865" s="808"/>
      <c r="M865" s="808"/>
      <c r="N865" s="808"/>
      <c r="O865" s="808"/>
      <c r="P865" s="808"/>
      <c r="Q865" s="808"/>
      <c r="R865" s="808"/>
      <c r="S865" s="808"/>
      <c r="T865" s="808"/>
      <c r="U865" s="808"/>
      <c r="V865" s="808"/>
      <c r="W865" s="808"/>
      <c r="X865" s="808"/>
      <c r="Y865" s="808"/>
      <c r="Z865" s="808"/>
      <c r="AA865" s="808"/>
      <c r="AB865" s="808"/>
      <c r="AC865" s="808"/>
    </row>
    <row r="866">
      <c r="A866" s="808"/>
      <c r="B866" s="808"/>
      <c r="C866" s="806"/>
      <c r="D866" s="806"/>
      <c r="E866" s="806"/>
      <c r="F866" s="806"/>
      <c r="G866" s="806"/>
      <c r="H866" s="806"/>
      <c r="I866" s="806"/>
      <c r="J866" s="806"/>
      <c r="K866" s="808"/>
      <c r="L866" s="808"/>
      <c r="M866" s="808"/>
      <c r="N866" s="808"/>
      <c r="O866" s="808"/>
      <c r="P866" s="808"/>
      <c r="Q866" s="808"/>
      <c r="R866" s="808"/>
      <c r="S866" s="808"/>
      <c r="T866" s="808"/>
      <c r="U866" s="808"/>
      <c r="V866" s="808"/>
      <c r="W866" s="808"/>
      <c r="X866" s="808"/>
      <c r="Y866" s="808"/>
      <c r="Z866" s="808"/>
      <c r="AA866" s="808"/>
      <c r="AB866" s="808"/>
      <c r="AC866" s="808"/>
    </row>
    <row r="867">
      <c r="A867" s="808"/>
      <c r="B867" s="808"/>
      <c r="C867" s="806"/>
      <c r="D867" s="806"/>
      <c r="E867" s="806"/>
      <c r="F867" s="806"/>
      <c r="G867" s="806"/>
      <c r="H867" s="806"/>
      <c r="I867" s="806"/>
      <c r="J867" s="806"/>
      <c r="K867" s="808"/>
      <c r="L867" s="808"/>
      <c r="M867" s="808"/>
      <c r="N867" s="808"/>
      <c r="O867" s="808"/>
      <c r="P867" s="808"/>
      <c r="Q867" s="808"/>
      <c r="R867" s="808"/>
      <c r="S867" s="808"/>
      <c r="T867" s="808"/>
      <c r="U867" s="808"/>
      <c r="V867" s="808"/>
      <c r="W867" s="808"/>
      <c r="X867" s="808"/>
      <c r="Y867" s="808"/>
      <c r="Z867" s="808"/>
      <c r="AA867" s="808"/>
      <c r="AB867" s="808"/>
      <c r="AC867" s="808"/>
    </row>
    <row r="868">
      <c r="A868" s="808"/>
      <c r="B868" s="808"/>
      <c r="C868" s="806"/>
      <c r="D868" s="806"/>
      <c r="E868" s="806"/>
      <c r="F868" s="806"/>
      <c r="G868" s="806"/>
      <c r="H868" s="806"/>
      <c r="I868" s="806"/>
      <c r="J868" s="806"/>
      <c r="K868" s="808"/>
      <c r="L868" s="808"/>
      <c r="M868" s="808"/>
      <c r="N868" s="808"/>
      <c r="O868" s="808"/>
      <c r="P868" s="808"/>
      <c r="Q868" s="808"/>
      <c r="R868" s="808"/>
      <c r="S868" s="808"/>
      <c r="T868" s="808"/>
      <c r="U868" s="808"/>
      <c r="V868" s="808"/>
      <c r="W868" s="808"/>
      <c r="X868" s="808"/>
      <c r="Y868" s="808"/>
      <c r="Z868" s="808"/>
      <c r="AA868" s="808"/>
      <c r="AB868" s="808"/>
      <c r="AC868" s="808"/>
    </row>
    <row r="869">
      <c r="A869" s="808"/>
      <c r="B869" s="808"/>
      <c r="C869" s="806"/>
      <c r="D869" s="806"/>
      <c r="E869" s="806"/>
      <c r="F869" s="806"/>
      <c r="G869" s="806"/>
      <c r="H869" s="806"/>
      <c r="I869" s="806"/>
      <c r="J869" s="806"/>
      <c r="K869" s="808"/>
      <c r="L869" s="808"/>
      <c r="M869" s="808"/>
      <c r="N869" s="808"/>
      <c r="O869" s="808"/>
      <c r="P869" s="808"/>
      <c r="Q869" s="808"/>
      <c r="R869" s="808"/>
      <c r="S869" s="808"/>
      <c r="T869" s="808"/>
      <c r="U869" s="808"/>
      <c r="V869" s="808"/>
      <c r="W869" s="808"/>
      <c r="X869" s="808"/>
      <c r="Y869" s="808"/>
      <c r="Z869" s="808"/>
      <c r="AA869" s="808"/>
      <c r="AB869" s="808"/>
      <c r="AC869" s="808"/>
    </row>
    <row r="870">
      <c r="A870" s="808"/>
      <c r="B870" s="808"/>
      <c r="C870" s="806"/>
      <c r="D870" s="806"/>
      <c r="E870" s="806"/>
      <c r="F870" s="806"/>
      <c r="G870" s="806"/>
      <c r="H870" s="806"/>
      <c r="I870" s="806"/>
      <c r="J870" s="806"/>
      <c r="K870" s="808"/>
      <c r="L870" s="808"/>
      <c r="M870" s="808"/>
      <c r="N870" s="808"/>
      <c r="O870" s="808"/>
      <c r="P870" s="808"/>
      <c r="Q870" s="808"/>
      <c r="R870" s="808"/>
      <c r="S870" s="808"/>
      <c r="T870" s="808"/>
      <c r="U870" s="808"/>
      <c r="V870" s="808"/>
      <c r="W870" s="808"/>
      <c r="X870" s="808"/>
      <c r="Y870" s="808"/>
      <c r="Z870" s="808"/>
      <c r="AA870" s="808"/>
      <c r="AB870" s="808"/>
      <c r="AC870" s="808"/>
    </row>
    <row r="871">
      <c r="A871" s="808"/>
      <c r="B871" s="808"/>
      <c r="C871" s="806"/>
      <c r="D871" s="806"/>
      <c r="E871" s="806"/>
      <c r="F871" s="806"/>
      <c r="G871" s="806"/>
      <c r="H871" s="806"/>
      <c r="I871" s="806"/>
      <c r="J871" s="806"/>
      <c r="K871" s="808"/>
      <c r="L871" s="808"/>
      <c r="M871" s="808"/>
      <c r="N871" s="808"/>
      <c r="O871" s="808"/>
      <c r="P871" s="808"/>
      <c r="Q871" s="808"/>
      <c r="R871" s="808"/>
      <c r="S871" s="808"/>
      <c r="T871" s="808"/>
      <c r="U871" s="808"/>
      <c r="V871" s="808"/>
      <c r="W871" s="808"/>
      <c r="X871" s="808"/>
      <c r="Y871" s="808"/>
      <c r="Z871" s="808"/>
      <c r="AA871" s="808"/>
      <c r="AB871" s="808"/>
      <c r="AC871" s="808"/>
    </row>
    <row r="872">
      <c r="A872" s="808"/>
      <c r="B872" s="808"/>
      <c r="C872" s="806"/>
      <c r="D872" s="806"/>
      <c r="E872" s="806"/>
      <c r="F872" s="806"/>
      <c r="G872" s="806"/>
      <c r="H872" s="806"/>
      <c r="I872" s="806"/>
      <c r="J872" s="806"/>
      <c r="K872" s="808"/>
      <c r="L872" s="808"/>
      <c r="M872" s="808"/>
      <c r="N872" s="808"/>
      <c r="O872" s="808"/>
      <c r="P872" s="808"/>
      <c r="Q872" s="808"/>
      <c r="R872" s="808"/>
      <c r="S872" s="808"/>
      <c r="T872" s="808"/>
      <c r="U872" s="808"/>
      <c r="V872" s="808"/>
      <c r="W872" s="808"/>
      <c r="X872" s="808"/>
      <c r="Y872" s="808"/>
      <c r="Z872" s="808"/>
      <c r="AA872" s="808"/>
      <c r="AB872" s="808"/>
      <c r="AC872" s="808"/>
    </row>
    <row r="873">
      <c r="A873" s="808"/>
      <c r="B873" s="808"/>
      <c r="C873" s="806"/>
      <c r="D873" s="806"/>
      <c r="E873" s="806"/>
      <c r="F873" s="806"/>
      <c r="G873" s="806"/>
      <c r="H873" s="806"/>
      <c r="I873" s="806"/>
      <c r="J873" s="806"/>
      <c r="K873" s="808"/>
      <c r="L873" s="808"/>
      <c r="M873" s="808"/>
      <c r="N873" s="808"/>
      <c r="O873" s="808"/>
      <c r="P873" s="808"/>
      <c r="Q873" s="808"/>
      <c r="R873" s="808"/>
      <c r="S873" s="808"/>
      <c r="T873" s="808"/>
      <c r="U873" s="808"/>
      <c r="V873" s="808"/>
      <c r="W873" s="808"/>
      <c r="X873" s="808"/>
      <c r="Y873" s="808"/>
      <c r="Z873" s="808"/>
      <c r="AA873" s="808"/>
      <c r="AB873" s="808"/>
      <c r="AC873" s="808"/>
    </row>
    <row r="874">
      <c r="A874" s="808"/>
      <c r="B874" s="808"/>
      <c r="C874" s="806"/>
      <c r="D874" s="806"/>
      <c r="E874" s="806"/>
      <c r="F874" s="806"/>
      <c r="G874" s="806"/>
      <c r="H874" s="806"/>
      <c r="I874" s="806"/>
      <c r="J874" s="806"/>
      <c r="K874" s="808"/>
      <c r="L874" s="808"/>
      <c r="M874" s="808"/>
      <c r="N874" s="808"/>
      <c r="O874" s="808"/>
      <c r="P874" s="808"/>
      <c r="Q874" s="808"/>
      <c r="R874" s="808"/>
      <c r="S874" s="808"/>
      <c r="T874" s="808"/>
      <c r="U874" s="808"/>
      <c r="V874" s="808"/>
      <c r="W874" s="808"/>
      <c r="X874" s="808"/>
      <c r="Y874" s="808"/>
      <c r="Z874" s="808"/>
      <c r="AA874" s="808"/>
      <c r="AB874" s="808"/>
      <c r="AC874" s="808"/>
    </row>
    <row r="875">
      <c r="A875" s="808"/>
      <c r="B875" s="808"/>
      <c r="C875" s="806"/>
      <c r="D875" s="806"/>
      <c r="E875" s="806"/>
      <c r="F875" s="806"/>
      <c r="G875" s="806"/>
      <c r="H875" s="806"/>
      <c r="I875" s="806"/>
      <c r="J875" s="806"/>
      <c r="K875" s="808"/>
      <c r="L875" s="808"/>
      <c r="M875" s="808"/>
      <c r="N875" s="808"/>
      <c r="O875" s="808"/>
      <c r="P875" s="808"/>
      <c r="Q875" s="808"/>
      <c r="R875" s="808"/>
      <c r="S875" s="808"/>
      <c r="T875" s="808"/>
      <c r="U875" s="808"/>
      <c r="V875" s="808"/>
      <c r="W875" s="808"/>
      <c r="X875" s="808"/>
      <c r="Y875" s="808"/>
      <c r="Z875" s="808"/>
      <c r="AA875" s="808"/>
      <c r="AB875" s="808"/>
      <c r="AC875" s="808"/>
    </row>
    <row r="876">
      <c r="A876" s="808"/>
      <c r="B876" s="808"/>
      <c r="C876" s="806"/>
      <c r="D876" s="806"/>
      <c r="E876" s="806"/>
      <c r="F876" s="806"/>
      <c r="G876" s="806"/>
      <c r="H876" s="806"/>
      <c r="I876" s="806"/>
      <c r="J876" s="806"/>
      <c r="K876" s="808"/>
      <c r="L876" s="808"/>
      <c r="M876" s="808"/>
      <c r="N876" s="808"/>
      <c r="O876" s="808"/>
      <c r="P876" s="808"/>
      <c r="Q876" s="808"/>
      <c r="R876" s="808"/>
      <c r="S876" s="808"/>
      <c r="T876" s="808"/>
      <c r="U876" s="808"/>
      <c r="V876" s="808"/>
      <c r="W876" s="808"/>
      <c r="X876" s="808"/>
      <c r="Y876" s="808"/>
      <c r="Z876" s="808"/>
      <c r="AA876" s="808"/>
      <c r="AB876" s="808"/>
      <c r="AC876" s="808"/>
    </row>
    <row r="877">
      <c r="A877" s="808"/>
      <c r="B877" s="808"/>
      <c r="C877" s="806"/>
      <c r="D877" s="806"/>
      <c r="E877" s="806"/>
      <c r="F877" s="806"/>
      <c r="G877" s="806"/>
      <c r="H877" s="806"/>
      <c r="I877" s="806"/>
      <c r="J877" s="806"/>
      <c r="K877" s="808"/>
      <c r="L877" s="808"/>
      <c r="M877" s="808"/>
      <c r="N877" s="808"/>
      <c r="O877" s="808"/>
      <c r="P877" s="808"/>
      <c r="Q877" s="808"/>
      <c r="R877" s="808"/>
      <c r="S877" s="808"/>
      <c r="T877" s="808"/>
      <c r="U877" s="808"/>
      <c r="V877" s="808"/>
      <c r="W877" s="808"/>
      <c r="X877" s="808"/>
      <c r="Y877" s="808"/>
      <c r="Z877" s="808"/>
      <c r="AA877" s="808"/>
      <c r="AB877" s="808"/>
      <c r="AC877" s="808"/>
    </row>
    <row r="878">
      <c r="A878" s="808"/>
      <c r="B878" s="808"/>
      <c r="C878" s="806"/>
      <c r="D878" s="806"/>
      <c r="E878" s="806"/>
      <c r="F878" s="806"/>
      <c r="G878" s="806"/>
      <c r="H878" s="806"/>
      <c r="I878" s="806"/>
      <c r="J878" s="806"/>
      <c r="K878" s="808"/>
      <c r="L878" s="808"/>
      <c r="M878" s="808"/>
      <c r="N878" s="808"/>
      <c r="O878" s="808"/>
      <c r="P878" s="808"/>
      <c r="Q878" s="808"/>
      <c r="R878" s="808"/>
      <c r="S878" s="808"/>
      <c r="T878" s="808"/>
      <c r="U878" s="808"/>
      <c r="V878" s="808"/>
      <c r="W878" s="808"/>
      <c r="X878" s="808"/>
      <c r="Y878" s="808"/>
      <c r="Z878" s="808"/>
      <c r="AA878" s="808"/>
      <c r="AB878" s="808"/>
      <c r="AC878" s="808"/>
    </row>
    <row r="879">
      <c r="A879" s="808"/>
      <c r="B879" s="808"/>
      <c r="C879" s="806"/>
      <c r="D879" s="806"/>
      <c r="E879" s="806"/>
      <c r="F879" s="806"/>
      <c r="G879" s="806"/>
      <c r="H879" s="806"/>
      <c r="I879" s="806"/>
      <c r="J879" s="806"/>
      <c r="K879" s="808"/>
      <c r="L879" s="808"/>
      <c r="M879" s="808"/>
      <c r="N879" s="808"/>
      <c r="O879" s="808"/>
      <c r="P879" s="808"/>
      <c r="Q879" s="808"/>
      <c r="R879" s="808"/>
      <c r="S879" s="808"/>
      <c r="T879" s="808"/>
      <c r="U879" s="808"/>
      <c r="V879" s="808"/>
      <c r="W879" s="808"/>
      <c r="X879" s="808"/>
      <c r="Y879" s="808"/>
      <c r="Z879" s="808"/>
      <c r="AA879" s="808"/>
      <c r="AB879" s="808"/>
      <c r="AC879" s="808"/>
    </row>
    <row r="880">
      <c r="A880" s="808"/>
      <c r="B880" s="808"/>
      <c r="C880" s="806"/>
      <c r="D880" s="806"/>
      <c r="E880" s="806"/>
      <c r="F880" s="806"/>
      <c r="G880" s="806"/>
      <c r="H880" s="806"/>
      <c r="I880" s="806"/>
      <c r="J880" s="806"/>
      <c r="K880" s="808"/>
      <c r="L880" s="808"/>
      <c r="M880" s="808"/>
      <c r="N880" s="808"/>
      <c r="O880" s="808"/>
      <c r="P880" s="808"/>
      <c r="Q880" s="808"/>
      <c r="R880" s="808"/>
      <c r="S880" s="808"/>
      <c r="T880" s="808"/>
      <c r="U880" s="808"/>
      <c r="V880" s="808"/>
      <c r="W880" s="808"/>
      <c r="X880" s="808"/>
      <c r="Y880" s="808"/>
      <c r="Z880" s="808"/>
      <c r="AA880" s="808"/>
      <c r="AB880" s="808"/>
      <c r="AC880" s="808"/>
    </row>
    <row r="881">
      <c r="A881" s="808"/>
      <c r="B881" s="808"/>
      <c r="C881" s="806"/>
      <c r="D881" s="806"/>
      <c r="E881" s="806"/>
      <c r="F881" s="806"/>
      <c r="G881" s="806"/>
      <c r="H881" s="806"/>
      <c r="I881" s="806"/>
      <c r="J881" s="806"/>
      <c r="K881" s="808"/>
      <c r="L881" s="808"/>
      <c r="M881" s="808"/>
      <c r="N881" s="808"/>
      <c r="O881" s="808"/>
      <c r="P881" s="808"/>
      <c r="Q881" s="808"/>
      <c r="R881" s="808"/>
      <c r="S881" s="808"/>
      <c r="T881" s="808"/>
      <c r="U881" s="808"/>
      <c r="V881" s="808"/>
      <c r="W881" s="808"/>
      <c r="X881" s="808"/>
      <c r="Y881" s="808"/>
      <c r="Z881" s="808"/>
      <c r="AA881" s="808"/>
      <c r="AB881" s="808"/>
      <c r="AC881" s="808"/>
    </row>
    <row r="882">
      <c r="A882" s="808"/>
      <c r="B882" s="808"/>
      <c r="C882" s="806"/>
      <c r="D882" s="806"/>
      <c r="E882" s="806"/>
      <c r="F882" s="806"/>
      <c r="G882" s="806"/>
      <c r="H882" s="806"/>
      <c r="I882" s="806"/>
      <c r="J882" s="806"/>
      <c r="K882" s="808"/>
      <c r="L882" s="808"/>
      <c r="M882" s="808"/>
      <c r="N882" s="808"/>
      <c r="O882" s="808"/>
      <c r="P882" s="808"/>
      <c r="Q882" s="808"/>
      <c r="R882" s="808"/>
      <c r="S882" s="808"/>
      <c r="T882" s="808"/>
      <c r="U882" s="808"/>
      <c r="V882" s="808"/>
      <c r="W882" s="808"/>
      <c r="X882" s="808"/>
      <c r="Y882" s="808"/>
      <c r="Z882" s="808"/>
      <c r="AA882" s="808"/>
      <c r="AB882" s="808"/>
      <c r="AC882" s="808"/>
    </row>
    <row r="883">
      <c r="A883" s="808"/>
      <c r="B883" s="808"/>
      <c r="C883" s="806"/>
      <c r="D883" s="806"/>
      <c r="E883" s="806"/>
      <c r="F883" s="806"/>
      <c r="G883" s="806"/>
      <c r="H883" s="806"/>
      <c r="I883" s="806"/>
      <c r="J883" s="806"/>
      <c r="K883" s="808"/>
      <c r="L883" s="808"/>
      <c r="M883" s="808"/>
      <c r="N883" s="808"/>
      <c r="O883" s="808"/>
      <c r="P883" s="808"/>
      <c r="Q883" s="808"/>
      <c r="R883" s="808"/>
      <c r="S883" s="808"/>
      <c r="T883" s="808"/>
      <c r="U883" s="808"/>
      <c r="V883" s="808"/>
      <c r="W883" s="808"/>
      <c r="X883" s="808"/>
      <c r="Y883" s="808"/>
      <c r="Z883" s="808"/>
      <c r="AA883" s="808"/>
      <c r="AB883" s="808"/>
      <c r="AC883" s="808"/>
    </row>
    <row r="884">
      <c r="A884" s="808"/>
      <c r="B884" s="808"/>
      <c r="C884" s="806"/>
      <c r="D884" s="806"/>
      <c r="E884" s="806"/>
      <c r="F884" s="806"/>
      <c r="G884" s="806"/>
      <c r="H884" s="806"/>
      <c r="I884" s="806"/>
      <c r="J884" s="806"/>
      <c r="K884" s="808"/>
      <c r="L884" s="808"/>
      <c r="M884" s="808"/>
      <c r="N884" s="808"/>
      <c r="O884" s="808"/>
      <c r="P884" s="808"/>
      <c r="Q884" s="808"/>
      <c r="R884" s="808"/>
      <c r="S884" s="808"/>
      <c r="T884" s="808"/>
      <c r="U884" s="808"/>
      <c r="V884" s="808"/>
      <c r="W884" s="808"/>
      <c r="X884" s="808"/>
      <c r="Y884" s="808"/>
      <c r="Z884" s="808"/>
      <c r="AA884" s="808"/>
      <c r="AB884" s="808"/>
      <c r="AC884" s="808"/>
    </row>
    <row r="885">
      <c r="A885" s="808"/>
      <c r="B885" s="808"/>
      <c r="C885" s="806"/>
      <c r="D885" s="806"/>
      <c r="E885" s="806"/>
      <c r="F885" s="806"/>
      <c r="G885" s="806"/>
      <c r="H885" s="806"/>
      <c r="I885" s="806"/>
      <c r="J885" s="806"/>
      <c r="K885" s="808"/>
      <c r="L885" s="808"/>
      <c r="M885" s="808"/>
      <c r="N885" s="808"/>
      <c r="O885" s="808"/>
      <c r="P885" s="808"/>
      <c r="Q885" s="808"/>
      <c r="R885" s="808"/>
      <c r="S885" s="808"/>
      <c r="T885" s="808"/>
      <c r="U885" s="808"/>
      <c r="V885" s="808"/>
      <c r="W885" s="808"/>
      <c r="X885" s="808"/>
      <c r="Y885" s="808"/>
      <c r="Z885" s="808"/>
      <c r="AA885" s="808"/>
      <c r="AB885" s="808"/>
      <c r="AC885" s="808"/>
    </row>
    <row r="886">
      <c r="A886" s="808"/>
      <c r="B886" s="808"/>
      <c r="C886" s="806"/>
      <c r="D886" s="806"/>
      <c r="E886" s="806"/>
      <c r="F886" s="806"/>
      <c r="G886" s="806"/>
      <c r="H886" s="806"/>
      <c r="I886" s="806"/>
      <c r="J886" s="806"/>
      <c r="K886" s="808"/>
      <c r="L886" s="808"/>
      <c r="M886" s="808"/>
      <c r="N886" s="808"/>
      <c r="O886" s="808"/>
      <c r="P886" s="808"/>
      <c r="Q886" s="808"/>
      <c r="R886" s="808"/>
      <c r="S886" s="808"/>
      <c r="T886" s="808"/>
      <c r="U886" s="808"/>
      <c r="V886" s="808"/>
      <c r="W886" s="808"/>
      <c r="X886" s="808"/>
      <c r="Y886" s="808"/>
      <c r="Z886" s="808"/>
      <c r="AA886" s="808"/>
      <c r="AB886" s="808"/>
      <c r="AC886" s="808"/>
    </row>
    <row r="887">
      <c r="A887" s="808"/>
      <c r="B887" s="808"/>
      <c r="C887" s="806"/>
      <c r="D887" s="806"/>
      <c r="E887" s="806"/>
      <c r="F887" s="806"/>
      <c r="G887" s="806"/>
      <c r="H887" s="806"/>
      <c r="I887" s="806"/>
      <c r="J887" s="806"/>
      <c r="K887" s="808"/>
      <c r="L887" s="808"/>
      <c r="M887" s="808"/>
      <c r="N887" s="808"/>
      <c r="O887" s="808"/>
      <c r="P887" s="808"/>
      <c r="Q887" s="808"/>
      <c r="R887" s="808"/>
      <c r="S887" s="808"/>
      <c r="T887" s="808"/>
      <c r="U887" s="808"/>
      <c r="V887" s="808"/>
      <c r="W887" s="808"/>
      <c r="X887" s="808"/>
      <c r="Y887" s="808"/>
      <c r="Z887" s="808"/>
      <c r="AA887" s="808"/>
      <c r="AB887" s="808"/>
      <c r="AC887" s="808"/>
    </row>
    <row r="888">
      <c r="A888" s="808"/>
      <c r="B888" s="808"/>
      <c r="C888" s="806"/>
      <c r="D888" s="806"/>
      <c r="E888" s="806"/>
      <c r="F888" s="806"/>
      <c r="G888" s="806"/>
      <c r="H888" s="806"/>
      <c r="I888" s="806"/>
      <c r="J888" s="806"/>
      <c r="K888" s="808"/>
      <c r="L888" s="808"/>
      <c r="M888" s="808"/>
      <c r="N888" s="808"/>
      <c r="O888" s="808"/>
      <c r="P888" s="808"/>
      <c r="Q888" s="808"/>
      <c r="R888" s="808"/>
      <c r="S888" s="808"/>
      <c r="T888" s="808"/>
      <c r="U888" s="808"/>
      <c r="V888" s="808"/>
      <c r="W888" s="808"/>
      <c r="X888" s="808"/>
      <c r="Y888" s="808"/>
      <c r="Z888" s="808"/>
      <c r="AA888" s="808"/>
      <c r="AB888" s="808"/>
      <c r="AC888" s="808"/>
    </row>
    <row r="889">
      <c r="A889" s="808"/>
      <c r="B889" s="808"/>
      <c r="C889" s="806"/>
      <c r="D889" s="806"/>
      <c r="E889" s="806"/>
      <c r="F889" s="806"/>
      <c r="G889" s="806"/>
      <c r="H889" s="806"/>
      <c r="I889" s="806"/>
      <c r="J889" s="806"/>
      <c r="K889" s="808"/>
      <c r="L889" s="808"/>
      <c r="M889" s="808"/>
      <c r="N889" s="808"/>
      <c r="O889" s="808"/>
      <c r="P889" s="808"/>
      <c r="Q889" s="808"/>
      <c r="R889" s="808"/>
      <c r="S889" s="808"/>
      <c r="T889" s="808"/>
      <c r="U889" s="808"/>
      <c r="V889" s="808"/>
      <c r="W889" s="808"/>
      <c r="X889" s="808"/>
      <c r="Y889" s="808"/>
      <c r="Z889" s="808"/>
      <c r="AA889" s="808"/>
      <c r="AB889" s="808"/>
      <c r="AC889" s="808"/>
    </row>
    <row r="890">
      <c r="A890" s="808"/>
      <c r="B890" s="808"/>
      <c r="C890" s="806"/>
      <c r="D890" s="806"/>
      <c r="E890" s="806"/>
      <c r="F890" s="806"/>
      <c r="G890" s="806"/>
      <c r="H890" s="806"/>
      <c r="I890" s="806"/>
      <c r="J890" s="806"/>
      <c r="K890" s="808"/>
      <c r="L890" s="808"/>
      <c r="M890" s="808"/>
      <c r="N890" s="808"/>
      <c r="O890" s="808"/>
      <c r="P890" s="808"/>
      <c r="Q890" s="808"/>
      <c r="R890" s="808"/>
      <c r="S890" s="808"/>
      <c r="T890" s="808"/>
      <c r="U890" s="808"/>
      <c r="V890" s="808"/>
      <c r="W890" s="808"/>
      <c r="X890" s="808"/>
      <c r="Y890" s="808"/>
      <c r="Z890" s="808"/>
      <c r="AA890" s="808"/>
      <c r="AB890" s="808"/>
      <c r="AC890" s="808"/>
    </row>
    <row r="891">
      <c r="A891" s="808"/>
      <c r="B891" s="808"/>
      <c r="C891" s="806"/>
      <c r="D891" s="806"/>
      <c r="E891" s="806"/>
      <c r="F891" s="806"/>
      <c r="G891" s="806"/>
      <c r="H891" s="806"/>
      <c r="I891" s="806"/>
      <c r="J891" s="806"/>
      <c r="K891" s="808"/>
      <c r="L891" s="808"/>
      <c r="M891" s="808"/>
      <c r="N891" s="808"/>
      <c r="O891" s="808"/>
      <c r="P891" s="808"/>
      <c r="Q891" s="808"/>
      <c r="R891" s="808"/>
      <c r="S891" s="808"/>
      <c r="T891" s="808"/>
      <c r="U891" s="808"/>
      <c r="V891" s="808"/>
      <c r="W891" s="808"/>
      <c r="X891" s="808"/>
      <c r="Y891" s="808"/>
      <c r="Z891" s="808"/>
      <c r="AA891" s="808"/>
      <c r="AB891" s="808"/>
      <c r="AC891" s="808"/>
    </row>
    <row r="892">
      <c r="A892" s="808"/>
      <c r="B892" s="808"/>
      <c r="C892" s="806"/>
      <c r="D892" s="806"/>
      <c r="E892" s="806"/>
      <c r="F892" s="806"/>
      <c r="G892" s="806"/>
      <c r="H892" s="806"/>
      <c r="I892" s="806"/>
      <c r="J892" s="806"/>
      <c r="K892" s="808"/>
      <c r="L892" s="808"/>
      <c r="M892" s="808"/>
      <c r="N892" s="808"/>
      <c r="O892" s="808"/>
      <c r="P892" s="808"/>
      <c r="Q892" s="808"/>
      <c r="R892" s="808"/>
      <c r="S892" s="808"/>
      <c r="T892" s="808"/>
      <c r="U892" s="808"/>
      <c r="V892" s="808"/>
      <c r="W892" s="808"/>
      <c r="X892" s="808"/>
      <c r="Y892" s="808"/>
      <c r="Z892" s="808"/>
      <c r="AA892" s="808"/>
      <c r="AB892" s="808"/>
      <c r="AC892" s="808"/>
    </row>
    <row r="893">
      <c r="A893" s="808"/>
      <c r="B893" s="808"/>
      <c r="C893" s="806"/>
      <c r="D893" s="806"/>
      <c r="E893" s="806"/>
      <c r="F893" s="806"/>
      <c r="G893" s="806"/>
      <c r="H893" s="806"/>
      <c r="I893" s="806"/>
      <c r="J893" s="806"/>
      <c r="K893" s="808"/>
      <c r="L893" s="808"/>
      <c r="M893" s="808"/>
      <c r="N893" s="808"/>
      <c r="O893" s="808"/>
      <c r="P893" s="808"/>
      <c r="Q893" s="808"/>
      <c r="R893" s="808"/>
      <c r="S893" s="808"/>
      <c r="T893" s="808"/>
      <c r="U893" s="808"/>
      <c r="V893" s="808"/>
      <c r="W893" s="808"/>
      <c r="X893" s="808"/>
      <c r="Y893" s="808"/>
      <c r="Z893" s="808"/>
      <c r="AA893" s="808"/>
      <c r="AB893" s="808"/>
      <c r="AC893" s="808"/>
    </row>
    <row r="894">
      <c r="A894" s="808"/>
      <c r="B894" s="808"/>
      <c r="C894" s="806"/>
      <c r="D894" s="806"/>
      <c r="E894" s="806"/>
      <c r="F894" s="806"/>
      <c r="G894" s="806"/>
      <c r="H894" s="806"/>
      <c r="I894" s="806"/>
      <c r="J894" s="806"/>
      <c r="K894" s="808"/>
      <c r="L894" s="808"/>
      <c r="M894" s="808"/>
      <c r="N894" s="808"/>
      <c r="O894" s="808"/>
      <c r="P894" s="808"/>
      <c r="Q894" s="808"/>
      <c r="R894" s="808"/>
      <c r="S894" s="808"/>
      <c r="T894" s="808"/>
      <c r="U894" s="808"/>
      <c r="V894" s="808"/>
      <c r="W894" s="808"/>
      <c r="X894" s="808"/>
      <c r="Y894" s="808"/>
      <c r="Z894" s="808"/>
      <c r="AA894" s="808"/>
      <c r="AB894" s="808"/>
      <c r="AC894" s="808"/>
    </row>
    <row r="895">
      <c r="A895" s="808"/>
      <c r="B895" s="808"/>
      <c r="C895" s="806"/>
      <c r="D895" s="806"/>
      <c r="E895" s="806"/>
      <c r="F895" s="806"/>
      <c r="G895" s="806"/>
      <c r="H895" s="806"/>
      <c r="I895" s="806"/>
      <c r="J895" s="806"/>
      <c r="K895" s="808"/>
      <c r="L895" s="808"/>
      <c r="M895" s="808"/>
      <c r="N895" s="808"/>
      <c r="O895" s="808"/>
      <c r="P895" s="808"/>
      <c r="Q895" s="808"/>
      <c r="R895" s="808"/>
      <c r="S895" s="808"/>
      <c r="T895" s="808"/>
      <c r="U895" s="808"/>
      <c r="V895" s="808"/>
      <c r="W895" s="808"/>
      <c r="X895" s="808"/>
      <c r="Y895" s="808"/>
      <c r="Z895" s="808"/>
      <c r="AA895" s="808"/>
      <c r="AB895" s="808"/>
      <c r="AC895" s="808"/>
    </row>
    <row r="896">
      <c r="A896" s="808"/>
      <c r="B896" s="808"/>
      <c r="C896" s="806"/>
      <c r="D896" s="806"/>
      <c r="E896" s="806"/>
      <c r="F896" s="806"/>
      <c r="G896" s="806"/>
      <c r="H896" s="806"/>
      <c r="I896" s="806"/>
      <c r="J896" s="806"/>
      <c r="K896" s="808"/>
      <c r="L896" s="808"/>
      <c r="M896" s="808"/>
      <c r="N896" s="808"/>
      <c r="O896" s="808"/>
      <c r="P896" s="808"/>
      <c r="Q896" s="808"/>
      <c r="R896" s="808"/>
      <c r="S896" s="808"/>
      <c r="T896" s="808"/>
      <c r="U896" s="808"/>
      <c r="V896" s="808"/>
      <c r="W896" s="808"/>
      <c r="X896" s="808"/>
      <c r="Y896" s="808"/>
      <c r="Z896" s="808"/>
      <c r="AA896" s="808"/>
      <c r="AB896" s="808"/>
      <c r="AC896" s="808"/>
    </row>
    <row r="897">
      <c r="A897" s="808"/>
      <c r="B897" s="808"/>
      <c r="C897" s="806"/>
      <c r="D897" s="806"/>
      <c r="E897" s="806"/>
      <c r="F897" s="806"/>
      <c r="G897" s="806"/>
      <c r="H897" s="806"/>
      <c r="I897" s="806"/>
      <c r="J897" s="806"/>
      <c r="K897" s="808"/>
      <c r="L897" s="808"/>
      <c r="M897" s="808"/>
      <c r="N897" s="808"/>
      <c r="O897" s="808"/>
      <c r="P897" s="808"/>
      <c r="Q897" s="808"/>
      <c r="R897" s="808"/>
      <c r="S897" s="808"/>
      <c r="T897" s="808"/>
      <c r="U897" s="808"/>
      <c r="V897" s="808"/>
      <c r="W897" s="808"/>
      <c r="X897" s="808"/>
      <c r="Y897" s="808"/>
      <c r="Z897" s="808"/>
      <c r="AA897" s="808"/>
      <c r="AB897" s="808"/>
      <c r="AC897" s="808"/>
    </row>
    <row r="898">
      <c r="A898" s="808"/>
      <c r="B898" s="808"/>
      <c r="C898" s="806"/>
      <c r="D898" s="806"/>
      <c r="E898" s="806"/>
      <c r="F898" s="806"/>
      <c r="G898" s="806"/>
      <c r="H898" s="806"/>
      <c r="I898" s="806"/>
      <c r="J898" s="806"/>
      <c r="K898" s="808"/>
      <c r="L898" s="808"/>
      <c r="M898" s="808"/>
      <c r="N898" s="808"/>
      <c r="O898" s="808"/>
      <c r="P898" s="808"/>
      <c r="Q898" s="808"/>
      <c r="R898" s="808"/>
      <c r="S898" s="808"/>
      <c r="T898" s="808"/>
      <c r="U898" s="808"/>
      <c r="V898" s="808"/>
      <c r="W898" s="808"/>
      <c r="X898" s="808"/>
      <c r="Y898" s="808"/>
      <c r="Z898" s="808"/>
      <c r="AA898" s="808"/>
      <c r="AB898" s="808"/>
      <c r="AC898" s="808"/>
    </row>
    <row r="899">
      <c r="A899" s="808"/>
      <c r="B899" s="808"/>
      <c r="C899" s="806"/>
      <c r="D899" s="806"/>
      <c r="E899" s="806"/>
      <c r="F899" s="806"/>
      <c r="G899" s="806"/>
      <c r="H899" s="806"/>
      <c r="I899" s="806"/>
      <c r="J899" s="806"/>
      <c r="K899" s="808"/>
      <c r="L899" s="808"/>
      <c r="M899" s="808"/>
      <c r="N899" s="808"/>
      <c r="O899" s="808"/>
      <c r="P899" s="808"/>
      <c r="Q899" s="808"/>
      <c r="R899" s="808"/>
      <c r="S899" s="808"/>
      <c r="T899" s="808"/>
      <c r="U899" s="808"/>
      <c r="V899" s="808"/>
      <c r="W899" s="808"/>
      <c r="X899" s="808"/>
      <c r="Y899" s="808"/>
      <c r="Z899" s="808"/>
      <c r="AA899" s="808"/>
      <c r="AB899" s="808"/>
      <c r="AC899" s="808"/>
    </row>
    <row r="900">
      <c r="A900" s="808"/>
      <c r="B900" s="808"/>
      <c r="C900" s="806"/>
      <c r="D900" s="806"/>
      <c r="E900" s="806"/>
      <c r="F900" s="806"/>
      <c r="G900" s="806"/>
      <c r="H900" s="806"/>
      <c r="I900" s="806"/>
      <c r="J900" s="806"/>
      <c r="K900" s="808"/>
      <c r="L900" s="808"/>
      <c r="M900" s="808"/>
      <c r="N900" s="808"/>
      <c r="O900" s="808"/>
      <c r="P900" s="808"/>
      <c r="Q900" s="808"/>
      <c r="R900" s="808"/>
      <c r="S900" s="808"/>
      <c r="T900" s="808"/>
      <c r="U900" s="808"/>
      <c r="V900" s="808"/>
      <c r="W900" s="808"/>
      <c r="X900" s="808"/>
      <c r="Y900" s="808"/>
      <c r="Z900" s="808"/>
      <c r="AA900" s="808"/>
      <c r="AB900" s="808"/>
      <c r="AC900" s="808"/>
    </row>
    <row r="901">
      <c r="A901" s="808"/>
      <c r="B901" s="808"/>
      <c r="C901" s="806"/>
      <c r="D901" s="806"/>
      <c r="E901" s="806"/>
      <c r="F901" s="806"/>
      <c r="G901" s="806"/>
      <c r="H901" s="806"/>
      <c r="I901" s="806"/>
      <c r="J901" s="806"/>
      <c r="K901" s="808"/>
      <c r="L901" s="808"/>
      <c r="M901" s="808"/>
      <c r="N901" s="808"/>
      <c r="O901" s="808"/>
      <c r="P901" s="808"/>
      <c r="Q901" s="808"/>
      <c r="R901" s="808"/>
      <c r="S901" s="808"/>
      <c r="T901" s="808"/>
      <c r="U901" s="808"/>
      <c r="V901" s="808"/>
      <c r="W901" s="808"/>
      <c r="X901" s="808"/>
      <c r="Y901" s="808"/>
      <c r="Z901" s="808"/>
      <c r="AA901" s="808"/>
      <c r="AB901" s="808"/>
      <c r="AC901" s="808"/>
    </row>
    <row r="902">
      <c r="A902" s="808"/>
      <c r="B902" s="808"/>
      <c r="C902" s="806"/>
      <c r="D902" s="806"/>
      <c r="E902" s="806"/>
      <c r="F902" s="806"/>
      <c r="G902" s="806"/>
      <c r="H902" s="806"/>
      <c r="I902" s="806"/>
      <c r="J902" s="806"/>
      <c r="K902" s="808"/>
      <c r="L902" s="808"/>
      <c r="M902" s="808"/>
      <c r="N902" s="808"/>
      <c r="O902" s="808"/>
      <c r="P902" s="808"/>
      <c r="Q902" s="808"/>
      <c r="R902" s="808"/>
      <c r="S902" s="808"/>
      <c r="T902" s="808"/>
      <c r="U902" s="808"/>
      <c r="V902" s="808"/>
      <c r="W902" s="808"/>
      <c r="X902" s="808"/>
      <c r="Y902" s="808"/>
      <c r="Z902" s="808"/>
      <c r="AA902" s="808"/>
      <c r="AB902" s="808"/>
      <c r="AC902" s="808"/>
    </row>
    <row r="903">
      <c r="A903" s="808"/>
      <c r="B903" s="808"/>
      <c r="C903" s="806"/>
      <c r="D903" s="806"/>
      <c r="E903" s="806"/>
      <c r="F903" s="806"/>
      <c r="G903" s="806"/>
      <c r="H903" s="806"/>
      <c r="I903" s="806"/>
      <c r="J903" s="806"/>
      <c r="K903" s="808"/>
      <c r="L903" s="808"/>
      <c r="M903" s="808"/>
      <c r="N903" s="808"/>
      <c r="O903" s="808"/>
      <c r="P903" s="808"/>
      <c r="Q903" s="808"/>
      <c r="R903" s="808"/>
      <c r="S903" s="808"/>
      <c r="T903" s="808"/>
      <c r="U903" s="808"/>
      <c r="V903" s="808"/>
      <c r="W903" s="808"/>
      <c r="X903" s="808"/>
      <c r="Y903" s="808"/>
      <c r="Z903" s="808"/>
      <c r="AA903" s="808"/>
      <c r="AB903" s="808"/>
      <c r="AC903" s="808"/>
    </row>
    <row r="904">
      <c r="A904" s="808"/>
      <c r="B904" s="808"/>
      <c r="C904" s="806"/>
      <c r="D904" s="806"/>
      <c r="E904" s="806"/>
      <c r="F904" s="806"/>
      <c r="G904" s="806"/>
      <c r="H904" s="806"/>
      <c r="I904" s="806"/>
      <c r="J904" s="806"/>
      <c r="K904" s="808"/>
      <c r="L904" s="808"/>
      <c r="M904" s="808"/>
      <c r="N904" s="808"/>
      <c r="O904" s="808"/>
      <c r="P904" s="808"/>
      <c r="Q904" s="808"/>
      <c r="R904" s="808"/>
      <c r="S904" s="808"/>
      <c r="T904" s="808"/>
      <c r="U904" s="808"/>
      <c r="V904" s="808"/>
      <c r="W904" s="808"/>
      <c r="X904" s="808"/>
      <c r="Y904" s="808"/>
      <c r="Z904" s="808"/>
      <c r="AA904" s="808"/>
      <c r="AB904" s="808"/>
      <c r="AC904" s="808"/>
    </row>
    <row r="905">
      <c r="A905" s="808"/>
      <c r="B905" s="808"/>
      <c r="C905" s="806"/>
      <c r="D905" s="806"/>
      <c r="E905" s="806"/>
      <c r="F905" s="806"/>
      <c r="G905" s="806"/>
      <c r="H905" s="806"/>
      <c r="I905" s="806"/>
      <c r="J905" s="806"/>
      <c r="K905" s="808"/>
      <c r="L905" s="808"/>
      <c r="M905" s="808"/>
      <c r="N905" s="808"/>
      <c r="O905" s="808"/>
      <c r="P905" s="808"/>
      <c r="Q905" s="808"/>
      <c r="R905" s="808"/>
      <c r="S905" s="808"/>
      <c r="T905" s="808"/>
      <c r="U905" s="808"/>
      <c r="V905" s="808"/>
      <c r="W905" s="808"/>
      <c r="X905" s="808"/>
      <c r="Y905" s="808"/>
      <c r="Z905" s="808"/>
      <c r="AA905" s="808"/>
      <c r="AB905" s="808"/>
      <c r="AC905" s="808"/>
    </row>
    <row r="906">
      <c r="A906" s="808"/>
      <c r="B906" s="808"/>
      <c r="C906" s="806"/>
      <c r="D906" s="806"/>
      <c r="E906" s="806"/>
      <c r="F906" s="806"/>
      <c r="G906" s="806"/>
      <c r="H906" s="806"/>
      <c r="I906" s="806"/>
      <c r="J906" s="806"/>
      <c r="K906" s="808"/>
      <c r="L906" s="808"/>
      <c r="M906" s="808"/>
      <c r="N906" s="808"/>
      <c r="O906" s="808"/>
      <c r="P906" s="808"/>
      <c r="Q906" s="808"/>
      <c r="R906" s="808"/>
      <c r="S906" s="808"/>
      <c r="T906" s="808"/>
      <c r="U906" s="808"/>
      <c r="V906" s="808"/>
      <c r="W906" s="808"/>
      <c r="X906" s="808"/>
      <c r="Y906" s="808"/>
      <c r="Z906" s="808"/>
      <c r="AA906" s="808"/>
      <c r="AB906" s="808"/>
      <c r="AC906" s="808"/>
    </row>
    <row r="907">
      <c r="A907" s="808"/>
      <c r="B907" s="808"/>
      <c r="C907" s="806"/>
      <c r="D907" s="806"/>
      <c r="E907" s="806"/>
      <c r="F907" s="806"/>
      <c r="G907" s="806"/>
      <c r="H907" s="806"/>
      <c r="I907" s="806"/>
      <c r="J907" s="806"/>
      <c r="K907" s="808"/>
      <c r="L907" s="808"/>
      <c r="M907" s="808"/>
      <c r="N907" s="808"/>
      <c r="O907" s="808"/>
      <c r="P907" s="808"/>
      <c r="Q907" s="808"/>
      <c r="R907" s="808"/>
      <c r="S907" s="808"/>
      <c r="T907" s="808"/>
      <c r="U907" s="808"/>
      <c r="V907" s="808"/>
      <c r="W907" s="808"/>
      <c r="X907" s="808"/>
      <c r="Y907" s="808"/>
      <c r="Z907" s="808"/>
      <c r="AA907" s="808"/>
      <c r="AB907" s="808"/>
      <c r="AC907" s="808"/>
    </row>
    <row r="908">
      <c r="A908" s="808"/>
      <c r="B908" s="808"/>
      <c r="C908" s="806"/>
      <c r="D908" s="806"/>
      <c r="E908" s="806"/>
      <c r="F908" s="806"/>
      <c r="G908" s="806"/>
      <c r="H908" s="806"/>
      <c r="I908" s="806"/>
      <c r="J908" s="806"/>
      <c r="K908" s="808"/>
      <c r="L908" s="808"/>
      <c r="M908" s="808"/>
      <c r="N908" s="808"/>
      <c r="O908" s="808"/>
      <c r="P908" s="808"/>
      <c r="Q908" s="808"/>
      <c r="R908" s="808"/>
      <c r="S908" s="808"/>
      <c r="T908" s="808"/>
      <c r="U908" s="808"/>
      <c r="V908" s="808"/>
      <c r="W908" s="808"/>
      <c r="X908" s="808"/>
      <c r="Y908" s="808"/>
      <c r="Z908" s="808"/>
      <c r="AA908" s="808"/>
      <c r="AB908" s="808"/>
      <c r="AC908" s="808"/>
    </row>
    <row r="909">
      <c r="A909" s="808"/>
      <c r="B909" s="808"/>
      <c r="C909" s="806"/>
      <c r="D909" s="806"/>
      <c r="E909" s="806"/>
      <c r="F909" s="806"/>
      <c r="G909" s="806"/>
      <c r="H909" s="806"/>
      <c r="I909" s="806"/>
      <c r="J909" s="806"/>
      <c r="K909" s="808"/>
      <c r="L909" s="808"/>
      <c r="M909" s="808"/>
      <c r="N909" s="808"/>
      <c r="O909" s="808"/>
      <c r="P909" s="808"/>
      <c r="Q909" s="808"/>
      <c r="R909" s="808"/>
      <c r="S909" s="808"/>
      <c r="T909" s="808"/>
      <c r="U909" s="808"/>
      <c r="V909" s="808"/>
      <c r="W909" s="808"/>
      <c r="X909" s="808"/>
      <c r="Y909" s="808"/>
      <c r="Z909" s="808"/>
      <c r="AA909" s="808"/>
      <c r="AB909" s="808"/>
      <c r="AC909" s="808"/>
    </row>
    <row r="910">
      <c r="A910" s="808"/>
      <c r="B910" s="808"/>
      <c r="C910" s="806"/>
      <c r="D910" s="806"/>
      <c r="E910" s="806"/>
      <c r="F910" s="806"/>
      <c r="G910" s="806"/>
      <c r="H910" s="806"/>
      <c r="I910" s="806"/>
      <c r="J910" s="806"/>
      <c r="K910" s="808"/>
      <c r="L910" s="808"/>
      <c r="M910" s="808"/>
      <c r="N910" s="808"/>
      <c r="O910" s="808"/>
      <c r="P910" s="808"/>
      <c r="Q910" s="808"/>
      <c r="R910" s="808"/>
      <c r="S910" s="808"/>
      <c r="T910" s="808"/>
      <c r="U910" s="808"/>
      <c r="V910" s="808"/>
      <c r="W910" s="808"/>
      <c r="X910" s="808"/>
      <c r="Y910" s="808"/>
      <c r="Z910" s="808"/>
      <c r="AA910" s="808"/>
      <c r="AB910" s="808"/>
      <c r="AC910" s="808"/>
    </row>
    <row r="911">
      <c r="A911" s="808"/>
      <c r="B911" s="808"/>
      <c r="C911" s="806"/>
      <c r="D911" s="806"/>
      <c r="E911" s="806"/>
      <c r="F911" s="806"/>
      <c r="G911" s="806"/>
      <c r="H911" s="806"/>
      <c r="I911" s="806"/>
      <c r="J911" s="806"/>
      <c r="K911" s="808"/>
      <c r="L911" s="808"/>
      <c r="M911" s="808"/>
      <c r="N911" s="808"/>
      <c r="O911" s="808"/>
      <c r="P911" s="808"/>
      <c r="Q911" s="808"/>
      <c r="R911" s="808"/>
      <c r="S911" s="808"/>
      <c r="T911" s="808"/>
      <c r="U911" s="808"/>
      <c r="V911" s="808"/>
      <c r="W911" s="808"/>
      <c r="X911" s="808"/>
      <c r="Y911" s="808"/>
      <c r="Z911" s="808"/>
      <c r="AA911" s="808"/>
      <c r="AB911" s="808"/>
      <c r="AC911" s="808"/>
    </row>
    <row r="912">
      <c r="A912" s="808"/>
      <c r="B912" s="808"/>
      <c r="C912" s="806"/>
      <c r="D912" s="806"/>
      <c r="E912" s="806"/>
      <c r="F912" s="806"/>
      <c r="G912" s="806"/>
      <c r="H912" s="806"/>
      <c r="I912" s="806"/>
      <c r="J912" s="806"/>
      <c r="K912" s="808"/>
      <c r="L912" s="808"/>
      <c r="M912" s="808"/>
      <c r="N912" s="808"/>
      <c r="O912" s="808"/>
      <c r="P912" s="808"/>
      <c r="Q912" s="808"/>
      <c r="R912" s="808"/>
      <c r="S912" s="808"/>
      <c r="T912" s="808"/>
      <c r="U912" s="808"/>
      <c r="V912" s="808"/>
      <c r="W912" s="808"/>
      <c r="X912" s="808"/>
      <c r="Y912" s="808"/>
      <c r="Z912" s="808"/>
      <c r="AA912" s="808"/>
      <c r="AB912" s="808"/>
      <c r="AC912" s="808"/>
    </row>
    <row r="913">
      <c r="A913" s="808"/>
      <c r="B913" s="808"/>
      <c r="C913" s="806"/>
      <c r="D913" s="806"/>
      <c r="E913" s="806"/>
      <c r="F913" s="806"/>
      <c r="G913" s="806"/>
      <c r="H913" s="806"/>
      <c r="I913" s="806"/>
      <c r="J913" s="806"/>
      <c r="K913" s="808"/>
      <c r="L913" s="808"/>
      <c r="M913" s="808"/>
      <c r="N913" s="808"/>
      <c r="O913" s="808"/>
      <c r="P913" s="808"/>
      <c r="Q913" s="808"/>
      <c r="R913" s="808"/>
      <c r="S913" s="808"/>
      <c r="T913" s="808"/>
      <c r="U913" s="808"/>
      <c r="V913" s="808"/>
      <c r="W913" s="808"/>
      <c r="X913" s="808"/>
      <c r="Y913" s="808"/>
      <c r="Z913" s="808"/>
      <c r="AA913" s="808"/>
      <c r="AB913" s="808"/>
      <c r="AC913" s="808"/>
    </row>
    <row r="914">
      <c r="A914" s="808"/>
      <c r="B914" s="808"/>
      <c r="C914" s="806"/>
      <c r="D914" s="806"/>
      <c r="E914" s="806"/>
      <c r="F914" s="806"/>
      <c r="G914" s="806"/>
      <c r="H914" s="806"/>
      <c r="I914" s="806"/>
      <c r="J914" s="806"/>
      <c r="K914" s="808"/>
      <c r="L914" s="808"/>
      <c r="M914" s="808"/>
      <c r="N914" s="808"/>
      <c r="O914" s="808"/>
      <c r="P914" s="808"/>
      <c r="Q914" s="808"/>
      <c r="R914" s="808"/>
      <c r="S914" s="808"/>
      <c r="T914" s="808"/>
      <c r="U914" s="808"/>
      <c r="V914" s="808"/>
      <c r="W914" s="808"/>
      <c r="X914" s="808"/>
      <c r="Y914" s="808"/>
      <c r="Z914" s="808"/>
      <c r="AA914" s="808"/>
      <c r="AB914" s="808"/>
      <c r="AC914" s="808"/>
    </row>
    <row r="915">
      <c r="A915" s="808"/>
      <c r="B915" s="808"/>
      <c r="C915" s="806"/>
      <c r="D915" s="806"/>
      <c r="E915" s="806"/>
      <c r="F915" s="806"/>
      <c r="G915" s="806"/>
      <c r="H915" s="806"/>
      <c r="I915" s="806"/>
      <c r="J915" s="806"/>
      <c r="K915" s="808"/>
      <c r="L915" s="808"/>
      <c r="M915" s="808"/>
      <c r="N915" s="808"/>
      <c r="O915" s="808"/>
      <c r="P915" s="808"/>
      <c r="Q915" s="808"/>
      <c r="R915" s="808"/>
      <c r="S915" s="808"/>
      <c r="T915" s="808"/>
      <c r="U915" s="808"/>
      <c r="V915" s="808"/>
      <c r="W915" s="808"/>
      <c r="X915" s="808"/>
      <c r="Y915" s="808"/>
      <c r="Z915" s="808"/>
      <c r="AA915" s="808"/>
      <c r="AB915" s="808"/>
      <c r="AC915" s="808"/>
    </row>
    <row r="916">
      <c r="A916" s="808"/>
      <c r="B916" s="808"/>
      <c r="C916" s="806"/>
      <c r="D916" s="806"/>
      <c r="E916" s="806"/>
      <c r="F916" s="806"/>
      <c r="G916" s="806"/>
      <c r="H916" s="806"/>
      <c r="I916" s="806"/>
      <c r="J916" s="806"/>
      <c r="K916" s="808"/>
      <c r="L916" s="808"/>
      <c r="M916" s="808"/>
      <c r="N916" s="808"/>
      <c r="O916" s="808"/>
      <c r="P916" s="808"/>
      <c r="Q916" s="808"/>
      <c r="R916" s="808"/>
      <c r="S916" s="808"/>
      <c r="T916" s="808"/>
      <c r="U916" s="808"/>
      <c r="V916" s="808"/>
      <c r="W916" s="808"/>
      <c r="X916" s="808"/>
      <c r="Y916" s="808"/>
      <c r="Z916" s="808"/>
      <c r="AA916" s="808"/>
      <c r="AB916" s="808"/>
      <c r="AC916" s="808"/>
    </row>
    <row r="917">
      <c r="A917" s="808"/>
      <c r="B917" s="808"/>
      <c r="C917" s="806"/>
      <c r="D917" s="806"/>
      <c r="E917" s="806"/>
      <c r="F917" s="806"/>
      <c r="G917" s="806"/>
      <c r="H917" s="806"/>
      <c r="I917" s="806"/>
      <c r="J917" s="806"/>
      <c r="K917" s="808"/>
      <c r="L917" s="808"/>
      <c r="M917" s="808"/>
      <c r="N917" s="808"/>
      <c r="O917" s="808"/>
      <c r="P917" s="808"/>
      <c r="Q917" s="808"/>
      <c r="R917" s="808"/>
      <c r="S917" s="808"/>
      <c r="T917" s="808"/>
      <c r="U917" s="808"/>
      <c r="V917" s="808"/>
      <c r="W917" s="808"/>
      <c r="X917" s="808"/>
      <c r="Y917" s="808"/>
      <c r="Z917" s="808"/>
      <c r="AA917" s="808"/>
      <c r="AB917" s="808"/>
      <c r="AC917" s="808"/>
    </row>
    <row r="918">
      <c r="A918" s="808"/>
      <c r="B918" s="808"/>
      <c r="C918" s="806"/>
      <c r="D918" s="806"/>
      <c r="E918" s="806"/>
      <c r="F918" s="806"/>
      <c r="G918" s="806"/>
      <c r="H918" s="806"/>
      <c r="I918" s="806"/>
      <c r="J918" s="806"/>
      <c r="K918" s="808"/>
      <c r="L918" s="808"/>
      <c r="M918" s="808"/>
      <c r="N918" s="808"/>
      <c r="O918" s="808"/>
      <c r="P918" s="808"/>
      <c r="Q918" s="808"/>
      <c r="R918" s="808"/>
      <c r="S918" s="808"/>
      <c r="T918" s="808"/>
      <c r="U918" s="808"/>
      <c r="V918" s="808"/>
      <c r="W918" s="808"/>
      <c r="X918" s="808"/>
      <c r="Y918" s="808"/>
      <c r="Z918" s="808"/>
      <c r="AA918" s="808"/>
      <c r="AB918" s="808"/>
      <c r="AC918" s="808"/>
    </row>
    <row r="919">
      <c r="A919" s="808"/>
      <c r="B919" s="808"/>
      <c r="C919" s="806"/>
      <c r="D919" s="806"/>
      <c r="E919" s="806"/>
      <c r="F919" s="806"/>
      <c r="G919" s="806"/>
      <c r="H919" s="806"/>
      <c r="I919" s="806"/>
      <c r="J919" s="806"/>
      <c r="K919" s="808"/>
      <c r="L919" s="808"/>
      <c r="M919" s="808"/>
      <c r="N919" s="808"/>
      <c r="O919" s="808"/>
      <c r="P919" s="808"/>
      <c r="Q919" s="808"/>
      <c r="R919" s="808"/>
      <c r="S919" s="808"/>
      <c r="T919" s="808"/>
      <c r="U919" s="808"/>
      <c r="V919" s="808"/>
      <c r="W919" s="808"/>
      <c r="X919" s="808"/>
      <c r="Y919" s="808"/>
      <c r="Z919" s="808"/>
      <c r="AA919" s="808"/>
      <c r="AB919" s="808"/>
      <c r="AC919" s="808"/>
    </row>
    <row r="920">
      <c r="A920" s="808"/>
      <c r="B920" s="808"/>
      <c r="C920" s="806"/>
      <c r="D920" s="806"/>
      <c r="E920" s="806"/>
      <c r="F920" s="806"/>
      <c r="G920" s="806"/>
      <c r="H920" s="806"/>
      <c r="I920" s="806"/>
      <c r="J920" s="806"/>
      <c r="K920" s="808"/>
      <c r="L920" s="808"/>
      <c r="M920" s="808"/>
      <c r="N920" s="808"/>
      <c r="O920" s="808"/>
      <c r="P920" s="808"/>
      <c r="Q920" s="808"/>
      <c r="R920" s="808"/>
      <c r="S920" s="808"/>
      <c r="T920" s="808"/>
      <c r="U920" s="808"/>
      <c r="V920" s="808"/>
      <c r="W920" s="808"/>
      <c r="X920" s="808"/>
      <c r="Y920" s="808"/>
      <c r="Z920" s="808"/>
      <c r="AA920" s="808"/>
      <c r="AB920" s="808"/>
      <c r="AC920" s="808"/>
    </row>
    <row r="921">
      <c r="A921" s="808"/>
      <c r="B921" s="808"/>
      <c r="C921" s="806"/>
      <c r="D921" s="806"/>
      <c r="E921" s="806"/>
      <c r="F921" s="806"/>
      <c r="G921" s="806"/>
      <c r="H921" s="806"/>
      <c r="I921" s="806"/>
      <c r="J921" s="806"/>
      <c r="K921" s="808"/>
      <c r="L921" s="808"/>
      <c r="M921" s="808"/>
      <c r="N921" s="808"/>
      <c r="O921" s="808"/>
      <c r="P921" s="808"/>
      <c r="Q921" s="808"/>
      <c r="R921" s="808"/>
      <c r="S921" s="808"/>
      <c r="T921" s="808"/>
      <c r="U921" s="808"/>
      <c r="V921" s="808"/>
      <c r="W921" s="808"/>
      <c r="X921" s="808"/>
      <c r="Y921" s="808"/>
      <c r="Z921" s="808"/>
      <c r="AA921" s="808"/>
      <c r="AB921" s="808"/>
      <c r="AC921" s="808"/>
    </row>
    <row r="922">
      <c r="A922" s="808"/>
      <c r="B922" s="808"/>
      <c r="C922" s="806"/>
      <c r="D922" s="806"/>
      <c r="E922" s="806"/>
      <c r="F922" s="806"/>
      <c r="G922" s="806"/>
      <c r="H922" s="806"/>
      <c r="I922" s="806"/>
      <c r="J922" s="806"/>
      <c r="K922" s="808"/>
      <c r="L922" s="808"/>
      <c r="M922" s="808"/>
      <c r="N922" s="808"/>
      <c r="O922" s="808"/>
      <c r="P922" s="808"/>
      <c r="Q922" s="808"/>
      <c r="R922" s="808"/>
      <c r="S922" s="808"/>
      <c r="T922" s="808"/>
      <c r="U922" s="808"/>
      <c r="V922" s="808"/>
      <c r="W922" s="808"/>
      <c r="X922" s="808"/>
      <c r="Y922" s="808"/>
      <c r="Z922" s="808"/>
      <c r="AA922" s="808"/>
      <c r="AB922" s="808"/>
      <c r="AC922" s="808"/>
    </row>
    <row r="923">
      <c r="A923" s="808"/>
      <c r="B923" s="808"/>
      <c r="C923" s="806"/>
      <c r="D923" s="806"/>
      <c r="E923" s="806"/>
      <c r="F923" s="806"/>
      <c r="G923" s="806"/>
      <c r="H923" s="806"/>
      <c r="I923" s="806"/>
      <c r="J923" s="806"/>
      <c r="K923" s="808"/>
      <c r="L923" s="808"/>
      <c r="M923" s="808"/>
      <c r="N923" s="808"/>
      <c r="O923" s="808"/>
      <c r="P923" s="808"/>
      <c r="Q923" s="808"/>
      <c r="R923" s="808"/>
      <c r="S923" s="808"/>
      <c r="T923" s="808"/>
      <c r="U923" s="808"/>
      <c r="V923" s="808"/>
      <c r="W923" s="808"/>
      <c r="X923" s="808"/>
      <c r="Y923" s="808"/>
      <c r="Z923" s="808"/>
      <c r="AA923" s="808"/>
      <c r="AB923" s="808"/>
      <c r="AC923" s="808"/>
    </row>
    <row r="924">
      <c r="A924" s="808"/>
      <c r="B924" s="808"/>
      <c r="C924" s="806"/>
      <c r="D924" s="806"/>
      <c r="E924" s="806"/>
      <c r="F924" s="806"/>
      <c r="G924" s="806"/>
      <c r="H924" s="806"/>
      <c r="I924" s="806"/>
      <c r="J924" s="806"/>
      <c r="K924" s="808"/>
      <c r="L924" s="808"/>
      <c r="M924" s="808"/>
      <c r="N924" s="808"/>
      <c r="O924" s="808"/>
      <c r="P924" s="808"/>
      <c r="Q924" s="808"/>
      <c r="R924" s="808"/>
      <c r="S924" s="808"/>
      <c r="T924" s="808"/>
      <c r="U924" s="808"/>
      <c r="V924" s="808"/>
      <c r="W924" s="808"/>
      <c r="X924" s="808"/>
      <c r="Y924" s="808"/>
      <c r="Z924" s="808"/>
      <c r="AA924" s="808"/>
      <c r="AB924" s="808"/>
      <c r="AC924" s="808"/>
    </row>
    <row r="925">
      <c r="A925" s="808"/>
      <c r="B925" s="808"/>
      <c r="C925" s="806"/>
      <c r="D925" s="806"/>
      <c r="E925" s="806"/>
      <c r="F925" s="806"/>
      <c r="G925" s="806"/>
      <c r="H925" s="806"/>
      <c r="I925" s="806"/>
      <c r="J925" s="806"/>
      <c r="K925" s="808"/>
      <c r="L925" s="808"/>
      <c r="M925" s="808"/>
      <c r="N925" s="808"/>
      <c r="O925" s="808"/>
      <c r="P925" s="808"/>
      <c r="Q925" s="808"/>
      <c r="R925" s="808"/>
      <c r="S925" s="808"/>
      <c r="T925" s="808"/>
      <c r="U925" s="808"/>
      <c r="V925" s="808"/>
      <c r="W925" s="808"/>
      <c r="X925" s="808"/>
      <c r="Y925" s="808"/>
      <c r="Z925" s="808"/>
      <c r="AA925" s="808"/>
      <c r="AB925" s="808"/>
      <c r="AC925" s="808"/>
    </row>
    <row r="926">
      <c r="A926" s="808"/>
      <c r="B926" s="808"/>
      <c r="C926" s="806"/>
      <c r="D926" s="806"/>
      <c r="E926" s="806"/>
      <c r="F926" s="806"/>
      <c r="G926" s="806"/>
      <c r="H926" s="806"/>
      <c r="I926" s="806"/>
      <c r="J926" s="806"/>
      <c r="K926" s="808"/>
      <c r="L926" s="808"/>
      <c r="M926" s="808"/>
      <c r="N926" s="808"/>
      <c r="O926" s="808"/>
      <c r="P926" s="808"/>
      <c r="Q926" s="808"/>
      <c r="R926" s="808"/>
      <c r="S926" s="808"/>
      <c r="T926" s="808"/>
      <c r="U926" s="808"/>
      <c r="V926" s="808"/>
      <c r="W926" s="808"/>
      <c r="X926" s="808"/>
      <c r="Y926" s="808"/>
      <c r="Z926" s="808"/>
      <c r="AA926" s="808"/>
      <c r="AB926" s="808"/>
      <c r="AC926" s="808"/>
    </row>
    <row r="927">
      <c r="A927" s="808"/>
      <c r="B927" s="808"/>
      <c r="C927" s="806"/>
      <c r="D927" s="806"/>
      <c r="E927" s="806"/>
      <c r="F927" s="806"/>
      <c r="G927" s="806"/>
      <c r="H927" s="806"/>
      <c r="I927" s="806"/>
      <c r="J927" s="806"/>
      <c r="K927" s="808"/>
      <c r="L927" s="808"/>
      <c r="M927" s="808"/>
      <c r="N927" s="808"/>
      <c r="O927" s="808"/>
      <c r="P927" s="808"/>
      <c r="Q927" s="808"/>
      <c r="R927" s="808"/>
      <c r="S927" s="808"/>
      <c r="T927" s="808"/>
      <c r="U927" s="808"/>
      <c r="V927" s="808"/>
      <c r="W927" s="808"/>
      <c r="X927" s="808"/>
      <c r="Y927" s="808"/>
      <c r="Z927" s="808"/>
      <c r="AA927" s="808"/>
      <c r="AB927" s="808"/>
      <c r="AC927" s="808"/>
    </row>
    <row r="928">
      <c r="A928" s="808"/>
      <c r="B928" s="808"/>
      <c r="C928" s="806"/>
      <c r="D928" s="806"/>
      <c r="E928" s="806"/>
      <c r="F928" s="806"/>
      <c r="G928" s="806"/>
      <c r="H928" s="806"/>
      <c r="I928" s="806"/>
      <c r="J928" s="806"/>
      <c r="K928" s="808"/>
      <c r="L928" s="808"/>
      <c r="M928" s="808"/>
      <c r="N928" s="808"/>
      <c r="O928" s="808"/>
      <c r="P928" s="808"/>
      <c r="Q928" s="808"/>
      <c r="R928" s="808"/>
      <c r="S928" s="808"/>
      <c r="T928" s="808"/>
      <c r="U928" s="808"/>
      <c r="V928" s="808"/>
      <c r="W928" s="808"/>
      <c r="X928" s="808"/>
      <c r="Y928" s="808"/>
      <c r="Z928" s="808"/>
      <c r="AA928" s="808"/>
      <c r="AB928" s="808"/>
      <c r="AC928" s="808"/>
    </row>
    <row r="929">
      <c r="A929" s="808"/>
      <c r="B929" s="808"/>
      <c r="C929" s="806"/>
      <c r="D929" s="806"/>
      <c r="E929" s="806"/>
      <c r="F929" s="806"/>
      <c r="G929" s="806"/>
      <c r="H929" s="806"/>
      <c r="I929" s="806"/>
      <c r="J929" s="806"/>
      <c r="K929" s="808"/>
      <c r="L929" s="808"/>
      <c r="M929" s="808"/>
      <c r="N929" s="808"/>
      <c r="O929" s="808"/>
      <c r="P929" s="808"/>
      <c r="Q929" s="808"/>
      <c r="R929" s="808"/>
      <c r="S929" s="808"/>
      <c r="T929" s="808"/>
      <c r="U929" s="808"/>
      <c r="V929" s="808"/>
      <c r="W929" s="808"/>
      <c r="X929" s="808"/>
      <c r="Y929" s="808"/>
      <c r="Z929" s="808"/>
      <c r="AA929" s="808"/>
      <c r="AB929" s="808"/>
      <c r="AC929" s="808"/>
    </row>
    <row r="930">
      <c r="A930" s="808"/>
      <c r="B930" s="808"/>
      <c r="C930" s="806"/>
      <c r="D930" s="806"/>
      <c r="E930" s="806"/>
      <c r="F930" s="806"/>
      <c r="G930" s="806"/>
      <c r="H930" s="806"/>
      <c r="I930" s="806"/>
      <c r="J930" s="806"/>
      <c r="K930" s="808"/>
      <c r="L930" s="808"/>
      <c r="M930" s="808"/>
      <c r="N930" s="808"/>
      <c r="O930" s="808"/>
      <c r="P930" s="808"/>
      <c r="Q930" s="808"/>
      <c r="R930" s="808"/>
      <c r="S930" s="808"/>
      <c r="T930" s="808"/>
      <c r="U930" s="808"/>
      <c r="V930" s="808"/>
      <c r="W930" s="808"/>
      <c r="X930" s="808"/>
      <c r="Y930" s="808"/>
      <c r="Z930" s="808"/>
      <c r="AA930" s="808"/>
      <c r="AB930" s="808"/>
      <c r="AC930" s="808"/>
    </row>
    <row r="931">
      <c r="A931" s="808"/>
      <c r="B931" s="808"/>
      <c r="C931" s="806"/>
      <c r="D931" s="806"/>
      <c r="E931" s="806"/>
      <c r="F931" s="806"/>
      <c r="G931" s="806"/>
      <c r="H931" s="806"/>
      <c r="I931" s="806"/>
      <c r="J931" s="806"/>
      <c r="K931" s="808"/>
      <c r="L931" s="808"/>
      <c r="M931" s="808"/>
      <c r="N931" s="808"/>
      <c r="O931" s="808"/>
      <c r="P931" s="808"/>
      <c r="Q931" s="808"/>
      <c r="R931" s="808"/>
      <c r="S931" s="808"/>
      <c r="T931" s="808"/>
      <c r="U931" s="808"/>
      <c r="V931" s="808"/>
      <c r="W931" s="808"/>
      <c r="X931" s="808"/>
      <c r="Y931" s="808"/>
      <c r="Z931" s="808"/>
      <c r="AA931" s="808"/>
      <c r="AB931" s="808"/>
      <c r="AC931" s="808"/>
    </row>
    <row r="932">
      <c r="A932" s="808"/>
      <c r="B932" s="808"/>
      <c r="C932" s="806"/>
      <c r="D932" s="806"/>
      <c r="E932" s="806"/>
      <c r="F932" s="806"/>
      <c r="G932" s="806"/>
      <c r="H932" s="806"/>
      <c r="I932" s="806"/>
      <c r="J932" s="806"/>
      <c r="K932" s="808"/>
      <c r="L932" s="808"/>
      <c r="M932" s="808"/>
      <c r="N932" s="808"/>
      <c r="O932" s="808"/>
      <c r="P932" s="808"/>
      <c r="Q932" s="808"/>
      <c r="R932" s="808"/>
      <c r="S932" s="808"/>
      <c r="T932" s="808"/>
      <c r="U932" s="808"/>
      <c r="V932" s="808"/>
      <c r="W932" s="808"/>
      <c r="X932" s="808"/>
      <c r="Y932" s="808"/>
      <c r="Z932" s="808"/>
      <c r="AA932" s="808"/>
      <c r="AB932" s="808"/>
      <c r="AC932" s="808"/>
    </row>
    <row r="933">
      <c r="A933" s="808"/>
      <c r="B933" s="808"/>
      <c r="C933" s="806"/>
      <c r="D933" s="806"/>
      <c r="E933" s="806"/>
      <c r="F933" s="806"/>
      <c r="G933" s="806"/>
      <c r="H933" s="806"/>
      <c r="I933" s="806"/>
      <c r="J933" s="806"/>
      <c r="K933" s="808"/>
      <c r="L933" s="808"/>
      <c r="M933" s="808"/>
      <c r="N933" s="808"/>
      <c r="O933" s="808"/>
      <c r="P933" s="808"/>
      <c r="Q933" s="808"/>
      <c r="R933" s="808"/>
      <c r="S933" s="808"/>
      <c r="T933" s="808"/>
      <c r="U933" s="808"/>
      <c r="V933" s="808"/>
      <c r="W933" s="808"/>
      <c r="X933" s="808"/>
      <c r="Y933" s="808"/>
      <c r="Z933" s="808"/>
      <c r="AA933" s="808"/>
      <c r="AB933" s="808"/>
      <c r="AC933" s="808"/>
    </row>
    <row r="934">
      <c r="A934" s="808"/>
      <c r="B934" s="808"/>
      <c r="C934" s="806"/>
      <c r="D934" s="806"/>
      <c r="E934" s="806"/>
      <c r="F934" s="806"/>
      <c r="G934" s="806"/>
      <c r="H934" s="806"/>
      <c r="I934" s="806"/>
      <c r="J934" s="806"/>
      <c r="K934" s="808"/>
      <c r="L934" s="808"/>
      <c r="M934" s="808"/>
      <c r="N934" s="808"/>
      <c r="O934" s="808"/>
      <c r="P934" s="808"/>
      <c r="Q934" s="808"/>
      <c r="R934" s="808"/>
      <c r="S934" s="808"/>
      <c r="T934" s="808"/>
      <c r="U934" s="808"/>
      <c r="V934" s="808"/>
      <c r="W934" s="808"/>
      <c r="X934" s="808"/>
      <c r="Y934" s="808"/>
      <c r="Z934" s="808"/>
      <c r="AA934" s="808"/>
      <c r="AB934" s="808"/>
      <c r="AC934" s="808"/>
    </row>
    <row r="935">
      <c r="A935" s="808"/>
      <c r="B935" s="808"/>
      <c r="C935" s="806"/>
      <c r="D935" s="806"/>
      <c r="E935" s="806"/>
      <c r="F935" s="806"/>
      <c r="G935" s="806"/>
      <c r="H935" s="806"/>
      <c r="I935" s="806"/>
      <c r="J935" s="806"/>
      <c r="K935" s="808"/>
      <c r="L935" s="808"/>
      <c r="M935" s="808"/>
      <c r="N935" s="808"/>
      <c r="O935" s="808"/>
      <c r="P935" s="808"/>
      <c r="Q935" s="808"/>
      <c r="R935" s="808"/>
      <c r="S935" s="808"/>
      <c r="T935" s="808"/>
      <c r="U935" s="808"/>
      <c r="V935" s="808"/>
      <c r="W935" s="808"/>
      <c r="X935" s="808"/>
      <c r="Y935" s="808"/>
      <c r="Z935" s="808"/>
      <c r="AA935" s="808"/>
      <c r="AB935" s="808"/>
      <c r="AC935" s="808"/>
    </row>
    <row r="936">
      <c r="A936" s="808"/>
      <c r="B936" s="808"/>
      <c r="C936" s="806"/>
      <c r="D936" s="806"/>
      <c r="E936" s="806"/>
      <c r="F936" s="806"/>
      <c r="G936" s="806"/>
      <c r="H936" s="806"/>
      <c r="I936" s="806"/>
      <c r="J936" s="806"/>
      <c r="K936" s="808"/>
      <c r="L936" s="808"/>
      <c r="M936" s="808"/>
      <c r="N936" s="808"/>
      <c r="O936" s="808"/>
      <c r="P936" s="808"/>
      <c r="Q936" s="808"/>
      <c r="R936" s="808"/>
      <c r="S936" s="808"/>
      <c r="T936" s="808"/>
      <c r="U936" s="808"/>
      <c r="V936" s="808"/>
      <c r="W936" s="808"/>
      <c r="X936" s="808"/>
      <c r="Y936" s="808"/>
      <c r="Z936" s="808"/>
      <c r="AA936" s="808"/>
      <c r="AB936" s="808"/>
      <c r="AC936" s="808"/>
    </row>
    <row r="937">
      <c r="A937" s="808"/>
      <c r="B937" s="808"/>
      <c r="C937" s="806"/>
      <c r="D937" s="806"/>
      <c r="E937" s="806"/>
      <c r="F937" s="806"/>
      <c r="G937" s="806"/>
      <c r="H937" s="806"/>
      <c r="I937" s="806"/>
      <c r="J937" s="806"/>
      <c r="K937" s="808"/>
      <c r="L937" s="808"/>
      <c r="M937" s="808"/>
      <c r="N937" s="808"/>
      <c r="O937" s="808"/>
      <c r="P937" s="808"/>
      <c r="Q937" s="808"/>
      <c r="R937" s="808"/>
      <c r="S937" s="808"/>
      <c r="T937" s="808"/>
      <c r="U937" s="808"/>
      <c r="V937" s="808"/>
      <c r="W937" s="808"/>
      <c r="X937" s="808"/>
      <c r="Y937" s="808"/>
      <c r="Z937" s="808"/>
      <c r="AA937" s="808"/>
      <c r="AB937" s="808"/>
      <c r="AC937" s="808"/>
    </row>
    <row r="938">
      <c r="A938" s="808"/>
      <c r="B938" s="808"/>
      <c r="C938" s="806"/>
      <c r="D938" s="806"/>
      <c r="E938" s="806"/>
      <c r="F938" s="806"/>
      <c r="G938" s="806"/>
      <c r="H938" s="806"/>
      <c r="I938" s="806"/>
      <c r="J938" s="806"/>
      <c r="K938" s="808"/>
      <c r="L938" s="808"/>
      <c r="M938" s="808"/>
      <c r="N938" s="808"/>
      <c r="O938" s="808"/>
      <c r="P938" s="808"/>
      <c r="Q938" s="808"/>
      <c r="R938" s="808"/>
      <c r="S938" s="808"/>
      <c r="T938" s="808"/>
      <c r="U938" s="808"/>
      <c r="V938" s="808"/>
      <c r="W938" s="808"/>
      <c r="X938" s="808"/>
      <c r="Y938" s="808"/>
      <c r="Z938" s="808"/>
      <c r="AA938" s="808"/>
      <c r="AB938" s="808"/>
      <c r="AC938" s="808"/>
    </row>
    <row r="939">
      <c r="A939" s="808"/>
      <c r="B939" s="808"/>
      <c r="C939" s="806"/>
      <c r="D939" s="806"/>
      <c r="E939" s="806"/>
      <c r="F939" s="806"/>
      <c r="G939" s="806"/>
      <c r="H939" s="806"/>
      <c r="I939" s="806"/>
      <c r="J939" s="806"/>
      <c r="K939" s="808"/>
      <c r="L939" s="808"/>
      <c r="M939" s="808"/>
      <c r="N939" s="808"/>
      <c r="O939" s="808"/>
      <c r="P939" s="808"/>
      <c r="Q939" s="808"/>
      <c r="R939" s="808"/>
      <c r="S939" s="808"/>
      <c r="T939" s="808"/>
      <c r="U939" s="808"/>
      <c r="V939" s="808"/>
      <c r="W939" s="808"/>
      <c r="X939" s="808"/>
      <c r="Y939" s="808"/>
      <c r="Z939" s="808"/>
      <c r="AA939" s="808"/>
      <c r="AB939" s="808"/>
      <c r="AC939" s="808"/>
    </row>
    <row r="940">
      <c r="A940" s="808"/>
      <c r="B940" s="808"/>
      <c r="C940" s="806"/>
      <c r="D940" s="806"/>
      <c r="E940" s="806"/>
      <c r="F940" s="806"/>
      <c r="G940" s="806"/>
      <c r="H940" s="806"/>
      <c r="I940" s="806"/>
      <c r="J940" s="806"/>
      <c r="K940" s="808"/>
      <c r="L940" s="808"/>
      <c r="M940" s="808"/>
      <c r="N940" s="808"/>
      <c r="O940" s="808"/>
      <c r="P940" s="808"/>
      <c r="Q940" s="808"/>
      <c r="R940" s="808"/>
      <c r="S940" s="808"/>
      <c r="T940" s="808"/>
      <c r="U940" s="808"/>
      <c r="V940" s="808"/>
      <c r="W940" s="808"/>
      <c r="X940" s="808"/>
      <c r="Y940" s="808"/>
      <c r="Z940" s="808"/>
      <c r="AA940" s="808"/>
      <c r="AB940" s="808"/>
      <c r="AC940" s="808"/>
    </row>
    <row r="941">
      <c r="A941" s="808"/>
      <c r="B941" s="808"/>
      <c r="C941" s="806"/>
      <c r="D941" s="806"/>
      <c r="E941" s="806"/>
      <c r="F941" s="806"/>
      <c r="G941" s="806"/>
      <c r="H941" s="806"/>
      <c r="I941" s="806"/>
      <c r="J941" s="806"/>
      <c r="K941" s="808"/>
      <c r="L941" s="808"/>
      <c r="M941" s="808"/>
      <c r="N941" s="808"/>
      <c r="O941" s="808"/>
      <c r="P941" s="808"/>
      <c r="Q941" s="808"/>
      <c r="R941" s="808"/>
      <c r="S941" s="808"/>
      <c r="T941" s="808"/>
      <c r="U941" s="808"/>
      <c r="V941" s="808"/>
      <c r="W941" s="808"/>
      <c r="X941" s="808"/>
      <c r="Y941" s="808"/>
      <c r="Z941" s="808"/>
      <c r="AA941" s="808"/>
      <c r="AB941" s="808"/>
      <c r="AC941" s="808"/>
    </row>
    <row r="942">
      <c r="A942" s="808"/>
      <c r="B942" s="808"/>
      <c r="C942" s="806"/>
      <c r="D942" s="806"/>
      <c r="E942" s="806"/>
      <c r="F942" s="806"/>
      <c r="G942" s="806"/>
      <c r="H942" s="806"/>
      <c r="I942" s="806"/>
      <c r="J942" s="806"/>
      <c r="K942" s="808"/>
      <c r="L942" s="808"/>
      <c r="M942" s="808"/>
      <c r="N942" s="808"/>
      <c r="O942" s="808"/>
      <c r="P942" s="808"/>
      <c r="Q942" s="808"/>
      <c r="R942" s="808"/>
      <c r="S942" s="808"/>
      <c r="T942" s="808"/>
      <c r="U942" s="808"/>
      <c r="V942" s="808"/>
      <c r="W942" s="808"/>
      <c r="X942" s="808"/>
      <c r="Y942" s="808"/>
      <c r="Z942" s="808"/>
      <c r="AA942" s="808"/>
      <c r="AB942" s="808"/>
      <c r="AC942" s="808"/>
    </row>
    <row r="943">
      <c r="A943" s="808"/>
      <c r="B943" s="808"/>
      <c r="C943" s="806"/>
      <c r="D943" s="806"/>
      <c r="E943" s="806"/>
      <c r="F943" s="806"/>
      <c r="G943" s="806"/>
      <c r="H943" s="806"/>
      <c r="I943" s="806"/>
      <c r="J943" s="806"/>
      <c r="K943" s="808"/>
      <c r="L943" s="808"/>
      <c r="M943" s="808"/>
      <c r="N943" s="808"/>
      <c r="O943" s="808"/>
      <c r="P943" s="808"/>
      <c r="Q943" s="808"/>
      <c r="R943" s="808"/>
      <c r="S943" s="808"/>
      <c r="T943" s="808"/>
      <c r="U943" s="808"/>
      <c r="V943" s="808"/>
      <c r="W943" s="808"/>
      <c r="X943" s="808"/>
      <c r="Y943" s="808"/>
      <c r="Z943" s="808"/>
      <c r="AA943" s="808"/>
      <c r="AB943" s="808"/>
      <c r="AC943" s="808"/>
    </row>
    <row r="944">
      <c r="A944" s="808"/>
      <c r="B944" s="808"/>
      <c r="C944" s="806"/>
      <c r="D944" s="806"/>
      <c r="E944" s="806"/>
      <c r="F944" s="806"/>
      <c r="G944" s="806"/>
      <c r="H944" s="806"/>
      <c r="I944" s="806"/>
      <c r="J944" s="806"/>
      <c r="K944" s="808"/>
      <c r="L944" s="808"/>
      <c r="M944" s="808"/>
      <c r="N944" s="808"/>
      <c r="O944" s="808"/>
      <c r="P944" s="808"/>
      <c r="Q944" s="808"/>
      <c r="R944" s="808"/>
      <c r="S944" s="808"/>
      <c r="T944" s="808"/>
      <c r="U944" s="808"/>
      <c r="V944" s="808"/>
      <c r="W944" s="808"/>
      <c r="X944" s="808"/>
      <c r="Y944" s="808"/>
      <c r="Z944" s="808"/>
      <c r="AA944" s="808"/>
      <c r="AB944" s="808"/>
      <c r="AC944" s="808"/>
    </row>
    <row r="945">
      <c r="A945" s="808"/>
      <c r="B945" s="808"/>
      <c r="C945" s="806"/>
      <c r="D945" s="806"/>
      <c r="E945" s="806"/>
      <c r="F945" s="806"/>
      <c r="G945" s="806"/>
      <c r="H945" s="806"/>
      <c r="I945" s="806"/>
      <c r="J945" s="806"/>
      <c r="K945" s="808"/>
      <c r="L945" s="808"/>
      <c r="M945" s="808"/>
      <c r="N945" s="808"/>
      <c r="O945" s="808"/>
      <c r="P945" s="808"/>
      <c r="Q945" s="808"/>
      <c r="R945" s="808"/>
      <c r="S945" s="808"/>
      <c r="T945" s="808"/>
      <c r="U945" s="808"/>
      <c r="V945" s="808"/>
      <c r="W945" s="808"/>
      <c r="X945" s="808"/>
      <c r="Y945" s="808"/>
      <c r="Z945" s="808"/>
      <c r="AA945" s="808"/>
      <c r="AB945" s="808"/>
      <c r="AC945" s="808"/>
    </row>
    <row r="946">
      <c r="A946" s="808"/>
      <c r="B946" s="808"/>
      <c r="C946" s="806"/>
      <c r="D946" s="806"/>
      <c r="E946" s="806"/>
      <c r="F946" s="806"/>
      <c r="G946" s="806"/>
      <c r="H946" s="806"/>
      <c r="I946" s="806"/>
      <c r="J946" s="806"/>
      <c r="K946" s="808"/>
      <c r="L946" s="808"/>
      <c r="M946" s="808"/>
      <c r="N946" s="808"/>
      <c r="O946" s="808"/>
      <c r="P946" s="808"/>
      <c r="Q946" s="808"/>
      <c r="R946" s="808"/>
      <c r="S946" s="808"/>
      <c r="T946" s="808"/>
      <c r="U946" s="808"/>
      <c r="V946" s="808"/>
      <c r="W946" s="808"/>
      <c r="X946" s="808"/>
      <c r="Y946" s="808"/>
      <c r="Z946" s="808"/>
      <c r="AA946" s="808"/>
      <c r="AB946" s="808"/>
      <c r="AC946" s="808"/>
    </row>
    <row r="947">
      <c r="A947" s="808"/>
      <c r="B947" s="808"/>
      <c r="C947" s="806"/>
      <c r="D947" s="806"/>
      <c r="E947" s="806"/>
      <c r="F947" s="806"/>
      <c r="G947" s="806"/>
      <c r="H947" s="806"/>
      <c r="I947" s="806"/>
      <c r="J947" s="806"/>
      <c r="K947" s="808"/>
      <c r="L947" s="808"/>
      <c r="M947" s="808"/>
      <c r="N947" s="808"/>
      <c r="O947" s="808"/>
      <c r="P947" s="808"/>
      <c r="Q947" s="808"/>
      <c r="R947" s="808"/>
      <c r="S947" s="808"/>
      <c r="T947" s="808"/>
      <c r="U947" s="808"/>
      <c r="V947" s="808"/>
      <c r="W947" s="808"/>
      <c r="X947" s="808"/>
      <c r="Y947" s="808"/>
      <c r="Z947" s="808"/>
      <c r="AA947" s="808"/>
      <c r="AB947" s="808"/>
      <c r="AC947" s="808"/>
    </row>
    <row r="948">
      <c r="A948" s="808"/>
      <c r="B948" s="808"/>
      <c r="C948" s="806"/>
      <c r="D948" s="806"/>
      <c r="E948" s="806"/>
      <c r="F948" s="806"/>
      <c r="G948" s="806"/>
      <c r="H948" s="806"/>
      <c r="I948" s="806"/>
      <c r="J948" s="806"/>
      <c r="K948" s="808"/>
      <c r="L948" s="808"/>
      <c r="M948" s="808"/>
      <c r="N948" s="808"/>
      <c r="O948" s="808"/>
      <c r="P948" s="808"/>
      <c r="Q948" s="808"/>
      <c r="R948" s="808"/>
      <c r="S948" s="808"/>
      <c r="T948" s="808"/>
      <c r="U948" s="808"/>
      <c r="V948" s="808"/>
      <c r="W948" s="808"/>
      <c r="X948" s="808"/>
      <c r="Y948" s="808"/>
      <c r="Z948" s="808"/>
      <c r="AA948" s="808"/>
      <c r="AB948" s="808"/>
      <c r="AC948" s="808"/>
    </row>
    <row r="949">
      <c r="A949" s="808"/>
      <c r="B949" s="808"/>
      <c r="C949" s="806"/>
      <c r="D949" s="806"/>
      <c r="E949" s="806"/>
      <c r="F949" s="806"/>
      <c r="G949" s="806"/>
      <c r="H949" s="806"/>
      <c r="I949" s="806"/>
      <c r="J949" s="806"/>
      <c r="K949" s="808"/>
      <c r="L949" s="808"/>
      <c r="M949" s="808"/>
      <c r="N949" s="808"/>
      <c r="O949" s="808"/>
      <c r="P949" s="808"/>
      <c r="Q949" s="808"/>
      <c r="R949" s="808"/>
      <c r="S949" s="808"/>
      <c r="T949" s="808"/>
      <c r="U949" s="808"/>
      <c r="V949" s="808"/>
      <c r="W949" s="808"/>
      <c r="X949" s="808"/>
      <c r="Y949" s="808"/>
      <c r="Z949" s="808"/>
      <c r="AA949" s="808"/>
      <c r="AB949" s="808"/>
      <c r="AC949" s="808"/>
    </row>
    <row r="950">
      <c r="A950" s="808"/>
      <c r="B950" s="808"/>
      <c r="C950" s="806"/>
      <c r="D950" s="806"/>
      <c r="E950" s="806"/>
      <c r="F950" s="806"/>
      <c r="G950" s="806"/>
      <c r="H950" s="806"/>
      <c r="I950" s="806"/>
      <c r="J950" s="806"/>
      <c r="K950" s="808"/>
      <c r="L950" s="808"/>
      <c r="M950" s="808"/>
      <c r="N950" s="808"/>
      <c r="O950" s="808"/>
      <c r="P950" s="808"/>
      <c r="Q950" s="808"/>
      <c r="R950" s="808"/>
      <c r="S950" s="808"/>
      <c r="T950" s="808"/>
      <c r="U950" s="808"/>
      <c r="V950" s="808"/>
      <c r="W950" s="808"/>
      <c r="X950" s="808"/>
      <c r="Y950" s="808"/>
      <c r="Z950" s="808"/>
      <c r="AA950" s="808"/>
      <c r="AB950" s="808"/>
      <c r="AC950" s="808"/>
    </row>
    <row r="951">
      <c r="A951" s="808"/>
      <c r="B951" s="808"/>
      <c r="C951" s="806"/>
      <c r="D951" s="806"/>
      <c r="E951" s="806"/>
      <c r="F951" s="806"/>
      <c r="G951" s="806"/>
      <c r="H951" s="806"/>
      <c r="I951" s="806"/>
      <c r="J951" s="806"/>
      <c r="K951" s="808"/>
      <c r="L951" s="808"/>
      <c r="M951" s="808"/>
      <c r="N951" s="808"/>
      <c r="O951" s="808"/>
      <c r="P951" s="808"/>
      <c r="Q951" s="808"/>
      <c r="R951" s="808"/>
      <c r="S951" s="808"/>
      <c r="T951" s="808"/>
      <c r="U951" s="808"/>
      <c r="V951" s="808"/>
      <c r="W951" s="808"/>
      <c r="X951" s="808"/>
      <c r="Y951" s="808"/>
      <c r="Z951" s="808"/>
      <c r="AA951" s="808"/>
      <c r="AB951" s="808"/>
      <c r="AC951" s="808"/>
    </row>
    <row r="952">
      <c r="A952" s="808"/>
      <c r="B952" s="808"/>
      <c r="C952" s="806"/>
      <c r="D952" s="806"/>
      <c r="E952" s="806"/>
      <c r="F952" s="806"/>
      <c r="G952" s="806"/>
      <c r="H952" s="806"/>
      <c r="I952" s="806"/>
      <c r="J952" s="806"/>
      <c r="K952" s="808"/>
      <c r="L952" s="808"/>
      <c r="M952" s="808"/>
      <c r="N952" s="808"/>
      <c r="O952" s="808"/>
      <c r="P952" s="808"/>
      <c r="Q952" s="808"/>
      <c r="R952" s="808"/>
      <c r="S952" s="808"/>
      <c r="T952" s="808"/>
      <c r="U952" s="808"/>
      <c r="V952" s="808"/>
      <c r="W952" s="808"/>
      <c r="X952" s="808"/>
      <c r="Y952" s="808"/>
      <c r="Z952" s="808"/>
      <c r="AA952" s="808"/>
      <c r="AB952" s="808"/>
      <c r="AC952" s="808"/>
    </row>
    <row r="953">
      <c r="A953" s="808"/>
      <c r="B953" s="808"/>
      <c r="C953" s="806"/>
      <c r="D953" s="806"/>
      <c r="E953" s="806"/>
      <c r="F953" s="806"/>
      <c r="G953" s="806"/>
      <c r="H953" s="806"/>
      <c r="I953" s="806"/>
      <c r="J953" s="806"/>
      <c r="K953" s="808"/>
      <c r="L953" s="808"/>
      <c r="M953" s="808"/>
      <c r="N953" s="808"/>
      <c r="O953" s="808"/>
      <c r="P953" s="808"/>
      <c r="Q953" s="808"/>
      <c r="R953" s="808"/>
      <c r="S953" s="808"/>
      <c r="T953" s="808"/>
      <c r="U953" s="808"/>
      <c r="V953" s="808"/>
      <c r="W953" s="808"/>
      <c r="X953" s="808"/>
      <c r="Y953" s="808"/>
      <c r="Z953" s="808"/>
      <c r="AA953" s="808"/>
      <c r="AB953" s="808"/>
      <c r="AC953" s="808"/>
    </row>
    <row r="954">
      <c r="A954" s="808"/>
      <c r="B954" s="808"/>
      <c r="C954" s="806"/>
      <c r="D954" s="806"/>
      <c r="E954" s="806"/>
      <c r="F954" s="806"/>
      <c r="G954" s="806"/>
      <c r="H954" s="806"/>
      <c r="I954" s="806"/>
      <c r="J954" s="806"/>
      <c r="K954" s="808"/>
      <c r="L954" s="808"/>
      <c r="M954" s="808"/>
      <c r="N954" s="808"/>
      <c r="O954" s="808"/>
      <c r="P954" s="808"/>
      <c r="Q954" s="808"/>
      <c r="R954" s="808"/>
      <c r="S954" s="808"/>
      <c r="T954" s="808"/>
      <c r="U954" s="808"/>
      <c r="V954" s="808"/>
      <c r="W954" s="808"/>
      <c r="X954" s="808"/>
      <c r="Y954" s="808"/>
      <c r="Z954" s="808"/>
      <c r="AA954" s="808"/>
      <c r="AB954" s="808"/>
      <c r="AC954" s="808"/>
    </row>
    <row r="955">
      <c r="A955" s="808"/>
      <c r="B955" s="808"/>
      <c r="C955" s="806"/>
      <c r="D955" s="806"/>
      <c r="E955" s="806"/>
      <c r="F955" s="806"/>
      <c r="G955" s="806"/>
      <c r="H955" s="806"/>
      <c r="I955" s="806"/>
      <c r="J955" s="806"/>
      <c r="K955" s="808"/>
      <c r="L955" s="808"/>
      <c r="M955" s="808"/>
      <c r="N955" s="808"/>
      <c r="O955" s="808"/>
      <c r="P955" s="808"/>
      <c r="Q955" s="808"/>
      <c r="R955" s="808"/>
      <c r="S955" s="808"/>
      <c r="T955" s="808"/>
      <c r="U955" s="808"/>
      <c r="V955" s="808"/>
      <c r="W955" s="808"/>
      <c r="X955" s="808"/>
      <c r="Y955" s="808"/>
      <c r="Z955" s="808"/>
      <c r="AA955" s="808"/>
      <c r="AB955" s="808"/>
      <c r="AC955" s="808"/>
    </row>
    <row r="956">
      <c r="A956" s="808"/>
      <c r="B956" s="808"/>
      <c r="C956" s="806"/>
      <c r="D956" s="806"/>
      <c r="E956" s="806"/>
      <c r="F956" s="806"/>
      <c r="G956" s="806"/>
      <c r="H956" s="806"/>
      <c r="I956" s="806"/>
      <c r="J956" s="806"/>
      <c r="K956" s="808"/>
      <c r="L956" s="808"/>
      <c r="M956" s="808"/>
      <c r="N956" s="808"/>
      <c r="O956" s="808"/>
      <c r="P956" s="808"/>
      <c r="Q956" s="808"/>
      <c r="R956" s="808"/>
      <c r="S956" s="808"/>
      <c r="T956" s="808"/>
      <c r="U956" s="808"/>
      <c r="V956" s="808"/>
      <c r="W956" s="808"/>
      <c r="X956" s="808"/>
      <c r="Y956" s="808"/>
      <c r="Z956" s="808"/>
      <c r="AA956" s="808"/>
      <c r="AB956" s="808"/>
      <c r="AC956" s="808"/>
    </row>
    <row r="957">
      <c r="A957" s="808"/>
      <c r="B957" s="808"/>
      <c r="C957" s="806"/>
      <c r="D957" s="806"/>
      <c r="E957" s="806"/>
      <c r="F957" s="806"/>
      <c r="G957" s="806"/>
      <c r="H957" s="806"/>
      <c r="I957" s="806"/>
      <c r="J957" s="806"/>
      <c r="K957" s="808"/>
      <c r="L957" s="808"/>
      <c r="M957" s="808"/>
      <c r="N957" s="808"/>
      <c r="O957" s="808"/>
      <c r="P957" s="808"/>
      <c r="Q957" s="808"/>
      <c r="R957" s="808"/>
      <c r="S957" s="808"/>
      <c r="T957" s="808"/>
      <c r="U957" s="808"/>
      <c r="V957" s="808"/>
      <c r="W957" s="808"/>
      <c r="X957" s="808"/>
      <c r="Y957" s="808"/>
      <c r="Z957" s="808"/>
      <c r="AA957" s="808"/>
      <c r="AB957" s="808"/>
      <c r="AC957" s="808"/>
    </row>
    <row r="958">
      <c r="A958" s="808"/>
      <c r="B958" s="808"/>
      <c r="C958" s="806"/>
      <c r="D958" s="806"/>
      <c r="E958" s="806"/>
      <c r="F958" s="806"/>
      <c r="G958" s="806"/>
      <c r="H958" s="806"/>
      <c r="I958" s="806"/>
      <c r="J958" s="806"/>
      <c r="K958" s="808"/>
      <c r="L958" s="808"/>
      <c r="M958" s="808"/>
      <c r="N958" s="808"/>
      <c r="O958" s="808"/>
      <c r="P958" s="808"/>
      <c r="Q958" s="808"/>
      <c r="R958" s="808"/>
      <c r="S958" s="808"/>
      <c r="T958" s="808"/>
      <c r="U958" s="808"/>
      <c r="V958" s="808"/>
      <c r="W958" s="808"/>
      <c r="X958" s="808"/>
      <c r="Y958" s="808"/>
      <c r="Z958" s="808"/>
      <c r="AA958" s="808"/>
      <c r="AB958" s="808"/>
      <c r="AC958" s="808"/>
    </row>
    <row r="959">
      <c r="A959" s="808"/>
      <c r="B959" s="808"/>
      <c r="C959" s="806"/>
      <c r="D959" s="806"/>
      <c r="E959" s="806"/>
      <c r="F959" s="806"/>
      <c r="G959" s="806"/>
      <c r="H959" s="806"/>
      <c r="I959" s="806"/>
      <c r="J959" s="806"/>
      <c r="K959" s="808"/>
      <c r="L959" s="808"/>
      <c r="M959" s="808"/>
      <c r="N959" s="808"/>
      <c r="O959" s="808"/>
      <c r="P959" s="808"/>
      <c r="Q959" s="808"/>
      <c r="R959" s="808"/>
      <c r="S959" s="808"/>
      <c r="T959" s="808"/>
      <c r="U959" s="808"/>
      <c r="V959" s="808"/>
      <c r="W959" s="808"/>
      <c r="X959" s="808"/>
      <c r="Y959" s="808"/>
      <c r="Z959" s="808"/>
      <c r="AA959" s="808"/>
      <c r="AB959" s="808"/>
      <c r="AC959" s="808"/>
    </row>
    <row r="960">
      <c r="A960" s="808"/>
      <c r="B960" s="808"/>
      <c r="C960" s="806"/>
      <c r="D960" s="806"/>
      <c r="E960" s="806"/>
      <c r="F960" s="806"/>
      <c r="G960" s="806"/>
      <c r="H960" s="806"/>
      <c r="I960" s="806"/>
      <c r="J960" s="806"/>
      <c r="K960" s="808"/>
      <c r="L960" s="808"/>
      <c r="M960" s="808"/>
      <c r="N960" s="808"/>
      <c r="O960" s="808"/>
      <c r="P960" s="808"/>
      <c r="Q960" s="808"/>
      <c r="R960" s="808"/>
      <c r="S960" s="808"/>
      <c r="T960" s="808"/>
      <c r="U960" s="808"/>
      <c r="V960" s="808"/>
      <c r="W960" s="808"/>
      <c r="X960" s="808"/>
      <c r="Y960" s="808"/>
      <c r="Z960" s="808"/>
      <c r="AA960" s="808"/>
      <c r="AB960" s="808"/>
      <c r="AC960" s="808"/>
    </row>
    <row r="961">
      <c r="A961" s="808"/>
      <c r="B961" s="808"/>
      <c r="C961" s="806"/>
      <c r="D961" s="806"/>
      <c r="E961" s="806"/>
      <c r="F961" s="806"/>
      <c r="G961" s="806"/>
      <c r="H961" s="806"/>
      <c r="I961" s="806"/>
      <c r="J961" s="806"/>
      <c r="K961" s="808"/>
      <c r="L961" s="808"/>
      <c r="M961" s="808"/>
      <c r="N961" s="808"/>
      <c r="O961" s="808"/>
      <c r="P961" s="808"/>
      <c r="Q961" s="808"/>
      <c r="R961" s="808"/>
      <c r="S961" s="808"/>
      <c r="T961" s="808"/>
      <c r="U961" s="808"/>
      <c r="V961" s="808"/>
      <c r="W961" s="808"/>
      <c r="X961" s="808"/>
      <c r="Y961" s="808"/>
      <c r="Z961" s="808"/>
      <c r="AA961" s="808"/>
      <c r="AB961" s="808"/>
      <c r="AC961" s="808"/>
    </row>
    <row r="962">
      <c r="A962" s="808"/>
      <c r="B962" s="808"/>
      <c r="C962" s="806"/>
      <c r="D962" s="806"/>
      <c r="E962" s="806"/>
      <c r="F962" s="806"/>
      <c r="G962" s="806"/>
      <c r="H962" s="806"/>
      <c r="I962" s="806"/>
      <c r="J962" s="806"/>
      <c r="K962" s="808"/>
      <c r="L962" s="808"/>
      <c r="M962" s="808"/>
      <c r="N962" s="808"/>
      <c r="O962" s="808"/>
      <c r="P962" s="808"/>
      <c r="Q962" s="808"/>
      <c r="R962" s="808"/>
      <c r="S962" s="808"/>
      <c r="T962" s="808"/>
      <c r="U962" s="808"/>
      <c r="V962" s="808"/>
      <c r="W962" s="808"/>
      <c r="X962" s="808"/>
      <c r="Y962" s="808"/>
      <c r="Z962" s="808"/>
      <c r="AA962" s="808"/>
      <c r="AB962" s="808"/>
      <c r="AC962" s="808"/>
    </row>
    <row r="963">
      <c r="A963" s="808"/>
      <c r="B963" s="808"/>
      <c r="C963" s="806"/>
      <c r="D963" s="806"/>
      <c r="E963" s="806"/>
      <c r="F963" s="806"/>
      <c r="G963" s="806"/>
      <c r="H963" s="806"/>
      <c r="I963" s="806"/>
      <c r="J963" s="806"/>
      <c r="K963" s="808"/>
      <c r="L963" s="808"/>
      <c r="M963" s="808"/>
      <c r="N963" s="808"/>
      <c r="O963" s="808"/>
      <c r="P963" s="808"/>
      <c r="Q963" s="808"/>
      <c r="R963" s="808"/>
      <c r="S963" s="808"/>
      <c r="T963" s="808"/>
      <c r="U963" s="808"/>
      <c r="V963" s="808"/>
      <c r="W963" s="808"/>
      <c r="X963" s="808"/>
      <c r="Y963" s="808"/>
      <c r="Z963" s="808"/>
      <c r="AA963" s="808"/>
      <c r="AB963" s="808"/>
      <c r="AC963" s="808"/>
    </row>
    <row r="964">
      <c r="A964" s="808"/>
      <c r="B964" s="808"/>
      <c r="C964" s="806"/>
      <c r="D964" s="806"/>
      <c r="E964" s="806"/>
      <c r="F964" s="806"/>
      <c r="G964" s="806"/>
      <c r="H964" s="806"/>
      <c r="I964" s="806"/>
      <c r="J964" s="806"/>
      <c r="K964" s="808"/>
      <c r="L964" s="808"/>
      <c r="M964" s="808"/>
      <c r="N964" s="808"/>
      <c r="O964" s="808"/>
      <c r="P964" s="808"/>
      <c r="Q964" s="808"/>
      <c r="R964" s="808"/>
      <c r="S964" s="808"/>
      <c r="T964" s="808"/>
      <c r="U964" s="808"/>
      <c r="V964" s="808"/>
      <c r="W964" s="808"/>
      <c r="X964" s="808"/>
      <c r="Y964" s="808"/>
      <c r="Z964" s="808"/>
      <c r="AA964" s="808"/>
      <c r="AB964" s="808"/>
      <c r="AC964" s="808"/>
    </row>
    <row r="965">
      <c r="A965" s="808"/>
      <c r="B965" s="808"/>
      <c r="C965" s="806"/>
      <c r="D965" s="806"/>
      <c r="E965" s="806"/>
      <c r="F965" s="806"/>
      <c r="G965" s="806"/>
      <c r="H965" s="806"/>
      <c r="I965" s="806"/>
      <c r="J965" s="806"/>
      <c r="K965" s="808"/>
      <c r="L965" s="808"/>
      <c r="M965" s="808"/>
      <c r="N965" s="808"/>
      <c r="O965" s="808"/>
      <c r="P965" s="808"/>
      <c r="Q965" s="808"/>
      <c r="R965" s="808"/>
      <c r="S965" s="808"/>
      <c r="T965" s="808"/>
      <c r="U965" s="808"/>
      <c r="V965" s="808"/>
      <c r="W965" s="808"/>
      <c r="X965" s="808"/>
      <c r="Y965" s="808"/>
      <c r="Z965" s="808"/>
      <c r="AA965" s="808"/>
      <c r="AB965" s="808"/>
      <c r="AC965" s="808"/>
    </row>
    <row r="966">
      <c r="A966" s="808"/>
      <c r="B966" s="808"/>
      <c r="C966" s="806"/>
      <c r="D966" s="806"/>
      <c r="E966" s="806"/>
      <c r="F966" s="806"/>
      <c r="G966" s="806"/>
      <c r="H966" s="806"/>
      <c r="I966" s="806"/>
      <c r="J966" s="806"/>
      <c r="K966" s="808"/>
      <c r="L966" s="808"/>
      <c r="M966" s="808"/>
      <c r="N966" s="808"/>
      <c r="O966" s="808"/>
      <c r="P966" s="808"/>
      <c r="Q966" s="808"/>
      <c r="R966" s="808"/>
      <c r="S966" s="808"/>
      <c r="T966" s="808"/>
      <c r="U966" s="808"/>
      <c r="V966" s="808"/>
      <c r="W966" s="808"/>
      <c r="X966" s="808"/>
      <c r="Y966" s="808"/>
      <c r="Z966" s="808"/>
      <c r="AA966" s="808"/>
      <c r="AB966" s="808"/>
      <c r="AC966" s="808"/>
    </row>
    <row r="967">
      <c r="A967" s="808"/>
      <c r="B967" s="808"/>
      <c r="C967" s="806"/>
      <c r="D967" s="806"/>
      <c r="E967" s="806"/>
      <c r="F967" s="806"/>
      <c r="G967" s="806"/>
      <c r="H967" s="806"/>
      <c r="I967" s="806"/>
      <c r="J967" s="806"/>
      <c r="K967" s="808"/>
      <c r="L967" s="808"/>
      <c r="M967" s="808"/>
      <c r="N967" s="808"/>
      <c r="O967" s="808"/>
      <c r="P967" s="808"/>
      <c r="Q967" s="808"/>
      <c r="R967" s="808"/>
      <c r="S967" s="808"/>
      <c r="T967" s="808"/>
      <c r="U967" s="808"/>
      <c r="V967" s="808"/>
      <c r="W967" s="808"/>
      <c r="X967" s="808"/>
      <c r="Y967" s="808"/>
      <c r="Z967" s="808"/>
      <c r="AA967" s="808"/>
      <c r="AB967" s="808"/>
      <c r="AC967" s="808"/>
    </row>
    <row r="968">
      <c r="A968" s="808"/>
      <c r="B968" s="808"/>
      <c r="C968" s="806"/>
      <c r="D968" s="806"/>
      <c r="E968" s="806"/>
      <c r="F968" s="806"/>
      <c r="G968" s="806"/>
      <c r="H968" s="806"/>
      <c r="I968" s="806"/>
      <c r="J968" s="806"/>
      <c r="K968" s="808"/>
      <c r="L968" s="808"/>
      <c r="M968" s="808"/>
      <c r="N968" s="808"/>
      <c r="O968" s="808"/>
      <c r="P968" s="808"/>
      <c r="Q968" s="808"/>
      <c r="R968" s="808"/>
      <c r="S968" s="808"/>
      <c r="T968" s="808"/>
      <c r="U968" s="808"/>
      <c r="V968" s="808"/>
      <c r="W968" s="808"/>
      <c r="X968" s="808"/>
      <c r="Y968" s="808"/>
      <c r="Z968" s="808"/>
      <c r="AA968" s="808"/>
      <c r="AB968" s="808"/>
      <c r="AC968" s="808"/>
    </row>
    <row r="969">
      <c r="A969" s="808"/>
      <c r="B969" s="808"/>
      <c r="C969" s="806"/>
      <c r="D969" s="806"/>
      <c r="E969" s="806"/>
      <c r="F969" s="806"/>
      <c r="G969" s="806"/>
      <c r="H969" s="806"/>
      <c r="I969" s="806"/>
      <c r="J969" s="806"/>
      <c r="K969" s="808"/>
      <c r="L969" s="808"/>
      <c r="M969" s="808"/>
      <c r="N969" s="808"/>
      <c r="O969" s="808"/>
      <c r="P969" s="808"/>
      <c r="Q969" s="808"/>
      <c r="R969" s="808"/>
      <c r="S969" s="808"/>
      <c r="T969" s="808"/>
      <c r="U969" s="808"/>
      <c r="V969" s="808"/>
      <c r="W969" s="808"/>
      <c r="X969" s="808"/>
      <c r="Y969" s="808"/>
      <c r="Z969" s="808"/>
      <c r="AA969" s="808"/>
      <c r="AB969" s="808"/>
      <c r="AC969" s="808"/>
    </row>
    <row r="970">
      <c r="A970" s="808"/>
      <c r="B970" s="808"/>
      <c r="C970" s="806"/>
      <c r="D970" s="806"/>
      <c r="E970" s="806"/>
      <c r="F970" s="806"/>
      <c r="G970" s="806"/>
      <c r="H970" s="806"/>
      <c r="I970" s="806"/>
      <c r="J970" s="806"/>
      <c r="K970" s="808"/>
      <c r="L970" s="808"/>
      <c r="M970" s="808"/>
      <c r="N970" s="808"/>
      <c r="O970" s="808"/>
      <c r="P970" s="808"/>
      <c r="Q970" s="808"/>
      <c r="R970" s="808"/>
      <c r="S970" s="808"/>
      <c r="T970" s="808"/>
      <c r="U970" s="808"/>
      <c r="V970" s="808"/>
      <c r="W970" s="808"/>
      <c r="X970" s="808"/>
      <c r="Y970" s="808"/>
      <c r="Z970" s="808"/>
      <c r="AA970" s="808"/>
      <c r="AB970" s="808"/>
      <c r="AC970" s="808"/>
    </row>
    <row r="971">
      <c r="A971" s="808"/>
      <c r="B971" s="808"/>
      <c r="C971" s="806"/>
      <c r="D971" s="806"/>
      <c r="E971" s="806"/>
      <c r="F971" s="806"/>
      <c r="G971" s="806"/>
      <c r="H971" s="806"/>
      <c r="I971" s="806"/>
      <c r="J971" s="806"/>
      <c r="K971" s="808"/>
      <c r="L971" s="808"/>
      <c r="M971" s="808"/>
      <c r="N971" s="808"/>
      <c r="O971" s="808"/>
      <c r="P971" s="808"/>
      <c r="Q971" s="808"/>
      <c r="R971" s="808"/>
      <c r="S971" s="808"/>
      <c r="T971" s="808"/>
      <c r="U971" s="808"/>
      <c r="V971" s="808"/>
      <c r="W971" s="808"/>
      <c r="X971" s="808"/>
      <c r="Y971" s="808"/>
      <c r="Z971" s="808"/>
      <c r="AA971" s="808"/>
      <c r="AB971" s="808"/>
      <c r="AC971" s="808"/>
    </row>
    <row r="972">
      <c r="A972" s="808"/>
      <c r="B972" s="808"/>
      <c r="C972" s="806"/>
      <c r="D972" s="806"/>
      <c r="E972" s="806"/>
      <c r="F972" s="806"/>
      <c r="G972" s="806"/>
      <c r="H972" s="806"/>
      <c r="I972" s="806"/>
      <c r="J972" s="806"/>
      <c r="K972" s="808"/>
      <c r="L972" s="808"/>
      <c r="M972" s="808"/>
      <c r="N972" s="808"/>
      <c r="O972" s="808"/>
      <c r="P972" s="808"/>
      <c r="Q972" s="808"/>
      <c r="R972" s="808"/>
      <c r="S972" s="808"/>
      <c r="T972" s="808"/>
      <c r="U972" s="808"/>
      <c r="V972" s="808"/>
      <c r="W972" s="808"/>
      <c r="X972" s="808"/>
      <c r="Y972" s="808"/>
      <c r="Z972" s="808"/>
      <c r="AA972" s="808"/>
      <c r="AB972" s="808"/>
      <c r="AC972" s="808"/>
    </row>
    <row r="973">
      <c r="A973" s="808"/>
      <c r="B973" s="808"/>
      <c r="C973" s="806"/>
      <c r="D973" s="806"/>
      <c r="E973" s="806"/>
      <c r="F973" s="806"/>
      <c r="G973" s="806"/>
      <c r="H973" s="806"/>
      <c r="I973" s="806"/>
      <c r="J973" s="806"/>
      <c r="K973" s="808"/>
      <c r="L973" s="808"/>
      <c r="M973" s="808"/>
      <c r="N973" s="808"/>
      <c r="O973" s="808"/>
      <c r="P973" s="808"/>
      <c r="Q973" s="808"/>
      <c r="R973" s="808"/>
      <c r="S973" s="808"/>
      <c r="T973" s="808"/>
      <c r="U973" s="808"/>
      <c r="V973" s="808"/>
      <c r="W973" s="808"/>
      <c r="X973" s="808"/>
      <c r="Y973" s="808"/>
      <c r="Z973" s="808"/>
      <c r="AA973" s="808"/>
      <c r="AB973" s="808"/>
      <c r="AC973" s="808"/>
    </row>
    <row r="974">
      <c r="A974" s="808"/>
      <c r="B974" s="808"/>
      <c r="C974" s="806"/>
      <c r="D974" s="806"/>
      <c r="E974" s="806"/>
      <c r="F974" s="806"/>
      <c r="G974" s="806"/>
      <c r="H974" s="806"/>
      <c r="I974" s="806"/>
      <c r="J974" s="806"/>
      <c r="K974" s="808"/>
      <c r="L974" s="808"/>
      <c r="M974" s="808"/>
      <c r="N974" s="808"/>
      <c r="O974" s="808"/>
      <c r="P974" s="808"/>
      <c r="Q974" s="808"/>
      <c r="R974" s="808"/>
      <c r="S974" s="808"/>
      <c r="T974" s="808"/>
      <c r="U974" s="808"/>
      <c r="V974" s="808"/>
      <c r="W974" s="808"/>
      <c r="X974" s="808"/>
      <c r="Y974" s="808"/>
      <c r="Z974" s="808"/>
      <c r="AA974" s="808"/>
      <c r="AB974" s="808"/>
      <c r="AC974" s="808"/>
    </row>
    <row r="975">
      <c r="A975" s="808"/>
      <c r="B975" s="808"/>
      <c r="C975" s="806"/>
      <c r="D975" s="806"/>
      <c r="E975" s="806"/>
      <c r="F975" s="806"/>
      <c r="G975" s="806"/>
      <c r="H975" s="806"/>
      <c r="I975" s="806"/>
      <c r="J975" s="806"/>
      <c r="K975" s="808"/>
      <c r="L975" s="808"/>
      <c r="M975" s="808"/>
      <c r="N975" s="808"/>
      <c r="O975" s="808"/>
      <c r="P975" s="808"/>
      <c r="Q975" s="808"/>
      <c r="R975" s="808"/>
      <c r="S975" s="808"/>
      <c r="T975" s="808"/>
      <c r="U975" s="808"/>
      <c r="V975" s="808"/>
      <c r="W975" s="808"/>
      <c r="X975" s="808"/>
      <c r="Y975" s="808"/>
      <c r="Z975" s="808"/>
      <c r="AA975" s="808"/>
      <c r="AB975" s="808"/>
      <c r="AC975" s="808"/>
    </row>
    <row r="976">
      <c r="A976" s="808"/>
      <c r="B976" s="808"/>
      <c r="C976" s="806"/>
      <c r="D976" s="806"/>
      <c r="E976" s="806"/>
      <c r="F976" s="806"/>
      <c r="G976" s="806"/>
      <c r="H976" s="806"/>
      <c r="I976" s="806"/>
      <c r="J976" s="806"/>
      <c r="K976" s="808"/>
      <c r="L976" s="808"/>
      <c r="M976" s="808"/>
      <c r="N976" s="808"/>
      <c r="O976" s="808"/>
      <c r="P976" s="808"/>
      <c r="Q976" s="808"/>
      <c r="R976" s="808"/>
      <c r="S976" s="808"/>
      <c r="T976" s="808"/>
      <c r="U976" s="808"/>
      <c r="V976" s="808"/>
      <c r="W976" s="808"/>
      <c r="X976" s="808"/>
      <c r="Y976" s="808"/>
      <c r="Z976" s="808"/>
      <c r="AA976" s="808"/>
      <c r="AB976" s="808"/>
      <c r="AC976" s="808"/>
    </row>
    <row r="977">
      <c r="A977" s="808"/>
      <c r="B977" s="808"/>
      <c r="C977" s="806"/>
      <c r="D977" s="806"/>
      <c r="E977" s="806"/>
      <c r="F977" s="806"/>
      <c r="G977" s="806"/>
      <c r="H977" s="806"/>
      <c r="I977" s="806"/>
      <c r="J977" s="806"/>
      <c r="K977" s="808"/>
      <c r="L977" s="808"/>
      <c r="M977" s="808"/>
      <c r="N977" s="808"/>
      <c r="O977" s="808"/>
      <c r="P977" s="808"/>
      <c r="Q977" s="808"/>
      <c r="R977" s="808"/>
      <c r="S977" s="808"/>
      <c r="T977" s="808"/>
      <c r="U977" s="808"/>
      <c r="V977" s="808"/>
      <c r="W977" s="808"/>
      <c r="X977" s="808"/>
      <c r="Y977" s="808"/>
      <c r="Z977" s="808"/>
      <c r="AA977" s="808"/>
      <c r="AB977" s="808"/>
      <c r="AC977" s="808"/>
    </row>
    <row r="978">
      <c r="A978" s="808"/>
      <c r="B978" s="808"/>
      <c r="C978" s="806"/>
      <c r="D978" s="806"/>
      <c r="E978" s="806"/>
      <c r="F978" s="806"/>
      <c r="G978" s="806"/>
      <c r="H978" s="806"/>
      <c r="I978" s="806"/>
      <c r="J978" s="806"/>
      <c r="K978" s="808"/>
      <c r="L978" s="808"/>
      <c r="M978" s="808"/>
      <c r="N978" s="808"/>
      <c r="O978" s="808"/>
      <c r="P978" s="808"/>
      <c r="Q978" s="808"/>
      <c r="R978" s="808"/>
      <c r="S978" s="808"/>
      <c r="T978" s="808"/>
      <c r="U978" s="808"/>
      <c r="V978" s="808"/>
      <c r="W978" s="808"/>
      <c r="X978" s="808"/>
      <c r="Y978" s="808"/>
      <c r="Z978" s="808"/>
      <c r="AA978" s="808"/>
      <c r="AB978" s="808"/>
      <c r="AC978" s="808"/>
    </row>
    <row r="979">
      <c r="A979" s="808"/>
      <c r="B979" s="808"/>
      <c r="C979" s="806"/>
      <c r="D979" s="806"/>
      <c r="E979" s="806"/>
      <c r="F979" s="806"/>
      <c r="G979" s="806"/>
      <c r="H979" s="806"/>
      <c r="I979" s="806"/>
      <c r="J979" s="806"/>
      <c r="K979" s="808"/>
      <c r="L979" s="808"/>
      <c r="M979" s="808"/>
      <c r="N979" s="808"/>
      <c r="O979" s="808"/>
      <c r="P979" s="808"/>
      <c r="Q979" s="808"/>
      <c r="R979" s="808"/>
      <c r="S979" s="808"/>
      <c r="T979" s="808"/>
      <c r="U979" s="808"/>
      <c r="V979" s="808"/>
      <c r="W979" s="808"/>
      <c r="X979" s="808"/>
      <c r="Y979" s="808"/>
      <c r="Z979" s="808"/>
      <c r="AA979" s="808"/>
      <c r="AB979" s="808"/>
      <c r="AC979" s="808"/>
    </row>
    <row r="980">
      <c r="A980" s="808"/>
      <c r="B980" s="808"/>
      <c r="C980" s="806"/>
      <c r="D980" s="806"/>
      <c r="E980" s="806"/>
      <c r="F980" s="806"/>
      <c r="G980" s="806"/>
      <c r="H980" s="806"/>
      <c r="I980" s="806"/>
      <c r="J980" s="806"/>
      <c r="K980" s="808"/>
      <c r="L980" s="808"/>
      <c r="M980" s="808"/>
      <c r="N980" s="808"/>
      <c r="O980" s="808"/>
      <c r="P980" s="808"/>
      <c r="Q980" s="808"/>
      <c r="R980" s="808"/>
      <c r="S980" s="808"/>
      <c r="T980" s="808"/>
      <c r="U980" s="808"/>
      <c r="V980" s="808"/>
      <c r="W980" s="808"/>
      <c r="X980" s="808"/>
      <c r="Y980" s="808"/>
      <c r="Z980" s="808"/>
      <c r="AA980" s="808"/>
      <c r="AB980" s="808"/>
      <c r="AC980" s="808"/>
    </row>
    <row r="981">
      <c r="A981" s="808"/>
      <c r="B981" s="808"/>
      <c r="C981" s="806"/>
      <c r="D981" s="806"/>
      <c r="E981" s="806"/>
      <c r="F981" s="806"/>
      <c r="G981" s="806"/>
      <c r="H981" s="806"/>
      <c r="I981" s="806"/>
      <c r="J981" s="806"/>
      <c r="K981" s="808"/>
      <c r="L981" s="808"/>
      <c r="M981" s="808"/>
      <c r="N981" s="808"/>
      <c r="O981" s="808"/>
      <c r="P981" s="808"/>
      <c r="Q981" s="808"/>
      <c r="R981" s="808"/>
      <c r="S981" s="808"/>
      <c r="T981" s="808"/>
      <c r="U981" s="808"/>
      <c r="V981" s="808"/>
      <c r="W981" s="808"/>
      <c r="X981" s="808"/>
      <c r="Y981" s="808"/>
      <c r="Z981" s="808"/>
      <c r="AA981" s="808"/>
      <c r="AB981" s="808"/>
      <c r="AC981" s="808"/>
    </row>
    <row r="982">
      <c r="A982" s="808"/>
      <c r="B982" s="808"/>
      <c r="C982" s="806"/>
      <c r="D982" s="806"/>
      <c r="E982" s="806"/>
      <c r="F982" s="806"/>
      <c r="G982" s="806"/>
      <c r="H982" s="806"/>
      <c r="I982" s="806"/>
      <c r="J982" s="806"/>
      <c r="K982" s="808"/>
      <c r="L982" s="808"/>
      <c r="M982" s="808"/>
      <c r="N982" s="808"/>
      <c r="O982" s="808"/>
      <c r="P982" s="808"/>
      <c r="Q982" s="808"/>
      <c r="R982" s="808"/>
      <c r="S982" s="808"/>
      <c r="T982" s="808"/>
      <c r="U982" s="808"/>
      <c r="V982" s="808"/>
      <c r="W982" s="808"/>
      <c r="X982" s="808"/>
      <c r="Y982" s="808"/>
      <c r="Z982" s="808"/>
      <c r="AA982" s="808"/>
      <c r="AB982" s="808"/>
      <c r="AC982" s="808"/>
    </row>
    <row r="983">
      <c r="A983" s="808"/>
      <c r="B983" s="808"/>
      <c r="C983" s="806"/>
      <c r="D983" s="806"/>
      <c r="E983" s="806"/>
      <c r="F983" s="806"/>
      <c r="G983" s="806"/>
      <c r="H983" s="806"/>
      <c r="I983" s="806"/>
      <c r="J983" s="806"/>
      <c r="K983" s="808"/>
      <c r="L983" s="808"/>
      <c r="M983" s="808"/>
      <c r="N983" s="808"/>
      <c r="O983" s="808"/>
      <c r="P983" s="808"/>
      <c r="Q983" s="808"/>
      <c r="R983" s="808"/>
      <c r="S983" s="808"/>
      <c r="T983" s="808"/>
      <c r="U983" s="808"/>
      <c r="V983" s="808"/>
      <c r="W983" s="808"/>
      <c r="X983" s="808"/>
      <c r="Y983" s="808"/>
      <c r="Z983" s="808"/>
      <c r="AA983" s="808"/>
      <c r="AB983" s="808"/>
      <c r="AC983" s="808"/>
    </row>
    <row r="984">
      <c r="A984" s="808"/>
      <c r="B984" s="808"/>
      <c r="C984" s="806"/>
      <c r="D984" s="806"/>
      <c r="E984" s="806"/>
      <c r="F984" s="806"/>
      <c r="G984" s="806"/>
      <c r="H984" s="806"/>
      <c r="I984" s="806"/>
      <c r="J984" s="806"/>
      <c r="K984" s="808"/>
      <c r="L984" s="808"/>
      <c r="M984" s="808"/>
      <c r="N984" s="808"/>
      <c r="O984" s="808"/>
      <c r="P984" s="808"/>
      <c r="Q984" s="808"/>
      <c r="R984" s="808"/>
      <c r="S984" s="808"/>
      <c r="T984" s="808"/>
      <c r="U984" s="808"/>
      <c r="V984" s="808"/>
      <c r="W984" s="808"/>
      <c r="X984" s="808"/>
      <c r="Y984" s="808"/>
      <c r="Z984" s="808"/>
      <c r="AA984" s="808"/>
      <c r="AB984" s="808"/>
      <c r="AC984" s="808"/>
    </row>
    <row r="985">
      <c r="A985" s="808"/>
      <c r="B985" s="808"/>
      <c r="C985" s="806"/>
      <c r="D985" s="806"/>
      <c r="E985" s="806"/>
      <c r="F985" s="806"/>
      <c r="G985" s="806"/>
      <c r="H985" s="806"/>
      <c r="I985" s="806"/>
      <c r="J985" s="806"/>
      <c r="K985" s="808"/>
      <c r="L985" s="808"/>
      <c r="M985" s="808"/>
      <c r="N985" s="808"/>
      <c r="O985" s="808"/>
      <c r="P985" s="808"/>
      <c r="Q985" s="808"/>
      <c r="R985" s="808"/>
      <c r="S985" s="808"/>
      <c r="T985" s="808"/>
      <c r="U985" s="808"/>
      <c r="V985" s="808"/>
      <c r="W985" s="808"/>
      <c r="X985" s="808"/>
      <c r="Y985" s="808"/>
      <c r="Z985" s="808"/>
      <c r="AA985" s="808"/>
      <c r="AB985" s="808"/>
      <c r="AC985" s="808"/>
    </row>
    <row r="986">
      <c r="A986" s="808"/>
      <c r="B986" s="808"/>
      <c r="C986" s="806"/>
      <c r="D986" s="806"/>
      <c r="E986" s="806"/>
      <c r="F986" s="806"/>
      <c r="G986" s="806"/>
      <c r="H986" s="806"/>
      <c r="I986" s="806"/>
      <c r="J986" s="806"/>
      <c r="K986" s="808"/>
      <c r="L986" s="808"/>
      <c r="M986" s="808"/>
      <c r="N986" s="808"/>
      <c r="O986" s="808"/>
      <c r="P986" s="808"/>
      <c r="Q986" s="808"/>
      <c r="R986" s="808"/>
      <c r="S986" s="808"/>
      <c r="T986" s="808"/>
      <c r="U986" s="808"/>
      <c r="V986" s="808"/>
      <c r="W986" s="808"/>
      <c r="X986" s="808"/>
      <c r="Y986" s="808"/>
      <c r="Z986" s="808"/>
      <c r="AA986" s="808"/>
      <c r="AB986" s="808"/>
      <c r="AC986" s="808"/>
    </row>
    <row r="987">
      <c r="A987" s="808"/>
      <c r="B987" s="808"/>
      <c r="C987" s="806"/>
      <c r="D987" s="806"/>
      <c r="E987" s="806"/>
      <c r="F987" s="806"/>
      <c r="G987" s="806"/>
      <c r="H987" s="806"/>
      <c r="I987" s="806"/>
      <c r="J987" s="806"/>
      <c r="K987" s="808"/>
      <c r="L987" s="808"/>
      <c r="M987" s="808"/>
      <c r="N987" s="808"/>
      <c r="O987" s="808"/>
      <c r="P987" s="808"/>
      <c r="Q987" s="808"/>
      <c r="R987" s="808"/>
      <c r="S987" s="808"/>
      <c r="T987" s="808"/>
      <c r="U987" s="808"/>
      <c r="V987" s="808"/>
      <c r="W987" s="808"/>
      <c r="X987" s="808"/>
      <c r="Y987" s="808"/>
      <c r="Z987" s="808"/>
      <c r="AA987" s="808"/>
      <c r="AB987" s="808"/>
      <c r="AC987" s="808"/>
    </row>
    <row r="988">
      <c r="A988" s="808"/>
      <c r="B988" s="808"/>
      <c r="C988" s="806"/>
      <c r="D988" s="806"/>
      <c r="E988" s="806"/>
      <c r="F988" s="806"/>
      <c r="G988" s="806"/>
      <c r="H988" s="806"/>
      <c r="I988" s="806"/>
      <c r="J988" s="806"/>
      <c r="K988" s="808"/>
      <c r="L988" s="808"/>
      <c r="M988" s="808"/>
      <c r="N988" s="808"/>
      <c r="O988" s="808"/>
      <c r="P988" s="808"/>
      <c r="Q988" s="808"/>
      <c r="R988" s="808"/>
      <c r="S988" s="808"/>
      <c r="T988" s="808"/>
      <c r="U988" s="808"/>
      <c r="V988" s="808"/>
      <c r="W988" s="808"/>
      <c r="X988" s="808"/>
      <c r="Y988" s="808"/>
      <c r="Z988" s="808"/>
      <c r="AA988" s="808"/>
      <c r="AB988" s="808"/>
      <c r="AC988" s="808"/>
    </row>
    <row r="989">
      <c r="A989" s="808"/>
      <c r="B989" s="808"/>
      <c r="C989" s="806"/>
      <c r="D989" s="806"/>
      <c r="E989" s="806"/>
      <c r="F989" s="806"/>
      <c r="G989" s="806"/>
      <c r="H989" s="806"/>
      <c r="I989" s="806"/>
      <c r="J989" s="806"/>
      <c r="K989" s="808"/>
      <c r="L989" s="808"/>
      <c r="M989" s="808"/>
      <c r="N989" s="808"/>
      <c r="O989" s="808"/>
      <c r="P989" s="808"/>
      <c r="Q989" s="808"/>
      <c r="R989" s="808"/>
      <c r="S989" s="808"/>
      <c r="T989" s="808"/>
      <c r="U989" s="808"/>
      <c r="V989" s="808"/>
      <c r="W989" s="808"/>
      <c r="X989" s="808"/>
      <c r="Y989" s="808"/>
      <c r="Z989" s="808"/>
      <c r="AA989" s="808"/>
      <c r="AB989" s="808"/>
      <c r="AC989" s="808"/>
    </row>
    <row r="990">
      <c r="A990" s="808"/>
      <c r="B990" s="808"/>
      <c r="C990" s="806"/>
      <c r="D990" s="806"/>
      <c r="E990" s="806"/>
      <c r="F990" s="806"/>
      <c r="G990" s="806"/>
      <c r="H990" s="806"/>
      <c r="I990" s="806"/>
      <c r="J990" s="806"/>
      <c r="K990" s="808"/>
      <c r="L990" s="808"/>
      <c r="M990" s="808"/>
      <c r="N990" s="808"/>
      <c r="O990" s="808"/>
      <c r="P990" s="808"/>
      <c r="Q990" s="808"/>
      <c r="R990" s="808"/>
      <c r="S990" s="808"/>
      <c r="T990" s="808"/>
      <c r="U990" s="808"/>
      <c r="V990" s="808"/>
      <c r="W990" s="808"/>
      <c r="X990" s="808"/>
      <c r="Y990" s="808"/>
      <c r="Z990" s="808"/>
      <c r="AA990" s="808"/>
      <c r="AB990" s="808"/>
      <c r="AC990" s="808"/>
    </row>
    <row r="991">
      <c r="A991" s="808"/>
      <c r="B991" s="808"/>
      <c r="C991" s="806"/>
      <c r="D991" s="806"/>
      <c r="E991" s="806"/>
      <c r="F991" s="806"/>
      <c r="G991" s="806"/>
      <c r="H991" s="806"/>
      <c r="I991" s="806"/>
      <c r="J991" s="806"/>
      <c r="K991" s="808"/>
      <c r="L991" s="808"/>
      <c r="M991" s="808"/>
      <c r="N991" s="808"/>
      <c r="O991" s="808"/>
      <c r="P991" s="808"/>
      <c r="Q991" s="808"/>
      <c r="R991" s="808"/>
      <c r="S991" s="808"/>
      <c r="T991" s="808"/>
      <c r="U991" s="808"/>
      <c r="V991" s="808"/>
      <c r="W991" s="808"/>
      <c r="X991" s="808"/>
      <c r="Y991" s="808"/>
      <c r="Z991" s="808"/>
      <c r="AA991" s="808"/>
      <c r="AB991" s="808"/>
      <c r="AC991" s="808"/>
    </row>
    <row r="992">
      <c r="A992" s="808"/>
      <c r="B992" s="808"/>
      <c r="C992" s="806"/>
      <c r="D992" s="806"/>
      <c r="E992" s="806"/>
      <c r="F992" s="806"/>
      <c r="G992" s="806"/>
      <c r="H992" s="806"/>
      <c r="I992" s="806"/>
      <c r="J992" s="806"/>
      <c r="K992" s="808"/>
      <c r="L992" s="808"/>
      <c r="M992" s="808"/>
      <c r="N992" s="808"/>
      <c r="O992" s="808"/>
      <c r="P992" s="808"/>
      <c r="Q992" s="808"/>
      <c r="R992" s="808"/>
      <c r="S992" s="808"/>
      <c r="T992" s="808"/>
      <c r="U992" s="808"/>
      <c r="V992" s="808"/>
      <c r="W992" s="808"/>
      <c r="X992" s="808"/>
      <c r="Y992" s="808"/>
      <c r="Z992" s="808"/>
      <c r="AA992" s="808"/>
      <c r="AB992" s="808"/>
      <c r="AC992" s="808"/>
    </row>
    <row r="993">
      <c r="A993" s="808"/>
      <c r="B993" s="808"/>
      <c r="C993" s="806"/>
      <c r="D993" s="806"/>
      <c r="E993" s="806"/>
      <c r="F993" s="806"/>
      <c r="G993" s="806"/>
      <c r="H993" s="806"/>
      <c r="I993" s="806"/>
      <c r="J993" s="806"/>
      <c r="K993" s="808"/>
      <c r="L993" s="808"/>
      <c r="M993" s="808"/>
      <c r="N993" s="808"/>
      <c r="O993" s="808"/>
      <c r="P993" s="808"/>
      <c r="Q993" s="808"/>
      <c r="R993" s="808"/>
      <c r="S993" s="808"/>
      <c r="T993" s="808"/>
      <c r="U993" s="808"/>
      <c r="V993" s="808"/>
      <c r="W993" s="808"/>
      <c r="X993" s="808"/>
      <c r="Y993" s="808"/>
      <c r="Z993" s="808"/>
      <c r="AA993" s="808"/>
      <c r="AB993" s="808"/>
      <c r="AC993" s="808"/>
    </row>
    <row r="994">
      <c r="A994" s="808"/>
      <c r="B994" s="808"/>
      <c r="C994" s="806"/>
      <c r="D994" s="806"/>
      <c r="E994" s="806"/>
      <c r="F994" s="806"/>
      <c r="G994" s="806"/>
      <c r="H994" s="806"/>
      <c r="I994" s="806"/>
      <c r="J994" s="806"/>
      <c r="K994" s="808"/>
      <c r="L994" s="808"/>
      <c r="M994" s="808"/>
      <c r="N994" s="808"/>
      <c r="O994" s="808"/>
      <c r="P994" s="808"/>
      <c r="Q994" s="808"/>
      <c r="R994" s="808"/>
      <c r="S994" s="808"/>
      <c r="T994" s="808"/>
      <c r="U994" s="808"/>
      <c r="V994" s="808"/>
      <c r="W994" s="808"/>
      <c r="X994" s="808"/>
      <c r="Y994" s="808"/>
      <c r="Z994" s="808"/>
      <c r="AA994" s="808"/>
      <c r="AB994" s="808"/>
      <c r="AC994" s="808"/>
    </row>
    <row r="995">
      <c r="A995" s="808"/>
      <c r="B995" s="808"/>
      <c r="C995" s="806"/>
      <c r="D995" s="806"/>
      <c r="E995" s="806"/>
      <c r="F995" s="806"/>
      <c r="G995" s="806"/>
      <c r="H995" s="806"/>
      <c r="I995" s="806"/>
      <c r="J995" s="806"/>
      <c r="K995" s="808"/>
      <c r="L995" s="808"/>
      <c r="M995" s="808"/>
      <c r="N995" s="808"/>
      <c r="O995" s="808"/>
      <c r="P995" s="808"/>
      <c r="Q995" s="808"/>
      <c r="R995" s="808"/>
      <c r="S995" s="808"/>
      <c r="T995" s="808"/>
      <c r="U995" s="808"/>
      <c r="V995" s="808"/>
      <c r="W995" s="808"/>
      <c r="X995" s="808"/>
      <c r="Y995" s="808"/>
      <c r="Z995" s="808"/>
      <c r="AA995" s="808"/>
      <c r="AB995" s="808"/>
      <c r="AC995" s="808"/>
    </row>
    <row r="996">
      <c r="A996" s="808"/>
      <c r="B996" s="808"/>
      <c r="C996" s="806"/>
      <c r="D996" s="806"/>
      <c r="E996" s="806"/>
      <c r="F996" s="806"/>
      <c r="G996" s="806"/>
      <c r="H996" s="806"/>
      <c r="I996" s="806"/>
      <c r="J996" s="806"/>
      <c r="K996" s="808"/>
      <c r="L996" s="808"/>
      <c r="M996" s="808"/>
      <c r="N996" s="808"/>
      <c r="O996" s="808"/>
      <c r="P996" s="808"/>
      <c r="Q996" s="808"/>
      <c r="R996" s="808"/>
      <c r="S996" s="808"/>
      <c r="T996" s="808"/>
      <c r="U996" s="808"/>
      <c r="V996" s="808"/>
      <c r="W996" s="808"/>
      <c r="X996" s="808"/>
      <c r="Y996" s="808"/>
      <c r="Z996" s="808"/>
      <c r="AA996" s="808"/>
      <c r="AB996" s="808"/>
      <c r="AC996" s="808"/>
    </row>
    <row r="997">
      <c r="A997" s="808"/>
      <c r="B997" s="808"/>
      <c r="C997" s="806"/>
      <c r="D997" s="806"/>
      <c r="E997" s="806"/>
      <c r="F997" s="806"/>
      <c r="G997" s="806"/>
      <c r="H997" s="806"/>
      <c r="I997" s="806"/>
      <c r="J997" s="806"/>
      <c r="K997" s="808"/>
      <c r="L997" s="808"/>
      <c r="M997" s="808"/>
      <c r="N997" s="808"/>
      <c r="O997" s="808"/>
      <c r="P997" s="808"/>
      <c r="Q997" s="808"/>
      <c r="R997" s="808"/>
      <c r="S997" s="808"/>
      <c r="T997" s="808"/>
      <c r="U997" s="808"/>
      <c r="V997" s="808"/>
      <c r="W997" s="808"/>
      <c r="X997" s="808"/>
      <c r="Y997" s="808"/>
      <c r="Z997" s="808"/>
      <c r="AA997" s="808"/>
      <c r="AB997" s="808"/>
      <c r="AC997" s="808"/>
    </row>
    <row r="998">
      <c r="A998" s="808"/>
      <c r="B998" s="808"/>
      <c r="C998" s="806"/>
      <c r="D998" s="806"/>
      <c r="E998" s="806"/>
      <c r="F998" s="806"/>
      <c r="G998" s="806"/>
      <c r="H998" s="806"/>
      <c r="I998" s="806"/>
      <c r="J998" s="806"/>
      <c r="K998" s="808"/>
      <c r="L998" s="808"/>
      <c r="M998" s="808"/>
      <c r="N998" s="808"/>
      <c r="O998" s="808"/>
      <c r="P998" s="808"/>
      <c r="Q998" s="808"/>
      <c r="R998" s="808"/>
      <c r="S998" s="808"/>
      <c r="T998" s="808"/>
      <c r="U998" s="808"/>
      <c r="V998" s="808"/>
      <c r="W998" s="808"/>
      <c r="X998" s="808"/>
      <c r="Y998" s="808"/>
      <c r="Z998" s="808"/>
      <c r="AA998" s="808"/>
      <c r="AB998" s="808"/>
      <c r="AC998" s="808"/>
    </row>
    <row r="999">
      <c r="A999" s="808"/>
      <c r="B999" s="808"/>
      <c r="C999" s="806"/>
      <c r="D999" s="806"/>
      <c r="E999" s="806"/>
      <c r="F999" s="806"/>
      <c r="G999" s="806"/>
      <c r="H999" s="806"/>
      <c r="I999" s="806"/>
      <c r="J999" s="806"/>
      <c r="K999" s="808"/>
      <c r="L999" s="808"/>
      <c r="M999" s="808"/>
      <c r="N999" s="808"/>
      <c r="O999" s="808"/>
      <c r="P999" s="808"/>
      <c r="Q999" s="808"/>
      <c r="R999" s="808"/>
      <c r="S999" s="808"/>
      <c r="T999" s="808"/>
      <c r="U999" s="808"/>
      <c r="V999" s="808"/>
      <c r="W999" s="808"/>
      <c r="X999" s="808"/>
      <c r="Y999" s="808"/>
      <c r="Z999" s="808"/>
      <c r="AA999" s="808"/>
      <c r="AB999" s="808"/>
      <c r="AC999" s="808"/>
    </row>
    <row r="1000">
      <c r="A1000" s="808"/>
      <c r="B1000" s="808"/>
      <c r="C1000" s="806"/>
      <c r="D1000" s="806"/>
      <c r="E1000" s="806"/>
      <c r="F1000" s="806"/>
      <c r="G1000" s="806"/>
      <c r="H1000" s="806"/>
      <c r="I1000" s="806"/>
      <c r="J1000" s="806"/>
      <c r="K1000" s="808"/>
      <c r="L1000" s="808"/>
      <c r="M1000" s="808"/>
      <c r="N1000" s="808"/>
      <c r="O1000" s="808"/>
      <c r="P1000" s="808"/>
      <c r="Q1000" s="808"/>
      <c r="R1000" s="808"/>
      <c r="S1000" s="808"/>
      <c r="T1000" s="808"/>
      <c r="U1000" s="808"/>
      <c r="V1000" s="808"/>
      <c r="W1000" s="808"/>
      <c r="X1000" s="808"/>
      <c r="Y1000" s="808"/>
      <c r="Z1000" s="808"/>
      <c r="AA1000" s="808"/>
      <c r="AB1000" s="808"/>
      <c r="AC1000" s="808"/>
    </row>
    <row r="1001">
      <c r="A1001" s="808"/>
      <c r="B1001" s="808"/>
      <c r="C1001" s="806"/>
      <c r="D1001" s="806"/>
      <c r="E1001" s="806"/>
      <c r="F1001" s="806"/>
      <c r="G1001" s="806"/>
      <c r="H1001" s="806"/>
      <c r="I1001" s="806"/>
      <c r="J1001" s="806"/>
      <c r="K1001" s="808"/>
      <c r="L1001" s="808"/>
      <c r="M1001" s="808"/>
      <c r="N1001" s="808"/>
      <c r="O1001" s="808"/>
      <c r="P1001" s="808"/>
      <c r="Q1001" s="808"/>
      <c r="R1001" s="808"/>
      <c r="S1001" s="808"/>
      <c r="T1001" s="808"/>
      <c r="U1001" s="808"/>
      <c r="V1001" s="808"/>
      <c r="W1001" s="808"/>
      <c r="X1001" s="808"/>
      <c r="Y1001" s="808"/>
      <c r="Z1001" s="808"/>
      <c r="AA1001" s="808"/>
      <c r="AB1001" s="808"/>
      <c r="AC1001" s="808"/>
    </row>
    <row r="1002">
      <c r="A1002" s="808"/>
      <c r="B1002" s="808"/>
      <c r="C1002" s="806"/>
      <c r="D1002" s="806"/>
      <c r="E1002" s="806"/>
      <c r="F1002" s="806"/>
      <c r="G1002" s="806"/>
      <c r="H1002" s="806"/>
      <c r="I1002" s="806"/>
      <c r="J1002" s="806"/>
      <c r="K1002" s="808"/>
      <c r="L1002" s="808"/>
      <c r="M1002" s="808"/>
      <c r="N1002" s="808"/>
      <c r="O1002" s="808"/>
      <c r="P1002" s="808"/>
      <c r="Q1002" s="808"/>
      <c r="R1002" s="808"/>
      <c r="S1002" s="808"/>
      <c r="T1002" s="808"/>
      <c r="U1002" s="808"/>
      <c r="V1002" s="808"/>
      <c r="W1002" s="808"/>
      <c r="X1002" s="808"/>
      <c r="Y1002" s="808"/>
      <c r="Z1002" s="808"/>
      <c r="AA1002" s="808"/>
      <c r="AB1002" s="808"/>
      <c r="AC1002" s="808"/>
    </row>
  </sheetData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71"/>
    <col customWidth="1" min="2" max="2" width="14.14"/>
    <col customWidth="1" min="3" max="3" width="11.86"/>
    <col customWidth="1" min="4" max="4" width="21.29"/>
    <col customWidth="1" min="5" max="5" width="8.0"/>
    <col customWidth="1" min="6" max="6" width="10.29"/>
    <col customWidth="1" min="7" max="7" width="1.71"/>
    <col customWidth="1" min="8" max="8" width="12.0"/>
    <col customWidth="1" min="9" max="9" width="11.86"/>
    <col customWidth="1" min="10" max="10" width="3.57"/>
    <col customWidth="1" min="11" max="11" width="12.0"/>
    <col customWidth="1" min="12" max="12" width="11.86"/>
    <col customWidth="1" min="13" max="13" width="1.71"/>
    <col customWidth="1" min="14" max="14" width="12.0"/>
    <col customWidth="1" min="15" max="15" width="11.86"/>
    <col customWidth="1" min="16" max="16" width="1.71"/>
    <col customWidth="1" min="17" max="17" width="12.0"/>
    <col customWidth="1" min="18" max="18" width="11.86"/>
    <col customWidth="1" min="19" max="19" width="1.71"/>
    <col customWidth="1" min="20" max="20" width="12.0"/>
    <col customWidth="1" min="21" max="21" width="11.86"/>
    <col customWidth="1" min="22" max="24" width="12.29"/>
  </cols>
  <sheetData>
    <row r="1" ht="59.25" customHeight="1">
      <c r="A1" s="329" t="s">
        <v>944</v>
      </c>
      <c r="B1" s="2"/>
      <c r="C1" s="2"/>
      <c r="D1" s="2"/>
      <c r="E1" s="2"/>
      <c r="F1" s="3"/>
      <c r="G1" s="4"/>
      <c r="H1" s="6"/>
      <c r="I1" s="6"/>
      <c r="J1" s="4"/>
      <c r="K1" s="7" t="s">
        <v>1</v>
      </c>
      <c r="M1" s="708"/>
      <c r="N1" s="7" t="s">
        <v>2</v>
      </c>
      <c r="P1" s="708"/>
      <c r="Q1" s="7" t="s">
        <v>3</v>
      </c>
      <c r="S1" s="708"/>
      <c r="T1" s="7" t="s">
        <v>4</v>
      </c>
      <c r="V1" s="706"/>
    </row>
    <row r="2" ht="12.75" customHeight="1">
      <c r="A2" s="10"/>
      <c r="B2" s="11"/>
      <c r="C2" s="10"/>
      <c r="D2" s="10"/>
      <c r="E2" s="10"/>
      <c r="F2" s="10"/>
      <c r="H2" s="15"/>
      <c r="I2" s="15"/>
    </row>
    <row r="3" ht="40.5" customHeight="1">
      <c r="A3" s="22" t="s">
        <v>11</v>
      </c>
      <c r="B3" s="23"/>
      <c r="C3" s="23"/>
      <c r="D3" s="24"/>
      <c r="E3" s="22" t="s">
        <v>12</v>
      </c>
      <c r="F3" s="24"/>
      <c r="H3" s="497" t="s">
        <v>16</v>
      </c>
      <c r="I3" s="27"/>
      <c r="K3" s="497" t="s">
        <v>17</v>
      </c>
      <c r="L3" s="27"/>
      <c r="N3" s="497" t="s">
        <v>18</v>
      </c>
      <c r="O3" s="27"/>
      <c r="Q3" s="497" t="s">
        <v>90</v>
      </c>
      <c r="R3" s="27"/>
      <c r="T3" s="497" t="s">
        <v>91</v>
      </c>
      <c r="U3" s="27"/>
    </row>
    <row r="4" ht="21.0" customHeight="1">
      <c r="A4" s="30"/>
      <c r="B4" s="31"/>
      <c r="C4" s="31"/>
      <c r="D4" s="32"/>
      <c r="E4" s="33" t="s">
        <v>25</v>
      </c>
      <c r="F4" s="34" t="s">
        <v>26</v>
      </c>
      <c r="H4" s="500" t="s">
        <v>27</v>
      </c>
      <c r="I4" s="501" t="s">
        <v>28</v>
      </c>
      <c r="K4" s="500" t="s">
        <v>27</v>
      </c>
      <c r="L4" s="501" t="s">
        <v>28</v>
      </c>
      <c r="N4" s="500" t="s">
        <v>27</v>
      </c>
      <c r="O4" s="501" t="s">
        <v>28</v>
      </c>
      <c r="Q4" s="500" t="s">
        <v>27</v>
      </c>
      <c r="R4" s="501" t="s">
        <v>28</v>
      </c>
      <c r="T4" s="500" t="s">
        <v>27</v>
      </c>
      <c r="U4" s="501" t="s">
        <v>28</v>
      </c>
    </row>
    <row r="5" ht="15.75" customHeight="1">
      <c r="A5" s="40" t="s">
        <v>29</v>
      </c>
      <c r="B5" s="41" t="s">
        <v>30</v>
      </c>
      <c r="C5" s="42" t="s">
        <v>945</v>
      </c>
      <c r="D5" s="827" t="s">
        <v>32</v>
      </c>
      <c r="E5" s="44" t="s">
        <v>33</v>
      </c>
      <c r="F5" s="45">
        <v>100.0</v>
      </c>
      <c r="H5" s="404">
        <v>166.0</v>
      </c>
      <c r="I5" s="72">
        <f t="shared" ref="I5:I12" si="1">H5/F5</f>
        <v>1.66</v>
      </c>
      <c r="K5" s="404">
        <f t="shared" ref="K5:K12" si="2">H5*0.7</f>
        <v>116.2</v>
      </c>
      <c r="L5" s="72">
        <f t="shared" ref="L5:L12" si="3">K5/F5</f>
        <v>1.162</v>
      </c>
      <c r="N5" s="404">
        <f t="shared" ref="N5:N12" si="4">H5*0.6</f>
        <v>99.6</v>
      </c>
      <c r="O5" s="72">
        <f t="shared" ref="O5:O12" si="5">N5/F5</f>
        <v>0.996</v>
      </c>
      <c r="Q5" s="404">
        <f t="shared" ref="Q5:Q8" si="6">H5*0.5</f>
        <v>83</v>
      </c>
      <c r="R5" s="72">
        <f t="shared" ref="R5:R12" si="7">Q5/F5</f>
        <v>0.83</v>
      </c>
      <c r="T5" s="404">
        <f t="shared" ref="T5:T8" si="8">H5*0.45</f>
        <v>74.7</v>
      </c>
      <c r="U5" s="72">
        <f t="shared" ref="U5:U12" si="9">T5/F5</f>
        <v>0.747</v>
      </c>
    </row>
    <row r="6" ht="15.75" customHeight="1">
      <c r="A6" s="55"/>
      <c r="D6" s="56"/>
      <c r="E6" s="57" t="s">
        <v>34</v>
      </c>
      <c r="F6" s="58">
        <v>500.0</v>
      </c>
      <c r="H6" s="406">
        <v>720.0</v>
      </c>
      <c r="I6" s="76">
        <f t="shared" si="1"/>
        <v>1.44</v>
      </c>
      <c r="K6" s="406">
        <f t="shared" si="2"/>
        <v>504</v>
      </c>
      <c r="L6" s="76">
        <f t="shared" si="3"/>
        <v>1.008</v>
      </c>
      <c r="N6" s="406">
        <f t="shared" si="4"/>
        <v>432</v>
      </c>
      <c r="O6" s="76">
        <f t="shared" si="5"/>
        <v>0.864</v>
      </c>
      <c r="Q6" s="406">
        <f t="shared" si="6"/>
        <v>360</v>
      </c>
      <c r="R6" s="76">
        <f t="shared" si="7"/>
        <v>0.72</v>
      </c>
      <c r="T6" s="406">
        <f t="shared" si="8"/>
        <v>324</v>
      </c>
      <c r="U6" s="76">
        <f t="shared" si="9"/>
        <v>0.648</v>
      </c>
    </row>
    <row r="7" ht="15.75" customHeight="1">
      <c r="A7" s="55"/>
      <c r="D7" s="56"/>
      <c r="E7" s="64" t="s">
        <v>35</v>
      </c>
      <c r="F7" s="58">
        <v>1000.0</v>
      </c>
      <c r="H7" s="406">
        <v>1430.0</v>
      </c>
      <c r="I7" s="76">
        <f t="shared" si="1"/>
        <v>1.43</v>
      </c>
      <c r="K7" s="406">
        <f t="shared" si="2"/>
        <v>1001</v>
      </c>
      <c r="L7" s="76">
        <f t="shared" si="3"/>
        <v>1.001</v>
      </c>
      <c r="N7" s="406">
        <f t="shared" si="4"/>
        <v>858</v>
      </c>
      <c r="O7" s="76">
        <f t="shared" si="5"/>
        <v>0.858</v>
      </c>
      <c r="Q7" s="406">
        <f t="shared" si="6"/>
        <v>715</v>
      </c>
      <c r="R7" s="76">
        <f t="shared" si="7"/>
        <v>0.715</v>
      </c>
      <c r="T7" s="406">
        <f t="shared" si="8"/>
        <v>643.5</v>
      </c>
      <c r="U7" s="76">
        <f t="shared" si="9"/>
        <v>0.6435</v>
      </c>
    </row>
    <row r="8" ht="15.75" customHeight="1">
      <c r="A8" s="55"/>
      <c r="D8" s="56"/>
      <c r="E8" s="64" t="s">
        <v>36</v>
      </c>
      <c r="F8" s="58">
        <v>3000.0</v>
      </c>
      <c r="H8" s="406">
        <v>4260.0</v>
      </c>
      <c r="I8" s="76">
        <f t="shared" si="1"/>
        <v>1.42</v>
      </c>
      <c r="K8" s="406">
        <f t="shared" si="2"/>
        <v>2982</v>
      </c>
      <c r="L8" s="76">
        <f t="shared" si="3"/>
        <v>0.994</v>
      </c>
      <c r="N8" s="406">
        <f t="shared" si="4"/>
        <v>2556</v>
      </c>
      <c r="O8" s="76">
        <f t="shared" si="5"/>
        <v>0.852</v>
      </c>
      <c r="Q8" s="406">
        <f t="shared" si="6"/>
        <v>2130</v>
      </c>
      <c r="R8" s="76">
        <f t="shared" si="7"/>
        <v>0.71</v>
      </c>
      <c r="T8" s="406">
        <f t="shared" si="8"/>
        <v>1917</v>
      </c>
      <c r="U8" s="76">
        <f t="shared" si="9"/>
        <v>0.639</v>
      </c>
    </row>
    <row r="9" ht="15.75" customHeight="1">
      <c r="A9" s="40" t="s">
        <v>38</v>
      </c>
      <c r="B9" s="41" t="s">
        <v>39</v>
      </c>
      <c r="C9" s="42" t="s">
        <v>40</v>
      </c>
      <c r="D9" s="827" t="s">
        <v>41</v>
      </c>
      <c r="E9" s="71">
        <v>40.0</v>
      </c>
      <c r="F9" s="45">
        <v>50.0</v>
      </c>
      <c r="H9" s="404">
        <v>230.0</v>
      </c>
      <c r="I9" s="72">
        <f t="shared" si="1"/>
        <v>4.6</v>
      </c>
      <c r="K9" s="404">
        <f t="shared" si="2"/>
        <v>161</v>
      </c>
      <c r="L9" s="72">
        <f t="shared" si="3"/>
        <v>3.22</v>
      </c>
      <c r="N9" s="404">
        <f t="shared" si="4"/>
        <v>138</v>
      </c>
      <c r="O9" s="72">
        <f t="shared" si="5"/>
        <v>2.76</v>
      </c>
      <c r="Q9" s="404">
        <v>138.0</v>
      </c>
      <c r="R9" s="72">
        <f t="shared" si="7"/>
        <v>2.76</v>
      </c>
      <c r="T9" s="404">
        <v>138.0</v>
      </c>
      <c r="U9" s="72">
        <f t="shared" si="9"/>
        <v>2.76</v>
      </c>
    </row>
    <row r="10" ht="15.75" customHeight="1">
      <c r="A10" s="55"/>
      <c r="D10" s="56"/>
      <c r="E10" s="74">
        <v>10.0</v>
      </c>
      <c r="F10" s="58">
        <v>200.0</v>
      </c>
      <c r="H10" s="406">
        <v>850.0</v>
      </c>
      <c r="I10" s="76">
        <f t="shared" si="1"/>
        <v>4.25</v>
      </c>
      <c r="K10" s="406">
        <f t="shared" si="2"/>
        <v>595</v>
      </c>
      <c r="L10" s="76">
        <f t="shared" si="3"/>
        <v>2.975</v>
      </c>
      <c r="N10" s="406">
        <f t="shared" si="4"/>
        <v>510</v>
      </c>
      <c r="O10" s="76">
        <f t="shared" si="5"/>
        <v>2.55</v>
      </c>
      <c r="Q10" s="406">
        <v>510.0</v>
      </c>
      <c r="R10" s="76">
        <f t="shared" si="7"/>
        <v>2.55</v>
      </c>
      <c r="T10" s="406">
        <v>510.0</v>
      </c>
      <c r="U10" s="76">
        <f t="shared" si="9"/>
        <v>2.55</v>
      </c>
    </row>
    <row r="11" ht="15.75" customHeight="1">
      <c r="A11" s="55"/>
      <c r="D11" s="56"/>
      <c r="E11" s="74">
        <v>3.0</v>
      </c>
      <c r="F11" s="58">
        <v>500.0</v>
      </c>
      <c r="H11" s="406">
        <v>2100.0</v>
      </c>
      <c r="I11" s="76">
        <f t="shared" si="1"/>
        <v>4.2</v>
      </c>
      <c r="K11" s="406">
        <f t="shared" si="2"/>
        <v>1470</v>
      </c>
      <c r="L11" s="76">
        <f t="shared" si="3"/>
        <v>2.94</v>
      </c>
      <c r="N11" s="406">
        <f t="shared" si="4"/>
        <v>1260</v>
      </c>
      <c r="O11" s="76">
        <f t="shared" si="5"/>
        <v>2.52</v>
      </c>
      <c r="Q11" s="406">
        <v>1260.0</v>
      </c>
      <c r="R11" s="76">
        <f t="shared" si="7"/>
        <v>2.52</v>
      </c>
      <c r="T11" s="406">
        <v>1260.0</v>
      </c>
      <c r="U11" s="76">
        <f t="shared" si="9"/>
        <v>2.52</v>
      </c>
    </row>
    <row r="12" ht="15.75" customHeight="1">
      <c r="A12" s="78"/>
      <c r="B12" s="79"/>
      <c r="C12" s="79"/>
      <c r="D12" s="80"/>
      <c r="E12" s="74">
        <v>1.0</v>
      </c>
      <c r="F12" s="58">
        <v>1500.0</v>
      </c>
      <c r="H12" s="406">
        <v>6300.0</v>
      </c>
      <c r="I12" s="76">
        <f t="shared" si="1"/>
        <v>4.2</v>
      </c>
      <c r="K12" s="406">
        <f t="shared" si="2"/>
        <v>4410</v>
      </c>
      <c r="L12" s="76">
        <f t="shared" si="3"/>
        <v>2.94</v>
      </c>
      <c r="N12" s="406">
        <f t="shared" si="4"/>
        <v>3780</v>
      </c>
      <c r="O12" s="76">
        <f t="shared" si="5"/>
        <v>2.52</v>
      </c>
      <c r="Q12" s="406">
        <v>3780.0</v>
      </c>
      <c r="R12" s="76">
        <f t="shared" si="7"/>
        <v>2.52</v>
      </c>
      <c r="T12" s="406">
        <v>3780.0</v>
      </c>
      <c r="U12" s="76">
        <f t="shared" si="9"/>
        <v>2.52</v>
      </c>
    </row>
    <row r="13" ht="39.75" customHeight="1">
      <c r="A13" s="82" t="s">
        <v>42</v>
      </c>
      <c r="B13" s="83" t="s">
        <v>39</v>
      </c>
      <c r="C13" s="84" t="s">
        <v>43</v>
      </c>
      <c r="D13" s="828" t="s">
        <v>44</v>
      </c>
      <c r="E13" s="86">
        <v>30.0</v>
      </c>
      <c r="F13" s="87" t="s">
        <v>45</v>
      </c>
      <c r="G13" s="81"/>
      <c r="H13" s="204">
        <v>313.0</v>
      </c>
      <c r="I13" s="91">
        <f>H13/50</f>
        <v>6.26</v>
      </c>
      <c r="J13" s="81"/>
      <c r="K13" s="204">
        <f>(L5+L9)*50</f>
        <v>219.1</v>
      </c>
      <c r="L13" s="91">
        <f>K13/50</f>
        <v>4.382</v>
      </c>
      <c r="M13" s="81"/>
      <c r="N13" s="204">
        <f>(O5+O9)*50</f>
        <v>187.8</v>
      </c>
      <c r="O13" s="91">
        <f>N13/50</f>
        <v>3.756</v>
      </c>
      <c r="P13" s="81"/>
      <c r="Q13" s="204">
        <f>(R5+R9)*50</f>
        <v>179.5</v>
      </c>
      <c r="R13" s="91">
        <f>Q13/50</f>
        <v>3.59</v>
      </c>
      <c r="S13" s="81"/>
      <c r="T13" s="204">
        <f>(U5+U9)*50</f>
        <v>175.35</v>
      </c>
      <c r="U13" s="91">
        <f>T13/50</f>
        <v>3.507</v>
      </c>
      <c r="V13" s="81"/>
    </row>
    <row r="14" ht="21.75" customHeight="1">
      <c r="A14" s="94"/>
      <c r="B14" s="94"/>
      <c r="C14" s="94"/>
      <c r="D14" s="94"/>
      <c r="E14" s="94"/>
      <c r="F14" s="94"/>
    </row>
    <row r="15" ht="39.0" customHeight="1">
      <c r="A15" s="22" t="s">
        <v>46</v>
      </c>
      <c r="B15" s="23"/>
      <c r="C15" s="23"/>
      <c r="D15" s="24"/>
      <c r="E15" s="22" t="s">
        <v>12</v>
      </c>
      <c r="F15" s="24"/>
      <c r="H15" s="497" t="s">
        <v>16</v>
      </c>
      <c r="I15" s="27"/>
      <c r="K15" s="497" t="s">
        <v>17</v>
      </c>
      <c r="L15" s="27"/>
      <c r="N15" s="497" t="s">
        <v>18</v>
      </c>
      <c r="O15" s="27"/>
      <c r="Q15" s="497" t="s">
        <v>90</v>
      </c>
      <c r="R15" s="27"/>
      <c r="T15" s="497" t="s">
        <v>91</v>
      </c>
      <c r="U15" s="27"/>
    </row>
    <row r="16" ht="21.0" customHeight="1">
      <c r="A16" s="78"/>
      <c r="B16" s="79"/>
      <c r="C16" s="79"/>
      <c r="D16" s="80"/>
      <c r="E16" s="33" t="s">
        <v>25</v>
      </c>
      <c r="F16" s="34" t="s">
        <v>26</v>
      </c>
      <c r="H16" s="500" t="s">
        <v>27</v>
      </c>
      <c r="I16" s="501" t="s">
        <v>28</v>
      </c>
      <c r="K16" s="500" t="s">
        <v>27</v>
      </c>
      <c r="L16" s="501" t="s">
        <v>28</v>
      </c>
      <c r="N16" s="500" t="s">
        <v>27</v>
      </c>
      <c r="O16" s="501" t="s">
        <v>28</v>
      </c>
      <c r="Q16" s="500" t="s">
        <v>27</v>
      </c>
      <c r="R16" s="501" t="s">
        <v>28</v>
      </c>
      <c r="T16" s="500" t="s">
        <v>27</v>
      </c>
      <c r="U16" s="501" t="s">
        <v>28</v>
      </c>
    </row>
    <row r="17" ht="15.75" customHeight="1">
      <c r="A17" s="40" t="s">
        <v>48</v>
      </c>
      <c r="B17" s="41" t="s">
        <v>49</v>
      </c>
      <c r="C17" s="42" t="s">
        <v>50</v>
      </c>
      <c r="D17" s="41" t="s">
        <v>946</v>
      </c>
      <c r="E17" s="71">
        <v>40.0</v>
      </c>
      <c r="F17" s="45">
        <v>100.0</v>
      </c>
      <c r="H17" s="404">
        <v>185.0</v>
      </c>
      <c r="I17" s="72">
        <f t="shared" ref="I17:I24" si="10">H17/F17</f>
        <v>1.85</v>
      </c>
      <c r="K17" s="404">
        <f t="shared" ref="K17:K24" si="11">H17*0.7</f>
        <v>129.5</v>
      </c>
      <c r="L17" s="72">
        <f t="shared" ref="L17:L24" si="12">K17/F17</f>
        <v>1.295</v>
      </c>
      <c r="N17" s="404">
        <f t="shared" ref="N17:N24" si="13">H17*0.6</f>
        <v>111</v>
      </c>
      <c r="O17" s="72">
        <f t="shared" ref="O17:O24" si="14">N17/F17</f>
        <v>1.11</v>
      </c>
      <c r="Q17" s="404">
        <f t="shared" ref="Q17:Q20" si="15">H17*0.5</f>
        <v>92.5</v>
      </c>
      <c r="R17" s="72">
        <f t="shared" ref="R17:R24" si="16">Q17/F17</f>
        <v>0.925</v>
      </c>
      <c r="T17" s="404">
        <f t="shared" ref="T17:T20" si="17">H17*0.45</f>
        <v>83.25</v>
      </c>
      <c r="U17" s="72">
        <f t="shared" ref="U17:U24" si="18">T17/F17</f>
        <v>0.8325</v>
      </c>
    </row>
    <row r="18" ht="15.75" customHeight="1">
      <c r="A18" s="55"/>
      <c r="E18" s="74">
        <v>10.0</v>
      </c>
      <c r="F18" s="58">
        <v>500.0</v>
      </c>
      <c r="H18" s="406">
        <v>840.0</v>
      </c>
      <c r="I18" s="76">
        <f t="shared" si="10"/>
        <v>1.68</v>
      </c>
      <c r="K18" s="406">
        <f t="shared" si="11"/>
        <v>588</v>
      </c>
      <c r="L18" s="76">
        <f t="shared" si="12"/>
        <v>1.176</v>
      </c>
      <c r="N18" s="406">
        <f t="shared" si="13"/>
        <v>504</v>
      </c>
      <c r="O18" s="76">
        <f t="shared" si="14"/>
        <v>1.008</v>
      </c>
      <c r="Q18" s="406">
        <f t="shared" si="15"/>
        <v>420</v>
      </c>
      <c r="R18" s="76">
        <f t="shared" si="16"/>
        <v>0.84</v>
      </c>
      <c r="T18" s="406">
        <f t="shared" si="17"/>
        <v>378</v>
      </c>
      <c r="U18" s="76">
        <f t="shared" si="18"/>
        <v>0.756</v>
      </c>
      <c r="V18" s="81"/>
    </row>
    <row r="19" ht="15.75" customHeight="1">
      <c r="A19" s="55"/>
      <c r="E19" s="74">
        <v>4.0</v>
      </c>
      <c r="F19" s="58">
        <v>1000.0</v>
      </c>
      <c r="H19" s="406">
        <v>1640.0</v>
      </c>
      <c r="I19" s="76">
        <f t="shared" si="10"/>
        <v>1.64</v>
      </c>
      <c r="K19" s="406">
        <f t="shared" si="11"/>
        <v>1148</v>
      </c>
      <c r="L19" s="76">
        <f t="shared" si="12"/>
        <v>1.148</v>
      </c>
      <c r="N19" s="406">
        <f t="shared" si="13"/>
        <v>984</v>
      </c>
      <c r="O19" s="76">
        <f t="shared" si="14"/>
        <v>0.984</v>
      </c>
      <c r="Q19" s="406">
        <f t="shared" si="15"/>
        <v>820</v>
      </c>
      <c r="R19" s="76">
        <f t="shared" si="16"/>
        <v>0.82</v>
      </c>
      <c r="T19" s="406">
        <f t="shared" si="17"/>
        <v>738</v>
      </c>
      <c r="U19" s="76">
        <f t="shared" si="18"/>
        <v>0.738</v>
      </c>
      <c r="V19" s="81"/>
    </row>
    <row r="20" ht="15.75" customHeight="1">
      <c r="A20" s="55"/>
      <c r="E20" s="123">
        <v>1.0</v>
      </c>
      <c r="F20" s="113">
        <v>4000.0</v>
      </c>
      <c r="H20" s="406">
        <v>6520.0</v>
      </c>
      <c r="I20" s="76">
        <f t="shared" si="10"/>
        <v>1.63</v>
      </c>
      <c r="K20" s="406">
        <f t="shared" si="11"/>
        <v>4564</v>
      </c>
      <c r="L20" s="76">
        <f t="shared" si="12"/>
        <v>1.141</v>
      </c>
      <c r="N20" s="406">
        <f t="shared" si="13"/>
        <v>3912</v>
      </c>
      <c r="O20" s="76">
        <f t="shared" si="14"/>
        <v>0.978</v>
      </c>
      <c r="Q20" s="406">
        <f t="shared" si="15"/>
        <v>3260</v>
      </c>
      <c r="R20" s="76">
        <f t="shared" si="16"/>
        <v>0.815</v>
      </c>
      <c r="T20" s="406">
        <f t="shared" si="17"/>
        <v>2934</v>
      </c>
      <c r="U20" s="76">
        <f t="shared" si="18"/>
        <v>0.7335</v>
      </c>
      <c r="V20" s="81"/>
    </row>
    <row r="21" ht="15.75" customHeight="1">
      <c r="A21" s="40" t="s">
        <v>52</v>
      </c>
      <c r="B21" s="41" t="s">
        <v>53</v>
      </c>
      <c r="C21" s="42" t="s">
        <v>40</v>
      </c>
      <c r="D21" s="827" t="s">
        <v>41</v>
      </c>
      <c r="E21" s="71">
        <v>30.0</v>
      </c>
      <c r="F21" s="45">
        <v>100.0</v>
      </c>
      <c r="H21" s="404">
        <v>285.0</v>
      </c>
      <c r="I21" s="72">
        <f t="shared" si="10"/>
        <v>2.85</v>
      </c>
      <c r="K21" s="404">
        <f t="shared" si="11"/>
        <v>199.5</v>
      </c>
      <c r="L21" s="72">
        <f t="shared" si="12"/>
        <v>1.995</v>
      </c>
      <c r="N21" s="404">
        <f t="shared" si="13"/>
        <v>171</v>
      </c>
      <c r="O21" s="72">
        <f t="shared" si="14"/>
        <v>1.71</v>
      </c>
      <c r="Q21" s="404">
        <v>156.75</v>
      </c>
      <c r="R21" s="72">
        <f t="shared" si="16"/>
        <v>1.5675</v>
      </c>
      <c r="T21" s="404">
        <v>156.75</v>
      </c>
      <c r="U21" s="72">
        <f t="shared" si="18"/>
        <v>1.5675</v>
      </c>
      <c r="W21" s="829"/>
      <c r="X21" s="829"/>
    </row>
    <row r="22" ht="15.75" customHeight="1">
      <c r="A22" s="55"/>
      <c r="D22" s="56"/>
      <c r="E22" s="74">
        <v>15.0</v>
      </c>
      <c r="F22" s="58">
        <v>200.0</v>
      </c>
      <c r="H22" s="406">
        <v>540.0</v>
      </c>
      <c r="I22" s="76">
        <f t="shared" si="10"/>
        <v>2.7</v>
      </c>
      <c r="K22" s="406">
        <f t="shared" si="11"/>
        <v>378</v>
      </c>
      <c r="L22" s="76">
        <f t="shared" si="12"/>
        <v>1.89</v>
      </c>
      <c r="N22" s="406">
        <f t="shared" si="13"/>
        <v>324</v>
      </c>
      <c r="O22" s="76">
        <f t="shared" si="14"/>
        <v>1.62</v>
      </c>
      <c r="Q22" s="406">
        <v>297.0</v>
      </c>
      <c r="R22" s="76">
        <f t="shared" si="16"/>
        <v>1.485</v>
      </c>
      <c r="T22" s="406">
        <v>297.0</v>
      </c>
      <c r="U22" s="76">
        <f t="shared" si="18"/>
        <v>1.485</v>
      </c>
      <c r="V22" s="81"/>
      <c r="W22" s="829"/>
      <c r="X22" s="829"/>
    </row>
    <row r="23" ht="15.75" customHeight="1">
      <c r="A23" s="55"/>
      <c r="D23" s="56"/>
      <c r="E23" s="74">
        <v>5.0</v>
      </c>
      <c r="F23" s="58">
        <v>500.0</v>
      </c>
      <c r="H23" s="406">
        <v>1320.0</v>
      </c>
      <c r="I23" s="76">
        <f t="shared" si="10"/>
        <v>2.64</v>
      </c>
      <c r="K23" s="406">
        <f t="shared" si="11"/>
        <v>924</v>
      </c>
      <c r="L23" s="76">
        <f t="shared" si="12"/>
        <v>1.848</v>
      </c>
      <c r="N23" s="406">
        <f t="shared" si="13"/>
        <v>792</v>
      </c>
      <c r="O23" s="76">
        <f t="shared" si="14"/>
        <v>1.584</v>
      </c>
      <c r="Q23" s="406">
        <v>726.0</v>
      </c>
      <c r="R23" s="76">
        <f t="shared" si="16"/>
        <v>1.452</v>
      </c>
      <c r="T23" s="406">
        <v>726.0</v>
      </c>
      <c r="U23" s="76">
        <f t="shared" si="18"/>
        <v>1.452</v>
      </c>
      <c r="V23" s="81"/>
      <c r="W23" s="829"/>
      <c r="X23" s="829"/>
    </row>
    <row r="24" ht="15.75" customHeight="1">
      <c r="A24" s="55"/>
      <c r="D24" s="56"/>
      <c r="E24" s="74">
        <v>1.0</v>
      </c>
      <c r="F24" s="58">
        <v>2500.0</v>
      </c>
      <c r="H24" s="406">
        <v>6500.0</v>
      </c>
      <c r="I24" s="76">
        <f t="shared" si="10"/>
        <v>2.6</v>
      </c>
      <c r="K24" s="406">
        <f t="shared" si="11"/>
        <v>4550</v>
      </c>
      <c r="L24" s="76">
        <f t="shared" si="12"/>
        <v>1.82</v>
      </c>
      <c r="N24" s="406">
        <f t="shared" si="13"/>
        <v>3900</v>
      </c>
      <c r="O24" s="76">
        <f t="shared" si="14"/>
        <v>1.56</v>
      </c>
      <c r="Q24" s="406">
        <v>3575.0</v>
      </c>
      <c r="R24" s="76">
        <f t="shared" si="16"/>
        <v>1.43</v>
      </c>
      <c r="T24" s="406">
        <v>3575.0</v>
      </c>
      <c r="U24" s="76">
        <f t="shared" si="18"/>
        <v>1.43</v>
      </c>
      <c r="V24" s="81"/>
      <c r="W24" s="829"/>
      <c r="X24" s="829"/>
    </row>
    <row r="25" ht="15.75" customHeight="1">
      <c r="A25" s="82" t="s">
        <v>42</v>
      </c>
      <c r="B25" s="84" t="s">
        <v>54</v>
      </c>
      <c r="C25" s="84" t="s">
        <v>50</v>
      </c>
      <c r="D25" s="828" t="s">
        <v>44</v>
      </c>
      <c r="E25" s="86">
        <v>40.0</v>
      </c>
      <c r="F25" s="87" t="s">
        <v>45</v>
      </c>
      <c r="G25" s="81"/>
      <c r="H25" s="204">
        <f>(I17+I21)*50</f>
        <v>235</v>
      </c>
      <c r="I25" s="91">
        <f>H25/50</f>
        <v>4.7</v>
      </c>
      <c r="J25" s="81"/>
      <c r="K25" s="204">
        <f>(L17+L21)*50</f>
        <v>164.5</v>
      </c>
      <c r="L25" s="91">
        <f>K25/50</f>
        <v>3.29</v>
      </c>
      <c r="M25" s="81"/>
      <c r="N25" s="204">
        <f>(O17+O21)*50</f>
        <v>141</v>
      </c>
      <c r="O25" s="91">
        <f>N25/50</f>
        <v>2.82</v>
      </c>
      <c r="P25" s="81"/>
      <c r="Q25" s="204">
        <f>(R17+R21)*50</f>
        <v>124.625</v>
      </c>
      <c r="R25" s="91">
        <f>Q25/50</f>
        <v>2.4925</v>
      </c>
      <c r="S25" s="81"/>
      <c r="T25" s="204">
        <f>(U17+U21)*50</f>
        <v>120</v>
      </c>
      <c r="U25" s="91">
        <f>T25/50</f>
        <v>2.4</v>
      </c>
      <c r="V25" s="81"/>
      <c r="W25" s="829"/>
      <c r="X25" s="829"/>
    </row>
    <row r="26" ht="15.75" customHeight="1">
      <c r="A26" s="94"/>
      <c r="B26" s="94"/>
      <c r="C26" s="94"/>
      <c r="D26" s="94"/>
      <c r="E26" s="94"/>
      <c r="F26" s="94"/>
      <c r="W26" s="829"/>
      <c r="X26" s="829"/>
    </row>
    <row r="27" ht="39.0" customHeight="1">
      <c r="A27" s="22" t="s">
        <v>55</v>
      </c>
      <c r="B27" s="23"/>
      <c r="C27" s="23"/>
      <c r="D27" s="24"/>
      <c r="E27" s="22" t="s">
        <v>12</v>
      </c>
      <c r="F27" s="24"/>
      <c r="H27" s="497" t="s">
        <v>16</v>
      </c>
      <c r="I27" s="27"/>
      <c r="K27" s="497" t="s">
        <v>17</v>
      </c>
      <c r="L27" s="27"/>
      <c r="N27" s="497" t="s">
        <v>18</v>
      </c>
      <c r="O27" s="27"/>
      <c r="Q27" s="497" t="s">
        <v>90</v>
      </c>
      <c r="R27" s="27"/>
      <c r="T27" s="497" t="s">
        <v>91</v>
      </c>
      <c r="U27" s="27"/>
      <c r="W27" s="829"/>
      <c r="X27" s="829"/>
    </row>
    <row r="28" ht="21.0" customHeight="1">
      <c r="A28" s="78"/>
      <c r="B28" s="79"/>
      <c r="C28" s="79"/>
      <c r="D28" s="80"/>
      <c r="E28" s="33" t="s">
        <v>25</v>
      </c>
      <c r="F28" s="34" t="s">
        <v>26</v>
      </c>
      <c r="H28" s="500" t="s">
        <v>27</v>
      </c>
      <c r="I28" s="501" t="s">
        <v>28</v>
      </c>
      <c r="K28" s="500" t="s">
        <v>27</v>
      </c>
      <c r="L28" s="501" t="s">
        <v>28</v>
      </c>
      <c r="N28" s="500" t="s">
        <v>27</v>
      </c>
      <c r="O28" s="501" t="s">
        <v>28</v>
      </c>
      <c r="Q28" s="500" t="s">
        <v>27</v>
      </c>
      <c r="R28" s="501" t="s">
        <v>28</v>
      </c>
      <c r="T28" s="500" t="s">
        <v>27</v>
      </c>
      <c r="U28" s="501" t="s">
        <v>28</v>
      </c>
      <c r="W28" s="829"/>
      <c r="X28" s="829"/>
    </row>
    <row r="29" ht="15.75" customHeight="1">
      <c r="A29" s="40" t="s">
        <v>48</v>
      </c>
      <c r="B29" s="41" t="s">
        <v>56</v>
      </c>
      <c r="C29" s="42">
        <v>1.0</v>
      </c>
      <c r="D29" s="827" t="s">
        <v>57</v>
      </c>
      <c r="E29" s="108"/>
      <c r="F29" s="45">
        <v>50.0</v>
      </c>
      <c r="H29" s="404">
        <v>176.0</v>
      </c>
      <c r="I29" s="72">
        <f t="shared" ref="I29:I37" si="19">H29/F29</f>
        <v>3.52</v>
      </c>
      <c r="K29" s="404">
        <f t="shared" ref="K29:K37" si="20">H29*0.7</f>
        <v>123.2</v>
      </c>
      <c r="L29" s="72">
        <f t="shared" ref="L29:L37" si="21">K29/F29</f>
        <v>2.464</v>
      </c>
      <c r="N29" s="404">
        <f t="shared" ref="N29:N37" si="22">H29*0.6</f>
        <v>105.6</v>
      </c>
      <c r="O29" s="72">
        <f t="shared" ref="O29:O37" si="23">N29/F29</f>
        <v>2.112</v>
      </c>
      <c r="Q29" s="404">
        <f t="shared" ref="Q29:Q37" si="24">H29*0.5</f>
        <v>88</v>
      </c>
      <c r="R29" s="72">
        <f t="shared" ref="R29:R37" si="25">Q29/F29</f>
        <v>1.76</v>
      </c>
      <c r="T29" s="404">
        <f t="shared" ref="T29:T37" si="26">H29*0.45</f>
        <v>79.2</v>
      </c>
      <c r="U29" s="72">
        <f t="shared" ref="U29:U37" si="27">T29/F29</f>
        <v>1.584</v>
      </c>
      <c r="W29" s="829"/>
      <c r="X29" s="829"/>
    </row>
    <row r="30" ht="15.75" customHeight="1">
      <c r="A30" s="55"/>
      <c r="D30" s="56"/>
      <c r="E30" s="110"/>
      <c r="F30" s="58">
        <v>200.0</v>
      </c>
      <c r="H30" s="406">
        <v>640.0</v>
      </c>
      <c r="I30" s="76">
        <f t="shared" si="19"/>
        <v>3.2</v>
      </c>
      <c r="K30" s="406">
        <f t="shared" si="20"/>
        <v>448</v>
      </c>
      <c r="L30" s="76">
        <f t="shared" si="21"/>
        <v>2.24</v>
      </c>
      <c r="N30" s="406">
        <f t="shared" si="22"/>
        <v>384</v>
      </c>
      <c r="O30" s="76">
        <f t="shared" si="23"/>
        <v>1.92</v>
      </c>
      <c r="Q30" s="406">
        <f t="shared" si="24"/>
        <v>320</v>
      </c>
      <c r="R30" s="76">
        <f t="shared" si="25"/>
        <v>1.6</v>
      </c>
      <c r="T30" s="406">
        <f t="shared" si="26"/>
        <v>288</v>
      </c>
      <c r="U30" s="76">
        <f t="shared" si="27"/>
        <v>1.44</v>
      </c>
      <c r="W30" s="829"/>
      <c r="X30" s="829"/>
    </row>
    <row r="31" ht="15.75" customHeight="1">
      <c r="A31" s="55"/>
      <c r="D31" s="56"/>
      <c r="E31" s="112"/>
      <c r="F31" s="113">
        <v>500.0</v>
      </c>
      <c r="H31" s="406">
        <v>1570.0</v>
      </c>
      <c r="I31" s="76">
        <f t="shared" si="19"/>
        <v>3.14</v>
      </c>
      <c r="K31" s="406">
        <f t="shared" si="20"/>
        <v>1099</v>
      </c>
      <c r="L31" s="76">
        <f t="shared" si="21"/>
        <v>2.198</v>
      </c>
      <c r="N31" s="406">
        <f t="shared" si="22"/>
        <v>942</v>
      </c>
      <c r="O31" s="76">
        <f t="shared" si="23"/>
        <v>1.884</v>
      </c>
      <c r="Q31" s="406">
        <f t="shared" si="24"/>
        <v>785</v>
      </c>
      <c r="R31" s="76">
        <f t="shared" si="25"/>
        <v>1.57</v>
      </c>
      <c r="T31" s="406">
        <f t="shared" si="26"/>
        <v>706.5</v>
      </c>
      <c r="U31" s="76">
        <f t="shared" si="27"/>
        <v>1.413</v>
      </c>
      <c r="W31" s="829"/>
      <c r="X31" s="829"/>
    </row>
    <row r="32" ht="15.75" customHeight="1">
      <c r="A32" s="78"/>
      <c r="B32" s="79"/>
      <c r="C32" s="79"/>
      <c r="D32" s="80"/>
      <c r="E32" s="114"/>
      <c r="F32" s="34">
        <v>2000.0</v>
      </c>
      <c r="H32" s="830">
        <v>6200.0</v>
      </c>
      <c r="I32" s="831">
        <f t="shared" si="19"/>
        <v>3.1</v>
      </c>
      <c r="J32" s="832"/>
      <c r="K32" s="830">
        <f t="shared" si="20"/>
        <v>4340</v>
      </c>
      <c r="L32" s="833">
        <f t="shared" si="21"/>
        <v>2.17</v>
      </c>
      <c r="M32" s="832"/>
      <c r="N32" s="830">
        <f t="shared" si="22"/>
        <v>3720</v>
      </c>
      <c r="O32" s="833">
        <f t="shared" si="23"/>
        <v>1.86</v>
      </c>
      <c r="P32" s="832"/>
      <c r="Q32" s="830">
        <f t="shared" si="24"/>
        <v>3100</v>
      </c>
      <c r="R32" s="833">
        <f t="shared" si="25"/>
        <v>1.55</v>
      </c>
      <c r="S32" s="832"/>
      <c r="T32" s="830">
        <f t="shared" si="26"/>
        <v>2790</v>
      </c>
      <c r="U32" s="833">
        <f t="shared" si="27"/>
        <v>1.395</v>
      </c>
      <c r="W32" s="829"/>
      <c r="X32" s="829"/>
    </row>
    <row r="33" ht="15.75" customHeight="1">
      <c r="A33" s="119" t="s">
        <v>48</v>
      </c>
      <c r="B33" s="120" t="s">
        <v>58</v>
      </c>
      <c r="C33" s="121">
        <v>1.0</v>
      </c>
      <c r="D33" s="834" t="s">
        <v>57</v>
      </c>
      <c r="E33" s="71">
        <v>40.0</v>
      </c>
      <c r="F33" s="45">
        <v>50.0</v>
      </c>
      <c r="H33" s="404">
        <v>206.0</v>
      </c>
      <c r="I33" s="72">
        <f t="shared" si="19"/>
        <v>4.12</v>
      </c>
      <c r="K33" s="404">
        <f t="shared" si="20"/>
        <v>144.2</v>
      </c>
      <c r="L33" s="72">
        <f t="shared" si="21"/>
        <v>2.884</v>
      </c>
      <c r="N33" s="404">
        <f t="shared" si="22"/>
        <v>123.6</v>
      </c>
      <c r="O33" s="72">
        <f t="shared" si="23"/>
        <v>2.472</v>
      </c>
      <c r="Q33" s="404">
        <f t="shared" si="24"/>
        <v>103</v>
      </c>
      <c r="R33" s="72">
        <f t="shared" si="25"/>
        <v>2.06</v>
      </c>
      <c r="T33" s="404">
        <f t="shared" si="26"/>
        <v>92.7</v>
      </c>
      <c r="U33" s="72">
        <f t="shared" si="27"/>
        <v>1.854</v>
      </c>
    </row>
    <row r="34" ht="15.75" customHeight="1">
      <c r="A34" s="55"/>
      <c r="D34" s="56"/>
      <c r="E34" s="74">
        <v>12.0</v>
      </c>
      <c r="F34" s="58">
        <v>200.0</v>
      </c>
      <c r="H34" s="406">
        <v>760.0</v>
      </c>
      <c r="I34" s="76">
        <f t="shared" si="19"/>
        <v>3.8</v>
      </c>
      <c r="K34" s="406">
        <f t="shared" si="20"/>
        <v>532</v>
      </c>
      <c r="L34" s="76">
        <f t="shared" si="21"/>
        <v>2.66</v>
      </c>
      <c r="N34" s="406">
        <f t="shared" si="22"/>
        <v>456</v>
      </c>
      <c r="O34" s="76">
        <f t="shared" si="23"/>
        <v>2.28</v>
      </c>
      <c r="Q34" s="406">
        <f t="shared" si="24"/>
        <v>380</v>
      </c>
      <c r="R34" s="76">
        <f t="shared" si="25"/>
        <v>1.9</v>
      </c>
      <c r="T34" s="406">
        <f t="shared" si="26"/>
        <v>342</v>
      </c>
      <c r="U34" s="76">
        <f t="shared" si="27"/>
        <v>1.71</v>
      </c>
    </row>
    <row r="35" ht="15.75" customHeight="1">
      <c r="A35" s="55"/>
      <c r="D35" s="56"/>
      <c r="E35" s="123">
        <v>4.0</v>
      </c>
      <c r="F35" s="113">
        <v>500.0</v>
      </c>
      <c r="H35" s="406">
        <v>1860.0</v>
      </c>
      <c r="I35" s="76">
        <f t="shared" si="19"/>
        <v>3.72</v>
      </c>
      <c r="K35" s="406">
        <f t="shared" si="20"/>
        <v>1302</v>
      </c>
      <c r="L35" s="76">
        <f t="shared" si="21"/>
        <v>2.604</v>
      </c>
      <c r="N35" s="406">
        <f t="shared" si="22"/>
        <v>1116</v>
      </c>
      <c r="O35" s="76">
        <f t="shared" si="23"/>
        <v>2.232</v>
      </c>
      <c r="Q35" s="406">
        <f t="shared" si="24"/>
        <v>930</v>
      </c>
      <c r="R35" s="76">
        <f t="shared" si="25"/>
        <v>1.86</v>
      </c>
      <c r="T35" s="406">
        <f t="shared" si="26"/>
        <v>837</v>
      </c>
      <c r="U35" s="76">
        <f t="shared" si="27"/>
        <v>1.674</v>
      </c>
    </row>
    <row r="36" ht="15.75" customHeight="1">
      <c r="A36" s="78"/>
      <c r="B36" s="79"/>
      <c r="C36" s="79"/>
      <c r="D36" s="80"/>
      <c r="E36" s="124">
        <v>2.0</v>
      </c>
      <c r="F36" s="34">
        <v>1500.0</v>
      </c>
      <c r="H36" s="405">
        <v>5310.0</v>
      </c>
      <c r="I36" s="211">
        <f t="shared" si="19"/>
        <v>3.54</v>
      </c>
      <c r="K36" s="405">
        <f t="shared" si="20"/>
        <v>3717</v>
      </c>
      <c r="L36" s="76">
        <f t="shared" si="21"/>
        <v>2.478</v>
      </c>
      <c r="N36" s="405">
        <f t="shared" si="22"/>
        <v>3186</v>
      </c>
      <c r="O36" s="76">
        <f t="shared" si="23"/>
        <v>2.124</v>
      </c>
      <c r="Q36" s="405">
        <f t="shared" si="24"/>
        <v>2655</v>
      </c>
      <c r="R36" s="76">
        <f t="shared" si="25"/>
        <v>1.77</v>
      </c>
      <c r="T36" s="405">
        <f t="shared" si="26"/>
        <v>2389.5</v>
      </c>
      <c r="U36" s="76">
        <f t="shared" si="27"/>
        <v>1.593</v>
      </c>
    </row>
    <row r="37" ht="56.25" customHeight="1">
      <c r="A37" s="82" t="s">
        <v>52</v>
      </c>
      <c r="B37" s="83" t="s">
        <v>59</v>
      </c>
      <c r="C37" s="84" t="s">
        <v>40</v>
      </c>
      <c r="D37" s="828" t="s">
        <v>60</v>
      </c>
      <c r="E37" s="142">
        <v>24.0</v>
      </c>
      <c r="F37" s="87">
        <v>50.0</v>
      </c>
      <c r="H37" s="204">
        <v>470.0</v>
      </c>
      <c r="I37" s="91">
        <f t="shared" si="19"/>
        <v>9.4</v>
      </c>
      <c r="K37" s="204">
        <f t="shared" si="20"/>
        <v>329</v>
      </c>
      <c r="L37" s="91">
        <f t="shared" si="21"/>
        <v>6.58</v>
      </c>
      <c r="N37" s="204">
        <f t="shared" si="22"/>
        <v>282</v>
      </c>
      <c r="O37" s="91">
        <f t="shared" si="23"/>
        <v>5.64</v>
      </c>
      <c r="Q37" s="204">
        <f t="shared" si="24"/>
        <v>235</v>
      </c>
      <c r="R37" s="91">
        <f t="shared" si="25"/>
        <v>4.7</v>
      </c>
      <c r="T37" s="204">
        <f t="shared" si="26"/>
        <v>211.5</v>
      </c>
      <c r="U37" s="91">
        <f t="shared" si="27"/>
        <v>4.23</v>
      </c>
    </row>
    <row r="38" ht="15.75" customHeight="1">
      <c r="A38" s="94"/>
      <c r="B38" s="94"/>
      <c r="C38" s="94"/>
      <c r="D38" s="94"/>
      <c r="E38" s="94"/>
      <c r="F38" s="94"/>
    </row>
    <row r="39" ht="15.75" customHeight="1">
      <c r="A39" s="94"/>
      <c r="B39" s="94"/>
      <c r="C39" s="94"/>
      <c r="D39" s="94"/>
      <c r="E39" s="94"/>
      <c r="F39" s="94"/>
    </row>
    <row r="40" ht="43.5" customHeight="1">
      <c r="A40" s="22" t="s">
        <v>61</v>
      </c>
      <c r="B40" s="23"/>
      <c r="C40" s="23"/>
      <c r="D40" s="24"/>
      <c r="E40" s="22" t="s">
        <v>12</v>
      </c>
      <c r="F40" s="24"/>
      <c r="H40" s="497" t="s">
        <v>16</v>
      </c>
      <c r="I40" s="27"/>
      <c r="K40" s="497" t="s">
        <v>17</v>
      </c>
      <c r="L40" s="27"/>
      <c r="N40" s="497" t="s">
        <v>18</v>
      </c>
      <c r="O40" s="27"/>
      <c r="Q40" s="497" t="s">
        <v>90</v>
      </c>
      <c r="R40" s="27"/>
      <c r="T40" s="497" t="s">
        <v>91</v>
      </c>
      <c r="U40" s="27"/>
    </row>
    <row r="41" ht="21.0" customHeight="1">
      <c r="A41" s="30"/>
      <c r="B41" s="31"/>
      <c r="C41" s="31"/>
      <c r="D41" s="32"/>
      <c r="E41" s="33" t="s">
        <v>25</v>
      </c>
      <c r="F41" s="34" t="s">
        <v>26</v>
      </c>
      <c r="H41" s="500" t="s">
        <v>27</v>
      </c>
      <c r="I41" s="501" t="s">
        <v>28</v>
      </c>
      <c r="K41" s="500" t="s">
        <v>27</v>
      </c>
      <c r="L41" s="501" t="s">
        <v>28</v>
      </c>
      <c r="N41" s="500" t="s">
        <v>27</v>
      </c>
      <c r="O41" s="501" t="s">
        <v>28</v>
      </c>
      <c r="Q41" s="500" t="s">
        <v>27</v>
      </c>
      <c r="R41" s="501" t="s">
        <v>28</v>
      </c>
      <c r="T41" s="500" t="s">
        <v>27</v>
      </c>
      <c r="U41" s="501" t="s">
        <v>28</v>
      </c>
    </row>
    <row r="42" ht="39.75" customHeight="1">
      <c r="A42" s="40" t="s">
        <v>62</v>
      </c>
      <c r="B42" s="132" t="s">
        <v>63</v>
      </c>
      <c r="C42" s="23"/>
      <c r="D42" s="835" t="s">
        <v>64</v>
      </c>
      <c r="E42" s="71">
        <v>50.0</v>
      </c>
      <c r="F42" s="45">
        <v>50.0</v>
      </c>
      <c r="H42" s="204">
        <v>210.0</v>
      </c>
      <c r="I42" s="91">
        <f t="shared" ref="I42:I44" si="28">H42/F42</f>
        <v>4.2</v>
      </c>
      <c r="K42" s="204">
        <f>H42*0.7</f>
        <v>147</v>
      </c>
      <c r="L42" s="91">
        <f t="shared" ref="L42:L44" si="29">K42/F42</f>
        <v>2.94</v>
      </c>
      <c r="N42" s="204">
        <f>H42*0.6</f>
        <v>126</v>
      </c>
      <c r="O42" s="91">
        <f t="shared" ref="O42:O44" si="30">N42/F42</f>
        <v>2.52</v>
      </c>
      <c r="Q42" s="204">
        <f>H42*0.5</f>
        <v>105</v>
      </c>
      <c r="R42" s="91">
        <f t="shared" ref="R42:R44" si="31">Q42/F42</f>
        <v>2.1</v>
      </c>
      <c r="T42" s="204">
        <f>H42*0.45</f>
        <v>94.5</v>
      </c>
      <c r="U42" s="91">
        <f t="shared" ref="U42:U44" si="32">T42/F42</f>
        <v>1.89</v>
      </c>
    </row>
    <row r="43" ht="39.75" customHeight="1">
      <c r="A43" s="40" t="s">
        <v>65</v>
      </c>
      <c r="B43" s="132"/>
      <c r="C43" s="23"/>
      <c r="D43" s="835" t="s">
        <v>66</v>
      </c>
      <c r="E43" s="71">
        <v>50.0</v>
      </c>
      <c r="F43" s="45">
        <v>50.0</v>
      </c>
      <c r="H43" s="204">
        <v>120.0</v>
      </c>
      <c r="I43" s="91">
        <f t="shared" si="28"/>
        <v>2.4</v>
      </c>
      <c r="K43" s="204">
        <v>84.0</v>
      </c>
      <c r="L43" s="91">
        <f t="shared" si="29"/>
        <v>1.68</v>
      </c>
      <c r="N43" s="204">
        <v>72.0</v>
      </c>
      <c r="O43" s="91">
        <f t="shared" si="30"/>
        <v>1.44</v>
      </c>
      <c r="Q43" s="204">
        <v>66.0</v>
      </c>
      <c r="R43" s="91">
        <f t="shared" si="31"/>
        <v>1.32</v>
      </c>
      <c r="T43" s="204">
        <v>60.0</v>
      </c>
      <c r="U43" s="91">
        <f t="shared" si="32"/>
        <v>1.2</v>
      </c>
    </row>
    <row r="44" ht="39.75" customHeight="1">
      <c r="A44" s="40" t="s">
        <v>181</v>
      </c>
      <c r="B44" s="41" t="s">
        <v>182</v>
      </c>
      <c r="C44" s="23"/>
      <c r="D44" s="835" t="s">
        <v>68</v>
      </c>
      <c r="E44" s="71">
        <v>30.0</v>
      </c>
      <c r="F44" s="45">
        <v>50.0</v>
      </c>
      <c r="H44" s="204">
        <v>400.0</v>
      </c>
      <c r="I44" s="91">
        <f t="shared" si="28"/>
        <v>8</v>
      </c>
      <c r="K44" s="204">
        <f>H44*0.7</f>
        <v>280</v>
      </c>
      <c r="L44" s="91">
        <f t="shared" si="29"/>
        <v>5.6</v>
      </c>
      <c r="N44" s="204">
        <f>H44*0.6</f>
        <v>240</v>
      </c>
      <c r="O44" s="91">
        <f t="shared" si="30"/>
        <v>4.8</v>
      </c>
      <c r="Q44" s="204">
        <f>H44*0.5</f>
        <v>200</v>
      </c>
      <c r="R44" s="91">
        <f t="shared" si="31"/>
        <v>4</v>
      </c>
      <c r="T44" s="204">
        <f>H44*0.45</f>
        <v>180</v>
      </c>
      <c r="U44" s="91">
        <f t="shared" si="32"/>
        <v>3.6</v>
      </c>
    </row>
    <row r="45" ht="39.75" customHeight="1">
      <c r="A45" s="83"/>
      <c r="B45" s="83"/>
      <c r="C45" s="83"/>
      <c r="D45" s="84"/>
      <c r="E45" s="836"/>
      <c r="F45" s="837"/>
      <c r="H45" s="838"/>
      <c r="I45" s="420"/>
      <c r="K45" s="838"/>
      <c r="L45" s="420"/>
      <c r="N45" s="838"/>
      <c r="O45" s="420"/>
      <c r="Q45" s="838"/>
      <c r="R45" s="420"/>
      <c r="T45" s="838"/>
      <c r="U45" s="420"/>
    </row>
    <row r="46" ht="39.0" customHeight="1">
      <c r="A46" s="82" t="s">
        <v>69</v>
      </c>
      <c r="B46" s="83" t="s">
        <v>70</v>
      </c>
      <c r="C46" s="2"/>
      <c r="D46" s="84" t="s">
        <v>71</v>
      </c>
      <c r="E46" s="142">
        <v>50.0</v>
      </c>
      <c r="F46" s="87">
        <v>1.0</v>
      </c>
      <c r="H46" s="204">
        <v>1260.0</v>
      </c>
      <c r="I46" s="91">
        <f t="shared" ref="I46:I59" si="33">H46/F46</f>
        <v>1260</v>
      </c>
      <c r="K46" s="204">
        <f t="shared" ref="K46:K59" si="34">H46*0.8</f>
        <v>1008</v>
      </c>
      <c r="L46" s="91">
        <f t="shared" ref="L46:L59" si="35">K46/F46</f>
        <v>1008</v>
      </c>
      <c r="N46" s="204">
        <f t="shared" ref="N46:N59" si="36">H46*0.75</f>
        <v>945</v>
      </c>
      <c r="O46" s="91">
        <f t="shared" ref="O46:O59" si="37">N46/F46</f>
        <v>945</v>
      </c>
      <c r="Q46" s="204">
        <f t="shared" ref="Q46:Q59" si="38">H46*0.7</f>
        <v>882</v>
      </c>
      <c r="R46" s="91">
        <f t="shared" ref="R46:R59" si="39">Q46/F46</f>
        <v>882</v>
      </c>
      <c r="T46" s="204">
        <f t="shared" ref="T46:T59" si="40">H46*0.6</f>
        <v>756</v>
      </c>
      <c r="U46" s="91">
        <f t="shared" ref="U46:U59" si="41">T46/F46</f>
        <v>756</v>
      </c>
    </row>
    <row r="47" ht="15.75" customHeight="1">
      <c r="A47" s="40" t="s">
        <v>73</v>
      </c>
      <c r="B47" s="83" t="s">
        <v>72</v>
      </c>
      <c r="C47" s="2"/>
      <c r="D47" s="84" t="s">
        <v>74</v>
      </c>
      <c r="E47" s="71">
        <v>50.0</v>
      </c>
      <c r="F47" s="45">
        <v>50.0</v>
      </c>
      <c r="H47" s="204">
        <v>330.0</v>
      </c>
      <c r="I47" s="91">
        <f t="shared" si="33"/>
        <v>6.6</v>
      </c>
      <c r="K47" s="204">
        <f t="shared" si="34"/>
        <v>264</v>
      </c>
      <c r="L47" s="91">
        <f t="shared" si="35"/>
        <v>5.28</v>
      </c>
      <c r="N47" s="204">
        <f t="shared" si="36"/>
        <v>247.5</v>
      </c>
      <c r="O47" s="91">
        <f t="shared" si="37"/>
        <v>4.95</v>
      </c>
      <c r="Q47" s="204">
        <f t="shared" si="38"/>
        <v>231</v>
      </c>
      <c r="R47" s="91">
        <f t="shared" si="39"/>
        <v>4.62</v>
      </c>
      <c r="T47" s="204">
        <f t="shared" si="40"/>
        <v>198</v>
      </c>
      <c r="U47" s="91">
        <f t="shared" si="41"/>
        <v>3.96</v>
      </c>
    </row>
    <row r="48" ht="15.75" customHeight="1">
      <c r="A48" s="40" t="s">
        <v>73</v>
      </c>
      <c r="B48" s="83" t="s">
        <v>72</v>
      </c>
      <c r="C48" s="2"/>
      <c r="D48" s="84" t="s">
        <v>74</v>
      </c>
      <c r="E48" s="71">
        <v>100.0</v>
      </c>
      <c r="F48" s="45">
        <v>50.0</v>
      </c>
      <c r="H48" s="204">
        <v>180.0</v>
      </c>
      <c r="I48" s="91">
        <f t="shared" si="33"/>
        <v>3.6</v>
      </c>
      <c r="K48" s="204">
        <f t="shared" si="34"/>
        <v>144</v>
      </c>
      <c r="L48" s="91">
        <f t="shared" si="35"/>
        <v>2.88</v>
      </c>
      <c r="N48" s="204">
        <f t="shared" si="36"/>
        <v>135</v>
      </c>
      <c r="O48" s="91">
        <f t="shared" si="37"/>
        <v>2.7</v>
      </c>
      <c r="Q48" s="204">
        <f t="shared" si="38"/>
        <v>126</v>
      </c>
      <c r="R48" s="91">
        <f t="shared" si="39"/>
        <v>2.52</v>
      </c>
      <c r="T48" s="204">
        <f t="shared" si="40"/>
        <v>108</v>
      </c>
      <c r="U48" s="91">
        <f t="shared" si="41"/>
        <v>2.16</v>
      </c>
    </row>
    <row r="49" ht="39.0" customHeight="1">
      <c r="A49" s="40" t="s">
        <v>73</v>
      </c>
      <c r="B49" s="83" t="s">
        <v>96</v>
      </c>
      <c r="C49" s="2"/>
      <c r="D49" s="42"/>
      <c r="E49" s="71">
        <v>60.0</v>
      </c>
      <c r="F49" s="45">
        <v>100.0</v>
      </c>
      <c r="H49" s="204">
        <v>250.0</v>
      </c>
      <c r="I49" s="91">
        <f t="shared" si="33"/>
        <v>2.5</v>
      </c>
      <c r="K49" s="204">
        <f t="shared" si="34"/>
        <v>200</v>
      </c>
      <c r="L49" s="91">
        <f t="shared" si="35"/>
        <v>2</v>
      </c>
      <c r="N49" s="204">
        <f t="shared" si="36"/>
        <v>187.5</v>
      </c>
      <c r="O49" s="91">
        <f t="shared" si="37"/>
        <v>1.875</v>
      </c>
      <c r="Q49" s="204">
        <f t="shared" si="38"/>
        <v>175</v>
      </c>
      <c r="R49" s="91">
        <f t="shared" si="39"/>
        <v>1.75</v>
      </c>
      <c r="T49" s="204">
        <f t="shared" si="40"/>
        <v>150</v>
      </c>
      <c r="U49" s="91">
        <f t="shared" si="41"/>
        <v>1.5</v>
      </c>
    </row>
    <row r="50" ht="16.5" customHeight="1">
      <c r="A50" s="40" t="s">
        <v>75</v>
      </c>
      <c r="B50" s="41" t="s">
        <v>76</v>
      </c>
      <c r="C50" s="23"/>
      <c r="D50" s="835" t="s">
        <v>72</v>
      </c>
      <c r="E50" s="147">
        <v>300.0</v>
      </c>
      <c r="F50" s="45">
        <v>100.0</v>
      </c>
      <c r="H50" s="404">
        <v>39.0</v>
      </c>
      <c r="I50" s="72">
        <f t="shared" si="33"/>
        <v>0.39</v>
      </c>
      <c r="K50" s="404">
        <f t="shared" si="34"/>
        <v>31.2</v>
      </c>
      <c r="L50" s="72">
        <f t="shared" si="35"/>
        <v>0.312</v>
      </c>
      <c r="N50" s="404">
        <f t="shared" si="36"/>
        <v>29.25</v>
      </c>
      <c r="O50" s="72">
        <f t="shared" si="37"/>
        <v>0.2925</v>
      </c>
      <c r="Q50" s="404">
        <f t="shared" si="38"/>
        <v>27.3</v>
      </c>
      <c r="R50" s="72">
        <f t="shared" si="39"/>
        <v>0.273</v>
      </c>
      <c r="T50" s="404">
        <f t="shared" si="40"/>
        <v>23.4</v>
      </c>
      <c r="U50" s="72">
        <f t="shared" si="41"/>
        <v>0.234</v>
      </c>
    </row>
    <row r="51" ht="16.5" customHeight="1">
      <c r="A51" s="78"/>
      <c r="B51" s="79"/>
      <c r="C51" s="79"/>
      <c r="D51" s="80"/>
      <c r="E51" s="151">
        <v>200.0</v>
      </c>
      <c r="F51" s="34">
        <v>200.0</v>
      </c>
      <c r="H51" s="405">
        <v>55.0</v>
      </c>
      <c r="I51" s="211">
        <f t="shared" si="33"/>
        <v>0.275</v>
      </c>
      <c r="K51" s="405">
        <f t="shared" si="34"/>
        <v>44</v>
      </c>
      <c r="L51" s="211">
        <f t="shared" si="35"/>
        <v>0.22</v>
      </c>
      <c r="N51" s="405">
        <f t="shared" si="36"/>
        <v>41.25</v>
      </c>
      <c r="O51" s="211">
        <f t="shared" si="37"/>
        <v>0.20625</v>
      </c>
      <c r="Q51" s="405">
        <f t="shared" si="38"/>
        <v>38.5</v>
      </c>
      <c r="R51" s="211">
        <f t="shared" si="39"/>
        <v>0.1925</v>
      </c>
      <c r="T51" s="405">
        <f t="shared" si="40"/>
        <v>33</v>
      </c>
      <c r="U51" s="211">
        <f t="shared" si="41"/>
        <v>0.165</v>
      </c>
    </row>
    <row r="52" ht="16.5" customHeight="1">
      <c r="A52" s="40" t="s">
        <v>75</v>
      </c>
      <c r="B52" s="41" t="s">
        <v>77</v>
      </c>
      <c r="C52" s="23"/>
      <c r="D52" s="835" t="s">
        <v>72</v>
      </c>
      <c r="E52" s="147">
        <v>100.0</v>
      </c>
      <c r="F52" s="45">
        <v>100.0</v>
      </c>
      <c r="H52" s="406">
        <v>72.0</v>
      </c>
      <c r="I52" s="72">
        <f t="shared" si="33"/>
        <v>0.72</v>
      </c>
      <c r="K52" s="406">
        <f t="shared" si="34"/>
        <v>57.6</v>
      </c>
      <c r="L52" s="72">
        <f t="shared" si="35"/>
        <v>0.576</v>
      </c>
      <c r="N52" s="406">
        <f t="shared" si="36"/>
        <v>54</v>
      </c>
      <c r="O52" s="72">
        <f t="shared" si="37"/>
        <v>0.54</v>
      </c>
      <c r="Q52" s="406">
        <f t="shared" si="38"/>
        <v>50.4</v>
      </c>
      <c r="R52" s="72">
        <f t="shared" si="39"/>
        <v>0.504</v>
      </c>
      <c r="T52" s="406">
        <f t="shared" si="40"/>
        <v>43.2</v>
      </c>
      <c r="U52" s="72">
        <f t="shared" si="41"/>
        <v>0.432</v>
      </c>
    </row>
    <row r="53" ht="16.5" customHeight="1">
      <c r="A53" s="78"/>
      <c r="B53" s="79"/>
      <c r="C53" s="79"/>
      <c r="D53" s="80"/>
      <c r="E53" s="151">
        <v>80.0</v>
      </c>
      <c r="F53" s="34">
        <v>200.0</v>
      </c>
      <c r="H53" s="406">
        <v>125.0</v>
      </c>
      <c r="I53" s="211">
        <f t="shared" si="33"/>
        <v>0.625</v>
      </c>
      <c r="K53" s="406">
        <f t="shared" si="34"/>
        <v>100</v>
      </c>
      <c r="L53" s="211">
        <f t="shared" si="35"/>
        <v>0.5</v>
      </c>
      <c r="N53" s="406">
        <f t="shared" si="36"/>
        <v>93.75</v>
      </c>
      <c r="O53" s="211">
        <f t="shared" si="37"/>
        <v>0.46875</v>
      </c>
      <c r="Q53" s="406">
        <f t="shared" si="38"/>
        <v>87.5</v>
      </c>
      <c r="R53" s="211">
        <f t="shared" si="39"/>
        <v>0.4375</v>
      </c>
      <c r="T53" s="406">
        <f t="shared" si="40"/>
        <v>75</v>
      </c>
      <c r="U53" s="211">
        <f t="shared" si="41"/>
        <v>0.375</v>
      </c>
    </row>
    <row r="54" ht="16.5" customHeight="1">
      <c r="A54" s="40" t="s">
        <v>78</v>
      </c>
      <c r="B54" s="41" t="s">
        <v>79</v>
      </c>
      <c r="C54" s="23"/>
      <c r="D54" s="835" t="s">
        <v>72</v>
      </c>
      <c r="E54" s="147">
        <v>300.0</v>
      </c>
      <c r="F54" s="45">
        <v>100.0</v>
      </c>
      <c r="H54" s="404">
        <v>28.0</v>
      </c>
      <c r="I54" s="72">
        <f t="shared" si="33"/>
        <v>0.28</v>
      </c>
      <c r="K54" s="404">
        <f t="shared" si="34"/>
        <v>22.4</v>
      </c>
      <c r="L54" s="72">
        <f t="shared" si="35"/>
        <v>0.224</v>
      </c>
      <c r="N54" s="404">
        <f t="shared" si="36"/>
        <v>21</v>
      </c>
      <c r="O54" s="72">
        <f t="shared" si="37"/>
        <v>0.21</v>
      </c>
      <c r="Q54" s="404">
        <f t="shared" si="38"/>
        <v>19.6</v>
      </c>
      <c r="R54" s="72">
        <f t="shared" si="39"/>
        <v>0.196</v>
      </c>
      <c r="T54" s="404">
        <f t="shared" si="40"/>
        <v>16.8</v>
      </c>
      <c r="U54" s="72">
        <f t="shared" si="41"/>
        <v>0.168</v>
      </c>
    </row>
    <row r="55" ht="16.5" customHeight="1">
      <c r="A55" s="78"/>
      <c r="B55" s="79"/>
      <c r="C55" s="79"/>
      <c r="D55" s="80"/>
      <c r="E55" s="151">
        <v>200.0</v>
      </c>
      <c r="F55" s="34">
        <v>200.0</v>
      </c>
      <c r="H55" s="405">
        <v>37.0</v>
      </c>
      <c r="I55" s="211">
        <f t="shared" si="33"/>
        <v>0.185</v>
      </c>
      <c r="K55" s="405">
        <f t="shared" si="34"/>
        <v>29.6</v>
      </c>
      <c r="L55" s="211">
        <f t="shared" si="35"/>
        <v>0.148</v>
      </c>
      <c r="N55" s="405">
        <f t="shared" si="36"/>
        <v>27.75</v>
      </c>
      <c r="O55" s="211">
        <f t="shared" si="37"/>
        <v>0.13875</v>
      </c>
      <c r="Q55" s="405">
        <f t="shared" si="38"/>
        <v>25.9</v>
      </c>
      <c r="R55" s="211">
        <f t="shared" si="39"/>
        <v>0.1295</v>
      </c>
      <c r="T55" s="405">
        <f t="shared" si="40"/>
        <v>22.2</v>
      </c>
      <c r="U55" s="211">
        <f t="shared" si="41"/>
        <v>0.111</v>
      </c>
    </row>
    <row r="56" ht="16.5" customHeight="1">
      <c r="A56" s="40" t="s">
        <v>78</v>
      </c>
      <c r="B56" s="41" t="s">
        <v>80</v>
      </c>
      <c r="C56" s="23"/>
      <c r="D56" s="835" t="s">
        <v>72</v>
      </c>
      <c r="E56" s="147">
        <v>300.0</v>
      </c>
      <c r="F56" s="45">
        <v>100.0</v>
      </c>
      <c r="H56" s="406">
        <v>30.0</v>
      </c>
      <c r="I56" s="72">
        <f t="shared" si="33"/>
        <v>0.3</v>
      </c>
      <c r="K56" s="406">
        <f t="shared" si="34"/>
        <v>24</v>
      </c>
      <c r="L56" s="72">
        <f t="shared" si="35"/>
        <v>0.24</v>
      </c>
      <c r="N56" s="406">
        <f t="shared" si="36"/>
        <v>22.5</v>
      </c>
      <c r="O56" s="72">
        <f t="shared" si="37"/>
        <v>0.225</v>
      </c>
      <c r="Q56" s="406">
        <f t="shared" si="38"/>
        <v>21</v>
      </c>
      <c r="R56" s="72">
        <f t="shared" si="39"/>
        <v>0.21</v>
      </c>
      <c r="T56" s="406">
        <f t="shared" si="40"/>
        <v>18</v>
      </c>
      <c r="U56" s="72">
        <f t="shared" si="41"/>
        <v>0.18</v>
      </c>
    </row>
    <row r="57" ht="16.5" customHeight="1">
      <c r="A57" s="78"/>
      <c r="B57" s="79"/>
      <c r="C57" s="79"/>
      <c r="D57" s="80"/>
      <c r="E57" s="151">
        <v>200.0</v>
      </c>
      <c r="F57" s="34">
        <v>200.0</v>
      </c>
      <c r="H57" s="406">
        <v>42.0</v>
      </c>
      <c r="I57" s="211">
        <f t="shared" si="33"/>
        <v>0.21</v>
      </c>
      <c r="K57" s="406">
        <f t="shared" si="34"/>
        <v>33.6</v>
      </c>
      <c r="L57" s="211">
        <f t="shared" si="35"/>
        <v>0.168</v>
      </c>
      <c r="N57" s="406">
        <f t="shared" si="36"/>
        <v>31.5</v>
      </c>
      <c r="O57" s="211">
        <f t="shared" si="37"/>
        <v>0.1575</v>
      </c>
      <c r="Q57" s="406">
        <f t="shared" si="38"/>
        <v>29.4</v>
      </c>
      <c r="R57" s="211">
        <f t="shared" si="39"/>
        <v>0.147</v>
      </c>
      <c r="T57" s="406">
        <f t="shared" si="40"/>
        <v>25.2</v>
      </c>
      <c r="U57" s="211">
        <f t="shared" si="41"/>
        <v>0.126</v>
      </c>
    </row>
    <row r="58" ht="16.5" customHeight="1">
      <c r="A58" s="40" t="s">
        <v>78</v>
      </c>
      <c r="B58" s="41" t="s">
        <v>81</v>
      </c>
      <c r="C58" s="23"/>
      <c r="D58" s="835" t="s">
        <v>72</v>
      </c>
      <c r="E58" s="147">
        <v>300.0</v>
      </c>
      <c r="F58" s="45">
        <v>100.0</v>
      </c>
      <c r="H58" s="404">
        <v>30.0</v>
      </c>
      <c r="I58" s="72">
        <f t="shared" si="33"/>
        <v>0.3</v>
      </c>
      <c r="K58" s="404">
        <f t="shared" si="34"/>
        <v>24</v>
      </c>
      <c r="L58" s="72">
        <f t="shared" si="35"/>
        <v>0.24</v>
      </c>
      <c r="N58" s="404">
        <f t="shared" si="36"/>
        <v>22.5</v>
      </c>
      <c r="O58" s="72">
        <f t="shared" si="37"/>
        <v>0.225</v>
      </c>
      <c r="Q58" s="404">
        <f t="shared" si="38"/>
        <v>21</v>
      </c>
      <c r="R58" s="72">
        <f t="shared" si="39"/>
        <v>0.21</v>
      </c>
      <c r="T58" s="404">
        <f t="shared" si="40"/>
        <v>18</v>
      </c>
      <c r="U58" s="72">
        <f t="shared" si="41"/>
        <v>0.18</v>
      </c>
    </row>
    <row r="59" ht="16.5" customHeight="1">
      <c r="A59" s="78"/>
      <c r="B59" s="79"/>
      <c r="C59" s="79"/>
      <c r="D59" s="80"/>
      <c r="E59" s="151">
        <v>200.0</v>
      </c>
      <c r="F59" s="34">
        <v>200.0</v>
      </c>
      <c r="H59" s="405">
        <v>46.0</v>
      </c>
      <c r="I59" s="211">
        <f t="shared" si="33"/>
        <v>0.23</v>
      </c>
      <c r="K59" s="405">
        <f t="shared" si="34"/>
        <v>36.8</v>
      </c>
      <c r="L59" s="211">
        <f t="shared" si="35"/>
        <v>0.184</v>
      </c>
      <c r="N59" s="405">
        <f t="shared" si="36"/>
        <v>34.5</v>
      </c>
      <c r="O59" s="211">
        <f t="shared" si="37"/>
        <v>0.1725</v>
      </c>
      <c r="Q59" s="405">
        <f t="shared" si="38"/>
        <v>32.2</v>
      </c>
      <c r="R59" s="211">
        <f t="shared" si="39"/>
        <v>0.161</v>
      </c>
      <c r="T59" s="405">
        <f t="shared" si="40"/>
        <v>27.6</v>
      </c>
      <c r="U59" s="211">
        <f t="shared" si="41"/>
        <v>0.138</v>
      </c>
    </row>
    <row r="60" ht="15.75" customHeight="1">
      <c r="A60" s="94"/>
      <c r="B60" s="94"/>
      <c r="C60" s="94"/>
      <c r="D60" s="94"/>
      <c r="E60" s="94"/>
      <c r="F60" s="94"/>
    </row>
    <row r="61" ht="15.75" customHeight="1">
      <c r="A61" s="94"/>
      <c r="B61" s="94"/>
      <c r="C61" s="94"/>
      <c r="D61" s="94"/>
      <c r="E61" s="94"/>
      <c r="F61" s="94"/>
    </row>
    <row r="62" ht="15.75" customHeight="1">
      <c r="A62" s="94"/>
      <c r="B62" s="94"/>
      <c r="C62" s="94"/>
      <c r="D62" s="94"/>
      <c r="E62" s="94"/>
      <c r="F62" s="94"/>
    </row>
    <row r="63" ht="15.75" customHeight="1">
      <c r="A63" s="94"/>
      <c r="B63" s="94"/>
      <c r="C63" s="94"/>
      <c r="D63" s="94"/>
      <c r="E63" s="94"/>
      <c r="F63" s="94"/>
    </row>
    <row r="64" ht="15.75" customHeight="1">
      <c r="A64" s="94"/>
      <c r="B64" s="94"/>
      <c r="C64" s="94"/>
      <c r="D64" s="94"/>
      <c r="E64" s="94"/>
      <c r="F64" s="94"/>
    </row>
    <row r="65" ht="15.75" customHeight="1">
      <c r="A65" s="94"/>
      <c r="B65" s="94"/>
      <c r="C65" s="94"/>
      <c r="D65" s="94"/>
      <c r="E65" s="94"/>
      <c r="F65" s="94"/>
    </row>
    <row r="66" ht="15.75" customHeight="1">
      <c r="A66" s="94"/>
      <c r="B66" s="94"/>
      <c r="C66" s="94"/>
      <c r="D66" s="94"/>
      <c r="E66" s="94"/>
      <c r="F66" s="94"/>
    </row>
    <row r="67" ht="15.75" customHeight="1">
      <c r="A67" s="94"/>
      <c r="B67" s="94"/>
      <c r="C67" s="94"/>
      <c r="D67" s="94"/>
      <c r="E67" s="94"/>
      <c r="F67" s="94"/>
    </row>
    <row r="68" ht="15.75" customHeight="1">
      <c r="A68" s="94"/>
      <c r="B68" s="94"/>
      <c r="C68" s="94"/>
      <c r="D68" s="94"/>
      <c r="E68" s="94"/>
      <c r="F68" s="94"/>
    </row>
    <row r="69" ht="15.75" customHeight="1">
      <c r="A69" s="94"/>
      <c r="B69" s="94"/>
      <c r="C69" s="94"/>
      <c r="D69" s="94"/>
      <c r="E69" s="94"/>
      <c r="F69" s="94"/>
    </row>
    <row r="70" ht="15.75" customHeight="1">
      <c r="A70" s="94"/>
      <c r="B70" s="94"/>
      <c r="C70" s="94"/>
      <c r="D70" s="94"/>
      <c r="E70" s="94"/>
      <c r="F70" s="94"/>
    </row>
    <row r="71" ht="15.75" customHeight="1">
      <c r="A71" s="94"/>
      <c r="B71" s="94"/>
      <c r="C71" s="94"/>
      <c r="D71" s="94"/>
      <c r="E71" s="94"/>
      <c r="F71" s="94"/>
    </row>
    <row r="72" ht="15.75" customHeight="1">
      <c r="A72" s="94"/>
      <c r="B72" s="94"/>
      <c r="C72" s="94"/>
      <c r="D72" s="94"/>
      <c r="E72" s="94"/>
      <c r="F72" s="94"/>
    </row>
    <row r="73" ht="15.75" customHeight="1">
      <c r="A73" s="94"/>
      <c r="B73" s="94"/>
      <c r="C73" s="94"/>
      <c r="D73" s="94"/>
      <c r="E73" s="94"/>
      <c r="F73" s="94"/>
    </row>
    <row r="74" ht="15.75" customHeight="1">
      <c r="A74" s="94"/>
      <c r="B74" s="94"/>
      <c r="C74" s="94"/>
      <c r="D74" s="94"/>
      <c r="E74" s="94"/>
      <c r="F74" s="94"/>
    </row>
    <row r="75" ht="15.75" customHeight="1">
      <c r="A75" s="94"/>
      <c r="B75" s="94"/>
      <c r="C75" s="94"/>
      <c r="D75" s="94"/>
      <c r="E75" s="94"/>
      <c r="F75" s="94"/>
    </row>
    <row r="76" ht="15.75" customHeight="1">
      <c r="A76" s="94"/>
      <c r="B76" s="94"/>
      <c r="C76" s="94"/>
      <c r="D76" s="94"/>
      <c r="E76" s="94"/>
      <c r="F76" s="94"/>
    </row>
    <row r="77" ht="15.75" customHeight="1">
      <c r="A77" s="94"/>
      <c r="B77" s="94"/>
      <c r="C77" s="94"/>
      <c r="D77" s="94"/>
      <c r="E77" s="94"/>
      <c r="F77" s="94"/>
    </row>
    <row r="78" ht="15.75" customHeight="1">
      <c r="A78" s="94"/>
      <c r="B78" s="94"/>
      <c r="C78" s="94"/>
      <c r="D78" s="94"/>
      <c r="E78" s="94"/>
      <c r="F78" s="94"/>
    </row>
    <row r="79" ht="15.75" customHeight="1">
      <c r="A79" s="94"/>
      <c r="B79" s="94"/>
      <c r="C79" s="94"/>
      <c r="D79" s="94"/>
      <c r="E79" s="94"/>
      <c r="F79" s="94"/>
    </row>
    <row r="80" ht="15.75" customHeight="1">
      <c r="A80" s="94"/>
      <c r="B80" s="94"/>
      <c r="C80" s="94"/>
      <c r="D80" s="94"/>
      <c r="E80" s="94"/>
      <c r="F80" s="94"/>
    </row>
    <row r="81" ht="15.75" customHeight="1">
      <c r="A81" s="94"/>
      <c r="B81" s="94"/>
      <c r="C81" s="94"/>
      <c r="D81" s="94"/>
      <c r="E81" s="94"/>
      <c r="F81" s="94"/>
    </row>
    <row r="82" ht="15.75" customHeight="1">
      <c r="A82" s="94"/>
      <c r="B82" s="94"/>
      <c r="C82" s="94"/>
      <c r="D82" s="94"/>
      <c r="E82" s="94"/>
      <c r="F82" s="94"/>
    </row>
    <row r="83" ht="15.75" customHeight="1">
      <c r="A83" s="94"/>
      <c r="B83" s="94"/>
      <c r="C83" s="94"/>
      <c r="D83" s="94"/>
      <c r="E83" s="94"/>
      <c r="F83" s="94"/>
    </row>
    <row r="84" ht="15.75" customHeight="1">
      <c r="A84" s="94"/>
      <c r="B84" s="94"/>
      <c r="C84" s="94"/>
      <c r="D84" s="94"/>
      <c r="E84" s="94"/>
      <c r="F84" s="94"/>
    </row>
    <row r="85" ht="15.75" customHeight="1">
      <c r="A85" s="94"/>
      <c r="B85" s="94"/>
      <c r="C85" s="94"/>
      <c r="D85" s="94"/>
      <c r="E85" s="94"/>
      <c r="F85" s="94"/>
    </row>
    <row r="86" ht="15.75" customHeight="1">
      <c r="A86" s="94"/>
      <c r="B86" s="94"/>
      <c r="C86" s="94"/>
      <c r="D86" s="94"/>
      <c r="E86" s="94"/>
      <c r="F86" s="94"/>
    </row>
    <row r="87" ht="15.75" customHeight="1">
      <c r="A87" s="94"/>
      <c r="B87" s="94"/>
      <c r="C87" s="94"/>
      <c r="D87" s="94"/>
      <c r="E87" s="94"/>
      <c r="F87" s="94"/>
    </row>
    <row r="88" ht="15.75" customHeight="1">
      <c r="A88" s="94"/>
      <c r="B88" s="94"/>
      <c r="C88" s="94"/>
      <c r="D88" s="94"/>
      <c r="E88" s="94"/>
      <c r="F88" s="94"/>
    </row>
    <row r="89" ht="15.75" customHeight="1">
      <c r="A89" s="94"/>
      <c r="B89" s="94"/>
      <c r="C89" s="94"/>
      <c r="D89" s="94"/>
      <c r="E89" s="94"/>
      <c r="F89" s="94"/>
    </row>
    <row r="90" ht="15.75" customHeight="1">
      <c r="A90" s="94"/>
      <c r="B90" s="94"/>
      <c r="C90" s="94"/>
      <c r="D90" s="94"/>
      <c r="E90" s="94"/>
      <c r="F90" s="94"/>
    </row>
    <row r="91" ht="15.75" customHeight="1">
      <c r="A91" s="94"/>
      <c r="B91" s="94"/>
      <c r="C91" s="94"/>
      <c r="D91" s="94"/>
      <c r="E91" s="94"/>
      <c r="F91" s="94"/>
    </row>
    <row r="92" ht="15.75" customHeight="1">
      <c r="A92" s="94"/>
      <c r="B92" s="94"/>
      <c r="C92" s="94"/>
      <c r="D92" s="94"/>
      <c r="E92" s="94"/>
      <c r="F92" s="94"/>
    </row>
    <row r="93" ht="15.75" customHeight="1">
      <c r="A93" s="94"/>
      <c r="B93" s="94"/>
      <c r="C93" s="94"/>
      <c r="D93" s="94"/>
      <c r="E93" s="94"/>
      <c r="F93" s="94"/>
    </row>
    <row r="94" ht="15.75" customHeight="1">
      <c r="A94" s="94"/>
      <c r="B94" s="94"/>
      <c r="C94" s="94"/>
      <c r="D94" s="94"/>
      <c r="E94" s="94"/>
      <c r="F94" s="94"/>
    </row>
    <row r="95" ht="15.75" customHeight="1">
      <c r="A95" s="94"/>
      <c r="B95" s="94"/>
      <c r="C95" s="94"/>
      <c r="D95" s="94"/>
      <c r="E95" s="94"/>
      <c r="F95" s="94"/>
    </row>
    <row r="96" ht="15.75" customHeight="1">
      <c r="A96" s="94"/>
      <c r="B96" s="94"/>
      <c r="C96" s="94"/>
      <c r="D96" s="94"/>
      <c r="E96" s="94"/>
      <c r="F96" s="94"/>
    </row>
    <row r="97" ht="15.75" customHeight="1">
      <c r="A97" s="94"/>
      <c r="B97" s="94"/>
      <c r="C97" s="94"/>
      <c r="D97" s="94"/>
      <c r="E97" s="94"/>
      <c r="F97" s="94"/>
    </row>
    <row r="98" ht="15.75" customHeight="1">
      <c r="A98" s="94"/>
      <c r="B98" s="94"/>
      <c r="C98" s="94"/>
      <c r="D98" s="94"/>
      <c r="E98" s="94"/>
      <c r="F98" s="94"/>
    </row>
    <row r="99" ht="15.75" customHeight="1">
      <c r="A99" s="94"/>
      <c r="B99" s="94"/>
      <c r="C99" s="94"/>
      <c r="D99" s="94"/>
      <c r="E99" s="94"/>
      <c r="F99" s="94"/>
    </row>
    <row r="100" ht="15.75" customHeight="1">
      <c r="A100" s="94"/>
      <c r="B100" s="94"/>
      <c r="C100" s="94"/>
      <c r="D100" s="94"/>
      <c r="E100" s="94"/>
      <c r="F100" s="94"/>
    </row>
    <row r="101" ht="15.75" customHeight="1">
      <c r="A101" s="94"/>
      <c r="B101" s="94"/>
      <c r="C101" s="94"/>
      <c r="D101" s="94"/>
      <c r="E101" s="94"/>
      <c r="F101" s="94"/>
    </row>
    <row r="102" ht="15.75" customHeight="1">
      <c r="A102" s="94"/>
      <c r="B102" s="94"/>
      <c r="C102" s="94"/>
      <c r="D102" s="94"/>
      <c r="E102" s="94"/>
      <c r="F102" s="94"/>
    </row>
    <row r="103" ht="15.75" customHeight="1">
      <c r="A103" s="94"/>
      <c r="B103" s="94"/>
      <c r="C103" s="94"/>
      <c r="D103" s="94"/>
      <c r="E103" s="94"/>
      <c r="F103" s="94"/>
    </row>
    <row r="104" ht="15.75" customHeight="1">
      <c r="A104" s="94"/>
      <c r="B104" s="94"/>
      <c r="C104" s="94"/>
      <c r="D104" s="94"/>
      <c r="E104" s="94"/>
      <c r="F104" s="94"/>
    </row>
    <row r="105" ht="15.75" customHeight="1">
      <c r="A105" s="94"/>
      <c r="B105" s="94"/>
      <c r="C105" s="94"/>
      <c r="D105" s="94"/>
      <c r="E105" s="94"/>
      <c r="F105" s="94"/>
    </row>
    <row r="106" ht="15.75" customHeight="1">
      <c r="A106" s="94"/>
      <c r="B106" s="94"/>
      <c r="C106" s="94"/>
      <c r="D106" s="94"/>
      <c r="E106" s="94"/>
      <c r="F106" s="94"/>
    </row>
    <row r="107" ht="15.75" customHeight="1">
      <c r="A107" s="94"/>
      <c r="B107" s="94"/>
      <c r="C107" s="94"/>
      <c r="D107" s="94"/>
      <c r="E107" s="94"/>
      <c r="F107" s="94"/>
    </row>
    <row r="108" ht="15.75" customHeight="1">
      <c r="A108" s="94"/>
      <c r="B108" s="94"/>
      <c r="C108" s="94"/>
      <c r="D108" s="94"/>
      <c r="E108" s="94"/>
      <c r="F108" s="94"/>
    </row>
    <row r="109" ht="15.75" customHeight="1">
      <c r="A109" s="94"/>
      <c r="B109" s="94"/>
      <c r="C109" s="94"/>
      <c r="D109" s="94"/>
      <c r="E109" s="94"/>
      <c r="F109" s="94"/>
    </row>
    <row r="110" ht="15.75" customHeight="1">
      <c r="A110" s="94"/>
      <c r="B110" s="94"/>
      <c r="C110" s="94"/>
      <c r="D110" s="94"/>
      <c r="E110" s="94"/>
      <c r="F110" s="94"/>
    </row>
    <row r="111" ht="15.75" customHeight="1">
      <c r="A111" s="94"/>
      <c r="B111" s="94"/>
      <c r="C111" s="94"/>
      <c r="D111" s="94"/>
      <c r="E111" s="94"/>
      <c r="F111" s="94"/>
    </row>
    <row r="112" ht="15.75" customHeight="1">
      <c r="A112" s="94"/>
      <c r="B112" s="94"/>
      <c r="C112" s="94"/>
      <c r="D112" s="94"/>
      <c r="E112" s="94"/>
      <c r="F112" s="94"/>
    </row>
    <row r="113" ht="15.75" customHeight="1">
      <c r="A113" s="94"/>
      <c r="B113" s="94"/>
      <c r="C113" s="94"/>
      <c r="D113" s="94"/>
      <c r="E113" s="94"/>
      <c r="F113" s="94"/>
    </row>
    <row r="114" ht="15.75" customHeight="1">
      <c r="A114" s="94"/>
      <c r="B114" s="94"/>
      <c r="C114" s="94"/>
      <c r="D114" s="94"/>
      <c r="E114" s="94"/>
      <c r="F114" s="94"/>
    </row>
    <row r="115" ht="15.75" customHeight="1">
      <c r="A115" s="94"/>
      <c r="B115" s="94"/>
      <c r="C115" s="94"/>
      <c r="D115" s="94"/>
      <c r="E115" s="94"/>
      <c r="F115" s="94"/>
    </row>
    <row r="116" ht="15.75" customHeight="1">
      <c r="A116" s="94"/>
      <c r="B116" s="94"/>
      <c r="C116" s="94"/>
      <c r="D116" s="94"/>
      <c r="E116" s="94"/>
      <c r="F116" s="94"/>
    </row>
    <row r="117" ht="15.75" customHeight="1">
      <c r="A117" s="94"/>
      <c r="B117" s="94"/>
      <c r="C117" s="94"/>
      <c r="D117" s="94"/>
      <c r="E117" s="94"/>
      <c r="F117" s="94"/>
    </row>
    <row r="118" ht="15.75" customHeight="1">
      <c r="A118" s="94"/>
      <c r="B118" s="94"/>
      <c r="C118" s="94"/>
      <c r="D118" s="94"/>
      <c r="E118" s="94"/>
      <c r="F118" s="94"/>
    </row>
    <row r="119" ht="15.75" customHeight="1">
      <c r="A119" s="94"/>
      <c r="B119" s="94"/>
      <c r="C119" s="94"/>
      <c r="D119" s="94"/>
      <c r="E119" s="94"/>
      <c r="F119" s="94"/>
    </row>
    <row r="120" ht="15.75" customHeight="1">
      <c r="A120" s="94"/>
      <c r="B120" s="94"/>
      <c r="C120" s="94"/>
      <c r="D120" s="94"/>
      <c r="E120" s="94"/>
      <c r="F120" s="94"/>
    </row>
    <row r="121" ht="15.75" customHeight="1">
      <c r="A121" s="94"/>
      <c r="B121" s="94"/>
      <c r="C121" s="94"/>
      <c r="D121" s="94"/>
      <c r="E121" s="94"/>
      <c r="F121" s="94"/>
    </row>
    <row r="122" ht="15.75" customHeight="1">
      <c r="A122" s="94"/>
      <c r="B122" s="94"/>
      <c r="C122" s="94"/>
      <c r="D122" s="94"/>
      <c r="E122" s="94"/>
      <c r="F122" s="94"/>
    </row>
    <row r="123" ht="15.75" customHeight="1">
      <c r="A123" s="94"/>
      <c r="B123" s="94"/>
      <c r="C123" s="94"/>
      <c r="D123" s="94"/>
      <c r="E123" s="94"/>
      <c r="F123" s="94"/>
    </row>
    <row r="124" ht="15.75" customHeight="1">
      <c r="A124" s="94"/>
      <c r="B124" s="94"/>
      <c r="C124" s="94"/>
      <c r="D124" s="94"/>
      <c r="E124" s="94"/>
      <c r="F124" s="94"/>
    </row>
    <row r="125" ht="15.75" customHeight="1">
      <c r="A125" s="94"/>
      <c r="B125" s="94"/>
      <c r="C125" s="94"/>
      <c r="D125" s="94"/>
      <c r="E125" s="94"/>
      <c r="F125" s="94"/>
    </row>
    <row r="126" ht="15.75" customHeight="1">
      <c r="A126" s="94"/>
      <c r="B126" s="94"/>
      <c r="C126" s="94"/>
      <c r="D126" s="94"/>
      <c r="E126" s="94"/>
      <c r="F126" s="94"/>
    </row>
    <row r="127" ht="15.75" customHeight="1">
      <c r="A127" s="94"/>
      <c r="B127" s="94"/>
      <c r="C127" s="94"/>
      <c r="D127" s="94"/>
      <c r="E127" s="94"/>
      <c r="F127" s="94"/>
    </row>
    <row r="128" ht="15.75" customHeight="1">
      <c r="A128" s="94"/>
      <c r="B128" s="94"/>
      <c r="C128" s="94"/>
      <c r="D128" s="94"/>
      <c r="E128" s="94"/>
      <c r="F128" s="94"/>
    </row>
    <row r="129" ht="15.75" customHeight="1">
      <c r="A129" s="94"/>
      <c r="B129" s="94"/>
      <c r="C129" s="94"/>
      <c r="D129" s="94"/>
      <c r="E129" s="94"/>
      <c r="F129" s="94"/>
    </row>
    <row r="130" ht="15.75" customHeight="1">
      <c r="A130" s="94"/>
      <c r="B130" s="94"/>
      <c r="C130" s="94"/>
      <c r="D130" s="94"/>
      <c r="E130" s="94"/>
      <c r="F130" s="94"/>
    </row>
    <row r="131" ht="15.75" customHeight="1">
      <c r="A131" s="94"/>
      <c r="B131" s="94"/>
      <c r="C131" s="94"/>
      <c r="D131" s="94"/>
      <c r="E131" s="94"/>
      <c r="F131" s="94"/>
    </row>
    <row r="132" ht="15.75" customHeight="1">
      <c r="A132" s="94"/>
      <c r="B132" s="94"/>
      <c r="C132" s="94"/>
      <c r="D132" s="94"/>
      <c r="E132" s="94"/>
      <c r="F132" s="94"/>
    </row>
    <row r="133" ht="15.75" customHeight="1">
      <c r="A133" s="94"/>
      <c r="B133" s="94"/>
      <c r="C133" s="94"/>
      <c r="D133" s="94"/>
      <c r="E133" s="94"/>
      <c r="F133" s="94"/>
    </row>
    <row r="134" ht="15.75" customHeight="1">
      <c r="A134" s="94"/>
      <c r="B134" s="94"/>
      <c r="C134" s="94"/>
      <c r="D134" s="94"/>
      <c r="E134" s="94"/>
      <c r="F134" s="94"/>
    </row>
    <row r="135" ht="15.75" customHeight="1">
      <c r="A135" s="94"/>
      <c r="B135" s="94"/>
      <c r="C135" s="94"/>
      <c r="D135" s="94"/>
      <c r="E135" s="94"/>
      <c r="F135" s="94"/>
    </row>
    <row r="136" ht="15.75" customHeight="1">
      <c r="A136" s="94"/>
      <c r="B136" s="94"/>
      <c r="C136" s="94"/>
      <c r="D136" s="94"/>
      <c r="E136" s="94"/>
      <c r="F136" s="94"/>
    </row>
    <row r="137" ht="15.75" customHeight="1">
      <c r="A137" s="94"/>
      <c r="B137" s="94"/>
      <c r="C137" s="94"/>
      <c r="D137" s="94"/>
      <c r="E137" s="94"/>
      <c r="F137" s="94"/>
    </row>
    <row r="138" ht="15.75" customHeight="1">
      <c r="A138" s="94"/>
      <c r="B138" s="94"/>
      <c r="C138" s="94"/>
      <c r="D138" s="94"/>
      <c r="E138" s="94"/>
      <c r="F138" s="94"/>
    </row>
    <row r="139" ht="15.75" customHeight="1">
      <c r="A139" s="94"/>
      <c r="B139" s="94"/>
      <c r="C139" s="94"/>
      <c r="D139" s="94"/>
      <c r="E139" s="94"/>
      <c r="F139" s="94"/>
    </row>
    <row r="140" ht="15.75" customHeight="1">
      <c r="A140" s="94"/>
      <c r="B140" s="94"/>
      <c r="C140" s="94"/>
      <c r="D140" s="94"/>
      <c r="E140" s="94"/>
      <c r="F140" s="94"/>
    </row>
    <row r="141" ht="15.75" customHeight="1">
      <c r="A141" s="94"/>
      <c r="B141" s="94"/>
      <c r="C141" s="94"/>
      <c r="D141" s="94"/>
      <c r="E141" s="94"/>
      <c r="F141" s="94"/>
    </row>
    <row r="142" ht="15.75" customHeight="1">
      <c r="A142" s="94"/>
      <c r="B142" s="94"/>
      <c r="C142" s="94"/>
      <c r="D142" s="94"/>
      <c r="E142" s="94"/>
      <c r="F142" s="94"/>
    </row>
    <row r="143" ht="15.75" customHeight="1">
      <c r="A143" s="94"/>
      <c r="B143" s="94"/>
      <c r="C143" s="94"/>
      <c r="D143" s="94"/>
      <c r="E143" s="94"/>
      <c r="F143" s="94"/>
    </row>
    <row r="144" ht="15.75" customHeight="1">
      <c r="A144" s="94"/>
      <c r="B144" s="94"/>
      <c r="C144" s="94"/>
      <c r="D144" s="94"/>
      <c r="E144" s="94"/>
      <c r="F144" s="94"/>
    </row>
    <row r="145" ht="15.75" customHeight="1">
      <c r="A145" s="94"/>
      <c r="B145" s="94"/>
      <c r="C145" s="94"/>
      <c r="D145" s="94"/>
      <c r="E145" s="94"/>
      <c r="F145" s="94"/>
    </row>
    <row r="146" ht="15.75" customHeight="1">
      <c r="A146" s="94"/>
      <c r="B146" s="94"/>
      <c r="C146" s="94"/>
      <c r="D146" s="94"/>
      <c r="E146" s="94"/>
      <c r="F146" s="94"/>
    </row>
    <row r="147" ht="15.75" customHeight="1">
      <c r="A147" s="94"/>
      <c r="B147" s="94"/>
      <c r="C147" s="94"/>
      <c r="D147" s="94"/>
      <c r="E147" s="94"/>
      <c r="F147" s="94"/>
    </row>
    <row r="148" ht="15.75" customHeight="1">
      <c r="A148" s="94"/>
      <c r="B148" s="94"/>
      <c r="C148" s="94"/>
      <c r="D148" s="94"/>
      <c r="E148" s="94"/>
      <c r="F148" s="94"/>
    </row>
    <row r="149" ht="15.75" customHeight="1">
      <c r="A149" s="94"/>
      <c r="B149" s="94"/>
      <c r="C149" s="94"/>
      <c r="D149" s="94"/>
      <c r="E149" s="94"/>
      <c r="F149" s="94"/>
    </row>
    <row r="150" ht="15.75" customHeight="1">
      <c r="A150" s="94"/>
      <c r="B150" s="94"/>
      <c r="C150" s="94"/>
      <c r="D150" s="94"/>
      <c r="E150" s="94"/>
      <c r="F150" s="94"/>
    </row>
    <row r="151" ht="15.75" customHeight="1">
      <c r="A151" s="94"/>
      <c r="B151" s="94"/>
      <c r="C151" s="94"/>
      <c r="D151" s="94"/>
      <c r="E151" s="94"/>
      <c r="F151" s="94"/>
    </row>
    <row r="152" ht="15.75" customHeight="1">
      <c r="A152" s="94"/>
      <c r="B152" s="94"/>
      <c r="C152" s="94"/>
      <c r="D152" s="94"/>
      <c r="E152" s="94"/>
      <c r="F152" s="94"/>
    </row>
    <row r="153" ht="15.75" customHeight="1">
      <c r="A153" s="94"/>
      <c r="B153" s="94"/>
      <c r="C153" s="94"/>
      <c r="D153" s="94"/>
      <c r="E153" s="94"/>
      <c r="F153" s="94"/>
    </row>
    <row r="154" ht="15.75" customHeight="1">
      <c r="A154" s="94"/>
      <c r="B154" s="94"/>
      <c r="C154" s="94"/>
      <c r="D154" s="94"/>
      <c r="E154" s="94"/>
      <c r="F154" s="94"/>
    </row>
    <row r="155" ht="15.75" customHeight="1">
      <c r="A155" s="94"/>
      <c r="B155" s="94"/>
      <c r="C155" s="94"/>
      <c r="D155" s="94"/>
      <c r="E155" s="94"/>
      <c r="F155" s="94"/>
    </row>
    <row r="156" ht="15.75" customHeight="1">
      <c r="A156" s="94"/>
      <c r="B156" s="94"/>
      <c r="C156" s="94"/>
      <c r="D156" s="94"/>
      <c r="E156" s="94"/>
      <c r="F156" s="94"/>
    </row>
    <row r="157" ht="15.75" customHeight="1">
      <c r="A157" s="94"/>
      <c r="B157" s="94"/>
      <c r="C157" s="94"/>
      <c r="D157" s="94"/>
      <c r="E157" s="94"/>
      <c r="F157" s="94"/>
    </row>
    <row r="158" ht="15.75" customHeight="1">
      <c r="A158" s="94"/>
      <c r="B158" s="94"/>
      <c r="C158" s="94"/>
      <c r="D158" s="94"/>
      <c r="E158" s="94"/>
      <c r="F158" s="94"/>
    </row>
    <row r="159" ht="15.75" customHeight="1">
      <c r="A159" s="94"/>
      <c r="B159" s="94"/>
      <c r="C159" s="94"/>
      <c r="D159" s="94"/>
      <c r="E159" s="94"/>
      <c r="F159" s="94"/>
    </row>
    <row r="160" ht="15.75" customHeight="1">
      <c r="A160" s="94"/>
      <c r="B160" s="94"/>
      <c r="C160" s="94"/>
      <c r="D160" s="94"/>
      <c r="E160" s="94"/>
      <c r="F160" s="94"/>
    </row>
    <row r="161" ht="15.75" customHeight="1">
      <c r="A161" s="94"/>
      <c r="B161" s="94"/>
      <c r="C161" s="94"/>
      <c r="D161" s="94"/>
      <c r="E161" s="94"/>
      <c r="F161" s="94"/>
    </row>
    <row r="162" ht="15.75" customHeight="1">
      <c r="A162" s="94"/>
      <c r="B162" s="94"/>
      <c r="C162" s="94"/>
      <c r="D162" s="94"/>
      <c r="E162" s="94"/>
      <c r="F162" s="94"/>
    </row>
    <row r="163" ht="15.75" customHeight="1">
      <c r="A163" s="94"/>
      <c r="B163" s="94"/>
      <c r="C163" s="94"/>
      <c r="D163" s="94"/>
      <c r="E163" s="94"/>
      <c r="F163" s="94"/>
    </row>
    <row r="164" ht="15.75" customHeight="1">
      <c r="A164" s="94"/>
      <c r="B164" s="94"/>
      <c r="C164" s="94"/>
      <c r="D164" s="94"/>
      <c r="E164" s="94"/>
      <c r="F164" s="94"/>
    </row>
    <row r="165" ht="15.75" customHeight="1">
      <c r="A165" s="94"/>
      <c r="B165" s="94"/>
      <c r="C165" s="94"/>
      <c r="D165" s="94"/>
      <c r="E165" s="94"/>
      <c r="F165" s="94"/>
    </row>
    <row r="166" ht="15.75" customHeight="1">
      <c r="A166" s="94"/>
      <c r="B166" s="94"/>
      <c r="C166" s="94"/>
      <c r="D166" s="94"/>
      <c r="E166" s="94"/>
      <c r="F166" s="94"/>
    </row>
    <row r="167" ht="15.75" customHeight="1">
      <c r="A167" s="94"/>
      <c r="B167" s="94"/>
      <c r="C167" s="94"/>
      <c r="D167" s="94"/>
      <c r="E167" s="94"/>
      <c r="F167" s="94"/>
    </row>
    <row r="168" ht="15.75" customHeight="1">
      <c r="A168" s="94"/>
      <c r="B168" s="94"/>
      <c r="C168" s="94"/>
      <c r="D168" s="94"/>
      <c r="E168" s="94"/>
      <c r="F168" s="94"/>
    </row>
    <row r="169" ht="15.75" customHeight="1">
      <c r="A169" s="94"/>
      <c r="B169" s="94"/>
      <c r="C169" s="94"/>
      <c r="D169" s="94"/>
      <c r="E169" s="94"/>
      <c r="F169" s="94"/>
    </row>
    <row r="170" ht="15.75" customHeight="1">
      <c r="A170" s="94"/>
      <c r="B170" s="94"/>
      <c r="C170" s="94"/>
      <c r="D170" s="94"/>
      <c r="E170" s="94"/>
      <c r="F170" s="94"/>
    </row>
    <row r="171" ht="15.75" customHeight="1">
      <c r="A171" s="94"/>
      <c r="B171" s="94"/>
      <c r="C171" s="94"/>
      <c r="D171" s="94"/>
      <c r="E171" s="94"/>
      <c r="F171" s="94"/>
    </row>
    <row r="172" ht="15.75" customHeight="1">
      <c r="A172" s="94"/>
      <c r="B172" s="94"/>
      <c r="C172" s="94"/>
      <c r="D172" s="94"/>
      <c r="E172" s="94"/>
      <c r="F172" s="94"/>
    </row>
    <row r="173" ht="15.75" customHeight="1">
      <c r="A173" s="94"/>
      <c r="B173" s="94"/>
      <c r="C173" s="94"/>
      <c r="D173" s="94"/>
      <c r="E173" s="94"/>
      <c r="F173" s="94"/>
    </row>
    <row r="174" ht="15.75" customHeight="1">
      <c r="A174" s="94"/>
      <c r="B174" s="94"/>
      <c r="C174" s="94"/>
      <c r="D174" s="94"/>
      <c r="E174" s="94"/>
      <c r="F174" s="94"/>
    </row>
    <row r="175" ht="15.75" customHeight="1">
      <c r="A175" s="94"/>
      <c r="B175" s="94"/>
      <c r="C175" s="94"/>
      <c r="D175" s="94"/>
      <c r="E175" s="94"/>
      <c r="F175" s="94"/>
    </row>
    <row r="176" ht="15.75" customHeight="1">
      <c r="A176" s="94"/>
      <c r="B176" s="94"/>
      <c r="C176" s="94"/>
      <c r="D176" s="94"/>
      <c r="E176" s="94"/>
      <c r="F176" s="94"/>
    </row>
    <row r="177" ht="15.75" customHeight="1">
      <c r="A177" s="94"/>
      <c r="B177" s="94"/>
      <c r="C177" s="94"/>
      <c r="D177" s="94"/>
      <c r="E177" s="94"/>
      <c r="F177" s="94"/>
    </row>
    <row r="178" ht="15.75" customHeight="1">
      <c r="A178" s="94"/>
      <c r="B178" s="94"/>
      <c r="C178" s="94"/>
      <c r="D178" s="94"/>
      <c r="E178" s="94"/>
      <c r="F178" s="94"/>
    </row>
    <row r="179" ht="15.75" customHeight="1">
      <c r="A179" s="94"/>
      <c r="B179" s="94"/>
      <c r="C179" s="94"/>
      <c r="D179" s="94"/>
      <c r="E179" s="94"/>
      <c r="F179" s="94"/>
    </row>
    <row r="180" ht="15.75" customHeight="1">
      <c r="A180" s="94"/>
      <c r="B180" s="94"/>
      <c r="C180" s="94"/>
      <c r="D180" s="94"/>
      <c r="E180" s="94"/>
      <c r="F180" s="94"/>
    </row>
    <row r="181" ht="15.75" customHeight="1">
      <c r="A181" s="94"/>
      <c r="B181" s="94"/>
      <c r="C181" s="94"/>
      <c r="D181" s="94"/>
      <c r="E181" s="94"/>
      <c r="F181" s="94"/>
    </row>
    <row r="182" ht="15.75" customHeight="1">
      <c r="A182" s="94"/>
      <c r="B182" s="94"/>
      <c r="C182" s="94"/>
      <c r="D182" s="94"/>
      <c r="E182" s="94"/>
      <c r="F182" s="94"/>
    </row>
    <row r="183" ht="15.75" customHeight="1">
      <c r="A183" s="94"/>
      <c r="B183" s="94"/>
      <c r="C183" s="94"/>
      <c r="D183" s="94"/>
      <c r="E183" s="94"/>
      <c r="F183" s="94"/>
    </row>
    <row r="184" ht="15.75" customHeight="1">
      <c r="A184" s="94"/>
      <c r="B184" s="94"/>
      <c r="C184" s="94"/>
      <c r="D184" s="94"/>
      <c r="E184" s="94"/>
      <c r="F184" s="94"/>
    </row>
    <row r="185" ht="15.75" customHeight="1">
      <c r="A185" s="94"/>
      <c r="B185" s="94"/>
      <c r="C185" s="94"/>
      <c r="D185" s="94"/>
      <c r="E185" s="94"/>
      <c r="F185" s="94"/>
    </row>
    <row r="186" ht="15.75" customHeight="1">
      <c r="A186" s="94"/>
      <c r="B186" s="94"/>
      <c r="C186" s="94"/>
      <c r="D186" s="94"/>
      <c r="E186" s="94"/>
      <c r="F186" s="94"/>
    </row>
    <row r="187" ht="15.75" customHeight="1">
      <c r="A187" s="94"/>
      <c r="B187" s="94"/>
      <c r="C187" s="94"/>
      <c r="D187" s="94"/>
      <c r="E187" s="94"/>
      <c r="F187" s="94"/>
    </row>
    <row r="188" ht="15.75" customHeight="1">
      <c r="A188" s="94"/>
      <c r="B188" s="94"/>
      <c r="C188" s="94"/>
      <c r="D188" s="94"/>
      <c r="E188" s="94"/>
      <c r="F188" s="94"/>
    </row>
    <row r="189" ht="15.75" customHeight="1">
      <c r="A189" s="94"/>
      <c r="B189" s="94"/>
      <c r="C189" s="94"/>
      <c r="D189" s="94"/>
      <c r="E189" s="94"/>
      <c r="F189" s="94"/>
    </row>
    <row r="190" ht="15.75" customHeight="1">
      <c r="A190" s="94"/>
      <c r="B190" s="94"/>
      <c r="C190" s="94"/>
      <c r="D190" s="94"/>
      <c r="E190" s="94"/>
      <c r="F190" s="94"/>
    </row>
    <row r="191" ht="15.75" customHeight="1">
      <c r="A191" s="94"/>
      <c r="B191" s="94"/>
      <c r="C191" s="94"/>
      <c r="D191" s="94"/>
      <c r="E191" s="94"/>
      <c r="F191" s="94"/>
    </row>
    <row r="192" ht="15.75" customHeight="1">
      <c r="A192" s="94"/>
      <c r="B192" s="94"/>
      <c r="C192" s="94"/>
      <c r="D192" s="94"/>
      <c r="E192" s="94"/>
      <c r="F192" s="94"/>
    </row>
    <row r="193" ht="15.75" customHeight="1">
      <c r="A193" s="94"/>
      <c r="B193" s="94"/>
      <c r="C193" s="94"/>
      <c r="D193" s="94"/>
      <c r="E193" s="94"/>
      <c r="F193" s="94"/>
    </row>
    <row r="194" ht="15.75" customHeight="1">
      <c r="A194" s="94"/>
      <c r="B194" s="94"/>
      <c r="C194" s="94"/>
      <c r="D194" s="94"/>
      <c r="E194" s="94"/>
      <c r="F194" s="94"/>
    </row>
    <row r="195" ht="15.75" customHeight="1">
      <c r="A195" s="94"/>
      <c r="B195" s="94"/>
      <c r="C195" s="94"/>
      <c r="D195" s="94"/>
      <c r="E195" s="94"/>
      <c r="F195" s="94"/>
    </row>
    <row r="196" ht="15.75" customHeight="1">
      <c r="A196" s="94"/>
      <c r="B196" s="94"/>
      <c r="C196" s="94"/>
      <c r="D196" s="94"/>
      <c r="E196" s="94"/>
      <c r="F196" s="94"/>
    </row>
    <row r="197" ht="15.75" customHeight="1">
      <c r="A197" s="94"/>
      <c r="B197" s="94"/>
      <c r="C197" s="94"/>
      <c r="D197" s="94"/>
      <c r="E197" s="94"/>
      <c r="F197" s="94"/>
    </row>
    <row r="198" ht="15.75" customHeight="1">
      <c r="A198" s="94"/>
      <c r="B198" s="94"/>
      <c r="C198" s="94"/>
      <c r="D198" s="94"/>
      <c r="E198" s="94"/>
      <c r="F198" s="94"/>
    </row>
    <row r="199" ht="15.75" customHeight="1">
      <c r="A199" s="94"/>
      <c r="B199" s="94"/>
      <c r="C199" s="94"/>
      <c r="D199" s="94"/>
      <c r="E199" s="94"/>
      <c r="F199" s="94"/>
    </row>
    <row r="200" ht="15.75" customHeight="1">
      <c r="A200" s="94"/>
      <c r="B200" s="94"/>
      <c r="C200" s="94"/>
      <c r="D200" s="94"/>
      <c r="E200" s="94"/>
      <c r="F200" s="94"/>
    </row>
    <row r="201" ht="15.75" customHeight="1">
      <c r="A201" s="94"/>
      <c r="B201" s="94"/>
      <c r="C201" s="94"/>
      <c r="D201" s="94"/>
      <c r="E201" s="94"/>
      <c r="F201" s="94"/>
    </row>
    <row r="202" ht="15.75" customHeight="1">
      <c r="A202" s="94"/>
      <c r="B202" s="94"/>
      <c r="C202" s="94"/>
      <c r="D202" s="94"/>
      <c r="E202" s="94"/>
      <c r="F202" s="94"/>
    </row>
    <row r="203" ht="15.75" customHeight="1">
      <c r="A203" s="94"/>
      <c r="B203" s="94"/>
      <c r="C203" s="94"/>
      <c r="D203" s="94"/>
      <c r="E203" s="94"/>
      <c r="F203" s="94"/>
    </row>
    <row r="204" ht="15.75" customHeight="1">
      <c r="A204" s="94"/>
      <c r="B204" s="94"/>
      <c r="C204" s="94"/>
      <c r="D204" s="94"/>
      <c r="E204" s="94"/>
      <c r="F204" s="94"/>
    </row>
    <row r="205" ht="15.75" customHeight="1">
      <c r="A205" s="94"/>
      <c r="B205" s="94"/>
      <c r="C205" s="94"/>
      <c r="D205" s="94"/>
      <c r="E205" s="94"/>
      <c r="F205" s="94"/>
    </row>
    <row r="206" ht="15.75" customHeight="1">
      <c r="A206" s="94"/>
      <c r="B206" s="94"/>
      <c r="C206" s="94"/>
      <c r="D206" s="94"/>
      <c r="E206" s="94"/>
      <c r="F206" s="94"/>
    </row>
    <row r="207" ht="15.75" customHeight="1">
      <c r="A207" s="94"/>
      <c r="B207" s="94"/>
      <c r="C207" s="94"/>
      <c r="D207" s="94"/>
      <c r="E207" s="94"/>
      <c r="F207" s="94"/>
    </row>
    <row r="208" ht="15.75" customHeight="1">
      <c r="A208" s="94"/>
      <c r="B208" s="94"/>
      <c r="C208" s="94"/>
      <c r="D208" s="94"/>
      <c r="E208" s="94"/>
      <c r="F208" s="94"/>
    </row>
    <row r="209" ht="15.75" customHeight="1">
      <c r="A209" s="94"/>
      <c r="B209" s="94"/>
      <c r="C209" s="94"/>
      <c r="D209" s="94"/>
      <c r="E209" s="94"/>
      <c r="F209" s="94"/>
    </row>
    <row r="210" ht="15.75" customHeight="1">
      <c r="A210" s="94"/>
      <c r="B210" s="94"/>
      <c r="C210" s="94"/>
      <c r="D210" s="94"/>
      <c r="E210" s="94"/>
      <c r="F210" s="94"/>
    </row>
    <row r="211" ht="15.75" customHeight="1">
      <c r="A211" s="94"/>
      <c r="B211" s="94"/>
      <c r="C211" s="94"/>
      <c r="D211" s="94"/>
      <c r="E211" s="94"/>
      <c r="F211" s="94"/>
    </row>
    <row r="212" ht="15.75" customHeight="1">
      <c r="A212" s="94"/>
      <c r="B212" s="94"/>
      <c r="C212" s="94"/>
      <c r="D212" s="94"/>
      <c r="E212" s="94"/>
      <c r="F212" s="94"/>
    </row>
    <row r="213" ht="15.75" customHeight="1">
      <c r="A213" s="94"/>
      <c r="B213" s="94"/>
      <c r="C213" s="94"/>
      <c r="D213" s="94"/>
      <c r="E213" s="94"/>
      <c r="F213" s="94"/>
    </row>
    <row r="214" ht="15.75" customHeight="1">
      <c r="A214" s="94"/>
      <c r="B214" s="94"/>
      <c r="C214" s="94"/>
      <c r="D214" s="94"/>
      <c r="E214" s="94"/>
      <c r="F214" s="94"/>
    </row>
    <row r="215" ht="15.75" customHeight="1">
      <c r="A215" s="94"/>
      <c r="B215" s="94"/>
      <c r="C215" s="94"/>
      <c r="D215" s="94"/>
      <c r="E215" s="94"/>
      <c r="F215" s="94"/>
    </row>
    <row r="216" ht="15.75" customHeight="1">
      <c r="A216" s="94"/>
      <c r="B216" s="94"/>
      <c r="C216" s="94"/>
      <c r="D216" s="94"/>
      <c r="E216" s="94"/>
      <c r="F216" s="94"/>
    </row>
    <row r="217" ht="15.75" customHeight="1">
      <c r="A217" s="94"/>
      <c r="B217" s="94"/>
      <c r="C217" s="94"/>
      <c r="D217" s="94"/>
      <c r="E217" s="94"/>
      <c r="F217" s="94"/>
    </row>
    <row r="218" ht="15.75" customHeight="1">
      <c r="A218" s="94"/>
      <c r="B218" s="94"/>
      <c r="C218" s="94"/>
      <c r="D218" s="94"/>
      <c r="E218" s="94"/>
      <c r="F218" s="94"/>
    </row>
    <row r="219" ht="15.75" customHeight="1">
      <c r="A219" s="94"/>
      <c r="B219" s="94"/>
      <c r="C219" s="94"/>
      <c r="D219" s="94"/>
      <c r="E219" s="94"/>
      <c r="F219" s="94"/>
    </row>
    <row r="220" ht="15.75" customHeight="1">
      <c r="A220" s="94"/>
      <c r="B220" s="94"/>
      <c r="C220" s="94"/>
      <c r="D220" s="94"/>
      <c r="E220" s="94"/>
      <c r="F220" s="94"/>
    </row>
    <row r="221" ht="15.75" customHeight="1">
      <c r="A221" s="94"/>
      <c r="B221" s="94"/>
      <c r="C221" s="94"/>
      <c r="D221" s="94"/>
      <c r="E221" s="94"/>
      <c r="F221" s="94"/>
    </row>
    <row r="222" ht="15.75" customHeight="1">
      <c r="A222" s="94"/>
      <c r="B222" s="94"/>
      <c r="C222" s="94"/>
      <c r="D222" s="94"/>
      <c r="E222" s="94"/>
      <c r="F222" s="94"/>
    </row>
    <row r="223" ht="15.75" customHeight="1">
      <c r="A223" s="94"/>
      <c r="B223" s="94"/>
      <c r="C223" s="94"/>
      <c r="D223" s="94"/>
      <c r="E223" s="94"/>
      <c r="F223" s="94"/>
    </row>
    <row r="224" ht="15.75" customHeight="1">
      <c r="A224" s="94"/>
      <c r="B224" s="94"/>
      <c r="C224" s="94"/>
      <c r="D224" s="94"/>
      <c r="E224" s="94"/>
      <c r="F224" s="94"/>
    </row>
    <row r="225" ht="15.75" customHeight="1">
      <c r="A225" s="94"/>
      <c r="B225" s="94"/>
      <c r="C225" s="94"/>
      <c r="D225" s="94"/>
      <c r="E225" s="94"/>
      <c r="F225" s="94"/>
    </row>
    <row r="226" ht="15.75" customHeight="1">
      <c r="A226" s="94"/>
      <c r="B226" s="94"/>
      <c r="C226" s="94"/>
      <c r="D226" s="94"/>
      <c r="E226" s="94"/>
      <c r="F226" s="94"/>
    </row>
    <row r="227" ht="15.75" customHeight="1">
      <c r="A227" s="94"/>
      <c r="B227" s="94"/>
      <c r="C227" s="94"/>
      <c r="D227" s="94"/>
      <c r="E227" s="94"/>
      <c r="F227" s="94"/>
    </row>
    <row r="228" ht="15.75" customHeight="1">
      <c r="A228" s="94"/>
      <c r="B228" s="94"/>
      <c r="C228" s="94"/>
      <c r="D228" s="94"/>
      <c r="E228" s="94"/>
      <c r="F228" s="94"/>
    </row>
    <row r="229" ht="15.75" customHeight="1">
      <c r="A229" s="94"/>
      <c r="B229" s="94"/>
      <c r="C229" s="94"/>
      <c r="D229" s="94"/>
      <c r="E229" s="94"/>
      <c r="F229" s="94"/>
    </row>
    <row r="230" ht="15.75" customHeight="1">
      <c r="A230" s="94"/>
      <c r="B230" s="94"/>
      <c r="C230" s="94"/>
      <c r="D230" s="94"/>
      <c r="E230" s="94"/>
      <c r="F230" s="94"/>
    </row>
    <row r="231" ht="15.75" customHeight="1">
      <c r="A231" s="94"/>
      <c r="B231" s="94"/>
      <c r="C231" s="94"/>
      <c r="D231" s="94"/>
      <c r="E231" s="94"/>
      <c r="F231" s="94"/>
    </row>
    <row r="232" ht="15.75" customHeight="1">
      <c r="A232" s="94"/>
      <c r="B232" s="94"/>
      <c r="C232" s="94"/>
      <c r="D232" s="94"/>
      <c r="E232" s="94"/>
      <c r="F232" s="94"/>
    </row>
    <row r="233" ht="15.75" customHeight="1">
      <c r="A233" s="94"/>
      <c r="B233" s="94"/>
      <c r="C233" s="94"/>
      <c r="D233" s="94"/>
      <c r="E233" s="94"/>
      <c r="F233" s="94"/>
    </row>
    <row r="234" ht="15.75" customHeight="1">
      <c r="A234" s="94"/>
      <c r="B234" s="94"/>
      <c r="C234" s="94"/>
      <c r="D234" s="94"/>
      <c r="E234" s="94"/>
      <c r="F234" s="94"/>
    </row>
    <row r="235" ht="15.75" customHeight="1">
      <c r="A235" s="94"/>
      <c r="B235" s="94"/>
      <c r="C235" s="94"/>
      <c r="D235" s="94"/>
      <c r="E235" s="94"/>
      <c r="F235" s="94"/>
    </row>
    <row r="236" ht="15.75" customHeight="1">
      <c r="A236" s="94"/>
      <c r="B236" s="94"/>
      <c r="C236" s="94"/>
      <c r="D236" s="94"/>
      <c r="E236" s="94"/>
      <c r="F236" s="94"/>
    </row>
    <row r="237" ht="15.75" customHeight="1">
      <c r="A237" s="94"/>
      <c r="B237" s="94"/>
      <c r="C237" s="94"/>
      <c r="D237" s="94"/>
      <c r="E237" s="94"/>
      <c r="F237" s="94"/>
    </row>
    <row r="238" ht="15.75" customHeight="1">
      <c r="A238" s="94"/>
      <c r="B238" s="94"/>
      <c r="C238" s="94"/>
      <c r="D238" s="94"/>
      <c r="E238" s="94"/>
      <c r="F238" s="94"/>
    </row>
    <row r="239" ht="15.75" customHeight="1">
      <c r="A239" s="94"/>
      <c r="B239" s="94"/>
      <c r="C239" s="94"/>
      <c r="D239" s="94"/>
      <c r="E239" s="94"/>
      <c r="F239" s="94"/>
    </row>
    <row r="240" ht="15.75" customHeight="1">
      <c r="A240" s="94"/>
      <c r="B240" s="94"/>
      <c r="C240" s="94"/>
      <c r="D240" s="94"/>
      <c r="E240" s="94"/>
      <c r="F240" s="94"/>
    </row>
    <row r="241" ht="15.75" customHeight="1">
      <c r="A241" s="94"/>
      <c r="B241" s="94"/>
      <c r="C241" s="94"/>
      <c r="D241" s="94"/>
      <c r="E241" s="94"/>
      <c r="F241" s="94"/>
    </row>
    <row r="242" ht="15.75" customHeight="1">
      <c r="A242" s="94"/>
      <c r="B242" s="94"/>
      <c r="C242" s="94"/>
      <c r="D242" s="94"/>
      <c r="E242" s="94"/>
      <c r="F242" s="94"/>
    </row>
    <row r="243" ht="15.75" customHeight="1">
      <c r="A243" s="94"/>
      <c r="B243" s="94"/>
      <c r="C243" s="94"/>
      <c r="D243" s="94"/>
      <c r="E243" s="94"/>
      <c r="F243" s="94"/>
    </row>
    <row r="244" ht="15.75" customHeight="1">
      <c r="A244" s="94"/>
      <c r="B244" s="94"/>
      <c r="C244" s="94"/>
      <c r="D244" s="94"/>
      <c r="E244" s="94"/>
      <c r="F244" s="94"/>
    </row>
    <row r="245" ht="15.75" customHeight="1">
      <c r="A245" s="94"/>
      <c r="B245" s="94"/>
      <c r="C245" s="94"/>
      <c r="D245" s="94"/>
      <c r="E245" s="94"/>
      <c r="F245" s="94"/>
    </row>
    <row r="246" ht="15.75" customHeight="1">
      <c r="A246" s="94"/>
      <c r="B246" s="94"/>
      <c r="C246" s="94"/>
      <c r="D246" s="94"/>
      <c r="E246" s="94"/>
      <c r="F246" s="94"/>
    </row>
    <row r="247" ht="15.75" customHeight="1">
      <c r="A247" s="94"/>
      <c r="B247" s="94"/>
      <c r="C247" s="94"/>
      <c r="D247" s="94"/>
      <c r="E247" s="94"/>
      <c r="F247" s="94"/>
    </row>
    <row r="248" ht="15.75" customHeight="1">
      <c r="A248" s="94"/>
      <c r="B248" s="94"/>
      <c r="C248" s="94"/>
      <c r="D248" s="94"/>
      <c r="E248" s="94"/>
      <c r="F248" s="94"/>
    </row>
    <row r="249" ht="15.75" customHeight="1">
      <c r="A249" s="94"/>
      <c r="B249" s="94"/>
      <c r="C249" s="94"/>
      <c r="D249" s="94"/>
      <c r="E249" s="94"/>
      <c r="F249" s="94"/>
    </row>
    <row r="250" ht="15.75" customHeight="1">
      <c r="A250" s="94"/>
      <c r="B250" s="94"/>
      <c r="C250" s="94"/>
      <c r="D250" s="94"/>
      <c r="E250" s="94"/>
      <c r="F250" s="94"/>
    </row>
    <row r="251" ht="15.75" customHeight="1">
      <c r="A251" s="94"/>
      <c r="B251" s="94"/>
      <c r="C251" s="94"/>
      <c r="D251" s="94"/>
      <c r="E251" s="94"/>
      <c r="F251" s="94"/>
    </row>
    <row r="252" ht="15.75" customHeight="1">
      <c r="A252" s="94"/>
      <c r="B252" s="94"/>
      <c r="C252" s="94"/>
      <c r="D252" s="94"/>
      <c r="E252" s="94"/>
      <c r="F252" s="94"/>
    </row>
    <row r="253" ht="15.75" customHeight="1">
      <c r="A253" s="94"/>
      <c r="B253" s="94"/>
      <c r="C253" s="94"/>
      <c r="D253" s="94"/>
      <c r="E253" s="94"/>
      <c r="F253" s="94"/>
    </row>
    <row r="254" ht="15.75" customHeight="1">
      <c r="A254" s="94"/>
      <c r="B254" s="94"/>
      <c r="C254" s="94"/>
      <c r="D254" s="94"/>
      <c r="E254" s="94"/>
      <c r="F254" s="94"/>
    </row>
    <row r="255" ht="15.75" customHeight="1">
      <c r="A255" s="94"/>
      <c r="B255" s="94"/>
      <c r="C255" s="94"/>
      <c r="D255" s="94"/>
      <c r="E255" s="94"/>
      <c r="F255" s="94"/>
    </row>
    <row r="256" ht="15.75" customHeight="1">
      <c r="A256" s="94"/>
      <c r="B256" s="94"/>
      <c r="C256" s="94"/>
      <c r="D256" s="94"/>
      <c r="E256" s="94"/>
      <c r="F256" s="94"/>
    </row>
    <row r="257" ht="15.75" customHeight="1">
      <c r="A257" s="94"/>
      <c r="B257" s="94"/>
      <c r="C257" s="94"/>
      <c r="D257" s="94"/>
      <c r="E257" s="94"/>
      <c r="F257" s="94"/>
    </row>
    <row r="258" ht="15.75" customHeight="1">
      <c r="A258" s="94"/>
      <c r="B258" s="94"/>
      <c r="C258" s="94"/>
      <c r="D258" s="94"/>
      <c r="E258" s="94"/>
      <c r="F258" s="94"/>
    </row>
    <row r="259" ht="15.75" customHeight="1">
      <c r="A259" s="94"/>
      <c r="B259" s="94"/>
      <c r="C259" s="94"/>
      <c r="D259" s="94"/>
      <c r="E259" s="94"/>
      <c r="F259" s="94"/>
    </row>
    <row r="260" ht="15.75" customHeight="1">
      <c r="A260" s="94"/>
      <c r="B260" s="94"/>
      <c r="C260" s="94"/>
      <c r="D260" s="94"/>
      <c r="E260" s="94"/>
      <c r="F260" s="94"/>
    </row>
    <row r="261" ht="15.75" customHeight="1">
      <c r="A261" s="94"/>
      <c r="B261" s="94"/>
      <c r="C261" s="94"/>
      <c r="D261" s="94"/>
      <c r="E261" s="94"/>
      <c r="F261" s="94"/>
    </row>
    <row r="262" ht="15.75" customHeight="1">
      <c r="A262" s="94"/>
      <c r="B262" s="94"/>
      <c r="C262" s="94"/>
      <c r="D262" s="94"/>
      <c r="E262" s="94"/>
      <c r="F262" s="94"/>
    </row>
    <row r="263" ht="15.75" customHeight="1">
      <c r="A263" s="94"/>
      <c r="B263" s="94"/>
      <c r="C263" s="94"/>
      <c r="D263" s="94"/>
      <c r="E263" s="94"/>
      <c r="F263" s="94"/>
    </row>
    <row r="264" ht="15.75" customHeight="1">
      <c r="A264" s="94"/>
      <c r="B264" s="94"/>
      <c r="C264" s="94"/>
      <c r="D264" s="94"/>
      <c r="E264" s="94"/>
      <c r="F264" s="94"/>
    </row>
    <row r="265" ht="15.75" customHeight="1">
      <c r="A265" s="94"/>
      <c r="B265" s="94"/>
      <c r="C265" s="94"/>
      <c r="D265" s="94"/>
      <c r="E265" s="94"/>
      <c r="F265" s="94"/>
    </row>
    <row r="266" ht="15.75" customHeight="1">
      <c r="A266" s="94"/>
      <c r="B266" s="94"/>
      <c r="C266" s="94"/>
      <c r="D266" s="94"/>
      <c r="E266" s="94"/>
      <c r="F266" s="94"/>
    </row>
    <row r="267" ht="15.75" customHeight="1">
      <c r="A267" s="94"/>
      <c r="B267" s="94"/>
      <c r="C267" s="94"/>
      <c r="D267" s="94"/>
      <c r="E267" s="94"/>
      <c r="F267" s="94"/>
    </row>
    <row r="268" ht="15.75" customHeight="1">
      <c r="A268" s="94"/>
      <c r="B268" s="94"/>
      <c r="C268" s="94"/>
      <c r="D268" s="94"/>
      <c r="E268" s="94"/>
      <c r="F268" s="94"/>
    </row>
    <row r="269" ht="15.75" customHeight="1">
      <c r="A269" s="94"/>
      <c r="B269" s="94"/>
      <c r="C269" s="94"/>
      <c r="D269" s="94"/>
      <c r="E269" s="94"/>
      <c r="F269" s="94"/>
    </row>
    <row r="270" ht="15.75" customHeight="1">
      <c r="A270" s="94"/>
      <c r="B270" s="94"/>
      <c r="C270" s="94"/>
      <c r="D270" s="94"/>
      <c r="E270" s="94"/>
      <c r="F270" s="94"/>
    </row>
    <row r="271" ht="15.75" customHeight="1">
      <c r="A271" s="94"/>
      <c r="B271" s="94"/>
      <c r="C271" s="94"/>
      <c r="D271" s="94"/>
      <c r="E271" s="94"/>
      <c r="F271" s="94"/>
    </row>
    <row r="272" ht="15.75" customHeight="1">
      <c r="A272" s="94"/>
      <c r="B272" s="94"/>
      <c r="C272" s="94"/>
      <c r="D272" s="94"/>
      <c r="E272" s="94"/>
      <c r="F272" s="94"/>
    </row>
    <row r="273" ht="15.75" customHeight="1">
      <c r="A273" s="94"/>
      <c r="B273" s="94"/>
      <c r="C273" s="94"/>
      <c r="D273" s="94"/>
      <c r="E273" s="94"/>
      <c r="F273" s="94"/>
    </row>
    <row r="274" ht="15.75" customHeight="1">
      <c r="A274" s="94"/>
      <c r="B274" s="94"/>
      <c r="C274" s="94"/>
      <c r="D274" s="94"/>
      <c r="E274" s="94"/>
      <c r="F274" s="94"/>
    </row>
    <row r="275" ht="15.75" customHeight="1">
      <c r="A275" s="94"/>
      <c r="B275" s="94"/>
      <c r="C275" s="94"/>
      <c r="D275" s="94"/>
      <c r="E275" s="94"/>
      <c r="F275" s="94"/>
    </row>
    <row r="276" ht="15.75" customHeight="1">
      <c r="A276" s="94"/>
      <c r="B276" s="94"/>
      <c r="C276" s="94"/>
      <c r="D276" s="94"/>
      <c r="E276" s="94"/>
      <c r="F276" s="94"/>
    </row>
    <row r="277" ht="15.75" customHeight="1">
      <c r="A277" s="94"/>
      <c r="B277" s="94"/>
      <c r="C277" s="94"/>
      <c r="D277" s="94"/>
      <c r="E277" s="94"/>
      <c r="F277" s="94"/>
    </row>
    <row r="278" ht="15.75" customHeight="1">
      <c r="A278" s="94"/>
      <c r="B278" s="94"/>
      <c r="C278" s="94"/>
      <c r="D278" s="94"/>
      <c r="E278" s="94"/>
      <c r="F278" s="94"/>
    </row>
    <row r="279" ht="15.75" customHeight="1">
      <c r="A279" s="94"/>
      <c r="B279" s="94"/>
      <c r="C279" s="94"/>
      <c r="D279" s="94"/>
      <c r="E279" s="94"/>
      <c r="F279" s="94"/>
    </row>
    <row r="280" ht="15.75" customHeight="1">
      <c r="A280" s="94"/>
      <c r="B280" s="94"/>
      <c r="C280" s="94"/>
      <c r="D280" s="94"/>
      <c r="E280" s="94"/>
      <c r="F280" s="94"/>
    </row>
    <row r="281" ht="15.75" customHeight="1">
      <c r="A281" s="94"/>
      <c r="B281" s="94"/>
      <c r="C281" s="94"/>
      <c r="D281" s="94"/>
      <c r="E281" s="94"/>
      <c r="F281" s="94"/>
    </row>
    <row r="282" ht="15.75" customHeight="1">
      <c r="A282" s="94"/>
      <c r="B282" s="94"/>
      <c r="C282" s="94"/>
      <c r="D282" s="94"/>
      <c r="E282" s="94"/>
      <c r="F282" s="94"/>
    </row>
    <row r="283" ht="15.75" customHeight="1">
      <c r="A283" s="94"/>
      <c r="B283" s="94"/>
      <c r="C283" s="94"/>
      <c r="D283" s="94"/>
      <c r="E283" s="94"/>
      <c r="F283" s="94"/>
    </row>
    <row r="284" ht="15.75" customHeight="1">
      <c r="A284" s="94"/>
      <c r="B284" s="94"/>
      <c r="C284" s="94"/>
      <c r="D284" s="94"/>
      <c r="E284" s="94"/>
      <c r="F284" s="94"/>
    </row>
    <row r="285" ht="15.75" customHeight="1">
      <c r="A285" s="94"/>
      <c r="B285" s="94"/>
      <c r="C285" s="94"/>
      <c r="D285" s="94"/>
      <c r="E285" s="94"/>
      <c r="F285" s="94"/>
    </row>
    <row r="286" ht="15.75" customHeight="1">
      <c r="A286" s="94"/>
      <c r="B286" s="94"/>
      <c r="C286" s="94"/>
      <c r="D286" s="94"/>
      <c r="E286" s="94"/>
      <c r="F286" s="94"/>
    </row>
    <row r="287" ht="15.75" customHeight="1">
      <c r="A287" s="94"/>
      <c r="B287" s="94"/>
      <c r="C287" s="94"/>
      <c r="D287" s="94"/>
      <c r="E287" s="94"/>
      <c r="F287" s="94"/>
    </row>
    <row r="288" ht="15.75" customHeight="1">
      <c r="A288" s="94"/>
      <c r="B288" s="94"/>
      <c r="C288" s="94"/>
      <c r="D288" s="94"/>
      <c r="E288" s="94"/>
      <c r="F288" s="94"/>
    </row>
    <row r="289" ht="15.75" customHeight="1">
      <c r="A289" s="94"/>
      <c r="B289" s="94"/>
      <c r="C289" s="94"/>
      <c r="D289" s="94"/>
      <c r="E289" s="94"/>
      <c r="F289" s="94"/>
    </row>
    <row r="290" ht="15.75" customHeight="1">
      <c r="A290" s="94"/>
      <c r="B290" s="94"/>
      <c r="C290" s="94"/>
      <c r="D290" s="94"/>
      <c r="E290" s="94"/>
      <c r="F290" s="94"/>
    </row>
    <row r="291" ht="15.75" customHeight="1">
      <c r="A291" s="94"/>
      <c r="B291" s="94"/>
      <c r="C291" s="94"/>
      <c r="D291" s="94"/>
      <c r="E291" s="94"/>
      <c r="F291" s="94"/>
    </row>
    <row r="292" ht="15.75" customHeight="1">
      <c r="A292" s="94"/>
      <c r="B292" s="94"/>
      <c r="C292" s="94"/>
      <c r="D292" s="94"/>
      <c r="E292" s="94"/>
      <c r="F292" s="94"/>
    </row>
    <row r="293" ht="15.75" customHeight="1">
      <c r="A293" s="94"/>
      <c r="B293" s="94"/>
      <c r="C293" s="94"/>
      <c r="D293" s="94"/>
      <c r="E293" s="94"/>
      <c r="F293" s="94"/>
    </row>
    <row r="294" ht="15.75" customHeight="1">
      <c r="A294" s="94"/>
      <c r="B294" s="94"/>
      <c r="C294" s="94"/>
      <c r="D294" s="94"/>
      <c r="E294" s="94"/>
      <c r="F294" s="94"/>
    </row>
    <row r="295" ht="15.75" customHeight="1">
      <c r="A295" s="94"/>
      <c r="B295" s="94"/>
      <c r="C295" s="94"/>
      <c r="D295" s="94"/>
      <c r="E295" s="94"/>
      <c r="F295" s="94"/>
    </row>
    <row r="296" ht="15.75" customHeight="1">
      <c r="A296" s="94"/>
      <c r="B296" s="94"/>
      <c r="C296" s="94"/>
      <c r="D296" s="94"/>
      <c r="E296" s="94"/>
      <c r="F296" s="94"/>
    </row>
    <row r="297" ht="15.75" customHeight="1">
      <c r="A297" s="94"/>
      <c r="B297" s="94"/>
      <c r="C297" s="94"/>
      <c r="D297" s="94"/>
      <c r="E297" s="94"/>
      <c r="F297" s="94"/>
    </row>
    <row r="298" ht="15.75" customHeight="1">
      <c r="A298" s="94"/>
      <c r="B298" s="94"/>
      <c r="C298" s="94"/>
      <c r="D298" s="94"/>
      <c r="E298" s="94"/>
      <c r="F298" s="94"/>
    </row>
    <row r="299" ht="15.75" customHeight="1">
      <c r="A299" s="94"/>
      <c r="B299" s="94"/>
      <c r="C299" s="94"/>
      <c r="D299" s="94"/>
      <c r="E299" s="94"/>
      <c r="F299" s="94"/>
    </row>
    <row r="300" ht="15.75" customHeight="1">
      <c r="A300" s="94"/>
      <c r="B300" s="94"/>
      <c r="C300" s="94"/>
      <c r="D300" s="94"/>
      <c r="E300" s="94"/>
      <c r="F300" s="94"/>
    </row>
    <row r="301" ht="15.75" customHeight="1">
      <c r="A301" s="94"/>
      <c r="B301" s="94"/>
      <c r="C301" s="94"/>
      <c r="D301" s="94"/>
      <c r="E301" s="94"/>
      <c r="F301" s="94"/>
    </row>
    <row r="302" ht="15.75" customHeight="1">
      <c r="A302" s="94"/>
      <c r="B302" s="94"/>
      <c r="C302" s="94"/>
      <c r="D302" s="94"/>
      <c r="E302" s="94"/>
      <c r="F302" s="94"/>
    </row>
    <row r="303" ht="15.75" customHeight="1">
      <c r="A303" s="94"/>
      <c r="B303" s="94"/>
      <c r="C303" s="94"/>
      <c r="D303" s="94"/>
      <c r="E303" s="94"/>
      <c r="F303" s="94"/>
    </row>
    <row r="304" ht="15.75" customHeight="1">
      <c r="A304" s="94"/>
      <c r="B304" s="94"/>
      <c r="C304" s="94"/>
      <c r="D304" s="94"/>
      <c r="E304" s="94"/>
      <c r="F304" s="94"/>
    </row>
    <row r="305" ht="15.75" customHeight="1">
      <c r="A305" s="94"/>
      <c r="B305" s="94"/>
      <c r="C305" s="94"/>
      <c r="D305" s="94"/>
      <c r="E305" s="94"/>
      <c r="F305" s="94"/>
    </row>
    <row r="306" ht="15.75" customHeight="1">
      <c r="A306" s="94"/>
      <c r="B306" s="94"/>
      <c r="C306" s="94"/>
      <c r="D306" s="94"/>
      <c r="E306" s="94"/>
      <c r="F306" s="94"/>
    </row>
    <row r="307" ht="15.75" customHeight="1">
      <c r="A307" s="94"/>
      <c r="B307" s="94"/>
      <c r="C307" s="94"/>
      <c r="D307" s="94"/>
      <c r="E307" s="94"/>
      <c r="F307" s="94"/>
    </row>
    <row r="308" ht="15.75" customHeight="1">
      <c r="A308" s="94"/>
      <c r="B308" s="94"/>
      <c r="C308" s="94"/>
      <c r="D308" s="94"/>
      <c r="E308" s="94"/>
      <c r="F308" s="94"/>
    </row>
    <row r="309" ht="15.75" customHeight="1">
      <c r="A309" s="94"/>
      <c r="B309" s="94"/>
      <c r="C309" s="94"/>
      <c r="D309" s="94"/>
      <c r="E309" s="94"/>
      <c r="F309" s="94"/>
    </row>
    <row r="310" ht="15.75" customHeight="1">
      <c r="A310" s="94"/>
      <c r="B310" s="94"/>
      <c r="C310" s="94"/>
      <c r="D310" s="94"/>
      <c r="E310" s="94"/>
      <c r="F310" s="94"/>
    </row>
    <row r="311" ht="15.75" customHeight="1">
      <c r="A311" s="94"/>
      <c r="B311" s="94"/>
      <c r="C311" s="94"/>
      <c r="D311" s="94"/>
      <c r="E311" s="94"/>
      <c r="F311" s="94"/>
    </row>
    <row r="312" ht="15.75" customHeight="1">
      <c r="A312" s="94"/>
      <c r="B312" s="94"/>
      <c r="C312" s="94"/>
      <c r="D312" s="94"/>
      <c r="E312" s="94"/>
      <c r="F312" s="94"/>
    </row>
    <row r="313" ht="15.75" customHeight="1">
      <c r="A313" s="94"/>
      <c r="B313" s="94"/>
      <c r="C313" s="94"/>
      <c r="D313" s="94"/>
      <c r="E313" s="94"/>
      <c r="F313" s="94"/>
    </row>
    <row r="314" ht="15.75" customHeight="1">
      <c r="A314" s="94"/>
      <c r="B314" s="94"/>
      <c r="C314" s="94"/>
      <c r="D314" s="94"/>
      <c r="E314" s="94"/>
      <c r="F314" s="94"/>
    </row>
    <row r="315" ht="15.75" customHeight="1">
      <c r="A315" s="94"/>
      <c r="B315" s="94"/>
      <c r="C315" s="94"/>
      <c r="D315" s="94"/>
      <c r="E315" s="94"/>
      <c r="F315" s="94"/>
    </row>
    <row r="316" ht="15.75" customHeight="1">
      <c r="A316" s="94"/>
      <c r="B316" s="94"/>
      <c r="C316" s="94"/>
      <c r="D316" s="94"/>
      <c r="E316" s="94"/>
      <c r="F316" s="94"/>
    </row>
    <row r="317" ht="15.75" customHeight="1">
      <c r="A317" s="94"/>
      <c r="B317" s="94"/>
      <c r="C317" s="94"/>
      <c r="D317" s="94"/>
      <c r="E317" s="94"/>
      <c r="F317" s="94"/>
    </row>
    <row r="318" ht="15.75" customHeight="1">
      <c r="A318" s="94"/>
      <c r="B318" s="94"/>
      <c r="C318" s="94"/>
      <c r="D318" s="94"/>
      <c r="E318" s="94"/>
      <c r="F318" s="94"/>
    </row>
    <row r="319" ht="15.75" customHeight="1">
      <c r="A319" s="94"/>
      <c r="B319" s="94"/>
      <c r="C319" s="94"/>
      <c r="D319" s="94"/>
      <c r="E319" s="94"/>
      <c r="F319" s="94"/>
    </row>
    <row r="320" ht="15.75" customHeight="1">
      <c r="A320" s="94"/>
      <c r="B320" s="94"/>
      <c r="C320" s="94"/>
      <c r="D320" s="94"/>
      <c r="E320" s="94"/>
      <c r="F320" s="94"/>
    </row>
    <row r="321" ht="15.75" customHeight="1">
      <c r="A321" s="94"/>
      <c r="B321" s="94"/>
      <c r="C321" s="94"/>
      <c r="D321" s="94"/>
      <c r="E321" s="94"/>
      <c r="F321" s="94"/>
    </row>
    <row r="322" ht="15.75" customHeight="1">
      <c r="A322" s="94"/>
      <c r="B322" s="94"/>
      <c r="C322" s="94"/>
      <c r="D322" s="94"/>
      <c r="E322" s="94"/>
      <c r="F322" s="94"/>
    </row>
    <row r="323" ht="15.75" customHeight="1">
      <c r="A323" s="94"/>
      <c r="B323" s="94"/>
      <c r="C323" s="94"/>
      <c r="D323" s="94"/>
      <c r="E323" s="94"/>
      <c r="F323" s="94"/>
    </row>
    <row r="324" ht="15.75" customHeight="1">
      <c r="A324" s="94"/>
      <c r="B324" s="94"/>
      <c r="C324" s="94"/>
      <c r="D324" s="94"/>
      <c r="E324" s="94"/>
      <c r="F324" s="94"/>
    </row>
    <row r="325" ht="15.75" customHeight="1">
      <c r="A325" s="94"/>
      <c r="B325" s="94"/>
      <c r="C325" s="94"/>
      <c r="D325" s="94"/>
      <c r="E325" s="94"/>
      <c r="F325" s="94"/>
    </row>
    <row r="326" ht="15.75" customHeight="1">
      <c r="A326" s="94"/>
      <c r="B326" s="94"/>
      <c r="C326" s="94"/>
      <c r="D326" s="94"/>
      <c r="E326" s="94"/>
      <c r="F326" s="94"/>
    </row>
    <row r="327" ht="15.75" customHeight="1">
      <c r="A327" s="94"/>
      <c r="B327" s="94"/>
      <c r="C327" s="94"/>
      <c r="D327" s="94"/>
      <c r="E327" s="94"/>
      <c r="F327" s="94"/>
    </row>
    <row r="328" ht="15.75" customHeight="1">
      <c r="A328" s="94"/>
      <c r="B328" s="94"/>
      <c r="C328" s="94"/>
      <c r="D328" s="94"/>
      <c r="E328" s="94"/>
      <c r="F328" s="94"/>
    </row>
    <row r="329" ht="15.75" customHeight="1">
      <c r="A329" s="94"/>
      <c r="B329" s="94"/>
      <c r="C329" s="94"/>
      <c r="D329" s="94"/>
      <c r="E329" s="94"/>
      <c r="F329" s="94"/>
    </row>
    <row r="330" ht="15.75" customHeight="1">
      <c r="A330" s="94"/>
      <c r="B330" s="94"/>
      <c r="C330" s="94"/>
      <c r="D330" s="94"/>
      <c r="E330" s="94"/>
      <c r="F330" s="94"/>
    </row>
    <row r="331" ht="15.75" customHeight="1">
      <c r="A331" s="94"/>
      <c r="B331" s="94"/>
      <c r="C331" s="94"/>
      <c r="D331" s="94"/>
      <c r="E331" s="94"/>
      <c r="F331" s="94"/>
    </row>
    <row r="332" ht="15.75" customHeight="1">
      <c r="A332" s="94"/>
      <c r="B332" s="94"/>
      <c r="C332" s="94"/>
      <c r="D332" s="94"/>
      <c r="E332" s="94"/>
      <c r="F332" s="94"/>
    </row>
    <row r="333" ht="15.75" customHeight="1">
      <c r="A333" s="94"/>
      <c r="B333" s="94"/>
      <c r="C333" s="94"/>
      <c r="D333" s="94"/>
      <c r="E333" s="94"/>
      <c r="F333" s="94"/>
    </row>
    <row r="334" ht="15.75" customHeight="1">
      <c r="A334" s="94"/>
      <c r="B334" s="94"/>
      <c r="C334" s="94"/>
      <c r="D334" s="94"/>
      <c r="E334" s="94"/>
      <c r="F334" s="94"/>
    </row>
    <row r="335" ht="15.75" customHeight="1">
      <c r="A335" s="94"/>
      <c r="B335" s="94"/>
      <c r="C335" s="94"/>
      <c r="D335" s="94"/>
      <c r="E335" s="94"/>
      <c r="F335" s="94"/>
    </row>
    <row r="336" ht="15.75" customHeight="1">
      <c r="A336" s="94"/>
      <c r="B336" s="94"/>
      <c r="C336" s="94"/>
      <c r="D336" s="94"/>
      <c r="E336" s="94"/>
      <c r="F336" s="94"/>
    </row>
    <row r="337" ht="15.75" customHeight="1">
      <c r="A337" s="94"/>
      <c r="B337" s="94"/>
      <c r="C337" s="94"/>
      <c r="D337" s="94"/>
      <c r="E337" s="94"/>
      <c r="F337" s="94"/>
    </row>
    <row r="338" ht="15.75" customHeight="1">
      <c r="A338" s="94"/>
      <c r="B338" s="94"/>
      <c r="C338" s="94"/>
      <c r="D338" s="94"/>
      <c r="E338" s="94"/>
      <c r="F338" s="94"/>
    </row>
    <row r="339" ht="15.75" customHeight="1">
      <c r="A339" s="94"/>
      <c r="B339" s="94"/>
      <c r="C339" s="94"/>
      <c r="D339" s="94"/>
      <c r="E339" s="94"/>
      <c r="F339" s="94"/>
    </row>
    <row r="340" ht="15.75" customHeight="1">
      <c r="A340" s="94"/>
      <c r="B340" s="94"/>
      <c r="C340" s="94"/>
      <c r="D340" s="94"/>
      <c r="E340" s="94"/>
      <c r="F340" s="94"/>
    </row>
    <row r="341" ht="15.75" customHeight="1">
      <c r="A341" s="94"/>
      <c r="B341" s="94"/>
      <c r="C341" s="94"/>
      <c r="D341" s="94"/>
      <c r="E341" s="94"/>
      <c r="F341" s="94"/>
    </row>
    <row r="342" ht="15.75" customHeight="1">
      <c r="A342" s="94"/>
      <c r="B342" s="94"/>
      <c r="C342" s="94"/>
      <c r="D342" s="94"/>
      <c r="E342" s="94"/>
      <c r="F342" s="94"/>
    </row>
    <row r="343" ht="15.75" customHeight="1">
      <c r="A343" s="94"/>
      <c r="B343" s="94"/>
      <c r="C343" s="94"/>
      <c r="D343" s="94"/>
      <c r="E343" s="94"/>
      <c r="F343" s="94"/>
    </row>
    <row r="344" ht="15.75" customHeight="1">
      <c r="A344" s="94"/>
      <c r="B344" s="94"/>
      <c r="C344" s="94"/>
      <c r="D344" s="94"/>
      <c r="E344" s="94"/>
      <c r="F344" s="94"/>
    </row>
    <row r="345" ht="15.75" customHeight="1">
      <c r="A345" s="94"/>
      <c r="B345" s="94"/>
      <c r="C345" s="94"/>
      <c r="D345" s="94"/>
      <c r="E345" s="94"/>
      <c r="F345" s="94"/>
    </row>
    <row r="346" ht="15.75" customHeight="1">
      <c r="A346" s="94"/>
      <c r="B346" s="94"/>
      <c r="C346" s="94"/>
      <c r="D346" s="94"/>
      <c r="E346" s="94"/>
      <c r="F346" s="94"/>
    </row>
    <row r="347" ht="15.75" customHeight="1">
      <c r="A347" s="94"/>
      <c r="B347" s="94"/>
      <c r="C347" s="94"/>
      <c r="D347" s="94"/>
      <c r="E347" s="94"/>
      <c r="F347" s="94"/>
    </row>
    <row r="348" ht="15.75" customHeight="1">
      <c r="A348" s="94"/>
      <c r="B348" s="94"/>
      <c r="C348" s="94"/>
      <c r="D348" s="94"/>
      <c r="E348" s="94"/>
      <c r="F348" s="94"/>
    </row>
    <row r="349" ht="15.75" customHeight="1">
      <c r="A349" s="94"/>
      <c r="B349" s="94"/>
      <c r="C349" s="94"/>
      <c r="D349" s="94"/>
      <c r="E349" s="94"/>
      <c r="F349" s="94"/>
    </row>
    <row r="350" ht="15.75" customHeight="1">
      <c r="A350" s="94"/>
      <c r="B350" s="94"/>
      <c r="C350" s="94"/>
      <c r="D350" s="94"/>
      <c r="E350" s="94"/>
      <c r="F350" s="94"/>
    </row>
    <row r="351" ht="15.75" customHeight="1">
      <c r="A351" s="94"/>
      <c r="B351" s="94"/>
      <c r="C351" s="94"/>
      <c r="D351" s="94"/>
      <c r="E351" s="94"/>
      <c r="F351" s="94"/>
    </row>
    <row r="352" ht="15.75" customHeight="1">
      <c r="A352" s="94"/>
      <c r="B352" s="94"/>
      <c r="C352" s="94"/>
      <c r="D352" s="94"/>
      <c r="E352" s="94"/>
      <c r="F352" s="94"/>
    </row>
    <row r="353" ht="15.75" customHeight="1">
      <c r="A353" s="94"/>
      <c r="B353" s="94"/>
      <c r="C353" s="94"/>
      <c r="D353" s="94"/>
      <c r="E353" s="94"/>
      <c r="F353" s="94"/>
    </row>
    <row r="354" ht="15.75" customHeight="1">
      <c r="A354" s="94"/>
      <c r="B354" s="94"/>
      <c r="C354" s="94"/>
      <c r="D354" s="94"/>
      <c r="E354" s="94"/>
      <c r="F354" s="94"/>
    </row>
    <row r="355" ht="15.75" customHeight="1">
      <c r="A355" s="94"/>
      <c r="B355" s="94"/>
      <c r="C355" s="94"/>
      <c r="D355" s="94"/>
      <c r="E355" s="94"/>
      <c r="F355" s="94"/>
    </row>
    <row r="356" ht="15.75" customHeight="1">
      <c r="A356" s="94"/>
      <c r="B356" s="94"/>
      <c r="C356" s="94"/>
      <c r="D356" s="94"/>
      <c r="E356" s="94"/>
      <c r="F356" s="94"/>
    </row>
    <row r="357" ht="15.75" customHeight="1">
      <c r="A357" s="94"/>
      <c r="B357" s="94"/>
      <c r="C357" s="94"/>
      <c r="D357" s="94"/>
      <c r="E357" s="94"/>
      <c r="F357" s="94"/>
    </row>
    <row r="358" ht="15.75" customHeight="1">
      <c r="A358" s="94"/>
      <c r="B358" s="94"/>
      <c r="C358" s="94"/>
      <c r="D358" s="94"/>
      <c r="E358" s="94"/>
      <c r="F358" s="94"/>
    </row>
    <row r="359" ht="15.75" customHeight="1">
      <c r="A359" s="94"/>
      <c r="B359" s="94"/>
      <c r="C359" s="94"/>
      <c r="D359" s="94"/>
      <c r="E359" s="94"/>
      <c r="F359" s="94"/>
    </row>
    <row r="360" ht="15.75" customHeight="1">
      <c r="A360" s="94"/>
      <c r="B360" s="94"/>
      <c r="C360" s="94"/>
      <c r="D360" s="94"/>
      <c r="E360" s="94"/>
      <c r="F360" s="94"/>
    </row>
    <row r="361" ht="15.75" customHeight="1">
      <c r="A361" s="94"/>
      <c r="B361" s="94"/>
      <c r="C361" s="94"/>
      <c r="D361" s="94"/>
      <c r="E361" s="94"/>
      <c r="F361" s="94"/>
    </row>
    <row r="362" ht="15.75" customHeight="1">
      <c r="A362" s="94"/>
      <c r="B362" s="94"/>
      <c r="C362" s="94"/>
      <c r="D362" s="94"/>
      <c r="E362" s="94"/>
      <c r="F362" s="94"/>
    </row>
    <row r="363" ht="15.75" customHeight="1">
      <c r="A363" s="94"/>
      <c r="B363" s="94"/>
      <c r="C363" s="94"/>
      <c r="D363" s="94"/>
      <c r="E363" s="94"/>
      <c r="F363" s="94"/>
    </row>
    <row r="364" ht="15.75" customHeight="1">
      <c r="A364" s="94"/>
      <c r="B364" s="94"/>
      <c r="C364" s="94"/>
      <c r="D364" s="94"/>
      <c r="E364" s="94"/>
      <c r="F364" s="94"/>
    </row>
    <row r="365" ht="15.75" customHeight="1">
      <c r="A365" s="94"/>
      <c r="B365" s="94"/>
      <c r="C365" s="94"/>
      <c r="D365" s="94"/>
      <c r="E365" s="94"/>
      <c r="F365" s="94"/>
    </row>
    <row r="366" ht="15.75" customHeight="1">
      <c r="A366" s="94"/>
      <c r="B366" s="94"/>
      <c r="C366" s="94"/>
      <c r="D366" s="94"/>
      <c r="E366" s="94"/>
      <c r="F366" s="94"/>
    </row>
    <row r="367" ht="15.75" customHeight="1">
      <c r="A367" s="94"/>
      <c r="B367" s="94"/>
      <c r="C367" s="94"/>
      <c r="D367" s="94"/>
      <c r="E367" s="94"/>
      <c r="F367" s="94"/>
    </row>
    <row r="368" ht="15.75" customHeight="1">
      <c r="A368" s="94"/>
      <c r="B368" s="94"/>
      <c r="C368" s="94"/>
      <c r="D368" s="94"/>
      <c r="E368" s="94"/>
      <c r="F368" s="94"/>
    </row>
    <row r="369" ht="15.75" customHeight="1">
      <c r="A369" s="94"/>
      <c r="B369" s="94"/>
      <c r="C369" s="94"/>
      <c r="D369" s="94"/>
      <c r="E369" s="94"/>
      <c r="F369" s="94"/>
    </row>
    <row r="370" ht="15.75" customHeight="1">
      <c r="A370" s="94"/>
      <c r="B370" s="94"/>
      <c r="C370" s="94"/>
      <c r="D370" s="94"/>
      <c r="E370" s="94"/>
      <c r="F370" s="94"/>
    </row>
    <row r="371" ht="15.75" customHeight="1">
      <c r="A371" s="94"/>
      <c r="B371" s="94"/>
      <c r="C371" s="94"/>
      <c r="D371" s="94"/>
      <c r="E371" s="94"/>
      <c r="F371" s="94"/>
    </row>
    <row r="372" ht="15.75" customHeight="1">
      <c r="A372" s="94"/>
      <c r="B372" s="94"/>
      <c r="C372" s="94"/>
      <c r="D372" s="94"/>
      <c r="E372" s="94"/>
      <c r="F372" s="94"/>
    </row>
    <row r="373" ht="15.75" customHeight="1">
      <c r="A373" s="94"/>
      <c r="B373" s="94"/>
      <c r="C373" s="94"/>
      <c r="D373" s="94"/>
      <c r="E373" s="94"/>
      <c r="F373" s="94"/>
    </row>
    <row r="374" ht="15.75" customHeight="1">
      <c r="A374" s="94"/>
      <c r="B374" s="94"/>
      <c r="C374" s="94"/>
      <c r="D374" s="94"/>
      <c r="E374" s="94"/>
      <c r="F374" s="94"/>
    </row>
    <row r="375" ht="15.75" customHeight="1">
      <c r="A375" s="94"/>
      <c r="B375" s="94"/>
      <c r="C375" s="94"/>
      <c r="D375" s="94"/>
      <c r="E375" s="94"/>
      <c r="F375" s="94"/>
    </row>
    <row r="376" ht="15.75" customHeight="1">
      <c r="A376" s="94"/>
      <c r="B376" s="94"/>
      <c r="C376" s="94"/>
      <c r="D376" s="94"/>
      <c r="E376" s="94"/>
      <c r="F376" s="94"/>
    </row>
    <row r="377" ht="15.75" customHeight="1">
      <c r="A377" s="94"/>
      <c r="B377" s="94"/>
      <c r="C377" s="94"/>
      <c r="D377" s="94"/>
      <c r="E377" s="94"/>
      <c r="F377" s="94"/>
    </row>
    <row r="378" ht="15.75" customHeight="1">
      <c r="A378" s="94"/>
      <c r="B378" s="94"/>
      <c r="C378" s="94"/>
      <c r="D378" s="94"/>
      <c r="E378" s="94"/>
      <c r="F378" s="94"/>
    </row>
    <row r="379" ht="15.75" customHeight="1">
      <c r="A379" s="94"/>
      <c r="B379" s="94"/>
      <c r="C379" s="94"/>
      <c r="D379" s="94"/>
      <c r="E379" s="94"/>
      <c r="F379" s="94"/>
    </row>
    <row r="380" ht="15.75" customHeight="1">
      <c r="A380" s="94"/>
      <c r="B380" s="94"/>
      <c r="C380" s="94"/>
      <c r="D380" s="94"/>
      <c r="E380" s="94"/>
      <c r="F380" s="94"/>
    </row>
    <row r="381" ht="15.75" customHeight="1">
      <c r="A381" s="94"/>
      <c r="B381" s="94"/>
      <c r="C381" s="94"/>
      <c r="D381" s="94"/>
      <c r="E381" s="94"/>
      <c r="F381" s="94"/>
    </row>
    <row r="382" ht="15.75" customHeight="1">
      <c r="A382" s="94"/>
      <c r="B382" s="94"/>
      <c r="C382" s="94"/>
      <c r="D382" s="94"/>
      <c r="E382" s="94"/>
      <c r="F382" s="94"/>
    </row>
    <row r="383" ht="15.75" customHeight="1">
      <c r="A383" s="94"/>
      <c r="B383" s="94"/>
      <c r="C383" s="94"/>
      <c r="D383" s="94"/>
      <c r="E383" s="94"/>
      <c r="F383" s="94"/>
    </row>
    <row r="384" ht="15.75" customHeight="1">
      <c r="A384" s="94"/>
      <c r="B384" s="94"/>
      <c r="C384" s="94"/>
      <c r="D384" s="94"/>
      <c r="E384" s="94"/>
      <c r="F384" s="94"/>
    </row>
    <row r="385" ht="15.75" customHeight="1">
      <c r="A385" s="94"/>
      <c r="B385" s="94"/>
      <c r="C385" s="94"/>
      <c r="D385" s="94"/>
      <c r="E385" s="94"/>
      <c r="F385" s="94"/>
    </row>
    <row r="386" ht="15.75" customHeight="1">
      <c r="A386" s="94"/>
      <c r="B386" s="94"/>
      <c r="C386" s="94"/>
      <c r="D386" s="94"/>
      <c r="E386" s="94"/>
      <c r="F386" s="94"/>
    </row>
    <row r="387" ht="15.75" customHeight="1">
      <c r="A387" s="94"/>
      <c r="B387" s="94"/>
      <c r="C387" s="94"/>
      <c r="D387" s="94"/>
      <c r="E387" s="94"/>
      <c r="F387" s="94"/>
    </row>
    <row r="388" ht="15.75" customHeight="1">
      <c r="A388" s="94"/>
      <c r="B388" s="94"/>
      <c r="C388" s="94"/>
      <c r="D388" s="94"/>
      <c r="E388" s="94"/>
      <c r="F388" s="94"/>
    </row>
    <row r="389" ht="15.75" customHeight="1">
      <c r="A389" s="94"/>
      <c r="B389" s="94"/>
      <c r="C389" s="94"/>
      <c r="D389" s="94"/>
      <c r="E389" s="94"/>
      <c r="F389" s="94"/>
    </row>
    <row r="390" ht="15.75" customHeight="1">
      <c r="A390" s="94"/>
      <c r="B390" s="94"/>
      <c r="C390" s="94"/>
      <c r="D390" s="94"/>
      <c r="E390" s="94"/>
      <c r="F390" s="94"/>
    </row>
    <row r="391" ht="15.75" customHeight="1">
      <c r="A391" s="94"/>
      <c r="B391" s="94"/>
      <c r="C391" s="94"/>
      <c r="D391" s="94"/>
      <c r="E391" s="94"/>
      <c r="F391" s="94"/>
    </row>
    <row r="392" ht="15.75" customHeight="1">
      <c r="A392" s="94"/>
      <c r="B392" s="94"/>
      <c r="C392" s="94"/>
      <c r="D392" s="94"/>
      <c r="E392" s="94"/>
      <c r="F392" s="94"/>
    </row>
    <row r="393" ht="15.75" customHeight="1">
      <c r="A393" s="94"/>
      <c r="B393" s="94"/>
      <c r="C393" s="94"/>
      <c r="D393" s="94"/>
      <c r="E393" s="94"/>
      <c r="F393" s="94"/>
    </row>
    <row r="394" ht="15.75" customHeight="1">
      <c r="A394" s="94"/>
      <c r="B394" s="94"/>
      <c r="C394" s="94"/>
      <c r="D394" s="94"/>
      <c r="E394" s="94"/>
      <c r="F394" s="94"/>
    </row>
    <row r="395" ht="15.75" customHeight="1">
      <c r="A395" s="94"/>
      <c r="B395" s="94"/>
      <c r="C395" s="94"/>
      <c r="D395" s="94"/>
      <c r="E395" s="94"/>
      <c r="F395" s="94"/>
    </row>
    <row r="396" ht="15.75" customHeight="1">
      <c r="A396" s="94"/>
      <c r="B396" s="94"/>
      <c r="C396" s="94"/>
      <c r="D396" s="94"/>
      <c r="E396" s="94"/>
      <c r="F396" s="94"/>
    </row>
    <row r="397" ht="15.75" customHeight="1">
      <c r="A397" s="94"/>
      <c r="B397" s="94"/>
      <c r="C397" s="94"/>
      <c r="D397" s="94"/>
      <c r="E397" s="94"/>
      <c r="F397" s="94"/>
    </row>
    <row r="398" ht="15.75" customHeight="1">
      <c r="A398" s="94"/>
      <c r="B398" s="94"/>
      <c r="C398" s="94"/>
      <c r="D398" s="94"/>
      <c r="E398" s="94"/>
      <c r="F398" s="94"/>
    </row>
    <row r="399" ht="15.75" customHeight="1">
      <c r="A399" s="94"/>
      <c r="B399" s="94"/>
      <c r="C399" s="94"/>
      <c r="D399" s="94"/>
      <c r="E399" s="94"/>
      <c r="F399" s="94"/>
    </row>
    <row r="400" ht="15.75" customHeight="1">
      <c r="A400" s="94"/>
      <c r="B400" s="94"/>
      <c r="C400" s="94"/>
      <c r="D400" s="94"/>
      <c r="E400" s="94"/>
      <c r="F400" s="94"/>
    </row>
    <row r="401" ht="15.75" customHeight="1">
      <c r="A401" s="94"/>
      <c r="B401" s="94"/>
      <c r="C401" s="94"/>
      <c r="D401" s="94"/>
      <c r="E401" s="94"/>
      <c r="F401" s="94"/>
    </row>
    <row r="402" ht="15.75" customHeight="1">
      <c r="A402" s="94"/>
      <c r="B402" s="94"/>
      <c r="C402" s="94"/>
      <c r="D402" s="94"/>
      <c r="E402" s="94"/>
      <c r="F402" s="94"/>
    </row>
    <row r="403" ht="15.75" customHeight="1">
      <c r="A403" s="94"/>
      <c r="B403" s="94"/>
      <c r="C403" s="94"/>
      <c r="D403" s="94"/>
      <c r="E403" s="94"/>
      <c r="F403" s="94"/>
    </row>
    <row r="404" ht="15.75" customHeight="1">
      <c r="A404" s="94"/>
      <c r="B404" s="94"/>
      <c r="C404" s="94"/>
      <c r="D404" s="94"/>
      <c r="E404" s="94"/>
      <c r="F404" s="94"/>
    </row>
    <row r="405" ht="15.75" customHeight="1">
      <c r="A405" s="94"/>
      <c r="B405" s="94"/>
      <c r="C405" s="94"/>
      <c r="D405" s="94"/>
      <c r="E405" s="94"/>
      <c r="F405" s="94"/>
    </row>
    <row r="406" ht="15.75" customHeight="1">
      <c r="A406" s="94"/>
      <c r="B406" s="94"/>
      <c r="C406" s="94"/>
      <c r="D406" s="94"/>
      <c r="E406" s="94"/>
      <c r="F406" s="94"/>
    </row>
    <row r="407" ht="15.75" customHeight="1">
      <c r="A407" s="94"/>
      <c r="B407" s="94"/>
      <c r="C407" s="94"/>
      <c r="D407" s="94"/>
      <c r="E407" s="94"/>
      <c r="F407" s="94"/>
    </row>
    <row r="408" ht="15.75" customHeight="1">
      <c r="A408" s="94"/>
      <c r="B408" s="94"/>
      <c r="C408" s="94"/>
      <c r="D408" s="94"/>
      <c r="E408" s="94"/>
      <c r="F408" s="94"/>
    </row>
    <row r="409" ht="15.75" customHeight="1">
      <c r="A409" s="94"/>
      <c r="B409" s="94"/>
      <c r="C409" s="94"/>
      <c r="D409" s="94"/>
      <c r="E409" s="94"/>
      <c r="F409" s="94"/>
    </row>
    <row r="410" ht="15.75" customHeight="1">
      <c r="A410" s="94"/>
      <c r="B410" s="94"/>
      <c r="C410" s="94"/>
      <c r="D410" s="94"/>
      <c r="E410" s="94"/>
      <c r="F410" s="94"/>
    </row>
    <row r="411" ht="15.75" customHeight="1">
      <c r="A411" s="94"/>
      <c r="B411" s="94"/>
      <c r="C411" s="94"/>
      <c r="D411" s="94"/>
      <c r="E411" s="94"/>
      <c r="F411" s="94"/>
    </row>
    <row r="412" ht="15.75" customHeight="1">
      <c r="A412" s="94"/>
      <c r="B412" s="94"/>
      <c r="C412" s="94"/>
      <c r="D412" s="94"/>
      <c r="E412" s="94"/>
      <c r="F412" s="94"/>
    </row>
    <row r="413" ht="15.75" customHeight="1">
      <c r="A413" s="94"/>
      <c r="B413" s="94"/>
      <c r="C413" s="94"/>
      <c r="D413" s="94"/>
      <c r="E413" s="94"/>
      <c r="F413" s="94"/>
    </row>
    <row r="414" ht="15.75" customHeight="1">
      <c r="A414" s="94"/>
      <c r="B414" s="94"/>
      <c r="C414" s="94"/>
      <c r="D414" s="94"/>
      <c r="E414" s="94"/>
      <c r="F414" s="94"/>
    </row>
    <row r="415" ht="15.75" customHeight="1">
      <c r="A415" s="94"/>
      <c r="B415" s="94"/>
      <c r="C415" s="94"/>
      <c r="D415" s="94"/>
      <c r="E415" s="94"/>
      <c r="F415" s="94"/>
    </row>
    <row r="416" ht="15.75" customHeight="1">
      <c r="A416" s="94"/>
      <c r="B416" s="94"/>
      <c r="C416" s="94"/>
      <c r="D416" s="94"/>
      <c r="E416" s="94"/>
      <c r="F416" s="94"/>
    </row>
    <row r="417" ht="15.75" customHeight="1">
      <c r="A417" s="94"/>
      <c r="B417" s="94"/>
      <c r="C417" s="94"/>
      <c r="D417" s="94"/>
      <c r="E417" s="94"/>
      <c r="F417" s="94"/>
    </row>
    <row r="418" ht="15.75" customHeight="1">
      <c r="A418" s="94"/>
      <c r="B418" s="94"/>
      <c r="C418" s="94"/>
      <c r="D418" s="94"/>
      <c r="E418" s="94"/>
      <c r="F418" s="94"/>
    </row>
    <row r="419" ht="15.75" customHeight="1">
      <c r="A419" s="94"/>
      <c r="B419" s="94"/>
      <c r="C419" s="94"/>
      <c r="D419" s="94"/>
      <c r="E419" s="94"/>
      <c r="F419" s="94"/>
    </row>
    <row r="420" ht="15.75" customHeight="1">
      <c r="A420" s="94"/>
      <c r="B420" s="94"/>
      <c r="C420" s="94"/>
      <c r="D420" s="94"/>
      <c r="E420" s="94"/>
      <c r="F420" s="94"/>
    </row>
    <row r="421" ht="15.75" customHeight="1">
      <c r="A421" s="94"/>
      <c r="B421" s="94"/>
      <c r="C421" s="94"/>
      <c r="D421" s="94"/>
      <c r="E421" s="94"/>
      <c r="F421" s="94"/>
    </row>
    <row r="422" ht="15.75" customHeight="1">
      <c r="A422" s="94"/>
      <c r="B422" s="94"/>
      <c r="C422" s="94"/>
      <c r="D422" s="94"/>
      <c r="E422" s="94"/>
      <c r="F422" s="94"/>
    </row>
    <row r="423" ht="15.75" customHeight="1">
      <c r="A423" s="94"/>
      <c r="B423" s="94"/>
      <c r="C423" s="94"/>
      <c r="D423" s="94"/>
      <c r="E423" s="94"/>
      <c r="F423" s="94"/>
    </row>
    <row r="424" ht="15.75" customHeight="1">
      <c r="A424" s="94"/>
      <c r="B424" s="94"/>
      <c r="C424" s="94"/>
      <c r="D424" s="94"/>
      <c r="E424" s="94"/>
      <c r="F424" s="94"/>
    </row>
    <row r="425" ht="15.75" customHeight="1">
      <c r="A425" s="94"/>
      <c r="B425" s="94"/>
      <c r="C425" s="94"/>
      <c r="D425" s="94"/>
      <c r="E425" s="94"/>
      <c r="F425" s="94"/>
    </row>
    <row r="426" ht="15.75" customHeight="1">
      <c r="A426" s="94"/>
      <c r="B426" s="94"/>
      <c r="C426" s="94"/>
      <c r="D426" s="94"/>
      <c r="E426" s="94"/>
      <c r="F426" s="94"/>
    </row>
    <row r="427" ht="15.75" customHeight="1">
      <c r="A427" s="94"/>
      <c r="B427" s="94"/>
      <c r="C427" s="94"/>
      <c r="D427" s="94"/>
      <c r="E427" s="94"/>
      <c r="F427" s="94"/>
    </row>
    <row r="428" ht="15.75" customHeight="1">
      <c r="A428" s="94"/>
      <c r="B428" s="94"/>
      <c r="C428" s="94"/>
      <c r="D428" s="94"/>
      <c r="E428" s="94"/>
      <c r="F428" s="94"/>
    </row>
    <row r="429" ht="15.75" customHeight="1">
      <c r="A429" s="94"/>
      <c r="B429" s="94"/>
      <c r="C429" s="94"/>
      <c r="D429" s="94"/>
      <c r="E429" s="94"/>
      <c r="F429" s="94"/>
    </row>
    <row r="430" ht="15.75" customHeight="1">
      <c r="A430" s="94"/>
      <c r="B430" s="94"/>
      <c r="C430" s="94"/>
      <c r="D430" s="94"/>
      <c r="E430" s="94"/>
      <c r="F430" s="94"/>
    </row>
    <row r="431" ht="15.75" customHeight="1">
      <c r="A431" s="94"/>
      <c r="B431" s="94"/>
      <c r="C431" s="94"/>
      <c r="D431" s="94"/>
      <c r="E431" s="94"/>
      <c r="F431" s="94"/>
    </row>
    <row r="432" ht="15.75" customHeight="1">
      <c r="A432" s="94"/>
      <c r="B432" s="94"/>
      <c r="C432" s="94"/>
      <c r="D432" s="94"/>
      <c r="E432" s="94"/>
      <c r="F432" s="94"/>
    </row>
    <row r="433" ht="15.75" customHeight="1">
      <c r="A433" s="94"/>
      <c r="B433" s="94"/>
      <c r="C433" s="94"/>
      <c r="D433" s="94"/>
      <c r="E433" s="94"/>
      <c r="F433" s="94"/>
    </row>
    <row r="434" ht="15.75" customHeight="1">
      <c r="A434" s="94"/>
      <c r="B434" s="94"/>
      <c r="C434" s="94"/>
      <c r="D434" s="94"/>
      <c r="E434" s="94"/>
      <c r="F434" s="94"/>
    </row>
    <row r="435" ht="15.75" customHeight="1">
      <c r="A435" s="94"/>
      <c r="B435" s="94"/>
      <c r="C435" s="94"/>
      <c r="D435" s="94"/>
      <c r="E435" s="94"/>
      <c r="F435" s="94"/>
    </row>
    <row r="436" ht="15.75" customHeight="1">
      <c r="A436" s="94"/>
      <c r="B436" s="94"/>
      <c r="C436" s="94"/>
      <c r="D436" s="94"/>
      <c r="E436" s="94"/>
      <c r="F436" s="94"/>
    </row>
    <row r="437" ht="15.75" customHeight="1">
      <c r="A437" s="94"/>
      <c r="B437" s="94"/>
      <c r="C437" s="94"/>
      <c r="D437" s="94"/>
      <c r="E437" s="94"/>
      <c r="F437" s="94"/>
    </row>
    <row r="438" ht="15.75" customHeight="1">
      <c r="A438" s="94"/>
      <c r="B438" s="94"/>
      <c r="C438" s="94"/>
      <c r="D438" s="94"/>
      <c r="E438" s="94"/>
      <c r="F438" s="94"/>
    </row>
    <row r="439" ht="15.75" customHeight="1">
      <c r="A439" s="94"/>
      <c r="B439" s="94"/>
      <c r="C439" s="94"/>
      <c r="D439" s="94"/>
      <c r="E439" s="94"/>
      <c r="F439" s="94"/>
    </row>
    <row r="440" ht="15.75" customHeight="1">
      <c r="A440" s="94"/>
      <c r="B440" s="94"/>
      <c r="C440" s="94"/>
      <c r="D440" s="94"/>
      <c r="E440" s="94"/>
      <c r="F440" s="94"/>
    </row>
    <row r="441" ht="15.75" customHeight="1">
      <c r="A441" s="94"/>
      <c r="B441" s="94"/>
      <c r="C441" s="94"/>
      <c r="D441" s="94"/>
      <c r="E441" s="94"/>
      <c r="F441" s="94"/>
    </row>
    <row r="442" ht="15.75" customHeight="1">
      <c r="A442" s="94"/>
      <c r="B442" s="94"/>
      <c r="C442" s="94"/>
      <c r="D442" s="94"/>
      <c r="E442" s="94"/>
      <c r="F442" s="94"/>
    </row>
    <row r="443" ht="15.75" customHeight="1">
      <c r="A443" s="94"/>
      <c r="B443" s="94"/>
      <c r="C443" s="94"/>
      <c r="D443" s="94"/>
      <c r="E443" s="94"/>
      <c r="F443" s="94"/>
    </row>
    <row r="444" ht="15.75" customHeight="1">
      <c r="A444" s="94"/>
      <c r="B444" s="94"/>
      <c r="C444" s="94"/>
      <c r="D444" s="94"/>
      <c r="E444" s="94"/>
      <c r="F444" s="94"/>
    </row>
    <row r="445" ht="15.75" customHeight="1">
      <c r="A445" s="94"/>
      <c r="B445" s="94"/>
      <c r="C445" s="94"/>
      <c r="D445" s="94"/>
      <c r="E445" s="94"/>
      <c r="F445" s="94"/>
    </row>
    <row r="446" ht="15.75" customHeight="1">
      <c r="A446" s="94"/>
      <c r="B446" s="94"/>
      <c r="C446" s="94"/>
      <c r="D446" s="94"/>
      <c r="E446" s="94"/>
      <c r="F446" s="94"/>
    </row>
    <row r="447" ht="15.75" customHeight="1">
      <c r="A447" s="94"/>
      <c r="B447" s="94"/>
      <c r="C447" s="94"/>
      <c r="D447" s="94"/>
      <c r="E447" s="94"/>
      <c r="F447" s="94"/>
    </row>
    <row r="448" ht="15.75" customHeight="1">
      <c r="A448" s="94"/>
      <c r="B448" s="94"/>
      <c r="C448" s="94"/>
      <c r="D448" s="94"/>
      <c r="E448" s="94"/>
      <c r="F448" s="94"/>
    </row>
    <row r="449" ht="15.75" customHeight="1">
      <c r="A449" s="94"/>
      <c r="B449" s="94"/>
      <c r="C449" s="94"/>
      <c r="D449" s="94"/>
      <c r="E449" s="94"/>
      <c r="F449" s="94"/>
    </row>
    <row r="450" ht="15.75" customHeight="1">
      <c r="A450" s="94"/>
      <c r="B450" s="94"/>
      <c r="C450" s="94"/>
      <c r="D450" s="94"/>
      <c r="E450" s="94"/>
      <c r="F450" s="94"/>
    </row>
    <row r="451" ht="15.75" customHeight="1">
      <c r="A451" s="94"/>
      <c r="B451" s="94"/>
      <c r="C451" s="94"/>
      <c r="D451" s="94"/>
      <c r="E451" s="94"/>
      <c r="F451" s="94"/>
    </row>
    <row r="452" ht="15.75" customHeight="1">
      <c r="A452" s="94"/>
      <c r="B452" s="94"/>
      <c r="C452" s="94"/>
      <c r="D452" s="94"/>
      <c r="E452" s="94"/>
      <c r="F452" s="94"/>
    </row>
    <row r="453" ht="15.75" customHeight="1">
      <c r="A453" s="94"/>
      <c r="B453" s="94"/>
      <c r="C453" s="94"/>
      <c r="D453" s="94"/>
      <c r="E453" s="94"/>
      <c r="F453" s="94"/>
    </row>
    <row r="454" ht="15.75" customHeight="1">
      <c r="A454" s="94"/>
      <c r="B454" s="94"/>
      <c r="C454" s="94"/>
      <c r="D454" s="94"/>
      <c r="E454" s="94"/>
      <c r="F454" s="94"/>
    </row>
    <row r="455" ht="15.75" customHeight="1">
      <c r="A455" s="94"/>
      <c r="B455" s="94"/>
      <c r="C455" s="94"/>
      <c r="D455" s="94"/>
      <c r="E455" s="94"/>
      <c r="F455" s="94"/>
    </row>
    <row r="456" ht="15.75" customHeight="1">
      <c r="A456" s="94"/>
      <c r="B456" s="94"/>
      <c r="C456" s="94"/>
      <c r="D456" s="94"/>
      <c r="E456" s="94"/>
      <c r="F456" s="94"/>
    </row>
    <row r="457" ht="15.75" customHeight="1">
      <c r="A457" s="94"/>
      <c r="B457" s="94"/>
      <c r="C457" s="94"/>
      <c r="D457" s="94"/>
      <c r="E457" s="94"/>
      <c r="F457" s="94"/>
    </row>
    <row r="458" ht="15.75" customHeight="1">
      <c r="A458" s="94"/>
      <c r="B458" s="94"/>
      <c r="C458" s="94"/>
      <c r="D458" s="94"/>
      <c r="E458" s="94"/>
      <c r="F458" s="94"/>
    </row>
    <row r="459" ht="15.75" customHeight="1">
      <c r="A459" s="94"/>
      <c r="B459" s="94"/>
      <c r="C459" s="94"/>
      <c r="D459" s="94"/>
      <c r="E459" s="94"/>
      <c r="F459" s="94"/>
    </row>
    <row r="460" ht="15.75" customHeight="1">
      <c r="A460" s="94"/>
      <c r="B460" s="94"/>
      <c r="C460" s="94"/>
      <c r="D460" s="94"/>
      <c r="E460" s="94"/>
      <c r="F460" s="94"/>
    </row>
    <row r="461" ht="15.75" customHeight="1">
      <c r="A461" s="94"/>
      <c r="B461" s="94"/>
      <c r="C461" s="94"/>
      <c r="D461" s="94"/>
      <c r="E461" s="94"/>
      <c r="F461" s="94"/>
    </row>
    <row r="462" ht="15.75" customHeight="1">
      <c r="A462" s="94"/>
      <c r="B462" s="94"/>
      <c r="C462" s="94"/>
      <c r="D462" s="94"/>
      <c r="E462" s="94"/>
      <c r="F462" s="94"/>
    </row>
    <row r="463" ht="15.75" customHeight="1">
      <c r="A463" s="94"/>
      <c r="B463" s="94"/>
      <c r="C463" s="94"/>
      <c r="D463" s="94"/>
      <c r="E463" s="94"/>
      <c r="F463" s="94"/>
    </row>
    <row r="464" ht="15.75" customHeight="1">
      <c r="A464" s="94"/>
      <c r="B464" s="94"/>
      <c r="C464" s="94"/>
      <c r="D464" s="94"/>
      <c r="E464" s="94"/>
      <c r="F464" s="94"/>
    </row>
    <row r="465" ht="15.75" customHeight="1">
      <c r="A465" s="94"/>
      <c r="B465" s="94"/>
      <c r="C465" s="94"/>
      <c r="D465" s="94"/>
      <c r="E465" s="94"/>
      <c r="F465" s="94"/>
    </row>
    <row r="466" ht="15.75" customHeight="1">
      <c r="A466" s="94"/>
      <c r="B466" s="94"/>
      <c r="C466" s="94"/>
      <c r="D466" s="94"/>
      <c r="E466" s="94"/>
      <c r="F466" s="94"/>
    </row>
    <row r="467" ht="15.75" customHeight="1">
      <c r="A467" s="94"/>
      <c r="B467" s="94"/>
      <c r="C467" s="94"/>
      <c r="D467" s="94"/>
      <c r="E467" s="94"/>
      <c r="F467" s="94"/>
    </row>
    <row r="468" ht="15.75" customHeight="1">
      <c r="A468" s="94"/>
      <c r="B468" s="94"/>
      <c r="C468" s="94"/>
      <c r="D468" s="94"/>
      <c r="E468" s="94"/>
      <c r="F468" s="94"/>
    </row>
    <row r="469" ht="15.75" customHeight="1">
      <c r="A469" s="94"/>
      <c r="B469" s="94"/>
      <c r="C469" s="94"/>
      <c r="D469" s="94"/>
      <c r="E469" s="94"/>
      <c r="F469" s="94"/>
    </row>
    <row r="470" ht="15.75" customHeight="1">
      <c r="A470" s="94"/>
      <c r="B470" s="94"/>
      <c r="C470" s="94"/>
      <c r="D470" s="94"/>
      <c r="E470" s="94"/>
      <c r="F470" s="94"/>
    </row>
    <row r="471" ht="15.75" customHeight="1">
      <c r="A471" s="94"/>
      <c r="B471" s="94"/>
      <c r="C471" s="94"/>
      <c r="D471" s="94"/>
      <c r="E471" s="94"/>
      <c r="F471" s="94"/>
    </row>
    <row r="472" ht="15.75" customHeight="1">
      <c r="A472" s="94"/>
      <c r="B472" s="94"/>
      <c r="C472" s="94"/>
      <c r="D472" s="94"/>
      <c r="E472" s="94"/>
      <c r="F472" s="94"/>
    </row>
    <row r="473" ht="15.75" customHeight="1">
      <c r="A473" s="94"/>
      <c r="B473" s="94"/>
      <c r="C473" s="94"/>
      <c r="D473" s="94"/>
      <c r="E473" s="94"/>
      <c r="F473" s="94"/>
    </row>
    <row r="474" ht="15.75" customHeight="1">
      <c r="A474" s="94"/>
      <c r="B474" s="94"/>
      <c r="C474" s="94"/>
      <c r="D474" s="94"/>
      <c r="E474" s="94"/>
      <c r="F474" s="94"/>
    </row>
    <row r="475" ht="15.75" customHeight="1">
      <c r="A475" s="94"/>
      <c r="B475" s="94"/>
      <c r="C475" s="94"/>
      <c r="D475" s="94"/>
      <c r="E475" s="94"/>
      <c r="F475" s="94"/>
    </row>
    <row r="476" ht="15.75" customHeight="1">
      <c r="A476" s="94"/>
      <c r="B476" s="94"/>
      <c r="C476" s="94"/>
      <c r="D476" s="94"/>
      <c r="E476" s="94"/>
      <c r="F476" s="94"/>
    </row>
    <row r="477" ht="15.75" customHeight="1">
      <c r="A477" s="94"/>
      <c r="B477" s="94"/>
      <c r="C477" s="94"/>
      <c r="D477" s="94"/>
      <c r="E477" s="94"/>
      <c r="F477" s="94"/>
    </row>
    <row r="478" ht="15.75" customHeight="1">
      <c r="A478" s="94"/>
      <c r="B478" s="94"/>
      <c r="C478" s="94"/>
      <c r="D478" s="94"/>
      <c r="E478" s="94"/>
      <c r="F478" s="94"/>
    </row>
    <row r="479" ht="15.75" customHeight="1">
      <c r="A479" s="94"/>
      <c r="B479" s="94"/>
      <c r="C479" s="94"/>
      <c r="D479" s="94"/>
      <c r="E479" s="94"/>
      <c r="F479" s="94"/>
    </row>
    <row r="480" ht="15.75" customHeight="1">
      <c r="A480" s="94"/>
      <c r="B480" s="94"/>
      <c r="C480" s="94"/>
      <c r="D480" s="94"/>
      <c r="E480" s="94"/>
      <c r="F480" s="94"/>
    </row>
    <row r="481" ht="15.75" customHeight="1">
      <c r="A481" s="94"/>
      <c r="B481" s="94"/>
      <c r="C481" s="94"/>
      <c r="D481" s="94"/>
      <c r="E481" s="94"/>
      <c r="F481" s="94"/>
    </row>
    <row r="482" ht="15.75" customHeight="1">
      <c r="A482" s="94"/>
      <c r="B482" s="94"/>
      <c r="C482" s="94"/>
      <c r="D482" s="94"/>
      <c r="E482" s="94"/>
      <c r="F482" s="94"/>
    </row>
    <row r="483" ht="15.75" customHeight="1">
      <c r="A483" s="94"/>
      <c r="B483" s="94"/>
      <c r="C483" s="94"/>
      <c r="D483" s="94"/>
      <c r="E483" s="94"/>
      <c r="F483" s="94"/>
    </row>
    <row r="484" ht="15.75" customHeight="1">
      <c r="A484" s="94"/>
      <c r="B484" s="94"/>
      <c r="C484" s="94"/>
      <c r="D484" s="94"/>
      <c r="E484" s="94"/>
      <c r="F484" s="94"/>
    </row>
    <row r="485" ht="15.75" customHeight="1">
      <c r="A485" s="94"/>
      <c r="B485" s="94"/>
      <c r="C485" s="94"/>
      <c r="D485" s="94"/>
      <c r="E485" s="94"/>
      <c r="F485" s="94"/>
    </row>
    <row r="486" ht="15.75" customHeight="1">
      <c r="A486" s="94"/>
      <c r="B486" s="94"/>
      <c r="C486" s="94"/>
      <c r="D486" s="94"/>
      <c r="E486" s="94"/>
      <c r="F486" s="94"/>
    </row>
    <row r="487" ht="15.75" customHeight="1">
      <c r="A487" s="94"/>
      <c r="B487" s="94"/>
      <c r="C487" s="94"/>
      <c r="D487" s="94"/>
      <c r="E487" s="94"/>
      <c r="F487" s="94"/>
    </row>
    <row r="488" ht="15.75" customHeight="1">
      <c r="A488" s="94"/>
      <c r="B488" s="94"/>
      <c r="C488" s="94"/>
      <c r="D488" s="94"/>
      <c r="E488" s="94"/>
      <c r="F488" s="94"/>
    </row>
    <row r="489" ht="15.75" customHeight="1">
      <c r="A489" s="94"/>
      <c r="B489" s="94"/>
      <c r="C489" s="94"/>
      <c r="D489" s="94"/>
      <c r="E489" s="94"/>
      <c r="F489" s="94"/>
    </row>
    <row r="490" ht="15.75" customHeight="1">
      <c r="A490" s="94"/>
      <c r="B490" s="94"/>
      <c r="C490" s="94"/>
      <c r="D490" s="94"/>
      <c r="E490" s="94"/>
      <c r="F490" s="94"/>
    </row>
    <row r="491" ht="15.75" customHeight="1">
      <c r="A491" s="94"/>
      <c r="B491" s="94"/>
      <c r="C491" s="94"/>
      <c r="D491" s="94"/>
      <c r="E491" s="94"/>
      <c r="F491" s="94"/>
    </row>
    <row r="492" ht="15.75" customHeight="1">
      <c r="A492" s="94"/>
      <c r="B492" s="94"/>
      <c r="C492" s="94"/>
      <c r="D492" s="94"/>
      <c r="E492" s="94"/>
      <c r="F492" s="94"/>
    </row>
    <row r="493" ht="15.75" customHeight="1">
      <c r="A493" s="94"/>
      <c r="B493" s="94"/>
      <c r="C493" s="94"/>
      <c r="D493" s="94"/>
      <c r="E493" s="94"/>
      <c r="F493" s="94"/>
    </row>
    <row r="494" ht="15.75" customHeight="1">
      <c r="A494" s="94"/>
      <c r="B494" s="94"/>
      <c r="C494" s="94"/>
      <c r="D494" s="94"/>
      <c r="E494" s="94"/>
      <c r="F494" s="94"/>
    </row>
    <row r="495" ht="15.75" customHeight="1">
      <c r="A495" s="94"/>
      <c r="B495" s="94"/>
      <c r="C495" s="94"/>
      <c r="D495" s="94"/>
      <c r="E495" s="94"/>
      <c r="F495" s="94"/>
    </row>
    <row r="496" ht="15.75" customHeight="1">
      <c r="A496" s="94"/>
      <c r="B496" s="94"/>
      <c r="C496" s="94"/>
      <c r="D496" s="94"/>
      <c r="E496" s="94"/>
      <c r="F496" s="94"/>
    </row>
    <row r="497" ht="15.75" customHeight="1">
      <c r="A497" s="94"/>
      <c r="B497" s="94"/>
      <c r="C497" s="94"/>
      <c r="D497" s="94"/>
      <c r="E497" s="94"/>
      <c r="F497" s="94"/>
    </row>
    <row r="498" ht="15.75" customHeight="1">
      <c r="A498" s="94"/>
      <c r="B498" s="94"/>
      <c r="C498" s="94"/>
      <c r="D498" s="94"/>
      <c r="E498" s="94"/>
      <c r="F498" s="94"/>
    </row>
    <row r="499" ht="15.75" customHeight="1">
      <c r="A499" s="94"/>
      <c r="B499" s="94"/>
      <c r="C499" s="94"/>
      <c r="D499" s="94"/>
      <c r="E499" s="94"/>
      <c r="F499" s="94"/>
    </row>
    <row r="500" ht="15.75" customHeight="1">
      <c r="A500" s="94"/>
      <c r="B500" s="94"/>
      <c r="C500" s="94"/>
      <c r="D500" s="94"/>
      <c r="E500" s="94"/>
      <c r="F500" s="94"/>
    </row>
    <row r="501" ht="15.75" customHeight="1">
      <c r="A501" s="94"/>
      <c r="B501" s="94"/>
      <c r="C501" s="94"/>
      <c r="D501" s="94"/>
      <c r="E501" s="94"/>
      <c r="F501" s="94"/>
    </row>
    <row r="502" ht="15.75" customHeight="1">
      <c r="A502" s="94"/>
      <c r="B502" s="94"/>
      <c r="C502" s="94"/>
      <c r="D502" s="94"/>
      <c r="E502" s="94"/>
      <c r="F502" s="94"/>
    </row>
    <row r="503" ht="15.75" customHeight="1">
      <c r="A503" s="94"/>
      <c r="B503" s="94"/>
      <c r="C503" s="94"/>
      <c r="D503" s="94"/>
      <c r="E503" s="94"/>
      <c r="F503" s="94"/>
    </row>
    <row r="504" ht="15.75" customHeight="1">
      <c r="A504" s="94"/>
      <c r="B504" s="94"/>
      <c r="C504" s="94"/>
      <c r="D504" s="94"/>
      <c r="E504" s="94"/>
      <c r="F504" s="94"/>
    </row>
    <row r="505" ht="15.75" customHeight="1">
      <c r="A505" s="94"/>
      <c r="B505" s="94"/>
      <c r="C505" s="94"/>
      <c r="D505" s="94"/>
      <c r="E505" s="94"/>
      <c r="F505" s="94"/>
    </row>
    <row r="506" ht="15.75" customHeight="1">
      <c r="A506" s="94"/>
      <c r="B506" s="94"/>
      <c r="C506" s="94"/>
      <c r="D506" s="94"/>
      <c r="E506" s="94"/>
      <c r="F506" s="94"/>
    </row>
    <row r="507" ht="15.75" customHeight="1">
      <c r="A507" s="94"/>
      <c r="B507" s="94"/>
      <c r="C507" s="94"/>
      <c r="D507" s="94"/>
      <c r="E507" s="94"/>
      <c r="F507" s="94"/>
    </row>
    <row r="508" ht="15.75" customHeight="1">
      <c r="A508" s="94"/>
      <c r="B508" s="94"/>
      <c r="C508" s="94"/>
      <c r="D508" s="94"/>
      <c r="E508" s="94"/>
      <c r="F508" s="94"/>
    </row>
    <row r="509" ht="15.75" customHeight="1">
      <c r="A509" s="94"/>
      <c r="B509" s="94"/>
      <c r="C509" s="94"/>
      <c r="D509" s="94"/>
      <c r="E509" s="94"/>
      <c r="F509" s="94"/>
    </row>
    <row r="510" ht="15.75" customHeight="1">
      <c r="A510" s="94"/>
      <c r="B510" s="94"/>
      <c r="C510" s="94"/>
      <c r="D510" s="94"/>
      <c r="E510" s="94"/>
      <c r="F510" s="94"/>
    </row>
    <row r="511" ht="15.75" customHeight="1">
      <c r="A511" s="94"/>
      <c r="B511" s="94"/>
      <c r="C511" s="94"/>
      <c r="D511" s="94"/>
      <c r="E511" s="94"/>
      <c r="F511" s="94"/>
    </row>
    <row r="512" ht="15.75" customHeight="1">
      <c r="A512" s="94"/>
      <c r="B512" s="94"/>
      <c r="C512" s="94"/>
      <c r="D512" s="94"/>
      <c r="E512" s="94"/>
      <c r="F512" s="94"/>
    </row>
    <row r="513" ht="15.75" customHeight="1">
      <c r="A513" s="94"/>
      <c r="B513" s="94"/>
      <c r="C513" s="94"/>
      <c r="D513" s="94"/>
      <c r="E513" s="94"/>
      <c r="F513" s="94"/>
    </row>
    <row r="514" ht="15.75" customHeight="1">
      <c r="A514" s="94"/>
      <c r="B514" s="94"/>
      <c r="C514" s="94"/>
      <c r="D514" s="94"/>
      <c r="E514" s="94"/>
      <c r="F514" s="94"/>
    </row>
    <row r="515" ht="15.75" customHeight="1">
      <c r="A515" s="94"/>
      <c r="B515" s="94"/>
      <c r="C515" s="94"/>
      <c r="D515" s="94"/>
      <c r="E515" s="94"/>
      <c r="F515" s="94"/>
    </row>
    <row r="516" ht="15.75" customHeight="1">
      <c r="A516" s="94"/>
      <c r="B516" s="94"/>
      <c r="C516" s="94"/>
      <c r="D516" s="94"/>
      <c r="E516" s="94"/>
      <c r="F516" s="94"/>
    </row>
    <row r="517" ht="15.75" customHeight="1">
      <c r="A517" s="94"/>
      <c r="B517" s="94"/>
      <c r="C517" s="94"/>
      <c r="D517" s="94"/>
      <c r="E517" s="94"/>
      <c r="F517" s="94"/>
    </row>
    <row r="518" ht="15.75" customHeight="1">
      <c r="A518" s="94"/>
      <c r="B518" s="94"/>
      <c r="C518" s="94"/>
      <c r="D518" s="94"/>
      <c r="E518" s="94"/>
      <c r="F518" s="94"/>
    </row>
    <row r="519" ht="15.75" customHeight="1">
      <c r="A519" s="94"/>
      <c r="B519" s="94"/>
      <c r="C519" s="94"/>
      <c r="D519" s="94"/>
      <c r="E519" s="94"/>
      <c r="F519" s="94"/>
    </row>
    <row r="520" ht="15.75" customHeight="1">
      <c r="A520" s="94"/>
      <c r="B520" s="94"/>
      <c r="C520" s="94"/>
      <c r="D520" s="94"/>
      <c r="E520" s="94"/>
      <c r="F520" s="94"/>
    </row>
    <row r="521" ht="15.75" customHeight="1">
      <c r="A521" s="94"/>
      <c r="B521" s="94"/>
      <c r="C521" s="94"/>
      <c r="D521" s="94"/>
      <c r="E521" s="94"/>
      <c r="F521" s="94"/>
    </row>
    <row r="522" ht="15.75" customHeight="1">
      <c r="A522" s="94"/>
      <c r="B522" s="94"/>
      <c r="C522" s="94"/>
      <c r="D522" s="94"/>
      <c r="E522" s="94"/>
      <c r="F522" s="94"/>
    </row>
    <row r="523" ht="15.75" customHeight="1">
      <c r="A523" s="94"/>
      <c r="B523" s="94"/>
      <c r="C523" s="94"/>
      <c r="D523" s="94"/>
      <c r="E523" s="94"/>
      <c r="F523" s="94"/>
    </row>
    <row r="524" ht="15.75" customHeight="1">
      <c r="A524" s="94"/>
      <c r="B524" s="94"/>
      <c r="C524" s="94"/>
      <c r="D524" s="94"/>
      <c r="E524" s="94"/>
      <c r="F524" s="94"/>
    </row>
    <row r="525" ht="15.75" customHeight="1">
      <c r="A525" s="94"/>
      <c r="B525" s="94"/>
      <c r="C525" s="94"/>
      <c r="D525" s="94"/>
      <c r="E525" s="94"/>
      <c r="F525" s="94"/>
    </row>
    <row r="526" ht="15.75" customHeight="1">
      <c r="A526" s="94"/>
      <c r="B526" s="94"/>
      <c r="C526" s="94"/>
      <c r="D526" s="94"/>
      <c r="E526" s="94"/>
      <c r="F526" s="94"/>
    </row>
    <row r="527" ht="15.75" customHeight="1">
      <c r="A527" s="94"/>
      <c r="B527" s="94"/>
      <c r="C527" s="94"/>
      <c r="D527" s="94"/>
      <c r="E527" s="94"/>
      <c r="F527" s="94"/>
    </row>
    <row r="528" ht="15.75" customHeight="1">
      <c r="A528" s="94"/>
      <c r="B528" s="94"/>
      <c r="C528" s="94"/>
      <c r="D528" s="94"/>
      <c r="E528" s="94"/>
      <c r="F528" s="94"/>
    </row>
    <row r="529" ht="15.75" customHeight="1">
      <c r="A529" s="94"/>
      <c r="B529" s="94"/>
      <c r="C529" s="94"/>
      <c r="D529" s="94"/>
      <c r="E529" s="94"/>
      <c r="F529" s="94"/>
    </row>
    <row r="530" ht="15.75" customHeight="1">
      <c r="A530" s="94"/>
      <c r="B530" s="94"/>
      <c r="C530" s="94"/>
      <c r="D530" s="94"/>
      <c r="E530" s="94"/>
      <c r="F530" s="94"/>
    </row>
    <row r="531" ht="15.75" customHeight="1">
      <c r="A531" s="94"/>
      <c r="B531" s="94"/>
      <c r="C531" s="94"/>
      <c r="D531" s="94"/>
      <c r="E531" s="94"/>
      <c r="F531" s="94"/>
    </row>
    <row r="532" ht="15.75" customHeight="1">
      <c r="A532" s="94"/>
      <c r="B532" s="94"/>
      <c r="C532" s="94"/>
      <c r="D532" s="94"/>
      <c r="E532" s="94"/>
      <c r="F532" s="94"/>
    </row>
    <row r="533" ht="15.75" customHeight="1">
      <c r="A533" s="94"/>
      <c r="B533" s="94"/>
      <c r="C533" s="94"/>
      <c r="D533" s="94"/>
      <c r="E533" s="94"/>
      <c r="F533" s="94"/>
    </row>
    <row r="534" ht="15.75" customHeight="1">
      <c r="A534" s="94"/>
      <c r="B534" s="94"/>
      <c r="C534" s="94"/>
      <c r="D534" s="94"/>
      <c r="E534" s="94"/>
      <c r="F534" s="94"/>
    </row>
    <row r="535" ht="15.75" customHeight="1">
      <c r="A535" s="94"/>
      <c r="B535" s="94"/>
      <c r="C535" s="94"/>
      <c r="D535" s="94"/>
      <c r="E535" s="94"/>
      <c r="F535" s="94"/>
    </row>
    <row r="536" ht="15.75" customHeight="1">
      <c r="A536" s="94"/>
      <c r="B536" s="94"/>
      <c r="C536" s="94"/>
      <c r="D536" s="94"/>
      <c r="E536" s="94"/>
      <c r="F536" s="94"/>
    </row>
    <row r="537" ht="15.75" customHeight="1">
      <c r="A537" s="94"/>
      <c r="B537" s="94"/>
      <c r="C537" s="94"/>
      <c r="D537" s="94"/>
      <c r="E537" s="94"/>
      <c r="F537" s="94"/>
    </row>
    <row r="538" ht="15.75" customHeight="1">
      <c r="A538" s="94"/>
      <c r="B538" s="94"/>
      <c r="C538" s="94"/>
      <c r="D538" s="94"/>
      <c r="E538" s="94"/>
      <c r="F538" s="94"/>
    </row>
    <row r="539" ht="15.75" customHeight="1">
      <c r="A539" s="94"/>
      <c r="B539" s="94"/>
      <c r="C539" s="94"/>
      <c r="D539" s="94"/>
      <c r="E539" s="94"/>
      <c r="F539" s="94"/>
    </row>
    <row r="540" ht="15.75" customHeight="1">
      <c r="A540" s="94"/>
      <c r="B540" s="94"/>
      <c r="C540" s="94"/>
      <c r="D540" s="94"/>
      <c r="E540" s="94"/>
      <c r="F540" s="94"/>
    </row>
    <row r="541" ht="15.75" customHeight="1">
      <c r="A541" s="94"/>
      <c r="B541" s="94"/>
      <c r="C541" s="94"/>
      <c r="D541" s="94"/>
      <c r="E541" s="94"/>
      <c r="F541" s="94"/>
    </row>
    <row r="542" ht="15.75" customHeight="1">
      <c r="A542" s="94"/>
      <c r="B542" s="94"/>
      <c r="C542" s="94"/>
      <c r="D542" s="94"/>
      <c r="E542" s="94"/>
      <c r="F542" s="94"/>
    </row>
    <row r="543" ht="15.75" customHeight="1">
      <c r="A543" s="94"/>
      <c r="B543" s="94"/>
      <c r="C543" s="94"/>
      <c r="D543" s="94"/>
      <c r="E543" s="94"/>
      <c r="F543" s="94"/>
    </row>
    <row r="544" ht="15.75" customHeight="1">
      <c r="A544" s="94"/>
      <c r="B544" s="94"/>
      <c r="C544" s="94"/>
      <c r="D544" s="94"/>
      <c r="E544" s="94"/>
      <c r="F544" s="94"/>
    </row>
    <row r="545" ht="15.75" customHeight="1">
      <c r="A545" s="94"/>
      <c r="B545" s="94"/>
      <c r="C545" s="94"/>
      <c r="D545" s="94"/>
      <c r="E545" s="94"/>
      <c r="F545" s="94"/>
    </row>
    <row r="546" ht="15.75" customHeight="1">
      <c r="A546" s="94"/>
      <c r="B546" s="94"/>
      <c r="C546" s="94"/>
      <c r="D546" s="94"/>
      <c r="E546" s="94"/>
      <c r="F546" s="94"/>
    </row>
    <row r="547" ht="15.75" customHeight="1">
      <c r="A547" s="94"/>
      <c r="B547" s="94"/>
      <c r="C547" s="94"/>
      <c r="D547" s="94"/>
      <c r="E547" s="94"/>
      <c r="F547" s="94"/>
    </row>
    <row r="548" ht="15.75" customHeight="1">
      <c r="A548" s="94"/>
      <c r="B548" s="94"/>
      <c r="C548" s="94"/>
      <c r="D548" s="94"/>
      <c r="E548" s="94"/>
      <c r="F548" s="94"/>
    </row>
    <row r="549" ht="15.75" customHeight="1">
      <c r="A549" s="94"/>
      <c r="B549" s="94"/>
      <c r="C549" s="94"/>
      <c r="D549" s="94"/>
      <c r="E549" s="94"/>
      <c r="F549" s="94"/>
    </row>
    <row r="550" ht="15.75" customHeight="1">
      <c r="A550" s="94"/>
      <c r="B550" s="94"/>
      <c r="C550" s="94"/>
      <c r="D550" s="94"/>
      <c r="E550" s="94"/>
      <c r="F550" s="94"/>
    </row>
    <row r="551" ht="15.75" customHeight="1">
      <c r="A551" s="94"/>
      <c r="B551" s="94"/>
      <c r="C551" s="94"/>
      <c r="D551" s="94"/>
      <c r="E551" s="94"/>
      <c r="F551" s="94"/>
    </row>
    <row r="552" ht="15.75" customHeight="1">
      <c r="A552" s="94"/>
      <c r="B552" s="94"/>
      <c r="C552" s="94"/>
      <c r="D552" s="94"/>
      <c r="E552" s="94"/>
      <c r="F552" s="94"/>
    </row>
    <row r="553" ht="15.75" customHeight="1">
      <c r="A553" s="94"/>
      <c r="B553" s="94"/>
      <c r="C553" s="94"/>
      <c r="D553" s="94"/>
      <c r="E553" s="94"/>
      <c r="F553" s="94"/>
    </row>
    <row r="554" ht="15.75" customHeight="1">
      <c r="A554" s="94"/>
      <c r="B554" s="94"/>
      <c r="C554" s="94"/>
      <c r="D554" s="94"/>
      <c r="E554" s="94"/>
      <c r="F554" s="94"/>
    </row>
    <row r="555" ht="15.75" customHeight="1">
      <c r="A555" s="94"/>
      <c r="B555" s="94"/>
      <c r="C555" s="94"/>
      <c r="D555" s="94"/>
      <c r="E555" s="94"/>
      <c r="F555" s="94"/>
    </row>
    <row r="556" ht="15.75" customHeight="1">
      <c r="A556" s="94"/>
      <c r="B556" s="94"/>
      <c r="C556" s="94"/>
      <c r="D556" s="94"/>
      <c r="E556" s="94"/>
      <c r="F556" s="94"/>
    </row>
    <row r="557" ht="15.75" customHeight="1">
      <c r="A557" s="94"/>
      <c r="B557" s="94"/>
      <c r="C557" s="94"/>
      <c r="D557" s="94"/>
      <c r="E557" s="94"/>
      <c r="F557" s="94"/>
    </row>
    <row r="558" ht="15.75" customHeight="1">
      <c r="A558" s="94"/>
      <c r="B558" s="94"/>
      <c r="C558" s="94"/>
      <c r="D558" s="94"/>
      <c r="E558" s="94"/>
      <c r="F558" s="94"/>
    </row>
    <row r="559" ht="15.75" customHeight="1">
      <c r="A559" s="94"/>
      <c r="B559" s="94"/>
      <c r="C559" s="94"/>
      <c r="D559" s="94"/>
      <c r="E559" s="94"/>
      <c r="F559" s="94"/>
    </row>
    <row r="560" ht="15.75" customHeight="1">
      <c r="A560" s="94"/>
      <c r="B560" s="94"/>
      <c r="C560" s="94"/>
      <c r="D560" s="94"/>
      <c r="E560" s="94"/>
      <c r="F560" s="94"/>
    </row>
    <row r="561" ht="15.75" customHeight="1">
      <c r="A561" s="94"/>
      <c r="B561" s="94"/>
      <c r="C561" s="94"/>
      <c r="D561" s="94"/>
      <c r="E561" s="94"/>
      <c r="F561" s="94"/>
    </row>
    <row r="562" ht="15.75" customHeight="1">
      <c r="A562" s="94"/>
      <c r="B562" s="94"/>
      <c r="C562" s="94"/>
      <c r="D562" s="94"/>
      <c r="E562" s="94"/>
      <c r="F562" s="94"/>
    </row>
    <row r="563" ht="15.75" customHeight="1">
      <c r="A563" s="94"/>
      <c r="B563" s="94"/>
      <c r="C563" s="94"/>
      <c r="D563" s="94"/>
      <c r="E563" s="94"/>
      <c r="F563" s="94"/>
    </row>
    <row r="564" ht="15.75" customHeight="1">
      <c r="A564" s="94"/>
      <c r="B564" s="94"/>
      <c r="C564" s="94"/>
      <c r="D564" s="94"/>
      <c r="E564" s="94"/>
      <c r="F564" s="94"/>
    </row>
    <row r="565" ht="15.75" customHeight="1">
      <c r="A565" s="94"/>
      <c r="B565" s="94"/>
      <c r="C565" s="94"/>
      <c r="D565" s="94"/>
      <c r="E565" s="94"/>
      <c r="F565" s="94"/>
    </row>
    <row r="566" ht="15.75" customHeight="1">
      <c r="A566" s="94"/>
      <c r="B566" s="94"/>
      <c r="C566" s="94"/>
      <c r="D566" s="94"/>
      <c r="E566" s="94"/>
      <c r="F566" s="94"/>
    </row>
    <row r="567" ht="15.75" customHeight="1">
      <c r="A567" s="94"/>
      <c r="B567" s="94"/>
      <c r="C567" s="94"/>
      <c r="D567" s="94"/>
      <c r="E567" s="94"/>
      <c r="F567" s="94"/>
    </row>
    <row r="568" ht="15.75" customHeight="1">
      <c r="A568" s="94"/>
      <c r="B568" s="94"/>
      <c r="C568" s="94"/>
      <c r="D568" s="94"/>
      <c r="E568" s="94"/>
      <c r="F568" s="94"/>
    </row>
    <row r="569" ht="15.75" customHeight="1">
      <c r="A569" s="94"/>
      <c r="B569" s="94"/>
      <c r="C569" s="94"/>
      <c r="D569" s="94"/>
      <c r="E569" s="94"/>
      <c r="F569" s="94"/>
    </row>
    <row r="570" ht="15.75" customHeight="1">
      <c r="A570" s="94"/>
      <c r="B570" s="94"/>
      <c r="C570" s="94"/>
      <c r="D570" s="94"/>
      <c r="E570" s="94"/>
      <c r="F570" s="94"/>
    </row>
    <row r="571" ht="15.75" customHeight="1">
      <c r="A571" s="94"/>
      <c r="B571" s="94"/>
      <c r="C571" s="94"/>
      <c r="D571" s="94"/>
      <c r="E571" s="94"/>
      <c r="F571" s="94"/>
    </row>
    <row r="572" ht="15.75" customHeight="1">
      <c r="A572" s="94"/>
      <c r="B572" s="94"/>
      <c r="C572" s="94"/>
      <c r="D572" s="94"/>
      <c r="E572" s="94"/>
      <c r="F572" s="94"/>
    </row>
    <row r="573" ht="15.75" customHeight="1">
      <c r="A573" s="94"/>
      <c r="B573" s="94"/>
      <c r="C573" s="94"/>
      <c r="D573" s="94"/>
      <c r="E573" s="94"/>
      <c r="F573" s="94"/>
    </row>
    <row r="574" ht="15.75" customHeight="1">
      <c r="A574" s="94"/>
      <c r="B574" s="94"/>
      <c r="C574" s="94"/>
      <c r="D574" s="94"/>
      <c r="E574" s="94"/>
      <c r="F574" s="94"/>
    </row>
    <row r="575" ht="15.75" customHeight="1">
      <c r="A575" s="94"/>
      <c r="B575" s="94"/>
      <c r="C575" s="94"/>
      <c r="D575" s="94"/>
      <c r="E575" s="94"/>
      <c r="F575" s="94"/>
    </row>
    <row r="576" ht="15.75" customHeight="1">
      <c r="A576" s="94"/>
      <c r="B576" s="94"/>
      <c r="C576" s="94"/>
      <c r="D576" s="94"/>
      <c r="E576" s="94"/>
      <c r="F576" s="94"/>
    </row>
    <row r="577" ht="15.75" customHeight="1">
      <c r="A577" s="94"/>
      <c r="B577" s="94"/>
      <c r="C577" s="94"/>
      <c r="D577" s="94"/>
      <c r="E577" s="94"/>
      <c r="F577" s="94"/>
    </row>
    <row r="578" ht="15.75" customHeight="1">
      <c r="A578" s="94"/>
      <c r="B578" s="94"/>
      <c r="C578" s="94"/>
      <c r="D578" s="94"/>
      <c r="E578" s="94"/>
      <c r="F578" s="94"/>
    </row>
    <row r="579" ht="15.75" customHeight="1">
      <c r="A579" s="94"/>
      <c r="B579" s="94"/>
      <c r="C579" s="94"/>
      <c r="D579" s="94"/>
      <c r="E579" s="94"/>
      <c r="F579" s="94"/>
    </row>
    <row r="580" ht="15.75" customHeight="1">
      <c r="A580" s="94"/>
      <c r="B580" s="94"/>
      <c r="C580" s="94"/>
      <c r="D580" s="94"/>
      <c r="E580" s="94"/>
      <c r="F580" s="94"/>
    </row>
    <row r="581" ht="15.75" customHeight="1">
      <c r="A581" s="94"/>
      <c r="B581" s="94"/>
      <c r="C581" s="94"/>
      <c r="D581" s="94"/>
      <c r="E581" s="94"/>
      <c r="F581" s="94"/>
    </row>
    <row r="582" ht="15.75" customHeight="1">
      <c r="A582" s="94"/>
      <c r="B582" s="94"/>
      <c r="C582" s="94"/>
      <c r="D582" s="94"/>
      <c r="E582" s="94"/>
      <c r="F582" s="94"/>
    </row>
    <row r="583" ht="15.75" customHeight="1">
      <c r="A583" s="94"/>
      <c r="B583" s="94"/>
      <c r="C583" s="94"/>
      <c r="D583" s="94"/>
      <c r="E583" s="94"/>
      <c r="F583" s="94"/>
    </row>
    <row r="584" ht="15.75" customHeight="1">
      <c r="A584" s="94"/>
      <c r="B584" s="94"/>
      <c r="C584" s="94"/>
      <c r="D584" s="94"/>
      <c r="E584" s="94"/>
      <c r="F584" s="94"/>
    </row>
    <row r="585" ht="15.75" customHeight="1">
      <c r="A585" s="94"/>
      <c r="B585" s="94"/>
      <c r="C585" s="94"/>
      <c r="D585" s="94"/>
      <c r="E585" s="94"/>
      <c r="F585" s="94"/>
    </row>
    <row r="586" ht="15.75" customHeight="1">
      <c r="A586" s="94"/>
      <c r="B586" s="94"/>
      <c r="C586" s="94"/>
      <c r="D586" s="94"/>
      <c r="E586" s="94"/>
      <c r="F586" s="94"/>
    </row>
    <row r="587" ht="15.75" customHeight="1">
      <c r="A587" s="94"/>
      <c r="B587" s="94"/>
      <c r="C587" s="94"/>
      <c r="D587" s="94"/>
      <c r="E587" s="94"/>
      <c r="F587" s="94"/>
    </row>
    <row r="588" ht="15.75" customHeight="1">
      <c r="A588" s="94"/>
      <c r="B588" s="94"/>
      <c r="C588" s="94"/>
      <c r="D588" s="94"/>
      <c r="E588" s="94"/>
      <c r="F588" s="94"/>
    </row>
    <row r="589" ht="15.75" customHeight="1">
      <c r="A589" s="94"/>
      <c r="B589" s="94"/>
      <c r="C589" s="94"/>
      <c r="D589" s="94"/>
      <c r="E589" s="94"/>
      <c r="F589" s="94"/>
    </row>
    <row r="590" ht="15.75" customHeight="1">
      <c r="A590" s="94"/>
      <c r="B590" s="94"/>
      <c r="C590" s="94"/>
      <c r="D590" s="94"/>
      <c r="E590" s="94"/>
      <c r="F590" s="94"/>
    </row>
    <row r="591" ht="15.75" customHeight="1">
      <c r="A591" s="94"/>
      <c r="B591" s="94"/>
      <c r="C591" s="94"/>
      <c r="D591" s="94"/>
      <c r="E591" s="94"/>
      <c r="F591" s="94"/>
    </row>
    <row r="592" ht="15.75" customHeight="1">
      <c r="A592" s="94"/>
      <c r="B592" s="94"/>
      <c r="C592" s="94"/>
      <c r="D592" s="94"/>
      <c r="E592" s="94"/>
      <c r="F592" s="94"/>
    </row>
    <row r="593" ht="15.75" customHeight="1">
      <c r="A593" s="94"/>
      <c r="B593" s="94"/>
      <c r="C593" s="94"/>
      <c r="D593" s="94"/>
      <c r="E593" s="94"/>
      <c r="F593" s="94"/>
    </row>
    <row r="594" ht="15.75" customHeight="1">
      <c r="A594" s="94"/>
      <c r="B594" s="94"/>
      <c r="C594" s="94"/>
      <c r="D594" s="94"/>
      <c r="E594" s="94"/>
      <c r="F594" s="94"/>
    </row>
    <row r="595" ht="15.75" customHeight="1">
      <c r="A595" s="94"/>
      <c r="B595" s="94"/>
      <c r="C595" s="94"/>
      <c r="D595" s="94"/>
      <c r="E595" s="94"/>
      <c r="F595" s="94"/>
    </row>
    <row r="596" ht="15.75" customHeight="1">
      <c r="A596" s="94"/>
      <c r="B596" s="94"/>
      <c r="C596" s="94"/>
      <c r="D596" s="94"/>
      <c r="E596" s="94"/>
      <c r="F596" s="94"/>
    </row>
    <row r="597" ht="15.75" customHeight="1">
      <c r="A597" s="94"/>
      <c r="B597" s="94"/>
      <c r="C597" s="94"/>
      <c r="D597" s="94"/>
      <c r="E597" s="94"/>
      <c r="F597" s="94"/>
    </row>
    <row r="598" ht="15.75" customHeight="1">
      <c r="A598" s="94"/>
      <c r="B598" s="94"/>
      <c r="C598" s="94"/>
      <c r="D598" s="94"/>
      <c r="E598" s="94"/>
      <c r="F598" s="94"/>
    </row>
    <row r="599" ht="15.75" customHeight="1">
      <c r="A599" s="94"/>
      <c r="B599" s="94"/>
      <c r="C599" s="94"/>
      <c r="D599" s="94"/>
      <c r="E599" s="94"/>
      <c r="F599" s="94"/>
    </row>
    <row r="600" ht="15.75" customHeight="1">
      <c r="A600" s="94"/>
      <c r="B600" s="94"/>
      <c r="C600" s="94"/>
      <c r="D600" s="94"/>
      <c r="E600" s="94"/>
      <c r="F600" s="94"/>
    </row>
    <row r="601" ht="15.75" customHeight="1">
      <c r="A601" s="94"/>
      <c r="B601" s="94"/>
      <c r="C601" s="94"/>
      <c r="D601" s="94"/>
      <c r="E601" s="94"/>
      <c r="F601" s="94"/>
    </row>
    <row r="602" ht="15.75" customHeight="1">
      <c r="A602" s="94"/>
      <c r="B602" s="94"/>
      <c r="C602" s="94"/>
      <c r="D602" s="94"/>
      <c r="E602" s="94"/>
      <c r="F602" s="94"/>
    </row>
    <row r="603" ht="15.75" customHeight="1">
      <c r="A603" s="94"/>
      <c r="B603" s="94"/>
      <c r="C603" s="94"/>
      <c r="D603" s="94"/>
      <c r="E603" s="94"/>
      <c r="F603" s="94"/>
    </row>
    <row r="604" ht="15.75" customHeight="1">
      <c r="A604" s="94"/>
      <c r="B604" s="94"/>
      <c r="C604" s="94"/>
      <c r="D604" s="94"/>
      <c r="E604" s="94"/>
      <c r="F604" s="94"/>
    </row>
    <row r="605" ht="15.75" customHeight="1">
      <c r="A605" s="94"/>
      <c r="B605" s="94"/>
      <c r="C605" s="94"/>
      <c r="D605" s="94"/>
      <c r="E605" s="94"/>
      <c r="F605" s="94"/>
    </row>
    <row r="606" ht="15.75" customHeight="1">
      <c r="A606" s="94"/>
      <c r="B606" s="94"/>
      <c r="C606" s="94"/>
      <c r="D606" s="94"/>
      <c r="E606" s="94"/>
      <c r="F606" s="94"/>
    </row>
    <row r="607" ht="15.75" customHeight="1">
      <c r="A607" s="94"/>
      <c r="B607" s="94"/>
      <c r="C607" s="94"/>
      <c r="D607" s="94"/>
      <c r="E607" s="94"/>
      <c r="F607" s="94"/>
    </row>
    <row r="608" ht="15.75" customHeight="1">
      <c r="A608" s="94"/>
      <c r="B608" s="94"/>
      <c r="C608" s="94"/>
      <c r="D608" s="94"/>
      <c r="E608" s="94"/>
      <c r="F608" s="94"/>
    </row>
    <row r="609" ht="15.75" customHeight="1">
      <c r="A609" s="94"/>
      <c r="B609" s="94"/>
      <c r="C609" s="94"/>
      <c r="D609" s="94"/>
      <c r="E609" s="94"/>
      <c r="F609" s="94"/>
    </row>
    <row r="610" ht="15.75" customHeight="1">
      <c r="A610" s="94"/>
      <c r="B610" s="94"/>
      <c r="C610" s="94"/>
      <c r="D610" s="94"/>
      <c r="E610" s="94"/>
      <c r="F610" s="94"/>
    </row>
    <row r="611" ht="15.75" customHeight="1">
      <c r="A611" s="94"/>
      <c r="B611" s="94"/>
      <c r="C611" s="94"/>
      <c r="D611" s="94"/>
      <c r="E611" s="94"/>
      <c r="F611" s="94"/>
    </row>
    <row r="612" ht="15.75" customHeight="1">
      <c r="A612" s="94"/>
      <c r="B612" s="94"/>
      <c r="C612" s="94"/>
      <c r="D612" s="94"/>
      <c r="E612" s="94"/>
      <c r="F612" s="94"/>
    </row>
    <row r="613" ht="15.75" customHeight="1">
      <c r="A613" s="94"/>
      <c r="B613" s="94"/>
      <c r="C613" s="94"/>
      <c r="D613" s="94"/>
      <c r="E613" s="94"/>
      <c r="F613" s="94"/>
    </row>
    <row r="614" ht="15.75" customHeight="1">
      <c r="A614" s="94"/>
      <c r="B614" s="94"/>
      <c r="C614" s="94"/>
      <c r="D614" s="94"/>
      <c r="E614" s="94"/>
      <c r="F614" s="94"/>
    </row>
    <row r="615" ht="15.75" customHeight="1">
      <c r="A615" s="94"/>
      <c r="B615" s="94"/>
      <c r="C615" s="94"/>
      <c r="D615" s="94"/>
      <c r="E615" s="94"/>
      <c r="F615" s="94"/>
    </row>
    <row r="616" ht="15.75" customHeight="1">
      <c r="A616" s="94"/>
      <c r="B616" s="94"/>
      <c r="C616" s="94"/>
      <c r="D616" s="94"/>
      <c r="E616" s="94"/>
      <c r="F616" s="94"/>
    </row>
    <row r="617" ht="15.75" customHeight="1">
      <c r="A617" s="94"/>
      <c r="B617" s="94"/>
      <c r="C617" s="94"/>
      <c r="D617" s="94"/>
      <c r="E617" s="94"/>
      <c r="F617" s="94"/>
    </row>
    <row r="618" ht="15.75" customHeight="1">
      <c r="A618" s="94"/>
      <c r="B618" s="94"/>
      <c r="C618" s="94"/>
      <c r="D618" s="94"/>
      <c r="E618" s="94"/>
      <c r="F618" s="94"/>
    </row>
    <row r="619" ht="15.75" customHeight="1">
      <c r="A619" s="94"/>
      <c r="B619" s="94"/>
      <c r="C619" s="94"/>
      <c r="D619" s="94"/>
      <c r="E619" s="94"/>
      <c r="F619" s="94"/>
    </row>
    <row r="620" ht="15.75" customHeight="1">
      <c r="A620" s="94"/>
      <c r="B620" s="94"/>
      <c r="C620" s="94"/>
      <c r="D620" s="94"/>
      <c r="E620" s="94"/>
      <c r="F620" s="94"/>
    </row>
    <row r="621" ht="15.75" customHeight="1">
      <c r="A621" s="94"/>
      <c r="B621" s="94"/>
      <c r="C621" s="94"/>
      <c r="D621" s="94"/>
      <c r="E621" s="94"/>
      <c r="F621" s="94"/>
    </row>
    <row r="622" ht="15.75" customHeight="1">
      <c r="A622" s="94"/>
      <c r="B622" s="94"/>
      <c r="C622" s="94"/>
      <c r="D622" s="94"/>
      <c r="E622" s="94"/>
      <c r="F622" s="94"/>
    </row>
    <row r="623" ht="15.75" customHeight="1">
      <c r="A623" s="94"/>
      <c r="B623" s="94"/>
      <c r="C623" s="94"/>
      <c r="D623" s="94"/>
      <c r="E623" s="94"/>
      <c r="F623" s="94"/>
    </row>
    <row r="624" ht="15.75" customHeight="1">
      <c r="A624" s="94"/>
      <c r="B624" s="94"/>
      <c r="C624" s="94"/>
      <c r="D624" s="94"/>
      <c r="E624" s="94"/>
      <c r="F624" s="94"/>
    </row>
    <row r="625" ht="15.75" customHeight="1">
      <c r="A625" s="94"/>
      <c r="B625" s="94"/>
      <c r="C625" s="94"/>
      <c r="D625" s="94"/>
      <c r="E625" s="94"/>
      <c r="F625" s="94"/>
    </row>
    <row r="626" ht="15.75" customHeight="1">
      <c r="A626" s="94"/>
      <c r="B626" s="94"/>
      <c r="C626" s="94"/>
      <c r="D626" s="94"/>
      <c r="E626" s="94"/>
      <c r="F626" s="94"/>
    </row>
    <row r="627" ht="15.75" customHeight="1">
      <c r="A627" s="94"/>
      <c r="B627" s="94"/>
      <c r="C627" s="94"/>
      <c r="D627" s="94"/>
      <c r="E627" s="94"/>
      <c r="F627" s="94"/>
    </row>
    <row r="628" ht="15.75" customHeight="1">
      <c r="A628" s="94"/>
      <c r="B628" s="94"/>
      <c r="C628" s="94"/>
      <c r="D628" s="94"/>
      <c r="E628" s="94"/>
      <c r="F628" s="94"/>
    </row>
    <row r="629" ht="15.75" customHeight="1">
      <c r="A629" s="94"/>
      <c r="B629" s="94"/>
      <c r="C629" s="94"/>
      <c r="D629" s="94"/>
      <c r="E629" s="94"/>
      <c r="F629" s="94"/>
    </row>
    <row r="630" ht="15.75" customHeight="1">
      <c r="A630" s="94"/>
      <c r="B630" s="94"/>
      <c r="C630" s="94"/>
      <c r="D630" s="94"/>
      <c r="E630" s="94"/>
      <c r="F630" s="94"/>
    </row>
    <row r="631" ht="15.75" customHeight="1">
      <c r="A631" s="94"/>
      <c r="B631" s="94"/>
      <c r="C631" s="94"/>
      <c r="D631" s="94"/>
      <c r="E631" s="94"/>
      <c r="F631" s="94"/>
    </row>
    <row r="632" ht="15.75" customHeight="1">
      <c r="A632" s="94"/>
      <c r="B632" s="94"/>
      <c r="C632" s="94"/>
      <c r="D632" s="94"/>
      <c r="E632" s="94"/>
      <c r="F632" s="94"/>
    </row>
    <row r="633" ht="15.75" customHeight="1">
      <c r="A633" s="94"/>
      <c r="B633" s="94"/>
      <c r="C633" s="94"/>
      <c r="D633" s="94"/>
      <c r="E633" s="94"/>
      <c r="F633" s="94"/>
    </row>
    <row r="634" ht="15.75" customHeight="1">
      <c r="A634" s="94"/>
      <c r="B634" s="94"/>
      <c r="C634" s="94"/>
      <c r="D634" s="94"/>
      <c r="E634" s="94"/>
      <c r="F634" s="94"/>
    </row>
    <row r="635" ht="15.75" customHeight="1">
      <c r="A635" s="94"/>
      <c r="B635" s="94"/>
      <c r="C635" s="94"/>
      <c r="D635" s="94"/>
      <c r="E635" s="94"/>
      <c r="F635" s="94"/>
    </row>
    <row r="636" ht="15.75" customHeight="1">
      <c r="A636" s="94"/>
      <c r="B636" s="94"/>
      <c r="C636" s="94"/>
      <c r="D636" s="94"/>
      <c r="E636" s="94"/>
      <c r="F636" s="94"/>
    </row>
    <row r="637" ht="15.75" customHeight="1">
      <c r="A637" s="94"/>
      <c r="B637" s="94"/>
      <c r="C637" s="94"/>
      <c r="D637" s="94"/>
      <c r="E637" s="94"/>
      <c r="F637" s="94"/>
    </row>
    <row r="638" ht="15.75" customHeight="1">
      <c r="A638" s="94"/>
      <c r="B638" s="94"/>
      <c r="C638" s="94"/>
      <c r="D638" s="94"/>
      <c r="E638" s="94"/>
      <c r="F638" s="94"/>
    </row>
    <row r="639" ht="15.75" customHeight="1">
      <c r="A639" s="94"/>
      <c r="B639" s="94"/>
      <c r="C639" s="94"/>
      <c r="D639" s="94"/>
      <c r="E639" s="94"/>
      <c r="F639" s="94"/>
    </row>
    <row r="640" ht="15.75" customHeight="1">
      <c r="A640" s="94"/>
      <c r="B640" s="94"/>
      <c r="C640" s="94"/>
      <c r="D640" s="94"/>
      <c r="E640" s="94"/>
      <c r="F640" s="94"/>
    </row>
    <row r="641" ht="15.75" customHeight="1">
      <c r="A641" s="94"/>
      <c r="B641" s="94"/>
      <c r="C641" s="94"/>
      <c r="D641" s="94"/>
      <c r="E641" s="94"/>
      <c r="F641" s="94"/>
    </row>
    <row r="642" ht="15.75" customHeight="1">
      <c r="A642" s="94"/>
      <c r="B642" s="94"/>
      <c r="C642" s="94"/>
      <c r="D642" s="94"/>
      <c r="E642" s="94"/>
      <c r="F642" s="94"/>
    </row>
    <row r="643" ht="15.75" customHeight="1">
      <c r="A643" s="94"/>
      <c r="B643" s="94"/>
      <c r="C643" s="94"/>
      <c r="D643" s="94"/>
      <c r="E643" s="94"/>
      <c r="F643" s="94"/>
    </row>
    <row r="644" ht="15.75" customHeight="1">
      <c r="A644" s="94"/>
      <c r="B644" s="94"/>
      <c r="C644" s="94"/>
      <c r="D644" s="94"/>
      <c r="E644" s="94"/>
      <c r="F644" s="94"/>
    </row>
    <row r="645" ht="15.75" customHeight="1">
      <c r="A645" s="94"/>
      <c r="B645" s="94"/>
      <c r="C645" s="94"/>
      <c r="D645" s="94"/>
      <c r="E645" s="94"/>
      <c r="F645" s="94"/>
    </row>
    <row r="646" ht="15.75" customHeight="1">
      <c r="A646" s="94"/>
      <c r="B646" s="94"/>
      <c r="C646" s="94"/>
      <c r="D646" s="94"/>
      <c r="E646" s="94"/>
      <c r="F646" s="94"/>
    </row>
    <row r="647" ht="15.75" customHeight="1">
      <c r="A647" s="94"/>
      <c r="B647" s="94"/>
      <c r="C647" s="94"/>
      <c r="D647" s="94"/>
      <c r="E647" s="94"/>
      <c r="F647" s="94"/>
    </row>
    <row r="648" ht="15.75" customHeight="1">
      <c r="A648" s="94"/>
      <c r="B648" s="94"/>
      <c r="C648" s="94"/>
      <c r="D648" s="94"/>
      <c r="E648" s="94"/>
      <c r="F648" s="94"/>
    </row>
    <row r="649" ht="15.75" customHeight="1">
      <c r="A649" s="94"/>
      <c r="B649" s="94"/>
      <c r="C649" s="94"/>
      <c r="D649" s="94"/>
      <c r="E649" s="94"/>
      <c r="F649" s="94"/>
    </row>
    <row r="650" ht="15.75" customHeight="1">
      <c r="A650" s="94"/>
      <c r="B650" s="94"/>
      <c r="C650" s="94"/>
      <c r="D650" s="94"/>
      <c r="E650" s="94"/>
      <c r="F650" s="94"/>
    </row>
    <row r="651" ht="15.75" customHeight="1">
      <c r="A651" s="94"/>
      <c r="B651" s="94"/>
      <c r="C651" s="94"/>
      <c r="D651" s="94"/>
      <c r="E651" s="94"/>
      <c r="F651" s="94"/>
    </row>
    <row r="652" ht="15.75" customHeight="1">
      <c r="A652" s="94"/>
      <c r="B652" s="94"/>
      <c r="C652" s="94"/>
      <c r="D652" s="94"/>
      <c r="E652" s="94"/>
      <c r="F652" s="94"/>
    </row>
    <row r="653" ht="15.75" customHeight="1">
      <c r="A653" s="94"/>
      <c r="B653" s="94"/>
      <c r="C653" s="94"/>
      <c r="D653" s="94"/>
      <c r="E653" s="94"/>
      <c r="F653" s="94"/>
    </row>
    <row r="654" ht="15.75" customHeight="1">
      <c r="A654" s="94"/>
      <c r="B654" s="94"/>
      <c r="C654" s="94"/>
      <c r="D654" s="94"/>
      <c r="E654" s="94"/>
      <c r="F654" s="94"/>
    </row>
    <row r="655" ht="15.75" customHeight="1">
      <c r="A655" s="94"/>
      <c r="B655" s="94"/>
      <c r="C655" s="94"/>
      <c r="D655" s="94"/>
      <c r="E655" s="94"/>
      <c r="F655" s="94"/>
    </row>
    <row r="656" ht="15.75" customHeight="1">
      <c r="A656" s="94"/>
      <c r="B656" s="94"/>
      <c r="C656" s="94"/>
      <c r="D656" s="94"/>
      <c r="E656" s="94"/>
      <c r="F656" s="94"/>
    </row>
    <row r="657" ht="15.75" customHeight="1">
      <c r="A657" s="94"/>
      <c r="B657" s="94"/>
      <c r="C657" s="94"/>
      <c r="D657" s="94"/>
      <c r="E657" s="94"/>
      <c r="F657" s="94"/>
    </row>
    <row r="658" ht="15.75" customHeight="1">
      <c r="A658" s="94"/>
      <c r="B658" s="94"/>
      <c r="C658" s="94"/>
      <c r="D658" s="94"/>
      <c r="E658" s="94"/>
      <c r="F658" s="94"/>
    </row>
    <row r="659" ht="15.75" customHeight="1">
      <c r="A659" s="94"/>
      <c r="B659" s="94"/>
      <c r="C659" s="94"/>
      <c r="D659" s="94"/>
      <c r="E659" s="94"/>
      <c r="F659" s="94"/>
    </row>
    <row r="660" ht="15.75" customHeight="1">
      <c r="A660" s="94"/>
      <c r="B660" s="94"/>
      <c r="C660" s="94"/>
      <c r="D660" s="94"/>
      <c r="E660" s="94"/>
      <c r="F660" s="94"/>
    </row>
    <row r="661" ht="15.75" customHeight="1">
      <c r="A661" s="94"/>
      <c r="B661" s="94"/>
      <c r="C661" s="94"/>
      <c r="D661" s="94"/>
      <c r="E661" s="94"/>
      <c r="F661" s="94"/>
    </row>
    <row r="662" ht="15.75" customHeight="1">
      <c r="A662" s="94"/>
      <c r="B662" s="94"/>
      <c r="C662" s="94"/>
      <c r="D662" s="94"/>
      <c r="E662" s="94"/>
      <c r="F662" s="94"/>
    </row>
    <row r="663" ht="15.75" customHeight="1">
      <c r="A663" s="94"/>
      <c r="B663" s="94"/>
      <c r="C663" s="94"/>
      <c r="D663" s="94"/>
      <c r="E663" s="94"/>
      <c r="F663" s="94"/>
    </row>
    <row r="664" ht="15.75" customHeight="1">
      <c r="A664" s="94"/>
      <c r="B664" s="94"/>
      <c r="C664" s="94"/>
      <c r="D664" s="94"/>
      <c r="E664" s="94"/>
      <c r="F664" s="94"/>
    </row>
    <row r="665" ht="15.75" customHeight="1">
      <c r="A665" s="94"/>
      <c r="B665" s="94"/>
      <c r="C665" s="94"/>
      <c r="D665" s="94"/>
      <c r="E665" s="94"/>
      <c r="F665" s="94"/>
    </row>
    <row r="666" ht="15.75" customHeight="1">
      <c r="A666" s="94"/>
      <c r="B666" s="94"/>
      <c r="C666" s="94"/>
      <c r="D666" s="94"/>
      <c r="E666" s="94"/>
      <c r="F666" s="94"/>
    </row>
    <row r="667" ht="15.75" customHeight="1">
      <c r="A667" s="94"/>
      <c r="B667" s="94"/>
      <c r="C667" s="94"/>
      <c r="D667" s="94"/>
      <c r="E667" s="94"/>
      <c r="F667" s="94"/>
    </row>
    <row r="668" ht="15.75" customHeight="1">
      <c r="A668" s="94"/>
      <c r="B668" s="94"/>
      <c r="C668" s="94"/>
      <c r="D668" s="94"/>
      <c r="E668" s="94"/>
      <c r="F668" s="94"/>
    </row>
    <row r="669" ht="15.75" customHeight="1">
      <c r="A669" s="94"/>
      <c r="B669" s="94"/>
      <c r="C669" s="94"/>
      <c r="D669" s="94"/>
      <c r="E669" s="94"/>
      <c r="F669" s="94"/>
    </row>
    <row r="670" ht="15.75" customHeight="1">
      <c r="A670" s="94"/>
      <c r="B670" s="94"/>
      <c r="C670" s="94"/>
      <c r="D670" s="94"/>
      <c r="E670" s="94"/>
      <c r="F670" s="94"/>
    </row>
    <row r="671" ht="15.75" customHeight="1">
      <c r="A671" s="94"/>
      <c r="B671" s="94"/>
      <c r="C671" s="94"/>
      <c r="D671" s="94"/>
      <c r="E671" s="94"/>
      <c r="F671" s="94"/>
    </row>
    <row r="672" ht="15.75" customHeight="1">
      <c r="A672" s="94"/>
      <c r="B672" s="94"/>
      <c r="C672" s="94"/>
      <c r="D672" s="94"/>
      <c r="E672" s="94"/>
      <c r="F672" s="94"/>
    </row>
    <row r="673" ht="15.75" customHeight="1">
      <c r="A673" s="94"/>
      <c r="B673" s="94"/>
      <c r="C673" s="94"/>
      <c r="D673" s="94"/>
      <c r="E673" s="94"/>
      <c r="F673" s="94"/>
    </row>
    <row r="674" ht="15.75" customHeight="1">
      <c r="A674" s="94"/>
      <c r="B674" s="94"/>
      <c r="C674" s="94"/>
      <c r="D674" s="94"/>
      <c r="E674" s="94"/>
      <c r="F674" s="94"/>
    </row>
    <row r="675" ht="15.75" customHeight="1">
      <c r="A675" s="94"/>
      <c r="B675" s="94"/>
      <c r="C675" s="94"/>
      <c r="D675" s="94"/>
      <c r="E675" s="94"/>
      <c r="F675" s="94"/>
    </row>
    <row r="676" ht="15.75" customHeight="1">
      <c r="A676" s="94"/>
      <c r="B676" s="94"/>
      <c r="C676" s="94"/>
      <c r="D676" s="94"/>
      <c r="E676" s="94"/>
      <c r="F676" s="94"/>
    </row>
    <row r="677" ht="15.75" customHeight="1">
      <c r="A677" s="94"/>
      <c r="B677" s="94"/>
      <c r="C677" s="94"/>
      <c r="D677" s="94"/>
      <c r="E677" s="94"/>
      <c r="F677" s="94"/>
    </row>
    <row r="678" ht="15.75" customHeight="1">
      <c r="A678" s="94"/>
      <c r="B678" s="94"/>
      <c r="C678" s="94"/>
      <c r="D678" s="94"/>
      <c r="E678" s="94"/>
      <c r="F678" s="94"/>
    </row>
    <row r="679" ht="15.75" customHeight="1">
      <c r="A679" s="94"/>
      <c r="B679" s="94"/>
      <c r="C679" s="94"/>
      <c r="D679" s="94"/>
      <c r="E679" s="94"/>
      <c r="F679" s="94"/>
    </row>
    <row r="680" ht="15.75" customHeight="1">
      <c r="A680" s="94"/>
      <c r="B680" s="94"/>
      <c r="C680" s="94"/>
      <c r="D680" s="94"/>
      <c r="E680" s="94"/>
      <c r="F680" s="94"/>
    </row>
    <row r="681" ht="15.75" customHeight="1">
      <c r="A681" s="94"/>
      <c r="B681" s="94"/>
      <c r="C681" s="94"/>
      <c r="D681" s="94"/>
      <c r="E681" s="94"/>
      <c r="F681" s="94"/>
    </row>
    <row r="682" ht="15.75" customHeight="1">
      <c r="A682" s="94"/>
      <c r="B682" s="94"/>
      <c r="C682" s="94"/>
      <c r="D682" s="94"/>
      <c r="E682" s="94"/>
      <c r="F682" s="94"/>
    </row>
    <row r="683" ht="15.75" customHeight="1">
      <c r="A683" s="94"/>
      <c r="B683" s="94"/>
      <c r="C683" s="94"/>
      <c r="D683" s="94"/>
      <c r="E683" s="94"/>
      <c r="F683" s="94"/>
    </row>
    <row r="684" ht="15.75" customHeight="1">
      <c r="A684" s="94"/>
      <c r="B684" s="94"/>
      <c r="C684" s="94"/>
      <c r="D684" s="94"/>
      <c r="E684" s="94"/>
      <c r="F684" s="94"/>
    </row>
    <row r="685" ht="15.75" customHeight="1">
      <c r="A685" s="94"/>
      <c r="B685" s="94"/>
      <c r="C685" s="94"/>
      <c r="D685" s="94"/>
      <c r="E685" s="94"/>
      <c r="F685" s="94"/>
    </row>
    <row r="686" ht="15.75" customHeight="1">
      <c r="A686" s="94"/>
      <c r="B686" s="94"/>
      <c r="C686" s="94"/>
      <c r="D686" s="94"/>
      <c r="E686" s="94"/>
      <c r="F686" s="94"/>
    </row>
    <row r="687" ht="15.75" customHeight="1">
      <c r="A687" s="94"/>
      <c r="B687" s="94"/>
      <c r="C687" s="94"/>
      <c r="D687" s="94"/>
      <c r="E687" s="94"/>
      <c r="F687" s="94"/>
    </row>
    <row r="688" ht="15.75" customHeight="1">
      <c r="A688" s="94"/>
      <c r="B688" s="94"/>
      <c r="C688" s="94"/>
      <c r="D688" s="94"/>
      <c r="E688" s="94"/>
      <c r="F688" s="94"/>
    </row>
    <row r="689" ht="15.75" customHeight="1">
      <c r="A689" s="94"/>
      <c r="B689" s="94"/>
      <c r="C689" s="94"/>
      <c r="D689" s="94"/>
      <c r="E689" s="94"/>
      <c r="F689" s="94"/>
    </row>
    <row r="690" ht="15.75" customHeight="1">
      <c r="A690" s="94"/>
      <c r="B690" s="94"/>
      <c r="C690" s="94"/>
      <c r="D690" s="94"/>
      <c r="E690" s="94"/>
      <c r="F690" s="94"/>
    </row>
    <row r="691" ht="15.75" customHeight="1">
      <c r="A691" s="94"/>
      <c r="B691" s="94"/>
      <c r="C691" s="94"/>
      <c r="D691" s="94"/>
      <c r="E691" s="94"/>
      <c r="F691" s="94"/>
    </row>
    <row r="692" ht="15.75" customHeight="1">
      <c r="A692" s="94"/>
      <c r="B692" s="94"/>
      <c r="C692" s="94"/>
      <c r="D692" s="94"/>
      <c r="E692" s="94"/>
      <c r="F692" s="94"/>
    </row>
    <row r="693" ht="15.75" customHeight="1">
      <c r="A693" s="94"/>
      <c r="B693" s="94"/>
      <c r="C693" s="94"/>
      <c r="D693" s="94"/>
      <c r="E693" s="94"/>
      <c r="F693" s="94"/>
    </row>
    <row r="694" ht="15.75" customHeight="1">
      <c r="A694" s="94"/>
      <c r="B694" s="94"/>
      <c r="C694" s="94"/>
      <c r="D694" s="94"/>
      <c r="E694" s="94"/>
      <c r="F694" s="94"/>
    </row>
    <row r="695" ht="15.75" customHeight="1">
      <c r="A695" s="94"/>
      <c r="B695" s="94"/>
      <c r="C695" s="94"/>
      <c r="D695" s="94"/>
      <c r="E695" s="94"/>
      <c r="F695" s="94"/>
    </row>
    <row r="696" ht="15.75" customHeight="1">
      <c r="A696" s="94"/>
      <c r="B696" s="94"/>
      <c r="C696" s="94"/>
      <c r="D696" s="94"/>
      <c r="E696" s="94"/>
      <c r="F696" s="94"/>
    </row>
    <row r="697" ht="15.75" customHeight="1">
      <c r="A697" s="94"/>
      <c r="B697" s="94"/>
      <c r="C697" s="94"/>
      <c r="D697" s="94"/>
      <c r="E697" s="94"/>
      <c r="F697" s="94"/>
    </row>
    <row r="698" ht="15.75" customHeight="1">
      <c r="A698" s="94"/>
      <c r="B698" s="94"/>
      <c r="C698" s="94"/>
      <c r="D698" s="94"/>
      <c r="E698" s="94"/>
      <c r="F698" s="94"/>
    </row>
    <row r="699" ht="15.75" customHeight="1">
      <c r="A699" s="94"/>
      <c r="B699" s="94"/>
      <c r="C699" s="94"/>
      <c r="D699" s="94"/>
      <c r="E699" s="94"/>
      <c r="F699" s="94"/>
    </row>
    <row r="700" ht="15.75" customHeight="1">
      <c r="A700" s="94"/>
      <c r="B700" s="94"/>
      <c r="C700" s="94"/>
      <c r="D700" s="94"/>
      <c r="E700" s="94"/>
      <c r="F700" s="94"/>
    </row>
    <row r="701" ht="15.75" customHeight="1">
      <c r="A701" s="94"/>
      <c r="B701" s="94"/>
      <c r="C701" s="94"/>
      <c r="D701" s="94"/>
      <c r="E701" s="94"/>
      <c r="F701" s="94"/>
    </row>
    <row r="702" ht="15.75" customHeight="1">
      <c r="A702" s="94"/>
      <c r="B702" s="94"/>
      <c r="C702" s="94"/>
      <c r="D702" s="94"/>
      <c r="E702" s="94"/>
      <c r="F702" s="94"/>
    </row>
    <row r="703" ht="15.75" customHeight="1">
      <c r="A703" s="94"/>
      <c r="B703" s="94"/>
      <c r="C703" s="94"/>
      <c r="D703" s="94"/>
      <c r="E703" s="94"/>
      <c r="F703" s="94"/>
    </row>
    <row r="704" ht="15.75" customHeight="1">
      <c r="A704" s="94"/>
      <c r="B704" s="94"/>
      <c r="C704" s="94"/>
      <c r="D704" s="94"/>
      <c r="E704" s="94"/>
      <c r="F704" s="94"/>
    </row>
    <row r="705" ht="15.75" customHeight="1">
      <c r="A705" s="94"/>
      <c r="B705" s="94"/>
      <c r="C705" s="94"/>
      <c r="D705" s="94"/>
      <c r="E705" s="94"/>
      <c r="F705" s="94"/>
    </row>
    <row r="706" ht="15.75" customHeight="1">
      <c r="A706" s="94"/>
      <c r="B706" s="94"/>
      <c r="C706" s="94"/>
      <c r="D706" s="94"/>
      <c r="E706" s="94"/>
      <c r="F706" s="94"/>
    </row>
    <row r="707" ht="15.75" customHeight="1">
      <c r="A707" s="94"/>
      <c r="B707" s="94"/>
      <c r="C707" s="94"/>
      <c r="D707" s="94"/>
      <c r="E707" s="94"/>
      <c r="F707" s="94"/>
    </row>
    <row r="708" ht="15.75" customHeight="1">
      <c r="A708" s="94"/>
      <c r="B708" s="94"/>
      <c r="C708" s="94"/>
      <c r="D708" s="94"/>
      <c r="E708" s="94"/>
      <c r="F708" s="94"/>
    </row>
    <row r="709" ht="15.75" customHeight="1">
      <c r="A709" s="94"/>
      <c r="B709" s="94"/>
      <c r="C709" s="94"/>
      <c r="D709" s="94"/>
      <c r="E709" s="94"/>
      <c r="F709" s="94"/>
    </row>
    <row r="710" ht="15.75" customHeight="1">
      <c r="A710" s="94"/>
      <c r="B710" s="94"/>
      <c r="C710" s="94"/>
      <c r="D710" s="94"/>
      <c r="E710" s="94"/>
      <c r="F710" s="94"/>
    </row>
    <row r="711" ht="15.75" customHeight="1">
      <c r="A711" s="94"/>
      <c r="B711" s="94"/>
      <c r="C711" s="94"/>
      <c r="D711" s="94"/>
      <c r="E711" s="94"/>
      <c r="F711" s="94"/>
    </row>
    <row r="712" ht="15.75" customHeight="1">
      <c r="A712" s="94"/>
      <c r="B712" s="94"/>
      <c r="C712" s="94"/>
      <c r="D712" s="94"/>
      <c r="E712" s="94"/>
      <c r="F712" s="94"/>
    </row>
    <row r="713" ht="15.75" customHeight="1">
      <c r="A713" s="94"/>
      <c r="B713" s="94"/>
      <c r="C713" s="94"/>
      <c r="D713" s="94"/>
      <c r="E713" s="94"/>
      <c r="F713" s="94"/>
    </row>
    <row r="714" ht="15.75" customHeight="1">
      <c r="A714" s="94"/>
      <c r="B714" s="94"/>
      <c r="C714" s="94"/>
      <c r="D714" s="94"/>
      <c r="E714" s="94"/>
      <c r="F714" s="94"/>
    </row>
    <row r="715" ht="15.75" customHeight="1">
      <c r="A715" s="94"/>
      <c r="B715" s="94"/>
      <c r="C715" s="94"/>
      <c r="D715" s="94"/>
      <c r="E715" s="94"/>
      <c r="F715" s="94"/>
    </row>
    <row r="716" ht="15.75" customHeight="1">
      <c r="A716" s="94"/>
      <c r="B716" s="94"/>
      <c r="C716" s="94"/>
      <c r="D716" s="94"/>
      <c r="E716" s="94"/>
      <c r="F716" s="94"/>
    </row>
    <row r="717" ht="15.75" customHeight="1">
      <c r="A717" s="94"/>
      <c r="B717" s="94"/>
      <c r="C717" s="94"/>
      <c r="D717" s="94"/>
      <c r="E717" s="94"/>
      <c r="F717" s="94"/>
    </row>
    <row r="718" ht="15.75" customHeight="1">
      <c r="A718" s="94"/>
      <c r="B718" s="94"/>
      <c r="C718" s="94"/>
      <c r="D718" s="94"/>
      <c r="E718" s="94"/>
      <c r="F718" s="94"/>
    </row>
    <row r="719" ht="15.75" customHeight="1">
      <c r="A719" s="94"/>
      <c r="B719" s="94"/>
      <c r="C719" s="94"/>
      <c r="D719" s="94"/>
      <c r="E719" s="94"/>
      <c r="F719" s="94"/>
    </row>
    <row r="720" ht="15.75" customHeight="1">
      <c r="A720" s="94"/>
      <c r="B720" s="94"/>
      <c r="C720" s="94"/>
      <c r="D720" s="94"/>
      <c r="E720" s="94"/>
      <c r="F720" s="94"/>
    </row>
    <row r="721" ht="15.75" customHeight="1">
      <c r="A721" s="94"/>
      <c r="B721" s="94"/>
      <c r="C721" s="94"/>
      <c r="D721" s="94"/>
      <c r="E721" s="94"/>
      <c r="F721" s="94"/>
    </row>
    <row r="722" ht="15.75" customHeight="1">
      <c r="A722" s="94"/>
      <c r="B722" s="94"/>
      <c r="C722" s="94"/>
      <c r="D722" s="94"/>
      <c r="E722" s="94"/>
      <c r="F722" s="94"/>
    </row>
    <row r="723" ht="15.75" customHeight="1">
      <c r="A723" s="94"/>
      <c r="B723" s="94"/>
      <c r="C723" s="94"/>
      <c r="D723" s="94"/>
      <c r="E723" s="94"/>
      <c r="F723" s="94"/>
    </row>
    <row r="724" ht="15.75" customHeight="1">
      <c r="A724" s="94"/>
      <c r="B724" s="94"/>
      <c r="C724" s="94"/>
      <c r="D724" s="94"/>
      <c r="E724" s="94"/>
      <c r="F724" s="94"/>
    </row>
    <row r="725" ht="15.75" customHeight="1">
      <c r="A725" s="94"/>
      <c r="B725" s="94"/>
      <c r="C725" s="94"/>
      <c r="D725" s="94"/>
      <c r="E725" s="94"/>
      <c r="F725" s="94"/>
    </row>
    <row r="726" ht="15.75" customHeight="1">
      <c r="A726" s="94"/>
      <c r="B726" s="94"/>
      <c r="C726" s="94"/>
      <c r="D726" s="94"/>
      <c r="E726" s="94"/>
      <c r="F726" s="94"/>
    </row>
    <row r="727" ht="15.75" customHeight="1">
      <c r="A727" s="94"/>
      <c r="B727" s="94"/>
      <c r="C727" s="94"/>
      <c r="D727" s="94"/>
      <c r="E727" s="94"/>
      <c r="F727" s="94"/>
    </row>
    <row r="728" ht="15.75" customHeight="1">
      <c r="A728" s="94"/>
      <c r="B728" s="94"/>
      <c r="C728" s="94"/>
      <c r="D728" s="94"/>
      <c r="E728" s="94"/>
      <c r="F728" s="94"/>
    </row>
    <row r="729" ht="15.75" customHeight="1">
      <c r="A729" s="94"/>
      <c r="B729" s="94"/>
      <c r="C729" s="94"/>
      <c r="D729" s="94"/>
      <c r="E729" s="94"/>
      <c r="F729" s="94"/>
    </row>
    <row r="730" ht="15.75" customHeight="1">
      <c r="A730" s="94"/>
      <c r="B730" s="94"/>
      <c r="C730" s="94"/>
      <c r="D730" s="94"/>
      <c r="E730" s="94"/>
      <c r="F730" s="94"/>
    </row>
    <row r="731" ht="15.75" customHeight="1">
      <c r="A731" s="94"/>
      <c r="B731" s="94"/>
      <c r="C731" s="94"/>
      <c r="D731" s="94"/>
      <c r="E731" s="94"/>
      <c r="F731" s="94"/>
    </row>
    <row r="732" ht="15.75" customHeight="1">
      <c r="A732" s="94"/>
      <c r="B732" s="94"/>
      <c r="C732" s="94"/>
      <c r="D732" s="94"/>
      <c r="E732" s="94"/>
      <c r="F732" s="94"/>
    </row>
    <row r="733" ht="15.75" customHeight="1">
      <c r="A733" s="94"/>
      <c r="B733" s="94"/>
      <c r="C733" s="94"/>
      <c r="D733" s="94"/>
      <c r="E733" s="94"/>
      <c r="F733" s="94"/>
    </row>
    <row r="734" ht="15.75" customHeight="1">
      <c r="A734" s="94"/>
      <c r="B734" s="94"/>
      <c r="C734" s="94"/>
      <c r="D734" s="94"/>
      <c r="E734" s="94"/>
      <c r="F734" s="94"/>
    </row>
    <row r="735" ht="15.75" customHeight="1">
      <c r="A735" s="94"/>
      <c r="B735" s="94"/>
      <c r="C735" s="94"/>
      <c r="D735" s="94"/>
      <c r="E735" s="94"/>
      <c r="F735" s="94"/>
    </row>
    <row r="736" ht="15.75" customHeight="1">
      <c r="A736" s="94"/>
      <c r="B736" s="94"/>
      <c r="C736" s="94"/>
      <c r="D736" s="94"/>
      <c r="E736" s="94"/>
      <c r="F736" s="94"/>
    </row>
    <row r="737" ht="15.75" customHeight="1">
      <c r="A737" s="94"/>
      <c r="B737" s="94"/>
      <c r="C737" s="94"/>
      <c r="D737" s="94"/>
      <c r="E737" s="94"/>
      <c r="F737" s="94"/>
    </row>
    <row r="738" ht="15.75" customHeight="1">
      <c r="A738" s="94"/>
      <c r="B738" s="94"/>
      <c r="C738" s="94"/>
      <c r="D738" s="94"/>
      <c r="E738" s="94"/>
      <c r="F738" s="94"/>
    </row>
    <row r="739" ht="15.75" customHeight="1">
      <c r="A739" s="94"/>
      <c r="B739" s="94"/>
      <c r="C739" s="94"/>
      <c r="D739" s="94"/>
      <c r="E739" s="94"/>
      <c r="F739" s="94"/>
    </row>
    <row r="740" ht="15.75" customHeight="1">
      <c r="A740" s="94"/>
      <c r="B740" s="94"/>
      <c r="C740" s="94"/>
      <c r="D740" s="94"/>
      <c r="E740" s="94"/>
      <c r="F740" s="94"/>
    </row>
    <row r="741" ht="15.75" customHeight="1">
      <c r="A741" s="94"/>
      <c r="B741" s="94"/>
      <c r="C741" s="94"/>
      <c r="D741" s="94"/>
      <c r="E741" s="94"/>
      <c r="F741" s="94"/>
    </row>
    <row r="742" ht="15.75" customHeight="1">
      <c r="A742" s="94"/>
      <c r="B742" s="94"/>
      <c r="C742" s="94"/>
      <c r="D742" s="94"/>
      <c r="E742" s="94"/>
      <c r="F742" s="94"/>
    </row>
    <row r="743" ht="15.75" customHeight="1">
      <c r="A743" s="94"/>
      <c r="B743" s="94"/>
      <c r="C743" s="94"/>
      <c r="D743" s="94"/>
      <c r="E743" s="94"/>
      <c r="F743" s="94"/>
    </row>
    <row r="744" ht="15.75" customHeight="1">
      <c r="A744" s="94"/>
      <c r="B744" s="94"/>
      <c r="C744" s="94"/>
      <c r="D744" s="94"/>
      <c r="E744" s="94"/>
      <c r="F744" s="94"/>
    </row>
    <row r="745" ht="15.75" customHeight="1">
      <c r="A745" s="94"/>
      <c r="B745" s="94"/>
      <c r="C745" s="94"/>
      <c r="D745" s="94"/>
      <c r="E745" s="94"/>
      <c r="F745" s="94"/>
    </row>
    <row r="746" ht="15.75" customHeight="1">
      <c r="A746" s="94"/>
      <c r="B746" s="94"/>
      <c r="C746" s="94"/>
      <c r="D746" s="94"/>
      <c r="E746" s="94"/>
      <c r="F746" s="94"/>
    </row>
    <row r="747" ht="15.75" customHeight="1">
      <c r="A747" s="94"/>
      <c r="B747" s="94"/>
      <c r="C747" s="94"/>
      <c r="D747" s="94"/>
      <c r="E747" s="94"/>
      <c r="F747" s="94"/>
    </row>
    <row r="748" ht="15.75" customHeight="1">
      <c r="A748" s="94"/>
      <c r="B748" s="94"/>
      <c r="C748" s="94"/>
      <c r="D748" s="94"/>
      <c r="E748" s="94"/>
      <c r="F748" s="94"/>
    </row>
    <row r="749" ht="15.75" customHeight="1">
      <c r="A749" s="94"/>
      <c r="B749" s="94"/>
      <c r="C749" s="94"/>
      <c r="D749" s="94"/>
      <c r="E749" s="94"/>
      <c r="F749" s="94"/>
    </row>
    <row r="750" ht="15.75" customHeight="1">
      <c r="A750" s="94"/>
      <c r="B750" s="94"/>
      <c r="C750" s="94"/>
      <c r="D750" s="94"/>
      <c r="E750" s="94"/>
      <c r="F750" s="94"/>
    </row>
    <row r="751" ht="15.75" customHeight="1">
      <c r="A751" s="94"/>
      <c r="B751" s="94"/>
      <c r="C751" s="94"/>
      <c r="D751" s="94"/>
      <c r="E751" s="94"/>
      <c r="F751" s="94"/>
    </row>
    <row r="752" ht="15.75" customHeight="1">
      <c r="A752" s="94"/>
      <c r="B752" s="94"/>
      <c r="C752" s="94"/>
      <c r="D752" s="94"/>
      <c r="E752" s="94"/>
      <c r="F752" s="94"/>
    </row>
    <row r="753" ht="15.75" customHeight="1">
      <c r="A753" s="94"/>
      <c r="B753" s="94"/>
      <c r="C753" s="94"/>
      <c r="D753" s="94"/>
      <c r="E753" s="94"/>
      <c r="F753" s="94"/>
    </row>
    <row r="754" ht="15.75" customHeight="1">
      <c r="A754" s="94"/>
      <c r="B754" s="94"/>
      <c r="C754" s="94"/>
      <c r="D754" s="94"/>
      <c r="E754" s="94"/>
      <c r="F754" s="94"/>
    </row>
    <row r="755" ht="15.75" customHeight="1">
      <c r="A755" s="94"/>
      <c r="B755" s="94"/>
      <c r="C755" s="94"/>
      <c r="D755" s="94"/>
      <c r="E755" s="94"/>
      <c r="F755" s="94"/>
    </row>
    <row r="756" ht="15.75" customHeight="1">
      <c r="A756" s="94"/>
      <c r="B756" s="94"/>
      <c r="C756" s="94"/>
      <c r="D756" s="94"/>
      <c r="E756" s="94"/>
      <c r="F756" s="94"/>
    </row>
    <row r="757" ht="15.75" customHeight="1">
      <c r="A757" s="94"/>
      <c r="B757" s="94"/>
      <c r="C757" s="94"/>
      <c r="D757" s="94"/>
      <c r="E757" s="94"/>
      <c r="F757" s="94"/>
    </row>
    <row r="758" ht="15.75" customHeight="1">
      <c r="A758" s="94"/>
      <c r="B758" s="94"/>
      <c r="C758" s="94"/>
      <c r="D758" s="94"/>
      <c r="E758" s="94"/>
      <c r="F758" s="94"/>
    </row>
    <row r="759" ht="15.75" customHeight="1">
      <c r="A759" s="94"/>
      <c r="B759" s="94"/>
      <c r="C759" s="94"/>
      <c r="D759" s="94"/>
      <c r="E759" s="94"/>
      <c r="F759" s="94"/>
    </row>
    <row r="760" ht="15.75" customHeight="1">
      <c r="A760" s="94"/>
      <c r="B760" s="94"/>
      <c r="C760" s="94"/>
      <c r="D760" s="94"/>
      <c r="E760" s="94"/>
      <c r="F760" s="94"/>
    </row>
    <row r="761" ht="15.75" customHeight="1">
      <c r="A761" s="94"/>
      <c r="B761" s="94"/>
      <c r="C761" s="94"/>
      <c r="D761" s="94"/>
      <c r="E761" s="94"/>
      <c r="F761" s="94"/>
    </row>
    <row r="762" ht="15.75" customHeight="1">
      <c r="A762" s="94"/>
      <c r="B762" s="94"/>
      <c r="C762" s="94"/>
      <c r="D762" s="94"/>
      <c r="E762" s="94"/>
      <c r="F762" s="94"/>
    </row>
    <row r="763" ht="15.75" customHeight="1">
      <c r="A763" s="94"/>
      <c r="B763" s="94"/>
      <c r="C763" s="94"/>
      <c r="D763" s="94"/>
      <c r="E763" s="94"/>
      <c r="F763" s="94"/>
    </row>
    <row r="764" ht="15.75" customHeight="1">
      <c r="A764" s="94"/>
      <c r="B764" s="94"/>
      <c r="C764" s="94"/>
      <c r="D764" s="94"/>
      <c r="E764" s="94"/>
      <c r="F764" s="94"/>
    </row>
    <row r="765" ht="15.75" customHeight="1">
      <c r="A765" s="94"/>
      <c r="B765" s="94"/>
      <c r="C765" s="94"/>
      <c r="D765" s="94"/>
      <c r="E765" s="94"/>
      <c r="F765" s="94"/>
    </row>
    <row r="766" ht="15.75" customHeight="1">
      <c r="A766" s="94"/>
      <c r="B766" s="94"/>
      <c r="C766" s="94"/>
      <c r="D766" s="94"/>
      <c r="E766" s="94"/>
      <c r="F766" s="94"/>
    </row>
    <row r="767" ht="15.75" customHeight="1">
      <c r="A767" s="94"/>
      <c r="B767" s="94"/>
      <c r="C767" s="94"/>
      <c r="D767" s="94"/>
      <c r="E767" s="94"/>
      <c r="F767" s="94"/>
    </row>
    <row r="768" ht="15.75" customHeight="1">
      <c r="A768" s="94"/>
      <c r="B768" s="94"/>
      <c r="C768" s="94"/>
      <c r="D768" s="94"/>
      <c r="E768" s="94"/>
      <c r="F768" s="94"/>
    </row>
    <row r="769" ht="15.75" customHeight="1">
      <c r="A769" s="94"/>
      <c r="B769" s="94"/>
      <c r="C769" s="94"/>
      <c r="D769" s="94"/>
      <c r="E769" s="94"/>
      <c r="F769" s="94"/>
    </row>
    <row r="770" ht="15.75" customHeight="1">
      <c r="A770" s="94"/>
      <c r="B770" s="94"/>
      <c r="C770" s="94"/>
      <c r="D770" s="94"/>
      <c r="E770" s="94"/>
      <c r="F770" s="94"/>
    </row>
    <row r="771" ht="15.75" customHeight="1">
      <c r="A771" s="94"/>
      <c r="B771" s="94"/>
      <c r="C771" s="94"/>
      <c r="D771" s="94"/>
      <c r="E771" s="94"/>
      <c r="F771" s="94"/>
    </row>
    <row r="772" ht="15.75" customHeight="1">
      <c r="A772" s="94"/>
      <c r="B772" s="94"/>
      <c r="C772" s="94"/>
      <c r="D772" s="94"/>
      <c r="E772" s="94"/>
      <c r="F772" s="94"/>
    </row>
    <row r="773" ht="15.75" customHeight="1">
      <c r="A773" s="94"/>
      <c r="B773" s="94"/>
      <c r="C773" s="94"/>
      <c r="D773" s="94"/>
      <c r="E773" s="94"/>
      <c r="F773" s="94"/>
    </row>
    <row r="774" ht="15.75" customHeight="1">
      <c r="A774" s="94"/>
      <c r="B774" s="94"/>
      <c r="C774" s="94"/>
      <c r="D774" s="94"/>
      <c r="E774" s="94"/>
      <c r="F774" s="94"/>
    </row>
    <row r="775" ht="15.75" customHeight="1">
      <c r="A775" s="94"/>
      <c r="B775" s="94"/>
      <c r="C775" s="94"/>
      <c r="D775" s="94"/>
      <c r="E775" s="94"/>
      <c r="F775" s="94"/>
    </row>
    <row r="776" ht="15.75" customHeight="1">
      <c r="A776" s="94"/>
      <c r="B776" s="94"/>
      <c r="C776" s="94"/>
      <c r="D776" s="94"/>
      <c r="E776" s="94"/>
      <c r="F776" s="94"/>
    </row>
    <row r="777" ht="15.75" customHeight="1">
      <c r="A777" s="94"/>
      <c r="B777" s="94"/>
      <c r="C777" s="94"/>
      <c r="D777" s="94"/>
      <c r="E777" s="94"/>
      <c r="F777" s="94"/>
    </row>
    <row r="778" ht="15.75" customHeight="1">
      <c r="A778" s="94"/>
      <c r="B778" s="94"/>
      <c r="C778" s="94"/>
      <c r="D778" s="94"/>
      <c r="E778" s="94"/>
      <c r="F778" s="94"/>
    </row>
    <row r="779" ht="15.75" customHeight="1">
      <c r="A779" s="94"/>
      <c r="B779" s="94"/>
      <c r="C779" s="94"/>
      <c r="D779" s="94"/>
      <c r="E779" s="94"/>
      <c r="F779" s="94"/>
    </row>
    <row r="780" ht="15.75" customHeight="1">
      <c r="A780" s="94"/>
      <c r="B780" s="94"/>
      <c r="C780" s="94"/>
      <c r="D780" s="94"/>
      <c r="E780" s="94"/>
      <c r="F780" s="94"/>
    </row>
    <row r="781" ht="15.75" customHeight="1">
      <c r="A781" s="94"/>
      <c r="B781" s="94"/>
      <c r="C781" s="94"/>
      <c r="D781" s="94"/>
      <c r="E781" s="94"/>
      <c r="F781" s="94"/>
    </row>
    <row r="782" ht="15.75" customHeight="1">
      <c r="A782" s="94"/>
      <c r="B782" s="94"/>
      <c r="C782" s="94"/>
      <c r="D782" s="94"/>
      <c r="E782" s="94"/>
      <c r="F782" s="94"/>
    </row>
    <row r="783" ht="15.75" customHeight="1">
      <c r="A783" s="94"/>
      <c r="B783" s="94"/>
      <c r="C783" s="94"/>
      <c r="D783" s="94"/>
      <c r="E783" s="94"/>
      <c r="F783" s="94"/>
    </row>
    <row r="784" ht="15.75" customHeight="1">
      <c r="A784" s="94"/>
      <c r="B784" s="94"/>
      <c r="C784" s="94"/>
      <c r="D784" s="94"/>
      <c r="E784" s="94"/>
      <c r="F784" s="94"/>
    </row>
    <row r="785" ht="15.75" customHeight="1">
      <c r="A785" s="94"/>
      <c r="B785" s="94"/>
      <c r="C785" s="94"/>
      <c r="D785" s="94"/>
      <c r="E785" s="94"/>
      <c r="F785" s="94"/>
    </row>
    <row r="786" ht="15.75" customHeight="1">
      <c r="A786" s="94"/>
      <c r="B786" s="94"/>
      <c r="C786" s="94"/>
      <c r="D786" s="94"/>
      <c r="E786" s="94"/>
      <c r="F786" s="94"/>
    </row>
    <row r="787" ht="15.75" customHeight="1">
      <c r="A787" s="94"/>
      <c r="B787" s="94"/>
      <c r="C787" s="94"/>
      <c r="D787" s="94"/>
      <c r="E787" s="94"/>
      <c r="F787" s="94"/>
    </row>
    <row r="788" ht="15.75" customHeight="1">
      <c r="A788" s="94"/>
      <c r="B788" s="94"/>
      <c r="C788" s="94"/>
      <c r="D788" s="94"/>
      <c r="E788" s="94"/>
      <c r="F788" s="94"/>
    </row>
    <row r="789" ht="15.75" customHeight="1">
      <c r="A789" s="94"/>
      <c r="B789" s="94"/>
      <c r="C789" s="94"/>
      <c r="D789" s="94"/>
      <c r="E789" s="94"/>
      <c r="F789" s="94"/>
    </row>
    <row r="790" ht="15.75" customHeight="1">
      <c r="A790" s="94"/>
      <c r="B790" s="94"/>
      <c r="C790" s="94"/>
      <c r="D790" s="94"/>
      <c r="E790" s="94"/>
      <c r="F790" s="94"/>
    </row>
    <row r="791" ht="15.75" customHeight="1">
      <c r="A791" s="94"/>
      <c r="B791" s="94"/>
      <c r="C791" s="94"/>
      <c r="D791" s="94"/>
      <c r="E791" s="94"/>
      <c r="F791" s="94"/>
    </row>
    <row r="792" ht="15.75" customHeight="1">
      <c r="A792" s="94"/>
      <c r="B792" s="94"/>
      <c r="C792" s="94"/>
      <c r="D792" s="94"/>
      <c r="E792" s="94"/>
      <c r="F792" s="94"/>
    </row>
    <row r="793" ht="15.75" customHeight="1">
      <c r="A793" s="94"/>
      <c r="B793" s="94"/>
      <c r="C793" s="94"/>
      <c r="D793" s="94"/>
      <c r="E793" s="94"/>
      <c r="F793" s="94"/>
    </row>
    <row r="794" ht="15.75" customHeight="1">
      <c r="A794" s="94"/>
      <c r="B794" s="94"/>
      <c r="C794" s="94"/>
      <c r="D794" s="94"/>
      <c r="E794" s="94"/>
      <c r="F794" s="94"/>
    </row>
    <row r="795" ht="15.75" customHeight="1">
      <c r="A795" s="94"/>
      <c r="B795" s="94"/>
      <c r="C795" s="94"/>
      <c r="D795" s="94"/>
      <c r="E795" s="94"/>
      <c r="F795" s="94"/>
    </row>
    <row r="796" ht="15.75" customHeight="1">
      <c r="A796" s="94"/>
      <c r="B796" s="94"/>
      <c r="C796" s="94"/>
      <c r="D796" s="94"/>
      <c r="E796" s="94"/>
      <c r="F796" s="94"/>
    </row>
    <row r="797" ht="15.75" customHeight="1">
      <c r="A797" s="94"/>
      <c r="B797" s="94"/>
      <c r="C797" s="94"/>
      <c r="D797" s="94"/>
      <c r="E797" s="94"/>
      <c r="F797" s="94"/>
    </row>
    <row r="798" ht="15.75" customHeight="1">
      <c r="A798" s="94"/>
      <c r="B798" s="94"/>
      <c r="C798" s="94"/>
      <c r="D798" s="94"/>
      <c r="E798" s="94"/>
      <c r="F798" s="94"/>
    </row>
    <row r="799" ht="15.75" customHeight="1">
      <c r="A799" s="94"/>
      <c r="B799" s="94"/>
      <c r="C799" s="94"/>
      <c r="D799" s="94"/>
      <c r="E799" s="94"/>
      <c r="F799" s="94"/>
    </row>
    <row r="800" ht="15.75" customHeight="1">
      <c r="A800" s="94"/>
      <c r="B800" s="94"/>
      <c r="C800" s="94"/>
      <c r="D800" s="94"/>
      <c r="E800" s="94"/>
      <c r="F800" s="94"/>
    </row>
    <row r="801" ht="15.75" customHeight="1">
      <c r="A801" s="94"/>
      <c r="B801" s="94"/>
      <c r="C801" s="94"/>
      <c r="D801" s="94"/>
      <c r="E801" s="94"/>
      <c r="F801" s="94"/>
    </row>
    <row r="802" ht="15.75" customHeight="1">
      <c r="A802" s="94"/>
      <c r="B802" s="94"/>
      <c r="C802" s="94"/>
      <c r="D802" s="94"/>
      <c r="E802" s="94"/>
      <c r="F802" s="94"/>
    </row>
    <row r="803" ht="15.75" customHeight="1">
      <c r="A803" s="94"/>
      <c r="B803" s="94"/>
      <c r="C803" s="94"/>
      <c r="D803" s="94"/>
      <c r="E803" s="94"/>
      <c r="F803" s="94"/>
    </row>
    <row r="804" ht="15.75" customHeight="1">
      <c r="A804" s="94"/>
      <c r="B804" s="94"/>
      <c r="C804" s="94"/>
      <c r="D804" s="94"/>
      <c r="E804" s="94"/>
      <c r="F804" s="94"/>
    </row>
    <row r="805" ht="15.75" customHeight="1">
      <c r="A805" s="94"/>
      <c r="B805" s="94"/>
      <c r="C805" s="94"/>
      <c r="D805" s="94"/>
      <c r="E805" s="94"/>
      <c r="F805" s="94"/>
    </row>
    <row r="806" ht="15.75" customHeight="1">
      <c r="A806" s="94"/>
      <c r="B806" s="94"/>
      <c r="C806" s="94"/>
      <c r="D806" s="94"/>
      <c r="E806" s="94"/>
      <c r="F806" s="94"/>
    </row>
    <row r="807" ht="15.75" customHeight="1">
      <c r="A807" s="94"/>
      <c r="B807" s="94"/>
      <c r="C807" s="94"/>
      <c r="D807" s="94"/>
      <c r="E807" s="94"/>
      <c r="F807" s="94"/>
    </row>
    <row r="808" ht="15.75" customHeight="1">
      <c r="A808" s="94"/>
      <c r="B808" s="94"/>
      <c r="C808" s="94"/>
      <c r="D808" s="94"/>
      <c r="E808" s="94"/>
      <c r="F808" s="94"/>
    </row>
    <row r="809" ht="15.75" customHeight="1">
      <c r="A809" s="94"/>
      <c r="B809" s="94"/>
      <c r="C809" s="94"/>
      <c r="D809" s="94"/>
      <c r="E809" s="94"/>
      <c r="F809" s="94"/>
    </row>
    <row r="810" ht="15.75" customHeight="1">
      <c r="A810" s="94"/>
      <c r="B810" s="94"/>
      <c r="C810" s="94"/>
      <c r="D810" s="94"/>
      <c r="E810" s="94"/>
      <c r="F810" s="94"/>
    </row>
    <row r="811" ht="15.75" customHeight="1">
      <c r="A811" s="94"/>
      <c r="B811" s="94"/>
      <c r="C811" s="94"/>
      <c r="D811" s="94"/>
      <c r="E811" s="94"/>
      <c r="F811" s="94"/>
    </row>
    <row r="812" ht="15.75" customHeight="1">
      <c r="A812" s="94"/>
      <c r="B812" s="94"/>
      <c r="C812" s="94"/>
      <c r="D812" s="94"/>
      <c r="E812" s="94"/>
      <c r="F812" s="94"/>
    </row>
    <row r="813" ht="15.75" customHeight="1">
      <c r="A813" s="94"/>
      <c r="B813" s="94"/>
      <c r="C813" s="94"/>
      <c r="D813" s="94"/>
      <c r="E813" s="94"/>
      <c r="F813" s="94"/>
    </row>
    <row r="814" ht="15.75" customHeight="1">
      <c r="A814" s="94"/>
      <c r="B814" s="94"/>
      <c r="C814" s="94"/>
      <c r="D814" s="94"/>
      <c r="E814" s="94"/>
      <c r="F814" s="94"/>
    </row>
    <row r="815" ht="15.75" customHeight="1">
      <c r="A815" s="94"/>
      <c r="B815" s="94"/>
      <c r="C815" s="94"/>
      <c r="D815" s="94"/>
      <c r="E815" s="94"/>
      <c r="F815" s="94"/>
    </row>
    <row r="816" ht="15.75" customHeight="1">
      <c r="A816" s="94"/>
      <c r="B816" s="94"/>
      <c r="C816" s="94"/>
      <c r="D816" s="94"/>
      <c r="E816" s="94"/>
      <c r="F816" s="94"/>
    </row>
    <row r="817" ht="15.75" customHeight="1">
      <c r="A817" s="94"/>
      <c r="B817" s="94"/>
      <c r="C817" s="94"/>
      <c r="D817" s="94"/>
      <c r="E817" s="94"/>
      <c r="F817" s="94"/>
    </row>
    <row r="818" ht="15.75" customHeight="1">
      <c r="A818" s="94"/>
      <c r="B818" s="94"/>
      <c r="C818" s="94"/>
      <c r="D818" s="94"/>
      <c r="E818" s="94"/>
      <c r="F818" s="94"/>
    </row>
    <row r="819" ht="15.75" customHeight="1">
      <c r="A819" s="94"/>
      <c r="B819" s="94"/>
      <c r="C819" s="94"/>
      <c r="D819" s="94"/>
      <c r="E819" s="94"/>
      <c r="F819" s="94"/>
    </row>
    <row r="820" ht="15.75" customHeight="1">
      <c r="A820" s="94"/>
      <c r="B820" s="94"/>
      <c r="C820" s="94"/>
      <c r="D820" s="94"/>
      <c r="E820" s="94"/>
      <c r="F820" s="94"/>
    </row>
    <row r="821" ht="15.75" customHeight="1">
      <c r="A821" s="94"/>
      <c r="B821" s="94"/>
      <c r="C821" s="94"/>
      <c r="D821" s="94"/>
      <c r="E821" s="94"/>
      <c r="F821" s="94"/>
    </row>
    <row r="822" ht="15.75" customHeight="1">
      <c r="A822" s="94"/>
      <c r="B822" s="94"/>
      <c r="C822" s="94"/>
      <c r="D822" s="94"/>
      <c r="E822" s="94"/>
      <c r="F822" s="94"/>
    </row>
    <row r="823" ht="15.75" customHeight="1">
      <c r="A823" s="94"/>
      <c r="B823" s="94"/>
      <c r="C823" s="94"/>
      <c r="D823" s="94"/>
      <c r="E823" s="94"/>
      <c r="F823" s="94"/>
    </row>
    <row r="824" ht="15.75" customHeight="1">
      <c r="A824" s="94"/>
      <c r="B824" s="94"/>
      <c r="C824" s="94"/>
      <c r="D824" s="94"/>
      <c r="E824" s="94"/>
      <c r="F824" s="94"/>
    </row>
    <row r="825" ht="15.75" customHeight="1">
      <c r="A825" s="94"/>
      <c r="B825" s="94"/>
      <c r="C825" s="94"/>
      <c r="D825" s="94"/>
      <c r="E825" s="94"/>
      <c r="F825" s="94"/>
    </row>
    <row r="826" ht="15.75" customHeight="1">
      <c r="A826" s="94"/>
      <c r="B826" s="94"/>
      <c r="C826" s="94"/>
      <c r="D826" s="94"/>
      <c r="E826" s="94"/>
      <c r="F826" s="94"/>
    </row>
    <row r="827" ht="15.75" customHeight="1">
      <c r="A827" s="94"/>
      <c r="B827" s="94"/>
      <c r="C827" s="94"/>
      <c r="D827" s="94"/>
      <c r="E827" s="94"/>
      <c r="F827" s="94"/>
    </row>
    <row r="828" ht="15.75" customHeight="1">
      <c r="A828" s="94"/>
      <c r="B828" s="94"/>
      <c r="C828" s="94"/>
      <c r="D828" s="94"/>
      <c r="E828" s="94"/>
      <c r="F828" s="94"/>
    </row>
    <row r="829" ht="15.75" customHeight="1">
      <c r="A829" s="94"/>
      <c r="B829" s="94"/>
      <c r="C829" s="94"/>
      <c r="D829" s="94"/>
      <c r="E829" s="94"/>
      <c r="F829" s="94"/>
    </row>
    <row r="830" ht="15.75" customHeight="1">
      <c r="A830" s="94"/>
      <c r="B830" s="94"/>
      <c r="C830" s="94"/>
      <c r="D830" s="94"/>
      <c r="E830" s="94"/>
      <c r="F830" s="94"/>
    </row>
    <row r="831" ht="15.75" customHeight="1">
      <c r="A831" s="94"/>
      <c r="B831" s="94"/>
      <c r="C831" s="94"/>
      <c r="D831" s="94"/>
      <c r="E831" s="94"/>
      <c r="F831" s="94"/>
    </row>
    <row r="832" ht="15.75" customHeight="1">
      <c r="A832" s="94"/>
      <c r="B832" s="94"/>
      <c r="C832" s="94"/>
      <c r="D832" s="94"/>
      <c r="E832" s="94"/>
      <c r="F832" s="94"/>
    </row>
    <row r="833" ht="15.75" customHeight="1">
      <c r="A833" s="94"/>
      <c r="B833" s="94"/>
      <c r="C833" s="94"/>
      <c r="D833" s="94"/>
      <c r="E833" s="94"/>
      <c r="F833" s="94"/>
    </row>
    <row r="834" ht="15.75" customHeight="1">
      <c r="A834" s="94"/>
      <c r="B834" s="94"/>
      <c r="C834" s="94"/>
      <c r="D834" s="94"/>
      <c r="E834" s="94"/>
      <c r="F834" s="94"/>
    </row>
    <row r="835" ht="15.75" customHeight="1">
      <c r="A835" s="94"/>
      <c r="B835" s="94"/>
      <c r="C835" s="94"/>
      <c r="D835" s="94"/>
      <c r="E835" s="94"/>
      <c r="F835" s="94"/>
    </row>
    <row r="836" ht="15.75" customHeight="1">
      <c r="A836" s="94"/>
      <c r="B836" s="94"/>
      <c r="C836" s="94"/>
      <c r="D836" s="94"/>
      <c r="E836" s="94"/>
      <c r="F836" s="94"/>
    </row>
    <row r="837" ht="15.75" customHeight="1">
      <c r="A837" s="94"/>
      <c r="B837" s="94"/>
      <c r="C837" s="94"/>
      <c r="D837" s="94"/>
      <c r="E837" s="94"/>
      <c r="F837" s="94"/>
    </row>
    <row r="838" ht="15.75" customHeight="1">
      <c r="A838" s="94"/>
      <c r="B838" s="94"/>
      <c r="C838" s="94"/>
      <c r="D838" s="94"/>
      <c r="E838" s="94"/>
      <c r="F838" s="94"/>
    </row>
    <row r="839" ht="15.75" customHeight="1">
      <c r="A839" s="94"/>
      <c r="B839" s="94"/>
      <c r="C839" s="94"/>
      <c r="D839" s="94"/>
      <c r="E839" s="94"/>
      <c r="F839" s="94"/>
    </row>
    <row r="840" ht="15.75" customHeight="1">
      <c r="A840" s="94"/>
      <c r="B840" s="94"/>
      <c r="C840" s="94"/>
      <c r="D840" s="94"/>
      <c r="E840" s="94"/>
      <c r="F840" s="94"/>
    </row>
    <row r="841" ht="15.75" customHeight="1">
      <c r="A841" s="94"/>
      <c r="B841" s="94"/>
      <c r="C841" s="94"/>
      <c r="D841" s="94"/>
      <c r="E841" s="94"/>
      <c r="F841" s="94"/>
    </row>
    <row r="842" ht="15.75" customHeight="1">
      <c r="A842" s="94"/>
      <c r="B842" s="94"/>
      <c r="C842" s="94"/>
      <c r="D842" s="94"/>
      <c r="E842" s="94"/>
      <c r="F842" s="94"/>
    </row>
    <row r="843" ht="15.75" customHeight="1">
      <c r="A843" s="94"/>
      <c r="B843" s="94"/>
      <c r="C843" s="94"/>
      <c r="D843" s="94"/>
      <c r="E843" s="94"/>
      <c r="F843" s="94"/>
    </row>
    <row r="844" ht="15.75" customHeight="1">
      <c r="A844" s="94"/>
      <c r="B844" s="94"/>
      <c r="C844" s="94"/>
      <c r="D844" s="94"/>
      <c r="E844" s="94"/>
      <c r="F844" s="94"/>
    </row>
    <row r="845" ht="15.75" customHeight="1">
      <c r="A845" s="94"/>
      <c r="B845" s="94"/>
      <c r="C845" s="94"/>
      <c r="D845" s="94"/>
      <c r="E845" s="94"/>
      <c r="F845" s="94"/>
    </row>
    <row r="846" ht="15.75" customHeight="1">
      <c r="A846" s="94"/>
      <c r="B846" s="94"/>
      <c r="C846" s="94"/>
      <c r="D846" s="94"/>
      <c r="E846" s="94"/>
      <c r="F846" s="94"/>
    </row>
    <row r="847" ht="15.75" customHeight="1">
      <c r="A847" s="94"/>
      <c r="B847" s="94"/>
      <c r="C847" s="94"/>
      <c r="D847" s="94"/>
      <c r="E847" s="94"/>
      <c r="F847" s="94"/>
    </row>
    <row r="848" ht="15.75" customHeight="1">
      <c r="A848" s="94"/>
      <c r="B848" s="94"/>
      <c r="C848" s="94"/>
      <c r="D848" s="94"/>
      <c r="E848" s="94"/>
      <c r="F848" s="94"/>
    </row>
    <row r="849" ht="15.75" customHeight="1">
      <c r="A849" s="94"/>
      <c r="B849" s="94"/>
      <c r="C849" s="94"/>
      <c r="D849" s="94"/>
      <c r="E849" s="94"/>
      <c r="F849" s="94"/>
    </row>
    <row r="850" ht="15.75" customHeight="1">
      <c r="A850" s="94"/>
      <c r="B850" s="94"/>
      <c r="C850" s="94"/>
      <c r="D850" s="94"/>
      <c r="E850" s="94"/>
      <c r="F850" s="94"/>
    </row>
    <row r="851" ht="15.75" customHeight="1">
      <c r="A851" s="94"/>
      <c r="B851" s="94"/>
      <c r="C851" s="94"/>
      <c r="D851" s="94"/>
      <c r="E851" s="94"/>
      <c r="F851" s="94"/>
    </row>
    <row r="852" ht="15.75" customHeight="1">
      <c r="A852" s="94"/>
      <c r="B852" s="94"/>
      <c r="C852" s="94"/>
      <c r="D852" s="94"/>
      <c r="E852" s="94"/>
      <c r="F852" s="94"/>
    </row>
    <row r="853" ht="15.75" customHeight="1">
      <c r="A853" s="94"/>
      <c r="B853" s="94"/>
      <c r="C853" s="94"/>
      <c r="D853" s="94"/>
      <c r="E853" s="94"/>
      <c r="F853" s="94"/>
    </row>
    <row r="854" ht="15.75" customHeight="1">
      <c r="A854" s="94"/>
      <c r="B854" s="94"/>
      <c r="C854" s="94"/>
      <c r="D854" s="94"/>
      <c r="E854" s="94"/>
      <c r="F854" s="94"/>
    </row>
    <row r="855" ht="15.75" customHeight="1">
      <c r="A855" s="94"/>
      <c r="B855" s="94"/>
      <c r="C855" s="94"/>
      <c r="D855" s="94"/>
      <c r="E855" s="94"/>
      <c r="F855" s="94"/>
    </row>
    <row r="856" ht="15.75" customHeight="1">
      <c r="A856" s="94"/>
      <c r="B856" s="94"/>
      <c r="C856" s="94"/>
      <c r="D856" s="94"/>
      <c r="E856" s="94"/>
      <c r="F856" s="94"/>
    </row>
    <row r="857" ht="15.75" customHeight="1">
      <c r="A857" s="94"/>
      <c r="B857" s="94"/>
      <c r="C857" s="94"/>
      <c r="D857" s="94"/>
      <c r="E857" s="94"/>
      <c r="F857" s="94"/>
    </row>
    <row r="858" ht="15.75" customHeight="1">
      <c r="A858" s="94"/>
      <c r="B858" s="94"/>
      <c r="C858" s="94"/>
      <c r="D858" s="94"/>
      <c r="E858" s="94"/>
      <c r="F858" s="94"/>
    </row>
    <row r="859" ht="15.75" customHeight="1">
      <c r="A859" s="94"/>
      <c r="B859" s="94"/>
      <c r="C859" s="94"/>
      <c r="D859" s="94"/>
      <c r="E859" s="94"/>
      <c r="F859" s="94"/>
    </row>
    <row r="860" ht="15.75" customHeight="1">
      <c r="A860" s="94"/>
      <c r="B860" s="94"/>
      <c r="C860" s="94"/>
      <c r="D860" s="94"/>
      <c r="E860" s="94"/>
      <c r="F860" s="94"/>
    </row>
    <row r="861" ht="15.75" customHeight="1">
      <c r="A861" s="94"/>
      <c r="B861" s="94"/>
      <c r="C861" s="94"/>
      <c r="D861" s="94"/>
      <c r="E861" s="94"/>
      <c r="F861" s="94"/>
    </row>
    <row r="862" ht="15.75" customHeight="1">
      <c r="A862" s="94"/>
      <c r="B862" s="94"/>
      <c r="C862" s="94"/>
      <c r="D862" s="94"/>
      <c r="E862" s="94"/>
      <c r="F862" s="94"/>
    </row>
    <row r="863" ht="15.75" customHeight="1">
      <c r="A863" s="94"/>
      <c r="B863" s="94"/>
      <c r="C863" s="94"/>
      <c r="D863" s="94"/>
      <c r="E863" s="94"/>
      <c r="F863" s="94"/>
    </row>
    <row r="864" ht="15.75" customHeight="1">
      <c r="A864" s="94"/>
      <c r="B864" s="94"/>
      <c r="C864" s="94"/>
      <c r="D864" s="94"/>
      <c r="E864" s="94"/>
      <c r="F864" s="94"/>
    </row>
    <row r="865" ht="15.75" customHeight="1">
      <c r="A865" s="94"/>
      <c r="B865" s="94"/>
      <c r="C865" s="94"/>
      <c r="D865" s="94"/>
      <c r="E865" s="94"/>
      <c r="F865" s="94"/>
    </row>
    <row r="866" ht="15.75" customHeight="1">
      <c r="A866" s="94"/>
      <c r="B866" s="94"/>
      <c r="C866" s="94"/>
      <c r="D866" s="94"/>
      <c r="E866" s="94"/>
      <c r="F866" s="94"/>
    </row>
    <row r="867" ht="15.75" customHeight="1">
      <c r="A867" s="94"/>
      <c r="B867" s="94"/>
      <c r="C867" s="94"/>
      <c r="D867" s="94"/>
      <c r="E867" s="94"/>
      <c r="F867" s="94"/>
    </row>
    <row r="868" ht="15.75" customHeight="1">
      <c r="A868" s="94"/>
      <c r="B868" s="94"/>
      <c r="C868" s="94"/>
      <c r="D868" s="94"/>
      <c r="E868" s="94"/>
      <c r="F868" s="94"/>
    </row>
    <row r="869" ht="15.75" customHeight="1">
      <c r="A869" s="94"/>
      <c r="B869" s="94"/>
      <c r="C869" s="94"/>
      <c r="D869" s="94"/>
      <c r="E869" s="94"/>
      <c r="F869" s="94"/>
    </row>
    <row r="870" ht="15.75" customHeight="1">
      <c r="A870" s="94"/>
      <c r="B870" s="94"/>
      <c r="C870" s="94"/>
      <c r="D870" s="94"/>
      <c r="E870" s="94"/>
      <c r="F870" s="94"/>
    </row>
    <row r="871" ht="15.75" customHeight="1">
      <c r="A871" s="94"/>
      <c r="B871" s="94"/>
      <c r="C871" s="94"/>
      <c r="D871" s="94"/>
      <c r="E871" s="94"/>
      <c r="F871" s="94"/>
    </row>
    <row r="872" ht="15.75" customHeight="1">
      <c r="A872" s="94"/>
      <c r="B872" s="94"/>
      <c r="C872" s="94"/>
      <c r="D872" s="94"/>
      <c r="E872" s="94"/>
      <c r="F872" s="94"/>
    </row>
    <row r="873" ht="15.75" customHeight="1">
      <c r="A873" s="94"/>
      <c r="B873" s="94"/>
      <c r="C873" s="94"/>
      <c r="D873" s="94"/>
      <c r="E873" s="94"/>
      <c r="F873" s="94"/>
    </row>
    <row r="874" ht="15.75" customHeight="1">
      <c r="A874" s="94"/>
      <c r="B874" s="94"/>
      <c r="C874" s="94"/>
      <c r="D874" s="94"/>
      <c r="E874" s="94"/>
      <c r="F874" s="94"/>
    </row>
    <row r="875" ht="15.75" customHeight="1">
      <c r="A875" s="94"/>
      <c r="B875" s="94"/>
      <c r="C875" s="94"/>
      <c r="D875" s="94"/>
      <c r="E875" s="94"/>
      <c r="F875" s="94"/>
    </row>
    <row r="876" ht="15.75" customHeight="1">
      <c r="A876" s="94"/>
      <c r="B876" s="94"/>
      <c r="C876" s="94"/>
      <c r="D876" s="94"/>
      <c r="E876" s="94"/>
      <c r="F876" s="94"/>
    </row>
    <row r="877" ht="15.75" customHeight="1">
      <c r="A877" s="94"/>
      <c r="B877" s="94"/>
      <c r="C877" s="94"/>
      <c r="D877" s="94"/>
      <c r="E877" s="94"/>
      <c r="F877" s="94"/>
    </row>
    <row r="878" ht="15.75" customHeight="1">
      <c r="A878" s="94"/>
      <c r="B878" s="94"/>
      <c r="C878" s="94"/>
      <c r="D878" s="94"/>
      <c r="E878" s="94"/>
      <c r="F878" s="94"/>
    </row>
    <row r="879" ht="15.75" customHeight="1">
      <c r="A879" s="94"/>
      <c r="B879" s="94"/>
      <c r="C879" s="94"/>
      <c r="D879" s="94"/>
      <c r="E879" s="94"/>
      <c r="F879" s="94"/>
    </row>
    <row r="880" ht="15.75" customHeight="1">
      <c r="A880" s="94"/>
      <c r="B880" s="94"/>
      <c r="C880" s="94"/>
      <c r="D880" s="94"/>
      <c r="E880" s="94"/>
      <c r="F880" s="94"/>
    </row>
    <row r="881" ht="15.75" customHeight="1">
      <c r="A881" s="94"/>
      <c r="B881" s="94"/>
      <c r="C881" s="94"/>
      <c r="D881" s="94"/>
      <c r="E881" s="94"/>
      <c r="F881" s="94"/>
    </row>
    <row r="882" ht="15.75" customHeight="1">
      <c r="A882" s="94"/>
      <c r="B882" s="94"/>
      <c r="C882" s="94"/>
      <c r="D882" s="94"/>
      <c r="E882" s="94"/>
      <c r="F882" s="94"/>
    </row>
    <row r="883" ht="15.75" customHeight="1">
      <c r="A883" s="94"/>
      <c r="B883" s="94"/>
      <c r="C883" s="94"/>
      <c r="D883" s="94"/>
      <c r="E883" s="94"/>
      <c r="F883" s="94"/>
    </row>
    <row r="884" ht="15.75" customHeight="1">
      <c r="A884" s="94"/>
      <c r="B884" s="94"/>
      <c r="C884" s="94"/>
      <c r="D884" s="94"/>
      <c r="E884" s="94"/>
      <c r="F884" s="94"/>
    </row>
    <row r="885" ht="15.75" customHeight="1">
      <c r="A885" s="94"/>
      <c r="B885" s="94"/>
      <c r="C885" s="94"/>
      <c r="D885" s="94"/>
      <c r="E885" s="94"/>
      <c r="F885" s="94"/>
    </row>
    <row r="886" ht="15.75" customHeight="1">
      <c r="A886" s="94"/>
      <c r="B886" s="94"/>
      <c r="C886" s="94"/>
      <c r="D886" s="94"/>
      <c r="E886" s="94"/>
      <c r="F886" s="94"/>
    </row>
    <row r="887" ht="15.75" customHeight="1">
      <c r="A887" s="94"/>
      <c r="B887" s="94"/>
      <c r="C887" s="94"/>
      <c r="D887" s="94"/>
      <c r="E887" s="94"/>
      <c r="F887" s="94"/>
    </row>
    <row r="888" ht="15.75" customHeight="1">
      <c r="A888" s="94"/>
      <c r="B888" s="94"/>
      <c r="C888" s="94"/>
      <c r="D888" s="94"/>
      <c r="E888" s="94"/>
      <c r="F888" s="94"/>
    </row>
    <row r="889" ht="15.75" customHeight="1">
      <c r="A889" s="94"/>
      <c r="B889" s="94"/>
      <c r="C889" s="94"/>
      <c r="D889" s="94"/>
      <c r="E889" s="94"/>
      <c r="F889" s="94"/>
    </row>
    <row r="890" ht="15.75" customHeight="1">
      <c r="A890" s="94"/>
      <c r="B890" s="94"/>
      <c r="C890" s="94"/>
      <c r="D890" s="94"/>
      <c r="E890" s="94"/>
      <c r="F890" s="94"/>
    </row>
    <row r="891" ht="15.75" customHeight="1">
      <c r="A891" s="94"/>
      <c r="B891" s="94"/>
      <c r="C891" s="94"/>
      <c r="D891" s="94"/>
      <c r="E891" s="94"/>
      <c r="F891" s="94"/>
    </row>
    <row r="892" ht="15.75" customHeight="1">
      <c r="A892" s="94"/>
      <c r="B892" s="94"/>
      <c r="C892" s="94"/>
      <c r="D892" s="94"/>
      <c r="E892" s="94"/>
      <c r="F892" s="94"/>
    </row>
    <row r="893" ht="15.75" customHeight="1">
      <c r="A893" s="94"/>
      <c r="B893" s="94"/>
      <c r="C893" s="94"/>
      <c r="D893" s="94"/>
      <c r="E893" s="94"/>
      <c r="F893" s="94"/>
    </row>
    <row r="894" ht="15.75" customHeight="1">
      <c r="A894" s="94"/>
      <c r="B894" s="94"/>
      <c r="C894" s="94"/>
      <c r="D894" s="94"/>
      <c r="E894" s="94"/>
      <c r="F894" s="94"/>
    </row>
    <row r="895" ht="15.75" customHeight="1">
      <c r="A895" s="94"/>
      <c r="B895" s="94"/>
      <c r="C895" s="94"/>
      <c r="D895" s="94"/>
      <c r="E895" s="94"/>
      <c r="F895" s="94"/>
    </row>
    <row r="896" ht="15.75" customHeight="1">
      <c r="A896" s="94"/>
      <c r="B896" s="94"/>
      <c r="C896" s="94"/>
      <c r="D896" s="94"/>
      <c r="E896" s="94"/>
      <c r="F896" s="94"/>
    </row>
    <row r="897" ht="15.75" customHeight="1">
      <c r="A897" s="94"/>
      <c r="B897" s="94"/>
      <c r="C897" s="94"/>
      <c r="D897" s="94"/>
      <c r="E897" s="94"/>
      <c r="F897" s="94"/>
    </row>
    <row r="898" ht="15.75" customHeight="1">
      <c r="A898" s="94"/>
      <c r="B898" s="94"/>
      <c r="C898" s="94"/>
      <c r="D898" s="94"/>
      <c r="E898" s="94"/>
      <c r="F898" s="94"/>
    </row>
    <row r="899" ht="15.75" customHeight="1">
      <c r="A899" s="94"/>
      <c r="B899" s="94"/>
      <c r="C899" s="94"/>
      <c r="D899" s="94"/>
      <c r="E899" s="94"/>
      <c r="F899" s="94"/>
    </row>
    <row r="900" ht="15.75" customHeight="1">
      <c r="A900" s="94"/>
      <c r="B900" s="94"/>
      <c r="C900" s="94"/>
      <c r="D900" s="94"/>
      <c r="E900" s="94"/>
      <c r="F900" s="94"/>
    </row>
    <row r="901" ht="15.75" customHeight="1">
      <c r="A901" s="94"/>
      <c r="B901" s="94"/>
      <c r="C901" s="94"/>
      <c r="D901" s="94"/>
      <c r="E901" s="94"/>
      <c r="F901" s="94"/>
    </row>
    <row r="902" ht="15.75" customHeight="1">
      <c r="A902" s="94"/>
      <c r="B902" s="94"/>
      <c r="C902" s="94"/>
      <c r="D902" s="94"/>
      <c r="E902" s="94"/>
      <c r="F902" s="94"/>
    </row>
    <row r="903" ht="15.75" customHeight="1">
      <c r="A903" s="94"/>
      <c r="B903" s="94"/>
      <c r="C903" s="94"/>
      <c r="D903" s="94"/>
      <c r="E903" s="94"/>
      <c r="F903" s="94"/>
    </row>
    <row r="904" ht="15.75" customHeight="1">
      <c r="A904" s="94"/>
      <c r="B904" s="94"/>
      <c r="C904" s="94"/>
      <c r="D904" s="94"/>
      <c r="E904" s="94"/>
      <c r="F904" s="94"/>
    </row>
    <row r="905" ht="15.75" customHeight="1">
      <c r="A905" s="94"/>
      <c r="B905" s="94"/>
      <c r="C905" s="94"/>
      <c r="D905" s="94"/>
      <c r="E905" s="94"/>
      <c r="F905" s="94"/>
    </row>
    <row r="906" ht="15.75" customHeight="1">
      <c r="A906" s="94"/>
      <c r="B906" s="94"/>
      <c r="C906" s="94"/>
      <c r="D906" s="94"/>
      <c r="E906" s="94"/>
      <c r="F906" s="94"/>
    </row>
    <row r="907" ht="15.75" customHeight="1">
      <c r="A907" s="94"/>
      <c r="B907" s="94"/>
      <c r="C907" s="94"/>
      <c r="D907" s="94"/>
      <c r="E907" s="94"/>
      <c r="F907" s="94"/>
    </row>
    <row r="908" ht="15.75" customHeight="1">
      <c r="A908" s="94"/>
      <c r="B908" s="94"/>
      <c r="C908" s="94"/>
      <c r="D908" s="94"/>
      <c r="E908" s="94"/>
      <c r="F908" s="94"/>
    </row>
    <row r="909" ht="15.75" customHeight="1">
      <c r="A909" s="94"/>
      <c r="B909" s="94"/>
      <c r="C909" s="94"/>
      <c r="D909" s="94"/>
      <c r="E909" s="94"/>
      <c r="F909" s="94"/>
    </row>
    <row r="910" ht="15.75" customHeight="1">
      <c r="A910" s="94"/>
      <c r="B910" s="94"/>
      <c r="C910" s="94"/>
      <c r="D910" s="94"/>
      <c r="E910" s="94"/>
      <c r="F910" s="94"/>
    </row>
    <row r="911" ht="15.75" customHeight="1">
      <c r="A911" s="94"/>
      <c r="B911" s="94"/>
      <c r="C911" s="94"/>
      <c r="D911" s="94"/>
      <c r="E911" s="94"/>
      <c r="F911" s="94"/>
    </row>
    <row r="912" ht="15.75" customHeight="1">
      <c r="A912" s="94"/>
      <c r="B912" s="94"/>
      <c r="C912" s="94"/>
      <c r="D912" s="94"/>
      <c r="E912" s="94"/>
      <c r="F912" s="94"/>
    </row>
    <row r="913" ht="15.75" customHeight="1">
      <c r="A913" s="94"/>
      <c r="B913" s="94"/>
      <c r="C913" s="94"/>
      <c r="D913" s="94"/>
      <c r="E913" s="94"/>
      <c r="F913" s="94"/>
    </row>
    <row r="914" ht="15.75" customHeight="1">
      <c r="A914" s="94"/>
      <c r="B914" s="94"/>
      <c r="C914" s="94"/>
      <c r="D914" s="94"/>
      <c r="E914" s="94"/>
      <c r="F914" s="94"/>
    </row>
    <row r="915" ht="15.75" customHeight="1">
      <c r="A915" s="94"/>
      <c r="B915" s="94"/>
      <c r="C915" s="94"/>
      <c r="D915" s="94"/>
      <c r="E915" s="94"/>
      <c r="F915" s="94"/>
    </row>
    <row r="916" ht="15.75" customHeight="1">
      <c r="A916" s="94"/>
      <c r="B916" s="94"/>
      <c r="C916" s="94"/>
      <c r="D916" s="94"/>
      <c r="E916" s="94"/>
      <c r="F916" s="94"/>
    </row>
    <row r="917" ht="15.75" customHeight="1">
      <c r="A917" s="94"/>
      <c r="B917" s="94"/>
      <c r="C917" s="94"/>
      <c r="D917" s="94"/>
      <c r="E917" s="94"/>
      <c r="F917" s="94"/>
    </row>
    <row r="918" ht="15.75" customHeight="1">
      <c r="A918" s="94"/>
      <c r="B918" s="94"/>
      <c r="C918" s="94"/>
      <c r="D918" s="94"/>
      <c r="E918" s="94"/>
      <c r="F918" s="94"/>
    </row>
    <row r="919" ht="15.75" customHeight="1">
      <c r="A919" s="94"/>
      <c r="B919" s="94"/>
      <c r="C919" s="94"/>
      <c r="D919" s="94"/>
      <c r="E919" s="94"/>
      <c r="F919" s="94"/>
    </row>
    <row r="920" ht="15.75" customHeight="1">
      <c r="A920" s="94"/>
      <c r="B920" s="94"/>
      <c r="C920" s="94"/>
      <c r="D920" s="94"/>
      <c r="E920" s="94"/>
      <c r="F920" s="94"/>
    </row>
    <row r="921" ht="15.75" customHeight="1">
      <c r="A921" s="94"/>
      <c r="B921" s="94"/>
      <c r="C921" s="94"/>
      <c r="D921" s="94"/>
      <c r="E921" s="94"/>
      <c r="F921" s="94"/>
    </row>
    <row r="922" ht="15.75" customHeight="1">
      <c r="A922" s="94"/>
      <c r="B922" s="94"/>
      <c r="C922" s="94"/>
      <c r="D922" s="94"/>
      <c r="E922" s="94"/>
      <c r="F922" s="94"/>
    </row>
    <row r="923" ht="15.75" customHeight="1">
      <c r="A923" s="94"/>
      <c r="B923" s="94"/>
      <c r="C923" s="94"/>
      <c r="D923" s="94"/>
      <c r="E923" s="94"/>
      <c r="F923" s="94"/>
    </row>
    <row r="924" ht="15.75" customHeight="1">
      <c r="A924" s="94"/>
      <c r="B924" s="94"/>
      <c r="C924" s="94"/>
      <c r="D924" s="94"/>
      <c r="E924" s="94"/>
      <c r="F924" s="94"/>
    </row>
    <row r="925" ht="15.75" customHeight="1">
      <c r="A925" s="94"/>
      <c r="B925" s="94"/>
      <c r="C925" s="94"/>
      <c r="D925" s="94"/>
      <c r="E925" s="94"/>
      <c r="F925" s="94"/>
    </row>
    <row r="926" ht="15.75" customHeight="1">
      <c r="A926" s="94"/>
      <c r="B926" s="94"/>
      <c r="C926" s="94"/>
      <c r="D926" s="94"/>
      <c r="E926" s="94"/>
      <c r="F926" s="94"/>
    </row>
    <row r="927" ht="15.75" customHeight="1">
      <c r="A927" s="94"/>
      <c r="B927" s="94"/>
      <c r="C927" s="94"/>
      <c r="D927" s="94"/>
      <c r="E927" s="94"/>
      <c r="F927" s="94"/>
    </row>
    <row r="928" ht="15.75" customHeight="1">
      <c r="A928" s="94"/>
      <c r="B928" s="94"/>
      <c r="C928" s="94"/>
      <c r="D928" s="94"/>
      <c r="E928" s="94"/>
      <c r="F928" s="94"/>
    </row>
    <row r="929" ht="15.75" customHeight="1">
      <c r="A929" s="94"/>
      <c r="B929" s="94"/>
      <c r="C929" s="94"/>
      <c r="D929" s="94"/>
      <c r="E929" s="94"/>
      <c r="F929" s="94"/>
    </row>
    <row r="930" ht="15.75" customHeight="1">
      <c r="A930" s="94"/>
      <c r="B930" s="94"/>
      <c r="C930" s="94"/>
      <c r="D930" s="94"/>
      <c r="E930" s="94"/>
      <c r="F930" s="94"/>
    </row>
    <row r="931" ht="15.75" customHeight="1">
      <c r="A931" s="94"/>
      <c r="B931" s="94"/>
      <c r="C931" s="94"/>
      <c r="D931" s="94"/>
      <c r="E931" s="94"/>
      <c r="F931" s="94"/>
    </row>
    <row r="932" ht="15.75" customHeight="1">
      <c r="A932" s="94"/>
      <c r="B932" s="94"/>
      <c r="C932" s="94"/>
      <c r="D932" s="94"/>
      <c r="E932" s="94"/>
      <c r="F932" s="94"/>
    </row>
    <row r="933" ht="15.75" customHeight="1">
      <c r="A933" s="94"/>
      <c r="B933" s="94"/>
      <c r="C933" s="94"/>
      <c r="D933" s="94"/>
      <c r="E933" s="94"/>
      <c r="F933" s="94"/>
    </row>
    <row r="934" ht="15.75" customHeight="1">
      <c r="A934" s="94"/>
      <c r="B934" s="94"/>
      <c r="C934" s="94"/>
      <c r="D934" s="94"/>
      <c r="E934" s="94"/>
      <c r="F934" s="94"/>
    </row>
    <row r="935" ht="15.75" customHeight="1">
      <c r="A935" s="94"/>
      <c r="B935" s="94"/>
      <c r="C935" s="94"/>
      <c r="D935" s="94"/>
      <c r="E935" s="94"/>
      <c r="F935" s="94"/>
    </row>
    <row r="936" ht="15.75" customHeight="1">
      <c r="A936" s="94"/>
      <c r="B936" s="94"/>
      <c r="C936" s="94"/>
      <c r="D936" s="94"/>
      <c r="E936" s="94"/>
      <c r="F936" s="94"/>
    </row>
    <row r="937" ht="15.75" customHeight="1">
      <c r="A937" s="94"/>
      <c r="B937" s="94"/>
      <c r="C937" s="94"/>
      <c r="D937" s="94"/>
      <c r="E937" s="94"/>
      <c r="F937" s="94"/>
    </row>
    <row r="938" ht="15.75" customHeight="1">
      <c r="A938" s="94"/>
      <c r="B938" s="94"/>
      <c r="C938" s="94"/>
      <c r="D938" s="94"/>
      <c r="E938" s="94"/>
      <c r="F938" s="94"/>
    </row>
    <row r="939" ht="15.75" customHeight="1">
      <c r="A939" s="94"/>
      <c r="B939" s="94"/>
      <c r="C939" s="94"/>
      <c r="D939" s="94"/>
      <c r="E939" s="94"/>
      <c r="F939" s="94"/>
    </row>
    <row r="940" ht="15.75" customHeight="1">
      <c r="A940" s="94"/>
      <c r="B940" s="94"/>
      <c r="C940" s="94"/>
      <c r="D940" s="94"/>
      <c r="E940" s="94"/>
      <c r="F940" s="94"/>
    </row>
    <row r="941" ht="15.75" customHeight="1">
      <c r="A941" s="94"/>
      <c r="B941" s="94"/>
      <c r="C941" s="94"/>
      <c r="D941" s="94"/>
      <c r="E941" s="94"/>
      <c r="F941" s="94"/>
    </row>
    <row r="942" ht="15.75" customHeight="1">
      <c r="A942" s="94"/>
      <c r="B942" s="94"/>
      <c r="C942" s="94"/>
      <c r="D942" s="94"/>
      <c r="E942" s="94"/>
      <c r="F942" s="94"/>
    </row>
    <row r="943" ht="15.75" customHeight="1">
      <c r="A943" s="94"/>
      <c r="B943" s="94"/>
      <c r="C943" s="94"/>
      <c r="D943" s="94"/>
      <c r="E943" s="94"/>
      <c r="F943" s="94"/>
    </row>
    <row r="944" ht="15.75" customHeight="1">
      <c r="A944" s="94"/>
      <c r="B944" s="94"/>
      <c r="C944" s="94"/>
      <c r="D944" s="94"/>
      <c r="E944" s="94"/>
      <c r="F944" s="94"/>
    </row>
    <row r="945" ht="15.75" customHeight="1">
      <c r="A945" s="94"/>
      <c r="B945" s="94"/>
      <c r="C945" s="94"/>
      <c r="D945" s="94"/>
      <c r="E945" s="94"/>
      <c r="F945" s="94"/>
    </row>
    <row r="946" ht="15.75" customHeight="1">
      <c r="A946" s="94"/>
      <c r="B946" s="94"/>
      <c r="C946" s="94"/>
      <c r="D946" s="94"/>
      <c r="E946" s="94"/>
      <c r="F946" s="94"/>
    </row>
    <row r="947" ht="15.75" customHeight="1">
      <c r="A947" s="94"/>
      <c r="B947" s="94"/>
      <c r="C947" s="94"/>
      <c r="D947" s="94"/>
      <c r="E947" s="94"/>
      <c r="F947" s="94"/>
    </row>
    <row r="948" ht="15.75" customHeight="1">
      <c r="A948" s="94"/>
      <c r="B948" s="94"/>
      <c r="C948" s="94"/>
      <c r="D948" s="94"/>
      <c r="E948" s="94"/>
      <c r="F948" s="94"/>
    </row>
    <row r="949" ht="15.75" customHeight="1">
      <c r="A949" s="94"/>
      <c r="B949" s="94"/>
      <c r="C949" s="94"/>
      <c r="D949" s="94"/>
      <c r="E949" s="94"/>
      <c r="F949" s="94"/>
    </row>
    <row r="950" ht="15.75" customHeight="1">
      <c r="A950" s="94"/>
      <c r="B950" s="94"/>
      <c r="C950" s="94"/>
      <c r="D950" s="94"/>
      <c r="E950" s="94"/>
      <c r="F950" s="94"/>
    </row>
    <row r="951" ht="15.75" customHeight="1">
      <c r="A951" s="94"/>
      <c r="B951" s="94"/>
      <c r="C951" s="94"/>
      <c r="D951" s="94"/>
      <c r="E951" s="94"/>
      <c r="F951" s="94"/>
    </row>
    <row r="952" ht="15.75" customHeight="1">
      <c r="A952" s="94"/>
      <c r="B952" s="94"/>
      <c r="C952" s="94"/>
      <c r="D952" s="94"/>
      <c r="E952" s="94"/>
      <c r="F952" s="94"/>
    </row>
    <row r="953" ht="15.75" customHeight="1">
      <c r="A953" s="94"/>
      <c r="B953" s="94"/>
      <c r="C953" s="94"/>
      <c r="D953" s="94"/>
      <c r="E953" s="94"/>
      <c r="F953" s="94"/>
    </row>
    <row r="954" ht="15.75" customHeight="1">
      <c r="A954" s="94"/>
      <c r="B954" s="94"/>
      <c r="C954" s="94"/>
      <c r="D954" s="94"/>
      <c r="E954" s="94"/>
      <c r="F954" s="94"/>
    </row>
    <row r="955" ht="15.75" customHeight="1">
      <c r="A955" s="94"/>
      <c r="B955" s="94"/>
      <c r="C955" s="94"/>
      <c r="D955" s="94"/>
      <c r="E955" s="94"/>
      <c r="F955" s="94"/>
    </row>
    <row r="956" ht="15.75" customHeight="1">
      <c r="A956" s="94"/>
      <c r="B956" s="94"/>
      <c r="C956" s="94"/>
      <c r="D956" s="94"/>
      <c r="E956" s="94"/>
      <c r="F956" s="94"/>
    </row>
    <row r="957" ht="15.75" customHeight="1">
      <c r="A957" s="94"/>
      <c r="B957" s="94"/>
      <c r="C957" s="94"/>
      <c r="D957" s="94"/>
      <c r="E957" s="94"/>
      <c r="F957" s="94"/>
    </row>
    <row r="958" ht="15.75" customHeight="1">
      <c r="A958" s="94"/>
      <c r="B958" s="94"/>
      <c r="C958" s="94"/>
      <c r="D958" s="94"/>
      <c r="E958" s="94"/>
      <c r="F958" s="94"/>
    </row>
    <row r="959" ht="15.75" customHeight="1">
      <c r="A959" s="94"/>
      <c r="B959" s="94"/>
      <c r="C959" s="94"/>
      <c r="D959" s="94"/>
      <c r="E959" s="94"/>
      <c r="F959" s="94"/>
    </row>
    <row r="960" ht="15.75" customHeight="1">
      <c r="A960" s="94"/>
      <c r="B960" s="94"/>
      <c r="C960" s="94"/>
      <c r="D960" s="94"/>
      <c r="E960" s="94"/>
      <c r="F960" s="94"/>
    </row>
    <row r="961" ht="15.75" customHeight="1">
      <c r="A961" s="94"/>
      <c r="B961" s="94"/>
      <c r="C961" s="94"/>
      <c r="D961" s="94"/>
      <c r="E961" s="94"/>
      <c r="F961" s="94"/>
    </row>
    <row r="962" ht="15.75" customHeight="1">
      <c r="A962" s="94"/>
      <c r="B962" s="94"/>
      <c r="C962" s="94"/>
      <c r="D962" s="94"/>
      <c r="E962" s="94"/>
      <c r="F962" s="94"/>
    </row>
    <row r="963" ht="15.75" customHeight="1">
      <c r="A963" s="94"/>
      <c r="B963" s="94"/>
      <c r="C963" s="94"/>
      <c r="D963" s="94"/>
      <c r="E963" s="94"/>
      <c r="F963" s="94"/>
    </row>
    <row r="964" ht="15.75" customHeight="1">
      <c r="A964" s="94"/>
      <c r="B964" s="94"/>
      <c r="C964" s="94"/>
      <c r="D964" s="94"/>
      <c r="E964" s="94"/>
      <c r="F964" s="94"/>
    </row>
    <row r="965" ht="15.75" customHeight="1">
      <c r="A965" s="94"/>
      <c r="B965" s="94"/>
      <c r="C965" s="94"/>
      <c r="D965" s="94"/>
      <c r="E965" s="94"/>
      <c r="F965" s="94"/>
    </row>
    <row r="966" ht="15.75" customHeight="1">
      <c r="A966" s="94"/>
      <c r="B966" s="94"/>
      <c r="C966" s="94"/>
      <c r="D966" s="94"/>
      <c r="E966" s="94"/>
      <c r="F966" s="94"/>
    </row>
    <row r="967" ht="15.75" customHeight="1">
      <c r="A967" s="94"/>
      <c r="B967" s="94"/>
      <c r="C967" s="94"/>
      <c r="D967" s="94"/>
      <c r="E967" s="94"/>
      <c r="F967" s="94"/>
    </row>
    <row r="968" ht="15.75" customHeight="1">
      <c r="A968" s="94"/>
      <c r="B968" s="94"/>
      <c r="C968" s="94"/>
      <c r="D968" s="94"/>
      <c r="E968" s="94"/>
      <c r="F968" s="94"/>
    </row>
    <row r="969" ht="15.75" customHeight="1">
      <c r="A969" s="94"/>
      <c r="B969" s="94"/>
      <c r="C969" s="94"/>
      <c r="D969" s="94"/>
      <c r="E969" s="94"/>
      <c r="F969" s="94"/>
    </row>
    <row r="970" ht="15.75" customHeight="1">
      <c r="A970" s="94"/>
      <c r="B970" s="94"/>
      <c r="C970" s="94"/>
      <c r="D970" s="94"/>
      <c r="E970" s="94"/>
      <c r="F970" s="94"/>
    </row>
    <row r="971" ht="15.75" customHeight="1">
      <c r="A971" s="94"/>
      <c r="B971" s="94"/>
      <c r="C971" s="94"/>
      <c r="D971" s="94"/>
      <c r="E971" s="94"/>
      <c r="F971" s="94"/>
    </row>
    <row r="972" ht="15.75" customHeight="1">
      <c r="A972" s="94"/>
      <c r="B972" s="94"/>
      <c r="C972" s="94"/>
      <c r="D972" s="94"/>
      <c r="E972" s="94"/>
      <c r="F972" s="94"/>
    </row>
    <row r="973" ht="15.75" customHeight="1">
      <c r="A973" s="94"/>
      <c r="B973" s="94"/>
      <c r="C973" s="94"/>
      <c r="D973" s="94"/>
      <c r="E973" s="94"/>
      <c r="F973" s="94"/>
    </row>
    <row r="974" ht="15.75" customHeight="1">
      <c r="A974" s="94"/>
      <c r="B974" s="94"/>
      <c r="C974" s="94"/>
      <c r="D974" s="94"/>
      <c r="E974" s="94"/>
      <c r="F974" s="94"/>
    </row>
    <row r="975" ht="15.75" customHeight="1">
      <c r="A975" s="94"/>
      <c r="B975" s="94"/>
      <c r="C975" s="94"/>
      <c r="D975" s="94"/>
      <c r="E975" s="94"/>
      <c r="F975" s="94"/>
    </row>
    <row r="976" ht="15.75" customHeight="1">
      <c r="A976" s="94"/>
      <c r="B976" s="94"/>
      <c r="C976" s="94"/>
      <c r="D976" s="94"/>
      <c r="E976" s="94"/>
      <c r="F976" s="94"/>
    </row>
    <row r="977" ht="15.75" customHeight="1">
      <c r="A977" s="94"/>
      <c r="B977" s="94"/>
      <c r="C977" s="94"/>
      <c r="D977" s="94"/>
      <c r="E977" s="94"/>
      <c r="F977" s="94"/>
    </row>
    <row r="978" ht="15.75" customHeight="1">
      <c r="A978" s="94"/>
      <c r="B978" s="94"/>
      <c r="C978" s="94"/>
      <c r="D978" s="94"/>
      <c r="E978" s="94"/>
      <c r="F978" s="94"/>
    </row>
    <row r="979" ht="15.75" customHeight="1">
      <c r="A979" s="94"/>
      <c r="B979" s="94"/>
      <c r="C979" s="94"/>
      <c r="D979" s="94"/>
      <c r="E979" s="94"/>
      <c r="F979" s="94"/>
    </row>
    <row r="980" ht="15.75" customHeight="1">
      <c r="A980" s="94"/>
      <c r="B980" s="94"/>
      <c r="C980" s="94"/>
      <c r="D980" s="94"/>
      <c r="E980" s="94"/>
      <c r="F980" s="94"/>
    </row>
    <row r="981" ht="15.75" customHeight="1">
      <c r="A981" s="94"/>
      <c r="B981" s="94"/>
      <c r="C981" s="94"/>
      <c r="D981" s="94"/>
      <c r="E981" s="94"/>
      <c r="F981" s="94"/>
    </row>
    <row r="982" ht="15.75" customHeight="1">
      <c r="A982" s="94"/>
      <c r="B982" s="94"/>
      <c r="C982" s="94"/>
      <c r="D982" s="94"/>
      <c r="E982" s="94"/>
      <c r="F982" s="94"/>
    </row>
    <row r="983" ht="15.75" customHeight="1">
      <c r="A983" s="94"/>
      <c r="B983" s="94"/>
      <c r="C983" s="94"/>
      <c r="D983" s="94"/>
      <c r="E983" s="94"/>
      <c r="F983" s="94"/>
    </row>
    <row r="984" ht="15.75" customHeight="1">
      <c r="A984" s="94"/>
      <c r="B984" s="94"/>
      <c r="C984" s="94"/>
      <c r="D984" s="94"/>
      <c r="E984" s="94"/>
      <c r="F984" s="94"/>
    </row>
    <row r="985" ht="15.75" customHeight="1">
      <c r="A985" s="94"/>
      <c r="B985" s="94"/>
      <c r="C985" s="94"/>
      <c r="D985" s="94"/>
      <c r="E985" s="94"/>
      <c r="F985" s="94"/>
    </row>
    <row r="986" ht="15.75" customHeight="1">
      <c r="A986" s="94"/>
      <c r="B986" s="94"/>
      <c r="C986" s="94"/>
      <c r="D986" s="94"/>
      <c r="E986" s="94"/>
      <c r="F986" s="94"/>
    </row>
    <row r="987" ht="15.75" customHeight="1">
      <c r="A987" s="94"/>
      <c r="B987" s="94"/>
      <c r="C987" s="94"/>
      <c r="D987" s="94"/>
      <c r="E987" s="94"/>
      <c r="F987" s="94"/>
    </row>
    <row r="988" ht="15.75" customHeight="1">
      <c r="A988" s="94"/>
      <c r="B988" s="94"/>
      <c r="C988" s="94"/>
      <c r="D988" s="94"/>
      <c r="E988" s="94"/>
      <c r="F988" s="94"/>
    </row>
    <row r="989" ht="15.75" customHeight="1">
      <c r="A989" s="94"/>
      <c r="B989" s="94"/>
      <c r="C989" s="94"/>
      <c r="D989" s="94"/>
      <c r="E989" s="94"/>
      <c r="F989" s="94"/>
    </row>
    <row r="990" ht="15.75" customHeight="1">
      <c r="A990" s="94"/>
      <c r="B990" s="94"/>
      <c r="C990" s="94"/>
      <c r="D990" s="94"/>
      <c r="E990" s="94"/>
      <c r="F990" s="94"/>
    </row>
    <row r="991" ht="15.75" customHeight="1">
      <c r="A991" s="94"/>
      <c r="B991" s="94"/>
      <c r="C991" s="94"/>
      <c r="D991" s="94"/>
      <c r="E991" s="94"/>
      <c r="F991" s="94"/>
    </row>
    <row r="992" ht="15.75" customHeight="1">
      <c r="A992" s="94"/>
      <c r="B992" s="94"/>
      <c r="C992" s="94"/>
      <c r="D992" s="94"/>
      <c r="E992" s="94"/>
      <c r="F992" s="94"/>
    </row>
    <row r="993" ht="15.75" customHeight="1">
      <c r="A993" s="94"/>
      <c r="B993" s="94"/>
      <c r="C993" s="94"/>
      <c r="D993" s="94"/>
      <c r="E993" s="94"/>
      <c r="F993" s="94"/>
    </row>
    <row r="994" ht="15.75" customHeight="1">
      <c r="A994" s="94"/>
      <c r="B994" s="94"/>
      <c r="C994" s="94"/>
      <c r="D994" s="94"/>
      <c r="E994" s="94"/>
      <c r="F994" s="94"/>
    </row>
    <row r="995" ht="15.75" customHeight="1">
      <c r="A995" s="94"/>
      <c r="B995" s="94"/>
      <c r="C995" s="94"/>
      <c r="D995" s="94"/>
      <c r="E995" s="94"/>
      <c r="F995" s="94"/>
    </row>
    <row r="996" ht="15.75" customHeight="1">
      <c r="A996" s="94"/>
      <c r="B996" s="94"/>
      <c r="C996" s="94"/>
      <c r="D996" s="94"/>
      <c r="E996" s="94"/>
      <c r="F996" s="94"/>
    </row>
    <row r="997" ht="15.75" customHeight="1">
      <c r="A997" s="94"/>
      <c r="B997" s="94"/>
      <c r="C997" s="94"/>
      <c r="D997" s="94"/>
      <c r="E997" s="94"/>
      <c r="F997" s="94"/>
    </row>
    <row r="998" ht="15.75" customHeight="1">
      <c r="A998" s="94"/>
      <c r="B998" s="94"/>
      <c r="C998" s="94"/>
      <c r="D998" s="94"/>
      <c r="E998" s="94"/>
      <c r="F998" s="94"/>
    </row>
    <row r="999" ht="15.75" customHeight="1">
      <c r="A999" s="94"/>
      <c r="B999" s="94"/>
      <c r="C999" s="94"/>
      <c r="D999" s="94"/>
      <c r="E999" s="94"/>
      <c r="F999" s="94"/>
    </row>
    <row r="1000" ht="15.75" customHeight="1">
      <c r="A1000" s="94"/>
      <c r="B1000" s="94"/>
      <c r="C1000" s="94"/>
      <c r="D1000" s="94"/>
      <c r="E1000" s="94"/>
      <c r="F1000" s="94"/>
    </row>
  </sheetData>
  <mergeCells count="79">
    <mergeCell ref="A29:A32"/>
    <mergeCell ref="B29:B32"/>
    <mergeCell ref="C29:C32"/>
    <mergeCell ref="D29:D32"/>
    <mergeCell ref="A33:A36"/>
    <mergeCell ref="B33:B36"/>
    <mergeCell ref="C33:C36"/>
    <mergeCell ref="D33:D36"/>
    <mergeCell ref="E40:F40"/>
    <mergeCell ref="H40:I40"/>
    <mergeCell ref="K40:L40"/>
    <mergeCell ref="N40:O40"/>
    <mergeCell ref="Q40:R40"/>
    <mergeCell ref="T40:U40"/>
    <mergeCell ref="A40:D41"/>
    <mergeCell ref="B42:C42"/>
    <mergeCell ref="B43:C43"/>
    <mergeCell ref="B44:C44"/>
    <mergeCell ref="B46:C46"/>
    <mergeCell ref="B47:C47"/>
    <mergeCell ref="B48:C48"/>
    <mergeCell ref="B49:C49"/>
    <mergeCell ref="A50:A51"/>
    <mergeCell ref="B50:C51"/>
    <mergeCell ref="D50:D51"/>
    <mergeCell ref="A52:A53"/>
    <mergeCell ref="B52:C53"/>
    <mergeCell ref="D52:D53"/>
    <mergeCell ref="B58:C59"/>
    <mergeCell ref="D58:D59"/>
    <mergeCell ref="A54:A55"/>
    <mergeCell ref="B54:C55"/>
    <mergeCell ref="D54:D55"/>
    <mergeCell ref="A56:A57"/>
    <mergeCell ref="B56:C57"/>
    <mergeCell ref="D56:D57"/>
    <mergeCell ref="A58:A59"/>
    <mergeCell ref="N3:O3"/>
    <mergeCell ref="Q3:R3"/>
    <mergeCell ref="A1:F1"/>
    <mergeCell ref="K1:L1"/>
    <mergeCell ref="N1:O1"/>
    <mergeCell ref="Q1:R1"/>
    <mergeCell ref="T1:U1"/>
    <mergeCell ref="A3:D4"/>
    <mergeCell ref="E3:F3"/>
    <mergeCell ref="T3:U3"/>
    <mergeCell ref="H3:I3"/>
    <mergeCell ref="K3:L3"/>
    <mergeCell ref="A5:A8"/>
    <mergeCell ref="B5:B8"/>
    <mergeCell ref="C5:C8"/>
    <mergeCell ref="D5:D8"/>
    <mergeCell ref="A9:A12"/>
    <mergeCell ref="D9:D12"/>
    <mergeCell ref="Q15:R15"/>
    <mergeCell ref="T15:U15"/>
    <mergeCell ref="B9:B12"/>
    <mergeCell ref="C9:C12"/>
    <mergeCell ref="A15:D16"/>
    <mergeCell ref="E15:F15"/>
    <mergeCell ref="H15:I15"/>
    <mergeCell ref="K15:L15"/>
    <mergeCell ref="N15:O15"/>
    <mergeCell ref="D21:D24"/>
    <mergeCell ref="A27:D28"/>
    <mergeCell ref="E27:F27"/>
    <mergeCell ref="H27:I27"/>
    <mergeCell ref="K27:L27"/>
    <mergeCell ref="N27:O27"/>
    <mergeCell ref="Q27:R27"/>
    <mergeCell ref="T27:U27"/>
    <mergeCell ref="A17:A20"/>
    <mergeCell ref="B17:B20"/>
    <mergeCell ref="C17:C20"/>
    <mergeCell ref="D17:D20"/>
    <mergeCell ref="A21:A24"/>
    <mergeCell ref="B21:B24"/>
    <mergeCell ref="C21:C24"/>
  </mergeCells>
  <printOptions/>
  <pageMargins bottom="0.35433070866141736" footer="0.0" header="0.0" left="0.2362204724409449" right="0.2362204724409449" top="0.5511811023622047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2022-11-29T12:59:40Z</dcterms:created>
  <dc:creator>Вихренко Владимир Юрьевич</dc:creator>
</cp:coreProperties>
</file>